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EsteLivro" defaultThemeVersion="124226"/>
  <mc:AlternateContent xmlns:mc="http://schemas.openxmlformats.org/markup-compatibility/2006">
    <mc:Choice Requires="x15">
      <x15ac:absPath xmlns:x15ac="http://schemas.microsoft.com/office/spreadsheetml/2010/11/ac" url="C:\Users\josee\OneDrive - MIN-EDUC\2 - CNDG 2019-2020\programas de pontuação nacional\"/>
    </mc:Choice>
  </mc:AlternateContent>
  <xr:revisionPtr revIDLastSave="989" documentId="8_{624A6C44-C163-4B53-9119-BFFE1AA485CB}" xr6:coauthVersionLast="45" xr6:coauthVersionMax="45" xr10:uidLastSave="{BA6FECCA-FC40-4565-AF96-E1F21D700736}"/>
  <bookViews>
    <workbookView xWindow="-108" yWindow="-108" windowWidth="23256" windowHeight="13176" tabRatio="0" firstSheet="4" activeTab="4" xr2:uid="{00000000-000D-0000-FFFF-FFFF00000000}"/>
  </bookViews>
  <sheets>
    <sheet name="fotos" sheetId="25" r:id="rId1"/>
    <sheet name=" Pont. salto 2 e tapete" sheetId="26" r:id="rId2"/>
    <sheet name=" Pont. salto 1 e 3" sheetId="24" r:id="rId3"/>
    <sheet name="Instruções" sheetId="1" r:id="rId4"/>
    <sheet name="menú" sheetId="2" r:id="rId5"/>
    <sheet name="ordenação" sheetId="3" r:id="rId6"/>
    <sheet name="carta de competição" sheetId="27" r:id="rId7"/>
    <sheet name="ordem de passagem" sheetId="4" r:id="rId8"/>
    <sheet name="mini - salto 1" sheetId="5" r:id="rId9"/>
    <sheet name="mini - salto 2" sheetId="6" r:id="rId10"/>
    <sheet name="mini - salto 3" sheetId="7" r:id="rId11"/>
    <sheet name="tapete" sheetId="8" r:id="rId12"/>
    <sheet name="Class. Final Tapete" sheetId="9" r:id="rId13"/>
    <sheet name="Class. Final Mini" sheetId="10" r:id="rId14"/>
    <sheet name="Class. Final PCT" sheetId="11" r:id="rId15"/>
    <sheet name="Classificação geral" sheetId="12" state="hidden" r:id="rId16"/>
    <sheet name="JUIZ M-2" sheetId="13" state="hidden" r:id="rId17"/>
    <sheet name="JUIZ M-3" sheetId="14" state="hidden" r:id="rId18"/>
    <sheet name="JUIZ M-4" sheetId="15" state="hidden" r:id="rId19"/>
    <sheet name="JUIZ M-5" sheetId="16" state="hidden" r:id="rId20"/>
    <sheet name="JUIZ T-5" sheetId="17" state="hidden" r:id="rId21"/>
    <sheet name="JUIZ T-4" sheetId="18" state="hidden" r:id="rId22"/>
    <sheet name="JUIZ T-3" sheetId="19" state="hidden" r:id="rId23"/>
    <sheet name="JUIZ T-2" sheetId="20" state="hidden" r:id="rId24"/>
    <sheet name="JUIZ T-1" sheetId="21" state="hidden" r:id="rId25"/>
    <sheet name="apuramento" sheetId="22" state="hidden" r:id="rId26"/>
    <sheet name="Classificação 2 encontros" sheetId="23" state="hidden" r:id="rId27"/>
  </sheets>
  <externalReferences>
    <externalReference r:id="rId28"/>
    <externalReference r:id="rId29"/>
  </externalReferences>
  <definedNames>
    <definedName name="_xlnm._FilterDatabase" localSheetId="6" hidden="1">'carta de competição'!$C$12:$E$169</definedName>
    <definedName name="_xlnm._FilterDatabase" localSheetId="15" hidden="1">'Classificação geral'!$BC$103:$BG$103</definedName>
    <definedName name="_xlnm._FilterDatabase" localSheetId="8" hidden="1">'mini - salto 1'!$A$13:$G$138</definedName>
    <definedName name="_xlnm._FilterDatabase" localSheetId="7" hidden="1">'ordem de passagem'!$D$9:$I$45</definedName>
    <definedName name="_xlnm._FilterDatabase" localSheetId="5" hidden="1">ordenação!$B$9:$I$127</definedName>
    <definedName name="aparelhos">'[1]ordem de passagem'!$M$1:$M$3</definedName>
    <definedName name="_xlnm.Print_Area" localSheetId="25">apuramento!$A$5:$CE$131</definedName>
    <definedName name="_xlnm.Print_Area" localSheetId="6">'carta de competição'!$B$2:$AX$53</definedName>
    <definedName name="_xlnm.Print_Area" localSheetId="13">'Class. Final Mini'!$A$2:$EM$43</definedName>
    <definedName name="_xlnm.Print_Area" localSheetId="14">'Class. Final PCT'!$A$2:$BZ$31</definedName>
    <definedName name="_xlnm.Print_Area" localSheetId="12">'Class. Final Tapete'!$A$2:$CK$33</definedName>
    <definedName name="_xlnm.Print_Area" localSheetId="26">'Classificação 2 encontros'!$A$5:$CE$46</definedName>
    <definedName name="_xlnm.Print_Area" localSheetId="3">Instruções!$A$2:$U$103</definedName>
    <definedName name="_xlnm.Print_Area" localSheetId="16">'JUIZ M-2'!$A$1:$L$118</definedName>
    <definedName name="_xlnm.Print_Area" localSheetId="17">'JUIZ M-3'!$A$1:$L$118</definedName>
    <definedName name="_xlnm.Print_Area" localSheetId="18">'JUIZ M-4'!$A$1:$L$118</definedName>
    <definedName name="_xlnm.Print_Area" localSheetId="19">'JUIZ M-5'!$A$1:$L$117</definedName>
    <definedName name="_xlnm.Print_Area" localSheetId="24">'JUIZ T-1'!$A$1:$K$132</definedName>
    <definedName name="_xlnm.Print_Area" localSheetId="23">'JUIZ T-2'!$A$1:$K$132</definedName>
    <definedName name="_xlnm.Print_Area" localSheetId="22">'JUIZ T-3'!$A$1:$K$132</definedName>
    <definedName name="_xlnm.Print_Area" localSheetId="21">'JUIZ T-4'!$A$1:$K$132</definedName>
    <definedName name="_xlnm.Print_Area" localSheetId="20">'JUIZ T-5'!$A$1:$J$131</definedName>
    <definedName name="_xlnm.Print_Area" localSheetId="4">menú!$A$1:$Q$27</definedName>
    <definedName name="_xlnm.Print_Area" localSheetId="8">'mini - salto 1'!$A$2:$AE$51</definedName>
    <definedName name="_xlnm.Print_Area" localSheetId="9">'mini - salto 2'!$A$2:$AE$52</definedName>
    <definedName name="_xlnm.Print_Area" localSheetId="10">'mini - salto 3'!$A$2:$AE$52</definedName>
    <definedName name="_xlnm.Print_Area" localSheetId="7">'ordem de passagem'!$A$2:$J$50</definedName>
    <definedName name="_xlnm.Print_Area" localSheetId="5">ordenação!$A$2:$J$49</definedName>
    <definedName name="_xlnm.Print_Area" localSheetId="11">tapete!$A$2:$Y$52</definedName>
    <definedName name="f">INDEX(fotos!$A:$A,MATCH('[1]Pontuação solo e salto'!$F$1:$F$2,fotos!$A:$A,0))</definedName>
    <definedName name="foto" localSheetId="1">INDEX(fotos!$A:$A,MATCH(' Pont. salto 2 e tapete'!$D$1:$D$2,fotos!$A:$A,0))</definedName>
    <definedName name="foto">INDEX(fotos!$A:$A,MATCH(' Pont. salto 1 e 3'!$D$1:$D$2,fotos!$A:$A,0))</definedName>
    <definedName name="niveis">'ordem de passagem'!$O$10:$O$12</definedName>
    <definedName name="nível" localSheetId="2">'[2]Ficha de inscrição - trampolins'!$J$14:$J$18</definedName>
    <definedName name="nível" localSheetId="1">'[2]Ficha de inscrição - trampolins'!$J$14:$J$18</definedName>
    <definedName name="provas" localSheetId="5">ordenação!$P$10:$P$15</definedName>
    <definedName name="provas">'ordem de passagem'!$P$10:$P$15</definedName>
    <definedName name="sexo" localSheetId="2">'[2]Ficha de inscrição - trampolins'!$I$14:$I$18</definedName>
    <definedName name="sexo" localSheetId="1">'[2]Ficha de inscrição - trampolins'!$I$14:$I$18</definedName>
    <definedName name="sexo">'ordem de passagem'!$N$10:$N$11</definedName>
    <definedName name="_xlnm.Print_Titles" localSheetId="6">'carta de competição'!$7:$12</definedName>
    <definedName name="_xlnm.Print_Titles" localSheetId="13">'Class. Final Mini'!$9:$13</definedName>
    <definedName name="_xlnm.Print_Titles" localSheetId="14">'Class. Final PCT'!$9:$12</definedName>
    <definedName name="_xlnm.Print_Titles" localSheetId="12">'Class. Final Tapete'!$9:$12</definedName>
    <definedName name="Z_1098C4A5_C1ED_4CD4_8181_1AF30B0D1BBB_.wvu.Cols" localSheetId="13" hidden="1">'Class. Final Mini'!$B:$B,'Class. Final Mini'!$S:$S,'Class. Final Mini'!$Z:$Z,'Class. Final Mini'!$AQ:$AQ,'Class. Final Mini'!$AX:$AX,'Class. Final Mini'!$BO:$BO,'Class. Final Mini'!$BV:$BV,'Class. Final Mini'!$CM:$CM,'Class. Final Mini'!$CS:$CS,'Class. Final Mini'!$DJ:$DJ,'Class. Final Mini'!$DQ:$DQ,'Class. Final Mini'!$EZ:$KG</definedName>
    <definedName name="Z_1098C4A5_C1ED_4CD4_8181_1AF30B0D1BBB_.wvu.Cols" localSheetId="14" hidden="1">'Class. Final PCT'!$B:$B,'Class. Final PCT'!$O:$O,'Class. Final PCT'!$AB:$AB,'Class. Final PCT'!$AO:$AO,'Class. Final PCT'!$BB:$BB,'Class. Final PCT'!$BO:$BO,'Class. Final PCT'!$CM:$FQ</definedName>
    <definedName name="Z_1098C4A5_C1ED_4CD4_8181_1AF30B0D1BBB_.wvu.Cols" localSheetId="12" hidden="1">'Class. Final Tapete'!$B:$B,'Class. Final Tapete'!$L:$L,'Class. Final Tapete'!$Q:$Q,'Class. Final Tapete'!$AA:$AA,'Class. Final Tapete'!$AF:$AF,'Class. Final Tapete'!$AP:$AP,'Class. Final Tapete'!$AU:$AU,'Class. Final Tapete'!$BE:$BE,'Class. Final Tapete'!$BJ:$BJ,'Class. Final Tapete'!$BT:$BT,'Class. Final Tapete'!$BY:$BY,'Class. Final Tapete'!$CI:$CI,'Class. Final Tapete'!$CX:$GH</definedName>
    <definedName name="Z_1098C4A5_C1ED_4CD4_8181_1AF30B0D1BBB_.wvu.Cols" localSheetId="15" hidden="1">'Classificação geral'!$AW:$AW</definedName>
    <definedName name="Z_1098C4A5_C1ED_4CD4_8181_1AF30B0D1BBB_.wvu.Cols" localSheetId="16" hidden="1">'JUIZ M-2'!$G:$H</definedName>
    <definedName name="Z_1098C4A5_C1ED_4CD4_8181_1AF30B0D1BBB_.wvu.Cols" localSheetId="17" hidden="1">'JUIZ M-3'!$G:$H</definedName>
    <definedName name="Z_1098C4A5_C1ED_4CD4_8181_1AF30B0D1BBB_.wvu.Cols" localSheetId="18" hidden="1">'JUIZ M-4'!$G:$H</definedName>
    <definedName name="Z_1098C4A5_C1ED_4CD4_8181_1AF30B0D1BBB_.wvu.Cols" localSheetId="19" hidden="1">'JUIZ M-5'!$G:$H</definedName>
    <definedName name="Z_1098C4A5_C1ED_4CD4_8181_1AF30B0D1BBB_.wvu.Cols" localSheetId="24" hidden="1">'JUIZ T-1'!$G:$H</definedName>
    <definedName name="Z_1098C4A5_C1ED_4CD4_8181_1AF30B0D1BBB_.wvu.Cols" localSheetId="23" hidden="1">'JUIZ T-2'!$G:$H</definedName>
    <definedName name="Z_1098C4A5_C1ED_4CD4_8181_1AF30B0D1BBB_.wvu.Cols" localSheetId="22" hidden="1">'JUIZ T-3'!$G:$H</definedName>
    <definedName name="Z_1098C4A5_C1ED_4CD4_8181_1AF30B0D1BBB_.wvu.Cols" localSheetId="21" hidden="1">'JUIZ T-4'!$G:$H</definedName>
    <definedName name="Z_1098C4A5_C1ED_4CD4_8181_1AF30B0D1BBB_.wvu.Cols" localSheetId="20" hidden="1">'JUIZ T-5'!$G:$H</definedName>
    <definedName name="Z_1098C4A5_C1ED_4CD4_8181_1AF30B0D1BBB_.wvu.Cols" localSheetId="8" hidden="1">'mini - salto 1'!$U:$AC,'mini - salto 1'!$AF:$AF</definedName>
    <definedName name="Z_1098C4A5_C1ED_4CD4_8181_1AF30B0D1BBB_.wvu.Cols" localSheetId="9" hidden="1">'mini - salto 2'!$U:$AC,'mini - salto 2'!$AF:$AF</definedName>
    <definedName name="Z_1098C4A5_C1ED_4CD4_8181_1AF30B0D1BBB_.wvu.Cols" localSheetId="10" hidden="1">'mini - salto 3'!$U:$AC,'mini - salto 3'!$AF:$AF</definedName>
    <definedName name="Z_1098C4A5_C1ED_4CD4_8181_1AF30B0D1BBB_.wvu.Cols" localSheetId="7" hidden="1">'ordem de passagem'!$N:$P</definedName>
    <definedName name="Z_1098C4A5_C1ED_4CD4_8181_1AF30B0D1BBB_.wvu.Cols" localSheetId="5" hidden="1">ordenação!$N:$P</definedName>
    <definedName name="Z_1098C4A5_C1ED_4CD4_8181_1AF30B0D1BBB_.wvu.Cols" localSheetId="11" hidden="1">tapete!$U:$W</definedName>
    <definedName name="Z_1098C4A5_C1ED_4CD4_8181_1AF30B0D1BBB_.wvu.FilterData" localSheetId="15" hidden="1">'Classificação geral'!$BC$103:$BG$103</definedName>
    <definedName name="Z_1098C4A5_C1ED_4CD4_8181_1AF30B0D1BBB_.wvu.FilterData" localSheetId="8" hidden="1">'mini - salto 1'!$A$13:$G$138</definedName>
    <definedName name="Z_1098C4A5_C1ED_4CD4_8181_1AF30B0D1BBB_.wvu.FilterData" localSheetId="7" hidden="1">'ordem de passagem'!$C$9:$I$127</definedName>
    <definedName name="Z_1098C4A5_C1ED_4CD4_8181_1AF30B0D1BBB_.wvu.FilterData" localSheetId="5" hidden="1">ordenação!$B$9:$I$127</definedName>
    <definedName name="Z_1098C4A5_C1ED_4CD4_8181_1AF30B0D1BBB_.wvu.PrintArea" localSheetId="25" hidden="1">apuramento!$A$5:$CE$131</definedName>
    <definedName name="Z_1098C4A5_C1ED_4CD4_8181_1AF30B0D1BBB_.wvu.PrintArea" localSheetId="13" hidden="1">'Class. Final Mini'!$A$2:$EM$84</definedName>
    <definedName name="Z_1098C4A5_C1ED_4CD4_8181_1AF30B0D1BBB_.wvu.PrintArea" localSheetId="14" hidden="1">'Class. Final PCT'!$A$2:$BZ$59</definedName>
    <definedName name="Z_1098C4A5_C1ED_4CD4_8181_1AF30B0D1BBB_.wvu.PrintArea" localSheetId="12" hidden="1">'Class. Final Tapete'!$A$2:$CK$71</definedName>
    <definedName name="Z_1098C4A5_C1ED_4CD4_8181_1AF30B0D1BBB_.wvu.PrintArea" localSheetId="26" hidden="1">'Classificação 2 encontros'!$A$5:$CE$46</definedName>
    <definedName name="Z_1098C4A5_C1ED_4CD4_8181_1AF30B0D1BBB_.wvu.PrintArea" localSheetId="3" hidden="1">Instruções!$A$2:$U$103</definedName>
    <definedName name="Z_1098C4A5_C1ED_4CD4_8181_1AF30B0D1BBB_.wvu.PrintArea" localSheetId="16" hidden="1">'JUIZ M-2'!$A$1:$L$118</definedName>
    <definedName name="Z_1098C4A5_C1ED_4CD4_8181_1AF30B0D1BBB_.wvu.PrintArea" localSheetId="17" hidden="1">'JUIZ M-3'!$A$1:$L$118</definedName>
    <definedName name="Z_1098C4A5_C1ED_4CD4_8181_1AF30B0D1BBB_.wvu.PrintArea" localSheetId="18" hidden="1">'JUIZ M-4'!$A$1:$L$118</definedName>
    <definedName name="Z_1098C4A5_C1ED_4CD4_8181_1AF30B0D1BBB_.wvu.PrintArea" localSheetId="19" hidden="1">'JUIZ M-5'!$A$1:$L$117</definedName>
    <definedName name="Z_1098C4A5_C1ED_4CD4_8181_1AF30B0D1BBB_.wvu.PrintArea" localSheetId="24" hidden="1">'JUIZ T-1'!$A$1:$K$132</definedName>
    <definedName name="Z_1098C4A5_C1ED_4CD4_8181_1AF30B0D1BBB_.wvu.PrintArea" localSheetId="23" hidden="1">'JUIZ T-2'!$A$1:$K$132</definedName>
    <definedName name="Z_1098C4A5_C1ED_4CD4_8181_1AF30B0D1BBB_.wvu.PrintArea" localSheetId="22" hidden="1">'JUIZ T-3'!$A$1:$K$132</definedName>
    <definedName name="Z_1098C4A5_C1ED_4CD4_8181_1AF30B0D1BBB_.wvu.PrintArea" localSheetId="21" hidden="1">'JUIZ T-4'!$A$1:$K$132</definedName>
    <definedName name="Z_1098C4A5_C1ED_4CD4_8181_1AF30B0D1BBB_.wvu.PrintArea" localSheetId="20" hidden="1">'JUIZ T-5'!$A$1:$J$131</definedName>
    <definedName name="Z_1098C4A5_C1ED_4CD4_8181_1AF30B0D1BBB_.wvu.PrintArea" localSheetId="4" hidden="1">menú!$A$1:$Q$27</definedName>
    <definedName name="Z_1098C4A5_C1ED_4CD4_8181_1AF30B0D1BBB_.wvu.PrintArea" localSheetId="8" hidden="1">'mini - salto 1'!$A$2:$AD$135</definedName>
    <definedName name="Z_1098C4A5_C1ED_4CD4_8181_1AF30B0D1BBB_.wvu.PrintArea" localSheetId="9" hidden="1">'mini - salto 2'!$A$2:$AD$135</definedName>
    <definedName name="Z_1098C4A5_C1ED_4CD4_8181_1AF30B0D1BBB_.wvu.PrintArea" localSheetId="10" hidden="1">'mini - salto 3'!$A$2:$AD$147</definedName>
    <definedName name="Z_1098C4A5_C1ED_4CD4_8181_1AF30B0D1BBB_.wvu.PrintArea" localSheetId="7" hidden="1">'ordem de passagem'!$A$2:$J$128</definedName>
    <definedName name="Z_1098C4A5_C1ED_4CD4_8181_1AF30B0D1BBB_.wvu.PrintArea" localSheetId="5" hidden="1">ordenação!$A$2:$J$128</definedName>
    <definedName name="Z_1098C4A5_C1ED_4CD4_8181_1AF30B0D1BBB_.wvu.PrintArea" localSheetId="11" hidden="1">tapete!$A$2:$X$135</definedName>
    <definedName name="Z_1098C4A5_C1ED_4CD4_8181_1AF30B0D1BBB_.wvu.PrintTitles" localSheetId="13" hidden="1">'Class. Final Mini'!$9:$13</definedName>
    <definedName name="Z_1098C4A5_C1ED_4CD4_8181_1AF30B0D1BBB_.wvu.PrintTitles" localSheetId="14" hidden="1">'Class. Final PCT'!$9:$12</definedName>
    <definedName name="Z_1098C4A5_C1ED_4CD4_8181_1AF30B0D1BBB_.wvu.PrintTitles" localSheetId="12" hidden="1">'Class. Final Tapete'!$9:$12</definedName>
    <definedName name="Z_1098C4A5_C1ED_4CD4_8181_1AF30B0D1BBB_.wvu.Rows" localSheetId="25" hidden="1">apuramento!$74:$128</definedName>
    <definedName name="Z_1098C4A5_C1ED_4CD4_8181_1AF30B0D1BBB_.wvu.Rows" localSheetId="26" hidden="1">'Classificação 2 encontros'!$74:$128</definedName>
    <definedName name="Z_1098C4A5_C1ED_4CD4_8181_1AF30B0D1BBB_.wvu.Rows" localSheetId="16" hidden="1">'JUIZ M-2'!$21:$21,'JUIZ M-2'!$28:$28,'JUIZ M-2'!$31:$31,'JUIZ M-2'!$33:$33</definedName>
    <definedName name="Z_1098C4A5_C1ED_4CD4_8181_1AF30B0D1BBB_.wvu.Rows" localSheetId="17" hidden="1">'JUIZ M-3'!$28:$28,'JUIZ M-3'!$31:$31,'JUIZ M-3'!$33:$33</definedName>
    <definedName name="Z_1098C4A5_C1ED_4CD4_8181_1AF30B0D1BBB_.wvu.Rows" localSheetId="18" hidden="1">'JUIZ M-4'!$28:$28,'JUIZ M-4'!$31:$31,'JUIZ M-4'!$33:$33</definedName>
    <definedName name="Z_1098C4A5_C1ED_4CD4_8181_1AF30B0D1BBB_.wvu.Rows" localSheetId="19" hidden="1">'JUIZ M-5'!$28:$28,'JUIZ M-5'!$31:$31,'JUIZ M-5'!$33:$33</definedName>
    <definedName name="Z_1098C4A5_C1ED_4CD4_8181_1AF30B0D1BBB_.wvu.Rows" localSheetId="24" hidden="1">'JUIZ T-1'!$28:$28,'JUIZ T-1'!$31:$31,'JUIZ T-1'!$33:$33</definedName>
    <definedName name="Z_1098C4A5_C1ED_4CD4_8181_1AF30B0D1BBB_.wvu.Rows" localSheetId="23" hidden="1">'JUIZ T-2'!$28:$28,'JUIZ T-2'!$31:$31,'JUIZ T-2'!$33:$33</definedName>
    <definedName name="Z_1098C4A5_C1ED_4CD4_8181_1AF30B0D1BBB_.wvu.Rows" localSheetId="22" hidden="1">'JUIZ T-3'!$28:$28,'JUIZ T-3'!$31:$31,'JUIZ T-3'!$33:$33</definedName>
    <definedName name="Z_1098C4A5_C1ED_4CD4_8181_1AF30B0D1BBB_.wvu.Rows" localSheetId="21" hidden="1">'JUIZ T-4'!$28:$28,'JUIZ T-4'!$31:$31,'JUIZ T-4'!$33:$33</definedName>
    <definedName name="Z_1098C4A5_C1ED_4CD4_8181_1AF30B0D1BBB_.wvu.Rows" localSheetId="20" hidden="1">'JUIZ T-5'!$28:$28,'JUIZ T-5'!$31:$31,'JUIZ T-5'!$33:$33</definedName>
    <definedName name="Z_2F657D64_8090_44CA_B47E_8240DC328EA8_.wvu.Cols" localSheetId="13" hidden="1">'Class. Final Mini'!$B:$B,'Class. Final Mini'!$S:$S,'Class. Final Mini'!$Z:$Z,'Class. Final Mini'!$AQ:$AQ,'Class. Final Mini'!$AX:$AX,'Class. Final Mini'!$BO:$BO,'Class. Final Mini'!$BV:$BV,'Class. Final Mini'!$CM:$CM,'Class. Final Mini'!$CS:$CS,'Class. Final Mini'!$DJ:$DJ,'Class. Final Mini'!$DQ:$DQ,'Class. Final Mini'!$EZ:$KG</definedName>
    <definedName name="Z_2F657D64_8090_44CA_B47E_8240DC328EA8_.wvu.Cols" localSheetId="14" hidden="1">'Class. Final PCT'!$B:$B,'Class. Final PCT'!$O:$O,'Class. Final PCT'!$AB:$AB,'Class. Final PCT'!$AO:$AO,'Class. Final PCT'!$BB:$BB,'Class. Final PCT'!$BO:$BO,'Class. Final PCT'!$CM:$FQ</definedName>
    <definedName name="Z_2F657D64_8090_44CA_B47E_8240DC328EA8_.wvu.Cols" localSheetId="12" hidden="1">'Class. Final Tapete'!$B:$B,'Class. Final Tapete'!$L:$L,'Class. Final Tapete'!$Q:$Q,'Class. Final Tapete'!$AA:$AA,'Class. Final Tapete'!$AF:$AF,'Class. Final Tapete'!$AP:$AP,'Class. Final Tapete'!$AU:$AU,'Class. Final Tapete'!$BE:$BE,'Class. Final Tapete'!$BJ:$BJ,'Class. Final Tapete'!$BT:$BT,'Class. Final Tapete'!$BY:$BY,'Class. Final Tapete'!$CI:$CI,'Class. Final Tapete'!$CX:$GH</definedName>
    <definedName name="Z_2F657D64_8090_44CA_B47E_8240DC328EA8_.wvu.Cols" localSheetId="15" hidden="1">'Classificação geral'!$AW:$AW</definedName>
    <definedName name="Z_2F657D64_8090_44CA_B47E_8240DC328EA8_.wvu.Cols" localSheetId="16" hidden="1">'JUIZ M-2'!$G:$H</definedName>
    <definedName name="Z_2F657D64_8090_44CA_B47E_8240DC328EA8_.wvu.Cols" localSheetId="17" hidden="1">'JUIZ M-3'!$G:$H</definedName>
    <definedName name="Z_2F657D64_8090_44CA_B47E_8240DC328EA8_.wvu.Cols" localSheetId="18" hidden="1">'JUIZ M-4'!$G:$H</definedName>
    <definedName name="Z_2F657D64_8090_44CA_B47E_8240DC328EA8_.wvu.Cols" localSheetId="19" hidden="1">'JUIZ M-5'!$G:$H</definedName>
    <definedName name="Z_2F657D64_8090_44CA_B47E_8240DC328EA8_.wvu.Cols" localSheetId="24" hidden="1">'JUIZ T-1'!$G:$H</definedName>
    <definedName name="Z_2F657D64_8090_44CA_B47E_8240DC328EA8_.wvu.Cols" localSheetId="23" hidden="1">'JUIZ T-2'!$G:$H</definedName>
    <definedName name="Z_2F657D64_8090_44CA_B47E_8240DC328EA8_.wvu.Cols" localSheetId="22" hidden="1">'JUIZ T-3'!$G:$H</definedName>
    <definedName name="Z_2F657D64_8090_44CA_B47E_8240DC328EA8_.wvu.Cols" localSheetId="21" hidden="1">'JUIZ T-4'!$G:$H</definedName>
    <definedName name="Z_2F657D64_8090_44CA_B47E_8240DC328EA8_.wvu.Cols" localSheetId="20" hidden="1">'JUIZ T-5'!$G:$H</definedName>
    <definedName name="Z_2F657D64_8090_44CA_B47E_8240DC328EA8_.wvu.Cols" localSheetId="8" hidden="1">'mini - salto 1'!$U:$AC,'mini - salto 1'!$AF:$AF</definedName>
    <definedName name="Z_2F657D64_8090_44CA_B47E_8240DC328EA8_.wvu.Cols" localSheetId="9" hidden="1">'mini - salto 2'!$U:$AC,'mini - salto 2'!$AF:$AF</definedName>
    <definedName name="Z_2F657D64_8090_44CA_B47E_8240DC328EA8_.wvu.Cols" localSheetId="10" hidden="1">'mini - salto 3'!$U:$AC,'mini - salto 3'!$AF:$AF</definedName>
    <definedName name="Z_2F657D64_8090_44CA_B47E_8240DC328EA8_.wvu.Cols" localSheetId="7" hidden="1">'ordem de passagem'!$N:$P</definedName>
    <definedName name="Z_2F657D64_8090_44CA_B47E_8240DC328EA8_.wvu.Cols" localSheetId="5" hidden="1">ordenação!$N:$P</definedName>
    <definedName name="Z_2F657D64_8090_44CA_B47E_8240DC328EA8_.wvu.Cols" localSheetId="11" hidden="1">tapete!$U:$W</definedName>
    <definedName name="Z_2F657D64_8090_44CA_B47E_8240DC328EA8_.wvu.FilterData" localSheetId="15" hidden="1">'Classificação geral'!$BC$103:$BG$103</definedName>
    <definedName name="Z_2F657D64_8090_44CA_B47E_8240DC328EA8_.wvu.FilterData" localSheetId="8" hidden="1">'mini - salto 1'!$A$13:$G$138</definedName>
    <definedName name="Z_2F657D64_8090_44CA_B47E_8240DC328EA8_.wvu.FilterData" localSheetId="7" hidden="1">'ordem de passagem'!$C$9:$I$127</definedName>
    <definedName name="Z_2F657D64_8090_44CA_B47E_8240DC328EA8_.wvu.FilterData" localSheetId="5" hidden="1">ordenação!$B$9:$I$127</definedName>
    <definedName name="Z_2F657D64_8090_44CA_B47E_8240DC328EA8_.wvu.PrintArea" localSheetId="25" hidden="1">apuramento!$A$5:$CE$131</definedName>
    <definedName name="Z_2F657D64_8090_44CA_B47E_8240DC328EA8_.wvu.PrintArea" localSheetId="13" hidden="1">'Class. Final Mini'!$A$2:$EM$84</definedName>
    <definedName name="Z_2F657D64_8090_44CA_B47E_8240DC328EA8_.wvu.PrintArea" localSheetId="14" hidden="1">'Class. Final PCT'!$A$2:$BZ$59</definedName>
    <definedName name="Z_2F657D64_8090_44CA_B47E_8240DC328EA8_.wvu.PrintArea" localSheetId="12" hidden="1">'Class. Final Tapete'!$A$2:$CK$71</definedName>
    <definedName name="Z_2F657D64_8090_44CA_B47E_8240DC328EA8_.wvu.PrintArea" localSheetId="26" hidden="1">'Classificação 2 encontros'!$A$5:$CE$46</definedName>
    <definedName name="Z_2F657D64_8090_44CA_B47E_8240DC328EA8_.wvu.PrintArea" localSheetId="3" hidden="1">Instruções!$A$2:$U$103</definedName>
    <definedName name="Z_2F657D64_8090_44CA_B47E_8240DC328EA8_.wvu.PrintArea" localSheetId="16" hidden="1">'JUIZ M-2'!$A$1:$L$118</definedName>
    <definedName name="Z_2F657D64_8090_44CA_B47E_8240DC328EA8_.wvu.PrintArea" localSheetId="17" hidden="1">'JUIZ M-3'!$A$1:$L$118</definedName>
    <definedName name="Z_2F657D64_8090_44CA_B47E_8240DC328EA8_.wvu.PrintArea" localSheetId="18" hidden="1">'JUIZ M-4'!$A$1:$L$118</definedName>
    <definedName name="Z_2F657D64_8090_44CA_B47E_8240DC328EA8_.wvu.PrintArea" localSheetId="19" hidden="1">'JUIZ M-5'!$A$1:$L$117</definedName>
    <definedName name="Z_2F657D64_8090_44CA_B47E_8240DC328EA8_.wvu.PrintArea" localSheetId="24" hidden="1">'JUIZ T-1'!$A$1:$K$132</definedName>
    <definedName name="Z_2F657D64_8090_44CA_B47E_8240DC328EA8_.wvu.PrintArea" localSheetId="23" hidden="1">'JUIZ T-2'!$A$1:$K$132</definedName>
    <definedName name="Z_2F657D64_8090_44CA_B47E_8240DC328EA8_.wvu.PrintArea" localSheetId="22" hidden="1">'JUIZ T-3'!$A$1:$K$132</definedName>
    <definedName name="Z_2F657D64_8090_44CA_B47E_8240DC328EA8_.wvu.PrintArea" localSheetId="21" hidden="1">'JUIZ T-4'!$A$1:$K$132</definedName>
    <definedName name="Z_2F657D64_8090_44CA_B47E_8240DC328EA8_.wvu.PrintArea" localSheetId="20" hidden="1">'JUIZ T-5'!$A$1:$J$131</definedName>
    <definedName name="Z_2F657D64_8090_44CA_B47E_8240DC328EA8_.wvu.PrintArea" localSheetId="4" hidden="1">menú!$A$1:$Q$27</definedName>
    <definedName name="Z_2F657D64_8090_44CA_B47E_8240DC328EA8_.wvu.PrintArea" localSheetId="8" hidden="1">'mini - salto 1'!$A$2:$AD$135</definedName>
    <definedName name="Z_2F657D64_8090_44CA_B47E_8240DC328EA8_.wvu.PrintArea" localSheetId="9" hidden="1">'mini - salto 2'!$A$2:$AD$135</definedName>
    <definedName name="Z_2F657D64_8090_44CA_B47E_8240DC328EA8_.wvu.PrintArea" localSheetId="10" hidden="1">'mini - salto 3'!$A$2:$AD$147</definedName>
    <definedName name="Z_2F657D64_8090_44CA_B47E_8240DC328EA8_.wvu.PrintArea" localSheetId="7" hidden="1">'ordem de passagem'!$A$2:$J$128</definedName>
    <definedName name="Z_2F657D64_8090_44CA_B47E_8240DC328EA8_.wvu.PrintArea" localSheetId="5" hidden="1">ordenação!$A$2:$J$128</definedName>
    <definedName name="Z_2F657D64_8090_44CA_B47E_8240DC328EA8_.wvu.PrintArea" localSheetId="11" hidden="1">tapete!$A$2:$X$135</definedName>
    <definedName name="Z_2F657D64_8090_44CA_B47E_8240DC328EA8_.wvu.PrintTitles" localSheetId="13" hidden="1">'Class. Final Mini'!$9:$13</definedName>
    <definedName name="Z_2F657D64_8090_44CA_B47E_8240DC328EA8_.wvu.PrintTitles" localSheetId="14" hidden="1">'Class. Final PCT'!$9:$12</definedName>
    <definedName name="Z_2F657D64_8090_44CA_B47E_8240DC328EA8_.wvu.PrintTitles" localSheetId="12" hidden="1">'Class. Final Tapete'!$9:$12</definedName>
    <definedName name="Z_2F657D64_8090_44CA_B47E_8240DC328EA8_.wvu.Rows" localSheetId="25" hidden="1">apuramento!$74:$128</definedName>
    <definedName name="Z_2F657D64_8090_44CA_B47E_8240DC328EA8_.wvu.Rows" localSheetId="26" hidden="1">'Classificação 2 encontros'!$74:$128</definedName>
    <definedName name="Z_2F657D64_8090_44CA_B47E_8240DC328EA8_.wvu.Rows" localSheetId="16" hidden="1">'JUIZ M-2'!$21:$21,'JUIZ M-2'!$28:$28,'JUIZ M-2'!$31:$31,'JUIZ M-2'!$33:$33</definedName>
    <definedName name="Z_2F657D64_8090_44CA_B47E_8240DC328EA8_.wvu.Rows" localSheetId="17" hidden="1">'JUIZ M-3'!$28:$28,'JUIZ M-3'!$31:$31,'JUIZ M-3'!$33:$33</definedName>
    <definedName name="Z_2F657D64_8090_44CA_B47E_8240DC328EA8_.wvu.Rows" localSheetId="18" hidden="1">'JUIZ M-4'!$28:$28,'JUIZ M-4'!$31:$31,'JUIZ M-4'!$33:$33</definedName>
    <definedName name="Z_2F657D64_8090_44CA_B47E_8240DC328EA8_.wvu.Rows" localSheetId="19" hidden="1">'JUIZ M-5'!$28:$28,'JUIZ M-5'!$31:$31,'JUIZ M-5'!$33:$33</definedName>
    <definedName name="Z_2F657D64_8090_44CA_B47E_8240DC328EA8_.wvu.Rows" localSheetId="24" hidden="1">'JUIZ T-1'!$28:$28,'JUIZ T-1'!$31:$31,'JUIZ T-1'!$33:$33</definedName>
    <definedName name="Z_2F657D64_8090_44CA_B47E_8240DC328EA8_.wvu.Rows" localSheetId="23" hidden="1">'JUIZ T-2'!$28:$28,'JUIZ T-2'!$31:$31,'JUIZ T-2'!$33:$33</definedName>
    <definedName name="Z_2F657D64_8090_44CA_B47E_8240DC328EA8_.wvu.Rows" localSheetId="22" hidden="1">'JUIZ T-3'!$28:$28,'JUIZ T-3'!$31:$31,'JUIZ T-3'!$33:$33</definedName>
    <definedName name="Z_2F657D64_8090_44CA_B47E_8240DC328EA8_.wvu.Rows" localSheetId="21" hidden="1">'JUIZ T-4'!$28:$28,'JUIZ T-4'!$31:$31,'JUIZ T-4'!$33:$33</definedName>
    <definedName name="Z_2F657D64_8090_44CA_B47E_8240DC328EA8_.wvu.Rows" localSheetId="20" hidden="1">'JUIZ T-5'!$28:$28,'JUIZ T-5'!$31:$31,'JUIZ T-5'!$33:$33</definedName>
    <definedName name="Z_4BD97475_1F04_4429_B5C2_CDA631D8496E_.wvu.FilterData" localSheetId="7" hidden="1">'ordem de passagem'!$C$9:$I$107</definedName>
    <definedName name="Z_4BD97475_1F04_4429_B5C2_CDA631D8496E_.wvu.FilterData" localSheetId="5" hidden="1">ordenação!$B$9:$I$107</definedName>
    <definedName name="Z_90818CD5_1CF2_4954_93E7_840C994A2AD1_.wvu.Cols" localSheetId="13" hidden="1">'Class. Final Mini'!$B:$B,'Class. Final Mini'!$S:$S,'Class. Final Mini'!$Z:$Z,'Class. Final Mini'!$AQ:$AQ,'Class. Final Mini'!$AX:$AX,'Class. Final Mini'!$BO:$BO,'Class. Final Mini'!$BV:$BV,'Class. Final Mini'!$CM:$CM,'Class. Final Mini'!$CS:$CS,'Class. Final Mini'!$DJ:$DJ,'Class. Final Mini'!$DQ:$DQ,'Class. Final Mini'!$EZ:$KG</definedName>
    <definedName name="Z_90818CD5_1CF2_4954_93E7_840C994A2AD1_.wvu.Cols" localSheetId="14" hidden="1">'Class. Final PCT'!$B:$B,'Class. Final PCT'!$O:$O,'Class. Final PCT'!$AB:$AB,'Class. Final PCT'!$AO:$AO,'Class. Final PCT'!$BB:$BB,'Class. Final PCT'!$BO:$BO,'Class. Final PCT'!$CM:$FQ</definedName>
    <definedName name="Z_90818CD5_1CF2_4954_93E7_840C994A2AD1_.wvu.Cols" localSheetId="12" hidden="1">'Class. Final Tapete'!$B:$B,'Class. Final Tapete'!$L:$L,'Class. Final Tapete'!$Q:$Q,'Class. Final Tapete'!$AA:$AA,'Class. Final Tapete'!$AF:$AF,'Class. Final Tapete'!$AP:$AP,'Class. Final Tapete'!$AU:$AU,'Class. Final Tapete'!$BE:$BE,'Class. Final Tapete'!$BJ:$BJ,'Class. Final Tapete'!$BT:$BT,'Class. Final Tapete'!$BY:$BY,'Class. Final Tapete'!$CI:$CI,'Class. Final Tapete'!$CX:$GH</definedName>
    <definedName name="Z_90818CD5_1CF2_4954_93E7_840C994A2AD1_.wvu.Cols" localSheetId="15" hidden="1">'Classificação geral'!$AW:$AW</definedName>
    <definedName name="Z_90818CD5_1CF2_4954_93E7_840C994A2AD1_.wvu.Cols" localSheetId="16" hidden="1">'JUIZ M-2'!$G:$H</definedName>
    <definedName name="Z_90818CD5_1CF2_4954_93E7_840C994A2AD1_.wvu.Cols" localSheetId="17" hidden="1">'JUIZ M-3'!$G:$H</definedName>
    <definedName name="Z_90818CD5_1CF2_4954_93E7_840C994A2AD1_.wvu.Cols" localSheetId="18" hidden="1">'JUIZ M-4'!$G:$H</definedName>
    <definedName name="Z_90818CD5_1CF2_4954_93E7_840C994A2AD1_.wvu.Cols" localSheetId="19" hidden="1">'JUIZ M-5'!$G:$H</definedName>
    <definedName name="Z_90818CD5_1CF2_4954_93E7_840C994A2AD1_.wvu.Cols" localSheetId="24" hidden="1">'JUIZ T-1'!$G:$H</definedName>
    <definedName name="Z_90818CD5_1CF2_4954_93E7_840C994A2AD1_.wvu.Cols" localSheetId="23" hidden="1">'JUIZ T-2'!$G:$H</definedName>
    <definedName name="Z_90818CD5_1CF2_4954_93E7_840C994A2AD1_.wvu.Cols" localSheetId="22" hidden="1">'JUIZ T-3'!$G:$H</definedName>
    <definedName name="Z_90818CD5_1CF2_4954_93E7_840C994A2AD1_.wvu.Cols" localSheetId="21" hidden="1">'JUIZ T-4'!$G:$H</definedName>
    <definedName name="Z_90818CD5_1CF2_4954_93E7_840C994A2AD1_.wvu.Cols" localSheetId="20" hidden="1">'JUIZ T-5'!$G:$H</definedName>
    <definedName name="Z_90818CD5_1CF2_4954_93E7_840C994A2AD1_.wvu.Cols" localSheetId="8" hidden="1">'mini - salto 1'!$U:$AC,'mini - salto 1'!$AF:$AF</definedName>
    <definedName name="Z_90818CD5_1CF2_4954_93E7_840C994A2AD1_.wvu.Cols" localSheetId="9" hidden="1">'mini - salto 2'!$U:$AC,'mini - salto 2'!$AF:$AF</definedName>
    <definedName name="Z_90818CD5_1CF2_4954_93E7_840C994A2AD1_.wvu.Cols" localSheetId="10" hidden="1">'mini - salto 3'!$U:$AC,'mini - salto 3'!$AF:$AF</definedName>
    <definedName name="Z_90818CD5_1CF2_4954_93E7_840C994A2AD1_.wvu.Cols" localSheetId="7" hidden="1">'ordem de passagem'!$N:$P</definedName>
    <definedName name="Z_90818CD5_1CF2_4954_93E7_840C994A2AD1_.wvu.Cols" localSheetId="5" hidden="1">ordenação!$N:$P</definedName>
    <definedName name="Z_90818CD5_1CF2_4954_93E7_840C994A2AD1_.wvu.Cols" localSheetId="11" hidden="1">tapete!$U:$W</definedName>
    <definedName name="Z_90818CD5_1CF2_4954_93E7_840C994A2AD1_.wvu.FilterData" localSheetId="15" hidden="1">'Classificação geral'!$BC$103:$BG$103</definedName>
    <definedName name="Z_90818CD5_1CF2_4954_93E7_840C994A2AD1_.wvu.FilterData" localSheetId="8" hidden="1">'mini - salto 1'!$A$13:$G$138</definedName>
    <definedName name="Z_90818CD5_1CF2_4954_93E7_840C994A2AD1_.wvu.FilterData" localSheetId="7" hidden="1">'ordem de passagem'!$C$9:$I$127</definedName>
    <definedName name="Z_90818CD5_1CF2_4954_93E7_840C994A2AD1_.wvu.FilterData" localSheetId="5" hidden="1">ordenação!$B$9:$I$127</definedName>
    <definedName name="Z_90818CD5_1CF2_4954_93E7_840C994A2AD1_.wvu.PrintArea" localSheetId="25" hidden="1">apuramento!$A$5:$CE$131</definedName>
    <definedName name="Z_90818CD5_1CF2_4954_93E7_840C994A2AD1_.wvu.PrintArea" localSheetId="13" hidden="1">'Class. Final Mini'!$A$2:$EM$84</definedName>
    <definedName name="Z_90818CD5_1CF2_4954_93E7_840C994A2AD1_.wvu.PrintArea" localSheetId="14" hidden="1">'Class. Final PCT'!$A$2:$BZ$59</definedName>
    <definedName name="Z_90818CD5_1CF2_4954_93E7_840C994A2AD1_.wvu.PrintArea" localSheetId="12" hidden="1">'Class. Final Tapete'!$A$2:$CK$71</definedName>
    <definedName name="Z_90818CD5_1CF2_4954_93E7_840C994A2AD1_.wvu.PrintArea" localSheetId="26" hidden="1">'Classificação 2 encontros'!$A$5:$CE$46</definedName>
    <definedName name="Z_90818CD5_1CF2_4954_93E7_840C994A2AD1_.wvu.PrintArea" localSheetId="3" hidden="1">Instruções!$A$2:$U$103</definedName>
    <definedName name="Z_90818CD5_1CF2_4954_93E7_840C994A2AD1_.wvu.PrintArea" localSheetId="16" hidden="1">'JUIZ M-2'!$A$1:$L$118</definedName>
    <definedName name="Z_90818CD5_1CF2_4954_93E7_840C994A2AD1_.wvu.PrintArea" localSheetId="17" hidden="1">'JUIZ M-3'!$A$1:$L$118</definedName>
    <definedName name="Z_90818CD5_1CF2_4954_93E7_840C994A2AD1_.wvu.PrintArea" localSheetId="18" hidden="1">'JUIZ M-4'!$A$1:$L$118</definedName>
    <definedName name="Z_90818CD5_1CF2_4954_93E7_840C994A2AD1_.wvu.PrintArea" localSheetId="19" hidden="1">'JUIZ M-5'!$A$1:$L$117</definedName>
    <definedName name="Z_90818CD5_1CF2_4954_93E7_840C994A2AD1_.wvu.PrintArea" localSheetId="24" hidden="1">'JUIZ T-1'!$A$1:$K$132</definedName>
    <definedName name="Z_90818CD5_1CF2_4954_93E7_840C994A2AD1_.wvu.PrintArea" localSheetId="23" hidden="1">'JUIZ T-2'!$A$1:$K$132</definedName>
    <definedName name="Z_90818CD5_1CF2_4954_93E7_840C994A2AD1_.wvu.PrintArea" localSheetId="22" hidden="1">'JUIZ T-3'!$A$1:$K$132</definedName>
    <definedName name="Z_90818CD5_1CF2_4954_93E7_840C994A2AD1_.wvu.PrintArea" localSheetId="21" hidden="1">'JUIZ T-4'!$A$1:$K$132</definedName>
    <definedName name="Z_90818CD5_1CF2_4954_93E7_840C994A2AD1_.wvu.PrintArea" localSheetId="20" hidden="1">'JUIZ T-5'!$A$1:$J$131</definedName>
    <definedName name="Z_90818CD5_1CF2_4954_93E7_840C994A2AD1_.wvu.PrintArea" localSheetId="4" hidden="1">menú!$A$1:$Q$27</definedName>
    <definedName name="Z_90818CD5_1CF2_4954_93E7_840C994A2AD1_.wvu.PrintArea" localSheetId="8" hidden="1">'mini - salto 1'!$A$2:$AD$135</definedName>
    <definedName name="Z_90818CD5_1CF2_4954_93E7_840C994A2AD1_.wvu.PrintArea" localSheetId="9" hidden="1">'mini - salto 2'!$A$2:$AD$135</definedName>
    <definedName name="Z_90818CD5_1CF2_4954_93E7_840C994A2AD1_.wvu.PrintArea" localSheetId="10" hidden="1">'mini - salto 3'!$A$2:$AD$147</definedName>
    <definedName name="Z_90818CD5_1CF2_4954_93E7_840C994A2AD1_.wvu.PrintArea" localSheetId="7" hidden="1">'ordem de passagem'!$A$2:$J$128</definedName>
    <definedName name="Z_90818CD5_1CF2_4954_93E7_840C994A2AD1_.wvu.PrintArea" localSheetId="5" hidden="1">ordenação!$A$2:$J$128</definedName>
    <definedName name="Z_90818CD5_1CF2_4954_93E7_840C994A2AD1_.wvu.PrintArea" localSheetId="11" hidden="1">tapete!$A$2:$X$135</definedName>
    <definedName name="Z_90818CD5_1CF2_4954_93E7_840C994A2AD1_.wvu.PrintTitles" localSheetId="13" hidden="1">'Class. Final Mini'!$9:$13</definedName>
    <definedName name="Z_90818CD5_1CF2_4954_93E7_840C994A2AD1_.wvu.PrintTitles" localSheetId="14" hidden="1">'Class. Final PCT'!$9:$12</definedName>
    <definedName name="Z_90818CD5_1CF2_4954_93E7_840C994A2AD1_.wvu.PrintTitles" localSheetId="12" hidden="1">'Class. Final Tapete'!$9:$12</definedName>
    <definedName name="Z_90818CD5_1CF2_4954_93E7_840C994A2AD1_.wvu.Rows" localSheetId="25" hidden="1">apuramento!$74:$128</definedName>
    <definedName name="Z_90818CD5_1CF2_4954_93E7_840C994A2AD1_.wvu.Rows" localSheetId="26" hidden="1">'Classificação 2 encontros'!$74:$128</definedName>
    <definedName name="Z_90818CD5_1CF2_4954_93E7_840C994A2AD1_.wvu.Rows" localSheetId="16" hidden="1">'JUIZ M-2'!$21:$21,'JUIZ M-2'!$28:$28,'JUIZ M-2'!$31:$31,'JUIZ M-2'!$33:$33</definedName>
    <definedName name="Z_90818CD5_1CF2_4954_93E7_840C994A2AD1_.wvu.Rows" localSheetId="17" hidden="1">'JUIZ M-3'!$28:$28,'JUIZ M-3'!$31:$31,'JUIZ M-3'!$33:$33</definedName>
    <definedName name="Z_90818CD5_1CF2_4954_93E7_840C994A2AD1_.wvu.Rows" localSheetId="18" hidden="1">'JUIZ M-4'!$28:$28,'JUIZ M-4'!$31:$31,'JUIZ M-4'!$33:$33</definedName>
    <definedName name="Z_90818CD5_1CF2_4954_93E7_840C994A2AD1_.wvu.Rows" localSheetId="19" hidden="1">'JUIZ M-5'!$28:$28,'JUIZ M-5'!$31:$31,'JUIZ M-5'!$33:$33</definedName>
    <definedName name="Z_90818CD5_1CF2_4954_93E7_840C994A2AD1_.wvu.Rows" localSheetId="24" hidden="1">'JUIZ T-1'!$28:$28,'JUIZ T-1'!$31:$31,'JUIZ T-1'!$33:$33</definedName>
    <definedName name="Z_90818CD5_1CF2_4954_93E7_840C994A2AD1_.wvu.Rows" localSheetId="23" hidden="1">'JUIZ T-2'!$28:$28,'JUIZ T-2'!$31:$31,'JUIZ T-2'!$33:$33</definedName>
    <definedName name="Z_90818CD5_1CF2_4954_93E7_840C994A2AD1_.wvu.Rows" localSheetId="22" hidden="1">'JUIZ T-3'!$28:$28,'JUIZ T-3'!$31:$31,'JUIZ T-3'!$33:$33</definedName>
    <definedName name="Z_90818CD5_1CF2_4954_93E7_840C994A2AD1_.wvu.Rows" localSheetId="21" hidden="1">'JUIZ T-4'!$28:$28,'JUIZ T-4'!$31:$31,'JUIZ T-4'!$33:$33</definedName>
    <definedName name="Z_90818CD5_1CF2_4954_93E7_840C994A2AD1_.wvu.Rows" localSheetId="20" hidden="1">'JUIZ T-5'!$28:$28,'JUIZ T-5'!$31:$31,'JUIZ T-5'!$33:$33</definedName>
    <definedName name="Z_9D87F315_4239_4D28_9904_BFC4281797A1_.wvu.Cols" localSheetId="15" hidden="1">'Classificação geral'!$BH:$BQ</definedName>
    <definedName name="Z_9D87F315_4239_4D28_9904_BFC4281797A1_.wvu.Cols" localSheetId="16" hidden="1">'JUIZ M-2'!$G:$H</definedName>
    <definedName name="Z_9D87F315_4239_4D28_9904_BFC4281797A1_.wvu.Cols" localSheetId="17" hidden="1">'JUIZ M-3'!$G:$H</definedName>
    <definedName name="Z_9D87F315_4239_4D28_9904_BFC4281797A1_.wvu.Cols" localSheetId="18" hidden="1">'JUIZ M-4'!$G:$H</definedName>
    <definedName name="Z_9D87F315_4239_4D28_9904_BFC4281797A1_.wvu.Cols" localSheetId="19" hidden="1">'JUIZ M-5'!$G:$H</definedName>
    <definedName name="Z_9D87F315_4239_4D28_9904_BFC4281797A1_.wvu.Cols" localSheetId="24" hidden="1">'JUIZ T-1'!$G:$H</definedName>
    <definedName name="Z_9D87F315_4239_4D28_9904_BFC4281797A1_.wvu.Cols" localSheetId="23" hidden="1">'JUIZ T-2'!$G:$H</definedName>
    <definedName name="Z_9D87F315_4239_4D28_9904_BFC4281797A1_.wvu.Cols" localSheetId="22" hidden="1">'JUIZ T-3'!$G:$H</definedName>
    <definedName name="Z_9D87F315_4239_4D28_9904_BFC4281797A1_.wvu.Cols" localSheetId="21" hidden="1">'JUIZ T-4'!$G:$H</definedName>
    <definedName name="Z_9D87F315_4239_4D28_9904_BFC4281797A1_.wvu.Cols" localSheetId="20" hidden="1">'JUIZ T-5'!$G:$H</definedName>
    <definedName name="Z_9D87F315_4239_4D28_9904_BFC4281797A1_.wvu.Cols" localSheetId="8" hidden="1">'mini - salto 1'!$G:$G,'mini - salto 1'!$R:$R,'mini - salto 1'!$T:$V,'mini - salto 1'!$Y:$Y</definedName>
    <definedName name="Z_9D87F315_4239_4D28_9904_BFC4281797A1_.wvu.Cols" localSheetId="9" hidden="1">'mini - salto 2'!$G:$G,'mini - salto 2'!$R:$R,'mini - salto 2'!$T:$V</definedName>
    <definedName name="Z_9D87F315_4239_4D28_9904_BFC4281797A1_.wvu.Cols" localSheetId="10" hidden="1">'mini - salto 3'!$G:$G,'mini - salto 3'!$R:$R,'mini - salto 3'!$T:$V</definedName>
    <definedName name="Z_9D87F315_4239_4D28_9904_BFC4281797A1_.wvu.Cols" localSheetId="11" hidden="1">tapete!$G:$G,tapete!$R:$R,tapete!$U:$W,tapete!#REF!</definedName>
    <definedName name="Z_9D87F315_4239_4D28_9904_BFC4281797A1_.wvu.FilterData" localSheetId="15" hidden="1">'Classificação geral'!$B$6:$AW$95</definedName>
    <definedName name="Z_9D87F315_4239_4D28_9904_BFC4281797A1_.wvu.FilterData" localSheetId="7" hidden="1">'ordem de passagem'!$C$9:$I$107</definedName>
    <definedName name="Z_9D87F315_4239_4D28_9904_BFC4281797A1_.wvu.FilterData" localSheetId="5" hidden="1">ordenação!$B$9:$I$107</definedName>
    <definedName name="Z_9D87F315_4239_4D28_9904_BFC4281797A1_.wvu.PrintArea" localSheetId="25" hidden="1">apuramento!$A$5:$CE$131</definedName>
    <definedName name="Z_9D87F315_4239_4D28_9904_BFC4281797A1_.wvu.PrintArea" localSheetId="13" hidden="1">'Class. Final Mini'!$A$3:$EM$51</definedName>
    <definedName name="Z_9D87F315_4239_4D28_9904_BFC4281797A1_.wvu.PrintArea" localSheetId="14" hidden="1">'Class. Final PCT'!$B$3:$BZ$50</definedName>
    <definedName name="Z_9D87F315_4239_4D28_9904_BFC4281797A1_.wvu.PrintArea" localSheetId="12" hidden="1">'Class. Final Tapete'!$A$3:$CK$50</definedName>
    <definedName name="Z_9D87F315_4239_4D28_9904_BFC4281797A1_.wvu.PrintArea" localSheetId="26" hidden="1">'Classificação 2 encontros'!$A$5:$CE$46</definedName>
    <definedName name="Z_9D87F315_4239_4D28_9904_BFC4281797A1_.wvu.PrintArea" localSheetId="16" hidden="1">'JUIZ M-2'!$A$1:$L$118</definedName>
    <definedName name="Z_9D87F315_4239_4D28_9904_BFC4281797A1_.wvu.PrintArea" localSheetId="17" hidden="1">'JUIZ M-3'!$A$1:$L$118</definedName>
    <definedName name="Z_9D87F315_4239_4D28_9904_BFC4281797A1_.wvu.PrintArea" localSheetId="18" hidden="1">'JUIZ M-4'!$A$1:$L$118</definedName>
    <definedName name="Z_9D87F315_4239_4D28_9904_BFC4281797A1_.wvu.PrintArea" localSheetId="19" hidden="1">'JUIZ M-5'!$A$1:$L$117</definedName>
    <definedName name="Z_9D87F315_4239_4D28_9904_BFC4281797A1_.wvu.PrintArea" localSheetId="24" hidden="1">'JUIZ T-1'!$A$1:$K$132</definedName>
    <definedName name="Z_9D87F315_4239_4D28_9904_BFC4281797A1_.wvu.PrintArea" localSheetId="23" hidden="1">'JUIZ T-2'!$A$1:$K$132</definedName>
    <definedName name="Z_9D87F315_4239_4D28_9904_BFC4281797A1_.wvu.PrintArea" localSheetId="22" hidden="1">'JUIZ T-3'!$A$1:$K$132</definedName>
    <definedName name="Z_9D87F315_4239_4D28_9904_BFC4281797A1_.wvu.PrintArea" localSheetId="21" hidden="1">'JUIZ T-4'!$A$1:$K$132</definedName>
    <definedName name="Z_9D87F315_4239_4D28_9904_BFC4281797A1_.wvu.PrintArea" localSheetId="20" hidden="1">'JUIZ T-5'!$A$1:$J$131</definedName>
    <definedName name="Z_9D87F315_4239_4D28_9904_BFC4281797A1_.wvu.PrintArea" localSheetId="8" hidden="1">'mini - salto 1'!$A$2:$Z$130</definedName>
    <definedName name="Z_9D87F315_4239_4D28_9904_BFC4281797A1_.wvu.PrintArea" localSheetId="9" hidden="1">'mini - salto 2'!$A$1:$Y$130</definedName>
    <definedName name="Z_9D87F315_4239_4D28_9904_BFC4281797A1_.wvu.PrintArea" localSheetId="10" hidden="1">'mini - salto 3'!$A$1:$Y$130</definedName>
    <definedName name="Z_9D87F315_4239_4D28_9904_BFC4281797A1_.wvu.PrintArea" localSheetId="7" hidden="1">'ordem de passagem'!$C$2:$K$131</definedName>
    <definedName name="Z_9D87F315_4239_4D28_9904_BFC4281797A1_.wvu.PrintArea" localSheetId="5" hidden="1">ordenação!$B$2:$K$131</definedName>
    <definedName name="Z_9D87F315_4239_4D28_9904_BFC4281797A1_.wvu.PrintArea" localSheetId="11" hidden="1">tapete!$A$3:$X$130</definedName>
    <definedName name="Z_9D87F315_4239_4D28_9904_BFC4281797A1_.wvu.Rows" localSheetId="25" hidden="1">apuramento!$74:$128</definedName>
    <definedName name="Z_9D87F315_4239_4D28_9904_BFC4281797A1_.wvu.Rows" localSheetId="26" hidden="1">'Classificação 2 encontros'!$74:$128</definedName>
    <definedName name="Z_D19304DF_64F7_4161_9FBE_C2B2A4C02684_.wvu.Cols" localSheetId="13" hidden="1">'Class. Final Mini'!$B:$B,'Class. Final Mini'!$S:$S,'Class. Final Mini'!$Z:$Z,'Class. Final Mini'!$AQ:$AQ,'Class. Final Mini'!$AX:$AX,'Class. Final Mini'!$BO:$BO,'Class. Final Mini'!$BV:$BV,'Class. Final Mini'!$CM:$CM,'Class. Final Mini'!$CS:$CS,'Class. Final Mini'!$DJ:$DJ,'Class. Final Mini'!$DQ:$DQ,'Class. Final Mini'!$EZ:$KG</definedName>
    <definedName name="Z_D19304DF_64F7_4161_9FBE_C2B2A4C02684_.wvu.Cols" localSheetId="14" hidden="1">'Class. Final PCT'!$B:$B,'Class. Final PCT'!$O:$O,'Class. Final PCT'!$AB:$AB,'Class. Final PCT'!$AO:$AO,'Class. Final PCT'!$BB:$BB,'Class. Final PCT'!$BO:$BO,'Class. Final PCT'!$CM:$FQ</definedName>
    <definedName name="Z_D19304DF_64F7_4161_9FBE_C2B2A4C02684_.wvu.Cols" localSheetId="12" hidden="1">'Class. Final Tapete'!$B:$B,'Class. Final Tapete'!$L:$L,'Class. Final Tapete'!$Q:$Q,'Class. Final Tapete'!$AA:$AA,'Class. Final Tapete'!$AF:$AF,'Class. Final Tapete'!$AP:$AP,'Class. Final Tapete'!$AU:$AU,'Class. Final Tapete'!$BE:$BE,'Class. Final Tapete'!$BJ:$BJ,'Class. Final Tapete'!$BT:$BT,'Class. Final Tapete'!$BY:$BY,'Class. Final Tapete'!$CI:$CI,'Class. Final Tapete'!$CX:$GH</definedName>
    <definedName name="Z_D19304DF_64F7_4161_9FBE_C2B2A4C02684_.wvu.Cols" localSheetId="15" hidden="1">'Classificação geral'!$AW:$AW</definedName>
    <definedName name="Z_D19304DF_64F7_4161_9FBE_C2B2A4C02684_.wvu.Cols" localSheetId="16" hidden="1">'JUIZ M-2'!$G:$H</definedName>
    <definedName name="Z_D19304DF_64F7_4161_9FBE_C2B2A4C02684_.wvu.Cols" localSheetId="17" hidden="1">'JUIZ M-3'!$G:$H</definedName>
    <definedName name="Z_D19304DF_64F7_4161_9FBE_C2B2A4C02684_.wvu.Cols" localSheetId="18" hidden="1">'JUIZ M-4'!$G:$H</definedName>
    <definedName name="Z_D19304DF_64F7_4161_9FBE_C2B2A4C02684_.wvu.Cols" localSheetId="19" hidden="1">'JUIZ M-5'!$G:$H</definedName>
    <definedName name="Z_D19304DF_64F7_4161_9FBE_C2B2A4C02684_.wvu.Cols" localSheetId="24" hidden="1">'JUIZ T-1'!$G:$H</definedName>
    <definedName name="Z_D19304DF_64F7_4161_9FBE_C2B2A4C02684_.wvu.Cols" localSheetId="23" hidden="1">'JUIZ T-2'!$G:$H</definedName>
    <definedName name="Z_D19304DF_64F7_4161_9FBE_C2B2A4C02684_.wvu.Cols" localSheetId="22" hidden="1">'JUIZ T-3'!$G:$H</definedName>
    <definedName name="Z_D19304DF_64F7_4161_9FBE_C2B2A4C02684_.wvu.Cols" localSheetId="21" hidden="1">'JUIZ T-4'!$G:$H</definedName>
    <definedName name="Z_D19304DF_64F7_4161_9FBE_C2B2A4C02684_.wvu.Cols" localSheetId="20" hidden="1">'JUIZ T-5'!$G:$H</definedName>
    <definedName name="Z_D19304DF_64F7_4161_9FBE_C2B2A4C02684_.wvu.Cols" localSheetId="8" hidden="1">'mini - salto 1'!$U:$AC,'mini - salto 1'!$AF:$AF</definedName>
    <definedName name="Z_D19304DF_64F7_4161_9FBE_C2B2A4C02684_.wvu.Cols" localSheetId="9" hidden="1">'mini - salto 2'!$U:$AC,'mini - salto 2'!$AF:$AF</definedName>
    <definedName name="Z_D19304DF_64F7_4161_9FBE_C2B2A4C02684_.wvu.Cols" localSheetId="10" hidden="1">'mini - salto 3'!$U:$AC,'mini - salto 3'!$AF:$AF</definedName>
    <definedName name="Z_D19304DF_64F7_4161_9FBE_C2B2A4C02684_.wvu.Cols" localSheetId="7" hidden="1">'ordem de passagem'!$N:$P</definedName>
    <definedName name="Z_D19304DF_64F7_4161_9FBE_C2B2A4C02684_.wvu.Cols" localSheetId="5" hidden="1">ordenação!$N:$P</definedName>
    <definedName name="Z_D19304DF_64F7_4161_9FBE_C2B2A4C02684_.wvu.Cols" localSheetId="11" hidden="1">tapete!$U:$W</definedName>
    <definedName name="Z_D19304DF_64F7_4161_9FBE_C2B2A4C02684_.wvu.FilterData" localSheetId="15" hidden="1">'Classificação geral'!$BC$103:$BG$103</definedName>
    <definedName name="Z_D19304DF_64F7_4161_9FBE_C2B2A4C02684_.wvu.FilterData" localSheetId="8" hidden="1">'mini - salto 1'!$A$13:$G$138</definedName>
    <definedName name="Z_D19304DF_64F7_4161_9FBE_C2B2A4C02684_.wvu.FilterData" localSheetId="7" hidden="1">'ordem de passagem'!$C$9:$I$127</definedName>
    <definedName name="Z_D19304DF_64F7_4161_9FBE_C2B2A4C02684_.wvu.FilterData" localSheetId="5" hidden="1">ordenação!$B$9:$I$127</definedName>
    <definedName name="Z_D19304DF_64F7_4161_9FBE_C2B2A4C02684_.wvu.PrintArea" localSheetId="25" hidden="1">apuramento!$A$5:$CE$131</definedName>
    <definedName name="Z_D19304DF_64F7_4161_9FBE_C2B2A4C02684_.wvu.PrintArea" localSheetId="13" hidden="1">'Class. Final Mini'!$A$2:$EM$84</definedName>
    <definedName name="Z_D19304DF_64F7_4161_9FBE_C2B2A4C02684_.wvu.PrintArea" localSheetId="14" hidden="1">'Class. Final PCT'!$A$2:$BZ$59</definedName>
    <definedName name="Z_D19304DF_64F7_4161_9FBE_C2B2A4C02684_.wvu.PrintArea" localSheetId="12" hidden="1">'Class. Final Tapete'!$A$2:$CK$71</definedName>
    <definedName name="Z_D19304DF_64F7_4161_9FBE_C2B2A4C02684_.wvu.PrintArea" localSheetId="26" hidden="1">'Classificação 2 encontros'!$A$5:$CE$46</definedName>
    <definedName name="Z_D19304DF_64F7_4161_9FBE_C2B2A4C02684_.wvu.PrintArea" localSheetId="3" hidden="1">Instruções!$A$2:$U$103</definedName>
    <definedName name="Z_D19304DF_64F7_4161_9FBE_C2B2A4C02684_.wvu.PrintArea" localSheetId="16" hidden="1">'JUIZ M-2'!$A$1:$L$118</definedName>
    <definedName name="Z_D19304DF_64F7_4161_9FBE_C2B2A4C02684_.wvu.PrintArea" localSheetId="17" hidden="1">'JUIZ M-3'!$A$1:$L$118</definedName>
    <definedName name="Z_D19304DF_64F7_4161_9FBE_C2B2A4C02684_.wvu.PrintArea" localSheetId="18" hidden="1">'JUIZ M-4'!$A$1:$L$118</definedName>
    <definedName name="Z_D19304DF_64F7_4161_9FBE_C2B2A4C02684_.wvu.PrintArea" localSheetId="19" hidden="1">'JUIZ M-5'!$A$1:$L$117</definedName>
    <definedName name="Z_D19304DF_64F7_4161_9FBE_C2B2A4C02684_.wvu.PrintArea" localSheetId="24" hidden="1">'JUIZ T-1'!$A$1:$K$132</definedName>
    <definedName name="Z_D19304DF_64F7_4161_9FBE_C2B2A4C02684_.wvu.PrintArea" localSheetId="23" hidden="1">'JUIZ T-2'!$A$1:$K$132</definedName>
    <definedName name="Z_D19304DF_64F7_4161_9FBE_C2B2A4C02684_.wvu.PrintArea" localSheetId="22" hidden="1">'JUIZ T-3'!$A$1:$K$132</definedName>
    <definedName name="Z_D19304DF_64F7_4161_9FBE_C2B2A4C02684_.wvu.PrintArea" localSheetId="21" hidden="1">'JUIZ T-4'!$A$1:$K$132</definedName>
    <definedName name="Z_D19304DF_64F7_4161_9FBE_C2B2A4C02684_.wvu.PrintArea" localSheetId="20" hidden="1">'JUIZ T-5'!$A$1:$J$131</definedName>
    <definedName name="Z_D19304DF_64F7_4161_9FBE_C2B2A4C02684_.wvu.PrintArea" localSheetId="4" hidden="1">menú!$A$1:$Q$27</definedName>
    <definedName name="Z_D19304DF_64F7_4161_9FBE_C2B2A4C02684_.wvu.PrintArea" localSheetId="8" hidden="1">'mini - salto 1'!$A$2:$AD$135</definedName>
    <definedName name="Z_D19304DF_64F7_4161_9FBE_C2B2A4C02684_.wvu.PrintArea" localSheetId="9" hidden="1">'mini - salto 2'!$A$2:$AD$135</definedName>
    <definedName name="Z_D19304DF_64F7_4161_9FBE_C2B2A4C02684_.wvu.PrintArea" localSheetId="10" hidden="1">'mini - salto 3'!$A$2:$AD$147</definedName>
    <definedName name="Z_D19304DF_64F7_4161_9FBE_C2B2A4C02684_.wvu.PrintArea" localSheetId="7" hidden="1">'ordem de passagem'!$A$2:$J$128</definedName>
    <definedName name="Z_D19304DF_64F7_4161_9FBE_C2B2A4C02684_.wvu.PrintArea" localSheetId="5" hidden="1">ordenação!$A$2:$J$128</definedName>
    <definedName name="Z_D19304DF_64F7_4161_9FBE_C2B2A4C02684_.wvu.PrintArea" localSheetId="11" hidden="1">tapete!$A$2:$X$135</definedName>
    <definedName name="Z_D19304DF_64F7_4161_9FBE_C2B2A4C02684_.wvu.PrintTitles" localSheetId="13" hidden="1">'Class. Final Mini'!$9:$13</definedName>
    <definedName name="Z_D19304DF_64F7_4161_9FBE_C2B2A4C02684_.wvu.PrintTitles" localSheetId="14" hidden="1">'Class. Final PCT'!$9:$12</definedName>
    <definedName name="Z_D19304DF_64F7_4161_9FBE_C2B2A4C02684_.wvu.PrintTitles" localSheetId="12" hidden="1">'Class. Final Tapete'!$9:$12</definedName>
    <definedName name="Z_D19304DF_64F7_4161_9FBE_C2B2A4C02684_.wvu.Rows" localSheetId="25" hidden="1">apuramento!$74:$128</definedName>
    <definedName name="Z_D19304DF_64F7_4161_9FBE_C2B2A4C02684_.wvu.Rows" localSheetId="26" hidden="1">'Classificação 2 encontros'!$74:$128</definedName>
    <definedName name="Z_D19304DF_64F7_4161_9FBE_C2B2A4C02684_.wvu.Rows" localSheetId="16" hidden="1">'JUIZ M-2'!$21:$21,'JUIZ M-2'!$28:$28,'JUIZ M-2'!$31:$31,'JUIZ M-2'!$33:$33</definedName>
    <definedName name="Z_D19304DF_64F7_4161_9FBE_C2B2A4C02684_.wvu.Rows" localSheetId="17" hidden="1">'JUIZ M-3'!$28:$28,'JUIZ M-3'!$31:$31,'JUIZ M-3'!$33:$33</definedName>
    <definedName name="Z_D19304DF_64F7_4161_9FBE_C2B2A4C02684_.wvu.Rows" localSheetId="18" hidden="1">'JUIZ M-4'!$28:$28,'JUIZ M-4'!$31:$31,'JUIZ M-4'!$33:$33</definedName>
    <definedName name="Z_D19304DF_64F7_4161_9FBE_C2B2A4C02684_.wvu.Rows" localSheetId="19" hidden="1">'JUIZ M-5'!$28:$28,'JUIZ M-5'!$31:$31,'JUIZ M-5'!$33:$33</definedName>
    <definedName name="Z_D19304DF_64F7_4161_9FBE_C2B2A4C02684_.wvu.Rows" localSheetId="24" hidden="1">'JUIZ T-1'!$28:$28,'JUIZ T-1'!$31:$31,'JUIZ T-1'!$33:$33</definedName>
    <definedName name="Z_D19304DF_64F7_4161_9FBE_C2B2A4C02684_.wvu.Rows" localSheetId="23" hidden="1">'JUIZ T-2'!$28:$28,'JUIZ T-2'!$31:$31,'JUIZ T-2'!$33:$33</definedName>
    <definedName name="Z_D19304DF_64F7_4161_9FBE_C2B2A4C02684_.wvu.Rows" localSheetId="22" hidden="1">'JUIZ T-3'!$28:$28,'JUIZ T-3'!$31:$31,'JUIZ T-3'!$33:$33</definedName>
    <definedName name="Z_D19304DF_64F7_4161_9FBE_C2B2A4C02684_.wvu.Rows" localSheetId="21" hidden="1">'JUIZ T-4'!$28:$28,'JUIZ T-4'!$31:$31,'JUIZ T-4'!$33:$33</definedName>
    <definedName name="Z_D19304DF_64F7_4161_9FBE_C2B2A4C02684_.wvu.Rows" localSheetId="20" hidden="1">'JUIZ T-5'!$28:$28,'JUIZ T-5'!$31:$31,'JUIZ T-5'!$33:$33</definedName>
  </definedNames>
  <calcPr calcId="191029"/>
  <customWorkbookViews>
    <customWorkbookView name="José Emanuel Rocha - Vista pessoal" guid="{90818CD5-1CF2-4954-93E7-840C994A2AD1}" mergeInterval="0" personalView="1" maximized="1" xWindow="-9" yWindow="-9" windowWidth="1938" windowHeight="1098" tabRatio="786" activeSheetId="3"/>
    <customWorkbookView name="Utilizador - Vista pessoal" guid="{D19304DF-64F7-4161-9FBE-C2B2A4C02684}" mergeInterval="0" personalView="1" maximized="1" xWindow="-8" yWindow="-8" windowWidth="1382" windowHeight="744" tabRatio="786" activeSheetId="11"/>
    <customWorkbookView name="dren - Vista pessoal" guid="{9D87F315-4239-4D28-9904-BFC4281797A1}" mergeInterval="0" personalView="1" maximized="1" windowWidth="1362" windowHeight="509" tabRatio="0" activeSheetId="1"/>
    <customWorkbookView name="Ginastica - Personal View" guid="{1098C4A5-C1ED-4CD4-8181-1AF30B0D1BBB}" mergeInterval="0" personalView="1" maximized="1" windowWidth="1020" windowHeight="543" tabRatio="413" activeSheetId="8"/>
    <customWorkbookView name="Ginastica5 - Personal View" guid="{2F657D64-8090-44CA-B47E-8240DC328EA8}" mergeInterval="0" personalView="1" maximized="1" windowWidth="1020" windowHeight="543" tabRatio="413" activeSheetId="8"/>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S5" i="27" l="1"/>
  <c r="Z5" i="27"/>
  <c r="F2" i="25"/>
  <c r="F3" i="25"/>
  <c r="F4" i="25"/>
  <c r="F5" i="25"/>
  <c r="F6" i="25"/>
  <c r="F7" i="25"/>
  <c r="F8" i="25"/>
  <c r="F9" i="25"/>
  <c r="F10" i="25"/>
  <c r="F11" i="25"/>
  <c r="F12" i="25"/>
  <c r="F13" i="25"/>
  <c r="F14" i="25"/>
  <c r="F15" i="25"/>
  <c r="F16" i="25"/>
  <c r="F17" i="25"/>
  <c r="F18" i="25"/>
  <c r="F19" i="25"/>
  <c r="F20" i="25"/>
  <c r="F21" i="25"/>
  <c r="F22" i="25"/>
  <c r="F23" i="25"/>
  <c r="F24" i="25"/>
  <c r="F25" i="25"/>
  <c r="F26" i="25"/>
  <c r="F27" i="25"/>
  <c r="F28" i="25"/>
  <c r="F29" i="25"/>
  <c r="F30" i="25"/>
  <c r="F31" i="25"/>
  <c r="F32" i="25"/>
  <c r="F33" i="25"/>
  <c r="F34" i="25"/>
  <c r="F35" i="25"/>
  <c r="F36" i="25"/>
  <c r="F37" i="25"/>
  <c r="F38" i="25"/>
  <c r="F39" i="25"/>
  <c r="F40" i="25"/>
  <c r="F41" i="25"/>
  <c r="F42" i="25"/>
  <c r="F43" i="25"/>
  <c r="F44" i="25"/>
  <c r="F45" i="25"/>
  <c r="F46" i="25"/>
  <c r="F47" i="25"/>
  <c r="F48" i="25"/>
  <c r="F49" i="25"/>
  <c r="F50" i="25"/>
  <c r="F51" i="25"/>
  <c r="F52" i="25"/>
  <c r="F53" i="25"/>
  <c r="F54" i="25"/>
  <c r="F55" i="25"/>
  <c r="F56" i="25"/>
  <c r="F57" i="25"/>
  <c r="F58" i="25"/>
  <c r="F59" i="25"/>
  <c r="F60" i="25"/>
  <c r="F61" i="25"/>
  <c r="F62" i="25"/>
  <c r="F63" i="25"/>
  <c r="F64" i="25"/>
  <c r="F65" i="25"/>
  <c r="F66" i="25"/>
  <c r="F67" i="25"/>
  <c r="F68" i="25"/>
  <c r="F69" i="25"/>
  <c r="F70" i="25"/>
  <c r="F71" i="25"/>
  <c r="F72" i="25"/>
  <c r="F73" i="25"/>
  <c r="F74" i="25"/>
  <c r="F75" i="25"/>
  <c r="F76" i="25"/>
  <c r="F77" i="25"/>
  <c r="F78" i="25"/>
  <c r="F79" i="25"/>
  <c r="F80" i="25"/>
  <c r="F81" i="25"/>
  <c r="F82" i="25"/>
  <c r="F83"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 i="25"/>
  <c r="A2" i="25"/>
  <c r="B2" i="25"/>
  <c r="C2" i="25"/>
  <c r="D2" i="25"/>
  <c r="A3" i="25"/>
  <c r="B3" i="25"/>
  <c r="C3" i="25"/>
  <c r="D3" i="25"/>
  <c r="A4" i="25"/>
  <c r="B4" i="25"/>
  <c r="C4" i="25"/>
  <c r="D4" i="25"/>
  <c r="A5" i="25"/>
  <c r="B5" i="25"/>
  <c r="C5" i="25"/>
  <c r="D5" i="25"/>
  <c r="A6" i="25"/>
  <c r="B6" i="25"/>
  <c r="C6" i="25"/>
  <c r="D6" i="25"/>
  <c r="A7" i="25"/>
  <c r="B7" i="25"/>
  <c r="C7" i="25"/>
  <c r="D7" i="25"/>
  <c r="A8" i="25"/>
  <c r="B8" i="25"/>
  <c r="C8" i="25"/>
  <c r="D8" i="25"/>
  <c r="A9" i="25"/>
  <c r="B9" i="25"/>
  <c r="C9" i="25"/>
  <c r="D9" i="25"/>
  <c r="A10" i="25"/>
  <c r="B10" i="25"/>
  <c r="C10" i="25"/>
  <c r="D10" i="25"/>
  <c r="A11" i="25"/>
  <c r="B11" i="25"/>
  <c r="C11" i="25"/>
  <c r="D11" i="25"/>
  <c r="A12" i="25"/>
  <c r="B12" i="25"/>
  <c r="C12" i="25"/>
  <c r="D12" i="25"/>
  <c r="A13" i="25"/>
  <c r="B13" i="25"/>
  <c r="C13" i="25"/>
  <c r="D13" i="25"/>
  <c r="A14" i="25"/>
  <c r="B14" i="25"/>
  <c r="C14" i="25"/>
  <c r="D14" i="25"/>
  <c r="A15" i="25"/>
  <c r="B15" i="25"/>
  <c r="C15" i="25"/>
  <c r="D15" i="25"/>
  <c r="A16" i="25"/>
  <c r="B16" i="25"/>
  <c r="C16" i="25"/>
  <c r="D16" i="25"/>
  <c r="A17" i="25"/>
  <c r="B17" i="25"/>
  <c r="C17" i="25"/>
  <c r="D17" i="25"/>
  <c r="A18" i="25"/>
  <c r="B18" i="25"/>
  <c r="C18" i="25"/>
  <c r="D18" i="25"/>
  <c r="A19" i="25"/>
  <c r="B19" i="25"/>
  <c r="C19" i="25"/>
  <c r="D19" i="25"/>
  <c r="A20" i="25"/>
  <c r="B20" i="25"/>
  <c r="C20" i="25"/>
  <c r="D20" i="25"/>
  <c r="A21" i="25"/>
  <c r="B21" i="25"/>
  <c r="C21" i="25"/>
  <c r="D21" i="25"/>
  <c r="A22" i="25"/>
  <c r="B22" i="25"/>
  <c r="C22" i="25"/>
  <c r="D22" i="25"/>
  <c r="A23" i="25"/>
  <c r="B23" i="25"/>
  <c r="C23" i="25"/>
  <c r="D23" i="25"/>
  <c r="A24" i="25"/>
  <c r="B24" i="25"/>
  <c r="C24" i="25"/>
  <c r="D24" i="25"/>
  <c r="A25" i="25"/>
  <c r="B25" i="25"/>
  <c r="C25" i="25"/>
  <c r="D25" i="25"/>
  <c r="A26" i="25"/>
  <c r="B26" i="25"/>
  <c r="C26" i="25"/>
  <c r="D26" i="25"/>
  <c r="A27" i="25"/>
  <c r="B27" i="25"/>
  <c r="C27" i="25"/>
  <c r="D27" i="25"/>
  <c r="A28" i="25"/>
  <c r="B28" i="25"/>
  <c r="C28" i="25"/>
  <c r="D28" i="25"/>
  <c r="A29" i="25"/>
  <c r="B29" i="25"/>
  <c r="C29" i="25"/>
  <c r="D29" i="25"/>
  <c r="A30" i="25"/>
  <c r="B30" i="25"/>
  <c r="C30" i="25"/>
  <c r="D30" i="25"/>
  <c r="A31" i="25"/>
  <c r="B31" i="25"/>
  <c r="C31" i="25"/>
  <c r="D31" i="25"/>
  <c r="A32" i="25"/>
  <c r="B32" i="25"/>
  <c r="C32" i="25"/>
  <c r="D32" i="25"/>
  <c r="A33" i="25"/>
  <c r="B33" i="25"/>
  <c r="C33" i="25"/>
  <c r="D33" i="25"/>
  <c r="A34" i="25"/>
  <c r="B34" i="25"/>
  <c r="C34" i="25"/>
  <c r="D34" i="25"/>
  <c r="A35" i="25"/>
  <c r="B35" i="25"/>
  <c r="C35" i="25"/>
  <c r="D35" i="25"/>
  <c r="A36" i="25"/>
  <c r="B36" i="25"/>
  <c r="C36" i="25"/>
  <c r="D36" i="25"/>
  <c r="A37" i="25"/>
  <c r="B37" i="25"/>
  <c r="C37" i="25"/>
  <c r="D37" i="25"/>
  <c r="A38" i="25"/>
  <c r="B38" i="25"/>
  <c r="C38" i="25"/>
  <c r="D38" i="25"/>
  <c r="A39" i="25"/>
  <c r="B39" i="25"/>
  <c r="C39" i="25"/>
  <c r="D39" i="25"/>
  <c r="A40" i="25"/>
  <c r="B40" i="25"/>
  <c r="C40" i="25"/>
  <c r="D40" i="25"/>
  <c r="A41" i="25"/>
  <c r="B41" i="25"/>
  <c r="C41" i="25"/>
  <c r="D41" i="25"/>
  <c r="A42" i="25"/>
  <c r="B42" i="25"/>
  <c r="C42" i="25"/>
  <c r="D42" i="25"/>
  <c r="A43" i="25"/>
  <c r="B43" i="25"/>
  <c r="C43" i="25"/>
  <c r="D43" i="25"/>
  <c r="A44" i="25"/>
  <c r="B44" i="25"/>
  <c r="C44" i="25"/>
  <c r="D44" i="25"/>
  <c r="A45" i="25"/>
  <c r="B45" i="25"/>
  <c r="C45" i="25"/>
  <c r="D45" i="25"/>
  <c r="A46" i="25"/>
  <c r="B46" i="25"/>
  <c r="C46" i="25"/>
  <c r="D46" i="25"/>
  <c r="A47" i="25"/>
  <c r="B47" i="25"/>
  <c r="C47" i="25"/>
  <c r="D47" i="25"/>
  <c r="A48" i="25"/>
  <c r="B48" i="25"/>
  <c r="C48" i="25"/>
  <c r="D48" i="25"/>
  <c r="A49" i="25"/>
  <c r="B49" i="25"/>
  <c r="C49" i="25"/>
  <c r="D49" i="25"/>
  <c r="A50" i="25"/>
  <c r="B50" i="25"/>
  <c r="C50" i="25"/>
  <c r="D50" i="25"/>
  <c r="A51" i="25"/>
  <c r="B51" i="25"/>
  <c r="C51" i="25"/>
  <c r="D51" i="25"/>
  <c r="A52" i="25"/>
  <c r="B52" i="25"/>
  <c r="C52" i="25"/>
  <c r="D52" i="25"/>
  <c r="A53" i="25"/>
  <c r="B53" i="25"/>
  <c r="C53" i="25"/>
  <c r="D53" i="25"/>
  <c r="A54" i="25"/>
  <c r="B54" i="25"/>
  <c r="C54" i="25"/>
  <c r="D54" i="25"/>
  <c r="A55" i="25"/>
  <c r="B55" i="25"/>
  <c r="C55" i="25"/>
  <c r="D55" i="25"/>
  <c r="A56" i="25"/>
  <c r="B56" i="25"/>
  <c r="C56" i="25"/>
  <c r="D56" i="25"/>
  <c r="A57" i="25"/>
  <c r="B57" i="25"/>
  <c r="C57" i="25"/>
  <c r="D57" i="25"/>
  <c r="A58" i="25"/>
  <c r="B58" i="25"/>
  <c r="C58" i="25"/>
  <c r="D58" i="25"/>
  <c r="A59" i="25"/>
  <c r="B59" i="25"/>
  <c r="C59" i="25"/>
  <c r="D59" i="25"/>
  <c r="A60" i="25"/>
  <c r="B60" i="25"/>
  <c r="C60" i="25"/>
  <c r="D60" i="25"/>
  <c r="A61" i="25"/>
  <c r="B61" i="25"/>
  <c r="C61" i="25"/>
  <c r="D61" i="25"/>
  <c r="A62" i="25"/>
  <c r="B62" i="25"/>
  <c r="C62" i="25"/>
  <c r="D62" i="25"/>
  <c r="A63" i="25"/>
  <c r="B63" i="25"/>
  <c r="C63" i="25"/>
  <c r="D63" i="25"/>
  <c r="A64" i="25"/>
  <c r="B64" i="25"/>
  <c r="C64" i="25"/>
  <c r="D64" i="25"/>
  <c r="A65" i="25"/>
  <c r="B65" i="25"/>
  <c r="C65" i="25"/>
  <c r="D65" i="25"/>
  <c r="A66" i="25"/>
  <c r="B66" i="25"/>
  <c r="C66" i="25"/>
  <c r="D66" i="25"/>
  <c r="A67" i="25"/>
  <c r="B67" i="25"/>
  <c r="C67" i="25"/>
  <c r="D67" i="25"/>
  <c r="A68" i="25"/>
  <c r="B68" i="25"/>
  <c r="C68" i="25"/>
  <c r="D68" i="25"/>
  <c r="A69" i="25"/>
  <c r="B69" i="25"/>
  <c r="C69" i="25"/>
  <c r="D69" i="25"/>
  <c r="A70" i="25"/>
  <c r="B70" i="25"/>
  <c r="C70" i="25"/>
  <c r="D70" i="25"/>
  <c r="A71" i="25"/>
  <c r="B71" i="25"/>
  <c r="C71" i="25"/>
  <c r="D71" i="25"/>
  <c r="A72" i="25"/>
  <c r="B72" i="25"/>
  <c r="C72" i="25"/>
  <c r="D72" i="25"/>
  <c r="A73" i="25"/>
  <c r="B73" i="25"/>
  <c r="C73" i="25"/>
  <c r="D73" i="25"/>
  <c r="A74" i="25"/>
  <c r="B74" i="25"/>
  <c r="C74" i="25"/>
  <c r="D74" i="25"/>
  <c r="A75" i="25"/>
  <c r="B75" i="25"/>
  <c r="C75" i="25"/>
  <c r="D75" i="25"/>
  <c r="A76" i="25"/>
  <c r="B76" i="25"/>
  <c r="C76" i="25"/>
  <c r="D76" i="25"/>
  <c r="A77" i="25"/>
  <c r="B77" i="25"/>
  <c r="C77" i="25"/>
  <c r="D77" i="25"/>
  <c r="A78" i="25"/>
  <c r="B78" i="25"/>
  <c r="C78" i="25"/>
  <c r="D78" i="25"/>
  <c r="A79" i="25"/>
  <c r="B79" i="25"/>
  <c r="C79" i="25"/>
  <c r="D79" i="25"/>
  <c r="A80" i="25"/>
  <c r="B80" i="25"/>
  <c r="C80" i="25"/>
  <c r="D80" i="25"/>
  <c r="A81" i="25"/>
  <c r="B81" i="25"/>
  <c r="C81" i="25"/>
  <c r="D81" i="25"/>
  <c r="A82" i="25"/>
  <c r="B82" i="25"/>
  <c r="C82" i="25"/>
  <c r="D82" i="25"/>
  <c r="A83" i="25"/>
  <c r="B83" i="25"/>
  <c r="C83" i="25"/>
  <c r="D83" i="25"/>
  <c r="A84" i="25"/>
  <c r="B84" i="25"/>
  <c r="C84" i="25"/>
  <c r="D84" i="25"/>
  <c r="A85" i="25"/>
  <c r="B85" i="25"/>
  <c r="C85" i="25"/>
  <c r="D85" i="25"/>
  <c r="A86" i="25"/>
  <c r="B86" i="25"/>
  <c r="C86" i="25"/>
  <c r="D86" i="25"/>
  <c r="A87" i="25"/>
  <c r="B87" i="25"/>
  <c r="C87" i="25"/>
  <c r="D87" i="25"/>
  <c r="A88" i="25"/>
  <c r="B88" i="25"/>
  <c r="C88" i="25"/>
  <c r="D88" i="25"/>
  <c r="A89" i="25"/>
  <c r="B89" i="25"/>
  <c r="C89" i="25"/>
  <c r="D89" i="25"/>
  <c r="A90" i="25"/>
  <c r="B90" i="25"/>
  <c r="C90" i="25"/>
  <c r="D90" i="25"/>
  <c r="A91" i="25"/>
  <c r="B91" i="25"/>
  <c r="C91" i="25"/>
  <c r="D91" i="25"/>
  <c r="A92" i="25"/>
  <c r="B92" i="25"/>
  <c r="C92" i="25"/>
  <c r="D92" i="25"/>
  <c r="A93" i="25"/>
  <c r="B93" i="25"/>
  <c r="C93" i="25"/>
  <c r="D93" i="25"/>
  <c r="A94" i="25"/>
  <c r="B94" i="25"/>
  <c r="C94" i="25"/>
  <c r="D94" i="25"/>
  <c r="A95" i="25"/>
  <c r="B95" i="25"/>
  <c r="C95" i="25"/>
  <c r="D95" i="25"/>
  <c r="A96" i="25"/>
  <c r="B96" i="25"/>
  <c r="C96" i="25"/>
  <c r="D96" i="25"/>
  <c r="A97" i="25"/>
  <c r="B97" i="25"/>
  <c r="C97" i="25"/>
  <c r="D97" i="25"/>
  <c r="A98" i="25"/>
  <c r="B98" i="25"/>
  <c r="C98" i="25"/>
  <c r="D98" i="25"/>
  <c r="A99" i="25"/>
  <c r="B99" i="25"/>
  <c r="C99" i="25"/>
  <c r="D99" i="25"/>
  <c r="A100" i="25"/>
  <c r="B100" i="25"/>
  <c r="C100" i="25"/>
  <c r="D100" i="25"/>
  <c r="A101" i="25"/>
  <c r="B101" i="25"/>
  <c r="C101" i="25"/>
  <c r="D101" i="25"/>
  <c r="A102" i="25"/>
  <c r="B102" i="25"/>
  <c r="C102" i="25"/>
  <c r="D102" i="25"/>
  <c r="A103" i="25"/>
  <c r="B103" i="25"/>
  <c r="C103" i="25"/>
  <c r="D103" i="25"/>
  <c r="A104" i="25"/>
  <c r="B104" i="25"/>
  <c r="C104" i="25"/>
  <c r="D104" i="25"/>
  <c r="A105" i="25"/>
  <c r="B105" i="25"/>
  <c r="C105" i="25"/>
  <c r="D105" i="25"/>
  <c r="A106" i="25"/>
  <c r="B106" i="25"/>
  <c r="C106" i="25"/>
  <c r="D106" i="25"/>
  <c r="A107" i="25"/>
  <c r="B107" i="25"/>
  <c r="C107" i="25"/>
  <c r="D107" i="25"/>
  <c r="A108" i="25"/>
  <c r="B108" i="25"/>
  <c r="C108" i="25"/>
  <c r="D108" i="25"/>
  <c r="A109" i="25"/>
  <c r="B109" i="25"/>
  <c r="C109" i="25"/>
  <c r="D109" i="25"/>
  <c r="A110" i="25"/>
  <c r="B110" i="25"/>
  <c r="C110" i="25"/>
  <c r="D110" i="25"/>
  <c r="A111" i="25"/>
  <c r="B111" i="25"/>
  <c r="C111" i="25"/>
  <c r="D111" i="25"/>
  <c r="A112" i="25"/>
  <c r="B112" i="25"/>
  <c r="C112" i="25"/>
  <c r="D112" i="25"/>
  <c r="A113" i="25"/>
  <c r="B113" i="25"/>
  <c r="C113" i="25"/>
  <c r="D113" i="25"/>
  <c r="A114" i="25"/>
  <c r="B114" i="25"/>
  <c r="C114" i="25"/>
  <c r="D114" i="25"/>
  <c r="A115" i="25"/>
  <c r="B115" i="25"/>
  <c r="C115" i="25"/>
  <c r="D115" i="25"/>
  <c r="A116" i="25"/>
  <c r="B116" i="25"/>
  <c r="C116" i="25"/>
  <c r="D116" i="25"/>
  <c r="A117" i="25"/>
  <c r="B117" i="25"/>
  <c r="C117" i="25"/>
  <c r="D117" i="25"/>
  <c r="A118" i="25"/>
  <c r="B118" i="25"/>
  <c r="C118" i="25"/>
  <c r="D118" i="25"/>
  <c r="A119" i="25"/>
  <c r="B119" i="25"/>
  <c r="C119" i="25"/>
  <c r="D119" i="25"/>
  <c r="A120" i="25"/>
  <c r="B120" i="25"/>
  <c r="C120" i="25"/>
  <c r="D120" i="25"/>
  <c r="A121" i="25"/>
  <c r="B121" i="25"/>
  <c r="C121" i="25"/>
  <c r="D121" i="25"/>
  <c r="A122" i="25"/>
  <c r="B122" i="25"/>
  <c r="C122" i="25"/>
  <c r="D122" i="25"/>
  <c r="A123" i="25"/>
  <c r="B123" i="25"/>
  <c r="C123" i="25"/>
  <c r="D123" i="25"/>
  <c r="A124" i="25"/>
  <c r="B124" i="25"/>
  <c r="C124" i="25"/>
  <c r="D124" i="25"/>
  <c r="A125" i="25"/>
  <c r="B125" i="25"/>
  <c r="C125" i="25"/>
  <c r="D125" i="25"/>
  <c r="A126" i="25"/>
  <c r="B126" i="25"/>
  <c r="C126" i="25"/>
  <c r="D126" i="25"/>
  <c r="A127" i="25"/>
  <c r="B127" i="25"/>
  <c r="C127" i="25"/>
  <c r="D127" i="25"/>
  <c r="A128" i="25"/>
  <c r="B128" i="25"/>
  <c r="C128" i="25"/>
  <c r="D128" i="25"/>
  <c r="B1" i="25"/>
  <c r="C1" i="25"/>
  <c r="D1" i="25"/>
  <c r="A1" i="25"/>
  <c r="A19" i="7" l="1"/>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C29" i="27" l="1"/>
  <c r="D29" i="27" s="1"/>
  <c r="C30" i="27"/>
  <c r="D30" i="27" s="1"/>
  <c r="C31" i="27"/>
  <c r="D31" i="27" s="1"/>
  <c r="C32" i="27"/>
  <c r="D32" i="27" s="1"/>
  <c r="C33" i="27"/>
  <c r="D33" i="27" s="1"/>
  <c r="C34" i="27"/>
  <c r="D34" i="27" s="1"/>
  <c r="C35" i="27"/>
  <c r="D35" i="27" s="1"/>
  <c r="C36" i="27"/>
  <c r="D36" i="27" s="1"/>
  <c r="C37" i="27"/>
  <c r="D37" i="27" s="1"/>
  <c r="C38" i="27"/>
  <c r="D38" i="27" s="1"/>
  <c r="C39" i="27"/>
  <c r="D39" i="27" s="1"/>
  <c r="C40" i="27"/>
  <c r="D40" i="27" s="1"/>
  <c r="C41" i="27"/>
  <c r="D41" i="27" s="1"/>
  <c r="C42" i="27"/>
  <c r="D42" i="27" s="1"/>
  <c r="C43" i="27"/>
  <c r="D43" i="27" s="1"/>
  <c r="C44" i="27"/>
  <c r="D44" i="27" s="1"/>
  <c r="C45" i="27"/>
  <c r="D45" i="27" s="1"/>
  <c r="C46" i="27"/>
  <c r="D46" i="27" s="1"/>
  <c r="C47" i="27"/>
  <c r="D47" i="27" s="1"/>
  <c r="C48" i="27"/>
  <c r="D48" i="27" s="1"/>
  <c r="C49" i="27"/>
  <c r="D49" i="27" s="1"/>
  <c r="C50" i="27"/>
  <c r="D50" i="27" s="1"/>
  <c r="C51" i="27"/>
  <c r="D51" i="27" s="1"/>
  <c r="C52" i="27"/>
  <c r="D52" i="27" s="1"/>
  <c r="C53" i="27"/>
  <c r="D53" i="27" s="1"/>
  <c r="C54" i="27"/>
  <c r="D54" i="27" s="1"/>
  <c r="C55" i="27"/>
  <c r="D55" i="27" s="1"/>
  <c r="C56" i="27"/>
  <c r="D56" i="27" s="1"/>
  <c r="C57" i="27"/>
  <c r="D57" i="27" s="1"/>
  <c r="C58" i="27"/>
  <c r="D58" i="27" s="1"/>
  <c r="C59" i="27"/>
  <c r="D59" i="27" s="1"/>
  <c r="C60" i="27"/>
  <c r="D60" i="27" s="1"/>
  <c r="C61" i="27"/>
  <c r="D61" i="27" s="1"/>
  <c r="C62" i="27"/>
  <c r="D62" i="27" s="1"/>
  <c r="C63" i="27"/>
  <c r="D63" i="27" s="1"/>
  <c r="C64" i="27"/>
  <c r="D64" i="27" s="1"/>
  <c r="C65" i="27"/>
  <c r="D65" i="27" s="1"/>
  <c r="C66" i="27"/>
  <c r="D66" i="27" s="1"/>
  <c r="C67" i="27"/>
  <c r="D67" i="27" s="1"/>
  <c r="C68" i="27"/>
  <c r="D68" i="27" s="1"/>
  <c r="C69" i="27"/>
  <c r="D69" i="27" s="1"/>
  <c r="C70" i="27"/>
  <c r="D70" i="27" s="1"/>
  <c r="C71" i="27"/>
  <c r="D71" i="27" s="1"/>
  <c r="C72" i="27"/>
  <c r="D72" i="27" s="1"/>
  <c r="C73" i="27"/>
  <c r="D73" i="27" s="1"/>
  <c r="C74" i="27"/>
  <c r="D74" i="27" s="1"/>
  <c r="C75" i="27"/>
  <c r="D75" i="27" s="1"/>
  <c r="C76" i="27"/>
  <c r="D76" i="27" s="1"/>
  <c r="C77" i="27"/>
  <c r="D77" i="27" s="1"/>
  <c r="C78" i="27"/>
  <c r="D78" i="27" s="1"/>
  <c r="C79" i="27"/>
  <c r="D79" i="27" s="1"/>
  <c r="C80" i="27"/>
  <c r="D80" i="27" s="1"/>
  <c r="C81" i="27"/>
  <c r="D81" i="27" s="1"/>
  <c r="C82" i="27"/>
  <c r="D82" i="27" s="1"/>
  <c r="C83" i="27"/>
  <c r="D83" i="27" s="1"/>
  <c r="C84" i="27"/>
  <c r="D84" i="27" s="1"/>
  <c r="C85" i="27"/>
  <c r="D85" i="27" s="1"/>
  <c r="C86" i="27"/>
  <c r="D86" i="27" s="1"/>
  <c r="C87" i="27"/>
  <c r="D87" i="27" s="1"/>
  <c r="C88" i="27"/>
  <c r="D88" i="27" s="1"/>
  <c r="C89" i="27"/>
  <c r="D89" i="27" s="1"/>
  <c r="C90" i="27"/>
  <c r="D90" i="27" s="1"/>
  <c r="C91" i="27"/>
  <c r="D91" i="27" s="1"/>
  <c r="C92" i="27"/>
  <c r="D92" i="27" s="1"/>
  <c r="C93" i="27"/>
  <c r="D93" i="27" s="1"/>
  <c r="C94" i="27"/>
  <c r="D94" i="27" s="1"/>
  <c r="C95" i="27"/>
  <c r="D95" i="27" s="1"/>
  <c r="C96" i="27"/>
  <c r="D96" i="27" s="1"/>
  <c r="C97" i="27"/>
  <c r="D97" i="27" s="1"/>
  <c r="C98" i="27"/>
  <c r="D98" i="27" s="1"/>
  <c r="C99" i="27"/>
  <c r="D99" i="27" s="1"/>
  <c r="C100" i="27"/>
  <c r="D100" i="27" s="1"/>
  <c r="C101" i="27"/>
  <c r="D101" i="27" s="1"/>
  <c r="C102" i="27"/>
  <c r="D102" i="27" s="1"/>
  <c r="C103" i="27"/>
  <c r="D103" i="27" s="1"/>
  <c r="C104" i="27"/>
  <c r="D104" i="27" s="1"/>
  <c r="C105" i="27"/>
  <c r="D105" i="27" s="1"/>
  <c r="C106" i="27"/>
  <c r="D106" i="27" s="1"/>
  <c r="C107" i="27"/>
  <c r="D107" i="27" s="1"/>
  <c r="C108" i="27"/>
  <c r="D108" i="27" s="1"/>
  <c r="C109" i="27"/>
  <c r="D109" i="27" s="1"/>
  <c r="C110" i="27"/>
  <c r="D110" i="27" s="1"/>
  <c r="C111" i="27"/>
  <c r="D111" i="27" s="1"/>
  <c r="C112" i="27"/>
  <c r="D112" i="27" s="1"/>
  <c r="C113" i="27"/>
  <c r="D113" i="27" s="1"/>
  <c r="C114" i="27"/>
  <c r="D114" i="27" s="1"/>
  <c r="C115" i="27"/>
  <c r="D115" i="27" s="1"/>
  <c r="C116" i="27"/>
  <c r="D116" i="27" s="1"/>
  <c r="C117" i="27"/>
  <c r="D117" i="27" s="1"/>
  <c r="C118" i="27"/>
  <c r="D118" i="27" s="1"/>
  <c r="C119" i="27"/>
  <c r="D119" i="27" s="1"/>
  <c r="C120" i="27"/>
  <c r="D120" i="27" s="1"/>
  <c r="C121" i="27"/>
  <c r="D121" i="27" s="1"/>
  <c r="C122" i="27"/>
  <c r="D122" i="27" s="1"/>
  <c r="C123" i="27"/>
  <c r="D123" i="27" s="1"/>
  <c r="C124" i="27"/>
  <c r="D124" i="27" s="1"/>
  <c r="C125" i="27"/>
  <c r="D125" i="27" s="1"/>
  <c r="C126" i="27"/>
  <c r="D126" i="27" s="1"/>
  <c r="C127" i="27"/>
  <c r="D127" i="27" s="1"/>
  <c r="C128" i="27"/>
  <c r="D128" i="27" s="1"/>
  <c r="C129" i="27"/>
  <c r="D129" i="27" s="1"/>
  <c r="C130" i="27"/>
  <c r="D130" i="27" s="1"/>
  <c r="C131" i="27"/>
  <c r="D131" i="27" s="1"/>
  <c r="C132" i="27"/>
  <c r="D132" i="27" s="1"/>
  <c r="C133" i="27"/>
  <c r="D133" i="27" s="1"/>
  <c r="C134" i="27"/>
  <c r="D134" i="27" s="1"/>
  <c r="C135" i="27"/>
  <c r="D135" i="27" s="1"/>
  <c r="C136" i="27"/>
  <c r="D136" i="27" s="1"/>
  <c r="C137" i="27"/>
  <c r="D137" i="27" s="1"/>
  <c r="C138" i="27"/>
  <c r="D138" i="27" s="1"/>
  <c r="C139" i="27"/>
  <c r="D139" i="27" s="1"/>
  <c r="C140" i="27"/>
  <c r="D140" i="27" s="1"/>
  <c r="C141" i="27"/>
  <c r="D141" i="27" s="1"/>
  <c r="C142" i="27"/>
  <c r="D142" i="27" s="1"/>
  <c r="C143" i="27"/>
  <c r="D143" i="27" s="1"/>
  <c r="C144" i="27"/>
  <c r="D144" i="27" s="1"/>
  <c r="C145" i="27"/>
  <c r="D145" i="27" s="1"/>
  <c r="C146" i="27"/>
  <c r="D146" i="27" s="1"/>
  <c r="C147" i="27"/>
  <c r="D147" i="27" s="1"/>
  <c r="C148" i="27"/>
  <c r="D148" i="27" s="1"/>
  <c r="C149" i="27"/>
  <c r="D149" i="27" s="1"/>
  <c r="C150" i="27"/>
  <c r="D150" i="27" s="1"/>
  <c r="C151" i="27"/>
  <c r="D151" i="27" s="1"/>
  <c r="C152" i="27"/>
  <c r="D152" i="27" s="1"/>
  <c r="C153" i="27"/>
  <c r="D153" i="27" s="1"/>
  <c r="C154" i="27"/>
  <c r="D154" i="27" s="1"/>
  <c r="C155" i="27"/>
  <c r="D155" i="27" s="1"/>
  <c r="C156" i="27"/>
  <c r="D156" i="27" s="1"/>
  <c r="C157" i="27"/>
  <c r="D157" i="27" s="1"/>
  <c r="C158" i="27"/>
  <c r="D158" i="27" s="1"/>
  <c r="C159" i="27"/>
  <c r="D159" i="27" s="1"/>
  <c r="C160" i="27"/>
  <c r="D160" i="27" s="1"/>
  <c r="C161" i="27"/>
  <c r="D161" i="27" s="1"/>
  <c r="C162" i="27"/>
  <c r="D162" i="27" s="1"/>
  <c r="C163" i="27"/>
  <c r="D163" i="27" s="1"/>
  <c r="C164" i="27"/>
  <c r="D164" i="27" s="1"/>
  <c r="C165" i="27"/>
  <c r="D165" i="27" s="1"/>
  <c r="C166" i="27"/>
  <c r="D166" i="27" s="1"/>
  <c r="C167" i="27"/>
  <c r="D167" i="27" s="1"/>
  <c r="C168" i="27"/>
  <c r="D168" i="27" s="1"/>
  <c r="C169" i="27"/>
  <c r="D169" i="27" s="1"/>
  <c r="C14" i="27"/>
  <c r="D14" i="27" s="1"/>
  <c r="C15" i="27"/>
  <c r="D15" i="27" s="1"/>
  <c r="C16" i="27"/>
  <c r="D16" i="27" s="1"/>
  <c r="C17" i="27"/>
  <c r="D17" i="27" s="1"/>
  <c r="C18" i="27"/>
  <c r="D18" i="27" s="1"/>
  <c r="C19" i="27"/>
  <c r="D19" i="27" s="1"/>
  <c r="C20" i="27"/>
  <c r="D20" i="27" s="1"/>
  <c r="C21" i="27"/>
  <c r="D21" i="27" s="1"/>
  <c r="C22" i="27"/>
  <c r="D22" i="27" s="1"/>
  <c r="C23" i="27"/>
  <c r="D23" i="27" s="1"/>
  <c r="C24" i="27"/>
  <c r="D24" i="27" s="1"/>
  <c r="C25" i="27"/>
  <c r="D25" i="27" s="1"/>
  <c r="C26" i="27"/>
  <c r="D26" i="27" s="1"/>
  <c r="C27" i="27"/>
  <c r="D27" i="27" s="1"/>
  <c r="C28" i="27"/>
  <c r="D28" i="27" s="1"/>
  <c r="C13" i="27"/>
  <c r="D13" i="27" s="1"/>
  <c r="A5" i="27"/>
  <c r="BP3" i="11"/>
  <c r="BC3" i="11"/>
  <c r="AP3" i="11"/>
  <c r="AC3" i="11"/>
  <c r="P3" i="11"/>
  <c r="CA3" i="9"/>
  <c r="BL3" i="9"/>
  <c r="AW3" i="9"/>
  <c r="AH3" i="9"/>
  <c r="S3" i="9"/>
  <c r="DU8" i="10"/>
  <c r="DR8" i="10"/>
  <c r="DR3" i="10"/>
  <c r="CW8" i="10"/>
  <c r="CT8" i="10"/>
  <c r="CT3" i="10"/>
  <c r="BZ8" i="10"/>
  <c r="BW8" i="10"/>
  <c r="BW3" i="10"/>
  <c r="BB8" i="10"/>
  <c r="AY8" i="10"/>
  <c r="AY3" i="10"/>
  <c r="AD8" i="10"/>
  <c r="AA8" i="10"/>
  <c r="AA3" i="10"/>
  <c r="S5" i="27" l="1"/>
  <c r="E5" i="27"/>
  <c r="AS8" i="11"/>
  <c r="AP8" i="11"/>
  <c r="AF8" i="11"/>
  <c r="AC8" i="11"/>
  <c r="S8" i="11"/>
  <c r="P8" i="11"/>
  <c r="F8" i="11"/>
  <c r="C8" i="11"/>
  <c r="C3" i="11"/>
  <c r="BF8" i="11"/>
  <c r="BC8" i="11"/>
  <c r="CC8" i="9"/>
  <c r="BZ8" i="9"/>
  <c r="C3" i="10"/>
  <c r="C8" i="10"/>
  <c r="F8" i="10"/>
  <c r="BN8" i="9"/>
  <c r="BK8" i="9"/>
  <c r="AY8" i="9"/>
  <c r="AV8" i="9"/>
  <c r="AJ8" i="9"/>
  <c r="AG8" i="9"/>
  <c r="U8" i="9"/>
  <c r="R8" i="9"/>
  <c r="F8" i="9"/>
  <c r="C8" i="9"/>
  <c r="D3" i="9"/>
  <c r="B14" i="24"/>
  <c r="B14" i="26"/>
  <c r="Z136" i="8"/>
  <c r="Y1" i="26" s="1"/>
  <c r="AG136" i="7"/>
  <c r="X1" i="24" s="1"/>
  <c r="AG136" i="6"/>
  <c r="W1" i="24" s="1"/>
  <c r="AG136" i="5"/>
  <c r="AE136" i="5"/>
  <c r="AE136" i="7"/>
  <c r="AE136" i="6"/>
  <c r="Y136" i="8"/>
  <c r="B5" i="4"/>
  <c r="W1" i="26" l="1"/>
  <c r="Y4" i="26" s="1"/>
  <c r="K1" i="26" s="1"/>
  <c r="Y1" i="24"/>
  <c r="Y4" i="24"/>
  <c r="V1" i="24"/>
  <c r="V4" i="24" s="1"/>
  <c r="K1" i="24" s="1"/>
  <c r="V1" i="26"/>
  <c r="X1" i="26"/>
  <c r="X15" i="27"/>
  <c r="Y15" i="27"/>
  <c r="E15" i="27"/>
  <c r="Z15" i="27" s="1"/>
  <c r="X16" i="27"/>
  <c r="Y16" i="27"/>
  <c r="E16" i="27"/>
  <c r="Z16" i="27" s="1"/>
  <c r="X17" i="27"/>
  <c r="Y17" i="27"/>
  <c r="E17" i="27"/>
  <c r="Z17" i="27" s="1"/>
  <c r="X18" i="27"/>
  <c r="Y18" i="27"/>
  <c r="E18" i="27"/>
  <c r="Z18" i="27" s="1"/>
  <c r="X19" i="27"/>
  <c r="Y19" i="27"/>
  <c r="E19" i="27"/>
  <c r="Z19" i="27" s="1"/>
  <c r="X20" i="27"/>
  <c r="Y20" i="27"/>
  <c r="E20" i="27"/>
  <c r="Z20" i="27" s="1"/>
  <c r="X21" i="27"/>
  <c r="Y21" i="27"/>
  <c r="E21" i="27"/>
  <c r="Z21" i="27" s="1"/>
  <c r="X22" i="27"/>
  <c r="Y22" i="27"/>
  <c r="E22" i="27"/>
  <c r="Z22" i="27" s="1"/>
  <c r="X23" i="27"/>
  <c r="Y23" i="27"/>
  <c r="E23" i="27"/>
  <c r="Z23" i="27" s="1"/>
  <c r="X24" i="27"/>
  <c r="Y24" i="27"/>
  <c r="E24" i="27"/>
  <c r="Z24" i="27" s="1"/>
  <c r="X25" i="27"/>
  <c r="Y25" i="27"/>
  <c r="E25" i="27"/>
  <c r="Z25" i="27" s="1"/>
  <c r="X26" i="27"/>
  <c r="Y26" i="27"/>
  <c r="E26" i="27"/>
  <c r="Z26" i="27" s="1"/>
  <c r="X27" i="27"/>
  <c r="Y27" i="27"/>
  <c r="E27" i="27"/>
  <c r="Z27" i="27" s="1"/>
  <c r="X28" i="27"/>
  <c r="Y28" i="27"/>
  <c r="E28" i="27"/>
  <c r="Z28" i="27" s="1"/>
  <c r="X29" i="27"/>
  <c r="Y29" i="27"/>
  <c r="E29" i="27"/>
  <c r="Z29" i="27" s="1"/>
  <c r="X30" i="27"/>
  <c r="Y30" i="27"/>
  <c r="E30" i="27"/>
  <c r="Z30" i="27" s="1"/>
  <c r="X31" i="27"/>
  <c r="Y31" i="27"/>
  <c r="E31" i="27"/>
  <c r="Z31" i="27" s="1"/>
  <c r="X32" i="27"/>
  <c r="Y32" i="27"/>
  <c r="E32" i="27"/>
  <c r="Z32" i="27" s="1"/>
  <c r="X33" i="27"/>
  <c r="Y33" i="27"/>
  <c r="E33" i="27"/>
  <c r="Z33" i="27" s="1"/>
  <c r="X34" i="27"/>
  <c r="Y34" i="27"/>
  <c r="E34" i="27"/>
  <c r="Z34" i="27" s="1"/>
  <c r="X35" i="27"/>
  <c r="Y35" i="27"/>
  <c r="E35" i="27"/>
  <c r="Z35" i="27" s="1"/>
  <c r="X36" i="27"/>
  <c r="Y36" i="27"/>
  <c r="E36" i="27"/>
  <c r="Z36" i="27" s="1"/>
  <c r="X37" i="27"/>
  <c r="Y37" i="27"/>
  <c r="E37" i="27"/>
  <c r="Z37" i="27" s="1"/>
  <c r="X38" i="27"/>
  <c r="Y38" i="27"/>
  <c r="E38" i="27"/>
  <c r="Z38" i="27" s="1"/>
  <c r="X39" i="27"/>
  <c r="Y39" i="27"/>
  <c r="E39" i="27"/>
  <c r="Z39" i="27" s="1"/>
  <c r="X40" i="27"/>
  <c r="Y40" i="27"/>
  <c r="E40" i="27"/>
  <c r="Z40" i="27" s="1"/>
  <c r="X41" i="27"/>
  <c r="Y41" i="27"/>
  <c r="E41" i="27"/>
  <c r="Z41" i="27" s="1"/>
  <c r="X42" i="27"/>
  <c r="Y42" i="27"/>
  <c r="E42" i="27"/>
  <c r="Z42" i="27" s="1"/>
  <c r="X43" i="27"/>
  <c r="Y43" i="27"/>
  <c r="E43" i="27"/>
  <c r="Z43" i="27" s="1"/>
  <c r="X44" i="27"/>
  <c r="Y44" i="27"/>
  <c r="E44" i="27"/>
  <c r="Z44" i="27" s="1"/>
  <c r="X45" i="27"/>
  <c r="Y45" i="27"/>
  <c r="E45" i="27"/>
  <c r="Z45" i="27" s="1"/>
  <c r="X46" i="27"/>
  <c r="Y46" i="27"/>
  <c r="E46" i="27"/>
  <c r="Z46" i="27" s="1"/>
  <c r="X47" i="27"/>
  <c r="Y47" i="27"/>
  <c r="E47" i="27"/>
  <c r="Z47" i="27" s="1"/>
  <c r="X48" i="27"/>
  <c r="Y48" i="27"/>
  <c r="E48" i="27"/>
  <c r="Z48" i="27" s="1"/>
  <c r="X49" i="27"/>
  <c r="Y49" i="27"/>
  <c r="E49" i="27"/>
  <c r="Z49" i="27" s="1"/>
  <c r="Y50" i="27"/>
  <c r="E50" i="27"/>
  <c r="X51" i="27"/>
  <c r="E51" i="27"/>
  <c r="Z51" i="27" s="1"/>
  <c r="X52" i="27"/>
  <c r="Y52" i="27"/>
  <c r="E52" i="27"/>
  <c r="Z52" i="27" s="1"/>
  <c r="E53" i="27"/>
  <c r="Z53" i="27" s="1"/>
  <c r="Y54" i="27"/>
  <c r="E54" i="27"/>
  <c r="Z54" i="27" s="1"/>
  <c r="E55" i="27"/>
  <c r="Y56" i="27"/>
  <c r="E56" i="27"/>
  <c r="X57" i="27"/>
  <c r="Y57" i="27"/>
  <c r="E57" i="27"/>
  <c r="E58" i="27"/>
  <c r="E59" i="27"/>
  <c r="Z59" i="27" s="1"/>
  <c r="X60" i="27"/>
  <c r="E60" i="27"/>
  <c r="E61" i="27"/>
  <c r="Z61" i="27" s="1"/>
  <c r="Y62" i="27"/>
  <c r="E62" i="27"/>
  <c r="Z62" i="27" s="1"/>
  <c r="E63" i="27"/>
  <c r="Y64" i="27"/>
  <c r="E64" i="27"/>
  <c r="X65" i="27"/>
  <c r="Y65" i="27"/>
  <c r="E65" i="27"/>
  <c r="E66" i="27"/>
  <c r="Z66" i="27" s="1"/>
  <c r="E67" i="27"/>
  <c r="Z67" i="27" s="1"/>
  <c r="X68" i="27"/>
  <c r="E68" i="27"/>
  <c r="E69" i="27"/>
  <c r="Z69" i="27" s="1"/>
  <c r="Y70" i="27"/>
  <c r="E70" i="27"/>
  <c r="Z70" i="27" s="1"/>
  <c r="E71" i="27"/>
  <c r="Y72" i="27"/>
  <c r="E72" i="27"/>
  <c r="Z72" i="27" s="1"/>
  <c r="X73" i="27"/>
  <c r="Y73" i="27"/>
  <c r="E73" i="27"/>
  <c r="E74" i="27"/>
  <c r="X75" i="27"/>
  <c r="E75" i="27"/>
  <c r="Z75" i="27" s="1"/>
  <c r="X76" i="27"/>
  <c r="E76" i="27"/>
  <c r="Z76" i="27" s="1"/>
  <c r="E77" i="27"/>
  <c r="Z77" i="27" s="1"/>
  <c r="Y78" i="27"/>
  <c r="E78" i="27"/>
  <c r="Z78" i="27" s="1"/>
  <c r="E79" i="27"/>
  <c r="Y80" i="27"/>
  <c r="E80" i="27"/>
  <c r="X81" i="27"/>
  <c r="Y81" i="27"/>
  <c r="E81" i="27"/>
  <c r="E82" i="27"/>
  <c r="X83" i="27"/>
  <c r="E83" i="27"/>
  <c r="Z83" i="27" s="1"/>
  <c r="X84" i="27"/>
  <c r="E84" i="27"/>
  <c r="E85" i="27"/>
  <c r="Z85" i="27" s="1"/>
  <c r="Y86" i="27"/>
  <c r="E86" i="27"/>
  <c r="Z86" i="27" s="1"/>
  <c r="E87" i="27"/>
  <c r="Y88" i="27"/>
  <c r="E88" i="27"/>
  <c r="X89" i="27"/>
  <c r="Y89" i="27"/>
  <c r="E89" i="27"/>
  <c r="Z89" i="27" s="1"/>
  <c r="E90" i="27"/>
  <c r="Z90" i="27" s="1"/>
  <c r="X91" i="27"/>
  <c r="E91" i="27"/>
  <c r="Z91" i="27" s="1"/>
  <c r="X92" i="27"/>
  <c r="E92" i="27"/>
  <c r="E93" i="27"/>
  <c r="Y94" i="27"/>
  <c r="E94" i="27"/>
  <c r="Z94" i="27" s="1"/>
  <c r="E95" i="27"/>
  <c r="Z95" i="27" s="1"/>
  <c r="Y96" i="27"/>
  <c r="E96" i="27"/>
  <c r="X97" i="27"/>
  <c r="Y97" i="27"/>
  <c r="E97" i="27"/>
  <c r="E98" i="27"/>
  <c r="X99" i="27"/>
  <c r="E99" i="27"/>
  <c r="Z99" i="27" s="1"/>
  <c r="X100" i="27"/>
  <c r="E100" i="27"/>
  <c r="E101" i="27"/>
  <c r="Z101" i="27" s="1"/>
  <c r="Y102" i="27"/>
  <c r="E102" i="27"/>
  <c r="Z102" i="27" s="1"/>
  <c r="E103" i="27"/>
  <c r="Y104" i="27"/>
  <c r="E104" i="27"/>
  <c r="Z104" i="27" s="1"/>
  <c r="X105" i="27"/>
  <c r="Y105" i="27"/>
  <c r="E105" i="27"/>
  <c r="E106" i="27"/>
  <c r="E107" i="27"/>
  <c r="Z107" i="27" s="1"/>
  <c r="X108" i="27"/>
  <c r="E108" i="27"/>
  <c r="Z108" i="27" s="1"/>
  <c r="E109" i="27"/>
  <c r="Z109" i="27" s="1"/>
  <c r="Y110" i="27"/>
  <c r="E110" i="27"/>
  <c r="Z110" i="27" s="1"/>
  <c r="E111" i="27"/>
  <c r="Y112" i="27"/>
  <c r="E112" i="27"/>
  <c r="X113" i="27"/>
  <c r="Y113" i="27"/>
  <c r="E113" i="27"/>
  <c r="Z113" i="27" s="1"/>
  <c r="E114" i="27"/>
  <c r="X115" i="27"/>
  <c r="E115" i="27"/>
  <c r="Z115" i="27" s="1"/>
  <c r="X116" i="27"/>
  <c r="E116" i="27"/>
  <c r="E117" i="27"/>
  <c r="Z117" i="27" s="1"/>
  <c r="Y118" i="27"/>
  <c r="E118" i="27"/>
  <c r="Z118" i="27" s="1"/>
  <c r="E119" i="27"/>
  <c r="Y120" i="27"/>
  <c r="E120" i="27"/>
  <c r="X121" i="27"/>
  <c r="Y121" i="27"/>
  <c r="E121" i="27"/>
  <c r="E122" i="27"/>
  <c r="Z122" i="27" s="1"/>
  <c r="E123" i="27"/>
  <c r="Z123" i="27" s="1"/>
  <c r="X124" i="27"/>
  <c r="Y124" i="27"/>
  <c r="E124" i="27"/>
  <c r="E125" i="27"/>
  <c r="Z125" i="27" s="1"/>
  <c r="Y126" i="27"/>
  <c r="E126" i="27"/>
  <c r="Z126" i="27" s="1"/>
  <c r="E127" i="27"/>
  <c r="Y128" i="27"/>
  <c r="E128" i="27"/>
  <c r="X129" i="27"/>
  <c r="Y129" i="27"/>
  <c r="E129" i="27"/>
  <c r="E130" i="27"/>
  <c r="X131" i="27"/>
  <c r="E131" i="27"/>
  <c r="Z131" i="27" s="1"/>
  <c r="X132" i="27"/>
  <c r="E132" i="27"/>
  <c r="E133" i="27"/>
  <c r="Z133" i="27" s="1"/>
  <c r="Y134" i="27"/>
  <c r="E134" i="27"/>
  <c r="Z134" i="27" s="1"/>
  <c r="X135" i="27"/>
  <c r="E135" i="27"/>
  <c r="E136" i="27"/>
  <c r="Z136" i="27" s="1"/>
  <c r="X137" i="27"/>
  <c r="Y137" i="27"/>
  <c r="E137" i="27"/>
  <c r="Y138" i="27"/>
  <c r="E138" i="27"/>
  <c r="X139" i="27"/>
  <c r="E139" i="27"/>
  <c r="Z139" i="27" s="1"/>
  <c r="X140" i="27"/>
  <c r="E140" i="27"/>
  <c r="Z140" i="27" s="1"/>
  <c r="X141" i="27"/>
  <c r="E141" i="27"/>
  <c r="Z141" i="27" s="1"/>
  <c r="Y142" i="27"/>
  <c r="E142" i="27"/>
  <c r="Z142" i="27" s="1"/>
  <c r="X143" i="27"/>
  <c r="E143" i="27"/>
  <c r="X144" i="27"/>
  <c r="Y144" i="27"/>
  <c r="E144" i="27"/>
  <c r="X145" i="27"/>
  <c r="Y145" i="27"/>
  <c r="E145" i="27"/>
  <c r="E146" i="27"/>
  <c r="X147" i="27"/>
  <c r="E147" i="27"/>
  <c r="Z147" i="27" s="1"/>
  <c r="X148" i="27"/>
  <c r="Y148" i="27"/>
  <c r="E148" i="27"/>
  <c r="X149" i="27"/>
  <c r="Y149" i="27"/>
  <c r="E149" i="27"/>
  <c r="Z149" i="27" s="1"/>
  <c r="Y150" i="27"/>
  <c r="E150" i="27"/>
  <c r="Z150" i="27" s="1"/>
  <c r="X151" i="27"/>
  <c r="E151" i="27"/>
  <c r="X152" i="27"/>
  <c r="Y152" i="27"/>
  <c r="E152" i="27"/>
  <c r="X153" i="27"/>
  <c r="Y153" i="27"/>
  <c r="E153" i="27"/>
  <c r="Z153" i="27" s="1"/>
  <c r="Y154" i="27"/>
  <c r="E154" i="27"/>
  <c r="Z154" i="27" s="1"/>
  <c r="X155" i="27"/>
  <c r="E155" i="27"/>
  <c r="Z155" i="27" s="1"/>
  <c r="X156" i="27"/>
  <c r="Y156" i="27"/>
  <c r="E156" i="27"/>
  <c r="E157" i="27"/>
  <c r="Z157" i="27" s="1"/>
  <c r="Y158" i="27"/>
  <c r="E158" i="27"/>
  <c r="Z158" i="27" s="1"/>
  <c r="X159" i="27"/>
  <c r="E159" i="27"/>
  <c r="Z159" i="27" s="1"/>
  <c r="X160" i="27"/>
  <c r="Y160" i="27"/>
  <c r="E160" i="27"/>
  <c r="X161" i="27"/>
  <c r="Y161" i="27"/>
  <c r="E161" i="27"/>
  <c r="Z161" i="27" s="1"/>
  <c r="E162" i="27"/>
  <c r="Z162" i="27" s="1"/>
  <c r="X163" i="27"/>
  <c r="E163" i="27"/>
  <c r="Z163" i="27" s="1"/>
  <c r="X164" i="27"/>
  <c r="Y164" i="27"/>
  <c r="E164" i="27"/>
  <c r="Z164" i="27" s="1"/>
  <c r="X165" i="27"/>
  <c r="Y165" i="27"/>
  <c r="E165" i="27"/>
  <c r="Z165" i="27" s="1"/>
  <c r="X166" i="27"/>
  <c r="Y166" i="27"/>
  <c r="E166" i="27"/>
  <c r="Z166" i="27" s="1"/>
  <c r="X167" i="27"/>
  <c r="Y167" i="27"/>
  <c r="E167" i="27"/>
  <c r="Z167" i="27" s="1"/>
  <c r="X168" i="27"/>
  <c r="E168" i="27"/>
  <c r="Z168" i="27" s="1"/>
  <c r="X169" i="27"/>
  <c r="Y169" i="27"/>
  <c r="E169" i="27"/>
  <c r="Z169" i="27" s="1"/>
  <c r="X14" i="27"/>
  <c r="Y14" i="27"/>
  <c r="E14" i="27"/>
  <c r="Z14" i="27" s="1"/>
  <c r="E13" i="27"/>
  <c r="Z13" i="27" s="1"/>
  <c r="Y13" i="27"/>
  <c r="X13" i="27"/>
  <c r="Y168" i="27"/>
  <c r="Y163" i="27"/>
  <c r="Y162" i="27"/>
  <c r="X162" i="27"/>
  <c r="Z160" i="27"/>
  <c r="Y159" i="27"/>
  <c r="X158" i="27"/>
  <c r="Y157" i="27"/>
  <c r="X157" i="27"/>
  <c r="Z156" i="27"/>
  <c r="Y155" i="27"/>
  <c r="X154" i="27"/>
  <c r="Z152" i="27"/>
  <c r="Y151" i="27"/>
  <c r="Z151" i="27"/>
  <c r="X150" i="27"/>
  <c r="Z148" i="27"/>
  <c r="Y147" i="27"/>
  <c r="Z146" i="27"/>
  <c r="Y146" i="27"/>
  <c r="X146" i="27"/>
  <c r="Z145" i="27"/>
  <c r="Z144" i="27"/>
  <c r="Z143" i="27"/>
  <c r="Y143" i="27"/>
  <c r="X142" i="27"/>
  <c r="Y141" i="27"/>
  <c r="Y140" i="27"/>
  <c r="Y139" i="27"/>
  <c r="Z138" i="27"/>
  <c r="X138" i="27"/>
  <c r="Z137" i="27"/>
  <c r="Y136" i="27"/>
  <c r="X136" i="27"/>
  <c r="Z135" i="27"/>
  <c r="Y135" i="27"/>
  <c r="X134" i="27"/>
  <c r="X133" i="27"/>
  <c r="Y133" i="27"/>
  <c r="Y132" i="27"/>
  <c r="Z132" i="27"/>
  <c r="Y131" i="27"/>
  <c r="Z130" i="27"/>
  <c r="Y130" i="27"/>
  <c r="X130" i="27"/>
  <c r="Z129" i="27"/>
  <c r="X128" i="27"/>
  <c r="Z128" i="27"/>
  <c r="Z127" i="27"/>
  <c r="Y127" i="27"/>
  <c r="X127" i="27"/>
  <c r="X126" i="27"/>
  <c r="X125" i="27"/>
  <c r="Y125" i="27"/>
  <c r="Z124" i="27"/>
  <c r="Y123" i="27"/>
  <c r="X123" i="27"/>
  <c r="Y122" i="27"/>
  <c r="X122" i="27"/>
  <c r="Z121" i="27"/>
  <c r="X120" i="27"/>
  <c r="Z120" i="27"/>
  <c r="Z119" i="27"/>
  <c r="Y119" i="27"/>
  <c r="X119" i="27"/>
  <c r="X118" i="27"/>
  <c r="X117" i="27"/>
  <c r="Y117" i="27"/>
  <c r="Y116" i="27"/>
  <c r="Z116" i="27"/>
  <c r="Y115" i="27"/>
  <c r="Z114" i="27"/>
  <c r="Y114" i="27"/>
  <c r="X114" i="27"/>
  <c r="X112" i="27"/>
  <c r="Z112" i="27"/>
  <c r="Z111" i="27"/>
  <c r="Y111" i="27"/>
  <c r="X111" i="27"/>
  <c r="X110" i="27"/>
  <c r="X109" i="27"/>
  <c r="Y109" i="27"/>
  <c r="Y108" i="27"/>
  <c r="Y107" i="27"/>
  <c r="X107" i="27"/>
  <c r="Z106" i="27"/>
  <c r="Y106" i="27"/>
  <c r="X106" i="27"/>
  <c r="Z105" i="27"/>
  <c r="X104" i="27"/>
  <c r="Z103" i="27"/>
  <c r="Y103" i="27"/>
  <c r="X103" i="27"/>
  <c r="X102" i="27"/>
  <c r="X101" i="27"/>
  <c r="Y101" i="27"/>
  <c r="Y100" i="27"/>
  <c r="Z100" i="27"/>
  <c r="Y99" i="27"/>
  <c r="Z98" i="27"/>
  <c r="Y98" i="27"/>
  <c r="X98" i="27"/>
  <c r="Z97" i="27"/>
  <c r="X96" i="27"/>
  <c r="Z96" i="27"/>
  <c r="Y95" i="27"/>
  <c r="X95" i="27"/>
  <c r="X94" i="27"/>
  <c r="Z93" i="27"/>
  <c r="Y93" i="27"/>
  <c r="X93" i="27"/>
  <c r="Y92" i="27"/>
  <c r="Z92" i="27"/>
  <c r="Y91" i="27"/>
  <c r="Y90" i="27"/>
  <c r="X90" i="27"/>
  <c r="X88" i="27"/>
  <c r="Z88" i="27"/>
  <c r="Z87" i="27"/>
  <c r="Y87" i="27"/>
  <c r="X87" i="27"/>
  <c r="X86" i="27"/>
  <c r="Y85" i="27"/>
  <c r="X85" i="27"/>
  <c r="Y84" i="27"/>
  <c r="Z84" i="27"/>
  <c r="Y83" i="27"/>
  <c r="Z82" i="27"/>
  <c r="Y82" i="27"/>
  <c r="X82" i="27"/>
  <c r="Z81" i="27"/>
  <c r="X80" i="27"/>
  <c r="Z80" i="27"/>
  <c r="Z79" i="27"/>
  <c r="Y79" i="27"/>
  <c r="X79" i="27"/>
  <c r="X78" i="27"/>
  <c r="Y77" i="27"/>
  <c r="X77" i="27"/>
  <c r="Y76" i="27"/>
  <c r="Y75" i="27"/>
  <c r="Z74" i="27"/>
  <c r="Y74" i="27"/>
  <c r="X74" i="27"/>
  <c r="Z73" i="27"/>
  <c r="X72" i="27"/>
  <c r="Z71" i="27"/>
  <c r="Y71" i="27"/>
  <c r="X71" i="27"/>
  <c r="X70" i="27"/>
  <c r="Y69" i="27"/>
  <c r="X69" i="27"/>
  <c r="Y68" i="27"/>
  <c r="Z68" i="27"/>
  <c r="Y67" i="27"/>
  <c r="X67" i="27"/>
  <c r="Y66" i="27"/>
  <c r="X66" i="27"/>
  <c r="Z65" i="27"/>
  <c r="X64" i="27"/>
  <c r="Z64" i="27"/>
  <c r="Z63" i="27"/>
  <c r="Y63" i="27"/>
  <c r="X63" i="27"/>
  <c r="X62" i="27"/>
  <c r="Y61" i="27"/>
  <c r="X61" i="27"/>
  <c r="Y60" i="27"/>
  <c r="Z60" i="27"/>
  <c r="Y59" i="27"/>
  <c r="X59" i="27"/>
  <c r="Z58" i="27"/>
  <c r="Y58" i="27"/>
  <c r="X58" i="27"/>
  <c r="Z57" i="27"/>
  <c r="X56" i="27"/>
  <c r="Z56" i="27"/>
  <c r="Z55" i="27"/>
  <c r="Y55" i="27"/>
  <c r="X55" i="27"/>
  <c r="X54" i="27"/>
  <c r="Y53" i="27"/>
  <c r="X53" i="27"/>
  <c r="Y51" i="27"/>
  <c r="Z50" i="27"/>
  <c r="X50" i="27"/>
  <c r="D4" i="26" l="1"/>
  <c r="B150" i="27"/>
  <c r="L11" i="8"/>
  <c r="J11" i="8"/>
  <c r="H11" i="8"/>
  <c r="P11" i="5"/>
  <c r="N11" i="5"/>
  <c r="P11" i="6"/>
  <c r="N11" i="6"/>
  <c r="P11" i="7"/>
  <c r="N11" i="7"/>
  <c r="L11" i="7"/>
  <c r="J11" i="7"/>
  <c r="H11" i="7"/>
  <c r="V15" i="26" l="1"/>
  <c r="V15" i="24" l="1"/>
  <c r="J64" i="12"/>
  <c r="AP64" i="12" s="1"/>
  <c r="AQ64" i="12" s="1"/>
  <c r="J65" i="12"/>
  <c r="AU65" i="12" s="1"/>
  <c r="AV65" i="12" s="1"/>
  <c r="J66" i="12"/>
  <c r="AP66" i="12" s="1"/>
  <c r="AQ66" i="12" s="1"/>
  <c r="J67" i="12"/>
  <c r="AN67" i="12" s="1"/>
  <c r="AO67" i="12" s="1"/>
  <c r="AU67" i="12" l="1"/>
  <c r="AV67" i="12" s="1"/>
  <c r="AS64" i="12"/>
  <c r="AT64" i="12" s="1"/>
  <c r="AS67" i="12"/>
  <c r="AT67" i="12" s="1"/>
  <c r="AU64" i="12"/>
  <c r="AV64" i="12" s="1"/>
  <c r="AS65" i="12"/>
  <c r="AT65" i="12" s="1"/>
  <c r="AS66" i="12"/>
  <c r="AT66" i="12" s="1"/>
  <c r="AU66" i="12"/>
  <c r="AV66" i="12" s="1"/>
  <c r="AI67" i="12"/>
  <c r="AJ67" i="12" s="1"/>
  <c r="AP67" i="12"/>
  <c r="AQ67" i="12" s="1"/>
  <c r="AK66" i="12"/>
  <c r="AL66" i="12" s="1"/>
  <c r="AN66" i="12"/>
  <c r="AO66" i="12" s="1"/>
  <c r="AI65" i="12"/>
  <c r="AJ65" i="12" s="1"/>
  <c r="AP65" i="12"/>
  <c r="AQ65" i="12" s="1"/>
  <c r="AN65" i="12"/>
  <c r="AO65" i="12" s="1"/>
  <c r="AI64" i="12"/>
  <c r="AJ64" i="12" s="1"/>
  <c r="AN64" i="12"/>
  <c r="AO64" i="12" s="1"/>
  <c r="AK65" i="12"/>
  <c r="AL65" i="12" s="1"/>
  <c r="AK64" i="12"/>
  <c r="AL64" i="12" s="1"/>
  <c r="AI66" i="12"/>
  <c r="AJ66" i="12" s="1"/>
  <c r="AK67" i="12"/>
  <c r="AL67" i="12" s="1"/>
  <c r="L11" i="5" l="1"/>
  <c r="H11" i="5"/>
  <c r="J11" i="5"/>
  <c r="CY15" i="11" l="1"/>
  <c r="CY16" i="11"/>
  <c r="CY17" i="11"/>
  <c r="CY18" i="11"/>
  <c r="CY19" i="11"/>
  <c r="CY20" i="11"/>
  <c r="CY21" i="11"/>
  <c r="CY22" i="11"/>
  <c r="CY23" i="11"/>
  <c r="CY24" i="11"/>
  <c r="CY25" i="11"/>
  <c r="CY26" i="11"/>
  <c r="CY27" i="11"/>
  <c r="CY28" i="11"/>
  <c r="CY29" i="11"/>
  <c r="CY30" i="11"/>
  <c r="CY31" i="11"/>
  <c r="CY32" i="11"/>
  <c r="CY33" i="11"/>
  <c r="CY34" i="11"/>
  <c r="CY35" i="11"/>
  <c r="CY36" i="11"/>
  <c r="CY37" i="11"/>
  <c r="CY38" i="11"/>
  <c r="CY39" i="11"/>
  <c r="CY40" i="11"/>
  <c r="CY41" i="11"/>
  <c r="CY42" i="11"/>
  <c r="CY43" i="11"/>
  <c r="CY44" i="11"/>
  <c r="CY45" i="11"/>
  <c r="CY46" i="11"/>
  <c r="CY47" i="11"/>
  <c r="CY48" i="11"/>
  <c r="CY49" i="11"/>
  <c r="CY50" i="11"/>
  <c r="CY51" i="11"/>
  <c r="CY52" i="11"/>
  <c r="CY53" i="11"/>
  <c r="CY54" i="11"/>
  <c r="CY55" i="11"/>
  <c r="CY56" i="11"/>
  <c r="CY57" i="11"/>
  <c r="CY58" i="11"/>
  <c r="CY59" i="11"/>
  <c r="CY60" i="11"/>
  <c r="CY61" i="11"/>
  <c r="CY62" i="11"/>
  <c r="CY63" i="11"/>
  <c r="CY64" i="11"/>
  <c r="CY65" i="11"/>
  <c r="CY66" i="11"/>
  <c r="CY67" i="11"/>
  <c r="CY68" i="11"/>
  <c r="CY69" i="11"/>
  <c r="CY70" i="11"/>
  <c r="CY71" i="11"/>
  <c r="CY72" i="11"/>
  <c r="CY73" i="11"/>
  <c r="CY74" i="11"/>
  <c r="CY75" i="11"/>
  <c r="CY76" i="11"/>
  <c r="CY77" i="11"/>
  <c r="CY78" i="11"/>
  <c r="CY79" i="11"/>
  <c r="CY80" i="11"/>
  <c r="CY81" i="11"/>
  <c r="CY82" i="11"/>
  <c r="CY83" i="11"/>
  <c r="CY84" i="11"/>
  <c r="CY85" i="11"/>
  <c r="CY86" i="11"/>
  <c r="CY87" i="11"/>
  <c r="CY88" i="11"/>
  <c r="CY89" i="11"/>
  <c r="CY90" i="11"/>
  <c r="CY91" i="11"/>
  <c r="CY92" i="11"/>
  <c r="CY93" i="11"/>
  <c r="CY94" i="11"/>
  <c r="CY95" i="11"/>
  <c r="CY96" i="11"/>
  <c r="CY97" i="11"/>
  <c r="CY98" i="11"/>
  <c r="CY99" i="11"/>
  <c r="CY100" i="11"/>
  <c r="CY101" i="11"/>
  <c r="CY102" i="11"/>
  <c r="CY103" i="11"/>
  <c r="CY104" i="11"/>
  <c r="CY105" i="11"/>
  <c r="CY106" i="11"/>
  <c r="CY107" i="11"/>
  <c r="CY108" i="11"/>
  <c r="CY109" i="11"/>
  <c r="CY110" i="11"/>
  <c r="CY111" i="11"/>
  <c r="CY112" i="11"/>
  <c r="CY113" i="11"/>
  <c r="CY114" i="11"/>
  <c r="CY115" i="11"/>
  <c r="CY116" i="11"/>
  <c r="CY117" i="11"/>
  <c r="CY118" i="11"/>
  <c r="CY119" i="11"/>
  <c r="CY120" i="11"/>
  <c r="CY121" i="11"/>
  <c r="CY122" i="11"/>
  <c r="CY123" i="11"/>
  <c r="CY124" i="11"/>
  <c r="CY125" i="11"/>
  <c r="CY126" i="11"/>
  <c r="CY127" i="11"/>
  <c r="CY128" i="11"/>
  <c r="CY129" i="11"/>
  <c r="CY130" i="11"/>
  <c r="CY131" i="11"/>
  <c r="CY132" i="11"/>
  <c r="CY133" i="11"/>
  <c r="CY134" i="11"/>
  <c r="CY135" i="11"/>
  <c r="CY136" i="11"/>
  <c r="CY137" i="11"/>
  <c r="CY138" i="11"/>
  <c r="CY139" i="11"/>
  <c r="CY140" i="11"/>
  <c r="CY141" i="11"/>
  <c r="CY142" i="11"/>
  <c r="CY143" i="11"/>
  <c r="J136" i="6" l="1"/>
  <c r="L136" i="6"/>
  <c r="N136" i="6"/>
  <c r="N137" i="6" s="1"/>
  <c r="J137" i="6"/>
  <c r="L137" i="6"/>
  <c r="J138" i="6"/>
  <c r="L138" i="6"/>
  <c r="N138" i="6"/>
  <c r="A14" i="5" l="1"/>
  <c r="B14" i="5"/>
  <c r="C14" i="5"/>
  <c r="D14" i="5"/>
  <c r="E14" i="5"/>
  <c r="F14" i="5"/>
  <c r="G14" i="5"/>
  <c r="A15" i="5"/>
  <c r="B15" i="5"/>
  <c r="C15" i="5"/>
  <c r="D15" i="5"/>
  <c r="E15" i="5"/>
  <c r="F15" i="5"/>
  <c r="G15" i="5"/>
  <c r="A16" i="5"/>
  <c r="B16" i="5"/>
  <c r="C16" i="5"/>
  <c r="D16" i="5"/>
  <c r="E16" i="5"/>
  <c r="F16" i="5"/>
  <c r="G16" i="5"/>
  <c r="A17" i="5"/>
  <c r="B17" i="5"/>
  <c r="C17" i="5"/>
  <c r="D17" i="5"/>
  <c r="E17" i="5"/>
  <c r="F17" i="5"/>
  <c r="G17" i="5"/>
  <c r="A18" i="5"/>
  <c r="B18" i="5"/>
  <c r="C18" i="5"/>
  <c r="D18" i="5"/>
  <c r="E18" i="5"/>
  <c r="F18" i="5"/>
  <c r="G18" i="5"/>
  <c r="A19" i="5"/>
  <c r="B19" i="5"/>
  <c r="C19" i="5"/>
  <c r="D19" i="5"/>
  <c r="E19" i="5"/>
  <c r="F19" i="5"/>
  <c r="G19" i="5"/>
  <c r="A20" i="5"/>
  <c r="B20" i="5"/>
  <c r="C20" i="5"/>
  <c r="D20" i="5"/>
  <c r="E20" i="5"/>
  <c r="F20" i="5"/>
  <c r="G20" i="5"/>
  <c r="A21" i="5"/>
  <c r="B21" i="5"/>
  <c r="C21" i="5"/>
  <c r="D21" i="5"/>
  <c r="E21" i="5"/>
  <c r="F21" i="5"/>
  <c r="G21" i="5"/>
  <c r="A22" i="5"/>
  <c r="B22" i="5"/>
  <c r="C22" i="5"/>
  <c r="D22" i="5"/>
  <c r="E22" i="5"/>
  <c r="F22" i="5"/>
  <c r="G22" i="5"/>
  <c r="A23" i="5"/>
  <c r="B23" i="5"/>
  <c r="C23" i="5"/>
  <c r="D23" i="5"/>
  <c r="E23" i="5"/>
  <c r="F23" i="5"/>
  <c r="G23" i="5"/>
  <c r="A24" i="5"/>
  <c r="B24" i="5"/>
  <c r="C24" i="5"/>
  <c r="D24" i="5"/>
  <c r="E24" i="5"/>
  <c r="F24" i="5"/>
  <c r="G24" i="5"/>
  <c r="A25" i="5"/>
  <c r="B25" i="5"/>
  <c r="C25" i="5"/>
  <c r="D25" i="5"/>
  <c r="E25" i="5"/>
  <c r="F25" i="5"/>
  <c r="G25" i="5"/>
  <c r="A26" i="5"/>
  <c r="B26" i="5"/>
  <c r="C26" i="5"/>
  <c r="D26" i="5"/>
  <c r="E26" i="5"/>
  <c r="F26" i="5"/>
  <c r="G26" i="5"/>
  <c r="A27" i="5"/>
  <c r="B27" i="5"/>
  <c r="C27" i="5"/>
  <c r="D27" i="5"/>
  <c r="E27" i="5"/>
  <c r="F27" i="5"/>
  <c r="G27" i="5"/>
  <c r="A28" i="5"/>
  <c r="B28" i="5"/>
  <c r="C28" i="5"/>
  <c r="D28" i="5"/>
  <c r="E28" i="5"/>
  <c r="F28" i="5"/>
  <c r="G28" i="5"/>
  <c r="A29" i="5"/>
  <c r="B29" i="5"/>
  <c r="C29" i="5"/>
  <c r="D29" i="5"/>
  <c r="E29" i="5"/>
  <c r="F29" i="5"/>
  <c r="G29" i="5"/>
  <c r="A30" i="5"/>
  <c r="B30" i="5"/>
  <c r="C30" i="5"/>
  <c r="D30" i="5"/>
  <c r="E30" i="5"/>
  <c r="F30" i="5"/>
  <c r="G30" i="5"/>
  <c r="A31" i="5"/>
  <c r="B31" i="5"/>
  <c r="C31" i="5"/>
  <c r="D31" i="5"/>
  <c r="E31" i="5"/>
  <c r="F31" i="5"/>
  <c r="G31" i="5"/>
  <c r="A32" i="5"/>
  <c r="B32" i="5"/>
  <c r="C32" i="5"/>
  <c r="D32" i="5"/>
  <c r="E32" i="5"/>
  <c r="F32" i="5"/>
  <c r="G32" i="5"/>
  <c r="A33" i="5"/>
  <c r="B33" i="5"/>
  <c r="C33" i="5"/>
  <c r="D33" i="5"/>
  <c r="E33" i="5"/>
  <c r="F33" i="5"/>
  <c r="G33" i="5"/>
  <c r="A34" i="5"/>
  <c r="B34" i="5"/>
  <c r="C34" i="5"/>
  <c r="D34" i="5"/>
  <c r="E34" i="5"/>
  <c r="F34" i="5"/>
  <c r="G34" i="5"/>
  <c r="A35" i="5"/>
  <c r="B35" i="5"/>
  <c r="C35" i="5"/>
  <c r="D35" i="5"/>
  <c r="E35" i="5"/>
  <c r="F35" i="5"/>
  <c r="G35" i="5"/>
  <c r="A36" i="5"/>
  <c r="B36" i="5"/>
  <c r="C36" i="5"/>
  <c r="D36" i="5"/>
  <c r="E36" i="5"/>
  <c r="F36" i="5"/>
  <c r="G36" i="5"/>
  <c r="A37" i="5"/>
  <c r="B37" i="5"/>
  <c r="C37" i="5"/>
  <c r="D37" i="5"/>
  <c r="E37" i="5"/>
  <c r="F37" i="5"/>
  <c r="G37" i="5"/>
  <c r="A38" i="5"/>
  <c r="B38" i="5"/>
  <c r="C38" i="5"/>
  <c r="D38" i="5"/>
  <c r="E38" i="5"/>
  <c r="F38" i="5"/>
  <c r="G38" i="5"/>
  <c r="A39" i="5"/>
  <c r="B39" i="5"/>
  <c r="C39" i="5"/>
  <c r="D39" i="5"/>
  <c r="E39" i="5"/>
  <c r="F39" i="5"/>
  <c r="G39" i="5"/>
  <c r="A40" i="5"/>
  <c r="B40" i="5"/>
  <c r="C40" i="5"/>
  <c r="D40" i="5"/>
  <c r="E40" i="5"/>
  <c r="F40" i="5"/>
  <c r="G40" i="5"/>
  <c r="A41" i="5"/>
  <c r="B41" i="5"/>
  <c r="C41" i="5"/>
  <c r="D41" i="5"/>
  <c r="E41" i="5"/>
  <c r="F41" i="5"/>
  <c r="G41" i="5"/>
  <c r="A42" i="5"/>
  <c r="B42" i="5"/>
  <c r="C42" i="5"/>
  <c r="D42" i="5"/>
  <c r="E42" i="5"/>
  <c r="F42" i="5"/>
  <c r="G42" i="5"/>
  <c r="A43" i="5"/>
  <c r="B43" i="5"/>
  <c r="C43" i="5"/>
  <c r="D43" i="5"/>
  <c r="E43" i="5"/>
  <c r="F43" i="5"/>
  <c r="G43" i="5"/>
  <c r="A44" i="5"/>
  <c r="B44" i="5"/>
  <c r="C44" i="5"/>
  <c r="D44" i="5"/>
  <c r="E44" i="5"/>
  <c r="F44" i="5"/>
  <c r="G44" i="5"/>
  <c r="A45" i="5"/>
  <c r="B45" i="5"/>
  <c r="C45" i="5"/>
  <c r="D45" i="5"/>
  <c r="E45" i="5"/>
  <c r="F45" i="5"/>
  <c r="G45" i="5"/>
  <c r="A46" i="5"/>
  <c r="B46" i="5"/>
  <c r="C46" i="5"/>
  <c r="D46" i="5"/>
  <c r="E46" i="5"/>
  <c r="F46" i="5"/>
  <c r="G46" i="5"/>
  <c r="A47" i="5"/>
  <c r="B47" i="5"/>
  <c r="C47" i="5"/>
  <c r="D47" i="5"/>
  <c r="E47" i="5"/>
  <c r="F47" i="5"/>
  <c r="G47" i="5"/>
  <c r="A48" i="5"/>
  <c r="B48" i="5"/>
  <c r="C48" i="5"/>
  <c r="D48" i="5"/>
  <c r="E48" i="5"/>
  <c r="F48" i="5"/>
  <c r="G48" i="5"/>
  <c r="A49" i="5"/>
  <c r="B49" i="5"/>
  <c r="C49" i="5"/>
  <c r="D49" i="5"/>
  <c r="E49" i="5"/>
  <c r="F49" i="5"/>
  <c r="G49" i="5"/>
  <c r="A50" i="5"/>
  <c r="B50" i="5"/>
  <c r="C50" i="5"/>
  <c r="D50" i="5"/>
  <c r="E50" i="5"/>
  <c r="F50" i="5"/>
  <c r="G50" i="5"/>
  <c r="A51" i="5"/>
  <c r="B51" i="5"/>
  <c r="C51" i="5"/>
  <c r="D51" i="5"/>
  <c r="E51" i="5"/>
  <c r="F51" i="5"/>
  <c r="G51" i="5"/>
  <c r="A52" i="5"/>
  <c r="B52" i="5"/>
  <c r="C52" i="5"/>
  <c r="D52" i="5"/>
  <c r="E52" i="5"/>
  <c r="F52" i="5"/>
  <c r="G52" i="5"/>
  <c r="A53" i="5"/>
  <c r="B53" i="5"/>
  <c r="C53" i="5"/>
  <c r="D53" i="5"/>
  <c r="E53" i="5"/>
  <c r="F53" i="5"/>
  <c r="G53" i="5"/>
  <c r="A54" i="5"/>
  <c r="B54" i="5"/>
  <c r="C54" i="5"/>
  <c r="D54" i="5"/>
  <c r="E54" i="5"/>
  <c r="F54" i="5"/>
  <c r="G54" i="5"/>
  <c r="A55" i="5"/>
  <c r="B55" i="5"/>
  <c r="C55" i="5"/>
  <c r="D55" i="5"/>
  <c r="E55" i="5"/>
  <c r="F55" i="5"/>
  <c r="G55" i="5"/>
  <c r="A56" i="5"/>
  <c r="B56" i="5"/>
  <c r="C56" i="5"/>
  <c r="D56" i="5"/>
  <c r="E56" i="5"/>
  <c r="F56" i="5"/>
  <c r="G56" i="5"/>
  <c r="A57" i="5"/>
  <c r="B57" i="5"/>
  <c r="C57" i="5"/>
  <c r="D57" i="5"/>
  <c r="E57" i="5"/>
  <c r="F57" i="5"/>
  <c r="G57" i="5"/>
  <c r="A58" i="5"/>
  <c r="B58" i="5"/>
  <c r="C58" i="5"/>
  <c r="D58" i="5"/>
  <c r="E58" i="5"/>
  <c r="F58" i="5"/>
  <c r="G58" i="5"/>
  <c r="A59" i="5"/>
  <c r="B59" i="5"/>
  <c r="C59" i="5"/>
  <c r="D59" i="5"/>
  <c r="E59" i="5"/>
  <c r="F59" i="5"/>
  <c r="G59" i="5"/>
  <c r="A60" i="5"/>
  <c r="B60" i="5"/>
  <c r="C60" i="5"/>
  <c r="D60" i="5"/>
  <c r="E60" i="5"/>
  <c r="F60" i="5"/>
  <c r="G60" i="5"/>
  <c r="A61" i="5"/>
  <c r="B61" i="5"/>
  <c r="C61" i="5"/>
  <c r="D61" i="5"/>
  <c r="E61" i="5"/>
  <c r="F61" i="5"/>
  <c r="G61" i="5"/>
  <c r="A62" i="5"/>
  <c r="B62" i="5"/>
  <c r="C62" i="5"/>
  <c r="D62" i="5"/>
  <c r="E62" i="5"/>
  <c r="F62" i="5"/>
  <c r="G62" i="5"/>
  <c r="A63" i="5"/>
  <c r="B63" i="5"/>
  <c r="C63" i="5"/>
  <c r="D63" i="5"/>
  <c r="E63" i="5"/>
  <c r="F63" i="5"/>
  <c r="G63" i="5"/>
  <c r="A64" i="5"/>
  <c r="B64" i="5"/>
  <c r="C64" i="5"/>
  <c r="D64" i="5"/>
  <c r="E64" i="5"/>
  <c r="F64" i="5"/>
  <c r="G64" i="5"/>
  <c r="A65" i="5"/>
  <c r="B65" i="5"/>
  <c r="C65" i="5"/>
  <c r="D65" i="5"/>
  <c r="E65" i="5"/>
  <c r="F65" i="5"/>
  <c r="G65" i="5"/>
  <c r="A66" i="5"/>
  <c r="B66" i="5"/>
  <c r="C66" i="5"/>
  <c r="D66" i="5"/>
  <c r="E66" i="5"/>
  <c r="F66" i="5"/>
  <c r="G66" i="5"/>
  <c r="A67" i="5"/>
  <c r="B67" i="5"/>
  <c r="C67" i="5"/>
  <c r="D67" i="5"/>
  <c r="E67" i="5"/>
  <c r="F67" i="5"/>
  <c r="G67" i="5"/>
  <c r="A68" i="5"/>
  <c r="B68" i="5"/>
  <c r="C68" i="5"/>
  <c r="D68" i="5"/>
  <c r="E68" i="5"/>
  <c r="F68" i="5"/>
  <c r="G68" i="5"/>
  <c r="A69" i="5"/>
  <c r="B69" i="5"/>
  <c r="C69" i="5"/>
  <c r="D69" i="5"/>
  <c r="E69" i="5"/>
  <c r="F69" i="5"/>
  <c r="G69" i="5"/>
  <c r="A70" i="5"/>
  <c r="B70" i="5"/>
  <c r="C70" i="5"/>
  <c r="D70" i="5"/>
  <c r="E70" i="5"/>
  <c r="F70" i="5"/>
  <c r="G70" i="5"/>
  <c r="A71" i="5"/>
  <c r="B71" i="5"/>
  <c r="C71" i="5"/>
  <c r="D71" i="5"/>
  <c r="E71" i="5"/>
  <c r="F71" i="5"/>
  <c r="G71" i="5"/>
  <c r="A72" i="5"/>
  <c r="B72" i="5"/>
  <c r="C72" i="5"/>
  <c r="D72" i="5"/>
  <c r="E72" i="5"/>
  <c r="F72" i="5"/>
  <c r="G72" i="5"/>
  <c r="A73" i="5"/>
  <c r="B73" i="5"/>
  <c r="C73" i="5"/>
  <c r="D73" i="5"/>
  <c r="E73" i="5"/>
  <c r="F73" i="5"/>
  <c r="G73" i="5"/>
  <c r="A74" i="5"/>
  <c r="B74" i="5"/>
  <c r="C74" i="5"/>
  <c r="D74" i="5"/>
  <c r="E74" i="5"/>
  <c r="F74" i="5"/>
  <c r="G74" i="5"/>
  <c r="A75" i="5"/>
  <c r="B75" i="5"/>
  <c r="C75" i="5"/>
  <c r="D75" i="5"/>
  <c r="E75" i="5"/>
  <c r="F75" i="5"/>
  <c r="G75" i="5"/>
  <c r="A76" i="5"/>
  <c r="B76" i="5"/>
  <c r="C76" i="5"/>
  <c r="D76" i="5"/>
  <c r="E76" i="5"/>
  <c r="F76" i="5"/>
  <c r="G76" i="5"/>
  <c r="A77" i="5"/>
  <c r="B77" i="5"/>
  <c r="C77" i="5"/>
  <c r="D77" i="5"/>
  <c r="E77" i="5"/>
  <c r="F77" i="5"/>
  <c r="G77" i="5"/>
  <c r="A78" i="5"/>
  <c r="B78" i="5"/>
  <c r="C78" i="5"/>
  <c r="D78" i="5"/>
  <c r="E78" i="5"/>
  <c r="F78" i="5"/>
  <c r="G78" i="5"/>
  <c r="A79" i="5"/>
  <c r="B79" i="5"/>
  <c r="C79" i="5"/>
  <c r="D79" i="5"/>
  <c r="E79" i="5"/>
  <c r="F79" i="5"/>
  <c r="G79" i="5"/>
  <c r="A80" i="5"/>
  <c r="B80" i="5"/>
  <c r="C80" i="5"/>
  <c r="D80" i="5"/>
  <c r="E80" i="5"/>
  <c r="F80" i="5"/>
  <c r="G80" i="5"/>
  <c r="A81" i="5"/>
  <c r="B81" i="5"/>
  <c r="C81" i="5"/>
  <c r="D81" i="5"/>
  <c r="E81" i="5"/>
  <c r="F81" i="5"/>
  <c r="G81" i="5"/>
  <c r="A82" i="5"/>
  <c r="B82" i="5"/>
  <c r="C82" i="5"/>
  <c r="D82" i="5"/>
  <c r="E82" i="5"/>
  <c r="F82" i="5"/>
  <c r="G82" i="5"/>
  <c r="A83" i="5"/>
  <c r="B83" i="5"/>
  <c r="C83" i="5"/>
  <c r="D83" i="5"/>
  <c r="E83" i="5"/>
  <c r="F83" i="5"/>
  <c r="G83" i="5"/>
  <c r="A84" i="5"/>
  <c r="B84" i="5"/>
  <c r="C84" i="5"/>
  <c r="D84" i="5"/>
  <c r="E84" i="5"/>
  <c r="F84" i="5"/>
  <c r="G84" i="5"/>
  <c r="A85" i="5"/>
  <c r="B85" i="5"/>
  <c r="C85" i="5"/>
  <c r="D85" i="5"/>
  <c r="E85" i="5"/>
  <c r="F85" i="5"/>
  <c r="G85" i="5"/>
  <c r="A86" i="5"/>
  <c r="B86" i="5"/>
  <c r="C86" i="5"/>
  <c r="D86" i="5"/>
  <c r="E86" i="5"/>
  <c r="F86" i="5"/>
  <c r="G86" i="5"/>
  <c r="A87" i="5"/>
  <c r="B87" i="5"/>
  <c r="C87" i="5"/>
  <c r="D87" i="5"/>
  <c r="E87" i="5"/>
  <c r="F87" i="5"/>
  <c r="G87" i="5"/>
  <c r="A88" i="5"/>
  <c r="B88" i="5"/>
  <c r="C88" i="5"/>
  <c r="D88" i="5"/>
  <c r="E88" i="5"/>
  <c r="F88" i="5"/>
  <c r="G88" i="5"/>
  <c r="A89" i="5"/>
  <c r="B89" i="5"/>
  <c r="C89" i="5"/>
  <c r="D89" i="5"/>
  <c r="E89" i="5"/>
  <c r="F89" i="5"/>
  <c r="G89" i="5"/>
  <c r="A90" i="5"/>
  <c r="B90" i="5"/>
  <c r="C90" i="5"/>
  <c r="D90" i="5"/>
  <c r="E90" i="5"/>
  <c r="F90" i="5"/>
  <c r="G90" i="5"/>
  <c r="A91" i="5"/>
  <c r="B91" i="5"/>
  <c r="C91" i="5"/>
  <c r="D91" i="5"/>
  <c r="E91" i="5"/>
  <c r="F91" i="5"/>
  <c r="G91" i="5"/>
  <c r="A92" i="5"/>
  <c r="B92" i="5"/>
  <c r="C92" i="5"/>
  <c r="D92" i="5"/>
  <c r="E92" i="5"/>
  <c r="F92" i="5"/>
  <c r="G92" i="5"/>
  <c r="A93" i="5"/>
  <c r="B93" i="5"/>
  <c r="C93" i="5"/>
  <c r="D93" i="5"/>
  <c r="E93" i="5"/>
  <c r="F93" i="5"/>
  <c r="G93" i="5"/>
  <c r="A94" i="5"/>
  <c r="B94" i="5"/>
  <c r="C94" i="5"/>
  <c r="D94" i="5"/>
  <c r="E94" i="5"/>
  <c r="F94" i="5"/>
  <c r="G94" i="5"/>
  <c r="A95" i="5"/>
  <c r="B95" i="5"/>
  <c r="C95" i="5"/>
  <c r="D95" i="5"/>
  <c r="E95" i="5"/>
  <c r="F95" i="5"/>
  <c r="G95" i="5"/>
  <c r="A96" i="5"/>
  <c r="B96" i="5"/>
  <c r="C96" i="5"/>
  <c r="D96" i="5"/>
  <c r="E96" i="5"/>
  <c r="F96" i="5"/>
  <c r="G96" i="5"/>
  <c r="A97" i="5"/>
  <c r="B97" i="5"/>
  <c r="C97" i="5"/>
  <c r="D97" i="5"/>
  <c r="E97" i="5"/>
  <c r="F97" i="5"/>
  <c r="G97" i="5"/>
  <c r="A98" i="5"/>
  <c r="B98" i="5"/>
  <c r="C98" i="5"/>
  <c r="D98" i="5"/>
  <c r="E98" i="5"/>
  <c r="F98" i="5"/>
  <c r="G98" i="5"/>
  <c r="A99" i="5"/>
  <c r="B99" i="5"/>
  <c r="C99" i="5"/>
  <c r="D99" i="5"/>
  <c r="E99" i="5"/>
  <c r="F99" i="5"/>
  <c r="G99" i="5"/>
  <c r="A100" i="5"/>
  <c r="B100" i="5"/>
  <c r="C100" i="5"/>
  <c r="D100" i="5"/>
  <c r="E100" i="5"/>
  <c r="F100" i="5"/>
  <c r="G100" i="5"/>
  <c r="A101" i="5"/>
  <c r="B101" i="5"/>
  <c r="C101" i="5"/>
  <c r="D101" i="5"/>
  <c r="E101" i="5"/>
  <c r="F101" i="5"/>
  <c r="G101" i="5"/>
  <c r="A102" i="5"/>
  <c r="B102" i="5"/>
  <c r="C102" i="5"/>
  <c r="D102" i="5"/>
  <c r="E102" i="5"/>
  <c r="F102" i="5"/>
  <c r="G102" i="5"/>
  <c r="A103" i="5"/>
  <c r="B103" i="5"/>
  <c r="C103" i="5"/>
  <c r="D103" i="5"/>
  <c r="E103" i="5"/>
  <c r="F103" i="5"/>
  <c r="G103" i="5"/>
  <c r="A104" i="5"/>
  <c r="B104" i="5"/>
  <c r="C104" i="5"/>
  <c r="D104" i="5"/>
  <c r="E104" i="5"/>
  <c r="F104" i="5"/>
  <c r="G104" i="5"/>
  <c r="A105" i="5"/>
  <c r="B105" i="5"/>
  <c r="C105" i="5"/>
  <c r="D105" i="5"/>
  <c r="E105" i="5"/>
  <c r="F105" i="5"/>
  <c r="G105" i="5"/>
  <c r="A106" i="5"/>
  <c r="B106" i="5"/>
  <c r="C106" i="5"/>
  <c r="D106" i="5"/>
  <c r="E106" i="5"/>
  <c r="F106" i="5"/>
  <c r="G106" i="5"/>
  <c r="A107" i="5"/>
  <c r="B107" i="5"/>
  <c r="C107" i="5"/>
  <c r="D107" i="5"/>
  <c r="E107" i="5"/>
  <c r="F107" i="5"/>
  <c r="G107" i="5"/>
  <c r="A108" i="5"/>
  <c r="B108" i="5"/>
  <c r="C108" i="5"/>
  <c r="D108" i="5"/>
  <c r="E108" i="5"/>
  <c r="F108" i="5"/>
  <c r="G108" i="5"/>
  <c r="A109" i="5"/>
  <c r="B109" i="5"/>
  <c r="C109" i="5"/>
  <c r="D109" i="5"/>
  <c r="E109" i="5"/>
  <c r="F109" i="5"/>
  <c r="G109" i="5"/>
  <c r="A110" i="5"/>
  <c r="B110" i="5"/>
  <c r="C110" i="5"/>
  <c r="D110" i="5"/>
  <c r="E110" i="5"/>
  <c r="F110" i="5"/>
  <c r="G110" i="5"/>
  <c r="A111" i="5"/>
  <c r="B111" i="5"/>
  <c r="C111" i="5"/>
  <c r="D111" i="5"/>
  <c r="E111" i="5"/>
  <c r="F111" i="5"/>
  <c r="G111" i="5"/>
  <c r="A112" i="5"/>
  <c r="B112" i="5"/>
  <c r="C112" i="5"/>
  <c r="D112" i="5"/>
  <c r="E112" i="5"/>
  <c r="F112" i="5"/>
  <c r="G112" i="5"/>
  <c r="A113" i="5"/>
  <c r="B113" i="5"/>
  <c r="C113" i="5"/>
  <c r="D113" i="5"/>
  <c r="E113" i="5"/>
  <c r="F113" i="5"/>
  <c r="G113" i="5"/>
  <c r="A114" i="5"/>
  <c r="B114" i="5"/>
  <c r="C114" i="5"/>
  <c r="D114" i="5"/>
  <c r="E114" i="5"/>
  <c r="F114" i="5"/>
  <c r="G114" i="5"/>
  <c r="A115" i="5"/>
  <c r="B115" i="5"/>
  <c r="C115" i="5"/>
  <c r="D115" i="5"/>
  <c r="E115" i="5"/>
  <c r="F115" i="5"/>
  <c r="G115" i="5"/>
  <c r="A116" i="5"/>
  <c r="B116" i="5"/>
  <c r="C116" i="5"/>
  <c r="D116" i="5"/>
  <c r="E116" i="5"/>
  <c r="F116" i="5"/>
  <c r="G116" i="5"/>
  <c r="A117" i="5"/>
  <c r="B117" i="5"/>
  <c r="C117" i="5"/>
  <c r="D117" i="5"/>
  <c r="E117" i="5"/>
  <c r="F117" i="5"/>
  <c r="G117" i="5"/>
  <c r="A118" i="5"/>
  <c r="B118" i="5"/>
  <c r="C118" i="5"/>
  <c r="D118" i="5"/>
  <c r="E118" i="5"/>
  <c r="F118" i="5"/>
  <c r="G118" i="5"/>
  <c r="A119" i="5"/>
  <c r="B119" i="5"/>
  <c r="C119" i="5"/>
  <c r="D119" i="5"/>
  <c r="E119" i="5"/>
  <c r="F119" i="5"/>
  <c r="G119" i="5"/>
  <c r="A120" i="5"/>
  <c r="B120" i="5"/>
  <c r="C120" i="5"/>
  <c r="D120" i="5"/>
  <c r="E120" i="5"/>
  <c r="F120" i="5"/>
  <c r="G120" i="5"/>
  <c r="A121" i="5"/>
  <c r="B121" i="5"/>
  <c r="C121" i="5"/>
  <c r="D121" i="5"/>
  <c r="E121" i="5"/>
  <c r="F121" i="5"/>
  <c r="G121" i="5"/>
  <c r="A122" i="5"/>
  <c r="B122" i="5"/>
  <c r="C122" i="5"/>
  <c r="D122" i="5"/>
  <c r="E122" i="5"/>
  <c r="F122" i="5"/>
  <c r="G122" i="5"/>
  <c r="A123" i="5"/>
  <c r="B123" i="5"/>
  <c r="C123" i="5"/>
  <c r="D123" i="5"/>
  <c r="E123" i="5"/>
  <c r="F123" i="5"/>
  <c r="G123" i="5"/>
  <c r="A124" i="5"/>
  <c r="B124" i="5"/>
  <c r="C124" i="5"/>
  <c r="D124" i="5"/>
  <c r="E124" i="5"/>
  <c r="F124" i="5"/>
  <c r="G124" i="5"/>
  <c r="A125" i="5"/>
  <c r="B125" i="5"/>
  <c r="C125" i="5"/>
  <c r="D125" i="5"/>
  <c r="E125" i="5"/>
  <c r="F125" i="5"/>
  <c r="G125" i="5"/>
  <c r="A126" i="5"/>
  <c r="B126" i="5"/>
  <c r="C126" i="5"/>
  <c r="D126" i="5"/>
  <c r="E126" i="5"/>
  <c r="F126" i="5"/>
  <c r="G126" i="5"/>
  <c r="A127" i="5"/>
  <c r="B127" i="5"/>
  <c r="C127" i="5"/>
  <c r="D127" i="5"/>
  <c r="E127" i="5"/>
  <c r="F127" i="5"/>
  <c r="G127" i="5"/>
  <c r="A128" i="5"/>
  <c r="B128" i="5"/>
  <c r="C128" i="5"/>
  <c r="D128" i="5"/>
  <c r="E128" i="5"/>
  <c r="F128" i="5"/>
  <c r="G128" i="5"/>
  <c r="A129" i="5"/>
  <c r="B129" i="5"/>
  <c r="C129" i="5"/>
  <c r="D129" i="5"/>
  <c r="E129" i="5"/>
  <c r="F129" i="5"/>
  <c r="G129" i="5"/>
  <c r="A130" i="5"/>
  <c r="B130" i="5"/>
  <c r="C130" i="5"/>
  <c r="D130" i="5"/>
  <c r="E130" i="5"/>
  <c r="F130" i="5"/>
  <c r="G130" i="5"/>
  <c r="Y14" i="7" l="1"/>
  <c r="N11" i="8" l="1"/>
  <c r="AE30" i="12" l="1"/>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E100" i="12"/>
  <c r="AE101" i="12"/>
  <c r="AE102" i="12"/>
  <c r="AE103" i="12"/>
  <c r="AE104" i="12"/>
  <c r="AE105" i="12"/>
  <c r="AE106" i="12"/>
  <c r="AE107" i="12"/>
  <c r="AE108" i="12"/>
  <c r="AE109" i="12"/>
  <c r="AE110" i="12"/>
  <c r="AE111" i="12"/>
  <c r="AE112" i="12"/>
  <c r="AE113" i="12"/>
  <c r="AE114" i="12"/>
  <c r="AE115" i="12"/>
  <c r="AE116" i="12"/>
  <c r="AE117" i="12"/>
  <c r="AE118" i="12"/>
  <c r="AE119" i="12"/>
  <c r="AE120" i="12"/>
  <c r="AE121" i="12"/>
  <c r="AE122" i="12"/>
  <c r="AE123" i="12"/>
  <c r="AE124" i="12"/>
  <c r="AE125" i="12"/>
  <c r="AE126" i="12"/>
  <c r="AE127" i="12"/>
  <c r="AE128" i="12"/>
  <c r="AE129" i="12"/>
  <c r="AE130" i="12"/>
  <c r="AE131" i="12"/>
  <c r="AE132" i="12"/>
  <c r="AE133" i="12"/>
  <c r="AE134" i="12"/>
  <c r="AE135" i="12"/>
  <c r="AE136" i="12"/>
  <c r="AE137" i="12"/>
  <c r="AE138" i="12"/>
  <c r="AE139" i="12"/>
  <c r="AE140" i="12"/>
  <c r="AE141" i="12"/>
  <c r="AE142" i="12"/>
  <c r="AE143" i="12"/>
  <c r="AE144" i="12"/>
  <c r="AE145" i="12"/>
  <c r="AE146" i="12"/>
  <c r="AE147" i="12"/>
  <c r="AE148" i="12"/>
  <c r="AE149" i="12"/>
  <c r="AE150" i="12"/>
  <c r="AE151" i="12"/>
  <c r="AE152" i="12"/>
  <c r="AE153" i="12"/>
  <c r="AE154" i="12"/>
  <c r="AE155" i="12"/>
  <c r="AE156" i="12"/>
  <c r="AE157" i="12"/>
  <c r="AE158" i="12"/>
  <c r="AE159" i="12"/>
  <c r="AE160" i="12"/>
  <c r="AE29" i="12"/>
  <c r="AE8" i="12"/>
  <c r="AE9" i="12"/>
  <c r="AE10" i="12"/>
  <c r="AE11" i="12"/>
  <c r="AE12" i="12"/>
  <c r="AE13" i="12"/>
  <c r="AE14" i="12"/>
  <c r="AE15" i="12"/>
  <c r="AE16" i="12"/>
  <c r="AE17" i="12"/>
  <c r="AE18" i="12"/>
  <c r="AE19" i="12"/>
  <c r="AE20" i="12"/>
  <c r="AE21" i="12"/>
  <c r="AE22" i="12"/>
  <c r="AE23" i="12"/>
  <c r="AE24" i="12"/>
  <c r="AE25" i="12"/>
  <c r="AE26" i="12"/>
  <c r="AE27" i="12"/>
  <c r="AE28" i="12"/>
  <c r="K18" i="3" l="1"/>
  <c r="K10" i="3"/>
  <c r="K15" i="3"/>
  <c r="K13" i="3"/>
  <c r="K11" i="3"/>
  <c r="K17" i="3"/>
  <c r="K25" i="3"/>
  <c r="K22" i="3"/>
  <c r="K20" i="3"/>
  <c r="K12" i="3"/>
  <c r="K21" i="3"/>
  <c r="K26" i="3"/>
  <c r="K23" i="3"/>
  <c r="K14" i="3"/>
  <c r="K16" i="3"/>
  <c r="K19" i="3"/>
  <c r="K30" i="3"/>
  <c r="K29" i="3"/>
  <c r="K24" i="3"/>
  <c r="AA135" i="7" l="1"/>
  <c r="Z135" i="7"/>
  <c r="Y135" i="7"/>
  <c r="W135" i="7"/>
  <c r="AA134" i="7"/>
  <c r="Z134" i="7"/>
  <c r="Y134" i="7"/>
  <c r="W134" i="7"/>
  <c r="AA133" i="7"/>
  <c r="Z133" i="7"/>
  <c r="Y133" i="7"/>
  <c r="W133" i="7"/>
  <c r="AA132" i="7"/>
  <c r="Z132" i="7"/>
  <c r="Y132" i="7"/>
  <c r="W132" i="7"/>
  <c r="AA131" i="7"/>
  <c r="Z131" i="7"/>
  <c r="Y131" i="7"/>
  <c r="W131" i="7"/>
  <c r="AA130" i="7"/>
  <c r="Z130" i="7"/>
  <c r="Y130" i="7"/>
  <c r="W130" i="7"/>
  <c r="AA129" i="7"/>
  <c r="Z129" i="7"/>
  <c r="Y129" i="7"/>
  <c r="W129" i="7"/>
  <c r="AA128" i="7"/>
  <c r="Z128" i="7"/>
  <c r="Y128" i="7"/>
  <c r="W128" i="7"/>
  <c r="AA127" i="7"/>
  <c r="Z127" i="7"/>
  <c r="Y127" i="7"/>
  <c r="W127" i="7"/>
  <c r="AA126" i="7"/>
  <c r="Z126" i="7"/>
  <c r="Y126" i="7"/>
  <c r="W126" i="7"/>
  <c r="AA125" i="7"/>
  <c r="Z125" i="7"/>
  <c r="Y125" i="7"/>
  <c r="W125" i="7"/>
  <c r="AA124" i="7"/>
  <c r="Z124" i="7"/>
  <c r="Y124" i="7"/>
  <c r="W124" i="7"/>
  <c r="AA123" i="7"/>
  <c r="Z123" i="7"/>
  <c r="Y123" i="7"/>
  <c r="W123" i="7"/>
  <c r="AA122" i="7"/>
  <c r="Z122" i="7"/>
  <c r="Y122" i="7"/>
  <c r="W122" i="7"/>
  <c r="AA121" i="7"/>
  <c r="Z121" i="7"/>
  <c r="Y121" i="7"/>
  <c r="W121" i="7"/>
  <c r="AA120" i="7"/>
  <c r="Z120" i="7"/>
  <c r="Y120" i="7"/>
  <c r="W120" i="7"/>
  <c r="AA119" i="7"/>
  <c r="Z119" i="7"/>
  <c r="Y119" i="7"/>
  <c r="W119" i="7"/>
  <c r="AA118" i="7"/>
  <c r="Z118" i="7"/>
  <c r="Y118" i="7"/>
  <c r="W118" i="7"/>
  <c r="AA117" i="7"/>
  <c r="Z117" i="7"/>
  <c r="Y117" i="7"/>
  <c r="W117" i="7"/>
  <c r="AA116" i="7"/>
  <c r="Z116" i="7"/>
  <c r="Y116" i="7"/>
  <c r="W116" i="7"/>
  <c r="AA115" i="7"/>
  <c r="Z115" i="7"/>
  <c r="Y115" i="7"/>
  <c r="W115" i="7"/>
  <c r="AA114" i="7"/>
  <c r="Z114" i="7"/>
  <c r="Y114" i="7"/>
  <c r="W114" i="7"/>
  <c r="AA113" i="7"/>
  <c r="Z113" i="7"/>
  <c r="Y113" i="7"/>
  <c r="W113" i="7"/>
  <c r="AA112" i="7"/>
  <c r="Z112" i="7"/>
  <c r="Y112" i="7"/>
  <c r="W112" i="7"/>
  <c r="AA111" i="7"/>
  <c r="Z111" i="7"/>
  <c r="Y111" i="7"/>
  <c r="W111" i="7"/>
  <c r="AA110" i="7"/>
  <c r="Z110" i="7"/>
  <c r="Y110" i="7"/>
  <c r="W110" i="7"/>
  <c r="AA109" i="7"/>
  <c r="Z109" i="7"/>
  <c r="Y109" i="7"/>
  <c r="W109" i="7"/>
  <c r="AA108" i="7"/>
  <c r="Z108" i="7"/>
  <c r="Y108" i="7"/>
  <c r="W108" i="7"/>
  <c r="AA107" i="7"/>
  <c r="Z107" i="7"/>
  <c r="Y107" i="7"/>
  <c r="W107" i="7"/>
  <c r="AA106" i="7"/>
  <c r="Z106" i="7"/>
  <c r="Y106" i="7"/>
  <c r="W106" i="7"/>
  <c r="AA105" i="7"/>
  <c r="Z105" i="7"/>
  <c r="Y105" i="7"/>
  <c r="W105" i="7"/>
  <c r="AA104" i="7"/>
  <c r="Z104" i="7"/>
  <c r="Y104" i="7"/>
  <c r="W104" i="7"/>
  <c r="AA103" i="7"/>
  <c r="Z103" i="7"/>
  <c r="Y103" i="7"/>
  <c r="W103" i="7"/>
  <c r="Y102" i="7"/>
  <c r="AA102" i="7" s="1"/>
  <c r="W102" i="7"/>
  <c r="Y101" i="7"/>
  <c r="AA101" i="7" s="1"/>
  <c r="W101" i="7"/>
  <c r="Y100" i="7"/>
  <c r="AA100" i="7" s="1"/>
  <c r="W100" i="7"/>
  <c r="Y99" i="7"/>
  <c r="AA99" i="7" s="1"/>
  <c r="W99" i="7"/>
  <c r="Y98" i="7"/>
  <c r="AA98" i="7" s="1"/>
  <c r="W98" i="7"/>
  <c r="Y97" i="7"/>
  <c r="AA97" i="7" s="1"/>
  <c r="W97" i="7"/>
  <c r="Y96" i="7"/>
  <c r="AA96" i="7" s="1"/>
  <c r="W96" i="7"/>
  <c r="AA95" i="7"/>
  <c r="Z95" i="7"/>
  <c r="Y95" i="7"/>
  <c r="W95" i="7"/>
  <c r="AA94" i="7"/>
  <c r="Y94" i="7"/>
  <c r="W94" i="7"/>
  <c r="Y93" i="7"/>
  <c r="AA93" i="7" s="1"/>
  <c r="W93" i="7"/>
  <c r="Y92" i="7"/>
  <c r="AA92" i="7" s="1"/>
  <c r="W92" i="7"/>
  <c r="Y91" i="7"/>
  <c r="AA91" i="7" s="1"/>
  <c r="W91" i="7"/>
  <c r="Y90" i="7"/>
  <c r="AA90" i="7" s="1"/>
  <c r="W90" i="7"/>
  <c r="Y89" i="7"/>
  <c r="AA89" i="7" s="1"/>
  <c r="W89" i="7"/>
  <c r="AA88" i="7"/>
  <c r="Z88" i="7"/>
  <c r="Y88" i="7"/>
  <c r="W88" i="7"/>
  <c r="Y87" i="7"/>
  <c r="AA87" i="7" s="1"/>
  <c r="W87" i="7"/>
  <c r="Y86" i="7"/>
  <c r="AA86" i="7" s="1"/>
  <c r="W86" i="7"/>
  <c r="Y85" i="7"/>
  <c r="AA85" i="7" s="1"/>
  <c r="W85" i="7"/>
  <c r="Y84" i="7"/>
  <c r="AA84" i="7" s="1"/>
  <c r="W84" i="7"/>
  <c r="Y83" i="7"/>
  <c r="AA83" i="7" s="1"/>
  <c r="W83" i="7"/>
  <c r="Y82" i="7"/>
  <c r="AA82" i="7" s="1"/>
  <c r="W82" i="7"/>
  <c r="Y81" i="7"/>
  <c r="AA81" i="7" s="1"/>
  <c r="W81" i="7"/>
  <c r="Y80" i="7"/>
  <c r="AA80" i="7" s="1"/>
  <c r="W80" i="7"/>
  <c r="Y79" i="7"/>
  <c r="AA79" i="7" s="1"/>
  <c r="W79" i="7"/>
  <c r="Y78" i="7"/>
  <c r="AA78" i="7" s="1"/>
  <c r="W78" i="7"/>
  <c r="Y77" i="7"/>
  <c r="AA77" i="7" s="1"/>
  <c r="W77" i="7"/>
  <c r="AA76" i="7"/>
  <c r="Y76" i="7"/>
  <c r="W76" i="7"/>
  <c r="Y75" i="7"/>
  <c r="AA75" i="7" s="1"/>
  <c r="W75" i="7"/>
  <c r="Y74" i="7"/>
  <c r="AA74" i="7" s="1"/>
  <c r="W74" i="7"/>
  <c r="Y73" i="7"/>
  <c r="AA73" i="7" s="1"/>
  <c r="W73" i="7"/>
  <c r="AA72" i="7"/>
  <c r="Y72" i="7"/>
  <c r="W72" i="7"/>
  <c r="Y71" i="7"/>
  <c r="AA71" i="7" s="1"/>
  <c r="W71" i="7"/>
  <c r="Y70" i="7"/>
  <c r="AA70" i="7" s="1"/>
  <c r="W70" i="7"/>
  <c r="Y69" i="7"/>
  <c r="AA69" i="7" s="1"/>
  <c r="W69" i="7"/>
  <c r="Y68" i="7"/>
  <c r="AA68" i="7" s="1"/>
  <c r="W68" i="7"/>
  <c r="Y67" i="7"/>
  <c r="AA67" i="7" s="1"/>
  <c r="W67" i="7"/>
  <c r="Y66" i="7"/>
  <c r="AA66" i="7" s="1"/>
  <c r="W66" i="7"/>
  <c r="Y65" i="7"/>
  <c r="AA65" i="7" s="1"/>
  <c r="W65" i="7"/>
  <c r="Y64" i="7"/>
  <c r="AA64" i="7" s="1"/>
  <c r="W64" i="7"/>
  <c r="Y63" i="7"/>
  <c r="AA63" i="7" s="1"/>
  <c r="W63" i="7"/>
  <c r="Y62" i="7"/>
  <c r="AA62" i="7" s="1"/>
  <c r="W62" i="7"/>
  <c r="Y61" i="7"/>
  <c r="AA61" i="7" s="1"/>
  <c r="W61" i="7"/>
  <c r="Y60" i="7"/>
  <c r="AA60" i="7" s="1"/>
  <c r="W60" i="7"/>
  <c r="Y59" i="7"/>
  <c r="AA59" i="7" s="1"/>
  <c r="W59" i="7"/>
  <c r="Y58" i="7"/>
  <c r="AA58" i="7" s="1"/>
  <c r="W58" i="7"/>
  <c r="Y57" i="7"/>
  <c r="AA57" i="7" s="1"/>
  <c r="W57" i="7"/>
  <c r="Y56" i="7"/>
  <c r="AA56" i="7" s="1"/>
  <c r="W56" i="7"/>
  <c r="AA55" i="7"/>
  <c r="Z55" i="7"/>
  <c r="Y55" i="7"/>
  <c r="W55" i="7"/>
  <c r="Y54" i="7"/>
  <c r="AA54" i="7" s="1"/>
  <c r="W54" i="7"/>
  <c r="Y53" i="7"/>
  <c r="AA53" i="7" s="1"/>
  <c r="W53" i="7"/>
  <c r="Y52" i="7"/>
  <c r="AA52" i="7" s="1"/>
  <c r="W52" i="7"/>
  <c r="Y51" i="7"/>
  <c r="AA51" i="7" s="1"/>
  <c r="W51" i="7"/>
  <c r="Y50" i="7"/>
  <c r="AA50" i="7" s="1"/>
  <c r="W50" i="7"/>
  <c r="Y49" i="7"/>
  <c r="AA49" i="7" s="1"/>
  <c r="W49" i="7"/>
  <c r="Y48" i="7"/>
  <c r="AA48" i="7" s="1"/>
  <c r="W48" i="7"/>
  <c r="Y47" i="7"/>
  <c r="AA47" i="7" s="1"/>
  <c r="W47" i="7"/>
  <c r="Y46" i="7"/>
  <c r="AA46" i="7" s="1"/>
  <c r="W46" i="7"/>
  <c r="AA45" i="7"/>
  <c r="Y45" i="7"/>
  <c r="W45" i="7"/>
  <c r="Y44" i="7"/>
  <c r="AA44" i="7" s="1"/>
  <c r="W44" i="7"/>
  <c r="Y43" i="7"/>
  <c r="AA43" i="7" s="1"/>
  <c r="W43" i="7"/>
  <c r="Y42" i="7"/>
  <c r="AA42" i="7" s="1"/>
  <c r="W42" i="7"/>
  <c r="Y41" i="7"/>
  <c r="AA41" i="7" s="1"/>
  <c r="W41" i="7"/>
  <c r="Y40" i="7"/>
  <c r="AA40" i="7" s="1"/>
  <c r="W40" i="7"/>
  <c r="Y39" i="7"/>
  <c r="AA39" i="7" s="1"/>
  <c r="W39" i="7"/>
  <c r="Y38" i="7"/>
  <c r="AA38" i="7" s="1"/>
  <c r="W38" i="7"/>
  <c r="Y37" i="7"/>
  <c r="AA37" i="7" s="1"/>
  <c r="W37" i="7"/>
  <c r="Y36" i="7"/>
  <c r="AA36" i="7" s="1"/>
  <c r="W36" i="7"/>
  <c r="Y35" i="7"/>
  <c r="AA35" i="7" s="1"/>
  <c r="W35" i="7"/>
  <c r="Y34" i="7"/>
  <c r="AA34" i="7" s="1"/>
  <c r="W34" i="7"/>
  <c r="Y33" i="7"/>
  <c r="AA33" i="7" s="1"/>
  <c r="W33" i="7"/>
  <c r="Y32" i="7"/>
  <c r="AA32" i="7" s="1"/>
  <c r="W32" i="7"/>
  <c r="Y31" i="7"/>
  <c r="AA31" i="7" s="1"/>
  <c r="W31" i="7"/>
  <c r="Y30" i="7"/>
  <c r="AA30" i="7" s="1"/>
  <c r="W30" i="7"/>
  <c r="Y29" i="7"/>
  <c r="AA29" i="7" s="1"/>
  <c r="W29" i="7"/>
  <c r="Y28" i="7"/>
  <c r="AA28" i="7" s="1"/>
  <c r="W28" i="7"/>
  <c r="Y27" i="7"/>
  <c r="AA27" i="7" s="1"/>
  <c r="W27" i="7"/>
  <c r="Y26" i="7"/>
  <c r="AA26" i="7" s="1"/>
  <c r="W26" i="7"/>
  <c r="Y25" i="7"/>
  <c r="AA25" i="7" s="1"/>
  <c r="W25" i="7"/>
  <c r="Y24" i="7"/>
  <c r="AA24" i="7" s="1"/>
  <c r="W24" i="7"/>
  <c r="Y23" i="7"/>
  <c r="AA23" i="7" s="1"/>
  <c r="W23" i="7"/>
  <c r="Y22" i="7"/>
  <c r="AA22" i="7" s="1"/>
  <c r="W22" i="7"/>
  <c r="Y21" i="7"/>
  <c r="AA21" i="7" s="1"/>
  <c r="W21" i="7"/>
  <c r="Y20" i="7"/>
  <c r="AA20" i="7" s="1"/>
  <c r="W20" i="7"/>
  <c r="Y19" i="7"/>
  <c r="AA19" i="7" s="1"/>
  <c r="W19" i="7"/>
  <c r="Y18" i="7"/>
  <c r="AA18" i="7" s="1"/>
  <c r="W18" i="7"/>
  <c r="Y17" i="7"/>
  <c r="AA17" i="7" s="1"/>
  <c r="W17" i="7"/>
  <c r="Y16" i="7"/>
  <c r="AA16" i="7" s="1"/>
  <c r="W16" i="7"/>
  <c r="Y15" i="7"/>
  <c r="AA15" i="7" s="1"/>
  <c r="W15" i="7"/>
  <c r="AA14" i="7"/>
  <c r="W14" i="7"/>
  <c r="W16" i="6"/>
  <c r="Y16" i="6"/>
  <c r="AA16" i="6" s="1"/>
  <c r="W17" i="6"/>
  <c r="Y17" i="6"/>
  <c r="AA17" i="6" s="1"/>
  <c r="W18" i="6"/>
  <c r="Y18" i="6"/>
  <c r="AA18" i="6" s="1"/>
  <c r="W19" i="6"/>
  <c r="Y19" i="6"/>
  <c r="AA19" i="6" s="1"/>
  <c r="W20" i="6"/>
  <c r="Y20" i="6"/>
  <c r="AA20" i="6" s="1"/>
  <c r="W21" i="6"/>
  <c r="Y21" i="6"/>
  <c r="AA21" i="6" s="1"/>
  <c r="W22" i="6"/>
  <c r="Y22" i="6"/>
  <c r="AA22" i="6" s="1"/>
  <c r="W23" i="6"/>
  <c r="Y23" i="6"/>
  <c r="AA23" i="6" s="1"/>
  <c r="W24" i="6"/>
  <c r="Y24" i="6"/>
  <c r="AA24" i="6" s="1"/>
  <c r="W25" i="6"/>
  <c r="Y25" i="6"/>
  <c r="AA25" i="6" s="1"/>
  <c r="W26" i="6"/>
  <c r="Y26" i="6"/>
  <c r="AA26" i="6" s="1"/>
  <c r="W27" i="6"/>
  <c r="Y27" i="6"/>
  <c r="AA27" i="6" s="1"/>
  <c r="W28" i="6"/>
  <c r="Y28" i="6"/>
  <c r="AA28" i="6" s="1"/>
  <c r="W29" i="6"/>
  <c r="Y29" i="6"/>
  <c r="AA29" i="6" s="1"/>
  <c r="W30" i="6"/>
  <c r="Y30" i="6"/>
  <c r="AA30" i="6" s="1"/>
  <c r="W31" i="6"/>
  <c r="Y31" i="6"/>
  <c r="AA31" i="6" s="1"/>
  <c r="W32" i="6"/>
  <c r="Y32" i="6"/>
  <c r="AA32" i="6" s="1"/>
  <c r="W33" i="6"/>
  <c r="Y33" i="6"/>
  <c r="AA33" i="6" s="1"/>
  <c r="W34" i="6"/>
  <c r="Y34" i="6"/>
  <c r="AA34" i="6" s="1"/>
  <c r="W35" i="6"/>
  <c r="Y35" i="6"/>
  <c r="AA35" i="6" s="1"/>
  <c r="W36" i="6"/>
  <c r="Y36" i="6"/>
  <c r="AA36" i="6" s="1"/>
  <c r="W37" i="6"/>
  <c r="Y37" i="6"/>
  <c r="AA37" i="6" s="1"/>
  <c r="W38" i="6"/>
  <c r="Y38" i="6"/>
  <c r="AA38" i="6" s="1"/>
  <c r="W39" i="6"/>
  <c r="Y39" i="6"/>
  <c r="AA39" i="6" s="1"/>
  <c r="W40" i="6"/>
  <c r="Y40" i="6"/>
  <c r="AA40" i="6" s="1"/>
  <c r="W41" i="6"/>
  <c r="Y41" i="6"/>
  <c r="AA41" i="6" s="1"/>
  <c r="W42" i="6"/>
  <c r="Y42" i="6"/>
  <c r="AA42" i="6" s="1"/>
  <c r="W43" i="6"/>
  <c r="Y43" i="6"/>
  <c r="AA43" i="6" s="1"/>
  <c r="W44" i="6"/>
  <c r="Y44" i="6"/>
  <c r="AA44" i="6" s="1"/>
  <c r="W45" i="6"/>
  <c r="Y45" i="6"/>
  <c r="AA45" i="6" s="1"/>
  <c r="W46" i="6"/>
  <c r="Y46" i="6"/>
  <c r="AA46" i="6" s="1"/>
  <c r="W47" i="6"/>
  <c r="Y47" i="6"/>
  <c r="AA47" i="6" s="1"/>
  <c r="W48" i="6"/>
  <c r="Y48" i="6"/>
  <c r="AA48" i="6" s="1"/>
  <c r="W49" i="6"/>
  <c r="Y49" i="6"/>
  <c r="AA49" i="6" s="1"/>
  <c r="W50" i="6"/>
  <c r="Y50" i="6"/>
  <c r="AA50" i="6" s="1"/>
  <c r="W51" i="6"/>
  <c r="Y51" i="6"/>
  <c r="AA51" i="6" s="1"/>
  <c r="W52" i="6"/>
  <c r="Y52" i="6"/>
  <c r="AA52" i="6" s="1"/>
  <c r="W53" i="6"/>
  <c r="Y53" i="6"/>
  <c r="AA53" i="6" s="1"/>
  <c r="W54" i="6"/>
  <c r="Y54" i="6"/>
  <c r="AA54" i="6" s="1"/>
  <c r="W55" i="6"/>
  <c r="Y55" i="6"/>
  <c r="Z55" i="6"/>
  <c r="AA55" i="6"/>
  <c r="W56" i="6"/>
  <c r="Y56" i="6"/>
  <c r="AA56" i="6" s="1"/>
  <c r="W57" i="6"/>
  <c r="Y57" i="6"/>
  <c r="AA57" i="6" s="1"/>
  <c r="W58" i="6"/>
  <c r="Y58" i="6"/>
  <c r="AA58" i="6" s="1"/>
  <c r="W59" i="6"/>
  <c r="Y59" i="6"/>
  <c r="AA59" i="6" s="1"/>
  <c r="W60" i="6"/>
  <c r="Y60" i="6"/>
  <c r="AA60" i="6" s="1"/>
  <c r="W61" i="6"/>
  <c r="Y61" i="6"/>
  <c r="AA61" i="6" s="1"/>
  <c r="W62" i="6"/>
  <c r="Y62" i="6"/>
  <c r="AA62" i="6" s="1"/>
  <c r="W63" i="6"/>
  <c r="Y63" i="6"/>
  <c r="AA63" i="6" s="1"/>
  <c r="W64" i="6"/>
  <c r="Y64" i="6"/>
  <c r="AA64" i="6" s="1"/>
  <c r="W65" i="6"/>
  <c r="Y65" i="6"/>
  <c r="AA65" i="6" s="1"/>
  <c r="W66" i="6"/>
  <c r="Y66" i="6"/>
  <c r="AA66" i="6" s="1"/>
  <c r="W67" i="6"/>
  <c r="Y67" i="6"/>
  <c r="AA67" i="6" s="1"/>
  <c r="W68" i="6"/>
  <c r="Y68" i="6"/>
  <c r="AA68" i="6" s="1"/>
  <c r="W69" i="6"/>
  <c r="Y69" i="6"/>
  <c r="AA69" i="6" s="1"/>
  <c r="W70" i="6"/>
  <c r="Y70" i="6"/>
  <c r="AA70" i="6" s="1"/>
  <c r="W71" i="6"/>
  <c r="Y71" i="6"/>
  <c r="AA71" i="6" s="1"/>
  <c r="W72" i="6"/>
  <c r="Y72" i="6"/>
  <c r="AA72" i="6" s="1"/>
  <c r="W73" i="6"/>
  <c r="Y73" i="6"/>
  <c r="AA73" i="6" s="1"/>
  <c r="W74" i="6"/>
  <c r="Y74" i="6"/>
  <c r="AA74" i="6" s="1"/>
  <c r="W75" i="6"/>
  <c r="Y75" i="6"/>
  <c r="AA75" i="6" s="1"/>
  <c r="W76" i="6"/>
  <c r="Y76" i="6"/>
  <c r="AA76" i="6" s="1"/>
  <c r="W77" i="6"/>
  <c r="Y77" i="6"/>
  <c r="AA77" i="6" s="1"/>
  <c r="W78" i="6"/>
  <c r="Y78" i="6"/>
  <c r="AA78" i="6" s="1"/>
  <c r="W79" i="6"/>
  <c r="Y79" i="6"/>
  <c r="AA79" i="6" s="1"/>
  <c r="W80" i="6"/>
  <c r="Y80" i="6"/>
  <c r="AA80" i="6" s="1"/>
  <c r="W81" i="6"/>
  <c r="Y81" i="6"/>
  <c r="AA81" i="6" s="1"/>
  <c r="W82" i="6"/>
  <c r="Y82" i="6"/>
  <c r="AA82" i="6" s="1"/>
  <c r="W83" i="6"/>
  <c r="Y83" i="6"/>
  <c r="AA83" i="6" s="1"/>
  <c r="W84" i="6"/>
  <c r="Y84" i="6"/>
  <c r="AA84" i="6" s="1"/>
  <c r="W85" i="6"/>
  <c r="Y85" i="6"/>
  <c r="AA85" i="6" s="1"/>
  <c r="W86" i="6"/>
  <c r="Y86" i="6"/>
  <c r="AA86" i="6" s="1"/>
  <c r="W87" i="6"/>
  <c r="Y87" i="6"/>
  <c r="AA87" i="6" s="1"/>
  <c r="W88" i="6"/>
  <c r="Y88" i="6"/>
  <c r="Z88" i="6"/>
  <c r="AA88" i="6"/>
  <c r="W89" i="6"/>
  <c r="Y89" i="6"/>
  <c r="AA89" i="6" s="1"/>
  <c r="W90" i="6"/>
  <c r="Y90" i="6"/>
  <c r="AA90" i="6" s="1"/>
  <c r="W91" i="6"/>
  <c r="Y91" i="6"/>
  <c r="AA91" i="6" s="1"/>
  <c r="W92" i="6"/>
  <c r="Y92" i="6"/>
  <c r="AA92" i="6" s="1"/>
  <c r="W93" i="6"/>
  <c r="Y93" i="6"/>
  <c r="AA93" i="6" s="1"/>
  <c r="W94" i="6"/>
  <c r="Y94" i="6"/>
  <c r="AA94" i="6" s="1"/>
  <c r="W95" i="6"/>
  <c r="Y95" i="6"/>
  <c r="Z95" i="6"/>
  <c r="AA95" i="6"/>
  <c r="W96" i="6"/>
  <c r="Y96" i="6"/>
  <c r="AA96" i="6" s="1"/>
  <c r="W97" i="6"/>
  <c r="Y97" i="6"/>
  <c r="AA97" i="6" s="1"/>
  <c r="W98" i="6"/>
  <c r="Y98" i="6"/>
  <c r="AA98" i="6" s="1"/>
  <c r="W99" i="6"/>
  <c r="Y99" i="6"/>
  <c r="AA99" i="6" s="1"/>
  <c r="W100" i="6"/>
  <c r="Y100" i="6"/>
  <c r="AA100" i="6" s="1"/>
  <c r="W101" i="6"/>
  <c r="Y101" i="6"/>
  <c r="AA101" i="6" s="1"/>
  <c r="W102" i="6"/>
  <c r="Y102" i="6"/>
  <c r="AA102" i="6" s="1"/>
  <c r="W103" i="6"/>
  <c r="Y103" i="6"/>
  <c r="Z103" i="6"/>
  <c r="AA103" i="6"/>
  <c r="W104" i="6"/>
  <c r="Y104" i="6"/>
  <c r="Z104" i="6"/>
  <c r="AA104" i="6"/>
  <c r="W105" i="6"/>
  <c r="Y105" i="6"/>
  <c r="Z105" i="6"/>
  <c r="AA105" i="6"/>
  <c r="W106" i="6"/>
  <c r="Y106" i="6"/>
  <c r="Z106" i="6"/>
  <c r="AA106" i="6"/>
  <c r="W107" i="6"/>
  <c r="Y107" i="6"/>
  <c r="Z107" i="6"/>
  <c r="AA107" i="6"/>
  <c r="W108" i="6"/>
  <c r="Y108" i="6"/>
  <c r="Z108" i="6"/>
  <c r="AA108" i="6"/>
  <c r="W109" i="6"/>
  <c r="Y109" i="6"/>
  <c r="Z109" i="6"/>
  <c r="AA109" i="6"/>
  <c r="W110" i="6"/>
  <c r="Y110" i="6"/>
  <c r="Z110" i="6"/>
  <c r="AA110" i="6"/>
  <c r="W111" i="6"/>
  <c r="Y111" i="6"/>
  <c r="Z111" i="6"/>
  <c r="AA111" i="6"/>
  <c r="W112" i="6"/>
  <c r="Y112" i="6"/>
  <c r="Z112" i="6"/>
  <c r="AA112" i="6"/>
  <c r="W113" i="6"/>
  <c r="Y113" i="6"/>
  <c r="Z113" i="6"/>
  <c r="AA113" i="6"/>
  <c r="W114" i="6"/>
  <c r="Y114" i="6"/>
  <c r="Z114" i="6"/>
  <c r="AA114" i="6"/>
  <c r="W115" i="6"/>
  <c r="Y115" i="6"/>
  <c r="Z115" i="6"/>
  <c r="AA115" i="6"/>
  <c r="W116" i="6"/>
  <c r="Y116" i="6"/>
  <c r="Z116" i="6"/>
  <c r="AA116" i="6"/>
  <c r="W117" i="6"/>
  <c r="Y117" i="6"/>
  <c r="Z117" i="6"/>
  <c r="AA117" i="6"/>
  <c r="W118" i="6"/>
  <c r="Y118" i="6"/>
  <c r="Z118" i="6"/>
  <c r="AA118" i="6"/>
  <c r="W119" i="6"/>
  <c r="Y119" i="6"/>
  <c r="Z119" i="6"/>
  <c r="AA119" i="6"/>
  <c r="W120" i="6"/>
  <c r="Y120" i="6"/>
  <c r="Z120" i="6"/>
  <c r="AA120" i="6"/>
  <c r="W121" i="6"/>
  <c r="Y121" i="6"/>
  <c r="Z121" i="6"/>
  <c r="AA121" i="6"/>
  <c r="W122" i="6"/>
  <c r="Y122" i="6"/>
  <c r="Z122" i="6"/>
  <c r="AA122" i="6"/>
  <c r="W123" i="6"/>
  <c r="Y123" i="6"/>
  <c r="Z123" i="6"/>
  <c r="AA123" i="6"/>
  <c r="W124" i="6"/>
  <c r="Y124" i="6"/>
  <c r="Z124" i="6"/>
  <c r="AA124" i="6"/>
  <c r="W125" i="6"/>
  <c r="Y125" i="6"/>
  <c r="Z125" i="6"/>
  <c r="AA125" i="6"/>
  <c r="W126" i="6"/>
  <c r="Y126" i="6"/>
  <c r="Z126" i="6"/>
  <c r="AA126" i="6"/>
  <c r="W127" i="6"/>
  <c r="Y127" i="6"/>
  <c r="Z127" i="6"/>
  <c r="AA127" i="6"/>
  <c r="W128" i="6"/>
  <c r="Y128" i="6"/>
  <c r="Z128" i="6"/>
  <c r="AA128" i="6"/>
  <c r="W129" i="6"/>
  <c r="Y129" i="6"/>
  <c r="Z129" i="6"/>
  <c r="AA129" i="6"/>
  <c r="W130" i="6"/>
  <c r="Y130" i="6"/>
  <c r="Z130" i="6"/>
  <c r="AA130" i="6"/>
  <c r="W131" i="6"/>
  <c r="Y131" i="6"/>
  <c r="Z131" i="6"/>
  <c r="AA131" i="6"/>
  <c r="W132" i="6"/>
  <c r="Y132" i="6"/>
  <c r="Z132" i="6"/>
  <c r="AA132" i="6"/>
  <c r="W133" i="6"/>
  <c r="Y133" i="6"/>
  <c r="Z133" i="6"/>
  <c r="AA133" i="6"/>
  <c r="W134" i="6"/>
  <c r="Y134" i="6"/>
  <c r="Z134" i="6"/>
  <c r="AA134" i="6"/>
  <c r="W135" i="6"/>
  <c r="Y135" i="6"/>
  <c r="Z135" i="6"/>
  <c r="AA135" i="6"/>
  <c r="Y15" i="6"/>
  <c r="AA15" i="6" s="1"/>
  <c r="W15" i="6"/>
  <c r="Y14" i="6"/>
  <c r="AA14" i="6" s="1"/>
  <c r="W14" i="6"/>
  <c r="W14" i="5"/>
  <c r="Y14" i="5"/>
  <c r="AA14" i="5" s="1"/>
  <c r="Y19" i="5"/>
  <c r="AA19" i="5" s="1"/>
  <c r="W19" i="5"/>
  <c r="Y18" i="5"/>
  <c r="AA18" i="5" s="1"/>
  <c r="W18" i="5"/>
  <c r="Y17" i="5"/>
  <c r="AA17" i="5" s="1"/>
  <c r="W17" i="5"/>
  <c r="Y16" i="5"/>
  <c r="AA16" i="5" s="1"/>
  <c r="W16" i="5"/>
  <c r="Y15" i="5"/>
  <c r="AA15" i="5" s="1"/>
  <c r="W15" i="5"/>
  <c r="AD135" i="6" l="1"/>
  <c r="B15" i="8" l="1"/>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4" i="8"/>
  <c r="B135" i="7"/>
  <c r="B134" i="7"/>
  <c r="B133" i="7"/>
  <c r="B132" i="7"/>
  <c r="B131" i="7"/>
  <c r="B130" i="7"/>
  <c r="B129" i="7"/>
  <c r="B128" i="7"/>
  <c r="B127" i="7"/>
  <c r="B126" i="7"/>
  <c r="B125" i="7"/>
  <c r="B124" i="7"/>
  <c r="B123" i="7"/>
  <c r="B122" i="7"/>
  <c r="B121" i="7"/>
  <c r="B120" i="7"/>
  <c r="B119" i="7"/>
  <c r="B118" i="7"/>
  <c r="B117" i="7"/>
  <c r="B116" i="7"/>
  <c r="B115" i="7"/>
  <c r="B114" i="7"/>
  <c r="B113" i="7"/>
  <c r="B112" i="7"/>
  <c r="B111" i="7"/>
  <c r="B110" i="7"/>
  <c r="B109" i="7"/>
  <c r="B108" i="7"/>
  <c r="B107" i="7"/>
  <c r="B106" i="7"/>
  <c r="B105" i="7"/>
  <c r="B104" i="7"/>
  <c r="B103" i="7"/>
  <c r="B102" i="7"/>
  <c r="B101" i="7"/>
  <c r="B100" i="7"/>
  <c r="B99" i="7"/>
  <c r="B98" i="7"/>
  <c r="B97" i="7"/>
  <c r="B96" i="7"/>
  <c r="B95" i="7"/>
  <c r="B94" i="7"/>
  <c r="B93" i="7"/>
  <c r="B92" i="7"/>
  <c r="B91" i="7"/>
  <c r="B90" i="7"/>
  <c r="B89" i="7"/>
  <c r="B88" i="7"/>
  <c r="B87" i="7"/>
  <c r="B86" i="7"/>
  <c r="B85" i="7"/>
  <c r="B84" i="7"/>
  <c r="B83" i="7"/>
  <c r="B82" i="7"/>
  <c r="B81" i="7"/>
  <c r="B80" i="7"/>
  <c r="B79" i="7"/>
  <c r="B78" i="7"/>
  <c r="B77" i="7"/>
  <c r="B76" i="7"/>
  <c r="B75" i="7"/>
  <c r="B74" i="7"/>
  <c r="B73" i="7"/>
  <c r="B72" i="7"/>
  <c r="B71" i="7"/>
  <c r="B70" i="7"/>
  <c r="B69" i="7"/>
  <c r="B68" i="7"/>
  <c r="B67" i="7"/>
  <c r="B66" i="7"/>
  <c r="B65" i="7"/>
  <c r="B64" i="7"/>
  <c r="B63" i="7"/>
  <c r="B62" i="7"/>
  <c r="B61" i="7"/>
  <c r="B60" i="7"/>
  <c r="B59" i="7"/>
  <c r="B58" i="7"/>
  <c r="B57" i="7"/>
  <c r="B56" i="7"/>
  <c r="B55" i="7"/>
  <c r="B54" i="7"/>
  <c r="B53" i="7"/>
  <c r="B52" i="7"/>
  <c r="B51" i="7"/>
  <c r="B50" i="7"/>
  <c r="B49" i="7"/>
  <c r="B48" i="7"/>
  <c r="B47" i="7"/>
  <c r="B46" i="7"/>
  <c r="B45" i="7"/>
  <c r="B44" i="7"/>
  <c r="B43" i="7"/>
  <c r="B42" i="7"/>
  <c r="B41" i="7"/>
  <c r="B40" i="7"/>
  <c r="B39" i="7"/>
  <c r="B38" i="7"/>
  <c r="B37" i="7"/>
  <c r="B36" i="7"/>
  <c r="B35" i="7"/>
  <c r="B34" i="7"/>
  <c r="B33" i="7"/>
  <c r="B32" i="7"/>
  <c r="B31" i="7"/>
  <c r="B30" i="7"/>
  <c r="B29" i="7"/>
  <c r="B28" i="7"/>
  <c r="B27" i="7"/>
  <c r="B26" i="7"/>
  <c r="B25" i="7"/>
  <c r="B24" i="7"/>
  <c r="B23" i="7"/>
  <c r="B22" i="7"/>
  <c r="B21" i="7"/>
  <c r="B20" i="7"/>
  <c r="B19" i="7"/>
  <c r="B18" i="7"/>
  <c r="B17" i="7"/>
  <c r="B16" i="7"/>
  <c r="B15" i="7"/>
  <c r="B14" i="7"/>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8" i="6"/>
  <c r="B17" i="6"/>
  <c r="B16" i="6"/>
  <c r="B15" i="6"/>
  <c r="B14" i="6"/>
  <c r="B131" i="5"/>
  <c r="B132" i="5"/>
  <c r="B133" i="5"/>
  <c r="B134" i="5"/>
  <c r="B135" i="5"/>
  <c r="AD103"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131" i="5"/>
  <c r="AD131" i="5" s="1"/>
  <c r="C131" i="5"/>
  <c r="D131" i="5"/>
  <c r="E131" i="5"/>
  <c r="F131" i="5"/>
  <c r="G131" i="5"/>
  <c r="A132" i="5"/>
  <c r="AD132" i="5" s="1"/>
  <c r="C132" i="5"/>
  <c r="D132" i="5"/>
  <c r="E132" i="5"/>
  <c r="F132" i="5"/>
  <c r="G132" i="5"/>
  <c r="A133" i="5"/>
  <c r="AD133" i="5" s="1"/>
  <c r="C133" i="5"/>
  <c r="D133" i="5"/>
  <c r="E133" i="5"/>
  <c r="F133" i="5"/>
  <c r="G133" i="5"/>
  <c r="A134" i="5"/>
  <c r="AD134" i="5" s="1"/>
  <c r="C134" i="5"/>
  <c r="D134" i="5"/>
  <c r="E134" i="5"/>
  <c r="F134" i="5"/>
  <c r="G134" i="5"/>
  <c r="A135" i="5"/>
  <c r="AD135" i="5" s="1"/>
  <c r="C135" i="5"/>
  <c r="D135" i="5"/>
  <c r="E135" i="5"/>
  <c r="F135" i="5"/>
  <c r="G135" i="5"/>
  <c r="BS8" i="11"/>
  <c r="BP8" i="11"/>
  <c r="A18" i="8" l="1"/>
  <c r="G15" i="8" l="1"/>
  <c r="A14" i="8"/>
  <c r="C14" i="8"/>
  <c r="D14" i="8"/>
  <c r="E14" i="8"/>
  <c r="F14" i="8"/>
  <c r="G14" i="8"/>
  <c r="A15" i="8"/>
  <c r="C15" i="8"/>
  <c r="D15" i="8"/>
  <c r="E15" i="8"/>
  <c r="F15" i="8"/>
  <c r="A16" i="8"/>
  <c r="C16" i="8"/>
  <c r="D16" i="8"/>
  <c r="E16" i="8"/>
  <c r="F16" i="8"/>
  <c r="G16" i="8"/>
  <c r="A17" i="8"/>
  <c r="C17" i="8"/>
  <c r="D17" i="8"/>
  <c r="E17" i="8"/>
  <c r="F17" i="8"/>
  <c r="G17" i="8"/>
  <c r="C18" i="8"/>
  <c r="D18" i="8"/>
  <c r="E18" i="8"/>
  <c r="F18" i="8"/>
  <c r="G18" i="8"/>
  <c r="A19" i="8"/>
  <c r="C19" i="8"/>
  <c r="D19" i="8"/>
  <c r="E19" i="8"/>
  <c r="F19" i="8"/>
  <c r="G19" i="8"/>
  <c r="A20" i="8"/>
  <c r="C20" i="8"/>
  <c r="D20" i="8"/>
  <c r="E20" i="8"/>
  <c r="F20" i="8"/>
  <c r="G20" i="8"/>
  <c r="A21" i="8"/>
  <c r="C21" i="8"/>
  <c r="D21" i="8"/>
  <c r="E21" i="8"/>
  <c r="F21" i="8"/>
  <c r="G21" i="8"/>
  <c r="A22" i="8"/>
  <c r="C22" i="8"/>
  <c r="D22" i="8"/>
  <c r="E22" i="8"/>
  <c r="F22" i="8"/>
  <c r="G22" i="8"/>
  <c r="A23" i="8"/>
  <c r="C23" i="8"/>
  <c r="D23" i="8"/>
  <c r="E23" i="8"/>
  <c r="F23" i="8"/>
  <c r="G23" i="8"/>
  <c r="A24" i="8"/>
  <c r="C24" i="8"/>
  <c r="D24" i="8"/>
  <c r="E24" i="8"/>
  <c r="F24" i="8"/>
  <c r="G24" i="8"/>
  <c r="A25" i="8"/>
  <c r="C25" i="8"/>
  <c r="D25" i="8"/>
  <c r="E25" i="8"/>
  <c r="F25" i="8"/>
  <c r="G25" i="8"/>
  <c r="A26" i="8"/>
  <c r="C26" i="8"/>
  <c r="D26" i="8"/>
  <c r="E26" i="8"/>
  <c r="F26" i="8"/>
  <c r="G26" i="8"/>
  <c r="A27" i="8"/>
  <c r="C27" i="8"/>
  <c r="D27" i="8"/>
  <c r="E27" i="8"/>
  <c r="F27" i="8"/>
  <c r="G27" i="8"/>
  <c r="A28" i="8"/>
  <c r="C28" i="8"/>
  <c r="D28" i="8"/>
  <c r="E28" i="8"/>
  <c r="F28" i="8"/>
  <c r="G28" i="8"/>
  <c r="A29" i="8"/>
  <c r="C29" i="8"/>
  <c r="D29" i="8"/>
  <c r="E29" i="8"/>
  <c r="F29" i="8"/>
  <c r="G29" i="8"/>
  <c r="A30" i="8"/>
  <c r="C30" i="8"/>
  <c r="D30" i="8"/>
  <c r="E30" i="8"/>
  <c r="F30" i="8"/>
  <c r="G30" i="8"/>
  <c r="A31" i="8"/>
  <c r="C31" i="8"/>
  <c r="D31" i="8"/>
  <c r="E31" i="8"/>
  <c r="F31" i="8"/>
  <c r="G31" i="8"/>
  <c r="A32" i="8"/>
  <c r="C32" i="8"/>
  <c r="D32" i="8"/>
  <c r="E32" i="8"/>
  <c r="F32" i="8"/>
  <c r="G32" i="8"/>
  <c r="A33" i="8"/>
  <c r="C33" i="8"/>
  <c r="D33" i="8"/>
  <c r="E33" i="8"/>
  <c r="F33" i="8"/>
  <c r="G33" i="8"/>
  <c r="A34" i="8"/>
  <c r="C34" i="8"/>
  <c r="D34" i="8"/>
  <c r="E34" i="8"/>
  <c r="F34" i="8"/>
  <c r="G34" i="8"/>
  <c r="A35" i="8"/>
  <c r="C35" i="8"/>
  <c r="D35" i="8"/>
  <c r="E35" i="8"/>
  <c r="F35" i="8"/>
  <c r="G35" i="8"/>
  <c r="A36" i="8"/>
  <c r="C36" i="8"/>
  <c r="D36" i="8"/>
  <c r="E36" i="8"/>
  <c r="F36" i="8"/>
  <c r="G36" i="8"/>
  <c r="A37" i="8"/>
  <c r="C37" i="8"/>
  <c r="D37" i="8"/>
  <c r="E37" i="8"/>
  <c r="F37" i="8"/>
  <c r="G37" i="8"/>
  <c r="A38" i="8"/>
  <c r="C38" i="8"/>
  <c r="D38" i="8"/>
  <c r="E38" i="8"/>
  <c r="F38" i="8"/>
  <c r="G38" i="8"/>
  <c r="A39" i="8"/>
  <c r="C39" i="8"/>
  <c r="D39" i="8"/>
  <c r="E39" i="8"/>
  <c r="F39" i="8"/>
  <c r="G39" i="8"/>
  <c r="A40" i="8"/>
  <c r="C40" i="8"/>
  <c r="D40" i="8"/>
  <c r="E40" i="8"/>
  <c r="F40" i="8"/>
  <c r="G40" i="8"/>
  <c r="A41" i="8"/>
  <c r="C41" i="8"/>
  <c r="D41" i="8"/>
  <c r="E41" i="8"/>
  <c r="F41" i="8"/>
  <c r="G41" i="8"/>
  <c r="A42" i="8"/>
  <c r="C42" i="8"/>
  <c r="D42" i="8"/>
  <c r="E42" i="8"/>
  <c r="F42" i="8"/>
  <c r="G42" i="8"/>
  <c r="A43" i="8"/>
  <c r="C43" i="8"/>
  <c r="D43" i="8"/>
  <c r="E43" i="8"/>
  <c r="F43" i="8"/>
  <c r="G43" i="8"/>
  <c r="A44" i="8"/>
  <c r="C44" i="8"/>
  <c r="D44" i="8"/>
  <c r="E44" i="8"/>
  <c r="F44" i="8"/>
  <c r="G44" i="8"/>
  <c r="A45" i="8"/>
  <c r="C45" i="8"/>
  <c r="D45" i="8"/>
  <c r="E45" i="8"/>
  <c r="F45" i="8"/>
  <c r="G45" i="8"/>
  <c r="A46" i="8"/>
  <c r="C46" i="8"/>
  <c r="D46" i="8"/>
  <c r="E46" i="8"/>
  <c r="F46" i="8"/>
  <c r="G46" i="8"/>
  <c r="A47" i="8"/>
  <c r="C47" i="8"/>
  <c r="D47" i="8"/>
  <c r="E47" i="8"/>
  <c r="F47" i="8"/>
  <c r="G47" i="8"/>
  <c r="A48" i="8"/>
  <c r="C48" i="8"/>
  <c r="D48" i="8"/>
  <c r="E48" i="8"/>
  <c r="F48" i="8"/>
  <c r="G48" i="8"/>
  <c r="A49" i="8"/>
  <c r="C49" i="8"/>
  <c r="D49" i="8"/>
  <c r="E49" i="8"/>
  <c r="F49" i="8"/>
  <c r="G49" i="8"/>
  <c r="A50" i="8"/>
  <c r="C50" i="8"/>
  <c r="D50" i="8"/>
  <c r="E50" i="8"/>
  <c r="F50" i="8"/>
  <c r="G50" i="8"/>
  <c r="A51" i="8"/>
  <c r="C51" i="8"/>
  <c r="D51" i="8"/>
  <c r="E51" i="8"/>
  <c r="F51" i="8"/>
  <c r="G51" i="8"/>
  <c r="A52" i="8"/>
  <c r="C52" i="8"/>
  <c r="D52" i="8"/>
  <c r="E52" i="8"/>
  <c r="F52" i="8"/>
  <c r="G52" i="8"/>
  <c r="A53" i="8"/>
  <c r="C53" i="8"/>
  <c r="D53" i="8"/>
  <c r="E53" i="8"/>
  <c r="F53" i="8"/>
  <c r="G53" i="8"/>
  <c r="A54" i="8"/>
  <c r="C54" i="8"/>
  <c r="D54" i="8"/>
  <c r="E54" i="8"/>
  <c r="F54" i="8"/>
  <c r="G54" i="8"/>
  <c r="A55" i="8"/>
  <c r="C55" i="8"/>
  <c r="D55" i="8"/>
  <c r="E55" i="8"/>
  <c r="F55" i="8"/>
  <c r="G55" i="8"/>
  <c r="A56" i="8"/>
  <c r="C56" i="8"/>
  <c r="D56" i="8"/>
  <c r="E56" i="8"/>
  <c r="F56" i="8"/>
  <c r="G56" i="8"/>
  <c r="A57" i="8"/>
  <c r="C57" i="8"/>
  <c r="D57" i="8"/>
  <c r="E57" i="8"/>
  <c r="F57" i="8"/>
  <c r="G57" i="8"/>
  <c r="A58" i="8"/>
  <c r="C58" i="8"/>
  <c r="D58" i="8"/>
  <c r="E58" i="8"/>
  <c r="F58" i="8"/>
  <c r="G58" i="8"/>
  <c r="A59" i="8"/>
  <c r="C59" i="8"/>
  <c r="D59" i="8"/>
  <c r="E59" i="8"/>
  <c r="F59" i="8"/>
  <c r="G59" i="8"/>
  <c r="A60" i="8"/>
  <c r="C60" i="8"/>
  <c r="D60" i="8"/>
  <c r="E60" i="8"/>
  <c r="F60" i="8"/>
  <c r="G60" i="8"/>
  <c r="A61" i="8"/>
  <c r="C61" i="8"/>
  <c r="D61" i="8"/>
  <c r="E61" i="8"/>
  <c r="F61" i="8"/>
  <c r="G61" i="8"/>
  <c r="A62" i="8"/>
  <c r="C62" i="8"/>
  <c r="D62" i="8"/>
  <c r="E62" i="8"/>
  <c r="F62" i="8"/>
  <c r="G62" i="8"/>
  <c r="A63" i="8"/>
  <c r="C63" i="8"/>
  <c r="D63" i="8"/>
  <c r="E63" i="8"/>
  <c r="F63" i="8"/>
  <c r="G63" i="8"/>
  <c r="A64" i="8"/>
  <c r="D64" i="8"/>
  <c r="E64" i="8"/>
  <c r="F64" i="8"/>
  <c r="G64" i="8"/>
  <c r="A65" i="8"/>
  <c r="C65" i="8"/>
  <c r="D65" i="8"/>
  <c r="E65" i="8"/>
  <c r="F65" i="8"/>
  <c r="G65" i="8"/>
  <c r="A66" i="8"/>
  <c r="C66" i="8"/>
  <c r="D66" i="8"/>
  <c r="E66" i="8"/>
  <c r="F66" i="8"/>
  <c r="G66" i="8"/>
  <c r="A67" i="8"/>
  <c r="C67" i="8"/>
  <c r="D67" i="8"/>
  <c r="E67" i="8"/>
  <c r="F67" i="8"/>
  <c r="G67" i="8"/>
  <c r="A68" i="8"/>
  <c r="C68" i="8"/>
  <c r="D68" i="8"/>
  <c r="E68" i="8"/>
  <c r="F68" i="8"/>
  <c r="G68" i="8"/>
  <c r="A69" i="8"/>
  <c r="C69" i="8"/>
  <c r="D69" i="8"/>
  <c r="E69" i="8"/>
  <c r="F69" i="8"/>
  <c r="G69" i="8"/>
  <c r="A70" i="8"/>
  <c r="C70" i="8"/>
  <c r="D70" i="8"/>
  <c r="E70" i="8"/>
  <c r="F70" i="8"/>
  <c r="G70" i="8"/>
  <c r="A71" i="8"/>
  <c r="C71" i="8"/>
  <c r="D71" i="8"/>
  <c r="E71" i="8"/>
  <c r="F71" i="8"/>
  <c r="G71" i="8"/>
  <c r="A72" i="8"/>
  <c r="C72" i="8"/>
  <c r="D72" i="8"/>
  <c r="E72" i="8"/>
  <c r="F72" i="8"/>
  <c r="G72" i="8"/>
  <c r="A73" i="8"/>
  <c r="C73" i="8"/>
  <c r="D73" i="8"/>
  <c r="E73" i="8"/>
  <c r="F73" i="8"/>
  <c r="G73" i="8"/>
  <c r="A74" i="8"/>
  <c r="C74" i="8"/>
  <c r="D74" i="8"/>
  <c r="E74" i="8"/>
  <c r="F74" i="8"/>
  <c r="G74" i="8"/>
  <c r="A75" i="8"/>
  <c r="C75" i="8"/>
  <c r="D75" i="8"/>
  <c r="E75" i="8"/>
  <c r="F75" i="8"/>
  <c r="G75" i="8"/>
  <c r="A76" i="8"/>
  <c r="C76" i="8"/>
  <c r="D76" i="8"/>
  <c r="E76" i="8"/>
  <c r="F76" i="8"/>
  <c r="G76" i="8"/>
  <c r="A77" i="8"/>
  <c r="C77" i="8"/>
  <c r="D77" i="8"/>
  <c r="E77" i="8"/>
  <c r="F77" i="8"/>
  <c r="G77" i="8"/>
  <c r="A78" i="8"/>
  <c r="C78" i="8"/>
  <c r="D78" i="8"/>
  <c r="E78" i="8"/>
  <c r="F78" i="8"/>
  <c r="G78" i="8"/>
  <c r="A79" i="8"/>
  <c r="C79" i="8"/>
  <c r="D79" i="8"/>
  <c r="E79" i="8"/>
  <c r="F79" i="8"/>
  <c r="G79" i="8"/>
  <c r="A80" i="8"/>
  <c r="C80" i="8"/>
  <c r="D80" i="8"/>
  <c r="E80" i="8"/>
  <c r="F80" i="8"/>
  <c r="G80" i="8"/>
  <c r="A81" i="8"/>
  <c r="C81" i="8"/>
  <c r="D81" i="8"/>
  <c r="E81" i="8"/>
  <c r="F81" i="8"/>
  <c r="G81" i="8"/>
  <c r="A82" i="8"/>
  <c r="C82" i="8"/>
  <c r="D82" i="8"/>
  <c r="E82" i="8"/>
  <c r="F82" i="8"/>
  <c r="G82" i="8"/>
  <c r="A83" i="8"/>
  <c r="C83" i="8"/>
  <c r="D83" i="8"/>
  <c r="E83" i="8"/>
  <c r="F83" i="8"/>
  <c r="G83" i="8"/>
  <c r="A84" i="8"/>
  <c r="C84" i="8"/>
  <c r="D84" i="8"/>
  <c r="E84" i="8"/>
  <c r="F84" i="8"/>
  <c r="G84" i="8"/>
  <c r="A85" i="8"/>
  <c r="C85" i="8"/>
  <c r="D85" i="8"/>
  <c r="E85" i="8"/>
  <c r="F85" i="8"/>
  <c r="G85" i="8"/>
  <c r="A86" i="8"/>
  <c r="C86" i="8"/>
  <c r="D86" i="8"/>
  <c r="E86" i="8"/>
  <c r="F86" i="8"/>
  <c r="G86" i="8"/>
  <c r="A87" i="8"/>
  <c r="C87" i="8"/>
  <c r="D87" i="8"/>
  <c r="E87" i="8"/>
  <c r="F87" i="8"/>
  <c r="G87" i="8"/>
  <c r="A88" i="8"/>
  <c r="C88" i="8"/>
  <c r="D88" i="8"/>
  <c r="E88" i="8"/>
  <c r="F88" i="8"/>
  <c r="G88" i="8"/>
  <c r="A89" i="8"/>
  <c r="C89" i="8"/>
  <c r="D89" i="8"/>
  <c r="E89" i="8"/>
  <c r="F89" i="8"/>
  <c r="G89" i="8"/>
  <c r="A90" i="8"/>
  <c r="C90" i="8"/>
  <c r="D90" i="8"/>
  <c r="E90" i="8"/>
  <c r="F90" i="8"/>
  <c r="G90" i="8"/>
  <c r="A91" i="8"/>
  <c r="C91" i="8"/>
  <c r="D91" i="8"/>
  <c r="E91" i="8"/>
  <c r="F91" i="8"/>
  <c r="G91" i="8"/>
  <c r="A92" i="8"/>
  <c r="C92" i="8"/>
  <c r="D92" i="8"/>
  <c r="E92" i="8"/>
  <c r="F92" i="8"/>
  <c r="G92" i="8"/>
  <c r="A93" i="8"/>
  <c r="C93" i="8"/>
  <c r="D93" i="8"/>
  <c r="E93" i="8"/>
  <c r="F93" i="8"/>
  <c r="G93" i="8"/>
  <c r="A94" i="8"/>
  <c r="C94" i="8"/>
  <c r="D94" i="8"/>
  <c r="E94" i="8"/>
  <c r="F94" i="8"/>
  <c r="G94" i="8"/>
  <c r="A95" i="8"/>
  <c r="C95" i="8"/>
  <c r="D95" i="8"/>
  <c r="E95" i="8"/>
  <c r="F95" i="8"/>
  <c r="G95" i="8"/>
  <c r="A96" i="8"/>
  <c r="C96" i="8"/>
  <c r="D96" i="8"/>
  <c r="E96" i="8"/>
  <c r="F96" i="8"/>
  <c r="G96" i="8"/>
  <c r="A97" i="8"/>
  <c r="C97" i="8"/>
  <c r="D97" i="8"/>
  <c r="E97" i="8"/>
  <c r="F97" i="8"/>
  <c r="G97" i="8"/>
  <c r="A98" i="8"/>
  <c r="C98" i="8"/>
  <c r="D98" i="8"/>
  <c r="E98" i="8"/>
  <c r="F98" i="8"/>
  <c r="G98" i="8"/>
  <c r="A99" i="8"/>
  <c r="C99" i="8"/>
  <c r="D99" i="8"/>
  <c r="E99" i="8"/>
  <c r="F99" i="8"/>
  <c r="G99" i="8"/>
  <c r="A100" i="8"/>
  <c r="C100" i="8"/>
  <c r="D100" i="8"/>
  <c r="E100" i="8"/>
  <c r="F100" i="8"/>
  <c r="G100" i="8"/>
  <c r="A101" i="8"/>
  <c r="C101" i="8"/>
  <c r="D101" i="8"/>
  <c r="E101" i="8"/>
  <c r="F101" i="8"/>
  <c r="G101" i="8"/>
  <c r="A102" i="8"/>
  <c r="C102" i="8"/>
  <c r="D102" i="8"/>
  <c r="E102" i="8"/>
  <c r="F102" i="8"/>
  <c r="G102" i="8"/>
  <c r="A103" i="8"/>
  <c r="C103" i="8"/>
  <c r="D103" i="8"/>
  <c r="E103" i="8"/>
  <c r="F103" i="8"/>
  <c r="G103" i="8"/>
  <c r="A104" i="8"/>
  <c r="C104" i="8"/>
  <c r="D104" i="8"/>
  <c r="E104" i="8"/>
  <c r="F104" i="8"/>
  <c r="G104" i="8"/>
  <c r="A105" i="8"/>
  <c r="C105" i="8"/>
  <c r="D105" i="8"/>
  <c r="E105" i="8"/>
  <c r="F105" i="8"/>
  <c r="G105" i="8"/>
  <c r="A106" i="8"/>
  <c r="C106" i="8"/>
  <c r="D106" i="8"/>
  <c r="E106" i="8"/>
  <c r="F106" i="8"/>
  <c r="G106" i="8"/>
  <c r="A107" i="8"/>
  <c r="C107" i="8"/>
  <c r="D107" i="8"/>
  <c r="E107" i="8"/>
  <c r="F107" i="8"/>
  <c r="G107" i="8"/>
  <c r="A108" i="8"/>
  <c r="C108" i="8"/>
  <c r="D108" i="8"/>
  <c r="E108" i="8"/>
  <c r="F108" i="8"/>
  <c r="G108" i="8"/>
  <c r="A109" i="8"/>
  <c r="C109" i="8"/>
  <c r="D109" i="8"/>
  <c r="E109" i="8"/>
  <c r="F109" i="8"/>
  <c r="G109" i="8"/>
  <c r="A110" i="8"/>
  <c r="C110" i="8"/>
  <c r="D110" i="8"/>
  <c r="E110" i="8"/>
  <c r="F110" i="8"/>
  <c r="G110" i="8"/>
  <c r="A111" i="8"/>
  <c r="C111" i="8"/>
  <c r="D111" i="8"/>
  <c r="E111" i="8"/>
  <c r="F111" i="8"/>
  <c r="G111" i="8"/>
  <c r="A112" i="8"/>
  <c r="C112" i="8"/>
  <c r="D112" i="8"/>
  <c r="E112" i="8"/>
  <c r="F112" i="8"/>
  <c r="G112" i="8"/>
  <c r="A113" i="8"/>
  <c r="C113" i="8"/>
  <c r="D113" i="8"/>
  <c r="E113" i="8"/>
  <c r="F113" i="8"/>
  <c r="G113" i="8"/>
  <c r="A114" i="8"/>
  <c r="C114" i="8"/>
  <c r="D114" i="8"/>
  <c r="E114" i="8"/>
  <c r="F114" i="8"/>
  <c r="G114" i="8"/>
  <c r="A115" i="8"/>
  <c r="C115" i="8"/>
  <c r="D115" i="8"/>
  <c r="E115" i="8"/>
  <c r="F115" i="8"/>
  <c r="G115" i="8"/>
  <c r="A116" i="8"/>
  <c r="C116" i="8"/>
  <c r="D116" i="8"/>
  <c r="E116" i="8"/>
  <c r="F116" i="8"/>
  <c r="G116" i="8"/>
  <c r="A117" i="8"/>
  <c r="C117" i="8"/>
  <c r="D117" i="8"/>
  <c r="E117" i="8"/>
  <c r="F117" i="8"/>
  <c r="G117" i="8"/>
  <c r="A118" i="8"/>
  <c r="C118" i="8"/>
  <c r="D118" i="8"/>
  <c r="E118" i="8"/>
  <c r="F118" i="8"/>
  <c r="G118" i="8"/>
  <c r="A119" i="8"/>
  <c r="C119" i="8"/>
  <c r="D119" i="8"/>
  <c r="E119" i="8"/>
  <c r="F119" i="8"/>
  <c r="G119" i="8"/>
  <c r="A120" i="8"/>
  <c r="C120" i="8"/>
  <c r="D120" i="8"/>
  <c r="E120" i="8"/>
  <c r="F120" i="8"/>
  <c r="G120" i="8"/>
  <c r="A121" i="8"/>
  <c r="C121" i="8"/>
  <c r="D121" i="8"/>
  <c r="E121" i="8"/>
  <c r="F121" i="8"/>
  <c r="G121" i="8"/>
  <c r="A122" i="8"/>
  <c r="C122" i="8"/>
  <c r="D122" i="8"/>
  <c r="E122" i="8"/>
  <c r="F122" i="8"/>
  <c r="G122" i="8"/>
  <c r="A123" i="8"/>
  <c r="C123" i="8"/>
  <c r="D123" i="8"/>
  <c r="E123" i="8"/>
  <c r="F123" i="8"/>
  <c r="G123" i="8"/>
  <c r="A124" i="8"/>
  <c r="C124" i="8"/>
  <c r="D124" i="8"/>
  <c r="E124" i="8"/>
  <c r="F124" i="8"/>
  <c r="G124" i="8"/>
  <c r="A125" i="8"/>
  <c r="C125" i="8"/>
  <c r="D125" i="8"/>
  <c r="E125" i="8"/>
  <c r="F125" i="8"/>
  <c r="G125" i="8"/>
  <c r="A126" i="8"/>
  <c r="C126" i="8"/>
  <c r="D126" i="8"/>
  <c r="E126" i="8"/>
  <c r="F126" i="8"/>
  <c r="G126" i="8"/>
  <c r="A127" i="8"/>
  <c r="C127" i="8"/>
  <c r="D127" i="8"/>
  <c r="E127" i="8"/>
  <c r="F127" i="8"/>
  <c r="G127" i="8"/>
  <c r="A128" i="8"/>
  <c r="C128" i="8"/>
  <c r="D128" i="8"/>
  <c r="E128" i="8"/>
  <c r="F128" i="8"/>
  <c r="G128" i="8"/>
  <c r="A129" i="8"/>
  <c r="C129" i="8"/>
  <c r="D129" i="8"/>
  <c r="E129" i="8"/>
  <c r="F129" i="8"/>
  <c r="G129" i="8"/>
  <c r="A130" i="8"/>
  <c r="C130" i="8"/>
  <c r="D130" i="8"/>
  <c r="E130" i="8"/>
  <c r="F130" i="8"/>
  <c r="G130" i="8"/>
  <c r="A131" i="8"/>
  <c r="X131" i="8" s="1"/>
  <c r="C131" i="8"/>
  <c r="D131" i="8"/>
  <c r="E131" i="8"/>
  <c r="F131" i="8"/>
  <c r="G131" i="8"/>
  <c r="A132" i="8"/>
  <c r="X132" i="8" s="1"/>
  <c r="C132" i="8"/>
  <c r="D132" i="8"/>
  <c r="E132" i="8"/>
  <c r="F132" i="8"/>
  <c r="G132" i="8"/>
  <c r="C7" i="12"/>
  <c r="AD88" i="5" l="1"/>
  <c r="G135" i="6"/>
  <c r="F135" i="6"/>
  <c r="E135" i="6"/>
  <c r="D135" i="6"/>
  <c r="C135" i="6"/>
  <c r="A135" i="6"/>
  <c r="G134" i="6"/>
  <c r="F134" i="6"/>
  <c r="E134" i="6"/>
  <c r="D134" i="6"/>
  <c r="C134" i="6"/>
  <c r="A134" i="6"/>
  <c r="AD134" i="6" s="1"/>
  <c r="M127" i="12" s="1"/>
  <c r="G133" i="6"/>
  <c r="F133" i="6"/>
  <c r="E133" i="6"/>
  <c r="D133" i="6"/>
  <c r="C133" i="6"/>
  <c r="A133" i="6"/>
  <c r="AD133" i="6" s="1"/>
  <c r="M126" i="12" s="1"/>
  <c r="G132" i="6"/>
  <c r="F132" i="6"/>
  <c r="E132" i="6"/>
  <c r="D132" i="6"/>
  <c r="C132" i="6"/>
  <c r="A132" i="6"/>
  <c r="AD132" i="6" s="1"/>
  <c r="M125" i="12" s="1"/>
  <c r="G131" i="6"/>
  <c r="F131" i="6"/>
  <c r="E131" i="6"/>
  <c r="D131" i="6"/>
  <c r="C131" i="6"/>
  <c r="A131" i="6"/>
  <c r="AD131" i="6" s="1"/>
  <c r="M124" i="12" s="1"/>
  <c r="G130" i="6"/>
  <c r="F130" i="6"/>
  <c r="E130" i="6"/>
  <c r="D130" i="6"/>
  <c r="C130" i="6"/>
  <c r="A130" i="6"/>
  <c r="AD130" i="6" s="1"/>
  <c r="M123" i="12" s="1"/>
  <c r="G129" i="6"/>
  <c r="F129" i="6"/>
  <c r="E129" i="6"/>
  <c r="D129" i="6"/>
  <c r="C129" i="6"/>
  <c r="A129" i="6"/>
  <c r="AD129" i="6" s="1"/>
  <c r="M122" i="12" s="1"/>
  <c r="G128" i="6"/>
  <c r="F128" i="6"/>
  <c r="E128" i="6"/>
  <c r="D128" i="6"/>
  <c r="C128" i="6"/>
  <c r="A128" i="6"/>
  <c r="AD128" i="6" s="1"/>
  <c r="M121" i="12" s="1"/>
  <c r="G127" i="6"/>
  <c r="F127" i="6"/>
  <c r="E127" i="6"/>
  <c r="D127" i="6"/>
  <c r="C127" i="6"/>
  <c r="A127" i="6"/>
  <c r="AD127" i="6" s="1"/>
  <c r="M120" i="12" s="1"/>
  <c r="G126" i="6"/>
  <c r="F126" i="6"/>
  <c r="E126" i="6"/>
  <c r="D126" i="6"/>
  <c r="C126" i="6"/>
  <c r="A126" i="6"/>
  <c r="AD126" i="6" s="1"/>
  <c r="M119" i="12" s="1"/>
  <c r="G125" i="6"/>
  <c r="F125" i="6"/>
  <c r="E125" i="6"/>
  <c r="D125" i="6"/>
  <c r="C125" i="6"/>
  <c r="A125" i="6"/>
  <c r="AD125" i="6" s="1"/>
  <c r="M118" i="12" s="1"/>
  <c r="G124" i="6"/>
  <c r="F124" i="6"/>
  <c r="E124" i="6"/>
  <c r="D124" i="6"/>
  <c r="C124" i="6"/>
  <c r="A124" i="6"/>
  <c r="AD124" i="6" s="1"/>
  <c r="M117" i="12" s="1"/>
  <c r="G123" i="6"/>
  <c r="F123" i="6"/>
  <c r="E123" i="6"/>
  <c r="D123" i="6"/>
  <c r="C123" i="6"/>
  <c r="A123" i="6"/>
  <c r="AD123" i="6" s="1"/>
  <c r="M116" i="12" s="1"/>
  <c r="G122" i="6"/>
  <c r="F122" i="6"/>
  <c r="E122" i="6"/>
  <c r="D122" i="6"/>
  <c r="C122" i="6"/>
  <c r="A122" i="6"/>
  <c r="AD122" i="6" s="1"/>
  <c r="M115" i="12" s="1"/>
  <c r="G121" i="6"/>
  <c r="F121" i="6"/>
  <c r="E121" i="6"/>
  <c r="D121" i="6"/>
  <c r="C121" i="6"/>
  <c r="A121" i="6"/>
  <c r="AD121" i="6" s="1"/>
  <c r="M114" i="12" s="1"/>
  <c r="G120" i="6"/>
  <c r="F120" i="6"/>
  <c r="E120" i="6"/>
  <c r="D120" i="6"/>
  <c r="C120" i="6"/>
  <c r="A120" i="6"/>
  <c r="AD120" i="6" s="1"/>
  <c r="M113" i="12" s="1"/>
  <c r="G119" i="6"/>
  <c r="F119" i="6"/>
  <c r="E119" i="6"/>
  <c r="D119" i="6"/>
  <c r="C119" i="6"/>
  <c r="A119" i="6"/>
  <c r="AD119" i="6" s="1"/>
  <c r="M112" i="12" s="1"/>
  <c r="G118" i="6"/>
  <c r="F118" i="6"/>
  <c r="E118" i="6"/>
  <c r="D118" i="6"/>
  <c r="C118" i="6"/>
  <c r="A118" i="6"/>
  <c r="AD118" i="6" s="1"/>
  <c r="M111" i="12" s="1"/>
  <c r="G117" i="6"/>
  <c r="F117" i="6"/>
  <c r="E117" i="6"/>
  <c r="D117" i="6"/>
  <c r="C117" i="6"/>
  <c r="A117" i="6"/>
  <c r="AD117" i="6" s="1"/>
  <c r="M110" i="12" s="1"/>
  <c r="G116" i="6"/>
  <c r="F116" i="6"/>
  <c r="E116" i="6"/>
  <c r="D116" i="6"/>
  <c r="C116" i="6"/>
  <c r="A116" i="6"/>
  <c r="AD116" i="6" s="1"/>
  <c r="M109" i="12" s="1"/>
  <c r="G115" i="6"/>
  <c r="F115" i="6"/>
  <c r="E115" i="6"/>
  <c r="D115" i="6"/>
  <c r="C115" i="6"/>
  <c r="A115" i="6"/>
  <c r="AD115" i="6" s="1"/>
  <c r="M108" i="12" s="1"/>
  <c r="G114" i="6"/>
  <c r="F114" i="6"/>
  <c r="E114" i="6"/>
  <c r="D114" i="6"/>
  <c r="C114" i="6"/>
  <c r="A114" i="6"/>
  <c r="AD114" i="6" s="1"/>
  <c r="M107" i="12" s="1"/>
  <c r="G113" i="6"/>
  <c r="F113" i="6"/>
  <c r="E113" i="6"/>
  <c r="D113" i="6"/>
  <c r="C113" i="6"/>
  <c r="A113" i="6"/>
  <c r="AD113" i="6" s="1"/>
  <c r="M106" i="12" s="1"/>
  <c r="G112" i="6"/>
  <c r="F112" i="6"/>
  <c r="E112" i="6"/>
  <c r="D112" i="6"/>
  <c r="C112" i="6"/>
  <c r="A112" i="6"/>
  <c r="AD112" i="6" s="1"/>
  <c r="M105" i="12" s="1"/>
  <c r="G111" i="6"/>
  <c r="F111" i="6"/>
  <c r="E111" i="6"/>
  <c r="D111" i="6"/>
  <c r="C111" i="6"/>
  <c r="A111" i="6"/>
  <c r="AD111" i="6" s="1"/>
  <c r="M104" i="12" s="1"/>
  <c r="G110" i="6"/>
  <c r="F110" i="6"/>
  <c r="E110" i="6"/>
  <c r="D110" i="6"/>
  <c r="C110" i="6"/>
  <c r="A110" i="6"/>
  <c r="AD110" i="6" s="1"/>
  <c r="M103" i="12" s="1"/>
  <c r="G109" i="6"/>
  <c r="F109" i="6"/>
  <c r="E109" i="6"/>
  <c r="D109" i="6"/>
  <c r="C109" i="6"/>
  <c r="A109" i="6"/>
  <c r="AD109" i="6" s="1"/>
  <c r="M102" i="12" s="1"/>
  <c r="G108" i="6"/>
  <c r="F108" i="6"/>
  <c r="E108" i="6"/>
  <c r="D108" i="6"/>
  <c r="C108" i="6"/>
  <c r="A108" i="6"/>
  <c r="AD108" i="6" s="1"/>
  <c r="M101" i="12" s="1"/>
  <c r="G107" i="6"/>
  <c r="F107" i="6"/>
  <c r="E107" i="6"/>
  <c r="D107" i="6"/>
  <c r="C107" i="6"/>
  <c r="A107" i="6"/>
  <c r="AD107" i="6" s="1"/>
  <c r="M100" i="12" s="1"/>
  <c r="G106" i="6"/>
  <c r="F106" i="6"/>
  <c r="E106" i="6"/>
  <c r="D106" i="6"/>
  <c r="C106" i="6"/>
  <c r="A106" i="6"/>
  <c r="AD106" i="6" s="1"/>
  <c r="M99" i="12" s="1"/>
  <c r="G105" i="6"/>
  <c r="F105" i="6"/>
  <c r="E105" i="6"/>
  <c r="D105" i="6"/>
  <c r="C105" i="6"/>
  <c r="A105" i="6"/>
  <c r="AD105" i="6" s="1"/>
  <c r="M98" i="12" s="1"/>
  <c r="G104" i="6"/>
  <c r="F104" i="6"/>
  <c r="E104" i="6"/>
  <c r="D104" i="6"/>
  <c r="C104" i="6"/>
  <c r="A104" i="6"/>
  <c r="AD104" i="6" s="1"/>
  <c r="M97" i="12" s="1"/>
  <c r="G103" i="6"/>
  <c r="F103" i="6"/>
  <c r="E103" i="6"/>
  <c r="D103" i="6"/>
  <c r="C103" i="6"/>
  <c r="A103" i="6"/>
  <c r="AD103" i="6" s="1"/>
  <c r="M96" i="12" s="1"/>
  <c r="G102" i="6"/>
  <c r="F102" i="6"/>
  <c r="E102" i="6"/>
  <c r="D102" i="6"/>
  <c r="C102" i="6"/>
  <c r="A102" i="6"/>
  <c r="G101" i="6"/>
  <c r="F101" i="6"/>
  <c r="E101" i="6"/>
  <c r="D101" i="6"/>
  <c r="C101" i="6"/>
  <c r="A101" i="6"/>
  <c r="G100" i="6"/>
  <c r="F100" i="6"/>
  <c r="E100" i="6"/>
  <c r="D100" i="6"/>
  <c r="C100" i="6"/>
  <c r="A100" i="6"/>
  <c r="G99" i="6"/>
  <c r="F99" i="6"/>
  <c r="E99" i="6"/>
  <c r="D99" i="6"/>
  <c r="C99" i="6"/>
  <c r="A99" i="6"/>
  <c r="G98" i="6"/>
  <c r="F98" i="6"/>
  <c r="E98" i="6"/>
  <c r="D98" i="6"/>
  <c r="C98" i="6"/>
  <c r="A98" i="6"/>
  <c r="G97" i="6"/>
  <c r="F97" i="6"/>
  <c r="E97" i="6"/>
  <c r="D97" i="6"/>
  <c r="C97" i="6"/>
  <c r="A97" i="6"/>
  <c r="G96" i="6"/>
  <c r="F96" i="6"/>
  <c r="E96" i="6"/>
  <c r="D96" i="6"/>
  <c r="C96" i="6"/>
  <c r="A96" i="6"/>
  <c r="G95" i="6"/>
  <c r="F95" i="6"/>
  <c r="E95" i="6"/>
  <c r="D95" i="6"/>
  <c r="C95" i="6"/>
  <c r="A95" i="6"/>
  <c r="G94" i="6"/>
  <c r="F94" i="6"/>
  <c r="E94" i="6"/>
  <c r="D94" i="6"/>
  <c r="C94" i="6"/>
  <c r="A94" i="6"/>
  <c r="G93" i="6"/>
  <c r="F93" i="6"/>
  <c r="E93" i="6"/>
  <c r="D93" i="6"/>
  <c r="C93" i="6"/>
  <c r="A93" i="6"/>
  <c r="G92" i="6"/>
  <c r="F92" i="6"/>
  <c r="E92" i="6"/>
  <c r="D92" i="6"/>
  <c r="C92" i="6"/>
  <c r="A92" i="6"/>
  <c r="G91" i="6"/>
  <c r="F91" i="6"/>
  <c r="E91" i="6"/>
  <c r="D91" i="6"/>
  <c r="C91" i="6"/>
  <c r="A91" i="6"/>
  <c r="G90" i="6"/>
  <c r="F90" i="6"/>
  <c r="E90" i="6"/>
  <c r="D90" i="6"/>
  <c r="C90" i="6"/>
  <c r="A90" i="6"/>
  <c r="G89" i="6"/>
  <c r="F89" i="6"/>
  <c r="E89" i="6"/>
  <c r="D89" i="6"/>
  <c r="C89" i="6"/>
  <c r="A89" i="6"/>
  <c r="G88" i="6"/>
  <c r="F88" i="6"/>
  <c r="E88" i="6"/>
  <c r="D88" i="6"/>
  <c r="C88" i="6"/>
  <c r="A88" i="6"/>
  <c r="AD88" i="6" s="1"/>
  <c r="M81" i="12" s="1"/>
  <c r="G87" i="6"/>
  <c r="F87" i="6"/>
  <c r="E87" i="6"/>
  <c r="D87" i="6"/>
  <c r="C87" i="6"/>
  <c r="A87" i="6"/>
  <c r="G86" i="6"/>
  <c r="F86" i="6"/>
  <c r="E86" i="6"/>
  <c r="D86" i="6"/>
  <c r="C86" i="6"/>
  <c r="A86" i="6"/>
  <c r="G85" i="6"/>
  <c r="F85" i="6"/>
  <c r="E85" i="6"/>
  <c r="D85" i="6"/>
  <c r="C85" i="6"/>
  <c r="A85" i="6"/>
  <c r="G84" i="6"/>
  <c r="F84" i="6"/>
  <c r="E84" i="6"/>
  <c r="D84" i="6"/>
  <c r="C84" i="6"/>
  <c r="A84" i="6"/>
  <c r="G83" i="6"/>
  <c r="F83" i="6"/>
  <c r="E83" i="6"/>
  <c r="D83" i="6"/>
  <c r="C83" i="6"/>
  <c r="A83" i="6"/>
  <c r="G82" i="6"/>
  <c r="F82" i="6"/>
  <c r="E82" i="6"/>
  <c r="D82" i="6"/>
  <c r="C82" i="6"/>
  <c r="A82" i="6"/>
  <c r="G81" i="6"/>
  <c r="F81" i="6"/>
  <c r="E81" i="6"/>
  <c r="D81" i="6"/>
  <c r="C81" i="6"/>
  <c r="A81" i="6"/>
  <c r="G80" i="6"/>
  <c r="F80" i="6"/>
  <c r="E80" i="6"/>
  <c r="D80" i="6"/>
  <c r="C80" i="6"/>
  <c r="A80" i="6"/>
  <c r="G79" i="6"/>
  <c r="F79" i="6"/>
  <c r="E79" i="6"/>
  <c r="D79" i="6"/>
  <c r="C79" i="6"/>
  <c r="A79" i="6"/>
  <c r="G78" i="6"/>
  <c r="F78" i="6"/>
  <c r="E78" i="6"/>
  <c r="D78" i="6"/>
  <c r="C78" i="6"/>
  <c r="A78" i="6"/>
  <c r="G77" i="6"/>
  <c r="F77" i="6"/>
  <c r="E77" i="6"/>
  <c r="D77" i="6"/>
  <c r="C77" i="6"/>
  <c r="A77" i="6"/>
  <c r="G76" i="6"/>
  <c r="F76" i="6"/>
  <c r="E76" i="6"/>
  <c r="D76" i="6"/>
  <c r="C76" i="6"/>
  <c r="A76" i="6"/>
  <c r="G75" i="6"/>
  <c r="F75" i="6"/>
  <c r="E75" i="6"/>
  <c r="D75" i="6"/>
  <c r="C75" i="6"/>
  <c r="A75" i="6"/>
  <c r="G74" i="6"/>
  <c r="F74" i="6"/>
  <c r="E74" i="6"/>
  <c r="D74" i="6"/>
  <c r="C74" i="6"/>
  <c r="A74" i="6"/>
  <c r="G73" i="6"/>
  <c r="F73" i="6"/>
  <c r="E73" i="6"/>
  <c r="D73" i="6"/>
  <c r="C73" i="6"/>
  <c r="A73" i="6"/>
  <c r="G72" i="6"/>
  <c r="F72" i="6"/>
  <c r="E72" i="6"/>
  <c r="D72" i="6"/>
  <c r="C72" i="6"/>
  <c r="A72" i="6"/>
  <c r="G71" i="6"/>
  <c r="F71" i="6"/>
  <c r="E71" i="6"/>
  <c r="D71" i="6"/>
  <c r="C71" i="6"/>
  <c r="A71" i="6"/>
  <c r="G70" i="6"/>
  <c r="F70" i="6"/>
  <c r="E70" i="6"/>
  <c r="D70" i="6"/>
  <c r="C70" i="6"/>
  <c r="A70" i="6"/>
  <c r="G69" i="6"/>
  <c r="F69" i="6"/>
  <c r="E69" i="6"/>
  <c r="D69" i="6"/>
  <c r="C69" i="6"/>
  <c r="A69" i="6"/>
  <c r="G68" i="6"/>
  <c r="F68" i="6"/>
  <c r="E68" i="6"/>
  <c r="D68" i="6"/>
  <c r="C68" i="6"/>
  <c r="A68" i="6"/>
  <c r="G67" i="6"/>
  <c r="F67" i="6"/>
  <c r="E67" i="6"/>
  <c r="D67" i="6"/>
  <c r="C67" i="6"/>
  <c r="A67" i="6"/>
  <c r="G66" i="6"/>
  <c r="F66" i="6"/>
  <c r="E66" i="6"/>
  <c r="D66" i="6"/>
  <c r="C66" i="6"/>
  <c r="A66" i="6"/>
  <c r="G65" i="6"/>
  <c r="F65" i="6"/>
  <c r="E65" i="6"/>
  <c r="D65" i="6"/>
  <c r="C65" i="6"/>
  <c r="A65" i="6"/>
  <c r="G64" i="6"/>
  <c r="F64" i="6"/>
  <c r="E64" i="6"/>
  <c r="D64" i="6"/>
  <c r="C64" i="6"/>
  <c r="A64" i="6"/>
  <c r="G63" i="6"/>
  <c r="F63" i="6"/>
  <c r="E63" i="6"/>
  <c r="D63" i="6"/>
  <c r="C63" i="6"/>
  <c r="A63" i="6"/>
  <c r="G62" i="6"/>
  <c r="F62" i="6"/>
  <c r="E62" i="6"/>
  <c r="D62" i="6"/>
  <c r="C62" i="6"/>
  <c r="A62" i="6"/>
  <c r="G61" i="6"/>
  <c r="F61" i="6"/>
  <c r="E61" i="6"/>
  <c r="D61" i="6"/>
  <c r="C61" i="6"/>
  <c r="A61" i="6"/>
  <c r="G60" i="6"/>
  <c r="F60" i="6"/>
  <c r="E60" i="6"/>
  <c r="D60" i="6"/>
  <c r="C60" i="6"/>
  <c r="A60" i="6"/>
  <c r="G59" i="6"/>
  <c r="F59" i="6"/>
  <c r="E59" i="6"/>
  <c r="D59" i="6"/>
  <c r="C59" i="6"/>
  <c r="A59" i="6"/>
  <c r="G58" i="6"/>
  <c r="F58" i="6"/>
  <c r="E58" i="6"/>
  <c r="D58" i="6"/>
  <c r="C58" i="6"/>
  <c r="A58" i="6"/>
  <c r="G57" i="6"/>
  <c r="F57" i="6"/>
  <c r="E57" i="6"/>
  <c r="D57" i="6"/>
  <c r="C57" i="6"/>
  <c r="A57" i="6"/>
  <c r="G56" i="6"/>
  <c r="F56" i="6"/>
  <c r="E56" i="6"/>
  <c r="D56" i="6"/>
  <c r="C56" i="6"/>
  <c r="A56" i="6"/>
  <c r="G55" i="6"/>
  <c r="F55" i="6"/>
  <c r="E55" i="6"/>
  <c r="D55" i="6"/>
  <c r="C55" i="6"/>
  <c r="A55" i="6"/>
  <c r="G54" i="6"/>
  <c r="F54" i="6"/>
  <c r="E54" i="6"/>
  <c r="D54" i="6"/>
  <c r="C54" i="6"/>
  <c r="A54" i="6"/>
  <c r="G53" i="6"/>
  <c r="F53" i="6"/>
  <c r="E53" i="6"/>
  <c r="D53" i="6"/>
  <c r="C53" i="6"/>
  <c r="A53" i="6"/>
  <c r="G52" i="6"/>
  <c r="F52" i="6"/>
  <c r="E52" i="6"/>
  <c r="D52" i="6"/>
  <c r="C52" i="6"/>
  <c r="A52" i="6"/>
  <c r="G51" i="6"/>
  <c r="F51" i="6"/>
  <c r="E51" i="6"/>
  <c r="D51" i="6"/>
  <c r="C51" i="6"/>
  <c r="A51" i="6"/>
  <c r="G50" i="6"/>
  <c r="F50" i="6"/>
  <c r="E50" i="6"/>
  <c r="D50" i="6"/>
  <c r="C50" i="6"/>
  <c r="A50" i="6"/>
  <c r="G49" i="6"/>
  <c r="F49" i="6"/>
  <c r="E49" i="6"/>
  <c r="D49" i="6"/>
  <c r="C49" i="6"/>
  <c r="A49" i="6"/>
  <c r="G48" i="6"/>
  <c r="F48" i="6"/>
  <c r="E48" i="6"/>
  <c r="D48" i="6"/>
  <c r="C48" i="6"/>
  <c r="A48" i="6"/>
  <c r="G47" i="6"/>
  <c r="F47" i="6"/>
  <c r="E47" i="6"/>
  <c r="D47" i="6"/>
  <c r="C47" i="6"/>
  <c r="A47" i="6"/>
  <c r="G46" i="6"/>
  <c r="F46" i="6"/>
  <c r="E46" i="6"/>
  <c r="D46" i="6"/>
  <c r="C46" i="6"/>
  <c r="A46" i="6"/>
  <c r="G45" i="6"/>
  <c r="F45" i="6"/>
  <c r="E45" i="6"/>
  <c r="D45" i="6"/>
  <c r="C45" i="6"/>
  <c r="A45" i="6"/>
  <c r="G44" i="6"/>
  <c r="F44" i="6"/>
  <c r="E44" i="6"/>
  <c r="D44" i="6"/>
  <c r="C44" i="6"/>
  <c r="A44" i="6"/>
  <c r="G43" i="6"/>
  <c r="F43" i="6"/>
  <c r="E43" i="6"/>
  <c r="D43" i="6"/>
  <c r="C43" i="6"/>
  <c r="A43" i="6"/>
  <c r="G42" i="6"/>
  <c r="F42" i="6"/>
  <c r="E42" i="6"/>
  <c r="D42" i="6"/>
  <c r="C42" i="6"/>
  <c r="A42" i="6"/>
  <c r="G41" i="6"/>
  <c r="F41" i="6"/>
  <c r="E41" i="6"/>
  <c r="D41" i="6"/>
  <c r="C41" i="6"/>
  <c r="A41" i="6"/>
  <c r="G40" i="6"/>
  <c r="F40" i="6"/>
  <c r="E40" i="6"/>
  <c r="D40" i="6"/>
  <c r="C40" i="6"/>
  <c r="A40" i="6"/>
  <c r="G39" i="6"/>
  <c r="F39" i="6"/>
  <c r="E39" i="6"/>
  <c r="D39" i="6"/>
  <c r="C39" i="6"/>
  <c r="A39" i="6"/>
  <c r="G38" i="6"/>
  <c r="F38" i="6"/>
  <c r="E38" i="6"/>
  <c r="D38" i="6"/>
  <c r="C38" i="6"/>
  <c r="A38" i="6"/>
  <c r="G37" i="6"/>
  <c r="F37" i="6"/>
  <c r="E37" i="6"/>
  <c r="D37" i="6"/>
  <c r="C37" i="6"/>
  <c r="A37" i="6"/>
  <c r="G36" i="6"/>
  <c r="F36" i="6"/>
  <c r="E36" i="6"/>
  <c r="D36" i="6"/>
  <c r="C36" i="6"/>
  <c r="A36" i="6"/>
  <c r="G35" i="6"/>
  <c r="F35" i="6"/>
  <c r="E35" i="6"/>
  <c r="D35" i="6"/>
  <c r="C35" i="6"/>
  <c r="A35" i="6"/>
  <c r="G34" i="6"/>
  <c r="F34" i="6"/>
  <c r="E34" i="6"/>
  <c r="D34" i="6"/>
  <c r="C34" i="6"/>
  <c r="A34" i="6"/>
  <c r="G33" i="6"/>
  <c r="F33" i="6"/>
  <c r="E33" i="6"/>
  <c r="D33" i="6"/>
  <c r="C33" i="6"/>
  <c r="A33" i="6"/>
  <c r="G32" i="6"/>
  <c r="F32" i="6"/>
  <c r="E32" i="6"/>
  <c r="D32" i="6"/>
  <c r="C32" i="6"/>
  <c r="A32" i="6"/>
  <c r="G31" i="6"/>
  <c r="F31" i="6"/>
  <c r="E31" i="6"/>
  <c r="D31" i="6"/>
  <c r="C31" i="6"/>
  <c r="A31" i="6"/>
  <c r="G30" i="6"/>
  <c r="F30" i="6"/>
  <c r="E30" i="6"/>
  <c r="D30" i="6"/>
  <c r="C30" i="6"/>
  <c r="A30" i="6"/>
  <c r="G29" i="6"/>
  <c r="F29" i="6"/>
  <c r="E29" i="6"/>
  <c r="D29" i="6"/>
  <c r="C29" i="6"/>
  <c r="A29" i="6"/>
  <c r="G28" i="6"/>
  <c r="F28" i="6"/>
  <c r="E28" i="6"/>
  <c r="D28" i="6"/>
  <c r="C28" i="6"/>
  <c r="A28" i="6"/>
  <c r="G27" i="6"/>
  <c r="F27" i="6"/>
  <c r="E27" i="6"/>
  <c r="D27" i="6"/>
  <c r="C27" i="6"/>
  <c r="A27" i="6"/>
  <c r="G26" i="6"/>
  <c r="F26" i="6"/>
  <c r="E26" i="6"/>
  <c r="D26" i="6"/>
  <c r="C26" i="6"/>
  <c r="A26" i="6"/>
  <c r="G25" i="6"/>
  <c r="F25" i="6"/>
  <c r="E25" i="6"/>
  <c r="D25" i="6"/>
  <c r="C25" i="6"/>
  <c r="A25" i="6"/>
  <c r="G24" i="6"/>
  <c r="F24" i="6"/>
  <c r="E24" i="6"/>
  <c r="D24" i="6"/>
  <c r="C24" i="6"/>
  <c r="A24" i="6"/>
  <c r="G23" i="6"/>
  <c r="F23" i="6"/>
  <c r="E23" i="6"/>
  <c r="D23" i="6"/>
  <c r="C23" i="6"/>
  <c r="A23" i="6"/>
  <c r="G22" i="6"/>
  <c r="F22" i="6"/>
  <c r="E22" i="6"/>
  <c r="D22" i="6"/>
  <c r="C22" i="6"/>
  <c r="A22" i="6"/>
  <c r="G21" i="6"/>
  <c r="F21" i="6"/>
  <c r="E21" i="6"/>
  <c r="D21" i="6"/>
  <c r="C21" i="6"/>
  <c r="A21" i="6"/>
  <c r="G20" i="6"/>
  <c r="F20" i="6"/>
  <c r="E20" i="6"/>
  <c r="D20" i="6"/>
  <c r="C20" i="6"/>
  <c r="A20" i="6"/>
  <c r="G19" i="6"/>
  <c r="F19" i="6"/>
  <c r="E19" i="6"/>
  <c r="D19" i="6"/>
  <c r="C19" i="6"/>
  <c r="A19" i="6"/>
  <c r="G18" i="6"/>
  <c r="F18" i="6"/>
  <c r="E18" i="6"/>
  <c r="D18" i="6"/>
  <c r="C18" i="6"/>
  <c r="A18" i="6"/>
  <c r="G17" i="6"/>
  <c r="F17" i="6"/>
  <c r="E17" i="6"/>
  <c r="D17" i="6"/>
  <c r="C17" i="6"/>
  <c r="A17" i="6"/>
  <c r="G16" i="6"/>
  <c r="F16" i="6"/>
  <c r="E16" i="6"/>
  <c r="D16" i="6"/>
  <c r="C16" i="6"/>
  <c r="A16" i="6"/>
  <c r="G15" i="6"/>
  <c r="F15" i="6"/>
  <c r="E15" i="6"/>
  <c r="D15" i="6"/>
  <c r="C15" i="6"/>
  <c r="A15" i="6"/>
  <c r="G14" i="6"/>
  <c r="F14" i="6"/>
  <c r="E14" i="6"/>
  <c r="D14" i="6"/>
  <c r="C14" i="6"/>
  <c r="A14" i="6"/>
  <c r="A15" i="7"/>
  <c r="C15" i="7"/>
  <c r="D15" i="7"/>
  <c r="E15" i="7"/>
  <c r="F15" i="7"/>
  <c r="G15" i="7"/>
  <c r="A16" i="7"/>
  <c r="C16" i="7"/>
  <c r="D16" i="7"/>
  <c r="E16" i="7"/>
  <c r="F16" i="7"/>
  <c r="G16" i="7"/>
  <c r="A17" i="7"/>
  <c r="C17" i="7"/>
  <c r="D17" i="7"/>
  <c r="E17" i="7"/>
  <c r="F17" i="7"/>
  <c r="G17" i="7"/>
  <c r="A18" i="7"/>
  <c r="C18" i="7"/>
  <c r="D18" i="7"/>
  <c r="E18" i="7"/>
  <c r="F18" i="7"/>
  <c r="G18" i="7"/>
  <c r="C19" i="7"/>
  <c r="D19" i="7"/>
  <c r="E19" i="7"/>
  <c r="F19" i="7"/>
  <c r="G19" i="7"/>
  <c r="C20" i="7"/>
  <c r="D20" i="7"/>
  <c r="E20" i="7"/>
  <c r="F20" i="7"/>
  <c r="G20" i="7"/>
  <c r="C21" i="7"/>
  <c r="D21" i="7"/>
  <c r="E21" i="7"/>
  <c r="F21" i="7"/>
  <c r="G21" i="7"/>
  <c r="C22" i="7"/>
  <c r="D22" i="7"/>
  <c r="E22" i="7"/>
  <c r="F22" i="7"/>
  <c r="G22" i="7"/>
  <c r="C23" i="7"/>
  <c r="D23" i="7"/>
  <c r="E23" i="7"/>
  <c r="F23" i="7"/>
  <c r="G23" i="7"/>
  <c r="C24" i="7"/>
  <c r="D24" i="7"/>
  <c r="E24" i="7"/>
  <c r="F24" i="7"/>
  <c r="G24" i="7"/>
  <c r="C25" i="7"/>
  <c r="D25" i="7"/>
  <c r="E25" i="7"/>
  <c r="F25" i="7"/>
  <c r="G25" i="7"/>
  <c r="C26" i="7"/>
  <c r="D26" i="7"/>
  <c r="E26" i="7"/>
  <c r="F26" i="7"/>
  <c r="G26" i="7"/>
  <c r="C27" i="7"/>
  <c r="D27" i="7"/>
  <c r="E27" i="7"/>
  <c r="F27" i="7"/>
  <c r="G27" i="7"/>
  <c r="C28" i="7"/>
  <c r="D28" i="7"/>
  <c r="E28" i="7"/>
  <c r="F28" i="7"/>
  <c r="G28" i="7"/>
  <c r="C29" i="7"/>
  <c r="D29" i="7"/>
  <c r="E29" i="7"/>
  <c r="F29" i="7"/>
  <c r="G29" i="7"/>
  <c r="C30" i="7"/>
  <c r="D30" i="7"/>
  <c r="E30" i="7"/>
  <c r="F30" i="7"/>
  <c r="G30" i="7"/>
  <c r="C31" i="7"/>
  <c r="D31" i="7"/>
  <c r="E31" i="7"/>
  <c r="F31" i="7"/>
  <c r="G31" i="7"/>
  <c r="C32" i="7"/>
  <c r="D32" i="7"/>
  <c r="E32" i="7"/>
  <c r="F32" i="7"/>
  <c r="G32" i="7"/>
  <c r="C33" i="7"/>
  <c r="D33" i="7"/>
  <c r="E33" i="7"/>
  <c r="F33" i="7"/>
  <c r="G33" i="7"/>
  <c r="C34" i="7"/>
  <c r="D34" i="7"/>
  <c r="E34" i="7"/>
  <c r="F34" i="7"/>
  <c r="G34" i="7"/>
  <c r="C35" i="7"/>
  <c r="D35" i="7"/>
  <c r="E35" i="7"/>
  <c r="F35" i="7"/>
  <c r="G35" i="7"/>
  <c r="C36" i="7"/>
  <c r="D36" i="7"/>
  <c r="E36" i="7"/>
  <c r="F36" i="7"/>
  <c r="G36" i="7"/>
  <c r="C37" i="7"/>
  <c r="D37" i="7"/>
  <c r="E37" i="7"/>
  <c r="F37" i="7"/>
  <c r="G37" i="7"/>
  <c r="C38" i="7"/>
  <c r="D38" i="7"/>
  <c r="E38" i="7"/>
  <c r="F38" i="7"/>
  <c r="G38" i="7"/>
  <c r="C39" i="7"/>
  <c r="D39" i="7"/>
  <c r="E39" i="7"/>
  <c r="F39" i="7"/>
  <c r="G39" i="7"/>
  <c r="C40" i="7"/>
  <c r="D40" i="7"/>
  <c r="E40" i="7"/>
  <c r="F40" i="7"/>
  <c r="G40" i="7"/>
  <c r="C41" i="7"/>
  <c r="D41" i="7"/>
  <c r="E41" i="7"/>
  <c r="F41" i="7"/>
  <c r="G41" i="7"/>
  <c r="C42" i="7"/>
  <c r="D42" i="7"/>
  <c r="E42" i="7"/>
  <c r="F42" i="7"/>
  <c r="G42" i="7"/>
  <c r="C43" i="7"/>
  <c r="D43" i="7"/>
  <c r="E43" i="7"/>
  <c r="F43" i="7"/>
  <c r="G43" i="7"/>
  <c r="C44" i="7"/>
  <c r="D44" i="7"/>
  <c r="E44" i="7"/>
  <c r="F44" i="7"/>
  <c r="G44" i="7"/>
  <c r="C45" i="7"/>
  <c r="D45" i="7"/>
  <c r="E45" i="7"/>
  <c r="F45" i="7"/>
  <c r="G45" i="7"/>
  <c r="C46" i="7"/>
  <c r="D46" i="7"/>
  <c r="E46" i="7"/>
  <c r="F46" i="7"/>
  <c r="G46" i="7"/>
  <c r="C47" i="7"/>
  <c r="D47" i="7"/>
  <c r="E47" i="7"/>
  <c r="F47" i="7"/>
  <c r="G47" i="7"/>
  <c r="C48" i="7"/>
  <c r="D48" i="7"/>
  <c r="E48" i="7"/>
  <c r="F48" i="7"/>
  <c r="G48" i="7"/>
  <c r="C49" i="7"/>
  <c r="D49" i="7"/>
  <c r="E49" i="7"/>
  <c r="F49" i="7"/>
  <c r="G49" i="7"/>
  <c r="C50" i="7"/>
  <c r="D50" i="7"/>
  <c r="E50" i="7"/>
  <c r="F50" i="7"/>
  <c r="G50" i="7"/>
  <c r="C51" i="7"/>
  <c r="D51" i="7"/>
  <c r="E51" i="7"/>
  <c r="F51" i="7"/>
  <c r="G51" i="7"/>
  <c r="C52" i="7"/>
  <c r="D52" i="7"/>
  <c r="E52" i="7"/>
  <c r="F52" i="7"/>
  <c r="G52" i="7"/>
  <c r="C53" i="7"/>
  <c r="D53" i="7"/>
  <c r="E53" i="7"/>
  <c r="F53" i="7"/>
  <c r="G53" i="7"/>
  <c r="C54" i="7"/>
  <c r="D54" i="7"/>
  <c r="E54" i="7"/>
  <c r="F54" i="7"/>
  <c r="G54" i="7"/>
  <c r="C55" i="7"/>
  <c r="D55" i="7"/>
  <c r="E55" i="7"/>
  <c r="F55" i="7"/>
  <c r="G55" i="7"/>
  <c r="C56" i="7"/>
  <c r="D56" i="7"/>
  <c r="E56" i="7"/>
  <c r="F56" i="7"/>
  <c r="G56" i="7"/>
  <c r="C57" i="7"/>
  <c r="D57" i="7"/>
  <c r="E57" i="7"/>
  <c r="F57" i="7"/>
  <c r="G57" i="7"/>
  <c r="C58" i="7"/>
  <c r="D58" i="7"/>
  <c r="E58" i="7"/>
  <c r="F58" i="7"/>
  <c r="G58" i="7"/>
  <c r="C59" i="7"/>
  <c r="D59" i="7"/>
  <c r="E59" i="7"/>
  <c r="F59" i="7"/>
  <c r="G59" i="7"/>
  <c r="C60" i="7"/>
  <c r="D60" i="7"/>
  <c r="E60" i="7"/>
  <c r="F60" i="7"/>
  <c r="G60" i="7"/>
  <c r="C61" i="7"/>
  <c r="D61" i="7"/>
  <c r="E61" i="7"/>
  <c r="F61" i="7"/>
  <c r="G61" i="7"/>
  <c r="C62" i="7"/>
  <c r="D62" i="7"/>
  <c r="E62" i="7"/>
  <c r="F62" i="7"/>
  <c r="G62" i="7"/>
  <c r="C63" i="7"/>
  <c r="D63" i="7"/>
  <c r="E63" i="7"/>
  <c r="F63" i="7"/>
  <c r="G63" i="7"/>
  <c r="C64" i="7"/>
  <c r="D64" i="7"/>
  <c r="E64" i="7"/>
  <c r="F64" i="7"/>
  <c r="G64" i="7"/>
  <c r="C65" i="7"/>
  <c r="D65" i="7"/>
  <c r="E65" i="7"/>
  <c r="F65" i="7"/>
  <c r="G65" i="7"/>
  <c r="C66" i="7"/>
  <c r="D66" i="7"/>
  <c r="E66" i="7"/>
  <c r="F66" i="7"/>
  <c r="G66" i="7"/>
  <c r="C67" i="7"/>
  <c r="D67" i="7"/>
  <c r="E67" i="7"/>
  <c r="F67" i="7"/>
  <c r="G67" i="7"/>
  <c r="C68" i="7"/>
  <c r="D68" i="7"/>
  <c r="E68" i="7"/>
  <c r="F68" i="7"/>
  <c r="G68" i="7"/>
  <c r="C69" i="7"/>
  <c r="D69" i="7"/>
  <c r="E69" i="7"/>
  <c r="F69" i="7"/>
  <c r="G69" i="7"/>
  <c r="C70" i="7"/>
  <c r="D70" i="7"/>
  <c r="E70" i="7"/>
  <c r="F70" i="7"/>
  <c r="G70" i="7"/>
  <c r="C71" i="7"/>
  <c r="D71" i="7"/>
  <c r="E71" i="7"/>
  <c r="F71" i="7"/>
  <c r="G71" i="7"/>
  <c r="C72" i="7"/>
  <c r="D72" i="7"/>
  <c r="E72" i="7"/>
  <c r="F72" i="7"/>
  <c r="G72" i="7"/>
  <c r="C73" i="7"/>
  <c r="D73" i="7"/>
  <c r="E73" i="7"/>
  <c r="F73" i="7"/>
  <c r="G73" i="7"/>
  <c r="C74" i="7"/>
  <c r="D74" i="7"/>
  <c r="E74" i="7"/>
  <c r="F74" i="7"/>
  <c r="G74" i="7"/>
  <c r="C75" i="7"/>
  <c r="D75" i="7"/>
  <c r="E75" i="7"/>
  <c r="F75" i="7"/>
  <c r="G75" i="7"/>
  <c r="C76" i="7"/>
  <c r="D76" i="7"/>
  <c r="E76" i="7"/>
  <c r="F76" i="7"/>
  <c r="G76" i="7"/>
  <c r="C77" i="7"/>
  <c r="D77" i="7"/>
  <c r="E77" i="7"/>
  <c r="F77" i="7"/>
  <c r="G77" i="7"/>
  <c r="C78" i="7"/>
  <c r="D78" i="7"/>
  <c r="E78" i="7"/>
  <c r="F78" i="7"/>
  <c r="G78" i="7"/>
  <c r="C79" i="7"/>
  <c r="D79" i="7"/>
  <c r="E79" i="7"/>
  <c r="F79" i="7"/>
  <c r="G79" i="7"/>
  <c r="C80" i="7"/>
  <c r="D80" i="7"/>
  <c r="E80" i="7"/>
  <c r="F80" i="7"/>
  <c r="G80" i="7"/>
  <c r="C81" i="7"/>
  <c r="D81" i="7"/>
  <c r="E81" i="7"/>
  <c r="F81" i="7"/>
  <c r="G81" i="7"/>
  <c r="C82" i="7"/>
  <c r="D82" i="7"/>
  <c r="E82" i="7"/>
  <c r="F82" i="7"/>
  <c r="G82" i="7"/>
  <c r="C83" i="7"/>
  <c r="D83" i="7"/>
  <c r="E83" i="7"/>
  <c r="F83" i="7"/>
  <c r="G83" i="7"/>
  <c r="C84" i="7"/>
  <c r="D84" i="7"/>
  <c r="E84" i="7"/>
  <c r="F84" i="7"/>
  <c r="G84" i="7"/>
  <c r="C85" i="7"/>
  <c r="D85" i="7"/>
  <c r="E85" i="7"/>
  <c r="F85" i="7"/>
  <c r="G85" i="7"/>
  <c r="C86" i="7"/>
  <c r="D86" i="7"/>
  <c r="E86" i="7"/>
  <c r="F86" i="7"/>
  <c r="G86" i="7"/>
  <c r="C87" i="7"/>
  <c r="D87" i="7"/>
  <c r="E87" i="7"/>
  <c r="F87" i="7"/>
  <c r="G87" i="7"/>
  <c r="AD88" i="7"/>
  <c r="N81" i="12" s="1"/>
  <c r="C88" i="7"/>
  <c r="D88" i="7"/>
  <c r="E88" i="7"/>
  <c r="F88" i="7"/>
  <c r="G88" i="7"/>
  <c r="C89" i="7"/>
  <c r="D89" i="7"/>
  <c r="E89" i="7"/>
  <c r="F89" i="7"/>
  <c r="G89" i="7"/>
  <c r="C90" i="7"/>
  <c r="D90" i="7"/>
  <c r="E90" i="7"/>
  <c r="F90" i="7"/>
  <c r="G90" i="7"/>
  <c r="C91" i="7"/>
  <c r="D91" i="7"/>
  <c r="E91" i="7"/>
  <c r="F91" i="7"/>
  <c r="G91" i="7"/>
  <c r="C92" i="7"/>
  <c r="D92" i="7"/>
  <c r="E92" i="7"/>
  <c r="F92" i="7"/>
  <c r="G92" i="7"/>
  <c r="C93" i="7"/>
  <c r="D93" i="7"/>
  <c r="E93" i="7"/>
  <c r="F93" i="7"/>
  <c r="G93" i="7"/>
  <c r="C94" i="7"/>
  <c r="D94" i="7"/>
  <c r="E94" i="7"/>
  <c r="F94" i="7"/>
  <c r="G94" i="7"/>
  <c r="C95" i="7"/>
  <c r="D95" i="7"/>
  <c r="E95" i="7"/>
  <c r="F95" i="7"/>
  <c r="G95" i="7"/>
  <c r="C96" i="7"/>
  <c r="D96" i="7"/>
  <c r="E96" i="7"/>
  <c r="F96" i="7"/>
  <c r="G96" i="7"/>
  <c r="C97" i="7"/>
  <c r="D97" i="7"/>
  <c r="E97" i="7"/>
  <c r="F97" i="7"/>
  <c r="G97" i="7"/>
  <c r="C98" i="7"/>
  <c r="D98" i="7"/>
  <c r="E98" i="7"/>
  <c r="F98" i="7"/>
  <c r="G98" i="7"/>
  <c r="C99" i="7"/>
  <c r="D99" i="7"/>
  <c r="E99" i="7"/>
  <c r="F99" i="7"/>
  <c r="G99" i="7"/>
  <c r="C100" i="7"/>
  <c r="D100" i="7"/>
  <c r="E100" i="7"/>
  <c r="F100" i="7"/>
  <c r="G100" i="7"/>
  <c r="C101" i="7"/>
  <c r="D101" i="7"/>
  <c r="E101" i="7"/>
  <c r="F101" i="7"/>
  <c r="G101" i="7"/>
  <c r="C102" i="7"/>
  <c r="D102" i="7"/>
  <c r="E102" i="7"/>
  <c r="F102" i="7"/>
  <c r="G102" i="7"/>
  <c r="AD103" i="7"/>
  <c r="N96" i="12" s="1"/>
  <c r="C103" i="7"/>
  <c r="D103" i="7"/>
  <c r="E103" i="7"/>
  <c r="F103" i="7"/>
  <c r="G103" i="7"/>
  <c r="AD104" i="7"/>
  <c r="N97" i="12" s="1"/>
  <c r="C104" i="7"/>
  <c r="D104" i="7"/>
  <c r="E104" i="7"/>
  <c r="F104" i="7"/>
  <c r="G104" i="7"/>
  <c r="AD105" i="7"/>
  <c r="N98" i="12" s="1"/>
  <c r="C105" i="7"/>
  <c r="D105" i="7"/>
  <c r="E105" i="7"/>
  <c r="F105" i="7"/>
  <c r="G105" i="7"/>
  <c r="AD106" i="7"/>
  <c r="N99" i="12" s="1"/>
  <c r="C106" i="7"/>
  <c r="D106" i="7"/>
  <c r="E106" i="7"/>
  <c r="F106" i="7"/>
  <c r="G106" i="7"/>
  <c r="AD107" i="7"/>
  <c r="N100" i="12" s="1"/>
  <c r="C107" i="7"/>
  <c r="D107" i="7"/>
  <c r="E107" i="7"/>
  <c r="F107" i="7"/>
  <c r="G107" i="7"/>
  <c r="AD108" i="7"/>
  <c r="N101" i="12" s="1"/>
  <c r="C108" i="7"/>
  <c r="D108" i="7"/>
  <c r="E108" i="7"/>
  <c r="F108" i="7"/>
  <c r="G108" i="7"/>
  <c r="AD109" i="7"/>
  <c r="N102" i="12" s="1"/>
  <c r="C109" i="7"/>
  <c r="D109" i="7"/>
  <c r="E109" i="7"/>
  <c r="F109" i="7"/>
  <c r="G109" i="7"/>
  <c r="AD110" i="7"/>
  <c r="N103" i="12" s="1"/>
  <c r="C110" i="7"/>
  <c r="D110" i="7"/>
  <c r="E110" i="7"/>
  <c r="F110" i="7"/>
  <c r="G110" i="7"/>
  <c r="AD111" i="7"/>
  <c r="N104" i="12" s="1"/>
  <c r="C111" i="7"/>
  <c r="D111" i="7"/>
  <c r="E111" i="7"/>
  <c r="F111" i="7"/>
  <c r="G111" i="7"/>
  <c r="AD112" i="7"/>
  <c r="N105" i="12" s="1"/>
  <c r="C112" i="7"/>
  <c r="D112" i="7"/>
  <c r="E112" i="7"/>
  <c r="F112" i="7"/>
  <c r="G112" i="7"/>
  <c r="AD113" i="7"/>
  <c r="N106" i="12" s="1"/>
  <c r="C113" i="7"/>
  <c r="D113" i="7"/>
  <c r="E113" i="7"/>
  <c r="F113" i="7"/>
  <c r="G113" i="7"/>
  <c r="AD114" i="7"/>
  <c r="N107" i="12" s="1"/>
  <c r="C114" i="7"/>
  <c r="D114" i="7"/>
  <c r="E114" i="7"/>
  <c r="F114" i="7"/>
  <c r="G114" i="7"/>
  <c r="AD115" i="7"/>
  <c r="N108" i="12" s="1"/>
  <c r="C115" i="7"/>
  <c r="D115" i="7"/>
  <c r="E115" i="7"/>
  <c r="F115" i="7"/>
  <c r="G115" i="7"/>
  <c r="AD116" i="7"/>
  <c r="N109" i="12" s="1"/>
  <c r="C116" i="7"/>
  <c r="D116" i="7"/>
  <c r="E116" i="7"/>
  <c r="F116" i="7"/>
  <c r="G116" i="7"/>
  <c r="AD117" i="7"/>
  <c r="N110" i="12" s="1"/>
  <c r="C117" i="7"/>
  <c r="D117" i="7"/>
  <c r="E117" i="7"/>
  <c r="F117" i="7"/>
  <c r="G117" i="7"/>
  <c r="AD118" i="7"/>
  <c r="N111" i="12" s="1"/>
  <c r="C118" i="7"/>
  <c r="D118" i="7"/>
  <c r="E118" i="7"/>
  <c r="F118" i="7"/>
  <c r="G118" i="7"/>
  <c r="AD119" i="7"/>
  <c r="N112" i="12" s="1"/>
  <c r="C119" i="7"/>
  <c r="D119" i="7"/>
  <c r="E119" i="7"/>
  <c r="F119" i="7"/>
  <c r="G119" i="7"/>
  <c r="AD120" i="7"/>
  <c r="N113" i="12" s="1"/>
  <c r="C120" i="7"/>
  <c r="D120" i="7"/>
  <c r="E120" i="7"/>
  <c r="F120" i="7"/>
  <c r="G120" i="7"/>
  <c r="AD121" i="7"/>
  <c r="N114" i="12" s="1"/>
  <c r="C121" i="7"/>
  <c r="D121" i="7"/>
  <c r="E121" i="7"/>
  <c r="F121" i="7"/>
  <c r="G121" i="7"/>
  <c r="AD122" i="7"/>
  <c r="N115" i="12" s="1"/>
  <c r="C122" i="7"/>
  <c r="D122" i="7"/>
  <c r="E122" i="7"/>
  <c r="F122" i="7"/>
  <c r="G122" i="7"/>
  <c r="AD123" i="7"/>
  <c r="N116" i="12" s="1"/>
  <c r="C123" i="7"/>
  <c r="D123" i="7"/>
  <c r="E123" i="7"/>
  <c r="F123" i="7"/>
  <c r="G123" i="7"/>
  <c r="AD124" i="7"/>
  <c r="N117" i="12" s="1"/>
  <c r="C124" i="7"/>
  <c r="D124" i="7"/>
  <c r="E124" i="7"/>
  <c r="F124" i="7"/>
  <c r="G124" i="7"/>
  <c r="AD125" i="7"/>
  <c r="N118" i="12" s="1"/>
  <c r="C125" i="7"/>
  <c r="D125" i="7"/>
  <c r="E125" i="7"/>
  <c r="F125" i="7"/>
  <c r="G125" i="7"/>
  <c r="AD126" i="7"/>
  <c r="N119" i="12" s="1"/>
  <c r="C126" i="7"/>
  <c r="D126" i="7"/>
  <c r="E126" i="7"/>
  <c r="F126" i="7"/>
  <c r="G126" i="7"/>
  <c r="AD127" i="7"/>
  <c r="N120" i="12" s="1"/>
  <c r="C127" i="7"/>
  <c r="D127" i="7"/>
  <c r="E127" i="7"/>
  <c r="F127" i="7"/>
  <c r="G127" i="7"/>
  <c r="AD128" i="7"/>
  <c r="N121" i="12" s="1"/>
  <c r="C128" i="7"/>
  <c r="D128" i="7"/>
  <c r="E128" i="7"/>
  <c r="F128" i="7"/>
  <c r="G128" i="7"/>
  <c r="AD129" i="7"/>
  <c r="N122" i="12" s="1"/>
  <c r="C129" i="7"/>
  <c r="D129" i="7"/>
  <c r="E129" i="7"/>
  <c r="F129" i="7"/>
  <c r="G129" i="7"/>
  <c r="AD130" i="7"/>
  <c r="N123" i="12" s="1"/>
  <c r="C130" i="7"/>
  <c r="D130" i="7"/>
  <c r="E130" i="7"/>
  <c r="F130" i="7"/>
  <c r="G130" i="7"/>
  <c r="AD131" i="7"/>
  <c r="N124" i="12" s="1"/>
  <c r="C131" i="7"/>
  <c r="D131" i="7"/>
  <c r="E131" i="7"/>
  <c r="F131" i="7"/>
  <c r="G131" i="7"/>
  <c r="AD132" i="7"/>
  <c r="N125" i="12" s="1"/>
  <c r="C132" i="7"/>
  <c r="D132" i="7"/>
  <c r="E132" i="7"/>
  <c r="F132" i="7"/>
  <c r="G132" i="7"/>
  <c r="AD133" i="7"/>
  <c r="N126" i="12" s="1"/>
  <c r="C133" i="7"/>
  <c r="D133" i="7"/>
  <c r="E133" i="7"/>
  <c r="F133" i="7"/>
  <c r="G133" i="7"/>
  <c r="AD134" i="7"/>
  <c r="N127" i="12" s="1"/>
  <c r="C134" i="7"/>
  <c r="D134" i="7"/>
  <c r="E134" i="7"/>
  <c r="F134" i="7"/>
  <c r="G134" i="7"/>
  <c r="C135" i="7"/>
  <c r="D135" i="7"/>
  <c r="E135" i="7"/>
  <c r="F135" i="7"/>
  <c r="G135" i="7"/>
  <c r="C14" i="7"/>
  <c r="D14" i="7"/>
  <c r="E14" i="7"/>
  <c r="F14" i="7"/>
  <c r="G14" i="7"/>
  <c r="A14" i="7"/>
  <c r="D9" i="8"/>
  <c r="A9" i="8"/>
  <c r="B5" i="8"/>
  <c r="P11" i="8"/>
  <c r="A133" i="8"/>
  <c r="X133" i="8" s="1"/>
  <c r="C133" i="8"/>
  <c r="D133" i="8"/>
  <c r="E133" i="8"/>
  <c r="F133" i="8"/>
  <c r="G133" i="8"/>
  <c r="A134" i="8"/>
  <c r="X134" i="8" s="1"/>
  <c r="C134" i="8"/>
  <c r="D134" i="8"/>
  <c r="E134" i="8"/>
  <c r="F134" i="8"/>
  <c r="G134" i="8"/>
  <c r="A135" i="8"/>
  <c r="X135" i="8" s="1"/>
  <c r="C135" i="8"/>
  <c r="D135" i="8"/>
  <c r="E135" i="8"/>
  <c r="F135" i="8"/>
  <c r="G135" i="8"/>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R138" i="7"/>
  <c r="P138" i="7"/>
  <c r="N138" i="7"/>
  <c r="L138" i="7"/>
  <c r="J138" i="7"/>
  <c r="H138" i="7"/>
  <c r="R137" i="7"/>
  <c r="L137" i="7"/>
  <c r="J137" i="7"/>
  <c r="H137" i="7"/>
  <c r="T136" i="7"/>
  <c r="S136" i="7"/>
  <c r="R136" i="7"/>
  <c r="P136" i="7"/>
  <c r="P137" i="7" s="1"/>
  <c r="Q139" i="7" s="1"/>
  <c r="N136" i="7"/>
  <c r="N137" i="7" s="1"/>
  <c r="O139" i="7" s="1"/>
  <c r="L136" i="7"/>
  <c r="J136" i="7"/>
  <c r="H136" i="7"/>
  <c r="AD135" i="7"/>
  <c r="N128" i="12" s="1"/>
  <c r="E9" i="7"/>
  <c r="A9" i="7"/>
  <c r="C5" i="7"/>
  <c r="M129" i="12"/>
  <c r="M130" i="12"/>
  <c r="M131" i="12"/>
  <c r="M132"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R138" i="6"/>
  <c r="P138" i="6"/>
  <c r="H138" i="6"/>
  <c r="R137" i="6"/>
  <c r="H137" i="6"/>
  <c r="T136" i="6"/>
  <c r="S136" i="6"/>
  <c r="R136" i="6"/>
  <c r="P136" i="6"/>
  <c r="P137" i="6" s="1"/>
  <c r="Q139" i="6" s="1"/>
  <c r="O139" i="6"/>
  <c r="H136" i="6"/>
  <c r="M128" i="12"/>
  <c r="L11" i="6"/>
  <c r="J11" i="6"/>
  <c r="H11" i="6"/>
  <c r="E9" i="6"/>
  <c r="A9" i="6"/>
  <c r="C5" i="6"/>
  <c r="S136" i="5"/>
  <c r="N136" i="5"/>
  <c r="P136" i="5"/>
  <c r="A9" i="5"/>
  <c r="C5" i="5"/>
  <c r="E9" i="5"/>
  <c r="U11" i="7" l="1"/>
  <c r="K139" i="6"/>
  <c r="K139" i="7"/>
  <c r="M139" i="7"/>
  <c r="R139" i="7"/>
  <c r="I139" i="7"/>
  <c r="M139" i="6"/>
  <c r="J138" i="8"/>
  <c r="H137" i="8"/>
  <c r="F137" i="8"/>
  <c r="R138" i="8"/>
  <c r="P138" i="8"/>
  <c r="N138" i="8"/>
  <c r="L137" i="8"/>
  <c r="J136" i="8"/>
  <c r="H138" i="8"/>
  <c r="F138" i="8"/>
  <c r="L138" i="8"/>
  <c r="J137" i="8"/>
  <c r="H136" i="8"/>
  <c r="R136" i="8"/>
  <c r="R137" i="8"/>
  <c r="P136" i="8"/>
  <c r="P137" i="8" s="1"/>
  <c r="Q139" i="8" s="1"/>
  <c r="N136" i="8"/>
  <c r="N137" i="8" s="1"/>
  <c r="O139" i="8" s="1"/>
  <c r="L136" i="8"/>
  <c r="AD85" i="7"/>
  <c r="AD86" i="7"/>
  <c r="F137" i="7"/>
  <c r="F138" i="7"/>
  <c r="F137" i="6"/>
  <c r="R139" i="6"/>
  <c r="U11" i="6"/>
  <c r="F138" i="6"/>
  <c r="AD83" i="6"/>
  <c r="AD80" i="6"/>
  <c r="AD86" i="6"/>
  <c r="I139" i="6"/>
  <c r="AF129" i="7" l="1"/>
  <c r="AF89" i="7"/>
  <c r="AF49" i="7"/>
  <c r="AF132" i="7"/>
  <c r="AF76" i="7"/>
  <c r="AF44" i="7"/>
  <c r="AF20" i="7"/>
  <c r="AF91" i="7"/>
  <c r="AF27" i="7"/>
  <c r="AF128" i="7"/>
  <c r="AF120" i="7"/>
  <c r="AF112" i="7"/>
  <c r="AF104" i="7"/>
  <c r="AF96" i="7"/>
  <c r="AF88" i="7"/>
  <c r="AF80" i="7"/>
  <c r="AF72" i="7"/>
  <c r="AF64" i="7"/>
  <c r="AF56" i="7"/>
  <c r="AF48" i="7"/>
  <c r="AF40" i="7"/>
  <c r="AF32" i="7"/>
  <c r="AF24" i="7"/>
  <c r="AF16" i="7"/>
  <c r="AF127" i="7"/>
  <c r="AF111" i="7"/>
  <c r="AF95" i="7"/>
  <c r="AF79" i="7"/>
  <c r="AF63" i="7"/>
  <c r="AF47" i="7"/>
  <c r="AF31" i="7"/>
  <c r="AF15" i="7"/>
  <c r="AF84" i="7"/>
  <c r="AF99" i="7"/>
  <c r="AF135" i="7"/>
  <c r="AF119" i="7"/>
  <c r="AF103" i="7"/>
  <c r="AF87" i="7"/>
  <c r="AF71" i="7"/>
  <c r="AF55" i="7"/>
  <c r="AF39" i="7"/>
  <c r="AF108" i="7"/>
  <c r="AF52" i="7"/>
  <c r="AF131" i="7"/>
  <c r="AF59" i="7"/>
  <c r="AF134" i="7"/>
  <c r="AF126" i="7"/>
  <c r="AF118" i="7"/>
  <c r="AF110" i="7"/>
  <c r="AF102" i="7"/>
  <c r="AF94" i="7"/>
  <c r="AF86" i="7"/>
  <c r="AF78" i="7"/>
  <c r="AF70" i="7"/>
  <c r="AF62" i="7"/>
  <c r="AF54" i="7"/>
  <c r="AF46" i="7"/>
  <c r="AF38" i="7"/>
  <c r="AF30" i="7"/>
  <c r="AF22" i="7"/>
  <c r="AF14" i="7"/>
  <c r="AF116" i="7"/>
  <c r="AF68" i="7"/>
  <c r="AF28" i="7"/>
  <c r="AF115" i="7"/>
  <c r="AF51" i="7"/>
  <c r="AF133" i="7"/>
  <c r="AF125" i="7"/>
  <c r="AF117" i="7"/>
  <c r="AF109" i="7"/>
  <c r="AF101" i="7"/>
  <c r="AF93" i="7"/>
  <c r="AF85" i="7"/>
  <c r="AF77" i="7"/>
  <c r="AF69" i="7"/>
  <c r="AF61" i="7"/>
  <c r="AF53" i="7"/>
  <c r="AF45" i="7"/>
  <c r="AF37" i="7"/>
  <c r="AF29" i="7"/>
  <c r="AF21" i="7"/>
  <c r="AF100" i="7"/>
  <c r="AF36" i="7"/>
  <c r="AF107" i="7"/>
  <c r="AF67" i="7"/>
  <c r="AF19" i="7"/>
  <c r="AF124" i="7"/>
  <c r="AF60" i="7"/>
  <c r="AF83" i="7"/>
  <c r="AF43" i="7"/>
  <c r="AF130" i="7"/>
  <c r="AF122" i="7"/>
  <c r="AF114" i="7"/>
  <c r="AF106" i="7"/>
  <c r="AF98" i="7"/>
  <c r="AF90" i="7"/>
  <c r="AF82" i="7"/>
  <c r="AF74" i="7"/>
  <c r="AF66" i="7"/>
  <c r="AF58" i="7"/>
  <c r="AF50" i="7"/>
  <c r="AF42" i="7"/>
  <c r="AF34" i="7"/>
  <c r="AF26" i="7"/>
  <c r="AF18" i="7"/>
  <c r="AF121" i="7"/>
  <c r="AF113" i="7"/>
  <c r="AF105" i="7"/>
  <c r="AF97" i="7"/>
  <c r="AF81" i="7"/>
  <c r="AF73" i="7"/>
  <c r="AF65" i="7"/>
  <c r="AF57" i="7"/>
  <c r="AF41" i="7"/>
  <c r="AF33" i="7"/>
  <c r="AF25" i="7"/>
  <c r="AF17" i="7"/>
  <c r="AF23" i="7"/>
  <c r="AF92" i="7"/>
  <c r="AF123" i="7"/>
  <c r="AF75" i="7"/>
  <c r="AF35" i="7"/>
  <c r="AF51" i="6"/>
  <c r="AF130" i="6"/>
  <c r="AF122" i="6"/>
  <c r="AF114" i="6"/>
  <c r="AF106" i="6"/>
  <c r="AF98" i="6"/>
  <c r="AF90" i="6"/>
  <c r="AF82" i="6"/>
  <c r="AF74" i="6"/>
  <c r="AF66" i="6"/>
  <c r="AF58" i="6"/>
  <c r="AF50" i="6"/>
  <c r="AF42" i="6"/>
  <c r="AF33" i="6"/>
  <c r="AF25" i="6"/>
  <c r="AF17" i="6"/>
  <c r="AF135" i="6"/>
  <c r="AF111" i="6"/>
  <c r="AF103" i="6"/>
  <c r="AF79" i="6"/>
  <c r="AF71" i="6"/>
  <c r="AF55" i="6"/>
  <c r="AF39" i="6"/>
  <c r="AF30" i="6"/>
  <c r="AF118" i="6"/>
  <c r="AF70" i="6"/>
  <c r="AF131" i="6"/>
  <c r="AF99" i="6"/>
  <c r="AF67" i="6"/>
  <c r="AF26" i="6"/>
  <c r="AF129" i="6"/>
  <c r="AF121" i="6"/>
  <c r="AF113" i="6"/>
  <c r="AF105" i="6"/>
  <c r="AF97" i="6"/>
  <c r="AF89" i="6"/>
  <c r="AF81" i="6"/>
  <c r="AF73" i="6"/>
  <c r="AF65" i="6"/>
  <c r="AF57" i="6"/>
  <c r="AF49" i="6"/>
  <c r="AF41" i="6"/>
  <c r="AF32" i="6"/>
  <c r="AF24" i="6"/>
  <c r="AF16" i="6"/>
  <c r="AF127" i="6"/>
  <c r="AF95" i="6"/>
  <c r="AF63" i="6"/>
  <c r="AF22" i="6"/>
  <c r="AF134" i="6"/>
  <c r="AF110" i="6"/>
  <c r="AF94" i="6"/>
  <c r="AF78" i="6"/>
  <c r="AF54" i="6"/>
  <c r="AF38" i="6"/>
  <c r="AF21" i="6"/>
  <c r="AF107" i="6"/>
  <c r="AF75" i="6"/>
  <c r="AF34" i="6"/>
  <c r="AF128" i="6"/>
  <c r="AF120" i="6"/>
  <c r="AF112" i="6"/>
  <c r="AF104" i="6"/>
  <c r="AF96" i="6"/>
  <c r="AF88" i="6"/>
  <c r="AF80" i="6"/>
  <c r="AF72" i="6"/>
  <c r="AF64" i="6"/>
  <c r="AF56" i="6"/>
  <c r="AF48" i="6"/>
  <c r="AF40" i="6"/>
  <c r="AF31" i="6"/>
  <c r="AF23" i="6"/>
  <c r="AF15" i="6"/>
  <c r="AF119" i="6"/>
  <c r="AF87" i="6"/>
  <c r="AF47" i="6"/>
  <c r="AF14" i="6"/>
  <c r="AF126" i="6"/>
  <c r="AF102" i="6"/>
  <c r="AF86" i="6"/>
  <c r="AF62" i="6"/>
  <c r="AF46" i="6"/>
  <c r="AF29" i="6"/>
  <c r="AF123" i="6"/>
  <c r="AF83" i="6"/>
  <c r="AF43" i="6"/>
  <c r="AF133" i="6"/>
  <c r="AF125" i="6"/>
  <c r="AF117" i="6"/>
  <c r="AF109" i="6"/>
  <c r="AF101" i="6"/>
  <c r="AF93" i="6"/>
  <c r="AF85" i="6"/>
  <c r="AF77" i="6"/>
  <c r="AF69" i="6"/>
  <c r="AF61" i="6"/>
  <c r="AF53" i="6"/>
  <c r="AF45" i="6"/>
  <c r="AF37" i="6"/>
  <c r="AF28" i="6"/>
  <c r="AF20" i="6"/>
  <c r="AF132" i="6"/>
  <c r="AF124" i="6"/>
  <c r="AF116" i="6"/>
  <c r="AF108" i="6"/>
  <c r="AF100" i="6"/>
  <c r="AF92" i="6"/>
  <c r="AF84" i="6"/>
  <c r="AF76" i="6"/>
  <c r="AF68" i="6"/>
  <c r="AF60" i="6"/>
  <c r="AF52" i="6"/>
  <c r="AF44" i="6"/>
  <c r="AF36" i="6"/>
  <c r="AF27" i="6"/>
  <c r="AF19" i="6"/>
  <c r="AF35" i="6"/>
  <c r="AF115" i="6"/>
  <c r="AF91" i="6"/>
  <c r="AF59" i="6"/>
  <c r="AF18" i="6"/>
  <c r="AB116" i="7"/>
  <c r="AC116" i="7" s="1"/>
  <c r="AB112" i="7"/>
  <c r="AC112" i="7" s="1"/>
  <c r="AB108" i="7"/>
  <c r="AC108" i="7" s="1"/>
  <c r="AB104" i="7"/>
  <c r="AC104" i="7" s="1"/>
  <c r="AB100" i="7"/>
  <c r="AC100" i="7" s="1"/>
  <c r="AD100" i="7" s="1"/>
  <c r="N93" i="12" s="1"/>
  <c r="AB96" i="7"/>
  <c r="AC96" i="7" s="1"/>
  <c r="AD96" i="7" s="1"/>
  <c r="N89" i="12" s="1"/>
  <c r="AB92" i="7"/>
  <c r="AC92" i="7" s="1"/>
  <c r="AD92" i="7" s="1"/>
  <c r="N85" i="12" s="1"/>
  <c r="V90" i="7"/>
  <c r="X90" i="7" s="1"/>
  <c r="Z90" i="7" s="1"/>
  <c r="AB84" i="7"/>
  <c r="AC84" i="7" s="1"/>
  <c r="AB82" i="7"/>
  <c r="AC82" i="7" s="1"/>
  <c r="AB80" i="7"/>
  <c r="AC80" i="7" s="1"/>
  <c r="AB78" i="7"/>
  <c r="AC78" i="7" s="1"/>
  <c r="AB76" i="7"/>
  <c r="AC76" i="7" s="1"/>
  <c r="AD76" i="7" s="1"/>
  <c r="N69" i="12" s="1"/>
  <c r="AB71" i="7"/>
  <c r="AC71" i="7" s="1"/>
  <c r="AB69" i="7"/>
  <c r="AC69" i="7" s="1"/>
  <c r="AB67" i="7"/>
  <c r="AC67" i="7" s="1"/>
  <c r="AB62" i="7"/>
  <c r="AC62" i="7" s="1"/>
  <c r="AD62" i="7" s="1"/>
  <c r="N55" i="12" s="1"/>
  <c r="AB59" i="7"/>
  <c r="AC59" i="7" s="1"/>
  <c r="AB49" i="7"/>
  <c r="AC49" i="7" s="1"/>
  <c r="AB47" i="7"/>
  <c r="AC47" i="7" s="1"/>
  <c r="AD47" i="7" s="1"/>
  <c r="N40" i="12" s="1"/>
  <c r="AB45" i="7"/>
  <c r="AC45" i="7" s="1"/>
  <c r="AD45" i="7" s="1"/>
  <c r="N38" i="12" s="1"/>
  <c r="AB42" i="7"/>
  <c r="AC42" i="7" s="1"/>
  <c r="AD42" i="7" s="1"/>
  <c r="N35" i="12" s="1"/>
  <c r="AB40" i="7"/>
  <c r="AC40" i="7" s="1"/>
  <c r="AB37" i="7"/>
  <c r="AC37" i="7" s="1"/>
  <c r="AB35" i="7"/>
  <c r="AC35" i="7" s="1"/>
  <c r="AB33" i="7"/>
  <c r="AC33" i="7" s="1"/>
  <c r="V26" i="7"/>
  <c r="X26" i="7" s="1"/>
  <c r="Z26" i="7" s="1"/>
  <c r="V24" i="7"/>
  <c r="X24" i="7" s="1"/>
  <c r="Z24" i="7" s="1"/>
  <c r="V22" i="7"/>
  <c r="X22" i="7" s="1"/>
  <c r="Z22" i="7" s="1"/>
  <c r="V20" i="7"/>
  <c r="X20" i="7" s="1"/>
  <c r="Z20" i="7" s="1"/>
  <c r="AB107" i="7"/>
  <c r="AC107" i="7" s="1"/>
  <c r="AB99" i="7"/>
  <c r="AC99" i="7" s="1"/>
  <c r="AD99" i="7" s="1"/>
  <c r="N92" i="12" s="1"/>
  <c r="AB75" i="7"/>
  <c r="AC75" i="7" s="1"/>
  <c r="V17" i="7"/>
  <c r="X17" i="7" s="1"/>
  <c r="Z17" i="7" s="1"/>
  <c r="AB135" i="7"/>
  <c r="AC135" i="7" s="1"/>
  <c r="AB134" i="7"/>
  <c r="AC134" i="7" s="1"/>
  <c r="AB133" i="7"/>
  <c r="AC133" i="7" s="1"/>
  <c r="AB132" i="7"/>
  <c r="AC132" i="7" s="1"/>
  <c r="AB131" i="7"/>
  <c r="AC131" i="7" s="1"/>
  <c r="AB130" i="7"/>
  <c r="AC130" i="7" s="1"/>
  <c r="AB129" i="7"/>
  <c r="AC129" i="7" s="1"/>
  <c r="AB128" i="7"/>
  <c r="AC128" i="7" s="1"/>
  <c r="AB127" i="7"/>
  <c r="AC127" i="7" s="1"/>
  <c r="AB126" i="7"/>
  <c r="AC126" i="7" s="1"/>
  <c r="AB125" i="7"/>
  <c r="AC125" i="7" s="1"/>
  <c r="AB124" i="7"/>
  <c r="AC124" i="7" s="1"/>
  <c r="AB123" i="7"/>
  <c r="AC123" i="7" s="1"/>
  <c r="AB122" i="7"/>
  <c r="AC122" i="7" s="1"/>
  <c r="AB121" i="7"/>
  <c r="AC121" i="7" s="1"/>
  <c r="AB120" i="7"/>
  <c r="AC120" i="7" s="1"/>
  <c r="AB119" i="7"/>
  <c r="AC119" i="7" s="1"/>
  <c r="AB118" i="7"/>
  <c r="AC118" i="7" s="1"/>
  <c r="AB117" i="7"/>
  <c r="AC117" i="7" s="1"/>
  <c r="V114" i="7"/>
  <c r="X114" i="7" s="1"/>
  <c r="V110" i="7"/>
  <c r="X110" i="7" s="1"/>
  <c r="V106" i="7"/>
  <c r="X106" i="7" s="1"/>
  <c r="V102" i="7"/>
  <c r="X102" i="7" s="1"/>
  <c r="Z102" i="7" s="1"/>
  <c r="V98" i="7"/>
  <c r="X98" i="7" s="1"/>
  <c r="Z98" i="7" s="1"/>
  <c r="V94" i="7"/>
  <c r="X94" i="7" s="1"/>
  <c r="Z94" i="7" s="1"/>
  <c r="V91" i="7"/>
  <c r="X91" i="7" s="1"/>
  <c r="Z91" i="7" s="1"/>
  <c r="AB89" i="7"/>
  <c r="AC89" i="7" s="1"/>
  <c r="V75" i="7"/>
  <c r="X75" i="7" s="1"/>
  <c r="Z75" i="7" s="1"/>
  <c r="V73" i="7"/>
  <c r="X73" i="7" s="1"/>
  <c r="Z73" i="7" s="1"/>
  <c r="V61" i="7"/>
  <c r="X61" i="7" s="1"/>
  <c r="Z61" i="7" s="1"/>
  <c r="V58" i="7"/>
  <c r="X58" i="7" s="1"/>
  <c r="Z58" i="7" s="1"/>
  <c r="V55" i="7"/>
  <c r="X55" i="7" s="1"/>
  <c r="V53" i="7"/>
  <c r="X53" i="7" s="1"/>
  <c r="Z53" i="7" s="1"/>
  <c r="V51" i="7"/>
  <c r="X51" i="7" s="1"/>
  <c r="Z51" i="7" s="1"/>
  <c r="V32" i="7"/>
  <c r="X32" i="7" s="1"/>
  <c r="Z32" i="7" s="1"/>
  <c r="AB25" i="7"/>
  <c r="AC25" i="7" s="1"/>
  <c r="AB23" i="7"/>
  <c r="AC23" i="7" s="1"/>
  <c r="AB21" i="7"/>
  <c r="AC21" i="7" s="1"/>
  <c r="AD21" i="7" s="1"/>
  <c r="N14" i="12" s="1"/>
  <c r="AB19" i="7"/>
  <c r="AC19" i="7" s="1"/>
  <c r="AD19" i="7" s="1"/>
  <c r="N12" i="12" s="1"/>
  <c r="AB91" i="7"/>
  <c r="AC91" i="7" s="1"/>
  <c r="AD91" i="7" s="1"/>
  <c r="N84" i="12" s="1"/>
  <c r="AB61" i="7"/>
  <c r="AC61" i="7" s="1"/>
  <c r="AD61" i="7" s="1"/>
  <c r="N54" i="12" s="1"/>
  <c r="V29" i="7"/>
  <c r="X29" i="7" s="1"/>
  <c r="Z29" i="7" s="1"/>
  <c r="AB113" i="7"/>
  <c r="AC113" i="7" s="1"/>
  <c r="AB109" i="7"/>
  <c r="AC109" i="7" s="1"/>
  <c r="AB105" i="7"/>
  <c r="AC105" i="7" s="1"/>
  <c r="AB101" i="7"/>
  <c r="AC101" i="7" s="1"/>
  <c r="AD101" i="7" s="1"/>
  <c r="N94" i="12" s="1"/>
  <c r="AB97" i="7"/>
  <c r="AC97" i="7" s="1"/>
  <c r="AD97" i="7" s="1"/>
  <c r="N90" i="12" s="1"/>
  <c r="AB93" i="7"/>
  <c r="AC93" i="7" s="1"/>
  <c r="AD93" i="7" s="1"/>
  <c r="N86" i="12" s="1"/>
  <c r="AB90" i="7"/>
  <c r="AC90" i="7" s="1"/>
  <c r="AD90" i="7" s="1"/>
  <c r="N83" i="12" s="1"/>
  <c r="V88" i="7"/>
  <c r="X88" i="7" s="1"/>
  <c r="V86" i="7"/>
  <c r="X86" i="7" s="1"/>
  <c r="Z86" i="7" s="1"/>
  <c r="AB74" i="7"/>
  <c r="AC74" i="7" s="1"/>
  <c r="AB72" i="7"/>
  <c r="AC72" i="7" s="1"/>
  <c r="AD72" i="7" s="1"/>
  <c r="N65" i="12" s="1"/>
  <c r="V66" i="7"/>
  <c r="X66" i="7" s="1"/>
  <c r="Z66" i="7" s="1"/>
  <c r="AB60" i="7"/>
  <c r="AC60" i="7" s="1"/>
  <c r="AD60" i="7" s="1"/>
  <c r="N53" i="12" s="1"/>
  <c r="V56" i="7"/>
  <c r="X56" i="7" s="1"/>
  <c r="Z56" i="7" s="1"/>
  <c r="AB54" i="7"/>
  <c r="AC54" i="7" s="1"/>
  <c r="AB52" i="7"/>
  <c r="AC52" i="7" s="1"/>
  <c r="AB50" i="7"/>
  <c r="AC50" i="7" s="1"/>
  <c r="AD50" i="7" s="1"/>
  <c r="N43" i="12" s="1"/>
  <c r="V39" i="7"/>
  <c r="X39" i="7" s="1"/>
  <c r="Z39" i="7" s="1"/>
  <c r="V30" i="7"/>
  <c r="X30" i="7" s="1"/>
  <c r="Z30" i="7" s="1"/>
  <c r="V27" i="7"/>
  <c r="X27" i="7" s="1"/>
  <c r="Z27" i="7" s="1"/>
  <c r="V18" i="7"/>
  <c r="X18" i="7" s="1"/>
  <c r="Z18" i="7" s="1"/>
  <c r="V16" i="7"/>
  <c r="X16" i="7" s="1"/>
  <c r="Z16" i="7" s="1"/>
  <c r="AB73" i="7"/>
  <c r="AC73" i="7" s="1"/>
  <c r="V115" i="7"/>
  <c r="X115" i="7" s="1"/>
  <c r="V111" i="7"/>
  <c r="X111" i="7" s="1"/>
  <c r="V107" i="7"/>
  <c r="X107" i="7" s="1"/>
  <c r="V103" i="7"/>
  <c r="X103" i="7" s="1"/>
  <c r="V99" i="7"/>
  <c r="X99" i="7" s="1"/>
  <c r="Z99" i="7" s="1"/>
  <c r="V95" i="7"/>
  <c r="X95" i="7" s="1"/>
  <c r="AB87" i="7"/>
  <c r="AC87" i="7" s="1"/>
  <c r="AB85" i="7"/>
  <c r="AC85" i="7" s="1"/>
  <c r="V84" i="7"/>
  <c r="X84" i="7" s="1"/>
  <c r="Z84" i="7" s="1"/>
  <c r="V82" i="7"/>
  <c r="X82" i="7" s="1"/>
  <c r="Z82" i="7" s="1"/>
  <c r="V80" i="7"/>
  <c r="X80" i="7" s="1"/>
  <c r="Z80" i="7" s="1"/>
  <c r="V78" i="7"/>
  <c r="X78" i="7" s="1"/>
  <c r="Z78" i="7" s="1"/>
  <c r="V71" i="7"/>
  <c r="X71" i="7" s="1"/>
  <c r="Z71" i="7" s="1"/>
  <c r="V69" i="7"/>
  <c r="X69" i="7" s="1"/>
  <c r="Z69" i="7" s="1"/>
  <c r="AB65" i="7"/>
  <c r="AC65" i="7" s="1"/>
  <c r="V64" i="7"/>
  <c r="X64" i="7" s="1"/>
  <c r="Z64" i="7" s="1"/>
  <c r="V59" i="7"/>
  <c r="X59" i="7" s="1"/>
  <c r="Z59" i="7" s="1"/>
  <c r="AB57" i="7"/>
  <c r="AC57" i="7" s="1"/>
  <c r="AD57" i="7" s="1"/>
  <c r="N50" i="12" s="1"/>
  <c r="V49" i="7"/>
  <c r="X49" i="7" s="1"/>
  <c r="Z49" i="7" s="1"/>
  <c r="V47" i="7"/>
  <c r="X47" i="7" s="1"/>
  <c r="Z47" i="7" s="1"/>
  <c r="V44" i="7"/>
  <c r="X44" i="7" s="1"/>
  <c r="Z44" i="7" s="1"/>
  <c r="V42" i="7"/>
  <c r="X42" i="7" s="1"/>
  <c r="Z42" i="7" s="1"/>
  <c r="V40" i="7"/>
  <c r="X40" i="7" s="1"/>
  <c r="Z40" i="7" s="1"/>
  <c r="AB38" i="7"/>
  <c r="AC38" i="7" s="1"/>
  <c r="AD38" i="7" s="1"/>
  <c r="N31" i="12" s="1"/>
  <c r="V37" i="7"/>
  <c r="X37" i="7" s="1"/>
  <c r="Z37" i="7" s="1"/>
  <c r="V35" i="7"/>
  <c r="X35" i="7" s="1"/>
  <c r="Z35" i="7" s="1"/>
  <c r="V33" i="7"/>
  <c r="X33" i="7" s="1"/>
  <c r="Z33" i="7" s="1"/>
  <c r="AB31" i="7"/>
  <c r="AC31" i="7" s="1"/>
  <c r="AB29" i="7"/>
  <c r="AC29" i="7" s="1"/>
  <c r="AD29" i="7" s="1"/>
  <c r="N22" i="12" s="1"/>
  <c r="AB26" i="7"/>
  <c r="AC26" i="7" s="1"/>
  <c r="AD26" i="7" s="1"/>
  <c r="N19" i="12" s="1"/>
  <c r="AB17" i="7"/>
  <c r="AC17" i="7" s="1"/>
  <c r="AB15" i="7"/>
  <c r="AC15" i="7" s="1"/>
  <c r="V116" i="7"/>
  <c r="X116" i="7" s="1"/>
  <c r="V108" i="7"/>
  <c r="X108" i="7" s="1"/>
  <c r="V104" i="7"/>
  <c r="X104" i="7" s="1"/>
  <c r="V92" i="7"/>
  <c r="X92" i="7" s="1"/>
  <c r="Z92" i="7" s="1"/>
  <c r="V74" i="7"/>
  <c r="X74" i="7" s="1"/>
  <c r="Z74" i="7" s="1"/>
  <c r="AB66" i="7"/>
  <c r="AC66" i="7" s="1"/>
  <c r="AD66" i="7" s="1"/>
  <c r="N59" i="12" s="1"/>
  <c r="AB39" i="7"/>
  <c r="AC39" i="7" s="1"/>
  <c r="AD39" i="7" s="1"/>
  <c r="N32" i="12" s="1"/>
  <c r="AB103" i="7"/>
  <c r="AC103" i="7" s="1"/>
  <c r="AB51" i="7"/>
  <c r="AC51" i="7" s="1"/>
  <c r="AD51" i="7" s="1"/>
  <c r="N44" i="12" s="1"/>
  <c r="AB44" i="7"/>
  <c r="AC44" i="7" s="1"/>
  <c r="AD44" i="7" s="1"/>
  <c r="N37" i="12" s="1"/>
  <c r="AB114" i="7"/>
  <c r="AC114" i="7" s="1"/>
  <c r="AB110" i="7"/>
  <c r="AC110" i="7" s="1"/>
  <c r="AB106" i="7"/>
  <c r="AC106" i="7" s="1"/>
  <c r="AB102" i="7"/>
  <c r="AC102" i="7" s="1"/>
  <c r="AD102" i="7" s="1"/>
  <c r="N95" i="12" s="1"/>
  <c r="AB98" i="7"/>
  <c r="AC98" i="7" s="1"/>
  <c r="AD98" i="7" s="1"/>
  <c r="N91" i="12" s="1"/>
  <c r="AB94" i="7"/>
  <c r="AC94" i="7" s="1"/>
  <c r="AD94" i="7" s="1"/>
  <c r="N87" i="12" s="1"/>
  <c r="V89" i="7"/>
  <c r="X89" i="7" s="1"/>
  <c r="Z89" i="7" s="1"/>
  <c r="AB83" i="7"/>
  <c r="AC83" i="7" s="1"/>
  <c r="AB81" i="7"/>
  <c r="AC81" i="7" s="1"/>
  <c r="AB79" i="7"/>
  <c r="AC79" i="7" s="1"/>
  <c r="AB77" i="7"/>
  <c r="AC77" i="7" s="1"/>
  <c r="AB70" i="7"/>
  <c r="AC70" i="7" s="1"/>
  <c r="AD70" i="7" s="1"/>
  <c r="N63" i="12" s="1"/>
  <c r="AB68" i="7"/>
  <c r="AC68" i="7" s="1"/>
  <c r="AD68" i="7" s="1"/>
  <c r="N61" i="12" s="1"/>
  <c r="V67" i="7"/>
  <c r="X67" i="7" s="1"/>
  <c r="Z67" i="7" s="1"/>
  <c r="AB63" i="7"/>
  <c r="AC63" i="7" s="1"/>
  <c r="AD63" i="7" s="1"/>
  <c r="N56" i="12" s="1"/>
  <c r="AB58" i="7"/>
  <c r="AC58" i="7" s="1"/>
  <c r="AD58" i="7" s="1"/>
  <c r="N51" i="12" s="1"/>
  <c r="AB55" i="7"/>
  <c r="AC55" i="7" s="1"/>
  <c r="AD55" i="7" s="1"/>
  <c r="N48" i="12" s="1"/>
  <c r="AB48" i="7"/>
  <c r="AC48" i="7" s="1"/>
  <c r="AD48" i="7" s="1"/>
  <c r="N41" i="12" s="1"/>
  <c r="AB46" i="7"/>
  <c r="AC46" i="7" s="1"/>
  <c r="AB43" i="7"/>
  <c r="AC43" i="7" s="1"/>
  <c r="AD43" i="7" s="1"/>
  <c r="N36" i="12" s="1"/>
  <c r="AB41" i="7"/>
  <c r="AC41" i="7" s="1"/>
  <c r="AB36" i="7"/>
  <c r="AC36" i="7" s="1"/>
  <c r="AB34" i="7"/>
  <c r="AC34" i="7" s="1"/>
  <c r="AD34" i="7" s="1"/>
  <c r="N27" i="12" s="1"/>
  <c r="AB32" i="7"/>
  <c r="AC32" i="7" s="1"/>
  <c r="AD32" i="7" s="1"/>
  <c r="N25" i="12" s="1"/>
  <c r="V28" i="7"/>
  <c r="X28" i="7" s="1"/>
  <c r="Z28" i="7" s="1"/>
  <c r="V25" i="7"/>
  <c r="V23" i="7"/>
  <c r="X23" i="7" s="1"/>
  <c r="Z23" i="7" s="1"/>
  <c r="V21" i="7"/>
  <c r="X21" i="7" s="1"/>
  <c r="Z21" i="7" s="1"/>
  <c r="V19" i="7"/>
  <c r="X19" i="7" s="1"/>
  <c r="Z19" i="7" s="1"/>
  <c r="V14" i="7"/>
  <c r="X14" i="7" s="1"/>
  <c r="Z14" i="7" s="1"/>
  <c r="V54" i="7"/>
  <c r="X54" i="7" s="1"/>
  <c r="Z54" i="7" s="1"/>
  <c r="AB95" i="7"/>
  <c r="AC95" i="7" s="1"/>
  <c r="AD95" i="7" s="1"/>
  <c r="N88" i="12" s="1"/>
  <c r="V87" i="7"/>
  <c r="X87" i="7" s="1"/>
  <c r="Z87" i="7" s="1"/>
  <c r="V65" i="7"/>
  <c r="X65" i="7" s="1"/>
  <c r="Z65" i="7" s="1"/>
  <c r="V57" i="7"/>
  <c r="X57" i="7" s="1"/>
  <c r="Z57" i="7" s="1"/>
  <c r="V31" i="7"/>
  <c r="X31" i="7" s="1"/>
  <c r="Z31" i="7" s="1"/>
  <c r="V135" i="7"/>
  <c r="X135" i="7" s="1"/>
  <c r="V134" i="7"/>
  <c r="X134" i="7" s="1"/>
  <c r="V133" i="7"/>
  <c r="X133" i="7" s="1"/>
  <c r="V132" i="7"/>
  <c r="X132" i="7" s="1"/>
  <c r="V131" i="7"/>
  <c r="X131" i="7" s="1"/>
  <c r="V130" i="7"/>
  <c r="X130" i="7" s="1"/>
  <c r="V129" i="7"/>
  <c r="X129" i="7" s="1"/>
  <c r="V128" i="7"/>
  <c r="X128" i="7" s="1"/>
  <c r="V127" i="7"/>
  <c r="X127" i="7" s="1"/>
  <c r="V126" i="7"/>
  <c r="X126" i="7" s="1"/>
  <c r="V125" i="7"/>
  <c r="X125" i="7" s="1"/>
  <c r="V124" i="7"/>
  <c r="X124" i="7" s="1"/>
  <c r="V123" i="7"/>
  <c r="X123" i="7" s="1"/>
  <c r="V122" i="7"/>
  <c r="X122" i="7" s="1"/>
  <c r="V121" i="7"/>
  <c r="X121" i="7" s="1"/>
  <c r="V120" i="7"/>
  <c r="X120" i="7" s="1"/>
  <c r="V119" i="7"/>
  <c r="X119" i="7" s="1"/>
  <c r="V118" i="7"/>
  <c r="X118" i="7" s="1"/>
  <c r="V117" i="7"/>
  <c r="X117" i="7" s="1"/>
  <c r="V113" i="7"/>
  <c r="X113" i="7" s="1"/>
  <c r="V109" i="7"/>
  <c r="X109" i="7" s="1"/>
  <c r="V105" i="7"/>
  <c r="X105" i="7" s="1"/>
  <c r="V101" i="7"/>
  <c r="X101" i="7" s="1"/>
  <c r="Z101" i="7" s="1"/>
  <c r="V97" i="7"/>
  <c r="X97" i="7" s="1"/>
  <c r="Z97" i="7" s="1"/>
  <c r="V93" i="7"/>
  <c r="X93" i="7" s="1"/>
  <c r="Z93" i="7" s="1"/>
  <c r="AB86" i="7"/>
  <c r="AC86" i="7" s="1"/>
  <c r="V85" i="7"/>
  <c r="X85" i="7" s="1"/>
  <c r="Z85" i="7" s="1"/>
  <c r="V83" i="7"/>
  <c r="X83" i="7" s="1"/>
  <c r="Z83" i="7" s="1"/>
  <c r="V81" i="7"/>
  <c r="X81" i="7" s="1"/>
  <c r="Z81" i="7" s="1"/>
  <c r="V79" i="7"/>
  <c r="X79" i="7" s="1"/>
  <c r="Z79" i="7" s="1"/>
  <c r="V77" i="7"/>
  <c r="X77" i="7" s="1"/>
  <c r="Z77" i="7" s="1"/>
  <c r="V72" i="7"/>
  <c r="X72" i="7" s="1"/>
  <c r="Z72" i="7" s="1"/>
  <c r="V70" i="7"/>
  <c r="X70" i="7" s="1"/>
  <c r="Z70" i="7" s="1"/>
  <c r="V68" i="7"/>
  <c r="X68" i="7" s="1"/>
  <c r="Z68" i="7" s="1"/>
  <c r="AB64" i="7"/>
  <c r="AC64" i="7" s="1"/>
  <c r="AD64" i="7" s="1"/>
  <c r="N57" i="12" s="1"/>
  <c r="V63" i="7"/>
  <c r="X63" i="7" s="1"/>
  <c r="Z63" i="7" s="1"/>
  <c r="V60" i="7"/>
  <c r="X60" i="7" s="1"/>
  <c r="Z60" i="7" s="1"/>
  <c r="AB56" i="7"/>
  <c r="AC56" i="7" s="1"/>
  <c r="V50" i="7"/>
  <c r="X50" i="7" s="1"/>
  <c r="Z50" i="7" s="1"/>
  <c r="V48" i="7"/>
  <c r="X48" i="7" s="1"/>
  <c r="Z48" i="7" s="1"/>
  <c r="V46" i="7"/>
  <c r="X46" i="7" s="1"/>
  <c r="Z46" i="7" s="1"/>
  <c r="V43" i="7"/>
  <c r="X43" i="7" s="1"/>
  <c r="Z43" i="7" s="1"/>
  <c r="V41" i="7"/>
  <c r="X41" i="7" s="1"/>
  <c r="Z41" i="7" s="1"/>
  <c r="V36" i="7"/>
  <c r="X36" i="7" s="1"/>
  <c r="Z36" i="7" s="1"/>
  <c r="V34" i="7"/>
  <c r="X34" i="7" s="1"/>
  <c r="Z34" i="7" s="1"/>
  <c r="AB30" i="7"/>
  <c r="AC30" i="7" s="1"/>
  <c r="AD30" i="7" s="1"/>
  <c r="N23" i="12" s="1"/>
  <c r="AB28" i="7"/>
  <c r="AC28" i="7" s="1"/>
  <c r="AD28" i="7" s="1"/>
  <c r="N21" i="12" s="1"/>
  <c r="AB16" i="7"/>
  <c r="AC16" i="7" s="1"/>
  <c r="AB14" i="7"/>
  <c r="AC14" i="7" s="1"/>
  <c r="AD14" i="7" s="1"/>
  <c r="V112" i="7"/>
  <c r="X112" i="7" s="1"/>
  <c r="V100" i="7"/>
  <c r="X100" i="7" s="1"/>
  <c r="Z100" i="7" s="1"/>
  <c r="V96" i="7"/>
  <c r="X96" i="7" s="1"/>
  <c r="Z96" i="7" s="1"/>
  <c r="AB88" i="7"/>
  <c r="AC88" i="7" s="1"/>
  <c r="V76" i="7"/>
  <c r="X76" i="7" s="1"/>
  <c r="Z76" i="7" s="1"/>
  <c r="V62" i="7"/>
  <c r="X62" i="7" s="1"/>
  <c r="Z62" i="7" s="1"/>
  <c r="V52" i="7"/>
  <c r="X52" i="7" s="1"/>
  <c r="Z52" i="7" s="1"/>
  <c r="V45" i="7"/>
  <c r="X45" i="7" s="1"/>
  <c r="Z45" i="7" s="1"/>
  <c r="AB27" i="7"/>
  <c r="AC27" i="7" s="1"/>
  <c r="AD27" i="7" s="1"/>
  <c r="N20" i="12" s="1"/>
  <c r="AB24" i="7"/>
  <c r="AC24" i="7" s="1"/>
  <c r="AB22" i="7"/>
  <c r="AC22" i="7" s="1"/>
  <c r="AD22" i="7" s="1"/>
  <c r="N15" i="12" s="1"/>
  <c r="AB20" i="7"/>
  <c r="AC20" i="7" s="1"/>
  <c r="AD20" i="7" s="1"/>
  <c r="N13" i="12" s="1"/>
  <c r="AB18" i="7"/>
  <c r="AC18" i="7" s="1"/>
  <c r="AD18" i="7" s="1"/>
  <c r="N11" i="12" s="1"/>
  <c r="AB115" i="7"/>
  <c r="AC115" i="7" s="1"/>
  <c r="AB111" i="7"/>
  <c r="AC111" i="7" s="1"/>
  <c r="AB53" i="7"/>
  <c r="AC53" i="7" s="1"/>
  <c r="AD53" i="7" s="1"/>
  <c r="N46" i="12" s="1"/>
  <c r="V38" i="7"/>
  <c r="X38" i="7" s="1"/>
  <c r="Z38" i="7" s="1"/>
  <c r="V15" i="7"/>
  <c r="X15" i="7" s="1"/>
  <c r="Z15" i="7" s="1"/>
  <c r="AB16" i="6"/>
  <c r="AC16" i="6" s="1"/>
  <c r="AB28" i="6"/>
  <c r="AC28" i="6" s="1"/>
  <c r="AD28" i="6" s="1"/>
  <c r="M21" i="12" s="1"/>
  <c r="AB30" i="6"/>
  <c r="AC30" i="6" s="1"/>
  <c r="AB39" i="6"/>
  <c r="AC39" i="6" s="1"/>
  <c r="AD39" i="6" s="1"/>
  <c r="M32" i="12" s="1"/>
  <c r="AB41" i="6"/>
  <c r="AC41" i="6" s="1"/>
  <c r="AB43" i="6"/>
  <c r="AC43" i="6" s="1"/>
  <c r="AB46" i="6"/>
  <c r="AC46" i="6" s="1"/>
  <c r="AB48" i="6"/>
  <c r="AC48" i="6" s="1"/>
  <c r="AB55" i="6"/>
  <c r="AC55" i="6" s="1"/>
  <c r="AD55" i="6" s="1"/>
  <c r="M48" i="12" s="1"/>
  <c r="AB57" i="6"/>
  <c r="AC57" i="6" s="1"/>
  <c r="AB60" i="6"/>
  <c r="AC60" i="6" s="1"/>
  <c r="AD60" i="6" s="1"/>
  <c r="M53" i="12" s="1"/>
  <c r="AB67" i="6"/>
  <c r="AC67" i="6" s="1"/>
  <c r="AB69" i="6"/>
  <c r="AC69" i="6" s="1"/>
  <c r="AB71" i="6"/>
  <c r="AC71" i="6" s="1"/>
  <c r="AB76" i="6"/>
  <c r="AC76" i="6" s="1"/>
  <c r="AD76" i="6" s="1"/>
  <c r="M69" i="12" s="1"/>
  <c r="AB78" i="6"/>
  <c r="AC78" i="6" s="1"/>
  <c r="AB80" i="6"/>
  <c r="AC80" i="6" s="1"/>
  <c r="AB82" i="6"/>
  <c r="AC82" i="6" s="1"/>
  <c r="AB84" i="6"/>
  <c r="AC84" i="6" s="1"/>
  <c r="AB86" i="6"/>
  <c r="AC86" i="6" s="1"/>
  <c r="V93" i="6"/>
  <c r="X93" i="6" s="1"/>
  <c r="Z93" i="6" s="1"/>
  <c r="V97" i="6"/>
  <c r="X97" i="6" s="1"/>
  <c r="Z97" i="6" s="1"/>
  <c r="V101" i="6"/>
  <c r="X101" i="6" s="1"/>
  <c r="Z101" i="6" s="1"/>
  <c r="V105" i="6"/>
  <c r="X105" i="6" s="1"/>
  <c r="AB108" i="6"/>
  <c r="AC108" i="6" s="1"/>
  <c r="V110" i="6"/>
  <c r="X110" i="6" s="1"/>
  <c r="AB113" i="6"/>
  <c r="AC113" i="6" s="1"/>
  <c r="V119" i="6"/>
  <c r="X119" i="6" s="1"/>
  <c r="V124" i="6"/>
  <c r="X124" i="6" s="1"/>
  <c r="AB127" i="6"/>
  <c r="AC127" i="6" s="1"/>
  <c r="V129" i="6"/>
  <c r="X129" i="6" s="1"/>
  <c r="AB132" i="6"/>
  <c r="AC132" i="6" s="1"/>
  <c r="V15" i="6"/>
  <c r="X15" i="6" s="1"/>
  <c r="Z15" i="6" s="1"/>
  <c r="V43" i="6"/>
  <c r="X43" i="6" s="1"/>
  <c r="Z43" i="6" s="1"/>
  <c r="V121" i="6"/>
  <c r="X121" i="6" s="1"/>
  <c r="V90" i="6"/>
  <c r="X90" i="6" s="1"/>
  <c r="Z90" i="6" s="1"/>
  <c r="V106" i="6"/>
  <c r="X106" i="6" s="1"/>
  <c r="AB118" i="6"/>
  <c r="AC118" i="6" s="1"/>
  <c r="AB128" i="6"/>
  <c r="AC128" i="6" s="1"/>
  <c r="V17" i="6"/>
  <c r="X17" i="6" s="1"/>
  <c r="Z17" i="6" s="1"/>
  <c r="V29" i="6"/>
  <c r="X29" i="6" s="1"/>
  <c r="Z29" i="6" s="1"/>
  <c r="V31" i="6"/>
  <c r="X31" i="6" s="1"/>
  <c r="Z31" i="6" s="1"/>
  <c r="V40" i="6"/>
  <c r="X40" i="6" s="1"/>
  <c r="Z40" i="6" s="1"/>
  <c r="V42" i="6"/>
  <c r="X42" i="6" s="1"/>
  <c r="Z42" i="6" s="1"/>
  <c r="V44" i="6"/>
  <c r="X44" i="6" s="1"/>
  <c r="Z44" i="6" s="1"/>
  <c r="V47" i="6"/>
  <c r="X47" i="6" s="1"/>
  <c r="Z47" i="6" s="1"/>
  <c r="V49" i="6"/>
  <c r="X49" i="6" s="1"/>
  <c r="Z49" i="6" s="1"/>
  <c r="V56" i="6"/>
  <c r="X56" i="6" s="1"/>
  <c r="Z56" i="6" s="1"/>
  <c r="V58" i="6"/>
  <c r="X58" i="6" s="1"/>
  <c r="Z58" i="6" s="1"/>
  <c r="V61" i="6"/>
  <c r="X61" i="6" s="1"/>
  <c r="Z61" i="6" s="1"/>
  <c r="V68" i="6"/>
  <c r="X68" i="6" s="1"/>
  <c r="Z68" i="6" s="1"/>
  <c r="V70" i="6"/>
  <c r="X70" i="6" s="1"/>
  <c r="Z70" i="6" s="1"/>
  <c r="V72" i="6"/>
  <c r="X72" i="6" s="1"/>
  <c r="Z72" i="6" s="1"/>
  <c r="V77" i="6"/>
  <c r="X77" i="6" s="1"/>
  <c r="Z77" i="6" s="1"/>
  <c r="V79" i="6"/>
  <c r="X79" i="6" s="1"/>
  <c r="Z79" i="6" s="1"/>
  <c r="V81" i="6"/>
  <c r="X81" i="6" s="1"/>
  <c r="Z81" i="6" s="1"/>
  <c r="V83" i="6"/>
  <c r="X83" i="6" s="1"/>
  <c r="Z83" i="6" s="1"/>
  <c r="V85" i="6"/>
  <c r="X85" i="6" s="1"/>
  <c r="Z85" i="6" s="1"/>
  <c r="V87" i="6"/>
  <c r="X87" i="6" s="1"/>
  <c r="Z87" i="6" s="1"/>
  <c r="AB91" i="6"/>
  <c r="AC91" i="6" s="1"/>
  <c r="AB95" i="6"/>
  <c r="AC95" i="6" s="1"/>
  <c r="AD95" i="6" s="1"/>
  <c r="M88" i="12" s="1"/>
  <c r="AB99" i="6"/>
  <c r="AC99" i="6" s="1"/>
  <c r="AD99" i="6" s="1"/>
  <c r="M92" i="12" s="1"/>
  <c r="AB103" i="6"/>
  <c r="AC103" i="6" s="1"/>
  <c r="V109" i="6"/>
  <c r="X109" i="6" s="1"/>
  <c r="AB112" i="6"/>
  <c r="AC112" i="6" s="1"/>
  <c r="V114" i="6"/>
  <c r="X114" i="6" s="1"/>
  <c r="AB117" i="6"/>
  <c r="AC117" i="6" s="1"/>
  <c r="AB122" i="6"/>
  <c r="AC122" i="6" s="1"/>
  <c r="V128" i="6"/>
  <c r="X128" i="6" s="1"/>
  <c r="AB131" i="6"/>
  <c r="AC131" i="6" s="1"/>
  <c r="V133" i="6"/>
  <c r="X133" i="6" s="1"/>
  <c r="V30" i="6"/>
  <c r="X30" i="6" s="1"/>
  <c r="Z30" i="6" s="1"/>
  <c r="V57" i="6"/>
  <c r="X57" i="6" s="1"/>
  <c r="Z57" i="6" s="1"/>
  <c r="V71" i="6"/>
  <c r="X71" i="6" s="1"/>
  <c r="Z71" i="6" s="1"/>
  <c r="V80" i="6"/>
  <c r="X80" i="6" s="1"/>
  <c r="Z80" i="6" s="1"/>
  <c r="V88" i="6"/>
  <c r="X88" i="6" s="1"/>
  <c r="AB93" i="6"/>
  <c r="AC93" i="6" s="1"/>
  <c r="AD93" i="6" s="1"/>
  <c r="M86" i="12" s="1"/>
  <c r="AB97" i="6"/>
  <c r="AC97" i="6" s="1"/>
  <c r="AD97" i="6" s="1"/>
  <c r="M90" i="12" s="1"/>
  <c r="AB101" i="6"/>
  <c r="AC101" i="6" s="1"/>
  <c r="AD101" i="6" s="1"/>
  <c r="M94" i="12" s="1"/>
  <c r="AB110" i="6"/>
  <c r="AC110" i="6" s="1"/>
  <c r="V126" i="6"/>
  <c r="X126" i="6" s="1"/>
  <c r="AB129" i="6"/>
  <c r="AC129" i="6" s="1"/>
  <c r="AB134" i="6"/>
  <c r="AC134" i="6" s="1"/>
  <c r="V115" i="6"/>
  <c r="X115" i="6" s="1"/>
  <c r="AB123" i="6"/>
  <c r="AC123" i="6" s="1"/>
  <c r="AB18" i="6"/>
  <c r="AC18" i="6" s="1"/>
  <c r="AD18" i="6" s="1"/>
  <c r="M11" i="12" s="1"/>
  <c r="AB20" i="6"/>
  <c r="AC20" i="6" s="1"/>
  <c r="AB22" i="6"/>
  <c r="AC22" i="6" s="1"/>
  <c r="AD22" i="6" s="1"/>
  <c r="M15" i="12" s="1"/>
  <c r="AB24" i="6"/>
  <c r="AC24" i="6" s="1"/>
  <c r="AD24" i="6" s="1"/>
  <c r="M17" i="12" s="1"/>
  <c r="AB27" i="6"/>
  <c r="AC27" i="6" s="1"/>
  <c r="AD27" i="6" s="1"/>
  <c r="M20" i="12" s="1"/>
  <c r="AB32" i="6"/>
  <c r="AC32" i="6" s="1"/>
  <c r="AD32" i="6" s="1"/>
  <c r="M25" i="12" s="1"/>
  <c r="AB34" i="6"/>
  <c r="AC34" i="6" s="1"/>
  <c r="AD34" i="6" s="1"/>
  <c r="M27" i="12" s="1"/>
  <c r="AB36" i="6"/>
  <c r="AC36" i="6" s="1"/>
  <c r="AB38" i="6"/>
  <c r="AC38" i="6" s="1"/>
  <c r="AD38" i="6" s="1"/>
  <c r="M31" i="12" s="1"/>
  <c r="AB50" i="6"/>
  <c r="AC50" i="6" s="1"/>
  <c r="AD50" i="6" s="1"/>
  <c r="M43" i="12" s="1"/>
  <c r="AB52" i="6"/>
  <c r="AC52" i="6" s="1"/>
  <c r="AB54" i="6"/>
  <c r="AC54" i="6" s="1"/>
  <c r="AB59" i="6"/>
  <c r="AC59" i="6" s="1"/>
  <c r="AB62" i="6"/>
  <c r="AC62" i="6" s="1"/>
  <c r="AD62" i="6" s="1"/>
  <c r="M55" i="12" s="1"/>
  <c r="AB64" i="6"/>
  <c r="AC64" i="6" s="1"/>
  <c r="AB73" i="6"/>
  <c r="AC73" i="6" s="1"/>
  <c r="AB75" i="6"/>
  <c r="AC75" i="6" s="1"/>
  <c r="AB88" i="6"/>
  <c r="AC88" i="6" s="1"/>
  <c r="V92" i="6"/>
  <c r="X92" i="6" s="1"/>
  <c r="Z92" i="6" s="1"/>
  <c r="V96" i="6"/>
  <c r="X96" i="6" s="1"/>
  <c r="Z96" i="6" s="1"/>
  <c r="V100" i="6"/>
  <c r="X100" i="6" s="1"/>
  <c r="Z100" i="6" s="1"/>
  <c r="V104" i="6"/>
  <c r="X104" i="6" s="1"/>
  <c r="AB107" i="6"/>
  <c r="AC107" i="6" s="1"/>
  <c r="V113" i="6"/>
  <c r="X113" i="6" s="1"/>
  <c r="V118" i="6"/>
  <c r="X118" i="6" s="1"/>
  <c r="V123" i="6"/>
  <c r="X123" i="6" s="1"/>
  <c r="AB126" i="6"/>
  <c r="AC126" i="6" s="1"/>
  <c r="V132" i="6"/>
  <c r="X132" i="6" s="1"/>
  <c r="AB14" i="6"/>
  <c r="AC14" i="6" s="1"/>
  <c r="AD14" i="6" s="1"/>
  <c r="V18" i="6"/>
  <c r="X18" i="6" s="1"/>
  <c r="Z18" i="6" s="1"/>
  <c r="V32" i="6"/>
  <c r="X32" i="6" s="1"/>
  <c r="Z32" i="6" s="1"/>
  <c r="V41" i="6"/>
  <c r="X41" i="6" s="1"/>
  <c r="Z41" i="6" s="1"/>
  <c r="V50" i="6"/>
  <c r="X50" i="6" s="1"/>
  <c r="Z50" i="6" s="1"/>
  <c r="V67" i="6"/>
  <c r="X67" i="6" s="1"/>
  <c r="Z67" i="6" s="1"/>
  <c r="V84" i="6"/>
  <c r="X84" i="6" s="1"/>
  <c r="Z84" i="6" s="1"/>
  <c r="AB92" i="6"/>
  <c r="AC92" i="6" s="1"/>
  <c r="AD92" i="6" s="1"/>
  <c r="M85" i="12" s="1"/>
  <c r="AB104" i="6"/>
  <c r="AC104" i="6" s="1"/>
  <c r="AB109" i="6"/>
  <c r="AC109" i="6" s="1"/>
  <c r="V19" i="6"/>
  <c r="X19" i="6" s="1"/>
  <c r="Z19" i="6" s="1"/>
  <c r="V21" i="6"/>
  <c r="X21" i="6" s="1"/>
  <c r="Z21" i="6" s="1"/>
  <c r="V23" i="6"/>
  <c r="X23" i="6" s="1"/>
  <c r="Z23" i="6" s="1"/>
  <c r="V25" i="6"/>
  <c r="X25" i="6" s="1"/>
  <c r="Z25" i="6" s="1"/>
  <c r="V28" i="6"/>
  <c r="X28" i="6" s="1"/>
  <c r="Z28" i="6" s="1"/>
  <c r="V33" i="6"/>
  <c r="X33" i="6" s="1"/>
  <c r="Z33" i="6" s="1"/>
  <c r="V35" i="6"/>
  <c r="X35" i="6" s="1"/>
  <c r="Z35" i="6" s="1"/>
  <c r="V37" i="6"/>
  <c r="X37" i="6" s="1"/>
  <c r="Z37" i="6" s="1"/>
  <c r="V39" i="6"/>
  <c r="X39" i="6" s="1"/>
  <c r="Z39" i="6" s="1"/>
  <c r="V51" i="6"/>
  <c r="X51" i="6" s="1"/>
  <c r="Z51" i="6" s="1"/>
  <c r="V53" i="6"/>
  <c r="X53" i="6" s="1"/>
  <c r="Z53" i="6" s="1"/>
  <c r="V55" i="6"/>
  <c r="X55" i="6" s="1"/>
  <c r="V60" i="6"/>
  <c r="X60" i="6" s="1"/>
  <c r="Z60" i="6" s="1"/>
  <c r="V63" i="6"/>
  <c r="X63" i="6" s="1"/>
  <c r="Z63" i="6" s="1"/>
  <c r="V65" i="6"/>
  <c r="X65" i="6" s="1"/>
  <c r="Z65" i="6" s="1"/>
  <c r="V74" i="6"/>
  <c r="X74" i="6" s="1"/>
  <c r="Z74" i="6" s="1"/>
  <c r="V76" i="6"/>
  <c r="X76" i="6" s="1"/>
  <c r="Z76" i="6" s="1"/>
  <c r="V89" i="6"/>
  <c r="X89" i="6" s="1"/>
  <c r="Z89" i="6" s="1"/>
  <c r="AB94" i="6"/>
  <c r="AC94" i="6" s="1"/>
  <c r="AD94" i="6" s="1"/>
  <c r="M87" i="12" s="1"/>
  <c r="AB98" i="6"/>
  <c r="AC98" i="6" s="1"/>
  <c r="AD98" i="6" s="1"/>
  <c r="M91" i="12" s="1"/>
  <c r="AB102" i="6"/>
  <c r="AC102" i="6" s="1"/>
  <c r="AD102" i="6" s="1"/>
  <c r="M95" i="12" s="1"/>
  <c r="V108" i="6"/>
  <c r="X108" i="6" s="1"/>
  <c r="AB111" i="6"/>
  <c r="AC111" i="6" s="1"/>
  <c r="AB116" i="6"/>
  <c r="AC116" i="6" s="1"/>
  <c r="AB121" i="6"/>
  <c r="AC121" i="6" s="1"/>
  <c r="V127" i="6"/>
  <c r="X127" i="6" s="1"/>
  <c r="AB130" i="6"/>
  <c r="AC130" i="6" s="1"/>
  <c r="V27" i="6"/>
  <c r="X27" i="6" s="1"/>
  <c r="Z27" i="6" s="1"/>
  <c r="V46" i="6"/>
  <c r="X46" i="6" s="1"/>
  <c r="Z46" i="6" s="1"/>
  <c r="V62" i="6"/>
  <c r="X62" i="6" s="1"/>
  <c r="Z62" i="6" s="1"/>
  <c r="V82" i="6"/>
  <c r="X82" i="6" s="1"/>
  <c r="Z82" i="6" s="1"/>
  <c r="AB96" i="6"/>
  <c r="AC96" i="6" s="1"/>
  <c r="AD96" i="6" s="1"/>
  <c r="M89" i="12" s="1"/>
  <c r="V125" i="6"/>
  <c r="X125" i="6" s="1"/>
  <c r="V134" i="6"/>
  <c r="X134" i="6" s="1"/>
  <c r="V14" i="6"/>
  <c r="X14" i="6" s="1"/>
  <c r="Z14" i="6" s="1"/>
  <c r="AB17" i="6"/>
  <c r="AC17" i="6" s="1"/>
  <c r="AD17" i="6" s="1"/>
  <c r="M10" i="12" s="1"/>
  <c r="AB26" i="6"/>
  <c r="AC26" i="6" s="1"/>
  <c r="AD26" i="6" s="1"/>
  <c r="M19" i="12" s="1"/>
  <c r="AB29" i="6"/>
  <c r="AC29" i="6" s="1"/>
  <c r="AB31" i="6"/>
  <c r="AC31" i="6" s="1"/>
  <c r="AD31" i="6" s="1"/>
  <c r="M24" i="12" s="1"/>
  <c r="AB40" i="6"/>
  <c r="AC40" i="6" s="1"/>
  <c r="AB42" i="6"/>
  <c r="AC42" i="6" s="1"/>
  <c r="AB45" i="6"/>
  <c r="AC45" i="6" s="1"/>
  <c r="AD45" i="6" s="1"/>
  <c r="M38" i="12" s="1"/>
  <c r="AB47" i="6"/>
  <c r="AC47" i="6" s="1"/>
  <c r="AD47" i="6" s="1"/>
  <c r="M40" i="12" s="1"/>
  <c r="AB49" i="6"/>
  <c r="AC49" i="6" s="1"/>
  <c r="AD49" i="6" s="1"/>
  <c r="M42" i="12" s="1"/>
  <c r="AB56" i="6"/>
  <c r="AC56" i="6" s="1"/>
  <c r="AB61" i="6"/>
  <c r="AC61" i="6" s="1"/>
  <c r="AB66" i="6"/>
  <c r="AC66" i="6" s="1"/>
  <c r="AD66" i="6" s="1"/>
  <c r="M59" i="12" s="1"/>
  <c r="AB68" i="6"/>
  <c r="AC68" i="6" s="1"/>
  <c r="AD68" i="6" s="1"/>
  <c r="M61" i="12" s="1"/>
  <c r="AB70" i="6"/>
  <c r="AC70" i="6" s="1"/>
  <c r="AB77" i="6"/>
  <c r="AC77" i="6" s="1"/>
  <c r="AB79" i="6"/>
  <c r="AC79" i="6" s="1"/>
  <c r="AB81" i="6"/>
  <c r="AC81" i="6" s="1"/>
  <c r="AB83" i="6"/>
  <c r="AC83" i="6" s="1"/>
  <c r="AB85" i="6"/>
  <c r="AC85" i="6" s="1"/>
  <c r="AB87" i="6"/>
  <c r="AC87" i="6" s="1"/>
  <c r="AB90" i="6"/>
  <c r="AC90" i="6" s="1"/>
  <c r="AD90" i="6" s="1"/>
  <c r="M83" i="12" s="1"/>
  <c r="V95" i="6"/>
  <c r="X95" i="6" s="1"/>
  <c r="V99" i="6"/>
  <c r="X99" i="6" s="1"/>
  <c r="Z99" i="6" s="1"/>
  <c r="V103" i="6"/>
  <c r="X103" i="6" s="1"/>
  <c r="AB106" i="6"/>
  <c r="AC106" i="6" s="1"/>
  <c r="V112" i="6"/>
  <c r="X112" i="6" s="1"/>
  <c r="AB115" i="6"/>
  <c r="AC115" i="6" s="1"/>
  <c r="V117" i="6"/>
  <c r="X117" i="6" s="1"/>
  <c r="AB120" i="6"/>
  <c r="AC120" i="6" s="1"/>
  <c r="V122" i="6"/>
  <c r="X122" i="6" s="1"/>
  <c r="AB125" i="6"/>
  <c r="AC125" i="6" s="1"/>
  <c r="V131" i="6"/>
  <c r="X131" i="6" s="1"/>
  <c r="AB135" i="6"/>
  <c r="AC135" i="6" s="1"/>
  <c r="V16" i="6"/>
  <c r="X16" i="6" s="1"/>
  <c r="Z16" i="6" s="1"/>
  <c r="V48" i="6"/>
  <c r="X48" i="6" s="1"/>
  <c r="Z48" i="6" s="1"/>
  <c r="V69" i="6"/>
  <c r="X69" i="6" s="1"/>
  <c r="Z69" i="6" s="1"/>
  <c r="V78" i="6"/>
  <c r="X78" i="6" s="1"/>
  <c r="Z78" i="6" s="1"/>
  <c r="V86" i="6"/>
  <c r="X86" i="6" s="1"/>
  <c r="Z86" i="6" s="1"/>
  <c r="V91" i="6"/>
  <c r="X91" i="6" s="1"/>
  <c r="Z91" i="6" s="1"/>
  <c r="V107" i="6"/>
  <c r="X107" i="6" s="1"/>
  <c r="V116" i="6"/>
  <c r="X116" i="6" s="1"/>
  <c r="AB119" i="6"/>
  <c r="AC119" i="6" s="1"/>
  <c r="AB15" i="6"/>
  <c r="AC15" i="6" s="1"/>
  <c r="AB100" i="6"/>
  <c r="AC100" i="6" s="1"/>
  <c r="AD100" i="6" s="1"/>
  <c r="M93" i="12" s="1"/>
  <c r="AB19" i="6"/>
  <c r="AC19" i="6" s="1"/>
  <c r="AD19" i="6" s="1"/>
  <c r="M12" i="12" s="1"/>
  <c r="AB21" i="6"/>
  <c r="AC21" i="6" s="1"/>
  <c r="AD21" i="6" s="1"/>
  <c r="M14" i="12" s="1"/>
  <c r="AB23" i="6"/>
  <c r="AC23" i="6" s="1"/>
  <c r="AB25" i="6"/>
  <c r="AC25" i="6" s="1"/>
  <c r="AB33" i="6"/>
  <c r="AC33" i="6" s="1"/>
  <c r="AB35" i="6"/>
  <c r="AC35" i="6" s="1"/>
  <c r="AB37" i="6"/>
  <c r="AC37" i="6" s="1"/>
  <c r="AB44" i="6"/>
  <c r="AC44" i="6" s="1"/>
  <c r="AD44" i="6" s="1"/>
  <c r="M37" i="12" s="1"/>
  <c r="AB51" i="6"/>
  <c r="AC51" i="6" s="1"/>
  <c r="AB53" i="6"/>
  <c r="AC53" i="6" s="1"/>
  <c r="AD53" i="6" s="1"/>
  <c r="M46" i="12" s="1"/>
  <c r="AB58" i="6"/>
  <c r="AC58" i="6" s="1"/>
  <c r="AD58" i="6" s="1"/>
  <c r="M51" i="12" s="1"/>
  <c r="AB63" i="6"/>
  <c r="AC63" i="6" s="1"/>
  <c r="AB65" i="6"/>
  <c r="AC65" i="6" s="1"/>
  <c r="AB72" i="6"/>
  <c r="AC72" i="6" s="1"/>
  <c r="AD72" i="6" s="1"/>
  <c r="M65" i="12" s="1"/>
  <c r="AB74" i="6"/>
  <c r="AC74" i="6" s="1"/>
  <c r="AB89" i="6"/>
  <c r="AC89" i="6" s="1"/>
  <c r="V94" i="6"/>
  <c r="X94" i="6" s="1"/>
  <c r="Z94" i="6" s="1"/>
  <c r="V98" i="6"/>
  <c r="X98" i="6" s="1"/>
  <c r="Z98" i="6" s="1"/>
  <c r="V102" i="6"/>
  <c r="X102" i="6" s="1"/>
  <c r="Z102" i="6" s="1"/>
  <c r="AB105" i="6"/>
  <c r="AC105" i="6" s="1"/>
  <c r="V111" i="6"/>
  <c r="X111" i="6" s="1"/>
  <c r="AB114" i="6"/>
  <c r="AC114" i="6" s="1"/>
  <c r="V120" i="6"/>
  <c r="X120" i="6" s="1"/>
  <c r="AB124" i="6"/>
  <c r="AC124" i="6" s="1"/>
  <c r="V130" i="6"/>
  <c r="X130" i="6" s="1"/>
  <c r="AB133" i="6"/>
  <c r="AC133" i="6" s="1"/>
  <c r="V135" i="6"/>
  <c r="X135" i="6" s="1"/>
  <c r="V20" i="6"/>
  <c r="X20" i="6" s="1"/>
  <c r="Z20" i="6" s="1"/>
  <c r="V22" i="6"/>
  <c r="X22" i="6" s="1"/>
  <c r="Z22" i="6" s="1"/>
  <c r="V24" i="6"/>
  <c r="X24" i="6" s="1"/>
  <c r="Z24" i="6" s="1"/>
  <c r="V26" i="6"/>
  <c r="X26" i="6" s="1"/>
  <c r="Z26" i="6" s="1"/>
  <c r="V34" i="6"/>
  <c r="X34" i="6" s="1"/>
  <c r="Z34" i="6" s="1"/>
  <c r="V36" i="6"/>
  <c r="X36" i="6" s="1"/>
  <c r="Z36" i="6" s="1"/>
  <c r="V38" i="6"/>
  <c r="X38" i="6" s="1"/>
  <c r="Z38" i="6" s="1"/>
  <c r="V45" i="6"/>
  <c r="X45" i="6" s="1"/>
  <c r="Z45" i="6" s="1"/>
  <c r="V52" i="6"/>
  <c r="X52" i="6" s="1"/>
  <c r="Z52" i="6" s="1"/>
  <c r="V54" i="6"/>
  <c r="X54" i="6" s="1"/>
  <c r="Z54" i="6" s="1"/>
  <c r="V59" i="6"/>
  <c r="X59" i="6" s="1"/>
  <c r="Z59" i="6" s="1"/>
  <c r="V64" i="6"/>
  <c r="X64" i="6" s="1"/>
  <c r="Z64" i="6" s="1"/>
  <c r="V66" i="6"/>
  <c r="X66" i="6" s="1"/>
  <c r="Z66" i="6" s="1"/>
  <c r="V73" i="6"/>
  <c r="X73" i="6" s="1"/>
  <c r="Z73" i="6" s="1"/>
  <c r="V75" i="6"/>
  <c r="X75" i="6" s="1"/>
  <c r="Z75" i="6" s="1"/>
  <c r="M79" i="12"/>
  <c r="M73" i="12"/>
  <c r="M76" i="12"/>
  <c r="AD75" i="7"/>
  <c r="N68" i="12" s="1"/>
  <c r="AD87" i="7"/>
  <c r="N80" i="12" s="1"/>
  <c r="N79" i="12"/>
  <c r="N78" i="12"/>
  <c r="AD59" i="7"/>
  <c r="N52" i="12" s="1"/>
  <c r="AD81" i="7"/>
  <c r="N74" i="12" s="1"/>
  <c r="AD33" i="7"/>
  <c r="N26" i="12" s="1"/>
  <c r="AD80" i="7"/>
  <c r="N73" i="12" s="1"/>
  <c r="AD84" i="7"/>
  <c r="N77" i="12" s="1"/>
  <c r="F136" i="8"/>
  <c r="I139" i="8"/>
  <c r="F136" i="6"/>
  <c r="M139" i="8"/>
  <c r="K139" i="8"/>
  <c r="R139" i="8"/>
  <c r="F136" i="7"/>
  <c r="AF136" i="6" l="1"/>
  <c r="X25" i="7"/>
  <c r="Z25" i="7" s="1"/>
  <c r="N7" i="12"/>
  <c r="M7" i="12"/>
  <c r="AD59" i="6"/>
  <c r="M52" i="12" s="1"/>
  <c r="AD74" i="6"/>
  <c r="M67" i="12" s="1"/>
  <c r="AD70" i="6"/>
  <c r="M63" i="12" s="1"/>
  <c r="AD61" i="6"/>
  <c r="M54" i="12" s="1"/>
  <c r="AD35" i="6"/>
  <c r="M28" i="12" s="1"/>
  <c r="AD52" i="6"/>
  <c r="M45" i="12" s="1"/>
  <c r="AD36" i="6"/>
  <c r="M29" i="12" s="1"/>
  <c r="AD41" i="6"/>
  <c r="M34" i="12" s="1"/>
  <c r="AD73" i="6"/>
  <c r="M66" i="12" s="1"/>
  <c r="AD25" i="6"/>
  <c r="M18" i="12" s="1"/>
  <c r="AD37" i="6"/>
  <c r="M30" i="12" s="1"/>
  <c r="AD81" i="6"/>
  <c r="M74" i="12" s="1"/>
  <c r="AD23" i="6"/>
  <c r="M16" i="12" s="1"/>
  <c r="AD56" i="6"/>
  <c r="M49" i="12" s="1"/>
  <c r="AD48" i="6"/>
  <c r="M41" i="12" s="1"/>
  <c r="AD54" i="6"/>
  <c r="M47" i="12" s="1"/>
  <c r="AD65" i="6"/>
  <c r="M58" i="12" s="1"/>
  <c r="AD75" i="6"/>
  <c r="M68" i="12" s="1"/>
  <c r="AD64" i="6"/>
  <c r="M57" i="12" s="1"/>
  <c r="AD82" i="6"/>
  <c r="M75" i="12" s="1"/>
  <c r="AD79" i="6"/>
  <c r="M72" i="12" s="1"/>
  <c r="AD40" i="6"/>
  <c r="M33" i="12" s="1"/>
  <c r="AD30" i="6"/>
  <c r="M23" i="12" s="1"/>
  <c r="AD87" i="6"/>
  <c r="M80" i="12" s="1"/>
  <c r="AD71" i="6"/>
  <c r="M64" i="12" s="1"/>
  <c r="AD33" i="6"/>
  <c r="M26" i="12" s="1"/>
  <c r="AD16" i="6"/>
  <c r="M9" i="12" s="1"/>
  <c r="AD91" i="6"/>
  <c r="M84" i="12" s="1"/>
  <c r="AD43" i="6"/>
  <c r="M36" i="12" s="1"/>
  <c r="AD46" i="6"/>
  <c r="M39" i="12" s="1"/>
  <c r="AD20" i="6"/>
  <c r="AD85" i="6"/>
  <c r="M78" i="12" s="1"/>
  <c r="AD84" i="6"/>
  <c r="M77" i="12" s="1"/>
  <c r="AD69" i="6"/>
  <c r="M62" i="12" s="1"/>
  <c r="AD67" i="6"/>
  <c r="M60" i="12" s="1"/>
  <c r="AD51" i="6"/>
  <c r="M44" i="12" s="1"/>
  <c r="AD57" i="6"/>
  <c r="M50" i="12" s="1"/>
  <c r="AD78" i="6"/>
  <c r="M71" i="12" s="1"/>
  <c r="AD42" i="6"/>
  <c r="M35" i="12" s="1"/>
  <c r="AD77" i="6"/>
  <c r="M70" i="12" s="1"/>
  <c r="AD63" i="6"/>
  <c r="M56" i="12" s="1"/>
  <c r="AD89" i="6"/>
  <c r="M82" i="12" s="1"/>
  <c r="AD15" i="6"/>
  <c r="M8" i="12" s="1"/>
  <c r="AD29" i="6"/>
  <c r="M22" i="12" s="1"/>
  <c r="AD35" i="7"/>
  <c r="N28" i="12" s="1"/>
  <c r="AD79" i="7"/>
  <c r="N72" i="12" s="1"/>
  <c r="AD83" i="7"/>
  <c r="N76" i="12" s="1"/>
  <c r="AD89" i="7"/>
  <c r="N82" i="12" s="1"/>
  <c r="AD40" i="7"/>
  <c r="N33" i="12" s="1"/>
  <c r="AD25" i="7"/>
  <c r="N18" i="12" s="1"/>
  <c r="AD73" i="7"/>
  <c r="N66" i="12" s="1"/>
  <c r="AD69" i="7"/>
  <c r="N62" i="12" s="1"/>
  <c r="AD52" i="7"/>
  <c r="N45" i="12" s="1"/>
  <c r="AD71" i="7"/>
  <c r="N64" i="12" s="1"/>
  <c r="AD46" i="7"/>
  <c r="N39" i="12" s="1"/>
  <c r="AD17" i="7"/>
  <c r="N10" i="12" s="1"/>
  <c r="AD65" i="7"/>
  <c r="N58" i="12" s="1"/>
  <c r="AD74" i="7"/>
  <c r="N67" i="12" s="1"/>
  <c r="AD54" i="7"/>
  <c r="N47" i="12" s="1"/>
  <c r="AD82" i="7"/>
  <c r="N75" i="12" s="1"/>
  <c r="AD49" i="7"/>
  <c r="N42" i="12" s="1"/>
  <c r="AD31" i="7"/>
  <c r="N24" i="12" s="1"/>
  <c r="AD56" i="7"/>
  <c r="N49" i="12" s="1"/>
  <c r="AD36" i="7"/>
  <c r="N29" i="12" s="1"/>
  <c r="AD77" i="7"/>
  <c r="N70" i="12" s="1"/>
  <c r="AD23" i="7"/>
  <c r="N16" i="12" s="1"/>
  <c r="AD41" i="7"/>
  <c r="N34" i="12" s="1"/>
  <c r="AD24" i="7"/>
  <c r="N17" i="12" s="1"/>
  <c r="AD37" i="7"/>
  <c r="N30" i="12" s="1"/>
  <c r="AD15" i="7"/>
  <c r="N8" i="12" s="1"/>
  <c r="AD67" i="7"/>
  <c r="N60" i="12" s="1"/>
  <c r="AD16" i="7"/>
  <c r="N9" i="12" s="1"/>
  <c r="AD78" i="7"/>
  <c r="N71" i="12" s="1"/>
  <c r="K27" i="3"/>
  <c r="K28" i="3"/>
  <c r="K38" i="3"/>
  <c r="K42" i="3"/>
  <c r="K37" i="3"/>
  <c r="K46" i="3"/>
  <c r="K47" i="3"/>
  <c r="K50" i="3"/>
  <c r="K34" i="3"/>
  <c r="K45" i="3"/>
  <c r="K41" i="3"/>
  <c r="K48" i="3"/>
  <c r="K51" i="3"/>
  <c r="K35" i="3"/>
  <c r="K36" i="3"/>
  <c r="K43" i="3"/>
  <c r="K39" i="3"/>
  <c r="K49" i="3"/>
  <c r="K54" i="3"/>
  <c r="K31" i="3"/>
  <c r="K40" i="3"/>
  <c r="K44" i="3"/>
  <c r="K52" i="3"/>
  <c r="K32" i="3"/>
  <c r="K53" i="3"/>
  <c r="K33"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F7" i="3"/>
  <c r="B7" i="3"/>
  <c r="B5" i="3"/>
  <c r="M13" i="12" l="1"/>
  <c r="F7" i="4"/>
  <c r="B7" i="4"/>
  <c r="O128" i="12" l="1"/>
  <c r="O127" i="12"/>
  <c r="O126" i="12"/>
  <c r="O125" i="12"/>
  <c r="O124" i="12"/>
  <c r="W128" i="12"/>
  <c r="X128" i="12"/>
  <c r="X127" i="12"/>
  <c r="W125" i="12"/>
  <c r="X125" i="12"/>
  <c r="W124" i="12"/>
  <c r="W123" i="12"/>
  <c r="W122" i="12"/>
  <c r="W121" i="12"/>
  <c r="W119" i="12"/>
  <c r="W118" i="12"/>
  <c r="W117" i="12"/>
  <c r="W116" i="12"/>
  <c r="W115" i="12"/>
  <c r="W113" i="12"/>
  <c r="W112" i="12"/>
  <c r="W111" i="12"/>
  <c r="W110" i="12"/>
  <c r="W109" i="12"/>
  <c r="W108" i="12"/>
  <c r="W105" i="12"/>
  <c r="W104" i="12"/>
  <c r="W103" i="12"/>
  <c r="W102" i="12"/>
  <c r="W99" i="12"/>
  <c r="W94" i="12"/>
  <c r="W93" i="12"/>
  <c r="W92" i="12"/>
  <c r="W91" i="12"/>
  <c r="X19" i="12"/>
  <c r="X11" i="12"/>
  <c r="AF160" i="12"/>
  <c r="AB160" i="12"/>
  <c r="Z160" i="12" s="1"/>
  <c r="AA160" i="12"/>
  <c r="X160" i="12"/>
  <c r="V160" i="12" s="1"/>
  <c r="W160" i="12"/>
  <c r="T160" i="12"/>
  <c r="S160" i="12"/>
  <c r="O160" i="12"/>
  <c r="L160" i="12"/>
  <c r="K160" i="12"/>
  <c r="J160" i="12"/>
  <c r="E160" i="12"/>
  <c r="D160" i="12"/>
  <c r="C160" i="12"/>
  <c r="B160" i="12"/>
  <c r="A160" i="12"/>
  <c r="AF159" i="12"/>
  <c r="AB159" i="12"/>
  <c r="Z159" i="12" s="1"/>
  <c r="AA159" i="12"/>
  <c r="X159" i="12"/>
  <c r="W159" i="12"/>
  <c r="T159" i="12"/>
  <c r="S159" i="12"/>
  <c r="O159" i="12"/>
  <c r="L159" i="12"/>
  <c r="K159" i="12"/>
  <c r="J159" i="12"/>
  <c r="E159" i="12"/>
  <c r="D159" i="12"/>
  <c r="C159" i="12"/>
  <c r="B159" i="12"/>
  <c r="A159" i="12"/>
  <c r="AF158" i="12"/>
  <c r="AB158" i="12"/>
  <c r="AA158" i="12"/>
  <c r="X158" i="12"/>
  <c r="V158" i="12" s="1"/>
  <c r="W158" i="12"/>
  <c r="T158" i="12"/>
  <c r="S158" i="12"/>
  <c r="O158" i="12"/>
  <c r="L158" i="12"/>
  <c r="K158" i="12"/>
  <c r="J158" i="12"/>
  <c r="E158" i="12"/>
  <c r="D158" i="12"/>
  <c r="C158" i="12"/>
  <c r="B158" i="12"/>
  <c r="A158" i="12"/>
  <c r="AF157" i="12"/>
  <c r="AB157" i="12"/>
  <c r="Z157" i="12" s="1"/>
  <c r="AA157" i="12"/>
  <c r="X157" i="12"/>
  <c r="W157" i="12"/>
  <c r="T157" i="12"/>
  <c r="S157" i="12"/>
  <c r="O157" i="12"/>
  <c r="L157" i="12"/>
  <c r="K157" i="12"/>
  <c r="J157" i="12"/>
  <c r="E157" i="12"/>
  <c r="D157" i="12"/>
  <c r="C157" i="12"/>
  <c r="B157" i="12"/>
  <c r="A157" i="12"/>
  <c r="AF156" i="12"/>
  <c r="AB156" i="12"/>
  <c r="Z156" i="12" s="1"/>
  <c r="AA156" i="12"/>
  <c r="X156" i="12"/>
  <c r="W156" i="12"/>
  <c r="T156" i="12"/>
  <c r="S156" i="12"/>
  <c r="O156" i="12"/>
  <c r="L156" i="12"/>
  <c r="K156" i="12"/>
  <c r="J156" i="12"/>
  <c r="E156" i="12"/>
  <c r="D156" i="12"/>
  <c r="C156" i="12"/>
  <c r="B156" i="12"/>
  <c r="A156" i="12"/>
  <c r="AF155" i="12"/>
  <c r="AB155" i="12"/>
  <c r="Z155" i="12" s="1"/>
  <c r="AA155" i="12"/>
  <c r="X155" i="12"/>
  <c r="W155" i="12"/>
  <c r="T155" i="12"/>
  <c r="S155" i="12"/>
  <c r="O155" i="12"/>
  <c r="L155" i="12"/>
  <c r="K155" i="12"/>
  <c r="J155" i="12"/>
  <c r="E155" i="12"/>
  <c r="D155" i="12"/>
  <c r="C155" i="12"/>
  <c r="B155" i="12"/>
  <c r="A155" i="12"/>
  <c r="AF154" i="12"/>
  <c r="AB154" i="12"/>
  <c r="Z154" i="12" s="1"/>
  <c r="AA154" i="12"/>
  <c r="X154" i="12"/>
  <c r="V154" i="12" s="1"/>
  <c r="W154" i="12"/>
  <c r="T154" i="12"/>
  <c r="S154" i="12"/>
  <c r="O154" i="12"/>
  <c r="L154" i="12"/>
  <c r="K154" i="12"/>
  <c r="J154" i="12"/>
  <c r="E154" i="12"/>
  <c r="D154" i="12"/>
  <c r="C154" i="12"/>
  <c r="B154" i="12"/>
  <c r="A154" i="12"/>
  <c r="AF153" i="12"/>
  <c r="AB153" i="12"/>
  <c r="AA153" i="12"/>
  <c r="X153" i="12"/>
  <c r="W153" i="12"/>
  <c r="T153" i="12"/>
  <c r="S153" i="12"/>
  <c r="O153" i="12"/>
  <c r="L153" i="12"/>
  <c r="K153" i="12"/>
  <c r="J153" i="12"/>
  <c r="E153" i="12"/>
  <c r="D153" i="12"/>
  <c r="C153" i="12"/>
  <c r="B153" i="12"/>
  <c r="A153" i="12"/>
  <c r="AF152" i="12"/>
  <c r="AB152" i="12"/>
  <c r="AA152" i="12"/>
  <c r="X152" i="12"/>
  <c r="V152" i="12" s="1"/>
  <c r="W152" i="12"/>
  <c r="T152" i="12"/>
  <c r="S152" i="12"/>
  <c r="O152" i="12"/>
  <c r="L152" i="12"/>
  <c r="K152" i="12"/>
  <c r="J152" i="12"/>
  <c r="E152" i="12"/>
  <c r="D152" i="12"/>
  <c r="C152" i="12"/>
  <c r="B152" i="12"/>
  <c r="A152" i="12"/>
  <c r="AF151" i="12"/>
  <c r="AB151" i="12"/>
  <c r="AA151" i="12"/>
  <c r="X151" i="12"/>
  <c r="W151" i="12"/>
  <c r="T151" i="12"/>
  <c r="S151" i="12"/>
  <c r="O151" i="12"/>
  <c r="L151" i="12"/>
  <c r="K151" i="12"/>
  <c r="J151" i="12"/>
  <c r="E151" i="12"/>
  <c r="D151" i="12"/>
  <c r="C151" i="12"/>
  <c r="B151" i="12"/>
  <c r="A151" i="12"/>
  <c r="AF150" i="12"/>
  <c r="AB150" i="12"/>
  <c r="AA150" i="12"/>
  <c r="X150" i="12"/>
  <c r="V150" i="12" s="1"/>
  <c r="W150" i="12"/>
  <c r="T150" i="12"/>
  <c r="S150" i="12"/>
  <c r="O150" i="12"/>
  <c r="L150" i="12"/>
  <c r="K150" i="12"/>
  <c r="J150" i="12"/>
  <c r="E150" i="12"/>
  <c r="D150" i="12"/>
  <c r="C150" i="12"/>
  <c r="B150" i="12"/>
  <c r="A150" i="12"/>
  <c r="AF149" i="12"/>
  <c r="AB149" i="12"/>
  <c r="AA149" i="12"/>
  <c r="X149" i="12"/>
  <c r="W149" i="12"/>
  <c r="T149" i="12"/>
  <c r="S149" i="12"/>
  <c r="O149" i="12"/>
  <c r="L149" i="12"/>
  <c r="K149" i="12"/>
  <c r="J149" i="12"/>
  <c r="E149" i="12"/>
  <c r="D149" i="12"/>
  <c r="C149" i="12"/>
  <c r="B149" i="12"/>
  <c r="A149" i="12"/>
  <c r="AF148" i="12"/>
  <c r="AB148" i="12"/>
  <c r="AA148" i="12"/>
  <c r="X148" i="12"/>
  <c r="W148" i="12"/>
  <c r="T148" i="12"/>
  <c r="S148" i="12"/>
  <c r="O148" i="12"/>
  <c r="L148" i="12"/>
  <c r="K148" i="12"/>
  <c r="J148" i="12"/>
  <c r="E148" i="12"/>
  <c r="D148" i="12"/>
  <c r="C148" i="12"/>
  <c r="B148" i="12"/>
  <c r="A148" i="12"/>
  <c r="AF147" i="12"/>
  <c r="AB147" i="12"/>
  <c r="Z147" i="12" s="1"/>
  <c r="AA147" i="12"/>
  <c r="X147" i="12"/>
  <c r="W147" i="12"/>
  <c r="T147" i="12"/>
  <c r="S147" i="12"/>
  <c r="O147" i="12"/>
  <c r="L147" i="12"/>
  <c r="K147" i="12"/>
  <c r="J147" i="12"/>
  <c r="E147" i="12"/>
  <c r="D147" i="12"/>
  <c r="C147" i="12"/>
  <c r="B147" i="12"/>
  <c r="A147" i="12"/>
  <c r="AF146" i="12"/>
  <c r="AB146" i="12"/>
  <c r="Z146" i="12" s="1"/>
  <c r="AA146" i="12"/>
  <c r="X146" i="12"/>
  <c r="V146" i="12" s="1"/>
  <c r="W146" i="12"/>
  <c r="T146" i="12"/>
  <c r="S146" i="12"/>
  <c r="O146" i="12"/>
  <c r="L146" i="12"/>
  <c r="K146" i="12"/>
  <c r="J146" i="12"/>
  <c r="E146" i="12"/>
  <c r="D146" i="12"/>
  <c r="C146" i="12"/>
  <c r="B146" i="12"/>
  <c r="A146" i="12"/>
  <c r="AF145" i="12"/>
  <c r="AB145" i="12"/>
  <c r="AA145" i="12"/>
  <c r="X145" i="12"/>
  <c r="W145" i="12"/>
  <c r="T145" i="12"/>
  <c r="S145" i="12"/>
  <c r="O145" i="12"/>
  <c r="L145" i="12"/>
  <c r="K145" i="12"/>
  <c r="J145" i="12"/>
  <c r="E145" i="12"/>
  <c r="D145" i="12"/>
  <c r="C145" i="12"/>
  <c r="B145" i="12"/>
  <c r="A145" i="12"/>
  <c r="AF144" i="12"/>
  <c r="AB144" i="12"/>
  <c r="Z144" i="12" s="1"/>
  <c r="AA144" i="12"/>
  <c r="X144" i="12"/>
  <c r="V144" i="12" s="1"/>
  <c r="W144" i="12"/>
  <c r="T144" i="12"/>
  <c r="S144" i="12"/>
  <c r="O144" i="12"/>
  <c r="L144" i="12"/>
  <c r="K144" i="12"/>
  <c r="J144" i="12"/>
  <c r="E144" i="12"/>
  <c r="D144" i="12"/>
  <c r="C144" i="12"/>
  <c r="B144" i="12"/>
  <c r="A144" i="12"/>
  <c r="AF143" i="12"/>
  <c r="AB143" i="12"/>
  <c r="Z143" i="12" s="1"/>
  <c r="AA143" i="12"/>
  <c r="X143" i="12"/>
  <c r="W143" i="12"/>
  <c r="T143" i="12"/>
  <c r="S143" i="12"/>
  <c r="O143" i="12"/>
  <c r="L143" i="12"/>
  <c r="K143" i="12"/>
  <c r="J143" i="12"/>
  <c r="E143" i="12"/>
  <c r="D143" i="12"/>
  <c r="C143" i="12"/>
  <c r="B143" i="12"/>
  <c r="A143" i="12"/>
  <c r="AF142" i="12"/>
  <c r="AB142" i="12"/>
  <c r="AA142" i="12"/>
  <c r="X142" i="12"/>
  <c r="V142" i="12" s="1"/>
  <c r="W142" i="12"/>
  <c r="T142" i="12"/>
  <c r="S142" i="12"/>
  <c r="O142" i="12"/>
  <c r="L142" i="12"/>
  <c r="K142" i="12"/>
  <c r="J142" i="12"/>
  <c r="E142" i="12"/>
  <c r="D142" i="12"/>
  <c r="C142" i="12"/>
  <c r="B142" i="12"/>
  <c r="A142" i="12"/>
  <c r="AF141" i="12"/>
  <c r="AB141" i="12"/>
  <c r="AA141" i="12"/>
  <c r="X141" i="12"/>
  <c r="W141" i="12"/>
  <c r="T141" i="12"/>
  <c r="S141" i="12"/>
  <c r="O141" i="12"/>
  <c r="L141" i="12"/>
  <c r="K141" i="12"/>
  <c r="J141" i="12"/>
  <c r="E141" i="12"/>
  <c r="D141" i="12"/>
  <c r="C141" i="12"/>
  <c r="B141" i="12"/>
  <c r="A141" i="12"/>
  <c r="AF140" i="12"/>
  <c r="AB140" i="12"/>
  <c r="AA140" i="12"/>
  <c r="X140" i="12"/>
  <c r="W140" i="12"/>
  <c r="T140" i="12"/>
  <c r="S140" i="12"/>
  <c r="O140" i="12"/>
  <c r="L140" i="12"/>
  <c r="K140" i="12"/>
  <c r="J140" i="12"/>
  <c r="E140" i="12"/>
  <c r="D140" i="12"/>
  <c r="C140" i="12"/>
  <c r="B140" i="12"/>
  <c r="A140" i="12"/>
  <c r="AF139" i="12"/>
  <c r="AB139" i="12"/>
  <c r="Z139" i="12" s="1"/>
  <c r="AA139" i="12"/>
  <c r="X139" i="12"/>
  <c r="V139" i="12" s="1"/>
  <c r="W139" i="12"/>
  <c r="T139" i="12"/>
  <c r="S139" i="12"/>
  <c r="O139" i="12"/>
  <c r="L139" i="12"/>
  <c r="K139" i="12"/>
  <c r="J139" i="12"/>
  <c r="E139" i="12"/>
  <c r="D139" i="12"/>
  <c r="C139" i="12"/>
  <c r="B139" i="12"/>
  <c r="A139" i="12"/>
  <c r="AF138" i="12"/>
  <c r="AB138" i="12"/>
  <c r="Z138" i="12" s="1"/>
  <c r="AA138" i="12"/>
  <c r="X138" i="12"/>
  <c r="V138" i="12" s="1"/>
  <c r="W138" i="12"/>
  <c r="T138" i="12"/>
  <c r="S138" i="12"/>
  <c r="O138" i="12"/>
  <c r="L138" i="12"/>
  <c r="K138" i="12"/>
  <c r="J138" i="12"/>
  <c r="E138" i="12"/>
  <c r="D138" i="12"/>
  <c r="C138" i="12"/>
  <c r="B138" i="12"/>
  <c r="A138" i="12"/>
  <c r="AF137" i="12"/>
  <c r="AB137" i="12"/>
  <c r="AA137" i="12"/>
  <c r="X137" i="12"/>
  <c r="W137" i="12"/>
  <c r="T137" i="12"/>
  <c r="S137" i="12"/>
  <c r="O137" i="12"/>
  <c r="L137" i="12"/>
  <c r="K137" i="12"/>
  <c r="J137" i="12"/>
  <c r="E137" i="12"/>
  <c r="D137" i="12"/>
  <c r="C137" i="12"/>
  <c r="B137" i="12"/>
  <c r="A137" i="12"/>
  <c r="AF136" i="12"/>
  <c r="AB136" i="12"/>
  <c r="Z136" i="12" s="1"/>
  <c r="AA136" i="12"/>
  <c r="X136" i="12"/>
  <c r="W136" i="12"/>
  <c r="T136" i="12"/>
  <c r="S136" i="12"/>
  <c r="O136" i="12"/>
  <c r="L136" i="12"/>
  <c r="K136" i="12"/>
  <c r="J136" i="12"/>
  <c r="E136" i="12"/>
  <c r="D136" i="12"/>
  <c r="C136" i="12"/>
  <c r="B136" i="12"/>
  <c r="A136" i="12"/>
  <c r="AF135" i="12"/>
  <c r="AB135" i="12"/>
  <c r="AA135" i="12"/>
  <c r="X135" i="12"/>
  <c r="W135" i="12"/>
  <c r="T135" i="12"/>
  <c r="S135" i="12"/>
  <c r="O135" i="12"/>
  <c r="L135" i="12"/>
  <c r="K135" i="12"/>
  <c r="J135" i="12"/>
  <c r="E135" i="12"/>
  <c r="D135" i="12"/>
  <c r="C135" i="12"/>
  <c r="B135" i="12"/>
  <c r="A135" i="12"/>
  <c r="AF134" i="12"/>
  <c r="AB134" i="12"/>
  <c r="AA134" i="12"/>
  <c r="X134" i="12"/>
  <c r="V134" i="12" s="1"/>
  <c r="W134" i="12"/>
  <c r="T134" i="12"/>
  <c r="S134" i="12"/>
  <c r="O134" i="12"/>
  <c r="L134" i="12"/>
  <c r="K134" i="12"/>
  <c r="J134" i="12"/>
  <c r="E134" i="12"/>
  <c r="D134" i="12"/>
  <c r="C134" i="12"/>
  <c r="B134" i="12"/>
  <c r="A134" i="12"/>
  <c r="AF133" i="12"/>
  <c r="AB133" i="12"/>
  <c r="Z133" i="12" s="1"/>
  <c r="AA133" i="12"/>
  <c r="X133" i="12"/>
  <c r="W133" i="12"/>
  <c r="T133" i="12"/>
  <c r="S133" i="12"/>
  <c r="O133" i="12"/>
  <c r="L133" i="12"/>
  <c r="K133" i="12"/>
  <c r="J133" i="12"/>
  <c r="E133" i="12"/>
  <c r="D133" i="12"/>
  <c r="C133" i="12"/>
  <c r="B133" i="12"/>
  <c r="A133" i="12"/>
  <c r="AF132" i="12"/>
  <c r="AB132" i="12"/>
  <c r="Z132" i="12" s="1"/>
  <c r="AA132" i="12"/>
  <c r="X132" i="12"/>
  <c r="W132" i="12"/>
  <c r="T132" i="12"/>
  <c r="S132" i="12"/>
  <c r="O132" i="12"/>
  <c r="L132" i="12"/>
  <c r="K132" i="12"/>
  <c r="J132" i="12"/>
  <c r="E132" i="12"/>
  <c r="D132" i="12"/>
  <c r="C132" i="12"/>
  <c r="B132" i="12"/>
  <c r="A132" i="12"/>
  <c r="AF131" i="12"/>
  <c r="AB131" i="12"/>
  <c r="AA131" i="12"/>
  <c r="X131" i="12"/>
  <c r="V131" i="12" s="1"/>
  <c r="W131" i="12"/>
  <c r="T131" i="12"/>
  <c r="S131" i="12"/>
  <c r="O131" i="12"/>
  <c r="L131" i="12"/>
  <c r="K131" i="12"/>
  <c r="J131" i="12"/>
  <c r="E131" i="12"/>
  <c r="D131" i="12"/>
  <c r="C131" i="12"/>
  <c r="B131" i="12"/>
  <c r="A131" i="12"/>
  <c r="AF130" i="12"/>
  <c r="AB130" i="12"/>
  <c r="Z130" i="12" s="1"/>
  <c r="AA130" i="12"/>
  <c r="X130" i="12"/>
  <c r="V130" i="12" s="1"/>
  <c r="W130" i="12"/>
  <c r="T130" i="12"/>
  <c r="S130" i="12"/>
  <c r="O130" i="12"/>
  <c r="L130" i="12"/>
  <c r="K130" i="12"/>
  <c r="J130" i="12"/>
  <c r="E130" i="12"/>
  <c r="D130" i="12"/>
  <c r="C130" i="12"/>
  <c r="B130" i="12"/>
  <c r="A130" i="12"/>
  <c r="AB129" i="12"/>
  <c r="AA129" i="12"/>
  <c r="X129" i="12"/>
  <c r="W129" i="12"/>
  <c r="T129" i="12"/>
  <c r="S129" i="12"/>
  <c r="O129" i="12"/>
  <c r="L129" i="12"/>
  <c r="K129" i="12"/>
  <c r="J129" i="12"/>
  <c r="E129" i="12"/>
  <c r="D129" i="12"/>
  <c r="C129" i="12"/>
  <c r="B129" i="12"/>
  <c r="A129" i="12"/>
  <c r="AF128" i="12"/>
  <c r="AA128" i="12"/>
  <c r="S128" i="12"/>
  <c r="K128" i="12"/>
  <c r="J128" i="12"/>
  <c r="E128" i="12"/>
  <c r="D128" i="12"/>
  <c r="C128" i="12"/>
  <c r="B128" i="12"/>
  <c r="A128" i="12"/>
  <c r="AF127" i="12"/>
  <c r="AA127" i="12"/>
  <c r="W127" i="12"/>
  <c r="U127" i="12" s="1"/>
  <c r="S127" i="12"/>
  <c r="K127" i="12"/>
  <c r="J127" i="12"/>
  <c r="E127" i="12"/>
  <c r="D127" i="12"/>
  <c r="C127" i="12"/>
  <c r="B127" i="12"/>
  <c r="A127" i="12"/>
  <c r="AF126" i="12"/>
  <c r="AA126" i="12"/>
  <c r="W126" i="12"/>
  <c r="S126" i="12"/>
  <c r="K126" i="12"/>
  <c r="J126" i="12"/>
  <c r="E126" i="12"/>
  <c r="D126" i="12"/>
  <c r="C126" i="12"/>
  <c r="B126" i="12"/>
  <c r="A126" i="12"/>
  <c r="AF125" i="12"/>
  <c r="AA125" i="12"/>
  <c r="S125" i="12"/>
  <c r="K125" i="12"/>
  <c r="J125" i="12"/>
  <c r="E125" i="12"/>
  <c r="D125" i="12"/>
  <c r="C125" i="12"/>
  <c r="B125" i="12"/>
  <c r="A125" i="12"/>
  <c r="AF124" i="12"/>
  <c r="AA124" i="12"/>
  <c r="S124" i="12"/>
  <c r="K124" i="12"/>
  <c r="J124" i="12"/>
  <c r="E124" i="12"/>
  <c r="D124" i="12"/>
  <c r="C124" i="12"/>
  <c r="B124" i="12"/>
  <c r="A124" i="12"/>
  <c r="AF123" i="12"/>
  <c r="AA123" i="12"/>
  <c r="S123" i="12"/>
  <c r="K123" i="12"/>
  <c r="J123" i="12"/>
  <c r="E123" i="12"/>
  <c r="D123" i="12"/>
  <c r="C123" i="12"/>
  <c r="B123" i="12"/>
  <c r="A123" i="12"/>
  <c r="AF122" i="12"/>
  <c r="AA122" i="12"/>
  <c r="S122" i="12"/>
  <c r="K122" i="12"/>
  <c r="J122" i="12"/>
  <c r="E122" i="12"/>
  <c r="D122" i="12"/>
  <c r="C122" i="12"/>
  <c r="B122" i="12"/>
  <c r="A122" i="12"/>
  <c r="AF121" i="12"/>
  <c r="AA121" i="12"/>
  <c r="S121" i="12"/>
  <c r="K121" i="12"/>
  <c r="J121" i="12"/>
  <c r="E121" i="12"/>
  <c r="D121" i="12"/>
  <c r="C121" i="12"/>
  <c r="B121" i="12"/>
  <c r="A121" i="12"/>
  <c r="AF120" i="12"/>
  <c r="AA120" i="12"/>
  <c r="W120" i="12"/>
  <c r="S120" i="12"/>
  <c r="K120" i="12"/>
  <c r="J120" i="12"/>
  <c r="E120" i="12"/>
  <c r="D120" i="12"/>
  <c r="C120" i="12"/>
  <c r="B120" i="12"/>
  <c r="A120" i="12"/>
  <c r="AF119" i="12"/>
  <c r="AA119" i="12"/>
  <c r="S119" i="12"/>
  <c r="K119" i="12"/>
  <c r="J119" i="12"/>
  <c r="E119" i="12"/>
  <c r="D119" i="12"/>
  <c r="C119" i="12"/>
  <c r="B119" i="12"/>
  <c r="A119" i="12"/>
  <c r="AF118" i="12"/>
  <c r="AA118" i="12"/>
  <c r="S118" i="12"/>
  <c r="K118" i="12"/>
  <c r="J118" i="12"/>
  <c r="E118" i="12"/>
  <c r="D118" i="12"/>
  <c r="C118" i="12"/>
  <c r="B118" i="12"/>
  <c r="A118" i="12"/>
  <c r="AF117" i="12"/>
  <c r="AA117" i="12"/>
  <c r="S117" i="12"/>
  <c r="K117" i="12"/>
  <c r="J117" i="12"/>
  <c r="E117" i="12"/>
  <c r="D117" i="12"/>
  <c r="C117" i="12"/>
  <c r="B117" i="12"/>
  <c r="A117" i="12"/>
  <c r="AF116" i="12"/>
  <c r="AA116" i="12"/>
  <c r="S116" i="12"/>
  <c r="K116" i="12"/>
  <c r="J116" i="12"/>
  <c r="E116" i="12"/>
  <c r="D116" i="12"/>
  <c r="C116" i="12"/>
  <c r="B116" i="12"/>
  <c r="A116" i="12"/>
  <c r="AF115" i="12"/>
  <c r="AA115" i="12"/>
  <c r="S115" i="12"/>
  <c r="K115" i="12"/>
  <c r="J115" i="12"/>
  <c r="E115" i="12"/>
  <c r="D115" i="12"/>
  <c r="C115" i="12"/>
  <c r="B115" i="12"/>
  <c r="A115" i="12"/>
  <c r="AF114" i="12"/>
  <c r="AA114" i="12"/>
  <c r="W114" i="12"/>
  <c r="S114" i="12"/>
  <c r="K114" i="12"/>
  <c r="J114" i="12"/>
  <c r="E114" i="12"/>
  <c r="D114" i="12"/>
  <c r="C114" i="12"/>
  <c r="B114" i="12"/>
  <c r="A114" i="12"/>
  <c r="AF113" i="12"/>
  <c r="AA113" i="12"/>
  <c r="S113" i="12"/>
  <c r="K113" i="12"/>
  <c r="J113" i="12"/>
  <c r="E113" i="12"/>
  <c r="D113" i="12"/>
  <c r="C113" i="12"/>
  <c r="B113" i="12"/>
  <c r="A113" i="12"/>
  <c r="AF112" i="12"/>
  <c r="AA112" i="12"/>
  <c r="S112" i="12"/>
  <c r="K112" i="12"/>
  <c r="J112" i="12"/>
  <c r="E112" i="12"/>
  <c r="D112" i="12"/>
  <c r="C112" i="12"/>
  <c r="B112" i="12"/>
  <c r="A112" i="12"/>
  <c r="AF111" i="12"/>
  <c r="AA111" i="12"/>
  <c r="S111" i="12"/>
  <c r="K111" i="12"/>
  <c r="J111" i="12"/>
  <c r="E111" i="12"/>
  <c r="D111" i="12"/>
  <c r="C111" i="12"/>
  <c r="B111" i="12"/>
  <c r="A111" i="12"/>
  <c r="AF110" i="12"/>
  <c r="AA110" i="12"/>
  <c r="S110" i="12"/>
  <c r="K110" i="12"/>
  <c r="J110" i="12"/>
  <c r="E110" i="12"/>
  <c r="D110" i="12"/>
  <c r="C110" i="12"/>
  <c r="B110" i="12"/>
  <c r="A110" i="12"/>
  <c r="AF109" i="12"/>
  <c r="AA109" i="12"/>
  <c r="S109" i="12"/>
  <c r="K109" i="12"/>
  <c r="J109" i="12"/>
  <c r="E109" i="12"/>
  <c r="D109" i="12"/>
  <c r="C109" i="12"/>
  <c r="B109" i="12"/>
  <c r="A109" i="12"/>
  <c r="AF108" i="12"/>
  <c r="AA108" i="12"/>
  <c r="S108" i="12"/>
  <c r="K108" i="12"/>
  <c r="J108" i="12"/>
  <c r="E108" i="12"/>
  <c r="D108" i="12"/>
  <c r="C108" i="12"/>
  <c r="B108" i="12"/>
  <c r="A108" i="12"/>
  <c r="AF107" i="12"/>
  <c r="AA107" i="12"/>
  <c r="W107" i="12"/>
  <c r="S107" i="12"/>
  <c r="K107" i="12"/>
  <c r="J107" i="12"/>
  <c r="E107" i="12"/>
  <c r="D107" i="12"/>
  <c r="C107" i="12"/>
  <c r="B107" i="12"/>
  <c r="A107" i="12"/>
  <c r="AF106" i="12"/>
  <c r="AA106" i="12"/>
  <c r="W106" i="12"/>
  <c r="S106" i="12"/>
  <c r="K106" i="12"/>
  <c r="J106" i="12"/>
  <c r="E106" i="12"/>
  <c r="D106" i="12"/>
  <c r="C106" i="12"/>
  <c r="B106" i="12"/>
  <c r="A106" i="12"/>
  <c r="AF105" i="12"/>
  <c r="AA105" i="12"/>
  <c r="S105" i="12"/>
  <c r="K105" i="12"/>
  <c r="J105" i="12"/>
  <c r="E105" i="12"/>
  <c r="D105" i="12"/>
  <c r="C105" i="12"/>
  <c r="B105" i="12"/>
  <c r="A105" i="12"/>
  <c r="AF104" i="12"/>
  <c r="AA104" i="12"/>
  <c r="S104" i="12"/>
  <c r="K104" i="12"/>
  <c r="J104" i="12"/>
  <c r="E104" i="12"/>
  <c r="D104" i="12"/>
  <c r="C104" i="12"/>
  <c r="B104" i="12"/>
  <c r="A104" i="12"/>
  <c r="AF103" i="12"/>
  <c r="AA103" i="12"/>
  <c r="S103" i="12"/>
  <c r="K103" i="12"/>
  <c r="J103" i="12"/>
  <c r="E103" i="12"/>
  <c r="D103" i="12"/>
  <c r="C103" i="12"/>
  <c r="B103" i="12"/>
  <c r="A103" i="12"/>
  <c r="AF102" i="12"/>
  <c r="AA102" i="12"/>
  <c r="S102" i="12"/>
  <c r="K102" i="12"/>
  <c r="J102" i="12"/>
  <c r="E102" i="12"/>
  <c r="D102" i="12"/>
  <c r="C102" i="12"/>
  <c r="B102" i="12"/>
  <c r="A102" i="12"/>
  <c r="AF101" i="12"/>
  <c r="AA101" i="12"/>
  <c r="W101" i="12"/>
  <c r="S101" i="12"/>
  <c r="K101" i="12"/>
  <c r="J101" i="12"/>
  <c r="E101" i="12"/>
  <c r="D101" i="12"/>
  <c r="C101" i="12"/>
  <c r="B101" i="12"/>
  <c r="A101" i="12"/>
  <c r="AF100" i="12"/>
  <c r="AA100" i="12"/>
  <c r="W100" i="12"/>
  <c r="S100" i="12"/>
  <c r="K100" i="12"/>
  <c r="J100" i="12"/>
  <c r="E100" i="12"/>
  <c r="D100" i="12"/>
  <c r="C100" i="12"/>
  <c r="B100" i="12"/>
  <c r="A100" i="12"/>
  <c r="AF99" i="12"/>
  <c r="AA99" i="12"/>
  <c r="S99" i="12"/>
  <c r="K99" i="12"/>
  <c r="J99" i="12"/>
  <c r="E99" i="12"/>
  <c r="D99" i="12"/>
  <c r="C99" i="12"/>
  <c r="B99" i="12"/>
  <c r="A99" i="12"/>
  <c r="AF98" i="12"/>
  <c r="AA98" i="12"/>
  <c r="W98" i="12"/>
  <c r="S98" i="12"/>
  <c r="K98" i="12"/>
  <c r="J98" i="12"/>
  <c r="E98" i="12"/>
  <c r="D98" i="12"/>
  <c r="C98" i="12"/>
  <c r="B98" i="12"/>
  <c r="A98" i="12"/>
  <c r="AF97" i="12"/>
  <c r="AA97" i="12"/>
  <c r="W97" i="12"/>
  <c r="S97" i="12"/>
  <c r="K97" i="12"/>
  <c r="J97" i="12"/>
  <c r="E97" i="12"/>
  <c r="D97" i="12"/>
  <c r="C97" i="12"/>
  <c r="B97" i="12"/>
  <c r="A97" i="12"/>
  <c r="AF96" i="12"/>
  <c r="AA96" i="12"/>
  <c r="W96" i="12"/>
  <c r="S96" i="12"/>
  <c r="K96" i="12"/>
  <c r="J96" i="12"/>
  <c r="E96" i="12"/>
  <c r="D96" i="12"/>
  <c r="C96" i="12"/>
  <c r="B96" i="12"/>
  <c r="A96" i="12"/>
  <c r="AF95" i="12"/>
  <c r="AA95" i="12"/>
  <c r="W95" i="12"/>
  <c r="S95" i="12"/>
  <c r="K95" i="12"/>
  <c r="J95" i="12"/>
  <c r="E95" i="12"/>
  <c r="D95" i="12"/>
  <c r="C95" i="12"/>
  <c r="B95" i="12"/>
  <c r="A95" i="12"/>
  <c r="AF94" i="12"/>
  <c r="AA94" i="12"/>
  <c r="S94" i="12"/>
  <c r="K94" i="12"/>
  <c r="J94" i="12"/>
  <c r="E94" i="12"/>
  <c r="D94" i="12"/>
  <c r="C94" i="12"/>
  <c r="B94" i="12"/>
  <c r="A94" i="12"/>
  <c r="AF93" i="12"/>
  <c r="AA93" i="12"/>
  <c r="S93" i="12"/>
  <c r="K93" i="12"/>
  <c r="J93" i="12"/>
  <c r="E93" i="12"/>
  <c r="D93" i="12"/>
  <c r="C93" i="12"/>
  <c r="B93" i="12"/>
  <c r="A93" i="12"/>
  <c r="AF92" i="12"/>
  <c r="AA92" i="12"/>
  <c r="S92" i="12"/>
  <c r="K92" i="12"/>
  <c r="J92" i="12"/>
  <c r="E92" i="12"/>
  <c r="D92" i="12"/>
  <c r="C92" i="12"/>
  <c r="B92" i="12"/>
  <c r="A92" i="12"/>
  <c r="AF91" i="12"/>
  <c r="AA91" i="12"/>
  <c r="S91" i="12"/>
  <c r="K91" i="12"/>
  <c r="J91" i="12"/>
  <c r="E91" i="12"/>
  <c r="D91" i="12"/>
  <c r="C91" i="12"/>
  <c r="B91" i="12"/>
  <c r="A91" i="12"/>
  <c r="AF90" i="12"/>
  <c r="AA90" i="12"/>
  <c r="W90" i="12"/>
  <c r="S90" i="12"/>
  <c r="K90" i="12"/>
  <c r="J90" i="12"/>
  <c r="E90" i="12"/>
  <c r="D90" i="12"/>
  <c r="C90" i="12"/>
  <c r="B90" i="12"/>
  <c r="A90" i="12"/>
  <c r="AF89" i="12"/>
  <c r="AA89" i="12"/>
  <c r="W89" i="12"/>
  <c r="S89" i="12"/>
  <c r="K89" i="12"/>
  <c r="J89" i="12"/>
  <c r="E89" i="12"/>
  <c r="D89" i="12"/>
  <c r="C89" i="12"/>
  <c r="B89" i="12"/>
  <c r="A89" i="12"/>
  <c r="AF88" i="12"/>
  <c r="AA88" i="12"/>
  <c r="W88" i="12"/>
  <c r="S88" i="12"/>
  <c r="K88" i="12"/>
  <c r="J88" i="12"/>
  <c r="E88" i="12"/>
  <c r="D88" i="12"/>
  <c r="C88" i="12"/>
  <c r="B88" i="12"/>
  <c r="A88" i="12"/>
  <c r="AF87" i="12"/>
  <c r="AA87" i="12"/>
  <c r="W87" i="12"/>
  <c r="S87" i="12"/>
  <c r="K87" i="12"/>
  <c r="J87" i="12"/>
  <c r="E87" i="12"/>
  <c r="D87" i="12"/>
  <c r="C87" i="12"/>
  <c r="B87" i="12"/>
  <c r="A87" i="12"/>
  <c r="AF86" i="12"/>
  <c r="AA86" i="12"/>
  <c r="W86" i="12"/>
  <c r="S86" i="12"/>
  <c r="K86" i="12"/>
  <c r="J86" i="12"/>
  <c r="E86" i="12"/>
  <c r="D86" i="12"/>
  <c r="C86" i="12"/>
  <c r="B86" i="12"/>
  <c r="A86" i="12"/>
  <c r="AF85" i="12"/>
  <c r="AA85" i="12"/>
  <c r="W85" i="12"/>
  <c r="S85" i="12"/>
  <c r="K85" i="12"/>
  <c r="J85" i="12"/>
  <c r="E85" i="12"/>
  <c r="D85" i="12"/>
  <c r="C85" i="12"/>
  <c r="B85" i="12"/>
  <c r="A85" i="12"/>
  <c r="AF84" i="12"/>
  <c r="AA84" i="12"/>
  <c r="W84" i="12"/>
  <c r="S84" i="12"/>
  <c r="K84" i="12"/>
  <c r="J84" i="12"/>
  <c r="E84" i="12"/>
  <c r="D84" i="12"/>
  <c r="C84" i="12"/>
  <c r="B84" i="12"/>
  <c r="A84" i="12"/>
  <c r="AF83" i="12"/>
  <c r="AA83" i="12"/>
  <c r="W83" i="12"/>
  <c r="S83" i="12"/>
  <c r="K83" i="12"/>
  <c r="J83" i="12"/>
  <c r="E83" i="12"/>
  <c r="D83" i="12"/>
  <c r="C83" i="12"/>
  <c r="B83" i="12"/>
  <c r="A83" i="12"/>
  <c r="AF82" i="12"/>
  <c r="AA82" i="12"/>
  <c r="W82" i="12"/>
  <c r="S82" i="12"/>
  <c r="K82" i="12"/>
  <c r="J82" i="12"/>
  <c r="E82" i="12"/>
  <c r="D82" i="12"/>
  <c r="C82" i="12"/>
  <c r="B82" i="12"/>
  <c r="A82" i="12"/>
  <c r="AF81" i="12"/>
  <c r="AA81" i="12"/>
  <c r="W81" i="12"/>
  <c r="S81" i="12"/>
  <c r="K81" i="12"/>
  <c r="J81" i="12"/>
  <c r="E81" i="12"/>
  <c r="D81" i="12"/>
  <c r="C81" i="12"/>
  <c r="B81" i="12"/>
  <c r="A81" i="12"/>
  <c r="AF80" i="12"/>
  <c r="AA80" i="12"/>
  <c r="W80" i="12"/>
  <c r="S80" i="12"/>
  <c r="K80" i="12"/>
  <c r="J80" i="12"/>
  <c r="E80" i="12"/>
  <c r="D80" i="12"/>
  <c r="C80" i="12"/>
  <c r="B80" i="12"/>
  <c r="A80" i="12"/>
  <c r="AF79" i="12"/>
  <c r="AA79" i="12"/>
  <c r="W79" i="12"/>
  <c r="S79" i="12"/>
  <c r="K79" i="12"/>
  <c r="J79" i="12"/>
  <c r="E79" i="12"/>
  <c r="D79" i="12"/>
  <c r="C79" i="12"/>
  <c r="B79" i="12"/>
  <c r="A79" i="12"/>
  <c r="AF78" i="12"/>
  <c r="AA78" i="12"/>
  <c r="W78" i="12"/>
  <c r="S78" i="12"/>
  <c r="K78" i="12"/>
  <c r="J78" i="12"/>
  <c r="E78" i="12"/>
  <c r="D78" i="12"/>
  <c r="C78" i="12"/>
  <c r="B78" i="12"/>
  <c r="A78" i="12"/>
  <c r="AF77" i="12"/>
  <c r="AA77" i="12"/>
  <c r="W77" i="12"/>
  <c r="S77" i="12"/>
  <c r="K77" i="12"/>
  <c r="J77" i="12"/>
  <c r="E77" i="12"/>
  <c r="D77" i="12"/>
  <c r="C77" i="12"/>
  <c r="B77" i="12"/>
  <c r="A77" i="12"/>
  <c r="AF76" i="12"/>
  <c r="AA76" i="12"/>
  <c r="W76" i="12"/>
  <c r="S76" i="12"/>
  <c r="K76" i="12"/>
  <c r="J76" i="12"/>
  <c r="E76" i="12"/>
  <c r="D76" i="12"/>
  <c r="C76" i="12"/>
  <c r="B76" i="12"/>
  <c r="A76" i="12"/>
  <c r="AF75" i="12"/>
  <c r="AA75" i="12"/>
  <c r="W75" i="12"/>
  <c r="S75" i="12"/>
  <c r="K75" i="12"/>
  <c r="J75" i="12"/>
  <c r="E75" i="12"/>
  <c r="D75" i="12"/>
  <c r="C75" i="12"/>
  <c r="B75" i="12"/>
  <c r="A75" i="12"/>
  <c r="AF74" i="12"/>
  <c r="AA74" i="12"/>
  <c r="W74" i="12"/>
  <c r="S74" i="12"/>
  <c r="K74" i="12"/>
  <c r="J74" i="12"/>
  <c r="E74" i="12"/>
  <c r="D74" i="12"/>
  <c r="C74" i="12"/>
  <c r="B74" i="12"/>
  <c r="A74" i="12"/>
  <c r="AF73" i="12"/>
  <c r="AA73" i="12"/>
  <c r="W73" i="12"/>
  <c r="S73" i="12"/>
  <c r="K73" i="12"/>
  <c r="J73" i="12"/>
  <c r="E73" i="12"/>
  <c r="D73" i="12"/>
  <c r="C73" i="12"/>
  <c r="B73" i="12"/>
  <c r="A73" i="12"/>
  <c r="AF72" i="12"/>
  <c r="AA72" i="12"/>
  <c r="W72" i="12"/>
  <c r="S72" i="12"/>
  <c r="K72" i="12"/>
  <c r="J72" i="12"/>
  <c r="E72" i="12"/>
  <c r="D72" i="12"/>
  <c r="C72" i="12"/>
  <c r="B72" i="12"/>
  <c r="A72" i="12"/>
  <c r="AF71" i="12"/>
  <c r="AA71" i="12"/>
  <c r="W71" i="12"/>
  <c r="S71" i="12"/>
  <c r="K71" i="12"/>
  <c r="J71" i="12"/>
  <c r="E71" i="12"/>
  <c r="D71" i="12"/>
  <c r="C71" i="12"/>
  <c r="B71" i="12"/>
  <c r="A71" i="12"/>
  <c r="AF70" i="12"/>
  <c r="AA70" i="12"/>
  <c r="W70" i="12"/>
  <c r="S70" i="12"/>
  <c r="K70" i="12"/>
  <c r="J70" i="12"/>
  <c r="E70" i="12"/>
  <c r="D70" i="12"/>
  <c r="C70" i="12"/>
  <c r="B70" i="12"/>
  <c r="A70" i="12"/>
  <c r="AF69" i="12"/>
  <c r="AA69" i="12"/>
  <c r="W69" i="12"/>
  <c r="S69" i="12"/>
  <c r="K69" i="12"/>
  <c r="J69" i="12"/>
  <c r="E69" i="12"/>
  <c r="D69" i="12"/>
  <c r="C69" i="12"/>
  <c r="B69" i="12"/>
  <c r="A69" i="12"/>
  <c r="AF68" i="12"/>
  <c r="AA68" i="12"/>
  <c r="W68" i="12"/>
  <c r="S68" i="12"/>
  <c r="K68" i="12"/>
  <c r="J68" i="12"/>
  <c r="E68" i="12"/>
  <c r="D68" i="12"/>
  <c r="C68" i="12"/>
  <c r="B68" i="12"/>
  <c r="A68" i="12"/>
  <c r="AF67" i="12"/>
  <c r="AA67" i="12"/>
  <c r="W67" i="12"/>
  <c r="S67" i="12"/>
  <c r="K67" i="12"/>
  <c r="E67" i="12"/>
  <c r="D67" i="12"/>
  <c r="C67" i="12"/>
  <c r="B67" i="12"/>
  <c r="A67" i="12"/>
  <c r="AF66" i="12"/>
  <c r="AA66" i="12"/>
  <c r="W66" i="12"/>
  <c r="S66" i="12"/>
  <c r="K66" i="12"/>
  <c r="E66" i="12"/>
  <c r="D66" i="12"/>
  <c r="C66" i="12"/>
  <c r="B66" i="12"/>
  <c r="A66" i="12"/>
  <c r="AF65" i="12"/>
  <c r="AA65" i="12"/>
  <c r="W65" i="12"/>
  <c r="S65" i="12"/>
  <c r="K65" i="12"/>
  <c r="E65" i="12"/>
  <c r="D65" i="12"/>
  <c r="C65" i="12"/>
  <c r="B65" i="12"/>
  <c r="A65" i="12"/>
  <c r="AF64" i="12"/>
  <c r="AA64" i="12"/>
  <c r="W64" i="12"/>
  <c r="S64" i="12"/>
  <c r="K64" i="12"/>
  <c r="E64" i="12"/>
  <c r="D64" i="12"/>
  <c r="C64" i="12"/>
  <c r="B64" i="12"/>
  <c r="A64" i="12"/>
  <c r="AF63" i="12"/>
  <c r="AA63" i="12"/>
  <c r="W63" i="12"/>
  <c r="S63" i="12"/>
  <c r="K63" i="12"/>
  <c r="J63" i="12"/>
  <c r="E63" i="12"/>
  <c r="D63" i="12"/>
  <c r="C63" i="12"/>
  <c r="B63" i="12"/>
  <c r="A63" i="12"/>
  <c r="AF62" i="12"/>
  <c r="AA62" i="12"/>
  <c r="W62" i="12"/>
  <c r="S62" i="12"/>
  <c r="K62" i="12"/>
  <c r="J62" i="12"/>
  <c r="E62" i="12"/>
  <c r="D62" i="12"/>
  <c r="C62" i="12"/>
  <c r="B62" i="12"/>
  <c r="A62" i="12"/>
  <c r="AF61" i="12"/>
  <c r="AA61" i="12"/>
  <c r="W61" i="12"/>
  <c r="S61" i="12"/>
  <c r="K61" i="12"/>
  <c r="J61" i="12"/>
  <c r="E61" i="12"/>
  <c r="D61" i="12"/>
  <c r="C61" i="12"/>
  <c r="B61" i="12"/>
  <c r="A61" i="12"/>
  <c r="AF60" i="12"/>
  <c r="AA60" i="12"/>
  <c r="W60" i="12"/>
  <c r="S60" i="12"/>
  <c r="K60" i="12"/>
  <c r="J60" i="12"/>
  <c r="E60" i="12"/>
  <c r="D60" i="12"/>
  <c r="C60" i="12"/>
  <c r="B60" i="12"/>
  <c r="A60" i="12"/>
  <c r="AF59" i="12"/>
  <c r="AA59" i="12"/>
  <c r="W59" i="12"/>
  <c r="S59" i="12"/>
  <c r="K59" i="12"/>
  <c r="J59" i="12"/>
  <c r="E59" i="12"/>
  <c r="D59" i="12"/>
  <c r="C59" i="12"/>
  <c r="B59" i="12"/>
  <c r="A59" i="12"/>
  <c r="AF58" i="12"/>
  <c r="AA58" i="12"/>
  <c r="W58" i="12"/>
  <c r="S58" i="12"/>
  <c r="K58" i="12"/>
  <c r="J58" i="12"/>
  <c r="E58" i="12"/>
  <c r="D58" i="12"/>
  <c r="C58" i="12"/>
  <c r="B58" i="12"/>
  <c r="A58" i="12"/>
  <c r="AF57" i="12"/>
  <c r="AA57" i="12"/>
  <c r="W57" i="12"/>
  <c r="S57" i="12"/>
  <c r="K57" i="12"/>
  <c r="J57" i="12"/>
  <c r="E57" i="12"/>
  <c r="D57" i="12"/>
  <c r="C57" i="12"/>
  <c r="B57" i="12"/>
  <c r="A57" i="12"/>
  <c r="AF56" i="12"/>
  <c r="AA56" i="12"/>
  <c r="W56" i="12"/>
  <c r="S56" i="12"/>
  <c r="K56" i="12"/>
  <c r="J56" i="12"/>
  <c r="E56" i="12"/>
  <c r="D56" i="12"/>
  <c r="C56" i="12"/>
  <c r="B56" i="12"/>
  <c r="A56" i="12"/>
  <c r="AF55" i="12"/>
  <c r="AA55" i="12"/>
  <c r="W55" i="12"/>
  <c r="S55" i="12"/>
  <c r="K55" i="12"/>
  <c r="J55" i="12"/>
  <c r="E55" i="12"/>
  <c r="D55" i="12"/>
  <c r="C55" i="12"/>
  <c r="B55" i="12"/>
  <c r="A55" i="12"/>
  <c r="AF54" i="12"/>
  <c r="AA54" i="12"/>
  <c r="W54" i="12"/>
  <c r="S54" i="12"/>
  <c r="K54" i="12"/>
  <c r="J54" i="12"/>
  <c r="E54" i="12"/>
  <c r="D54" i="12"/>
  <c r="C54" i="12"/>
  <c r="B54" i="12"/>
  <c r="A54" i="12"/>
  <c r="AF53" i="12"/>
  <c r="AA53" i="12"/>
  <c r="W53" i="12"/>
  <c r="S53" i="12"/>
  <c r="K53" i="12"/>
  <c r="J53" i="12"/>
  <c r="E53" i="12"/>
  <c r="D53" i="12"/>
  <c r="C53" i="12"/>
  <c r="B53" i="12"/>
  <c r="A53" i="12"/>
  <c r="AF52" i="12"/>
  <c r="AA52" i="12"/>
  <c r="W52" i="12"/>
  <c r="S52" i="12"/>
  <c r="K52" i="12"/>
  <c r="J52" i="12"/>
  <c r="E52" i="12"/>
  <c r="D52" i="12"/>
  <c r="C52" i="12"/>
  <c r="B52" i="12"/>
  <c r="A52" i="12"/>
  <c r="AF51" i="12"/>
  <c r="AA51" i="12"/>
  <c r="W51" i="12"/>
  <c r="S51" i="12"/>
  <c r="K51" i="12"/>
  <c r="J51" i="12"/>
  <c r="E51" i="12"/>
  <c r="D51" i="12"/>
  <c r="C51" i="12"/>
  <c r="B51" i="12"/>
  <c r="A51" i="12"/>
  <c r="AF50" i="12"/>
  <c r="AA50" i="12"/>
  <c r="W50" i="12"/>
  <c r="S50" i="12"/>
  <c r="K50" i="12"/>
  <c r="J50" i="12"/>
  <c r="E50" i="12"/>
  <c r="D50" i="12"/>
  <c r="C50" i="12"/>
  <c r="B50" i="12"/>
  <c r="A50" i="12"/>
  <c r="AF49" i="12"/>
  <c r="AA49" i="12"/>
  <c r="W49" i="12"/>
  <c r="S49" i="12"/>
  <c r="K49" i="12"/>
  <c r="J49" i="12"/>
  <c r="E49" i="12"/>
  <c r="D49" i="12"/>
  <c r="C49" i="12"/>
  <c r="B49" i="12"/>
  <c r="A49" i="12"/>
  <c r="AF48" i="12"/>
  <c r="AA48" i="12"/>
  <c r="W48" i="12"/>
  <c r="S48" i="12"/>
  <c r="K48" i="12"/>
  <c r="J48" i="12"/>
  <c r="E48" i="12"/>
  <c r="D48" i="12"/>
  <c r="C48" i="12"/>
  <c r="B48" i="12"/>
  <c r="A48" i="12"/>
  <c r="AF47" i="12"/>
  <c r="AA47" i="12"/>
  <c r="W47" i="12"/>
  <c r="S47" i="12"/>
  <c r="K47" i="12"/>
  <c r="J47" i="12"/>
  <c r="E47" i="12"/>
  <c r="D47" i="12"/>
  <c r="C47" i="12"/>
  <c r="B47" i="12"/>
  <c r="A47" i="12"/>
  <c r="AF46" i="12"/>
  <c r="AA46" i="12"/>
  <c r="W46" i="12"/>
  <c r="S46" i="12"/>
  <c r="K46" i="12"/>
  <c r="J46" i="12"/>
  <c r="E46" i="12"/>
  <c r="D46" i="12"/>
  <c r="C46" i="12"/>
  <c r="B46" i="12"/>
  <c r="A46" i="12"/>
  <c r="AF45" i="12"/>
  <c r="AA45" i="12"/>
  <c r="W45" i="12"/>
  <c r="S45" i="12"/>
  <c r="K45" i="12"/>
  <c r="J45" i="12"/>
  <c r="E45" i="12"/>
  <c r="D45" i="12"/>
  <c r="C45" i="12"/>
  <c r="B45" i="12"/>
  <c r="A45" i="12"/>
  <c r="AF44" i="12"/>
  <c r="AA44" i="12"/>
  <c r="W44" i="12"/>
  <c r="S44" i="12"/>
  <c r="K44" i="12"/>
  <c r="J44" i="12"/>
  <c r="E44" i="12"/>
  <c r="D44" i="12"/>
  <c r="C44" i="12"/>
  <c r="B44" i="12"/>
  <c r="A44" i="12"/>
  <c r="AF43" i="12"/>
  <c r="AA43" i="12"/>
  <c r="W43" i="12"/>
  <c r="S43" i="12"/>
  <c r="K43" i="12"/>
  <c r="J43" i="12"/>
  <c r="E43" i="12"/>
  <c r="D43" i="12"/>
  <c r="C43" i="12"/>
  <c r="B43" i="12"/>
  <c r="A43" i="12"/>
  <c r="AF42" i="12"/>
  <c r="AA42" i="12"/>
  <c r="W42" i="12"/>
  <c r="S42" i="12"/>
  <c r="K42" i="12"/>
  <c r="J42" i="12"/>
  <c r="E42" i="12"/>
  <c r="D42" i="12"/>
  <c r="C42" i="12"/>
  <c r="B42" i="12"/>
  <c r="A42" i="12"/>
  <c r="AF41" i="12"/>
  <c r="AA41" i="12"/>
  <c r="W41" i="12"/>
  <c r="S41" i="12"/>
  <c r="K41" i="12"/>
  <c r="J41" i="12"/>
  <c r="E41" i="12"/>
  <c r="D41" i="12"/>
  <c r="C41" i="12"/>
  <c r="B41" i="12"/>
  <c r="A41" i="12"/>
  <c r="AF40" i="12"/>
  <c r="AA40" i="12"/>
  <c r="W40" i="12"/>
  <c r="S40" i="12"/>
  <c r="K40" i="12"/>
  <c r="J40" i="12"/>
  <c r="E40" i="12"/>
  <c r="D40" i="12"/>
  <c r="C40" i="12"/>
  <c r="B40" i="12"/>
  <c r="A40" i="12"/>
  <c r="AF39" i="12"/>
  <c r="AA39" i="12"/>
  <c r="W39" i="12"/>
  <c r="S39" i="12"/>
  <c r="K39" i="12"/>
  <c r="J39" i="12"/>
  <c r="E39" i="12"/>
  <c r="D39" i="12"/>
  <c r="C39" i="12"/>
  <c r="B39" i="12"/>
  <c r="A39" i="12"/>
  <c r="AF38" i="12"/>
  <c r="AA38" i="12"/>
  <c r="W38" i="12"/>
  <c r="S38" i="12"/>
  <c r="K38" i="12"/>
  <c r="J38" i="12"/>
  <c r="E38" i="12"/>
  <c r="D38" i="12"/>
  <c r="C38" i="12"/>
  <c r="B38" i="12"/>
  <c r="A38" i="12"/>
  <c r="AF37" i="12"/>
  <c r="AA37" i="12"/>
  <c r="W37" i="12"/>
  <c r="S37" i="12"/>
  <c r="K37" i="12"/>
  <c r="J37" i="12"/>
  <c r="E37" i="12"/>
  <c r="D37" i="12"/>
  <c r="C37" i="12"/>
  <c r="B37" i="12"/>
  <c r="A37" i="12"/>
  <c r="AF36" i="12"/>
  <c r="AA36" i="12"/>
  <c r="W36" i="12"/>
  <c r="S36" i="12"/>
  <c r="K36" i="12"/>
  <c r="J36" i="12"/>
  <c r="E36" i="12"/>
  <c r="D36" i="12"/>
  <c r="C36" i="12"/>
  <c r="B36" i="12"/>
  <c r="A36" i="12"/>
  <c r="AF35" i="12"/>
  <c r="AA35" i="12"/>
  <c r="W35" i="12"/>
  <c r="S35" i="12"/>
  <c r="K35" i="12"/>
  <c r="J35" i="12"/>
  <c r="E35" i="12"/>
  <c r="D35" i="12"/>
  <c r="C35" i="12"/>
  <c r="B35" i="12"/>
  <c r="A35" i="12"/>
  <c r="AF34" i="12"/>
  <c r="AA34" i="12"/>
  <c r="W34" i="12"/>
  <c r="S34" i="12"/>
  <c r="K34" i="12"/>
  <c r="J34" i="12"/>
  <c r="E34" i="12"/>
  <c r="D34" i="12"/>
  <c r="C34" i="12"/>
  <c r="B34" i="12"/>
  <c r="A34" i="12"/>
  <c r="AF33" i="12"/>
  <c r="AA33" i="12"/>
  <c r="W33" i="12"/>
  <c r="S33" i="12"/>
  <c r="K33" i="12"/>
  <c r="J33" i="12"/>
  <c r="E33" i="12"/>
  <c r="D33" i="12"/>
  <c r="C33" i="12"/>
  <c r="B33" i="12"/>
  <c r="A33" i="12"/>
  <c r="AF32" i="12"/>
  <c r="AA32" i="12"/>
  <c r="W32" i="12"/>
  <c r="S32" i="12"/>
  <c r="K32" i="12"/>
  <c r="J32" i="12"/>
  <c r="E32" i="12"/>
  <c r="D32" i="12"/>
  <c r="C32" i="12"/>
  <c r="B32" i="12"/>
  <c r="A32" i="12"/>
  <c r="AF31" i="12"/>
  <c r="AA31" i="12"/>
  <c r="W31" i="12"/>
  <c r="S31" i="12"/>
  <c r="K31" i="12"/>
  <c r="J31" i="12"/>
  <c r="E31" i="12"/>
  <c r="D31" i="12"/>
  <c r="C31" i="12"/>
  <c r="B31" i="12"/>
  <c r="A31" i="12"/>
  <c r="AF30" i="12"/>
  <c r="AA30" i="12"/>
  <c r="W30" i="12"/>
  <c r="S30" i="12"/>
  <c r="K30" i="12"/>
  <c r="J30" i="12"/>
  <c r="E30" i="12"/>
  <c r="D30" i="12"/>
  <c r="C30" i="12"/>
  <c r="B30" i="12"/>
  <c r="A30" i="12"/>
  <c r="AF29" i="12"/>
  <c r="AA29" i="12"/>
  <c r="W29" i="12"/>
  <c r="S29" i="12"/>
  <c r="K29" i="12"/>
  <c r="J29" i="12"/>
  <c r="E29" i="12"/>
  <c r="D29" i="12"/>
  <c r="C29" i="12"/>
  <c r="B29" i="12"/>
  <c r="A29" i="12"/>
  <c r="AF28" i="12"/>
  <c r="AA28" i="12"/>
  <c r="W28" i="12"/>
  <c r="S28" i="12"/>
  <c r="K28" i="12"/>
  <c r="J28" i="12"/>
  <c r="E28" i="12"/>
  <c r="D28" i="12"/>
  <c r="C28" i="12"/>
  <c r="B28" i="12"/>
  <c r="A28" i="12"/>
  <c r="AF27" i="12"/>
  <c r="AA27" i="12"/>
  <c r="W27" i="12"/>
  <c r="S27" i="12"/>
  <c r="K27" i="12"/>
  <c r="J27" i="12"/>
  <c r="E27" i="12"/>
  <c r="D27" i="12"/>
  <c r="C27" i="12"/>
  <c r="B27" i="12"/>
  <c r="A27" i="12"/>
  <c r="AF26" i="12"/>
  <c r="AA26" i="12"/>
  <c r="W26" i="12"/>
  <c r="S26" i="12"/>
  <c r="K26" i="12"/>
  <c r="J26" i="12"/>
  <c r="E26" i="12"/>
  <c r="D26" i="12"/>
  <c r="C26" i="12"/>
  <c r="B26" i="12"/>
  <c r="A26" i="12"/>
  <c r="AF25" i="12"/>
  <c r="AA25" i="12"/>
  <c r="W25" i="12"/>
  <c r="S25" i="12"/>
  <c r="K25" i="12"/>
  <c r="J25" i="12"/>
  <c r="E25" i="12"/>
  <c r="D25" i="12"/>
  <c r="C25" i="12"/>
  <c r="B25" i="12"/>
  <c r="A25" i="12"/>
  <c r="AF24" i="12"/>
  <c r="AA24" i="12"/>
  <c r="W24" i="12"/>
  <c r="S24" i="12"/>
  <c r="K24" i="12"/>
  <c r="J24" i="12"/>
  <c r="E24" i="12"/>
  <c r="D24" i="12"/>
  <c r="C24" i="12"/>
  <c r="B24" i="12"/>
  <c r="A24" i="12"/>
  <c r="AF23" i="12"/>
  <c r="AA23" i="12"/>
  <c r="W23" i="12"/>
  <c r="S23" i="12"/>
  <c r="K23" i="12"/>
  <c r="J23" i="12"/>
  <c r="E23" i="12"/>
  <c r="D23" i="12"/>
  <c r="C23" i="12"/>
  <c r="B23" i="12"/>
  <c r="A23" i="12"/>
  <c r="AF22" i="12"/>
  <c r="AA22" i="12"/>
  <c r="W22" i="12"/>
  <c r="S22" i="12"/>
  <c r="K22" i="12"/>
  <c r="J22" i="12"/>
  <c r="E22" i="12"/>
  <c r="D22" i="12"/>
  <c r="C22" i="12"/>
  <c r="B22" i="12"/>
  <c r="A22" i="12"/>
  <c r="AF21" i="12"/>
  <c r="AA21" i="12"/>
  <c r="W21" i="12"/>
  <c r="S21" i="12"/>
  <c r="K21" i="12"/>
  <c r="J21" i="12"/>
  <c r="E21" i="12"/>
  <c r="D21" i="12"/>
  <c r="C21" i="12"/>
  <c r="B21" i="12"/>
  <c r="A21" i="12"/>
  <c r="AF20" i="12"/>
  <c r="AA20" i="12"/>
  <c r="W20" i="12"/>
  <c r="S20" i="12"/>
  <c r="K20" i="12"/>
  <c r="J20" i="12"/>
  <c r="AS20" i="12" s="1"/>
  <c r="AT20" i="12" s="1"/>
  <c r="E20" i="12"/>
  <c r="D20" i="12"/>
  <c r="C20" i="12"/>
  <c r="B20" i="12"/>
  <c r="A20" i="12"/>
  <c r="AF19" i="12"/>
  <c r="AA19" i="12"/>
  <c r="W19" i="12"/>
  <c r="S19" i="12"/>
  <c r="K19" i="12"/>
  <c r="J19" i="12"/>
  <c r="E19" i="12"/>
  <c r="D19" i="12"/>
  <c r="C19" i="12"/>
  <c r="B19" i="12"/>
  <c r="A19" i="12"/>
  <c r="AF18" i="12"/>
  <c r="AA18" i="12"/>
  <c r="W18" i="12"/>
  <c r="S18" i="12"/>
  <c r="K18" i="12"/>
  <c r="J18" i="12"/>
  <c r="AS18" i="12" s="1"/>
  <c r="AT18" i="12" s="1"/>
  <c r="E18" i="12"/>
  <c r="D18" i="12"/>
  <c r="C18" i="12"/>
  <c r="B18" i="12"/>
  <c r="A18" i="12"/>
  <c r="AF17" i="12"/>
  <c r="AA17" i="12"/>
  <c r="W17" i="12"/>
  <c r="S17" i="12"/>
  <c r="K17" i="12"/>
  <c r="J17" i="12"/>
  <c r="E17" i="12"/>
  <c r="D17" i="12"/>
  <c r="C17" i="12"/>
  <c r="B17" i="12"/>
  <c r="A17" i="12"/>
  <c r="AF16" i="12"/>
  <c r="AA16" i="12"/>
  <c r="W16" i="12"/>
  <c r="S16" i="12"/>
  <c r="K16" i="12"/>
  <c r="J16" i="12"/>
  <c r="E16" i="12"/>
  <c r="D16" i="12"/>
  <c r="C16" i="12"/>
  <c r="B16" i="12"/>
  <c r="A16" i="12"/>
  <c r="AF15" i="12"/>
  <c r="AA15" i="12"/>
  <c r="W15" i="12"/>
  <c r="S15" i="12"/>
  <c r="K15" i="12"/>
  <c r="J15" i="12"/>
  <c r="E15" i="12"/>
  <c r="D15" i="12"/>
  <c r="C15" i="12"/>
  <c r="B15" i="12"/>
  <c r="A15" i="12"/>
  <c r="CM14" i="12"/>
  <c r="AF14" i="12"/>
  <c r="AA14" i="12"/>
  <c r="W14" i="12"/>
  <c r="S14" i="12"/>
  <c r="K14" i="12"/>
  <c r="J14" i="12"/>
  <c r="E14" i="12"/>
  <c r="D14" i="12"/>
  <c r="C14" i="12"/>
  <c r="B14" i="12"/>
  <c r="A14" i="12"/>
  <c r="AF13" i="12"/>
  <c r="AA13" i="12"/>
  <c r="W13" i="12"/>
  <c r="S13" i="12"/>
  <c r="K13" i="12"/>
  <c r="J13" i="12"/>
  <c r="E13" i="12"/>
  <c r="D13" i="12"/>
  <c r="C13" i="12"/>
  <c r="B13" i="12"/>
  <c r="A13" i="12"/>
  <c r="AF12" i="12"/>
  <c r="AA12" i="12"/>
  <c r="W12" i="12"/>
  <c r="S12" i="12"/>
  <c r="K12" i="12"/>
  <c r="J12" i="12"/>
  <c r="E12" i="12"/>
  <c r="D12" i="12"/>
  <c r="C12" i="12"/>
  <c r="B12" i="12"/>
  <c r="A12" i="12"/>
  <c r="AF11" i="12"/>
  <c r="AA11" i="12"/>
  <c r="W11" i="12"/>
  <c r="S11" i="12"/>
  <c r="K11" i="12"/>
  <c r="J11" i="12"/>
  <c r="AS11" i="12" s="1"/>
  <c r="AT11" i="12" s="1"/>
  <c r="E11" i="12"/>
  <c r="D11" i="12"/>
  <c r="C11" i="12"/>
  <c r="B11" i="12"/>
  <c r="A11" i="12"/>
  <c r="AF10" i="12"/>
  <c r="AA10" i="12"/>
  <c r="W10" i="12"/>
  <c r="S10" i="12"/>
  <c r="K10" i="12"/>
  <c r="J10" i="12"/>
  <c r="AS10" i="12" s="1"/>
  <c r="AT10" i="12" s="1"/>
  <c r="E10" i="12"/>
  <c r="D10" i="12"/>
  <c r="C10" i="12"/>
  <c r="B10" i="12"/>
  <c r="A10" i="12"/>
  <c r="AF9" i="12"/>
  <c r="AA9" i="12"/>
  <c r="W9" i="12"/>
  <c r="S9" i="12"/>
  <c r="K9" i="12"/>
  <c r="J9" i="12"/>
  <c r="AS9" i="12" s="1"/>
  <c r="AT9" i="12" s="1"/>
  <c r="E9" i="12"/>
  <c r="D9" i="12"/>
  <c r="C9" i="12"/>
  <c r="B9" i="12"/>
  <c r="A9" i="12"/>
  <c r="AF8" i="12"/>
  <c r="AA8" i="12"/>
  <c r="W8" i="12"/>
  <c r="S8" i="12"/>
  <c r="K8" i="12"/>
  <c r="J8" i="12"/>
  <c r="E8" i="12"/>
  <c r="D8" i="12"/>
  <c r="C8" i="12"/>
  <c r="B8" i="12"/>
  <c r="A8" i="12"/>
  <c r="AE7" i="12"/>
  <c r="AA7" i="12"/>
  <c r="W7" i="12"/>
  <c r="S7" i="12"/>
  <c r="K7" i="12"/>
  <c r="J7" i="12"/>
  <c r="E7" i="12"/>
  <c r="D7" i="12"/>
  <c r="B7" i="12"/>
  <c r="A7" i="12"/>
  <c r="C1" i="12"/>
  <c r="AD154" i="12"/>
  <c r="Z152" i="12"/>
  <c r="Z149" i="12"/>
  <c r="Z141" i="12"/>
  <c r="V136" i="12"/>
  <c r="Q135" i="12"/>
  <c r="BF15" i="12"/>
  <c r="BF17" i="12" s="1"/>
  <c r="AB128" i="12"/>
  <c r="AB127" i="12"/>
  <c r="AB126" i="12"/>
  <c r="AB125" i="12"/>
  <c r="AB124" i="12"/>
  <c r="AB123" i="12"/>
  <c r="AB122" i="12"/>
  <c r="AB121" i="12"/>
  <c r="AB120" i="12"/>
  <c r="AB119" i="12"/>
  <c r="AB118" i="12"/>
  <c r="AB117" i="12"/>
  <c r="AB116" i="12"/>
  <c r="AB115" i="12"/>
  <c r="AB114" i="12"/>
  <c r="AB113" i="12"/>
  <c r="AB112" i="12"/>
  <c r="AB111" i="12"/>
  <c r="AB110" i="12"/>
  <c r="AB109" i="12"/>
  <c r="AB108" i="12"/>
  <c r="AB107" i="12"/>
  <c r="AB106" i="12"/>
  <c r="AB105" i="12"/>
  <c r="AB104" i="12"/>
  <c r="AB103" i="12"/>
  <c r="AB102" i="12"/>
  <c r="AB101" i="12"/>
  <c r="AB100" i="12"/>
  <c r="AB99" i="12"/>
  <c r="AB98" i="12"/>
  <c r="AB97" i="12"/>
  <c r="AB96" i="12"/>
  <c r="AB95" i="12"/>
  <c r="AB94" i="12"/>
  <c r="AB93" i="12"/>
  <c r="AB92" i="12"/>
  <c r="AB91" i="12"/>
  <c r="AB90" i="12"/>
  <c r="AB89" i="12"/>
  <c r="AB88" i="12"/>
  <c r="AB87" i="12"/>
  <c r="AB86" i="12"/>
  <c r="AB85" i="12"/>
  <c r="AB84" i="12"/>
  <c r="AB83" i="12"/>
  <c r="AB82" i="12"/>
  <c r="AB81" i="12"/>
  <c r="AB80" i="12"/>
  <c r="AB79" i="12"/>
  <c r="AB78" i="12"/>
  <c r="AB77" i="12"/>
  <c r="AB76" i="12"/>
  <c r="AB75" i="12"/>
  <c r="AB74" i="12"/>
  <c r="AB73" i="12"/>
  <c r="AB72" i="12"/>
  <c r="AB71" i="12"/>
  <c r="AB70" i="12"/>
  <c r="AB69" i="12"/>
  <c r="AB68" i="12"/>
  <c r="AB67" i="12"/>
  <c r="AB66" i="12"/>
  <c r="AB65" i="12"/>
  <c r="AB64" i="12"/>
  <c r="AB63" i="12"/>
  <c r="AB62" i="12"/>
  <c r="AB61" i="12"/>
  <c r="AB60" i="12"/>
  <c r="AB59" i="12"/>
  <c r="AB58" i="12"/>
  <c r="AB57" i="12"/>
  <c r="AB56" i="12"/>
  <c r="AB55" i="12"/>
  <c r="AB54" i="12"/>
  <c r="AB53" i="12"/>
  <c r="AB52" i="12"/>
  <c r="AB51" i="12"/>
  <c r="AB50" i="12"/>
  <c r="AB49" i="12"/>
  <c r="AB48" i="12"/>
  <c r="AB47" i="12"/>
  <c r="AB46" i="12"/>
  <c r="AB45" i="12"/>
  <c r="AB44" i="12"/>
  <c r="AB43" i="12"/>
  <c r="AB42" i="12"/>
  <c r="AB41" i="12"/>
  <c r="AB40" i="12"/>
  <c r="AB39" i="12"/>
  <c r="AB38" i="12"/>
  <c r="AB37" i="12"/>
  <c r="AB36" i="12"/>
  <c r="AB35" i="12"/>
  <c r="AB34" i="12"/>
  <c r="AB33" i="12"/>
  <c r="AB32" i="12"/>
  <c r="AB31" i="12"/>
  <c r="AB30" i="12"/>
  <c r="AB29" i="12"/>
  <c r="AB28" i="12"/>
  <c r="AB27" i="12"/>
  <c r="AB26" i="12"/>
  <c r="AB25" i="12"/>
  <c r="AB24" i="12"/>
  <c r="AB23" i="12"/>
  <c r="AB22" i="12"/>
  <c r="AB21" i="12"/>
  <c r="AB20" i="12"/>
  <c r="AB19" i="12"/>
  <c r="AB18" i="12"/>
  <c r="AB17" i="12"/>
  <c r="AB16" i="12"/>
  <c r="AB15" i="12"/>
  <c r="AB14" i="12"/>
  <c r="AB13" i="12"/>
  <c r="AB12" i="12"/>
  <c r="AB11" i="12"/>
  <c r="AB10" i="12"/>
  <c r="AB9" i="12"/>
  <c r="AB8" i="12"/>
  <c r="AB7" i="12"/>
  <c r="X126" i="12"/>
  <c r="X124" i="12"/>
  <c r="X123" i="12"/>
  <c r="X122" i="12"/>
  <c r="X121" i="12"/>
  <c r="X120" i="12"/>
  <c r="X119" i="12"/>
  <c r="X118" i="12"/>
  <c r="X117" i="12"/>
  <c r="X116" i="12"/>
  <c r="X115" i="12"/>
  <c r="X114" i="12"/>
  <c r="X113" i="12"/>
  <c r="X112" i="12"/>
  <c r="X111" i="12"/>
  <c r="X110" i="12"/>
  <c r="X109" i="12"/>
  <c r="X108" i="12"/>
  <c r="X107" i="12"/>
  <c r="X106" i="12"/>
  <c r="X105" i="12"/>
  <c r="X104" i="12"/>
  <c r="X103" i="12"/>
  <c r="X102" i="12"/>
  <c r="X101" i="12"/>
  <c r="X100" i="12"/>
  <c r="X99" i="12"/>
  <c r="X98" i="12"/>
  <c r="X97" i="12"/>
  <c r="X96" i="12"/>
  <c r="X95" i="12"/>
  <c r="X94" i="12"/>
  <c r="X93" i="12"/>
  <c r="X92" i="12"/>
  <c r="X91" i="12"/>
  <c r="X90" i="12"/>
  <c r="X89" i="12"/>
  <c r="X84" i="12"/>
  <c r="X78" i="12"/>
  <c r="X72" i="12"/>
  <c r="X67" i="12"/>
  <c r="X66" i="12"/>
  <c r="X63" i="12"/>
  <c r="X62" i="12"/>
  <c r="X61" i="12"/>
  <c r="X54" i="12"/>
  <c r="X53" i="12"/>
  <c r="X49" i="12"/>
  <c r="X46" i="12"/>
  <c r="X45" i="12"/>
  <c r="X44" i="12"/>
  <c r="X40" i="12"/>
  <c r="X29" i="12"/>
  <c r="X27" i="12"/>
  <c r="X22" i="12"/>
  <c r="X18" i="12"/>
  <c r="X17" i="12"/>
  <c r="X13" i="12"/>
  <c r="X12" i="12"/>
  <c r="X7" i="12"/>
  <c r="V7" i="12" s="1"/>
  <c r="R138" i="5"/>
  <c r="P138" i="5"/>
  <c r="N138" i="5"/>
  <c r="L138" i="5"/>
  <c r="J138" i="5"/>
  <c r="H138" i="5"/>
  <c r="R137" i="5"/>
  <c r="L137" i="5"/>
  <c r="J137" i="5"/>
  <c r="H137" i="5"/>
  <c r="T136" i="5"/>
  <c r="R136" i="5"/>
  <c r="P137" i="5"/>
  <c r="Q139" i="5" s="1"/>
  <c r="N137" i="5"/>
  <c r="O139" i="5" s="1"/>
  <c r="L136" i="5"/>
  <c r="J136" i="5"/>
  <c r="H136" i="5"/>
  <c r="AA135" i="5"/>
  <c r="T128" i="12" s="1"/>
  <c r="Z135" i="5"/>
  <c r="Y135" i="5"/>
  <c r="W135" i="5"/>
  <c r="AA134" i="5"/>
  <c r="T127" i="12" s="1"/>
  <c r="Z134" i="5"/>
  <c r="Y134" i="5"/>
  <c r="W134" i="5"/>
  <c r="AA133" i="5"/>
  <c r="T126" i="12" s="1"/>
  <c r="Z133" i="5"/>
  <c r="Y133" i="5"/>
  <c r="W133" i="5"/>
  <c r="AA132" i="5"/>
  <c r="T125" i="12" s="1"/>
  <c r="Z132" i="5"/>
  <c r="Y132" i="5"/>
  <c r="W132" i="5"/>
  <c r="AA131" i="5"/>
  <c r="T124" i="12" s="1"/>
  <c r="Z131" i="5"/>
  <c r="Y131" i="5"/>
  <c r="W131" i="5"/>
  <c r="AA130" i="5"/>
  <c r="T123" i="12" s="1"/>
  <c r="Z130" i="5"/>
  <c r="Y130" i="5"/>
  <c r="W130" i="5"/>
  <c r="L122" i="12"/>
  <c r="AA129" i="5"/>
  <c r="T122" i="12" s="1"/>
  <c r="Z129" i="5"/>
  <c r="Y129" i="5"/>
  <c r="W129" i="5"/>
  <c r="AA128" i="5"/>
  <c r="T121" i="12" s="1"/>
  <c r="Z128" i="5"/>
  <c r="Y128" i="5"/>
  <c r="W128" i="5"/>
  <c r="L120" i="12"/>
  <c r="AA127" i="5"/>
  <c r="T120" i="12" s="1"/>
  <c r="Z127" i="5"/>
  <c r="Y127" i="5"/>
  <c r="W127" i="5"/>
  <c r="AA126" i="5"/>
  <c r="T119" i="12" s="1"/>
  <c r="Z126" i="5"/>
  <c r="Y126" i="5"/>
  <c r="W126" i="5"/>
  <c r="L118" i="12"/>
  <c r="AA125" i="5"/>
  <c r="T118" i="12" s="1"/>
  <c r="Z125" i="5"/>
  <c r="Y125" i="5"/>
  <c r="W125" i="5"/>
  <c r="AA124" i="5"/>
  <c r="T117" i="12" s="1"/>
  <c r="Z124" i="5"/>
  <c r="Y124" i="5"/>
  <c r="W124" i="5"/>
  <c r="AA123" i="5"/>
  <c r="T116" i="12" s="1"/>
  <c r="Z123" i="5"/>
  <c r="Y123" i="5"/>
  <c r="W123" i="5"/>
  <c r="AA122" i="5"/>
  <c r="T115" i="12" s="1"/>
  <c r="Z122" i="5"/>
  <c r="Y122" i="5"/>
  <c r="W122" i="5"/>
  <c r="L114" i="12"/>
  <c r="AA121" i="5"/>
  <c r="T114" i="12" s="1"/>
  <c r="Z121" i="5"/>
  <c r="Y121" i="5"/>
  <c r="W121" i="5"/>
  <c r="AA120" i="5"/>
  <c r="T113" i="12" s="1"/>
  <c r="Z120" i="5"/>
  <c r="Y120" i="5"/>
  <c r="W120" i="5"/>
  <c r="L112" i="12"/>
  <c r="AA119" i="5"/>
  <c r="T112" i="12" s="1"/>
  <c r="Z119" i="5"/>
  <c r="Y119" i="5"/>
  <c r="W119" i="5"/>
  <c r="L111" i="12"/>
  <c r="AA118" i="5"/>
  <c r="T111" i="12" s="1"/>
  <c r="Z118" i="5"/>
  <c r="Y118" i="5"/>
  <c r="W118" i="5"/>
  <c r="L110" i="12"/>
  <c r="AA117" i="5"/>
  <c r="T110" i="12" s="1"/>
  <c r="Z117" i="5"/>
  <c r="Y117" i="5"/>
  <c r="W117" i="5"/>
  <c r="AA116" i="5"/>
  <c r="T109" i="12" s="1"/>
  <c r="Z116" i="5"/>
  <c r="Y116" i="5"/>
  <c r="W116" i="5"/>
  <c r="L108" i="12"/>
  <c r="AA115" i="5"/>
  <c r="T108" i="12" s="1"/>
  <c r="Z115" i="5"/>
  <c r="Y115" i="5"/>
  <c r="W115" i="5"/>
  <c r="L107" i="12"/>
  <c r="AA114" i="5"/>
  <c r="T107" i="12" s="1"/>
  <c r="Z114" i="5"/>
  <c r="Y114" i="5"/>
  <c r="W114" i="5"/>
  <c r="AA113" i="5"/>
  <c r="T106" i="12" s="1"/>
  <c r="Z113" i="5"/>
  <c r="Y113" i="5"/>
  <c r="W113" i="5"/>
  <c r="AA112" i="5"/>
  <c r="T105" i="12" s="1"/>
  <c r="Z112" i="5"/>
  <c r="Y112" i="5"/>
  <c r="W112" i="5"/>
  <c r="AA111" i="5"/>
  <c r="T104" i="12" s="1"/>
  <c r="Z111" i="5"/>
  <c r="Y111" i="5"/>
  <c r="W111" i="5"/>
  <c r="AA110" i="5"/>
  <c r="T103" i="12" s="1"/>
  <c r="Z110" i="5"/>
  <c r="Y110" i="5"/>
  <c r="W110" i="5"/>
  <c r="AA109" i="5"/>
  <c r="T102" i="12" s="1"/>
  <c r="Z109" i="5"/>
  <c r="Y109" i="5"/>
  <c r="W109" i="5"/>
  <c r="AA108" i="5"/>
  <c r="T101" i="12" s="1"/>
  <c r="Z108" i="5"/>
  <c r="Y108" i="5"/>
  <c r="W108" i="5"/>
  <c r="L100" i="12"/>
  <c r="AA107" i="5"/>
  <c r="T100" i="12" s="1"/>
  <c r="Z107" i="5"/>
  <c r="Y107" i="5"/>
  <c r="W107" i="5"/>
  <c r="AA106" i="5"/>
  <c r="T99" i="12" s="1"/>
  <c r="Z106" i="5"/>
  <c r="Y106" i="5"/>
  <c r="W106" i="5"/>
  <c r="AA105" i="5"/>
  <c r="T98" i="12" s="1"/>
  <c r="Z105" i="5"/>
  <c r="Y105" i="5"/>
  <c r="W105" i="5"/>
  <c r="AA104" i="5"/>
  <c r="T97" i="12" s="1"/>
  <c r="Z104" i="5"/>
  <c r="Y104" i="5"/>
  <c r="W104" i="5"/>
  <c r="L96" i="12"/>
  <c r="AA103" i="5"/>
  <c r="T96" i="12" s="1"/>
  <c r="Z103" i="5"/>
  <c r="Y103" i="5"/>
  <c r="W103" i="5"/>
  <c r="Y102" i="5"/>
  <c r="AA102" i="5" s="1"/>
  <c r="T95" i="12" s="1"/>
  <c r="W102" i="5"/>
  <c r="Y101" i="5"/>
  <c r="AA101" i="5" s="1"/>
  <c r="T94" i="12" s="1"/>
  <c r="W101" i="5"/>
  <c r="Y100" i="5"/>
  <c r="AA100" i="5" s="1"/>
  <c r="T93" i="12" s="1"/>
  <c r="W100" i="5"/>
  <c r="AA99" i="5"/>
  <c r="T92" i="12" s="1"/>
  <c r="Y99" i="5"/>
  <c r="W99" i="5"/>
  <c r="Y98" i="5"/>
  <c r="AA98" i="5" s="1"/>
  <c r="T91" i="12" s="1"/>
  <c r="W98" i="5"/>
  <c r="Y97" i="5"/>
  <c r="AA97" i="5" s="1"/>
  <c r="T90" i="12" s="1"/>
  <c r="W97" i="5"/>
  <c r="Y96" i="5"/>
  <c r="AA96" i="5" s="1"/>
  <c r="T89" i="12" s="1"/>
  <c r="W96" i="5"/>
  <c r="Y95" i="5"/>
  <c r="AA95" i="5" s="1"/>
  <c r="T88" i="12" s="1"/>
  <c r="W95" i="5"/>
  <c r="Y94" i="5"/>
  <c r="AA94" i="5" s="1"/>
  <c r="T87" i="12" s="1"/>
  <c r="W94" i="5"/>
  <c r="Y93" i="5"/>
  <c r="AA93" i="5" s="1"/>
  <c r="T86" i="12" s="1"/>
  <c r="W93" i="5"/>
  <c r="Y92" i="5"/>
  <c r="AA92" i="5" s="1"/>
  <c r="T85" i="12" s="1"/>
  <c r="W92" i="5"/>
  <c r="Y91" i="5"/>
  <c r="AA91" i="5" s="1"/>
  <c r="T84" i="12" s="1"/>
  <c r="W91" i="5"/>
  <c r="Y90" i="5"/>
  <c r="AA90" i="5" s="1"/>
  <c r="T83" i="12" s="1"/>
  <c r="W90" i="5"/>
  <c r="Y89" i="5"/>
  <c r="AA89" i="5" s="1"/>
  <c r="T82" i="12" s="1"/>
  <c r="W89" i="5"/>
  <c r="AA88" i="5"/>
  <c r="T81" i="12" s="1"/>
  <c r="Y88" i="5"/>
  <c r="W88" i="5"/>
  <c r="Y87" i="5"/>
  <c r="AA87" i="5" s="1"/>
  <c r="T80" i="12" s="1"/>
  <c r="W87" i="5"/>
  <c r="Y86" i="5"/>
  <c r="AA86" i="5" s="1"/>
  <c r="T79" i="12" s="1"/>
  <c r="W86" i="5"/>
  <c r="Y85" i="5"/>
  <c r="AA85" i="5" s="1"/>
  <c r="T78" i="12" s="1"/>
  <c r="W85" i="5"/>
  <c r="Y84" i="5"/>
  <c r="AA84" i="5" s="1"/>
  <c r="T77" i="12" s="1"/>
  <c r="W84" i="5"/>
  <c r="Y83" i="5"/>
  <c r="AA83" i="5" s="1"/>
  <c r="T76" i="12" s="1"/>
  <c r="W83" i="5"/>
  <c r="Y82" i="5"/>
  <c r="AA82" i="5" s="1"/>
  <c r="T75" i="12" s="1"/>
  <c r="W82" i="5"/>
  <c r="Y81" i="5"/>
  <c r="AA81" i="5" s="1"/>
  <c r="T74" i="12" s="1"/>
  <c r="W81" i="5"/>
  <c r="Y80" i="5"/>
  <c r="AA80" i="5" s="1"/>
  <c r="T73" i="12" s="1"/>
  <c r="W80" i="5"/>
  <c r="Y79" i="5"/>
  <c r="AA79" i="5" s="1"/>
  <c r="T72" i="12" s="1"/>
  <c r="W79" i="5"/>
  <c r="Y78" i="5"/>
  <c r="AA78" i="5" s="1"/>
  <c r="T71" i="12" s="1"/>
  <c r="W78" i="5"/>
  <c r="Y77" i="5"/>
  <c r="AA77" i="5" s="1"/>
  <c r="T70" i="12" s="1"/>
  <c r="W77" i="5"/>
  <c r="Y76" i="5"/>
  <c r="AA76" i="5" s="1"/>
  <c r="T69" i="12" s="1"/>
  <c r="W76" i="5"/>
  <c r="Y75" i="5"/>
  <c r="AA75" i="5" s="1"/>
  <c r="T68" i="12" s="1"/>
  <c r="W75" i="5"/>
  <c r="Y74" i="5"/>
  <c r="AA74" i="5" s="1"/>
  <c r="T67" i="12" s="1"/>
  <c r="W74" i="5"/>
  <c r="Y73" i="5"/>
  <c r="AA73" i="5" s="1"/>
  <c r="T66" i="12" s="1"/>
  <c r="W73" i="5"/>
  <c r="AA72" i="5"/>
  <c r="T65" i="12" s="1"/>
  <c r="Y72" i="5"/>
  <c r="W72" i="5"/>
  <c r="Y71" i="5"/>
  <c r="AA71" i="5" s="1"/>
  <c r="T64" i="12" s="1"/>
  <c r="W71" i="5"/>
  <c r="Y70" i="5"/>
  <c r="AA70" i="5" s="1"/>
  <c r="T63" i="12" s="1"/>
  <c r="W70" i="5"/>
  <c r="Y69" i="5"/>
  <c r="AA69" i="5" s="1"/>
  <c r="T62" i="12" s="1"/>
  <c r="W69" i="5"/>
  <c r="Y68" i="5"/>
  <c r="AA68" i="5" s="1"/>
  <c r="T61" i="12" s="1"/>
  <c r="W68" i="5"/>
  <c r="Y67" i="5"/>
  <c r="AA67" i="5" s="1"/>
  <c r="T60" i="12" s="1"/>
  <c r="W67" i="5"/>
  <c r="Y66" i="5"/>
  <c r="AA66" i="5" s="1"/>
  <c r="T59" i="12" s="1"/>
  <c r="W66" i="5"/>
  <c r="Y65" i="5"/>
  <c r="AA65" i="5" s="1"/>
  <c r="T58" i="12" s="1"/>
  <c r="W65" i="5"/>
  <c r="Y64" i="5"/>
  <c r="AA64" i="5" s="1"/>
  <c r="T57" i="12" s="1"/>
  <c r="W64" i="5"/>
  <c r="Y63" i="5"/>
  <c r="AA63" i="5" s="1"/>
  <c r="T56" i="12" s="1"/>
  <c r="W63" i="5"/>
  <c r="Y62" i="5"/>
  <c r="AA62" i="5" s="1"/>
  <c r="T55" i="12" s="1"/>
  <c r="W62" i="5"/>
  <c r="Y61" i="5"/>
  <c r="AA61" i="5" s="1"/>
  <c r="T54" i="12" s="1"/>
  <c r="W61" i="5"/>
  <c r="AA60" i="5"/>
  <c r="T53" i="12" s="1"/>
  <c r="Y60" i="5"/>
  <c r="W60" i="5"/>
  <c r="Y59" i="5"/>
  <c r="AA59" i="5" s="1"/>
  <c r="T52" i="12" s="1"/>
  <c r="W59" i="5"/>
  <c r="Y58" i="5"/>
  <c r="AA58" i="5" s="1"/>
  <c r="T51" i="12" s="1"/>
  <c r="W58" i="5"/>
  <c r="Y57" i="5"/>
  <c r="AA57" i="5" s="1"/>
  <c r="T50" i="12" s="1"/>
  <c r="W57" i="5"/>
  <c r="Y56" i="5"/>
  <c r="AA56" i="5" s="1"/>
  <c r="T49" i="12" s="1"/>
  <c r="W56" i="5"/>
  <c r="AA55" i="5"/>
  <c r="T48" i="12" s="1"/>
  <c r="Y55" i="5"/>
  <c r="W55" i="5"/>
  <c r="Y54" i="5"/>
  <c r="AA54" i="5" s="1"/>
  <c r="T47" i="12" s="1"/>
  <c r="W54" i="5"/>
  <c r="Y53" i="5"/>
  <c r="AA53" i="5" s="1"/>
  <c r="T46" i="12" s="1"/>
  <c r="W53" i="5"/>
  <c r="Y52" i="5"/>
  <c r="AA52" i="5" s="1"/>
  <c r="T45" i="12" s="1"/>
  <c r="W52" i="5"/>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U11" i="12" l="1"/>
  <c r="AU32" i="12"/>
  <c r="AV32" i="12" s="1"/>
  <c r="AU48" i="12"/>
  <c r="AV48" i="12" s="1"/>
  <c r="AU56" i="12"/>
  <c r="AV56" i="12" s="1"/>
  <c r="AS56" i="12"/>
  <c r="AT56" i="12" s="1"/>
  <c r="AU68" i="12"/>
  <c r="AV68" i="12" s="1"/>
  <c r="AS68" i="12"/>
  <c r="AT68" i="12" s="1"/>
  <c r="AU76" i="12"/>
  <c r="AV76" i="12" s="1"/>
  <c r="AS76" i="12"/>
  <c r="AT76" i="12" s="1"/>
  <c r="AU84" i="12"/>
  <c r="AV84" i="12" s="1"/>
  <c r="AS84" i="12"/>
  <c r="AT84" i="12" s="1"/>
  <c r="AU96" i="12"/>
  <c r="AV96" i="12" s="1"/>
  <c r="AS96" i="12"/>
  <c r="AT96" i="12" s="1"/>
  <c r="AU116" i="12"/>
  <c r="AV116" i="12" s="1"/>
  <c r="AS116" i="12"/>
  <c r="AT116" i="12" s="1"/>
  <c r="AU120" i="12"/>
  <c r="AV120" i="12" s="1"/>
  <c r="AS120" i="12"/>
  <c r="AT120" i="12" s="1"/>
  <c r="AU127" i="12"/>
  <c r="AV127" i="12" s="1"/>
  <c r="AS127" i="12"/>
  <c r="AT127" i="12" s="1"/>
  <c r="AU27" i="12"/>
  <c r="AV27" i="12" s="1"/>
  <c r="AU51" i="12"/>
  <c r="AV51" i="12" s="1"/>
  <c r="AS51" i="12"/>
  <c r="AT51" i="12" s="1"/>
  <c r="AU59" i="12"/>
  <c r="AV59" i="12" s="1"/>
  <c r="AS59" i="12"/>
  <c r="AT59" i="12" s="1"/>
  <c r="AS71" i="12"/>
  <c r="AT71" i="12" s="1"/>
  <c r="AU71" i="12"/>
  <c r="AV71" i="12" s="1"/>
  <c r="AU79" i="12"/>
  <c r="AV79" i="12" s="1"/>
  <c r="AS79" i="12"/>
  <c r="AT79" i="12" s="1"/>
  <c r="AS87" i="12"/>
  <c r="AT87" i="12" s="1"/>
  <c r="AU87" i="12"/>
  <c r="AV87" i="12" s="1"/>
  <c r="AU93" i="12"/>
  <c r="AV93" i="12" s="1"/>
  <c r="AS93" i="12"/>
  <c r="AT93" i="12" s="1"/>
  <c r="AU99" i="12"/>
  <c r="AV99" i="12" s="1"/>
  <c r="AS99" i="12"/>
  <c r="AT99" i="12" s="1"/>
  <c r="AS102" i="12"/>
  <c r="AT102" i="12" s="1"/>
  <c r="AU102" i="12"/>
  <c r="AV102" i="12" s="1"/>
  <c r="AU106" i="12"/>
  <c r="AV106" i="12" s="1"/>
  <c r="AS106" i="12"/>
  <c r="AT106" i="12" s="1"/>
  <c r="AU109" i="12"/>
  <c r="AV109" i="12" s="1"/>
  <c r="AS109" i="12"/>
  <c r="AT109" i="12" s="1"/>
  <c r="AU113" i="12"/>
  <c r="AV113" i="12" s="1"/>
  <c r="AS113" i="12"/>
  <c r="AT113" i="12" s="1"/>
  <c r="AU124" i="12"/>
  <c r="AV124" i="12" s="1"/>
  <c r="AS124" i="12"/>
  <c r="AT124" i="12" s="1"/>
  <c r="AU30" i="12"/>
  <c r="AV30" i="12" s="1"/>
  <c r="AS54" i="12"/>
  <c r="AT54" i="12" s="1"/>
  <c r="AU54" i="12"/>
  <c r="AV54" i="12" s="1"/>
  <c r="AU62" i="12"/>
  <c r="AV62" i="12" s="1"/>
  <c r="AS62" i="12"/>
  <c r="AT62" i="12" s="1"/>
  <c r="AU74" i="12"/>
  <c r="AV74" i="12" s="1"/>
  <c r="AS74" i="12"/>
  <c r="AT74" i="12" s="1"/>
  <c r="AU82" i="12"/>
  <c r="AV82" i="12" s="1"/>
  <c r="AS82" i="12"/>
  <c r="AT82" i="12" s="1"/>
  <c r="AU90" i="12"/>
  <c r="AV90" i="12" s="1"/>
  <c r="AS90" i="12"/>
  <c r="AT90" i="12" s="1"/>
  <c r="AU117" i="12"/>
  <c r="AV117" i="12" s="1"/>
  <c r="AS117" i="12"/>
  <c r="AT117" i="12" s="1"/>
  <c r="AU49" i="12"/>
  <c r="AV49" i="12" s="1"/>
  <c r="AS49" i="12"/>
  <c r="AT49" i="12" s="1"/>
  <c r="AS57" i="12"/>
  <c r="AT57" i="12" s="1"/>
  <c r="AU57" i="12"/>
  <c r="AV57" i="12" s="1"/>
  <c r="AU69" i="12"/>
  <c r="AV69" i="12" s="1"/>
  <c r="AS69" i="12"/>
  <c r="AT69" i="12" s="1"/>
  <c r="AU77" i="12"/>
  <c r="AV77" i="12" s="1"/>
  <c r="AS77" i="12"/>
  <c r="AT77" i="12" s="1"/>
  <c r="AU85" i="12"/>
  <c r="AV85" i="12" s="1"/>
  <c r="AS85" i="12"/>
  <c r="AT85" i="12" s="1"/>
  <c r="AU94" i="12"/>
  <c r="AV94" i="12" s="1"/>
  <c r="AS94" i="12"/>
  <c r="AT94" i="12" s="1"/>
  <c r="AU97" i="12"/>
  <c r="AV97" i="12" s="1"/>
  <c r="AS97" i="12"/>
  <c r="AT97" i="12" s="1"/>
  <c r="AU100" i="12"/>
  <c r="AV100" i="12" s="1"/>
  <c r="AS100" i="12"/>
  <c r="AT100" i="12" s="1"/>
  <c r="AS103" i="12"/>
  <c r="AT103" i="12" s="1"/>
  <c r="AU103" i="12"/>
  <c r="AV103" i="12" s="1"/>
  <c r="AU110" i="12"/>
  <c r="AV110" i="12" s="1"/>
  <c r="AS110" i="12"/>
  <c r="AT110" i="12" s="1"/>
  <c r="AU114" i="12"/>
  <c r="AV114" i="12" s="1"/>
  <c r="AS114" i="12"/>
  <c r="AT114" i="12" s="1"/>
  <c r="AS121" i="12"/>
  <c r="AT121" i="12" s="1"/>
  <c r="AU121" i="12"/>
  <c r="AV121" i="12" s="1"/>
  <c r="AS125" i="12"/>
  <c r="AT125" i="12" s="1"/>
  <c r="AU125" i="12"/>
  <c r="AV125" i="12" s="1"/>
  <c r="AU128" i="12"/>
  <c r="AV128" i="12" s="1"/>
  <c r="AS128" i="12"/>
  <c r="AT128" i="12" s="1"/>
  <c r="AU28" i="12"/>
  <c r="AV28" i="12" s="1"/>
  <c r="AU52" i="12"/>
  <c r="AV52" i="12" s="1"/>
  <c r="AS52" i="12"/>
  <c r="AT52" i="12" s="1"/>
  <c r="AU60" i="12"/>
  <c r="AV60" i="12" s="1"/>
  <c r="AS60" i="12"/>
  <c r="AT60" i="12" s="1"/>
  <c r="AU72" i="12"/>
  <c r="AV72" i="12" s="1"/>
  <c r="AS72" i="12"/>
  <c r="AT72" i="12" s="1"/>
  <c r="AU80" i="12"/>
  <c r="AV80" i="12" s="1"/>
  <c r="AS80" i="12"/>
  <c r="AT80" i="12" s="1"/>
  <c r="AU88" i="12"/>
  <c r="AV88" i="12" s="1"/>
  <c r="AS88" i="12"/>
  <c r="AT88" i="12" s="1"/>
  <c r="AU107" i="12"/>
  <c r="AV107" i="12" s="1"/>
  <c r="AS107" i="12"/>
  <c r="AT107" i="12" s="1"/>
  <c r="AU118" i="12"/>
  <c r="AV118" i="12" s="1"/>
  <c r="AS118" i="12"/>
  <c r="AT118" i="12" s="1"/>
  <c r="AU130" i="12"/>
  <c r="AV130" i="12" s="1"/>
  <c r="AS130" i="12"/>
  <c r="AT130" i="12" s="1"/>
  <c r="AU131" i="12"/>
  <c r="AV131" i="12" s="1"/>
  <c r="AS131" i="12"/>
  <c r="AT131" i="12" s="1"/>
  <c r="AU132" i="12"/>
  <c r="AV132" i="12" s="1"/>
  <c r="AS132" i="12"/>
  <c r="AT132" i="12" s="1"/>
  <c r="AU133" i="12"/>
  <c r="AV133" i="12" s="1"/>
  <c r="AS133" i="12"/>
  <c r="AT133" i="12" s="1"/>
  <c r="AS134" i="12"/>
  <c r="AT134" i="12" s="1"/>
  <c r="AU134" i="12"/>
  <c r="AV134" i="12" s="1"/>
  <c r="AS135" i="12"/>
  <c r="AT135" i="12" s="1"/>
  <c r="AU135" i="12"/>
  <c r="AV135" i="12" s="1"/>
  <c r="AU136" i="12"/>
  <c r="AV136" i="12" s="1"/>
  <c r="AS136" i="12"/>
  <c r="AT136" i="12" s="1"/>
  <c r="AS137" i="12"/>
  <c r="AT137" i="12" s="1"/>
  <c r="AU137" i="12"/>
  <c r="AV137" i="12" s="1"/>
  <c r="AU138" i="12"/>
  <c r="AV138" i="12" s="1"/>
  <c r="AS138" i="12"/>
  <c r="AT138" i="12" s="1"/>
  <c r="AU139" i="12"/>
  <c r="AV139" i="12" s="1"/>
  <c r="AS139" i="12"/>
  <c r="AT139" i="12" s="1"/>
  <c r="AU140" i="12"/>
  <c r="AV140" i="12" s="1"/>
  <c r="AS140" i="12"/>
  <c r="AT140" i="12" s="1"/>
  <c r="AU141" i="12"/>
  <c r="AV141" i="12" s="1"/>
  <c r="AS141" i="12"/>
  <c r="AT141" i="12" s="1"/>
  <c r="AS142" i="12"/>
  <c r="AT142" i="12" s="1"/>
  <c r="AU142" i="12"/>
  <c r="AV142" i="12" s="1"/>
  <c r="AS143" i="12"/>
  <c r="AT143" i="12" s="1"/>
  <c r="AU143" i="12"/>
  <c r="AV143" i="12" s="1"/>
  <c r="AU144" i="12"/>
  <c r="AV144" i="12" s="1"/>
  <c r="AS144" i="12"/>
  <c r="AT144" i="12" s="1"/>
  <c r="AS145" i="12"/>
  <c r="AT145" i="12" s="1"/>
  <c r="AU145" i="12"/>
  <c r="AV145" i="12" s="1"/>
  <c r="AU146" i="12"/>
  <c r="AV146" i="12" s="1"/>
  <c r="AS146" i="12"/>
  <c r="AT146" i="12" s="1"/>
  <c r="AU147" i="12"/>
  <c r="AV147" i="12" s="1"/>
  <c r="AS147" i="12"/>
  <c r="AT147" i="12" s="1"/>
  <c r="AU148" i="12"/>
  <c r="AV148" i="12" s="1"/>
  <c r="AS148" i="12"/>
  <c r="AT148" i="12" s="1"/>
  <c r="AU149" i="12"/>
  <c r="AV149" i="12" s="1"/>
  <c r="AS149" i="12"/>
  <c r="AT149" i="12" s="1"/>
  <c r="AS150" i="12"/>
  <c r="AT150" i="12" s="1"/>
  <c r="AU150" i="12"/>
  <c r="AV150" i="12" s="1"/>
  <c r="AS151" i="12"/>
  <c r="AT151" i="12" s="1"/>
  <c r="AU151" i="12"/>
  <c r="AV151" i="12" s="1"/>
  <c r="AU152" i="12"/>
  <c r="AV152" i="12" s="1"/>
  <c r="AS152" i="12"/>
  <c r="AT152" i="12" s="1"/>
  <c r="AS153" i="12"/>
  <c r="AT153" i="12" s="1"/>
  <c r="AU153" i="12"/>
  <c r="AV153" i="12" s="1"/>
  <c r="AU154" i="12"/>
  <c r="AV154" i="12" s="1"/>
  <c r="AS154" i="12"/>
  <c r="AT154" i="12" s="1"/>
  <c r="AU155" i="12"/>
  <c r="AV155" i="12" s="1"/>
  <c r="AS155" i="12"/>
  <c r="AT155" i="12" s="1"/>
  <c r="AU156" i="12"/>
  <c r="AV156" i="12" s="1"/>
  <c r="AS156" i="12"/>
  <c r="AT156" i="12" s="1"/>
  <c r="AU157" i="12"/>
  <c r="AV157" i="12" s="1"/>
  <c r="AS157" i="12"/>
  <c r="AT157" i="12" s="1"/>
  <c r="AS158" i="12"/>
  <c r="AT158" i="12" s="1"/>
  <c r="AU158" i="12"/>
  <c r="AV158" i="12" s="1"/>
  <c r="AS159" i="12"/>
  <c r="AT159" i="12" s="1"/>
  <c r="AU159" i="12"/>
  <c r="AV159" i="12" s="1"/>
  <c r="AU160" i="12"/>
  <c r="AV160" i="12" s="1"/>
  <c r="AS160" i="12"/>
  <c r="AT160" i="12" s="1"/>
  <c r="AU31" i="12"/>
  <c r="AV31" i="12" s="1"/>
  <c r="AU47" i="12"/>
  <c r="AV47" i="12" s="1"/>
  <c r="AS55" i="12"/>
  <c r="AT55" i="12" s="1"/>
  <c r="AU55" i="12"/>
  <c r="AV55" i="12" s="1"/>
  <c r="AU63" i="12"/>
  <c r="AV63" i="12" s="1"/>
  <c r="AS63" i="12"/>
  <c r="AT63" i="12" s="1"/>
  <c r="AU75" i="12"/>
  <c r="AV75" i="12" s="1"/>
  <c r="AS75" i="12"/>
  <c r="AT75" i="12" s="1"/>
  <c r="AU83" i="12"/>
  <c r="AV83" i="12" s="1"/>
  <c r="AS83" i="12"/>
  <c r="AT83" i="12" s="1"/>
  <c r="AU91" i="12"/>
  <c r="AV91" i="12" s="1"/>
  <c r="AS91" i="12"/>
  <c r="AT91" i="12" s="1"/>
  <c r="AU95" i="12"/>
  <c r="AV95" i="12" s="1"/>
  <c r="AS95" i="12"/>
  <c r="AT95" i="12" s="1"/>
  <c r="AU104" i="12"/>
  <c r="AV104" i="12" s="1"/>
  <c r="AS104" i="12"/>
  <c r="AT104" i="12" s="1"/>
  <c r="AU111" i="12"/>
  <c r="AV111" i="12" s="1"/>
  <c r="AS111" i="12"/>
  <c r="AT111" i="12" s="1"/>
  <c r="AS122" i="12"/>
  <c r="AT122" i="12" s="1"/>
  <c r="AU122" i="12"/>
  <c r="AV122" i="12" s="1"/>
  <c r="AS126" i="12"/>
  <c r="AT126" i="12" s="1"/>
  <c r="AU126" i="12"/>
  <c r="AV126" i="12" s="1"/>
  <c r="AU129" i="12"/>
  <c r="AV129" i="12" s="1"/>
  <c r="AS129" i="12"/>
  <c r="AT129" i="12" s="1"/>
  <c r="AU50" i="12"/>
  <c r="AV50" i="12" s="1"/>
  <c r="AS50" i="12"/>
  <c r="AT50" i="12" s="1"/>
  <c r="AU58" i="12"/>
  <c r="AV58" i="12" s="1"/>
  <c r="AS58" i="12"/>
  <c r="AT58" i="12" s="1"/>
  <c r="AS70" i="12"/>
  <c r="AT70" i="12" s="1"/>
  <c r="AU70" i="12"/>
  <c r="AV70" i="12" s="1"/>
  <c r="AU78" i="12"/>
  <c r="AV78" i="12" s="1"/>
  <c r="AS78" i="12"/>
  <c r="AT78" i="12" s="1"/>
  <c r="AS86" i="12"/>
  <c r="AT86" i="12" s="1"/>
  <c r="AU86" i="12"/>
  <c r="AV86" i="12" s="1"/>
  <c r="AU98" i="12"/>
  <c r="AV98" i="12" s="1"/>
  <c r="AS98" i="12"/>
  <c r="AT98" i="12" s="1"/>
  <c r="AU101" i="12"/>
  <c r="AV101" i="12" s="1"/>
  <c r="AS101" i="12"/>
  <c r="AT101" i="12" s="1"/>
  <c r="AU115" i="12"/>
  <c r="AV115" i="12" s="1"/>
  <c r="AS115" i="12"/>
  <c r="AT115" i="12" s="1"/>
  <c r="AU119" i="12"/>
  <c r="AV119" i="12" s="1"/>
  <c r="AS119" i="12"/>
  <c r="AT119" i="12" s="1"/>
  <c r="AU29" i="12"/>
  <c r="AV29" i="12" s="1"/>
  <c r="AU53" i="12"/>
  <c r="AV53" i="12" s="1"/>
  <c r="AS53" i="12"/>
  <c r="AT53" i="12" s="1"/>
  <c r="AU61" i="12"/>
  <c r="AV61" i="12" s="1"/>
  <c r="AS61" i="12"/>
  <c r="AT61" i="12" s="1"/>
  <c r="AS73" i="12"/>
  <c r="AT73" i="12" s="1"/>
  <c r="AU73" i="12"/>
  <c r="AV73" i="12" s="1"/>
  <c r="AU81" i="12"/>
  <c r="AV81" i="12" s="1"/>
  <c r="AS81" i="12"/>
  <c r="AT81" i="12" s="1"/>
  <c r="AS89" i="12"/>
  <c r="AT89" i="12" s="1"/>
  <c r="AU89" i="12"/>
  <c r="AV89" i="12" s="1"/>
  <c r="AU92" i="12"/>
  <c r="AV92" i="12" s="1"/>
  <c r="AS92" i="12"/>
  <c r="AT92" i="12" s="1"/>
  <c r="AS105" i="12"/>
  <c r="AT105" i="12" s="1"/>
  <c r="AU105" i="12"/>
  <c r="AV105" i="12" s="1"/>
  <c r="AU108" i="12"/>
  <c r="AV108" i="12" s="1"/>
  <c r="AS108" i="12"/>
  <c r="AT108" i="12" s="1"/>
  <c r="AU112" i="12"/>
  <c r="AV112" i="12" s="1"/>
  <c r="AS112" i="12"/>
  <c r="AT112" i="12" s="1"/>
  <c r="AU123" i="12"/>
  <c r="AV123" i="12" s="1"/>
  <c r="AS123" i="12"/>
  <c r="AT123" i="12" s="1"/>
  <c r="AD140" i="12"/>
  <c r="AP48" i="12"/>
  <c r="AQ48" i="12" s="1"/>
  <c r="AN56" i="12"/>
  <c r="AO56" i="12" s="1"/>
  <c r="AP56" i="12"/>
  <c r="AQ56" i="12" s="1"/>
  <c r="AN76" i="12"/>
  <c r="AO76" i="12" s="1"/>
  <c r="AP76" i="12"/>
  <c r="AQ76" i="12" s="1"/>
  <c r="AN84" i="12"/>
  <c r="AO84" i="12" s="1"/>
  <c r="AP84" i="12"/>
  <c r="AQ84" i="12" s="1"/>
  <c r="AP27" i="12"/>
  <c r="AQ27" i="12" s="1"/>
  <c r="AN51" i="12"/>
  <c r="AO51" i="12" s="1"/>
  <c r="AP51" i="12"/>
  <c r="AQ51" i="12" s="1"/>
  <c r="AP59" i="12"/>
  <c r="AQ59" i="12" s="1"/>
  <c r="AN59" i="12"/>
  <c r="AO59" i="12" s="1"/>
  <c r="AP71" i="12"/>
  <c r="AQ71" i="12" s="1"/>
  <c r="AN71" i="12"/>
  <c r="AO71" i="12" s="1"/>
  <c r="AP79" i="12"/>
  <c r="AQ79" i="12" s="1"/>
  <c r="AN79" i="12"/>
  <c r="AO79" i="12" s="1"/>
  <c r="AP87" i="12"/>
  <c r="AQ87" i="12" s="1"/>
  <c r="AN87" i="12"/>
  <c r="AO87" i="12" s="1"/>
  <c r="AP93" i="12"/>
  <c r="AQ93" i="12" s="1"/>
  <c r="AN93" i="12"/>
  <c r="AO93" i="12" s="1"/>
  <c r="AP99" i="12"/>
  <c r="AQ99" i="12" s="1"/>
  <c r="AN99" i="12"/>
  <c r="AO99" i="12" s="1"/>
  <c r="AN102" i="12"/>
  <c r="AO102" i="12" s="1"/>
  <c r="AP102" i="12"/>
  <c r="AQ102" i="12" s="1"/>
  <c r="AN106" i="12"/>
  <c r="AO106" i="12" s="1"/>
  <c r="AP106" i="12"/>
  <c r="AQ106" i="12" s="1"/>
  <c r="AP109" i="12"/>
  <c r="AQ109" i="12" s="1"/>
  <c r="AN109" i="12"/>
  <c r="AO109" i="12" s="1"/>
  <c r="AN113" i="12"/>
  <c r="AO113" i="12" s="1"/>
  <c r="AP113" i="12"/>
  <c r="AQ113" i="12" s="1"/>
  <c r="AN124" i="12"/>
  <c r="AO124" i="12" s="1"/>
  <c r="AP124" i="12"/>
  <c r="AQ124" i="12" s="1"/>
  <c r="AN96" i="12"/>
  <c r="AO96" i="12" s="1"/>
  <c r="AP96" i="12"/>
  <c r="AQ96" i="12" s="1"/>
  <c r="AP127" i="12"/>
  <c r="AQ127" i="12" s="1"/>
  <c r="AN127" i="12"/>
  <c r="AO127" i="12" s="1"/>
  <c r="AN9" i="12"/>
  <c r="AO9" i="12" s="1"/>
  <c r="AP30" i="12"/>
  <c r="AQ30" i="12" s="1"/>
  <c r="AN54" i="12"/>
  <c r="AO54" i="12" s="1"/>
  <c r="AP54" i="12"/>
  <c r="AQ54" i="12" s="1"/>
  <c r="AN62" i="12"/>
  <c r="AO62" i="12" s="1"/>
  <c r="AP62" i="12"/>
  <c r="AQ62" i="12" s="1"/>
  <c r="AN74" i="12"/>
  <c r="AO74" i="12" s="1"/>
  <c r="AP74" i="12"/>
  <c r="AQ74" i="12" s="1"/>
  <c r="AN82" i="12"/>
  <c r="AO82" i="12" s="1"/>
  <c r="AP82" i="12"/>
  <c r="AQ82" i="12" s="1"/>
  <c r="AN90" i="12"/>
  <c r="AO90" i="12" s="1"/>
  <c r="AP90" i="12"/>
  <c r="AQ90" i="12" s="1"/>
  <c r="AN117" i="12"/>
  <c r="AO117" i="12" s="1"/>
  <c r="AP117" i="12"/>
  <c r="AQ117" i="12" s="1"/>
  <c r="AP49" i="12"/>
  <c r="AQ49" i="12" s="1"/>
  <c r="AN49" i="12"/>
  <c r="AO49" i="12" s="1"/>
  <c r="AP57" i="12"/>
  <c r="AQ57" i="12" s="1"/>
  <c r="AN57" i="12"/>
  <c r="AO57" i="12" s="1"/>
  <c r="AP69" i="12"/>
  <c r="AQ69" i="12" s="1"/>
  <c r="AN69" i="12"/>
  <c r="AO69" i="12" s="1"/>
  <c r="AP77" i="12"/>
  <c r="AQ77" i="12" s="1"/>
  <c r="AN77" i="12"/>
  <c r="AO77" i="12" s="1"/>
  <c r="AP85" i="12"/>
  <c r="AQ85" i="12" s="1"/>
  <c r="AN85" i="12"/>
  <c r="AO85" i="12" s="1"/>
  <c r="AN94" i="12"/>
  <c r="AO94" i="12" s="1"/>
  <c r="AP94" i="12"/>
  <c r="AQ94" i="12" s="1"/>
  <c r="AP97" i="12"/>
  <c r="AQ97" i="12" s="1"/>
  <c r="AN97" i="12"/>
  <c r="AO97" i="12" s="1"/>
  <c r="AN100" i="12"/>
  <c r="AO100" i="12" s="1"/>
  <c r="AP100" i="12"/>
  <c r="AQ100" i="12" s="1"/>
  <c r="AP103" i="12"/>
  <c r="AQ103" i="12" s="1"/>
  <c r="AN103" i="12"/>
  <c r="AO103" i="12" s="1"/>
  <c r="AN110" i="12"/>
  <c r="AO110" i="12" s="1"/>
  <c r="AP110" i="12"/>
  <c r="AQ110" i="12" s="1"/>
  <c r="AN114" i="12"/>
  <c r="AO114" i="12" s="1"/>
  <c r="AP114" i="12"/>
  <c r="AQ114" i="12" s="1"/>
  <c r="AN121" i="12"/>
  <c r="AO121" i="12" s="1"/>
  <c r="AP121" i="12"/>
  <c r="AQ121" i="12" s="1"/>
  <c r="AP125" i="12"/>
  <c r="AQ125" i="12" s="1"/>
  <c r="AN125" i="12"/>
  <c r="AO125" i="12" s="1"/>
  <c r="AN128" i="12"/>
  <c r="AO128" i="12" s="1"/>
  <c r="AP128" i="12"/>
  <c r="AQ128" i="12" s="1"/>
  <c r="AN11" i="12"/>
  <c r="AO11" i="12" s="1"/>
  <c r="AN116" i="12"/>
  <c r="AO116" i="12" s="1"/>
  <c r="AP116" i="12"/>
  <c r="AQ116" i="12" s="1"/>
  <c r="AN20" i="12"/>
  <c r="AO20" i="12" s="1"/>
  <c r="AP28" i="12"/>
  <c r="AQ28" i="12" s="1"/>
  <c r="AN52" i="12"/>
  <c r="AO52" i="12" s="1"/>
  <c r="AP52" i="12"/>
  <c r="AQ52" i="12" s="1"/>
  <c r="AN60" i="12"/>
  <c r="AO60" i="12" s="1"/>
  <c r="AP60" i="12"/>
  <c r="AQ60" i="12" s="1"/>
  <c r="AN72" i="12"/>
  <c r="AO72" i="12" s="1"/>
  <c r="AP72" i="12"/>
  <c r="AQ72" i="12" s="1"/>
  <c r="AN80" i="12"/>
  <c r="AO80" i="12" s="1"/>
  <c r="AP80" i="12"/>
  <c r="AQ80" i="12" s="1"/>
  <c r="AN88" i="12"/>
  <c r="AO88" i="12" s="1"/>
  <c r="AP88" i="12"/>
  <c r="AQ88" i="12" s="1"/>
  <c r="AP107" i="12"/>
  <c r="AQ107" i="12" s="1"/>
  <c r="AN107" i="12"/>
  <c r="AO107" i="12" s="1"/>
  <c r="AN118" i="12"/>
  <c r="AO118" i="12" s="1"/>
  <c r="AP118" i="12"/>
  <c r="AQ118" i="12" s="1"/>
  <c r="AN130" i="12"/>
  <c r="AO130" i="12" s="1"/>
  <c r="AP130" i="12"/>
  <c r="AQ130" i="12" s="1"/>
  <c r="AP131" i="12"/>
  <c r="AQ131" i="12" s="1"/>
  <c r="AN131" i="12"/>
  <c r="AO131" i="12" s="1"/>
  <c r="AP132" i="12"/>
  <c r="AQ132" i="12" s="1"/>
  <c r="AN132" i="12"/>
  <c r="AO132" i="12" s="1"/>
  <c r="AN133" i="12"/>
  <c r="AO133" i="12" s="1"/>
  <c r="AP133" i="12"/>
  <c r="AQ133" i="12" s="1"/>
  <c r="AN134" i="12"/>
  <c r="AO134" i="12" s="1"/>
  <c r="AP134" i="12"/>
  <c r="AQ134" i="12" s="1"/>
  <c r="AP135" i="12"/>
  <c r="AQ135" i="12" s="1"/>
  <c r="AN135" i="12"/>
  <c r="AO135" i="12" s="1"/>
  <c r="AN136" i="12"/>
  <c r="AO136" i="12" s="1"/>
  <c r="AP136" i="12"/>
  <c r="AQ136" i="12" s="1"/>
  <c r="AN137" i="12"/>
  <c r="AO137" i="12" s="1"/>
  <c r="AP137" i="12"/>
  <c r="AQ137" i="12" s="1"/>
  <c r="AN138" i="12"/>
  <c r="AO138" i="12" s="1"/>
  <c r="AP138" i="12"/>
  <c r="AQ138" i="12" s="1"/>
  <c r="AN139" i="12"/>
  <c r="AO139" i="12" s="1"/>
  <c r="AP139" i="12"/>
  <c r="AQ139" i="12" s="1"/>
  <c r="AN140" i="12"/>
  <c r="AO140" i="12" s="1"/>
  <c r="AP140" i="12"/>
  <c r="AQ140" i="12" s="1"/>
  <c r="AN141" i="12"/>
  <c r="AO141" i="12" s="1"/>
  <c r="AP141" i="12"/>
  <c r="AQ141" i="12" s="1"/>
  <c r="AN142" i="12"/>
  <c r="AO142" i="12" s="1"/>
  <c r="AP142" i="12"/>
  <c r="AQ142" i="12" s="1"/>
  <c r="AP143" i="12"/>
  <c r="AQ143" i="12" s="1"/>
  <c r="AN143" i="12"/>
  <c r="AO143" i="12" s="1"/>
  <c r="AN144" i="12"/>
  <c r="AO144" i="12" s="1"/>
  <c r="AP144" i="12"/>
  <c r="AQ144" i="12" s="1"/>
  <c r="AN145" i="12"/>
  <c r="AO145" i="12" s="1"/>
  <c r="AP145" i="12"/>
  <c r="AQ145" i="12" s="1"/>
  <c r="AN146" i="12"/>
  <c r="AO146" i="12" s="1"/>
  <c r="AP146" i="12"/>
  <c r="AQ146" i="12" s="1"/>
  <c r="AN147" i="12"/>
  <c r="AO147" i="12" s="1"/>
  <c r="AP147" i="12"/>
  <c r="AQ147" i="12" s="1"/>
  <c r="AP148" i="12"/>
  <c r="AQ148" i="12" s="1"/>
  <c r="AN148" i="12"/>
  <c r="AO148" i="12" s="1"/>
  <c r="AN149" i="12"/>
  <c r="AO149" i="12" s="1"/>
  <c r="AP149" i="12"/>
  <c r="AQ149" i="12" s="1"/>
  <c r="AN150" i="12"/>
  <c r="AO150" i="12" s="1"/>
  <c r="AP150" i="12"/>
  <c r="AQ150" i="12" s="1"/>
  <c r="AP151" i="12"/>
  <c r="AQ151" i="12" s="1"/>
  <c r="AN151" i="12"/>
  <c r="AO151" i="12" s="1"/>
  <c r="AN152" i="12"/>
  <c r="AO152" i="12" s="1"/>
  <c r="AP152" i="12"/>
  <c r="AQ152" i="12" s="1"/>
  <c r="AN153" i="12"/>
  <c r="AO153" i="12" s="1"/>
  <c r="AP153" i="12"/>
  <c r="AQ153" i="12" s="1"/>
  <c r="AN154" i="12"/>
  <c r="AO154" i="12" s="1"/>
  <c r="AP154" i="12"/>
  <c r="AQ154" i="12" s="1"/>
  <c r="AN155" i="12"/>
  <c r="AO155" i="12" s="1"/>
  <c r="AP155" i="12"/>
  <c r="AQ155" i="12" s="1"/>
  <c r="AP156" i="12"/>
  <c r="AQ156" i="12" s="1"/>
  <c r="AN156" i="12"/>
  <c r="AO156" i="12" s="1"/>
  <c r="AN157" i="12"/>
  <c r="AO157" i="12" s="1"/>
  <c r="AP157" i="12"/>
  <c r="AQ157" i="12" s="1"/>
  <c r="AN158" i="12"/>
  <c r="AO158" i="12" s="1"/>
  <c r="AP158" i="12"/>
  <c r="AQ158" i="12" s="1"/>
  <c r="AP159" i="12"/>
  <c r="AQ159" i="12" s="1"/>
  <c r="AN159" i="12"/>
  <c r="AO159" i="12" s="1"/>
  <c r="AN160" i="12"/>
  <c r="AO160" i="12" s="1"/>
  <c r="AP160" i="12"/>
  <c r="AQ160" i="12" s="1"/>
  <c r="AP32" i="12"/>
  <c r="AQ32" i="12" s="1"/>
  <c r="AN10" i="12"/>
  <c r="AO10" i="12" s="1"/>
  <c r="AP31" i="12"/>
  <c r="AQ31" i="12" s="1"/>
  <c r="AP47" i="12"/>
  <c r="AQ47" i="12" s="1"/>
  <c r="AP55" i="12"/>
  <c r="AQ55" i="12" s="1"/>
  <c r="AN55" i="12"/>
  <c r="AO55" i="12" s="1"/>
  <c r="AP63" i="12"/>
  <c r="AQ63" i="12" s="1"/>
  <c r="AN63" i="12"/>
  <c r="AO63" i="12" s="1"/>
  <c r="AP75" i="12"/>
  <c r="AQ75" i="12" s="1"/>
  <c r="AN75" i="12"/>
  <c r="AO75" i="12" s="1"/>
  <c r="AP83" i="12"/>
  <c r="AQ83" i="12" s="1"/>
  <c r="AN83" i="12"/>
  <c r="AO83" i="12" s="1"/>
  <c r="AP91" i="12"/>
  <c r="AQ91" i="12" s="1"/>
  <c r="AN91" i="12"/>
  <c r="AO91" i="12" s="1"/>
  <c r="AP95" i="12"/>
  <c r="AQ95" i="12" s="1"/>
  <c r="AN95" i="12"/>
  <c r="AO95" i="12" s="1"/>
  <c r="AN104" i="12"/>
  <c r="AO104" i="12" s="1"/>
  <c r="AP104" i="12"/>
  <c r="AQ104" i="12" s="1"/>
  <c r="AP111" i="12"/>
  <c r="AQ111" i="12" s="1"/>
  <c r="AN111" i="12"/>
  <c r="AO111" i="12" s="1"/>
  <c r="AN122" i="12"/>
  <c r="AO122" i="12" s="1"/>
  <c r="AP122" i="12"/>
  <c r="AQ122" i="12" s="1"/>
  <c r="AN126" i="12"/>
  <c r="AO126" i="12" s="1"/>
  <c r="AP126" i="12"/>
  <c r="AQ126" i="12" s="1"/>
  <c r="AN129" i="12"/>
  <c r="AO129" i="12" s="1"/>
  <c r="AP129" i="12"/>
  <c r="AQ129" i="12" s="1"/>
  <c r="AN68" i="12"/>
  <c r="AO68" i="12" s="1"/>
  <c r="AP68" i="12"/>
  <c r="AQ68" i="12" s="1"/>
  <c r="AN120" i="12"/>
  <c r="AO120" i="12" s="1"/>
  <c r="AP120" i="12"/>
  <c r="AQ120" i="12" s="1"/>
  <c r="AN18" i="12"/>
  <c r="AO18" i="12" s="1"/>
  <c r="AN50" i="12"/>
  <c r="AO50" i="12" s="1"/>
  <c r="AP50" i="12"/>
  <c r="AQ50" i="12" s="1"/>
  <c r="AN58" i="12"/>
  <c r="AO58" i="12" s="1"/>
  <c r="AP58" i="12"/>
  <c r="AQ58" i="12" s="1"/>
  <c r="AN70" i="12"/>
  <c r="AO70" i="12" s="1"/>
  <c r="AP70" i="12"/>
  <c r="AQ70" i="12" s="1"/>
  <c r="AN78" i="12"/>
  <c r="AO78" i="12" s="1"/>
  <c r="AP78" i="12"/>
  <c r="AQ78" i="12" s="1"/>
  <c r="AN86" i="12"/>
  <c r="AO86" i="12" s="1"/>
  <c r="AP86" i="12"/>
  <c r="AQ86" i="12" s="1"/>
  <c r="AN98" i="12"/>
  <c r="AO98" i="12" s="1"/>
  <c r="AP98" i="12"/>
  <c r="AQ98" i="12" s="1"/>
  <c r="AP101" i="12"/>
  <c r="AQ101" i="12" s="1"/>
  <c r="AN101" i="12"/>
  <c r="AO101" i="12" s="1"/>
  <c r="AP115" i="12"/>
  <c r="AQ115" i="12" s="1"/>
  <c r="AN115" i="12"/>
  <c r="AO115" i="12" s="1"/>
  <c r="AP119" i="12"/>
  <c r="AQ119" i="12" s="1"/>
  <c r="AN119" i="12"/>
  <c r="AO119" i="12" s="1"/>
  <c r="AP29" i="12"/>
  <c r="AQ29" i="12" s="1"/>
  <c r="AP53" i="12"/>
  <c r="AQ53" i="12" s="1"/>
  <c r="AN53" i="12"/>
  <c r="AO53" i="12" s="1"/>
  <c r="AP61" i="12"/>
  <c r="AQ61" i="12" s="1"/>
  <c r="AN61" i="12"/>
  <c r="AO61" i="12" s="1"/>
  <c r="AP73" i="12"/>
  <c r="AQ73" i="12" s="1"/>
  <c r="AN73" i="12"/>
  <c r="AO73" i="12" s="1"/>
  <c r="AP81" i="12"/>
  <c r="AQ81" i="12" s="1"/>
  <c r="AN81" i="12"/>
  <c r="AO81" i="12" s="1"/>
  <c r="AP89" i="12"/>
  <c r="AQ89" i="12" s="1"/>
  <c r="AN89" i="12"/>
  <c r="AO89" i="12" s="1"/>
  <c r="AN92" i="12"/>
  <c r="AO92" i="12" s="1"/>
  <c r="AP92" i="12"/>
  <c r="AQ92" i="12" s="1"/>
  <c r="AP105" i="12"/>
  <c r="AQ105" i="12" s="1"/>
  <c r="AN105" i="12"/>
  <c r="AO105" i="12" s="1"/>
  <c r="AN108" i="12"/>
  <c r="AO108" i="12" s="1"/>
  <c r="AP108" i="12"/>
  <c r="AQ108" i="12" s="1"/>
  <c r="AN112" i="12"/>
  <c r="AO112" i="12" s="1"/>
  <c r="AP112" i="12"/>
  <c r="AQ112" i="12" s="1"/>
  <c r="AP123" i="12"/>
  <c r="AQ123" i="12" s="1"/>
  <c r="AN123" i="12"/>
  <c r="AO123" i="12" s="1"/>
  <c r="AK27" i="12"/>
  <c r="AL27" i="12" s="1"/>
  <c r="AI51" i="12"/>
  <c r="AJ51" i="12" s="1"/>
  <c r="AK51" i="12"/>
  <c r="AL51" i="12" s="1"/>
  <c r="AI59" i="12"/>
  <c r="AJ59" i="12" s="1"/>
  <c r="AK59" i="12"/>
  <c r="AL59" i="12" s="1"/>
  <c r="AI71" i="12"/>
  <c r="AJ71" i="12" s="1"/>
  <c r="AK71" i="12"/>
  <c r="AL71" i="12" s="1"/>
  <c r="AI79" i="12"/>
  <c r="AJ79" i="12" s="1"/>
  <c r="AK79" i="12"/>
  <c r="AL79" i="12" s="1"/>
  <c r="AI87" i="12"/>
  <c r="AJ87" i="12" s="1"/>
  <c r="AK87" i="12"/>
  <c r="AL87" i="12" s="1"/>
  <c r="AI93" i="12"/>
  <c r="AJ93" i="12" s="1"/>
  <c r="AK93" i="12"/>
  <c r="AL93" i="12" s="1"/>
  <c r="AI99" i="12"/>
  <c r="AJ99" i="12" s="1"/>
  <c r="AK99" i="12"/>
  <c r="AL99" i="12" s="1"/>
  <c r="AK102" i="12"/>
  <c r="AL102" i="12" s="1"/>
  <c r="AI102" i="12"/>
  <c r="AJ102" i="12" s="1"/>
  <c r="AK106" i="12"/>
  <c r="AL106" i="12" s="1"/>
  <c r="AI106" i="12"/>
  <c r="AJ106" i="12" s="1"/>
  <c r="AI109" i="12"/>
  <c r="AJ109" i="12" s="1"/>
  <c r="AK109" i="12"/>
  <c r="AL109" i="12" s="1"/>
  <c r="AI113" i="12"/>
  <c r="AJ113" i="12" s="1"/>
  <c r="AK113" i="12"/>
  <c r="AL113" i="12" s="1"/>
  <c r="AI124" i="12"/>
  <c r="AJ124" i="12" s="1"/>
  <c r="AK124" i="12"/>
  <c r="AL124" i="12" s="1"/>
  <c r="AI84" i="12"/>
  <c r="AJ84" i="12" s="1"/>
  <c r="AK84" i="12"/>
  <c r="AL84" i="12" s="1"/>
  <c r="AI9" i="12"/>
  <c r="AJ9" i="12" s="1"/>
  <c r="AK30" i="12"/>
  <c r="AL30" i="12" s="1"/>
  <c r="AK54" i="12"/>
  <c r="AL54" i="12" s="1"/>
  <c r="AI54" i="12"/>
  <c r="AJ54" i="12" s="1"/>
  <c r="AK62" i="12"/>
  <c r="AL62" i="12" s="1"/>
  <c r="AI62" i="12"/>
  <c r="AJ62" i="12" s="1"/>
  <c r="AK74" i="12"/>
  <c r="AL74" i="12" s="1"/>
  <c r="AI74" i="12"/>
  <c r="AJ74" i="12" s="1"/>
  <c r="AK82" i="12"/>
  <c r="AL82" i="12" s="1"/>
  <c r="AI82" i="12"/>
  <c r="AJ82" i="12" s="1"/>
  <c r="AK90" i="12"/>
  <c r="AL90" i="12" s="1"/>
  <c r="AI90" i="12"/>
  <c r="AJ90" i="12" s="1"/>
  <c r="AI117" i="12"/>
  <c r="AJ117" i="12" s="1"/>
  <c r="AK117" i="12"/>
  <c r="AL117" i="12" s="1"/>
  <c r="AK32" i="12"/>
  <c r="AL32" i="12" s="1"/>
  <c r="AI68" i="12"/>
  <c r="AJ68" i="12" s="1"/>
  <c r="AK68" i="12"/>
  <c r="AL68" i="12" s="1"/>
  <c r="AI49" i="12"/>
  <c r="AJ49" i="12" s="1"/>
  <c r="AK49" i="12"/>
  <c r="AL49" i="12" s="1"/>
  <c r="AI57" i="12"/>
  <c r="AJ57" i="12" s="1"/>
  <c r="AK57" i="12"/>
  <c r="AL57" i="12" s="1"/>
  <c r="AI69" i="12"/>
  <c r="AJ69" i="12" s="1"/>
  <c r="AK69" i="12"/>
  <c r="AL69" i="12" s="1"/>
  <c r="AI77" i="12"/>
  <c r="AJ77" i="12" s="1"/>
  <c r="AK77" i="12"/>
  <c r="AL77" i="12" s="1"/>
  <c r="AI85" i="12"/>
  <c r="AJ85" i="12" s="1"/>
  <c r="AK85" i="12"/>
  <c r="AL85" i="12" s="1"/>
  <c r="AK94" i="12"/>
  <c r="AL94" i="12" s="1"/>
  <c r="AI94" i="12"/>
  <c r="AJ94" i="12" s="1"/>
  <c r="AI97" i="12"/>
  <c r="AJ97" i="12" s="1"/>
  <c r="AK97" i="12"/>
  <c r="AL97" i="12" s="1"/>
  <c r="AI100" i="12"/>
  <c r="AJ100" i="12" s="1"/>
  <c r="AK100" i="12"/>
  <c r="AL100" i="12" s="1"/>
  <c r="AI103" i="12"/>
  <c r="AJ103" i="12" s="1"/>
  <c r="AK103" i="12"/>
  <c r="AL103" i="12" s="1"/>
  <c r="AK110" i="12"/>
  <c r="AL110" i="12" s="1"/>
  <c r="AI110" i="12"/>
  <c r="AJ110" i="12" s="1"/>
  <c r="AK114" i="12"/>
  <c r="AL114" i="12" s="1"/>
  <c r="AI114" i="12"/>
  <c r="AJ114" i="12" s="1"/>
  <c r="AI121" i="12"/>
  <c r="AJ121" i="12" s="1"/>
  <c r="AK121" i="12"/>
  <c r="AL121" i="12" s="1"/>
  <c r="AI125" i="12"/>
  <c r="AJ125" i="12" s="1"/>
  <c r="AK125" i="12"/>
  <c r="AL125" i="12" s="1"/>
  <c r="AI128" i="12"/>
  <c r="AJ128" i="12" s="1"/>
  <c r="AK128" i="12"/>
  <c r="AL128" i="12" s="1"/>
  <c r="AI116" i="12"/>
  <c r="AJ116" i="12" s="1"/>
  <c r="AK116" i="12"/>
  <c r="AL116" i="12" s="1"/>
  <c r="AI20" i="12"/>
  <c r="AJ20" i="12" s="1"/>
  <c r="AK28" i="12"/>
  <c r="AL28" i="12" s="1"/>
  <c r="AI52" i="12"/>
  <c r="AJ52" i="12" s="1"/>
  <c r="AK52" i="12"/>
  <c r="AL52" i="12" s="1"/>
  <c r="AI60" i="12"/>
  <c r="AJ60" i="12" s="1"/>
  <c r="AK60" i="12"/>
  <c r="AL60" i="12" s="1"/>
  <c r="AI72" i="12"/>
  <c r="AJ72" i="12" s="1"/>
  <c r="AK72" i="12"/>
  <c r="AL72" i="12" s="1"/>
  <c r="AI80" i="12"/>
  <c r="AJ80" i="12" s="1"/>
  <c r="AK80" i="12"/>
  <c r="AL80" i="12" s="1"/>
  <c r="AI88" i="12"/>
  <c r="AJ88" i="12" s="1"/>
  <c r="AK88" i="12"/>
  <c r="AL88" i="12" s="1"/>
  <c r="AI107" i="12"/>
  <c r="AJ107" i="12" s="1"/>
  <c r="AK107" i="12"/>
  <c r="AL107" i="12" s="1"/>
  <c r="AK118" i="12"/>
  <c r="AL118" i="12" s="1"/>
  <c r="AI118" i="12"/>
  <c r="AJ118" i="12" s="1"/>
  <c r="AK130" i="12"/>
  <c r="AL130" i="12" s="1"/>
  <c r="AI130" i="12"/>
  <c r="AJ130" i="12" s="1"/>
  <c r="AI131" i="12"/>
  <c r="AJ131" i="12" s="1"/>
  <c r="AK131" i="12"/>
  <c r="AL131" i="12" s="1"/>
  <c r="AI132" i="12"/>
  <c r="AJ132" i="12" s="1"/>
  <c r="AK132" i="12"/>
  <c r="AL132" i="12" s="1"/>
  <c r="AI133" i="12"/>
  <c r="AJ133" i="12" s="1"/>
  <c r="AK133" i="12"/>
  <c r="AL133" i="12" s="1"/>
  <c r="AK134" i="12"/>
  <c r="AL134" i="12" s="1"/>
  <c r="AI134" i="12"/>
  <c r="AJ134" i="12" s="1"/>
  <c r="AI135" i="12"/>
  <c r="AJ135" i="12" s="1"/>
  <c r="AK135" i="12"/>
  <c r="AL135" i="12" s="1"/>
  <c r="AI136" i="12"/>
  <c r="AJ136" i="12" s="1"/>
  <c r="AK136" i="12"/>
  <c r="AL136" i="12" s="1"/>
  <c r="AI137" i="12"/>
  <c r="AJ137" i="12" s="1"/>
  <c r="AK137" i="12"/>
  <c r="AL137" i="12" s="1"/>
  <c r="AK138" i="12"/>
  <c r="AL138" i="12" s="1"/>
  <c r="AI138" i="12"/>
  <c r="AJ138" i="12" s="1"/>
  <c r="AI139" i="12"/>
  <c r="AJ139" i="12" s="1"/>
  <c r="AK139" i="12"/>
  <c r="AL139" i="12" s="1"/>
  <c r="AI140" i="12"/>
  <c r="AJ140" i="12" s="1"/>
  <c r="AK140" i="12"/>
  <c r="AL140" i="12" s="1"/>
  <c r="AI141" i="12"/>
  <c r="AJ141" i="12" s="1"/>
  <c r="AK141" i="12"/>
  <c r="AL141" i="12" s="1"/>
  <c r="AK142" i="12"/>
  <c r="AL142" i="12" s="1"/>
  <c r="AI142" i="12"/>
  <c r="AJ142" i="12" s="1"/>
  <c r="AI143" i="12"/>
  <c r="AJ143" i="12" s="1"/>
  <c r="AK143" i="12"/>
  <c r="AL143" i="12" s="1"/>
  <c r="AI144" i="12"/>
  <c r="AJ144" i="12" s="1"/>
  <c r="AK144" i="12"/>
  <c r="AL144" i="12" s="1"/>
  <c r="AI145" i="12"/>
  <c r="AJ145" i="12" s="1"/>
  <c r="AK145" i="12"/>
  <c r="AL145" i="12" s="1"/>
  <c r="AK146" i="12"/>
  <c r="AL146" i="12" s="1"/>
  <c r="AI146" i="12"/>
  <c r="AJ146" i="12" s="1"/>
  <c r="AI147" i="12"/>
  <c r="AJ147" i="12" s="1"/>
  <c r="AK147" i="12"/>
  <c r="AL147" i="12" s="1"/>
  <c r="AI148" i="12"/>
  <c r="AJ148" i="12" s="1"/>
  <c r="AK148" i="12"/>
  <c r="AL148" i="12" s="1"/>
  <c r="AI149" i="12"/>
  <c r="AJ149" i="12" s="1"/>
  <c r="AK149" i="12"/>
  <c r="AL149" i="12" s="1"/>
  <c r="AK150" i="12"/>
  <c r="AL150" i="12" s="1"/>
  <c r="AI150" i="12"/>
  <c r="AJ150" i="12" s="1"/>
  <c r="AI151" i="12"/>
  <c r="AJ151" i="12" s="1"/>
  <c r="AK151" i="12"/>
  <c r="AL151" i="12" s="1"/>
  <c r="AI152" i="12"/>
  <c r="AJ152" i="12" s="1"/>
  <c r="AK152" i="12"/>
  <c r="AL152" i="12" s="1"/>
  <c r="AI153" i="12"/>
  <c r="AJ153" i="12" s="1"/>
  <c r="AK153" i="12"/>
  <c r="AL153" i="12" s="1"/>
  <c r="AK154" i="12"/>
  <c r="AL154" i="12" s="1"/>
  <c r="AI154" i="12"/>
  <c r="AJ154" i="12" s="1"/>
  <c r="AI155" i="12"/>
  <c r="AJ155" i="12" s="1"/>
  <c r="AK155" i="12"/>
  <c r="AL155" i="12" s="1"/>
  <c r="AI156" i="12"/>
  <c r="AJ156" i="12" s="1"/>
  <c r="AK156" i="12"/>
  <c r="AL156" i="12" s="1"/>
  <c r="AI157" i="12"/>
  <c r="AJ157" i="12" s="1"/>
  <c r="AK157" i="12"/>
  <c r="AL157" i="12" s="1"/>
  <c r="AK158" i="12"/>
  <c r="AL158" i="12" s="1"/>
  <c r="AI158" i="12"/>
  <c r="AJ158" i="12" s="1"/>
  <c r="AI159" i="12"/>
  <c r="AJ159" i="12" s="1"/>
  <c r="AK159" i="12"/>
  <c r="AL159" i="12" s="1"/>
  <c r="AI160" i="12"/>
  <c r="AJ160" i="12" s="1"/>
  <c r="AK160" i="12"/>
  <c r="AL160" i="12" s="1"/>
  <c r="AI11" i="12"/>
  <c r="AJ11" i="12" s="1"/>
  <c r="AK48" i="12"/>
  <c r="AL48" i="12" s="1"/>
  <c r="AI10" i="12"/>
  <c r="AJ10" i="12" s="1"/>
  <c r="AK31" i="12"/>
  <c r="AL31" i="12" s="1"/>
  <c r="AK47" i="12"/>
  <c r="AL47" i="12" s="1"/>
  <c r="AI55" i="12"/>
  <c r="AJ55" i="12" s="1"/>
  <c r="AK55" i="12"/>
  <c r="AL55" i="12" s="1"/>
  <c r="AI63" i="12"/>
  <c r="AJ63" i="12" s="1"/>
  <c r="AK63" i="12"/>
  <c r="AL63" i="12" s="1"/>
  <c r="AI75" i="12"/>
  <c r="AJ75" i="12" s="1"/>
  <c r="AK75" i="12"/>
  <c r="AL75" i="12" s="1"/>
  <c r="AI83" i="12"/>
  <c r="AJ83" i="12" s="1"/>
  <c r="AK83" i="12"/>
  <c r="AL83" i="12" s="1"/>
  <c r="AI91" i="12"/>
  <c r="AJ91" i="12" s="1"/>
  <c r="AK91" i="12"/>
  <c r="AL91" i="12" s="1"/>
  <c r="AI95" i="12"/>
  <c r="AJ95" i="12" s="1"/>
  <c r="AK95" i="12"/>
  <c r="AL95" i="12" s="1"/>
  <c r="AI104" i="12"/>
  <c r="AJ104" i="12" s="1"/>
  <c r="AK104" i="12"/>
  <c r="AL104" i="12" s="1"/>
  <c r="AI111" i="12"/>
  <c r="AJ111" i="12" s="1"/>
  <c r="AK111" i="12"/>
  <c r="AL111" i="12" s="1"/>
  <c r="AK122" i="12"/>
  <c r="AL122" i="12" s="1"/>
  <c r="AI122" i="12"/>
  <c r="AJ122" i="12" s="1"/>
  <c r="AK126" i="12"/>
  <c r="AL126" i="12" s="1"/>
  <c r="AI126" i="12"/>
  <c r="AJ126" i="12" s="1"/>
  <c r="AI129" i="12"/>
  <c r="AJ129" i="12" s="1"/>
  <c r="AK129" i="12"/>
  <c r="AL129" i="12" s="1"/>
  <c r="AI76" i="12"/>
  <c r="AJ76" i="12" s="1"/>
  <c r="AK76" i="12"/>
  <c r="AL76" i="12" s="1"/>
  <c r="AI96" i="12"/>
  <c r="AJ96" i="12" s="1"/>
  <c r="AK96" i="12"/>
  <c r="AL96" i="12" s="1"/>
  <c r="AI120" i="12"/>
  <c r="AJ120" i="12" s="1"/>
  <c r="AK120" i="12"/>
  <c r="AL120" i="12" s="1"/>
  <c r="AI18" i="12"/>
  <c r="AJ18" i="12" s="1"/>
  <c r="AK50" i="12"/>
  <c r="AL50" i="12" s="1"/>
  <c r="AI50" i="12"/>
  <c r="AJ50" i="12" s="1"/>
  <c r="AK58" i="12"/>
  <c r="AL58" i="12" s="1"/>
  <c r="AI58" i="12"/>
  <c r="AJ58" i="12" s="1"/>
  <c r="AK70" i="12"/>
  <c r="AL70" i="12" s="1"/>
  <c r="AI70" i="12"/>
  <c r="AJ70" i="12" s="1"/>
  <c r="AK78" i="12"/>
  <c r="AL78" i="12" s="1"/>
  <c r="AI78" i="12"/>
  <c r="AJ78" i="12" s="1"/>
  <c r="AK86" i="12"/>
  <c r="AL86" i="12" s="1"/>
  <c r="AI86" i="12"/>
  <c r="AJ86" i="12" s="1"/>
  <c r="AK98" i="12"/>
  <c r="AL98" i="12" s="1"/>
  <c r="AI98" i="12"/>
  <c r="AJ98" i="12" s="1"/>
  <c r="AI101" i="12"/>
  <c r="AJ101" i="12" s="1"/>
  <c r="AK101" i="12"/>
  <c r="AL101" i="12" s="1"/>
  <c r="AI115" i="12"/>
  <c r="AJ115" i="12" s="1"/>
  <c r="AK115" i="12"/>
  <c r="AL115" i="12" s="1"/>
  <c r="AI119" i="12"/>
  <c r="AJ119" i="12" s="1"/>
  <c r="AK119" i="12"/>
  <c r="AL119" i="12" s="1"/>
  <c r="AI56" i="12"/>
  <c r="AJ56" i="12" s="1"/>
  <c r="AK56" i="12"/>
  <c r="AL56" i="12" s="1"/>
  <c r="AI127" i="12"/>
  <c r="AJ127" i="12" s="1"/>
  <c r="AK127" i="12"/>
  <c r="AL127" i="12" s="1"/>
  <c r="AK29" i="12"/>
  <c r="AL29" i="12" s="1"/>
  <c r="AI53" i="12"/>
  <c r="AJ53" i="12" s="1"/>
  <c r="AK53" i="12"/>
  <c r="AL53" i="12" s="1"/>
  <c r="AI61" i="12"/>
  <c r="AJ61" i="12" s="1"/>
  <c r="AK61" i="12"/>
  <c r="AL61" i="12" s="1"/>
  <c r="AI73" i="12"/>
  <c r="AJ73" i="12" s="1"/>
  <c r="AK73" i="12"/>
  <c r="AL73" i="12" s="1"/>
  <c r="AI81" i="12"/>
  <c r="AJ81" i="12" s="1"/>
  <c r="AK81" i="12"/>
  <c r="AL81" i="12" s="1"/>
  <c r="AI89" i="12"/>
  <c r="AJ89" i="12" s="1"/>
  <c r="AK89" i="12"/>
  <c r="AL89" i="12" s="1"/>
  <c r="AI92" i="12"/>
  <c r="AJ92" i="12" s="1"/>
  <c r="AK92" i="12"/>
  <c r="AL92" i="12" s="1"/>
  <c r="AI105" i="12"/>
  <c r="AJ105" i="12" s="1"/>
  <c r="AK105" i="12"/>
  <c r="AL105" i="12" s="1"/>
  <c r="AI108" i="12"/>
  <c r="AJ108" i="12" s="1"/>
  <c r="AK108" i="12"/>
  <c r="AL108" i="12" s="1"/>
  <c r="AI112" i="12"/>
  <c r="AJ112" i="12" s="1"/>
  <c r="AK112" i="12"/>
  <c r="AL112" i="12" s="1"/>
  <c r="AI123" i="12"/>
  <c r="AJ123" i="12" s="1"/>
  <c r="AK123" i="12"/>
  <c r="AL123" i="12" s="1"/>
  <c r="AD133" i="12"/>
  <c r="BA133" i="12" s="1"/>
  <c r="AD141" i="12"/>
  <c r="BA141" i="12" s="1"/>
  <c r="AD157" i="12"/>
  <c r="BA157" i="12" s="1"/>
  <c r="AD158" i="12"/>
  <c r="BA158" i="12" s="1"/>
  <c r="Y135" i="12"/>
  <c r="Y136" i="12"/>
  <c r="Y137" i="12"/>
  <c r="Y138" i="12"/>
  <c r="Y139" i="12"/>
  <c r="Y140" i="12"/>
  <c r="U158" i="12"/>
  <c r="U159" i="12"/>
  <c r="I19" i="12"/>
  <c r="G19" i="12"/>
  <c r="DN26" i="11" s="1"/>
  <c r="H19" i="12"/>
  <c r="I21" i="12"/>
  <c r="G21" i="12"/>
  <c r="CN28" i="11" s="1"/>
  <c r="H21" i="12"/>
  <c r="I23" i="12"/>
  <c r="G23" i="12"/>
  <c r="DM30" i="11" s="1"/>
  <c r="H23" i="12"/>
  <c r="I25" i="12"/>
  <c r="G25" i="12"/>
  <c r="DZ32" i="11" s="1"/>
  <c r="H25" i="12"/>
  <c r="I27" i="12"/>
  <c r="G27" i="12"/>
  <c r="DM34" i="11" s="1"/>
  <c r="H27" i="12"/>
  <c r="I29" i="12"/>
  <c r="G29" i="12"/>
  <c r="EZ36" i="11" s="1"/>
  <c r="H29" i="12"/>
  <c r="I31" i="12"/>
  <c r="G31" i="12"/>
  <c r="CM38" i="11" s="1"/>
  <c r="H31" i="12"/>
  <c r="I33" i="12"/>
  <c r="G33" i="12"/>
  <c r="EA40" i="11" s="1"/>
  <c r="H33" i="12"/>
  <c r="I35" i="12"/>
  <c r="G35" i="12"/>
  <c r="DN42" i="11" s="1"/>
  <c r="H35" i="12"/>
  <c r="I37" i="12"/>
  <c r="G37" i="12"/>
  <c r="CM44" i="11" s="1"/>
  <c r="H37" i="12"/>
  <c r="I39" i="12"/>
  <c r="G39" i="12"/>
  <c r="EM46" i="11" s="1"/>
  <c r="H39" i="12"/>
  <c r="I41" i="12"/>
  <c r="G41" i="12"/>
  <c r="EN48" i="11" s="1"/>
  <c r="H41" i="12"/>
  <c r="I43" i="12"/>
  <c r="G43" i="12"/>
  <c r="EM50" i="11" s="1"/>
  <c r="H43" i="12"/>
  <c r="I45" i="12"/>
  <c r="G45" i="12"/>
  <c r="DM52" i="11" s="1"/>
  <c r="H45" i="12"/>
  <c r="I47" i="12"/>
  <c r="G47" i="12"/>
  <c r="CM54" i="11" s="1"/>
  <c r="H47" i="12"/>
  <c r="I49" i="12"/>
  <c r="G49" i="12"/>
  <c r="H49" i="12"/>
  <c r="I51" i="12"/>
  <c r="G51" i="12"/>
  <c r="CN58" i="11" s="1"/>
  <c r="H51" i="12"/>
  <c r="I53" i="12"/>
  <c r="G53" i="12"/>
  <c r="DZ60" i="11" s="1"/>
  <c r="H53" i="12"/>
  <c r="I55" i="12"/>
  <c r="G55" i="12"/>
  <c r="H55" i="12"/>
  <c r="I57" i="12"/>
  <c r="G57" i="12"/>
  <c r="CZ64" i="11" s="1"/>
  <c r="H57" i="12"/>
  <c r="I59" i="12"/>
  <c r="G59" i="12"/>
  <c r="DZ66" i="11" s="1"/>
  <c r="H59" i="12"/>
  <c r="I61" i="12"/>
  <c r="G61" i="12"/>
  <c r="DM68" i="11" s="1"/>
  <c r="H61" i="12"/>
  <c r="I63" i="12"/>
  <c r="G63" i="12"/>
  <c r="DZ70" i="11" s="1"/>
  <c r="H63" i="12"/>
  <c r="I65" i="12"/>
  <c r="G65" i="12"/>
  <c r="H65" i="12"/>
  <c r="I67" i="12"/>
  <c r="G67" i="12"/>
  <c r="EA74" i="11" s="1"/>
  <c r="H67" i="12"/>
  <c r="I69" i="12"/>
  <c r="G69" i="12"/>
  <c r="FA76" i="11" s="1"/>
  <c r="H69" i="12"/>
  <c r="I71" i="12"/>
  <c r="G71" i="12"/>
  <c r="H71" i="12"/>
  <c r="I73" i="12"/>
  <c r="G73" i="12"/>
  <c r="H73" i="12"/>
  <c r="I75" i="12"/>
  <c r="G75" i="12"/>
  <c r="EZ82" i="11" s="1"/>
  <c r="H75" i="12"/>
  <c r="I77" i="12"/>
  <c r="G77" i="12"/>
  <c r="FA84" i="11" s="1"/>
  <c r="H77" i="12"/>
  <c r="I79" i="12"/>
  <c r="G79" i="12"/>
  <c r="CN86" i="11" s="1"/>
  <c r="H79" i="12"/>
  <c r="I81" i="12"/>
  <c r="G81" i="12"/>
  <c r="DN88" i="11" s="1"/>
  <c r="H81" i="12"/>
  <c r="I83" i="12"/>
  <c r="G83" i="12"/>
  <c r="CN90" i="11" s="1"/>
  <c r="H83" i="12"/>
  <c r="I85" i="12"/>
  <c r="G85" i="12"/>
  <c r="EZ92" i="11" s="1"/>
  <c r="H85" i="12"/>
  <c r="I87" i="12"/>
  <c r="G87" i="12"/>
  <c r="DZ94" i="11" s="1"/>
  <c r="H87" i="12"/>
  <c r="I89" i="12"/>
  <c r="G89" i="12"/>
  <c r="H89" i="12"/>
  <c r="I91" i="12"/>
  <c r="G91" i="12"/>
  <c r="FA98" i="11" s="1"/>
  <c r="H91" i="12"/>
  <c r="H92" i="12"/>
  <c r="G92" i="12"/>
  <c r="I92" i="12"/>
  <c r="I93" i="12"/>
  <c r="G93" i="12"/>
  <c r="H93" i="12"/>
  <c r="H94" i="12"/>
  <c r="I94" i="12"/>
  <c r="G94" i="12"/>
  <c r="FA101" i="11" s="1"/>
  <c r="I95" i="12"/>
  <c r="G95" i="12"/>
  <c r="CN102" i="11" s="1"/>
  <c r="H95" i="12"/>
  <c r="I97" i="12"/>
  <c r="G97" i="12"/>
  <c r="CN104" i="11" s="1"/>
  <c r="H97" i="12"/>
  <c r="I99" i="12"/>
  <c r="G99" i="12"/>
  <c r="DN106" i="11" s="1"/>
  <c r="H99" i="12"/>
  <c r="H100" i="12"/>
  <c r="G100" i="12"/>
  <c r="EZ107" i="11" s="1"/>
  <c r="I100" i="12"/>
  <c r="H102" i="12"/>
  <c r="I102" i="12"/>
  <c r="G102" i="12"/>
  <c r="I103" i="12"/>
  <c r="G103" i="12"/>
  <c r="CN110" i="11" s="1"/>
  <c r="H103" i="12"/>
  <c r="H104" i="12"/>
  <c r="G104" i="12"/>
  <c r="CM111" i="11" s="1"/>
  <c r="I104" i="12"/>
  <c r="I105" i="12"/>
  <c r="G105" i="12"/>
  <c r="FA112" i="11" s="1"/>
  <c r="H105" i="12"/>
  <c r="H106" i="12"/>
  <c r="I106" i="12"/>
  <c r="G106" i="12"/>
  <c r="H108" i="12"/>
  <c r="G108" i="12"/>
  <c r="CN115" i="11" s="1"/>
  <c r="I108" i="12"/>
  <c r="I109" i="12"/>
  <c r="G109" i="12"/>
  <c r="DM116" i="11" s="1"/>
  <c r="H109" i="12"/>
  <c r="H110" i="12"/>
  <c r="I110" i="12"/>
  <c r="G110" i="12"/>
  <c r="EM117" i="11" s="1"/>
  <c r="H111" i="12"/>
  <c r="G111" i="12"/>
  <c r="CM118" i="11" s="1"/>
  <c r="I111" i="12"/>
  <c r="I112" i="12"/>
  <c r="G112" i="12"/>
  <c r="EN119" i="11" s="1"/>
  <c r="H112" i="12"/>
  <c r="H113" i="12"/>
  <c r="I113" i="12"/>
  <c r="G113" i="12"/>
  <c r="EN120" i="11" s="1"/>
  <c r="I114" i="12"/>
  <c r="G114" i="12"/>
  <c r="EM121" i="11" s="1"/>
  <c r="H114" i="12"/>
  <c r="H121" i="12"/>
  <c r="I121" i="12"/>
  <c r="G121" i="12"/>
  <c r="CN128" i="11" s="1"/>
  <c r="I122" i="12"/>
  <c r="G122" i="12"/>
  <c r="EA129" i="11" s="1"/>
  <c r="H122" i="12"/>
  <c r="H123" i="12"/>
  <c r="G123" i="12"/>
  <c r="DM130" i="11" s="1"/>
  <c r="I123" i="12"/>
  <c r="I124" i="12"/>
  <c r="G124" i="12"/>
  <c r="H124" i="12"/>
  <c r="H125" i="12"/>
  <c r="I125" i="12"/>
  <c r="G125" i="12"/>
  <c r="FA132" i="11" s="1"/>
  <c r="I126" i="12"/>
  <c r="G126" i="12"/>
  <c r="DN133" i="11" s="1"/>
  <c r="H126" i="12"/>
  <c r="I128" i="12"/>
  <c r="G128" i="12"/>
  <c r="CN135" i="11" s="1"/>
  <c r="H128" i="12"/>
  <c r="H129" i="12"/>
  <c r="I129" i="12"/>
  <c r="G129" i="12"/>
  <c r="DZ136" i="11" s="1"/>
  <c r="H18" i="12"/>
  <c r="I18" i="12"/>
  <c r="G18" i="12"/>
  <c r="CN25" i="11" s="1"/>
  <c r="H20" i="12"/>
  <c r="I20" i="12"/>
  <c r="G20" i="12"/>
  <c r="DZ27" i="11" s="1"/>
  <c r="H22" i="12"/>
  <c r="I22" i="12"/>
  <c r="G22" i="12"/>
  <c r="H24" i="12"/>
  <c r="I24" i="12"/>
  <c r="G24" i="12"/>
  <c r="DN31" i="11" s="1"/>
  <c r="H26" i="12"/>
  <c r="I26" i="12"/>
  <c r="G26" i="12"/>
  <c r="CN33" i="11" s="1"/>
  <c r="H28" i="12"/>
  <c r="G28" i="12"/>
  <c r="I28" i="12"/>
  <c r="H30" i="12"/>
  <c r="I30" i="12"/>
  <c r="G30" i="12"/>
  <c r="EM37" i="11" s="1"/>
  <c r="H32" i="12"/>
  <c r="G32" i="12"/>
  <c r="FA39" i="11" s="1"/>
  <c r="I32" i="12"/>
  <c r="H34" i="12"/>
  <c r="I34" i="12"/>
  <c r="G34" i="12"/>
  <c r="H36" i="12"/>
  <c r="G36" i="12"/>
  <c r="EN43" i="11" s="1"/>
  <c r="I36" i="12"/>
  <c r="H38" i="12"/>
  <c r="I38" i="12"/>
  <c r="G38" i="12"/>
  <c r="H40" i="12"/>
  <c r="G40" i="12"/>
  <c r="I40" i="12"/>
  <c r="H42" i="12"/>
  <c r="I42" i="12"/>
  <c r="G42" i="12"/>
  <c r="DZ49" i="11" s="1"/>
  <c r="H44" i="12"/>
  <c r="G44" i="12"/>
  <c r="I44" i="12"/>
  <c r="H46" i="12"/>
  <c r="I46" i="12"/>
  <c r="G46" i="12"/>
  <c r="EA53" i="11" s="1"/>
  <c r="H48" i="12"/>
  <c r="G48" i="12"/>
  <c r="DZ55" i="11" s="1"/>
  <c r="I48" i="12"/>
  <c r="H50" i="12"/>
  <c r="I50" i="12"/>
  <c r="G50" i="12"/>
  <c r="H52" i="12"/>
  <c r="G52" i="12"/>
  <c r="FA59" i="11" s="1"/>
  <c r="I52" i="12"/>
  <c r="H54" i="12"/>
  <c r="I54" i="12"/>
  <c r="G54" i="12"/>
  <c r="EM61" i="11" s="1"/>
  <c r="H56" i="12"/>
  <c r="G56" i="12"/>
  <c r="I56" i="12"/>
  <c r="H58" i="12"/>
  <c r="I58" i="12"/>
  <c r="G58" i="12"/>
  <c r="H60" i="12"/>
  <c r="G60" i="12"/>
  <c r="DZ67" i="11" s="1"/>
  <c r="I60" i="12"/>
  <c r="H62" i="12"/>
  <c r="I62" i="12"/>
  <c r="G62" i="12"/>
  <c r="FA69" i="11" s="1"/>
  <c r="H64" i="12"/>
  <c r="G64" i="12"/>
  <c r="DN71" i="11" s="1"/>
  <c r="I64" i="12"/>
  <c r="H66" i="12"/>
  <c r="I66" i="12"/>
  <c r="G66" i="12"/>
  <c r="EA73" i="11" s="1"/>
  <c r="H68" i="12"/>
  <c r="G68" i="12"/>
  <c r="I68" i="12"/>
  <c r="H70" i="12"/>
  <c r="I70" i="12"/>
  <c r="G70" i="12"/>
  <c r="H72" i="12"/>
  <c r="G72" i="12"/>
  <c r="CZ79" i="11" s="1"/>
  <c r="I72" i="12"/>
  <c r="H74" i="12"/>
  <c r="I74" i="12"/>
  <c r="G74" i="12"/>
  <c r="DM81" i="11" s="1"/>
  <c r="H76" i="12"/>
  <c r="G76" i="12"/>
  <c r="FA83" i="11" s="1"/>
  <c r="I76" i="12"/>
  <c r="H78" i="12"/>
  <c r="I78" i="12"/>
  <c r="G78" i="12"/>
  <c r="CM85" i="11" s="1"/>
  <c r="H80" i="12"/>
  <c r="G80" i="12"/>
  <c r="CZ87" i="11" s="1"/>
  <c r="I80" i="12"/>
  <c r="H82" i="12"/>
  <c r="I82" i="12"/>
  <c r="G82" i="12"/>
  <c r="H84" i="12"/>
  <c r="G84" i="12"/>
  <c r="DA91" i="11" s="1"/>
  <c r="I84" i="12"/>
  <c r="H86" i="12"/>
  <c r="I86" i="12"/>
  <c r="G86" i="12"/>
  <c r="H88" i="12"/>
  <c r="G88" i="12"/>
  <c r="DM95" i="11" s="1"/>
  <c r="I88" i="12"/>
  <c r="H90" i="12"/>
  <c r="I90" i="12"/>
  <c r="G90" i="12"/>
  <c r="DA97" i="11" s="1"/>
  <c r="H96" i="12"/>
  <c r="G96" i="12"/>
  <c r="I96" i="12"/>
  <c r="H98" i="12"/>
  <c r="I98" i="12"/>
  <c r="G98" i="12"/>
  <c r="DN105" i="11" s="1"/>
  <c r="I101" i="12"/>
  <c r="G101" i="12"/>
  <c r="EM108" i="11" s="1"/>
  <c r="H101" i="12"/>
  <c r="I107" i="12"/>
  <c r="G107" i="12"/>
  <c r="CM114" i="11" s="1"/>
  <c r="H107" i="12"/>
  <c r="H115" i="12"/>
  <c r="G115" i="12"/>
  <c r="I115" i="12"/>
  <c r="I116" i="12"/>
  <c r="G116" i="12"/>
  <c r="DM123" i="11" s="1"/>
  <c r="H116" i="12"/>
  <c r="H117" i="12"/>
  <c r="I117" i="12"/>
  <c r="G117" i="12"/>
  <c r="DM124" i="11" s="1"/>
  <c r="I118" i="12"/>
  <c r="G118" i="12"/>
  <c r="EA125" i="11" s="1"/>
  <c r="H118" i="12"/>
  <c r="H119" i="12"/>
  <c r="G119" i="12"/>
  <c r="I119" i="12"/>
  <c r="I120" i="12"/>
  <c r="G120" i="12"/>
  <c r="EA127" i="11" s="1"/>
  <c r="H120" i="12"/>
  <c r="H127" i="12"/>
  <c r="G127" i="12"/>
  <c r="I127" i="12"/>
  <c r="I130" i="12"/>
  <c r="G130" i="12"/>
  <c r="EZ137" i="11" s="1"/>
  <c r="H130" i="12"/>
  <c r="H131" i="12"/>
  <c r="G131" i="12"/>
  <c r="CZ138" i="11" s="1"/>
  <c r="I131" i="12"/>
  <c r="I132" i="12"/>
  <c r="G132" i="12"/>
  <c r="EA139" i="11" s="1"/>
  <c r="H132" i="12"/>
  <c r="H133" i="12"/>
  <c r="I133" i="12"/>
  <c r="G133" i="12"/>
  <c r="EA140" i="11" s="1"/>
  <c r="AC133" i="12"/>
  <c r="I134" i="12"/>
  <c r="G134" i="12"/>
  <c r="EN141" i="11" s="1"/>
  <c r="H134" i="12"/>
  <c r="H135" i="12"/>
  <c r="G135" i="12"/>
  <c r="DZ142" i="11" s="1"/>
  <c r="I135" i="12"/>
  <c r="I136" i="12"/>
  <c r="G136" i="12"/>
  <c r="EA143" i="11" s="1"/>
  <c r="H136" i="12"/>
  <c r="H137" i="12"/>
  <c r="I137" i="12"/>
  <c r="G137" i="12"/>
  <c r="AC137" i="12"/>
  <c r="I138" i="12"/>
  <c r="G138" i="12"/>
  <c r="H138" i="12"/>
  <c r="H139" i="12"/>
  <c r="G139" i="12"/>
  <c r="I139" i="12"/>
  <c r="AC139" i="12"/>
  <c r="I140" i="12"/>
  <c r="G140" i="12"/>
  <c r="H140" i="12"/>
  <c r="AC140" i="12"/>
  <c r="H141" i="12"/>
  <c r="I141" i="12"/>
  <c r="G141" i="12"/>
  <c r="AC141" i="12"/>
  <c r="I142" i="12"/>
  <c r="G142" i="12"/>
  <c r="H142" i="12"/>
  <c r="H143" i="12"/>
  <c r="G143" i="12"/>
  <c r="I143" i="12"/>
  <c r="I144" i="12"/>
  <c r="G144" i="12"/>
  <c r="H144" i="12"/>
  <c r="H145" i="12"/>
  <c r="I145" i="12"/>
  <c r="G145" i="12"/>
  <c r="AC145" i="12"/>
  <c r="I146" i="12"/>
  <c r="G146" i="12"/>
  <c r="H146" i="12"/>
  <c r="H147" i="12"/>
  <c r="G147" i="12"/>
  <c r="I147" i="12"/>
  <c r="I148" i="12"/>
  <c r="G148" i="12"/>
  <c r="H148" i="12"/>
  <c r="H149" i="12"/>
  <c r="I149" i="12"/>
  <c r="G149" i="12"/>
  <c r="AC149" i="12"/>
  <c r="I150" i="12"/>
  <c r="G150" i="12"/>
  <c r="H150" i="12"/>
  <c r="AC150" i="12"/>
  <c r="H151" i="12"/>
  <c r="G151" i="12"/>
  <c r="I151" i="12"/>
  <c r="I152" i="12"/>
  <c r="G152" i="12"/>
  <c r="H152" i="12"/>
  <c r="H153" i="12"/>
  <c r="I153" i="12"/>
  <c r="G153" i="12"/>
  <c r="I154" i="12"/>
  <c r="G154" i="12"/>
  <c r="H154" i="12"/>
  <c r="AC154" i="12"/>
  <c r="H155" i="12"/>
  <c r="G155" i="12"/>
  <c r="I155" i="12"/>
  <c r="I156" i="12"/>
  <c r="G156" i="12"/>
  <c r="H156" i="12"/>
  <c r="H157" i="12"/>
  <c r="I157" i="12"/>
  <c r="G157" i="12"/>
  <c r="AC157" i="12"/>
  <c r="I158" i="12"/>
  <c r="G158" i="12"/>
  <c r="H158" i="12"/>
  <c r="AC158" i="12"/>
  <c r="H159" i="12"/>
  <c r="G159" i="12"/>
  <c r="I159" i="12"/>
  <c r="I160" i="12"/>
  <c r="AR160" i="12" s="1"/>
  <c r="G160" i="12"/>
  <c r="H160" i="12"/>
  <c r="I17" i="12"/>
  <c r="G17" i="12"/>
  <c r="EZ24" i="11" s="1"/>
  <c r="H17" i="12"/>
  <c r="G14" i="12"/>
  <c r="DN21" i="11" s="1"/>
  <c r="H14" i="12"/>
  <c r="I14" i="12"/>
  <c r="H15" i="12"/>
  <c r="G15" i="12"/>
  <c r="DA22" i="11" s="1"/>
  <c r="I15" i="12"/>
  <c r="I13" i="12"/>
  <c r="G13" i="12"/>
  <c r="CN20" i="11" s="1"/>
  <c r="H13" i="12"/>
  <c r="I12" i="12"/>
  <c r="H12" i="12"/>
  <c r="G12" i="12"/>
  <c r="CM19" i="11" s="1"/>
  <c r="G10" i="12"/>
  <c r="FA17" i="11" s="1"/>
  <c r="H10" i="12"/>
  <c r="I10" i="12"/>
  <c r="H11" i="12"/>
  <c r="I11" i="12"/>
  <c r="G11" i="12"/>
  <c r="CM18" i="11" s="1"/>
  <c r="I16" i="12"/>
  <c r="H16" i="12"/>
  <c r="G16" i="12"/>
  <c r="DM23" i="11" s="1"/>
  <c r="G9" i="12"/>
  <c r="EN16" i="11" s="1"/>
  <c r="H9" i="12"/>
  <c r="I9" i="12"/>
  <c r="H8" i="12"/>
  <c r="G8" i="12"/>
  <c r="CM15" i="11" s="1"/>
  <c r="I8" i="12"/>
  <c r="I7" i="12"/>
  <c r="G7" i="12"/>
  <c r="EA14" i="11" s="1"/>
  <c r="H7" i="12"/>
  <c r="Y131" i="12"/>
  <c r="Y132" i="12"/>
  <c r="Y133" i="12"/>
  <c r="Y141" i="12"/>
  <c r="Y143" i="12"/>
  <c r="Y144" i="12"/>
  <c r="Y147" i="12"/>
  <c r="Y148" i="12"/>
  <c r="Y149" i="12"/>
  <c r="Y151" i="12"/>
  <c r="Y153" i="12"/>
  <c r="Y155" i="12"/>
  <c r="Y156" i="12"/>
  <c r="Y157" i="12"/>
  <c r="Y159" i="12"/>
  <c r="AC125" i="12"/>
  <c r="U160" i="12"/>
  <c r="AG127" i="12"/>
  <c r="AH127" i="12"/>
  <c r="U122" i="12"/>
  <c r="AH124" i="12"/>
  <c r="AG124" i="12"/>
  <c r="AH125" i="12"/>
  <c r="AG125" i="12"/>
  <c r="AG128" i="12"/>
  <c r="AH128" i="12"/>
  <c r="AD130" i="12"/>
  <c r="BA130" i="12" s="1"/>
  <c r="AC130" i="12"/>
  <c r="AD131" i="12"/>
  <c r="BA131" i="12" s="1"/>
  <c r="AC131" i="12"/>
  <c r="AD132" i="12"/>
  <c r="BA132" i="12" s="1"/>
  <c r="AC132" i="12"/>
  <c r="AD134" i="12"/>
  <c r="BA134" i="12" s="1"/>
  <c r="AC134" i="12"/>
  <c r="AD135" i="12"/>
  <c r="BA135" i="12" s="1"/>
  <c r="AC135" i="12"/>
  <c r="AD136" i="12"/>
  <c r="BA136" i="12" s="1"/>
  <c r="AC136" i="12"/>
  <c r="AD138" i="12"/>
  <c r="BA138" i="12" s="1"/>
  <c r="AC138" i="12"/>
  <c r="AD142" i="12"/>
  <c r="BA142" i="12" s="1"/>
  <c r="AC142" i="12"/>
  <c r="AD143" i="12"/>
  <c r="BA143" i="12" s="1"/>
  <c r="AC143" i="12"/>
  <c r="AD144" i="12"/>
  <c r="BA144" i="12" s="1"/>
  <c r="AC144" i="12"/>
  <c r="AD146" i="12"/>
  <c r="BA146" i="12" s="1"/>
  <c r="AC146" i="12"/>
  <c r="AD147" i="12"/>
  <c r="BA147" i="12" s="1"/>
  <c r="AC147" i="12"/>
  <c r="AD148" i="12"/>
  <c r="BA148" i="12" s="1"/>
  <c r="AC148" i="12"/>
  <c r="AD151" i="12"/>
  <c r="BA151" i="12" s="1"/>
  <c r="AC151" i="12"/>
  <c r="AD152" i="12"/>
  <c r="BA152" i="12" s="1"/>
  <c r="AC152" i="12"/>
  <c r="AD153" i="12"/>
  <c r="BA153" i="12" s="1"/>
  <c r="AC153" i="12"/>
  <c r="AD155" i="12"/>
  <c r="BA155" i="12" s="1"/>
  <c r="AC155" i="12"/>
  <c r="AD156" i="12"/>
  <c r="BA156" i="12" s="1"/>
  <c r="AC156" i="12"/>
  <c r="AD159" i="12"/>
  <c r="BA159" i="12" s="1"/>
  <c r="AC159" i="12"/>
  <c r="AD160" i="12"/>
  <c r="BA160" i="12" s="1"/>
  <c r="AC160" i="12"/>
  <c r="AC124" i="12"/>
  <c r="AH130" i="12"/>
  <c r="AG130" i="12"/>
  <c r="AH131" i="12"/>
  <c r="AG131" i="12"/>
  <c r="AH132" i="12"/>
  <c r="AG132" i="12"/>
  <c r="AH133" i="12"/>
  <c r="AG133" i="12"/>
  <c r="AH134" i="12"/>
  <c r="AG134" i="12"/>
  <c r="AG135" i="12"/>
  <c r="AH135" i="12"/>
  <c r="AG136" i="12"/>
  <c r="AH136" i="12"/>
  <c r="AG137" i="12"/>
  <c r="AH137" i="12"/>
  <c r="AH138" i="12"/>
  <c r="AG138" i="12"/>
  <c r="AG139" i="12"/>
  <c r="AH139" i="12"/>
  <c r="AH140" i="12"/>
  <c r="AG140" i="12"/>
  <c r="AH141" i="12"/>
  <c r="AG141" i="12"/>
  <c r="AH142" i="12"/>
  <c r="AG142" i="12"/>
  <c r="AG143" i="12"/>
  <c r="AH143" i="12"/>
  <c r="AG144" i="12"/>
  <c r="AH144" i="12"/>
  <c r="AG145" i="12"/>
  <c r="AH145" i="12"/>
  <c r="AG146" i="12"/>
  <c r="AH146" i="12"/>
  <c r="AH147" i="12"/>
  <c r="AG147" i="12"/>
  <c r="AH148" i="12"/>
  <c r="AG148" i="12"/>
  <c r="AH149" i="12"/>
  <c r="AG149" i="12"/>
  <c r="AH150" i="12"/>
  <c r="AG150" i="12"/>
  <c r="AG151" i="12"/>
  <c r="AH151" i="12"/>
  <c r="AG152" i="12"/>
  <c r="AH152" i="12"/>
  <c r="AG153" i="12"/>
  <c r="AH153" i="12"/>
  <c r="AG154" i="12"/>
  <c r="AH154" i="12"/>
  <c r="AH155" i="12"/>
  <c r="AG155" i="12"/>
  <c r="AH156" i="12"/>
  <c r="AG156" i="12"/>
  <c r="AH157" i="12"/>
  <c r="AG157" i="12"/>
  <c r="AG158" i="12"/>
  <c r="AH158" i="12"/>
  <c r="AG159" i="12"/>
  <c r="AH159" i="12"/>
  <c r="AH126" i="12"/>
  <c r="AG126" i="12"/>
  <c r="Y126" i="12"/>
  <c r="AG129" i="12"/>
  <c r="AH129" i="12"/>
  <c r="AC126" i="12"/>
  <c r="AG160" i="12"/>
  <c r="AH160" i="12"/>
  <c r="U131" i="12"/>
  <c r="U133" i="12"/>
  <c r="U134" i="12"/>
  <c r="U135" i="12"/>
  <c r="U136" i="12"/>
  <c r="U137" i="12"/>
  <c r="U138" i="12"/>
  <c r="U139" i="12"/>
  <c r="U140" i="12"/>
  <c r="U141" i="12"/>
  <c r="U142" i="12"/>
  <c r="U143" i="12"/>
  <c r="U145" i="12"/>
  <c r="U146" i="12"/>
  <c r="U149" i="12"/>
  <c r="U150" i="12"/>
  <c r="U151" i="12"/>
  <c r="U153" i="12"/>
  <c r="U155" i="12"/>
  <c r="U157" i="12"/>
  <c r="AC127" i="12"/>
  <c r="U129" i="12"/>
  <c r="AC128" i="12"/>
  <c r="Y106" i="12"/>
  <c r="Y104" i="12"/>
  <c r="Y111" i="12"/>
  <c r="Y116" i="12"/>
  <c r="Y82" i="12"/>
  <c r="Y90" i="12"/>
  <c r="Y80" i="12"/>
  <c r="Y88" i="12"/>
  <c r="Y95" i="12"/>
  <c r="Y86" i="12"/>
  <c r="Y84" i="12"/>
  <c r="Y93" i="12"/>
  <c r="U102" i="12"/>
  <c r="U19" i="12"/>
  <c r="P100" i="12"/>
  <c r="AG71" i="12"/>
  <c r="AH71" i="12"/>
  <c r="AG79" i="12"/>
  <c r="AH79" i="12"/>
  <c r="AH99" i="12"/>
  <c r="AG99" i="12"/>
  <c r="AG102" i="12"/>
  <c r="AH102" i="12"/>
  <c r="AH116" i="12"/>
  <c r="AG116" i="12"/>
  <c r="AH120" i="12"/>
  <c r="AG120" i="12"/>
  <c r="AH74" i="12"/>
  <c r="AG74" i="12"/>
  <c r="AH82" i="12"/>
  <c r="AG82" i="12"/>
  <c r="AH106" i="12"/>
  <c r="AG106" i="12"/>
  <c r="AG109" i="12"/>
  <c r="AH109" i="12"/>
  <c r="AH113" i="12"/>
  <c r="AG113" i="12"/>
  <c r="AG117" i="12"/>
  <c r="AH117" i="12"/>
  <c r="AH72" i="12"/>
  <c r="AG72" i="12"/>
  <c r="AH80" i="12"/>
  <c r="AG80" i="12"/>
  <c r="AG103" i="12"/>
  <c r="AH103" i="12"/>
  <c r="AG110" i="12"/>
  <c r="AH110" i="12"/>
  <c r="AH114" i="12"/>
  <c r="AG114" i="12"/>
  <c r="AH121" i="12"/>
  <c r="AG121" i="12"/>
  <c r="AH75" i="12"/>
  <c r="AG75" i="12"/>
  <c r="AH107" i="12"/>
  <c r="AG107" i="12"/>
  <c r="AH118" i="12"/>
  <c r="AG118" i="12"/>
  <c r="AG77" i="12"/>
  <c r="AH77" i="12"/>
  <c r="AH97" i="12"/>
  <c r="AG97" i="12"/>
  <c r="AH78" i="12"/>
  <c r="AG78" i="12"/>
  <c r="AH98" i="12"/>
  <c r="AG98" i="12"/>
  <c r="AH101" i="12"/>
  <c r="AG101" i="12"/>
  <c r="AH104" i="12"/>
  <c r="AG104" i="12"/>
  <c r="AG111" i="12"/>
  <c r="AH111" i="12"/>
  <c r="AH122" i="12"/>
  <c r="AG122" i="12"/>
  <c r="AH100" i="12"/>
  <c r="AG100" i="12"/>
  <c r="AH73" i="12"/>
  <c r="AG73" i="12"/>
  <c r="AH81" i="12"/>
  <c r="AG81" i="12"/>
  <c r="AH115" i="12"/>
  <c r="AG115" i="12"/>
  <c r="AG119" i="12"/>
  <c r="AH119" i="12"/>
  <c r="AH68" i="12"/>
  <c r="AG68" i="12"/>
  <c r="AH76" i="12"/>
  <c r="AG76" i="12"/>
  <c r="AH96" i="12"/>
  <c r="AG96" i="12"/>
  <c r="AH105" i="12"/>
  <c r="AG105" i="12"/>
  <c r="AH108" i="12"/>
  <c r="AG108" i="12"/>
  <c r="AH112" i="12"/>
  <c r="AG112" i="12"/>
  <c r="AH123" i="12"/>
  <c r="AG123" i="12"/>
  <c r="AG26" i="12"/>
  <c r="AG24" i="12"/>
  <c r="AG10" i="12"/>
  <c r="AG27" i="12"/>
  <c r="AG29" i="12"/>
  <c r="AG9" i="12"/>
  <c r="AG22" i="12"/>
  <c r="AG25" i="12"/>
  <c r="AG23" i="12"/>
  <c r="Y18" i="12"/>
  <c r="Y26" i="12"/>
  <c r="Y34" i="12"/>
  <c r="Y42" i="12"/>
  <c r="Y50" i="12"/>
  <c r="Y58" i="12"/>
  <c r="Y66" i="12"/>
  <c r="Y74" i="12"/>
  <c r="Y16" i="12"/>
  <c r="Y24" i="12"/>
  <c r="Y32" i="12"/>
  <c r="Y40" i="12"/>
  <c r="Y48" i="12"/>
  <c r="Y56" i="12"/>
  <c r="Y64" i="12"/>
  <c r="Y72" i="12"/>
  <c r="Y22" i="12"/>
  <c r="Y30" i="12"/>
  <c r="Y38" i="12"/>
  <c r="Y46" i="12"/>
  <c r="Y62" i="12"/>
  <c r="Y70" i="12"/>
  <c r="Y78" i="12"/>
  <c r="Y20" i="12"/>
  <c r="Y28" i="12"/>
  <c r="Y36" i="12"/>
  <c r="Y44" i="12"/>
  <c r="Y52" i="12"/>
  <c r="Y60" i="12"/>
  <c r="Y68" i="12"/>
  <c r="Y76" i="12"/>
  <c r="U12" i="12"/>
  <c r="Y92" i="12"/>
  <c r="U101" i="12"/>
  <c r="Y103" i="12"/>
  <c r="Y113" i="12"/>
  <c r="Y118" i="12"/>
  <c r="Y123" i="12"/>
  <c r="Y145" i="12"/>
  <c r="U147" i="12"/>
  <c r="U94" i="12"/>
  <c r="U110" i="12"/>
  <c r="U119" i="12"/>
  <c r="Y121" i="12"/>
  <c r="P120" i="12"/>
  <c r="Y8" i="12"/>
  <c r="Y10" i="12"/>
  <c r="Y12" i="12"/>
  <c r="Y14" i="12"/>
  <c r="U18" i="12"/>
  <c r="U22" i="12"/>
  <c r="U40" i="12"/>
  <c r="U44" i="12"/>
  <c r="U46" i="12"/>
  <c r="U62" i="12"/>
  <c r="U66" i="12"/>
  <c r="U72" i="12"/>
  <c r="U78" i="12"/>
  <c r="U84" i="12"/>
  <c r="U90" i="12"/>
  <c r="U95" i="12"/>
  <c r="U97" i="12"/>
  <c r="Y99" i="12"/>
  <c r="Y101" i="12"/>
  <c r="U106" i="12"/>
  <c r="Y108" i="12"/>
  <c r="U126" i="12"/>
  <c r="Y128" i="12"/>
  <c r="Y129" i="12"/>
  <c r="Y130" i="12"/>
  <c r="U132" i="12"/>
  <c r="Y146" i="12"/>
  <c r="U148" i="12"/>
  <c r="Y154" i="12"/>
  <c r="U156" i="12"/>
  <c r="U99" i="12"/>
  <c r="U111" i="12"/>
  <c r="U121" i="12"/>
  <c r="U128" i="12"/>
  <c r="U112" i="12"/>
  <c r="U114" i="12"/>
  <c r="Y119" i="12"/>
  <c r="Y124" i="12"/>
  <c r="U103" i="12"/>
  <c r="U113" i="12"/>
  <c r="U123" i="12"/>
  <c r="U13" i="12"/>
  <c r="U100" i="12"/>
  <c r="Y109" i="12"/>
  <c r="Y114" i="12"/>
  <c r="U104" i="12"/>
  <c r="U115" i="12"/>
  <c r="U124" i="12"/>
  <c r="U7" i="12"/>
  <c r="Y9" i="12"/>
  <c r="Y11" i="12"/>
  <c r="Y13" i="12"/>
  <c r="U17" i="12"/>
  <c r="U27" i="12"/>
  <c r="U29" i="12"/>
  <c r="U45" i="12"/>
  <c r="U49" i="12"/>
  <c r="U61" i="12"/>
  <c r="U63" i="12"/>
  <c r="U67" i="12"/>
  <c r="U89" i="12"/>
  <c r="Y91" i="12"/>
  <c r="U96" i="12"/>
  <c r="U98" i="12"/>
  <c r="Y100" i="12"/>
  <c r="Y102" i="12"/>
  <c r="U107" i="12"/>
  <c r="Y112" i="12"/>
  <c r="Y117" i="12"/>
  <c r="Y122" i="12"/>
  <c r="Y134" i="12"/>
  <c r="Y142" i="12"/>
  <c r="U144" i="12"/>
  <c r="Y150" i="12"/>
  <c r="U152" i="12"/>
  <c r="Y158" i="12"/>
  <c r="U91" i="12"/>
  <c r="U105" i="12"/>
  <c r="U116" i="12"/>
  <c r="Y97" i="12"/>
  <c r="Y7" i="12"/>
  <c r="Y15" i="12"/>
  <c r="Y17" i="12"/>
  <c r="Y19" i="12"/>
  <c r="Y21" i="12"/>
  <c r="Y23" i="12"/>
  <c r="Y25" i="12"/>
  <c r="Y27" i="12"/>
  <c r="Y29" i="12"/>
  <c r="Y31" i="12"/>
  <c r="Y33" i="12"/>
  <c r="Y35" i="12"/>
  <c r="Y37" i="12"/>
  <c r="Y39" i="12"/>
  <c r="Y41" i="12"/>
  <c r="Y43" i="12"/>
  <c r="Y45" i="12"/>
  <c r="Y47" i="12"/>
  <c r="Y49" i="12"/>
  <c r="Y51" i="12"/>
  <c r="Y55" i="12"/>
  <c r="Y57" i="12"/>
  <c r="Y59" i="12"/>
  <c r="Y61" i="12"/>
  <c r="Y63" i="12"/>
  <c r="Y65" i="12"/>
  <c r="Y67" i="12"/>
  <c r="Y69" i="12"/>
  <c r="Y71" i="12"/>
  <c r="Y73" i="12"/>
  <c r="Y75" i="12"/>
  <c r="Y77" i="12"/>
  <c r="Y79" i="12"/>
  <c r="Y81" i="12"/>
  <c r="Y83" i="12"/>
  <c r="Y85" i="12"/>
  <c r="Y87" i="12"/>
  <c r="Y89" i="12"/>
  <c r="Y94" i="12"/>
  <c r="Y96" i="12"/>
  <c r="Y98" i="12"/>
  <c r="Y105" i="12"/>
  <c r="Y107" i="12"/>
  <c r="U120" i="12"/>
  <c r="Y125" i="12"/>
  <c r="Y127" i="12"/>
  <c r="U92" i="12"/>
  <c r="U108" i="12"/>
  <c r="U117" i="12"/>
  <c r="U125" i="12"/>
  <c r="Y110" i="12"/>
  <c r="Y115" i="12"/>
  <c r="Y120" i="12"/>
  <c r="U130" i="12"/>
  <c r="Y152" i="12"/>
  <c r="U154" i="12"/>
  <c r="Y160" i="12"/>
  <c r="U93" i="12"/>
  <c r="U109" i="12"/>
  <c r="U118" i="12"/>
  <c r="Y54" i="12"/>
  <c r="U54" i="12"/>
  <c r="Y53" i="12"/>
  <c r="U53" i="12"/>
  <c r="P122" i="12"/>
  <c r="P111" i="12"/>
  <c r="P139" i="12"/>
  <c r="P108" i="12"/>
  <c r="P138" i="12"/>
  <c r="P131" i="12"/>
  <c r="Q136" i="12"/>
  <c r="BB136" i="12" s="1"/>
  <c r="P135" i="12"/>
  <c r="P136" i="12"/>
  <c r="P137" i="12"/>
  <c r="P152" i="12"/>
  <c r="P160" i="12"/>
  <c r="P145" i="12"/>
  <c r="Q150" i="12"/>
  <c r="P140" i="12"/>
  <c r="P143" i="12"/>
  <c r="P151" i="12"/>
  <c r="P159" i="12"/>
  <c r="Q151" i="12"/>
  <c r="P107" i="12"/>
  <c r="P112" i="12"/>
  <c r="P114" i="12"/>
  <c r="P133" i="12"/>
  <c r="P96" i="12"/>
  <c r="P144" i="12"/>
  <c r="P110" i="12"/>
  <c r="P129" i="12"/>
  <c r="P130" i="12"/>
  <c r="P153" i="12"/>
  <c r="P146" i="12"/>
  <c r="P154" i="12"/>
  <c r="P132" i="12"/>
  <c r="P147" i="12"/>
  <c r="P155" i="12"/>
  <c r="P148" i="12"/>
  <c r="P156" i="12"/>
  <c r="P118" i="12"/>
  <c r="P134" i="12"/>
  <c r="P141" i="12"/>
  <c r="P149" i="12"/>
  <c r="P157" i="12"/>
  <c r="P142" i="12"/>
  <c r="P150" i="12"/>
  <c r="P158" i="12"/>
  <c r="Q159" i="12"/>
  <c r="F160" i="12"/>
  <c r="AM160" i="12" s="1"/>
  <c r="BQ120" i="12"/>
  <c r="BN7" i="12"/>
  <c r="F47" i="12"/>
  <c r="F51" i="12"/>
  <c r="F69" i="12"/>
  <c r="F81" i="12"/>
  <c r="F15" i="12"/>
  <c r="F27" i="12"/>
  <c r="F53" i="12"/>
  <c r="F11" i="12"/>
  <c r="F13" i="12"/>
  <c r="F17" i="12"/>
  <c r="F23" i="12"/>
  <c r="F29" i="12"/>
  <c r="F41" i="12"/>
  <c r="F63" i="12"/>
  <c r="F75" i="12"/>
  <c r="F19" i="12"/>
  <c r="F35" i="12"/>
  <c r="F45" i="12"/>
  <c r="F59" i="12"/>
  <c r="F65" i="12"/>
  <c r="F71" i="12"/>
  <c r="F83" i="12"/>
  <c r="F21" i="12"/>
  <c r="F37" i="12"/>
  <c r="F57" i="12"/>
  <c r="F61" i="12"/>
  <c r="F77" i="12"/>
  <c r="F8" i="12"/>
  <c r="F10" i="12"/>
  <c r="F12" i="12"/>
  <c r="F14" i="12"/>
  <c r="F33" i="12"/>
  <c r="F39" i="12"/>
  <c r="F16" i="12"/>
  <c r="F18" i="12"/>
  <c r="F20" i="12"/>
  <c r="F22" i="12"/>
  <c r="F24" i="12"/>
  <c r="F26" i="12"/>
  <c r="F28" i="12"/>
  <c r="F30" i="12"/>
  <c r="F32" i="12"/>
  <c r="F34" i="12"/>
  <c r="F36" i="12"/>
  <c r="F38" i="12"/>
  <c r="F40" i="12"/>
  <c r="F42" i="12"/>
  <c r="F44" i="12"/>
  <c r="F46" i="12"/>
  <c r="F48" i="12"/>
  <c r="F50" i="12"/>
  <c r="F52" i="12"/>
  <c r="F54" i="12"/>
  <c r="F56" i="12"/>
  <c r="F58" i="12"/>
  <c r="F60" i="12"/>
  <c r="F62" i="12"/>
  <c r="F64" i="12"/>
  <c r="F66" i="12"/>
  <c r="F68" i="12"/>
  <c r="F70" i="12"/>
  <c r="F72" i="12"/>
  <c r="F74" i="12"/>
  <c r="F76" i="12"/>
  <c r="F78" i="12"/>
  <c r="F80" i="12"/>
  <c r="F82" i="12"/>
  <c r="F84" i="12"/>
  <c r="F25" i="12"/>
  <c r="F31" i="12"/>
  <c r="F43" i="12"/>
  <c r="F49" i="12"/>
  <c r="F55" i="12"/>
  <c r="F67" i="12"/>
  <c r="F73" i="12"/>
  <c r="F79" i="12"/>
  <c r="AD149" i="12"/>
  <c r="BA149" i="12" s="1"/>
  <c r="F7" i="12"/>
  <c r="F119" i="12"/>
  <c r="BL116" i="12"/>
  <c r="F129" i="12"/>
  <c r="F130" i="12"/>
  <c r="AR132" i="12"/>
  <c r="AM132" i="12"/>
  <c r="F137" i="12"/>
  <c r="AM139" i="12"/>
  <c r="AR139" i="12"/>
  <c r="F142" i="12"/>
  <c r="AR144" i="12"/>
  <c r="AM144" i="12"/>
  <c r="F148" i="12"/>
  <c r="AM151" i="12"/>
  <c r="AR151" i="12"/>
  <c r="AR157" i="12"/>
  <c r="AM157" i="12"/>
  <c r="F136" i="12"/>
  <c r="F141" i="12"/>
  <c r="AR150" i="12"/>
  <c r="AM150" i="12"/>
  <c r="F85" i="12"/>
  <c r="F87" i="12"/>
  <c r="F112" i="12"/>
  <c r="F117" i="12"/>
  <c r="F122" i="12"/>
  <c r="AM122" i="12" s="1"/>
  <c r="F127" i="12"/>
  <c r="F131" i="12"/>
  <c r="AR133" i="12"/>
  <c r="AM133" i="12"/>
  <c r="F138" i="12"/>
  <c r="AR145" i="12"/>
  <c r="AM145" i="12"/>
  <c r="F149" i="12"/>
  <c r="AM152" i="12"/>
  <c r="AR152" i="12"/>
  <c r="F156" i="12"/>
  <c r="AM125" i="12"/>
  <c r="AR125" i="12"/>
  <c r="F120" i="12"/>
  <c r="F125" i="12"/>
  <c r="AM126" i="12"/>
  <c r="AR126" i="12"/>
  <c r="AR128" i="12"/>
  <c r="AM128" i="12"/>
  <c r="AM134" i="12"/>
  <c r="AR134" i="12"/>
  <c r="F143" i="12"/>
  <c r="AR146" i="12"/>
  <c r="AM146" i="12"/>
  <c r="F150" i="12"/>
  <c r="AM153" i="12"/>
  <c r="AR153" i="12"/>
  <c r="AR158" i="12"/>
  <c r="AM158" i="12"/>
  <c r="AM120" i="12"/>
  <c r="F110" i="12"/>
  <c r="AM110" i="12" s="1"/>
  <c r="F115" i="12"/>
  <c r="AM115" i="12" s="1"/>
  <c r="F132" i="12"/>
  <c r="AR135" i="12"/>
  <c r="AM135" i="12"/>
  <c r="F139" i="12"/>
  <c r="AM140" i="12"/>
  <c r="AR140" i="12"/>
  <c r="F144" i="12"/>
  <c r="AR147" i="12"/>
  <c r="AM147" i="12"/>
  <c r="F151" i="12"/>
  <c r="AM154" i="12"/>
  <c r="AR154" i="12"/>
  <c r="F157" i="12"/>
  <c r="F114" i="12"/>
  <c r="AM114" i="12" s="1"/>
  <c r="F124" i="12"/>
  <c r="F113" i="12"/>
  <c r="AM113" i="12" s="1"/>
  <c r="F118" i="12"/>
  <c r="AM118" i="12" s="1"/>
  <c r="AM119" i="12"/>
  <c r="F123" i="12"/>
  <c r="AM123" i="12" s="1"/>
  <c r="AM124" i="12"/>
  <c r="AR124" i="12"/>
  <c r="F133" i="12"/>
  <c r="AR136" i="12"/>
  <c r="AM136" i="12"/>
  <c r="AM141" i="12"/>
  <c r="AR141" i="12"/>
  <c r="F145" i="12"/>
  <c r="F152" i="12"/>
  <c r="AM155" i="12"/>
  <c r="AR155" i="12"/>
  <c r="AR159" i="12"/>
  <c r="AM159" i="12"/>
  <c r="AM143" i="12"/>
  <c r="AR143" i="12"/>
  <c r="F159" i="12"/>
  <c r="F86" i="12"/>
  <c r="F88" i="12"/>
  <c r="F126" i="12"/>
  <c r="F128" i="12"/>
  <c r="AM129" i="12"/>
  <c r="AR129" i="12"/>
  <c r="AM130" i="12"/>
  <c r="AR130" i="12"/>
  <c r="F134" i="12"/>
  <c r="AR137" i="12"/>
  <c r="AM137" i="12"/>
  <c r="AM142" i="12"/>
  <c r="AR142" i="12"/>
  <c r="F146" i="12"/>
  <c r="AR148" i="12"/>
  <c r="AM148" i="12"/>
  <c r="F153" i="12"/>
  <c r="F158" i="12"/>
  <c r="F155" i="12"/>
  <c r="F111" i="12"/>
  <c r="AM111" i="12" s="1"/>
  <c r="AM112" i="12"/>
  <c r="F116" i="12"/>
  <c r="AM116" i="12" s="1"/>
  <c r="AM117" i="12"/>
  <c r="F121" i="12"/>
  <c r="AM121" i="12" s="1"/>
  <c r="AR127" i="12"/>
  <c r="AM127" i="12"/>
  <c r="AM131" i="12"/>
  <c r="AR131" i="12"/>
  <c r="F135" i="12"/>
  <c r="AR138" i="12"/>
  <c r="AM138" i="12"/>
  <c r="F140" i="12"/>
  <c r="F147" i="12"/>
  <c r="AM149" i="12"/>
  <c r="AR149" i="12"/>
  <c r="F154" i="12"/>
  <c r="AM156" i="12"/>
  <c r="AR156" i="12"/>
  <c r="F89" i="12"/>
  <c r="F91" i="12"/>
  <c r="BL93" i="12"/>
  <c r="F96" i="12"/>
  <c r="AM96" i="12" s="1"/>
  <c r="F98" i="12"/>
  <c r="AM98" i="12" s="1"/>
  <c r="F107" i="12"/>
  <c r="AM107" i="12" s="1"/>
  <c r="F94" i="12"/>
  <c r="F105" i="12"/>
  <c r="F93" i="12"/>
  <c r="AM105" i="12"/>
  <c r="F100" i="12"/>
  <c r="AM100" i="12" s="1"/>
  <c r="F92" i="12"/>
  <c r="F101" i="12"/>
  <c r="AM101" i="12" s="1"/>
  <c r="F103" i="12"/>
  <c r="AM103" i="12" s="1"/>
  <c r="F104" i="12"/>
  <c r="AM104" i="12" s="1"/>
  <c r="F102" i="12"/>
  <c r="F109" i="12"/>
  <c r="AM109" i="12" s="1"/>
  <c r="F90" i="12"/>
  <c r="F95" i="12"/>
  <c r="F97" i="12"/>
  <c r="AM97" i="12" s="1"/>
  <c r="F99" i="12"/>
  <c r="AM99" i="12" s="1"/>
  <c r="AM102" i="12"/>
  <c r="F106" i="12"/>
  <c r="AM106" i="12" s="1"/>
  <c r="F108" i="12"/>
  <c r="AM108" i="12" s="1"/>
  <c r="F9" i="12"/>
  <c r="AD139" i="12"/>
  <c r="BA139" i="12" s="1"/>
  <c r="BA154" i="12"/>
  <c r="AD150" i="12"/>
  <c r="BA150" i="12" s="1"/>
  <c r="Z131" i="12"/>
  <c r="Z145" i="12"/>
  <c r="Z135" i="12"/>
  <c r="Z151" i="12"/>
  <c r="Z140" i="12"/>
  <c r="Q143" i="12"/>
  <c r="V133" i="12"/>
  <c r="V141" i="12"/>
  <c r="V149" i="12"/>
  <c r="V157" i="12"/>
  <c r="V125" i="12"/>
  <c r="Q158" i="12"/>
  <c r="Q134" i="12"/>
  <c r="Q142" i="12"/>
  <c r="Q155" i="12"/>
  <c r="Q147" i="12"/>
  <c r="Q130" i="12"/>
  <c r="BB130" i="12" s="1"/>
  <c r="Q137" i="12"/>
  <c r="Q145" i="12"/>
  <c r="Q146" i="12"/>
  <c r="Q153" i="12"/>
  <c r="Q129" i="12"/>
  <c r="Q133" i="12"/>
  <c r="Q141" i="12"/>
  <c r="BB141" i="12" s="1"/>
  <c r="Q138" i="12"/>
  <c r="BB138" i="12" s="1"/>
  <c r="Q144" i="12"/>
  <c r="BB144" i="12" s="1"/>
  <c r="Q131" i="12"/>
  <c r="Q139" i="12"/>
  <c r="BB139" i="12" s="1"/>
  <c r="Q154" i="12"/>
  <c r="BB154" i="12" s="1"/>
  <c r="Q149" i="12"/>
  <c r="Q152" i="12"/>
  <c r="BB152" i="12" s="1"/>
  <c r="Q120" i="12"/>
  <c r="BQ107" i="12"/>
  <c r="BM8" i="12"/>
  <c r="BL14" i="12"/>
  <c r="BN110" i="12"/>
  <c r="BM123" i="12"/>
  <c r="BP69" i="12"/>
  <c r="BP75" i="12"/>
  <c r="BN56" i="12"/>
  <c r="V44" i="12"/>
  <c r="BM80" i="12"/>
  <c r="BL7" i="12"/>
  <c r="BM41" i="12"/>
  <c r="BO88" i="12"/>
  <c r="V46" i="12"/>
  <c r="Q111" i="12"/>
  <c r="BL69" i="12"/>
  <c r="Q132" i="12"/>
  <c r="V135" i="12"/>
  <c r="BB135" i="12" s="1"/>
  <c r="Q140" i="12"/>
  <c r="V143" i="12"/>
  <c r="Q148" i="12"/>
  <c r="Q156" i="12"/>
  <c r="BN52" i="12"/>
  <c r="BN64" i="12"/>
  <c r="V129" i="12"/>
  <c r="Z129" i="12"/>
  <c r="V132" i="12"/>
  <c r="V140" i="12"/>
  <c r="V148" i="12"/>
  <c r="Z148" i="12"/>
  <c r="V156" i="12"/>
  <c r="BP90" i="12"/>
  <c r="V126" i="12"/>
  <c r="BA140" i="12"/>
  <c r="V95" i="12"/>
  <c r="V114" i="12"/>
  <c r="V116" i="12"/>
  <c r="V118" i="12"/>
  <c r="BN67" i="12"/>
  <c r="BP82" i="12"/>
  <c r="BL84" i="12"/>
  <c r="V124" i="12"/>
  <c r="BP76" i="12"/>
  <c r="BO80" i="12"/>
  <c r="BO122" i="12"/>
  <c r="V127" i="12"/>
  <c r="BO71" i="12"/>
  <c r="BN88" i="12"/>
  <c r="V101" i="12"/>
  <c r="V128" i="12"/>
  <c r="BO28" i="12"/>
  <c r="BQ49" i="12"/>
  <c r="BQ62" i="12"/>
  <c r="BM68" i="12"/>
  <c r="BL77" i="12"/>
  <c r="BM83" i="12"/>
  <c r="V137" i="12"/>
  <c r="Z137" i="12"/>
  <c r="V145" i="12"/>
  <c r="Z150" i="12"/>
  <c r="V151" i="12"/>
  <c r="V153" i="12"/>
  <c r="Z153" i="12"/>
  <c r="Q157" i="12"/>
  <c r="Z158" i="12"/>
  <c r="V159" i="12"/>
  <c r="BL48" i="12"/>
  <c r="BN72" i="12"/>
  <c r="BQ85" i="12"/>
  <c r="Q100" i="12"/>
  <c r="Q110" i="12"/>
  <c r="Q118" i="12"/>
  <c r="BP16" i="12"/>
  <c r="U11" i="5"/>
  <c r="V14" i="5" s="1"/>
  <c r="Q96" i="12"/>
  <c r="V102" i="12"/>
  <c r="V106" i="12"/>
  <c r="BM7" i="12"/>
  <c r="BQ11" i="12"/>
  <c r="BQ44" i="12"/>
  <c r="BP49" i="12"/>
  <c r="BO7" i="12"/>
  <c r="BQ8" i="12"/>
  <c r="BO9" i="12"/>
  <c r="BP12" i="12"/>
  <c r="BN14" i="12"/>
  <c r="BQ19" i="12"/>
  <c r="BQ20" i="12"/>
  <c r="BQ21" i="12"/>
  <c r="BQ29" i="12"/>
  <c r="BM37" i="12"/>
  <c r="BQ38" i="12"/>
  <c r="BM54" i="12"/>
  <c r="BP61" i="12"/>
  <c r="BQ63" i="12"/>
  <c r="BL64" i="12"/>
  <c r="BM110" i="12"/>
  <c r="BM111" i="12"/>
  <c r="BQ112" i="12"/>
  <c r="BP113" i="12"/>
  <c r="BN115" i="12"/>
  <c r="BQ116" i="12"/>
  <c r="BQ117" i="12"/>
  <c r="BM121" i="12"/>
  <c r="BM51" i="12"/>
  <c r="BP53" i="12"/>
  <c r="BM62" i="12"/>
  <c r="BL89" i="12"/>
  <c r="BL91" i="12"/>
  <c r="BQ92" i="12"/>
  <c r="BN93" i="12"/>
  <c r="BP97" i="12"/>
  <c r="BM98" i="12"/>
  <c r="BP101" i="12"/>
  <c r="BP105" i="12"/>
  <c r="BM107" i="12"/>
  <c r="BQ23" i="12"/>
  <c r="BM28" i="12"/>
  <c r="BP30" i="12"/>
  <c r="BQ32" i="12"/>
  <c r="BQ33" i="12"/>
  <c r="BM45" i="12"/>
  <c r="BP57" i="12"/>
  <c r="BL59" i="12"/>
  <c r="M139" i="5"/>
  <c r="BM11" i="12"/>
  <c r="BN11" i="12"/>
  <c r="BL36" i="12"/>
  <c r="BM36" i="12"/>
  <c r="BQ40" i="12"/>
  <c r="BL40" i="12"/>
  <c r="BO43" i="12"/>
  <c r="BQ43" i="12"/>
  <c r="BQ7" i="12"/>
  <c r="BQ9" i="12"/>
  <c r="BL37" i="12"/>
  <c r="BO40" i="12"/>
  <c r="BP45" i="12"/>
  <c r="BL54" i="12"/>
  <c r="BP64" i="12"/>
  <c r="BN75" i="12"/>
  <c r="BO77" i="12"/>
  <c r="BN25" i="12"/>
  <c r="BM25" i="12"/>
  <c r="BL41" i="12"/>
  <c r="BQ41" i="12"/>
  <c r="BQ46" i="12"/>
  <c r="BP46" i="12"/>
  <c r="BM48" i="12"/>
  <c r="BQ48" i="12"/>
  <c r="BN49" i="12"/>
  <c r="BL49" i="12"/>
  <c r="BN62" i="12"/>
  <c r="BL62" i="12"/>
  <c r="BO67" i="12"/>
  <c r="BQ67" i="12"/>
  <c r="BQ68" i="12"/>
  <c r="BP68" i="12"/>
  <c r="BL73" i="12"/>
  <c r="BQ73" i="12"/>
  <c r="BN76" i="12"/>
  <c r="BM76" i="12"/>
  <c r="BP81" i="12"/>
  <c r="BL81" i="12"/>
  <c r="BQ89" i="12"/>
  <c r="BP89" i="12"/>
  <c r="BN107" i="12"/>
  <c r="BL107" i="12"/>
  <c r="BO20" i="12"/>
  <c r="BL28" i="12"/>
  <c r="BQ30" i="12"/>
  <c r="BQ45" i="12"/>
  <c r="BO68" i="12"/>
  <c r="BQ77" i="12"/>
  <c r="BQ99" i="12"/>
  <c r="BQ100" i="12"/>
  <c r="BN102" i="12"/>
  <c r="BQ104" i="12"/>
  <c r="BQ108" i="12"/>
  <c r="BP109" i="12"/>
  <c r="BL110" i="12"/>
  <c r="BP26" i="12"/>
  <c r="BM44" i="12"/>
  <c r="BM52" i="12"/>
  <c r="BP60" i="12"/>
  <c r="BQ80" i="12"/>
  <c r="BM119" i="12"/>
  <c r="BL121" i="12"/>
  <c r="V45" i="12"/>
  <c r="V90" i="12"/>
  <c r="V94" i="12"/>
  <c r="BO92" i="12"/>
  <c r="BM102" i="12"/>
  <c r="V120" i="12"/>
  <c r="BL44" i="12"/>
  <c r="BP85" i="12"/>
  <c r="BN92" i="12"/>
  <c r="BL102" i="12"/>
  <c r="BP117" i="12"/>
  <c r="BN41" i="12"/>
  <c r="BQ54" i="12"/>
  <c r="BM64" i="12"/>
  <c r="BP73" i="12"/>
  <c r="BM84" i="12"/>
  <c r="BN91" i="12"/>
  <c r="BP93" i="12"/>
  <c r="V63" i="12"/>
  <c r="BL85" i="12"/>
  <c r="BM117" i="12"/>
  <c r="BP56" i="12"/>
  <c r="V72" i="12"/>
  <c r="BM16" i="12"/>
  <c r="BP72" i="12"/>
  <c r="BM85" i="12"/>
  <c r="BN17" i="12"/>
  <c r="BO35" i="12"/>
  <c r="BM43" i="12"/>
  <c r="BO48" i="12"/>
  <c r="BM75" i="12"/>
  <c r="BM88" i="12"/>
  <c r="BO120" i="12"/>
  <c r="BL52" i="12"/>
  <c r="BP115" i="12"/>
  <c r="BM10" i="12"/>
  <c r="BN19" i="12"/>
  <c r="BQ27" i="12"/>
  <c r="V119" i="12"/>
  <c r="BL24" i="12"/>
  <c r="BO32" i="12"/>
  <c r="BQ37" i="12"/>
  <c r="BM40" i="12"/>
  <c r="BQ47" i="12"/>
  <c r="BO63" i="12"/>
  <c r="BQ70" i="12"/>
  <c r="BQ72" i="12"/>
  <c r="BO74" i="12"/>
  <c r="BN99" i="12"/>
  <c r="Z65" i="12"/>
  <c r="Z85" i="12"/>
  <c r="Z96" i="12"/>
  <c r="Z104" i="12"/>
  <c r="Z118" i="12"/>
  <c r="Z127" i="12"/>
  <c r="Z95" i="12"/>
  <c r="Z109" i="12"/>
  <c r="Z113" i="12"/>
  <c r="Z122" i="12"/>
  <c r="Z94" i="12"/>
  <c r="Z103" i="12"/>
  <c r="Z117" i="12"/>
  <c r="Z19" i="12"/>
  <c r="Z102" i="12"/>
  <c r="Z108" i="12"/>
  <c r="Z112" i="12"/>
  <c r="Z121" i="12"/>
  <c r="Z125" i="12"/>
  <c r="Z93" i="12"/>
  <c r="Z100" i="12"/>
  <c r="Z101" i="12"/>
  <c r="Z106" i="12"/>
  <c r="Z107" i="12"/>
  <c r="Z116" i="12"/>
  <c r="Z120" i="12"/>
  <c r="Z99" i="12"/>
  <c r="Z111" i="12"/>
  <c r="Z124" i="12"/>
  <c r="Z11" i="12"/>
  <c r="Z53" i="12"/>
  <c r="Z92" i="12"/>
  <c r="Z98" i="12"/>
  <c r="Z105" i="12"/>
  <c r="Z119" i="12"/>
  <c r="Z97" i="12"/>
  <c r="Z110" i="12"/>
  <c r="Z114" i="12"/>
  <c r="Z123" i="12"/>
  <c r="Z128" i="12"/>
  <c r="V91" i="12"/>
  <c r="Q114" i="12"/>
  <c r="Q108" i="12"/>
  <c r="Q107" i="12"/>
  <c r="Q112" i="12"/>
  <c r="L109" i="12"/>
  <c r="L113" i="12"/>
  <c r="R139" i="5"/>
  <c r="L97" i="12"/>
  <c r="L115" i="12"/>
  <c r="L116" i="12"/>
  <c r="L117" i="12"/>
  <c r="L119" i="12"/>
  <c r="L98" i="12"/>
  <c r="L121" i="12"/>
  <c r="L123" i="12"/>
  <c r="L124" i="12"/>
  <c r="L125" i="12"/>
  <c r="L126" i="12"/>
  <c r="L99" i="12"/>
  <c r="L127" i="12"/>
  <c r="L101" i="12"/>
  <c r="L128" i="12"/>
  <c r="L102" i="12"/>
  <c r="I139" i="5"/>
  <c r="L103" i="12"/>
  <c r="L104" i="12"/>
  <c r="L105" i="12"/>
  <c r="L106" i="12"/>
  <c r="V92" i="12"/>
  <c r="V93" i="12"/>
  <c r="V61" i="12"/>
  <c r="V96" i="12"/>
  <c r="BL32" i="12"/>
  <c r="BO36" i="12"/>
  <c r="BN37" i="12"/>
  <c r="BN16" i="12"/>
  <c r="BQ17" i="12"/>
  <c r="BM24" i="12"/>
  <c r="BO27" i="12"/>
  <c r="BO19" i="12"/>
  <c r="BM21" i="12"/>
  <c r="BM29" i="12"/>
  <c r="BM32" i="12"/>
  <c r="BM33" i="12"/>
  <c r="BQ35" i="12"/>
  <c r="BQ36" i="12"/>
  <c r="BM49" i="12"/>
  <c r="BQ52" i="12"/>
  <c r="BN54" i="12"/>
  <c r="BL56" i="12"/>
  <c r="BQ64" i="12"/>
  <c r="BL72" i="12"/>
  <c r="BP77" i="12"/>
  <c r="BQ88" i="12"/>
  <c r="BL92" i="12"/>
  <c r="BL33" i="12"/>
  <c r="BM17" i="12"/>
  <c r="BM19" i="12"/>
  <c r="BM20" i="12"/>
  <c r="BN21" i="12"/>
  <c r="BN29" i="12"/>
  <c r="BN33" i="12"/>
  <c r="BM35" i="12"/>
  <c r="BL45" i="12"/>
  <c r="BM56" i="12"/>
  <c r="BL68" i="12"/>
  <c r="BM72" i="12"/>
  <c r="BQ76" i="12"/>
  <c r="BL80" i="12"/>
  <c r="BM92" i="12"/>
  <c r="BP18" i="12"/>
  <c r="BM66" i="12"/>
  <c r="BL87" i="12"/>
  <c r="BL20" i="12"/>
  <c r="BO24" i="12"/>
  <c r="BQ25" i="12"/>
  <c r="BQ28" i="12"/>
  <c r="BN35" i="12"/>
  <c r="BP38" i="12"/>
  <c r="BO44" i="12"/>
  <c r="BN45" i="12"/>
  <c r="BP52" i="12"/>
  <c r="BQ56" i="12"/>
  <c r="BN68" i="12"/>
  <c r="BP70" i="12"/>
  <c r="BO73" i="12"/>
  <c r="BM77" i="12"/>
  <c r="BN80" i="12"/>
  <c r="BL88" i="12"/>
  <c r="BQ31" i="12"/>
  <c r="BN95" i="12"/>
  <c r="BQ24" i="12"/>
  <c r="BL76" i="12"/>
  <c r="BL117" i="12"/>
  <c r="BP50" i="12"/>
  <c r="BO114" i="12"/>
  <c r="BM87" i="12"/>
  <c r="BQ59" i="12"/>
  <c r="BL60" i="12"/>
  <c r="BM81" i="12"/>
  <c r="BN84" i="12"/>
  <c r="BQ121" i="12"/>
  <c r="BQ13" i="12"/>
  <c r="BM60" i="12"/>
  <c r="BQ81" i="12"/>
  <c r="BO57" i="12"/>
  <c r="BN60" i="12"/>
  <c r="BO84" i="12"/>
  <c r="BM91" i="12"/>
  <c r="BL99" i="12"/>
  <c r="BL120" i="12"/>
  <c r="BP15" i="12"/>
  <c r="BM106" i="12"/>
  <c r="BQ60" i="12"/>
  <c r="BO82" i="12"/>
  <c r="BQ84" i="12"/>
  <c r="BM99" i="12"/>
  <c r="BN119" i="12"/>
  <c r="BN120" i="12"/>
  <c r="BO39" i="12"/>
  <c r="BO47" i="12"/>
  <c r="BP71" i="12"/>
  <c r="BQ103" i="12"/>
  <c r="BP121" i="12"/>
  <c r="BP55" i="12"/>
  <c r="BL111" i="12"/>
  <c r="BQ58" i="12"/>
  <c r="X10" i="12"/>
  <c r="V10" i="12" s="1"/>
  <c r="X28" i="12"/>
  <c r="X32" i="12"/>
  <c r="V32" i="12" s="1"/>
  <c r="X36" i="12"/>
  <c r="V36" i="12" s="1"/>
  <c r="V40" i="12"/>
  <c r="V97" i="12"/>
  <c r="X26" i="12"/>
  <c r="V26" i="12" s="1"/>
  <c r="V109" i="12"/>
  <c r="V18" i="12"/>
  <c r="X47" i="12"/>
  <c r="V47" i="12" s="1"/>
  <c r="X50" i="12"/>
  <c r="V62" i="12"/>
  <c r="X74" i="12"/>
  <c r="V74" i="12" s="1"/>
  <c r="X76" i="12"/>
  <c r="V76" i="12" s="1"/>
  <c r="X77" i="12"/>
  <c r="V77" i="12" s="1"/>
  <c r="X80" i="12"/>
  <c r="V80" i="12" s="1"/>
  <c r="X88" i="12"/>
  <c r="V88" i="12" s="1"/>
  <c r="V66" i="12"/>
  <c r="V84" i="12"/>
  <c r="X23" i="12"/>
  <c r="V23" i="12" s="1"/>
  <c r="X55" i="12"/>
  <c r="V55" i="12" s="1"/>
  <c r="X68" i="12"/>
  <c r="V68" i="12" s="1"/>
  <c r="X85" i="12"/>
  <c r="V85" i="12" s="1"/>
  <c r="V13" i="12"/>
  <c r="X14" i="12"/>
  <c r="V14" i="12" s="1"/>
  <c r="X20" i="12"/>
  <c r="V20" i="12" s="1"/>
  <c r="X33" i="12"/>
  <c r="V33" i="12" s="1"/>
  <c r="X37" i="12"/>
  <c r="V37" i="12" s="1"/>
  <c r="X41" i="12"/>
  <c r="V41" i="12" s="1"/>
  <c r="X56" i="12"/>
  <c r="V56" i="12" s="1"/>
  <c r="X69" i="12"/>
  <c r="V69" i="12" s="1"/>
  <c r="V104" i="12"/>
  <c r="V53" i="12"/>
  <c r="V54" i="12"/>
  <c r="X8" i="12"/>
  <c r="V8" i="12" s="1"/>
  <c r="X24" i="12"/>
  <c r="V24" i="12" s="1"/>
  <c r="X57" i="12"/>
  <c r="V57" i="12" s="1"/>
  <c r="X70" i="12"/>
  <c r="V70" i="12" s="1"/>
  <c r="X15" i="12"/>
  <c r="V15" i="12" s="1"/>
  <c r="X21" i="12"/>
  <c r="V21" i="12" s="1"/>
  <c r="X30" i="12"/>
  <c r="X34" i="12"/>
  <c r="V34" i="12" s="1"/>
  <c r="X38" i="12"/>
  <c r="V38" i="12" s="1"/>
  <c r="X42" i="12"/>
  <c r="V42" i="12" s="1"/>
  <c r="X51" i="12"/>
  <c r="X58" i="12"/>
  <c r="V58" i="12" s="1"/>
  <c r="X86" i="12"/>
  <c r="V86" i="12" s="1"/>
  <c r="V98" i="12"/>
  <c r="V111" i="12"/>
  <c r="V117" i="12"/>
  <c r="V78" i="12"/>
  <c r="X9" i="12"/>
  <c r="V9" i="12" s="1"/>
  <c r="X25" i="12"/>
  <c r="V25" i="12" s="1"/>
  <c r="X48" i="12"/>
  <c r="X59" i="12"/>
  <c r="V59" i="12" s="1"/>
  <c r="X64" i="12"/>
  <c r="V64" i="12" s="1"/>
  <c r="V22" i="12"/>
  <c r="V110" i="12"/>
  <c r="X16" i="12"/>
  <c r="V16" i="12" s="1"/>
  <c r="X31" i="12"/>
  <c r="V31" i="12" s="1"/>
  <c r="X35" i="12"/>
  <c r="V35" i="12" s="1"/>
  <c r="X39" i="12"/>
  <c r="V39" i="12" s="1"/>
  <c r="X43" i="12"/>
  <c r="V43" i="12" s="1"/>
  <c r="X52" i="12"/>
  <c r="X60" i="12"/>
  <c r="V60" i="12" s="1"/>
  <c r="X65" i="12"/>
  <c r="V65" i="12" s="1"/>
  <c r="X82" i="12"/>
  <c r="V82" i="12" s="1"/>
  <c r="V103" i="12"/>
  <c r="AD124" i="12"/>
  <c r="BA124" i="12" s="1"/>
  <c r="AD125" i="12"/>
  <c r="BA125" i="12" s="1"/>
  <c r="AD126" i="12"/>
  <c r="BA126" i="12" s="1"/>
  <c r="AD127" i="12"/>
  <c r="BA127" i="12" s="1"/>
  <c r="AD128" i="12"/>
  <c r="BA128" i="12" s="1"/>
  <c r="V99" i="12"/>
  <c r="V107" i="12"/>
  <c r="V19" i="12"/>
  <c r="V115" i="12"/>
  <c r="V27" i="12"/>
  <c r="V123" i="12"/>
  <c r="V67" i="12"/>
  <c r="V12" i="12"/>
  <c r="V17" i="12"/>
  <c r="V49" i="12"/>
  <c r="V105" i="12"/>
  <c r="V113" i="12"/>
  <c r="BO10" i="12"/>
  <c r="BQ18" i="12"/>
  <c r="BQ39" i="12"/>
  <c r="BL66" i="12"/>
  <c r="BN87" i="12"/>
  <c r="BQ95" i="12"/>
  <c r="BN111" i="12"/>
  <c r="BP119" i="12"/>
  <c r="BQ10" i="12"/>
  <c r="BM39" i="12"/>
  <c r="BL55" i="12"/>
  <c r="BL103" i="12"/>
  <c r="BL106" i="12"/>
  <c r="BQ111" i="12"/>
  <c r="BP114" i="12"/>
  <c r="BO55" i="12"/>
  <c r="BM103" i="12"/>
  <c r="BN106" i="12"/>
  <c r="BN47" i="12"/>
  <c r="BM58" i="12"/>
  <c r="BL98" i="12"/>
  <c r="BN103" i="12"/>
  <c r="BN58" i="12"/>
  <c r="BL63" i="12"/>
  <c r="BN98" i="12"/>
  <c r="BO15" i="12"/>
  <c r="BL58" i="12"/>
  <c r="BL95" i="12"/>
  <c r="BO34" i="12"/>
  <c r="BN34" i="12"/>
  <c r="BM34" i="12"/>
  <c r="BL34" i="12"/>
  <c r="BN65" i="12"/>
  <c r="BM65" i="12"/>
  <c r="BL65" i="12"/>
  <c r="BQ65" i="12"/>
  <c r="BP65" i="12"/>
  <c r="BO65" i="12"/>
  <c r="V11" i="12"/>
  <c r="BN13" i="12"/>
  <c r="BM31" i="12"/>
  <c r="BN31" i="12"/>
  <c r="BP34" i="12"/>
  <c r="BN9" i="12"/>
  <c r="BO12" i="12"/>
  <c r="BN12" i="12"/>
  <c r="BM12" i="12"/>
  <c r="BL12" i="12"/>
  <c r="BO13" i="12"/>
  <c r="BO31" i="12"/>
  <c r="BQ34" i="12"/>
  <c r="BO38" i="12"/>
  <c r="BN38" i="12"/>
  <c r="BM38" i="12"/>
  <c r="BL38" i="12"/>
  <c r="BM47" i="12"/>
  <c r="BQ14" i="12"/>
  <c r="BO50" i="12"/>
  <c r="BN50" i="12"/>
  <c r="BM50" i="12"/>
  <c r="BL50" i="12"/>
  <c r="BO22" i="12"/>
  <c r="BN22" i="12"/>
  <c r="BM22" i="12"/>
  <c r="BL22" i="12"/>
  <c r="BP22" i="12"/>
  <c r="BO42" i="12"/>
  <c r="BN42" i="12"/>
  <c r="BM42" i="12"/>
  <c r="BL42" i="12"/>
  <c r="BL10" i="12"/>
  <c r="BL16" i="12"/>
  <c r="BQ16" i="12"/>
  <c r="BO16" i="12"/>
  <c r="BO18" i="12"/>
  <c r="BN18" i="12"/>
  <c r="BM18" i="12"/>
  <c r="BL18" i="12"/>
  <c r="BQ22" i="12"/>
  <c r="BM23" i="12"/>
  <c r="BN23" i="12"/>
  <c r="BO26" i="12"/>
  <c r="BN26" i="12"/>
  <c r="BM26" i="12"/>
  <c r="BL26" i="12"/>
  <c r="V29" i="12"/>
  <c r="BN39" i="12"/>
  <c r="BP42" i="12"/>
  <c r="BQ50" i="12"/>
  <c r="BM9" i="12"/>
  <c r="BL9" i="12"/>
  <c r="BP9" i="12"/>
  <c r="BO23" i="12"/>
  <c r="BQ42" i="12"/>
  <c r="BQ12" i="12"/>
  <c r="BM13" i="12"/>
  <c r="BN15" i="12"/>
  <c r="BM15" i="12"/>
  <c r="BL15" i="12"/>
  <c r="BQ15" i="12"/>
  <c r="BQ26" i="12"/>
  <c r="BM27" i="12"/>
  <c r="BN27" i="12"/>
  <c r="BO30" i="12"/>
  <c r="BN30" i="12"/>
  <c r="BM30" i="12"/>
  <c r="BL30" i="12"/>
  <c r="BN43" i="12"/>
  <c r="BO46" i="12"/>
  <c r="BN46" i="12"/>
  <c r="BM46" i="12"/>
  <c r="BL46" i="12"/>
  <c r="BL8" i="12"/>
  <c r="BN10" i="12"/>
  <c r="BL11" i="12"/>
  <c r="BP13" i="12"/>
  <c r="BM14" i="12"/>
  <c r="BL17" i="12"/>
  <c r="BP19" i="12"/>
  <c r="BN20" i="12"/>
  <c r="BL21" i="12"/>
  <c r="BP23" i="12"/>
  <c r="BN24" i="12"/>
  <c r="BL25" i="12"/>
  <c r="BP27" i="12"/>
  <c r="BN28" i="12"/>
  <c r="BL29" i="12"/>
  <c r="BP31" i="12"/>
  <c r="BN32" i="12"/>
  <c r="BP35" i="12"/>
  <c r="BN36" i="12"/>
  <c r="BP39" i="12"/>
  <c r="BN40" i="12"/>
  <c r="BP43" i="12"/>
  <c r="BN44" i="12"/>
  <c r="BP47" i="12"/>
  <c r="BN48" i="12"/>
  <c r="BQ51" i="12"/>
  <c r="BL51" i="12"/>
  <c r="BN53" i="12"/>
  <c r="BM53" i="12"/>
  <c r="BQ53" i="12"/>
  <c r="BP7" i="12"/>
  <c r="BN8" i="12"/>
  <c r="BP10" i="12"/>
  <c r="BO14" i="12"/>
  <c r="BP20" i="12"/>
  <c r="BP24" i="12"/>
  <c r="BP28" i="12"/>
  <c r="BP32" i="12"/>
  <c r="BP36" i="12"/>
  <c r="BP40" i="12"/>
  <c r="BP44" i="12"/>
  <c r="BP48" i="12"/>
  <c r="BN51" i="12"/>
  <c r="BL79" i="12"/>
  <c r="BQ79" i="12"/>
  <c r="BO79" i="12"/>
  <c r="BP79" i="12"/>
  <c r="BN79" i="12"/>
  <c r="BM79" i="12"/>
  <c r="BO8" i="12"/>
  <c r="BO11" i="12"/>
  <c r="BP14" i="12"/>
  <c r="BO17" i="12"/>
  <c r="BO21" i="12"/>
  <c r="BO25" i="12"/>
  <c r="BO29" i="12"/>
  <c r="BO33" i="12"/>
  <c r="BO37" i="12"/>
  <c r="BO41" i="12"/>
  <c r="BO45" i="12"/>
  <c r="BO49" i="12"/>
  <c r="BO51" i="12"/>
  <c r="BN57" i="12"/>
  <c r="BM57" i="12"/>
  <c r="BL57" i="12"/>
  <c r="BQ57" i="12"/>
  <c r="BO61" i="12"/>
  <c r="BN61" i="12"/>
  <c r="BM61" i="12"/>
  <c r="BL61" i="12"/>
  <c r="BQ61" i="12"/>
  <c r="BP8" i="12"/>
  <c r="BP11" i="12"/>
  <c r="BL13" i="12"/>
  <c r="BP17" i="12"/>
  <c r="BL19" i="12"/>
  <c r="BP21" i="12"/>
  <c r="BL23" i="12"/>
  <c r="BP25" i="12"/>
  <c r="BL27" i="12"/>
  <c r="BP29" i="12"/>
  <c r="BL31" i="12"/>
  <c r="BP33" i="12"/>
  <c r="BL35" i="12"/>
  <c r="BP37" i="12"/>
  <c r="BL39" i="12"/>
  <c r="BP41" i="12"/>
  <c r="BL43" i="12"/>
  <c r="BL47" i="12"/>
  <c r="BP51" i="12"/>
  <c r="BL53" i="12"/>
  <c r="BO53" i="12"/>
  <c r="BQ55" i="12"/>
  <c r="BN55" i="12"/>
  <c r="BM55" i="12"/>
  <c r="BO54" i="12"/>
  <c r="BO58" i="12"/>
  <c r="BM59" i="12"/>
  <c r="BO62" i="12"/>
  <c r="BM63" i="12"/>
  <c r="BN66" i="12"/>
  <c r="BL67" i="12"/>
  <c r="BL71" i="12"/>
  <c r="BQ71" i="12"/>
  <c r="BL83" i="12"/>
  <c r="BQ83" i="12"/>
  <c r="BP83" i="12"/>
  <c r="BO83" i="12"/>
  <c r="BN86" i="12"/>
  <c r="BM86" i="12"/>
  <c r="BL86" i="12"/>
  <c r="BQ86" i="12"/>
  <c r="BO86" i="12"/>
  <c r="BP54" i="12"/>
  <c r="BP58" i="12"/>
  <c r="BN59" i="12"/>
  <c r="BP62" i="12"/>
  <c r="BN63" i="12"/>
  <c r="BO66" i="12"/>
  <c r="BM67" i="12"/>
  <c r="BO69" i="12"/>
  <c r="BM69" i="12"/>
  <c r="BQ69" i="12"/>
  <c r="BN70" i="12"/>
  <c r="BM70" i="12"/>
  <c r="BL70" i="12"/>
  <c r="BN74" i="12"/>
  <c r="BM74" i="12"/>
  <c r="BL74" i="12"/>
  <c r="BQ74" i="12"/>
  <c r="BP86" i="12"/>
  <c r="V89" i="12"/>
  <c r="BN90" i="12"/>
  <c r="BM90" i="12"/>
  <c r="BL90" i="12"/>
  <c r="BQ90" i="12"/>
  <c r="BO90" i="12"/>
  <c r="BO109" i="12"/>
  <c r="BN109" i="12"/>
  <c r="BM109" i="12"/>
  <c r="BL109" i="12"/>
  <c r="BQ109" i="12"/>
  <c r="BO59" i="12"/>
  <c r="BP66" i="12"/>
  <c r="BP59" i="12"/>
  <c r="BP63" i="12"/>
  <c r="BQ66" i="12"/>
  <c r="BN78" i="12"/>
  <c r="BM78" i="12"/>
  <c r="BL78" i="12"/>
  <c r="BQ78" i="12"/>
  <c r="BO52" i="12"/>
  <c r="BO56" i="12"/>
  <c r="BO60" i="12"/>
  <c r="BO64" i="12"/>
  <c r="BP67" i="12"/>
  <c r="BM71" i="12"/>
  <c r="BP74" i="12"/>
  <c r="BN82" i="12"/>
  <c r="BM82" i="12"/>
  <c r="BL82" i="12"/>
  <c r="BQ82" i="12"/>
  <c r="BN83" i="12"/>
  <c r="BO70" i="12"/>
  <c r="BN71" i="12"/>
  <c r="BL75" i="12"/>
  <c r="BQ75" i="12"/>
  <c r="BO75" i="12"/>
  <c r="BO78" i="12"/>
  <c r="BQ96" i="12"/>
  <c r="BO96" i="12"/>
  <c r="BN96" i="12"/>
  <c r="BM96" i="12"/>
  <c r="BL96" i="12"/>
  <c r="BP96" i="12"/>
  <c r="BP78" i="12"/>
  <c r="BO87" i="12"/>
  <c r="BO91" i="12"/>
  <c r="BM94" i="12"/>
  <c r="BQ94" i="12"/>
  <c r="BO94" i="12"/>
  <c r="BO97" i="12"/>
  <c r="BN97" i="12"/>
  <c r="BM97" i="12"/>
  <c r="BL97" i="12"/>
  <c r="BQ97" i="12"/>
  <c r="V112" i="12"/>
  <c r="BP87" i="12"/>
  <c r="BP91" i="12"/>
  <c r="V100" i="12"/>
  <c r="BO72" i="12"/>
  <c r="BM73" i="12"/>
  <c r="BO76" i="12"/>
  <c r="BQ87" i="12"/>
  <c r="BM89" i="12"/>
  <c r="BQ91" i="12"/>
  <c r="BL94" i="12"/>
  <c r="BO105" i="12"/>
  <c r="BN105" i="12"/>
  <c r="BM105" i="12"/>
  <c r="BL105" i="12"/>
  <c r="BQ105" i="12"/>
  <c r="BN69" i="12"/>
  <c r="BN73" i="12"/>
  <c r="BN77" i="12"/>
  <c r="BP80" i="12"/>
  <c r="BN81" i="12"/>
  <c r="BP84" i="12"/>
  <c r="BN85" i="12"/>
  <c r="BP88" i="12"/>
  <c r="BN89" i="12"/>
  <c r="BP92" i="12"/>
  <c r="BN94" i="12"/>
  <c r="V108" i="12"/>
  <c r="BN122" i="12"/>
  <c r="BM122" i="12"/>
  <c r="BL122" i="12"/>
  <c r="BQ122" i="12"/>
  <c r="BP122" i="12"/>
  <c r="BO81" i="12"/>
  <c r="BO85" i="12"/>
  <c r="BO89" i="12"/>
  <c r="BP94" i="12"/>
  <c r="BO113" i="12"/>
  <c r="BN113" i="12"/>
  <c r="BM113" i="12"/>
  <c r="BL113" i="12"/>
  <c r="BQ113" i="12"/>
  <c r="BO93" i="12"/>
  <c r="BM93" i="12"/>
  <c r="BQ93" i="12"/>
  <c r="BO101" i="12"/>
  <c r="BN101" i="12"/>
  <c r="BM101" i="12"/>
  <c r="BL101" i="12"/>
  <c r="BQ101" i="12"/>
  <c r="BM95" i="12"/>
  <c r="BO98" i="12"/>
  <c r="BO102" i="12"/>
  <c r="BO106" i="12"/>
  <c r="BO110" i="12"/>
  <c r="BO116" i="12"/>
  <c r="BM116" i="12"/>
  <c r="BN118" i="12"/>
  <c r="BM118" i="12"/>
  <c r="BL118" i="12"/>
  <c r="BQ118" i="12"/>
  <c r="Q122" i="12"/>
  <c r="BL123" i="12"/>
  <c r="BQ123" i="12"/>
  <c r="BO123" i="12"/>
  <c r="BN123" i="12"/>
  <c r="V155" i="12"/>
  <c r="BP98" i="12"/>
  <c r="BL100" i="12"/>
  <c r="BP102" i="12"/>
  <c r="BL104" i="12"/>
  <c r="BP106" i="12"/>
  <c r="BL108" i="12"/>
  <c r="BP110" i="12"/>
  <c r="BL112" i="12"/>
  <c r="BN114" i="12"/>
  <c r="BM114" i="12"/>
  <c r="BL114" i="12"/>
  <c r="BQ114" i="12"/>
  <c r="BL115" i="12"/>
  <c r="BO115" i="12"/>
  <c r="BQ115" i="12"/>
  <c r="V122" i="12"/>
  <c r="BO95" i="12"/>
  <c r="BQ98" i="12"/>
  <c r="BO99" i="12"/>
  <c r="BM100" i="12"/>
  <c r="BQ102" i="12"/>
  <c r="BO103" i="12"/>
  <c r="BM104" i="12"/>
  <c r="BQ106" i="12"/>
  <c r="BO107" i="12"/>
  <c r="BM108" i="12"/>
  <c r="BQ110" i="12"/>
  <c r="BO111" i="12"/>
  <c r="BM112" i="12"/>
  <c r="BO118" i="12"/>
  <c r="BP123" i="12"/>
  <c r="Q160" i="12"/>
  <c r="BB160" i="12" s="1"/>
  <c r="BP95" i="12"/>
  <c r="BP99" i="12"/>
  <c r="BN100" i="12"/>
  <c r="BP103" i="12"/>
  <c r="BN104" i="12"/>
  <c r="BP107" i="12"/>
  <c r="BN108" i="12"/>
  <c r="BP111" i="12"/>
  <c r="BN112" i="12"/>
  <c r="BP118" i="12"/>
  <c r="Z134" i="12"/>
  <c r="AD137" i="12"/>
  <c r="BA137" i="12" s="1"/>
  <c r="Z142" i="12"/>
  <c r="BO100" i="12"/>
  <c r="BO104" i="12"/>
  <c r="BO108" i="12"/>
  <c r="BO112" i="12"/>
  <c r="Z115" i="12"/>
  <c r="BL119" i="12"/>
  <c r="BQ119" i="12"/>
  <c r="BO119" i="12"/>
  <c r="Z126" i="12"/>
  <c r="BP100" i="12"/>
  <c r="BP104" i="12"/>
  <c r="BP108" i="12"/>
  <c r="BP112" i="12"/>
  <c r="BM115" i="12"/>
  <c r="BN116" i="12"/>
  <c r="V121" i="12"/>
  <c r="AD145" i="12"/>
  <c r="BA145" i="12" s="1"/>
  <c r="V147" i="12"/>
  <c r="BM120" i="12"/>
  <c r="BP116" i="12"/>
  <c r="BN117" i="12"/>
  <c r="BP120" i="12"/>
  <c r="BN121" i="12"/>
  <c r="BO117" i="12"/>
  <c r="BO121" i="12"/>
  <c r="Z29" i="12"/>
  <c r="Z28" i="12"/>
  <c r="Z46" i="12"/>
  <c r="Z64" i="12"/>
  <c r="Z63" i="12"/>
  <c r="Z62" i="12"/>
  <c r="Z61" i="12"/>
  <c r="Z60" i="12"/>
  <c r="Z54" i="12"/>
  <c r="Z52" i="12"/>
  <c r="Z72" i="12"/>
  <c r="Z67" i="12"/>
  <c r="Z68" i="12"/>
  <c r="Z7" i="12"/>
  <c r="Z8" i="12"/>
  <c r="Z12" i="12"/>
  <c r="Z17" i="12"/>
  <c r="Z18" i="12"/>
  <c r="Z22" i="12"/>
  <c r="Z27" i="12"/>
  <c r="Z45" i="12"/>
  <c r="Z9" i="12"/>
  <c r="Z44" i="12"/>
  <c r="X73" i="12"/>
  <c r="V73" i="12" s="1"/>
  <c r="X81" i="12"/>
  <c r="V81" i="12" s="1"/>
  <c r="X75" i="12"/>
  <c r="V75" i="12" s="1"/>
  <c r="X83" i="12"/>
  <c r="V83" i="12" s="1"/>
  <c r="X71" i="12"/>
  <c r="V71" i="12" s="1"/>
  <c r="X79" i="12"/>
  <c r="V79" i="12" s="1"/>
  <c r="X87" i="12"/>
  <c r="V87" i="12" s="1"/>
  <c r="F138" i="5"/>
  <c r="F137" i="5"/>
  <c r="K139" i="5"/>
  <c r="AS14" i="12" l="1"/>
  <c r="AT14" i="12" s="1"/>
  <c r="AZ136" i="12"/>
  <c r="DZ25" i="11"/>
  <c r="DN136" i="11"/>
  <c r="DA68" i="11"/>
  <c r="CZ136" i="11"/>
  <c r="EM142" i="11"/>
  <c r="DN55" i="11"/>
  <c r="DO55" i="11" s="1"/>
  <c r="EA133" i="11"/>
  <c r="EB133" i="11" s="1"/>
  <c r="DZ141" i="11"/>
  <c r="DM39" i="11"/>
  <c r="EM124" i="11"/>
  <c r="EM129" i="11"/>
  <c r="CM140" i="11"/>
  <c r="CN111" i="11"/>
  <c r="EM138" i="11"/>
  <c r="DN24" i="11"/>
  <c r="DQ24" i="11" s="1"/>
  <c r="CZ102" i="11"/>
  <c r="DN117" i="11"/>
  <c r="EA21" i="11"/>
  <c r="ED21" i="11" s="1"/>
  <c r="EN90" i="11"/>
  <c r="EA114" i="11"/>
  <c r="ED114" i="11" s="1"/>
  <c r="EP119" i="11"/>
  <c r="EQ119" i="11"/>
  <c r="ER119" i="11" s="1"/>
  <c r="EO119" i="11"/>
  <c r="EC125" i="11"/>
  <c r="ED125" i="11"/>
  <c r="EB125" i="11"/>
  <c r="FB98" i="11"/>
  <c r="FC98" i="11"/>
  <c r="FD98" i="11"/>
  <c r="EC143" i="11"/>
  <c r="ED143" i="11"/>
  <c r="EB143" i="11"/>
  <c r="DO105" i="11"/>
  <c r="DP105" i="11"/>
  <c r="DQ105" i="11"/>
  <c r="DD91" i="11"/>
  <c r="DC91" i="11"/>
  <c r="DB91" i="11"/>
  <c r="FB69" i="11"/>
  <c r="FC69" i="11"/>
  <c r="FD69" i="11"/>
  <c r="FD59" i="11"/>
  <c r="FB59" i="11"/>
  <c r="FC59" i="11"/>
  <c r="ED53" i="11"/>
  <c r="EB53" i="11"/>
  <c r="EC53" i="11"/>
  <c r="EB129" i="11"/>
  <c r="EC129" i="11"/>
  <c r="ED129" i="11"/>
  <c r="EO120" i="11"/>
  <c r="EP120" i="11"/>
  <c r="EQ120" i="11"/>
  <c r="ER120" i="11" s="1"/>
  <c r="CO115" i="11"/>
  <c r="CP115" i="11"/>
  <c r="CQ115" i="11"/>
  <c r="CR115" i="11" s="1"/>
  <c r="CQ104" i="11"/>
  <c r="CR104" i="11" s="1"/>
  <c r="CP104" i="11"/>
  <c r="CO104" i="11"/>
  <c r="FB76" i="11"/>
  <c r="FC76" i="11"/>
  <c r="FD76" i="11"/>
  <c r="EC140" i="11"/>
  <c r="ED140" i="11"/>
  <c r="EB140" i="11"/>
  <c r="EC127" i="11"/>
  <c r="ED127" i="11"/>
  <c r="EB127" i="11"/>
  <c r="DO31" i="11"/>
  <c r="DP31" i="11"/>
  <c r="DQ31" i="11"/>
  <c r="CP135" i="11"/>
  <c r="CO135" i="11"/>
  <c r="CQ135" i="11"/>
  <c r="CR135" i="11" s="1"/>
  <c r="CO86" i="11"/>
  <c r="CP86" i="11"/>
  <c r="CQ86" i="11"/>
  <c r="CR86" i="11" s="1"/>
  <c r="CQ102" i="11"/>
  <c r="CR102" i="11" s="1"/>
  <c r="CO102" i="11"/>
  <c r="CP102" i="11"/>
  <c r="CO90" i="11"/>
  <c r="CP90" i="11"/>
  <c r="CQ90" i="11"/>
  <c r="CR90" i="11" s="1"/>
  <c r="CQ58" i="11"/>
  <c r="CR58" i="11" s="1"/>
  <c r="CO58" i="11"/>
  <c r="CP58" i="11"/>
  <c r="FB84" i="11"/>
  <c r="FC84" i="11"/>
  <c r="FD84" i="11"/>
  <c r="EB139" i="11"/>
  <c r="EC139" i="11"/>
  <c r="ED139" i="11"/>
  <c r="FB101" i="11"/>
  <c r="FD101" i="11"/>
  <c r="FC101" i="11"/>
  <c r="CO110" i="11"/>
  <c r="CP110" i="11"/>
  <c r="CQ110" i="11"/>
  <c r="CR110" i="11" s="1"/>
  <c r="EO141" i="11"/>
  <c r="EQ141" i="11"/>
  <c r="ER141" i="11" s="1"/>
  <c r="EP141" i="11"/>
  <c r="DB97" i="11"/>
  <c r="DC97" i="11"/>
  <c r="DD97" i="11"/>
  <c r="DP71" i="11"/>
  <c r="DO71" i="11"/>
  <c r="DQ71" i="11"/>
  <c r="FB39" i="11"/>
  <c r="FC39" i="11"/>
  <c r="FD39" i="11"/>
  <c r="EC40" i="11"/>
  <c r="EB40" i="11"/>
  <c r="ED40" i="11"/>
  <c r="EN95" i="11"/>
  <c r="DZ95" i="11"/>
  <c r="CZ95" i="11"/>
  <c r="EA95" i="11"/>
  <c r="DA95" i="11"/>
  <c r="FA95" i="11"/>
  <c r="CN95" i="11"/>
  <c r="CM95" i="11"/>
  <c r="CM89" i="11"/>
  <c r="CZ89" i="11"/>
  <c r="DA89" i="11"/>
  <c r="DN89" i="11"/>
  <c r="EA89" i="11"/>
  <c r="DM89" i="11"/>
  <c r="FA89" i="11"/>
  <c r="EZ89" i="11"/>
  <c r="DZ89" i="11"/>
  <c r="CN89" i="11"/>
  <c r="EM89" i="11"/>
  <c r="CM79" i="11"/>
  <c r="DZ79" i="11"/>
  <c r="EM79" i="11"/>
  <c r="DN79" i="11"/>
  <c r="CN79" i="11"/>
  <c r="FA79" i="11"/>
  <c r="EN79" i="11"/>
  <c r="DA79" i="11"/>
  <c r="CN73" i="11"/>
  <c r="EN73" i="11"/>
  <c r="EZ73" i="11"/>
  <c r="DA73" i="11"/>
  <c r="DM73" i="11"/>
  <c r="CZ73" i="11"/>
  <c r="DZ73" i="11"/>
  <c r="CM73" i="11"/>
  <c r="EM73" i="11"/>
  <c r="FA73" i="11"/>
  <c r="DN73" i="11"/>
  <c r="CZ63" i="11"/>
  <c r="EA63" i="11"/>
  <c r="DZ63" i="11"/>
  <c r="CN63" i="11"/>
  <c r="CM63" i="11"/>
  <c r="EN63" i="11"/>
  <c r="EZ63" i="11"/>
  <c r="EM63" i="11"/>
  <c r="FA63" i="11"/>
  <c r="DM63" i="11"/>
  <c r="CZ57" i="11"/>
  <c r="DN57" i="11"/>
  <c r="DA57" i="11"/>
  <c r="EZ57" i="11"/>
  <c r="EM57" i="11"/>
  <c r="FA57" i="11"/>
  <c r="EN57" i="11"/>
  <c r="DM57" i="11"/>
  <c r="CM57" i="11"/>
  <c r="DZ57" i="11"/>
  <c r="CN57" i="11"/>
  <c r="EM47" i="11"/>
  <c r="CN47" i="11"/>
  <c r="CZ47" i="11"/>
  <c r="DM47" i="11"/>
  <c r="EN47" i="11"/>
  <c r="DN47" i="11"/>
  <c r="DA47" i="11"/>
  <c r="EZ47" i="11"/>
  <c r="DZ47" i="11"/>
  <c r="CM47" i="11"/>
  <c r="CM41" i="11"/>
  <c r="FA41" i="11"/>
  <c r="CN41" i="11"/>
  <c r="CZ41" i="11"/>
  <c r="EM41" i="11"/>
  <c r="EA41" i="11"/>
  <c r="DM41" i="11"/>
  <c r="DA41" i="11"/>
  <c r="EN41" i="11"/>
  <c r="DN41" i="11"/>
  <c r="EZ41" i="11"/>
  <c r="DZ131" i="11"/>
  <c r="FA131" i="11"/>
  <c r="DA131" i="11"/>
  <c r="EZ131" i="11"/>
  <c r="EM131" i="11"/>
  <c r="CZ131" i="11"/>
  <c r="CM131" i="11"/>
  <c r="DN131" i="11"/>
  <c r="DM131" i="11"/>
  <c r="EA131" i="11"/>
  <c r="CN131" i="11"/>
  <c r="DN128" i="11"/>
  <c r="CZ128" i="11"/>
  <c r="DZ128" i="11"/>
  <c r="FA128" i="11"/>
  <c r="EN128" i="11"/>
  <c r="EM128" i="11"/>
  <c r="DM128" i="11"/>
  <c r="EZ128" i="11"/>
  <c r="CM113" i="11"/>
  <c r="DN113" i="11"/>
  <c r="CN113" i="11"/>
  <c r="EM113" i="11"/>
  <c r="EA113" i="11"/>
  <c r="EN113" i="11"/>
  <c r="EZ113" i="11"/>
  <c r="DZ113" i="11"/>
  <c r="DM113" i="11"/>
  <c r="DA113" i="11"/>
  <c r="CZ107" i="11"/>
  <c r="FA107" i="11"/>
  <c r="DA107" i="11"/>
  <c r="DM107" i="11"/>
  <c r="EA107" i="11"/>
  <c r="CM107" i="11"/>
  <c r="EN107" i="11"/>
  <c r="DZ107" i="11"/>
  <c r="EZ96" i="11"/>
  <c r="FA96" i="11"/>
  <c r="DZ96" i="11"/>
  <c r="CM96" i="11"/>
  <c r="CN96" i="11"/>
  <c r="DA96" i="11"/>
  <c r="EN96" i="11"/>
  <c r="EM96" i="11"/>
  <c r="DM96" i="11"/>
  <c r="CZ96" i="11"/>
  <c r="FA80" i="11"/>
  <c r="CZ80" i="11"/>
  <c r="DA80" i="11"/>
  <c r="DN80" i="11"/>
  <c r="EA80" i="11"/>
  <c r="CN80" i="11"/>
  <c r="EM80" i="11"/>
  <c r="EZ80" i="11"/>
  <c r="CM80" i="11"/>
  <c r="DZ80" i="11"/>
  <c r="EZ64" i="11"/>
  <c r="FA64" i="11"/>
  <c r="EA64" i="11"/>
  <c r="EN64" i="11"/>
  <c r="CM64" i="11"/>
  <c r="DM64" i="11"/>
  <c r="DA64" i="11"/>
  <c r="DZ64" i="11"/>
  <c r="DN64" i="11"/>
  <c r="EM64" i="11"/>
  <c r="CM48" i="11"/>
  <c r="DM48" i="11"/>
  <c r="CN48" i="11"/>
  <c r="DN48" i="11"/>
  <c r="CZ48" i="11"/>
  <c r="EZ48" i="11"/>
  <c r="EM48" i="11"/>
  <c r="FA48" i="11"/>
  <c r="DA48" i="11"/>
  <c r="DZ48" i="11"/>
  <c r="EN32" i="11"/>
  <c r="CM32" i="11"/>
  <c r="CN32" i="11"/>
  <c r="DM32" i="11"/>
  <c r="EA32" i="11"/>
  <c r="EZ32" i="11"/>
  <c r="CZ32" i="11"/>
  <c r="DN32" i="11"/>
  <c r="EM32" i="11"/>
  <c r="FA32" i="11"/>
  <c r="EA18" i="11"/>
  <c r="ED18" i="11" s="1"/>
  <c r="EA25" i="11"/>
  <c r="EB25" i="11" s="1"/>
  <c r="DN20" i="11"/>
  <c r="DO20" i="11" s="1"/>
  <c r="DA136" i="11"/>
  <c r="CN136" i="11"/>
  <c r="DM133" i="11"/>
  <c r="DN129" i="11"/>
  <c r="EA118" i="11"/>
  <c r="EM111" i="11"/>
  <c r="CN98" i="11"/>
  <c r="DZ98" i="11"/>
  <c r="EA82" i="11"/>
  <c r="DM66" i="11"/>
  <c r="DZ50" i="11"/>
  <c r="EN34" i="11"/>
  <c r="DZ143" i="11"/>
  <c r="FA140" i="11"/>
  <c r="DA139" i="11"/>
  <c r="DA138" i="11"/>
  <c r="CM125" i="11"/>
  <c r="DM87" i="11"/>
  <c r="CN71" i="11"/>
  <c r="EA128" i="11"/>
  <c r="EN117" i="11"/>
  <c r="EA84" i="11"/>
  <c r="EA97" i="11"/>
  <c r="EA57" i="11"/>
  <c r="EM94" i="11"/>
  <c r="EN67" i="11"/>
  <c r="DN96" i="11"/>
  <c r="EA48" i="11"/>
  <c r="CM142" i="11"/>
  <c r="FA142" i="11"/>
  <c r="EA142" i="11"/>
  <c r="DM142" i="11"/>
  <c r="CN142" i="11"/>
  <c r="EZ142" i="11"/>
  <c r="DM137" i="11"/>
  <c r="FA137" i="11"/>
  <c r="DZ137" i="11"/>
  <c r="DN137" i="11"/>
  <c r="EN137" i="11"/>
  <c r="DA137" i="11"/>
  <c r="DZ114" i="11"/>
  <c r="EM114" i="11"/>
  <c r="EZ114" i="11"/>
  <c r="EN114" i="11"/>
  <c r="FA114" i="11"/>
  <c r="DA114" i="11"/>
  <c r="CN114" i="11"/>
  <c r="DA102" i="11"/>
  <c r="EN102" i="11"/>
  <c r="FA102" i="11"/>
  <c r="DN90" i="11"/>
  <c r="EM90" i="11"/>
  <c r="EA90" i="11"/>
  <c r="CM74" i="11"/>
  <c r="DM74" i="11"/>
  <c r="CN74" i="11"/>
  <c r="EM74" i="11"/>
  <c r="DA74" i="11"/>
  <c r="FA74" i="11"/>
  <c r="CM58" i="11"/>
  <c r="EM58" i="11"/>
  <c r="CZ58" i="11"/>
  <c r="EA58" i="11"/>
  <c r="DA58" i="11"/>
  <c r="EZ58" i="11"/>
  <c r="EN42" i="11"/>
  <c r="CZ42" i="11"/>
  <c r="CM42" i="11"/>
  <c r="DA42" i="11"/>
  <c r="CN42" i="11"/>
  <c r="EZ42" i="11"/>
  <c r="EZ26" i="11"/>
  <c r="EM20" i="11"/>
  <c r="CM136" i="11"/>
  <c r="EN133" i="11"/>
  <c r="DA133" i="11"/>
  <c r="CN129" i="11"/>
  <c r="DA118" i="11"/>
  <c r="EZ111" i="11"/>
  <c r="EZ102" i="11"/>
  <c r="EN98" i="11"/>
  <c r="FA90" i="11"/>
  <c r="CM90" i="11"/>
  <c r="DZ82" i="11"/>
  <c r="CM66" i="11"/>
  <c r="DZ58" i="11"/>
  <c r="CZ50" i="11"/>
  <c r="CZ34" i="11"/>
  <c r="EZ143" i="11"/>
  <c r="DN142" i="11"/>
  <c r="CZ140" i="11"/>
  <c r="EM139" i="11"/>
  <c r="DM138" i="11"/>
  <c r="CZ125" i="11"/>
  <c r="CZ114" i="11"/>
  <c r="DA87" i="11"/>
  <c r="CM71" i="11"/>
  <c r="FA47" i="11"/>
  <c r="CZ135" i="11"/>
  <c r="CO128" i="11"/>
  <c r="CQ128" i="11"/>
  <c r="CR128" i="11" s="1"/>
  <c r="CP128" i="11"/>
  <c r="DN101" i="11"/>
  <c r="EA60" i="11"/>
  <c r="CN49" i="11"/>
  <c r="DN46" i="11"/>
  <c r="DP88" i="11"/>
  <c r="DQ88" i="11"/>
  <c r="DO88" i="11"/>
  <c r="EP48" i="11"/>
  <c r="EQ48" i="11"/>
  <c r="ER48" i="11" s="1"/>
  <c r="EO48" i="11"/>
  <c r="EM105" i="11"/>
  <c r="DN126" i="11"/>
  <c r="CZ126" i="11"/>
  <c r="EM126" i="11"/>
  <c r="DZ126" i="11"/>
  <c r="EA126" i="11"/>
  <c r="FA126" i="11"/>
  <c r="EZ126" i="11"/>
  <c r="EN126" i="11"/>
  <c r="DA126" i="11"/>
  <c r="CN126" i="11"/>
  <c r="DM126" i="11"/>
  <c r="EM103" i="11"/>
  <c r="FA103" i="11"/>
  <c r="EN103" i="11"/>
  <c r="CZ103" i="11"/>
  <c r="CM103" i="11"/>
  <c r="DN103" i="11"/>
  <c r="EA103" i="11"/>
  <c r="DZ103" i="11"/>
  <c r="EZ103" i="11"/>
  <c r="DM103" i="11"/>
  <c r="CN93" i="11"/>
  <c r="EN93" i="11"/>
  <c r="DM93" i="11"/>
  <c r="CZ93" i="11"/>
  <c r="DN93" i="11"/>
  <c r="DA93" i="11"/>
  <c r="EZ93" i="11"/>
  <c r="EM93" i="11"/>
  <c r="DZ93" i="11"/>
  <c r="FA93" i="11"/>
  <c r="EA93" i="11"/>
  <c r="CZ83" i="11"/>
  <c r="EN83" i="11"/>
  <c r="EZ83" i="11"/>
  <c r="CN83" i="11"/>
  <c r="DA83" i="11"/>
  <c r="DZ83" i="11"/>
  <c r="CM83" i="11"/>
  <c r="DM83" i="11"/>
  <c r="EA83" i="11"/>
  <c r="DN83" i="11"/>
  <c r="CZ77" i="11"/>
  <c r="CM77" i="11"/>
  <c r="DZ77" i="11"/>
  <c r="DA77" i="11"/>
  <c r="EZ77" i="11"/>
  <c r="CN77" i="11"/>
  <c r="DM77" i="11"/>
  <c r="FA77" i="11"/>
  <c r="EM77" i="11"/>
  <c r="DN77" i="11"/>
  <c r="EA77" i="11"/>
  <c r="FA67" i="11"/>
  <c r="CN67" i="11"/>
  <c r="EA67" i="11"/>
  <c r="CZ67" i="11"/>
  <c r="DN67" i="11"/>
  <c r="EM67" i="11"/>
  <c r="EZ67" i="11"/>
  <c r="DA67" i="11"/>
  <c r="CM67" i="11"/>
  <c r="DM67" i="11"/>
  <c r="EA61" i="11"/>
  <c r="DZ61" i="11"/>
  <c r="DM61" i="11"/>
  <c r="EN61" i="11"/>
  <c r="DN61" i="11"/>
  <c r="FA61" i="11"/>
  <c r="EZ61" i="11"/>
  <c r="DA61" i="11"/>
  <c r="CM61" i="11"/>
  <c r="CN61" i="11"/>
  <c r="CZ61" i="11"/>
  <c r="EA51" i="11"/>
  <c r="DA51" i="11"/>
  <c r="DM51" i="11"/>
  <c r="EZ51" i="11"/>
  <c r="EM51" i="11"/>
  <c r="DN51" i="11"/>
  <c r="DZ51" i="11"/>
  <c r="FA51" i="11"/>
  <c r="EN51" i="11"/>
  <c r="CM51" i="11"/>
  <c r="CN45" i="11"/>
  <c r="EM45" i="11"/>
  <c r="DA45" i="11"/>
  <c r="EN45" i="11"/>
  <c r="DZ45" i="11"/>
  <c r="CM45" i="11"/>
  <c r="EZ45" i="11"/>
  <c r="CZ45" i="11"/>
  <c r="EA45" i="11"/>
  <c r="FA45" i="11"/>
  <c r="DM45" i="11"/>
  <c r="DZ35" i="11"/>
  <c r="EZ35" i="11"/>
  <c r="CZ35" i="11"/>
  <c r="EA35" i="11"/>
  <c r="CM35" i="11"/>
  <c r="FA35" i="11"/>
  <c r="EM35" i="11"/>
  <c r="DM35" i="11"/>
  <c r="CN35" i="11"/>
  <c r="DN35" i="11"/>
  <c r="DA29" i="11"/>
  <c r="EA29" i="11"/>
  <c r="DN29" i="11"/>
  <c r="EN29" i="11"/>
  <c r="EZ29" i="11"/>
  <c r="CZ29" i="11"/>
  <c r="FA29" i="11"/>
  <c r="DM29" i="11"/>
  <c r="CM29" i="11"/>
  <c r="CN29" i="11"/>
  <c r="DZ29" i="11"/>
  <c r="DO133" i="11"/>
  <c r="DP133" i="11"/>
  <c r="DQ133" i="11"/>
  <c r="CN119" i="11"/>
  <c r="EM119" i="11"/>
  <c r="DM119" i="11"/>
  <c r="DN119" i="11"/>
  <c r="CZ119" i="11"/>
  <c r="CM119" i="11"/>
  <c r="DA119" i="11"/>
  <c r="EA119" i="11"/>
  <c r="EZ119" i="11"/>
  <c r="DZ119" i="11"/>
  <c r="EN110" i="11"/>
  <c r="DA110" i="11"/>
  <c r="DM110" i="11"/>
  <c r="DZ110" i="11"/>
  <c r="EZ110" i="11"/>
  <c r="EA110" i="11"/>
  <c r="DN110" i="11"/>
  <c r="EM110" i="11"/>
  <c r="FA110" i="11"/>
  <c r="CZ110" i="11"/>
  <c r="FA99" i="11"/>
  <c r="EA99" i="11"/>
  <c r="CZ99" i="11"/>
  <c r="EM99" i="11"/>
  <c r="DA99" i="11"/>
  <c r="CN99" i="11"/>
  <c r="DM99" i="11"/>
  <c r="EN99" i="11"/>
  <c r="DN99" i="11"/>
  <c r="CM99" i="11"/>
  <c r="DZ99" i="11"/>
  <c r="CZ84" i="11"/>
  <c r="DA84" i="11"/>
  <c r="DZ84" i="11"/>
  <c r="CN84" i="11"/>
  <c r="DM84" i="11"/>
  <c r="EZ84" i="11"/>
  <c r="EN84" i="11"/>
  <c r="EM84" i="11"/>
  <c r="CM68" i="11"/>
  <c r="EA68" i="11"/>
  <c r="EN68" i="11"/>
  <c r="CN68" i="11"/>
  <c r="EZ68" i="11"/>
  <c r="CZ68" i="11"/>
  <c r="FA68" i="11"/>
  <c r="DZ68" i="11"/>
  <c r="DN52" i="11"/>
  <c r="CZ52" i="11"/>
  <c r="DZ52" i="11"/>
  <c r="EZ52" i="11"/>
  <c r="EN52" i="11"/>
  <c r="EA52" i="11"/>
  <c r="CN52" i="11"/>
  <c r="FA52" i="11"/>
  <c r="CN36" i="11"/>
  <c r="EA36" i="11"/>
  <c r="EM36" i="11"/>
  <c r="CZ36" i="11"/>
  <c r="DN36" i="11"/>
  <c r="EN36" i="11"/>
  <c r="CM36" i="11"/>
  <c r="DM36" i="11"/>
  <c r="CM26" i="11"/>
  <c r="EM28" i="11"/>
  <c r="DZ19" i="11"/>
  <c r="EN136" i="11"/>
  <c r="CZ133" i="11"/>
  <c r="EZ133" i="11"/>
  <c r="DA129" i="11"/>
  <c r="EM118" i="11"/>
  <c r="CZ111" i="11"/>
  <c r="EA102" i="11"/>
  <c r="DN98" i="11"/>
  <c r="DA90" i="11"/>
  <c r="DM82" i="11"/>
  <c r="DZ74" i="11"/>
  <c r="FA66" i="11"/>
  <c r="DN58" i="11"/>
  <c r="FA42" i="11"/>
  <c r="DZ34" i="11"/>
  <c r="EM143" i="11"/>
  <c r="DM141" i="11"/>
  <c r="EZ140" i="11"/>
  <c r="EM137" i="11"/>
  <c r="EM125" i="11"/>
  <c r="EZ95" i="11"/>
  <c r="EA47" i="11"/>
  <c r="EM135" i="11"/>
  <c r="CM128" i="11"/>
  <c r="CM110" i="11"/>
  <c r="DN84" i="11"/>
  <c r="DA36" i="11"/>
  <c r="EN89" i="11"/>
  <c r="CZ113" i="11"/>
  <c r="DA103" i="11"/>
  <c r="FA119" i="11"/>
  <c r="EN80" i="11"/>
  <c r="DA53" i="11"/>
  <c r="CZ139" i="11"/>
  <c r="FA139" i="11"/>
  <c r="CN139" i="11"/>
  <c r="CM139" i="11"/>
  <c r="EZ139" i="11"/>
  <c r="DZ139" i="11"/>
  <c r="CM123" i="11"/>
  <c r="FA123" i="11"/>
  <c r="CN123" i="11"/>
  <c r="EN123" i="11"/>
  <c r="DZ123" i="11"/>
  <c r="EZ123" i="11"/>
  <c r="EA123" i="11"/>
  <c r="CZ123" i="11"/>
  <c r="DN123" i="11"/>
  <c r="EM123" i="11"/>
  <c r="DA123" i="11"/>
  <c r="CZ130" i="11"/>
  <c r="CM130" i="11"/>
  <c r="DN130" i="11"/>
  <c r="EZ130" i="11"/>
  <c r="DZ130" i="11"/>
  <c r="FA130" i="11"/>
  <c r="EN130" i="11"/>
  <c r="EA130" i="11"/>
  <c r="CN130" i="11"/>
  <c r="DA130" i="11"/>
  <c r="EM130" i="11"/>
  <c r="EM116" i="11"/>
  <c r="DZ116" i="11"/>
  <c r="EN116" i="11"/>
  <c r="CN116" i="11"/>
  <c r="CZ116" i="11"/>
  <c r="DN116" i="11"/>
  <c r="EZ116" i="11"/>
  <c r="EA116" i="11"/>
  <c r="DA116" i="11"/>
  <c r="FA116" i="11"/>
  <c r="CM116" i="11"/>
  <c r="DA106" i="11"/>
  <c r="DZ106" i="11"/>
  <c r="FA106" i="11"/>
  <c r="CN106" i="11"/>
  <c r="EN106" i="11"/>
  <c r="DM106" i="11"/>
  <c r="CZ106" i="11"/>
  <c r="EA106" i="11"/>
  <c r="EZ106" i="11"/>
  <c r="EM106" i="11"/>
  <c r="CN101" i="11"/>
  <c r="EA101" i="11"/>
  <c r="DM101" i="11"/>
  <c r="DA101" i="11"/>
  <c r="EM101" i="11"/>
  <c r="EZ101" i="11"/>
  <c r="CM101" i="11"/>
  <c r="CZ101" i="11"/>
  <c r="FA94" i="11"/>
  <c r="CM94" i="11"/>
  <c r="DA94" i="11"/>
  <c r="EA94" i="11"/>
  <c r="DN94" i="11"/>
  <c r="CN94" i="11"/>
  <c r="EZ94" i="11"/>
  <c r="DM94" i="11"/>
  <c r="CZ94" i="11"/>
  <c r="EN94" i="11"/>
  <c r="CM78" i="11"/>
  <c r="FA78" i="11"/>
  <c r="CZ78" i="11"/>
  <c r="DZ78" i="11"/>
  <c r="DA78" i="11"/>
  <c r="EA78" i="11"/>
  <c r="DM78" i="11"/>
  <c r="EZ78" i="11"/>
  <c r="EN78" i="11"/>
  <c r="EM78" i="11"/>
  <c r="FA62" i="11"/>
  <c r="CM62" i="11"/>
  <c r="DA62" i="11"/>
  <c r="DM62" i="11"/>
  <c r="EM62" i="11"/>
  <c r="DN62" i="11"/>
  <c r="EN62" i="11"/>
  <c r="DZ62" i="11"/>
  <c r="EZ62" i="11"/>
  <c r="CN62" i="11"/>
  <c r="EN46" i="11"/>
  <c r="CZ46" i="11"/>
  <c r="EZ46" i="11"/>
  <c r="DA46" i="11"/>
  <c r="CN46" i="11"/>
  <c r="FA46" i="11"/>
  <c r="DZ46" i="11"/>
  <c r="CM46" i="11"/>
  <c r="EA46" i="11"/>
  <c r="DM46" i="11"/>
  <c r="FA30" i="11"/>
  <c r="CN30" i="11"/>
  <c r="DN30" i="11"/>
  <c r="DZ30" i="11"/>
  <c r="DA30" i="11"/>
  <c r="EA30" i="11"/>
  <c r="EZ30" i="11"/>
  <c r="EM30" i="11"/>
  <c r="CM30" i="11"/>
  <c r="EN30" i="11"/>
  <c r="CN24" i="11"/>
  <c r="CO24" i="11" s="1"/>
  <c r="EM26" i="11"/>
  <c r="EA28" i="11"/>
  <c r="EC28" i="11" s="1"/>
  <c r="DM19" i="11"/>
  <c r="EZ136" i="11"/>
  <c r="EM133" i="11"/>
  <c r="CN133" i="11"/>
  <c r="CZ129" i="11"/>
  <c r="DM118" i="11"/>
  <c r="DZ111" i="11"/>
  <c r="CM102" i="11"/>
  <c r="DM98" i="11"/>
  <c r="DZ90" i="11"/>
  <c r="FA82" i="11"/>
  <c r="EN74" i="11"/>
  <c r="EA66" i="11"/>
  <c r="DM58" i="11"/>
  <c r="EA42" i="11"/>
  <c r="CN34" i="11"/>
  <c r="EN140" i="11"/>
  <c r="DM139" i="11"/>
  <c r="EA137" i="11"/>
  <c r="DA125" i="11"/>
  <c r="DN95" i="11"/>
  <c r="DM79" i="11"/>
  <c r="DN63" i="11"/>
  <c r="EN135" i="11"/>
  <c r="CN107" i="11"/>
  <c r="DZ101" i="11"/>
  <c r="DZ76" i="11"/>
  <c r="DA52" i="11"/>
  <c r="DZ36" i="11"/>
  <c r="DZ41" i="11"/>
  <c r="FA113" i="11"/>
  <c r="CN78" i="11"/>
  <c r="CN103" i="11"/>
  <c r="CN51" i="11"/>
  <c r="DM80" i="11"/>
  <c r="CM93" i="11"/>
  <c r="DN141" i="11"/>
  <c r="EA141" i="11"/>
  <c r="CN141" i="11"/>
  <c r="CZ141" i="11"/>
  <c r="EZ141" i="11"/>
  <c r="FA141" i="11"/>
  <c r="EM134" i="11"/>
  <c r="DA134" i="11"/>
  <c r="DM134" i="11"/>
  <c r="EN134" i="11"/>
  <c r="EA134" i="11"/>
  <c r="DN134" i="11"/>
  <c r="CN134" i="11"/>
  <c r="EZ134" i="11"/>
  <c r="FA134" i="11"/>
  <c r="DZ134" i="11"/>
  <c r="CZ134" i="11"/>
  <c r="FA108" i="11"/>
  <c r="DZ108" i="11"/>
  <c r="CZ108" i="11"/>
  <c r="EN108" i="11"/>
  <c r="DA108" i="11"/>
  <c r="EZ108" i="11"/>
  <c r="CM108" i="11"/>
  <c r="EA108" i="11"/>
  <c r="DM108" i="11"/>
  <c r="CN108" i="11"/>
  <c r="DN108" i="11"/>
  <c r="EM97" i="11"/>
  <c r="EN97" i="11"/>
  <c r="DM97" i="11"/>
  <c r="EZ97" i="11"/>
  <c r="DN97" i="11"/>
  <c r="DZ97" i="11"/>
  <c r="FA97" i="11"/>
  <c r="CZ97" i="11"/>
  <c r="CM97" i="11"/>
  <c r="EZ87" i="11"/>
  <c r="EM87" i="11"/>
  <c r="EN87" i="11"/>
  <c r="CN87" i="11"/>
  <c r="DN87" i="11"/>
  <c r="EA87" i="11"/>
  <c r="FA87" i="11"/>
  <c r="EA81" i="11"/>
  <c r="FA81" i="11"/>
  <c r="CM81" i="11"/>
  <c r="DN81" i="11"/>
  <c r="CZ81" i="11"/>
  <c r="EM81" i="11"/>
  <c r="DZ81" i="11"/>
  <c r="CN81" i="11"/>
  <c r="EZ81" i="11"/>
  <c r="EN81" i="11"/>
  <c r="EN71" i="11"/>
  <c r="CZ71" i="11"/>
  <c r="DZ71" i="11"/>
  <c r="EA71" i="11"/>
  <c r="DM71" i="11"/>
  <c r="FA71" i="11"/>
  <c r="EM71" i="11"/>
  <c r="DA71" i="11"/>
  <c r="CN65" i="11"/>
  <c r="DM65" i="11"/>
  <c r="FA65" i="11"/>
  <c r="DN65" i="11"/>
  <c r="DA65" i="11"/>
  <c r="EA65" i="11"/>
  <c r="EN65" i="11"/>
  <c r="CZ65" i="11"/>
  <c r="CM65" i="11"/>
  <c r="DZ65" i="11"/>
  <c r="EA55" i="11"/>
  <c r="CM55" i="11"/>
  <c r="DA55" i="11"/>
  <c r="EM55" i="11"/>
  <c r="EZ55" i="11"/>
  <c r="CN55" i="11"/>
  <c r="FA55" i="11"/>
  <c r="EN55" i="11"/>
  <c r="FA49" i="11"/>
  <c r="EA49" i="11"/>
  <c r="DM49" i="11"/>
  <c r="EM49" i="11"/>
  <c r="CZ49" i="11"/>
  <c r="CM49" i="11"/>
  <c r="EZ49" i="11"/>
  <c r="DN49" i="11"/>
  <c r="DA49" i="11"/>
  <c r="EN49" i="11"/>
  <c r="EM39" i="11"/>
  <c r="DN39" i="11"/>
  <c r="EN39" i="11"/>
  <c r="CZ39" i="11"/>
  <c r="CM39" i="11"/>
  <c r="DA39" i="11"/>
  <c r="CN39" i="11"/>
  <c r="EZ39" i="11"/>
  <c r="DN33" i="11"/>
  <c r="EA33" i="11"/>
  <c r="CZ33" i="11"/>
  <c r="DA33" i="11"/>
  <c r="CM33" i="11"/>
  <c r="EZ33" i="11"/>
  <c r="DM33" i="11"/>
  <c r="FA33" i="11"/>
  <c r="DZ33" i="11"/>
  <c r="EN33" i="11"/>
  <c r="EN132" i="11"/>
  <c r="DM132" i="11"/>
  <c r="DN132" i="11"/>
  <c r="EM132" i="11"/>
  <c r="EA132" i="11"/>
  <c r="CN132" i="11"/>
  <c r="CZ132" i="11"/>
  <c r="CM132" i="11"/>
  <c r="EZ132" i="11"/>
  <c r="DZ132" i="11"/>
  <c r="CZ121" i="11"/>
  <c r="FA121" i="11"/>
  <c r="EN121" i="11"/>
  <c r="EZ121" i="11"/>
  <c r="DA121" i="11"/>
  <c r="CN121" i="11"/>
  <c r="DZ121" i="11"/>
  <c r="DN121" i="11"/>
  <c r="EA121" i="11"/>
  <c r="CM121" i="11"/>
  <c r="DM112" i="11"/>
  <c r="DN112" i="11"/>
  <c r="DZ112" i="11"/>
  <c r="EA112" i="11"/>
  <c r="CZ112" i="11"/>
  <c r="EM112" i="11"/>
  <c r="EZ112" i="11"/>
  <c r="EN112" i="11"/>
  <c r="DA112" i="11"/>
  <c r="CM112" i="11"/>
  <c r="CZ109" i="11"/>
  <c r="DZ109" i="11"/>
  <c r="EZ109" i="11"/>
  <c r="CM109" i="11"/>
  <c r="DA109" i="11"/>
  <c r="EA109" i="11"/>
  <c r="FA109" i="11"/>
  <c r="CN109" i="11"/>
  <c r="EM109" i="11"/>
  <c r="DM109" i="11"/>
  <c r="EN109" i="11"/>
  <c r="DA88" i="11"/>
  <c r="CN88" i="11"/>
  <c r="EA88" i="11"/>
  <c r="EZ88" i="11"/>
  <c r="EM88" i="11"/>
  <c r="CM88" i="11"/>
  <c r="DM88" i="11"/>
  <c r="DZ88" i="11"/>
  <c r="EN88" i="11"/>
  <c r="FA88" i="11"/>
  <c r="CZ88" i="11"/>
  <c r="CM72" i="11"/>
  <c r="DM72" i="11"/>
  <c r="DN72" i="11"/>
  <c r="DZ72" i="11"/>
  <c r="EN72" i="11"/>
  <c r="EM72" i="11"/>
  <c r="CN72" i="11"/>
  <c r="DA72" i="11"/>
  <c r="EZ72" i="11"/>
  <c r="FA72" i="11"/>
  <c r="CZ72" i="11"/>
  <c r="CZ56" i="11"/>
  <c r="DM56" i="11"/>
  <c r="DZ56" i="11"/>
  <c r="DN56" i="11"/>
  <c r="FA56" i="11"/>
  <c r="EN56" i="11"/>
  <c r="DA56" i="11"/>
  <c r="EZ56" i="11"/>
  <c r="EA56" i="11"/>
  <c r="CM56" i="11"/>
  <c r="CN56" i="11"/>
  <c r="CM40" i="11"/>
  <c r="EZ40" i="11"/>
  <c r="DA40" i="11"/>
  <c r="EM40" i="11"/>
  <c r="EN40" i="11"/>
  <c r="FA40" i="11"/>
  <c r="CN40" i="11"/>
  <c r="CZ40" i="11"/>
  <c r="DM40" i="11"/>
  <c r="DN40" i="11"/>
  <c r="DZ40" i="11"/>
  <c r="CZ24" i="11"/>
  <c r="EM21" i="11"/>
  <c r="CM28" i="11"/>
  <c r="CZ19" i="11"/>
  <c r="DM136" i="11"/>
  <c r="FA133" i="11"/>
  <c r="CM129" i="11"/>
  <c r="FA118" i="11"/>
  <c r="DN111" i="11"/>
  <c r="DZ102" i="11"/>
  <c r="DA98" i="11"/>
  <c r="CZ90" i="11"/>
  <c r="DN74" i="11"/>
  <c r="DZ42" i="11"/>
  <c r="EN142" i="11"/>
  <c r="EM141" i="11"/>
  <c r="CN137" i="11"/>
  <c r="EM95" i="11"/>
  <c r="EZ79" i="11"/>
  <c r="DA63" i="11"/>
  <c r="DZ39" i="11"/>
  <c r="DM121" i="11"/>
  <c r="DN107" i="11"/>
  <c r="EN101" i="11"/>
  <c r="EM52" i="11"/>
  <c r="FA36" i="11"/>
  <c r="DA81" i="11"/>
  <c r="EM33" i="11"/>
  <c r="DN109" i="11"/>
  <c r="DN78" i="11"/>
  <c r="CZ30" i="11"/>
  <c r="CZ51" i="11"/>
  <c r="CN112" i="11"/>
  <c r="EA72" i="11"/>
  <c r="DA32" i="11"/>
  <c r="EZ85" i="11"/>
  <c r="DN45" i="11"/>
  <c r="DN82" i="11"/>
  <c r="CZ82" i="11"/>
  <c r="CM82" i="11"/>
  <c r="EN82" i="11"/>
  <c r="DA66" i="11"/>
  <c r="CN66" i="11"/>
  <c r="EM66" i="11"/>
  <c r="CZ66" i="11"/>
  <c r="EN66" i="11"/>
  <c r="EZ66" i="11"/>
  <c r="EN50" i="11"/>
  <c r="CM50" i="11"/>
  <c r="DA50" i="11"/>
  <c r="CN50" i="11"/>
  <c r="EZ50" i="11"/>
  <c r="EA50" i="11"/>
  <c r="DA34" i="11"/>
  <c r="EA34" i="11"/>
  <c r="CM34" i="11"/>
  <c r="EM34" i="11"/>
  <c r="FA34" i="11"/>
  <c r="DN34" i="11"/>
  <c r="CZ27" i="11"/>
  <c r="DP136" i="11"/>
  <c r="DO136" i="11"/>
  <c r="DQ136" i="11"/>
  <c r="EZ118" i="11"/>
  <c r="CQ111" i="11"/>
  <c r="CR111" i="11" s="1"/>
  <c r="CP111" i="11"/>
  <c r="CO111" i="11"/>
  <c r="EQ90" i="11"/>
  <c r="ER90" i="11" s="1"/>
  <c r="EO90" i="11"/>
  <c r="EP90" i="11"/>
  <c r="DA82" i="11"/>
  <c r="ED74" i="11"/>
  <c r="EB74" i="11"/>
  <c r="EC74" i="11"/>
  <c r="DN66" i="11"/>
  <c r="DN50" i="11"/>
  <c r="DP42" i="11"/>
  <c r="DQ42" i="11"/>
  <c r="DO42" i="11"/>
  <c r="EZ34" i="11"/>
  <c r="EB114" i="11"/>
  <c r="FC132" i="11"/>
  <c r="FD132" i="11"/>
  <c r="FB132" i="11"/>
  <c r="DP117" i="11"/>
  <c r="DQ117" i="11"/>
  <c r="DO117" i="11"/>
  <c r="DB68" i="11"/>
  <c r="DD68" i="11"/>
  <c r="DC68" i="11"/>
  <c r="EC73" i="11"/>
  <c r="ED73" i="11"/>
  <c r="EB73" i="11"/>
  <c r="CQ33" i="11"/>
  <c r="CR33" i="11" s="1"/>
  <c r="CP33" i="11"/>
  <c r="CO33" i="11"/>
  <c r="DQ106" i="11"/>
  <c r="DP106" i="11"/>
  <c r="DO106" i="11"/>
  <c r="FD83" i="11"/>
  <c r="FB83" i="11"/>
  <c r="FC83" i="11"/>
  <c r="EQ43" i="11"/>
  <c r="ER43" i="11" s="1"/>
  <c r="EO43" i="11"/>
  <c r="EP43" i="11"/>
  <c r="FB112" i="11"/>
  <c r="FC112" i="11"/>
  <c r="FD112" i="11"/>
  <c r="CM126" i="11"/>
  <c r="EN125" i="11"/>
  <c r="EZ125" i="11"/>
  <c r="FA125" i="11"/>
  <c r="DZ125" i="11"/>
  <c r="DM125" i="11"/>
  <c r="CN125" i="11"/>
  <c r="DN125" i="11"/>
  <c r="DZ118" i="11"/>
  <c r="CN118" i="11"/>
  <c r="DN118" i="11"/>
  <c r="CZ98" i="11"/>
  <c r="CM98" i="11"/>
  <c r="EM98" i="11"/>
  <c r="DA143" i="11"/>
  <c r="EN143" i="11"/>
  <c r="CZ143" i="11"/>
  <c r="CM143" i="11"/>
  <c r="DN143" i="11"/>
  <c r="FA143" i="11"/>
  <c r="CN138" i="11"/>
  <c r="FA138" i="11"/>
  <c r="EZ138" i="11"/>
  <c r="EA138" i="11"/>
  <c r="DZ138" i="11"/>
  <c r="DN138" i="11"/>
  <c r="EM122" i="11"/>
  <c r="CN122" i="11"/>
  <c r="DA122" i="11"/>
  <c r="EN122" i="11"/>
  <c r="DZ122" i="11"/>
  <c r="FA122" i="11"/>
  <c r="EA122" i="11"/>
  <c r="DM122" i="11"/>
  <c r="CM122" i="11"/>
  <c r="DN122" i="11"/>
  <c r="CM105" i="11"/>
  <c r="DZ105" i="11"/>
  <c r="EA105" i="11"/>
  <c r="EZ105" i="11"/>
  <c r="CZ105" i="11"/>
  <c r="FA105" i="11"/>
  <c r="DA105" i="11"/>
  <c r="DM105" i="11"/>
  <c r="CN105" i="11"/>
  <c r="EN105" i="11"/>
  <c r="CM91" i="11"/>
  <c r="EA91" i="11"/>
  <c r="CN91" i="11"/>
  <c r="EZ91" i="11"/>
  <c r="EN91" i="11"/>
  <c r="DZ91" i="11"/>
  <c r="DN91" i="11"/>
  <c r="CZ91" i="11"/>
  <c r="FA91" i="11"/>
  <c r="DM91" i="11"/>
  <c r="EM91" i="11"/>
  <c r="DN85" i="11"/>
  <c r="EM85" i="11"/>
  <c r="DA85" i="11"/>
  <c r="CN85" i="11"/>
  <c r="DM85" i="11"/>
  <c r="DZ85" i="11"/>
  <c r="EA85" i="11"/>
  <c r="CZ85" i="11"/>
  <c r="FA85" i="11"/>
  <c r="EN85" i="11"/>
  <c r="CN75" i="11"/>
  <c r="DM75" i="11"/>
  <c r="DN75" i="11"/>
  <c r="EA75" i="11"/>
  <c r="EZ75" i="11"/>
  <c r="EM75" i="11"/>
  <c r="FA75" i="11"/>
  <c r="DA75" i="11"/>
  <c r="CZ75" i="11"/>
  <c r="DZ75" i="11"/>
  <c r="CM75" i="11"/>
  <c r="DA69" i="11"/>
  <c r="EN69" i="11"/>
  <c r="CM69" i="11"/>
  <c r="DN69" i="11"/>
  <c r="CZ69" i="11"/>
  <c r="CN69" i="11"/>
  <c r="EA69" i="11"/>
  <c r="DM69" i="11"/>
  <c r="EM69" i="11"/>
  <c r="EZ69" i="11"/>
  <c r="CZ59" i="11"/>
  <c r="DZ59" i="11"/>
  <c r="EM59" i="11"/>
  <c r="EA59" i="11"/>
  <c r="DA59" i="11"/>
  <c r="CN59" i="11"/>
  <c r="EN59" i="11"/>
  <c r="CM59" i="11"/>
  <c r="DM59" i="11"/>
  <c r="EZ59" i="11"/>
  <c r="DN59" i="11"/>
  <c r="DM53" i="11"/>
  <c r="DN53" i="11"/>
  <c r="EZ53" i="11"/>
  <c r="FA53" i="11"/>
  <c r="CM53" i="11"/>
  <c r="EM53" i="11"/>
  <c r="DZ53" i="11"/>
  <c r="EN53" i="11"/>
  <c r="CN53" i="11"/>
  <c r="CZ53" i="11"/>
  <c r="CZ43" i="11"/>
  <c r="FA43" i="11"/>
  <c r="DM43" i="11"/>
  <c r="CN43" i="11"/>
  <c r="DA43" i="11"/>
  <c r="DZ43" i="11"/>
  <c r="DN43" i="11"/>
  <c r="EA43" i="11"/>
  <c r="EM43" i="11"/>
  <c r="EZ43" i="11"/>
  <c r="CM43" i="11"/>
  <c r="CN37" i="11"/>
  <c r="FA37" i="11"/>
  <c r="DZ37" i="11"/>
  <c r="EA37" i="11"/>
  <c r="DM37" i="11"/>
  <c r="CZ37" i="11"/>
  <c r="CM37" i="11"/>
  <c r="EN37" i="11"/>
  <c r="DN37" i="11"/>
  <c r="DA37" i="11"/>
  <c r="EN129" i="11"/>
  <c r="EZ129" i="11"/>
  <c r="FA129" i="11"/>
  <c r="CN120" i="11"/>
  <c r="DA120" i="11"/>
  <c r="EZ120" i="11"/>
  <c r="FA120" i="11"/>
  <c r="EM120" i="11"/>
  <c r="DM120" i="11"/>
  <c r="CM120" i="11"/>
  <c r="DN120" i="11"/>
  <c r="CZ120" i="11"/>
  <c r="DZ120" i="11"/>
  <c r="CZ115" i="11"/>
  <c r="EZ115" i="11"/>
  <c r="DM115" i="11"/>
  <c r="FA115" i="11"/>
  <c r="EA115" i="11"/>
  <c r="DZ115" i="11"/>
  <c r="EN115" i="11"/>
  <c r="EM115" i="11"/>
  <c r="CM115" i="11"/>
  <c r="DA115" i="11"/>
  <c r="DN115" i="11"/>
  <c r="DZ104" i="11"/>
  <c r="DM104" i="11"/>
  <c r="EZ104" i="11"/>
  <c r="DN104" i="11"/>
  <c r="EA104" i="11"/>
  <c r="EM104" i="11"/>
  <c r="FA104" i="11"/>
  <c r="CM104" i="11"/>
  <c r="CZ104" i="11"/>
  <c r="EN104" i="11"/>
  <c r="DN92" i="11"/>
  <c r="FA92" i="11"/>
  <c r="CZ92" i="11"/>
  <c r="CM92" i="11"/>
  <c r="EM92" i="11"/>
  <c r="CN92" i="11"/>
  <c r="DA92" i="11"/>
  <c r="DM92" i="11"/>
  <c r="EN92" i="11"/>
  <c r="DZ92" i="11"/>
  <c r="EA76" i="11"/>
  <c r="DM76" i="11"/>
  <c r="EN76" i="11"/>
  <c r="DN76" i="11"/>
  <c r="CZ76" i="11"/>
  <c r="EM76" i="11"/>
  <c r="EZ76" i="11"/>
  <c r="CM76" i="11"/>
  <c r="DA76" i="11"/>
  <c r="CN76" i="11"/>
  <c r="CN60" i="11"/>
  <c r="DN60" i="11"/>
  <c r="EZ60" i="11"/>
  <c r="EM60" i="11"/>
  <c r="CZ60" i="11"/>
  <c r="EN60" i="11"/>
  <c r="FA60" i="11"/>
  <c r="CM60" i="11"/>
  <c r="DA60" i="11"/>
  <c r="DM60" i="11"/>
  <c r="DZ44" i="11"/>
  <c r="FA44" i="11"/>
  <c r="EA44" i="11"/>
  <c r="DN44" i="11"/>
  <c r="CZ44" i="11"/>
  <c r="CN44" i="11"/>
  <c r="EM44" i="11"/>
  <c r="DM44" i="11"/>
  <c r="EZ44" i="11"/>
  <c r="DA44" i="11"/>
  <c r="EM18" i="11"/>
  <c r="DA21" i="11"/>
  <c r="DD21" i="11" s="1"/>
  <c r="CN27" i="11"/>
  <c r="CO27" i="11" s="1"/>
  <c r="FA136" i="11"/>
  <c r="EM136" i="11"/>
  <c r="DZ133" i="11"/>
  <c r="DM129" i="11"/>
  <c r="CZ118" i="11"/>
  <c r="DA111" i="11"/>
  <c r="EM102" i="11"/>
  <c r="EA98" i="11"/>
  <c r="DM90" i="11"/>
  <c r="EM82" i="11"/>
  <c r="EZ74" i="11"/>
  <c r="FA58" i="11"/>
  <c r="FA50" i="11"/>
  <c r="DM42" i="11"/>
  <c r="CN143" i="11"/>
  <c r="DA142" i="11"/>
  <c r="CM141" i="11"/>
  <c r="EN139" i="11"/>
  <c r="CM138" i="11"/>
  <c r="CM137" i="11"/>
  <c r="DN114" i="11"/>
  <c r="CM87" i="11"/>
  <c r="EA79" i="11"/>
  <c r="DM55" i="11"/>
  <c r="EA39" i="11"/>
  <c r="DA132" i="11"/>
  <c r="EM107" i="11"/>
  <c r="EA92" i="11"/>
  <c r="EM68" i="11"/>
  <c r="CM52" i="11"/>
  <c r="EM65" i="11"/>
  <c r="EN131" i="11"/>
  <c r="CM106" i="11"/>
  <c r="EA62" i="11"/>
  <c r="CM134" i="11"/>
  <c r="EM83" i="11"/>
  <c r="DA35" i="11"/>
  <c r="EZ99" i="11"/>
  <c r="CN64" i="11"/>
  <c r="EZ122" i="11"/>
  <c r="EN77" i="11"/>
  <c r="EZ37" i="11"/>
  <c r="EM140" i="11"/>
  <c r="DA140" i="11"/>
  <c r="DN140" i="11"/>
  <c r="DZ140" i="11"/>
  <c r="DM140" i="11"/>
  <c r="CN140" i="11"/>
  <c r="DN127" i="11"/>
  <c r="CN127" i="11"/>
  <c r="FA127" i="11"/>
  <c r="CM127" i="11"/>
  <c r="EM127" i="11"/>
  <c r="EN127" i="11"/>
  <c r="DA127" i="11"/>
  <c r="CZ127" i="11"/>
  <c r="DZ127" i="11"/>
  <c r="EZ127" i="11"/>
  <c r="EN124" i="11"/>
  <c r="DN124" i="11"/>
  <c r="CZ124" i="11"/>
  <c r="DZ124" i="11"/>
  <c r="DA124" i="11"/>
  <c r="CM124" i="11"/>
  <c r="EZ124" i="11"/>
  <c r="FA124" i="11"/>
  <c r="CN124" i="11"/>
  <c r="EA124" i="11"/>
  <c r="DZ31" i="11"/>
  <c r="FA31" i="11"/>
  <c r="CM31" i="11"/>
  <c r="DA31" i="11"/>
  <c r="DM31" i="11"/>
  <c r="EN31" i="11"/>
  <c r="EA31" i="11"/>
  <c r="EM31" i="11"/>
  <c r="CN31" i="11"/>
  <c r="CZ31" i="11"/>
  <c r="DM135" i="11"/>
  <c r="EZ135" i="11"/>
  <c r="DN135" i="11"/>
  <c r="CM135" i="11"/>
  <c r="DZ135" i="11"/>
  <c r="EA135" i="11"/>
  <c r="DA135" i="11"/>
  <c r="FA135" i="11"/>
  <c r="EZ117" i="11"/>
  <c r="CM117" i="11"/>
  <c r="DM117" i="11"/>
  <c r="FA117" i="11"/>
  <c r="DA117" i="11"/>
  <c r="CN117" i="11"/>
  <c r="DZ117" i="11"/>
  <c r="CZ117" i="11"/>
  <c r="DM111" i="11"/>
  <c r="FA111" i="11"/>
  <c r="EA111" i="11"/>
  <c r="CM100" i="11"/>
  <c r="DN100" i="11"/>
  <c r="FA100" i="11"/>
  <c r="EZ100" i="11"/>
  <c r="CN100" i="11"/>
  <c r="DM100" i="11"/>
  <c r="DZ100" i="11"/>
  <c r="EN100" i="11"/>
  <c r="EA100" i="11"/>
  <c r="CZ100" i="11"/>
  <c r="DA100" i="11"/>
  <c r="CZ86" i="11"/>
  <c r="FA86" i="11"/>
  <c r="EA86" i="11"/>
  <c r="DN86" i="11"/>
  <c r="EM86" i="11"/>
  <c r="EZ86" i="11"/>
  <c r="CM86" i="11"/>
  <c r="DZ86" i="11"/>
  <c r="DA86" i="11"/>
  <c r="DM86" i="11"/>
  <c r="EN86" i="11"/>
  <c r="CM70" i="11"/>
  <c r="CZ70" i="11"/>
  <c r="DA70" i="11"/>
  <c r="EA70" i="11"/>
  <c r="CN70" i="11"/>
  <c r="EM70" i="11"/>
  <c r="DM70" i="11"/>
  <c r="EN70" i="11"/>
  <c r="EZ70" i="11"/>
  <c r="DN70" i="11"/>
  <c r="FA70" i="11"/>
  <c r="CN54" i="11"/>
  <c r="EM54" i="11"/>
  <c r="DN54" i="11"/>
  <c r="EN54" i="11"/>
  <c r="EA54" i="11"/>
  <c r="DA54" i="11"/>
  <c r="CZ54" i="11"/>
  <c r="DM54" i="11"/>
  <c r="EZ54" i="11"/>
  <c r="DZ54" i="11"/>
  <c r="FA54" i="11"/>
  <c r="CZ38" i="11"/>
  <c r="CN38" i="11"/>
  <c r="EA38" i="11"/>
  <c r="DZ38" i="11"/>
  <c r="DA38" i="11"/>
  <c r="EZ38" i="11"/>
  <c r="EM38" i="11"/>
  <c r="FA38" i="11"/>
  <c r="DM38" i="11"/>
  <c r="EN38" i="11"/>
  <c r="DN38" i="11"/>
  <c r="DN18" i="11"/>
  <c r="DO18" i="11" s="1"/>
  <c r="EZ25" i="11"/>
  <c r="EZ27" i="11"/>
  <c r="EA136" i="11"/>
  <c r="CM133" i="11"/>
  <c r="DZ129" i="11"/>
  <c r="EN118" i="11"/>
  <c r="EN111" i="11"/>
  <c r="DM102" i="11"/>
  <c r="DN102" i="11"/>
  <c r="EZ98" i="11"/>
  <c r="EZ90" i="11"/>
  <c r="CN82" i="11"/>
  <c r="CZ74" i="11"/>
  <c r="EN58" i="11"/>
  <c r="DM50" i="11"/>
  <c r="EM42" i="11"/>
  <c r="DM143" i="11"/>
  <c r="CZ142" i="11"/>
  <c r="DA141" i="11"/>
  <c r="DN139" i="11"/>
  <c r="EN138" i="11"/>
  <c r="CZ137" i="11"/>
  <c r="DM114" i="11"/>
  <c r="DZ87" i="11"/>
  <c r="EZ71" i="11"/>
  <c r="CZ55" i="11"/>
  <c r="EZ31" i="11"/>
  <c r="DA128" i="11"/>
  <c r="EA117" i="11"/>
  <c r="DA104" i="11"/>
  <c r="CM84" i="11"/>
  <c r="DN68" i="11"/>
  <c r="EN44" i="11"/>
  <c r="CN97" i="11"/>
  <c r="EZ65" i="11"/>
  <c r="EA120" i="11"/>
  <c r="EM100" i="11"/>
  <c r="CZ62" i="11"/>
  <c r="DM127" i="11"/>
  <c r="EN75" i="11"/>
  <c r="EN35" i="11"/>
  <c r="EA96" i="11"/>
  <c r="EM56" i="11"/>
  <c r="CZ122" i="11"/>
  <c r="DZ69" i="11"/>
  <c r="EM29" i="11"/>
  <c r="EM16" i="11"/>
  <c r="CZ16" i="11"/>
  <c r="FA15" i="11"/>
  <c r="FB15" i="11" s="1"/>
  <c r="EN15" i="11"/>
  <c r="EO15" i="11" s="1"/>
  <c r="DZ15" i="11"/>
  <c r="EO16" i="11"/>
  <c r="EP16" i="11"/>
  <c r="EQ16" i="11"/>
  <c r="ER16" i="11" s="1"/>
  <c r="CP28" i="11"/>
  <c r="CO28" i="11"/>
  <c r="CQ28" i="11"/>
  <c r="CR28" i="11" s="1"/>
  <c r="ED14" i="11"/>
  <c r="EB14" i="11"/>
  <c r="EC14" i="11"/>
  <c r="FB17" i="11"/>
  <c r="FD17" i="11"/>
  <c r="FC17" i="11"/>
  <c r="DO21" i="11"/>
  <c r="DQ21" i="11"/>
  <c r="DP21" i="11"/>
  <c r="CO20" i="11"/>
  <c r="CP20" i="11"/>
  <c r="CQ20" i="11"/>
  <c r="CR20" i="11" s="1"/>
  <c r="CQ25" i="11"/>
  <c r="CR25" i="11" s="1"/>
  <c r="CO25" i="11"/>
  <c r="CP25" i="11"/>
  <c r="DO26" i="11"/>
  <c r="DP26" i="11"/>
  <c r="DQ26" i="11"/>
  <c r="CN23" i="11"/>
  <c r="CO23" i="11" s="1"/>
  <c r="DN22" i="11"/>
  <c r="DQ22" i="11" s="1"/>
  <c r="CM23" i="11"/>
  <c r="CZ23" i="11"/>
  <c r="DZ24" i="11"/>
  <c r="EZ18" i="11"/>
  <c r="DZ18" i="11"/>
  <c r="EA26" i="11"/>
  <c r="CN21" i="11"/>
  <c r="FA21" i="11"/>
  <c r="CZ25" i="11"/>
  <c r="EZ28" i="11"/>
  <c r="CZ28" i="11"/>
  <c r="EA15" i="11"/>
  <c r="DA17" i="11"/>
  <c r="DN17" i="11"/>
  <c r="DN27" i="11"/>
  <c r="EM14" i="11"/>
  <c r="EN14" i="11"/>
  <c r="FA20" i="11"/>
  <c r="EA19" i="11"/>
  <c r="FA19" i="11"/>
  <c r="CN16" i="11"/>
  <c r="CM22" i="11"/>
  <c r="EN23" i="11"/>
  <c r="EO23" i="11" s="1"/>
  <c r="FA23" i="11"/>
  <c r="FB23" i="11" s="1"/>
  <c r="DA24" i="11"/>
  <c r="DB24" i="11" s="1"/>
  <c r="DA18" i="11"/>
  <c r="DB18" i="11" s="1"/>
  <c r="CZ18" i="11"/>
  <c r="CN26" i="11"/>
  <c r="EN21" i="11"/>
  <c r="DM21" i="11"/>
  <c r="DA25" i="11"/>
  <c r="DM28" i="11"/>
  <c r="FA28" i="11"/>
  <c r="DM15" i="11"/>
  <c r="CM17" i="11"/>
  <c r="EZ17" i="11"/>
  <c r="FA27" i="11"/>
  <c r="CZ14" i="11"/>
  <c r="DA14" i="11"/>
  <c r="CZ20" i="11"/>
  <c r="DN19" i="11"/>
  <c r="EZ19" i="11"/>
  <c r="DM16" i="11"/>
  <c r="EZ22" i="11"/>
  <c r="DN23" i="11"/>
  <c r="DO23" i="11" s="1"/>
  <c r="DZ23" i="11"/>
  <c r="EM24" i="11"/>
  <c r="EN18" i="11"/>
  <c r="EO18" i="11" s="1"/>
  <c r="FA18" i="11"/>
  <c r="FD18" i="11" s="1"/>
  <c r="DZ26" i="11"/>
  <c r="CZ21" i="11"/>
  <c r="EZ21" i="11"/>
  <c r="EM25" i="11"/>
  <c r="DA28" i="11"/>
  <c r="DN28" i="11"/>
  <c r="DN15" i="11"/>
  <c r="EM17" i="11"/>
  <c r="DM17" i="11"/>
  <c r="DM27" i="11"/>
  <c r="DM14" i="11"/>
  <c r="CM14" i="11"/>
  <c r="EZ20" i="11"/>
  <c r="EN19" i="11"/>
  <c r="DA19" i="11"/>
  <c r="DA16" i="11"/>
  <c r="DM22" i="11"/>
  <c r="DA23" i="11"/>
  <c r="DB23" i="11" s="1"/>
  <c r="EZ23" i="11"/>
  <c r="EN17" i="11"/>
  <c r="CN17" i="11"/>
  <c r="EZ14" i="11"/>
  <c r="CN14" i="11"/>
  <c r="EN20" i="11"/>
  <c r="DN16" i="11"/>
  <c r="CZ22" i="11"/>
  <c r="FD15" i="11"/>
  <c r="CZ17" i="11"/>
  <c r="DN14" i="11"/>
  <c r="EN22" i="11"/>
  <c r="EO22" i="11" s="1"/>
  <c r="FA22" i="11"/>
  <c r="FC22" i="11" s="1"/>
  <c r="EM23" i="11"/>
  <c r="EA24" i="11"/>
  <c r="EC24" i="11" s="1"/>
  <c r="FA24" i="11"/>
  <c r="FB24" i="11" s="1"/>
  <c r="CN18" i="11"/>
  <c r="CO18" i="11" s="1"/>
  <c r="DM26" i="11"/>
  <c r="CZ26" i="11"/>
  <c r="CM21" i="11"/>
  <c r="DM25" i="11"/>
  <c r="FA25" i="11"/>
  <c r="DZ28" i="11"/>
  <c r="EZ15" i="11"/>
  <c r="EM15" i="11"/>
  <c r="EA17" i="11"/>
  <c r="EN27" i="11"/>
  <c r="CM27" i="11"/>
  <c r="FA14" i="11"/>
  <c r="CM20" i="11"/>
  <c r="EA20" i="11"/>
  <c r="EM19" i="11"/>
  <c r="DZ16" i="11"/>
  <c r="EZ16" i="11"/>
  <c r="CN22" i="11"/>
  <c r="CQ22" i="11" s="1"/>
  <c r="CR22" i="11" s="1"/>
  <c r="EA22" i="11"/>
  <c r="ED22" i="11" s="1"/>
  <c r="EA23" i="11"/>
  <c r="ED23" i="11" s="1"/>
  <c r="CM24" i="11"/>
  <c r="DM24" i="11"/>
  <c r="DM18" i="11"/>
  <c r="EN26" i="11"/>
  <c r="FA26" i="11"/>
  <c r="DZ21" i="11"/>
  <c r="CM25" i="11"/>
  <c r="DN25" i="11"/>
  <c r="EN28" i="11"/>
  <c r="DA15" i="11"/>
  <c r="CN15" i="11"/>
  <c r="DZ17" i="11"/>
  <c r="EM27" i="11"/>
  <c r="EA27" i="11"/>
  <c r="DZ14" i="11"/>
  <c r="DM20" i="11"/>
  <c r="DZ20" i="11"/>
  <c r="CN19" i="11"/>
  <c r="FA16" i="11"/>
  <c r="CM16" i="11"/>
  <c r="DZ22" i="11"/>
  <c r="EB21" i="11"/>
  <c r="EC21" i="11"/>
  <c r="EM22" i="11"/>
  <c r="EN24" i="11"/>
  <c r="EP24" i="11" s="1"/>
  <c r="DA26" i="11"/>
  <c r="EN25" i="11"/>
  <c r="CZ15" i="11"/>
  <c r="DA27" i="11"/>
  <c r="DA20" i="11"/>
  <c r="EA16" i="11"/>
  <c r="DB22" i="11"/>
  <c r="DC22" i="11"/>
  <c r="DD22" i="11"/>
  <c r="AZ138" i="12"/>
  <c r="AZ139" i="12"/>
  <c r="AZ147" i="12"/>
  <c r="AZ141" i="12"/>
  <c r="BB157" i="12"/>
  <c r="AZ134" i="12"/>
  <c r="AZ154" i="12"/>
  <c r="BB132" i="12"/>
  <c r="BB149" i="12"/>
  <c r="BB143" i="12"/>
  <c r="BB156" i="12"/>
  <c r="BB142" i="12"/>
  <c r="BB153" i="12"/>
  <c r="BB134" i="12"/>
  <c r="AZ146" i="12"/>
  <c r="BB146" i="12"/>
  <c r="BB158" i="12"/>
  <c r="BB150" i="12"/>
  <c r="BB131" i="12"/>
  <c r="BB145" i="12"/>
  <c r="BB159" i="12"/>
  <c r="BB148" i="12"/>
  <c r="BB137" i="12"/>
  <c r="BB129" i="12"/>
  <c r="BB151" i="12"/>
  <c r="BB140" i="12"/>
  <c r="BB147" i="12"/>
  <c r="AZ133" i="12"/>
  <c r="BB133" i="12"/>
  <c r="BB155" i="12"/>
  <c r="BB108" i="12"/>
  <c r="BB114" i="12"/>
  <c r="BB111" i="12"/>
  <c r="BB118" i="12"/>
  <c r="BB122" i="12"/>
  <c r="BB110" i="12"/>
  <c r="BB120" i="12"/>
  <c r="BB112" i="12"/>
  <c r="BB100" i="12"/>
  <c r="BB107" i="12"/>
  <c r="BB96" i="12"/>
  <c r="AF16" i="5"/>
  <c r="AF24" i="5"/>
  <c r="AG17" i="12" s="1"/>
  <c r="AF32" i="5"/>
  <c r="AF41" i="5"/>
  <c r="AG34" i="12" s="1"/>
  <c r="AF49" i="5"/>
  <c r="AG42" i="12" s="1"/>
  <c r="AF57" i="5"/>
  <c r="AG50" i="12" s="1"/>
  <c r="AF65" i="5"/>
  <c r="AG58" i="12" s="1"/>
  <c r="AF73" i="5"/>
  <c r="AG66" i="12" s="1"/>
  <c r="AF81" i="5"/>
  <c r="AF89" i="5"/>
  <c r="AF97" i="5"/>
  <c r="AG90" i="12" s="1"/>
  <c r="AF105" i="5"/>
  <c r="AF113" i="5"/>
  <c r="AF121" i="5"/>
  <c r="AF129" i="5"/>
  <c r="AF63" i="5"/>
  <c r="AG56" i="12" s="1"/>
  <c r="AF111" i="5"/>
  <c r="AF17" i="5"/>
  <c r="AF25" i="5"/>
  <c r="AG18" i="12" s="1"/>
  <c r="AF33" i="5"/>
  <c r="AF42" i="5"/>
  <c r="AG35" i="12" s="1"/>
  <c r="AF50" i="5"/>
  <c r="AG43" i="12" s="1"/>
  <c r="AF58" i="5"/>
  <c r="AF66" i="5"/>
  <c r="AG59" i="12" s="1"/>
  <c r="AF74" i="5"/>
  <c r="AG67" i="12" s="1"/>
  <c r="AF82" i="5"/>
  <c r="AF90" i="5"/>
  <c r="AG83" i="12" s="1"/>
  <c r="AF98" i="5"/>
  <c r="AG91" i="12" s="1"/>
  <c r="AF106" i="5"/>
  <c r="AF114" i="5"/>
  <c r="AF122" i="5"/>
  <c r="AF130" i="5"/>
  <c r="AF39" i="5"/>
  <c r="AG32" i="12" s="1"/>
  <c r="AF87" i="5"/>
  <c r="AF135" i="5"/>
  <c r="AF18" i="5"/>
  <c r="AG11" i="12" s="1"/>
  <c r="AF26" i="5"/>
  <c r="AG19" i="12" s="1"/>
  <c r="AF35" i="5"/>
  <c r="AF43" i="5"/>
  <c r="AG36" i="12" s="1"/>
  <c r="AF51" i="5"/>
  <c r="AG44" i="12" s="1"/>
  <c r="AF59" i="5"/>
  <c r="AF67" i="5"/>
  <c r="AG60" i="12" s="1"/>
  <c r="AF75" i="5"/>
  <c r="AF83" i="5"/>
  <c r="AF91" i="5"/>
  <c r="AG84" i="12" s="1"/>
  <c r="AF99" i="5"/>
  <c r="AG92" i="12" s="1"/>
  <c r="AF107" i="5"/>
  <c r="AF115" i="5"/>
  <c r="AF123" i="5"/>
  <c r="AF131" i="5"/>
  <c r="AF47" i="5"/>
  <c r="AG40" i="12" s="1"/>
  <c r="AF103" i="5"/>
  <c r="AF19" i="5"/>
  <c r="AG12" i="12" s="1"/>
  <c r="AF27" i="5"/>
  <c r="AG20" i="12" s="1"/>
  <c r="AF36" i="5"/>
  <c r="AF44" i="5"/>
  <c r="AG37" i="12" s="1"/>
  <c r="AF52" i="5"/>
  <c r="AG45" i="12" s="1"/>
  <c r="AF60" i="5"/>
  <c r="AG53" i="12" s="1"/>
  <c r="AF68" i="5"/>
  <c r="AG61" i="12" s="1"/>
  <c r="AF76" i="5"/>
  <c r="AG69" i="12" s="1"/>
  <c r="AF84" i="5"/>
  <c r="AF92" i="5"/>
  <c r="AG85" i="12" s="1"/>
  <c r="AF100" i="5"/>
  <c r="AG93" i="12" s="1"/>
  <c r="AF108" i="5"/>
  <c r="AF116" i="5"/>
  <c r="AF124" i="5"/>
  <c r="AF132" i="5"/>
  <c r="AF55" i="5"/>
  <c r="AF95" i="5"/>
  <c r="AG88" i="12" s="1"/>
  <c r="AF20" i="5"/>
  <c r="AG13" i="12" s="1"/>
  <c r="AF28" i="5"/>
  <c r="AG21" i="12" s="1"/>
  <c r="AF37" i="5"/>
  <c r="AG30" i="12" s="1"/>
  <c r="AF45" i="5"/>
  <c r="AG38" i="12" s="1"/>
  <c r="AF53" i="5"/>
  <c r="AG46" i="12" s="1"/>
  <c r="AF61" i="5"/>
  <c r="AF69" i="5"/>
  <c r="AG62" i="12" s="1"/>
  <c r="AF77" i="5"/>
  <c r="AG70" i="12" s="1"/>
  <c r="AF85" i="5"/>
  <c r="AF93" i="5"/>
  <c r="AG86" i="12" s="1"/>
  <c r="AF101" i="5"/>
  <c r="AG94" i="12" s="1"/>
  <c r="AF109" i="5"/>
  <c r="AF117" i="5"/>
  <c r="AF125" i="5"/>
  <c r="AF133" i="5"/>
  <c r="AF14" i="5"/>
  <c r="AF71" i="5"/>
  <c r="AG64" i="12" s="1"/>
  <c r="AF119" i="5"/>
  <c r="AF21" i="5"/>
  <c r="AG14" i="12" s="1"/>
  <c r="AF29" i="5"/>
  <c r="AF38" i="5"/>
  <c r="AG31" i="12" s="1"/>
  <c r="AF46" i="5"/>
  <c r="AG39" i="12" s="1"/>
  <c r="AF54" i="5"/>
  <c r="AG47" i="12" s="1"/>
  <c r="AF62" i="5"/>
  <c r="AG55" i="12" s="1"/>
  <c r="AF70" i="5"/>
  <c r="AG63" i="12" s="1"/>
  <c r="AF78" i="5"/>
  <c r="AF86" i="5"/>
  <c r="AF94" i="5"/>
  <c r="AG87" i="12" s="1"/>
  <c r="AF102" i="5"/>
  <c r="AG95" i="12" s="1"/>
  <c r="AF110" i="5"/>
  <c r="AF118" i="5"/>
  <c r="AF126" i="5"/>
  <c r="AF134" i="5"/>
  <c r="AF30" i="5"/>
  <c r="AF15" i="5"/>
  <c r="AG8" i="12" s="1"/>
  <c r="AF23" i="5"/>
  <c r="AG16" i="12" s="1"/>
  <c r="AF31" i="5"/>
  <c r="AF40" i="5"/>
  <c r="AG33" i="12" s="1"/>
  <c r="AF48" i="5"/>
  <c r="AG41" i="12" s="1"/>
  <c r="AF56" i="5"/>
  <c r="AG49" i="12" s="1"/>
  <c r="AF64" i="5"/>
  <c r="AG57" i="12" s="1"/>
  <c r="AF72" i="5"/>
  <c r="AG65" i="12" s="1"/>
  <c r="AF80" i="5"/>
  <c r="AF88" i="5"/>
  <c r="AF96" i="5"/>
  <c r="AG89" i="12" s="1"/>
  <c r="AF104" i="5"/>
  <c r="AF112" i="5"/>
  <c r="AF120" i="5"/>
  <c r="AF128" i="5"/>
  <c r="AF34" i="5"/>
  <c r="AF22" i="5"/>
  <c r="AG15" i="12" s="1"/>
  <c r="AF79" i="5"/>
  <c r="AF127" i="5"/>
  <c r="V28" i="12"/>
  <c r="AG28" i="12"/>
  <c r="V30" i="12"/>
  <c r="V48" i="12"/>
  <c r="AG48" i="12"/>
  <c r="V52" i="12"/>
  <c r="AG52" i="12"/>
  <c r="V50" i="12"/>
  <c r="V51" i="12"/>
  <c r="AG51" i="12"/>
  <c r="AB14" i="5"/>
  <c r="AC14" i="5" s="1"/>
  <c r="AD14" i="5" s="1"/>
  <c r="U81" i="12"/>
  <c r="U65" i="12"/>
  <c r="U47" i="12"/>
  <c r="U31" i="12"/>
  <c r="U86" i="12"/>
  <c r="U70" i="12"/>
  <c r="U52" i="12"/>
  <c r="U36" i="12"/>
  <c r="U20" i="12"/>
  <c r="U79" i="12"/>
  <c r="U68" i="12"/>
  <c r="U50" i="12"/>
  <c r="U34" i="12"/>
  <c r="U77" i="12"/>
  <c r="U43" i="12"/>
  <c r="U82" i="12"/>
  <c r="U48" i="12"/>
  <c r="U32" i="12"/>
  <c r="U16" i="12"/>
  <c r="U75" i="12"/>
  <c r="U59" i="12"/>
  <c r="U41" i="12"/>
  <c r="U25" i="12"/>
  <c r="U9" i="12"/>
  <c r="U80" i="12"/>
  <c r="U64" i="12"/>
  <c r="U30" i="12"/>
  <c r="U73" i="12"/>
  <c r="U57" i="12"/>
  <c r="U39" i="12"/>
  <c r="U23" i="12"/>
  <c r="U28" i="12"/>
  <c r="U14" i="12"/>
  <c r="U87" i="12"/>
  <c r="U71" i="12"/>
  <c r="U55" i="12"/>
  <c r="U37" i="12"/>
  <c r="U21" i="12"/>
  <c r="U76" i="12"/>
  <c r="U60" i="12"/>
  <c r="U42" i="12"/>
  <c r="U26" i="12"/>
  <c r="U85" i="12"/>
  <c r="U69" i="12"/>
  <c r="U51" i="12"/>
  <c r="U35" i="12"/>
  <c r="U74" i="12"/>
  <c r="U58" i="12"/>
  <c r="U24" i="12"/>
  <c r="U10" i="12"/>
  <c r="U83" i="12"/>
  <c r="U33" i="12"/>
  <c r="U15" i="12"/>
  <c r="U88" i="12"/>
  <c r="U56" i="12"/>
  <c r="U38" i="12"/>
  <c r="U8" i="12"/>
  <c r="AZ156" i="12"/>
  <c r="AZ143" i="12"/>
  <c r="AZ151" i="12"/>
  <c r="Q106" i="12"/>
  <c r="P106" i="12"/>
  <c r="Q101" i="12"/>
  <c r="BB101" i="12" s="1"/>
  <c r="P101" i="12"/>
  <c r="Q121" i="12"/>
  <c r="P121" i="12"/>
  <c r="Q105" i="12"/>
  <c r="BB105" i="12" s="1"/>
  <c r="P105" i="12"/>
  <c r="Q98" i="12"/>
  <c r="P98" i="12"/>
  <c r="Q113" i="12"/>
  <c r="BB113" i="12" s="1"/>
  <c r="P113" i="12"/>
  <c r="Q104" i="12"/>
  <c r="P104" i="12"/>
  <c r="Q127" i="12"/>
  <c r="P127" i="12"/>
  <c r="Q119" i="12"/>
  <c r="BB119" i="12" s="1"/>
  <c r="P119" i="12"/>
  <c r="Q109" i="12"/>
  <c r="BB109" i="12" s="1"/>
  <c r="P109" i="12"/>
  <c r="Q128" i="12"/>
  <c r="BB128" i="12" s="1"/>
  <c r="P128" i="12"/>
  <c r="Q103" i="12"/>
  <c r="BB103" i="12" s="1"/>
  <c r="P103" i="12"/>
  <c r="Q99" i="12"/>
  <c r="P99" i="12"/>
  <c r="Q117" i="12"/>
  <c r="BB117" i="12" s="1"/>
  <c r="P117" i="12"/>
  <c r="Q126" i="12"/>
  <c r="BB126" i="12" s="1"/>
  <c r="P126" i="12"/>
  <c r="Q116" i="12"/>
  <c r="BB116" i="12" s="1"/>
  <c r="P116" i="12"/>
  <c r="Q123" i="12"/>
  <c r="BB123" i="12" s="1"/>
  <c r="P123" i="12"/>
  <c r="Q125" i="12"/>
  <c r="BB125" i="12" s="1"/>
  <c r="P125" i="12"/>
  <c r="Q115" i="12"/>
  <c r="BB115" i="12" s="1"/>
  <c r="P115" i="12"/>
  <c r="Q102" i="12"/>
  <c r="BB102" i="12" s="1"/>
  <c r="P102" i="12"/>
  <c r="Q124" i="12"/>
  <c r="P124" i="12"/>
  <c r="Q97" i="12"/>
  <c r="P97" i="12"/>
  <c r="AZ130" i="12"/>
  <c r="X14" i="5"/>
  <c r="Z14" i="5" s="1"/>
  <c r="V15" i="5"/>
  <c r="X15" i="5" s="1"/>
  <c r="Z15" i="5" s="1"/>
  <c r="AB16" i="5"/>
  <c r="AC16" i="5" s="1"/>
  <c r="AD16" i="5" s="1"/>
  <c r="L25" i="12"/>
  <c r="AB56" i="5"/>
  <c r="AC56" i="5" s="1"/>
  <c r="AD56" i="5" s="1"/>
  <c r="AB64" i="5"/>
  <c r="AC64" i="5" s="1"/>
  <c r="AD64" i="5" s="1"/>
  <c r="L57" i="12" s="1"/>
  <c r="AB72" i="5"/>
  <c r="AC72" i="5" s="1"/>
  <c r="AD72" i="5" s="1"/>
  <c r="L65" i="12" s="1"/>
  <c r="Q65" i="12" s="1"/>
  <c r="AB80" i="5"/>
  <c r="AC80" i="5" s="1"/>
  <c r="AD80" i="5" s="1"/>
  <c r="AB88" i="5"/>
  <c r="AC88" i="5" s="1"/>
  <c r="L81" i="12" s="1"/>
  <c r="AB96" i="5"/>
  <c r="AC96" i="5" s="1"/>
  <c r="AD96" i="5" s="1"/>
  <c r="L89" i="12" s="1"/>
  <c r="AB104" i="5"/>
  <c r="AC104" i="5" s="1"/>
  <c r="AB112" i="5"/>
  <c r="AC112" i="5" s="1"/>
  <c r="AB120" i="5"/>
  <c r="AC120" i="5" s="1"/>
  <c r="AB128" i="5"/>
  <c r="AC128" i="5" s="1"/>
  <c r="V16" i="5"/>
  <c r="X16" i="5" s="1"/>
  <c r="Z16" i="5" s="1"/>
  <c r="V56" i="5"/>
  <c r="X56" i="5" s="1"/>
  <c r="Z56" i="5" s="1"/>
  <c r="V64" i="5"/>
  <c r="X64" i="5" s="1"/>
  <c r="Z64" i="5" s="1"/>
  <c r="V72" i="5"/>
  <c r="X72" i="5" s="1"/>
  <c r="Z72" i="5" s="1"/>
  <c r="V80" i="5"/>
  <c r="X80" i="5" s="1"/>
  <c r="Z80" i="5" s="1"/>
  <c r="V88" i="5"/>
  <c r="X88" i="5" s="1"/>
  <c r="Z88" i="5" s="1"/>
  <c r="V96" i="5"/>
  <c r="X96" i="5" s="1"/>
  <c r="Z96" i="5" s="1"/>
  <c r="V104" i="5"/>
  <c r="X104" i="5" s="1"/>
  <c r="V112" i="5"/>
  <c r="X112" i="5" s="1"/>
  <c r="V120" i="5"/>
  <c r="X120" i="5" s="1"/>
  <c r="V128" i="5"/>
  <c r="X128" i="5" s="1"/>
  <c r="AB17" i="5"/>
  <c r="AC17" i="5" s="1"/>
  <c r="AD17" i="5" s="1"/>
  <c r="L10" i="12" s="1"/>
  <c r="L34" i="12"/>
  <c r="L42" i="12"/>
  <c r="AB57" i="5"/>
  <c r="AC57" i="5" s="1"/>
  <c r="AD57" i="5" s="1"/>
  <c r="AB65" i="5"/>
  <c r="AC65" i="5" s="1"/>
  <c r="AD65" i="5" s="1"/>
  <c r="AB73" i="5"/>
  <c r="AC73" i="5" s="1"/>
  <c r="AB81" i="5"/>
  <c r="AC81" i="5" s="1"/>
  <c r="AD81" i="5" s="1"/>
  <c r="AB89" i="5"/>
  <c r="AC89" i="5" s="1"/>
  <c r="AD89" i="5" s="1"/>
  <c r="AB97" i="5"/>
  <c r="AC97" i="5" s="1"/>
  <c r="AD97" i="5" s="1"/>
  <c r="L90" i="12" s="1"/>
  <c r="AB105" i="5"/>
  <c r="AC105" i="5" s="1"/>
  <c r="AB113" i="5"/>
  <c r="AC113" i="5" s="1"/>
  <c r="AB121" i="5"/>
  <c r="AC121" i="5" s="1"/>
  <c r="AB129" i="5"/>
  <c r="AC129" i="5" s="1"/>
  <c r="V17" i="5"/>
  <c r="X17" i="5" s="1"/>
  <c r="Z17" i="5" s="1"/>
  <c r="V57" i="5"/>
  <c r="X57" i="5" s="1"/>
  <c r="Z57" i="5" s="1"/>
  <c r="V65" i="5"/>
  <c r="X65" i="5" s="1"/>
  <c r="Z65" i="5" s="1"/>
  <c r="V73" i="5"/>
  <c r="X73" i="5" s="1"/>
  <c r="Z73" i="5" s="1"/>
  <c r="V81" i="5"/>
  <c r="X81" i="5" s="1"/>
  <c r="Z81" i="5" s="1"/>
  <c r="V89" i="5"/>
  <c r="X89" i="5" s="1"/>
  <c r="Z89" i="5" s="1"/>
  <c r="V97" i="5"/>
  <c r="X97" i="5" s="1"/>
  <c r="Z97" i="5" s="1"/>
  <c r="V105" i="5"/>
  <c r="X105" i="5" s="1"/>
  <c r="V113" i="5"/>
  <c r="X113" i="5" s="1"/>
  <c r="V121" i="5"/>
  <c r="X121" i="5" s="1"/>
  <c r="V129" i="5"/>
  <c r="X129" i="5" s="1"/>
  <c r="AB15" i="5"/>
  <c r="AC15" i="5" s="1"/>
  <c r="AD15" i="5" s="1"/>
  <c r="AB110" i="5"/>
  <c r="AC110" i="5" s="1"/>
  <c r="V62" i="5"/>
  <c r="X62" i="5" s="1"/>
  <c r="Z62" i="5" s="1"/>
  <c r="V102" i="5"/>
  <c r="X102" i="5" s="1"/>
  <c r="Z102" i="5" s="1"/>
  <c r="V126" i="5"/>
  <c r="X126" i="5" s="1"/>
  <c r="AB18" i="5"/>
  <c r="AC18" i="5" s="1"/>
  <c r="AD18" i="5" s="1"/>
  <c r="L11" i="12" s="1"/>
  <c r="L19" i="12"/>
  <c r="L43" i="12"/>
  <c r="AB58" i="5"/>
  <c r="AC58" i="5" s="1"/>
  <c r="AD58" i="5" s="1"/>
  <c r="L51" i="12" s="1"/>
  <c r="AB66" i="5"/>
  <c r="AC66" i="5" s="1"/>
  <c r="AB74" i="5"/>
  <c r="AC74" i="5" s="1"/>
  <c r="AD74" i="5" s="1"/>
  <c r="L67" i="12" s="1"/>
  <c r="AB82" i="5"/>
  <c r="AC82" i="5" s="1"/>
  <c r="AD82" i="5" s="1"/>
  <c r="AB90" i="5"/>
  <c r="AC90" i="5" s="1"/>
  <c r="AD90" i="5" s="1"/>
  <c r="L83" i="12" s="1"/>
  <c r="AB98" i="5"/>
  <c r="AC98" i="5" s="1"/>
  <c r="AB106" i="5"/>
  <c r="AC106" i="5" s="1"/>
  <c r="AB114" i="5"/>
  <c r="AC114" i="5" s="1"/>
  <c r="AB122" i="5"/>
  <c r="AC122" i="5" s="1"/>
  <c r="AB130" i="5"/>
  <c r="AC130" i="5" s="1"/>
  <c r="V18" i="5"/>
  <c r="X18" i="5" s="1"/>
  <c r="Z18" i="5" s="1"/>
  <c r="V58" i="5"/>
  <c r="X58" i="5" s="1"/>
  <c r="Z58" i="5" s="1"/>
  <c r="V66" i="5"/>
  <c r="X66" i="5" s="1"/>
  <c r="Z66" i="5" s="1"/>
  <c r="V74" i="5"/>
  <c r="X74" i="5" s="1"/>
  <c r="Z74" i="5" s="1"/>
  <c r="V82" i="5"/>
  <c r="X82" i="5" s="1"/>
  <c r="Z82" i="5" s="1"/>
  <c r="V90" i="5"/>
  <c r="X90" i="5" s="1"/>
  <c r="Z90" i="5" s="1"/>
  <c r="V98" i="5"/>
  <c r="X98" i="5" s="1"/>
  <c r="Z98" i="5" s="1"/>
  <c r="V106" i="5"/>
  <c r="X106" i="5" s="1"/>
  <c r="V114" i="5"/>
  <c r="X114" i="5" s="1"/>
  <c r="V122" i="5"/>
  <c r="X122" i="5" s="1"/>
  <c r="V130" i="5"/>
  <c r="X130" i="5" s="1"/>
  <c r="AB102" i="5"/>
  <c r="AC102" i="5" s="1"/>
  <c r="AD102" i="5" s="1"/>
  <c r="L95" i="12" s="1"/>
  <c r="AB134" i="5"/>
  <c r="AC134" i="5" s="1"/>
  <c r="V70" i="5"/>
  <c r="X70" i="5" s="1"/>
  <c r="Z70" i="5" s="1"/>
  <c r="V94" i="5"/>
  <c r="X94" i="5" s="1"/>
  <c r="Z94" i="5" s="1"/>
  <c r="V118" i="5"/>
  <c r="X118" i="5" s="1"/>
  <c r="AB19" i="5"/>
  <c r="AC19" i="5" s="1"/>
  <c r="AD19" i="5" s="1"/>
  <c r="L44" i="12"/>
  <c r="AB59" i="5"/>
  <c r="AC59" i="5" s="1"/>
  <c r="AD59" i="5" s="1"/>
  <c r="AB67" i="5"/>
  <c r="AC67" i="5" s="1"/>
  <c r="AD67" i="5" s="1"/>
  <c r="AB75" i="5"/>
  <c r="AC75" i="5" s="1"/>
  <c r="AD75" i="5" s="1"/>
  <c r="AB83" i="5"/>
  <c r="AC83" i="5" s="1"/>
  <c r="AD83" i="5" s="1"/>
  <c r="AB91" i="5"/>
  <c r="AC91" i="5" s="1"/>
  <c r="AB99" i="5"/>
  <c r="AC99" i="5" s="1"/>
  <c r="AD99" i="5" s="1"/>
  <c r="L92" i="12" s="1"/>
  <c r="AB107" i="5"/>
  <c r="AC107" i="5" s="1"/>
  <c r="AB115" i="5"/>
  <c r="AC115" i="5" s="1"/>
  <c r="AB123" i="5"/>
  <c r="AC123" i="5" s="1"/>
  <c r="AB131" i="5"/>
  <c r="AC131" i="5" s="1"/>
  <c r="V19" i="5"/>
  <c r="X19" i="5" s="1"/>
  <c r="Z19" i="5" s="1"/>
  <c r="V59" i="5"/>
  <c r="X59" i="5" s="1"/>
  <c r="Z59" i="5" s="1"/>
  <c r="V67" i="5"/>
  <c r="X67" i="5" s="1"/>
  <c r="Z67" i="5" s="1"/>
  <c r="V75" i="5"/>
  <c r="X75" i="5" s="1"/>
  <c r="Z75" i="5" s="1"/>
  <c r="V83" i="5"/>
  <c r="X83" i="5" s="1"/>
  <c r="Z83" i="5" s="1"/>
  <c r="V91" i="5"/>
  <c r="X91" i="5" s="1"/>
  <c r="Z91" i="5" s="1"/>
  <c r="V99" i="5"/>
  <c r="X99" i="5" s="1"/>
  <c r="Z99" i="5" s="1"/>
  <c r="V107" i="5"/>
  <c r="X107" i="5" s="1"/>
  <c r="V115" i="5"/>
  <c r="X115" i="5" s="1"/>
  <c r="V123" i="5"/>
  <c r="X123" i="5" s="1"/>
  <c r="V131" i="5"/>
  <c r="X131" i="5" s="1"/>
  <c r="L39" i="12"/>
  <c r="AB62" i="5"/>
  <c r="AC62" i="5" s="1"/>
  <c r="AB70" i="5"/>
  <c r="AC70" i="5" s="1"/>
  <c r="AD70" i="5" s="1"/>
  <c r="AB78" i="5"/>
  <c r="AC78" i="5" s="1"/>
  <c r="AD78" i="5" s="1"/>
  <c r="AB94" i="5"/>
  <c r="AC94" i="5" s="1"/>
  <c r="AD94" i="5" s="1"/>
  <c r="AB118" i="5"/>
  <c r="AC118" i="5" s="1"/>
  <c r="V54" i="5"/>
  <c r="X54" i="5" s="1"/>
  <c r="Z54" i="5" s="1"/>
  <c r="V110" i="5"/>
  <c r="X110" i="5" s="1"/>
  <c r="V134" i="5"/>
  <c r="X134" i="5" s="1"/>
  <c r="L21" i="12"/>
  <c r="L37" i="12"/>
  <c r="AB52" i="5"/>
  <c r="AC52" i="5" s="1"/>
  <c r="AD52" i="5" s="1"/>
  <c r="AB60" i="5"/>
  <c r="AC60" i="5" s="1"/>
  <c r="AD60" i="5" s="1"/>
  <c r="L53" i="12" s="1"/>
  <c r="AB68" i="5"/>
  <c r="AC68" i="5" s="1"/>
  <c r="AD68" i="5" s="1"/>
  <c r="AB76" i="5"/>
  <c r="AC76" i="5" s="1"/>
  <c r="AB84" i="5"/>
  <c r="AC84" i="5" s="1"/>
  <c r="AD84" i="5" s="1"/>
  <c r="L77" i="12" s="1"/>
  <c r="AB92" i="5"/>
  <c r="AC92" i="5" s="1"/>
  <c r="AD92" i="5" s="1"/>
  <c r="L85" i="12" s="1"/>
  <c r="Q85" i="12" s="1"/>
  <c r="BB85" i="12" s="1"/>
  <c r="AM85" i="12" s="1"/>
  <c r="AB100" i="5"/>
  <c r="AC100" i="5" s="1"/>
  <c r="AD100" i="5" s="1"/>
  <c r="L93" i="12" s="1"/>
  <c r="AB108" i="5"/>
  <c r="AC108" i="5" s="1"/>
  <c r="AB116" i="5"/>
  <c r="AC116" i="5" s="1"/>
  <c r="AB124" i="5"/>
  <c r="AC124" i="5" s="1"/>
  <c r="AB132" i="5"/>
  <c r="AC132" i="5" s="1"/>
  <c r="V52" i="5"/>
  <c r="X52" i="5" s="1"/>
  <c r="Z52" i="5" s="1"/>
  <c r="V60" i="5"/>
  <c r="X60" i="5" s="1"/>
  <c r="Z60" i="5" s="1"/>
  <c r="V68" i="5"/>
  <c r="X68" i="5" s="1"/>
  <c r="Z68" i="5" s="1"/>
  <c r="V76" i="5"/>
  <c r="X76" i="5" s="1"/>
  <c r="Z76" i="5" s="1"/>
  <c r="V84" i="5"/>
  <c r="X84" i="5" s="1"/>
  <c r="Z84" i="5" s="1"/>
  <c r="V92" i="5"/>
  <c r="X92" i="5" s="1"/>
  <c r="Z92" i="5" s="1"/>
  <c r="V100" i="5"/>
  <c r="X100" i="5" s="1"/>
  <c r="Z100" i="5" s="1"/>
  <c r="V108" i="5"/>
  <c r="X108" i="5" s="1"/>
  <c r="V116" i="5"/>
  <c r="X116" i="5" s="1"/>
  <c r="V124" i="5"/>
  <c r="X124" i="5" s="1"/>
  <c r="V132" i="5"/>
  <c r="X132" i="5" s="1"/>
  <c r="AB53" i="5"/>
  <c r="AC53" i="5" s="1"/>
  <c r="AD53" i="5" s="1"/>
  <c r="AB61" i="5"/>
  <c r="AC61" i="5" s="1"/>
  <c r="AD61" i="5" s="1"/>
  <c r="AB69" i="5"/>
  <c r="AC69" i="5" s="1"/>
  <c r="AD69" i="5" s="1"/>
  <c r="L62" i="12" s="1"/>
  <c r="AB77" i="5"/>
  <c r="AC77" i="5" s="1"/>
  <c r="AD77" i="5" s="1"/>
  <c r="AB85" i="5"/>
  <c r="AC85" i="5" s="1"/>
  <c r="AB93" i="5"/>
  <c r="AC93" i="5" s="1"/>
  <c r="AD93" i="5" s="1"/>
  <c r="AB101" i="5"/>
  <c r="AC101" i="5" s="1"/>
  <c r="AD101" i="5" s="1"/>
  <c r="L94" i="12" s="1"/>
  <c r="P94" i="12" s="1"/>
  <c r="AB109" i="5"/>
  <c r="AC109" i="5" s="1"/>
  <c r="AB117" i="5"/>
  <c r="AC117" i="5" s="1"/>
  <c r="AB125" i="5"/>
  <c r="AC125" i="5" s="1"/>
  <c r="AB133" i="5"/>
  <c r="AC133" i="5" s="1"/>
  <c r="V53" i="5"/>
  <c r="X53" i="5" s="1"/>
  <c r="Z53" i="5" s="1"/>
  <c r="V61" i="5"/>
  <c r="X61" i="5" s="1"/>
  <c r="Z61" i="5" s="1"/>
  <c r="V69" i="5"/>
  <c r="X69" i="5" s="1"/>
  <c r="Z69" i="5" s="1"/>
  <c r="V77" i="5"/>
  <c r="X77" i="5" s="1"/>
  <c r="Z77" i="5" s="1"/>
  <c r="V85" i="5"/>
  <c r="X85" i="5" s="1"/>
  <c r="Z85" i="5" s="1"/>
  <c r="V93" i="5"/>
  <c r="X93" i="5" s="1"/>
  <c r="Z93" i="5" s="1"/>
  <c r="V101" i="5"/>
  <c r="X101" i="5" s="1"/>
  <c r="Z101" i="5" s="1"/>
  <c r="V109" i="5"/>
  <c r="X109" i="5" s="1"/>
  <c r="V117" i="5"/>
  <c r="X117" i="5" s="1"/>
  <c r="V125" i="5"/>
  <c r="X125" i="5" s="1"/>
  <c r="V133" i="5"/>
  <c r="X133" i="5" s="1"/>
  <c r="AB86" i="5"/>
  <c r="AC86" i="5" s="1"/>
  <c r="AD86" i="5" s="1"/>
  <c r="L79" i="12" s="1"/>
  <c r="AB126" i="5"/>
  <c r="AC126" i="5" s="1"/>
  <c r="V86" i="5"/>
  <c r="X86" i="5" s="1"/>
  <c r="Z86" i="5" s="1"/>
  <c r="L32" i="12"/>
  <c r="AB55" i="5"/>
  <c r="AC55" i="5" s="1"/>
  <c r="AD55" i="5" s="1"/>
  <c r="L48" i="12" s="1"/>
  <c r="AB63" i="5"/>
  <c r="AC63" i="5" s="1"/>
  <c r="AD63" i="5" s="1"/>
  <c r="AB71" i="5"/>
  <c r="AC71" i="5" s="1"/>
  <c r="AD71" i="5" s="1"/>
  <c r="AB79" i="5"/>
  <c r="AC79" i="5" s="1"/>
  <c r="AD79" i="5" s="1"/>
  <c r="L72" i="12" s="1"/>
  <c r="AB87" i="5"/>
  <c r="AC87" i="5" s="1"/>
  <c r="AD87" i="5" s="1"/>
  <c r="AB95" i="5"/>
  <c r="AC95" i="5" s="1"/>
  <c r="AB103" i="5"/>
  <c r="AC103" i="5" s="1"/>
  <c r="AB111" i="5"/>
  <c r="AC111" i="5" s="1"/>
  <c r="AB119" i="5"/>
  <c r="AC119" i="5" s="1"/>
  <c r="AB127" i="5"/>
  <c r="AC127" i="5" s="1"/>
  <c r="AB135" i="5"/>
  <c r="AC135" i="5" s="1"/>
  <c r="V55" i="5"/>
  <c r="X55" i="5" s="1"/>
  <c r="Z55" i="5" s="1"/>
  <c r="V63" i="5"/>
  <c r="X63" i="5" s="1"/>
  <c r="Z63" i="5" s="1"/>
  <c r="V71" i="5"/>
  <c r="X71" i="5" s="1"/>
  <c r="Z71" i="5" s="1"/>
  <c r="V79" i="5"/>
  <c r="X79" i="5" s="1"/>
  <c r="Z79" i="5" s="1"/>
  <c r="V87" i="5"/>
  <c r="X87" i="5" s="1"/>
  <c r="Z87" i="5" s="1"/>
  <c r="V95" i="5"/>
  <c r="X95" i="5" s="1"/>
  <c r="Z95" i="5" s="1"/>
  <c r="V103" i="5"/>
  <c r="X103" i="5" s="1"/>
  <c r="V111" i="5"/>
  <c r="X111" i="5" s="1"/>
  <c r="V119" i="5"/>
  <c r="X119" i="5" s="1"/>
  <c r="V127" i="5"/>
  <c r="X127" i="5" s="1"/>
  <c r="V135" i="5"/>
  <c r="X135" i="5" s="1"/>
  <c r="AB54" i="5"/>
  <c r="AC54" i="5" s="1"/>
  <c r="AD54" i="5" s="1"/>
  <c r="V78" i="5"/>
  <c r="X78" i="5" s="1"/>
  <c r="Z78" i="5" s="1"/>
  <c r="AZ142" i="12"/>
  <c r="AZ155" i="12"/>
  <c r="AZ157" i="12"/>
  <c r="AZ135" i="12"/>
  <c r="AZ150" i="12"/>
  <c r="AZ132" i="12"/>
  <c r="AZ159" i="12"/>
  <c r="AZ144" i="12"/>
  <c r="AZ158" i="12"/>
  <c r="AZ131" i="12"/>
  <c r="AZ149" i="12"/>
  <c r="AZ140" i="12"/>
  <c r="AZ152" i="12"/>
  <c r="AZ148" i="12"/>
  <c r="AZ153" i="12"/>
  <c r="AZ145" i="12"/>
  <c r="F136" i="5"/>
  <c r="Z24" i="12"/>
  <c r="Z16" i="12"/>
  <c r="Z58" i="12"/>
  <c r="Z66" i="12"/>
  <c r="Z91" i="12"/>
  <c r="Z90" i="12"/>
  <c r="Z34" i="12"/>
  <c r="Z21" i="12"/>
  <c r="Z47" i="12"/>
  <c r="Z20" i="12"/>
  <c r="Z80" i="12"/>
  <c r="Z13" i="12"/>
  <c r="Z89" i="12"/>
  <c r="Z70" i="12"/>
  <c r="Z26" i="12"/>
  <c r="Z56" i="12"/>
  <c r="Z83" i="12"/>
  <c r="Z78" i="12"/>
  <c r="Z39" i="12"/>
  <c r="Z32" i="12"/>
  <c r="Z69" i="12"/>
  <c r="Z73" i="12"/>
  <c r="Z86" i="12"/>
  <c r="Z42" i="12"/>
  <c r="Z50" i="12"/>
  <c r="Z10" i="12"/>
  <c r="Z75" i="12"/>
  <c r="Z82" i="12"/>
  <c r="Z77" i="12"/>
  <c r="Z55" i="12"/>
  <c r="Z71" i="12"/>
  <c r="Z38" i="12"/>
  <c r="Z30" i="12"/>
  <c r="Z84" i="12"/>
  <c r="Z76" i="12"/>
  <c r="Z87" i="12"/>
  <c r="Z31" i="12"/>
  <c r="Z40" i="12"/>
  <c r="Z25" i="12"/>
  <c r="Z41" i="12"/>
  <c r="Z81" i="12"/>
  <c r="Z57" i="12"/>
  <c r="Z14" i="12"/>
  <c r="Z79" i="12"/>
  <c r="Z37" i="12"/>
  <c r="Z74" i="12"/>
  <c r="Z49" i="12"/>
  <c r="Z36" i="12"/>
  <c r="Z23" i="12"/>
  <c r="Z15" i="12"/>
  <c r="Z33" i="12"/>
  <c r="Z51" i="12"/>
  <c r="Z59" i="12"/>
  <c r="Z88" i="12"/>
  <c r="Z48" i="12"/>
  <c r="Z35" i="12"/>
  <c r="Z43" i="12"/>
  <c r="U11" i="8"/>
  <c r="AZ137" i="12"/>
  <c r="AZ160" i="12"/>
  <c r="DQ55" i="11" l="1"/>
  <c r="DP55" i="11"/>
  <c r="EC114" i="11"/>
  <c r="AG7" i="12"/>
  <c r="AF136" i="5"/>
  <c r="AF136" i="7"/>
  <c r="EB18" i="11"/>
  <c r="DP20" i="11"/>
  <c r="DQ20" i="11"/>
  <c r="DR20" i="11" s="1"/>
  <c r="L8" i="12"/>
  <c r="P8" i="12" s="1"/>
  <c r="FD22" i="11"/>
  <c r="FH22" i="11" s="1"/>
  <c r="EC25" i="11"/>
  <c r="ED25" i="11"/>
  <c r="EF25" i="11" s="1"/>
  <c r="DB21" i="11"/>
  <c r="DC21" i="11"/>
  <c r="DC24" i="11"/>
  <c r="EQ23" i="11"/>
  <c r="ER23" i="11" s="1"/>
  <c r="ES23" i="11" s="1"/>
  <c r="CQ24" i="11"/>
  <c r="CR24" i="11" s="1"/>
  <c r="CU24" i="11" s="1"/>
  <c r="CP24" i="11"/>
  <c r="DQ18" i="11"/>
  <c r="DV18" i="11" s="1"/>
  <c r="DO22" i="11"/>
  <c r="DD24" i="11"/>
  <c r="DE24" i="11" s="1"/>
  <c r="FD24" i="11"/>
  <c r="FI24" i="11" s="1"/>
  <c r="FC18" i="11"/>
  <c r="FB18" i="11"/>
  <c r="ED133" i="11"/>
  <c r="EJ133" i="11" s="1"/>
  <c r="EK133" i="11" s="1"/>
  <c r="EC133" i="11"/>
  <c r="DP22" i="11"/>
  <c r="FC23" i="11"/>
  <c r="FC15" i="11"/>
  <c r="EC22" i="11"/>
  <c r="EP23" i="11"/>
  <c r="CP23" i="11"/>
  <c r="EQ22" i="11"/>
  <c r="ER22" i="11" s="1"/>
  <c r="ET22" i="11" s="1"/>
  <c r="CQ23" i="11"/>
  <c r="CR23" i="11" s="1"/>
  <c r="CS23" i="11" s="1"/>
  <c r="EC23" i="11"/>
  <c r="EB23" i="11"/>
  <c r="EC18" i="11"/>
  <c r="FC24" i="11"/>
  <c r="DP24" i="11"/>
  <c r="EP15" i="11"/>
  <c r="DO24" i="11"/>
  <c r="DP23" i="11"/>
  <c r="DQ23" i="11"/>
  <c r="DV23" i="11" s="1"/>
  <c r="EP22" i="11"/>
  <c r="EQ15" i="11"/>
  <c r="ER15" i="11" s="1"/>
  <c r="EU15" i="11" s="1"/>
  <c r="DC18" i="11"/>
  <c r="CO22" i="11"/>
  <c r="DD23" i="11"/>
  <c r="DH23" i="11" s="1"/>
  <c r="DP18" i="11"/>
  <c r="CP22" i="11"/>
  <c r="DC23" i="11"/>
  <c r="CQ27" i="11"/>
  <c r="CR27" i="11" s="1"/>
  <c r="CV27" i="11" s="1"/>
  <c r="DD54" i="11"/>
  <c r="DC54" i="11"/>
  <c r="DB54" i="11"/>
  <c r="EC76" i="11"/>
  <c r="ED76" i="11"/>
  <c r="EB76" i="11"/>
  <c r="EC75" i="11"/>
  <c r="ED75" i="11"/>
  <c r="EB75" i="11"/>
  <c r="EH74" i="11"/>
  <c r="EE74" i="11"/>
  <c r="EJ74" i="11"/>
  <c r="EK74" i="11" s="1"/>
  <c r="EG74" i="11"/>
  <c r="EF74" i="11"/>
  <c r="EI74" i="11"/>
  <c r="EO33" i="11"/>
  <c r="EP33" i="11"/>
  <c r="EQ33" i="11"/>
  <c r="ER33" i="11" s="1"/>
  <c r="FD71" i="11"/>
  <c r="FB71" i="11"/>
  <c r="FC71" i="11"/>
  <c r="DB30" i="11"/>
  <c r="DC30" i="11"/>
  <c r="DD30" i="11"/>
  <c r="FB116" i="11"/>
  <c r="FC116" i="11"/>
  <c r="FD116" i="11"/>
  <c r="EC68" i="11"/>
  <c r="EB68" i="11"/>
  <c r="ED68" i="11"/>
  <c r="CO35" i="11"/>
  <c r="CQ35" i="11"/>
  <c r="CR35" i="11" s="1"/>
  <c r="CP35" i="11"/>
  <c r="DO51" i="11"/>
  <c r="DP51" i="11"/>
  <c r="DQ51" i="11"/>
  <c r="EP126" i="11"/>
  <c r="EQ126" i="11"/>
  <c r="ER126" i="11" s="1"/>
  <c r="EO126" i="11"/>
  <c r="CP142" i="11"/>
  <c r="CO142" i="11"/>
  <c r="CQ142" i="11"/>
  <c r="CR142" i="11" s="1"/>
  <c r="ED82" i="11"/>
  <c r="EC82" i="11"/>
  <c r="EB82" i="11"/>
  <c r="FB48" i="11"/>
  <c r="FC48" i="11"/>
  <c r="FD48" i="11"/>
  <c r="DO80" i="11"/>
  <c r="DP80" i="11"/>
  <c r="DQ80" i="11"/>
  <c r="DB131" i="11"/>
  <c r="DC131" i="11"/>
  <c r="DD131" i="11"/>
  <c r="EB41" i="11"/>
  <c r="ED41" i="11"/>
  <c r="EC41" i="11"/>
  <c r="DB57" i="11"/>
  <c r="DC57" i="11"/>
  <c r="DD57" i="11"/>
  <c r="DC79" i="11"/>
  <c r="DB79" i="11"/>
  <c r="DD79" i="11"/>
  <c r="DB89" i="11"/>
  <c r="DC89" i="11"/>
  <c r="DD89" i="11"/>
  <c r="EJ139" i="11"/>
  <c r="EK139" i="11" s="1"/>
  <c r="EG139" i="11"/>
  <c r="EE139" i="11"/>
  <c r="EF139" i="11"/>
  <c r="EH139" i="11"/>
  <c r="EI139" i="11"/>
  <c r="CW58" i="11"/>
  <c r="CT58" i="11"/>
  <c r="CV58" i="11"/>
  <c r="CS58" i="11"/>
  <c r="CU58" i="11"/>
  <c r="EB22" i="11"/>
  <c r="EO24" i="11"/>
  <c r="DD18" i="11"/>
  <c r="DH18" i="11" s="1"/>
  <c r="CP27" i="11"/>
  <c r="DB104" i="11"/>
  <c r="DC104" i="11"/>
  <c r="DD104" i="11"/>
  <c r="EO58" i="11"/>
  <c r="EP58" i="11"/>
  <c r="EQ58" i="11"/>
  <c r="ER58" i="11" s="1"/>
  <c r="EP118" i="11"/>
  <c r="EQ118" i="11"/>
  <c r="ER118" i="11" s="1"/>
  <c r="EO118" i="11"/>
  <c r="EO38" i="11"/>
  <c r="EP38" i="11"/>
  <c r="EQ38" i="11"/>
  <c r="ER38" i="11" s="1"/>
  <c r="CO38" i="11"/>
  <c r="CQ38" i="11"/>
  <c r="CR38" i="11" s="1"/>
  <c r="CP38" i="11"/>
  <c r="EB54" i="11"/>
  <c r="ED54" i="11"/>
  <c r="EC54" i="11"/>
  <c r="EP70" i="11"/>
  <c r="EO70" i="11"/>
  <c r="EQ70" i="11"/>
  <c r="ER70" i="11" s="1"/>
  <c r="EO86" i="11"/>
  <c r="EP86" i="11"/>
  <c r="EQ86" i="11"/>
  <c r="ER86" i="11" s="1"/>
  <c r="EB86" i="11"/>
  <c r="ED86" i="11"/>
  <c r="EC86" i="11"/>
  <c r="DC124" i="11"/>
  <c r="DD124" i="11"/>
  <c r="DB124" i="11"/>
  <c r="DD127" i="11"/>
  <c r="DC127" i="11"/>
  <c r="DB127" i="11"/>
  <c r="CO64" i="11"/>
  <c r="CP64" i="11"/>
  <c r="CQ64" i="11"/>
  <c r="CR64" i="11" s="1"/>
  <c r="EC79" i="11"/>
  <c r="EB79" i="11"/>
  <c r="ED79" i="11"/>
  <c r="CO143" i="11"/>
  <c r="CQ143" i="11"/>
  <c r="CR143" i="11" s="1"/>
  <c r="CP143" i="11"/>
  <c r="DO44" i="11"/>
  <c r="DP44" i="11"/>
  <c r="DQ44" i="11"/>
  <c r="EO60" i="11"/>
  <c r="EQ60" i="11"/>
  <c r="ER60" i="11" s="1"/>
  <c r="EP60" i="11"/>
  <c r="FC92" i="11"/>
  <c r="FB92" i="11"/>
  <c r="FD92" i="11"/>
  <c r="DQ104" i="11"/>
  <c r="DP104" i="11"/>
  <c r="DO104" i="11"/>
  <c r="EO115" i="11"/>
  <c r="EP115" i="11"/>
  <c r="EQ115" i="11"/>
  <c r="ER115" i="11" s="1"/>
  <c r="CP120" i="11"/>
  <c r="CO120" i="11"/>
  <c r="CQ120" i="11"/>
  <c r="CR120" i="11" s="1"/>
  <c r="CO59" i="11"/>
  <c r="CQ59" i="11"/>
  <c r="CR59" i="11" s="1"/>
  <c r="CP59" i="11"/>
  <c r="DP75" i="11"/>
  <c r="DO75" i="11"/>
  <c r="DQ75" i="11"/>
  <c r="EO105" i="11"/>
  <c r="EP105" i="11"/>
  <c r="EQ105" i="11"/>
  <c r="ER105" i="11" s="1"/>
  <c r="EO122" i="11"/>
  <c r="EQ122" i="11"/>
  <c r="ER122" i="11" s="1"/>
  <c r="EP122" i="11"/>
  <c r="FC138" i="11"/>
  <c r="FD138" i="11"/>
  <c r="FB138" i="11"/>
  <c r="DD82" i="11"/>
  <c r="DB82" i="11"/>
  <c r="DC82" i="11"/>
  <c r="EG133" i="11"/>
  <c r="EH133" i="11"/>
  <c r="EE133" i="11"/>
  <c r="EF133" i="11"/>
  <c r="EI133" i="11"/>
  <c r="FC34" i="11"/>
  <c r="FB34" i="11"/>
  <c r="FD34" i="11"/>
  <c r="DB50" i="11"/>
  <c r="DD50" i="11"/>
  <c r="DC50" i="11"/>
  <c r="DB66" i="11"/>
  <c r="DC66" i="11"/>
  <c r="DD66" i="11"/>
  <c r="EB72" i="11"/>
  <c r="EC72" i="11"/>
  <c r="ED72" i="11"/>
  <c r="FB36" i="11"/>
  <c r="FC36" i="11"/>
  <c r="FD36" i="11"/>
  <c r="EQ40" i="11"/>
  <c r="ER40" i="11" s="1"/>
  <c r="EO40" i="11"/>
  <c r="EP40" i="11"/>
  <c r="DO72" i="11"/>
  <c r="DP72" i="11"/>
  <c r="DQ72" i="11"/>
  <c r="DC121" i="11"/>
  <c r="DB121" i="11"/>
  <c r="DD121" i="11"/>
  <c r="DO33" i="11"/>
  <c r="DP33" i="11"/>
  <c r="DQ33" i="11"/>
  <c r="DB55" i="11"/>
  <c r="DD55" i="11"/>
  <c r="DC55" i="11"/>
  <c r="DB65" i="11"/>
  <c r="DD65" i="11"/>
  <c r="DC65" i="11"/>
  <c r="EB87" i="11"/>
  <c r="ED87" i="11"/>
  <c r="EC87" i="11"/>
  <c r="FB97" i="11"/>
  <c r="FC97" i="11"/>
  <c r="FD97" i="11"/>
  <c r="CP108" i="11"/>
  <c r="CO108" i="11"/>
  <c r="CQ108" i="11"/>
  <c r="CR108" i="11" s="1"/>
  <c r="EC134" i="11"/>
  <c r="EB134" i="11"/>
  <c r="ED134" i="11"/>
  <c r="CQ141" i="11"/>
  <c r="CR141" i="11" s="1"/>
  <c r="CO141" i="11"/>
  <c r="CP141" i="11"/>
  <c r="FC113" i="11"/>
  <c r="FB113" i="11"/>
  <c r="FD113" i="11"/>
  <c r="DO63" i="11"/>
  <c r="DP63" i="11"/>
  <c r="DQ63" i="11"/>
  <c r="EB42" i="11"/>
  <c r="ED42" i="11"/>
  <c r="EC42" i="11"/>
  <c r="FB46" i="11"/>
  <c r="FC46" i="11"/>
  <c r="FD46" i="11"/>
  <c r="FD78" i="11"/>
  <c r="FB78" i="11"/>
  <c r="FC78" i="11"/>
  <c r="ED94" i="11"/>
  <c r="EB94" i="11"/>
  <c r="EC94" i="11"/>
  <c r="DB101" i="11"/>
  <c r="DC101" i="11"/>
  <c r="DD101" i="11"/>
  <c r="DB116" i="11"/>
  <c r="DD116" i="11"/>
  <c r="DC116" i="11"/>
  <c r="EC123" i="11"/>
  <c r="EB123" i="11"/>
  <c r="ED123" i="11"/>
  <c r="DB103" i="11"/>
  <c r="DC103" i="11"/>
  <c r="DD103" i="11"/>
  <c r="EB47" i="11"/>
  <c r="EC47" i="11"/>
  <c r="ED47" i="11"/>
  <c r="FB42" i="11"/>
  <c r="FD42" i="11"/>
  <c r="FC42" i="11"/>
  <c r="CO36" i="11"/>
  <c r="CQ36" i="11"/>
  <c r="CR36" i="11" s="1"/>
  <c r="CP36" i="11"/>
  <c r="DO52" i="11"/>
  <c r="DQ52" i="11"/>
  <c r="DP52" i="11"/>
  <c r="ED110" i="11"/>
  <c r="EC110" i="11"/>
  <c r="EB110" i="11"/>
  <c r="EB119" i="11"/>
  <c r="EC119" i="11"/>
  <c r="ED119" i="11"/>
  <c r="DW133" i="11"/>
  <c r="DR133" i="11"/>
  <c r="DT133" i="11"/>
  <c r="DU133" i="11"/>
  <c r="DV133" i="11"/>
  <c r="DS133" i="11"/>
  <c r="DD45" i="11"/>
  <c r="DB45" i="11"/>
  <c r="DC45" i="11"/>
  <c r="DD61" i="11"/>
  <c r="DC61" i="11"/>
  <c r="DB61" i="11"/>
  <c r="CQ67" i="11"/>
  <c r="CR67" i="11" s="1"/>
  <c r="CO67" i="11"/>
  <c r="CP67" i="11"/>
  <c r="FB93" i="11"/>
  <c r="FC93" i="11"/>
  <c r="FD93" i="11"/>
  <c r="EO93" i="11"/>
  <c r="EQ93" i="11"/>
  <c r="ER93" i="11" s="1"/>
  <c r="EP93" i="11"/>
  <c r="ED60" i="11"/>
  <c r="EC60" i="11"/>
  <c r="EB60" i="11"/>
  <c r="DB87" i="11"/>
  <c r="DD87" i="11"/>
  <c r="DC87" i="11"/>
  <c r="DB58" i="11"/>
  <c r="DC58" i="11"/>
  <c r="DD58" i="11"/>
  <c r="CO74" i="11"/>
  <c r="CP74" i="11"/>
  <c r="CQ74" i="11"/>
  <c r="CR74" i="11" s="1"/>
  <c r="DD102" i="11"/>
  <c r="DB102" i="11"/>
  <c r="DC102" i="11"/>
  <c r="DD137" i="11"/>
  <c r="DB137" i="11"/>
  <c r="DC137" i="11"/>
  <c r="EB57" i="11"/>
  <c r="EC57" i="11"/>
  <c r="ED57" i="11"/>
  <c r="DC138" i="11"/>
  <c r="DD138" i="11"/>
  <c r="DB138" i="11"/>
  <c r="EB32" i="11"/>
  <c r="EC32" i="11"/>
  <c r="ED32" i="11"/>
  <c r="DQ64" i="11"/>
  <c r="DO64" i="11"/>
  <c r="DP64" i="11"/>
  <c r="DB80" i="11"/>
  <c r="DD80" i="11"/>
  <c r="DC80" i="11"/>
  <c r="CO96" i="11"/>
  <c r="CP96" i="11"/>
  <c r="CQ96" i="11"/>
  <c r="CR96" i="11" s="1"/>
  <c r="EB107" i="11"/>
  <c r="EC107" i="11"/>
  <c r="ED107" i="11"/>
  <c r="EB131" i="11"/>
  <c r="EC131" i="11"/>
  <c r="ED131" i="11"/>
  <c r="FB131" i="11"/>
  <c r="FC131" i="11"/>
  <c r="FD131" i="11"/>
  <c r="DB47" i="11"/>
  <c r="DC47" i="11"/>
  <c r="DD47" i="11"/>
  <c r="DQ57" i="11"/>
  <c r="DO57" i="11"/>
  <c r="DP57" i="11"/>
  <c r="CQ63" i="11"/>
  <c r="CR63" i="11" s="1"/>
  <c r="CP63" i="11"/>
  <c r="CO63" i="11"/>
  <c r="EQ79" i="11"/>
  <c r="ER79" i="11" s="1"/>
  <c r="EP79" i="11"/>
  <c r="EO79" i="11"/>
  <c r="CP89" i="11"/>
  <c r="CQ89" i="11"/>
  <c r="CR89" i="11" s="1"/>
  <c r="CO89" i="11"/>
  <c r="DR71" i="11"/>
  <c r="DW71" i="11"/>
  <c r="DU71" i="11"/>
  <c r="DT71" i="11"/>
  <c r="DS71" i="11"/>
  <c r="DV71" i="11"/>
  <c r="CT90" i="11"/>
  <c r="CS90" i="11"/>
  <c r="CV90" i="11"/>
  <c r="CU90" i="11"/>
  <c r="CW90" i="11"/>
  <c r="EF127" i="11"/>
  <c r="EJ127" i="11"/>
  <c r="EK127" i="11" s="1"/>
  <c r="EH127" i="11"/>
  <c r="EI127" i="11"/>
  <c r="EE127" i="11"/>
  <c r="EG127" i="11"/>
  <c r="DR105" i="11"/>
  <c r="DS105" i="11"/>
  <c r="DU105" i="11"/>
  <c r="DV105" i="11"/>
  <c r="DT105" i="11"/>
  <c r="DW105" i="11"/>
  <c r="DC142" i="11"/>
  <c r="DB142" i="11"/>
  <c r="DD142" i="11"/>
  <c r="EB104" i="11"/>
  <c r="EC104" i="11"/>
  <c r="ED104" i="11"/>
  <c r="FD43" i="11"/>
  <c r="FB43" i="11"/>
  <c r="FC43" i="11"/>
  <c r="FD91" i="11"/>
  <c r="FC91" i="11"/>
  <c r="FB91" i="11"/>
  <c r="CQ50" i="11"/>
  <c r="CR50" i="11" s="1"/>
  <c r="CO50" i="11"/>
  <c r="CP50" i="11"/>
  <c r="DP108" i="11"/>
  <c r="DQ108" i="11"/>
  <c r="DO108" i="11"/>
  <c r="DO110" i="11"/>
  <c r="DP110" i="11"/>
  <c r="DQ110" i="11"/>
  <c r="ED61" i="11"/>
  <c r="EB61" i="11"/>
  <c r="EC61" i="11"/>
  <c r="DB136" i="11"/>
  <c r="DC136" i="11"/>
  <c r="DD136" i="11"/>
  <c r="CP131" i="11"/>
  <c r="CQ131" i="11"/>
  <c r="CR131" i="11" s="1"/>
  <c r="CO131" i="11"/>
  <c r="DH91" i="11"/>
  <c r="DG91" i="11"/>
  <c r="DJ91" i="11"/>
  <c r="DI91" i="11"/>
  <c r="DE91" i="11"/>
  <c r="DF91" i="11"/>
  <c r="EQ24" i="11"/>
  <c r="ER24" i="11" s="1"/>
  <c r="ES24" i="11" s="1"/>
  <c r="CP18" i="11"/>
  <c r="EB117" i="11"/>
  <c r="EC117" i="11"/>
  <c r="ED117" i="11"/>
  <c r="EP138" i="11"/>
  <c r="EO138" i="11"/>
  <c r="EQ138" i="11"/>
  <c r="ER138" i="11" s="1"/>
  <c r="EQ54" i="11"/>
  <c r="ER54" i="11" s="1"/>
  <c r="EP54" i="11"/>
  <c r="EO54" i="11"/>
  <c r="FB86" i="11"/>
  <c r="FC86" i="11"/>
  <c r="FD86" i="11"/>
  <c r="CQ100" i="11"/>
  <c r="CR100" i="11" s="1"/>
  <c r="CO100" i="11"/>
  <c r="CP100" i="11"/>
  <c r="FD135" i="11"/>
  <c r="FB135" i="11"/>
  <c r="FC135" i="11"/>
  <c r="FC31" i="11"/>
  <c r="FD31" i="11"/>
  <c r="FB31" i="11"/>
  <c r="EP127" i="11"/>
  <c r="EO127" i="11"/>
  <c r="EQ127" i="11"/>
  <c r="ER127" i="11" s="1"/>
  <c r="DC111" i="11"/>
  <c r="DD111" i="11"/>
  <c r="DB111" i="11"/>
  <c r="ED44" i="11"/>
  <c r="EB44" i="11"/>
  <c r="EC44" i="11"/>
  <c r="EO92" i="11"/>
  <c r="EQ92" i="11"/>
  <c r="ER92" i="11" s="1"/>
  <c r="EP92" i="11"/>
  <c r="DO92" i="11"/>
  <c r="DP92" i="11"/>
  <c r="DQ92" i="11"/>
  <c r="DP120" i="11"/>
  <c r="DO120" i="11"/>
  <c r="DQ120" i="11"/>
  <c r="FB129" i="11"/>
  <c r="FC129" i="11"/>
  <c r="FD129" i="11"/>
  <c r="EB43" i="11"/>
  <c r="EC43" i="11"/>
  <c r="ED43" i="11"/>
  <c r="DO53" i="11"/>
  <c r="DP53" i="11"/>
  <c r="DQ53" i="11"/>
  <c r="DC59" i="11"/>
  <c r="DB59" i="11"/>
  <c r="DD59" i="11"/>
  <c r="EB69" i="11"/>
  <c r="EC69" i="11"/>
  <c r="ED69" i="11"/>
  <c r="CO85" i="11"/>
  <c r="CP85" i="11"/>
  <c r="CQ85" i="11"/>
  <c r="CR85" i="11" s="1"/>
  <c r="DO91" i="11"/>
  <c r="DP91" i="11"/>
  <c r="DQ91" i="11"/>
  <c r="CQ105" i="11"/>
  <c r="CR105" i="11" s="1"/>
  <c r="CO105" i="11"/>
  <c r="CP105" i="11"/>
  <c r="DC122" i="11"/>
  <c r="DB122" i="11"/>
  <c r="DD122" i="11"/>
  <c r="CP138" i="11"/>
  <c r="CO138" i="11"/>
  <c r="CQ138" i="11"/>
  <c r="CR138" i="11" s="1"/>
  <c r="DR106" i="11"/>
  <c r="DT106" i="11"/>
  <c r="DW106" i="11"/>
  <c r="DS106" i="11"/>
  <c r="DU106" i="11"/>
  <c r="DV106" i="11"/>
  <c r="DI68" i="11"/>
  <c r="DJ68" i="11"/>
  <c r="DG68" i="11"/>
  <c r="DH68" i="11"/>
  <c r="DE68" i="11"/>
  <c r="DF68" i="11"/>
  <c r="DT42" i="11"/>
  <c r="DU42" i="11"/>
  <c r="DV42" i="11"/>
  <c r="DS42" i="11"/>
  <c r="DW42" i="11"/>
  <c r="DR42" i="11"/>
  <c r="EO82" i="11"/>
  <c r="EP82" i="11"/>
  <c r="EQ82" i="11"/>
  <c r="ER82" i="11" s="1"/>
  <c r="CP112" i="11"/>
  <c r="CO112" i="11"/>
  <c r="CQ112" i="11"/>
  <c r="CR112" i="11" s="1"/>
  <c r="CP137" i="11"/>
  <c r="CQ137" i="11"/>
  <c r="CR137" i="11" s="1"/>
  <c r="CO137" i="11"/>
  <c r="DO111" i="11"/>
  <c r="DP111" i="11"/>
  <c r="DQ111" i="11"/>
  <c r="DB56" i="11"/>
  <c r="DC56" i="11"/>
  <c r="DD56" i="11"/>
  <c r="FB72" i="11"/>
  <c r="FD72" i="11"/>
  <c r="FC72" i="11"/>
  <c r="CP109" i="11"/>
  <c r="CO109" i="11"/>
  <c r="CQ109" i="11"/>
  <c r="CR109" i="11" s="1"/>
  <c r="DO112" i="11"/>
  <c r="DP112" i="11"/>
  <c r="DQ112" i="11"/>
  <c r="CQ132" i="11"/>
  <c r="CR132" i="11" s="1"/>
  <c r="CP132" i="11"/>
  <c r="CO132" i="11"/>
  <c r="FC33" i="11"/>
  <c r="FD33" i="11"/>
  <c r="FB33" i="11"/>
  <c r="EQ49" i="11"/>
  <c r="ER49" i="11" s="1"/>
  <c r="EP49" i="11"/>
  <c r="EO49" i="11"/>
  <c r="EC49" i="11"/>
  <c r="ED49" i="11"/>
  <c r="EB49" i="11"/>
  <c r="DO65" i="11"/>
  <c r="DP65" i="11"/>
  <c r="DQ65" i="11"/>
  <c r="ED71" i="11"/>
  <c r="EB71" i="11"/>
  <c r="EC71" i="11"/>
  <c r="DQ87" i="11"/>
  <c r="DP87" i="11"/>
  <c r="DO87" i="11"/>
  <c r="FB108" i="11"/>
  <c r="FC108" i="11"/>
  <c r="FD108" i="11"/>
  <c r="EP134" i="11"/>
  <c r="EQ134" i="11"/>
  <c r="ER134" i="11" s="1"/>
  <c r="EO134" i="11"/>
  <c r="EC141" i="11"/>
  <c r="ED141" i="11"/>
  <c r="EB141" i="11"/>
  <c r="DQ30" i="11"/>
  <c r="DO30" i="11"/>
  <c r="DP30" i="11"/>
  <c r="CP46" i="11"/>
  <c r="CO46" i="11"/>
  <c r="CQ46" i="11"/>
  <c r="CR46" i="11" s="1"/>
  <c r="EQ62" i="11"/>
  <c r="ER62" i="11" s="1"/>
  <c r="EO62" i="11"/>
  <c r="EP62" i="11"/>
  <c r="EO78" i="11"/>
  <c r="EP78" i="11"/>
  <c r="EQ78" i="11"/>
  <c r="ER78" i="11" s="1"/>
  <c r="DD94" i="11"/>
  <c r="DB94" i="11"/>
  <c r="DC94" i="11"/>
  <c r="EQ106" i="11"/>
  <c r="ER106" i="11" s="1"/>
  <c r="EO106" i="11"/>
  <c r="EP106" i="11"/>
  <c r="EC116" i="11"/>
  <c r="ED116" i="11"/>
  <c r="EB116" i="11"/>
  <c r="DP130" i="11"/>
  <c r="DO130" i="11"/>
  <c r="DQ130" i="11"/>
  <c r="DO58" i="11"/>
  <c r="DP58" i="11"/>
  <c r="DQ58" i="11"/>
  <c r="FD52" i="11"/>
  <c r="FC52" i="11"/>
  <c r="FB52" i="11"/>
  <c r="DB119" i="11"/>
  <c r="DC119" i="11"/>
  <c r="DD119" i="11"/>
  <c r="FD45" i="11"/>
  <c r="FB45" i="11"/>
  <c r="FC45" i="11"/>
  <c r="FC67" i="11"/>
  <c r="FB67" i="11"/>
  <c r="FD67" i="11"/>
  <c r="DB77" i="11"/>
  <c r="DD77" i="11"/>
  <c r="DC77" i="11"/>
  <c r="CO93" i="11"/>
  <c r="CP93" i="11"/>
  <c r="CQ93" i="11"/>
  <c r="CR93" i="11" s="1"/>
  <c r="EP103" i="11"/>
  <c r="EO103" i="11"/>
  <c r="EQ103" i="11"/>
  <c r="ER103" i="11" s="1"/>
  <c r="FB126" i="11"/>
  <c r="FC126" i="11"/>
  <c r="FD126" i="11"/>
  <c r="EU48" i="11"/>
  <c r="EW48" i="11"/>
  <c r="EV48" i="11"/>
  <c r="ES48" i="11"/>
  <c r="ET48" i="11"/>
  <c r="DQ101" i="11"/>
  <c r="DP101" i="11"/>
  <c r="DO101" i="11"/>
  <c r="ED58" i="11"/>
  <c r="EB58" i="11"/>
  <c r="EC58" i="11"/>
  <c r="CQ114" i="11"/>
  <c r="CR114" i="11" s="1"/>
  <c r="CO114" i="11"/>
  <c r="CP114" i="11"/>
  <c r="EO137" i="11"/>
  <c r="EP137" i="11"/>
  <c r="EQ137" i="11"/>
  <c r="ER137" i="11" s="1"/>
  <c r="EC142" i="11"/>
  <c r="EB142" i="11"/>
  <c r="ED142" i="11"/>
  <c r="EC97" i="11"/>
  <c r="ED97" i="11"/>
  <c r="EB97" i="11"/>
  <c r="DB139" i="11"/>
  <c r="DC139" i="11"/>
  <c r="DD139" i="11"/>
  <c r="CO98" i="11"/>
  <c r="CQ98" i="11"/>
  <c r="CR98" i="11" s="1"/>
  <c r="CP98" i="11"/>
  <c r="EO113" i="11"/>
  <c r="EP113" i="11"/>
  <c r="EQ113" i="11"/>
  <c r="ER113" i="11" s="1"/>
  <c r="DO47" i="11"/>
  <c r="DP47" i="11"/>
  <c r="DQ47" i="11"/>
  <c r="FC79" i="11"/>
  <c r="FB79" i="11"/>
  <c r="FD79" i="11"/>
  <c r="EO95" i="11"/>
  <c r="EP95" i="11"/>
  <c r="EQ95" i="11"/>
  <c r="ER95" i="11" s="1"/>
  <c r="CV110" i="11"/>
  <c r="CW110" i="11"/>
  <c r="CS110" i="11"/>
  <c r="CU110" i="11"/>
  <c r="CT110" i="11"/>
  <c r="CU135" i="11"/>
  <c r="CS135" i="11"/>
  <c r="CW135" i="11"/>
  <c r="CT135" i="11"/>
  <c r="CV135" i="11"/>
  <c r="EG129" i="11"/>
  <c r="EH129" i="11"/>
  <c r="EE129" i="11"/>
  <c r="EF129" i="11"/>
  <c r="EJ129" i="11"/>
  <c r="EK129" i="11" s="1"/>
  <c r="EI129" i="11"/>
  <c r="FE59" i="11"/>
  <c r="FH59" i="11"/>
  <c r="FI59" i="11"/>
  <c r="FJ59" i="11"/>
  <c r="FF59" i="11"/>
  <c r="FG59" i="11"/>
  <c r="DQ86" i="11"/>
  <c r="DO86" i="11"/>
  <c r="DP86" i="11"/>
  <c r="EB98" i="11"/>
  <c r="EC98" i="11"/>
  <c r="ED98" i="11"/>
  <c r="DP34" i="11"/>
  <c r="DO34" i="11"/>
  <c r="DQ34" i="11"/>
  <c r="FC40" i="11"/>
  <c r="FB40" i="11"/>
  <c r="FD40" i="11"/>
  <c r="EB112" i="11"/>
  <c r="ED112" i="11"/>
  <c r="EC112" i="11"/>
  <c r="EB65" i="11"/>
  <c r="ED65" i="11"/>
  <c r="EC65" i="11"/>
  <c r="DO94" i="11"/>
  <c r="DP94" i="11"/>
  <c r="DQ94" i="11"/>
  <c r="EB36" i="11"/>
  <c r="EC36" i="11"/>
  <c r="ED36" i="11"/>
  <c r="EP45" i="11"/>
  <c r="EO45" i="11"/>
  <c r="EQ45" i="11"/>
  <c r="ER45" i="11" s="1"/>
  <c r="EB67" i="11"/>
  <c r="ED67" i="11"/>
  <c r="EC67" i="11"/>
  <c r="CO49" i="11"/>
  <c r="CP49" i="11"/>
  <c r="CQ49" i="11"/>
  <c r="CR49" i="11" s="1"/>
  <c r="EQ98" i="11"/>
  <c r="ER98" i="11" s="1"/>
  <c r="EP98" i="11"/>
  <c r="EO98" i="11"/>
  <c r="EO102" i="11"/>
  <c r="EP102" i="11"/>
  <c r="EQ102" i="11"/>
  <c r="ER102" i="11" s="1"/>
  <c r="FC64" i="11"/>
  <c r="FB64" i="11"/>
  <c r="FD64" i="11"/>
  <c r="DB96" i="11"/>
  <c r="DC96" i="11"/>
  <c r="DD96" i="11"/>
  <c r="CO57" i="11"/>
  <c r="CP57" i="11"/>
  <c r="CQ57" i="11"/>
  <c r="CR57" i="11" s="1"/>
  <c r="EB120" i="11"/>
  <c r="ED120" i="11"/>
  <c r="EC120" i="11"/>
  <c r="DC128" i="11"/>
  <c r="DD128" i="11"/>
  <c r="DB128" i="11"/>
  <c r="DQ139" i="11"/>
  <c r="DO139" i="11"/>
  <c r="DP139" i="11"/>
  <c r="CO82" i="11"/>
  <c r="CQ82" i="11"/>
  <c r="CR82" i="11" s="1"/>
  <c r="CP82" i="11"/>
  <c r="FD38" i="11"/>
  <c r="FB38" i="11"/>
  <c r="FC38" i="11"/>
  <c r="FC54" i="11"/>
  <c r="FB54" i="11"/>
  <c r="FD54" i="11"/>
  <c r="DO54" i="11"/>
  <c r="DP54" i="11"/>
  <c r="DQ54" i="11"/>
  <c r="DD86" i="11"/>
  <c r="DB86" i="11"/>
  <c r="DC86" i="11"/>
  <c r="DC135" i="11"/>
  <c r="DD135" i="11"/>
  <c r="DB135" i="11"/>
  <c r="CP31" i="11"/>
  <c r="CO31" i="11"/>
  <c r="CQ31" i="11"/>
  <c r="CR31" i="11" s="1"/>
  <c r="DP140" i="11"/>
  <c r="DO140" i="11"/>
  <c r="DQ140" i="11"/>
  <c r="DC35" i="11"/>
  <c r="DD35" i="11"/>
  <c r="DB35" i="11"/>
  <c r="DP114" i="11"/>
  <c r="DQ114" i="11"/>
  <c r="DO114" i="11"/>
  <c r="FB50" i="11"/>
  <c r="FD50" i="11"/>
  <c r="FC50" i="11"/>
  <c r="DB44" i="11"/>
  <c r="DC44" i="11"/>
  <c r="DD44" i="11"/>
  <c r="FD44" i="11"/>
  <c r="FC44" i="11"/>
  <c r="FB44" i="11"/>
  <c r="EQ104" i="11"/>
  <c r="ER104" i="11" s="1"/>
  <c r="EO104" i="11"/>
  <c r="EP104" i="11"/>
  <c r="EC115" i="11"/>
  <c r="EB115" i="11"/>
  <c r="ED115" i="11"/>
  <c r="EC37" i="11"/>
  <c r="EB37" i="11"/>
  <c r="ED37" i="11"/>
  <c r="DQ43" i="11"/>
  <c r="DP43" i="11"/>
  <c r="DO43" i="11"/>
  <c r="CO53" i="11"/>
  <c r="CQ53" i="11"/>
  <c r="CR53" i="11" s="1"/>
  <c r="CP53" i="11"/>
  <c r="ED59" i="11"/>
  <c r="EC59" i="11"/>
  <c r="EB59" i="11"/>
  <c r="CP69" i="11"/>
  <c r="CO69" i="11"/>
  <c r="CQ69" i="11"/>
  <c r="CR69" i="11" s="1"/>
  <c r="CQ75" i="11"/>
  <c r="CR75" i="11" s="1"/>
  <c r="CP75" i="11"/>
  <c r="CO75" i="11"/>
  <c r="DB85" i="11"/>
  <c r="DD85" i="11"/>
  <c r="DC85" i="11"/>
  <c r="DO122" i="11"/>
  <c r="DQ122" i="11"/>
  <c r="DP122" i="11"/>
  <c r="CP122" i="11"/>
  <c r="CQ122" i="11"/>
  <c r="CR122" i="11" s="1"/>
  <c r="CO122" i="11"/>
  <c r="FD143" i="11"/>
  <c r="FB143" i="11"/>
  <c r="FC143" i="11"/>
  <c r="FC125" i="11"/>
  <c r="FD125" i="11"/>
  <c r="FB125" i="11"/>
  <c r="DW55" i="11"/>
  <c r="DT55" i="11"/>
  <c r="DR55" i="11"/>
  <c r="DS55" i="11"/>
  <c r="DU55" i="11"/>
  <c r="DV55" i="11"/>
  <c r="EP50" i="11"/>
  <c r="EO50" i="11"/>
  <c r="EQ50" i="11"/>
  <c r="ER50" i="11" s="1"/>
  <c r="EO101" i="11"/>
  <c r="EP101" i="11"/>
  <c r="EQ101" i="11"/>
  <c r="ER101" i="11" s="1"/>
  <c r="FB118" i="11"/>
  <c r="FC118" i="11"/>
  <c r="FD118" i="11"/>
  <c r="DC40" i="11"/>
  <c r="DB40" i="11"/>
  <c r="DD40" i="11"/>
  <c r="EP56" i="11"/>
  <c r="EQ56" i="11"/>
  <c r="ER56" i="11" s="1"/>
  <c r="EO56" i="11"/>
  <c r="FD109" i="11"/>
  <c r="FC109" i="11"/>
  <c r="FB109" i="11"/>
  <c r="DB112" i="11"/>
  <c r="DC112" i="11"/>
  <c r="DD112" i="11"/>
  <c r="EO121" i="11"/>
  <c r="EP121" i="11"/>
  <c r="EQ121" i="11"/>
  <c r="ER121" i="11" s="1"/>
  <c r="EC132" i="11"/>
  <c r="ED132" i="11"/>
  <c r="EB132" i="11"/>
  <c r="CO39" i="11"/>
  <c r="CP39" i="11"/>
  <c r="CQ39" i="11"/>
  <c r="CR39" i="11" s="1"/>
  <c r="DC49" i="11"/>
  <c r="DB49" i="11"/>
  <c r="DD49" i="11"/>
  <c r="FC49" i="11"/>
  <c r="FB49" i="11"/>
  <c r="FD49" i="11"/>
  <c r="EB55" i="11"/>
  <c r="ED55" i="11"/>
  <c r="EC55" i="11"/>
  <c r="FB65" i="11"/>
  <c r="FD65" i="11"/>
  <c r="FC65" i="11"/>
  <c r="CO87" i="11"/>
  <c r="CQ87" i="11"/>
  <c r="CR87" i="11" s="1"/>
  <c r="CP87" i="11"/>
  <c r="DO97" i="11"/>
  <c r="DP97" i="11"/>
  <c r="DQ97" i="11"/>
  <c r="EC108" i="11"/>
  <c r="ED108" i="11"/>
  <c r="EB108" i="11"/>
  <c r="DP141" i="11"/>
  <c r="DO141" i="11"/>
  <c r="DQ141" i="11"/>
  <c r="DQ95" i="11"/>
  <c r="DP95" i="11"/>
  <c r="DO95" i="11"/>
  <c r="EB66" i="11"/>
  <c r="ED66" i="11"/>
  <c r="EC66" i="11"/>
  <c r="EP30" i="11"/>
  <c r="EO30" i="11"/>
  <c r="EQ30" i="11"/>
  <c r="ER30" i="11" s="1"/>
  <c r="CO30" i="11"/>
  <c r="CP30" i="11"/>
  <c r="CQ30" i="11"/>
  <c r="CR30" i="11" s="1"/>
  <c r="DB46" i="11"/>
  <c r="DC46" i="11"/>
  <c r="DD46" i="11"/>
  <c r="DO62" i="11"/>
  <c r="DP62" i="11"/>
  <c r="DQ62" i="11"/>
  <c r="EO94" i="11"/>
  <c r="EP94" i="11"/>
  <c r="EQ94" i="11"/>
  <c r="ER94" i="11" s="1"/>
  <c r="EB101" i="11"/>
  <c r="EC101" i="11"/>
  <c r="ED101" i="11"/>
  <c r="CO106" i="11"/>
  <c r="CQ106" i="11"/>
  <c r="CR106" i="11" s="1"/>
  <c r="CP106" i="11"/>
  <c r="DC130" i="11"/>
  <c r="DB130" i="11"/>
  <c r="DD130" i="11"/>
  <c r="CP139" i="11"/>
  <c r="CQ139" i="11"/>
  <c r="CR139" i="11" s="1"/>
  <c r="CO139" i="11"/>
  <c r="EO89" i="11"/>
  <c r="EP89" i="11"/>
  <c r="EQ89" i="11"/>
  <c r="ER89" i="11" s="1"/>
  <c r="FC66" i="11"/>
  <c r="FD66" i="11"/>
  <c r="FB66" i="11"/>
  <c r="DC129" i="11"/>
  <c r="DD129" i="11"/>
  <c r="DB129" i="11"/>
  <c r="CO52" i="11"/>
  <c r="CQ52" i="11"/>
  <c r="CR52" i="11" s="1"/>
  <c r="CP52" i="11"/>
  <c r="FB68" i="11"/>
  <c r="FC68" i="11"/>
  <c r="FD68" i="11"/>
  <c r="EQ84" i="11"/>
  <c r="ER84" i="11" s="1"/>
  <c r="EO84" i="11"/>
  <c r="EP84" i="11"/>
  <c r="ED99" i="11"/>
  <c r="EC99" i="11"/>
  <c r="EB99" i="11"/>
  <c r="EQ29" i="11"/>
  <c r="ER29" i="11" s="1"/>
  <c r="EO29" i="11"/>
  <c r="EP29" i="11"/>
  <c r="FD35" i="11"/>
  <c r="FB35" i="11"/>
  <c r="FC35" i="11"/>
  <c r="ED45" i="11"/>
  <c r="EB45" i="11"/>
  <c r="EC45" i="11"/>
  <c r="CO45" i="11"/>
  <c r="CP45" i="11"/>
  <c r="CQ45" i="11"/>
  <c r="CR45" i="11" s="1"/>
  <c r="FB61" i="11"/>
  <c r="FD61" i="11"/>
  <c r="FC61" i="11"/>
  <c r="DC67" i="11"/>
  <c r="DB67" i="11"/>
  <c r="DD67" i="11"/>
  <c r="EB77" i="11"/>
  <c r="ED77" i="11"/>
  <c r="EC77" i="11"/>
  <c r="DD83" i="11"/>
  <c r="DB83" i="11"/>
  <c r="DC83" i="11"/>
  <c r="FD103" i="11"/>
  <c r="FC103" i="11"/>
  <c r="FB103" i="11"/>
  <c r="EB126" i="11"/>
  <c r="ED126" i="11"/>
  <c r="EC126" i="11"/>
  <c r="DB118" i="11"/>
  <c r="DC118" i="11"/>
  <c r="DD118" i="11"/>
  <c r="CO42" i="11"/>
  <c r="CQ42" i="11"/>
  <c r="CR42" i="11" s="1"/>
  <c r="CP42" i="11"/>
  <c r="DD114" i="11"/>
  <c r="DC114" i="11"/>
  <c r="DB114" i="11"/>
  <c r="DO137" i="11"/>
  <c r="DP137" i="11"/>
  <c r="DQ137" i="11"/>
  <c r="FC142" i="11"/>
  <c r="FB142" i="11"/>
  <c r="FD142" i="11"/>
  <c r="EB84" i="11"/>
  <c r="EC84" i="11"/>
  <c r="ED84" i="11"/>
  <c r="FC140" i="11"/>
  <c r="FB140" i="11"/>
  <c r="FD140" i="11"/>
  <c r="CQ32" i="11"/>
  <c r="CR32" i="11" s="1"/>
  <c r="CO32" i="11"/>
  <c r="CP32" i="11"/>
  <c r="DC64" i="11"/>
  <c r="DB64" i="11"/>
  <c r="DD64" i="11"/>
  <c r="FC80" i="11"/>
  <c r="FD80" i="11"/>
  <c r="FB80" i="11"/>
  <c r="DB107" i="11"/>
  <c r="DD107" i="11"/>
  <c r="DC107" i="11"/>
  <c r="EC113" i="11"/>
  <c r="EB113" i="11"/>
  <c r="ED113" i="11"/>
  <c r="EP128" i="11"/>
  <c r="EQ128" i="11"/>
  <c r="ER128" i="11" s="1"/>
  <c r="EO128" i="11"/>
  <c r="DQ131" i="11"/>
  <c r="DP131" i="11"/>
  <c r="DO131" i="11"/>
  <c r="CQ41" i="11"/>
  <c r="CR41" i="11" s="1"/>
  <c r="CO41" i="11"/>
  <c r="CP41" i="11"/>
  <c r="EO47" i="11"/>
  <c r="EP47" i="11"/>
  <c r="EQ47" i="11"/>
  <c r="ER47" i="11" s="1"/>
  <c r="EB63" i="11"/>
  <c r="EC63" i="11"/>
  <c r="ED63" i="11"/>
  <c r="CP79" i="11"/>
  <c r="CQ79" i="11"/>
  <c r="CR79" i="11" s="1"/>
  <c r="CO79" i="11"/>
  <c r="EI40" i="11"/>
  <c r="EJ40" i="11"/>
  <c r="EK40" i="11" s="1"/>
  <c r="EF40" i="11"/>
  <c r="EG40" i="11"/>
  <c r="EH40" i="11"/>
  <c r="EE40" i="11"/>
  <c r="FG84" i="11"/>
  <c r="FH84" i="11"/>
  <c r="FE84" i="11"/>
  <c r="FI84" i="11"/>
  <c r="FJ84" i="11"/>
  <c r="FF84" i="11"/>
  <c r="CU104" i="11"/>
  <c r="CT104" i="11"/>
  <c r="CW104" i="11"/>
  <c r="CS104" i="11"/>
  <c r="CV104" i="11"/>
  <c r="FI69" i="11"/>
  <c r="FG69" i="11"/>
  <c r="FJ69" i="11"/>
  <c r="FF69" i="11"/>
  <c r="FH69" i="11"/>
  <c r="FE69" i="11"/>
  <c r="EJ125" i="11"/>
  <c r="EK125" i="11" s="1"/>
  <c r="EG125" i="11"/>
  <c r="EE125" i="11"/>
  <c r="EF125" i="11"/>
  <c r="EI125" i="11"/>
  <c r="EH125" i="11"/>
  <c r="EO111" i="11"/>
  <c r="EP111" i="11"/>
  <c r="EQ111" i="11"/>
  <c r="ER111" i="11" s="1"/>
  <c r="DC31" i="11"/>
  <c r="DD31" i="11"/>
  <c r="DB31" i="11"/>
  <c r="FB60" i="11"/>
  <c r="FC60" i="11"/>
  <c r="FD60" i="11"/>
  <c r="FD53" i="11"/>
  <c r="FB53" i="11"/>
  <c r="FC53" i="11"/>
  <c r="DC143" i="11"/>
  <c r="DD143" i="11"/>
  <c r="DB143" i="11"/>
  <c r="DB81" i="11"/>
  <c r="DC81" i="11"/>
  <c r="DD81" i="11"/>
  <c r="DP134" i="11"/>
  <c r="DO134" i="11"/>
  <c r="DQ134" i="11"/>
  <c r="CP119" i="11"/>
  <c r="CQ119" i="11"/>
  <c r="CR119" i="11" s="1"/>
  <c r="CO119" i="11"/>
  <c r="DC141" i="11"/>
  <c r="DB141" i="11"/>
  <c r="DD141" i="11"/>
  <c r="EC136" i="11"/>
  <c r="ED136" i="11"/>
  <c r="EB136" i="11"/>
  <c r="CO70" i="11"/>
  <c r="CP70" i="11"/>
  <c r="CQ70" i="11"/>
  <c r="CR70" i="11" s="1"/>
  <c r="DB100" i="11"/>
  <c r="DD100" i="11"/>
  <c r="DC100" i="11"/>
  <c r="FB100" i="11"/>
  <c r="FD100" i="11"/>
  <c r="FC100" i="11"/>
  <c r="CP117" i="11"/>
  <c r="CO117" i="11"/>
  <c r="CQ117" i="11"/>
  <c r="CR117" i="11" s="1"/>
  <c r="EC135" i="11"/>
  <c r="ED135" i="11"/>
  <c r="EB135" i="11"/>
  <c r="EB124" i="11"/>
  <c r="EC124" i="11"/>
  <c r="ED124" i="11"/>
  <c r="DQ124" i="11"/>
  <c r="DP124" i="11"/>
  <c r="DO124" i="11"/>
  <c r="DC140" i="11"/>
  <c r="DB140" i="11"/>
  <c r="DD140" i="11"/>
  <c r="EC92" i="11"/>
  <c r="ED92" i="11"/>
  <c r="EB92" i="11"/>
  <c r="FB58" i="11"/>
  <c r="FC58" i="11"/>
  <c r="FD58" i="11"/>
  <c r="DC92" i="11"/>
  <c r="DD92" i="11"/>
  <c r="DB92" i="11"/>
  <c r="FC115" i="11"/>
  <c r="FD115" i="11"/>
  <c r="FB115" i="11"/>
  <c r="EO129" i="11"/>
  <c r="EP129" i="11"/>
  <c r="EQ129" i="11"/>
  <c r="ER129" i="11" s="1"/>
  <c r="EP53" i="11"/>
  <c r="EQ53" i="11"/>
  <c r="ER53" i="11" s="1"/>
  <c r="EO53" i="11"/>
  <c r="DO59" i="11"/>
  <c r="DP59" i="11"/>
  <c r="DQ59" i="11"/>
  <c r="DC75" i="11"/>
  <c r="DD75" i="11"/>
  <c r="DB75" i="11"/>
  <c r="EO85" i="11"/>
  <c r="EP85" i="11"/>
  <c r="EQ85" i="11"/>
  <c r="ER85" i="11" s="1"/>
  <c r="EO91" i="11"/>
  <c r="EP91" i="11"/>
  <c r="EQ91" i="11"/>
  <c r="ER91" i="11" s="1"/>
  <c r="DD105" i="11"/>
  <c r="DB105" i="11"/>
  <c r="DC105" i="11"/>
  <c r="DP143" i="11"/>
  <c r="DQ143" i="11"/>
  <c r="DO143" i="11"/>
  <c r="DQ118" i="11"/>
  <c r="DO118" i="11"/>
  <c r="DP118" i="11"/>
  <c r="EU43" i="11"/>
  <c r="ES43" i="11"/>
  <c r="ET43" i="11"/>
  <c r="DP50" i="11"/>
  <c r="DO50" i="11"/>
  <c r="DQ50" i="11"/>
  <c r="EV90" i="11"/>
  <c r="EW90" i="11"/>
  <c r="ES90" i="11"/>
  <c r="ET90" i="11"/>
  <c r="EU90" i="11"/>
  <c r="DS136" i="11"/>
  <c r="DR136" i="11"/>
  <c r="DT136" i="11"/>
  <c r="DU136" i="11"/>
  <c r="DV136" i="11"/>
  <c r="DW136" i="11"/>
  <c r="EC34" i="11"/>
  <c r="EB34" i="11"/>
  <c r="ED34" i="11"/>
  <c r="DP107" i="11"/>
  <c r="DO107" i="11"/>
  <c r="DQ107" i="11"/>
  <c r="EP142" i="11"/>
  <c r="EO142" i="11"/>
  <c r="EQ142" i="11"/>
  <c r="ER142" i="11" s="1"/>
  <c r="DP40" i="11"/>
  <c r="DQ40" i="11"/>
  <c r="DO40" i="11"/>
  <c r="FB56" i="11"/>
  <c r="FD56" i="11"/>
  <c r="FC56" i="11"/>
  <c r="DB72" i="11"/>
  <c r="DD72" i="11"/>
  <c r="DC72" i="11"/>
  <c r="EC88" i="11"/>
  <c r="EB88" i="11"/>
  <c r="ED88" i="11"/>
  <c r="EB109" i="11"/>
  <c r="ED109" i="11"/>
  <c r="EC109" i="11"/>
  <c r="EP112" i="11"/>
  <c r="EQ112" i="11"/>
  <c r="ER112" i="11" s="1"/>
  <c r="EO112" i="11"/>
  <c r="FC121" i="11"/>
  <c r="FD121" i="11"/>
  <c r="FB121" i="11"/>
  <c r="DB39" i="11"/>
  <c r="DC39" i="11"/>
  <c r="DD39" i="11"/>
  <c r="DQ49" i="11"/>
  <c r="DO49" i="11"/>
  <c r="DP49" i="11"/>
  <c r="EP55" i="11"/>
  <c r="EO55" i="11"/>
  <c r="EQ55" i="11"/>
  <c r="ER55" i="11" s="1"/>
  <c r="DO81" i="11"/>
  <c r="DQ81" i="11"/>
  <c r="DP81" i="11"/>
  <c r="EQ87" i="11"/>
  <c r="ER87" i="11" s="1"/>
  <c r="EP87" i="11"/>
  <c r="EO87" i="11"/>
  <c r="DC134" i="11"/>
  <c r="DB134" i="11"/>
  <c r="DD134" i="11"/>
  <c r="DC52" i="11"/>
  <c r="DD52" i="11"/>
  <c r="DB52" i="11"/>
  <c r="DB125" i="11"/>
  <c r="DD125" i="11"/>
  <c r="DC125" i="11"/>
  <c r="EQ74" i="11"/>
  <c r="ER74" i="11" s="1"/>
  <c r="EO74" i="11"/>
  <c r="EP74" i="11"/>
  <c r="CP133" i="11"/>
  <c r="CO133" i="11"/>
  <c r="CQ133" i="11"/>
  <c r="CR133" i="11" s="1"/>
  <c r="FB30" i="11"/>
  <c r="FC30" i="11"/>
  <c r="FD30" i="11"/>
  <c r="FD94" i="11"/>
  <c r="FB94" i="11"/>
  <c r="FC94" i="11"/>
  <c r="CO101" i="11"/>
  <c r="CP101" i="11"/>
  <c r="CQ101" i="11"/>
  <c r="CR101" i="11" s="1"/>
  <c r="FC106" i="11"/>
  <c r="FD106" i="11"/>
  <c r="FB106" i="11"/>
  <c r="DP116" i="11"/>
  <c r="DO116" i="11"/>
  <c r="DQ116" i="11"/>
  <c r="CO130" i="11"/>
  <c r="CP130" i="11"/>
  <c r="CQ130" i="11"/>
  <c r="CR130" i="11" s="1"/>
  <c r="EO123" i="11"/>
  <c r="EP123" i="11"/>
  <c r="EQ123" i="11"/>
  <c r="ER123" i="11" s="1"/>
  <c r="FB139" i="11"/>
  <c r="FC139" i="11"/>
  <c r="FD139" i="11"/>
  <c r="DC36" i="11"/>
  <c r="DB36" i="11"/>
  <c r="DD36" i="11"/>
  <c r="EP36" i="11"/>
  <c r="EO36" i="11"/>
  <c r="EQ36" i="11"/>
  <c r="ER36" i="11" s="1"/>
  <c r="EC52" i="11"/>
  <c r="ED52" i="11"/>
  <c r="EB52" i="11"/>
  <c r="DP99" i="11"/>
  <c r="DO99" i="11"/>
  <c r="DQ99" i="11"/>
  <c r="FB99" i="11"/>
  <c r="FC99" i="11"/>
  <c r="FD99" i="11"/>
  <c r="DO29" i="11"/>
  <c r="DP29" i="11"/>
  <c r="DQ29" i="11"/>
  <c r="DB51" i="11"/>
  <c r="DC51" i="11"/>
  <c r="DD51" i="11"/>
  <c r="DO61" i="11"/>
  <c r="DP61" i="11"/>
  <c r="DQ61" i="11"/>
  <c r="DO77" i="11"/>
  <c r="DQ77" i="11"/>
  <c r="DP77" i="11"/>
  <c r="CQ83" i="11"/>
  <c r="CR83" i="11" s="1"/>
  <c r="CO83" i="11"/>
  <c r="CP83" i="11"/>
  <c r="CS128" i="11"/>
  <c r="CT128" i="11"/>
  <c r="CU128" i="11"/>
  <c r="CV128" i="11"/>
  <c r="CW128" i="11"/>
  <c r="CP129" i="11"/>
  <c r="CQ129" i="11"/>
  <c r="CR129" i="11" s="1"/>
  <c r="CO129" i="11"/>
  <c r="DB42" i="11"/>
  <c r="DC42" i="11"/>
  <c r="DD42" i="11"/>
  <c r="EB90" i="11"/>
  <c r="ED90" i="11"/>
  <c r="EC90" i="11"/>
  <c r="FD114" i="11"/>
  <c r="FC114" i="11"/>
  <c r="FB114" i="11"/>
  <c r="EP117" i="11"/>
  <c r="EO117" i="11"/>
  <c r="EQ117" i="11"/>
  <c r="ER117" i="11" s="1"/>
  <c r="EB118" i="11"/>
  <c r="EC118" i="11"/>
  <c r="ED118" i="11"/>
  <c r="FB32" i="11"/>
  <c r="FC32" i="11"/>
  <c r="FD32" i="11"/>
  <c r="DQ48" i="11"/>
  <c r="DP48" i="11"/>
  <c r="DO48" i="11"/>
  <c r="FB96" i="11"/>
  <c r="FC96" i="11"/>
  <c r="FD96" i="11"/>
  <c r="FB107" i="11"/>
  <c r="FC107" i="11"/>
  <c r="FD107" i="11"/>
  <c r="FD128" i="11"/>
  <c r="FC128" i="11"/>
  <c r="FB128" i="11"/>
  <c r="DO41" i="11"/>
  <c r="DP41" i="11"/>
  <c r="DQ41" i="11"/>
  <c r="FB41" i="11"/>
  <c r="FD41" i="11"/>
  <c r="FC41" i="11"/>
  <c r="EQ57" i="11"/>
  <c r="ER57" i="11" s="1"/>
  <c r="EO57" i="11"/>
  <c r="EP57" i="11"/>
  <c r="FB63" i="11"/>
  <c r="FC63" i="11"/>
  <c r="FD63" i="11"/>
  <c r="DD73" i="11"/>
  <c r="DB73" i="11"/>
  <c r="DC73" i="11"/>
  <c r="DQ79" i="11"/>
  <c r="DO79" i="11"/>
  <c r="DP79" i="11"/>
  <c r="FB89" i="11"/>
  <c r="FD89" i="11"/>
  <c r="FC89" i="11"/>
  <c r="CO95" i="11"/>
  <c r="CP95" i="11"/>
  <c r="CQ95" i="11"/>
  <c r="CR95" i="11" s="1"/>
  <c r="DH97" i="11"/>
  <c r="DG97" i="11"/>
  <c r="DI97" i="11"/>
  <c r="DE97" i="11"/>
  <c r="DF97" i="11"/>
  <c r="DJ97" i="11"/>
  <c r="EJ140" i="11"/>
  <c r="EK140" i="11" s="1"/>
  <c r="EF140" i="11"/>
  <c r="EG140" i="11"/>
  <c r="EH140" i="11"/>
  <c r="EI140" i="11"/>
  <c r="EE140" i="11"/>
  <c r="CU115" i="11"/>
  <c r="CT115" i="11"/>
  <c r="CS115" i="11"/>
  <c r="CV115" i="11"/>
  <c r="CW115" i="11"/>
  <c r="DO38" i="11"/>
  <c r="DP38" i="11"/>
  <c r="DQ38" i="11"/>
  <c r="CP140" i="11"/>
  <c r="CQ140" i="11"/>
  <c r="CR140" i="11" s="1"/>
  <c r="CO140" i="11"/>
  <c r="ED105" i="11"/>
  <c r="EB105" i="11"/>
  <c r="EC105" i="11"/>
  <c r="FG132" i="11"/>
  <c r="FF132" i="11"/>
  <c r="FJ132" i="11"/>
  <c r="FE132" i="11"/>
  <c r="FI132" i="11"/>
  <c r="FH132" i="11"/>
  <c r="CO66" i="11"/>
  <c r="CP66" i="11"/>
  <c r="CQ66" i="11"/>
  <c r="CR66" i="11" s="1"/>
  <c r="EB56" i="11"/>
  <c r="ED56" i="11"/>
  <c r="EC56" i="11"/>
  <c r="DO39" i="11"/>
  <c r="DP39" i="11"/>
  <c r="DQ39" i="11"/>
  <c r="FB87" i="11"/>
  <c r="FC87" i="11"/>
  <c r="FD87" i="11"/>
  <c r="EO135" i="11"/>
  <c r="EP135" i="11"/>
  <c r="EQ135" i="11"/>
  <c r="ER135" i="11" s="1"/>
  <c r="FB62" i="11"/>
  <c r="FC62" i="11"/>
  <c r="FD62" i="11"/>
  <c r="DB84" i="11"/>
  <c r="DC84" i="11"/>
  <c r="DD84" i="11"/>
  <c r="EW141" i="11"/>
  <c r="ES141" i="11"/>
  <c r="ET141" i="11"/>
  <c r="EV141" i="11"/>
  <c r="EU141" i="11"/>
  <c r="ED28" i="11"/>
  <c r="EJ28" i="11" s="1"/>
  <c r="EK28" i="11" s="1"/>
  <c r="FB22" i="11"/>
  <c r="EB24" i="11"/>
  <c r="EQ18" i="11"/>
  <c r="ER18" i="11" s="1"/>
  <c r="EW18" i="11" s="1"/>
  <c r="EB28" i="11"/>
  <c r="EB96" i="11"/>
  <c r="EC96" i="11"/>
  <c r="ED96" i="11"/>
  <c r="CO97" i="11"/>
  <c r="CQ97" i="11"/>
  <c r="CR97" i="11" s="1"/>
  <c r="CP97" i="11"/>
  <c r="CO54" i="11"/>
  <c r="CP54" i="11"/>
  <c r="CQ54" i="11"/>
  <c r="CR54" i="11" s="1"/>
  <c r="EB70" i="11"/>
  <c r="ED70" i="11"/>
  <c r="EC70" i="11"/>
  <c r="DO100" i="11"/>
  <c r="DP100" i="11"/>
  <c r="DQ100" i="11"/>
  <c r="DB117" i="11"/>
  <c r="DC117" i="11"/>
  <c r="DD117" i="11"/>
  <c r="EB31" i="11"/>
  <c r="EC31" i="11"/>
  <c r="ED31" i="11"/>
  <c r="CP124" i="11"/>
  <c r="CQ124" i="11"/>
  <c r="CR124" i="11" s="1"/>
  <c r="CO124" i="11"/>
  <c r="EQ124" i="11"/>
  <c r="ER124" i="11" s="1"/>
  <c r="EP124" i="11"/>
  <c r="EO124" i="11"/>
  <c r="FC127" i="11"/>
  <c r="FB127" i="11"/>
  <c r="FD127" i="11"/>
  <c r="DO60" i="11"/>
  <c r="DQ60" i="11"/>
  <c r="DP60" i="11"/>
  <c r="DO76" i="11"/>
  <c r="DQ76" i="11"/>
  <c r="DP76" i="11"/>
  <c r="CP92" i="11"/>
  <c r="CQ92" i="11"/>
  <c r="CR92" i="11" s="1"/>
  <c r="CO92" i="11"/>
  <c r="DO115" i="11"/>
  <c r="DP115" i="11"/>
  <c r="DQ115" i="11"/>
  <c r="DC37" i="11"/>
  <c r="DB37" i="11"/>
  <c r="DD37" i="11"/>
  <c r="FC37" i="11"/>
  <c r="FB37" i="11"/>
  <c r="FD37" i="11"/>
  <c r="DB43" i="11"/>
  <c r="DC43" i="11"/>
  <c r="DD43" i="11"/>
  <c r="DQ69" i="11"/>
  <c r="DP69" i="11"/>
  <c r="DO69" i="11"/>
  <c r="FC75" i="11"/>
  <c r="FB75" i="11"/>
  <c r="FD75" i="11"/>
  <c r="FB85" i="11"/>
  <c r="FD85" i="11"/>
  <c r="FC85" i="11"/>
  <c r="DO85" i="11"/>
  <c r="DQ85" i="11"/>
  <c r="DP85" i="11"/>
  <c r="FD105" i="11"/>
  <c r="FC105" i="11"/>
  <c r="FB105" i="11"/>
  <c r="DP138" i="11"/>
  <c r="DQ138" i="11"/>
  <c r="DO138" i="11"/>
  <c r="CP118" i="11"/>
  <c r="CO118" i="11"/>
  <c r="CQ118" i="11"/>
  <c r="CR118" i="11" s="1"/>
  <c r="EP125" i="11"/>
  <c r="EQ125" i="11"/>
  <c r="ER125" i="11" s="1"/>
  <c r="EO125" i="11"/>
  <c r="CW33" i="11"/>
  <c r="CS33" i="11"/>
  <c r="CT33" i="11"/>
  <c r="CV33" i="11"/>
  <c r="CU33" i="11"/>
  <c r="DU117" i="11"/>
  <c r="DS117" i="11"/>
  <c r="DT117" i="11"/>
  <c r="DV117" i="11"/>
  <c r="DR117" i="11"/>
  <c r="DW117" i="11"/>
  <c r="DP66" i="11"/>
  <c r="DQ66" i="11"/>
  <c r="DO66" i="11"/>
  <c r="DC34" i="11"/>
  <c r="DD34" i="11"/>
  <c r="DB34" i="11"/>
  <c r="EP66" i="11"/>
  <c r="EQ66" i="11"/>
  <c r="ER66" i="11" s="1"/>
  <c r="EO66" i="11"/>
  <c r="DO82" i="11"/>
  <c r="DP82" i="11"/>
  <c r="DQ82" i="11"/>
  <c r="DQ78" i="11"/>
  <c r="DP78" i="11"/>
  <c r="DO78" i="11"/>
  <c r="FB133" i="11"/>
  <c r="FC133" i="11"/>
  <c r="FD133" i="11"/>
  <c r="DP56" i="11"/>
  <c r="DQ56" i="11"/>
  <c r="DO56" i="11"/>
  <c r="CP72" i="11"/>
  <c r="CO72" i="11"/>
  <c r="CQ72" i="11"/>
  <c r="CR72" i="11" s="1"/>
  <c r="FC88" i="11"/>
  <c r="FD88" i="11"/>
  <c r="FB88" i="11"/>
  <c r="CQ88" i="11"/>
  <c r="CR88" i="11" s="1"/>
  <c r="CP88" i="11"/>
  <c r="CO88" i="11"/>
  <c r="DD109" i="11"/>
  <c r="DC109" i="11"/>
  <c r="DB109" i="11"/>
  <c r="EC121" i="11"/>
  <c r="EB121" i="11"/>
  <c r="ED121" i="11"/>
  <c r="DP132" i="11"/>
  <c r="DO132" i="11"/>
  <c r="DQ132" i="11"/>
  <c r="FB55" i="11"/>
  <c r="FD55" i="11"/>
  <c r="FC55" i="11"/>
  <c r="CQ65" i="11"/>
  <c r="CR65" i="11" s="1"/>
  <c r="CO65" i="11"/>
  <c r="CP65" i="11"/>
  <c r="EP71" i="11"/>
  <c r="EQ71" i="11"/>
  <c r="ER71" i="11" s="1"/>
  <c r="EO71" i="11"/>
  <c r="FC134" i="11"/>
  <c r="FB134" i="11"/>
  <c r="FD134" i="11"/>
  <c r="EB137" i="11"/>
  <c r="EC137" i="11"/>
  <c r="ED137" i="11"/>
  <c r="FB82" i="11"/>
  <c r="FC82" i="11"/>
  <c r="FD82" i="11"/>
  <c r="EB78" i="11"/>
  <c r="EC78" i="11"/>
  <c r="ED78" i="11"/>
  <c r="EB130" i="11"/>
  <c r="ED130" i="11"/>
  <c r="EC130" i="11"/>
  <c r="DC123" i="11"/>
  <c r="DD123" i="11"/>
  <c r="DB123" i="11"/>
  <c r="CO123" i="11"/>
  <c r="CQ123" i="11"/>
  <c r="CR123" i="11" s="1"/>
  <c r="CP123" i="11"/>
  <c r="DP84" i="11"/>
  <c r="DQ84" i="11"/>
  <c r="DO84" i="11"/>
  <c r="DP36" i="11"/>
  <c r="DO36" i="11"/>
  <c r="DQ36" i="11"/>
  <c r="EO52" i="11"/>
  <c r="EP52" i="11"/>
  <c r="EQ52" i="11"/>
  <c r="ER52" i="11" s="1"/>
  <c r="EP99" i="11"/>
  <c r="EQ99" i="11"/>
  <c r="ER99" i="11" s="1"/>
  <c r="EO99" i="11"/>
  <c r="DD110" i="11"/>
  <c r="DB110" i="11"/>
  <c r="DC110" i="11"/>
  <c r="DP119" i="11"/>
  <c r="DO119" i="11"/>
  <c r="DQ119" i="11"/>
  <c r="CO29" i="11"/>
  <c r="CP29" i="11"/>
  <c r="CQ29" i="11"/>
  <c r="CR29" i="11" s="1"/>
  <c r="ED29" i="11"/>
  <c r="EC29" i="11"/>
  <c r="EB29" i="11"/>
  <c r="ED35" i="11"/>
  <c r="EB35" i="11"/>
  <c r="EC35" i="11"/>
  <c r="EO51" i="11"/>
  <c r="EQ51" i="11"/>
  <c r="ER51" i="11" s="1"/>
  <c r="EP51" i="11"/>
  <c r="EB51" i="11"/>
  <c r="EC51" i="11"/>
  <c r="ED51" i="11"/>
  <c r="EP61" i="11"/>
  <c r="EQ61" i="11"/>
  <c r="ER61" i="11" s="1"/>
  <c r="EO61" i="11"/>
  <c r="DB93" i="11"/>
  <c r="DD93" i="11"/>
  <c r="DC93" i="11"/>
  <c r="DT88" i="11"/>
  <c r="DU88" i="11"/>
  <c r="DS88" i="11"/>
  <c r="DW88" i="11"/>
  <c r="DR88" i="11"/>
  <c r="DV88" i="11"/>
  <c r="DB133" i="11"/>
  <c r="DC133" i="11"/>
  <c r="DD133" i="11"/>
  <c r="EO114" i="11"/>
  <c r="EP114" i="11"/>
  <c r="EQ114" i="11"/>
  <c r="ER114" i="11" s="1"/>
  <c r="FB137" i="11"/>
  <c r="FC137" i="11"/>
  <c r="FD137" i="11"/>
  <c r="EB48" i="11"/>
  <c r="EC48" i="11"/>
  <c r="ED48" i="11"/>
  <c r="EB128" i="11"/>
  <c r="EC128" i="11"/>
  <c r="ED128" i="11"/>
  <c r="EP34" i="11"/>
  <c r="EQ34" i="11"/>
  <c r="ER34" i="11" s="1"/>
  <c r="EO34" i="11"/>
  <c r="DO129" i="11"/>
  <c r="DP129" i="11"/>
  <c r="DQ129" i="11"/>
  <c r="EP32" i="11"/>
  <c r="EO32" i="11"/>
  <c r="EQ32" i="11"/>
  <c r="ER32" i="11" s="1"/>
  <c r="CO48" i="11"/>
  <c r="CP48" i="11"/>
  <c r="CQ48" i="11"/>
  <c r="CR48" i="11" s="1"/>
  <c r="CO113" i="11"/>
  <c r="CQ113" i="11"/>
  <c r="CR113" i="11" s="1"/>
  <c r="CP113" i="11"/>
  <c r="EO41" i="11"/>
  <c r="EP41" i="11"/>
  <c r="EQ41" i="11"/>
  <c r="ER41" i="11" s="1"/>
  <c r="FB57" i="11"/>
  <c r="FC57" i="11"/>
  <c r="FD57" i="11"/>
  <c r="DP73" i="11"/>
  <c r="DQ73" i="11"/>
  <c r="DO73" i="11"/>
  <c r="FB95" i="11"/>
  <c r="FC95" i="11"/>
  <c r="FD95" i="11"/>
  <c r="DR31" i="11"/>
  <c r="DW31" i="11"/>
  <c r="DU31" i="11"/>
  <c r="DS31" i="11"/>
  <c r="DT31" i="11"/>
  <c r="DV31" i="11"/>
  <c r="EF143" i="11"/>
  <c r="EJ143" i="11"/>
  <c r="EK143" i="11" s="1"/>
  <c r="EG143" i="11"/>
  <c r="EI143" i="11"/>
  <c r="EH143" i="11"/>
  <c r="EE143" i="11"/>
  <c r="EQ131" i="11"/>
  <c r="ER131" i="11" s="1"/>
  <c r="EP131" i="11"/>
  <c r="EO131" i="11"/>
  <c r="DB76" i="11"/>
  <c r="DD76" i="11"/>
  <c r="DC76" i="11"/>
  <c r="DC120" i="11"/>
  <c r="DD120" i="11"/>
  <c r="DB120" i="11"/>
  <c r="EO59" i="11"/>
  <c r="EP59" i="11"/>
  <c r="EQ59" i="11"/>
  <c r="ER59" i="11" s="1"/>
  <c r="CQ125" i="11"/>
  <c r="CR125" i="11" s="1"/>
  <c r="CO125" i="11"/>
  <c r="CP125" i="11"/>
  <c r="DB98" i="11"/>
  <c r="DC98" i="11"/>
  <c r="DD98" i="11"/>
  <c r="EC33" i="11"/>
  <c r="EB33" i="11"/>
  <c r="ED33" i="11"/>
  <c r="CQ81" i="11"/>
  <c r="CR81" i="11" s="1"/>
  <c r="CO81" i="11"/>
  <c r="CP81" i="11"/>
  <c r="CO78" i="11"/>
  <c r="CQ78" i="11"/>
  <c r="CR78" i="11" s="1"/>
  <c r="CP78" i="11"/>
  <c r="FB119" i="11"/>
  <c r="FD119" i="11"/>
  <c r="FC119" i="11"/>
  <c r="FB29" i="11"/>
  <c r="FC29" i="11"/>
  <c r="FD29" i="11"/>
  <c r="EB93" i="11"/>
  <c r="ED93" i="11"/>
  <c r="EC93" i="11"/>
  <c r="ED24" i="11"/>
  <c r="EH24" i="11" s="1"/>
  <c r="EP18" i="11"/>
  <c r="EO35" i="11"/>
  <c r="EP35" i="11"/>
  <c r="EQ35" i="11"/>
  <c r="ER35" i="11" s="1"/>
  <c r="EQ44" i="11"/>
  <c r="ER44" i="11" s="1"/>
  <c r="EO44" i="11"/>
  <c r="EP44" i="11"/>
  <c r="DO102" i="11"/>
  <c r="DP102" i="11"/>
  <c r="DQ102" i="11"/>
  <c r="DB38" i="11"/>
  <c r="DC38" i="11"/>
  <c r="DD38" i="11"/>
  <c r="FB70" i="11"/>
  <c r="FD70" i="11"/>
  <c r="FC70" i="11"/>
  <c r="DB70" i="11"/>
  <c r="DC70" i="11"/>
  <c r="DD70" i="11"/>
  <c r="EB100" i="11"/>
  <c r="ED100" i="11"/>
  <c r="EC100" i="11"/>
  <c r="FB117" i="11"/>
  <c r="FC117" i="11"/>
  <c r="FD117" i="11"/>
  <c r="EO31" i="11"/>
  <c r="EP31" i="11"/>
  <c r="EQ31" i="11"/>
  <c r="ER31" i="11" s="1"/>
  <c r="FB124" i="11"/>
  <c r="FD124" i="11"/>
  <c r="FC124" i="11"/>
  <c r="CP127" i="11"/>
  <c r="CO127" i="11"/>
  <c r="CQ127" i="11"/>
  <c r="CR127" i="11" s="1"/>
  <c r="EB62" i="11"/>
  <c r="EC62" i="11"/>
  <c r="ED62" i="11"/>
  <c r="DC132" i="11"/>
  <c r="DD132" i="11"/>
  <c r="DB132" i="11"/>
  <c r="EP139" i="11"/>
  <c r="EQ139" i="11"/>
  <c r="ER139" i="11" s="1"/>
  <c r="EO139" i="11"/>
  <c r="DB60" i="11"/>
  <c r="DD60" i="11"/>
  <c r="DC60" i="11"/>
  <c r="CP60" i="11"/>
  <c r="CO60" i="11"/>
  <c r="CQ60" i="11"/>
  <c r="CR60" i="11" s="1"/>
  <c r="EO76" i="11"/>
  <c r="EQ76" i="11"/>
  <c r="ER76" i="11" s="1"/>
  <c r="EP76" i="11"/>
  <c r="FB104" i="11"/>
  <c r="FC104" i="11"/>
  <c r="FD104" i="11"/>
  <c r="DC115" i="11"/>
  <c r="DB115" i="11"/>
  <c r="DD115" i="11"/>
  <c r="FC120" i="11"/>
  <c r="FD120" i="11"/>
  <c r="FB120" i="11"/>
  <c r="DO37" i="11"/>
  <c r="DQ37" i="11"/>
  <c r="DP37" i="11"/>
  <c r="CP37" i="11"/>
  <c r="CO37" i="11"/>
  <c r="CQ37" i="11"/>
  <c r="CR37" i="11" s="1"/>
  <c r="CO43" i="11"/>
  <c r="CQ43" i="11"/>
  <c r="CR43" i="11" s="1"/>
  <c r="CP43" i="11"/>
  <c r="CO91" i="11"/>
  <c r="CP91" i="11"/>
  <c r="CQ91" i="11"/>
  <c r="CR91" i="11" s="1"/>
  <c r="EC122" i="11"/>
  <c r="EB122" i="11"/>
  <c r="ED122" i="11"/>
  <c r="EB50" i="11"/>
  <c r="EC50" i="11"/>
  <c r="ED50" i="11"/>
  <c r="DP45" i="11"/>
  <c r="DQ45" i="11"/>
  <c r="DO45" i="11"/>
  <c r="DO109" i="11"/>
  <c r="DP109" i="11"/>
  <c r="DQ109" i="11"/>
  <c r="DQ74" i="11"/>
  <c r="DO74" i="11"/>
  <c r="DP74" i="11"/>
  <c r="CP56" i="11"/>
  <c r="CO56" i="11"/>
  <c r="CQ56" i="11"/>
  <c r="CR56" i="11" s="1"/>
  <c r="EP88" i="11"/>
  <c r="EQ88" i="11"/>
  <c r="ER88" i="11" s="1"/>
  <c r="EO88" i="11"/>
  <c r="DC88" i="11"/>
  <c r="DB88" i="11"/>
  <c r="DD88" i="11"/>
  <c r="DP121" i="11"/>
  <c r="DQ121" i="11"/>
  <c r="DO121" i="11"/>
  <c r="DC33" i="11"/>
  <c r="DB33" i="11"/>
  <c r="DD33" i="11"/>
  <c r="CQ55" i="11"/>
  <c r="CR55" i="11" s="1"/>
  <c r="CO55" i="11"/>
  <c r="CP55" i="11"/>
  <c r="DD71" i="11"/>
  <c r="DB71" i="11"/>
  <c r="DC71" i="11"/>
  <c r="EO81" i="11"/>
  <c r="EQ81" i="11"/>
  <c r="ER81" i="11" s="1"/>
  <c r="EP81" i="11"/>
  <c r="FB81" i="11"/>
  <c r="FC81" i="11"/>
  <c r="FD81" i="11"/>
  <c r="EO97" i="11"/>
  <c r="EP97" i="11"/>
  <c r="EQ97" i="11"/>
  <c r="ER97" i="11" s="1"/>
  <c r="DB108" i="11"/>
  <c r="DC108" i="11"/>
  <c r="DD108" i="11"/>
  <c r="FC141" i="11"/>
  <c r="FB141" i="11"/>
  <c r="FD141" i="11"/>
  <c r="CP51" i="11"/>
  <c r="CQ51" i="11"/>
  <c r="CR51" i="11" s="1"/>
  <c r="CO51" i="11"/>
  <c r="EB46" i="11"/>
  <c r="EC46" i="11"/>
  <c r="ED46" i="11"/>
  <c r="EO46" i="11"/>
  <c r="EP46" i="11"/>
  <c r="EQ46" i="11"/>
  <c r="ER46" i="11" s="1"/>
  <c r="DB62" i="11"/>
  <c r="DC62" i="11"/>
  <c r="DD62" i="11"/>
  <c r="DB78" i="11"/>
  <c r="DC78" i="11"/>
  <c r="DD78" i="11"/>
  <c r="DB106" i="11"/>
  <c r="DC106" i="11"/>
  <c r="DD106" i="11"/>
  <c r="CQ116" i="11"/>
  <c r="CR116" i="11" s="1"/>
  <c r="CO116" i="11"/>
  <c r="CP116" i="11"/>
  <c r="EP130" i="11"/>
  <c r="EQ130" i="11"/>
  <c r="ER130" i="11" s="1"/>
  <c r="EO130" i="11"/>
  <c r="FC123" i="11"/>
  <c r="FB123" i="11"/>
  <c r="FD123" i="11"/>
  <c r="DD53" i="11"/>
  <c r="DB53" i="11"/>
  <c r="DC53" i="11"/>
  <c r="DB90" i="11"/>
  <c r="DC90" i="11"/>
  <c r="DD90" i="11"/>
  <c r="EP136" i="11"/>
  <c r="EQ136" i="11"/>
  <c r="ER136" i="11" s="1"/>
  <c r="EO136" i="11"/>
  <c r="CO68" i="11"/>
  <c r="CQ68" i="11"/>
  <c r="CR68" i="11" s="1"/>
  <c r="CP68" i="11"/>
  <c r="CP84" i="11"/>
  <c r="CO84" i="11"/>
  <c r="CQ84" i="11"/>
  <c r="CR84" i="11" s="1"/>
  <c r="FD110" i="11"/>
  <c r="FB110" i="11"/>
  <c r="FC110" i="11"/>
  <c r="EQ110" i="11"/>
  <c r="ER110" i="11" s="1"/>
  <c r="EO110" i="11"/>
  <c r="EP110" i="11"/>
  <c r="DB29" i="11"/>
  <c r="DC29" i="11"/>
  <c r="DD29" i="11"/>
  <c r="FB51" i="11"/>
  <c r="FC51" i="11"/>
  <c r="FD51" i="11"/>
  <c r="DP67" i="11"/>
  <c r="DO67" i="11"/>
  <c r="DQ67" i="11"/>
  <c r="FB77" i="11"/>
  <c r="FD77" i="11"/>
  <c r="FC77" i="11"/>
  <c r="DP83" i="11"/>
  <c r="DO83" i="11"/>
  <c r="DQ83" i="11"/>
  <c r="EP83" i="11"/>
  <c r="EO83" i="11"/>
  <c r="EQ83" i="11"/>
  <c r="ER83" i="11" s="1"/>
  <c r="DQ93" i="11"/>
  <c r="DO93" i="11"/>
  <c r="DP93" i="11"/>
  <c r="ED103" i="11"/>
  <c r="EC103" i="11"/>
  <c r="EB103" i="11"/>
  <c r="CP126" i="11"/>
  <c r="CQ126" i="11"/>
  <c r="CR126" i="11" s="1"/>
  <c r="CO126" i="11"/>
  <c r="EO133" i="11"/>
  <c r="EP133" i="11"/>
  <c r="EQ133" i="11"/>
  <c r="ER133" i="11" s="1"/>
  <c r="FD74" i="11"/>
  <c r="FC74" i="11"/>
  <c r="FB74" i="11"/>
  <c r="DP90" i="11"/>
  <c r="DQ90" i="11"/>
  <c r="DO90" i="11"/>
  <c r="DO96" i="11"/>
  <c r="DQ96" i="11"/>
  <c r="DP96" i="11"/>
  <c r="CP71" i="11"/>
  <c r="CQ71" i="11"/>
  <c r="CR71" i="11" s="1"/>
  <c r="CO71" i="11"/>
  <c r="DO32" i="11"/>
  <c r="DQ32" i="11"/>
  <c r="DP32" i="11"/>
  <c r="EQ64" i="11"/>
  <c r="ER64" i="11" s="1"/>
  <c r="EO64" i="11"/>
  <c r="EP64" i="11"/>
  <c r="CQ80" i="11"/>
  <c r="CR80" i="11" s="1"/>
  <c r="CP80" i="11"/>
  <c r="CO80" i="11"/>
  <c r="DC113" i="11"/>
  <c r="DD113" i="11"/>
  <c r="DB113" i="11"/>
  <c r="DO113" i="11"/>
  <c r="DP113" i="11"/>
  <c r="DQ113" i="11"/>
  <c r="DB41" i="11"/>
  <c r="DD41" i="11"/>
  <c r="DC41" i="11"/>
  <c r="CO47" i="11"/>
  <c r="CQ47" i="11"/>
  <c r="CR47" i="11" s="1"/>
  <c r="CP47" i="11"/>
  <c r="FD73" i="11"/>
  <c r="FC73" i="11"/>
  <c r="FB73" i="11"/>
  <c r="EP73" i="11"/>
  <c r="EO73" i="11"/>
  <c r="EQ73" i="11"/>
  <c r="ER73" i="11" s="1"/>
  <c r="EB89" i="11"/>
  <c r="ED89" i="11"/>
  <c r="EC89" i="11"/>
  <c r="DB95" i="11"/>
  <c r="DD95" i="11"/>
  <c r="DC95" i="11"/>
  <c r="FE39" i="11"/>
  <c r="FF39" i="11"/>
  <c r="FH39" i="11"/>
  <c r="FG39" i="11"/>
  <c r="FE101" i="11"/>
  <c r="FF101" i="11"/>
  <c r="FH101" i="11"/>
  <c r="FG101" i="11"/>
  <c r="FI101" i="11"/>
  <c r="FJ101" i="11"/>
  <c r="CT102" i="11"/>
  <c r="CU102" i="11"/>
  <c r="CV102" i="11"/>
  <c r="CW102" i="11"/>
  <c r="CS102" i="11"/>
  <c r="FG76" i="11"/>
  <c r="FJ76" i="11"/>
  <c r="FE76" i="11"/>
  <c r="FF76" i="11"/>
  <c r="FH76" i="11"/>
  <c r="FI76" i="11"/>
  <c r="EU119" i="11"/>
  <c r="ES119" i="11"/>
  <c r="EW119" i="11"/>
  <c r="EV119" i="11"/>
  <c r="ET119" i="11"/>
  <c r="EC38" i="11"/>
  <c r="ED38" i="11"/>
  <c r="EB38" i="11"/>
  <c r="FC111" i="11"/>
  <c r="FD111" i="11"/>
  <c r="FB111" i="11"/>
  <c r="DB69" i="11"/>
  <c r="DD69" i="11"/>
  <c r="DC69" i="11"/>
  <c r="DB32" i="11"/>
  <c r="DC32" i="11"/>
  <c r="DD32" i="11"/>
  <c r="CQ121" i="11"/>
  <c r="CR121" i="11" s="1"/>
  <c r="CO121" i="11"/>
  <c r="CP121" i="11"/>
  <c r="CP34" i="11"/>
  <c r="CO34" i="11"/>
  <c r="CQ34" i="11"/>
  <c r="CR34" i="11" s="1"/>
  <c r="ED102" i="11"/>
  <c r="EB102" i="11"/>
  <c r="EC102" i="11"/>
  <c r="DB99" i="11"/>
  <c r="DC99" i="11"/>
  <c r="DD99" i="11"/>
  <c r="CO77" i="11"/>
  <c r="CQ77" i="11"/>
  <c r="CR77" i="11" s="1"/>
  <c r="CP77" i="11"/>
  <c r="EP75" i="11"/>
  <c r="EQ75" i="11"/>
  <c r="ER75" i="11" s="1"/>
  <c r="EO75" i="11"/>
  <c r="DQ68" i="11"/>
  <c r="DP68" i="11"/>
  <c r="DO68" i="11"/>
  <c r="DO70" i="11"/>
  <c r="DQ70" i="11"/>
  <c r="DP70" i="11"/>
  <c r="EO100" i="11"/>
  <c r="EP100" i="11"/>
  <c r="EQ100" i="11"/>
  <c r="ER100" i="11" s="1"/>
  <c r="EC111" i="11"/>
  <c r="EB111" i="11"/>
  <c r="ED111" i="11"/>
  <c r="DO135" i="11"/>
  <c r="DP135" i="11"/>
  <c r="DQ135" i="11"/>
  <c r="DP127" i="11"/>
  <c r="DQ127" i="11"/>
  <c r="DO127" i="11"/>
  <c r="EO77" i="11"/>
  <c r="EQ77" i="11"/>
  <c r="ER77" i="11" s="1"/>
  <c r="EP77" i="11"/>
  <c r="EB39" i="11"/>
  <c r="EC39" i="11"/>
  <c r="ED39" i="11"/>
  <c r="FC136" i="11"/>
  <c r="FB136" i="11"/>
  <c r="FD136" i="11"/>
  <c r="CQ44" i="11"/>
  <c r="CR44" i="11" s="1"/>
  <c r="CP44" i="11"/>
  <c r="CO44" i="11"/>
  <c r="CP76" i="11"/>
  <c r="CO76" i="11"/>
  <c r="CQ76" i="11"/>
  <c r="CR76" i="11" s="1"/>
  <c r="EO37" i="11"/>
  <c r="EQ37" i="11"/>
  <c r="ER37" i="11" s="1"/>
  <c r="EP37" i="11"/>
  <c r="EO69" i="11"/>
  <c r="EP69" i="11"/>
  <c r="EQ69" i="11"/>
  <c r="ER69" i="11" s="1"/>
  <c r="EC85" i="11"/>
  <c r="ED85" i="11"/>
  <c r="EB85" i="11"/>
  <c r="ED91" i="11"/>
  <c r="EC91" i="11"/>
  <c r="EB91" i="11"/>
  <c r="FC122" i="11"/>
  <c r="FB122" i="11"/>
  <c r="FD122" i="11"/>
  <c r="EC138" i="11"/>
  <c r="EB138" i="11"/>
  <c r="ED138" i="11"/>
  <c r="EP143" i="11"/>
  <c r="EO143" i="11"/>
  <c r="EQ143" i="11"/>
  <c r="ER143" i="11" s="1"/>
  <c r="DP125" i="11"/>
  <c r="DQ125" i="11"/>
  <c r="DO125" i="11"/>
  <c r="FF112" i="11"/>
  <c r="FG112" i="11"/>
  <c r="FH112" i="11"/>
  <c r="FI112" i="11"/>
  <c r="FJ112" i="11"/>
  <c r="FE112" i="11"/>
  <c r="FH83" i="11"/>
  <c r="FI83" i="11"/>
  <c r="FJ83" i="11"/>
  <c r="FE83" i="11"/>
  <c r="FG83" i="11"/>
  <c r="FF83" i="11"/>
  <c r="EG73" i="11"/>
  <c r="EJ73" i="11"/>
  <c r="EK73" i="11" s="1"/>
  <c r="EF73" i="11"/>
  <c r="EH73" i="11"/>
  <c r="EI73" i="11"/>
  <c r="EE73" i="11"/>
  <c r="EF114" i="11"/>
  <c r="EH114" i="11"/>
  <c r="EJ114" i="11"/>
  <c r="EK114" i="11" s="1"/>
  <c r="EI114" i="11"/>
  <c r="EE114" i="11"/>
  <c r="EG114" i="11"/>
  <c r="CV111" i="11"/>
  <c r="CS111" i="11"/>
  <c r="CU111" i="11"/>
  <c r="CT111" i="11"/>
  <c r="CW111" i="11"/>
  <c r="DB63" i="11"/>
  <c r="DC63" i="11"/>
  <c r="DD63" i="11"/>
  <c r="CO40" i="11"/>
  <c r="CP40" i="11"/>
  <c r="CQ40" i="11"/>
  <c r="CR40" i="11" s="1"/>
  <c r="EO72" i="11"/>
  <c r="EP72" i="11"/>
  <c r="EQ72" i="11"/>
  <c r="ER72" i="11" s="1"/>
  <c r="EO109" i="11"/>
  <c r="EP109" i="11"/>
  <c r="EQ109" i="11"/>
  <c r="ER109" i="11" s="1"/>
  <c r="EQ132" i="11"/>
  <c r="ER132" i="11" s="1"/>
  <c r="EO132" i="11"/>
  <c r="EP132" i="11"/>
  <c r="EO39" i="11"/>
  <c r="EP39" i="11"/>
  <c r="EQ39" i="11"/>
  <c r="ER39" i="11" s="1"/>
  <c r="EO65" i="11"/>
  <c r="EQ65" i="11"/>
  <c r="ER65" i="11" s="1"/>
  <c r="EP65" i="11"/>
  <c r="EB81" i="11"/>
  <c r="EC81" i="11"/>
  <c r="ED81" i="11"/>
  <c r="EP108" i="11"/>
  <c r="EO108" i="11"/>
  <c r="EQ108" i="11"/>
  <c r="ER108" i="11" s="1"/>
  <c r="CO134" i="11"/>
  <c r="CP134" i="11"/>
  <c r="CQ134" i="11"/>
  <c r="CR134" i="11" s="1"/>
  <c r="CO103" i="11"/>
  <c r="CP103" i="11"/>
  <c r="CQ103" i="11"/>
  <c r="CR103" i="11" s="1"/>
  <c r="CQ107" i="11"/>
  <c r="CR107" i="11" s="1"/>
  <c r="CP107" i="11"/>
  <c r="CO107" i="11"/>
  <c r="EP140" i="11"/>
  <c r="EO140" i="11"/>
  <c r="EQ140" i="11"/>
  <c r="ER140" i="11" s="1"/>
  <c r="EB30" i="11"/>
  <c r="EC30" i="11"/>
  <c r="ED30" i="11"/>
  <c r="CP62" i="11"/>
  <c r="CQ62" i="11"/>
  <c r="CR62" i="11" s="1"/>
  <c r="CO62" i="11"/>
  <c r="CQ94" i="11"/>
  <c r="CR94" i="11" s="1"/>
  <c r="CO94" i="11"/>
  <c r="CP94" i="11"/>
  <c r="EC106" i="11"/>
  <c r="ED106" i="11"/>
  <c r="EB106" i="11"/>
  <c r="EO116" i="11"/>
  <c r="EQ116" i="11"/>
  <c r="ER116" i="11" s="1"/>
  <c r="EP116" i="11"/>
  <c r="FB130" i="11"/>
  <c r="FC130" i="11"/>
  <c r="FD130" i="11"/>
  <c r="DP123" i="11"/>
  <c r="DQ123" i="11"/>
  <c r="DO123" i="11"/>
  <c r="EO80" i="11"/>
  <c r="EQ80" i="11"/>
  <c r="ER80" i="11" s="1"/>
  <c r="EP80" i="11"/>
  <c r="DQ98" i="11"/>
  <c r="DP98" i="11"/>
  <c r="DO98" i="11"/>
  <c r="EP68" i="11"/>
  <c r="EO68" i="11"/>
  <c r="EQ68" i="11"/>
  <c r="ER68" i="11" s="1"/>
  <c r="CQ99" i="11"/>
  <c r="CR99" i="11" s="1"/>
  <c r="CP99" i="11"/>
  <c r="CO99" i="11"/>
  <c r="DO35" i="11"/>
  <c r="DP35" i="11"/>
  <c r="DQ35" i="11"/>
  <c r="CO61" i="11"/>
  <c r="CP61" i="11"/>
  <c r="CQ61" i="11"/>
  <c r="CR61" i="11" s="1"/>
  <c r="ED83" i="11"/>
  <c r="EB83" i="11"/>
  <c r="EC83" i="11"/>
  <c r="DO103" i="11"/>
  <c r="DP103" i="11"/>
  <c r="DQ103" i="11"/>
  <c r="DB126" i="11"/>
  <c r="DC126" i="11"/>
  <c r="DD126" i="11"/>
  <c r="DP126" i="11"/>
  <c r="DO126" i="11"/>
  <c r="DQ126" i="11"/>
  <c r="DO46" i="11"/>
  <c r="DQ46" i="11"/>
  <c r="DP46" i="11"/>
  <c r="FB47" i="11"/>
  <c r="FC47" i="11"/>
  <c r="FD47" i="11"/>
  <c r="DP142" i="11"/>
  <c r="DQ142" i="11"/>
  <c r="DO142" i="11"/>
  <c r="FD90" i="11"/>
  <c r="FC90" i="11"/>
  <c r="FB90" i="11"/>
  <c r="EO42" i="11"/>
  <c r="EP42" i="11"/>
  <c r="EQ42" i="11"/>
  <c r="ER42" i="11" s="1"/>
  <c r="DD74" i="11"/>
  <c r="DC74" i="11"/>
  <c r="DB74" i="11"/>
  <c r="FD102" i="11"/>
  <c r="FB102" i="11"/>
  <c r="FC102" i="11"/>
  <c r="EP67" i="11"/>
  <c r="EO67" i="11"/>
  <c r="EQ67" i="11"/>
  <c r="ER67" i="11" s="1"/>
  <c r="CO136" i="11"/>
  <c r="CP136" i="11"/>
  <c r="CQ136" i="11"/>
  <c r="CR136" i="11" s="1"/>
  <c r="DB48" i="11"/>
  <c r="DC48" i="11"/>
  <c r="DD48" i="11"/>
  <c r="EC64" i="11"/>
  <c r="EB64" i="11"/>
  <c r="ED64" i="11"/>
  <c r="EC80" i="11"/>
  <c r="ED80" i="11"/>
  <c r="EB80" i="11"/>
  <c r="EO96" i="11"/>
  <c r="EQ96" i="11"/>
  <c r="ER96" i="11" s="1"/>
  <c r="EP96" i="11"/>
  <c r="EO107" i="11"/>
  <c r="EP107" i="11"/>
  <c r="EQ107" i="11"/>
  <c r="ER107" i="11" s="1"/>
  <c r="DO128" i="11"/>
  <c r="DQ128" i="11"/>
  <c r="DP128" i="11"/>
  <c r="EO63" i="11"/>
  <c r="EP63" i="11"/>
  <c r="EQ63" i="11"/>
  <c r="ER63" i="11" s="1"/>
  <c r="CO73" i="11"/>
  <c r="CP73" i="11"/>
  <c r="CQ73" i="11"/>
  <c r="CR73" i="11" s="1"/>
  <c r="DP89" i="11"/>
  <c r="DO89" i="11"/>
  <c r="DQ89" i="11"/>
  <c r="EB95" i="11"/>
  <c r="EC95" i="11"/>
  <c r="ED95" i="11"/>
  <c r="CT86" i="11"/>
  <c r="CU86" i="11"/>
  <c r="CS86" i="11"/>
  <c r="CW86" i="11"/>
  <c r="CV86" i="11"/>
  <c r="EW120" i="11"/>
  <c r="ES120" i="11"/>
  <c r="EU120" i="11"/>
  <c r="EV120" i="11"/>
  <c r="ET120" i="11"/>
  <c r="EJ53" i="11"/>
  <c r="EK53" i="11" s="1"/>
  <c r="EI53" i="11"/>
  <c r="EE53" i="11"/>
  <c r="EF53" i="11"/>
  <c r="EG53" i="11"/>
  <c r="EH53" i="11"/>
  <c r="FE98" i="11"/>
  <c r="FG98" i="11"/>
  <c r="FH98" i="11"/>
  <c r="FI98" i="11"/>
  <c r="FJ98" i="11"/>
  <c r="FF98" i="11"/>
  <c r="CQ18" i="11"/>
  <c r="CR18" i="11" s="1"/>
  <c r="FD26" i="11"/>
  <c r="FC26" i="11"/>
  <c r="FB26" i="11"/>
  <c r="DQ16" i="11"/>
  <c r="DO16" i="11"/>
  <c r="DP16" i="11"/>
  <c r="EO17" i="11"/>
  <c r="EQ17" i="11"/>
  <c r="ER17" i="11" s="1"/>
  <c r="EP17" i="11"/>
  <c r="DB28" i="11"/>
  <c r="DC28" i="11"/>
  <c r="DD28" i="11"/>
  <c r="DO17" i="11"/>
  <c r="DQ17" i="11"/>
  <c r="DP17" i="11"/>
  <c r="ED26" i="11"/>
  <c r="EC26" i="11"/>
  <c r="EB26" i="11"/>
  <c r="DW26" i="11"/>
  <c r="DR26" i="11"/>
  <c r="DS26" i="11"/>
  <c r="DU26" i="11"/>
  <c r="DV26" i="11"/>
  <c r="DT26" i="11"/>
  <c r="EO26" i="11"/>
  <c r="EP26" i="11"/>
  <c r="EQ26" i="11"/>
  <c r="ER26" i="11" s="1"/>
  <c r="EQ20" i="11"/>
  <c r="ER20" i="11" s="1"/>
  <c r="EO20" i="11"/>
  <c r="EP20" i="11"/>
  <c r="DF21" i="11"/>
  <c r="DG21" i="11"/>
  <c r="DI21" i="11"/>
  <c r="DH21" i="11"/>
  <c r="DJ21" i="11"/>
  <c r="DE21" i="11"/>
  <c r="FC27" i="11"/>
  <c r="FB27" i="11"/>
  <c r="FD27" i="11"/>
  <c r="EO21" i="11"/>
  <c r="EP21" i="11"/>
  <c r="EQ21" i="11"/>
  <c r="ER21" i="11" s="1"/>
  <c r="CO16" i="11"/>
  <c r="CQ16" i="11"/>
  <c r="CR16" i="11" s="1"/>
  <c r="CP16" i="11"/>
  <c r="DB17" i="11"/>
  <c r="DD17" i="11"/>
  <c r="DC17" i="11"/>
  <c r="EH14" i="11"/>
  <c r="EG14" i="11"/>
  <c r="EE14" i="11"/>
  <c r="EJ14" i="11"/>
  <c r="EK14" i="11" s="1"/>
  <c r="EI14" i="11"/>
  <c r="EF14" i="11"/>
  <c r="FD23" i="11"/>
  <c r="FF23" i="11" s="1"/>
  <c r="ED16" i="11"/>
  <c r="EB16" i="11"/>
  <c r="EC16" i="11"/>
  <c r="FC16" i="11"/>
  <c r="FD16" i="11"/>
  <c r="FB16" i="11"/>
  <c r="CO15" i="11"/>
  <c r="CQ15" i="11"/>
  <c r="CR15" i="11" s="1"/>
  <c r="CP15" i="11"/>
  <c r="EP27" i="11"/>
  <c r="EO27" i="11"/>
  <c r="EQ27" i="11"/>
  <c r="ER27" i="11" s="1"/>
  <c r="CO26" i="11"/>
  <c r="CQ26" i="11"/>
  <c r="CR26" i="11" s="1"/>
  <c r="CP26" i="11"/>
  <c r="FB19" i="11"/>
  <c r="FC19" i="11"/>
  <c r="FD19" i="11"/>
  <c r="EC15" i="11"/>
  <c r="ED15" i="11"/>
  <c r="EB15" i="11"/>
  <c r="DW21" i="11"/>
  <c r="DT21" i="11"/>
  <c r="DV21" i="11"/>
  <c r="DR21" i="11"/>
  <c r="DU21" i="11"/>
  <c r="DS21" i="11"/>
  <c r="CW28" i="11"/>
  <c r="CS28" i="11"/>
  <c r="CT28" i="11"/>
  <c r="CU28" i="11"/>
  <c r="CV28" i="11"/>
  <c r="DC20" i="11"/>
  <c r="DD20" i="11"/>
  <c r="DB20" i="11"/>
  <c r="CO19" i="11"/>
  <c r="CP19" i="11"/>
  <c r="CQ19" i="11"/>
  <c r="CR19" i="11" s="1"/>
  <c r="DC15" i="11"/>
  <c r="DD15" i="11"/>
  <c r="DB15" i="11"/>
  <c r="EB17" i="11"/>
  <c r="EC17" i="11"/>
  <c r="ED17" i="11"/>
  <c r="EB19" i="11"/>
  <c r="EC19" i="11"/>
  <c r="ED19" i="11"/>
  <c r="DC27" i="11"/>
  <c r="DD27" i="11"/>
  <c r="DB27" i="11"/>
  <c r="EO28" i="11"/>
  <c r="EP28" i="11"/>
  <c r="EQ28" i="11"/>
  <c r="ER28" i="11" s="1"/>
  <c r="FE15" i="11"/>
  <c r="FG15" i="11"/>
  <c r="FH15" i="11"/>
  <c r="FF15" i="11"/>
  <c r="FB20" i="11"/>
  <c r="FC20" i="11"/>
  <c r="FD20" i="11"/>
  <c r="DP25" i="11"/>
  <c r="DQ25" i="11"/>
  <c r="DO25" i="11"/>
  <c r="DB16" i="11"/>
  <c r="DC16" i="11"/>
  <c r="DD16" i="11"/>
  <c r="DO19" i="11"/>
  <c r="DP19" i="11"/>
  <c r="DQ19" i="11"/>
  <c r="FB28" i="11"/>
  <c r="FC28" i="11"/>
  <c r="FD28" i="11"/>
  <c r="EP14" i="11"/>
  <c r="EQ14" i="11"/>
  <c r="ER14" i="11" s="1"/>
  <c r="EO14" i="11"/>
  <c r="CS25" i="11"/>
  <c r="CU25" i="11"/>
  <c r="CV25" i="11"/>
  <c r="CT25" i="11"/>
  <c r="CW25" i="11"/>
  <c r="FH17" i="11"/>
  <c r="FJ17" i="11"/>
  <c r="FF17" i="11"/>
  <c r="FE17" i="11"/>
  <c r="FI17" i="11"/>
  <c r="FG17" i="11"/>
  <c r="EW16" i="11"/>
  <c r="ES16" i="11"/>
  <c r="ET16" i="11"/>
  <c r="EU16" i="11"/>
  <c r="EV16" i="11"/>
  <c r="EP25" i="11"/>
  <c r="EQ25" i="11"/>
  <c r="ER25" i="11" s="1"/>
  <c r="EO25" i="11"/>
  <c r="EB20" i="11"/>
  <c r="EC20" i="11"/>
  <c r="ED20" i="11"/>
  <c r="DB19" i="11"/>
  <c r="DC19" i="11"/>
  <c r="DD19" i="11"/>
  <c r="DO15" i="11"/>
  <c r="DP15" i="11"/>
  <c r="DQ15" i="11"/>
  <c r="FD21" i="11"/>
  <c r="FB21" i="11"/>
  <c r="FC21" i="11"/>
  <c r="CT20" i="11"/>
  <c r="CS20" i="11"/>
  <c r="CU20" i="11"/>
  <c r="CV20" i="11"/>
  <c r="CW20" i="11"/>
  <c r="DB26" i="11"/>
  <c r="DD26" i="11"/>
  <c r="DC26" i="11"/>
  <c r="EE21" i="11"/>
  <c r="EI21" i="11"/>
  <c r="EF21" i="11"/>
  <c r="EG21" i="11"/>
  <c r="EH21" i="11"/>
  <c r="EJ21" i="11"/>
  <c r="EK21" i="11" s="1"/>
  <c r="EC27" i="11"/>
  <c r="EB27" i="11"/>
  <c r="ED27" i="11"/>
  <c r="FC25" i="11"/>
  <c r="FB25" i="11"/>
  <c r="FD25" i="11"/>
  <c r="CO17" i="11"/>
  <c r="CP17" i="11"/>
  <c r="CQ17" i="11"/>
  <c r="CR17" i="11" s="1"/>
  <c r="EQ19" i="11"/>
  <c r="ER19" i="11" s="1"/>
  <c r="EO19" i="11"/>
  <c r="EP19" i="11"/>
  <c r="DO28" i="11"/>
  <c r="DP28" i="11"/>
  <c r="DQ28" i="11"/>
  <c r="DB25" i="11"/>
  <c r="DC25" i="11"/>
  <c r="DD25" i="11"/>
  <c r="DP27" i="11"/>
  <c r="DQ27" i="11"/>
  <c r="DO27" i="11"/>
  <c r="CO21" i="11"/>
  <c r="CP21" i="11"/>
  <c r="CQ21" i="11"/>
  <c r="CR21" i="11" s="1"/>
  <c r="FH18" i="11"/>
  <c r="FG18" i="11"/>
  <c r="FI18" i="11"/>
  <c r="FF18" i="11"/>
  <c r="FE18" i="11"/>
  <c r="FJ18" i="11"/>
  <c r="EH18" i="11"/>
  <c r="EG18" i="11"/>
  <c r="EF18" i="11"/>
  <c r="EI18" i="11"/>
  <c r="EE18" i="11"/>
  <c r="EJ18" i="11"/>
  <c r="DS24" i="11"/>
  <c r="DR24" i="11"/>
  <c r="DT24" i="11"/>
  <c r="DW24" i="11"/>
  <c r="DU24" i="11"/>
  <c r="DV24" i="11"/>
  <c r="EE23" i="11"/>
  <c r="EH23" i="11"/>
  <c r="EJ23" i="11"/>
  <c r="EK23" i="11" s="1"/>
  <c r="EG23" i="11"/>
  <c r="EF23" i="11"/>
  <c r="EI23" i="11"/>
  <c r="DE23" i="11"/>
  <c r="EH22" i="11"/>
  <c r="EE22" i="11"/>
  <c r="EF22" i="11"/>
  <c r="EG22" i="11"/>
  <c r="EI22" i="11"/>
  <c r="EJ22" i="11"/>
  <c r="EK22" i="11" s="1"/>
  <c r="DH22" i="11"/>
  <c r="DE22" i="11"/>
  <c r="DF22" i="11"/>
  <c r="DG22" i="11"/>
  <c r="DI22" i="11"/>
  <c r="DJ22" i="11"/>
  <c r="CS22" i="11"/>
  <c r="CT22" i="11"/>
  <c r="CU22" i="11"/>
  <c r="CV22" i="11"/>
  <c r="CW22" i="11"/>
  <c r="DT22" i="11"/>
  <c r="DV22" i="11"/>
  <c r="DS22" i="11"/>
  <c r="DW22" i="11"/>
  <c r="DU22" i="11"/>
  <c r="DR22" i="11"/>
  <c r="Q94" i="12"/>
  <c r="BB94" i="12" s="1"/>
  <c r="P65" i="12"/>
  <c r="Q92" i="12"/>
  <c r="P92" i="12"/>
  <c r="Q95" i="12"/>
  <c r="P95" i="12"/>
  <c r="P85" i="12"/>
  <c r="AD95" i="5"/>
  <c r="L88" i="12" s="1"/>
  <c r="Q93" i="12"/>
  <c r="P93" i="12"/>
  <c r="AD66" i="5"/>
  <c r="L59" i="12" s="1"/>
  <c r="BC54" i="12"/>
  <c r="AG54" i="12"/>
  <c r="AD76" i="5"/>
  <c r="L69" i="12" s="1"/>
  <c r="AD62" i="5"/>
  <c r="L55" i="12" s="1"/>
  <c r="AM94" i="12"/>
  <c r="AD98" i="5"/>
  <c r="L91" i="12" s="1"/>
  <c r="BB97" i="12"/>
  <c r="BB104" i="12"/>
  <c r="BB106" i="12"/>
  <c r="AZ127" i="12"/>
  <c r="BB127" i="12"/>
  <c r="AZ124" i="12"/>
  <c r="BB124" i="12"/>
  <c r="R65" i="12"/>
  <c r="BB65" i="12"/>
  <c r="AM65" i="12" s="1"/>
  <c r="BB99" i="12"/>
  <c r="BB98" i="12"/>
  <c r="BB121" i="12"/>
  <c r="AZ125" i="12"/>
  <c r="AZ128" i="12"/>
  <c r="AZ126" i="12"/>
  <c r="Q83" i="12"/>
  <c r="P83" i="12"/>
  <c r="Q62" i="12"/>
  <c r="P62" i="12"/>
  <c r="Q67" i="12"/>
  <c r="P67" i="12"/>
  <c r="Q42" i="12"/>
  <c r="BB42" i="12" s="1"/>
  <c r="P42" i="12"/>
  <c r="Q44" i="12"/>
  <c r="BB44" i="12" s="1"/>
  <c r="P44" i="12"/>
  <c r="Q72" i="12"/>
  <c r="P72" i="12"/>
  <c r="Q77" i="12"/>
  <c r="P77" i="12"/>
  <c r="Q51" i="12"/>
  <c r="P51" i="12"/>
  <c r="Q21" i="12"/>
  <c r="P21" i="12"/>
  <c r="Q81" i="12"/>
  <c r="P81" i="12"/>
  <c r="Q90" i="12"/>
  <c r="P90" i="12"/>
  <c r="Q43" i="12"/>
  <c r="BB43" i="12" s="1"/>
  <c r="P43" i="12"/>
  <c r="Q39" i="12"/>
  <c r="P39" i="12"/>
  <c r="Q10" i="12"/>
  <c r="P10" i="12"/>
  <c r="Q57" i="12"/>
  <c r="P57" i="12"/>
  <c r="Q25" i="12"/>
  <c r="P25" i="12"/>
  <c r="Q48" i="12"/>
  <c r="P48" i="12"/>
  <c r="Q79" i="12"/>
  <c r="P79" i="12"/>
  <c r="Q53" i="12"/>
  <c r="BB53" i="12" s="1"/>
  <c r="P53" i="12"/>
  <c r="Q89" i="12"/>
  <c r="BB89" i="12" s="1"/>
  <c r="AM89" i="12" s="1"/>
  <c r="P89" i="12"/>
  <c r="Q19" i="12"/>
  <c r="P19" i="12"/>
  <c r="Q34" i="12"/>
  <c r="BB34" i="12" s="1"/>
  <c r="P34" i="12"/>
  <c r="Q32" i="12"/>
  <c r="BB32" i="12" s="1"/>
  <c r="P32" i="12"/>
  <c r="Q37" i="12"/>
  <c r="BB37" i="12" s="1"/>
  <c r="P37" i="12"/>
  <c r="Q11" i="12"/>
  <c r="P11" i="12"/>
  <c r="L38" i="12"/>
  <c r="AD91" i="5"/>
  <c r="L84" i="12" s="1"/>
  <c r="L31" i="12"/>
  <c r="AD85" i="5"/>
  <c r="L78" i="12" s="1"/>
  <c r="L29" i="12"/>
  <c r="AD73" i="5"/>
  <c r="L66" i="12" s="1"/>
  <c r="L33" i="12"/>
  <c r="L26" i="12"/>
  <c r="L17" i="12"/>
  <c r="V127" i="8"/>
  <c r="W127" i="8" s="1"/>
  <c r="X127" i="8" s="1"/>
  <c r="O120" i="12" s="1"/>
  <c r="V112" i="8"/>
  <c r="W112" i="8" s="1"/>
  <c r="X112" i="8" s="1"/>
  <c r="O105" i="12" s="1"/>
  <c r="V100" i="8"/>
  <c r="W100" i="8" s="1"/>
  <c r="X100" i="8" s="1"/>
  <c r="O93" i="12" s="1"/>
  <c r="V92" i="8"/>
  <c r="W92" i="8" s="1"/>
  <c r="X92" i="8" s="1"/>
  <c r="O85" i="12" s="1"/>
  <c r="V84" i="8"/>
  <c r="W84" i="8" s="1"/>
  <c r="X84" i="8" s="1"/>
  <c r="O77" i="12" s="1"/>
  <c r="V77" i="8"/>
  <c r="W77" i="8" s="1"/>
  <c r="X77" i="8" s="1"/>
  <c r="O70" i="12" s="1"/>
  <c r="V69" i="8"/>
  <c r="W69" i="8" s="1"/>
  <c r="X69" i="8" s="1"/>
  <c r="O62" i="12" s="1"/>
  <c r="V61" i="8"/>
  <c r="W61" i="8" s="1"/>
  <c r="X61" i="8" s="1"/>
  <c r="O54" i="12" s="1"/>
  <c r="V49" i="8"/>
  <c r="W49" i="8" s="1"/>
  <c r="X49" i="8" s="1"/>
  <c r="O42" i="12" s="1"/>
  <c r="AC42" i="12" s="1"/>
  <c r="V41" i="8"/>
  <c r="W41" i="8" s="1"/>
  <c r="X41" i="8" s="1"/>
  <c r="O34" i="12" s="1"/>
  <c r="V35" i="8"/>
  <c r="W35" i="8" s="1"/>
  <c r="X35" i="8" s="1"/>
  <c r="O28" i="12" s="1"/>
  <c r="V28" i="8"/>
  <c r="W28" i="8" s="1"/>
  <c r="X28" i="8" s="1"/>
  <c r="O21" i="12" s="1"/>
  <c r="V15" i="8"/>
  <c r="W15" i="8" s="1"/>
  <c r="X15" i="8" s="1"/>
  <c r="O8" i="12" s="1"/>
  <c r="FI15" i="11" s="1"/>
  <c r="V135" i="8"/>
  <c r="W135" i="8" s="1"/>
  <c r="V78" i="8"/>
  <c r="W78" i="8" s="1"/>
  <c r="X78" i="8" s="1"/>
  <c r="O71" i="12" s="1"/>
  <c r="V43" i="8"/>
  <c r="W43" i="8" s="1"/>
  <c r="X43" i="8" s="1"/>
  <c r="O36" i="12" s="1"/>
  <c r="EV43" i="11" s="1"/>
  <c r="V17" i="8"/>
  <c r="W17" i="8" s="1"/>
  <c r="X17" i="8" s="1"/>
  <c r="O10" i="12" s="1"/>
  <c r="V133" i="8"/>
  <c r="W133" i="8" s="1"/>
  <c r="V126" i="8"/>
  <c r="W126" i="8" s="1"/>
  <c r="X126" i="8" s="1"/>
  <c r="O119" i="12" s="1"/>
  <c r="V119" i="8"/>
  <c r="W119" i="8" s="1"/>
  <c r="X119" i="8" s="1"/>
  <c r="O112" i="12" s="1"/>
  <c r="V111" i="8"/>
  <c r="W111" i="8" s="1"/>
  <c r="X111" i="8" s="1"/>
  <c r="O104" i="12" s="1"/>
  <c r="V106" i="8"/>
  <c r="W106" i="8" s="1"/>
  <c r="X106" i="8" s="1"/>
  <c r="O99" i="12" s="1"/>
  <c r="V99" i="8"/>
  <c r="W99" i="8" s="1"/>
  <c r="X99" i="8" s="1"/>
  <c r="O92" i="12" s="1"/>
  <c r="V91" i="8"/>
  <c r="W91" i="8" s="1"/>
  <c r="X91" i="8" s="1"/>
  <c r="O84" i="12" s="1"/>
  <c r="V83" i="8"/>
  <c r="W83" i="8" s="1"/>
  <c r="X83" i="8" s="1"/>
  <c r="O76" i="12" s="1"/>
  <c r="V76" i="8"/>
  <c r="W76" i="8" s="1"/>
  <c r="X76" i="8" s="1"/>
  <c r="O69" i="12" s="1"/>
  <c r="V68" i="8"/>
  <c r="W68" i="8" s="1"/>
  <c r="X68" i="8" s="1"/>
  <c r="O61" i="12" s="1"/>
  <c r="V60" i="8"/>
  <c r="W60" i="8" s="1"/>
  <c r="X60" i="8" s="1"/>
  <c r="O53" i="12" s="1"/>
  <c r="V55" i="8"/>
  <c r="W55" i="8" s="1"/>
  <c r="X55" i="8" s="1"/>
  <c r="O48" i="12" s="1"/>
  <c r="AC48" i="12" s="1"/>
  <c r="V48" i="8"/>
  <c r="W48" i="8" s="1"/>
  <c r="X48" i="8" s="1"/>
  <c r="O41" i="12" s="1"/>
  <c r="V40" i="8"/>
  <c r="W40" i="8" s="1"/>
  <c r="X40" i="8" s="1"/>
  <c r="O33" i="12" s="1"/>
  <c r="V34" i="8"/>
  <c r="W34" i="8" s="1"/>
  <c r="X34" i="8" s="1"/>
  <c r="O27" i="12" s="1"/>
  <c r="V27" i="8"/>
  <c r="W27" i="8" s="1"/>
  <c r="X27" i="8" s="1"/>
  <c r="O20" i="12" s="1"/>
  <c r="V21" i="8"/>
  <c r="W21" i="8" s="1"/>
  <c r="X21" i="8" s="1"/>
  <c r="O14" i="12" s="1"/>
  <c r="V14" i="8"/>
  <c r="W14" i="8" s="1"/>
  <c r="X14" i="8" s="1"/>
  <c r="V132" i="8"/>
  <c r="W132" i="8" s="1"/>
  <c r="V125" i="8"/>
  <c r="W125" i="8" s="1"/>
  <c r="X125" i="8" s="1"/>
  <c r="O118" i="12" s="1"/>
  <c r="V118" i="8"/>
  <c r="W118" i="8" s="1"/>
  <c r="X118" i="8" s="1"/>
  <c r="O111" i="12" s="1"/>
  <c r="V110" i="8"/>
  <c r="W110" i="8" s="1"/>
  <c r="X110" i="8" s="1"/>
  <c r="O103" i="12" s="1"/>
  <c r="V105" i="8"/>
  <c r="W105" i="8" s="1"/>
  <c r="X105" i="8" s="1"/>
  <c r="O98" i="12" s="1"/>
  <c r="V98" i="8"/>
  <c r="W98" i="8" s="1"/>
  <c r="X98" i="8" s="1"/>
  <c r="O91" i="12" s="1"/>
  <c r="V90" i="8"/>
  <c r="W90" i="8" s="1"/>
  <c r="X90" i="8" s="1"/>
  <c r="O83" i="12" s="1"/>
  <c r="V82" i="8"/>
  <c r="W82" i="8" s="1"/>
  <c r="X82" i="8" s="1"/>
  <c r="O75" i="12" s="1"/>
  <c r="V75" i="8"/>
  <c r="W75" i="8" s="1"/>
  <c r="X75" i="8" s="1"/>
  <c r="O68" i="12" s="1"/>
  <c r="V67" i="8"/>
  <c r="W67" i="8" s="1"/>
  <c r="X67" i="8" s="1"/>
  <c r="O60" i="12" s="1"/>
  <c r="V54" i="8"/>
  <c r="W54" i="8" s="1"/>
  <c r="X54" i="8" s="1"/>
  <c r="O47" i="12" s="1"/>
  <c r="V47" i="8"/>
  <c r="W47" i="8" s="1"/>
  <c r="X47" i="8" s="1"/>
  <c r="O40" i="12" s="1"/>
  <c r="AC40" i="12" s="1"/>
  <c r="V39" i="8"/>
  <c r="W39" i="8" s="1"/>
  <c r="X39" i="8" s="1"/>
  <c r="O32" i="12" s="1"/>
  <c r="FI39" i="11" s="1"/>
  <c r="V33" i="8"/>
  <c r="W33" i="8" s="1"/>
  <c r="X33" i="8" s="1"/>
  <c r="O26" i="12" s="1"/>
  <c r="V26" i="8"/>
  <c r="W26" i="8" s="1"/>
  <c r="X26" i="8" s="1"/>
  <c r="O19" i="12" s="1"/>
  <c r="V20" i="8"/>
  <c r="W20" i="8" s="1"/>
  <c r="X20" i="8" s="1"/>
  <c r="O13" i="12" s="1"/>
  <c r="V114" i="8"/>
  <c r="W114" i="8" s="1"/>
  <c r="X114" i="8" s="1"/>
  <c r="O107" i="12" s="1"/>
  <c r="V86" i="8"/>
  <c r="W86" i="8" s="1"/>
  <c r="X86" i="8" s="1"/>
  <c r="O79" i="12" s="1"/>
  <c r="V63" i="8"/>
  <c r="W63" i="8" s="1"/>
  <c r="X63" i="8" s="1"/>
  <c r="O56" i="12" s="1"/>
  <c r="V23" i="8"/>
  <c r="W23" i="8" s="1"/>
  <c r="X23" i="8" s="1"/>
  <c r="O16" i="12" s="1"/>
  <c r="V131" i="8"/>
  <c r="W131" i="8" s="1"/>
  <c r="V124" i="8"/>
  <c r="W124" i="8" s="1"/>
  <c r="X124" i="8" s="1"/>
  <c r="O117" i="12" s="1"/>
  <c r="V117" i="8"/>
  <c r="W117" i="8" s="1"/>
  <c r="X117" i="8" s="1"/>
  <c r="O110" i="12" s="1"/>
  <c r="V104" i="8"/>
  <c r="W104" i="8" s="1"/>
  <c r="X104" i="8" s="1"/>
  <c r="O97" i="12" s="1"/>
  <c r="V97" i="8"/>
  <c r="W97" i="8" s="1"/>
  <c r="X97" i="8" s="1"/>
  <c r="O90" i="12" s="1"/>
  <c r="V89" i="8"/>
  <c r="W89" i="8" s="1"/>
  <c r="X89" i="8" s="1"/>
  <c r="O82" i="12" s="1"/>
  <c r="V81" i="8"/>
  <c r="W81" i="8" s="1"/>
  <c r="X81" i="8" s="1"/>
  <c r="O74" i="12" s="1"/>
  <c r="V74" i="8"/>
  <c r="W74" i="8" s="1"/>
  <c r="X74" i="8" s="1"/>
  <c r="O67" i="12" s="1"/>
  <c r="V66" i="8"/>
  <c r="W66" i="8" s="1"/>
  <c r="X66" i="8" s="1"/>
  <c r="O59" i="12" s="1"/>
  <c r="V59" i="8"/>
  <c r="W59" i="8" s="1"/>
  <c r="X59" i="8" s="1"/>
  <c r="O52" i="12" s="1"/>
  <c r="V46" i="8"/>
  <c r="W46" i="8" s="1"/>
  <c r="X46" i="8" s="1"/>
  <c r="O39" i="12" s="1"/>
  <c r="AC39" i="12" s="1"/>
  <c r="V38" i="8"/>
  <c r="W38" i="8" s="1"/>
  <c r="X38" i="8" s="1"/>
  <c r="O31" i="12" s="1"/>
  <c r="V32" i="8"/>
  <c r="W32" i="8" s="1"/>
  <c r="X32" i="8" s="1"/>
  <c r="O25" i="12" s="1"/>
  <c r="V25" i="8"/>
  <c r="W25" i="8" s="1"/>
  <c r="X25" i="8" s="1"/>
  <c r="O18" i="12" s="1"/>
  <c r="V57" i="8"/>
  <c r="W57" i="8" s="1"/>
  <c r="X57" i="8" s="1"/>
  <c r="O50" i="12" s="1"/>
  <c r="V120" i="8"/>
  <c r="W120" i="8" s="1"/>
  <c r="X120" i="8" s="1"/>
  <c r="O113" i="12" s="1"/>
  <c r="V70" i="8"/>
  <c r="W70" i="8" s="1"/>
  <c r="X70" i="8" s="1"/>
  <c r="O63" i="12" s="1"/>
  <c r="V22" i="8"/>
  <c r="W22" i="8" s="1"/>
  <c r="X22" i="8" s="1"/>
  <c r="O15" i="12" s="1"/>
  <c r="V123" i="8"/>
  <c r="W123" i="8" s="1"/>
  <c r="X123" i="8" s="1"/>
  <c r="O116" i="12" s="1"/>
  <c r="V116" i="8"/>
  <c r="W116" i="8" s="1"/>
  <c r="X116" i="8" s="1"/>
  <c r="O109" i="12" s="1"/>
  <c r="V109" i="8"/>
  <c r="W109" i="8" s="1"/>
  <c r="X109" i="8" s="1"/>
  <c r="O102" i="12" s="1"/>
  <c r="V96" i="8"/>
  <c r="W96" i="8" s="1"/>
  <c r="X96" i="8" s="1"/>
  <c r="O89" i="12" s="1"/>
  <c r="V88" i="8"/>
  <c r="W88" i="8" s="1"/>
  <c r="X88" i="8" s="1"/>
  <c r="O81" i="12" s="1"/>
  <c r="V80" i="8"/>
  <c r="W80" i="8" s="1"/>
  <c r="X80" i="8" s="1"/>
  <c r="O73" i="12" s="1"/>
  <c r="V73" i="8"/>
  <c r="W73" i="8" s="1"/>
  <c r="X73" i="8" s="1"/>
  <c r="O66" i="12" s="1"/>
  <c r="V65" i="8"/>
  <c r="W65" i="8" s="1"/>
  <c r="X65" i="8" s="1"/>
  <c r="O58" i="12" s="1"/>
  <c r="V53" i="8"/>
  <c r="W53" i="8" s="1"/>
  <c r="X53" i="8" s="1"/>
  <c r="O46" i="12" s="1"/>
  <c r="V45" i="8"/>
  <c r="W45" i="8" s="1"/>
  <c r="X45" i="8" s="1"/>
  <c r="O38" i="12" s="1"/>
  <c r="AC38" i="12" s="1"/>
  <c r="V31" i="8"/>
  <c r="W31" i="8" s="1"/>
  <c r="X31" i="8" s="1"/>
  <c r="O24" i="12" s="1"/>
  <c r="V24" i="8"/>
  <c r="W24" i="8" s="1"/>
  <c r="X24" i="8" s="1"/>
  <c r="O17" i="12" s="1"/>
  <c r="V19" i="8"/>
  <c r="W19" i="8" s="1"/>
  <c r="X19" i="8" s="1"/>
  <c r="O12" i="12" s="1"/>
  <c r="V129" i="8"/>
  <c r="W129" i="8" s="1"/>
  <c r="X129" i="8" s="1"/>
  <c r="O122" i="12" s="1"/>
  <c r="V102" i="8"/>
  <c r="W102" i="8" s="1"/>
  <c r="X102" i="8" s="1"/>
  <c r="O95" i="12" s="1"/>
  <c r="V51" i="8"/>
  <c r="W51" i="8" s="1"/>
  <c r="X51" i="8" s="1"/>
  <c r="O44" i="12" s="1"/>
  <c r="V128" i="8"/>
  <c r="W128" i="8" s="1"/>
  <c r="X128" i="8" s="1"/>
  <c r="O121" i="12" s="1"/>
  <c r="V107" i="8"/>
  <c r="W107" i="8" s="1"/>
  <c r="X107" i="8" s="1"/>
  <c r="O100" i="12" s="1"/>
  <c r="V93" i="8"/>
  <c r="W93" i="8" s="1"/>
  <c r="X93" i="8" s="1"/>
  <c r="O86" i="12" s="1"/>
  <c r="V62" i="8"/>
  <c r="W62" i="8" s="1"/>
  <c r="X62" i="8" s="1"/>
  <c r="O55" i="12" s="1"/>
  <c r="V50" i="8"/>
  <c r="W50" i="8" s="1"/>
  <c r="X50" i="8" s="1"/>
  <c r="O43" i="12" s="1"/>
  <c r="AC43" i="12" s="1"/>
  <c r="V130" i="8"/>
  <c r="W130" i="8" s="1"/>
  <c r="X130" i="8" s="1"/>
  <c r="O123" i="12" s="1"/>
  <c r="V122" i="8"/>
  <c r="W122" i="8" s="1"/>
  <c r="X122" i="8" s="1"/>
  <c r="O115" i="12" s="1"/>
  <c r="V115" i="8"/>
  <c r="W115" i="8" s="1"/>
  <c r="X115" i="8" s="1"/>
  <c r="O108" i="12" s="1"/>
  <c r="V108" i="8"/>
  <c r="W108" i="8" s="1"/>
  <c r="X108" i="8" s="1"/>
  <c r="O101" i="12" s="1"/>
  <c r="V103" i="8"/>
  <c r="W103" i="8" s="1"/>
  <c r="X103" i="8" s="1"/>
  <c r="O96" i="12" s="1"/>
  <c r="V95" i="8"/>
  <c r="W95" i="8" s="1"/>
  <c r="X95" i="8" s="1"/>
  <c r="O88" i="12" s="1"/>
  <c r="V87" i="8"/>
  <c r="W87" i="8" s="1"/>
  <c r="X87" i="8" s="1"/>
  <c r="O80" i="12" s="1"/>
  <c r="V79" i="8"/>
  <c r="W79" i="8" s="1"/>
  <c r="X79" i="8" s="1"/>
  <c r="O72" i="12" s="1"/>
  <c r="V72" i="8"/>
  <c r="W72" i="8" s="1"/>
  <c r="X72" i="8" s="1"/>
  <c r="O65" i="12" s="1"/>
  <c r="V64" i="8"/>
  <c r="W64" i="8" s="1"/>
  <c r="X64" i="8" s="1"/>
  <c r="O57" i="12" s="1"/>
  <c r="V58" i="8"/>
  <c r="W58" i="8" s="1"/>
  <c r="X58" i="8" s="1"/>
  <c r="O51" i="12" s="1"/>
  <c r="V52" i="8"/>
  <c r="W52" i="8" s="1"/>
  <c r="X52" i="8" s="1"/>
  <c r="O45" i="12" s="1"/>
  <c r="V44" i="8"/>
  <c r="W44" i="8" s="1"/>
  <c r="X44" i="8" s="1"/>
  <c r="O37" i="12" s="1"/>
  <c r="V37" i="8"/>
  <c r="W37" i="8" s="1"/>
  <c r="X37" i="8" s="1"/>
  <c r="O30" i="12" s="1"/>
  <c r="V30" i="8"/>
  <c r="W30" i="8" s="1"/>
  <c r="X30" i="8" s="1"/>
  <c r="O23" i="12" s="1"/>
  <c r="V18" i="8"/>
  <c r="W18" i="8" s="1"/>
  <c r="X18" i="8" s="1"/>
  <c r="O11" i="12" s="1"/>
  <c r="V121" i="8"/>
  <c r="W121" i="8" s="1"/>
  <c r="X121" i="8" s="1"/>
  <c r="O114" i="12" s="1"/>
  <c r="V94" i="8"/>
  <c r="W94" i="8" s="1"/>
  <c r="X94" i="8" s="1"/>
  <c r="O87" i="12" s="1"/>
  <c r="V36" i="8"/>
  <c r="W36" i="8" s="1"/>
  <c r="X36" i="8" s="1"/>
  <c r="O29" i="12" s="1"/>
  <c r="V113" i="8"/>
  <c r="W113" i="8" s="1"/>
  <c r="X113" i="8" s="1"/>
  <c r="O106" i="12" s="1"/>
  <c r="V101" i="8"/>
  <c r="W101" i="8" s="1"/>
  <c r="X101" i="8" s="1"/>
  <c r="O94" i="12" s="1"/>
  <c r="V85" i="8"/>
  <c r="W85" i="8" s="1"/>
  <c r="X85" i="8" s="1"/>
  <c r="O78" i="12" s="1"/>
  <c r="V56" i="8"/>
  <c r="W56" i="8" s="1"/>
  <c r="X56" i="8" s="1"/>
  <c r="O49" i="12" s="1"/>
  <c r="V42" i="8"/>
  <c r="W42" i="8" s="1"/>
  <c r="X42" i="8" s="1"/>
  <c r="O35" i="12" s="1"/>
  <c r="V16" i="8"/>
  <c r="W16" i="8" s="1"/>
  <c r="X16" i="8" s="1"/>
  <c r="O9" i="12" s="1"/>
  <c r="V71" i="8"/>
  <c r="W71" i="8" s="1"/>
  <c r="X71" i="8" s="1"/>
  <c r="O64" i="12" s="1"/>
  <c r="V134" i="8"/>
  <c r="W134" i="8" s="1"/>
  <c r="V29" i="8"/>
  <c r="W29" i="8" s="1"/>
  <c r="X29" i="8" s="1"/>
  <c r="O22" i="12" s="1"/>
  <c r="L22" i="12"/>
  <c r="L68" i="12"/>
  <c r="L56" i="12"/>
  <c r="L40" i="12"/>
  <c r="L45" i="12"/>
  <c r="L76" i="12"/>
  <c r="L15" i="12"/>
  <c r="L36" i="12"/>
  <c r="L46" i="12"/>
  <c r="L24" i="12"/>
  <c r="L60" i="12"/>
  <c r="L70" i="12"/>
  <c r="L82" i="12"/>
  <c r="L54" i="12"/>
  <c r="L41" i="12"/>
  <c r="L14" i="12"/>
  <c r="L16" i="12"/>
  <c r="L49" i="12"/>
  <c r="L52" i="12"/>
  <c r="L35" i="12"/>
  <c r="L30" i="12"/>
  <c r="L74" i="12"/>
  <c r="L23" i="12"/>
  <c r="L12" i="12"/>
  <c r="L28" i="12"/>
  <c r="L50" i="12"/>
  <c r="L27" i="12"/>
  <c r="L47" i="12"/>
  <c r="L71" i="12"/>
  <c r="L75" i="12"/>
  <c r="L63" i="12"/>
  <c r="L13" i="12"/>
  <c r="L18" i="12"/>
  <c r="L73" i="12"/>
  <c r="L80" i="12"/>
  <c r="L64" i="12"/>
  <c r="L9" i="12"/>
  <c r="L20" i="12"/>
  <c r="L86" i="12"/>
  <c r="L7" i="12"/>
  <c r="L61" i="12"/>
  <c r="L58" i="12"/>
  <c r="L87" i="12"/>
  <c r="CV18" i="11" l="1"/>
  <c r="AD14" i="12"/>
  <c r="BA14" i="12" s="1"/>
  <c r="AR14" i="12" s="1"/>
  <c r="AU14" i="12" s="1"/>
  <c r="AC14" i="12"/>
  <c r="DG23" i="11"/>
  <c r="EU23" i="11"/>
  <c r="DV20" i="11"/>
  <c r="EV23" i="11"/>
  <c r="ET23" i="11"/>
  <c r="DU20" i="11"/>
  <c r="DF23" i="11"/>
  <c r="DT20" i="11"/>
  <c r="DI23" i="11"/>
  <c r="DS20" i="11"/>
  <c r="DJ23" i="11"/>
  <c r="DW20" i="11"/>
  <c r="CT24" i="11"/>
  <c r="EV22" i="11"/>
  <c r="CS24" i="11"/>
  <c r="EU22" i="11"/>
  <c r="ES22" i="11"/>
  <c r="CW24" i="11"/>
  <c r="CV24" i="11"/>
  <c r="AD24" i="12"/>
  <c r="BA24" i="12" s="1"/>
  <c r="AR24" i="12" s="1"/>
  <c r="AC24" i="12"/>
  <c r="AD27" i="12"/>
  <c r="BA27" i="12" s="1"/>
  <c r="AR27" i="12" s="1"/>
  <c r="AS27" i="12" s="1"/>
  <c r="AC27" i="12"/>
  <c r="AC25" i="12"/>
  <c r="AD25" i="12"/>
  <c r="BA25" i="12" s="1"/>
  <c r="AR25" i="12" s="1"/>
  <c r="AC26" i="12"/>
  <c r="AD26" i="12"/>
  <c r="BA26" i="12" s="1"/>
  <c r="AR26" i="12" s="1"/>
  <c r="Q8" i="12"/>
  <c r="FG22" i="11"/>
  <c r="CU23" i="11"/>
  <c r="EG25" i="11"/>
  <c r="DI24" i="11"/>
  <c r="EJ25" i="11"/>
  <c r="EK25" i="11" s="1"/>
  <c r="EE25" i="11"/>
  <c r="EI25" i="11"/>
  <c r="EH25" i="11"/>
  <c r="CU27" i="11"/>
  <c r="FF22" i="11"/>
  <c r="FI22" i="11"/>
  <c r="FE22" i="11"/>
  <c r="EJ24" i="11"/>
  <c r="EK24" i="11" s="1"/>
  <c r="ET24" i="11"/>
  <c r="DE18" i="11"/>
  <c r="DJ18" i="11"/>
  <c r="DF18" i="11"/>
  <c r="CT27" i="11"/>
  <c r="DI18" i="11"/>
  <c r="DG18" i="11"/>
  <c r="CW27" i="11"/>
  <c r="CS27" i="11"/>
  <c r="DW23" i="11"/>
  <c r="DU23" i="11"/>
  <c r="DJ24" i="11"/>
  <c r="DF24" i="11"/>
  <c r="DG24" i="11"/>
  <c r="DH24" i="11"/>
  <c r="DT18" i="11"/>
  <c r="DT23" i="11"/>
  <c r="DW18" i="11"/>
  <c r="DS23" i="11"/>
  <c r="DU18" i="11"/>
  <c r="FF24" i="11"/>
  <c r="ET18" i="11"/>
  <c r="DR23" i="11"/>
  <c r="DS18" i="11"/>
  <c r="DR18" i="11"/>
  <c r="FG24" i="11"/>
  <c r="ES18" i="11"/>
  <c r="EU24" i="11"/>
  <c r="EU18" i="11"/>
  <c r="FJ24" i="11"/>
  <c r="EV18" i="11"/>
  <c r="FH24" i="11"/>
  <c r="FE24" i="11"/>
  <c r="FI23" i="11"/>
  <c r="CV23" i="11"/>
  <c r="EE24" i="11"/>
  <c r="CT23" i="11"/>
  <c r="EI24" i="11"/>
  <c r="EF24" i="11"/>
  <c r="FH23" i="11"/>
  <c r="EG24" i="11"/>
  <c r="FE23" i="11"/>
  <c r="CW23" i="11"/>
  <c r="AC21" i="12"/>
  <c r="AD21" i="12"/>
  <c r="BA21" i="12" s="1"/>
  <c r="AR21" i="12" s="1"/>
  <c r="AC23" i="12"/>
  <c r="AD23" i="12"/>
  <c r="BA23" i="12" s="1"/>
  <c r="AR23" i="12" s="1"/>
  <c r="AC18" i="12"/>
  <c r="AD18" i="12"/>
  <c r="BA18" i="12" s="1"/>
  <c r="AR18" i="12" s="1"/>
  <c r="AU18" i="12" s="1"/>
  <c r="AD22" i="12"/>
  <c r="BA22" i="12" s="1"/>
  <c r="AR22" i="12" s="1"/>
  <c r="AC22" i="12"/>
  <c r="AC19" i="12"/>
  <c r="AD19" i="12"/>
  <c r="BA19" i="12" s="1"/>
  <c r="AR19" i="12" s="1"/>
  <c r="AD20" i="12"/>
  <c r="BA20" i="12" s="1"/>
  <c r="AR20" i="12" s="1"/>
  <c r="AU20" i="12" s="1"/>
  <c r="AC20" i="12"/>
  <c r="P7" i="12"/>
  <c r="EH28" i="11"/>
  <c r="EG28" i="11"/>
  <c r="EE28" i="11"/>
  <c r="CU18" i="11"/>
  <c r="CT18" i="11"/>
  <c r="EV24" i="11"/>
  <c r="EF28" i="11"/>
  <c r="EI28" i="11"/>
  <c r="ET15" i="11"/>
  <c r="EV15" i="11"/>
  <c r="ES15" i="11"/>
  <c r="EI95" i="11"/>
  <c r="EJ95" i="11"/>
  <c r="EK95" i="11" s="1"/>
  <c r="EE95" i="11"/>
  <c r="EG95" i="11"/>
  <c r="EH95" i="11"/>
  <c r="EF95" i="11"/>
  <c r="DH63" i="11"/>
  <c r="DI63" i="11"/>
  <c r="DJ63" i="11"/>
  <c r="DE63" i="11"/>
  <c r="DG63" i="11"/>
  <c r="DF63" i="11"/>
  <c r="EW100" i="11"/>
  <c r="ES100" i="11"/>
  <c r="EU100" i="11"/>
  <c r="EV100" i="11"/>
  <c r="ET100" i="11"/>
  <c r="CT47" i="11"/>
  <c r="CS47" i="11"/>
  <c r="CU47" i="11"/>
  <c r="CW47" i="11"/>
  <c r="CV47" i="11"/>
  <c r="DR96" i="11"/>
  <c r="DS96" i="11"/>
  <c r="DU96" i="11"/>
  <c r="DV96" i="11"/>
  <c r="DW96" i="11"/>
  <c r="DT96" i="11"/>
  <c r="CV68" i="11"/>
  <c r="CU68" i="11"/>
  <c r="CW68" i="11"/>
  <c r="CS68" i="11"/>
  <c r="CT68" i="11"/>
  <c r="CU127" i="11"/>
  <c r="CV127" i="11"/>
  <c r="CT127" i="11"/>
  <c r="CS127" i="11"/>
  <c r="CW127" i="11"/>
  <c r="DR119" i="11"/>
  <c r="DS119" i="11"/>
  <c r="DT119" i="11"/>
  <c r="DU119" i="11"/>
  <c r="DW119" i="11"/>
  <c r="DV119" i="11"/>
  <c r="DJ37" i="11"/>
  <c r="DE37" i="11"/>
  <c r="DG37" i="11"/>
  <c r="DH37" i="11"/>
  <c r="DI37" i="11"/>
  <c r="DF37" i="11"/>
  <c r="CS97" i="11"/>
  <c r="CT97" i="11"/>
  <c r="CV97" i="11"/>
  <c r="CW97" i="11"/>
  <c r="CU97" i="11"/>
  <c r="DS38" i="11"/>
  <c r="DR38" i="11"/>
  <c r="DT38" i="11"/>
  <c r="DW38" i="11"/>
  <c r="DU38" i="11"/>
  <c r="DV38" i="11"/>
  <c r="FE89" i="11"/>
  <c r="FH89" i="11"/>
  <c r="FF89" i="11"/>
  <c r="FG89" i="11"/>
  <c r="FJ89" i="11"/>
  <c r="FI89" i="11"/>
  <c r="FH63" i="11"/>
  <c r="FJ63" i="11"/>
  <c r="FI63" i="11"/>
  <c r="FE63" i="11"/>
  <c r="FF63" i="11"/>
  <c r="FG63" i="11"/>
  <c r="FH32" i="11"/>
  <c r="FI32" i="11"/>
  <c r="FE32" i="11"/>
  <c r="FG32" i="11"/>
  <c r="FF32" i="11"/>
  <c r="DR61" i="11"/>
  <c r="DW61" i="11"/>
  <c r="DU61" i="11"/>
  <c r="DV61" i="11"/>
  <c r="DS61" i="11"/>
  <c r="DT61" i="11"/>
  <c r="EG52" i="11"/>
  <c r="EH52" i="11"/>
  <c r="EJ52" i="11"/>
  <c r="EK52" i="11" s="1"/>
  <c r="EE52" i="11"/>
  <c r="EF52" i="11"/>
  <c r="EI52" i="11"/>
  <c r="FF139" i="11"/>
  <c r="FG139" i="11"/>
  <c r="FE139" i="11"/>
  <c r="FJ139" i="11"/>
  <c r="FH139" i="11"/>
  <c r="FI139" i="11"/>
  <c r="CW133" i="11"/>
  <c r="CV133" i="11"/>
  <c r="CS133" i="11"/>
  <c r="CT133" i="11"/>
  <c r="CU133" i="11"/>
  <c r="EU91" i="11"/>
  <c r="ES91" i="11"/>
  <c r="ET91" i="11"/>
  <c r="EV91" i="11"/>
  <c r="EW91" i="11"/>
  <c r="FG58" i="11"/>
  <c r="FE58" i="11"/>
  <c r="FF58" i="11"/>
  <c r="FJ58" i="11"/>
  <c r="FI58" i="11"/>
  <c r="FH58" i="11"/>
  <c r="EF135" i="11"/>
  <c r="EG135" i="11"/>
  <c r="EJ135" i="11"/>
  <c r="EK135" i="11" s="1"/>
  <c r="EI135" i="11"/>
  <c r="EE135" i="11"/>
  <c r="EH135" i="11"/>
  <c r="FF142" i="11"/>
  <c r="FH142" i="11"/>
  <c r="FE142" i="11"/>
  <c r="FG142" i="11"/>
  <c r="FI142" i="11"/>
  <c r="FJ142" i="11"/>
  <c r="DI114" i="11"/>
  <c r="DJ114" i="11"/>
  <c r="DE114" i="11"/>
  <c r="DF114" i="11"/>
  <c r="DG114" i="11"/>
  <c r="DH114" i="11"/>
  <c r="EE126" i="11"/>
  <c r="EJ126" i="11"/>
  <c r="EK126" i="11" s="1"/>
  <c r="EG126" i="11"/>
  <c r="EF126" i="11"/>
  <c r="EH126" i="11"/>
  <c r="EI126" i="11"/>
  <c r="FJ65" i="11"/>
  <c r="FI65" i="11"/>
  <c r="FG65" i="11"/>
  <c r="FF65" i="11"/>
  <c r="FH65" i="11"/>
  <c r="FE65" i="11"/>
  <c r="DF49" i="11"/>
  <c r="DG49" i="11"/>
  <c r="DJ49" i="11"/>
  <c r="DH49" i="11"/>
  <c r="DI49" i="11"/>
  <c r="DE49" i="11"/>
  <c r="FH118" i="11"/>
  <c r="FE118" i="11"/>
  <c r="FG118" i="11"/>
  <c r="FI118" i="11"/>
  <c r="FJ118" i="11"/>
  <c r="FF118" i="11"/>
  <c r="FF125" i="11"/>
  <c r="FH125" i="11"/>
  <c r="FE125" i="11"/>
  <c r="FG125" i="11"/>
  <c r="FI125" i="11"/>
  <c r="FJ125" i="11"/>
  <c r="CU75" i="11"/>
  <c r="CS75" i="11"/>
  <c r="CV75" i="11"/>
  <c r="CW75" i="11"/>
  <c r="CT75" i="11"/>
  <c r="CU53" i="11"/>
  <c r="CT53" i="11"/>
  <c r="CW53" i="11"/>
  <c r="CS53" i="11"/>
  <c r="CV53" i="11"/>
  <c r="EE115" i="11"/>
  <c r="EF115" i="11"/>
  <c r="EG115" i="11"/>
  <c r="EH115" i="11"/>
  <c r="EJ115" i="11"/>
  <c r="EK115" i="11" s="1"/>
  <c r="EI115" i="11"/>
  <c r="FF44" i="11"/>
  <c r="FE44" i="11"/>
  <c r="FG44" i="11"/>
  <c r="FH44" i="11"/>
  <c r="FI44" i="11"/>
  <c r="DU114" i="11"/>
  <c r="DR114" i="11"/>
  <c r="DT114" i="11"/>
  <c r="DS114" i="11"/>
  <c r="DV114" i="11"/>
  <c r="DW114" i="11"/>
  <c r="CS31" i="11"/>
  <c r="CU31" i="11"/>
  <c r="CW31" i="11"/>
  <c r="CV31" i="11"/>
  <c r="CT31" i="11"/>
  <c r="DI86" i="11"/>
  <c r="DJ86" i="11"/>
  <c r="DF86" i="11"/>
  <c r="DG86" i="11"/>
  <c r="DH86" i="11"/>
  <c r="DE86" i="11"/>
  <c r="EJ112" i="11"/>
  <c r="EK112" i="11" s="1"/>
  <c r="EF112" i="11"/>
  <c r="EG112" i="11"/>
  <c r="EH112" i="11"/>
  <c r="EI112" i="11"/>
  <c r="EE112" i="11"/>
  <c r="EH98" i="11"/>
  <c r="EI98" i="11"/>
  <c r="EE98" i="11"/>
  <c r="EF98" i="11"/>
  <c r="EG98" i="11"/>
  <c r="EJ98" i="11"/>
  <c r="EK98" i="11" s="1"/>
  <c r="EU103" i="11"/>
  <c r="ET103" i="11"/>
  <c r="ES103" i="11"/>
  <c r="EW103" i="11"/>
  <c r="EV103" i="11"/>
  <c r="DV130" i="11"/>
  <c r="DW130" i="11"/>
  <c r="DR130" i="11"/>
  <c r="DS130" i="11"/>
  <c r="DT130" i="11"/>
  <c r="DU130" i="11"/>
  <c r="ET106" i="11"/>
  <c r="EU106" i="11"/>
  <c r="ES106" i="11"/>
  <c r="EV106" i="11"/>
  <c r="EW106" i="11"/>
  <c r="CV112" i="11"/>
  <c r="CS112" i="11"/>
  <c r="CT112" i="11"/>
  <c r="CW112" i="11"/>
  <c r="CU112" i="11"/>
  <c r="CT138" i="11"/>
  <c r="CU138" i="11"/>
  <c r="CV138" i="11"/>
  <c r="CS138" i="11"/>
  <c r="CW138" i="11"/>
  <c r="CT105" i="11"/>
  <c r="CV105" i="11"/>
  <c r="CS105" i="11"/>
  <c r="CW105" i="11"/>
  <c r="CU105" i="11"/>
  <c r="EE43" i="11"/>
  <c r="EF43" i="11"/>
  <c r="EJ43" i="11"/>
  <c r="EK43" i="11" s="1"/>
  <c r="EG43" i="11"/>
  <c r="EH43" i="11"/>
  <c r="EI43" i="11"/>
  <c r="CW100" i="11"/>
  <c r="CT100" i="11"/>
  <c r="CU100" i="11"/>
  <c r="CS100" i="11"/>
  <c r="CV100" i="11"/>
  <c r="DE136" i="11"/>
  <c r="DF136" i="11"/>
  <c r="DJ136" i="11"/>
  <c r="DH136" i="11"/>
  <c r="DI136" i="11"/>
  <c r="DG136" i="11"/>
  <c r="DJ142" i="11"/>
  <c r="DF142" i="11"/>
  <c r="DE142" i="11"/>
  <c r="DG142" i="11"/>
  <c r="DI142" i="11"/>
  <c r="DH142" i="11"/>
  <c r="EF110" i="11"/>
  <c r="EI110" i="11"/>
  <c r="EH110" i="11"/>
  <c r="EJ110" i="11"/>
  <c r="EK110" i="11" s="1"/>
  <c r="EE110" i="11"/>
  <c r="EG110" i="11"/>
  <c r="FE42" i="11"/>
  <c r="FF42" i="11"/>
  <c r="FG42" i="11"/>
  <c r="FH42" i="11"/>
  <c r="FI42" i="11"/>
  <c r="EE123" i="11"/>
  <c r="EI123" i="11"/>
  <c r="EF123" i="11"/>
  <c r="EG123" i="11"/>
  <c r="EH123" i="11"/>
  <c r="EJ123" i="11"/>
  <c r="EK123" i="11" s="1"/>
  <c r="FH113" i="11"/>
  <c r="FI113" i="11"/>
  <c r="FJ113" i="11"/>
  <c r="FE113" i="11"/>
  <c r="FF113" i="11"/>
  <c r="FG113" i="11"/>
  <c r="EH87" i="11"/>
  <c r="EI87" i="11"/>
  <c r="EE87" i="11"/>
  <c r="EF87" i="11"/>
  <c r="EG87" i="11"/>
  <c r="EJ87" i="11"/>
  <c r="EK87" i="11" s="1"/>
  <c r="DV33" i="11"/>
  <c r="DS33" i="11"/>
  <c r="DU33" i="11"/>
  <c r="DW33" i="11"/>
  <c r="DT33" i="11"/>
  <c r="DR33" i="11"/>
  <c r="FG34" i="11"/>
  <c r="FH34" i="11"/>
  <c r="FF34" i="11"/>
  <c r="FE34" i="11"/>
  <c r="FI34" i="11"/>
  <c r="ET122" i="11"/>
  <c r="EU122" i="11"/>
  <c r="EW122" i="11"/>
  <c r="EV122" i="11"/>
  <c r="ES122" i="11"/>
  <c r="EU60" i="11"/>
  <c r="ET60" i="11"/>
  <c r="EV60" i="11"/>
  <c r="EW60" i="11"/>
  <c r="ES60" i="11"/>
  <c r="EE79" i="11"/>
  <c r="EF79" i="11"/>
  <c r="EG79" i="11"/>
  <c r="EI79" i="11"/>
  <c r="EJ79" i="11"/>
  <c r="EK79" i="11" s="1"/>
  <c r="EH79" i="11"/>
  <c r="DE127" i="11"/>
  <c r="DF127" i="11"/>
  <c r="DH127" i="11"/>
  <c r="DJ127" i="11"/>
  <c r="DG127" i="11"/>
  <c r="DI127" i="11"/>
  <c r="EE41" i="11"/>
  <c r="EF41" i="11"/>
  <c r="EI41" i="11"/>
  <c r="EJ41" i="11"/>
  <c r="EK41" i="11" s="1"/>
  <c r="EH41" i="11"/>
  <c r="EG41" i="11"/>
  <c r="FI48" i="11"/>
  <c r="FE48" i="11"/>
  <c r="FF48" i="11"/>
  <c r="FG48" i="11"/>
  <c r="FH48" i="11"/>
  <c r="CT35" i="11"/>
  <c r="CU35" i="11"/>
  <c r="CW35" i="11"/>
  <c r="CS35" i="11"/>
  <c r="CV35" i="11"/>
  <c r="DH30" i="11"/>
  <c r="DI30" i="11"/>
  <c r="DJ30" i="11"/>
  <c r="DF30" i="11"/>
  <c r="DE30" i="11"/>
  <c r="DG30" i="11"/>
  <c r="EG75" i="11"/>
  <c r="EH75" i="11"/>
  <c r="EI75" i="11"/>
  <c r="EJ75" i="11"/>
  <c r="EK75" i="11" s="1"/>
  <c r="EE75" i="11"/>
  <c r="EF75" i="11"/>
  <c r="DT35" i="11"/>
  <c r="DS35" i="11"/>
  <c r="DR35" i="11"/>
  <c r="DW35" i="11"/>
  <c r="DV35" i="11"/>
  <c r="DU35" i="11"/>
  <c r="EG85" i="11"/>
  <c r="EH85" i="11"/>
  <c r="EI85" i="11"/>
  <c r="EJ85" i="11"/>
  <c r="EK85" i="11" s="1"/>
  <c r="EE85" i="11"/>
  <c r="EF85" i="11"/>
  <c r="DW68" i="11"/>
  <c r="DU68" i="11"/>
  <c r="DR68" i="11"/>
  <c r="DS68" i="11"/>
  <c r="DT68" i="11"/>
  <c r="DV68" i="11"/>
  <c r="ES133" i="11"/>
  <c r="EV133" i="11"/>
  <c r="EW133" i="11"/>
  <c r="ET133" i="11"/>
  <c r="EU133" i="11"/>
  <c r="FE51" i="11"/>
  <c r="FH51" i="11"/>
  <c r="FF51" i="11"/>
  <c r="FI51" i="11"/>
  <c r="FG51" i="11"/>
  <c r="CW113" i="11"/>
  <c r="CS113" i="11"/>
  <c r="CU113" i="11"/>
  <c r="CV113" i="11"/>
  <c r="CT113" i="11"/>
  <c r="DV84" i="11"/>
  <c r="DT84" i="11"/>
  <c r="DU84" i="11"/>
  <c r="DR84" i="11"/>
  <c r="DS84" i="11"/>
  <c r="DW84" i="11"/>
  <c r="DR132" i="11"/>
  <c r="DU132" i="11"/>
  <c r="DS132" i="11"/>
  <c r="DW132" i="11"/>
  <c r="DT132" i="11"/>
  <c r="DV132" i="11"/>
  <c r="ET63" i="11"/>
  <c r="EW63" i="11"/>
  <c r="ES63" i="11"/>
  <c r="EU63" i="11"/>
  <c r="EV63" i="11"/>
  <c r="EW67" i="11"/>
  <c r="ES67" i="11"/>
  <c r="ET67" i="11"/>
  <c r="EU67" i="11"/>
  <c r="EV67" i="11"/>
  <c r="DH74" i="11"/>
  <c r="DI74" i="11"/>
  <c r="DE74" i="11"/>
  <c r="DJ74" i="11"/>
  <c r="DF74" i="11"/>
  <c r="DG74" i="11"/>
  <c r="DV142" i="11"/>
  <c r="DR142" i="11"/>
  <c r="DS142" i="11"/>
  <c r="DT142" i="11"/>
  <c r="DW142" i="11"/>
  <c r="DU142" i="11"/>
  <c r="DV126" i="11"/>
  <c r="DR126" i="11"/>
  <c r="DW126" i="11"/>
  <c r="DT126" i="11"/>
  <c r="DU126" i="11"/>
  <c r="DS126" i="11"/>
  <c r="EE106" i="11"/>
  <c r="EJ106" i="11"/>
  <c r="EK106" i="11" s="1"/>
  <c r="EH106" i="11"/>
  <c r="EF106" i="11"/>
  <c r="EG106" i="11"/>
  <c r="EI106" i="11"/>
  <c r="EG30" i="11"/>
  <c r="EH30" i="11"/>
  <c r="EI30" i="11"/>
  <c r="EJ30" i="11"/>
  <c r="EK30" i="11" s="1"/>
  <c r="EF30" i="11"/>
  <c r="EE30" i="11"/>
  <c r="CS107" i="11"/>
  <c r="CV107" i="11"/>
  <c r="CW107" i="11"/>
  <c r="CT107" i="11"/>
  <c r="CU107" i="11"/>
  <c r="EW39" i="11"/>
  <c r="ES39" i="11"/>
  <c r="ET39" i="11"/>
  <c r="EU39" i="11"/>
  <c r="EV39" i="11"/>
  <c r="DR125" i="11"/>
  <c r="DT125" i="11"/>
  <c r="DS125" i="11"/>
  <c r="DU125" i="11"/>
  <c r="DV125" i="11"/>
  <c r="DW125" i="11"/>
  <c r="FI122" i="11"/>
  <c r="FH122" i="11"/>
  <c r="FF122" i="11"/>
  <c r="FJ122" i="11"/>
  <c r="FG122" i="11"/>
  <c r="FE122" i="11"/>
  <c r="EG39" i="11"/>
  <c r="EH39" i="11"/>
  <c r="EI39" i="11"/>
  <c r="EJ39" i="11"/>
  <c r="EK39" i="11" s="1"/>
  <c r="EE39" i="11"/>
  <c r="EF39" i="11"/>
  <c r="EV73" i="11"/>
  <c r="EU73" i="11"/>
  <c r="ET73" i="11"/>
  <c r="EW73" i="11"/>
  <c r="ES73" i="11"/>
  <c r="DF113" i="11"/>
  <c r="DH113" i="11"/>
  <c r="DJ113" i="11"/>
  <c r="DE113" i="11"/>
  <c r="DI113" i="11"/>
  <c r="DG113" i="11"/>
  <c r="DJ108" i="11"/>
  <c r="DE108" i="11"/>
  <c r="DF108" i="11"/>
  <c r="DH108" i="11"/>
  <c r="DG108" i="11"/>
  <c r="DI108" i="11"/>
  <c r="DH88" i="11"/>
  <c r="DI88" i="11"/>
  <c r="DE88" i="11"/>
  <c r="DF88" i="11"/>
  <c r="DG88" i="11"/>
  <c r="DJ88" i="11"/>
  <c r="DT45" i="11"/>
  <c r="DS45" i="11"/>
  <c r="DW45" i="11"/>
  <c r="DU45" i="11"/>
  <c r="DR45" i="11"/>
  <c r="DV45" i="11"/>
  <c r="CV91" i="11"/>
  <c r="CT91" i="11"/>
  <c r="CW91" i="11"/>
  <c r="CS91" i="11"/>
  <c r="CU91" i="11"/>
  <c r="CW60" i="11"/>
  <c r="CS60" i="11"/>
  <c r="CT60" i="11"/>
  <c r="CU60" i="11"/>
  <c r="CV60" i="11"/>
  <c r="FF117" i="11"/>
  <c r="FG117" i="11"/>
  <c r="FH117" i="11"/>
  <c r="FI117" i="11"/>
  <c r="FJ117" i="11"/>
  <c r="FE117" i="11"/>
  <c r="CT81" i="11"/>
  <c r="CU81" i="11"/>
  <c r="CV81" i="11"/>
  <c r="CS81" i="11"/>
  <c r="CW81" i="11"/>
  <c r="FF57" i="11"/>
  <c r="FG57" i="11"/>
  <c r="FE57" i="11"/>
  <c r="FH57" i="11"/>
  <c r="FI57" i="11"/>
  <c r="FJ57" i="11"/>
  <c r="EI48" i="11"/>
  <c r="EE48" i="11"/>
  <c r="EF48" i="11"/>
  <c r="EG48" i="11"/>
  <c r="EJ48" i="11"/>
  <c r="EK48" i="11" s="1"/>
  <c r="EH48" i="11"/>
  <c r="EG51" i="11"/>
  <c r="EE51" i="11"/>
  <c r="EJ51" i="11"/>
  <c r="EK51" i="11" s="1"/>
  <c r="EF51" i="11"/>
  <c r="EH51" i="11"/>
  <c r="EI51" i="11"/>
  <c r="EE35" i="11"/>
  <c r="EJ35" i="11"/>
  <c r="EK35" i="11" s="1"/>
  <c r="EH35" i="11"/>
  <c r="EG35" i="11"/>
  <c r="EI35" i="11"/>
  <c r="EF35" i="11"/>
  <c r="ES52" i="11"/>
  <c r="ET52" i="11"/>
  <c r="EU52" i="11"/>
  <c r="EV52" i="11"/>
  <c r="EI130" i="11"/>
  <c r="EF130" i="11"/>
  <c r="EH130" i="11"/>
  <c r="EG130" i="11"/>
  <c r="EE130" i="11"/>
  <c r="EJ130" i="11"/>
  <c r="EK130" i="11" s="1"/>
  <c r="EE137" i="11"/>
  <c r="EF137" i="11"/>
  <c r="EG137" i="11"/>
  <c r="EI137" i="11"/>
  <c r="EJ137" i="11"/>
  <c r="EK137" i="11" s="1"/>
  <c r="EH137" i="11"/>
  <c r="DU138" i="11"/>
  <c r="DW138" i="11"/>
  <c r="DR138" i="11"/>
  <c r="DS138" i="11"/>
  <c r="DT138" i="11"/>
  <c r="DV138" i="11"/>
  <c r="DW69" i="11"/>
  <c r="DR69" i="11"/>
  <c r="DS69" i="11"/>
  <c r="DT69" i="11"/>
  <c r="DU69" i="11"/>
  <c r="DV69" i="11"/>
  <c r="CT66" i="11"/>
  <c r="CU66" i="11"/>
  <c r="CS66" i="11"/>
  <c r="CV66" i="11"/>
  <c r="CW66" i="11"/>
  <c r="DR41" i="11"/>
  <c r="DU41" i="11"/>
  <c r="DW41" i="11"/>
  <c r="DV41" i="11"/>
  <c r="DS41" i="11"/>
  <c r="DT41" i="11"/>
  <c r="FG99" i="11"/>
  <c r="FE99" i="11"/>
  <c r="FJ99" i="11"/>
  <c r="FF99" i="11"/>
  <c r="FH99" i="11"/>
  <c r="FI99" i="11"/>
  <c r="DR116" i="11"/>
  <c r="DV116" i="11"/>
  <c r="DS116" i="11"/>
  <c r="DU116" i="11"/>
  <c r="DW116" i="11"/>
  <c r="DT116" i="11"/>
  <c r="EV87" i="11"/>
  <c r="ES87" i="11"/>
  <c r="ET87" i="11"/>
  <c r="EU87" i="11"/>
  <c r="EW87" i="11"/>
  <c r="DT40" i="11"/>
  <c r="DU40" i="11"/>
  <c r="DW40" i="11"/>
  <c r="DR40" i="11"/>
  <c r="DS40" i="11"/>
  <c r="DV40" i="11"/>
  <c r="EI34" i="11"/>
  <c r="EF34" i="11"/>
  <c r="EH34" i="11"/>
  <c r="EJ34" i="11"/>
  <c r="EK34" i="11" s="1"/>
  <c r="EE34" i="11"/>
  <c r="EG34" i="11"/>
  <c r="DS118" i="11"/>
  <c r="DU118" i="11"/>
  <c r="DT118" i="11"/>
  <c r="DV118" i="11"/>
  <c r="DR118" i="11"/>
  <c r="DW118" i="11"/>
  <c r="DS59" i="11"/>
  <c r="DT59" i="11"/>
  <c r="DV59" i="11"/>
  <c r="DW59" i="11"/>
  <c r="DR59" i="11"/>
  <c r="DU59" i="11"/>
  <c r="DE100" i="11"/>
  <c r="DF100" i="11"/>
  <c r="DH100" i="11"/>
  <c r="DI100" i="11"/>
  <c r="DJ100" i="11"/>
  <c r="DG100" i="11"/>
  <c r="DF141" i="11"/>
  <c r="DJ141" i="11"/>
  <c r="DE141" i="11"/>
  <c r="DI141" i="11"/>
  <c r="DH141" i="11"/>
  <c r="DG141" i="11"/>
  <c r="EV111" i="11"/>
  <c r="ES111" i="11"/>
  <c r="EU111" i="11"/>
  <c r="ET111" i="11"/>
  <c r="EW111" i="11"/>
  <c r="ES128" i="11"/>
  <c r="EW128" i="11"/>
  <c r="ET128" i="11"/>
  <c r="EU128" i="11"/>
  <c r="EV128" i="11"/>
  <c r="CU32" i="11"/>
  <c r="CT32" i="11"/>
  <c r="CV32" i="11"/>
  <c r="CW32" i="11"/>
  <c r="CS32" i="11"/>
  <c r="EI77" i="11"/>
  <c r="EH77" i="11"/>
  <c r="EJ77" i="11"/>
  <c r="EK77" i="11" s="1"/>
  <c r="EG77" i="11"/>
  <c r="EF77" i="11"/>
  <c r="EE77" i="11"/>
  <c r="CU45" i="11"/>
  <c r="CT45" i="11"/>
  <c r="CV45" i="11"/>
  <c r="CS45" i="11"/>
  <c r="CW45" i="11"/>
  <c r="FE35" i="11"/>
  <c r="FH35" i="11"/>
  <c r="FI35" i="11"/>
  <c r="FF35" i="11"/>
  <c r="FG35" i="11"/>
  <c r="CS106" i="11"/>
  <c r="CU106" i="11"/>
  <c r="CW106" i="11"/>
  <c r="CT106" i="11"/>
  <c r="CV106" i="11"/>
  <c r="DR62" i="11"/>
  <c r="DW62" i="11"/>
  <c r="DS62" i="11"/>
  <c r="DV62" i="11"/>
  <c r="DT62" i="11"/>
  <c r="DU62" i="11"/>
  <c r="DR97" i="11"/>
  <c r="DS97" i="11"/>
  <c r="DU97" i="11"/>
  <c r="DT97" i="11"/>
  <c r="DV97" i="11"/>
  <c r="DW97" i="11"/>
  <c r="ES121" i="11"/>
  <c r="EV121" i="11"/>
  <c r="EW121" i="11"/>
  <c r="ET121" i="11"/>
  <c r="EU121" i="11"/>
  <c r="FG109" i="11"/>
  <c r="FH109" i="11"/>
  <c r="FJ109" i="11"/>
  <c r="FI109" i="11"/>
  <c r="FE109" i="11"/>
  <c r="FF109" i="11"/>
  <c r="DR122" i="11"/>
  <c r="DT122" i="11"/>
  <c r="DU122" i="11"/>
  <c r="DW122" i="11"/>
  <c r="DV122" i="11"/>
  <c r="DS122" i="11"/>
  <c r="CS69" i="11"/>
  <c r="CV69" i="11"/>
  <c r="CT69" i="11"/>
  <c r="CU69" i="11"/>
  <c r="CW69" i="11"/>
  <c r="DE44" i="11"/>
  <c r="DG44" i="11"/>
  <c r="DH44" i="11"/>
  <c r="DF44" i="11"/>
  <c r="DI44" i="11"/>
  <c r="DJ44" i="11"/>
  <c r="DT54" i="11"/>
  <c r="DR54" i="11"/>
  <c r="DS54" i="11"/>
  <c r="DW54" i="11"/>
  <c r="DV54" i="11"/>
  <c r="DU54" i="11"/>
  <c r="FF38" i="11"/>
  <c r="FH38" i="11"/>
  <c r="FE38" i="11"/>
  <c r="FI38" i="11"/>
  <c r="FG38" i="11"/>
  <c r="DF128" i="11"/>
  <c r="DG128" i="11"/>
  <c r="DE128" i="11"/>
  <c r="DJ128" i="11"/>
  <c r="DH128" i="11"/>
  <c r="DI128" i="11"/>
  <c r="DI96" i="11"/>
  <c r="DE96" i="11"/>
  <c r="DF96" i="11"/>
  <c r="DH96" i="11"/>
  <c r="DJ96" i="11"/>
  <c r="DG96" i="11"/>
  <c r="EG67" i="11"/>
  <c r="EE67" i="11"/>
  <c r="EF67" i="11"/>
  <c r="EH67" i="11"/>
  <c r="EI67" i="11"/>
  <c r="EJ67" i="11"/>
  <c r="EK67" i="11" s="1"/>
  <c r="DT94" i="11"/>
  <c r="DV94" i="11"/>
  <c r="DW94" i="11"/>
  <c r="DS94" i="11"/>
  <c r="DU94" i="11"/>
  <c r="DR94" i="11"/>
  <c r="CT98" i="11"/>
  <c r="CW98" i="11"/>
  <c r="CS98" i="11"/>
  <c r="CU98" i="11"/>
  <c r="CV98" i="11"/>
  <c r="EF142" i="11"/>
  <c r="EH142" i="11"/>
  <c r="EI142" i="11"/>
  <c r="EE142" i="11"/>
  <c r="EJ142" i="11"/>
  <c r="EK142" i="11" s="1"/>
  <c r="EG142" i="11"/>
  <c r="CU114" i="11"/>
  <c r="CW114" i="11"/>
  <c r="CT114" i="11"/>
  <c r="CS114" i="11"/>
  <c r="CV114" i="11"/>
  <c r="FG67" i="11"/>
  <c r="FI67" i="11"/>
  <c r="FF67" i="11"/>
  <c r="FH67" i="11"/>
  <c r="FE67" i="11"/>
  <c r="FJ67" i="11"/>
  <c r="EV62" i="11"/>
  <c r="ES62" i="11"/>
  <c r="EW62" i="11"/>
  <c r="ET62" i="11"/>
  <c r="EU62" i="11"/>
  <c r="EI141" i="11"/>
  <c r="EF141" i="11"/>
  <c r="EH141" i="11"/>
  <c r="EJ141" i="11"/>
  <c r="EK141" i="11" s="1"/>
  <c r="EE141" i="11"/>
  <c r="EG141" i="11"/>
  <c r="FF33" i="11"/>
  <c r="FE33" i="11"/>
  <c r="FG33" i="11"/>
  <c r="FH33" i="11"/>
  <c r="FI33" i="11"/>
  <c r="CT109" i="11"/>
  <c r="CW109" i="11"/>
  <c r="CV109" i="11"/>
  <c r="CS109" i="11"/>
  <c r="CU109" i="11"/>
  <c r="DU91" i="11"/>
  <c r="DV91" i="11"/>
  <c r="DS91" i="11"/>
  <c r="DR91" i="11"/>
  <c r="DT91" i="11"/>
  <c r="DW91" i="11"/>
  <c r="DT92" i="11"/>
  <c r="DV92" i="11"/>
  <c r="DR92" i="11"/>
  <c r="DS92" i="11"/>
  <c r="DU92" i="11"/>
  <c r="DW92" i="11"/>
  <c r="EG44" i="11"/>
  <c r="EE44" i="11"/>
  <c r="EF44" i="11"/>
  <c r="EH44" i="11"/>
  <c r="EI44" i="11"/>
  <c r="EJ44" i="11"/>
  <c r="EK44" i="11" s="1"/>
  <c r="FF31" i="11"/>
  <c r="FH31" i="11"/>
  <c r="FE31" i="11"/>
  <c r="FI31" i="11"/>
  <c r="FG31" i="11"/>
  <c r="FI86" i="11"/>
  <c r="FH86" i="11"/>
  <c r="FF86" i="11"/>
  <c r="FG86" i="11"/>
  <c r="FJ86" i="11"/>
  <c r="FE86" i="11"/>
  <c r="FE91" i="11"/>
  <c r="FJ91" i="11"/>
  <c r="FF91" i="11"/>
  <c r="FH91" i="11"/>
  <c r="FI91" i="11"/>
  <c r="FG91" i="11"/>
  <c r="FH131" i="11"/>
  <c r="FI131" i="11"/>
  <c r="FE131" i="11"/>
  <c r="FF131" i="11"/>
  <c r="FJ131" i="11"/>
  <c r="FG131" i="11"/>
  <c r="EF57" i="11"/>
  <c r="EG57" i="11"/>
  <c r="EH57" i="11"/>
  <c r="EI57" i="11"/>
  <c r="EJ57" i="11"/>
  <c r="EK57" i="11" s="1"/>
  <c r="EE57" i="11"/>
  <c r="DJ102" i="11"/>
  <c r="DH102" i="11"/>
  <c r="DI102" i="11"/>
  <c r="DE102" i="11"/>
  <c r="DF102" i="11"/>
  <c r="DG102" i="11"/>
  <c r="DJ87" i="11"/>
  <c r="DE87" i="11"/>
  <c r="DG87" i="11"/>
  <c r="DI87" i="11"/>
  <c r="DH87" i="11"/>
  <c r="DF87" i="11"/>
  <c r="FF93" i="11"/>
  <c r="FG93" i="11"/>
  <c r="FI93" i="11"/>
  <c r="FJ93" i="11"/>
  <c r="FE93" i="11"/>
  <c r="FH93" i="11"/>
  <c r="DH61" i="11"/>
  <c r="DI61" i="11"/>
  <c r="DG61" i="11"/>
  <c r="DJ61" i="11"/>
  <c r="DF61" i="11"/>
  <c r="DE61" i="11"/>
  <c r="CW108" i="11"/>
  <c r="CV108" i="11"/>
  <c r="CU108" i="11"/>
  <c r="CT108" i="11"/>
  <c r="CS108" i="11"/>
  <c r="CV59" i="11"/>
  <c r="CS59" i="11"/>
  <c r="CT59" i="11"/>
  <c r="CW59" i="11"/>
  <c r="CU59" i="11"/>
  <c r="CV38" i="11"/>
  <c r="CW38" i="11"/>
  <c r="CU38" i="11"/>
  <c r="CS38" i="11"/>
  <c r="CT38" i="11"/>
  <c r="EV58" i="11"/>
  <c r="EW58" i="11"/>
  <c r="ES58" i="11"/>
  <c r="ET58" i="11"/>
  <c r="EU58" i="11"/>
  <c r="DF79" i="11"/>
  <c r="DG79" i="11"/>
  <c r="DH79" i="11"/>
  <c r="DI79" i="11"/>
  <c r="DJ79" i="11"/>
  <c r="DE79" i="11"/>
  <c r="EU108" i="11"/>
  <c r="EW108" i="11"/>
  <c r="ES108" i="11"/>
  <c r="ET108" i="11"/>
  <c r="EV108" i="11"/>
  <c r="ES64" i="11"/>
  <c r="EW64" i="11"/>
  <c r="EV64" i="11"/>
  <c r="ET64" i="11"/>
  <c r="EU64" i="11"/>
  <c r="EU110" i="11"/>
  <c r="ES110" i="11"/>
  <c r="EV110" i="11"/>
  <c r="EW110" i="11"/>
  <c r="ET110" i="11"/>
  <c r="EJ46" i="11"/>
  <c r="EK46" i="11" s="1"/>
  <c r="EE46" i="11"/>
  <c r="EG46" i="11"/>
  <c r="EH46" i="11"/>
  <c r="EI46" i="11"/>
  <c r="EF46" i="11"/>
  <c r="DE115" i="11"/>
  <c r="DF115" i="11"/>
  <c r="DH115" i="11"/>
  <c r="DG115" i="11"/>
  <c r="DJ115" i="11"/>
  <c r="DI115" i="11"/>
  <c r="DG109" i="11"/>
  <c r="DH109" i="11"/>
  <c r="DJ109" i="11"/>
  <c r="DE109" i="11"/>
  <c r="DI109" i="11"/>
  <c r="DF109" i="11"/>
  <c r="EJ31" i="11"/>
  <c r="EK31" i="11" s="1"/>
  <c r="EE31" i="11"/>
  <c r="EF31" i="11"/>
  <c r="EH31" i="11"/>
  <c r="EI31" i="11"/>
  <c r="EG31" i="11"/>
  <c r="FI87" i="11"/>
  <c r="FJ87" i="11"/>
  <c r="FF87" i="11"/>
  <c r="FH87" i="11"/>
  <c r="FG87" i="11"/>
  <c r="FE87" i="11"/>
  <c r="FG23" i="11"/>
  <c r="ES42" i="11"/>
  <c r="EU42" i="11"/>
  <c r="EV42" i="11"/>
  <c r="ET42" i="11"/>
  <c r="FI130" i="11"/>
  <c r="FF130" i="11"/>
  <c r="FH130" i="11"/>
  <c r="FG130" i="11"/>
  <c r="FJ130" i="11"/>
  <c r="FE130" i="11"/>
  <c r="CW103" i="11"/>
  <c r="CS103" i="11"/>
  <c r="CU103" i="11"/>
  <c r="CV103" i="11"/>
  <c r="CT103" i="11"/>
  <c r="EW72" i="11"/>
  <c r="EU72" i="11"/>
  <c r="EV72" i="11"/>
  <c r="ES72" i="11"/>
  <c r="ET72" i="11"/>
  <c r="ES69" i="11"/>
  <c r="ET69" i="11"/>
  <c r="EW69" i="11"/>
  <c r="EU69" i="11"/>
  <c r="EV69" i="11"/>
  <c r="DV135" i="11"/>
  <c r="DW135" i="11"/>
  <c r="DU135" i="11"/>
  <c r="DS135" i="11"/>
  <c r="DR135" i="11"/>
  <c r="DT135" i="11"/>
  <c r="EU75" i="11"/>
  <c r="EV75" i="11"/>
  <c r="ET75" i="11"/>
  <c r="ES75" i="11"/>
  <c r="EW75" i="11"/>
  <c r="CT121" i="11"/>
  <c r="CV121" i="11"/>
  <c r="CW121" i="11"/>
  <c r="CS121" i="11"/>
  <c r="CU121" i="11"/>
  <c r="FI111" i="11"/>
  <c r="FJ111" i="11"/>
  <c r="FE111" i="11"/>
  <c r="FF111" i="11"/>
  <c r="FH111" i="11"/>
  <c r="FG111" i="11"/>
  <c r="DR32" i="11"/>
  <c r="DS32" i="11"/>
  <c r="DU32" i="11"/>
  <c r="DT32" i="11"/>
  <c r="DV32" i="11"/>
  <c r="DW32" i="11"/>
  <c r="DJ53" i="11"/>
  <c r="DH53" i="11"/>
  <c r="DG53" i="11"/>
  <c r="DI53" i="11"/>
  <c r="DE53" i="11"/>
  <c r="DF53" i="11"/>
  <c r="DE62" i="11"/>
  <c r="DG62" i="11"/>
  <c r="DH62" i="11"/>
  <c r="DJ62" i="11"/>
  <c r="DF62" i="11"/>
  <c r="DI62" i="11"/>
  <c r="CU55" i="11"/>
  <c r="CS55" i="11"/>
  <c r="CT55" i="11"/>
  <c r="CV55" i="11"/>
  <c r="CW55" i="11"/>
  <c r="FJ119" i="11"/>
  <c r="FF119" i="11"/>
  <c r="FH119" i="11"/>
  <c r="FE119" i="11"/>
  <c r="FG119" i="11"/>
  <c r="FI119" i="11"/>
  <c r="EF33" i="11"/>
  <c r="EJ33" i="11"/>
  <c r="EK33" i="11" s="1"/>
  <c r="EE33" i="11"/>
  <c r="EG33" i="11"/>
  <c r="EH33" i="11"/>
  <c r="EI33" i="11"/>
  <c r="CS125" i="11"/>
  <c r="CU125" i="11"/>
  <c r="CW125" i="11"/>
  <c r="CV125" i="11"/>
  <c r="CT125" i="11"/>
  <c r="DH76" i="11"/>
  <c r="DI76" i="11"/>
  <c r="DJ76" i="11"/>
  <c r="DE76" i="11"/>
  <c r="DF76" i="11"/>
  <c r="DG76" i="11"/>
  <c r="CW48" i="11"/>
  <c r="CS48" i="11"/>
  <c r="CU48" i="11"/>
  <c r="CT48" i="11"/>
  <c r="CV48" i="11"/>
  <c r="DH133" i="11"/>
  <c r="DI133" i="11"/>
  <c r="DE133" i="11"/>
  <c r="DF133" i="11"/>
  <c r="DG133" i="11"/>
  <c r="DJ133" i="11"/>
  <c r="DR78" i="11"/>
  <c r="DT78" i="11"/>
  <c r="DV78" i="11"/>
  <c r="DW78" i="11"/>
  <c r="DU78" i="11"/>
  <c r="DS78" i="11"/>
  <c r="DF34" i="11"/>
  <c r="DE34" i="11"/>
  <c r="DH34" i="11"/>
  <c r="DJ34" i="11"/>
  <c r="DI34" i="11"/>
  <c r="DG34" i="11"/>
  <c r="FH85" i="11"/>
  <c r="FI85" i="11"/>
  <c r="FJ85" i="11"/>
  <c r="FE85" i="11"/>
  <c r="FF85" i="11"/>
  <c r="FG85" i="11"/>
  <c r="DG43" i="11"/>
  <c r="DE43" i="11"/>
  <c r="DF43" i="11"/>
  <c r="DJ43" i="11"/>
  <c r="DH43" i="11"/>
  <c r="DI43" i="11"/>
  <c r="DV76" i="11"/>
  <c r="DW76" i="11"/>
  <c r="DU76" i="11"/>
  <c r="DR76" i="11"/>
  <c r="DS76" i="11"/>
  <c r="DT76" i="11"/>
  <c r="EH70" i="11"/>
  <c r="EE70" i="11"/>
  <c r="EI70" i="11"/>
  <c r="EJ70" i="11"/>
  <c r="EK70" i="11" s="1"/>
  <c r="EF70" i="11"/>
  <c r="EG70" i="11"/>
  <c r="EE96" i="11"/>
  <c r="EF96" i="11"/>
  <c r="EH96" i="11"/>
  <c r="EI96" i="11"/>
  <c r="EJ96" i="11"/>
  <c r="EK96" i="11" s="1"/>
  <c r="EG96" i="11"/>
  <c r="FJ62" i="11"/>
  <c r="FI62" i="11"/>
  <c r="FF62" i="11"/>
  <c r="FG62" i="11"/>
  <c r="FH62" i="11"/>
  <c r="FE62" i="11"/>
  <c r="FH96" i="11"/>
  <c r="FJ96" i="11"/>
  <c r="FG96" i="11"/>
  <c r="FF96" i="11"/>
  <c r="FI96" i="11"/>
  <c r="FE96" i="11"/>
  <c r="EU36" i="11"/>
  <c r="EV36" i="11"/>
  <c r="ES36" i="11"/>
  <c r="ET36" i="11"/>
  <c r="EW36" i="11"/>
  <c r="DF52" i="11"/>
  <c r="DG52" i="11"/>
  <c r="DJ52" i="11"/>
  <c r="DI52" i="11"/>
  <c r="DE52" i="11"/>
  <c r="DH52" i="11"/>
  <c r="DR49" i="11"/>
  <c r="DV49" i="11"/>
  <c r="DW49" i="11"/>
  <c r="DT49" i="11"/>
  <c r="DU49" i="11"/>
  <c r="DS49" i="11"/>
  <c r="ES112" i="11"/>
  <c r="ET112" i="11"/>
  <c r="EU112" i="11"/>
  <c r="EV112" i="11"/>
  <c r="EW112" i="11"/>
  <c r="CU117" i="11"/>
  <c r="CS117" i="11"/>
  <c r="CT117" i="11"/>
  <c r="CW117" i="11"/>
  <c r="CV117" i="11"/>
  <c r="DH81" i="11"/>
  <c r="DJ81" i="11"/>
  <c r="DE81" i="11"/>
  <c r="DF81" i="11"/>
  <c r="DG81" i="11"/>
  <c r="DI81" i="11"/>
  <c r="FF53" i="11"/>
  <c r="FE53" i="11"/>
  <c r="FG53" i="11"/>
  <c r="FH53" i="11"/>
  <c r="FI53" i="11"/>
  <c r="CS79" i="11"/>
  <c r="CW79" i="11"/>
  <c r="CU79" i="11"/>
  <c r="CV79" i="11"/>
  <c r="CT79" i="11"/>
  <c r="FJ80" i="11"/>
  <c r="FE80" i="11"/>
  <c r="FG80" i="11"/>
  <c r="FH80" i="11"/>
  <c r="FF80" i="11"/>
  <c r="FI80" i="11"/>
  <c r="FH140" i="11"/>
  <c r="FJ140" i="11"/>
  <c r="FF140" i="11"/>
  <c r="FG140" i="11"/>
  <c r="FI140" i="11"/>
  <c r="FE140" i="11"/>
  <c r="CU42" i="11"/>
  <c r="CV42" i="11"/>
  <c r="CS42" i="11"/>
  <c r="CT42" i="11"/>
  <c r="CW42" i="11"/>
  <c r="EU84" i="11"/>
  <c r="ET84" i="11"/>
  <c r="EW84" i="11"/>
  <c r="ES84" i="11"/>
  <c r="EV84" i="11"/>
  <c r="DI129" i="11"/>
  <c r="DJ129" i="11"/>
  <c r="DE129" i="11"/>
  <c r="DG129" i="11"/>
  <c r="DH129" i="11"/>
  <c r="DF129" i="11"/>
  <c r="ET30" i="11"/>
  <c r="ES30" i="11"/>
  <c r="EU30" i="11"/>
  <c r="EV30" i="11"/>
  <c r="DT95" i="11"/>
  <c r="DR95" i="11"/>
  <c r="DS95" i="11"/>
  <c r="DU95" i="11"/>
  <c r="DW95" i="11"/>
  <c r="DV95" i="11"/>
  <c r="FG40" i="11"/>
  <c r="FH40" i="11"/>
  <c r="FI40" i="11"/>
  <c r="FE40" i="11"/>
  <c r="FF40" i="11"/>
  <c r="DU47" i="11"/>
  <c r="DV47" i="11"/>
  <c r="DW47" i="11"/>
  <c r="DR47" i="11"/>
  <c r="DS47" i="11"/>
  <c r="DT47" i="11"/>
  <c r="CS46" i="11"/>
  <c r="CW46" i="11"/>
  <c r="CV46" i="11"/>
  <c r="CT46" i="11"/>
  <c r="CU46" i="11"/>
  <c r="DR111" i="11"/>
  <c r="DT111" i="11"/>
  <c r="DS111" i="11"/>
  <c r="DV111" i="11"/>
  <c r="DW111" i="11"/>
  <c r="DU111" i="11"/>
  <c r="DI59" i="11"/>
  <c r="DJ59" i="11"/>
  <c r="DF59" i="11"/>
  <c r="DG59" i="11"/>
  <c r="DH59" i="11"/>
  <c r="DE59" i="11"/>
  <c r="EH117" i="11"/>
  <c r="EJ117" i="11"/>
  <c r="EK117" i="11" s="1"/>
  <c r="EE117" i="11"/>
  <c r="EF117" i="11"/>
  <c r="EI117" i="11"/>
  <c r="EG117" i="11"/>
  <c r="DT108" i="11"/>
  <c r="DU108" i="11"/>
  <c r="DR108" i="11"/>
  <c r="DW108" i="11"/>
  <c r="DS108" i="11"/>
  <c r="DV108" i="11"/>
  <c r="CS63" i="11"/>
  <c r="CW63" i="11"/>
  <c r="CT63" i="11"/>
  <c r="CV63" i="11"/>
  <c r="CU63" i="11"/>
  <c r="CU96" i="11"/>
  <c r="CV96" i="11"/>
  <c r="CS96" i="11"/>
  <c r="CT96" i="11"/>
  <c r="CW96" i="11"/>
  <c r="DS64" i="11"/>
  <c r="DV64" i="11"/>
  <c r="DW64" i="11"/>
  <c r="DU64" i="11"/>
  <c r="DR64" i="11"/>
  <c r="DT64" i="11"/>
  <c r="CV74" i="11"/>
  <c r="CU74" i="11"/>
  <c r="CT74" i="11"/>
  <c r="CW74" i="11"/>
  <c r="CS74" i="11"/>
  <c r="DV52" i="11"/>
  <c r="DR52" i="11"/>
  <c r="DS52" i="11"/>
  <c r="DT52" i="11"/>
  <c r="DU52" i="11"/>
  <c r="DW52" i="11"/>
  <c r="EH47" i="11"/>
  <c r="EI47" i="11"/>
  <c r="EJ47" i="11"/>
  <c r="EK47" i="11" s="1"/>
  <c r="EE47" i="11"/>
  <c r="EF47" i="11"/>
  <c r="EG47" i="11"/>
  <c r="DJ66" i="11"/>
  <c r="DF66" i="11"/>
  <c r="DE66" i="11"/>
  <c r="DH66" i="11"/>
  <c r="DG66" i="11"/>
  <c r="DI66" i="11"/>
  <c r="ES105" i="11"/>
  <c r="EU105" i="11"/>
  <c r="ET105" i="11"/>
  <c r="EV105" i="11"/>
  <c r="EW105" i="11"/>
  <c r="DT44" i="11"/>
  <c r="DU44" i="11"/>
  <c r="DV44" i="11"/>
  <c r="DW44" i="11"/>
  <c r="DR44" i="11"/>
  <c r="DS44" i="11"/>
  <c r="DG124" i="11"/>
  <c r="DI124" i="11"/>
  <c r="DJ124" i="11"/>
  <c r="DH124" i="11"/>
  <c r="DE124" i="11"/>
  <c r="DF124" i="11"/>
  <c r="EW70" i="11"/>
  <c r="EV70" i="11"/>
  <c r="ET70" i="11"/>
  <c r="EU70" i="11"/>
  <c r="ES70" i="11"/>
  <c r="DF131" i="11"/>
  <c r="DG131" i="11"/>
  <c r="DH131" i="11"/>
  <c r="DI131" i="11"/>
  <c r="DJ131" i="11"/>
  <c r="DE131" i="11"/>
  <c r="EW126" i="11"/>
  <c r="ET126" i="11"/>
  <c r="EU126" i="11"/>
  <c r="ES126" i="11"/>
  <c r="EV126" i="11"/>
  <c r="EI68" i="11"/>
  <c r="EE68" i="11"/>
  <c r="EJ68" i="11"/>
  <c r="EK68" i="11" s="1"/>
  <c r="EH68" i="11"/>
  <c r="EG68" i="11"/>
  <c r="EF68" i="11"/>
  <c r="EH64" i="11"/>
  <c r="EE64" i="11"/>
  <c r="EF64" i="11"/>
  <c r="EG64" i="11"/>
  <c r="EJ64" i="11"/>
  <c r="EK64" i="11" s="1"/>
  <c r="EI64" i="11"/>
  <c r="DT123" i="11"/>
  <c r="DV123" i="11"/>
  <c r="DS123" i="11"/>
  <c r="DU123" i="11"/>
  <c r="DW123" i="11"/>
  <c r="DR123" i="11"/>
  <c r="DV127" i="11"/>
  <c r="DS127" i="11"/>
  <c r="DU127" i="11"/>
  <c r="DT127" i="11"/>
  <c r="DW127" i="11"/>
  <c r="DR127" i="11"/>
  <c r="EF103" i="11"/>
  <c r="EI103" i="11"/>
  <c r="EJ103" i="11"/>
  <c r="EK103" i="11" s="1"/>
  <c r="EG103" i="11"/>
  <c r="EE103" i="11"/>
  <c r="EH103" i="11"/>
  <c r="EW139" i="11"/>
  <c r="ET139" i="11"/>
  <c r="ES139" i="11"/>
  <c r="EU139" i="11"/>
  <c r="EV139" i="11"/>
  <c r="DU102" i="11"/>
  <c r="DV102" i="11"/>
  <c r="DW102" i="11"/>
  <c r="DR102" i="11"/>
  <c r="DS102" i="11"/>
  <c r="DT102" i="11"/>
  <c r="DU129" i="11"/>
  <c r="DV129" i="11"/>
  <c r="DW129" i="11"/>
  <c r="DR129" i="11"/>
  <c r="DS129" i="11"/>
  <c r="DT129" i="11"/>
  <c r="EU71" i="11"/>
  <c r="EW71" i="11"/>
  <c r="ES71" i="11"/>
  <c r="ET71" i="11"/>
  <c r="EV71" i="11"/>
  <c r="CS18" i="11"/>
  <c r="DU89" i="11"/>
  <c r="DW89" i="11"/>
  <c r="DS89" i="11"/>
  <c r="DR89" i="11"/>
  <c r="DT89" i="11"/>
  <c r="DV89" i="11"/>
  <c r="EU96" i="11"/>
  <c r="EV96" i="11"/>
  <c r="ES96" i="11"/>
  <c r="ET96" i="11"/>
  <c r="EW96" i="11"/>
  <c r="DI48" i="11"/>
  <c r="DH48" i="11"/>
  <c r="DJ48" i="11"/>
  <c r="DE48" i="11"/>
  <c r="DF48" i="11"/>
  <c r="DG48" i="11"/>
  <c r="FH47" i="11"/>
  <c r="FI47" i="11"/>
  <c r="FE47" i="11"/>
  <c r="FF47" i="11"/>
  <c r="FG47" i="11"/>
  <c r="DW98" i="11"/>
  <c r="DT98" i="11"/>
  <c r="DR98" i="11"/>
  <c r="DU98" i="11"/>
  <c r="DV98" i="11"/>
  <c r="DS98" i="11"/>
  <c r="EH81" i="11"/>
  <c r="EE81" i="11"/>
  <c r="EG81" i="11"/>
  <c r="EI81" i="11"/>
  <c r="EJ81" i="11"/>
  <c r="EK81" i="11" s="1"/>
  <c r="EF81" i="11"/>
  <c r="EW143" i="11"/>
  <c r="ES143" i="11"/>
  <c r="ET143" i="11"/>
  <c r="EU143" i="11"/>
  <c r="EV143" i="11"/>
  <c r="DG32" i="11"/>
  <c r="DF32" i="11"/>
  <c r="DH32" i="11"/>
  <c r="DI32" i="11"/>
  <c r="DJ32" i="11"/>
  <c r="DE32" i="11"/>
  <c r="DF41" i="11"/>
  <c r="DE41" i="11"/>
  <c r="DG41" i="11"/>
  <c r="DH41" i="11"/>
  <c r="DI41" i="11"/>
  <c r="DJ41" i="11"/>
  <c r="DS90" i="11"/>
  <c r="DT90" i="11"/>
  <c r="DU90" i="11"/>
  <c r="DV90" i="11"/>
  <c r="DW90" i="11"/>
  <c r="DR90" i="11"/>
  <c r="DR93" i="11"/>
  <c r="DT93" i="11"/>
  <c r="DU93" i="11"/>
  <c r="DV93" i="11"/>
  <c r="DW93" i="11"/>
  <c r="DS93" i="11"/>
  <c r="FI77" i="11"/>
  <c r="FH77" i="11"/>
  <c r="FE77" i="11"/>
  <c r="FG77" i="11"/>
  <c r="FF77" i="11"/>
  <c r="FJ77" i="11"/>
  <c r="DI29" i="11"/>
  <c r="DF29" i="11"/>
  <c r="DH29" i="11"/>
  <c r="DJ29" i="11"/>
  <c r="DG29" i="11"/>
  <c r="DE29" i="11"/>
  <c r="FH110" i="11"/>
  <c r="FE110" i="11"/>
  <c r="FG110" i="11"/>
  <c r="FJ110" i="11"/>
  <c r="FF110" i="11"/>
  <c r="FI110" i="11"/>
  <c r="ES136" i="11"/>
  <c r="EU136" i="11"/>
  <c r="EV136" i="11"/>
  <c r="EW136" i="11"/>
  <c r="ET136" i="11"/>
  <c r="FJ123" i="11"/>
  <c r="FG123" i="11"/>
  <c r="FH123" i="11"/>
  <c r="FF123" i="11"/>
  <c r="FI123" i="11"/>
  <c r="FE123" i="11"/>
  <c r="CS116" i="11"/>
  <c r="CW116" i="11"/>
  <c r="CU116" i="11"/>
  <c r="CT116" i="11"/>
  <c r="CV116" i="11"/>
  <c r="EU81" i="11"/>
  <c r="EV81" i="11"/>
  <c r="EW81" i="11"/>
  <c r="ES81" i="11"/>
  <c r="ET81" i="11"/>
  <c r="DJ33" i="11"/>
  <c r="DF33" i="11"/>
  <c r="DE33" i="11"/>
  <c r="DG33" i="11"/>
  <c r="DH33" i="11"/>
  <c r="DI33" i="11"/>
  <c r="EE50" i="11"/>
  <c r="EF50" i="11"/>
  <c r="EH50" i="11"/>
  <c r="EG50" i="11"/>
  <c r="EI50" i="11"/>
  <c r="EJ50" i="11"/>
  <c r="EK50" i="11" s="1"/>
  <c r="DV37" i="11"/>
  <c r="DW37" i="11"/>
  <c r="DR37" i="11"/>
  <c r="DS37" i="11"/>
  <c r="DU37" i="11"/>
  <c r="DT37" i="11"/>
  <c r="FE104" i="11"/>
  <c r="FH104" i="11"/>
  <c r="FI104" i="11"/>
  <c r="FF104" i="11"/>
  <c r="FG104" i="11"/>
  <c r="FJ104" i="11"/>
  <c r="DG132" i="11"/>
  <c r="DF132" i="11"/>
  <c r="DJ132" i="11"/>
  <c r="DE132" i="11"/>
  <c r="DI132" i="11"/>
  <c r="DH132" i="11"/>
  <c r="FF70" i="11"/>
  <c r="FI70" i="11"/>
  <c r="FJ70" i="11"/>
  <c r="FE70" i="11"/>
  <c r="FG70" i="11"/>
  <c r="FH70" i="11"/>
  <c r="EV59" i="11"/>
  <c r="EW59" i="11"/>
  <c r="ET59" i="11"/>
  <c r="EU59" i="11"/>
  <c r="ES59" i="11"/>
  <c r="FF95" i="11"/>
  <c r="FG95" i="11"/>
  <c r="FI95" i="11"/>
  <c r="FJ95" i="11"/>
  <c r="FE95" i="11"/>
  <c r="FH95" i="11"/>
  <c r="CT123" i="11"/>
  <c r="CV123" i="11"/>
  <c r="CU123" i="11"/>
  <c r="CW123" i="11"/>
  <c r="CS123" i="11"/>
  <c r="EI78" i="11"/>
  <c r="EH78" i="11"/>
  <c r="EF78" i="11"/>
  <c r="EG78" i="11"/>
  <c r="EJ78" i="11"/>
  <c r="EK78" i="11" s="1"/>
  <c r="EE78" i="11"/>
  <c r="EH121" i="11"/>
  <c r="EI121" i="11"/>
  <c r="EG121" i="11"/>
  <c r="EE121" i="11"/>
  <c r="EF121" i="11"/>
  <c r="EJ121" i="11"/>
  <c r="EK121" i="11" s="1"/>
  <c r="CV88" i="11"/>
  <c r="CU88" i="11"/>
  <c r="CS88" i="11"/>
  <c r="CT88" i="11"/>
  <c r="CW88" i="11"/>
  <c r="DS56" i="11"/>
  <c r="DT56" i="11"/>
  <c r="DW56" i="11"/>
  <c r="DV56" i="11"/>
  <c r="DR56" i="11"/>
  <c r="DU56" i="11"/>
  <c r="DV82" i="11"/>
  <c r="DT82" i="11"/>
  <c r="DS82" i="11"/>
  <c r="DU82" i="11"/>
  <c r="DW82" i="11"/>
  <c r="DR82" i="11"/>
  <c r="EV125" i="11"/>
  <c r="ES125" i="11"/>
  <c r="EU125" i="11"/>
  <c r="ET125" i="11"/>
  <c r="EW125" i="11"/>
  <c r="DT115" i="11"/>
  <c r="DS115" i="11"/>
  <c r="DW115" i="11"/>
  <c r="DR115" i="11"/>
  <c r="DU115" i="11"/>
  <c r="DV115" i="11"/>
  <c r="DH117" i="11"/>
  <c r="DI117" i="11"/>
  <c r="DE117" i="11"/>
  <c r="DG117" i="11"/>
  <c r="DJ117" i="11"/>
  <c r="DF117" i="11"/>
  <c r="DW39" i="11"/>
  <c r="DS39" i="11"/>
  <c r="DT39" i="11"/>
  <c r="DU39" i="11"/>
  <c r="DV39" i="11"/>
  <c r="DR39" i="11"/>
  <c r="EH118" i="11"/>
  <c r="EE118" i="11"/>
  <c r="EG118" i="11"/>
  <c r="EF118" i="11"/>
  <c r="EI118" i="11"/>
  <c r="EJ118" i="11"/>
  <c r="EK118" i="11" s="1"/>
  <c r="FE114" i="11"/>
  <c r="FF114" i="11"/>
  <c r="FG114" i="11"/>
  <c r="FI114" i="11"/>
  <c r="FJ114" i="11"/>
  <c r="FH114" i="11"/>
  <c r="CS129" i="11"/>
  <c r="CU129" i="11"/>
  <c r="CV129" i="11"/>
  <c r="CW129" i="11"/>
  <c r="CT129" i="11"/>
  <c r="DG51" i="11"/>
  <c r="DH51" i="11"/>
  <c r="DJ51" i="11"/>
  <c r="DE51" i="11"/>
  <c r="DF51" i="11"/>
  <c r="DI51" i="11"/>
  <c r="ES123" i="11"/>
  <c r="EU123" i="11"/>
  <c r="EW123" i="11"/>
  <c r="EV123" i="11"/>
  <c r="ET123" i="11"/>
  <c r="DU81" i="11"/>
  <c r="DW81" i="11"/>
  <c r="DR81" i="11"/>
  <c r="DT81" i="11"/>
  <c r="DV81" i="11"/>
  <c r="DS81" i="11"/>
  <c r="DE39" i="11"/>
  <c r="DF39" i="11"/>
  <c r="DH39" i="11"/>
  <c r="DI39" i="11"/>
  <c r="DJ39" i="11"/>
  <c r="DG39" i="11"/>
  <c r="DG72" i="11"/>
  <c r="DE72" i="11"/>
  <c r="DF72" i="11"/>
  <c r="DI72" i="11"/>
  <c r="DJ72" i="11"/>
  <c r="DH72" i="11"/>
  <c r="EU142" i="11"/>
  <c r="ES142" i="11"/>
  <c r="EV142" i="11"/>
  <c r="ET142" i="11"/>
  <c r="EW142" i="11"/>
  <c r="DS143" i="11"/>
  <c r="DW143" i="11"/>
  <c r="DR143" i="11"/>
  <c r="DT143" i="11"/>
  <c r="DV143" i="11"/>
  <c r="DU143" i="11"/>
  <c r="ET85" i="11"/>
  <c r="EU85" i="11"/>
  <c r="ES85" i="11"/>
  <c r="EV85" i="11"/>
  <c r="EW85" i="11"/>
  <c r="FE115" i="11"/>
  <c r="FF115" i="11"/>
  <c r="FG115" i="11"/>
  <c r="FH115" i="11"/>
  <c r="FJ115" i="11"/>
  <c r="FI115" i="11"/>
  <c r="DS124" i="11"/>
  <c r="DU124" i="11"/>
  <c r="DW124" i="11"/>
  <c r="DR124" i="11"/>
  <c r="DV124" i="11"/>
  <c r="DT124" i="11"/>
  <c r="CT70" i="11"/>
  <c r="CS70" i="11"/>
  <c r="CU70" i="11"/>
  <c r="CV70" i="11"/>
  <c r="CW70" i="11"/>
  <c r="FH60" i="11"/>
  <c r="FI60" i="11"/>
  <c r="FF60" i="11"/>
  <c r="FG60" i="11"/>
  <c r="FE60" i="11"/>
  <c r="FJ60" i="11"/>
  <c r="EE113" i="11"/>
  <c r="EG113" i="11"/>
  <c r="EI113" i="11"/>
  <c r="EH113" i="11"/>
  <c r="EJ113" i="11"/>
  <c r="EK113" i="11" s="1"/>
  <c r="EF113" i="11"/>
  <c r="DW137" i="11"/>
  <c r="DR137" i="11"/>
  <c r="DS137" i="11"/>
  <c r="DT137" i="11"/>
  <c r="DU137" i="11"/>
  <c r="DV137" i="11"/>
  <c r="DF67" i="11"/>
  <c r="DJ67" i="11"/>
  <c r="DE67" i="11"/>
  <c r="DG67" i="11"/>
  <c r="DI67" i="11"/>
  <c r="DH67" i="11"/>
  <c r="FF68" i="11"/>
  <c r="FG68" i="11"/>
  <c r="FE68" i="11"/>
  <c r="FH68" i="11"/>
  <c r="FJ68" i="11"/>
  <c r="FI68" i="11"/>
  <c r="CW139" i="11"/>
  <c r="CU139" i="11"/>
  <c r="CT139" i="11"/>
  <c r="CV139" i="11"/>
  <c r="CS139" i="11"/>
  <c r="EE101" i="11"/>
  <c r="EH101" i="11"/>
  <c r="EF101" i="11"/>
  <c r="EG101" i="11"/>
  <c r="EI101" i="11"/>
  <c r="EJ101" i="11"/>
  <c r="EK101" i="11" s="1"/>
  <c r="DW141" i="11"/>
  <c r="DV141" i="11"/>
  <c r="DS141" i="11"/>
  <c r="DU141" i="11"/>
  <c r="DR141" i="11"/>
  <c r="DT141" i="11"/>
  <c r="EJ55" i="11"/>
  <c r="EK55" i="11" s="1"/>
  <c r="EE55" i="11"/>
  <c r="EF55" i="11"/>
  <c r="EH55" i="11"/>
  <c r="EI55" i="11"/>
  <c r="EG55" i="11"/>
  <c r="CU39" i="11"/>
  <c r="CV39" i="11"/>
  <c r="CW39" i="11"/>
  <c r="CT39" i="11"/>
  <c r="CS39" i="11"/>
  <c r="ET56" i="11"/>
  <c r="EW56" i="11"/>
  <c r="ES56" i="11"/>
  <c r="EU56" i="11"/>
  <c r="EV56" i="11"/>
  <c r="ET101" i="11"/>
  <c r="EV101" i="11"/>
  <c r="ES101" i="11"/>
  <c r="EU101" i="11"/>
  <c r="EW101" i="11"/>
  <c r="DF35" i="11"/>
  <c r="DG35" i="11"/>
  <c r="DH35" i="11"/>
  <c r="DJ35" i="11"/>
  <c r="DE35" i="11"/>
  <c r="DI35" i="11"/>
  <c r="CU82" i="11"/>
  <c r="CT82" i="11"/>
  <c r="CV82" i="11"/>
  <c r="CW82" i="11"/>
  <c r="CS82" i="11"/>
  <c r="EW45" i="11"/>
  <c r="ET45" i="11"/>
  <c r="EU45" i="11"/>
  <c r="EV45" i="11"/>
  <c r="ES45" i="11"/>
  <c r="DF139" i="11"/>
  <c r="DE139" i="11"/>
  <c r="DI139" i="11"/>
  <c r="DJ139" i="11"/>
  <c r="DH139" i="11"/>
  <c r="DG139" i="11"/>
  <c r="CV93" i="11"/>
  <c r="CS93" i="11"/>
  <c r="CT93" i="11"/>
  <c r="CU93" i="11"/>
  <c r="CW93" i="11"/>
  <c r="DJ94" i="11"/>
  <c r="DG94" i="11"/>
  <c r="DH94" i="11"/>
  <c r="DE94" i="11"/>
  <c r="DF94" i="11"/>
  <c r="DI94" i="11"/>
  <c r="DS87" i="11"/>
  <c r="DR87" i="11"/>
  <c r="DV87" i="11"/>
  <c r="DW87" i="11"/>
  <c r="DT87" i="11"/>
  <c r="DU87" i="11"/>
  <c r="EH49" i="11"/>
  <c r="EE49" i="11"/>
  <c r="EF49" i="11"/>
  <c r="EG49" i="11"/>
  <c r="EI49" i="11"/>
  <c r="EJ49" i="11"/>
  <c r="EK49" i="11" s="1"/>
  <c r="ET82" i="11"/>
  <c r="EV82" i="11"/>
  <c r="EW82" i="11"/>
  <c r="EU82" i="11"/>
  <c r="ES82" i="11"/>
  <c r="DJ122" i="11"/>
  <c r="DI122" i="11"/>
  <c r="DE122" i="11"/>
  <c r="DG122" i="11"/>
  <c r="DH122" i="11"/>
  <c r="DF122" i="11"/>
  <c r="FH129" i="11"/>
  <c r="FI129" i="11"/>
  <c r="FJ129" i="11"/>
  <c r="FE129" i="11"/>
  <c r="FF129" i="11"/>
  <c r="FG129" i="11"/>
  <c r="DI111" i="11"/>
  <c r="DH111" i="11"/>
  <c r="DE111" i="11"/>
  <c r="DG111" i="11"/>
  <c r="DJ111" i="11"/>
  <c r="DF111" i="11"/>
  <c r="CW89" i="11"/>
  <c r="CT89" i="11"/>
  <c r="CV89" i="11"/>
  <c r="CU89" i="11"/>
  <c r="CS89" i="11"/>
  <c r="EH32" i="11"/>
  <c r="EI32" i="11"/>
  <c r="EJ32" i="11"/>
  <c r="EK32" i="11" s="1"/>
  <c r="EG32" i="11"/>
  <c r="EE32" i="11"/>
  <c r="EF32" i="11"/>
  <c r="EF119" i="11"/>
  <c r="EJ119" i="11"/>
  <c r="EK119" i="11" s="1"/>
  <c r="EG119" i="11"/>
  <c r="EI119" i="11"/>
  <c r="EH119" i="11"/>
  <c r="EE119" i="11"/>
  <c r="EJ94" i="11"/>
  <c r="EK94" i="11" s="1"/>
  <c r="EF94" i="11"/>
  <c r="EE94" i="11"/>
  <c r="EG94" i="11"/>
  <c r="EH94" i="11"/>
  <c r="EI94" i="11"/>
  <c r="EE42" i="11"/>
  <c r="EF42" i="11"/>
  <c r="EG42" i="11"/>
  <c r="EI42" i="11"/>
  <c r="EH42" i="11"/>
  <c r="EJ42" i="11"/>
  <c r="EK42" i="11" s="1"/>
  <c r="DI65" i="11"/>
  <c r="DG65" i="11"/>
  <c r="DH65" i="11"/>
  <c r="DJ65" i="11"/>
  <c r="DF65" i="11"/>
  <c r="DE65" i="11"/>
  <c r="DJ121" i="11"/>
  <c r="DH121" i="11"/>
  <c r="DE121" i="11"/>
  <c r="DG121" i="11"/>
  <c r="DF121" i="11"/>
  <c r="DI121" i="11"/>
  <c r="EV40" i="11"/>
  <c r="EW40" i="11"/>
  <c r="ES40" i="11"/>
  <c r="EU40" i="11"/>
  <c r="ET40" i="11"/>
  <c r="DE82" i="11"/>
  <c r="DG82" i="11"/>
  <c r="DI82" i="11"/>
  <c r="DF82" i="11"/>
  <c r="DH82" i="11"/>
  <c r="DJ82" i="11"/>
  <c r="CW120" i="11"/>
  <c r="CU120" i="11"/>
  <c r="CS120" i="11"/>
  <c r="CT120" i="11"/>
  <c r="CV120" i="11"/>
  <c r="DU104" i="11"/>
  <c r="DT104" i="11"/>
  <c r="DR104" i="11"/>
  <c r="DS104" i="11"/>
  <c r="DW104" i="11"/>
  <c r="DV104" i="11"/>
  <c r="CT64" i="11"/>
  <c r="CW64" i="11"/>
  <c r="CS64" i="11"/>
  <c r="CU64" i="11"/>
  <c r="CV64" i="11"/>
  <c r="ES38" i="11"/>
  <c r="ET38" i="11"/>
  <c r="EU38" i="11"/>
  <c r="EV38" i="11"/>
  <c r="EW38" i="11"/>
  <c r="EE76" i="11"/>
  <c r="EF76" i="11"/>
  <c r="EH76" i="11"/>
  <c r="EI76" i="11"/>
  <c r="EG76" i="11"/>
  <c r="EJ76" i="11"/>
  <c r="EK76" i="11" s="1"/>
  <c r="CT76" i="11"/>
  <c r="CU76" i="11"/>
  <c r="CV76" i="11"/>
  <c r="CW76" i="11"/>
  <c r="CS76" i="11"/>
  <c r="DJ126" i="11"/>
  <c r="DH126" i="11"/>
  <c r="DF126" i="11"/>
  <c r="DG126" i="11"/>
  <c r="DI126" i="11"/>
  <c r="DE126" i="11"/>
  <c r="EJ83" i="11"/>
  <c r="EK83" i="11" s="1"/>
  <c r="EF83" i="11"/>
  <c r="EE83" i="11"/>
  <c r="EG83" i="11"/>
  <c r="EH83" i="11"/>
  <c r="EI83" i="11"/>
  <c r="ES140" i="11"/>
  <c r="EU140" i="11"/>
  <c r="EV140" i="11"/>
  <c r="EW140" i="11"/>
  <c r="ET140" i="11"/>
  <c r="DT70" i="11"/>
  <c r="DV70" i="11"/>
  <c r="DW70" i="11"/>
  <c r="DU70" i="11"/>
  <c r="DR70" i="11"/>
  <c r="DS70" i="11"/>
  <c r="EJ102" i="11"/>
  <c r="EK102" i="11" s="1"/>
  <c r="EG102" i="11"/>
  <c r="EE102" i="11"/>
  <c r="EF102" i="11"/>
  <c r="EH102" i="11"/>
  <c r="EI102" i="11"/>
  <c r="DJ95" i="11"/>
  <c r="DH95" i="11"/>
  <c r="DE95" i="11"/>
  <c r="DF95" i="11"/>
  <c r="DG95" i="11"/>
  <c r="DI95" i="11"/>
  <c r="CW126" i="11"/>
  <c r="CV126" i="11"/>
  <c r="CT126" i="11"/>
  <c r="CS126" i="11"/>
  <c r="CU126" i="11"/>
  <c r="EU83" i="11"/>
  <c r="ES83" i="11"/>
  <c r="ET83" i="11"/>
  <c r="EW83" i="11"/>
  <c r="EV83" i="11"/>
  <c r="CV84" i="11"/>
  <c r="CS84" i="11"/>
  <c r="CW84" i="11"/>
  <c r="CU84" i="11"/>
  <c r="CT84" i="11"/>
  <c r="DH106" i="11"/>
  <c r="DJ106" i="11"/>
  <c r="DF106" i="11"/>
  <c r="DG106" i="11"/>
  <c r="DI106" i="11"/>
  <c r="DE106" i="11"/>
  <c r="CV51" i="11"/>
  <c r="CW51" i="11"/>
  <c r="CS51" i="11"/>
  <c r="CT51" i="11"/>
  <c r="CU51" i="11"/>
  <c r="ES97" i="11"/>
  <c r="ET97" i="11"/>
  <c r="EU97" i="11"/>
  <c r="EV97" i="11"/>
  <c r="EW97" i="11"/>
  <c r="DU74" i="11"/>
  <c r="DT74" i="11"/>
  <c r="DS74" i="11"/>
  <c r="DV74" i="11"/>
  <c r="DW74" i="11"/>
  <c r="DR74" i="11"/>
  <c r="FI124" i="11"/>
  <c r="FJ124" i="11"/>
  <c r="FH124" i="11"/>
  <c r="FE124" i="11"/>
  <c r="FF124" i="11"/>
  <c r="FG124" i="11"/>
  <c r="EJ93" i="11"/>
  <c r="EK93" i="11" s="1"/>
  <c r="EG93" i="11"/>
  <c r="EF93" i="11"/>
  <c r="EI93" i="11"/>
  <c r="EH93" i="11"/>
  <c r="EE93" i="11"/>
  <c r="ES41" i="11"/>
  <c r="ET41" i="11"/>
  <c r="EV41" i="11"/>
  <c r="EW41" i="11"/>
  <c r="EU41" i="11"/>
  <c r="ET34" i="11"/>
  <c r="EV34" i="11"/>
  <c r="EW34" i="11"/>
  <c r="ES34" i="11"/>
  <c r="EU34" i="11"/>
  <c r="FF137" i="11"/>
  <c r="FH137" i="11"/>
  <c r="FI137" i="11"/>
  <c r="FG137" i="11"/>
  <c r="FE137" i="11"/>
  <c r="FJ137" i="11"/>
  <c r="DG93" i="11"/>
  <c r="DI93" i="11"/>
  <c r="DE93" i="11"/>
  <c r="DJ93" i="11"/>
  <c r="DF93" i="11"/>
  <c r="DH93" i="11"/>
  <c r="EI29" i="11"/>
  <c r="EF29" i="11"/>
  <c r="EH29" i="11"/>
  <c r="EJ29" i="11"/>
  <c r="EK29" i="11" s="1"/>
  <c r="EE29" i="11"/>
  <c r="EG29" i="11"/>
  <c r="DS36" i="11"/>
  <c r="DU36" i="11"/>
  <c r="DV36" i="11"/>
  <c r="DW36" i="11"/>
  <c r="DR36" i="11"/>
  <c r="DT36" i="11"/>
  <c r="FJ134" i="11"/>
  <c r="FG134" i="11"/>
  <c r="FH134" i="11"/>
  <c r="FI134" i="11"/>
  <c r="FE134" i="11"/>
  <c r="FF134" i="11"/>
  <c r="CT65" i="11"/>
  <c r="CW65" i="11"/>
  <c r="CU65" i="11"/>
  <c r="CS65" i="11"/>
  <c r="CV65" i="11"/>
  <c r="FH75" i="11"/>
  <c r="FF75" i="11"/>
  <c r="FI75" i="11"/>
  <c r="FJ75" i="11"/>
  <c r="FE75" i="11"/>
  <c r="FG75" i="11"/>
  <c r="ET124" i="11"/>
  <c r="EW124" i="11"/>
  <c r="ES124" i="11"/>
  <c r="EU124" i="11"/>
  <c r="EV124" i="11"/>
  <c r="CW54" i="11"/>
  <c r="CT54" i="11"/>
  <c r="CU54" i="11"/>
  <c r="CV54" i="11"/>
  <c r="CS54" i="11"/>
  <c r="EG105" i="11"/>
  <c r="EF105" i="11"/>
  <c r="EJ105" i="11"/>
  <c r="EK105" i="11" s="1"/>
  <c r="EI105" i="11"/>
  <c r="EH105" i="11"/>
  <c r="EE105" i="11"/>
  <c r="CS95" i="11"/>
  <c r="CT95" i="11"/>
  <c r="CU95" i="11"/>
  <c r="CV95" i="11"/>
  <c r="CW95" i="11"/>
  <c r="DW79" i="11"/>
  <c r="DS79" i="11"/>
  <c r="DR79" i="11"/>
  <c r="DT79" i="11"/>
  <c r="DU79" i="11"/>
  <c r="DV79" i="11"/>
  <c r="CT83" i="11"/>
  <c r="CV83" i="11"/>
  <c r="CU83" i="11"/>
  <c r="CW83" i="11"/>
  <c r="CS83" i="11"/>
  <c r="DT99" i="11"/>
  <c r="DS99" i="11"/>
  <c r="DU99" i="11"/>
  <c r="DV99" i="11"/>
  <c r="DW99" i="11"/>
  <c r="DR99" i="11"/>
  <c r="FJ94" i="11"/>
  <c r="FE94" i="11"/>
  <c r="FG94" i="11"/>
  <c r="FH94" i="11"/>
  <c r="FI94" i="11"/>
  <c r="FF94" i="11"/>
  <c r="DI134" i="11"/>
  <c r="DJ134" i="11"/>
  <c r="DE134" i="11"/>
  <c r="DF134" i="11"/>
  <c r="DG134" i="11"/>
  <c r="DH134" i="11"/>
  <c r="EH92" i="11"/>
  <c r="EG92" i="11"/>
  <c r="EJ92" i="11"/>
  <c r="EK92" i="11" s="1"/>
  <c r="EE92" i="11"/>
  <c r="EF92" i="11"/>
  <c r="EI92" i="11"/>
  <c r="EF124" i="11"/>
  <c r="EG124" i="11"/>
  <c r="EJ124" i="11"/>
  <c r="EK124" i="11" s="1"/>
  <c r="EI124" i="11"/>
  <c r="EE124" i="11"/>
  <c r="EH124" i="11"/>
  <c r="EF63" i="11"/>
  <c r="EG63" i="11"/>
  <c r="EI63" i="11"/>
  <c r="EJ63" i="11"/>
  <c r="EK63" i="11" s="1"/>
  <c r="EE63" i="11"/>
  <c r="EH63" i="11"/>
  <c r="CV41" i="11"/>
  <c r="CW41" i="11"/>
  <c r="CU41" i="11"/>
  <c r="CS41" i="11"/>
  <c r="CT41" i="11"/>
  <c r="DH64" i="11"/>
  <c r="DE64" i="11"/>
  <c r="DG64" i="11"/>
  <c r="DJ64" i="11"/>
  <c r="DF64" i="11"/>
  <c r="DI64" i="11"/>
  <c r="DH118" i="11"/>
  <c r="DE118" i="11"/>
  <c r="DG118" i="11"/>
  <c r="DF118" i="11"/>
  <c r="DJ118" i="11"/>
  <c r="DI118" i="11"/>
  <c r="FF103" i="11"/>
  <c r="FG103" i="11"/>
  <c r="FH103" i="11"/>
  <c r="FI103" i="11"/>
  <c r="FJ103" i="11"/>
  <c r="FE103" i="11"/>
  <c r="ES29" i="11"/>
  <c r="ET29" i="11"/>
  <c r="EU29" i="11"/>
  <c r="EV29" i="11"/>
  <c r="DH46" i="11"/>
  <c r="DI46" i="11"/>
  <c r="DJ46" i="11"/>
  <c r="DE46" i="11"/>
  <c r="DF46" i="11"/>
  <c r="DG46" i="11"/>
  <c r="DG112" i="11"/>
  <c r="DH112" i="11"/>
  <c r="DJ112" i="11"/>
  <c r="DE112" i="11"/>
  <c r="DF112" i="11"/>
  <c r="DI112" i="11"/>
  <c r="FG143" i="11"/>
  <c r="FI143" i="11"/>
  <c r="FF143" i="11"/>
  <c r="FJ143" i="11"/>
  <c r="FE143" i="11"/>
  <c r="FH143" i="11"/>
  <c r="DH85" i="11"/>
  <c r="DI85" i="11"/>
  <c r="DE85" i="11"/>
  <c r="DF85" i="11"/>
  <c r="DJ85" i="11"/>
  <c r="DG85" i="11"/>
  <c r="DR43" i="11"/>
  <c r="DS43" i="11"/>
  <c r="DU43" i="11"/>
  <c r="DW43" i="11"/>
  <c r="DT43" i="11"/>
  <c r="DV43" i="11"/>
  <c r="DF135" i="11"/>
  <c r="DG135" i="11"/>
  <c r="DH135" i="11"/>
  <c r="DJ135" i="11"/>
  <c r="DI135" i="11"/>
  <c r="DE135" i="11"/>
  <c r="FF54" i="11"/>
  <c r="FE54" i="11"/>
  <c r="FH54" i="11"/>
  <c r="FG54" i="11"/>
  <c r="FI54" i="11"/>
  <c r="EF120" i="11"/>
  <c r="EG120" i="11"/>
  <c r="EJ120" i="11"/>
  <c r="EK120" i="11" s="1"/>
  <c r="EE120" i="11"/>
  <c r="EI120" i="11"/>
  <c r="EH120" i="11"/>
  <c r="FH64" i="11"/>
  <c r="FJ64" i="11"/>
  <c r="FE64" i="11"/>
  <c r="FF64" i="11"/>
  <c r="FG64" i="11"/>
  <c r="FI64" i="11"/>
  <c r="EW98" i="11"/>
  <c r="EU98" i="11"/>
  <c r="ET98" i="11"/>
  <c r="EV98" i="11"/>
  <c r="ES98" i="11"/>
  <c r="ES95" i="11"/>
  <c r="ET95" i="11"/>
  <c r="EU95" i="11"/>
  <c r="EV95" i="11"/>
  <c r="EW95" i="11"/>
  <c r="EW137" i="11"/>
  <c r="ES137" i="11"/>
  <c r="EU137" i="11"/>
  <c r="EV137" i="11"/>
  <c r="ET137" i="11"/>
  <c r="EG58" i="11"/>
  <c r="EE58" i="11"/>
  <c r="EF58" i="11"/>
  <c r="EJ58" i="11"/>
  <c r="EK58" i="11" s="1"/>
  <c r="EH58" i="11"/>
  <c r="EI58" i="11"/>
  <c r="FE52" i="11"/>
  <c r="FI52" i="11"/>
  <c r="FF52" i="11"/>
  <c r="FG52" i="11"/>
  <c r="FH52" i="11"/>
  <c r="EI116" i="11"/>
  <c r="EE116" i="11"/>
  <c r="EJ116" i="11"/>
  <c r="EK116" i="11" s="1"/>
  <c r="EF116" i="11"/>
  <c r="EG116" i="11"/>
  <c r="EH116" i="11"/>
  <c r="ES78" i="11"/>
  <c r="ET78" i="11"/>
  <c r="EV78" i="11"/>
  <c r="EW78" i="11"/>
  <c r="EU78" i="11"/>
  <c r="ES134" i="11"/>
  <c r="EU134" i="11"/>
  <c r="EV134" i="11"/>
  <c r="EW134" i="11"/>
  <c r="ET134" i="11"/>
  <c r="CW85" i="11"/>
  <c r="CS85" i="11"/>
  <c r="CU85" i="11"/>
  <c r="CV85" i="11"/>
  <c r="CT85" i="11"/>
  <c r="FE43" i="11"/>
  <c r="FF43" i="11"/>
  <c r="FG43" i="11"/>
  <c r="FH43" i="11"/>
  <c r="FI43" i="11"/>
  <c r="EH131" i="11"/>
  <c r="EI131" i="11"/>
  <c r="EE131" i="11"/>
  <c r="EF131" i="11"/>
  <c r="EG131" i="11"/>
  <c r="EJ131" i="11"/>
  <c r="EK131" i="11" s="1"/>
  <c r="DJ45" i="11"/>
  <c r="DI45" i="11"/>
  <c r="DE45" i="11"/>
  <c r="DF45" i="11"/>
  <c r="DH45" i="11"/>
  <c r="DG45" i="11"/>
  <c r="DG116" i="11"/>
  <c r="DH116" i="11"/>
  <c r="DI116" i="11"/>
  <c r="DJ116" i="11"/>
  <c r="DF116" i="11"/>
  <c r="DE116" i="11"/>
  <c r="FH97" i="11"/>
  <c r="FG97" i="11"/>
  <c r="FE97" i="11"/>
  <c r="FF97" i="11"/>
  <c r="FJ97" i="11"/>
  <c r="FI97" i="11"/>
  <c r="FF36" i="11"/>
  <c r="FG36" i="11"/>
  <c r="FI36" i="11"/>
  <c r="FE36" i="11"/>
  <c r="FH36" i="11"/>
  <c r="FG92" i="11"/>
  <c r="FI92" i="11"/>
  <c r="FJ92" i="11"/>
  <c r="FE92" i="11"/>
  <c r="FF92" i="11"/>
  <c r="FH92" i="11"/>
  <c r="DI104" i="11"/>
  <c r="DJ104" i="11"/>
  <c r="DG104" i="11"/>
  <c r="DE104" i="11"/>
  <c r="DH104" i="11"/>
  <c r="DF104" i="11"/>
  <c r="DF57" i="11"/>
  <c r="DG57" i="11"/>
  <c r="DI57" i="11"/>
  <c r="DJ57" i="11"/>
  <c r="DE57" i="11"/>
  <c r="DH57" i="11"/>
  <c r="DT51" i="11"/>
  <c r="DU51" i="11"/>
  <c r="DS51" i="11"/>
  <c r="DV51" i="11"/>
  <c r="DW51" i="11"/>
  <c r="DR51" i="11"/>
  <c r="ET77" i="11"/>
  <c r="EU77" i="11"/>
  <c r="ES77" i="11"/>
  <c r="EV77" i="11"/>
  <c r="EW77" i="11"/>
  <c r="CS34" i="11"/>
  <c r="CU34" i="11"/>
  <c r="CV34" i="11"/>
  <c r="CT34" i="11"/>
  <c r="CW34" i="11"/>
  <c r="DV113" i="11"/>
  <c r="DU113" i="11"/>
  <c r="DT113" i="11"/>
  <c r="DR113" i="11"/>
  <c r="DS113" i="11"/>
  <c r="DW113" i="11"/>
  <c r="DW67" i="11"/>
  <c r="DU67" i="11"/>
  <c r="DS67" i="11"/>
  <c r="DT67" i="11"/>
  <c r="DV67" i="11"/>
  <c r="DR67" i="11"/>
  <c r="DV109" i="11"/>
  <c r="DR109" i="11"/>
  <c r="DS109" i="11"/>
  <c r="DT109" i="11"/>
  <c r="DW109" i="11"/>
  <c r="DU109" i="11"/>
  <c r="EI62" i="11"/>
  <c r="EE62" i="11"/>
  <c r="EJ62" i="11"/>
  <c r="EK62" i="11" s="1"/>
  <c r="EG62" i="11"/>
  <c r="EH62" i="11"/>
  <c r="EF62" i="11"/>
  <c r="EU44" i="11"/>
  <c r="ET44" i="11"/>
  <c r="EW44" i="11"/>
  <c r="EV44" i="11"/>
  <c r="ES44" i="11"/>
  <c r="DH98" i="11"/>
  <c r="DI98" i="11"/>
  <c r="DE98" i="11"/>
  <c r="DF98" i="11"/>
  <c r="DG98" i="11"/>
  <c r="DJ98" i="11"/>
  <c r="EW32" i="11"/>
  <c r="EU32" i="11"/>
  <c r="ET32" i="11"/>
  <c r="EV32" i="11"/>
  <c r="ES32" i="11"/>
  <c r="DF110" i="11"/>
  <c r="DH110" i="11"/>
  <c r="DE110" i="11"/>
  <c r="DG110" i="11"/>
  <c r="DJ110" i="11"/>
  <c r="DI110" i="11"/>
  <c r="FG88" i="11"/>
  <c r="FF88" i="11"/>
  <c r="FE88" i="11"/>
  <c r="FJ88" i="11"/>
  <c r="FI88" i="11"/>
  <c r="FH88" i="11"/>
  <c r="FE133" i="11"/>
  <c r="FF133" i="11"/>
  <c r="FG133" i="11"/>
  <c r="FI133" i="11"/>
  <c r="FJ133" i="11"/>
  <c r="FH133" i="11"/>
  <c r="DT66" i="11"/>
  <c r="DV66" i="11"/>
  <c r="DU66" i="11"/>
  <c r="DR66" i="11"/>
  <c r="DW66" i="11"/>
  <c r="DS66" i="11"/>
  <c r="CU118" i="11"/>
  <c r="CT118" i="11"/>
  <c r="CV118" i="11"/>
  <c r="CW118" i="11"/>
  <c r="CS118" i="11"/>
  <c r="FG105" i="11"/>
  <c r="FH105" i="11"/>
  <c r="FJ105" i="11"/>
  <c r="FI105" i="11"/>
  <c r="FF105" i="11"/>
  <c r="FE105" i="11"/>
  <c r="FI37" i="11"/>
  <c r="FF37" i="11"/>
  <c r="FG37" i="11"/>
  <c r="FH37" i="11"/>
  <c r="FE37" i="11"/>
  <c r="DS60" i="11"/>
  <c r="DR60" i="11"/>
  <c r="DT60" i="11"/>
  <c r="DU60" i="11"/>
  <c r="DV60" i="11"/>
  <c r="DW60" i="11"/>
  <c r="EV135" i="11"/>
  <c r="EW135" i="11"/>
  <c r="ET135" i="11"/>
  <c r="EU135" i="11"/>
  <c r="ES135" i="11"/>
  <c r="EW57" i="11"/>
  <c r="ES57" i="11"/>
  <c r="EU57" i="11"/>
  <c r="EV57" i="11"/>
  <c r="ET57" i="11"/>
  <c r="EF90" i="11"/>
  <c r="EH90" i="11"/>
  <c r="EE90" i="11"/>
  <c r="EG90" i="11"/>
  <c r="EI90" i="11"/>
  <c r="EJ90" i="11"/>
  <c r="EK90" i="11" s="1"/>
  <c r="DI36" i="11"/>
  <c r="DJ36" i="11"/>
  <c r="DE36" i="11"/>
  <c r="DF36" i="11"/>
  <c r="DG36" i="11"/>
  <c r="DH36" i="11"/>
  <c r="FH106" i="11"/>
  <c r="FE106" i="11"/>
  <c r="FG106" i="11"/>
  <c r="FF106" i="11"/>
  <c r="FJ106" i="11"/>
  <c r="FI106" i="11"/>
  <c r="FF30" i="11"/>
  <c r="FE30" i="11"/>
  <c r="FH30" i="11"/>
  <c r="FI30" i="11"/>
  <c r="FG30" i="11"/>
  <c r="EU74" i="11"/>
  <c r="EW74" i="11"/>
  <c r="EV74" i="11"/>
  <c r="ES74" i="11"/>
  <c r="ET74" i="11"/>
  <c r="EW55" i="11"/>
  <c r="EV55" i="11"/>
  <c r="ES55" i="11"/>
  <c r="ET55" i="11"/>
  <c r="EU55" i="11"/>
  <c r="EH109" i="11"/>
  <c r="EF109" i="11"/>
  <c r="EI109" i="11"/>
  <c r="EE109" i="11"/>
  <c r="EG109" i="11"/>
  <c r="EJ109" i="11"/>
  <c r="EK109" i="11" s="1"/>
  <c r="ES53" i="11"/>
  <c r="ET53" i="11"/>
  <c r="EU53" i="11"/>
  <c r="EV53" i="11"/>
  <c r="CS119" i="11"/>
  <c r="CU119" i="11"/>
  <c r="CT119" i="11"/>
  <c r="CV119" i="11"/>
  <c r="CW119" i="11"/>
  <c r="EI84" i="11"/>
  <c r="EJ84" i="11"/>
  <c r="EK84" i="11" s="1"/>
  <c r="EF84" i="11"/>
  <c r="EH84" i="11"/>
  <c r="EE84" i="11"/>
  <c r="EG84" i="11"/>
  <c r="FF66" i="11"/>
  <c r="FH66" i="11"/>
  <c r="FJ66" i="11"/>
  <c r="FE66" i="11"/>
  <c r="FI66" i="11"/>
  <c r="FG66" i="11"/>
  <c r="DI130" i="11"/>
  <c r="DF130" i="11"/>
  <c r="DH130" i="11"/>
  <c r="DG130" i="11"/>
  <c r="DJ130" i="11"/>
  <c r="DE130" i="11"/>
  <c r="CT87" i="11"/>
  <c r="CS87" i="11"/>
  <c r="CW87" i="11"/>
  <c r="CU87" i="11"/>
  <c r="CV87" i="11"/>
  <c r="FF49" i="11"/>
  <c r="FH49" i="11"/>
  <c r="FI49" i="11"/>
  <c r="FE49" i="11"/>
  <c r="FG49" i="11"/>
  <c r="DF40" i="11"/>
  <c r="DG40" i="11"/>
  <c r="DH40" i="11"/>
  <c r="DI40" i="11"/>
  <c r="DJ40" i="11"/>
  <c r="DE40" i="11"/>
  <c r="EE37" i="11"/>
  <c r="EF37" i="11"/>
  <c r="EH37" i="11"/>
  <c r="EI37" i="11"/>
  <c r="EJ37" i="11"/>
  <c r="EK37" i="11" s="1"/>
  <c r="EG37" i="11"/>
  <c r="EV104" i="11"/>
  <c r="ET104" i="11"/>
  <c r="EU104" i="11"/>
  <c r="EW104" i="11"/>
  <c r="ES104" i="11"/>
  <c r="FF50" i="11"/>
  <c r="FG50" i="11"/>
  <c r="FE50" i="11"/>
  <c r="FH50" i="11"/>
  <c r="FI50" i="11"/>
  <c r="DR140" i="11"/>
  <c r="DU140" i="11"/>
  <c r="DS140" i="11"/>
  <c r="DW140" i="11"/>
  <c r="DT140" i="11"/>
  <c r="DV140" i="11"/>
  <c r="CS49" i="11"/>
  <c r="CU49" i="11"/>
  <c r="CT49" i="11"/>
  <c r="CV49" i="11"/>
  <c r="CW49" i="11"/>
  <c r="EJ65" i="11"/>
  <c r="EK65" i="11" s="1"/>
  <c r="EF65" i="11"/>
  <c r="EI65" i="11"/>
  <c r="EG65" i="11"/>
  <c r="EH65" i="11"/>
  <c r="EE65" i="11"/>
  <c r="DU34" i="11"/>
  <c r="DW34" i="11"/>
  <c r="DT34" i="11"/>
  <c r="DV34" i="11"/>
  <c r="DS34" i="11"/>
  <c r="DR34" i="11"/>
  <c r="DS86" i="11"/>
  <c r="DT86" i="11"/>
  <c r="DR86" i="11"/>
  <c r="DU86" i="11"/>
  <c r="DV86" i="11"/>
  <c r="DW86" i="11"/>
  <c r="EU113" i="11"/>
  <c r="EV113" i="11"/>
  <c r="ES113" i="11"/>
  <c r="EW113" i="11"/>
  <c r="ET113" i="11"/>
  <c r="FF126" i="11"/>
  <c r="FJ126" i="11"/>
  <c r="FG126" i="11"/>
  <c r="FI126" i="11"/>
  <c r="FE126" i="11"/>
  <c r="FH126" i="11"/>
  <c r="DR58" i="11"/>
  <c r="DU58" i="11"/>
  <c r="DT58" i="11"/>
  <c r="DV58" i="11"/>
  <c r="DW58" i="11"/>
  <c r="DS58" i="11"/>
  <c r="CT132" i="11"/>
  <c r="CU132" i="11"/>
  <c r="CV132" i="11"/>
  <c r="CS132" i="11"/>
  <c r="CW132" i="11"/>
  <c r="FG72" i="11"/>
  <c r="FI72" i="11"/>
  <c r="FE72" i="11"/>
  <c r="FF72" i="11"/>
  <c r="FJ72" i="11"/>
  <c r="FH72" i="11"/>
  <c r="DT53" i="11"/>
  <c r="DS53" i="11"/>
  <c r="DR53" i="11"/>
  <c r="DW53" i="11"/>
  <c r="DU53" i="11"/>
  <c r="DV53" i="11"/>
  <c r="ES92" i="11"/>
  <c r="EV92" i="11"/>
  <c r="ET92" i="11"/>
  <c r="EU92" i="11"/>
  <c r="EW92" i="11"/>
  <c r="EU127" i="11"/>
  <c r="ET127" i="11"/>
  <c r="EW127" i="11"/>
  <c r="ES127" i="11"/>
  <c r="EV127" i="11"/>
  <c r="FJ135" i="11"/>
  <c r="FI135" i="11"/>
  <c r="FE135" i="11"/>
  <c r="FF135" i="11"/>
  <c r="FG135" i="11"/>
  <c r="FH135" i="11"/>
  <c r="EG61" i="11"/>
  <c r="EJ61" i="11"/>
  <c r="EK61" i="11" s="1"/>
  <c r="EH61" i="11"/>
  <c r="EI61" i="11"/>
  <c r="EE61" i="11"/>
  <c r="EF61" i="11"/>
  <c r="EE104" i="11"/>
  <c r="EH104" i="11"/>
  <c r="EI104" i="11"/>
  <c r="EJ104" i="11"/>
  <c r="EK104" i="11" s="1"/>
  <c r="EF104" i="11"/>
  <c r="EG104" i="11"/>
  <c r="DW57" i="11"/>
  <c r="DV57" i="11"/>
  <c r="DU57" i="11"/>
  <c r="DR57" i="11"/>
  <c r="DS57" i="11"/>
  <c r="DT57" i="11"/>
  <c r="DG58" i="11"/>
  <c r="DF58" i="11"/>
  <c r="DJ58" i="11"/>
  <c r="DE58" i="11"/>
  <c r="DH58" i="11"/>
  <c r="DI58" i="11"/>
  <c r="EF60" i="11"/>
  <c r="EG60" i="11"/>
  <c r="EH60" i="11"/>
  <c r="EI60" i="11"/>
  <c r="EJ60" i="11"/>
  <c r="EK60" i="11" s="1"/>
  <c r="EE60" i="11"/>
  <c r="CS36" i="11"/>
  <c r="CT36" i="11"/>
  <c r="CU36" i="11"/>
  <c r="CV36" i="11"/>
  <c r="CW36" i="11"/>
  <c r="DJ103" i="11"/>
  <c r="DE103" i="11"/>
  <c r="DH103" i="11"/>
  <c r="DF103" i="11"/>
  <c r="DI103" i="11"/>
  <c r="DG103" i="11"/>
  <c r="DW63" i="11"/>
  <c r="DS63" i="11"/>
  <c r="DU63" i="11"/>
  <c r="DV63" i="11"/>
  <c r="DT63" i="11"/>
  <c r="DR63" i="11"/>
  <c r="CU141" i="11"/>
  <c r="CW141" i="11"/>
  <c r="CS141" i="11"/>
  <c r="CT141" i="11"/>
  <c r="CV141" i="11"/>
  <c r="FF138" i="11"/>
  <c r="FH138" i="11"/>
  <c r="FJ138" i="11"/>
  <c r="FE138" i="11"/>
  <c r="FG138" i="11"/>
  <c r="FI138" i="11"/>
  <c r="DW75" i="11"/>
  <c r="DR75" i="11"/>
  <c r="DU75" i="11"/>
  <c r="DT75" i="11"/>
  <c r="DV75" i="11"/>
  <c r="DS75" i="11"/>
  <c r="EI86" i="11"/>
  <c r="EG86" i="11"/>
  <c r="EF86" i="11"/>
  <c r="EH86" i="11"/>
  <c r="EJ86" i="11"/>
  <c r="EK86" i="11" s="1"/>
  <c r="EE86" i="11"/>
  <c r="DV80" i="11"/>
  <c r="DR80" i="11"/>
  <c r="DW80" i="11"/>
  <c r="DS80" i="11"/>
  <c r="DT80" i="11"/>
  <c r="DU80" i="11"/>
  <c r="EE82" i="11"/>
  <c r="EG82" i="11"/>
  <c r="EI82" i="11"/>
  <c r="EF82" i="11"/>
  <c r="EH82" i="11"/>
  <c r="EJ82" i="11"/>
  <c r="EK82" i="11" s="1"/>
  <c r="FF116" i="11"/>
  <c r="FG116" i="11"/>
  <c r="FE116" i="11"/>
  <c r="FI116" i="11"/>
  <c r="FJ116" i="11"/>
  <c r="FH116" i="11"/>
  <c r="FJ71" i="11"/>
  <c r="FE71" i="11"/>
  <c r="FF71" i="11"/>
  <c r="FH71" i="11"/>
  <c r="FI71" i="11"/>
  <c r="FG71" i="11"/>
  <c r="DW128" i="11"/>
  <c r="DR128" i="11"/>
  <c r="DS128" i="11"/>
  <c r="DT128" i="11"/>
  <c r="DU128" i="11"/>
  <c r="DV128" i="11"/>
  <c r="CS61" i="11"/>
  <c r="CT61" i="11"/>
  <c r="CU61" i="11"/>
  <c r="CV61" i="11"/>
  <c r="CW61" i="11"/>
  <c r="EW80" i="11"/>
  <c r="ES80" i="11"/>
  <c r="EU80" i="11"/>
  <c r="EV80" i="11"/>
  <c r="ET80" i="11"/>
  <c r="CS134" i="11"/>
  <c r="CT134" i="11"/>
  <c r="CV134" i="11"/>
  <c r="CU134" i="11"/>
  <c r="CW134" i="11"/>
  <c r="CT44" i="11"/>
  <c r="CS44" i="11"/>
  <c r="CU44" i="11"/>
  <c r="CW44" i="11"/>
  <c r="CV44" i="11"/>
  <c r="CS77" i="11"/>
  <c r="CT77" i="11"/>
  <c r="CV77" i="11"/>
  <c r="CW77" i="11"/>
  <c r="CU77" i="11"/>
  <c r="EH38" i="11"/>
  <c r="EJ38" i="11"/>
  <c r="EK38" i="11" s="1"/>
  <c r="EF38" i="11"/>
  <c r="EI38" i="11"/>
  <c r="EE38" i="11"/>
  <c r="EG38" i="11"/>
  <c r="CV71" i="11"/>
  <c r="CW71" i="11"/>
  <c r="CT71" i="11"/>
  <c r="CU71" i="11"/>
  <c r="CS71" i="11"/>
  <c r="EU46" i="11"/>
  <c r="EV46" i="11"/>
  <c r="ES46" i="11"/>
  <c r="ET46" i="11"/>
  <c r="EW46" i="11"/>
  <c r="EU88" i="11"/>
  <c r="EV88" i="11"/>
  <c r="EW88" i="11"/>
  <c r="ET88" i="11"/>
  <c r="ES88" i="11"/>
  <c r="CV78" i="11"/>
  <c r="CW78" i="11"/>
  <c r="CS78" i="11"/>
  <c r="CU78" i="11"/>
  <c r="CT78" i="11"/>
  <c r="ES51" i="11"/>
  <c r="ET51" i="11"/>
  <c r="EU51" i="11"/>
  <c r="EV51" i="11"/>
  <c r="CT73" i="11"/>
  <c r="CU73" i="11"/>
  <c r="CW73" i="11"/>
  <c r="CS73" i="11"/>
  <c r="CV73" i="11"/>
  <c r="EG80" i="11"/>
  <c r="EH80" i="11"/>
  <c r="EJ80" i="11"/>
  <c r="EK80" i="11" s="1"/>
  <c r="EE80" i="11"/>
  <c r="EI80" i="11"/>
  <c r="EF80" i="11"/>
  <c r="CV136" i="11"/>
  <c r="CW136" i="11"/>
  <c r="CS136" i="11"/>
  <c r="CT136" i="11"/>
  <c r="CU136" i="11"/>
  <c r="FG102" i="11"/>
  <c r="FE102" i="11"/>
  <c r="FJ102" i="11"/>
  <c r="FF102" i="11"/>
  <c r="FI102" i="11"/>
  <c r="FH102" i="11"/>
  <c r="EV68" i="11"/>
  <c r="EW68" i="11"/>
  <c r="ES68" i="11"/>
  <c r="EU68" i="11"/>
  <c r="ET68" i="11"/>
  <c r="EU116" i="11"/>
  <c r="EW116" i="11"/>
  <c r="ES116" i="11"/>
  <c r="ET116" i="11"/>
  <c r="EV116" i="11"/>
  <c r="EW132" i="11"/>
  <c r="ES132" i="11"/>
  <c r="ET132" i="11"/>
  <c r="EU132" i="11"/>
  <c r="EV132" i="11"/>
  <c r="EH138" i="11"/>
  <c r="EF138" i="11"/>
  <c r="EJ138" i="11"/>
  <c r="EK138" i="11" s="1"/>
  <c r="EE138" i="11"/>
  <c r="EG138" i="11"/>
  <c r="EI138" i="11"/>
  <c r="EE91" i="11"/>
  <c r="EF91" i="11"/>
  <c r="EI91" i="11"/>
  <c r="EJ91" i="11"/>
  <c r="EK91" i="11" s="1"/>
  <c r="EH91" i="11"/>
  <c r="EG91" i="11"/>
  <c r="EV37" i="11"/>
  <c r="EU37" i="11"/>
  <c r="EW37" i="11"/>
  <c r="ES37" i="11"/>
  <c r="ET37" i="11"/>
  <c r="FE136" i="11"/>
  <c r="FH136" i="11"/>
  <c r="FJ136" i="11"/>
  <c r="FF136" i="11"/>
  <c r="FI136" i="11"/>
  <c r="FG136" i="11"/>
  <c r="FG73" i="11"/>
  <c r="FF73" i="11"/>
  <c r="FH73" i="11"/>
  <c r="FJ73" i="11"/>
  <c r="FE73" i="11"/>
  <c r="FI73" i="11"/>
  <c r="FF141" i="11"/>
  <c r="FH141" i="11"/>
  <c r="FE141" i="11"/>
  <c r="FG141" i="11"/>
  <c r="FJ141" i="11"/>
  <c r="FI141" i="11"/>
  <c r="EI122" i="11"/>
  <c r="EE122" i="11"/>
  <c r="EH122" i="11"/>
  <c r="EF122" i="11"/>
  <c r="EJ122" i="11"/>
  <c r="EK122" i="11" s="1"/>
  <c r="EG122" i="11"/>
  <c r="FG120" i="11"/>
  <c r="FH120" i="11"/>
  <c r="FJ120" i="11"/>
  <c r="FE120" i="11"/>
  <c r="FI120" i="11"/>
  <c r="FF120" i="11"/>
  <c r="EU31" i="11"/>
  <c r="ES31" i="11"/>
  <c r="ET31" i="11"/>
  <c r="EV31" i="11"/>
  <c r="ET35" i="11"/>
  <c r="EU35" i="11"/>
  <c r="EW35" i="11"/>
  <c r="ES35" i="11"/>
  <c r="EV35" i="11"/>
  <c r="FI29" i="11"/>
  <c r="FF29" i="11"/>
  <c r="FH29" i="11"/>
  <c r="FE29" i="11"/>
  <c r="FG29" i="11"/>
  <c r="ES131" i="11"/>
  <c r="ET131" i="11"/>
  <c r="EU131" i="11"/>
  <c r="EW131" i="11"/>
  <c r="EV131" i="11"/>
  <c r="EI128" i="11"/>
  <c r="EJ128" i="11"/>
  <c r="EK128" i="11" s="1"/>
  <c r="EF128" i="11"/>
  <c r="EG128" i="11"/>
  <c r="EH128" i="11"/>
  <c r="EE128" i="11"/>
  <c r="DF123" i="11"/>
  <c r="DG123" i="11"/>
  <c r="DH123" i="11"/>
  <c r="DJ123" i="11"/>
  <c r="DI123" i="11"/>
  <c r="DE123" i="11"/>
  <c r="FE82" i="11"/>
  <c r="FG82" i="11"/>
  <c r="FJ82" i="11"/>
  <c r="FF82" i="11"/>
  <c r="FH82" i="11"/>
  <c r="FI82" i="11"/>
  <c r="FH55" i="11"/>
  <c r="FI55" i="11"/>
  <c r="FJ55" i="11"/>
  <c r="FG55" i="11"/>
  <c r="FF55" i="11"/>
  <c r="FE55" i="11"/>
  <c r="CS124" i="11"/>
  <c r="CU124" i="11"/>
  <c r="CT124" i="11"/>
  <c r="CW124" i="11"/>
  <c r="CV124" i="11"/>
  <c r="DR100" i="11"/>
  <c r="DS100" i="11"/>
  <c r="DU100" i="11"/>
  <c r="DV100" i="11"/>
  <c r="DW100" i="11"/>
  <c r="DT100" i="11"/>
  <c r="CS140" i="11"/>
  <c r="CW140" i="11"/>
  <c r="CT140" i="11"/>
  <c r="CV140" i="11"/>
  <c r="CU140" i="11"/>
  <c r="FE128" i="11"/>
  <c r="FH128" i="11"/>
  <c r="FJ128" i="11"/>
  <c r="FF128" i="11"/>
  <c r="FG128" i="11"/>
  <c r="FI128" i="11"/>
  <c r="EU117" i="11"/>
  <c r="ES117" i="11"/>
  <c r="EV117" i="11"/>
  <c r="ET117" i="11"/>
  <c r="EW117" i="11"/>
  <c r="DS77" i="11"/>
  <c r="DV77" i="11"/>
  <c r="DW77" i="11"/>
  <c r="DR77" i="11"/>
  <c r="DT77" i="11"/>
  <c r="DU77" i="11"/>
  <c r="DR29" i="11"/>
  <c r="DS29" i="11"/>
  <c r="DT29" i="11"/>
  <c r="DU29" i="11"/>
  <c r="DW29" i="11"/>
  <c r="DV29" i="11"/>
  <c r="CT130" i="11"/>
  <c r="CU130" i="11"/>
  <c r="CV130" i="11"/>
  <c r="CW130" i="11"/>
  <c r="CS130" i="11"/>
  <c r="FG56" i="11"/>
  <c r="FE56" i="11"/>
  <c r="FI56" i="11"/>
  <c r="FH56" i="11"/>
  <c r="FJ56" i="11"/>
  <c r="FF56" i="11"/>
  <c r="DR107" i="11"/>
  <c r="DT107" i="11"/>
  <c r="DS107" i="11"/>
  <c r="DV107" i="11"/>
  <c r="DU107" i="11"/>
  <c r="DW107" i="11"/>
  <c r="DF92" i="11"/>
  <c r="DH92" i="11"/>
  <c r="DE92" i="11"/>
  <c r="DG92" i="11"/>
  <c r="DJ92" i="11"/>
  <c r="DI92" i="11"/>
  <c r="DF140" i="11"/>
  <c r="DI140" i="11"/>
  <c r="DJ140" i="11"/>
  <c r="DE140" i="11"/>
  <c r="DG140" i="11"/>
  <c r="DH140" i="11"/>
  <c r="FF100" i="11"/>
  <c r="FH100" i="11"/>
  <c r="FJ100" i="11"/>
  <c r="FG100" i="11"/>
  <c r="FI100" i="11"/>
  <c r="FE100" i="11"/>
  <c r="DE143" i="11"/>
  <c r="DF143" i="11"/>
  <c r="DG143" i="11"/>
  <c r="DH143" i="11"/>
  <c r="DJ143" i="11"/>
  <c r="DI143" i="11"/>
  <c r="EJ45" i="11"/>
  <c r="EK45" i="11" s="1"/>
  <c r="EF45" i="11"/>
  <c r="EG45" i="11"/>
  <c r="EH45" i="11"/>
  <c r="EI45" i="11"/>
  <c r="EE45" i="11"/>
  <c r="EU94" i="11"/>
  <c r="EW94" i="11"/>
  <c r="ES94" i="11"/>
  <c r="ET94" i="11"/>
  <c r="EV94" i="11"/>
  <c r="EE66" i="11"/>
  <c r="EJ66" i="11"/>
  <c r="EK66" i="11" s="1"/>
  <c r="EF66" i="11"/>
  <c r="EH66" i="11"/>
  <c r="EG66" i="11"/>
  <c r="EI66" i="11"/>
  <c r="ES50" i="11"/>
  <c r="ET50" i="11"/>
  <c r="EU50" i="11"/>
  <c r="EV50" i="11"/>
  <c r="CS122" i="11"/>
  <c r="CU122" i="11"/>
  <c r="CW122" i="11"/>
  <c r="CV122" i="11"/>
  <c r="CT122" i="11"/>
  <c r="EF59" i="11"/>
  <c r="EI59" i="11"/>
  <c r="EH59" i="11"/>
  <c r="EE59" i="11"/>
  <c r="EJ59" i="11"/>
  <c r="EK59" i="11" s="1"/>
  <c r="EG59" i="11"/>
  <c r="CU57" i="11"/>
  <c r="CV57" i="11"/>
  <c r="CW57" i="11"/>
  <c r="CS57" i="11"/>
  <c r="CT57" i="11"/>
  <c r="EG36" i="11"/>
  <c r="EH36" i="11"/>
  <c r="EJ36" i="11"/>
  <c r="EK36" i="11" s="1"/>
  <c r="EE36" i="11"/>
  <c r="EF36" i="11"/>
  <c r="EI36" i="11"/>
  <c r="FF45" i="11"/>
  <c r="FG45" i="11"/>
  <c r="FH45" i="11"/>
  <c r="FI45" i="11"/>
  <c r="FE45" i="11"/>
  <c r="FG108" i="11"/>
  <c r="FE108" i="11"/>
  <c r="FI108" i="11"/>
  <c r="FH108" i="11"/>
  <c r="FJ108" i="11"/>
  <c r="FF108" i="11"/>
  <c r="EF71" i="11"/>
  <c r="EE71" i="11"/>
  <c r="EH71" i="11"/>
  <c r="EI71" i="11"/>
  <c r="EJ71" i="11"/>
  <c r="EK71" i="11" s="1"/>
  <c r="EG71" i="11"/>
  <c r="DW112" i="11"/>
  <c r="DR112" i="11"/>
  <c r="DT112" i="11"/>
  <c r="DU112" i="11"/>
  <c r="DV112" i="11"/>
  <c r="DS112" i="11"/>
  <c r="CS137" i="11"/>
  <c r="CT137" i="11"/>
  <c r="CU137" i="11"/>
  <c r="CV137" i="11"/>
  <c r="CW137" i="11"/>
  <c r="DS120" i="11"/>
  <c r="DV120" i="11"/>
  <c r="DT120" i="11"/>
  <c r="DW120" i="11"/>
  <c r="DU120" i="11"/>
  <c r="DR120" i="11"/>
  <c r="ES54" i="11"/>
  <c r="ET54" i="11"/>
  <c r="EU54" i="11"/>
  <c r="EV54" i="11"/>
  <c r="EW54" i="11"/>
  <c r="CS131" i="11"/>
  <c r="CU131" i="11"/>
  <c r="CV131" i="11"/>
  <c r="CW131" i="11"/>
  <c r="CT131" i="11"/>
  <c r="DR110" i="11"/>
  <c r="DV110" i="11"/>
  <c r="DU110" i="11"/>
  <c r="DW110" i="11"/>
  <c r="DS110" i="11"/>
  <c r="DT110" i="11"/>
  <c r="CS50" i="11"/>
  <c r="CW50" i="11"/>
  <c r="CT50" i="11"/>
  <c r="CU50" i="11"/>
  <c r="CV50" i="11"/>
  <c r="DH47" i="11"/>
  <c r="DE47" i="11"/>
  <c r="DG47" i="11"/>
  <c r="DF47" i="11"/>
  <c r="DJ47" i="11"/>
  <c r="DI47" i="11"/>
  <c r="DJ80" i="11"/>
  <c r="DF80" i="11"/>
  <c r="DG80" i="11"/>
  <c r="DH80" i="11"/>
  <c r="DE80" i="11"/>
  <c r="DI80" i="11"/>
  <c r="DF137" i="11"/>
  <c r="DH137" i="11"/>
  <c r="DI137" i="11"/>
  <c r="DJ137" i="11"/>
  <c r="DE137" i="11"/>
  <c r="DG137" i="11"/>
  <c r="CS67" i="11"/>
  <c r="CT67" i="11"/>
  <c r="CU67" i="11"/>
  <c r="CV67" i="11"/>
  <c r="CW67" i="11"/>
  <c r="DE101" i="11"/>
  <c r="DF101" i="11"/>
  <c r="DH101" i="11"/>
  <c r="DJ101" i="11"/>
  <c r="DI101" i="11"/>
  <c r="DG101" i="11"/>
  <c r="FI78" i="11"/>
  <c r="FF78" i="11"/>
  <c r="FJ78" i="11"/>
  <c r="FG78" i="11"/>
  <c r="FH78" i="11"/>
  <c r="FE78" i="11"/>
  <c r="EG134" i="11"/>
  <c r="EH134" i="11"/>
  <c r="EI134" i="11"/>
  <c r="EJ134" i="11"/>
  <c r="EK134" i="11" s="1"/>
  <c r="EE134" i="11"/>
  <c r="EF134" i="11"/>
  <c r="DI55" i="11"/>
  <c r="DE55" i="11"/>
  <c r="DG55" i="11"/>
  <c r="DF55" i="11"/>
  <c r="DH55" i="11"/>
  <c r="DJ55" i="11"/>
  <c r="DR72" i="11"/>
  <c r="DV72" i="11"/>
  <c r="DT72" i="11"/>
  <c r="DS72" i="11"/>
  <c r="DW72" i="11"/>
  <c r="DU72" i="11"/>
  <c r="DG50" i="11"/>
  <c r="DE50" i="11"/>
  <c r="DF50" i="11"/>
  <c r="DI50" i="11"/>
  <c r="DJ50" i="11"/>
  <c r="DH50" i="11"/>
  <c r="ES115" i="11"/>
  <c r="EV115" i="11"/>
  <c r="ET115" i="11"/>
  <c r="EU115" i="11"/>
  <c r="EW115" i="11"/>
  <c r="CS143" i="11"/>
  <c r="CU143" i="11"/>
  <c r="CV143" i="11"/>
  <c r="CT143" i="11"/>
  <c r="CW143" i="11"/>
  <c r="EJ54" i="11"/>
  <c r="EK54" i="11" s="1"/>
  <c r="EE54" i="11"/>
  <c r="EF54" i="11"/>
  <c r="EH54" i="11"/>
  <c r="EG54" i="11"/>
  <c r="EI54" i="11"/>
  <c r="DE89" i="11"/>
  <c r="DG89" i="11"/>
  <c r="DI89" i="11"/>
  <c r="DH89" i="11"/>
  <c r="DF89" i="11"/>
  <c r="DJ89" i="11"/>
  <c r="CU142" i="11"/>
  <c r="CW142" i="11"/>
  <c r="CS142" i="11"/>
  <c r="CT142" i="11"/>
  <c r="CV142" i="11"/>
  <c r="ES33" i="11"/>
  <c r="EU33" i="11"/>
  <c r="EW33" i="11"/>
  <c r="EV33" i="11"/>
  <c r="ET33" i="11"/>
  <c r="CV99" i="11"/>
  <c r="CS99" i="11"/>
  <c r="CT99" i="11"/>
  <c r="CU99" i="11"/>
  <c r="CW99" i="11"/>
  <c r="CT94" i="11"/>
  <c r="CS94" i="11"/>
  <c r="CV94" i="11"/>
  <c r="CW94" i="11"/>
  <c r="CU94" i="11"/>
  <c r="CW40" i="11"/>
  <c r="CS40" i="11"/>
  <c r="CT40" i="11"/>
  <c r="CU40" i="11"/>
  <c r="CV40" i="11"/>
  <c r="EH111" i="11"/>
  <c r="EI111" i="11"/>
  <c r="EF111" i="11"/>
  <c r="EG111" i="11"/>
  <c r="EE111" i="11"/>
  <c r="EJ111" i="11"/>
  <c r="EK111" i="11" s="1"/>
  <c r="CS80" i="11"/>
  <c r="CW80" i="11"/>
  <c r="CT80" i="11"/>
  <c r="CV80" i="11"/>
  <c r="CU80" i="11"/>
  <c r="DF90" i="11"/>
  <c r="DJ90" i="11"/>
  <c r="DG90" i="11"/>
  <c r="DH90" i="11"/>
  <c r="DE90" i="11"/>
  <c r="DI90" i="11"/>
  <c r="CS43" i="11"/>
  <c r="CV43" i="11"/>
  <c r="CW43" i="11"/>
  <c r="CU43" i="11"/>
  <c r="CT43" i="11"/>
  <c r="DF60" i="11"/>
  <c r="DG60" i="11"/>
  <c r="DH60" i="11"/>
  <c r="DI60" i="11"/>
  <c r="DJ60" i="11"/>
  <c r="DE60" i="11"/>
  <c r="EE100" i="11"/>
  <c r="EG100" i="11"/>
  <c r="EH100" i="11"/>
  <c r="EI100" i="11"/>
  <c r="EJ100" i="11"/>
  <c r="EK100" i="11" s="1"/>
  <c r="EF100" i="11"/>
  <c r="DJ38" i="11"/>
  <c r="DG38" i="11"/>
  <c r="DH38" i="11"/>
  <c r="DI38" i="11"/>
  <c r="DE38" i="11"/>
  <c r="DF38" i="11"/>
  <c r="CS29" i="11"/>
  <c r="CU29" i="11"/>
  <c r="CV29" i="11"/>
  <c r="CT29" i="11"/>
  <c r="CW29" i="11"/>
  <c r="EV107" i="11"/>
  <c r="EU107" i="11"/>
  <c r="ES107" i="11"/>
  <c r="ET107" i="11"/>
  <c r="EW107" i="11"/>
  <c r="FF90" i="11"/>
  <c r="FG90" i="11"/>
  <c r="FJ90" i="11"/>
  <c r="FI90" i="11"/>
  <c r="FH90" i="11"/>
  <c r="FE90" i="11"/>
  <c r="DU46" i="11"/>
  <c r="DV46" i="11"/>
  <c r="DR46" i="11"/>
  <c r="DS46" i="11"/>
  <c r="DT46" i="11"/>
  <c r="DW46" i="11"/>
  <c r="DT103" i="11"/>
  <c r="DS103" i="11"/>
  <c r="DR103" i="11"/>
  <c r="DU103" i="11"/>
  <c r="DW103" i="11"/>
  <c r="DV103" i="11"/>
  <c r="CT62" i="11"/>
  <c r="CU62" i="11"/>
  <c r="CS62" i="11"/>
  <c r="CV62" i="11"/>
  <c r="CW62" i="11"/>
  <c r="ET65" i="11"/>
  <c r="EU65" i="11"/>
  <c r="EW65" i="11"/>
  <c r="ES65" i="11"/>
  <c r="EV65" i="11"/>
  <c r="EV109" i="11"/>
  <c r="ET109" i="11"/>
  <c r="EU109" i="11"/>
  <c r="EW109" i="11"/>
  <c r="ES109" i="11"/>
  <c r="DG99" i="11"/>
  <c r="DH99" i="11"/>
  <c r="DJ99" i="11"/>
  <c r="DF99" i="11"/>
  <c r="DE99" i="11"/>
  <c r="DI99" i="11"/>
  <c r="DJ69" i="11"/>
  <c r="DG69" i="11"/>
  <c r="DH69" i="11"/>
  <c r="DF69" i="11"/>
  <c r="DE69" i="11"/>
  <c r="DI69" i="11"/>
  <c r="EJ89" i="11"/>
  <c r="EK89" i="11" s="1"/>
  <c r="EE89" i="11"/>
  <c r="EG89" i="11"/>
  <c r="EH89" i="11"/>
  <c r="EI89" i="11"/>
  <c r="EF89" i="11"/>
  <c r="FH74" i="11"/>
  <c r="FE74" i="11"/>
  <c r="FF74" i="11"/>
  <c r="FI74" i="11"/>
  <c r="FJ74" i="11"/>
  <c r="FG74" i="11"/>
  <c r="DV83" i="11"/>
  <c r="DR83" i="11"/>
  <c r="DW83" i="11"/>
  <c r="DS83" i="11"/>
  <c r="DT83" i="11"/>
  <c r="DU83" i="11"/>
  <c r="EU130" i="11"/>
  <c r="EV130" i="11"/>
  <c r="EW130" i="11"/>
  <c r="ES130" i="11"/>
  <c r="ET130" i="11"/>
  <c r="DI78" i="11"/>
  <c r="DG78" i="11"/>
  <c r="DF78" i="11"/>
  <c r="DH78" i="11"/>
  <c r="DJ78" i="11"/>
  <c r="DE78" i="11"/>
  <c r="FH81" i="11"/>
  <c r="FE81" i="11"/>
  <c r="FF81" i="11"/>
  <c r="FG81" i="11"/>
  <c r="FI81" i="11"/>
  <c r="FJ81" i="11"/>
  <c r="DI71" i="11"/>
  <c r="DE71" i="11"/>
  <c r="DG71" i="11"/>
  <c r="DF71" i="11"/>
  <c r="DH71" i="11"/>
  <c r="DJ71" i="11"/>
  <c r="DW121" i="11"/>
  <c r="DR121" i="11"/>
  <c r="DT121" i="11"/>
  <c r="DS121" i="11"/>
  <c r="DU121" i="11"/>
  <c r="DV121" i="11"/>
  <c r="CW56" i="11"/>
  <c r="CS56" i="11"/>
  <c r="CT56" i="11"/>
  <c r="CU56" i="11"/>
  <c r="CV56" i="11"/>
  <c r="CS37" i="11"/>
  <c r="CT37" i="11"/>
  <c r="CV37" i="11"/>
  <c r="CW37" i="11"/>
  <c r="CU37" i="11"/>
  <c r="EV76" i="11"/>
  <c r="EW76" i="11"/>
  <c r="ES76" i="11"/>
  <c r="ET76" i="11"/>
  <c r="EU76" i="11"/>
  <c r="DJ70" i="11"/>
  <c r="DF70" i="11"/>
  <c r="DH70" i="11"/>
  <c r="DE70" i="11"/>
  <c r="DG70" i="11"/>
  <c r="DI70" i="11"/>
  <c r="DH120" i="11"/>
  <c r="DJ120" i="11"/>
  <c r="DI120" i="11"/>
  <c r="DF120" i="11"/>
  <c r="DG120" i="11"/>
  <c r="DE120" i="11"/>
  <c r="DS73" i="11"/>
  <c r="DU73" i="11"/>
  <c r="DW73" i="11"/>
  <c r="DT73" i="11"/>
  <c r="DV73" i="11"/>
  <c r="DR73" i="11"/>
  <c r="EU114" i="11"/>
  <c r="ET114" i="11"/>
  <c r="ES114" i="11"/>
  <c r="EV114" i="11"/>
  <c r="EW114" i="11"/>
  <c r="ES61" i="11"/>
  <c r="ET61" i="11"/>
  <c r="EW61" i="11"/>
  <c r="EU61" i="11"/>
  <c r="EV61" i="11"/>
  <c r="EW99" i="11"/>
  <c r="ES99" i="11"/>
  <c r="ET99" i="11"/>
  <c r="EU99" i="11"/>
  <c r="EV99" i="11"/>
  <c r="CV72" i="11"/>
  <c r="CW72" i="11"/>
  <c r="CS72" i="11"/>
  <c r="CT72" i="11"/>
  <c r="CU72" i="11"/>
  <c r="ET66" i="11"/>
  <c r="EW66" i="11"/>
  <c r="ES66" i="11"/>
  <c r="EU66" i="11"/>
  <c r="EV66" i="11"/>
  <c r="DT85" i="11"/>
  <c r="DR85" i="11"/>
  <c r="DU85" i="11"/>
  <c r="DV85" i="11"/>
  <c r="DW85" i="11"/>
  <c r="DS85" i="11"/>
  <c r="CT92" i="11"/>
  <c r="CU92" i="11"/>
  <c r="CV92" i="11"/>
  <c r="CS92" i="11"/>
  <c r="CW92" i="11"/>
  <c r="FE127" i="11"/>
  <c r="FF127" i="11"/>
  <c r="FH127" i="11"/>
  <c r="FJ127" i="11"/>
  <c r="FG127" i="11"/>
  <c r="FI127" i="11"/>
  <c r="DI84" i="11"/>
  <c r="DE84" i="11"/>
  <c r="DJ84" i="11"/>
  <c r="DH84" i="11"/>
  <c r="DF84" i="11"/>
  <c r="DG84" i="11"/>
  <c r="EH56" i="11"/>
  <c r="EE56" i="11"/>
  <c r="EG56" i="11"/>
  <c r="EJ56" i="11"/>
  <c r="EK56" i="11" s="1"/>
  <c r="EI56" i="11"/>
  <c r="EF56" i="11"/>
  <c r="DG73" i="11"/>
  <c r="DF73" i="11"/>
  <c r="DJ73" i="11"/>
  <c r="DH73" i="11"/>
  <c r="DE73" i="11"/>
  <c r="DI73" i="11"/>
  <c r="FE41" i="11"/>
  <c r="FF41" i="11"/>
  <c r="FI41" i="11"/>
  <c r="FG41" i="11"/>
  <c r="FH41" i="11"/>
  <c r="FG107" i="11"/>
  <c r="FF107" i="11"/>
  <c r="FH107" i="11"/>
  <c r="FJ107" i="11"/>
  <c r="FE107" i="11"/>
  <c r="FI107" i="11"/>
  <c r="DT48" i="11"/>
  <c r="DW48" i="11"/>
  <c r="DR48" i="11"/>
  <c r="DS48" i="11"/>
  <c r="DU48" i="11"/>
  <c r="DV48" i="11"/>
  <c r="DE42" i="11"/>
  <c r="DG42" i="11"/>
  <c r="DF42" i="11"/>
  <c r="DH42" i="11"/>
  <c r="DI42" i="11"/>
  <c r="DJ42" i="11"/>
  <c r="CU101" i="11"/>
  <c r="CV101" i="11"/>
  <c r="CS101" i="11"/>
  <c r="CT101" i="11"/>
  <c r="CW101" i="11"/>
  <c r="DF125" i="11"/>
  <c r="DE125" i="11"/>
  <c r="DJ125" i="11"/>
  <c r="DH125" i="11"/>
  <c r="DI125" i="11"/>
  <c r="DG125" i="11"/>
  <c r="FI121" i="11"/>
  <c r="FH121" i="11"/>
  <c r="FJ121" i="11"/>
  <c r="FE121" i="11"/>
  <c r="FF121" i="11"/>
  <c r="FG121" i="11"/>
  <c r="EG88" i="11"/>
  <c r="EH88" i="11"/>
  <c r="EE88" i="11"/>
  <c r="EF88" i="11"/>
  <c r="EI88" i="11"/>
  <c r="EJ88" i="11"/>
  <c r="EK88" i="11" s="1"/>
  <c r="DS50" i="11"/>
  <c r="DU50" i="11"/>
  <c r="DV50" i="11"/>
  <c r="DR50" i="11"/>
  <c r="DT50" i="11"/>
  <c r="DW50" i="11"/>
  <c r="DG105" i="11"/>
  <c r="DJ105" i="11"/>
  <c r="DE105" i="11"/>
  <c r="DH105" i="11"/>
  <c r="DI105" i="11"/>
  <c r="DF105" i="11"/>
  <c r="DG75" i="11"/>
  <c r="DI75" i="11"/>
  <c r="DE75" i="11"/>
  <c r="DJ75" i="11"/>
  <c r="DH75" i="11"/>
  <c r="DF75" i="11"/>
  <c r="EU129" i="11"/>
  <c r="EV129" i="11"/>
  <c r="EW129" i="11"/>
  <c r="ET129" i="11"/>
  <c r="ES129" i="11"/>
  <c r="EE136" i="11"/>
  <c r="EF136" i="11"/>
  <c r="EJ136" i="11"/>
  <c r="EK136" i="11" s="1"/>
  <c r="EH136" i="11"/>
  <c r="EI136" i="11"/>
  <c r="EG136" i="11"/>
  <c r="DV134" i="11"/>
  <c r="DU134" i="11"/>
  <c r="DS134" i="11"/>
  <c r="DR134" i="11"/>
  <c r="DW134" i="11"/>
  <c r="DT134" i="11"/>
  <c r="DF31" i="11"/>
  <c r="DG31" i="11"/>
  <c r="DH31" i="11"/>
  <c r="DI31" i="11"/>
  <c r="DJ31" i="11"/>
  <c r="DE31" i="11"/>
  <c r="EU47" i="11"/>
  <c r="ES47" i="11"/>
  <c r="ET47" i="11"/>
  <c r="EV47" i="11"/>
  <c r="EW47" i="11"/>
  <c r="DU131" i="11"/>
  <c r="DV131" i="11"/>
  <c r="DW131" i="11"/>
  <c r="DR131" i="11"/>
  <c r="DS131" i="11"/>
  <c r="DT131" i="11"/>
  <c r="DG107" i="11"/>
  <c r="DE107" i="11"/>
  <c r="DF107" i="11"/>
  <c r="DH107" i="11"/>
  <c r="DJ107" i="11"/>
  <c r="DI107" i="11"/>
  <c r="DE83" i="11"/>
  <c r="DG83" i="11"/>
  <c r="DI83" i="11"/>
  <c r="DH83" i="11"/>
  <c r="DJ83" i="11"/>
  <c r="DF83" i="11"/>
  <c r="FE61" i="11"/>
  <c r="FF61" i="11"/>
  <c r="FI61" i="11"/>
  <c r="FJ61" i="11"/>
  <c r="FH61" i="11"/>
  <c r="FG61" i="11"/>
  <c r="EG99" i="11"/>
  <c r="EE99" i="11"/>
  <c r="EF99" i="11"/>
  <c r="EH99" i="11"/>
  <c r="EJ99" i="11"/>
  <c r="EK99" i="11" s="1"/>
  <c r="EI99" i="11"/>
  <c r="CV52" i="11"/>
  <c r="CW52" i="11"/>
  <c r="CT52" i="11"/>
  <c r="CU52" i="11"/>
  <c r="CS52" i="11"/>
  <c r="ET89" i="11"/>
  <c r="EV89" i="11"/>
  <c r="ES89" i="11"/>
  <c r="EU89" i="11"/>
  <c r="EW89" i="11"/>
  <c r="CS30" i="11"/>
  <c r="CT30" i="11"/>
  <c r="CU30" i="11"/>
  <c r="CV30" i="11"/>
  <c r="CW30" i="11"/>
  <c r="EE108" i="11"/>
  <c r="EG108" i="11"/>
  <c r="EI108" i="11"/>
  <c r="EJ108" i="11"/>
  <c r="EK108" i="11" s="1"/>
  <c r="EF108" i="11"/>
  <c r="EH108" i="11"/>
  <c r="EG132" i="11"/>
  <c r="EF132" i="11"/>
  <c r="EE132" i="11"/>
  <c r="EH132" i="11"/>
  <c r="EI132" i="11"/>
  <c r="EJ132" i="11"/>
  <c r="EK132" i="11" s="1"/>
  <c r="DS139" i="11"/>
  <c r="DU139" i="11"/>
  <c r="DT139" i="11"/>
  <c r="DV139" i="11"/>
  <c r="DR139" i="11"/>
  <c r="DW139" i="11"/>
  <c r="ET102" i="11"/>
  <c r="EU102" i="11"/>
  <c r="EW102" i="11"/>
  <c r="ES102" i="11"/>
  <c r="EV102" i="11"/>
  <c r="FI79" i="11"/>
  <c r="FE79" i="11"/>
  <c r="FJ79" i="11"/>
  <c r="FG79" i="11"/>
  <c r="FH79" i="11"/>
  <c r="FF79" i="11"/>
  <c r="EH97" i="11"/>
  <c r="EG97" i="11"/>
  <c r="EI97" i="11"/>
  <c r="EE97" i="11"/>
  <c r="EF97" i="11"/>
  <c r="EJ97" i="11"/>
  <c r="EK97" i="11" s="1"/>
  <c r="DU101" i="11"/>
  <c r="DT101" i="11"/>
  <c r="DV101" i="11"/>
  <c r="DW101" i="11"/>
  <c r="DR101" i="11"/>
  <c r="DS101" i="11"/>
  <c r="DI77" i="11"/>
  <c r="DH77" i="11"/>
  <c r="DF77" i="11"/>
  <c r="DG77" i="11"/>
  <c r="DJ77" i="11"/>
  <c r="DE77" i="11"/>
  <c r="DF119" i="11"/>
  <c r="DJ119" i="11"/>
  <c r="DE119" i="11"/>
  <c r="DH119" i="11"/>
  <c r="DG119" i="11"/>
  <c r="DI119" i="11"/>
  <c r="DU30" i="11"/>
  <c r="DW30" i="11"/>
  <c r="DS30" i="11"/>
  <c r="DT30" i="11"/>
  <c r="DV30" i="11"/>
  <c r="DR30" i="11"/>
  <c r="DU65" i="11"/>
  <c r="DV65" i="11"/>
  <c r="DR65" i="11"/>
  <c r="DS65" i="11"/>
  <c r="DT65" i="11"/>
  <c r="DW65" i="11"/>
  <c r="ET49" i="11"/>
  <c r="EW49" i="11"/>
  <c r="EV49" i="11"/>
  <c r="ES49" i="11"/>
  <c r="EU49" i="11"/>
  <c r="DH56" i="11"/>
  <c r="DE56" i="11"/>
  <c r="DG56" i="11"/>
  <c r="DJ56" i="11"/>
  <c r="DF56" i="11"/>
  <c r="DI56" i="11"/>
  <c r="EI69" i="11"/>
  <c r="EG69" i="11"/>
  <c r="EH69" i="11"/>
  <c r="EF69" i="11"/>
  <c r="EJ69" i="11"/>
  <c r="EK69" i="11" s="1"/>
  <c r="EE69" i="11"/>
  <c r="EV138" i="11"/>
  <c r="EW138" i="11"/>
  <c r="EU138" i="11"/>
  <c r="ES138" i="11"/>
  <c r="ET138" i="11"/>
  <c r="EW79" i="11"/>
  <c r="ES79" i="11"/>
  <c r="ET79" i="11"/>
  <c r="EV79" i="11"/>
  <c r="EU79" i="11"/>
  <c r="EG107" i="11"/>
  <c r="EE107" i="11"/>
  <c r="EF107" i="11"/>
  <c r="EJ107" i="11"/>
  <c r="EK107" i="11" s="1"/>
  <c r="EH107" i="11"/>
  <c r="EI107" i="11"/>
  <c r="DH138" i="11"/>
  <c r="DF138" i="11"/>
  <c r="DG138" i="11"/>
  <c r="DI138" i="11"/>
  <c r="DJ138" i="11"/>
  <c r="DE138" i="11"/>
  <c r="ET93" i="11"/>
  <c r="EV93" i="11"/>
  <c r="ES93" i="11"/>
  <c r="EU93" i="11"/>
  <c r="EW93" i="11"/>
  <c r="FE46" i="11"/>
  <c r="FF46" i="11"/>
  <c r="FG46" i="11"/>
  <c r="FH46" i="11"/>
  <c r="FI46" i="11"/>
  <c r="EJ72" i="11"/>
  <c r="EK72" i="11" s="1"/>
  <c r="EI72" i="11"/>
  <c r="EG72" i="11"/>
  <c r="EH72" i="11"/>
  <c r="EF72" i="11"/>
  <c r="EE72" i="11"/>
  <c r="ES86" i="11"/>
  <c r="ET86" i="11"/>
  <c r="EW86" i="11"/>
  <c r="EU86" i="11"/>
  <c r="EV86" i="11"/>
  <c r="ET118" i="11"/>
  <c r="EV118" i="11"/>
  <c r="ES118" i="11"/>
  <c r="EU118" i="11"/>
  <c r="EW118" i="11"/>
  <c r="DG54" i="11"/>
  <c r="DI54" i="11"/>
  <c r="DJ54" i="11"/>
  <c r="DE54" i="11"/>
  <c r="DF54" i="11"/>
  <c r="DH54" i="11"/>
  <c r="EE27" i="11"/>
  <c r="EJ27" i="11"/>
  <c r="EK27" i="11" s="1"/>
  <c r="EH27" i="11"/>
  <c r="EG27" i="11"/>
  <c r="EF27" i="11"/>
  <c r="EI27" i="11"/>
  <c r="DE15" i="11"/>
  <c r="DG15" i="11"/>
  <c r="DI15" i="11"/>
  <c r="DF15" i="11"/>
  <c r="DH15" i="11"/>
  <c r="FJ16" i="11"/>
  <c r="FE16" i="11"/>
  <c r="FG16" i="11"/>
  <c r="FF16" i="11"/>
  <c r="FH16" i="11"/>
  <c r="FI16" i="11"/>
  <c r="EV21" i="11"/>
  <c r="ES21" i="11"/>
  <c r="ET21" i="11"/>
  <c r="EU21" i="11"/>
  <c r="DH25" i="11"/>
  <c r="DI25" i="11"/>
  <c r="DJ25" i="11"/>
  <c r="DG25" i="11"/>
  <c r="DE25" i="11"/>
  <c r="DF25" i="11"/>
  <c r="ET19" i="11"/>
  <c r="EU19" i="11"/>
  <c r="EV19" i="11"/>
  <c r="ES19" i="11"/>
  <c r="EU14" i="11"/>
  <c r="ES14" i="11"/>
  <c r="ET14" i="11"/>
  <c r="DG16" i="11"/>
  <c r="DH16" i="11"/>
  <c r="DI16" i="11"/>
  <c r="DJ16" i="11"/>
  <c r="DE16" i="11"/>
  <c r="DF16" i="11"/>
  <c r="EH19" i="11"/>
  <c r="EF19" i="11"/>
  <c r="EG19" i="11"/>
  <c r="EE19" i="11"/>
  <c r="EI19" i="11"/>
  <c r="EJ19" i="11"/>
  <c r="EK19" i="11" s="1"/>
  <c r="ES27" i="11"/>
  <c r="EV27" i="11"/>
  <c r="ET27" i="11"/>
  <c r="EU27" i="11"/>
  <c r="CS17" i="11"/>
  <c r="CU17" i="11"/>
  <c r="CT17" i="11"/>
  <c r="CV17" i="11"/>
  <c r="DH26" i="11"/>
  <c r="DI26" i="11"/>
  <c r="DJ26" i="11"/>
  <c r="DF26" i="11"/>
  <c r="DE26" i="11"/>
  <c r="DG26" i="11"/>
  <c r="EH20" i="11"/>
  <c r="EJ20" i="11"/>
  <c r="EK20" i="11" s="1"/>
  <c r="EF20" i="11"/>
  <c r="EE20" i="11"/>
  <c r="EG20" i="11"/>
  <c r="EI20" i="11"/>
  <c r="CU19" i="11"/>
  <c r="CV19" i="11"/>
  <c r="CS19" i="11"/>
  <c r="CT19" i="11"/>
  <c r="CT26" i="11"/>
  <c r="CS26" i="11"/>
  <c r="CV26" i="11"/>
  <c r="CW26" i="11"/>
  <c r="CU26" i="11"/>
  <c r="EF16" i="11"/>
  <c r="EG16" i="11"/>
  <c r="EH16" i="11"/>
  <c r="EJ16" i="11"/>
  <c r="EK16" i="11" s="1"/>
  <c r="EE16" i="11"/>
  <c r="EI16" i="11"/>
  <c r="EH26" i="11"/>
  <c r="EJ26" i="11"/>
  <c r="EK26" i="11" s="1"/>
  <c r="EI26" i="11"/>
  <c r="EE26" i="11"/>
  <c r="EF26" i="11"/>
  <c r="EG26" i="11"/>
  <c r="EV17" i="11"/>
  <c r="EW17" i="11"/>
  <c r="ES17" i="11"/>
  <c r="ET17" i="11"/>
  <c r="EU17" i="11"/>
  <c r="CW21" i="11"/>
  <c r="CT21" i="11"/>
  <c r="CU21" i="11"/>
  <c r="CS21" i="11"/>
  <c r="CV21" i="11"/>
  <c r="FE21" i="11"/>
  <c r="FI21" i="11"/>
  <c r="FH21" i="11"/>
  <c r="FJ21" i="11"/>
  <c r="FF21" i="11"/>
  <c r="FG21" i="11"/>
  <c r="FF28" i="11"/>
  <c r="FG28" i="11"/>
  <c r="FH28" i="11"/>
  <c r="FI28" i="11"/>
  <c r="FJ28" i="11"/>
  <c r="FE28" i="11"/>
  <c r="DT25" i="11"/>
  <c r="DU25" i="11"/>
  <c r="DR25" i="11"/>
  <c r="DS25" i="11"/>
  <c r="DV25" i="11"/>
  <c r="DW25" i="11"/>
  <c r="ES28" i="11"/>
  <c r="ET28" i="11"/>
  <c r="EV28" i="11"/>
  <c r="EU28" i="11"/>
  <c r="DF17" i="11"/>
  <c r="DG17" i="11"/>
  <c r="DH17" i="11"/>
  <c r="DI17" i="11"/>
  <c r="DJ17" i="11"/>
  <c r="DE17" i="11"/>
  <c r="FE27" i="11"/>
  <c r="FH27" i="11"/>
  <c r="FJ27" i="11"/>
  <c r="FF27" i="11"/>
  <c r="FI27" i="11"/>
  <c r="FG27" i="11"/>
  <c r="DV28" i="11"/>
  <c r="DW28" i="11"/>
  <c r="DR28" i="11"/>
  <c r="DS28" i="11"/>
  <c r="DT28" i="11"/>
  <c r="DU28" i="11"/>
  <c r="DV15" i="11"/>
  <c r="DS15" i="11"/>
  <c r="DT15" i="11"/>
  <c r="DU15" i="11"/>
  <c r="DW15" i="11"/>
  <c r="DR15" i="11"/>
  <c r="EF17" i="11"/>
  <c r="EG17" i="11"/>
  <c r="EH17" i="11"/>
  <c r="EJ17" i="11"/>
  <c r="EK17" i="11" s="1"/>
  <c r="EI17" i="11"/>
  <c r="EE17" i="11"/>
  <c r="EE15" i="11"/>
  <c r="EG15" i="11"/>
  <c r="EI15" i="11"/>
  <c r="EF15" i="11"/>
  <c r="EH15" i="11"/>
  <c r="DT17" i="11"/>
  <c r="DW17" i="11"/>
  <c r="DV17" i="11"/>
  <c r="DR17" i="11"/>
  <c r="DU17" i="11"/>
  <c r="DS17" i="11"/>
  <c r="FG25" i="11"/>
  <c r="FH25" i="11"/>
  <c r="FI25" i="11"/>
  <c r="FJ25" i="11"/>
  <c r="FE25" i="11"/>
  <c r="FF25" i="11"/>
  <c r="FH20" i="11"/>
  <c r="FE20" i="11"/>
  <c r="FF20" i="11"/>
  <c r="FG20" i="11"/>
  <c r="FJ20" i="11"/>
  <c r="FI20" i="11"/>
  <c r="CT15" i="11"/>
  <c r="CU15" i="11"/>
  <c r="CS15" i="11"/>
  <c r="CV15" i="11"/>
  <c r="ES25" i="11"/>
  <c r="EU25" i="11"/>
  <c r="EV25" i="11"/>
  <c r="ET25" i="11"/>
  <c r="DR19" i="11"/>
  <c r="DW19" i="11"/>
  <c r="DT19" i="11"/>
  <c r="DU19" i="11"/>
  <c r="DV19" i="11"/>
  <c r="DS19" i="11"/>
  <c r="DH20" i="11"/>
  <c r="DJ20" i="11"/>
  <c r="DE20" i="11"/>
  <c r="DF20" i="11"/>
  <c r="DG20" i="11"/>
  <c r="DI20" i="11"/>
  <c r="FH19" i="11"/>
  <c r="FF19" i="11"/>
  <c r="FG19" i="11"/>
  <c r="FI19" i="11"/>
  <c r="FE19" i="11"/>
  <c r="FJ19" i="11"/>
  <c r="CS16" i="11"/>
  <c r="CT16" i="11"/>
  <c r="CV16" i="11"/>
  <c r="CU16" i="11"/>
  <c r="ES20" i="11"/>
  <c r="ET20" i="11"/>
  <c r="EU20" i="11"/>
  <c r="EV20" i="11"/>
  <c r="DF28" i="11"/>
  <c r="DI28" i="11"/>
  <c r="DG28" i="11"/>
  <c r="DH28" i="11"/>
  <c r="DJ28" i="11"/>
  <c r="DE28" i="11"/>
  <c r="DU16" i="11"/>
  <c r="DR16" i="11"/>
  <c r="DS16" i="11"/>
  <c r="DT16" i="11"/>
  <c r="DW16" i="11"/>
  <c r="DV16" i="11"/>
  <c r="DT27" i="11"/>
  <c r="DS27" i="11"/>
  <c r="DV27" i="11"/>
  <c r="DW27" i="11"/>
  <c r="DU27" i="11"/>
  <c r="DR27" i="11"/>
  <c r="DH19" i="11"/>
  <c r="DG19" i="11"/>
  <c r="DF19" i="11"/>
  <c r="DE19" i="11"/>
  <c r="DJ19" i="11"/>
  <c r="DI19" i="11"/>
  <c r="DE27" i="11"/>
  <c r="DH27" i="11"/>
  <c r="DJ27" i="11"/>
  <c r="DI27" i="11"/>
  <c r="DG27" i="11"/>
  <c r="DF27" i="11"/>
  <c r="ES26" i="11"/>
  <c r="ET26" i="11"/>
  <c r="EU26" i="11"/>
  <c r="EV26" i="11"/>
  <c r="FG26" i="11"/>
  <c r="FH26" i="11"/>
  <c r="FI26" i="11"/>
  <c r="FE26" i="11"/>
  <c r="FF26" i="11"/>
  <c r="EK18" i="11"/>
  <c r="AD16" i="12"/>
  <c r="BA16" i="12" s="1"/>
  <c r="AR16" i="12" s="1"/>
  <c r="AC16" i="12"/>
  <c r="AC17" i="12"/>
  <c r="AD17" i="12"/>
  <c r="BA17" i="12" s="1"/>
  <c r="AR17" i="12" s="1"/>
  <c r="AD13" i="12"/>
  <c r="BA13" i="12" s="1"/>
  <c r="AR13" i="12" s="1"/>
  <c r="AC13" i="12"/>
  <c r="AC11" i="12"/>
  <c r="AD11" i="12"/>
  <c r="BA11" i="12" s="1"/>
  <c r="AR11" i="12" s="1"/>
  <c r="AU11" i="12" s="1"/>
  <c r="AC12" i="12"/>
  <c r="AD12" i="12"/>
  <c r="BA12" i="12" s="1"/>
  <c r="AR12" i="12" s="1"/>
  <c r="AD15" i="12"/>
  <c r="BA15" i="12" s="1"/>
  <c r="AR15" i="12" s="1"/>
  <c r="AC15" i="12"/>
  <c r="AC114" i="12"/>
  <c r="AD114" i="12"/>
  <c r="AC65" i="12"/>
  <c r="AD65" i="12"/>
  <c r="AC123" i="12"/>
  <c r="AD123" i="12"/>
  <c r="AC122" i="12"/>
  <c r="AD122" i="12"/>
  <c r="AC113" i="12"/>
  <c r="AD113" i="12"/>
  <c r="AC103" i="12"/>
  <c r="AD103" i="12"/>
  <c r="AC92" i="12"/>
  <c r="AD92" i="12"/>
  <c r="BA92" i="12" s="1"/>
  <c r="AR92" i="12" s="1"/>
  <c r="AC81" i="12"/>
  <c r="AD81" i="12"/>
  <c r="BA81" i="12" s="1"/>
  <c r="AR81" i="12" s="1"/>
  <c r="AC111" i="12"/>
  <c r="AD111" i="12"/>
  <c r="AC99" i="12"/>
  <c r="AD99" i="12"/>
  <c r="AC118" i="12"/>
  <c r="AD118" i="12"/>
  <c r="AC104" i="12"/>
  <c r="AD104" i="12"/>
  <c r="AC59" i="12"/>
  <c r="AD59" i="12"/>
  <c r="BA59" i="12" s="1"/>
  <c r="AR59" i="12" s="1"/>
  <c r="AC88" i="12"/>
  <c r="AD88" i="12"/>
  <c r="BA88" i="12" s="1"/>
  <c r="AR88" i="12" s="1"/>
  <c r="AC102" i="12"/>
  <c r="AD102" i="12"/>
  <c r="AC90" i="12"/>
  <c r="AD90" i="12"/>
  <c r="BA90" i="12" s="1"/>
  <c r="AR90" i="12" s="1"/>
  <c r="AC107" i="12"/>
  <c r="AD107" i="12"/>
  <c r="AC112" i="12"/>
  <c r="AD112" i="12"/>
  <c r="AC85" i="12"/>
  <c r="AD85" i="12"/>
  <c r="AC95" i="12"/>
  <c r="AD95" i="12"/>
  <c r="BA95" i="12" s="1"/>
  <c r="AR95" i="12" s="1"/>
  <c r="AC94" i="12"/>
  <c r="AD94" i="12"/>
  <c r="AC96" i="12"/>
  <c r="AD96" i="12"/>
  <c r="AC100" i="12"/>
  <c r="AD100" i="12"/>
  <c r="AC109" i="12"/>
  <c r="AD109" i="12"/>
  <c r="AC97" i="12"/>
  <c r="AD97" i="12"/>
  <c r="AC119" i="12"/>
  <c r="AD119" i="12"/>
  <c r="AC93" i="12"/>
  <c r="AD93" i="12"/>
  <c r="BA93" i="12" s="1"/>
  <c r="AR93" i="12" s="1"/>
  <c r="AC115" i="12"/>
  <c r="AD115" i="12"/>
  <c r="AC98" i="12"/>
  <c r="AD98" i="12"/>
  <c r="AC106" i="12"/>
  <c r="AD106" i="12"/>
  <c r="AC101" i="12"/>
  <c r="AD101" i="12"/>
  <c r="AC121" i="12"/>
  <c r="AD121" i="12"/>
  <c r="AC116" i="12"/>
  <c r="AD116" i="12"/>
  <c r="AC110" i="12"/>
  <c r="AD110" i="12"/>
  <c r="AC83" i="12"/>
  <c r="AD83" i="12"/>
  <c r="BA83" i="12" s="1"/>
  <c r="AR83" i="12" s="1"/>
  <c r="AC69" i="12"/>
  <c r="AD69" i="12"/>
  <c r="BA69" i="12" s="1"/>
  <c r="AR69" i="12" s="1"/>
  <c r="AC105" i="12"/>
  <c r="AD105" i="12"/>
  <c r="AC108" i="12"/>
  <c r="AD108" i="12"/>
  <c r="AC117" i="12"/>
  <c r="AD117" i="12"/>
  <c r="AC91" i="12"/>
  <c r="AD91" i="12"/>
  <c r="BA91" i="12" s="1"/>
  <c r="AR91" i="12" s="1"/>
  <c r="AC120" i="12"/>
  <c r="AD120" i="12"/>
  <c r="Q91" i="12"/>
  <c r="BB91" i="12" s="1"/>
  <c r="AM91" i="12" s="1"/>
  <c r="P91" i="12"/>
  <c r="Q88" i="12"/>
  <c r="BB88" i="12" s="1"/>
  <c r="AM88" i="12" s="1"/>
  <c r="P88" i="12"/>
  <c r="P55" i="12"/>
  <c r="Q55" i="12"/>
  <c r="BB55" i="12" s="1"/>
  <c r="AM55" i="12" s="1"/>
  <c r="Q69" i="12"/>
  <c r="BB69" i="12" s="1"/>
  <c r="AM69" i="12" s="1"/>
  <c r="P69" i="12"/>
  <c r="Q59" i="12"/>
  <c r="BB59" i="12" s="1"/>
  <c r="AM59" i="12" s="1"/>
  <c r="P59" i="12"/>
  <c r="BB95" i="12"/>
  <c r="AM95" i="12" s="1"/>
  <c r="BB93" i="12"/>
  <c r="AM93" i="12" s="1"/>
  <c r="BB92" i="12"/>
  <c r="AM92" i="12" s="1"/>
  <c r="BB19" i="12"/>
  <c r="AM19" i="12" s="1"/>
  <c r="BB62" i="12"/>
  <c r="AM62" i="12" s="1"/>
  <c r="AM79" i="12"/>
  <c r="BB79" i="12"/>
  <c r="BB48" i="12"/>
  <c r="AM48" i="12" s="1"/>
  <c r="AN48" i="12" s="1"/>
  <c r="BB39" i="12"/>
  <c r="AM39" i="12" s="1"/>
  <c r="BB21" i="12"/>
  <c r="AM21" i="12" s="1"/>
  <c r="BB90" i="12"/>
  <c r="AM90" i="12" s="1"/>
  <c r="AM77" i="12"/>
  <c r="BB77" i="12"/>
  <c r="BB83" i="12"/>
  <c r="AM83" i="12" s="1"/>
  <c r="BB25" i="12"/>
  <c r="AM25" i="12" s="1"/>
  <c r="AM81" i="12"/>
  <c r="BB81" i="12"/>
  <c r="AM72" i="12"/>
  <c r="BB72" i="12"/>
  <c r="BB67" i="12"/>
  <c r="AM67" i="12" s="1"/>
  <c r="BB57" i="12"/>
  <c r="AM57" i="12" s="1"/>
  <c r="BB51" i="12"/>
  <c r="AM51" i="12" s="1"/>
  <c r="BB11" i="12"/>
  <c r="AM11" i="12" s="1"/>
  <c r="AP11" i="12" s="1"/>
  <c r="BB10" i="12"/>
  <c r="AM10" i="12" s="1"/>
  <c r="AP10" i="12" s="1"/>
  <c r="BB8" i="12"/>
  <c r="AM8" i="12" s="1"/>
  <c r="AD68" i="12"/>
  <c r="BA68" i="12" s="1"/>
  <c r="AR68" i="12" s="1"/>
  <c r="AC68" i="12"/>
  <c r="AD87" i="12"/>
  <c r="BA87" i="12" s="1"/>
  <c r="AR87" i="12" s="1"/>
  <c r="AC87" i="12"/>
  <c r="AD76" i="12"/>
  <c r="BA76" i="12" s="1"/>
  <c r="AR76" i="12" s="1"/>
  <c r="AC76" i="12"/>
  <c r="AD80" i="12"/>
  <c r="BA80" i="12" s="1"/>
  <c r="AR80" i="12" s="1"/>
  <c r="AC80" i="12"/>
  <c r="AD82" i="12"/>
  <c r="BA82" i="12" s="1"/>
  <c r="AR82" i="12" s="1"/>
  <c r="AC82" i="12"/>
  <c r="AD79" i="12"/>
  <c r="BA79" i="12" s="1"/>
  <c r="AR79" i="12" s="1"/>
  <c r="AC79" i="12"/>
  <c r="AD77" i="12"/>
  <c r="BA77" i="12" s="1"/>
  <c r="AR77" i="12" s="1"/>
  <c r="AC77" i="12"/>
  <c r="AD89" i="12"/>
  <c r="AZ89" i="12" s="1"/>
  <c r="AH89" i="12" s="1"/>
  <c r="AC89" i="12"/>
  <c r="AD75" i="12"/>
  <c r="BA75" i="12" s="1"/>
  <c r="AR75" i="12" s="1"/>
  <c r="AC75" i="12"/>
  <c r="AD78" i="12"/>
  <c r="BA78" i="12" s="1"/>
  <c r="AR78" i="12" s="1"/>
  <c r="AC78" i="12"/>
  <c r="AD66" i="12"/>
  <c r="BA66" i="12" s="1"/>
  <c r="AR66" i="12" s="1"/>
  <c r="AC66" i="12"/>
  <c r="AD84" i="12"/>
  <c r="BA84" i="12" s="1"/>
  <c r="AR84" i="12" s="1"/>
  <c r="AC84" i="12"/>
  <c r="AD67" i="12"/>
  <c r="BA67" i="12" s="1"/>
  <c r="AR67" i="12" s="1"/>
  <c r="AC67" i="12"/>
  <c r="AD71" i="12"/>
  <c r="BA71" i="12" s="1"/>
  <c r="AR71" i="12" s="1"/>
  <c r="AC71" i="12"/>
  <c r="AD73" i="12"/>
  <c r="BA73" i="12" s="1"/>
  <c r="AR73" i="12" s="1"/>
  <c r="AC73" i="12"/>
  <c r="AD86" i="12"/>
  <c r="BA86" i="12" s="1"/>
  <c r="AR86" i="12" s="1"/>
  <c r="AC86" i="12"/>
  <c r="AD72" i="12"/>
  <c r="AZ72" i="12" s="1"/>
  <c r="AC72" i="12"/>
  <c r="AD74" i="12"/>
  <c r="BA74" i="12" s="1"/>
  <c r="AR74" i="12" s="1"/>
  <c r="AC74" i="12"/>
  <c r="AD70" i="12"/>
  <c r="BA70" i="12" s="1"/>
  <c r="AR70" i="12" s="1"/>
  <c r="AC70" i="12"/>
  <c r="AD44" i="12"/>
  <c r="BA44" i="12" s="1"/>
  <c r="AR44" i="12" s="1"/>
  <c r="AC44" i="12"/>
  <c r="AD9" i="12"/>
  <c r="BA9" i="12" s="1"/>
  <c r="AR9" i="12" s="1"/>
  <c r="AU9" i="12" s="1"/>
  <c r="AC9" i="12"/>
  <c r="AD49" i="12"/>
  <c r="BA49" i="12" s="1"/>
  <c r="AR49" i="12" s="1"/>
  <c r="AC49" i="12"/>
  <c r="AD8" i="12"/>
  <c r="BA8" i="12" s="1"/>
  <c r="AR8" i="12" s="1"/>
  <c r="AC8" i="12"/>
  <c r="AD37" i="12"/>
  <c r="BA37" i="12" s="1"/>
  <c r="AR37" i="12" s="1"/>
  <c r="AC37" i="12"/>
  <c r="AD45" i="12"/>
  <c r="BA45" i="12" s="1"/>
  <c r="AR45" i="12" s="1"/>
  <c r="AC45" i="12"/>
  <c r="AD46" i="12"/>
  <c r="BA46" i="12" s="1"/>
  <c r="AR46" i="12" s="1"/>
  <c r="AC46" i="12"/>
  <c r="AD10" i="12"/>
  <c r="BA10" i="12" s="1"/>
  <c r="AR10" i="12" s="1"/>
  <c r="AU10" i="12" s="1"/>
  <c r="AC10" i="12"/>
  <c r="AD50" i="12"/>
  <c r="BA50" i="12" s="1"/>
  <c r="AR50" i="12" s="1"/>
  <c r="AC50" i="12"/>
  <c r="AD47" i="12"/>
  <c r="BA47" i="12" s="1"/>
  <c r="AR47" i="12" s="1"/>
  <c r="AS47" i="12" s="1"/>
  <c r="AC47" i="12"/>
  <c r="AD41" i="12"/>
  <c r="BA41" i="12" s="1"/>
  <c r="AR41" i="12" s="1"/>
  <c r="AC41" i="12"/>
  <c r="AD64" i="12"/>
  <c r="BA64" i="12" s="1"/>
  <c r="AR64" i="12" s="1"/>
  <c r="AC64" i="12"/>
  <c r="AD60" i="12"/>
  <c r="BA60" i="12" s="1"/>
  <c r="AR60" i="12" s="1"/>
  <c r="AC60" i="12"/>
  <c r="AC51" i="12"/>
  <c r="AD58" i="12"/>
  <c r="BA58" i="12" s="1"/>
  <c r="AR58" i="12" s="1"/>
  <c r="AC58" i="12"/>
  <c r="AD63" i="12"/>
  <c r="BA63" i="12" s="1"/>
  <c r="AR63" i="12" s="1"/>
  <c r="AC63" i="12"/>
  <c r="AD61" i="12"/>
  <c r="BA61" i="12" s="1"/>
  <c r="AR61" i="12" s="1"/>
  <c r="AC61" i="12"/>
  <c r="AD62" i="12"/>
  <c r="BA62" i="12" s="1"/>
  <c r="AR62" i="12" s="1"/>
  <c r="AC62" i="12"/>
  <c r="AD57" i="12"/>
  <c r="BA57" i="12" s="1"/>
  <c r="AR57" i="12" s="1"/>
  <c r="AC57" i="12"/>
  <c r="AD56" i="12"/>
  <c r="BA56" i="12" s="1"/>
  <c r="AR56" i="12" s="1"/>
  <c r="AC56" i="12"/>
  <c r="AC30" i="12"/>
  <c r="AC31" i="12"/>
  <c r="AD28" i="12"/>
  <c r="BA28" i="12" s="1"/>
  <c r="AR28" i="12" s="1"/>
  <c r="AS28" i="12" s="1"/>
  <c r="AC28" i="12"/>
  <c r="AC34" i="12"/>
  <c r="AC36" i="12"/>
  <c r="AC32" i="12"/>
  <c r="AC33" i="12"/>
  <c r="AD35" i="12"/>
  <c r="BA35" i="12" s="1"/>
  <c r="AR35" i="12" s="1"/>
  <c r="AC35" i="12"/>
  <c r="AD54" i="12"/>
  <c r="BA54" i="12" s="1"/>
  <c r="AR54" i="12" s="1"/>
  <c r="AC54" i="12"/>
  <c r="AM32" i="12"/>
  <c r="AN32" i="12" s="1"/>
  <c r="AM34" i="12"/>
  <c r="AD55" i="12"/>
  <c r="BA55" i="12" s="1"/>
  <c r="AR55" i="12" s="1"/>
  <c r="AC55" i="12"/>
  <c r="AD53" i="12"/>
  <c r="BA53" i="12" s="1"/>
  <c r="AR53" i="12" s="1"/>
  <c r="AC53" i="12"/>
  <c r="AD52" i="12"/>
  <c r="BA52" i="12" s="1"/>
  <c r="AR52" i="12" s="1"/>
  <c r="AC52" i="12"/>
  <c r="AD29" i="12"/>
  <c r="BA29" i="12" s="1"/>
  <c r="AR29" i="12" s="1"/>
  <c r="AS29" i="12" s="1"/>
  <c r="AC29" i="12"/>
  <c r="AM42" i="12"/>
  <c r="AM43" i="12"/>
  <c r="AM44" i="12"/>
  <c r="Q7" i="12"/>
  <c r="BB7" i="12" s="1"/>
  <c r="AM37" i="12"/>
  <c r="Q36" i="12"/>
  <c r="BB36" i="12" s="1"/>
  <c r="P36" i="12"/>
  <c r="Q63" i="12"/>
  <c r="P63" i="12"/>
  <c r="Q86" i="12"/>
  <c r="BB86" i="12" s="1"/>
  <c r="AM86" i="12" s="1"/>
  <c r="P86" i="12"/>
  <c r="Q18" i="12"/>
  <c r="P18" i="12"/>
  <c r="Q28" i="12"/>
  <c r="BB28" i="12" s="1"/>
  <c r="P28" i="12"/>
  <c r="Q16" i="12"/>
  <c r="P16" i="12"/>
  <c r="Q46" i="12"/>
  <c r="BB46" i="12" s="1"/>
  <c r="AM46" i="12" s="1"/>
  <c r="P46" i="12"/>
  <c r="Q22" i="12"/>
  <c r="P22" i="12"/>
  <c r="Q29" i="12"/>
  <c r="BB29" i="12" s="1"/>
  <c r="P29" i="12"/>
  <c r="AM53" i="12"/>
  <c r="Q14" i="12"/>
  <c r="P14" i="12"/>
  <c r="Q75" i="12"/>
  <c r="P75" i="12"/>
  <c r="Q74" i="12"/>
  <c r="P74" i="12"/>
  <c r="Q54" i="12"/>
  <c r="P54" i="12"/>
  <c r="Q76" i="12"/>
  <c r="BB76" i="12" s="1"/>
  <c r="P76" i="12"/>
  <c r="Q84" i="12"/>
  <c r="P84" i="12"/>
  <c r="Q41" i="12"/>
  <c r="BB41" i="12" s="1"/>
  <c r="AM41" i="12" s="1"/>
  <c r="P41" i="12"/>
  <c r="Q31" i="12"/>
  <c r="BB31" i="12" s="1"/>
  <c r="P31" i="12"/>
  <c r="Q87" i="12"/>
  <c r="BB87" i="12" s="1"/>
  <c r="AM87" i="12" s="1"/>
  <c r="P87" i="12"/>
  <c r="Q9" i="12"/>
  <c r="P9" i="12"/>
  <c r="Q71" i="12"/>
  <c r="P71" i="12"/>
  <c r="Q30" i="12"/>
  <c r="BB30" i="12" s="1"/>
  <c r="P30" i="12"/>
  <c r="Q82" i="12"/>
  <c r="P82" i="12"/>
  <c r="Q45" i="12"/>
  <c r="BB45" i="12" s="1"/>
  <c r="P45" i="12"/>
  <c r="Q17" i="12"/>
  <c r="P17" i="12"/>
  <c r="Q20" i="12"/>
  <c r="P20" i="12"/>
  <c r="Q78" i="12"/>
  <c r="P78" i="12"/>
  <c r="Q23" i="12"/>
  <c r="P23" i="12"/>
  <c r="Q58" i="12"/>
  <c r="P58" i="12"/>
  <c r="Q64" i="12"/>
  <c r="P64" i="12"/>
  <c r="Q47" i="12"/>
  <c r="P47" i="12"/>
  <c r="Q35" i="12"/>
  <c r="BB35" i="12" s="1"/>
  <c r="P35" i="12"/>
  <c r="Q70" i="12"/>
  <c r="P70" i="12"/>
  <c r="Q40" i="12"/>
  <c r="BB40" i="12" s="1"/>
  <c r="P40" i="12"/>
  <c r="Q26" i="12"/>
  <c r="P26" i="12"/>
  <c r="Q38" i="12"/>
  <c r="BB38" i="12" s="1"/>
  <c r="P38" i="12"/>
  <c r="Q12" i="12"/>
  <c r="P12" i="12"/>
  <c r="Q61" i="12"/>
  <c r="P61" i="12"/>
  <c r="Q80" i="12"/>
  <c r="P80" i="12"/>
  <c r="Q27" i="12"/>
  <c r="P27" i="12"/>
  <c r="Q52" i="12"/>
  <c r="P52" i="12"/>
  <c r="Q60" i="12"/>
  <c r="P60" i="12"/>
  <c r="Q56" i="12"/>
  <c r="P56" i="12"/>
  <c r="Q33" i="12"/>
  <c r="BB33" i="12" s="1"/>
  <c r="P33" i="12"/>
  <c r="Q13" i="12"/>
  <c r="P13" i="12"/>
  <c r="Q15" i="12"/>
  <c r="P15" i="12"/>
  <c r="Q73" i="12"/>
  <c r="BB73" i="12" s="1"/>
  <c r="P73" i="12"/>
  <c r="Q50" i="12"/>
  <c r="BB50" i="12" s="1"/>
  <c r="P50" i="12"/>
  <c r="Q49" i="12"/>
  <c r="BB49" i="12" s="1"/>
  <c r="P49" i="12"/>
  <c r="Q24" i="12"/>
  <c r="P24" i="12"/>
  <c r="Q68" i="12"/>
  <c r="P68" i="12"/>
  <c r="Q66" i="12"/>
  <c r="P66" i="12"/>
  <c r="AD30" i="12"/>
  <c r="BA30" i="12" s="1"/>
  <c r="AR30" i="12" s="1"/>
  <c r="AS30" i="12" s="1"/>
  <c r="AD48" i="12"/>
  <c r="AD38" i="12"/>
  <c r="BA38" i="12" s="1"/>
  <c r="AR38" i="12" s="1"/>
  <c r="AD31" i="12"/>
  <c r="BA31" i="12" s="1"/>
  <c r="AR31" i="12" s="1"/>
  <c r="AS31" i="12" s="1"/>
  <c r="AD39" i="12"/>
  <c r="AD34" i="12"/>
  <c r="AD51" i="12"/>
  <c r="AD42" i="12"/>
  <c r="AD32" i="12"/>
  <c r="AD36" i="12"/>
  <c r="BA36" i="12" s="1"/>
  <c r="AR36" i="12" s="1"/>
  <c r="AD40" i="12"/>
  <c r="BA40" i="12" s="1"/>
  <c r="AR40" i="12" s="1"/>
  <c r="AD33" i="12"/>
  <c r="BA33" i="12" s="1"/>
  <c r="AR33" i="12" s="1"/>
  <c r="AD43" i="12"/>
  <c r="AM76" i="12"/>
  <c r="O7" i="12"/>
  <c r="EV14" i="11" s="1"/>
  <c r="AU38" i="12" l="1"/>
  <c r="AS38" i="12"/>
  <c r="AP39" i="12"/>
  <c r="AQ39" i="12" s="1"/>
  <c r="AN39" i="12"/>
  <c r="AS13" i="12"/>
  <c r="AT13" i="12" s="1"/>
  <c r="AU13" i="12"/>
  <c r="AS26" i="12"/>
  <c r="AU26" i="12"/>
  <c r="AS12" i="12"/>
  <c r="AT12" i="12" s="1"/>
  <c r="AU12" i="12"/>
  <c r="AS25" i="12"/>
  <c r="AU25" i="12"/>
  <c r="AS15" i="12"/>
  <c r="AU15" i="12"/>
  <c r="AN25" i="12"/>
  <c r="AP25" i="12"/>
  <c r="AQ25" i="12" s="1"/>
  <c r="AU17" i="12"/>
  <c r="AS17" i="12"/>
  <c r="AT17" i="12" s="1"/>
  <c r="AS24" i="12"/>
  <c r="AU24" i="12"/>
  <c r="AU35" i="12"/>
  <c r="AS35" i="12"/>
  <c r="AU37" i="12"/>
  <c r="AS37" i="12"/>
  <c r="AP37" i="12"/>
  <c r="AQ37" i="12" s="1"/>
  <c r="AN37" i="12"/>
  <c r="AU36" i="12"/>
  <c r="AS36" i="12"/>
  <c r="AU44" i="12"/>
  <c r="AS44" i="12"/>
  <c r="AP44" i="12"/>
  <c r="AN44" i="12"/>
  <c r="AO44" i="12" s="1"/>
  <c r="AS46" i="12"/>
  <c r="AU46" i="12"/>
  <c r="AV46" i="12" s="1"/>
  <c r="AN46" i="12"/>
  <c r="AP46" i="12"/>
  <c r="AN42" i="12"/>
  <c r="AO42" i="12" s="1"/>
  <c r="AP42" i="12"/>
  <c r="AQ42" i="12" s="1"/>
  <c r="AP43" i="12"/>
  <c r="AQ43" i="12" s="1"/>
  <c r="AN43" i="12"/>
  <c r="AO43" i="12" s="1"/>
  <c r="AP34" i="12"/>
  <c r="AQ34" i="12" s="1"/>
  <c r="AN34" i="12"/>
  <c r="AS41" i="12"/>
  <c r="AU41" i="12"/>
  <c r="AS45" i="12"/>
  <c r="AU45" i="12"/>
  <c r="AV45" i="12" s="1"/>
  <c r="AN41" i="12"/>
  <c r="AO41" i="12" s="1"/>
  <c r="AP41" i="12"/>
  <c r="AQ41" i="12" s="1"/>
  <c r="AZ25" i="12"/>
  <c r="AH25" i="12" s="1"/>
  <c r="AZ19" i="12"/>
  <c r="AH19" i="12" s="1"/>
  <c r="EW26" i="11" s="1"/>
  <c r="AS40" i="12"/>
  <c r="AU40" i="12"/>
  <c r="AU33" i="12"/>
  <c r="AS33" i="12"/>
  <c r="AS16" i="12"/>
  <c r="AU16" i="12"/>
  <c r="AS19" i="12"/>
  <c r="AU19" i="12"/>
  <c r="AS21" i="12"/>
  <c r="AU21" i="12"/>
  <c r="AN21" i="12"/>
  <c r="AO21" i="12" s="1"/>
  <c r="AP21" i="12"/>
  <c r="AU23" i="12"/>
  <c r="AS23" i="12"/>
  <c r="AN19" i="12"/>
  <c r="AP19" i="12"/>
  <c r="AU22" i="12"/>
  <c r="AS22" i="12"/>
  <c r="AI19" i="12"/>
  <c r="AZ21" i="12"/>
  <c r="AH21" i="12" s="1"/>
  <c r="AU8" i="12"/>
  <c r="AS8" i="12"/>
  <c r="AT8" i="12" s="1"/>
  <c r="AP8" i="12"/>
  <c r="AN8" i="12"/>
  <c r="FJ26" i="11"/>
  <c r="AZ11" i="12"/>
  <c r="AH11" i="12" s="1"/>
  <c r="AZ62" i="12"/>
  <c r="AH62" i="12" s="1"/>
  <c r="AZ88" i="12"/>
  <c r="AH88" i="12" s="1"/>
  <c r="AZ91" i="12"/>
  <c r="AH91" i="12" s="1"/>
  <c r="AZ81" i="12"/>
  <c r="AZ92" i="12"/>
  <c r="AH92" i="12" s="1"/>
  <c r="AZ90" i="12"/>
  <c r="AH90" i="12" s="1"/>
  <c r="AZ53" i="12"/>
  <c r="AH53" i="12" s="1"/>
  <c r="AZ82" i="12"/>
  <c r="AZ83" i="12"/>
  <c r="AH83" i="12" s="1"/>
  <c r="AZ93" i="12"/>
  <c r="AH93" i="12" s="1"/>
  <c r="BA100" i="12"/>
  <c r="AR100" i="12" s="1"/>
  <c r="AZ100" i="12"/>
  <c r="BA99" i="12"/>
  <c r="AR99" i="12" s="1"/>
  <c r="AZ99" i="12"/>
  <c r="BA121" i="12"/>
  <c r="AR121" i="12" s="1"/>
  <c r="AZ121" i="12"/>
  <c r="BA98" i="12"/>
  <c r="AR98" i="12" s="1"/>
  <c r="AZ98" i="12"/>
  <c r="BA119" i="12"/>
  <c r="AR119" i="12" s="1"/>
  <c r="AZ119" i="12"/>
  <c r="BA103" i="12"/>
  <c r="AR103" i="12" s="1"/>
  <c r="AZ103" i="12"/>
  <c r="BA123" i="12"/>
  <c r="AR123" i="12" s="1"/>
  <c r="AZ123" i="12"/>
  <c r="BA97" i="12"/>
  <c r="AR97" i="12" s="1"/>
  <c r="AZ97" i="12"/>
  <c r="BA96" i="12"/>
  <c r="AR96" i="12" s="1"/>
  <c r="AZ96" i="12"/>
  <c r="BA85" i="12"/>
  <c r="AR85" i="12" s="1"/>
  <c r="AZ85" i="12"/>
  <c r="AH85" i="12" s="1"/>
  <c r="BA102" i="12"/>
  <c r="AR102" i="12" s="1"/>
  <c r="AZ102" i="12"/>
  <c r="BA104" i="12"/>
  <c r="AR104" i="12" s="1"/>
  <c r="AZ104" i="12"/>
  <c r="BA111" i="12"/>
  <c r="AR111" i="12" s="1"/>
  <c r="AZ111" i="12"/>
  <c r="BA65" i="12"/>
  <c r="AR65" i="12" s="1"/>
  <c r="AZ65" i="12"/>
  <c r="AH65" i="12" s="1"/>
  <c r="BA110" i="12"/>
  <c r="AR110" i="12" s="1"/>
  <c r="AZ110" i="12"/>
  <c r="BA101" i="12"/>
  <c r="AR101" i="12" s="1"/>
  <c r="AZ101" i="12"/>
  <c r="BA115" i="12"/>
  <c r="AR115" i="12" s="1"/>
  <c r="AZ115" i="12"/>
  <c r="BA113" i="12"/>
  <c r="AR113" i="12" s="1"/>
  <c r="AZ113" i="12"/>
  <c r="BA105" i="12"/>
  <c r="AR105" i="12" s="1"/>
  <c r="AZ105" i="12"/>
  <c r="BA109" i="12"/>
  <c r="AR109" i="12" s="1"/>
  <c r="AZ109" i="12"/>
  <c r="BA94" i="12"/>
  <c r="AR94" i="12" s="1"/>
  <c r="AZ94" i="12"/>
  <c r="AH94" i="12" s="1"/>
  <c r="BA112" i="12"/>
  <c r="AR112" i="12" s="1"/>
  <c r="AZ112" i="12"/>
  <c r="BA120" i="12"/>
  <c r="AR120" i="12" s="1"/>
  <c r="AZ120" i="12"/>
  <c r="BA108" i="12"/>
  <c r="AR108" i="12" s="1"/>
  <c r="AZ108" i="12"/>
  <c r="AZ95" i="12"/>
  <c r="AH95" i="12" s="1"/>
  <c r="BA118" i="12"/>
  <c r="AR118" i="12" s="1"/>
  <c r="AZ118" i="12"/>
  <c r="BA122" i="12"/>
  <c r="AR122" i="12" s="1"/>
  <c r="AZ122" i="12"/>
  <c r="BA114" i="12"/>
  <c r="AR114" i="12" s="1"/>
  <c r="AZ114" i="12"/>
  <c r="AZ59" i="12"/>
  <c r="AH59" i="12" s="1"/>
  <c r="BA117" i="12"/>
  <c r="AR117" i="12" s="1"/>
  <c r="AZ117" i="12"/>
  <c r="BA116" i="12"/>
  <c r="AR116" i="12" s="1"/>
  <c r="AZ116" i="12"/>
  <c r="BA106" i="12"/>
  <c r="AR106" i="12" s="1"/>
  <c r="AZ106" i="12"/>
  <c r="BA107" i="12"/>
  <c r="AR107" i="12" s="1"/>
  <c r="AZ107" i="12"/>
  <c r="AZ69" i="12"/>
  <c r="AH69" i="12" s="1"/>
  <c r="AZ23" i="12"/>
  <c r="AH23" i="12" s="1"/>
  <c r="EW30" i="11" s="1"/>
  <c r="BB23" i="12"/>
  <c r="AM23" i="12" s="1"/>
  <c r="BB84" i="12"/>
  <c r="AM84" i="12" s="1"/>
  <c r="AZ18" i="12"/>
  <c r="AH18" i="12" s="1"/>
  <c r="AK18" i="12" s="1"/>
  <c r="BB18" i="12"/>
  <c r="AM18" i="12" s="1"/>
  <c r="AP18" i="12" s="1"/>
  <c r="BB68" i="12"/>
  <c r="AM68" i="12" s="1"/>
  <c r="AM80" i="12"/>
  <c r="BB80" i="12"/>
  <c r="BB26" i="12"/>
  <c r="AM26" i="12" s="1"/>
  <c r="BB47" i="12"/>
  <c r="AM47" i="12" s="1"/>
  <c r="AN47" i="12" s="1"/>
  <c r="AM78" i="12"/>
  <c r="BB78" i="12"/>
  <c r="AM82" i="12"/>
  <c r="BB82" i="12"/>
  <c r="BB66" i="12"/>
  <c r="AM66" i="12" s="1"/>
  <c r="AZ27" i="12"/>
  <c r="AH27" i="12" s="1"/>
  <c r="BB27" i="12"/>
  <c r="AM27" i="12" s="1"/>
  <c r="AN27" i="12" s="1"/>
  <c r="AZ22" i="12"/>
  <c r="AH22" i="12" s="1"/>
  <c r="EW29" i="11" s="1"/>
  <c r="BB22" i="12"/>
  <c r="AM22" i="12" s="1"/>
  <c r="AZ24" i="12"/>
  <c r="AH24" i="12" s="1"/>
  <c r="BB24" i="12"/>
  <c r="AM24" i="12" s="1"/>
  <c r="BB15" i="12"/>
  <c r="AM15" i="12" s="1"/>
  <c r="BB60" i="12"/>
  <c r="AM60" i="12" s="1"/>
  <c r="BB61" i="12"/>
  <c r="AM61" i="12" s="1"/>
  <c r="BB64" i="12"/>
  <c r="AM64" i="12" s="1"/>
  <c r="BB20" i="12"/>
  <c r="AM20" i="12" s="1"/>
  <c r="AP20" i="12" s="1"/>
  <c r="BB14" i="12"/>
  <c r="AM14" i="12" s="1"/>
  <c r="BB16" i="12"/>
  <c r="AM16" i="12" s="1"/>
  <c r="BB63" i="12"/>
  <c r="AM63" i="12" s="1"/>
  <c r="AZ13" i="12"/>
  <c r="AH13" i="12" s="1"/>
  <c r="BB13" i="12"/>
  <c r="AM13" i="12" s="1"/>
  <c r="BB70" i="12"/>
  <c r="AM70" i="12" s="1"/>
  <c r="BB58" i="12"/>
  <c r="AM58" i="12" s="1"/>
  <c r="AZ17" i="12"/>
  <c r="AH17" i="12" s="1"/>
  <c r="BB17" i="12"/>
  <c r="AM17" i="12" s="1"/>
  <c r="AM71" i="12"/>
  <c r="BB71" i="12"/>
  <c r="AM74" i="12"/>
  <c r="BB74" i="12"/>
  <c r="AM75" i="12"/>
  <c r="BB75" i="12"/>
  <c r="AZ76" i="12"/>
  <c r="BB54" i="12"/>
  <c r="AM54" i="12" s="1"/>
  <c r="BB56" i="12"/>
  <c r="AM56" i="12" s="1"/>
  <c r="BB52" i="12"/>
  <c r="AM52" i="12" s="1"/>
  <c r="BB12" i="12"/>
  <c r="AM12" i="12" s="1"/>
  <c r="BB9" i="12"/>
  <c r="AM9" i="12" s="1"/>
  <c r="AP9" i="12" s="1"/>
  <c r="AZ26" i="12"/>
  <c r="AH26" i="12" s="1"/>
  <c r="AK26" i="12" s="1"/>
  <c r="AL26" i="12" s="1"/>
  <c r="AZ68" i="12"/>
  <c r="AZ80" i="12"/>
  <c r="BA72" i="12"/>
  <c r="AR72" i="12" s="1"/>
  <c r="AZ78" i="12"/>
  <c r="AZ79" i="12"/>
  <c r="AZ67" i="12"/>
  <c r="AH67" i="12" s="1"/>
  <c r="BA89" i="12"/>
  <c r="AR89" i="12" s="1"/>
  <c r="AZ77" i="12"/>
  <c r="AZ86" i="12"/>
  <c r="AH86" i="12" s="1"/>
  <c r="AZ46" i="12"/>
  <c r="AH46" i="12" s="1"/>
  <c r="AZ57" i="12"/>
  <c r="AH57" i="12" s="1"/>
  <c r="AZ37" i="12"/>
  <c r="AH37" i="12" s="1"/>
  <c r="AZ44" i="12"/>
  <c r="AH44" i="12" s="1"/>
  <c r="AZ73" i="12"/>
  <c r="AZ10" i="12"/>
  <c r="AH10" i="12" s="1"/>
  <c r="AZ8" i="12"/>
  <c r="AH8" i="12" s="1"/>
  <c r="DJ15" i="11" s="1"/>
  <c r="AZ47" i="12"/>
  <c r="AH47" i="12" s="1"/>
  <c r="AZ55" i="12"/>
  <c r="AH55" i="12" s="1"/>
  <c r="AZ12" i="12"/>
  <c r="AH12" i="12" s="1"/>
  <c r="CW19" i="11" s="1"/>
  <c r="AZ52" i="12"/>
  <c r="AH52" i="12" s="1"/>
  <c r="AZ49" i="12"/>
  <c r="AH49" i="12" s="1"/>
  <c r="AZ71" i="12"/>
  <c r="AZ74" i="12"/>
  <c r="AZ41" i="12"/>
  <c r="AH41" i="12" s="1"/>
  <c r="FJ48" i="11" s="1"/>
  <c r="AZ87" i="12"/>
  <c r="AH87" i="12" s="1"/>
  <c r="AM73" i="12"/>
  <c r="AZ56" i="12"/>
  <c r="AH56" i="12" s="1"/>
  <c r="AZ63" i="12"/>
  <c r="AH63" i="12" s="1"/>
  <c r="AZ16" i="12"/>
  <c r="AH16" i="12" s="1"/>
  <c r="AZ60" i="12"/>
  <c r="AH60" i="12" s="1"/>
  <c r="AZ70" i="12"/>
  <c r="AH70" i="12" s="1"/>
  <c r="AZ15" i="12"/>
  <c r="AH15" i="12" s="1"/>
  <c r="AZ58" i="12"/>
  <c r="AH58" i="12" s="1"/>
  <c r="AM49" i="12"/>
  <c r="AM33" i="12"/>
  <c r="AM45" i="12"/>
  <c r="AZ50" i="12"/>
  <c r="AH50" i="12" s="1"/>
  <c r="AM50" i="12"/>
  <c r="AZ75" i="12"/>
  <c r="AZ9" i="12"/>
  <c r="AH9" i="12" s="1"/>
  <c r="AZ84" i="12"/>
  <c r="AH84" i="12" s="1"/>
  <c r="AZ45" i="12"/>
  <c r="AH45" i="12" s="1"/>
  <c r="AM40" i="12"/>
  <c r="AM38" i="12"/>
  <c r="AM35" i="12"/>
  <c r="AZ66" i="12"/>
  <c r="AH66" i="12" s="1"/>
  <c r="AZ35" i="12"/>
  <c r="AH35" i="12" s="1"/>
  <c r="AM36" i="12"/>
  <c r="AM30" i="12"/>
  <c r="AN30" i="12" s="1"/>
  <c r="AM31" i="12"/>
  <c r="AN31" i="12" s="1"/>
  <c r="AZ64" i="12"/>
  <c r="AH64" i="12" s="1"/>
  <c r="AZ30" i="12"/>
  <c r="AH30" i="12" s="1"/>
  <c r="AZ54" i="12"/>
  <c r="AH54" i="12" s="1"/>
  <c r="AM28" i="12"/>
  <c r="AN28" i="12" s="1"/>
  <c r="AZ14" i="12"/>
  <c r="AH14" i="12" s="1"/>
  <c r="AZ29" i="12"/>
  <c r="AH29" i="12" s="1"/>
  <c r="AZ61" i="12"/>
  <c r="AH61" i="12" s="1"/>
  <c r="AZ20" i="12"/>
  <c r="AH20" i="12" s="1"/>
  <c r="AZ28" i="12"/>
  <c r="AH28" i="12" s="1"/>
  <c r="AM29" i="12"/>
  <c r="AN29" i="12" s="1"/>
  <c r="AZ33" i="12"/>
  <c r="AH33" i="12" s="1"/>
  <c r="AZ38" i="12"/>
  <c r="AH38" i="12" s="1"/>
  <c r="AZ40" i="12"/>
  <c r="AH40" i="12" s="1"/>
  <c r="FJ47" i="11" s="1"/>
  <c r="AZ31" i="12"/>
  <c r="AH31" i="12" s="1"/>
  <c r="AZ36" i="12"/>
  <c r="AH36" i="12" s="1"/>
  <c r="EW43" i="11" s="1"/>
  <c r="BA51" i="12"/>
  <c r="AR51" i="12" s="1"/>
  <c r="AZ51" i="12"/>
  <c r="AH51" i="12" s="1"/>
  <c r="BA34" i="12"/>
  <c r="AR34" i="12" s="1"/>
  <c r="AZ34" i="12"/>
  <c r="AH34" i="12" s="1"/>
  <c r="BA48" i="12"/>
  <c r="AR48" i="12" s="1"/>
  <c r="AS48" i="12" s="1"/>
  <c r="AT48" i="12" s="1"/>
  <c r="AZ48" i="12"/>
  <c r="AH48" i="12" s="1"/>
  <c r="AI48" i="12" s="1"/>
  <c r="AJ48" i="12" s="1"/>
  <c r="BA43" i="12"/>
  <c r="AR43" i="12" s="1"/>
  <c r="AZ43" i="12"/>
  <c r="AH43" i="12" s="1"/>
  <c r="BA32" i="12"/>
  <c r="AR32" i="12" s="1"/>
  <c r="AS32" i="12" s="1"/>
  <c r="AZ32" i="12"/>
  <c r="AH32" i="12" s="1"/>
  <c r="BA39" i="12"/>
  <c r="AR39" i="12" s="1"/>
  <c r="AZ39" i="12"/>
  <c r="AH39" i="12" s="1"/>
  <c r="BA42" i="12"/>
  <c r="AR42" i="12" s="1"/>
  <c r="AZ42" i="12"/>
  <c r="AH42" i="12" s="1"/>
  <c r="FJ49" i="11" s="1"/>
  <c r="AM7" i="12"/>
  <c r="AK11" i="12" l="1"/>
  <c r="CW18" i="11"/>
  <c r="AK9" i="12"/>
  <c r="CW16" i="11"/>
  <c r="AK10" i="12"/>
  <c r="CW17" i="11"/>
  <c r="AK39" i="12"/>
  <c r="AL39" i="12" s="1"/>
  <c r="AI39" i="12"/>
  <c r="FJ46" i="11"/>
  <c r="AI43" i="12"/>
  <c r="FJ50" i="11"/>
  <c r="AK38" i="12"/>
  <c r="AL38" i="12" s="1"/>
  <c r="AI38" i="12"/>
  <c r="FJ45" i="11"/>
  <c r="AI44" i="12"/>
  <c r="FJ51" i="11"/>
  <c r="AU39" i="12"/>
  <c r="AS39" i="12"/>
  <c r="AP38" i="12"/>
  <c r="AQ38" i="12" s="1"/>
  <c r="AN38" i="12"/>
  <c r="AI12" i="12"/>
  <c r="AJ12" i="12" s="1"/>
  <c r="AK12" i="12"/>
  <c r="EW19" i="11"/>
  <c r="AN14" i="12"/>
  <c r="AP14" i="12"/>
  <c r="AI25" i="12"/>
  <c r="AK25" i="12"/>
  <c r="AL25" i="12" s="1"/>
  <c r="AN26" i="12"/>
  <c r="AP26" i="12"/>
  <c r="AQ26" i="12" s="1"/>
  <c r="AI15" i="12"/>
  <c r="AK15" i="12"/>
  <c r="EW22" i="11"/>
  <c r="AN13" i="12"/>
  <c r="AP13" i="12"/>
  <c r="AI14" i="12"/>
  <c r="AJ14" i="12" s="1"/>
  <c r="AK14" i="12"/>
  <c r="EW21" i="11"/>
  <c r="AN12" i="12"/>
  <c r="AP12" i="12"/>
  <c r="AI13" i="12"/>
  <c r="AJ13" i="12" s="1"/>
  <c r="AK13" i="12"/>
  <c r="EW20" i="11"/>
  <c r="AN15" i="12"/>
  <c r="AP15" i="12"/>
  <c r="AP17" i="12"/>
  <c r="AN17" i="12"/>
  <c r="AK17" i="12"/>
  <c r="AI17" i="12"/>
  <c r="AJ17" i="12" s="1"/>
  <c r="AI35" i="12"/>
  <c r="FJ42" i="11"/>
  <c r="AP35" i="12"/>
  <c r="AQ35" i="12" s="1"/>
  <c r="AN35" i="12"/>
  <c r="AN24" i="12"/>
  <c r="AP24" i="12"/>
  <c r="AQ24" i="12" s="1"/>
  <c r="AK37" i="12"/>
  <c r="AL37" i="12" s="1"/>
  <c r="AI37" i="12"/>
  <c r="FJ44" i="11"/>
  <c r="AK24" i="12"/>
  <c r="EW31" i="11"/>
  <c r="AK36" i="12"/>
  <c r="AI36" i="12"/>
  <c r="FJ43" i="11"/>
  <c r="AP36" i="12"/>
  <c r="AN36" i="12"/>
  <c r="AK35" i="12"/>
  <c r="AL35" i="12" s="1"/>
  <c r="EW42" i="11"/>
  <c r="AK46" i="12"/>
  <c r="EW53" i="11"/>
  <c r="AI47" i="12"/>
  <c r="FJ54" i="11"/>
  <c r="AI42" i="12"/>
  <c r="AK42" i="12"/>
  <c r="AL42" i="12" s="1"/>
  <c r="AS42" i="12"/>
  <c r="AU42" i="12"/>
  <c r="AN45" i="12"/>
  <c r="AO45" i="12" s="1"/>
  <c r="AP45" i="12"/>
  <c r="AU34" i="12"/>
  <c r="AS34" i="12"/>
  <c r="AK45" i="12"/>
  <c r="EW52" i="11"/>
  <c r="AI46" i="12"/>
  <c r="FJ53" i="11"/>
  <c r="AI41" i="12"/>
  <c r="AK41" i="12"/>
  <c r="AL41" i="12" s="1"/>
  <c r="AU43" i="12"/>
  <c r="AS43" i="12"/>
  <c r="AK34" i="12"/>
  <c r="AL34" i="12" s="1"/>
  <c r="AI34" i="12"/>
  <c r="FJ41" i="11"/>
  <c r="AI45" i="12"/>
  <c r="FJ52" i="11"/>
  <c r="AK44" i="12"/>
  <c r="EW51" i="11"/>
  <c r="AK43" i="12"/>
  <c r="AL43" i="12" s="1"/>
  <c r="EW50" i="11"/>
  <c r="AO46" i="12"/>
  <c r="FJ32" i="11"/>
  <c r="AK19" i="12"/>
  <c r="AK33" i="12"/>
  <c r="AL33" i="12" s="1"/>
  <c r="AI33" i="12"/>
  <c r="FJ40" i="11"/>
  <c r="AI40" i="12"/>
  <c r="AK40" i="12"/>
  <c r="AL40" i="12" s="1"/>
  <c r="AN40" i="12"/>
  <c r="AP40" i="12"/>
  <c r="AQ40" i="12" s="1"/>
  <c r="AP33" i="12"/>
  <c r="AQ33" i="12" s="1"/>
  <c r="AN33" i="12"/>
  <c r="AP23" i="12"/>
  <c r="AN23" i="12"/>
  <c r="AI26" i="12"/>
  <c r="FJ33" i="11"/>
  <c r="AI27" i="12"/>
  <c r="FJ34" i="11"/>
  <c r="AI31" i="12"/>
  <c r="FJ38" i="11"/>
  <c r="AI21" i="12"/>
  <c r="AJ21" i="12" s="1"/>
  <c r="AK21" i="12"/>
  <c r="EW28" i="11"/>
  <c r="AI29" i="12"/>
  <c r="FJ36" i="11"/>
  <c r="AK22" i="12"/>
  <c r="AI22" i="12"/>
  <c r="FJ29" i="11"/>
  <c r="AK23" i="12"/>
  <c r="AI23" i="12"/>
  <c r="FJ30" i="11"/>
  <c r="AI30" i="12"/>
  <c r="FJ37" i="11"/>
  <c r="AI28" i="12"/>
  <c r="FJ35" i="11"/>
  <c r="AI16" i="12"/>
  <c r="AK16" i="12"/>
  <c r="EW23" i="11"/>
  <c r="AN16" i="12"/>
  <c r="AP16" i="12"/>
  <c r="AI24" i="12"/>
  <c r="FJ31" i="11"/>
  <c r="AI32" i="12"/>
  <c r="FJ39" i="11"/>
  <c r="AK20" i="12"/>
  <c r="EW27" i="11"/>
  <c r="AP22" i="12"/>
  <c r="AN22" i="12"/>
  <c r="CW15" i="11"/>
  <c r="FJ15" i="11"/>
  <c r="FK15" i="11" s="1"/>
  <c r="AI8" i="12"/>
  <c r="AJ8" i="12" s="1"/>
  <c r="EJ15" i="11"/>
  <c r="EK15" i="11" s="1"/>
  <c r="AK8" i="12"/>
  <c r="EW15" i="11"/>
  <c r="AP7" i="12"/>
  <c r="AQ7" i="12" s="1"/>
  <c r="AN7" i="12"/>
  <c r="EW24" i="11"/>
  <c r="FJ22" i="11"/>
  <c r="FJ23" i="11"/>
  <c r="EW25" i="11"/>
  <c r="EX60" i="9"/>
  <c r="IJ65" i="10"/>
  <c r="JE47" i="10"/>
  <c r="EZ55" i="10"/>
  <c r="JF16" i="10"/>
  <c r="IJ16" i="10"/>
  <c r="HO16" i="10"/>
  <c r="GS16" i="10"/>
  <c r="FW16" i="10"/>
  <c r="FA16" i="10"/>
  <c r="JE16" i="10"/>
  <c r="II16" i="10"/>
  <c r="HN16" i="10"/>
  <c r="GR16" i="10"/>
  <c r="FV16" i="10"/>
  <c r="EZ16" i="10"/>
  <c r="JF19" i="10"/>
  <c r="IJ19" i="10"/>
  <c r="HO19" i="10"/>
  <c r="GS19" i="10"/>
  <c r="FW19" i="10"/>
  <c r="FA19" i="10"/>
  <c r="JE19" i="10"/>
  <c r="II19" i="10"/>
  <c r="HN19" i="10"/>
  <c r="GR19" i="10"/>
  <c r="FV19" i="10"/>
  <c r="EZ19" i="10"/>
  <c r="JF20" i="10"/>
  <c r="IJ20" i="10"/>
  <c r="HO20" i="10"/>
  <c r="GS20" i="10"/>
  <c r="FW20" i="10"/>
  <c r="FA20" i="10"/>
  <c r="JE20" i="10"/>
  <c r="II20" i="10"/>
  <c r="HN20" i="10"/>
  <c r="GR20" i="10"/>
  <c r="FV20" i="10"/>
  <c r="EZ20" i="10"/>
  <c r="JF21" i="10"/>
  <c r="IJ21" i="10"/>
  <c r="HO21" i="10"/>
  <c r="GS21" i="10"/>
  <c r="FW21" i="10"/>
  <c r="FA21" i="10"/>
  <c r="JE21" i="10"/>
  <c r="II21" i="10"/>
  <c r="HN21" i="10"/>
  <c r="GR21" i="10"/>
  <c r="FV21" i="10"/>
  <c r="EZ21" i="10"/>
  <c r="JE24" i="10"/>
  <c r="II24" i="10"/>
  <c r="HN24" i="10"/>
  <c r="GS24" i="10"/>
  <c r="FW24" i="10"/>
  <c r="FA24" i="10"/>
  <c r="JF24" i="10"/>
  <c r="IJ24" i="10"/>
  <c r="HO24" i="10"/>
  <c r="GR24" i="10"/>
  <c r="FV24" i="10"/>
  <c r="EZ24" i="10"/>
  <c r="JE28" i="10"/>
  <c r="II28" i="10"/>
  <c r="HN28" i="10"/>
  <c r="GS28" i="10"/>
  <c r="FV28" i="10"/>
  <c r="EZ28" i="10"/>
  <c r="JF28" i="10"/>
  <c r="IJ28" i="10"/>
  <c r="HO28" i="10"/>
  <c r="GR28" i="10"/>
  <c r="FW28" i="10"/>
  <c r="FA28" i="10"/>
  <c r="JE29" i="10"/>
  <c r="IJ29" i="10"/>
  <c r="HN29" i="10"/>
  <c r="GR29" i="10"/>
  <c r="FV29" i="10"/>
  <c r="FA29" i="10"/>
  <c r="JF29" i="10"/>
  <c r="II29" i="10"/>
  <c r="HO29" i="10"/>
  <c r="GS29" i="10"/>
  <c r="FW29" i="10"/>
  <c r="EZ29" i="10"/>
  <c r="JF32" i="10"/>
  <c r="IJ32" i="10"/>
  <c r="HO32" i="10"/>
  <c r="GS32" i="10"/>
  <c r="FV32" i="10"/>
  <c r="EZ32" i="10"/>
  <c r="JE32" i="10"/>
  <c r="II32" i="10"/>
  <c r="HN32" i="10"/>
  <c r="GR32" i="10"/>
  <c r="FW32" i="10"/>
  <c r="FA32" i="10"/>
  <c r="JE35" i="10"/>
  <c r="II35" i="10"/>
  <c r="HN35" i="10"/>
  <c r="GR35" i="10"/>
  <c r="FV35" i="10"/>
  <c r="EZ35" i="10"/>
  <c r="JF35" i="10"/>
  <c r="IJ35" i="10"/>
  <c r="HO35" i="10"/>
  <c r="GS35" i="10"/>
  <c r="FW35" i="10"/>
  <c r="FA35" i="10"/>
  <c r="JE36" i="10"/>
  <c r="II36" i="10"/>
  <c r="HN36" i="10"/>
  <c r="GR36" i="10"/>
  <c r="FV36" i="10"/>
  <c r="EZ36" i="10"/>
  <c r="JF36" i="10"/>
  <c r="IJ36" i="10"/>
  <c r="HO36" i="10"/>
  <c r="GS36" i="10"/>
  <c r="FW36" i="10"/>
  <c r="FA36" i="10"/>
  <c r="JE38" i="10"/>
  <c r="II38" i="10"/>
  <c r="HN38" i="10"/>
  <c r="GR38" i="10"/>
  <c r="FV38" i="10"/>
  <c r="EZ38" i="10"/>
  <c r="JF38" i="10"/>
  <c r="IJ38" i="10"/>
  <c r="HO38" i="10"/>
  <c r="GS38" i="10"/>
  <c r="FW38" i="10"/>
  <c r="FA38" i="10"/>
  <c r="JE39" i="10"/>
  <c r="II39" i="10"/>
  <c r="HN39" i="10"/>
  <c r="GR39" i="10"/>
  <c r="FV39" i="10"/>
  <c r="EZ39" i="10"/>
  <c r="JF39" i="10"/>
  <c r="IJ39" i="10"/>
  <c r="HO39" i="10"/>
  <c r="GS39" i="10"/>
  <c r="FW39" i="10"/>
  <c r="FA39" i="10"/>
  <c r="JE41" i="10"/>
  <c r="II41" i="10"/>
  <c r="HN41" i="10"/>
  <c r="GR41" i="10"/>
  <c r="FV41" i="10"/>
  <c r="EZ41" i="10"/>
  <c r="JF41" i="10"/>
  <c r="IJ41" i="10"/>
  <c r="HO41" i="10"/>
  <c r="GS41" i="10"/>
  <c r="FW41" i="10"/>
  <c r="FA41" i="10"/>
  <c r="JE43" i="10"/>
  <c r="II43" i="10"/>
  <c r="HN43" i="10"/>
  <c r="GR43" i="10"/>
  <c r="FV43" i="10"/>
  <c r="EZ43" i="10"/>
  <c r="JF43" i="10"/>
  <c r="IJ43" i="10"/>
  <c r="HO43" i="10"/>
  <c r="GS43" i="10"/>
  <c r="FW43" i="10"/>
  <c r="FA43" i="10"/>
  <c r="JE51" i="10"/>
  <c r="II51" i="10"/>
  <c r="HN51" i="10"/>
  <c r="GR51" i="10"/>
  <c r="FV51" i="10"/>
  <c r="EZ51" i="10"/>
  <c r="JF51" i="10"/>
  <c r="IJ51" i="10"/>
  <c r="HO51" i="10"/>
  <c r="GS51" i="10"/>
  <c r="FW51" i="10"/>
  <c r="FA51" i="10"/>
  <c r="HN55" i="10"/>
  <c r="FV55" i="10"/>
  <c r="FW55" i="10"/>
  <c r="JE56" i="10"/>
  <c r="II56" i="10"/>
  <c r="HN56" i="10"/>
  <c r="GR56" i="10"/>
  <c r="FV56" i="10"/>
  <c r="EZ56" i="10"/>
  <c r="JF56" i="10"/>
  <c r="IJ56" i="10"/>
  <c r="HO56" i="10"/>
  <c r="GS56" i="10"/>
  <c r="FW56" i="10"/>
  <c r="FA56" i="10"/>
  <c r="JE58" i="10"/>
  <c r="II58" i="10"/>
  <c r="HN58" i="10"/>
  <c r="GR58" i="10"/>
  <c r="FV58" i="10"/>
  <c r="EZ58" i="10"/>
  <c r="JF58" i="10"/>
  <c r="IJ58" i="10"/>
  <c r="HO58" i="10"/>
  <c r="GS58" i="10"/>
  <c r="FW58" i="10"/>
  <c r="FA58" i="10"/>
  <c r="JE61" i="10"/>
  <c r="II61" i="10"/>
  <c r="HN61" i="10"/>
  <c r="GR61" i="10"/>
  <c r="FV61" i="10"/>
  <c r="EZ61" i="10"/>
  <c r="JF61" i="10"/>
  <c r="IJ61" i="10"/>
  <c r="HO61" i="10"/>
  <c r="GS61" i="10"/>
  <c r="FW61" i="10"/>
  <c r="FA61" i="10"/>
  <c r="JF66" i="10"/>
  <c r="IJ66" i="10"/>
  <c r="HN66" i="10"/>
  <c r="GS66" i="10"/>
  <c r="FW66" i="10"/>
  <c r="FA66" i="10"/>
  <c r="JE66" i="10"/>
  <c r="II66" i="10"/>
  <c r="HO66" i="10"/>
  <c r="GR66" i="10"/>
  <c r="FV66" i="10"/>
  <c r="EZ66" i="10"/>
  <c r="JF68" i="10"/>
  <c r="IJ68" i="10"/>
  <c r="HO68" i="10"/>
  <c r="GS68" i="10"/>
  <c r="FW68" i="10"/>
  <c r="FA68" i="10"/>
  <c r="JE68" i="10"/>
  <c r="II68" i="10"/>
  <c r="HN68" i="10"/>
  <c r="GR68" i="10"/>
  <c r="FV68" i="10"/>
  <c r="EZ68" i="10"/>
  <c r="JF69" i="10"/>
  <c r="IJ69" i="10"/>
  <c r="HO69" i="10"/>
  <c r="GS69" i="10"/>
  <c r="FW69" i="10"/>
  <c r="FA69" i="10"/>
  <c r="JE69" i="10"/>
  <c r="II69" i="10"/>
  <c r="HN69" i="10"/>
  <c r="GR69" i="10"/>
  <c r="FV69" i="10"/>
  <c r="EZ69" i="10"/>
  <c r="JF72" i="10"/>
  <c r="IJ72" i="10"/>
  <c r="HO72" i="10"/>
  <c r="GS72" i="10"/>
  <c r="FW72" i="10"/>
  <c r="FA72" i="10"/>
  <c r="JE72" i="10"/>
  <c r="II72" i="10"/>
  <c r="HN72" i="10"/>
  <c r="GR72" i="10"/>
  <c r="FV72" i="10"/>
  <c r="EZ72" i="10"/>
  <c r="JF73" i="10"/>
  <c r="IJ73" i="10"/>
  <c r="HO73" i="10"/>
  <c r="GS73" i="10"/>
  <c r="FW73" i="10"/>
  <c r="FA73" i="10"/>
  <c r="JE73" i="10"/>
  <c r="II73" i="10"/>
  <c r="HN73" i="10"/>
  <c r="GR73" i="10"/>
  <c r="FV73" i="10"/>
  <c r="EZ73" i="10"/>
  <c r="JF75" i="10"/>
  <c r="IJ75" i="10"/>
  <c r="HO75" i="10"/>
  <c r="GS75" i="10"/>
  <c r="FW75" i="10"/>
  <c r="FA75" i="10"/>
  <c r="JE75" i="10"/>
  <c r="II75" i="10"/>
  <c r="HN75" i="10"/>
  <c r="GR75" i="10"/>
  <c r="FV75" i="10"/>
  <c r="EZ75" i="10"/>
  <c r="JF79" i="10"/>
  <c r="IJ79" i="10"/>
  <c r="HO79" i="10"/>
  <c r="GS79" i="10"/>
  <c r="FW79" i="10"/>
  <c r="FA79" i="10"/>
  <c r="JE79" i="10"/>
  <c r="II79" i="10"/>
  <c r="HN79" i="10"/>
  <c r="GR79" i="10"/>
  <c r="FV79" i="10"/>
  <c r="EZ79" i="10"/>
  <c r="JF83" i="10"/>
  <c r="IJ83" i="10"/>
  <c r="HO83" i="10"/>
  <c r="GS83" i="10"/>
  <c r="FW83" i="10"/>
  <c r="FA83" i="10"/>
  <c r="JE83" i="10"/>
  <c r="II83" i="10"/>
  <c r="HN83" i="10"/>
  <c r="GR83" i="10"/>
  <c r="FV83" i="10"/>
  <c r="EZ83" i="10"/>
  <c r="JF84" i="10"/>
  <c r="IJ84" i="10"/>
  <c r="HO84" i="10"/>
  <c r="GS84" i="10"/>
  <c r="FW84" i="10"/>
  <c r="FA84" i="10"/>
  <c r="JE84" i="10"/>
  <c r="II84" i="10"/>
  <c r="HN84" i="10"/>
  <c r="GR84" i="10"/>
  <c r="FV84" i="10"/>
  <c r="EZ84" i="10"/>
  <c r="JF85" i="10"/>
  <c r="IJ85" i="10"/>
  <c r="HO85" i="10"/>
  <c r="GS85" i="10"/>
  <c r="FW85" i="10"/>
  <c r="FA85" i="10"/>
  <c r="JE85" i="10"/>
  <c r="II85" i="10"/>
  <c r="HN85" i="10"/>
  <c r="GR85" i="10"/>
  <c r="FV85" i="10"/>
  <c r="EZ85" i="10"/>
  <c r="JE87" i="10"/>
  <c r="IJ87" i="10"/>
  <c r="HO87" i="10"/>
  <c r="GS87" i="10"/>
  <c r="FV87" i="10"/>
  <c r="FA87" i="10"/>
  <c r="JF87" i="10"/>
  <c r="II87" i="10"/>
  <c r="HN87" i="10"/>
  <c r="GR87" i="10"/>
  <c r="FW87" i="10"/>
  <c r="EZ87" i="10"/>
  <c r="JE89" i="10"/>
  <c r="IJ89" i="10"/>
  <c r="HO89" i="10"/>
  <c r="GS89" i="10"/>
  <c r="FV89" i="10"/>
  <c r="FA89" i="10"/>
  <c r="JF89" i="10"/>
  <c r="II89" i="10"/>
  <c r="HN89" i="10"/>
  <c r="GR89" i="10"/>
  <c r="FW89" i="10"/>
  <c r="EZ89" i="10"/>
  <c r="JF95" i="10"/>
  <c r="IJ95" i="10"/>
  <c r="HO95" i="10"/>
  <c r="GS95" i="10"/>
  <c r="FW95" i="10"/>
  <c r="FA95" i="10"/>
  <c r="JE95" i="10"/>
  <c r="II95" i="10"/>
  <c r="HN95" i="10"/>
  <c r="GR95" i="10"/>
  <c r="FV95" i="10"/>
  <c r="EZ95" i="10"/>
  <c r="JF96" i="10"/>
  <c r="IJ96" i="10"/>
  <c r="HO96" i="10"/>
  <c r="GS96" i="10"/>
  <c r="FW96" i="10"/>
  <c r="FA96" i="10"/>
  <c r="JE96" i="10"/>
  <c r="II96" i="10"/>
  <c r="HN96" i="10"/>
  <c r="GR96" i="10"/>
  <c r="FV96" i="10"/>
  <c r="EZ96" i="10"/>
  <c r="JF97" i="10"/>
  <c r="IJ97" i="10"/>
  <c r="HO97" i="10"/>
  <c r="GS97" i="10"/>
  <c r="FW97" i="10"/>
  <c r="FA97" i="10"/>
  <c r="JE97" i="10"/>
  <c r="II97" i="10"/>
  <c r="HN97" i="10"/>
  <c r="GR97" i="10"/>
  <c r="FV97" i="10"/>
  <c r="EZ97" i="10"/>
  <c r="JE106" i="10"/>
  <c r="II106" i="10"/>
  <c r="HN106" i="10"/>
  <c r="GR106" i="10"/>
  <c r="FV106" i="10"/>
  <c r="EZ106" i="10"/>
  <c r="JF106" i="10"/>
  <c r="IJ106" i="10"/>
  <c r="HO106" i="10"/>
  <c r="GS106" i="10"/>
  <c r="FW106" i="10"/>
  <c r="FA106" i="10"/>
  <c r="JF107" i="10"/>
  <c r="IJ107" i="10"/>
  <c r="HO107" i="10"/>
  <c r="JE107" i="10"/>
  <c r="II107" i="10"/>
  <c r="HN107" i="10"/>
  <c r="GR107" i="10"/>
  <c r="FV107" i="10"/>
  <c r="EZ107" i="10"/>
  <c r="GS107" i="10"/>
  <c r="FW107" i="10"/>
  <c r="FA107" i="10"/>
  <c r="JF111" i="10"/>
  <c r="II111" i="10"/>
  <c r="HO111" i="10"/>
  <c r="GS111" i="10"/>
  <c r="FW111" i="10"/>
  <c r="EZ111" i="10"/>
  <c r="JE111" i="10"/>
  <c r="IJ111" i="10"/>
  <c r="HN111" i="10"/>
  <c r="GR111" i="10"/>
  <c r="FV111" i="10"/>
  <c r="FA111" i="10"/>
  <c r="JF115" i="10"/>
  <c r="IJ115" i="10"/>
  <c r="HO115" i="10"/>
  <c r="GS115" i="10"/>
  <c r="FW115" i="10"/>
  <c r="FA115" i="10"/>
  <c r="JE115" i="10"/>
  <c r="II115" i="10"/>
  <c r="HN115" i="10"/>
  <c r="GR115" i="10"/>
  <c r="FV115" i="10"/>
  <c r="EZ115" i="10"/>
  <c r="JF119" i="10"/>
  <c r="IJ119" i="10"/>
  <c r="HO119" i="10"/>
  <c r="GS119" i="10"/>
  <c r="FW119" i="10"/>
  <c r="FA119" i="10"/>
  <c r="JE119" i="10"/>
  <c r="II119" i="10"/>
  <c r="HN119" i="10"/>
  <c r="GR119" i="10"/>
  <c r="FV119" i="10"/>
  <c r="EZ119" i="10"/>
  <c r="JF122" i="10"/>
  <c r="IJ122" i="10"/>
  <c r="HO122" i="10"/>
  <c r="GS122" i="10"/>
  <c r="FW122" i="10"/>
  <c r="FA122" i="10"/>
  <c r="JE122" i="10"/>
  <c r="II122" i="10"/>
  <c r="HN122" i="10"/>
  <c r="GR122" i="10"/>
  <c r="FV122" i="10"/>
  <c r="EZ122" i="10"/>
  <c r="JF124" i="10"/>
  <c r="IJ124" i="10"/>
  <c r="HO124" i="10"/>
  <c r="GS124" i="10"/>
  <c r="FW124" i="10"/>
  <c r="FA124" i="10"/>
  <c r="JE124" i="10"/>
  <c r="II124" i="10"/>
  <c r="HN124" i="10"/>
  <c r="GR124" i="10"/>
  <c r="FV124" i="10"/>
  <c r="EZ124" i="10"/>
  <c r="JF126" i="10"/>
  <c r="II126" i="10"/>
  <c r="HO126" i="10"/>
  <c r="GS126" i="10"/>
  <c r="FW126" i="10"/>
  <c r="EZ126" i="10"/>
  <c r="JE126" i="10"/>
  <c r="IJ126" i="10"/>
  <c r="HN126" i="10"/>
  <c r="GR126" i="10"/>
  <c r="FV126" i="10"/>
  <c r="FA126" i="10"/>
  <c r="JF155" i="10"/>
  <c r="CX154" i="9"/>
  <c r="CX150" i="9"/>
  <c r="II49" i="10"/>
  <c r="II53" i="10"/>
  <c r="II57" i="10"/>
  <c r="II45" i="10"/>
  <c r="II37" i="10"/>
  <c r="DK20" i="9"/>
  <c r="DY28" i="9"/>
  <c r="DY125" i="9"/>
  <c r="DY121" i="9"/>
  <c r="DX38" i="9"/>
  <c r="IJ108" i="10"/>
  <c r="IJ118" i="10"/>
  <c r="DY83" i="9"/>
  <c r="II100" i="10"/>
  <c r="IJ70" i="10"/>
  <c r="IJ92" i="10"/>
  <c r="IJ31" i="10"/>
  <c r="IJ17" i="10"/>
  <c r="DK55" i="9"/>
  <c r="FL37" i="9"/>
  <c r="DL123" i="9"/>
  <c r="FK138" i="9"/>
  <c r="GS147" i="10"/>
  <c r="II62" i="10"/>
  <c r="IJ78" i="10"/>
  <c r="IJ110" i="10"/>
  <c r="IJ132" i="10"/>
  <c r="EY105" i="9"/>
  <c r="IJ116" i="10"/>
  <c r="IJ130" i="10"/>
  <c r="JF33" i="10"/>
  <c r="EL57" i="9"/>
  <c r="EL141" i="9"/>
  <c r="IJ114" i="10"/>
  <c r="IJ74" i="10"/>
  <c r="DL106" i="9"/>
  <c r="IJ131" i="10"/>
  <c r="DK65" i="9"/>
  <c r="DY82" i="9"/>
  <c r="II60" i="10"/>
  <c r="EK84" i="9"/>
  <c r="II101" i="10"/>
  <c r="DK19" i="9"/>
  <c r="FL29" i="9"/>
  <c r="FM29" i="9" s="1"/>
  <c r="DL29" i="9"/>
  <c r="DN29" i="9" s="1"/>
  <c r="FK29" i="9"/>
  <c r="DK29" i="9"/>
  <c r="EY29" i="9"/>
  <c r="FB29" i="9" s="1"/>
  <c r="FC29" i="9" s="1"/>
  <c r="CY29" i="9"/>
  <c r="DB29" i="9" s="1"/>
  <c r="DC29" i="9" s="1"/>
  <c r="EX29" i="9"/>
  <c r="CX29" i="9"/>
  <c r="EK29" i="9"/>
  <c r="DY29" i="9"/>
  <c r="DZ29" i="9" s="1"/>
  <c r="EL29" i="9"/>
  <c r="EM29" i="9" s="1"/>
  <c r="DX29" i="9"/>
  <c r="DL61" i="9"/>
  <c r="EY61" i="9"/>
  <c r="DK61" i="9"/>
  <c r="EX61" i="9"/>
  <c r="FL61" i="9"/>
  <c r="EL61" i="9"/>
  <c r="CX61" i="9"/>
  <c r="DY61" i="9"/>
  <c r="DX61" i="9"/>
  <c r="CY61" i="9"/>
  <c r="FK61" i="9"/>
  <c r="EK61" i="9"/>
  <c r="DK69" i="9"/>
  <c r="FL69" i="9"/>
  <c r="FK69" i="9"/>
  <c r="EL69" i="9"/>
  <c r="EK69" i="9"/>
  <c r="EX69" i="9"/>
  <c r="DY69" i="9"/>
  <c r="CX69" i="9"/>
  <c r="DX69" i="9"/>
  <c r="DL69" i="9"/>
  <c r="CY69" i="9"/>
  <c r="EY69" i="9"/>
  <c r="EY78" i="9"/>
  <c r="DX78" i="9"/>
  <c r="DK78" i="9"/>
  <c r="EX78" i="9"/>
  <c r="EL78" i="9"/>
  <c r="EK78" i="9"/>
  <c r="CY78" i="9"/>
  <c r="CX78" i="9"/>
  <c r="FL78" i="9"/>
  <c r="DY78" i="9"/>
  <c r="DL78" i="9"/>
  <c r="FK78" i="9"/>
  <c r="EK86" i="9"/>
  <c r="DY86" i="9"/>
  <c r="CY86" i="9"/>
  <c r="FL86" i="9"/>
  <c r="EY86" i="9"/>
  <c r="DX86" i="9"/>
  <c r="CX86" i="9"/>
  <c r="FK86" i="9"/>
  <c r="EX86" i="9"/>
  <c r="DL86" i="9"/>
  <c r="DK86" i="9"/>
  <c r="EL86" i="9"/>
  <c r="DX94" i="9"/>
  <c r="CY94" i="9"/>
  <c r="FL94" i="9"/>
  <c r="CX94" i="9"/>
  <c r="FK94" i="9"/>
  <c r="DL94" i="9"/>
  <c r="DK94" i="9"/>
  <c r="EX94" i="9"/>
  <c r="EL94" i="9"/>
  <c r="EK94" i="9"/>
  <c r="DY94" i="9"/>
  <c r="EY94" i="9"/>
  <c r="FL102" i="9"/>
  <c r="FK102" i="9"/>
  <c r="EL102" i="9"/>
  <c r="EX102" i="9"/>
  <c r="DK102" i="9"/>
  <c r="DY102" i="9"/>
  <c r="CY102" i="9"/>
  <c r="CX102" i="9"/>
  <c r="EY102" i="9"/>
  <c r="EK102" i="9"/>
  <c r="DX102" i="9"/>
  <c r="DL102" i="9"/>
  <c r="DY110" i="9"/>
  <c r="DK110" i="9"/>
  <c r="FL110" i="9"/>
  <c r="DX110" i="9"/>
  <c r="FK110" i="9"/>
  <c r="EY110" i="9"/>
  <c r="CY110" i="9"/>
  <c r="EL110" i="9"/>
  <c r="EK110" i="9"/>
  <c r="DL110" i="9"/>
  <c r="CX110" i="9"/>
  <c r="EX110" i="9"/>
  <c r="DX118" i="9"/>
  <c r="FL118" i="9"/>
  <c r="EL118" i="9"/>
  <c r="CY118" i="9"/>
  <c r="FK118" i="9"/>
  <c r="EK118" i="9"/>
  <c r="CX118" i="9"/>
  <c r="EX118" i="9"/>
  <c r="DK118" i="9"/>
  <c r="DY118" i="9"/>
  <c r="DL118" i="9"/>
  <c r="EY118" i="9"/>
  <c r="FL134" i="9"/>
  <c r="DL134" i="9"/>
  <c r="FK134" i="9"/>
  <c r="DK134" i="9"/>
  <c r="EL134" i="9"/>
  <c r="EK134" i="9"/>
  <c r="CY134" i="9"/>
  <c r="EY134" i="9"/>
  <c r="DY134" i="9"/>
  <c r="CX134" i="9"/>
  <c r="DX134" i="9"/>
  <c r="EX134" i="9"/>
  <c r="IJ135" i="10"/>
  <c r="JF135" i="10"/>
  <c r="II135" i="10"/>
  <c r="JE135" i="10"/>
  <c r="FW135" i="10"/>
  <c r="HO135" i="10"/>
  <c r="FV135" i="10"/>
  <c r="HN135" i="10"/>
  <c r="GS135" i="10"/>
  <c r="FA135" i="10"/>
  <c r="GR135" i="10"/>
  <c r="EZ135" i="10"/>
  <c r="FK16" i="9"/>
  <c r="DL16" i="9"/>
  <c r="DK16" i="9"/>
  <c r="EL16" i="9"/>
  <c r="CY16" i="9"/>
  <c r="EK16" i="9"/>
  <c r="CX16" i="9"/>
  <c r="DY16" i="9"/>
  <c r="EY16" i="9"/>
  <c r="DX16" i="9"/>
  <c r="EX16" i="9"/>
  <c r="FL16" i="9"/>
  <c r="FK32" i="9"/>
  <c r="EL32" i="9"/>
  <c r="DX32" i="9"/>
  <c r="EK32" i="9"/>
  <c r="EY32" i="9"/>
  <c r="DL32" i="9"/>
  <c r="EX32" i="9"/>
  <c r="DK32" i="9"/>
  <c r="CX32" i="9"/>
  <c r="FL32" i="9"/>
  <c r="DY32" i="9"/>
  <c r="CY32" i="9"/>
  <c r="EX48" i="9"/>
  <c r="DY48" i="9"/>
  <c r="EL48" i="9"/>
  <c r="DX48" i="9"/>
  <c r="EK48" i="9"/>
  <c r="DL48" i="9"/>
  <c r="FL48" i="9"/>
  <c r="CY48" i="9"/>
  <c r="FK48" i="9"/>
  <c r="CX48" i="9"/>
  <c r="DK48" i="9"/>
  <c r="EY48" i="9"/>
  <c r="EL56" i="9"/>
  <c r="DL56" i="9"/>
  <c r="EK56" i="9"/>
  <c r="DK56" i="9"/>
  <c r="FL56" i="9"/>
  <c r="FK56" i="9"/>
  <c r="EY56" i="9"/>
  <c r="CX56" i="9"/>
  <c r="EX56" i="9"/>
  <c r="DY56" i="9"/>
  <c r="DX56" i="9"/>
  <c r="CY56" i="9"/>
  <c r="EX64" i="9"/>
  <c r="EL64" i="9"/>
  <c r="EK64" i="9"/>
  <c r="FL64" i="9"/>
  <c r="DY64" i="9"/>
  <c r="CY64" i="9"/>
  <c r="FK64" i="9"/>
  <c r="DX64" i="9"/>
  <c r="CX64" i="9"/>
  <c r="DL64" i="9"/>
  <c r="EY64" i="9"/>
  <c r="DK64" i="9"/>
  <c r="EX72" i="9"/>
  <c r="EL72" i="9"/>
  <c r="CY72" i="9"/>
  <c r="EK72" i="9"/>
  <c r="CX72" i="9"/>
  <c r="FL72" i="9"/>
  <c r="FK72" i="9"/>
  <c r="DY72" i="9"/>
  <c r="DX72" i="9"/>
  <c r="DL72" i="9"/>
  <c r="DK72" i="9"/>
  <c r="EY72" i="9"/>
  <c r="EL73" i="9"/>
  <c r="EK73" i="9"/>
  <c r="CY73" i="9"/>
  <c r="FL73" i="9"/>
  <c r="DY73" i="9"/>
  <c r="CX73" i="9"/>
  <c r="FK73" i="9"/>
  <c r="DX73" i="9"/>
  <c r="DL73" i="9"/>
  <c r="EY73" i="9"/>
  <c r="DK73" i="9"/>
  <c r="EX73" i="9"/>
  <c r="DL113" i="9"/>
  <c r="DK113" i="9"/>
  <c r="FL113" i="9"/>
  <c r="EL113" i="9"/>
  <c r="DY113" i="9"/>
  <c r="CX113" i="9"/>
  <c r="EY113" i="9"/>
  <c r="DX113" i="9"/>
  <c r="FK113" i="9"/>
  <c r="EX113" i="9"/>
  <c r="EK113" i="9"/>
  <c r="CY113" i="9"/>
  <c r="EX129" i="9"/>
  <c r="EL129" i="9"/>
  <c r="EK129" i="9"/>
  <c r="FL129" i="9"/>
  <c r="DL129" i="9"/>
  <c r="FK129" i="9"/>
  <c r="DK129" i="9"/>
  <c r="CX129" i="9"/>
  <c r="DY129" i="9"/>
  <c r="EY129" i="9"/>
  <c r="CY129" i="9"/>
  <c r="DX129" i="9"/>
  <c r="IJ93" i="10"/>
  <c r="FL43" i="9"/>
  <c r="FK43" i="9"/>
  <c r="EL43" i="9"/>
  <c r="CY43" i="9"/>
  <c r="EK43" i="9"/>
  <c r="CX43" i="9"/>
  <c r="EY43" i="9"/>
  <c r="DY43" i="9"/>
  <c r="DL43" i="9"/>
  <c r="DX43" i="9"/>
  <c r="DK43" i="9"/>
  <c r="EX43" i="9"/>
  <c r="DK51" i="9"/>
  <c r="EY51" i="9"/>
  <c r="EL51" i="9"/>
  <c r="DY51" i="9"/>
  <c r="CY51" i="9"/>
  <c r="FL51" i="9"/>
  <c r="DX51" i="9"/>
  <c r="CX51" i="9"/>
  <c r="FK51" i="9"/>
  <c r="EX51" i="9"/>
  <c r="EK51" i="9"/>
  <c r="DL51" i="9"/>
  <c r="DY59" i="9"/>
  <c r="CX59" i="9"/>
  <c r="FL59" i="9"/>
  <c r="DX59" i="9"/>
  <c r="FK59" i="9"/>
  <c r="DL59" i="9"/>
  <c r="DK59" i="9"/>
  <c r="EY59" i="9"/>
  <c r="EL59" i="9"/>
  <c r="EX59" i="9"/>
  <c r="EK59" i="9"/>
  <c r="CY59" i="9"/>
  <c r="EY76" i="9"/>
  <c r="DK76" i="9"/>
  <c r="EX76" i="9"/>
  <c r="EL76" i="9"/>
  <c r="CY76" i="9"/>
  <c r="EK76" i="9"/>
  <c r="CX76" i="9"/>
  <c r="FL76" i="9"/>
  <c r="FK76" i="9"/>
  <c r="DY76" i="9"/>
  <c r="DX76" i="9"/>
  <c r="DL76" i="9"/>
  <c r="DY92" i="9"/>
  <c r="EY92" i="9"/>
  <c r="DX92" i="9"/>
  <c r="EX92" i="9"/>
  <c r="CY92" i="9"/>
  <c r="FL92" i="9"/>
  <c r="FK92" i="9"/>
  <c r="EL92" i="9"/>
  <c r="DL92" i="9"/>
  <c r="EK92" i="9"/>
  <c r="DK92" i="9"/>
  <c r="CX92" i="9"/>
  <c r="EY100" i="9"/>
  <c r="DX100" i="9"/>
  <c r="EX100" i="9"/>
  <c r="CY100" i="9"/>
  <c r="CX100" i="9"/>
  <c r="EK100" i="9"/>
  <c r="DL100" i="9"/>
  <c r="FL100" i="9"/>
  <c r="DK100" i="9"/>
  <c r="FK100" i="9"/>
  <c r="EL100" i="9"/>
  <c r="DY100" i="9"/>
  <c r="FW144" i="10"/>
  <c r="FV144" i="10"/>
  <c r="FA144" i="10"/>
  <c r="IJ144" i="10"/>
  <c r="EZ144" i="10"/>
  <c r="II144" i="10"/>
  <c r="HO144" i="10"/>
  <c r="HN144" i="10"/>
  <c r="JF144" i="10"/>
  <c r="GS144" i="10"/>
  <c r="JE144" i="10"/>
  <c r="GR144" i="10"/>
  <c r="IJ152" i="10"/>
  <c r="FA152" i="10"/>
  <c r="II152" i="10"/>
  <c r="GS152" i="10"/>
  <c r="EZ152" i="10"/>
  <c r="GR152" i="10"/>
  <c r="HO152" i="10"/>
  <c r="JF152" i="10"/>
  <c r="HN152" i="10"/>
  <c r="FW152" i="10"/>
  <c r="JE152" i="10"/>
  <c r="FV152" i="10"/>
  <c r="DK159" i="9"/>
  <c r="FL159" i="9"/>
  <c r="FK159" i="9"/>
  <c r="CY159" i="9"/>
  <c r="EY159" i="9"/>
  <c r="DY159" i="9"/>
  <c r="CX159" i="9"/>
  <c r="EX159" i="9"/>
  <c r="DX159" i="9"/>
  <c r="EL159" i="9"/>
  <c r="DL159" i="9"/>
  <c r="EK159" i="9"/>
  <c r="FL22" i="9"/>
  <c r="FK22" i="9"/>
  <c r="EX22" i="9"/>
  <c r="EL22" i="9"/>
  <c r="DY22" i="9"/>
  <c r="DL22" i="9"/>
  <c r="CX22" i="9"/>
  <c r="DX22" i="9"/>
  <c r="DK22" i="9"/>
  <c r="EY22" i="9"/>
  <c r="EK22" i="9"/>
  <c r="CY22" i="9"/>
  <c r="EL30" i="9"/>
  <c r="FL30" i="9"/>
  <c r="EK30" i="9"/>
  <c r="DL30" i="9"/>
  <c r="DX30" i="9"/>
  <c r="EY30" i="9"/>
  <c r="CY30" i="9"/>
  <c r="DK30" i="9"/>
  <c r="CX30" i="9"/>
  <c r="FK30" i="9"/>
  <c r="EX30" i="9"/>
  <c r="DY30" i="9"/>
  <c r="FL46" i="9"/>
  <c r="DY46" i="9"/>
  <c r="DK46" i="9"/>
  <c r="FK46" i="9"/>
  <c r="DX46" i="9"/>
  <c r="CY46" i="9"/>
  <c r="CX46" i="9"/>
  <c r="EX46" i="9"/>
  <c r="EL46" i="9"/>
  <c r="EY46" i="9"/>
  <c r="EK46" i="9"/>
  <c r="DL46" i="9"/>
  <c r="FL54" i="9"/>
  <c r="FK54" i="9"/>
  <c r="DY54" i="9"/>
  <c r="DL54" i="9"/>
  <c r="DX54" i="9"/>
  <c r="DK54" i="9"/>
  <c r="EY54" i="9"/>
  <c r="EL54" i="9"/>
  <c r="CY54" i="9"/>
  <c r="EK54" i="9"/>
  <c r="CX54" i="9"/>
  <c r="EX54" i="9"/>
  <c r="DX87" i="9"/>
  <c r="CX87" i="9"/>
  <c r="EL87" i="9"/>
  <c r="EK87" i="9"/>
  <c r="FL87" i="9"/>
  <c r="FK87" i="9"/>
  <c r="DL87" i="9"/>
  <c r="EY87" i="9"/>
  <c r="DK87" i="9"/>
  <c r="EX87" i="9"/>
  <c r="DY87" i="9"/>
  <c r="CY87" i="9"/>
  <c r="FL103" i="9"/>
  <c r="DL103" i="9"/>
  <c r="FK103" i="9"/>
  <c r="DK103" i="9"/>
  <c r="EL103" i="9"/>
  <c r="CY103" i="9"/>
  <c r="EY103" i="9"/>
  <c r="EK103" i="9"/>
  <c r="CX103" i="9"/>
  <c r="DX103" i="9"/>
  <c r="EX103" i="9"/>
  <c r="DY103" i="9"/>
  <c r="FK111" i="9"/>
  <c r="EL111" i="9"/>
  <c r="CY111" i="9"/>
  <c r="EK111" i="9"/>
  <c r="EY111" i="9"/>
  <c r="DY111" i="9"/>
  <c r="DX111" i="9"/>
  <c r="DL111" i="9"/>
  <c r="DK111" i="9"/>
  <c r="FL111" i="9"/>
  <c r="CX111" i="9"/>
  <c r="EX111" i="9"/>
  <c r="EY119" i="9"/>
  <c r="EK119" i="9"/>
  <c r="DX119" i="9"/>
  <c r="EX119" i="9"/>
  <c r="DL119" i="9"/>
  <c r="DK119" i="9"/>
  <c r="FK119" i="9"/>
  <c r="CX119" i="9"/>
  <c r="EL119" i="9"/>
  <c r="CY119" i="9"/>
  <c r="FL119" i="9"/>
  <c r="DY119" i="9"/>
  <c r="CY127" i="9"/>
  <c r="CX127" i="9"/>
  <c r="EL127" i="9"/>
  <c r="DY127" i="9"/>
  <c r="EK127" i="9"/>
  <c r="DX127" i="9"/>
  <c r="FK127" i="9"/>
  <c r="DK127" i="9"/>
  <c r="EY127" i="9"/>
  <c r="DL127" i="9"/>
  <c r="FL127" i="9"/>
  <c r="EX127" i="9"/>
  <c r="EL135" i="9"/>
  <c r="DL135" i="9"/>
  <c r="EK135" i="9"/>
  <c r="DK135" i="9"/>
  <c r="FL135" i="9"/>
  <c r="FK135" i="9"/>
  <c r="EY135" i="9"/>
  <c r="EX135" i="9"/>
  <c r="DY135" i="9"/>
  <c r="DX135" i="9"/>
  <c r="CY135" i="9"/>
  <c r="CX135" i="9"/>
  <c r="IJ139" i="10"/>
  <c r="GR139" i="10"/>
  <c r="FV139" i="10"/>
  <c r="II139" i="10"/>
  <c r="FA139" i="10"/>
  <c r="JF139" i="10"/>
  <c r="EZ139" i="10"/>
  <c r="JE139" i="10"/>
  <c r="HO139" i="10"/>
  <c r="HN139" i="10"/>
  <c r="GS139" i="10"/>
  <c r="FW139" i="10"/>
  <c r="DY146" i="9"/>
  <c r="CY146" i="9"/>
  <c r="EY146" i="9"/>
  <c r="DX146" i="9"/>
  <c r="CX146" i="9"/>
  <c r="EX146" i="9"/>
  <c r="DL146" i="9"/>
  <c r="DK146" i="9"/>
  <c r="FL146" i="9"/>
  <c r="EL146" i="9"/>
  <c r="FK146" i="9"/>
  <c r="EK146" i="9"/>
  <c r="EZ155" i="10"/>
  <c r="IJ155" i="10"/>
  <c r="EY27" i="9"/>
  <c r="DK25" i="9"/>
  <c r="CY25" i="9"/>
  <c r="EY25" i="9"/>
  <c r="EL25" i="9"/>
  <c r="CX25" i="9"/>
  <c r="EX25" i="9"/>
  <c r="EK25" i="9"/>
  <c r="FK25" i="9"/>
  <c r="DY25" i="9"/>
  <c r="DX25" i="9"/>
  <c r="FL25" i="9"/>
  <c r="DL25" i="9"/>
  <c r="EK33" i="9"/>
  <c r="CY33" i="9"/>
  <c r="DY33" i="9"/>
  <c r="CX33" i="9"/>
  <c r="DX33" i="9"/>
  <c r="EX33" i="9"/>
  <c r="DL33" i="9"/>
  <c r="FL33" i="9"/>
  <c r="DK33" i="9"/>
  <c r="FK33" i="9"/>
  <c r="EY33" i="9"/>
  <c r="EL33" i="9"/>
  <c r="FL90" i="9"/>
  <c r="FK90" i="9"/>
  <c r="EY90" i="9"/>
  <c r="DL90" i="9"/>
  <c r="EX90" i="9"/>
  <c r="DK90" i="9"/>
  <c r="EL90" i="9"/>
  <c r="EK90" i="9"/>
  <c r="DY90" i="9"/>
  <c r="CY90" i="9"/>
  <c r="DX90" i="9"/>
  <c r="CX90" i="9"/>
  <c r="EL98" i="9"/>
  <c r="DL98" i="9"/>
  <c r="EY98" i="9"/>
  <c r="EK98" i="9"/>
  <c r="DK98" i="9"/>
  <c r="EX98" i="9"/>
  <c r="CY98" i="9"/>
  <c r="DY98" i="9"/>
  <c r="CX98" i="9"/>
  <c r="FL98" i="9"/>
  <c r="FK98" i="9"/>
  <c r="DX98" i="9"/>
  <c r="EK130" i="9"/>
  <c r="CY130" i="9"/>
  <c r="EY130" i="9"/>
  <c r="DY130" i="9"/>
  <c r="CX130" i="9"/>
  <c r="EX130" i="9"/>
  <c r="DX130" i="9"/>
  <c r="FK130" i="9"/>
  <c r="DL130" i="9"/>
  <c r="DK130" i="9"/>
  <c r="FL130" i="9"/>
  <c r="EL130" i="9"/>
  <c r="HO142" i="10"/>
  <c r="HN142" i="10"/>
  <c r="GS142" i="10"/>
  <c r="FA142" i="10"/>
  <c r="JF142" i="10"/>
  <c r="GR142" i="10"/>
  <c r="EZ142" i="10"/>
  <c r="JE142" i="10"/>
  <c r="FW142" i="10"/>
  <c r="IJ142" i="10"/>
  <c r="FV142" i="10"/>
  <c r="II142" i="10"/>
  <c r="IJ150" i="10"/>
  <c r="GS150" i="10"/>
  <c r="II150" i="10"/>
  <c r="GR150" i="10"/>
  <c r="FW150" i="10"/>
  <c r="FV150" i="10"/>
  <c r="HO150" i="10"/>
  <c r="FA150" i="10"/>
  <c r="JF150" i="10"/>
  <c r="HN150" i="10"/>
  <c r="EZ150" i="10"/>
  <c r="JE150" i="10"/>
  <c r="DK157" i="9"/>
  <c r="EY157" i="9"/>
  <c r="DY157" i="9"/>
  <c r="CY157" i="9"/>
  <c r="EX157" i="9"/>
  <c r="DX157" i="9"/>
  <c r="CX157" i="9"/>
  <c r="FL157" i="9"/>
  <c r="EL157" i="9"/>
  <c r="EK157" i="9"/>
  <c r="DL157" i="9"/>
  <c r="FK157" i="9"/>
  <c r="IJ158" i="10"/>
  <c r="FV158" i="10"/>
  <c r="II158" i="10"/>
  <c r="GS158" i="10"/>
  <c r="FA158" i="10"/>
  <c r="GR158" i="10"/>
  <c r="EZ158" i="10"/>
  <c r="JF158" i="10"/>
  <c r="HO158" i="10"/>
  <c r="FW158" i="10"/>
  <c r="JE158" i="10"/>
  <c r="HN158" i="10"/>
  <c r="EL35" i="9"/>
  <c r="CX36" i="9"/>
  <c r="FL36" i="9"/>
  <c r="DY36" i="9"/>
  <c r="FK36" i="9"/>
  <c r="EL36" i="9"/>
  <c r="DX36" i="9"/>
  <c r="EY36" i="9"/>
  <c r="DL36" i="9"/>
  <c r="EX36" i="9"/>
  <c r="DK36" i="9"/>
  <c r="EK36" i="9"/>
  <c r="CY36" i="9"/>
  <c r="FK44" i="9"/>
  <c r="DY44" i="9"/>
  <c r="DX44" i="9"/>
  <c r="EX44" i="9"/>
  <c r="DK44" i="9"/>
  <c r="EL44" i="9"/>
  <c r="CY44" i="9"/>
  <c r="EK44" i="9"/>
  <c r="DL44" i="9"/>
  <c r="CX44" i="9"/>
  <c r="FL44" i="9"/>
  <c r="EY44" i="9"/>
  <c r="EL52" i="9"/>
  <c r="EK52" i="9"/>
  <c r="DL52" i="9"/>
  <c r="DK52" i="9"/>
  <c r="FL52" i="9"/>
  <c r="DY52" i="9"/>
  <c r="CX52" i="9"/>
  <c r="EY52" i="9"/>
  <c r="DX52" i="9"/>
  <c r="FK52" i="9"/>
  <c r="EX52" i="9"/>
  <c r="CY52" i="9"/>
  <c r="CX60" i="9"/>
  <c r="DX68" i="9"/>
  <c r="DL68" i="9"/>
  <c r="EY68" i="9"/>
  <c r="DK68" i="9"/>
  <c r="FK68" i="9"/>
  <c r="EK68" i="9"/>
  <c r="CX68" i="9"/>
  <c r="DY68" i="9"/>
  <c r="CY68" i="9"/>
  <c r="FL68" i="9"/>
  <c r="EX68" i="9"/>
  <c r="EL68" i="9"/>
  <c r="EY77" i="9"/>
  <c r="DK77" i="9"/>
  <c r="EX77" i="9"/>
  <c r="EL77" i="9"/>
  <c r="CY77" i="9"/>
  <c r="EK77" i="9"/>
  <c r="CX77" i="9"/>
  <c r="FL77" i="9"/>
  <c r="DY77" i="9"/>
  <c r="FK77" i="9"/>
  <c r="DX77" i="9"/>
  <c r="DL77" i="9"/>
  <c r="EX109" i="9"/>
  <c r="DX109" i="9"/>
  <c r="DL109" i="9"/>
  <c r="DK109" i="9"/>
  <c r="CY109" i="9"/>
  <c r="FK109" i="9"/>
  <c r="EK109" i="9"/>
  <c r="DY109" i="9"/>
  <c r="CX109" i="9"/>
  <c r="FL109" i="9"/>
  <c r="EY109" i="9"/>
  <c r="EL109" i="9"/>
  <c r="EX117" i="9"/>
  <c r="DL117" i="9"/>
  <c r="DK117" i="9"/>
  <c r="EL117" i="9"/>
  <c r="FK117" i="9"/>
  <c r="DY117" i="9"/>
  <c r="CX117" i="9"/>
  <c r="DX117" i="9"/>
  <c r="CY117" i="9"/>
  <c r="FL117" i="9"/>
  <c r="EY117" i="9"/>
  <c r="EK117" i="9"/>
  <c r="FL133" i="9"/>
  <c r="FK133" i="9"/>
  <c r="EL133" i="9"/>
  <c r="EY133" i="9"/>
  <c r="EK133" i="9"/>
  <c r="DL133" i="9"/>
  <c r="DK133" i="9"/>
  <c r="DY133" i="9"/>
  <c r="CY133" i="9"/>
  <c r="DX133" i="9"/>
  <c r="CX133" i="9"/>
  <c r="EX133" i="9"/>
  <c r="EZ134" i="10"/>
  <c r="HO134" i="10"/>
  <c r="GS134" i="10"/>
  <c r="JF134" i="10"/>
  <c r="HN134" i="10"/>
  <c r="GR134" i="10"/>
  <c r="JE134" i="10"/>
  <c r="IJ134" i="10"/>
  <c r="FW134" i="10"/>
  <c r="II134" i="10"/>
  <c r="FV134" i="10"/>
  <c r="FA134" i="10"/>
  <c r="EX144" i="9"/>
  <c r="CX144" i="9"/>
  <c r="DY144" i="9"/>
  <c r="FL144" i="9"/>
  <c r="EL144" i="9"/>
  <c r="DX144" i="9"/>
  <c r="FK144" i="9"/>
  <c r="EK144" i="9"/>
  <c r="DL144" i="9"/>
  <c r="DK144" i="9"/>
  <c r="EY144" i="9"/>
  <c r="CY144" i="9"/>
  <c r="CX152" i="9"/>
  <c r="FL152" i="9"/>
  <c r="FK152" i="9"/>
  <c r="EL152" i="9"/>
  <c r="DL152" i="9"/>
  <c r="EK152" i="9"/>
  <c r="DK152" i="9"/>
  <c r="EY152" i="9"/>
  <c r="DY152" i="9"/>
  <c r="EX152" i="9"/>
  <c r="CY152" i="9"/>
  <c r="DX152" i="9"/>
  <c r="EY160" i="9"/>
  <c r="EL160" i="9"/>
  <c r="DL160" i="9"/>
  <c r="EX160" i="9"/>
  <c r="EK160" i="9"/>
  <c r="DK160" i="9"/>
  <c r="DY160" i="9"/>
  <c r="CY160" i="9"/>
  <c r="FL160" i="9"/>
  <c r="DX160" i="9"/>
  <c r="CX160" i="9"/>
  <c r="FK160" i="9"/>
  <c r="II44" i="10"/>
  <c r="II52" i="10"/>
  <c r="EY67" i="9"/>
  <c r="DX39" i="9"/>
  <c r="DK39" i="9"/>
  <c r="FL39" i="9"/>
  <c r="FK39" i="9"/>
  <c r="EL39" i="9"/>
  <c r="EX39" i="9"/>
  <c r="CY39" i="9"/>
  <c r="CX39" i="9"/>
  <c r="DL39" i="9"/>
  <c r="EY39" i="9"/>
  <c r="EK39" i="9"/>
  <c r="DY39" i="9"/>
  <c r="FK47" i="9"/>
  <c r="EK47" i="9"/>
  <c r="EY47" i="9"/>
  <c r="EX47" i="9"/>
  <c r="DY47" i="9"/>
  <c r="CY47" i="9"/>
  <c r="DX47" i="9"/>
  <c r="CX47" i="9"/>
  <c r="DK47" i="9"/>
  <c r="FL47" i="9"/>
  <c r="EL47" i="9"/>
  <c r="DL47" i="9"/>
  <c r="DY55" i="9"/>
  <c r="DK63" i="9"/>
  <c r="CY63" i="9"/>
  <c r="EY63" i="9"/>
  <c r="CX63" i="9"/>
  <c r="EX63" i="9"/>
  <c r="FL63" i="9"/>
  <c r="EL63" i="9"/>
  <c r="DY63" i="9"/>
  <c r="EK63" i="9"/>
  <c r="DX63" i="9"/>
  <c r="DL63" i="9"/>
  <c r="FK63" i="9"/>
  <c r="DX80" i="9"/>
  <c r="DL80" i="9"/>
  <c r="EY80" i="9"/>
  <c r="DK80" i="9"/>
  <c r="EX80" i="9"/>
  <c r="EL80" i="9"/>
  <c r="CY80" i="9"/>
  <c r="EK80" i="9"/>
  <c r="CX80" i="9"/>
  <c r="FL80" i="9"/>
  <c r="FK80" i="9"/>
  <c r="DY80" i="9"/>
  <c r="EX88" i="9"/>
  <c r="CX88" i="9"/>
  <c r="FL88" i="9"/>
  <c r="FK88" i="9"/>
  <c r="DL88" i="9"/>
  <c r="DK88" i="9"/>
  <c r="EL88" i="9"/>
  <c r="EK88" i="9"/>
  <c r="DY88" i="9"/>
  <c r="CY88" i="9"/>
  <c r="EY88" i="9"/>
  <c r="DX88" i="9"/>
  <c r="FK96" i="9"/>
  <c r="EL96" i="9"/>
  <c r="EK96" i="9"/>
  <c r="EY96" i="9"/>
  <c r="DL96" i="9"/>
  <c r="EX96" i="9"/>
  <c r="DY96" i="9"/>
  <c r="DK96" i="9"/>
  <c r="CY96" i="9"/>
  <c r="CX96" i="9"/>
  <c r="FL96" i="9"/>
  <c r="DX96" i="9"/>
  <c r="FL136" i="9"/>
  <c r="EK136" i="9"/>
  <c r="DL136" i="9"/>
  <c r="FK136" i="9"/>
  <c r="DK136" i="9"/>
  <c r="EY136" i="9"/>
  <c r="EX136" i="9"/>
  <c r="CY136" i="9"/>
  <c r="DY136" i="9"/>
  <c r="CX136" i="9"/>
  <c r="DX136" i="9"/>
  <c r="EL136" i="9"/>
  <c r="EK139" i="9"/>
  <c r="CY139" i="9"/>
  <c r="CX139" i="9"/>
  <c r="FL139" i="9"/>
  <c r="FK139" i="9"/>
  <c r="DL139" i="9"/>
  <c r="EY139" i="9"/>
  <c r="DK139" i="9"/>
  <c r="EX139" i="9"/>
  <c r="DY139" i="9"/>
  <c r="DX139" i="9"/>
  <c r="EL139" i="9"/>
  <c r="FV140" i="10"/>
  <c r="FA140" i="10"/>
  <c r="EZ140" i="10"/>
  <c r="JF140" i="10"/>
  <c r="JE140" i="10"/>
  <c r="HO140" i="10"/>
  <c r="GS140" i="10"/>
  <c r="HN140" i="10"/>
  <c r="GR140" i="10"/>
  <c r="IJ140" i="10"/>
  <c r="II140" i="10"/>
  <c r="FW140" i="10"/>
  <c r="FK147" i="9"/>
  <c r="EY147" i="9"/>
  <c r="DY147" i="9"/>
  <c r="EX147" i="9"/>
  <c r="DX147" i="9"/>
  <c r="CY147" i="9"/>
  <c r="EL147" i="9"/>
  <c r="CX147" i="9"/>
  <c r="EK147" i="9"/>
  <c r="DL147" i="9"/>
  <c r="DK147" i="9"/>
  <c r="FL147" i="9"/>
  <c r="JE148" i="10"/>
  <c r="FA148" i="10"/>
  <c r="GS148" i="10"/>
  <c r="EZ148" i="10"/>
  <c r="GR148" i="10"/>
  <c r="IJ148" i="10"/>
  <c r="II148" i="10"/>
  <c r="HO148" i="10"/>
  <c r="FW148" i="10"/>
  <c r="HN148" i="10"/>
  <c r="FV148" i="10"/>
  <c r="JF148" i="10"/>
  <c r="EX155" i="9"/>
  <c r="DX155" i="9"/>
  <c r="EL155" i="9"/>
  <c r="EK155" i="9"/>
  <c r="DL155" i="9"/>
  <c r="DK155" i="9"/>
  <c r="FL155" i="9"/>
  <c r="FK155" i="9"/>
  <c r="CY155" i="9"/>
  <c r="EY155" i="9"/>
  <c r="DY155" i="9"/>
  <c r="CX155" i="9"/>
  <c r="IJ156" i="10"/>
  <c r="II156" i="10"/>
  <c r="GS156" i="10"/>
  <c r="GR156" i="10"/>
  <c r="FW156" i="10"/>
  <c r="HO156" i="10"/>
  <c r="FV156" i="10"/>
  <c r="JF156" i="10"/>
  <c r="HN156" i="10"/>
  <c r="FA156" i="10"/>
  <c r="JE156" i="10"/>
  <c r="EZ156" i="10"/>
  <c r="EK26" i="9"/>
  <c r="DK26" i="9"/>
  <c r="FL26" i="9"/>
  <c r="FK26" i="9"/>
  <c r="DY26" i="9"/>
  <c r="CY26" i="9"/>
  <c r="DX26" i="9"/>
  <c r="CX26" i="9"/>
  <c r="EX26" i="9"/>
  <c r="DL26" i="9"/>
  <c r="EY26" i="9"/>
  <c r="EL26" i="9"/>
  <c r="EX91" i="9"/>
  <c r="DY91" i="9"/>
  <c r="CY91" i="9"/>
  <c r="DX91" i="9"/>
  <c r="CX91" i="9"/>
  <c r="EL91" i="9"/>
  <c r="EK91" i="9"/>
  <c r="FL91" i="9"/>
  <c r="DL91" i="9"/>
  <c r="FK91" i="9"/>
  <c r="DK91" i="9"/>
  <c r="EY91" i="9"/>
  <c r="FL99" i="9"/>
  <c r="EL99" i="9"/>
  <c r="CY99" i="9"/>
  <c r="FK99" i="9"/>
  <c r="EK99" i="9"/>
  <c r="CX99" i="9"/>
  <c r="EY99" i="9"/>
  <c r="DY99" i="9"/>
  <c r="EX99" i="9"/>
  <c r="DX99" i="9"/>
  <c r="DL99" i="9"/>
  <c r="DK99" i="9"/>
  <c r="EK107" i="9"/>
  <c r="DL107" i="9"/>
  <c r="DK107" i="9"/>
  <c r="DY107" i="9"/>
  <c r="CY107" i="9"/>
  <c r="FK107" i="9"/>
  <c r="EY107" i="9"/>
  <c r="FL107" i="9"/>
  <c r="EX107" i="9"/>
  <c r="EL107" i="9"/>
  <c r="DX107" i="9"/>
  <c r="CX107" i="9"/>
  <c r="EL115" i="9"/>
  <c r="CY115" i="9"/>
  <c r="EY115" i="9"/>
  <c r="EK115" i="9"/>
  <c r="CX115" i="9"/>
  <c r="EX115" i="9"/>
  <c r="DX115" i="9"/>
  <c r="DL115" i="9"/>
  <c r="FL115" i="9"/>
  <c r="DK115" i="9"/>
  <c r="FK115" i="9"/>
  <c r="DY115" i="9"/>
  <c r="FL131" i="9"/>
  <c r="DK131" i="9"/>
  <c r="FK131" i="9"/>
  <c r="EY131" i="9"/>
  <c r="EX131" i="9"/>
  <c r="DY131" i="9"/>
  <c r="CX131" i="9"/>
  <c r="EL131" i="9"/>
  <c r="DX131" i="9"/>
  <c r="DL131" i="9"/>
  <c r="EK131" i="9"/>
  <c r="CY131" i="9"/>
  <c r="FV132" i="10"/>
  <c r="FA132" i="10"/>
  <c r="HO132" i="10"/>
  <c r="EL142" i="9"/>
  <c r="FL142" i="9"/>
  <c r="EK142" i="9"/>
  <c r="FK142" i="9"/>
  <c r="DY142" i="9"/>
  <c r="EY142" i="9"/>
  <c r="DX142" i="9"/>
  <c r="CY142" i="9"/>
  <c r="EX142" i="9"/>
  <c r="DL142" i="9"/>
  <c r="CX142" i="9"/>
  <c r="DK142" i="9"/>
  <c r="FA143" i="10"/>
  <c r="EZ143" i="10"/>
  <c r="IJ143" i="10"/>
  <c r="II143" i="10"/>
  <c r="GS143" i="10"/>
  <c r="JF143" i="10"/>
  <c r="GR143" i="10"/>
  <c r="FW143" i="10"/>
  <c r="JE143" i="10"/>
  <c r="HO143" i="10"/>
  <c r="FV143" i="10"/>
  <c r="HN143" i="10"/>
  <c r="DX150" i="9"/>
  <c r="IJ151" i="10"/>
  <c r="GR151" i="10"/>
  <c r="FA151" i="10"/>
  <c r="II151" i="10"/>
  <c r="EZ151" i="10"/>
  <c r="HO151" i="10"/>
  <c r="HN151" i="10"/>
  <c r="FW151" i="10"/>
  <c r="FV151" i="10"/>
  <c r="JF151" i="10"/>
  <c r="JE151" i="10"/>
  <c r="GS151" i="10"/>
  <c r="FK158" i="9"/>
  <c r="EL158" i="9"/>
  <c r="EK158" i="9"/>
  <c r="EY158" i="9"/>
  <c r="DY158" i="9"/>
  <c r="CY158" i="9"/>
  <c r="EX158" i="9"/>
  <c r="DX158" i="9"/>
  <c r="CX158" i="9"/>
  <c r="DL158" i="9"/>
  <c r="DK158" i="9"/>
  <c r="FL158" i="9"/>
  <c r="HN159" i="10"/>
  <c r="IJ159" i="10"/>
  <c r="GS159" i="10"/>
  <c r="II159" i="10"/>
  <c r="GR159" i="10"/>
  <c r="FA159" i="10"/>
  <c r="EZ159" i="10"/>
  <c r="JF159" i="10"/>
  <c r="FW159" i="10"/>
  <c r="JE159" i="10"/>
  <c r="HO159" i="10"/>
  <c r="FV159" i="10"/>
  <c r="DL34" i="9"/>
  <c r="DK42" i="9"/>
  <c r="DY74" i="9"/>
  <c r="IJ88" i="10"/>
  <c r="IJ112" i="10"/>
  <c r="DX143" i="9"/>
  <c r="IJ27" i="10"/>
  <c r="FL50" i="9"/>
  <c r="II104" i="10"/>
  <c r="EL114" i="9"/>
  <c r="FA136" i="10"/>
  <c r="CY18" i="9"/>
  <c r="IJ91" i="10"/>
  <c r="II99" i="10"/>
  <c r="CX23" i="9"/>
  <c r="EY31" i="9"/>
  <c r="DK151" i="9"/>
  <c r="IJ120" i="10"/>
  <c r="IJ128" i="10"/>
  <c r="CY95" i="9"/>
  <c r="HN160" i="10"/>
  <c r="CX15" i="9"/>
  <c r="II40" i="10"/>
  <c r="II48" i="10"/>
  <c r="DX21" i="9"/>
  <c r="IJ22" i="10"/>
  <c r="EK17" i="9"/>
  <c r="IJ18" i="10"/>
  <c r="CY24" i="9"/>
  <c r="IJ25" i="10"/>
  <c r="CY14" i="9"/>
  <c r="JF15" i="10"/>
  <c r="EY40" i="9"/>
  <c r="FL49" i="9"/>
  <c r="II50" i="10"/>
  <c r="EX81" i="9"/>
  <c r="EY45" i="9"/>
  <c r="II46" i="10"/>
  <c r="CY120" i="9"/>
  <c r="IJ121" i="10"/>
  <c r="IJ23" i="10"/>
  <c r="II26" i="10"/>
  <c r="II30" i="10"/>
  <c r="II34" i="10"/>
  <c r="DK41" i="9"/>
  <c r="II42" i="10"/>
  <c r="FL58" i="9"/>
  <c r="II59" i="10"/>
  <c r="DY70" i="9"/>
  <c r="IJ71" i="10"/>
  <c r="DX53" i="9"/>
  <c r="II54" i="10"/>
  <c r="EL75" i="9"/>
  <c r="IJ76" i="10"/>
  <c r="IJ67" i="10"/>
  <c r="CY62" i="9"/>
  <c r="IJ63" i="10"/>
  <c r="FL89" i="9"/>
  <c r="IJ90" i="10"/>
  <c r="DL79" i="9"/>
  <c r="IJ80" i="10"/>
  <c r="CX85" i="9"/>
  <c r="IJ86" i="10"/>
  <c r="DL93" i="9"/>
  <c r="IJ94" i="10"/>
  <c r="DX97" i="9"/>
  <c r="II98" i="10"/>
  <c r="IJ77" i="10"/>
  <c r="IJ81" i="10"/>
  <c r="DL101" i="9"/>
  <c r="II102" i="10"/>
  <c r="CY104" i="9"/>
  <c r="II105" i="10"/>
  <c r="FK122" i="9"/>
  <c r="IJ123" i="10"/>
  <c r="EY124" i="9"/>
  <c r="IJ125" i="10"/>
  <c r="EX126" i="9"/>
  <c r="IJ127" i="10"/>
  <c r="II103" i="10"/>
  <c r="CY112" i="9"/>
  <c r="IJ113" i="10"/>
  <c r="DX108" i="9"/>
  <c r="II109" i="10"/>
  <c r="FL116" i="9"/>
  <c r="IJ117" i="10"/>
  <c r="CX132" i="9"/>
  <c r="JF133" i="10"/>
  <c r="FL137" i="9"/>
  <c r="EZ138" i="10"/>
  <c r="DY140" i="9"/>
  <c r="GR141" i="10"/>
  <c r="EL145" i="9"/>
  <c r="GR146" i="10"/>
  <c r="CX148" i="9"/>
  <c r="HO149" i="10"/>
  <c r="IJ129" i="10"/>
  <c r="EL153" i="9"/>
  <c r="FW154" i="10"/>
  <c r="FK156" i="9"/>
  <c r="IJ157" i="10"/>
  <c r="HO137" i="10"/>
  <c r="EZ153" i="10"/>
  <c r="FW161" i="10"/>
  <c r="AO33" i="12" l="1"/>
  <c r="AO36" i="12"/>
  <c r="AO35" i="12"/>
  <c r="AO34" i="12"/>
  <c r="AO39" i="12"/>
  <c r="AO37" i="12"/>
  <c r="AO38" i="12"/>
  <c r="AQ14" i="12"/>
  <c r="AQ15" i="12"/>
  <c r="AQ13" i="12"/>
  <c r="AQ12" i="12"/>
  <c r="AO31" i="12"/>
  <c r="AO17" i="12"/>
  <c r="AQ23" i="12"/>
  <c r="AQ36" i="12"/>
  <c r="AO47" i="12"/>
  <c r="AO40" i="12"/>
  <c r="AO48" i="12"/>
  <c r="AJ47" i="12"/>
  <c r="AQ46" i="12"/>
  <c r="AL46" i="12"/>
  <c r="AQ22" i="12"/>
  <c r="AQ44" i="12"/>
  <c r="AL45" i="12"/>
  <c r="AO30" i="12"/>
  <c r="AQ45" i="12"/>
  <c r="AJ46" i="12"/>
  <c r="AL44" i="12"/>
  <c r="AQ21" i="12"/>
  <c r="AO28" i="12"/>
  <c r="AO32" i="12"/>
  <c r="AO29" i="12"/>
  <c r="AO24" i="12"/>
  <c r="AO26" i="12"/>
  <c r="AO27" i="12"/>
  <c r="AQ20" i="12"/>
  <c r="AO7" i="12"/>
  <c r="AO25" i="12"/>
  <c r="AO23" i="12"/>
  <c r="AO22" i="12"/>
  <c r="AQ16" i="12"/>
  <c r="AQ19" i="12"/>
  <c r="AQ9" i="12"/>
  <c r="AO8" i="12"/>
  <c r="AQ8" i="12"/>
  <c r="AQ11" i="12"/>
  <c r="AQ17" i="12"/>
  <c r="AQ18" i="12"/>
  <c r="AO19" i="12"/>
  <c r="AO14" i="12"/>
  <c r="AO16" i="12"/>
  <c r="AO15" i="12"/>
  <c r="AQ10" i="12"/>
  <c r="AO13" i="12"/>
  <c r="AO12" i="12"/>
  <c r="DD29" i="9"/>
  <c r="DE29" i="9"/>
  <c r="DF29" i="9"/>
  <c r="DG29" i="9"/>
  <c r="FD29" i="9"/>
  <c r="FF29" i="9"/>
  <c r="FE29" i="9"/>
  <c r="EK154" i="9"/>
  <c r="HN65" i="10"/>
  <c r="DK154" i="9"/>
  <c r="JE65" i="10"/>
  <c r="CY60" i="9"/>
  <c r="FK60" i="9"/>
  <c r="JF65" i="10"/>
  <c r="JH65" i="10" s="1"/>
  <c r="IJ47" i="10"/>
  <c r="IL47" i="10" s="1"/>
  <c r="EZ47" i="10"/>
  <c r="DK60" i="9"/>
  <c r="EY60" i="9"/>
  <c r="FB60" i="9" s="1"/>
  <c r="FC60" i="9" s="1"/>
  <c r="EL154" i="9"/>
  <c r="EM154" i="9" s="1"/>
  <c r="II65" i="10"/>
  <c r="JF47" i="10"/>
  <c r="JH47" i="10" s="1"/>
  <c r="DY150" i="9"/>
  <c r="DZ150" i="9" s="1"/>
  <c r="DL60" i="9"/>
  <c r="DM60" i="9" s="1"/>
  <c r="DL154" i="9"/>
  <c r="DM154" i="9" s="1"/>
  <c r="FA65" i="10"/>
  <c r="FC65" i="10" s="1"/>
  <c r="FV47" i="10"/>
  <c r="EK150" i="9"/>
  <c r="EL60" i="9"/>
  <c r="DX154" i="9"/>
  <c r="FV65" i="10"/>
  <c r="FA47" i="10"/>
  <c r="FB47" i="10" s="1"/>
  <c r="GR47" i="10"/>
  <c r="EL150" i="9"/>
  <c r="EN150" i="9" s="1"/>
  <c r="DX60" i="9"/>
  <c r="EZ65" i="10"/>
  <c r="GS65" i="10"/>
  <c r="GU65" i="10" s="1"/>
  <c r="FW47" i="10"/>
  <c r="FY47" i="10" s="1"/>
  <c r="HN47" i="10"/>
  <c r="FK150" i="9"/>
  <c r="EK60" i="9"/>
  <c r="DY60" i="9"/>
  <c r="DZ60" i="9" s="1"/>
  <c r="FW65" i="10"/>
  <c r="FZ65" i="10" s="1"/>
  <c r="HO65" i="10"/>
  <c r="HQ65" i="10" s="1"/>
  <c r="GS47" i="10"/>
  <c r="GU47" i="10" s="1"/>
  <c r="II47" i="10"/>
  <c r="FL150" i="9"/>
  <c r="FN150" i="9" s="1"/>
  <c r="FL60" i="9"/>
  <c r="FO60" i="9" s="1"/>
  <c r="DY154" i="9"/>
  <c r="DZ154" i="9" s="1"/>
  <c r="GR65" i="10"/>
  <c r="HO47" i="10"/>
  <c r="HQ47" i="10" s="1"/>
  <c r="FA55" i="10"/>
  <c r="FC55" i="10" s="1"/>
  <c r="GR55" i="10"/>
  <c r="GS55" i="10"/>
  <c r="GV55" i="10" s="1"/>
  <c r="II55" i="10"/>
  <c r="HO55" i="10"/>
  <c r="HP55" i="10" s="1"/>
  <c r="JE55" i="10"/>
  <c r="IJ55" i="10"/>
  <c r="IL55" i="10" s="1"/>
  <c r="JF55" i="10"/>
  <c r="JH55" i="10" s="1"/>
  <c r="CX149" i="9"/>
  <c r="GS155" i="10"/>
  <c r="GU155" i="10" s="1"/>
  <c r="FA155" i="10"/>
  <c r="FD155" i="10" s="1"/>
  <c r="FE155" i="10" s="1"/>
  <c r="HN155" i="10"/>
  <c r="GR155" i="10"/>
  <c r="FV155" i="10"/>
  <c r="II155" i="10"/>
  <c r="HO155" i="10"/>
  <c r="HQ155" i="10" s="1"/>
  <c r="JE155" i="10"/>
  <c r="FW155" i="10"/>
  <c r="FY155" i="10" s="1"/>
  <c r="FA147" i="10"/>
  <c r="FD147" i="10" s="1"/>
  <c r="FE147" i="10" s="1"/>
  <c r="EX37" i="9"/>
  <c r="IL129" i="10"/>
  <c r="IM129" i="10"/>
  <c r="IN129" i="10" s="1"/>
  <c r="IO129" i="10" s="1"/>
  <c r="IK129" i="10"/>
  <c r="IL113" i="10"/>
  <c r="IM113" i="10"/>
  <c r="IN113" i="10" s="1"/>
  <c r="IO113" i="10" s="1"/>
  <c r="IK113" i="10"/>
  <c r="IL125" i="10"/>
  <c r="IM125" i="10"/>
  <c r="IN125" i="10" s="1"/>
  <c r="IO125" i="10" s="1"/>
  <c r="IK125" i="10"/>
  <c r="IL123" i="10"/>
  <c r="IM123" i="10"/>
  <c r="IN123" i="10" s="1"/>
  <c r="IO123" i="10" s="1"/>
  <c r="IK123" i="10"/>
  <c r="IL81" i="10"/>
  <c r="IK81" i="10"/>
  <c r="IM81" i="10"/>
  <c r="IN81" i="10" s="1"/>
  <c r="IO81" i="10" s="1"/>
  <c r="IL77" i="10"/>
  <c r="IK77" i="10"/>
  <c r="IM77" i="10"/>
  <c r="IN77" i="10" s="1"/>
  <c r="IO77" i="10" s="1"/>
  <c r="IM94" i="10"/>
  <c r="IN94" i="10" s="1"/>
  <c r="IO94" i="10" s="1"/>
  <c r="IK94" i="10"/>
  <c r="IL94" i="10"/>
  <c r="IL86" i="10"/>
  <c r="IM86" i="10"/>
  <c r="IN86" i="10" s="1"/>
  <c r="IO86" i="10" s="1"/>
  <c r="IK86" i="10"/>
  <c r="IL80" i="10"/>
  <c r="IM80" i="10"/>
  <c r="IN80" i="10" s="1"/>
  <c r="IO80" i="10" s="1"/>
  <c r="IK80" i="10"/>
  <c r="IL90" i="10"/>
  <c r="IK90" i="10"/>
  <c r="IM90" i="10"/>
  <c r="IN90" i="10" s="1"/>
  <c r="IO90" i="10" s="1"/>
  <c r="IL63" i="10"/>
  <c r="IK63" i="10"/>
  <c r="IM63" i="10"/>
  <c r="IN63" i="10" s="1"/>
  <c r="IO63" i="10" s="1"/>
  <c r="IL76" i="10"/>
  <c r="IM76" i="10"/>
  <c r="IN76" i="10" s="1"/>
  <c r="IO76" i="10" s="1"/>
  <c r="IK76" i="10"/>
  <c r="IL71" i="10"/>
  <c r="IK71" i="10"/>
  <c r="IM71" i="10"/>
  <c r="IN71" i="10" s="1"/>
  <c r="IO71" i="10" s="1"/>
  <c r="IL121" i="10"/>
  <c r="IM121" i="10"/>
  <c r="IN121" i="10" s="1"/>
  <c r="IO121" i="10" s="1"/>
  <c r="IK121" i="10"/>
  <c r="JH15" i="10"/>
  <c r="JG15" i="10"/>
  <c r="JI15" i="10"/>
  <c r="IL25" i="10"/>
  <c r="IM25" i="10"/>
  <c r="IN25" i="10" s="1"/>
  <c r="IO25" i="10" s="1"/>
  <c r="IK25" i="10"/>
  <c r="IL18" i="10"/>
  <c r="IM18" i="10"/>
  <c r="IN18" i="10" s="1"/>
  <c r="IO18" i="10" s="1"/>
  <c r="IK18" i="10"/>
  <c r="IL22" i="10"/>
  <c r="IM22" i="10"/>
  <c r="IN22" i="10" s="1"/>
  <c r="IO22" i="10" s="1"/>
  <c r="IK22" i="10"/>
  <c r="IL128" i="10"/>
  <c r="IM128" i="10"/>
  <c r="IN128" i="10" s="1"/>
  <c r="IO128" i="10" s="1"/>
  <c r="IK128" i="10"/>
  <c r="IL27" i="10"/>
  <c r="IM27" i="10"/>
  <c r="IN27" i="10" s="1"/>
  <c r="IO27" i="10" s="1"/>
  <c r="IK27" i="10"/>
  <c r="IL88" i="10"/>
  <c r="IK88" i="10"/>
  <c r="IM88" i="10"/>
  <c r="IN88" i="10" s="1"/>
  <c r="IO88" i="10" s="1"/>
  <c r="IM93" i="10"/>
  <c r="IN93" i="10" s="1"/>
  <c r="IO93" i="10" s="1"/>
  <c r="IL93" i="10"/>
  <c r="IK93" i="10"/>
  <c r="IL131" i="10"/>
  <c r="IM131" i="10"/>
  <c r="IN131" i="10" s="1"/>
  <c r="IO131" i="10" s="1"/>
  <c r="IK131" i="10"/>
  <c r="IL74" i="10"/>
  <c r="IM74" i="10"/>
  <c r="IN74" i="10" s="1"/>
  <c r="IO74" i="10" s="1"/>
  <c r="IK74" i="10"/>
  <c r="IL114" i="10"/>
  <c r="IM114" i="10"/>
  <c r="IN114" i="10" s="1"/>
  <c r="IO114" i="10" s="1"/>
  <c r="IK114" i="10"/>
  <c r="IL110" i="10"/>
  <c r="IM110" i="10"/>
  <c r="IN110" i="10" s="1"/>
  <c r="IO110" i="10" s="1"/>
  <c r="IK110" i="10"/>
  <c r="IL78" i="10"/>
  <c r="IM78" i="10"/>
  <c r="IN78" i="10" s="1"/>
  <c r="IO78" i="10" s="1"/>
  <c r="IK78" i="10"/>
  <c r="IL31" i="10"/>
  <c r="IM31" i="10"/>
  <c r="IN31" i="10" s="1"/>
  <c r="IO31" i="10" s="1"/>
  <c r="IK31" i="10"/>
  <c r="IL70" i="10"/>
  <c r="IM70" i="10"/>
  <c r="IN70" i="10" s="1"/>
  <c r="IO70" i="10" s="1"/>
  <c r="IK70" i="10"/>
  <c r="IL108" i="10"/>
  <c r="IM108" i="10"/>
  <c r="IN108" i="10" s="1"/>
  <c r="IO108" i="10" s="1"/>
  <c r="IK108" i="10"/>
  <c r="IL117" i="10"/>
  <c r="IM117" i="10"/>
  <c r="IN117" i="10" s="1"/>
  <c r="IO117" i="10" s="1"/>
  <c r="IK117" i="10"/>
  <c r="IL127" i="10"/>
  <c r="IM127" i="10"/>
  <c r="IN127" i="10" s="1"/>
  <c r="IO127" i="10" s="1"/>
  <c r="IK127" i="10"/>
  <c r="IL67" i="10"/>
  <c r="IK67" i="10"/>
  <c r="IM67" i="10"/>
  <c r="IN67" i="10" s="1"/>
  <c r="IO67" i="10" s="1"/>
  <c r="IL23" i="10"/>
  <c r="IM23" i="10"/>
  <c r="IN23" i="10" s="1"/>
  <c r="IO23" i="10" s="1"/>
  <c r="IK23" i="10"/>
  <c r="IL120" i="10"/>
  <c r="IM120" i="10"/>
  <c r="IN120" i="10" s="1"/>
  <c r="IO120" i="10" s="1"/>
  <c r="IK120" i="10"/>
  <c r="IM91" i="10"/>
  <c r="IN91" i="10" s="1"/>
  <c r="IO91" i="10" s="1"/>
  <c r="IL91" i="10"/>
  <c r="IK91" i="10"/>
  <c r="IL112" i="10"/>
  <c r="IM112" i="10"/>
  <c r="IN112" i="10" s="1"/>
  <c r="IO112" i="10" s="1"/>
  <c r="IK112" i="10"/>
  <c r="JH33" i="10"/>
  <c r="JI33" i="10"/>
  <c r="JG33" i="10"/>
  <c r="IL130" i="10"/>
  <c r="IK130" i="10"/>
  <c r="IM130" i="10"/>
  <c r="IN130" i="10" s="1"/>
  <c r="IO130" i="10" s="1"/>
  <c r="IL116" i="10"/>
  <c r="IM116" i="10"/>
  <c r="IN116" i="10" s="1"/>
  <c r="IO116" i="10" s="1"/>
  <c r="IK116" i="10"/>
  <c r="IL17" i="10"/>
  <c r="IM17" i="10"/>
  <c r="IN17" i="10" s="1"/>
  <c r="IO17" i="10" s="1"/>
  <c r="IK17" i="10"/>
  <c r="IM92" i="10"/>
  <c r="IN92" i="10" s="1"/>
  <c r="IO92" i="10" s="1"/>
  <c r="IK92" i="10"/>
  <c r="IL92" i="10"/>
  <c r="IL118" i="10"/>
  <c r="IM118" i="10"/>
  <c r="IN118" i="10" s="1"/>
  <c r="IO118" i="10" s="1"/>
  <c r="IK118" i="10"/>
  <c r="FV131" i="10"/>
  <c r="HN131" i="10"/>
  <c r="JE131" i="10"/>
  <c r="FW131" i="10"/>
  <c r="HO131" i="10"/>
  <c r="JF131" i="10"/>
  <c r="FV130" i="10"/>
  <c r="HN130" i="10"/>
  <c r="JE130" i="10"/>
  <c r="FW130" i="10"/>
  <c r="HO130" i="10"/>
  <c r="JF130" i="10"/>
  <c r="FV129" i="10"/>
  <c r="HN129" i="10"/>
  <c r="JE129" i="10"/>
  <c r="FW129" i="10"/>
  <c r="HO129" i="10"/>
  <c r="JF129" i="10"/>
  <c r="FV128" i="10"/>
  <c r="HN128" i="10"/>
  <c r="JE128" i="10"/>
  <c r="FW128" i="10"/>
  <c r="HO128" i="10"/>
  <c r="JF128" i="10"/>
  <c r="FV127" i="10"/>
  <c r="HN127" i="10"/>
  <c r="JE127" i="10"/>
  <c r="FW127" i="10"/>
  <c r="HO127" i="10"/>
  <c r="JF127" i="10"/>
  <c r="FY126" i="10"/>
  <c r="FX126" i="10"/>
  <c r="FZ126" i="10"/>
  <c r="HQ126" i="10"/>
  <c r="HP126" i="10"/>
  <c r="HR126" i="10"/>
  <c r="IA126" i="10" s="1"/>
  <c r="JH126" i="10"/>
  <c r="JG126" i="10"/>
  <c r="JI126" i="10"/>
  <c r="FV125" i="10"/>
  <c r="HN125" i="10"/>
  <c r="FW125" i="10"/>
  <c r="HO125" i="10"/>
  <c r="JE125" i="10"/>
  <c r="JF125" i="10"/>
  <c r="FY124" i="10"/>
  <c r="FX124" i="10"/>
  <c r="FZ124" i="10"/>
  <c r="HQ124" i="10"/>
  <c r="HR124" i="10"/>
  <c r="IA124" i="10" s="1"/>
  <c r="HP124" i="10"/>
  <c r="JH124" i="10"/>
  <c r="JI124" i="10"/>
  <c r="JG124" i="10"/>
  <c r="FV123" i="10"/>
  <c r="HN123" i="10"/>
  <c r="JE123" i="10"/>
  <c r="FW123" i="10"/>
  <c r="HO123" i="10"/>
  <c r="JF123" i="10"/>
  <c r="FY122" i="10"/>
  <c r="FX122" i="10"/>
  <c r="FZ122" i="10"/>
  <c r="HQ122" i="10"/>
  <c r="HR122" i="10"/>
  <c r="IA122" i="10" s="1"/>
  <c r="HP122" i="10"/>
  <c r="JH122" i="10"/>
  <c r="JI122" i="10"/>
  <c r="JG122" i="10"/>
  <c r="FV121" i="10"/>
  <c r="HN121" i="10"/>
  <c r="JE121" i="10"/>
  <c r="FW121" i="10"/>
  <c r="HO121" i="10"/>
  <c r="JF121" i="10"/>
  <c r="FV120" i="10"/>
  <c r="HN120" i="10"/>
  <c r="JE120" i="10"/>
  <c r="FW120" i="10"/>
  <c r="HO120" i="10"/>
  <c r="JF120" i="10"/>
  <c r="FY119" i="10"/>
  <c r="FZ119" i="10"/>
  <c r="FX119" i="10"/>
  <c r="HQ119" i="10"/>
  <c r="HP119" i="10"/>
  <c r="HR119" i="10"/>
  <c r="IA119" i="10" s="1"/>
  <c r="JH119" i="10"/>
  <c r="JG119" i="10"/>
  <c r="JI119" i="10"/>
  <c r="FV118" i="10"/>
  <c r="HN118" i="10"/>
  <c r="JE118" i="10"/>
  <c r="FW118" i="10"/>
  <c r="HO118" i="10"/>
  <c r="JF118" i="10"/>
  <c r="FV117" i="10"/>
  <c r="HN117" i="10"/>
  <c r="JE117" i="10"/>
  <c r="FW117" i="10"/>
  <c r="HO117" i="10"/>
  <c r="JF117" i="10"/>
  <c r="FV116" i="10"/>
  <c r="HN116" i="10"/>
  <c r="JE116" i="10"/>
  <c r="FW116" i="10"/>
  <c r="HO116" i="10"/>
  <c r="JF116" i="10"/>
  <c r="FY115" i="10"/>
  <c r="FZ115" i="10"/>
  <c r="FX115" i="10"/>
  <c r="HQ115" i="10"/>
  <c r="HP115" i="10"/>
  <c r="HR115" i="10"/>
  <c r="IA115" i="10" s="1"/>
  <c r="JH115" i="10"/>
  <c r="JG115" i="10"/>
  <c r="JI115" i="10"/>
  <c r="FV114" i="10"/>
  <c r="HN114" i="10"/>
  <c r="JE114" i="10"/>
  <c r="FW114" i="10"/>
  <c r="HO114" i="10"/>
  <c r="JF114" i="10"/>
  <c r="FV113" i="10"/>
  <c r="HN113" i="10"/>
  <c r="JE113" i="10"/>
  <c r="FW113" i="10"/>
  <c r="HO113" i="10"/>
  <c r="JF113" i="10"/>
  <c r="FV112" i="10"/>
  <c r="HN112" i="10"/>
  <c r="JE112" i="10"/>
  <c r="FW112" i="10"/>
  <c r="HO112" i="10"/>
  <c r="JF112" i="10"/>
  <c r="FY111" i="10"/>
  <c r="FX111" i="10"/>
  <c r="FZ111" i="10"/>
  <c r="HQ111" i="10"/>
  <c r="HP111" i="10"/>
  <c r="HR111" i="10"/>
  <c r="IA111" i="10" s="1"/>
  <c r="JH111" i="10"/>
  <c r="JG111" i="10"/>
  <c r="JI111" i="10"/>
  <c r="FV110" i="10"/>
  <c r="HN110" i="10"/>
  <c r="JE110" i="10"/>
  <c r="FW110" i="10"/>
  <c r="HO110" i="10"/>
  <c r="JF110" i="10"/>
  <c r="FV109" i="10"/>
  <c r="HN109" i="10"/>
  <c r="JE109" i="10"/>
  <c r="FW109" i="10"/>
  <c r="HO109" i="10"/>
  <c r="JF109" i="10"/>
  <c r="FV108" i="10"/>
  <c r="HN108" i="10"/>
  <c r="JE108" i="10"/>
  <c r="FW108" i="10"/>
  <c r="HO108" i="10"/>
  <c r="JF108" i="10"/>
  <c r="FY107" i="10"/>
  <c r="FX107" i="10"/>
  <c r="FZ107" i="10"/>
  <c r="HQ107" i="10"/>
  <c r="HR107" i="10"/>
  <c r="IA107" i="10" s="1"/>
  <c r="HP107" i="10"/>
  <c r="JH107" i="10"/>
  <c r="JI107" i="10"/>
  <c r="JG107" i="10"/>
  <c r="FY106" i="10"/>
  <c r="FX106" i="10"/>
  <c r="FZ106" i="10"/>
  <c r="HQ106" i="10"/>
  <c r="HP106" i="10"/>
  <c r="HR106" i="10"/>
  <c r="IA106" i="10" s="1"/>
  <c r="JH106" i="10"/>
  <c r="JG106" i="10"/>
  <c r="JI106" i="10"/>
  <c r="FW105" i="10"/>
  <c r="HO105" i="10"/>
  <c r="JF105" i="10"/>
  <c r="FV105" i="10"/>
  <c r="HN105" i="10"/>
  <c r="JE105" i="10"/>
  <c r="FW104" i="10"/>
  <c r="HO104" i="10"/>
  <c r="JF104" i="10"/>
  <c r="FV104" i="10"/>
  <c r="HN104" i="10"/>
  <c r="JE104" i="10"/>
  <c r="FW103" i="10"/>
  <c r="HO103" i="10"/>
  <c r="JF103" i="10"/>
  <c r="FV103" i="10"/>
  <c r="HN103" i="10"/>
  <c r="JE103" i="10"/>
  <c r="FW102" i="10"/>
  <c r="HO102" i="10"/>
  <c r="JF102" i="10"/>
  <c r="FV102" i="10"/>
  <c r="HN102" i="10"/>
  <c r="JE102" i="10"/>
  <c r="FW101" i="10"/>
  <c r="HN101" i="10"/>
  <c r="JF101" i="10"/>
  <c r="FV101" i="10"/>
  <c r="HO101" i="10"/>
  <c r="JE101" i="10"/>
  <c r="FV100" i="10"/>
  <c r="HO100" i="10"/>
  <c r="JE100" i="10"/>
  <c r="FW100" i="10"/>
  <c r="HN100" i="10"/>
  <c r="JF100" i="10"/>
  <c r="FW99" i="10"/>
  <c r="HN99" i="10"/>
  <c r="JF99" i="10"/>
  <c r="FV99" i="10"/>
  <c r="HO99" i="10"/>
  <c r="JE99" i="10"/>
  <c r="FV98" i="10"/>
  <c r="HO98" i="10"/>
  <c r="JE98" i="10"/>
  <c r="FW98" i="10"/>
  <c r="HN98" i="10"/>
  <c r="JF98" i="10"/>
  <c r="FY97" i="10"/>
  <c r="FZ97" i="10"/>
  <c r="FX97" i="10"/>
  <c r="HQ97" i="10"/>
  <c r="HR97" i="10"/>
  <c r="IA97" i="10" s="1"/>
  <c r="HP97" i="10"/>
  <c r="JH97" i="10"/>
  <c r="JI97" i="10"/>
  <c r="JG97" i="10"/>
  <c r="FY96" i="10"/>
  <c r="FZ96" i="10"/>
  <c r="FX96" i="10"/>
  <c r="HQ96" i="10"/>
  <c r="HR96" i="10"/>
  <c r="IA96" i="10" s="1"/>
  <c r="HP96" i="10"/>
  <c r="JH96" i="10"/>
  <c r="JI96" i="10"/>
  <c r="JG96" i="10"/>
  <c r="FY95" i="10"/>
  <c r="FZ95" i="10"/>
  <c r="FX95" i="10"/>
  <c r="HQ95" i="10"/>
  <c r="HR95" i="10"/>
  <c r="IA95" i="10" s="1"/>
  <c r="HP95" i="10"/>
  <c r="JH95" i="10"/>
  <c r="JI95" i="10"/>
  <c r="JG95" i="10"/>
  <c r="FV94" i="10"/>
  <c r="HN94" i="10"/>
  <c r="JE94" i="10"/>
  <c r="FW94" i="10"/>
  <c r="HO94" i="10"/>
  <c r="JF94" i="10"/>
  <c r="FV93" i="10"/>
  <c r="HN93" i="10"/>
  <c r="JE93" i="10"/>
  <c r="FW93" i="10"/>
  <c r="HO93" i="10"/>
  <c r="JF93" i="10"/>
  <c r="FV92" i="10"/>
  <c r="HN92" i="10"/>
  <c r="JE92" i="10"/>
  <c r="FW92" i="10"/>
  <c r="HO92" i="10"/>
  <c r="JF92" i="10"/>
  <c r="FV91" i="10"/>
  <c r="HN91" i="10"/>
  <c r="JE91" i="10"/>
  <c r="FW91" i="10"/>
  <c r="HO91" i="10"/>
  <c r="JF91" i="10"/>
  <c r="FV90" i="10"/>
  <c r="HO90" i="10"/>
  <c r="JE90" i="10"/>
  <c r="FW90" i="10"/>
  <c r="HN90" i="10"/>
  <c r="JF90" i="10"/>
  <c r="FY89" i="10"/>
  <c r="FX89" i="10"/>
  <c r="FZ89" i="10"/>
  <c r="JH89" i="10"/>
  <c r="JG89" i="10"/>
  <c r="JI89" i="10"/>
  <c r="HQ89" i="10"/>
  <c r="HR89" i="10"/>
  <c r="IA89" i="10" s="1"/>
  <c r="HP89" i="10"/>
  <c r="FV88" i="10"/>
  <c r="HO88" i="10"/>
  <c r="JE88" i="10"/>
  <c r="FW88" i="10"/>
  <c r="HN88" i="10"/>
  <c r="JF88" i="10"/>
  <c r="FY87" i="10"/>
  <c r="FX87" i="10"/>
  <c r="FZ87" i="10"/>
  <c r="JH87" i="10"/>
  <c r="JG87" i="10"/>
  <c r="JI87" i="10"/>
  <c r="HQ87" i="10"/>
  <c r="HR87" i="10"/>
  <c r="IA87" i="10" s="1"/>
  <c r="HP87" i="10"/>
  <c r="FV86" i="10"/>
  <c r="HN86" i="10"/>
  <c r="JE86" i="10"/>
  <c r="FW86" i="10"/>
  <c r="HO86" i="10"/>
  <c r="JF86" i="10"/>
  <c r="FY85" i="10"/>
  <c r="FZ85" i="10"/>
  <c r="FX85" i="10"/>
  <c r="HQ85" i="10"/>
  <c r="HR85" i="10"/>
  <c r="IA85" i="10" s="1"/>
  <c r="HP85" i="10"/>
  <c r="JH85" i="10"/>
  <c r="JI85" i="10"/>
  <c r="JG85" i="10"/>
  <c r="FY84" i="10"/>
  <c r="FZ84" i="10"/>
  <c r="FX84" i="10"/>
  <c r="HQ84" i="10"/>
  <c r="HR84" i="10"/>
  <c r="IA84" i="10" s="1"/>
  <c r="HP84" i="10"/>
  <c r="JH84" i="10"/>
  <c r="JI84" i="10"/>
  <c r="JG84" i="10"/>
  <c r="FY83" i="10"/>
  <c r="FZ83" i="10"/>
  <c r="FX83" i="10"/>
  <c r="HQ83" i="10"/>
  <c r="HR83" i="10"/>
  <c r="IA83" i="10" s="1"/>
  <c r="HP83" i="10"/>
  <c r="JH83" i="10"/>
  <c r="JI83" i="10"/>
  <c r="JG83" i="10"/>
  <c r="FV82" i="10"/>
  <c r="HN82" i="10"/>
  <c r="JE82" i="10"/>
  <c r="FW82" i="10"/>
  <c r="HO82" i="10"/>
  <c r="JF82" i="10"/>
  <c r="FV81" i="10"/>
  <c r="HN81" i="10"/>
  <c r="JE81" i="10"/>
  <c r="FW81" i="10"/>
  <c r="HO81" i="10"/>
  <c r="JF81" i="10"/>
  <c r="FV80" i="10"/>
  <c r="HN80" i="10"/>
  <c r="JE80" i="10"/>
  <c r="FW80" i="10"/>
  <c r="HO80" i="10"/>
  <c r="JF80" i="10"/>
  <c r="FY79" i="10"/>
  <c r="FZ79" i="10"/>
  <c r="FX79" i="10"/>
  <c r="HQ79" i="10"/>
  <c r="HR79" i="10"/>
  <c r="IA79" i="10" s="1"/>
  <c r="HP79" i="10"/>
  <c r="JH79" i="10"/>
  <c r="JI79" i="10"/>
  <c r="JG79" i="10"/>
  <c r="FV78" i="10"/>
  <c r="HN78" i="10"/>
  <c r="JE78" i="10"/>
  <c r="FW78" i="10"/>
  <c r="HO78" i="10"/>
  <c r="JF78" i="10"/>
  <c r="FV77" i="10"/>
  <c r="HN77" i="10"/>
  <c r="JE77" i="10"/>
  <c r="FW77" i="10"/>
  <c r="HO77" i="10"/>
  <c r="JF77" i="10"/>
  <c r="FV76" i="10"/>
  <c r="HN76" i="10"/>
  <c r="JE76" i="10"/>
  <c r="FW76" i="10"/>
  <c r="HO76" i="10"/>
  <c r="JF76" i="10"/>
  <c r="FY75" i="10"/>
  <c r="FZ75" i="10"/>
  <c r="FX75" i="10"/>
  <c r="HQ75" i="10"/>
  <c r="HR75" i="10"/>
  <c r="IA75" i="10" s="1"/>
  <c r="HP75" i="10"/>
  <c r="JH75" i="10"/>
  <c r="JI75" i="10"/>
  <c r="JG75" i="10"/>
  <c r="FV74" i="10"/>
  <c r="HN74" i="10"/>
  <c r="JE74" i="10"/>
  <c r="FW74" i="10"/>
  <c r="HO74" i="10"/>
  <c r="JF74" i="10"/>
  <c r="FY73" i="10"/>
  <c r="FZ73" i="10"/>
  <c r="FX73" i="10"/>
  <c r="HQ73" i="10"/>
  <c r="HR73" i="10"/>
  <c r="IA73" i="10" s="1"/>
  <c r="HP73" i="10"/>
  <c r="JH73" i="10"/>
  <c r="JI73" i="10"/>
  <c r="JG73" i="10"/>
  <c r="FY72" i="10"/>
  <c r="FZ72" i="10"/>
  <c r="FX72" i="10"/>
  <c r="HQ72" i="10"/>
  <c r="HR72" i="10"/>
  <c r="IA72" i="10" s="1"/>
  <c r="HP72" i="10"/>
  <c r="JH72" i="10"/>
  <c r="JI72" i="10"/>
  <c r="JG72" i="10"/>
  <c r="FV71" i="10"/>
  <c r="HN71" i="10"/>
  <c r="JE71" i="10"/>
  <c r="FW71" i="10"/>
  <c r="HO71" i="10"/>
  <c r="JF71" i="10"/>
  <c r="FV70" i="10"/>
  <c r="HN70" i="10"/>
  <c r="JE70" i="10"/>
  <c r="FW70" i="10"/>
  <c r="HO70" i="10"/>
  <c r="JF70" i="10"/>
  <c r="FY69" i="10"/>
  <c r="FZ69" i="10"/>
  <c r="FX69" i="10"/>
  <c r="HQ69" i="10"/>
  <c r="HR69" i="10"/>
  <c r="IA69" i="10" s="1"/>
  <c r="HP69" i="10"/>
  <c r="JH69" i="10"/>
  <c r="JI69" i="10"/>
  <c r="JG69" i="10"/>
  <c r="FY68" i="10"/>
  <c r="FZ68" i="10"/>
  <c r="FX68" i="10"/>
  <c r="HQ68" i="10"/>
  <c r="HR68" i="10"/>
  <c r="IA68" i="10" s="1"/>
  <c r="HP68" i="10"/>
  <c r="JH68" i="10"/>
  <c r="JI68" i="10"/>
  <c r="JG68" i="10"/>
  <c r="FW67" i="10"/>
  <c r="HN67" i="10"/>
  <c r="JF67" i="10"/>
  <c r="FV67" i="10"/>
  <c r="HO67" i="10"/>
  <c r="JE67" i="10"/>
  <c r="HQ66" i="10"/>
  <c r="HP66" i="10"/>
  <c r="HR66" i="10"/>
  <c r="IA66" i="10" s="1"/>
  <c r="FY66" i="10"/>
  <c r="FZ66" i="10"/>
  <c r="FX66" i="10"/>
  <c r="JH66" i="10"/>
  <c r="JI66" i="10"/>
  <c r="JG66" i="10"/>
  <c r="FV64" i="10"/>
  <c r="HO64" i="10"/>
  <c r="JE64" i="10"/>
  <c r="FW64" i="10"/>
  <c r="HN64" i="10"/>
  <c r="JF64" i="10"/>
  <c r="FW63" i="10"/>
  <c r="HN63" i="10"/>
  <c r="JF63" i="10"/>
  <c r="FV63" i="10"/>
  <c r="HO63" i="10"/>
  <c r="JE63" i="10"/>
  <c r="FW62" i="10"/>
  <c r="HO62" i="10"/>
  <c r="JF62" i="10"/>
  <c r="FV62" i="10"/>
  <c r="HN62" i="10"/>
  <c r="JE62" i="10"/>
  <c r="FY61" i="10"/>
  <c r="FX61" i="10"/>
  <c r="FZ61" i="10"/>
  <c r="HQ61" i="10"/>
  <c r="HR61" i="10"/>
  <c r="IA61" i="10" s="1"/>
  <c r="HP61" i="10"/>
  <c r="JH61" i="10"/>
  <c r="JI61" i="10"/>
  <c r="JG61" i="10"/>
  <c r="FW60" i="10"/>
  <c r="HO60" i="10"/>
  <c r="JF60" i="10"/>
  <c r="FV60" i="10"/>
  <c r="HN60" i="10"/>
  <c r="JE60" i="10"/>
  <c r="FW59" i="10"/>
  <c r="HO59" i="10"/>
  <c r="JF59" i="10"/>
  <c r="FV59" i="10"/>
  <c r="HN59" i="10"/>
  <c r="JE59" i="10"/>
  <c r="FY58" i="10"/>
  <c r="FZ58" i="10"/>
  <c r="FX58" i="10"/>
  <c r="HQ58" i="10"/>
  <c r="HP58" i="10"/>
  <c r="HR58" i="10"/>
  <c r="IA58" i="10" s="1"/>
  <c r="JH58" i="10"/>
  <c r="JG58" i="10"/>
  <c r="JI58" i="10"/>
  <c r="FW57" i="10"/>
  <c r="HO57" i="10"/>
  <c r="JF57" i="10"/>
  <c r="FV57" i="10"/>
  <c r="HN57" i="10"/>
  <c r="JE57" i="10"/>
  <c r="FY56" i="10"/>
  <c r="FZ56" i="10"/>
  <c r="FX56" i="10"/>
  <c r="HQ56" i="10"/>
  <c r="HP56" i="10"/>
  <c r="HR56" i="10"/>
  <c r="IA56" i="10" s="1"/>
  <c r="JH56" i="10"/>
  <c r="JG56" i="10"/>
  <c r="JI56" i="10"/>
  <c r="FY55" i="10"/>
  <c r="FX55" i="10"/>
  <c r="FZ55" i="10"/>
  <c r="FW54" i="10"/>
  <c r="HO54" i="10"/>
  <c r="JF54" i="10"/>
  <c r="FV54" i="10"/>
  <c r="HN54" i="10"/>
  <c r="JE54" i="10"/>
  <c r="FW53" i="10"/>
  <c r="HO53" i="10"/>
  <c r="JF53" i="10"/>
  <c r="FV53" i="10"/>
  <c r="HN53" i="10"/>
  <c r="JE53" i="10"/>
  <c r="FW52" i="10"/>
  <c r="HO52" i="10"/>
  <c r="JF52" i="10"/>
  <c r="FV52" i="10"/>
  <c r="HN52" i="10"/>
  <c r="JE52" i="10"/>
  <c r="FY51" i="10"/>
  <c r="FX51" i="10"/>
  <c r="FZ51" i="10"/>
  <c r="HQ51" i="10"/>
  <c r="HR51" i="10"/>
  <c r="IA51" i="10" s="1"/>
  <c r="HP51" i="10"/>
  <c r="JH51" i="10"/>
  <c r="JI51" i="10"/>
  <c r="JG51" i="10"/>
  <c r="FW50" i="10"/>
  <c r="HO50" i="10"/>
  <c r="JF50" i="10"/>
  <c r="FV50" i="10"/>
  <c r="HN50" i="10"/>
  <c r="JE50" i="10"/>
  <c r="FW49" i="10"/>
  <c r="HO49" i="10"/>
  <c r="JF49" i="10"/>
  <c r="FV49" i="10"/>
  <c r="HN49" i="10"/>
  <c r="JE49" i="10"/>
  <c r="FW48" i="10"/>
  <c r="HO48" i="10"/>
  <c r="JF48" i="10"/>
  <c r="FV48" i="10"/>
  <c r="HN48" i="10"/>
  <c r="JE48" i="10"/>
  <c r="FW46" i="10"/>
  <c r="HO46" i="10"/>
  <c r="JF46" i="10"/>
  <c r="FV46" i="10"/>
  <c r="HN46" i="10"/>
  <c r="JE46" i="10"/>
  <c r="FW45" i="10"/>
  <c r="HO45" i="10"/>
  <c r="JF45" i="10"/>
  <c r="FV45" i="10"/>
  <c r="HN45" i="10"/>
  <c r="JE45" i="10"/>
  <c r="FW44" i="10"/>
  <c r="HO44" i="10"/>
  <c r="JF44" i="10"/>
  <c r="FV44" i="10"/>
  <c r="HN44" i="10"/>
  <c r="JE44" i="10"/>
  <c r="FY43" i="10"/>
  <c r="FX43" i="10"/>
  <c r="FZ43" i="10"/>
  <c r="HQ43" i="10"/>
  <c r="HR43" i="10"/>
  <c r="IA43" i="10" s="1"/>
  <c r="HP43" i="10"/>
  <c r="JH43" i="10"/>
  <c r="JI43" i="10"/>
  <c r="JG43" i="10"/>
  <c r="FW42" i="10"/>
  <c r="HO42" i="10"/>
  <c r="JF42" i="10"/>
  <c r="FV42" i="10"/>
  <c r="HN42" i="10"/>
  <c r="JE42" i="10"/>
  <c r="FY41" i="10"/>
  <c r="FX41" i="10"/>
  <c r="FZ41" i="10"/>
  <c r="HQ41" i="10"/>
  <c r="HR41" i="10"/>
  <c r="IA41" i="10" s="1"/>
  <c r="HP41" i="10"/>
  <c r="JH41" i="10"/>
  <c r="JI41" i="10"/>
  <c r="JG41" i="10"/>
  <c r="FW40" i="10"/>
  <c r="HO40" i="10"/>
  <c r="JF40" i="10"/>
  <c r="FV40" i="10"/>
  <c r="HN40" i="10"/>
  <c r="JE40" i="10"/>
  <c r="FY39" i="10"/>
  <c r="FX39" i="10"/>
  <c r="FZ39" i="10"/>
  <c r="HQ39" i="10"/>
  <c r="HR39" i="10"/>
  <c r="IA39" i="10" s="1"/>
  <c r="HP39" i="10"/>
  <c r="JH39" i="10"/>
  <c r="JI39" i="10"/>
  <c r="JG39" i="10"/>
  <c r="FY38" i="10"/>
  <c r="FZ38" i="10"/>
  <c r="FX38" i="10"/>
  <c r="HQ38" i="10"/>
  <c r="HP38" i="10"/>
  <c r="HR38" i="10"/>
  <c r="IA38" i="10" s="1"/>
  <c r="JH38" i="10"/>
  <c r="JG38" i="10"/>
  <c r="JI38" i="10"/>
  <c r="FW37" i="10"/>
  <c r="HO37" i="10"/>
  <c r="JF37" i="10"/>
  <c r="FV37" i="10"/>
  <c r="HN37" i="10"/>
  <c r="JE37" i="10"/>
  <c r="FY36" i="10"/>
  <c r="FZ36" i="10"/>
  <c r="FX36" i="10"/>
  <c r="HQ36" i="10"/>
  <c r="HP36" i="10"/>
  <c r="HR36" i="10"/>
  <c r="IA36" i="10" s="1"/>
  <c r="JH36" i="10"/>
  <c r="JG36" i="10"/>
  <c r="JI36" i="10"/>
  <c r="FY35" i="10"/>
  <c r="FX35" i="10"/>
  <c r="FZ35" i="10"/>
  <c r="HQ35" i="10"/>
  <c r="HR35" i="10"/>
  <c r="IA35" i="10" s="1"/>
  <c r="HP35" i="10"/>
  <c r="JH35" i="10"/>
  <c r="JI35" i="10"/>
  <c r="JG35" i="10"/>
  <c r="FW34" i="10"/>
  <c r="HO34" i="10"/>
  <c r="JF34" i="10"/>
  <c r="FV34" i="10"/>
  <c r="HN34" i="10"/>
  <c r="JE34" i="10"/>
  <c r="FV33" i="10"/>
  <c r="HN33" i="10"/>
  <c r="FA33" i="10"/>
  <c r="GS33" i="10"/>
  <c r="IJ33" i="10"/>
  <c r="JE33" i="10"/>
  <c r="FY32" i="10"/>
  <c r="FZ32" i="10"/>
  <c r="FX32" i="10"/>
  <c r="HQ32" i="10"/>
  <c r="HP32" i="10"/>
  <c r="HR32" i="10"/>
  <c r="IA32" i="10" s="1"/>
  <c r="JH32" i="10"/>
  <c r="JG32" i="10"/>
  <c r="JI32" i="10"/>
  <c r="FW31" i="10"/>
  <c r="HO31" i="10"/>
  <c r="JF31" i="10"/>
  <c r="FV31" i="10"/>
  <c r="HN31" i="10"/>
  <c r="JE31" i="10"/>
  <c r="FW30" i="10"/>
  <c r="HO30" i="10"/>
  <c r="JF30" i="10"/>
  <c r="FV30" i="10"/>
  <c r="HN30" i="10"/>
  <c r="JE30" i="10"/>
  <c r="FY29" i="10"/>
  <c r="FZ29" i="10"/>
  <c r="FX29" i="10"/>
  <c r="HQ29" i="10"/>
  <c r="HP29" i="10"/>
  <c r="HR29" i="10"/>
  <c r="IA29" i="10" s="1"/>
  <c r="JH29" i="10"/>
  <c r="JI29" i="10"/>
  <c r="JG29" i="10"/>
  <c r="FY28" i="10"/>
  <c r="FZ28" i="10"/>
  <c r="FX28" i="10"/>
  <c r="HQ28" i="10"/>
  <c r="HP28" i="10"/>
  <c r="HR28" i="10"/>
  <c r="IA28" i="10" s="1"/>
  <c r="JH28" i="10"/>
  <c r="JG28" i="10"/>
  <c r="JI28" i="10"/>
  <c r="FW27" i="10"/>
  <c r="HO27" i="10"/>
  <c r="JF27" i="10"/>
  <c r="FV27" i="10"/>
  <c r="HN27" i="10"/>
  <c r="JE27" i="10"/>
  <c r="FW26" i="10"/>
  <c r="HO26" i="10"/>
  <c r="JF26" i="10"/>
  <c r="FV26" i="10"/>
  <c r="HN26" i="10"/>
  <c r="JE26" i="10"/>
  <c r="FW25" i="10"/>
  <c r="HO25" i="10"/>
  <c r="JF25" i="10"/>
  <c r="FV25" i="10"/>
  <c r="HN25" i="10"/>
  <c r="JE25" i="10"/>
  <c r="HR24" i="10"/>
  <c r="IA24" i="10" s="1"/>
  <c r="HQ24" i="10"/>
  <c r="HP24" i="10"/>
  <c r="JH24" i="10"/>
  <c r="JI24" i="10"/>
  <c r="JG24" i="10"/>
  <c r="FZ24" i="10"/>
  <c r="FY24" i="10"/>
  <c r="FX24" i="10"/>
  <c r="FV23" i="10"/>
  <c r="HN23" i="10"/>
  <c r="JE23" i="10"/>
  <c r="FW23" i="10"/>
  <c r="HO23" i="10"/>
  <c r="JF23" i="10"/>
  <c r="FV22" i="10"/>
  <c r="HN22" i="10"/>
  <c r="JE22" i="10"/>
  <c r="FW22" i="10"/>
  <c r="HO22" i="10"/>
  <c r="JF22" i="10"/>
  <c r="FZ21" i="10"/>
  <c r="FX21" i="10"/>
  <c r="FY21" i="10"/>
  <c r="HQ21" i="10"/>
  <c r="HR21" i="10"/>
  <c r="IA21" i="10" s="1"/>
  <c r="HP21" i="10"/>
  <c r="JI21" i="10"/>
  <c r="JH21" i="10"/>
  <c r="JG21" i="10"/>
  <c r="FZ20" i="10"/>
  <c r="FY20" i="10"/>
  <c r="FX20" i="10"/>
  <c r="HR20" i="10"/>
  <c r="IA20" i="10" s="1"/>
  <c r="HP20" i="10"/>
  <c r="HQ20" i="10"/>
  <c r="JI20" i="10"/>
  <c r="JH20" i="10"/>
  <c r="JG20" i="10"/>
  <c r="FY19" i="10"/>
  <c r="FX19" i="10"/>
  <c r="FZ19" i="10"/>
  <c r="HR19" i="10"/>
  <c r="IA19" i="10" s="1"/>
  <c r="HQ19" i="10"/>
  <c r="HP19" i="10"/>
  <c r="JI19" i="10"/>
  <c r="JH19" i="10"/>
  <c r="JG19" i="10"/>
  <c r="FV18" i="10"/>
  <c r="HN18" i="10"/>
  <c r="JE18" i="10"/>
  <c r="FW18" i="10"/>
  <c r="HO18" i="10"/>
  <c r="JF18" i="10"/>
  <c r="FV17" i="10"/>
  <c r="HN17" i="10"/>
  <c r="JE17" i="10"/>
  <c r="FW17" i="10"/>
  <c r="HO17" i="10"/>
  <c r="JF17" i="10"/>
  <c r="FY16" i="10"/>
  <c r="FX16" i="10"/>
  <c r="FZ16" i="10"/>
  <c r="HR16" i="10"/>
  <c r="IA16" i="10" s="1"/>
  <c r="HQ16" i="10"/>
  <c r="HP16" i="10"/>
  <c r="JH16" i="10"/>
  <c r="JG16" i="10"/>
  <c r="JI16" i="10"/>
  <c r="GR15" i="10"/>
  <c r="II15" i="10"/>
  <c r="FA15" i="10"/>
  <c r="GS15" i="10"/>
  <c r="IJ15" i="10"/>
  <c r="EZ15" i="10"/>
  <c r="EZ131" i="10"/>
  <c r="GR131" i="10"/>
  <c r="II131" i="10"/>
  <c r="FA131" i="10"/>
  <c r="GS131" i="10"/>
  <c r="EZ130" i="10"/>
  <c r="GR130" i="10"/>
  <c r="II130" i="10"/>
  <c r="FA130" i="10"/>
  <c r="GS130" i="10"/>
  <c r="EZ129" i="10"/>
  <c r="GR129" i="10"/>
  <c r="II129" i="10"/>
  <c r="FA129" i="10"/>
  <c r="GS129" i="10"/>
  <c r="EZ128" i="10"/>
  <c r="GR128" i="10"/>
  <c r="II128" i="10"/>
  <c r="FA128" i="10"/>
  <c r="GS128" i="10"/>
  <c r="EZ127" i="10"/>
  <c r="GR127" i="10"/>
  <c r="II127" i="10"/>
  <c r="FA127" i="10"/>
  <c r="GS127" i="10"/>
  <c r="FC126" i="10"/>
  <c r="FB126" i="10"/>
  <c r="FD126" i="10"/>
  <c r="FE126" i="10" s="1"/>
  <c r="IL126" i="10"/>
  <c r="IK126" i="10"/>
  <c r="IM126" i="10"/>
  <c r="IN126" i="10" s="1"/>
  <c r="IO126" i="10" s="1"/>
  <c r="GU126" i="10"/>
  <c r="GV126" i="10"/>
  <c r="GT126" i="10"/>
  <c r="EZ125" i="10"/>
  <c r="GR125" i="10"/>
  <c r="FA125" i="10"/>
  <c r="GS125" i="10"/>
  <c r="II125" i="10"/>
  <c r="FC124" i="10"/>
  <c r="FD124" i="10"/>
  <c r="FE124" i="10" s="1"/>
  <c r="FB124" i="10"/>
  <c r="GU124" i="10"/>
  <c r="GV124" i="10"/>
  <c r="GT124" i="10"/>
  <c r="IL124" i="10"/>
  <c r="IM124" i="10"/>
  <c r="IN124" i="10" s="1"/>
  <c r="IO124" i="10" s="1"/>
  <c r="IK124" i="10"/>
  <c r="EZ123" i="10"/>
  <c r="GR123" i="10"/>
  <c r="II123" i="10"/>
  <c r="FA123" i="10"/>
  <c r="GS123" i="10"/>
  <c r="FC122" i="10"/>
  <c r="FD122" i="10"/>
  <c r="FE122" i="10" s="1"/>
  <c r="FB122" i="10"/>
  <c r="GU122" i="10"/>
  <c r="GV122" i="10"/>
  <c r="GT122" i="10"/>
  <c r="IL122" i="10"/>
  <c r="IM122" i="10"/>
  <c r="IN122" i="10" s="1"/>
  <c r="IO122" i="10" s="1"/>
  <c r="IK122" i="10"/>
  <c r="FA121" i="10"/>
  <c r="GR121" i="10"/>
  <c r="II121" i="10"/>
  <c r="EZ121" i="10"/>
  <c r="GS121" i="10"/>
  <c r="EZ120" i="10"/>
  <c r="GS120" i="10"/>
  <c r="II120" i="10"/>
  <c r="FA120" i="10"/>
  <c r="GR120" i="10"/>
  <c r="FC119" i="10"/>
  <c r="FD119" i="10"/>
  <c r="FE119" i="10" s="1"/>
  <c r="FB119" i="10"/>
  <c r="GU119" i="10"/>
  <c r="GV119" i="10"/>
  <c r="GT119" i="10"/>
  <c r="IL119" i="10"/>
  <c r="IM119" i="10"/>
  <c r="IN119" i="10" s="1"/>
  <c r="IO119" i="10" s="1"/>
  <c r="IK119" i="10"/>
  <c r="EZ118" i="10"/>
  <c r="GR118" i="10"/>
  <c r="II118" i="10"/>
  <c r="FA118" i="10"/>
  <c r="GS118" i="10"/>
  <c r="EZ117" i="10"/>
  <c r="GR117" i="10"/>
  <c r="II117" i="10"/>
  <c r="FA117" i="10"/>
  <c r="GS117" i="10"/>
  <c r="EZ116" i="10"/>
  <c r="GR116" i="10"/>
  <c r="II116" i="10"/>
  <c r="FA116" i="10"/>
  <c r="GS116" i="10"/>
  <c r="FC115" i="10"/>
  <c r="FD115" i="10"/>
  <c r="FE115" i="10" s="1"/>
  <c r="FB115" i="10"/>
  <c r="GU115" i="10"/>
  <c r="GV115" i="10"/>
  <c r="GT115" i="10"/>
  <c r="IL115" i="10"/>
  <c r="IM115" i="10"/>
  <c r="IN115" i="10" s="1"/>
  <c r="IO115" i="10" s="1"/>
  <c r="IK115" i="10"/>
  <c r="EZ114" i="10"/>
  <c r="GR114" i="10"/>
  <c r="II114" i="10"/>
  <c r="FA114" i="10"/>
  <c r="GS114" i="10"/>
  <c r="EZ113" i="10"/>
  <c r="GR113" i="10"/>
  <c r="II113" i="10"/>
  <c r="FA113" i="10"/>
  <c r="GS113" i="10"/>
  <c r="EZ112" i="10"/>
  <c r="GS112" i="10"/>
  <c r="II112" i="10"/>
  <c r="FA112" i="10"/>
  <c r="GR112" i="10"/>
  <c r="FC111" i="10"/>
  <c r="FB111" i="10"/>
  <c r="FD111" i="10"/>
  <c r="FE111" i="10" s="1"/>
  <c r="IL111" i="10"/>
  <c r="IK111" i="10"/>
  <c r="IM111" i="10"/>
  <c r="IN111" i="10" s="1"/>
  <c r="IO111" i="10" s="1"/>
  <c r="GU111" i="10"/>
  <c r="GV111" i="10"/>
  <c r="GT111" i="10"/>
  <c r="EZ110" i="10"/>
  <c r="GS110" i="10"/>
  <c r="II110" i="10"/>
  <c r="FA110" i="10"/>
  <c r="GR110" i="10"/>
  <c r="EZ109" i="10"/>
  <c r="GR109" i="10"/>
  <c r="IJ109" i="10"/>
  <c r="FA109" i="10"/>
  <c r="GS109" i="10"/>
  <c r="EZ108" i="10"/>
  <c r="GR108" i="10"/>
  <c r="II108" i="10"/>
  <c r="FA108" i="10"/>
  <c r="GS108" i="10"/>
  <c r="FC107" i="10"/>
  <c r="FB107" i="10"/>
  <c r="FD107" i="10"/>
  <c r="FE107" i="10" s="1"/>
  <c r="GU107" i="10"/>
  <c r="GV107" i="10"/>
  <c r="GT107" i="10"/>
  <c r="IL107" i="10"/>
  <c r="IK107" i="10"/>
  <c r="IM107" i="10"/>
  <c r="IN107" i="10" s="1"/>
  <c r="IO107" i="10" s="1"/>
  <c r="FC106" i="10"/>
  <c r="FD106" i="10"/>
  <c r="FE106" i="10" s="1"/>
  <c r="FB106" i="10"/>
  <c r="GU106" i="10"/>
  <c r="GT106" i="10"/>
  <c r="GV106" i="10"/>
  <c r="IL106" i="10"/>
  <c r="IM106" i="10"/>
  <c r="IN106" i="10" s="1"/>
  <c r="IO106" i="10" s="1"/>
  <c r="IK106" i="10"/>
  <c r="FA105" i="10"/>
  <c r="GS105" i="10"/>
  <c r="IJ105" i="10"/>
  <c r="EZ105" i="10"/>
  <c r="GR105" i="10"/>
  <c r="FA104" i="10"/>
  <c r="GS104" i="10"/>
  <c r="IJ104" i="10"/>
  <c r="EZ104" i="10"/>
  <c r="GR104" i="10"/>
  <c r="FA103" i="10"/>
  <c r="GS103" i="10"/>
  <c r="IJ103" i="10"/>
  <c r="EZ103" i="10"/>
  <c r="GR103" i="10"/>
  <c r="FA102" i="10"/>
  <c r="GS102" i="10"/>
  <c r="IJ102" i="10"/>
  <c r="EZ102" i="10"/>
  <c r="GR102" i="10"/>
  <c r="FA101" i="10"/>
  <c r="GS101" i="10"/>
  <c r="IJ101" i="10"/>
  <c r="EZ101" i="10"/>
  <c r="GR101" i="10"/>
  <c r="FA100" i="10"/>
  <c r="GS100" i="10"/>
  <c r="IJ100" i="10"/>
  <c r="EZ100" i="10"/>
  <c r="GR100" i="10"/>
  <c r="FA99" i="10"/>
  <c r="GS99" i="10"/>
  <c r="IJ99" i="10"/>
  <c r="EZ99" i="10"/>
  <c r="GR99" i="10"/>
  <c r="EZ98" i="10"/>
  <c r="GS98" i="10"/>
  <c r="IJ98" i="10"/>
  <c r="FA98" i="10"/>
  <c r="GR98" i="10"/>
  <c r="FD97" i="10"/>
  <c r="FE97" i="10" s="1"/>
  <c r="FC97" i="10"/>
  <c r="FB97" i="10"/>
  <c r="GV97" i="10"/>
  <c r="GT97" i="10"/>
  <c r="GU97" i="10"/>
  <c r="IM97" i="10"/>
  <c r="IN97" i="10" s="1"/>
  <c r="IO97" i="10" s="1"/>
  <c r="IL97" i="10"/>
  <c r="IK97" i="10"/>
  <c r="FD96" i="10"/>
  <c r="FE96" i="10" s="1"/>
  <c r="FB96" i="10"/>
  <c r="FC96" i="10"/>
  <c r="GV96" i="10"/>
  <c r="GU96" i="10"/>
  <c r="GT96" i="10"/>
  <c r="IM96" i="10"/>
  <c r="IN96" i="10" s="1"/>
  <c r="IO96" i="10" s="1"/>
  <c r="IK96" i="10"/>
  <c r="IL96" i="10"/>
  <c r="FD95" i="10"/>
  <c r="FE95" i="10" s="1"/>
  <c r="FC95" i="10"/>
  <c r="FB95" i="10"/>
  <c r="GV95" i="10"/>
  <c r="GT95" i="10"/>
  <c r="GU95" i="10"/>
  <c r="IM95" i="10"/>
  <c r="IN95" i="10" s="1"/>
  <c r="IO95" i="10" s="1"/>
  <c r="IL95" i="10"/>
  <c r="IK95" i="10"/>
  <c r="EZ94" i="10"/>
  <c r="GR94" i="10"/>
  <c r="II94" i="10"/>
  <c r="FA94" i="10"/>
  <c r="GS94" i="10"/>
  <c r="EZ93" i="10"/>
  <c r="GR93" i="10"/>
  <c r="II93" i="10"/>
  <c r="FA93" i="10"/>
  <c r="GS93" i="10"/>
  <c r="EZ92" i="10"/>
  <c r="GR92" i="10"/>
  <c r="II92" i="10"/>
  <c r="FA92" i="10"/>
  <c r="GS92" i="10"/>
  <c r="EZ91" i="10"/>
  <c r="GR91" i="10"/>
  <c r="II91" i="10"/>
  <c r="FA91" i="10"/>
  <c r="GS91" i="10"/>
  <c r="EZ90" i="10"/>
  <c r="GR90" i="10"/>
  <c r="II90" i="10"/>
  <c r="FA90" i="10"/>
  <c r="GS90" i="10"/>
  <c r="FC89" i="10"/>
  <c r="FD89" i="10"/>
  <c r="FE89" i="10" s="1"/>
  <c r="FB89" i="10"/>
  <c r="GU89" i="10"/>
  <c r="GT89" i="10"/>
  <c r="GV89" i="10"/>
  <c r="IL89" i="10"/>
  <c r="IK89" i="10"/>
  <c r="IM89" i="10"/>
  <c r="IN89" i="10" s="1"/>
  <c r="IO89" i="10" s="1"/>
  <c r="EZ88" i="10"/>
  <c r="GR88" i="10"/>
  <c r="II88" i="10"/>
  <c r="FA88" i="10"/>
  <c r="GS88" i="10"/>
  <c r="FC87" i="10"/>
  <c r="FB87" i="10"/>
  <c r="FD87" i="10"/>
  <c r="FE87" i="10" s="1"/>
  <c r="GU87" i="10"/>
  <c r="GT87" i="10"/>
  <c r="GV87" i="10"/>
  <c r="IL87" i="10"/>
  <c r="IM87" i="10"/>
  <c r="IN87" i="10" s="1"/>
  <c r="IO87" i="10" s="1"/>
  <c r="IK87" i="10"/>
  <c r="EZ86" i="10"/>
  <c r="GR86" i="10"/>
  <c r="II86" i="10"/>
  <c r="FA86" i="10"/>
  <c r="GS86" i="10"/>
  <c r="FC85" i="10"/>
  <c r="FB85" i="10"/>
  <c r="FD85" i="10"/>
  <c r="FE85" i="10" s="1"/>
  <c r="GU85" i="10"/>
  <c r="GV85" i="10"/>
  <c r="GT85" i="10"/>
  <c r="IL85" i="10"/>
  <c r="IK85" i="10"/>
  <c r="IM85" i="10"/>
  <c r="IN85" i="10" s="1"/>
  <c r="IO85" i="10" s="1"/>
  <c r="FC84" i="10"/>
  <c r="FD84" i="10"/>
  <c r="FE84" i="10" s="1"/>
  <c r="FB84" i="10"/>
  <c r="GU84" i="10"/>
  <c r="GT84" i="10"/>
  <c r="GV84" i="10"/>
  <c r="IL84" i="10"/>
  <c r="IM84" i="10"/>
  <c r="IN84" i="10" s="1"/>
  <c r="IO84" i="10" s="1"/>
  <c r="IK84" i="10"/>
  <c r="FC83" i="10"/>
  <c r="FB83" i="10"/>
  <c r="FD83" i="10"/>
  <c r="FE83" i="10" s="1"/>
  <c r="GU83" i="10"/>
  <c r="GV83" i="10"/>
  <c r="GT83" i="10"/>
  <c r="IL83" i="10"/>
  <c r="IK83" i="10"/>
  <c r="IM83" i="10"/>
  <c r="IN83" i="10" s="1"/>
  <c r="IO83" i="10" s="1"/>
  <c r="EZ82" i="10"/>
  <c r="GR82" i="10"/>
  <c r="II82" i="10"/>
  <c r="FA82" i="10"/>
  <c r="GS82" i="10"/>
  <c r="IJ82" i="10"/>
  <c r="EZ81" i="10"/>
  <c r="GR81" i="10"/>
  <c r="II81" i="10"/>
  <c r="FA81" i="10"/>
  <c r="GS81" i="10"/>
  <c r="EZ80" i="10"/>
  <c r="GR80" i="10"/>
  <c r="II80" i="10"/>
  <c r="FA80" i="10"/>
  <c r="GS80" i="10"/>
  <c r="FC79" i="10"/>
  <c r="FB79" i="10"/>
  <c r="FD79" i="10"/>
  <c r="FE79" i="10" s="1"/>
  <c r="GU79" i="10"/>
  <c r="GV79" i="10"/>
  <c r="GT79" i="10"/>
  <c r="IL79" i="10"/>
  <c r="IK79" i="10"/>
  <c r="IM79" i="10"/>
  <c r="IN79" i="10" s="1"/>
  <c r="IO79" i="10" s="1"/>
  <c r="EZ78" i="10"/>
  <c r="GR78" i="10"/>
  <c r="II78" i="10"/>
  <c r="FA78" i="10"/>
  <c r="GS78" i="10"/>
  <c r="EZ77" i="10"/>
  <c r="GR77" i="10"/>
  <c r="II77" i="10"/>
  <c r="FA77" i="10"/>
  <c r="GS77" i="10"/>
  <c r="EZ76" i="10"/>
  <c r="GR76" i="10"/>
  <c r="II76" i="10"/>
  <c r="FA76" i="10"/>
  <c r="GS76" i="10"/>
  <c r="FC75" i="10"/>
  <c r="FB75" i="10"/>
  <c r="FD75" i="10"/>
  <c r="FE75" i="10" s="1"/>
  <c r="GU75" i="10"/>
  <c r="GV75" i="10"/>
  <c r="GT75" i="10"/>
  <c r="IL75" i="10"/>
  <c r="IK75" i="10"/>
  <c r="IM75" i="10"/>
  <c r="IN75" i="10" s="1"/>
  <c r="IO75" i="10" s="1"/>
  <c r="EZ74" i="10"/>
  <c r="GR74" i="10"/>
  <c r="II74" i="10"/>
  <c r="FA74" i="10"/>
  <c r="GS74" i="10"/>
  <c r="FC73" i="10"/>
  <c r="FB73" i="10"/>
  <c r="FD73" i="10"/>
  <c r="FE73" i="10" s="1"/>
  <c r="GU73" i="10"/>
  <c r="GV73" i="10"/>
  <c r="GT73" i="10"/>
  <c r="IL73" i="10"/>
  <c r="IK73" i="10"/>
  <c r="IM73" i="10"/>
  <c r="IN73" i="10" s="1"/>
  <c r="IO73" i="10" s="1"/>
  <c r="FC72" i="10"/>
  <c r="FD72" i="10"/>
  <c r="FE72" i="10" s="1"/>
  <c r="FB72" i="10"/>
  <c r="GU72" i="10"/>
  <c r="GT72" i="10"/>
  <c r="GV72" i="10"/>
  <c r="IL72" i="10"/>
  <c r="IM72" i="10"/>
  <c r="IN72" i="10" s="1"/>
  <c r="IO72" i="10" s="1"/>
  <c r="IK72" i="10"/>
  <c r="EZ71" i="10"/>
  <c r="GR71" i="10"/>
  <c r="II71" i="10"/>
  <c r="FA71" i="10"/>
  <c r="GS71" i="10"/>
  <c r="EZ70" i="10"/>
  <c r="GR70" i="10"/>
  <c r="II70" i="10"/>
  <c r="FA70" i="10"/>
  <c r="GS70" i="10"/>
  <c r="FC69" i="10"/>
  <c r="FB69" i="10"/>
  <c r="FD69" i="10"/>
  <c r="FE69" i="10" s="1"/>
  <c r="GU69" i="10"/>
  <c r="GV69" i="10"/>
  <c r="GT69" i="10"/>
  <c r="IL69" i="10"/>
  <c r="IK69" i="10"/>
  <c r="IM69" i="10"/>
  <c r="IN69" i="10" s="1"/>
  <c r="IO69" i="10" s="1"/>
  <c r="FC68" i="10"/>
  <c r="FD68" i="10"/>
  <c r="FE68" i="10" s="1"/>
  <c r="FB68" i="10"/>
  <c r="GU68" i="10"/>
  <c r="GT68" i="10"/>
  <c r="GV68" i="10"/>
  <c r="IL68" i="10"/>
  <c r="IM68" i="10"/>
  <c r="IN68" i="10" s="1"/>
  <c r="IO68" i="10" s="1"/>
  <c r="IK68" i="10"/>
  <c r="EZ67" i="10"/>
  <c r="GR67" i="10"/>
  <c r="II67" i="10"/>
  <c r="FA67" i="10"/>
  <c r="GS67" i="10"/>
  <c r="FC66" i="10"/>
  <c r="FB66" i="10"/>
  <c r="FD66" i="10"/>
  <c r="FE66" i="10" s="1"/>
  <c r="GU66" i="10"/>
  <c r="GT66" i="10"/>
  <c r="GV66" i="10"/>
  <c r="IL66" i="10"/>
  <c r="IK66" i="10"/>
  <c r="IM66" i="10"/>
  <c r="IN66" i="10" s="1"/>
  <c r="IO66" i="10" s="1"/>
  <c r="FD65" i="10"/>
  <c r="FE65" i="10" s="1"/>
  <c r="IL65" i="10"/>
  <c r="IM65" i="10"/>
  <c r="IN65" i="10" s="1"/>
  <c r="IO65" i="10" s="1"/>
  <c r="IK65" i="10"/>
  <c r="EZ64" i="10"/>
  <c r="GR64" i="10"/>
  <c r="II64" i="10"/>
  <c r="FA64" i="10"/>
  <c r="GS64" i="10"/>
  <c r="IJ64" i="10"/>
  <c r="FA63" i="10"/>
  <c r="GS63" i="10"/>
  <c r="II63" i="10"/>
  <c r="EZ63" i="10"/>
  <c r="GR63" i="10"/>
  <c r="FA62" i="10"/>
  <c r="GS62" i="10"/>
  <c r="IJ62" i="10"/>
  <c r="EZ62" i="10"/>
  <c r="GR62" i="10"/>
  <c r="FC61" i="10"/>
  <c r="FB61" i="10"/>
  <c r="FD61" i="10"/>
  <c r="FE61" i="10" s="1"/>
  <c r="GU61" i="10"/>
  <c r="GT61" i="10"/>
  <c r="GV61" i="10"/>
  <c r="IL61" i="10"/>
  <c r="IK61" i="10"/>
  <c r="IM61" i="10"/>
  <c r="IN61" i="10" s="1"/>
  <c r="IO61" i="10" s="1"/>
  <c r="FA60" i="10"/>
  <c r="GS60" i="10"/>
  <c r="IJ60" i="10"/>
  <c r="EZ60" i="10"/>
  <c r="GR60" i="10"/>
  <c r="FA59" i="10"/>
  <c r="GS59" i="10"/>
  <c r="IJ59" i="10"/>
  <c r="EZ59" i="10"/>
  <c r="GR59" i="10"/>
  <c r="FC58" i="10"/>
  <c r="FB58" i="10"/>
  <c r="FD58" i="10"/>
  <c r="FE58" i="10" s="1"/>
  <c r="GU58" i="10"/>
  <c r="GT58" i="10"/>
  <c r="GV58" i="10"/>
  <c r="IL58" i="10"/>
  <c r="IK58" i="10"/>
  <c r="IM58" i="10"/>
  <c r="IN58" i="10" s="1"/>
  <c r="IO58" i="10" s="1"/>
  <c r="FA57" i="10"/>
  <c r="GS57" i="10"/>
  <c r="IJ57" i="10"/>
  <c r="EZ57" i="10"/>
  <c r="GR57" i="10"/>
  <c r="FC56" i="10"/>
  <c r="FB56" i="10"/>
  <c r="FD56" i="10"/>
  <c r="FE56" i="10" s="1"/>
  <c r="GU56" i="10"/>
  <c r="GT56" i="10"/>
  <c r="GV56" i="10"/>
  <c r="IL56" i="10"/>
  <c r="IK56" i="10"/>
  <c r="IM56" i="10"/>
  <c r="IN56" i="10" s="1"/>
  <c r="IO56" i="10" s="1"/>
  <c r="FA54" i="10"/>
  <c r="GS54" i="10"/>
  <c r="IJ54" i="10"/>
  <c r="EZ54" i="10"/>
  <c r="GR54" i="10"/>
  <c r="FA53" i="10"/>
  <c r="GS53" i="10"/>
  <c r="IJ53" i="10"/>
  <c r="EZ53" i="10"/>
  <c r="GR53" i="10"/>
  <c r="FA52" i="10"/>
  <c r="GS52" i="10"/>
  <c r="IJ52" i="10"/>
  <c r="EZ52" i="10"/>
  <c r="GR52" i="10"/>
  <c r="FC51" i="10"/>
  <c r="FB51" i="10"/>
  <c r="FD51" i="10"/>
  <c r="FE51" i="10" s="1"/>
  <c r="GU51" i="10"/>
  <c r="GT51" i="10"/>
  <c r="GV51" i="10"/>
  <c r="IL51" i="10"/>
  <c r="IK51" i="10"/>
  <c r="IM51" i="10"/>
  <c r="IN51" i="10" s="1"/>
  <c r="IO51" i="10" s="1"/>
  <c r="FA50" i="10"/>
  <c r="GS50" i="10"/>
  <c r="IJ50" i="10"/>
  <c r="EZ50" i="10"/>
  <c r="GR50" i="10"/>
  <c r="FA49" i="10"/>
  <c r="GS49" i="10"/>
  <c r="IJ49" i="10"/>
  <c r="EZ49" i="10"/>
  <c r="GR49" i="10"/>
  <c r="FA48" i="10"/>
  <c r="GS48" i="10"/>
  <c r="IJ48" i="10"/>
  <c r="EZ48" i="10"/>
  <c r="GR48" i="10"/>
  <c r="FA46" i="10"/>
  <c r="GS46" i="10"/>
  <c r="IJ46" i="10"/>
  <c r="EZ46" i="10"/>
  <c r="GR46" i="10"/>
  <c r="FA45" i="10"/>
  <c r="GS45" i="10"/>
  <c r="IJ45" i="10"/>
  <c r="EZ45" i="10"/>
  <c r="GR45" i="10"/>
  <c r="FA44" i="10"/>
  <c r="GS44" i="10"/>
  <c r="IJ44" i="10"/>
  <c r="EZ44" i="10"/>
  <c r="GR44" i="10"/>
  <c r="FC43" i="10"/>
  <c r="FB43" i="10"/>
  <c r="FD43" i="10"/>
  <c r="FE43" i="10" s="1"/>
  <c r="GU43" i="10"/>
  <c r="GT43" i="10"/>
  <c r="GV43" i="10"/>
  <c r="IL43" i="10"/>
  <c r="IK43" i="10"/>
  <c r="IM43" i="10"/>
  <c r="IN43" i="10" s="1"/>
  <c r="IO43" i="10" s="1"/>
  <c r="FA42" i="10"/>
  <c r="GS42" i="10"/>
  <c r="IJ42" i="10"/>
  <c r="EZ42" i="10"/>
  <c r="GR42" i="10"/>
  <c r="FC41" i="10"/>
  <c r="FB41" i="10"/>
  <c r="FD41" i="10"/>
  <c r="FE41" i="10" s="1"/>
  <c r="GU41" i="10"/>
  <c r="GT41" i="10"/>
  <c r="GV41" i="10"/>
  <c r="IL41" i="10"/>
  <c r="IK41" i="10"/>
  <c r="IM41" i="10"/>
  <c r="IN41" i="10" s="1"/>
  <c r="IO41" i="10" s="1"/>
  <c r="FA40" i="10"/>
  <c r="GS40" i="10"/>
  <c r="IJ40" i="10"/>
  <c r="EZ40" i="10"/>
  <c r="GR40" i="10"/>
  <c r="FC39" i="10"/>
  <c r="FB39" i="10"/>
  <c r="FD39" i="10"/>
  <c r="FE39" i="10" s="1"/>
  <c r="GU39" i="10"/>
  <c r="GT39" i="10"/>
  <c r="GV39" i="10"/>
  <c r="IL39" i="10"/>
  <c r="IK39" i="10"/>
  <c r="IM39" i="10"/>
  <c r="IN39" i="10" s="1"/>
  <c r="IO39" i="10" s="1"/>
  <c r="FC38" i="10"/>
  <c r="FB38" i="10"/>
  <c r="FD38" i="10"/>
  <c r="FE38" i="10" s="1"/>
  <c r="GU38" i="10"/>
  <c r="GT38" i="10"/>
  <c r="GV38" i="10"/>
  <c r="IL38" i="10"/>
  <c r="IK38" i="10"/>
  <c r="IM38" i="10"/>
  <c r="IN38" i="10" s="1"/>
  <c r="IO38" i="10" s="1"/>
  <c r="FA37" i="10"/>
  <c r="GS37" i="10"/>
  <c r="IJ37" i="10"/>
  <c r="EZ37" i="10"/>
  <c r="GR37" i="10"/>
  <c r="FC36" i="10"/>
  <c r="FB36" i="10"/>
  <c r="FD36" i="10"/>
  <c r="FE36" i="10" s="1"/>
  <c r="GU36" i="10"/>
  <c r="GT36" i="10"/>
  <c r="GV36" i="10"/>
  <c r="IL36" i="10"/>
  <c r="IK36" i="10"/>
  <c r="IM36" i="10"/>
  <c r="IN36" i="10" s="1"/>
  <c r="IO36" i="10" s="1"/>
  <c r="FC35" i="10"/>
  <c r="FB35" i="10"/>
  <c r="FD35" i="10"/>
  <c r="FE35" i="10" s="1"/>
  <c r="GU35" i="10"/>
  <c r="GT35" i="10"/>
  <c r="GV35" i="10"/>
  <c r="IL35" i="10"/>
  <c r="IK35" i="10"/>
  <c r="IM35" i="10"/>
  <c r="IN35" i="10" s="1"/>
  <c r="IO35" i="10" s="1"/>
  <c r="FA34" i="10"/>
  <c r="GS34" i="10"/>
  <c r="IJ34" i="10"/>
  <c r="EZ34" i="10"/>
  <c r="GR34" i="10"/>
  <c r="EZ33" i="10"/>
  <c r="GR33" i="10"/>
  <c r="II33" i="10"/>
  <c r="FW33" i="10"/>
  <c r="HO33" i="10"/>
  <c r="FC32" i="10"/>
  <c r="FB32" i="10"/>
  <c r="FD32" i="10"/>
  <c r="FE32" i="10" s="1"/>
  <c r="GU32" i="10"/>
  <c r="GV32" i="10"/>
  <c r="GT32" i="10"/>
  <c r="IL32" i="10"/>
  <c r="IM32" i="10"/>
  <c r="IN32" i="10" s="1"/>
  <c r="IO32" i="10" s="1"/>
  <c r="IK32" i="10"/>
  <c r="EZ31" i="10"/>
  <c r="GS31" i="10"/>
  <c r="II31" i="10"/>
  <c r="FA31" i="10"/>
  <c r="GR31" i="10"/>
  <c r="FA30" i="10"/>
  <c r="GR30" i="10"/>
  <c r="IJ30" i="10"/>
  <c r="EZ30" i="10"/>
  <c r="GS30" i="10"/>
  <c r="GU29" i="10"/>
  <c r="GT29" i="10"/>
  <c r="GV29" i="10"/>
  <c r="FC29" i="10"/>
  <c r="FD29" i="10"/>
  <c r="FE29" i="10" s="1"/>
  <c r="FB29" i="10"/>
  <c r="IL29" i="10"/>
  <c r="IM29" i="10"/>
  <c r="IN29" i="10" s="1"/>
  <c r="IO29" i="10" s="1"/>
  <c r="IK29" i="10"/>
  <c r="FC28" i="10"/>
  <c r="FB28" i="10"/>
  <c r="FD28" i="10"/>
  <c r="FE28" i="10" s="1"/>
  <c r="IL28" i="10"/>
  <c r="IK28" i="10"/>
  <c r="IM28" i="10"/>
  <c r="IN28" i="10" s="1"/>
  <c r="IO28" i="10" s="1"/>
  <c r="GU28" i="10"/>
  <c r="GV28" i="10"/>
  <c r="GT28" i="10"/>
  <c r="EZ27" i="10"/>
  <c r="GS27" i="10"/>
  <c r="II27" i="10"/>
  <c r="FA27" i="10"/>
  <c r="GR27" i="10"/>
  <c r="FA26" i="10"/>
  <c r="GR26" i="10"/>
  <c r="IJ26" i="10"/>
  <c r="EZ26" i="10"/>
  <c r="GS26" i="10"/>
  <c r="EZ25" i="10"/>
  <c r="GS25" i="10"/>
  <c r="II25" i="10"/>
  <c r="FA25" i="10"/>
  <c r="GR25" i="10"/>
  <c r="IL24" i="10"/>
  <c r="IK24" i="10"/>
  <c r="IM24" i="10"/>
  <c r="IN24" i="10" s="1"/>
  <c r="IO24" i="10" s="1"/>
  <c r="FC24" i="10"/>
  <c r="FD24" i="10"/>
  <c r="FE24" i="10" s="1"/>
  <c r="FB24" i="10"/>
  <c r="GU24" i="10"/>
  <c r="GV24" i="10"/>
  <c r="GT24" i="10"/>
  <c r="EZ23" i="10"/>
  <c r="GR23" i="10"/>
  <c r="II23" i="10"/>
  <c r="FA23" i="10"/>
  <c r="GS23" i="10"/>
  <c r="EZ22" i="10"/>
  <c r="GR22" i="10"/>
  <c r="II22" i="10"/>
  <c r="FA22" i="10"/>
  <c r="GS22" i="10"/>
  <c r="FC21" i="10"/>
  <c r="FD21" i="10"/>
  <c r="FE21" i="10" s="1"/>
  <c r="FB21" i="10"/>
  <c r="GU21" i="10"/>
  <c r="GV21" i="10"/>
  <c r="GT21" i="10"/>
  <c r="IL21" i="10"/>
  <c r="IM21" i="10"/>
  <c r="IN21" i="10" s="1"/>
  <c r="IO21" i="10" s="1"/>
  <c r="IK21" i="10"/>
  <c r="FC20" i="10"/>
  <c r="FD20" i="10"/>
  <c r="FE20" i="10" s="1"/>
  <c r="FB20" i="10"/>
  <c r="GU20" i="10"/>
  <c r="GV20" i="10"/>
  <c r="GT20" i="10"/>
  <c r="IL20" i="10"/>
  <c r="IM20" i="10"/>
  <c r="IN20" i="10" s="1"/>
  <c r="IO20" i="10" s="1"/>
  <c r="IK20" i="10"/>
  <c r="FC19" i="10"/>
  <c r="FD19" i="10"/>
  <c r="FE19" i="10" s="1"/>
  <c r="FB19" i="10"/>
  <c r="GU19" i="10"/>
  <c r="GV19" i="10"/>
  <c r="GT19" i="10"/>
  <c r="IL19" i="10"/>
  <c r="IM19" i="10"/>
  <c r="IN19" i="10" s="1"/>
  <c r="IO19" i="10" s="1"/>
  <c r="IK19" i="10"/>
  <c r="EZ18" i="10"/>
  <c r="GR18" i="10"/>
  <c r="II18" i="10"/>
  <c r="FA18" i="10"/>
  <c r="GS18" i="10"/>
  <c r="EZ17" i="10"/>
  <c r="GR17" i="10"/>
  <c r="II17" i="10"/>
  <c r="FA17" i="10"/>
  <c r="GS17" i="10"/>
  <c r="FC16" i="10"/>
  <c r="FD16" i="10"/>
  <c r="FE16" i="10" s="1"/>
  <c r="FB16" i="10"/>
  <c r="GU16" i="10"/>
  <c r="GV16" i="10"/>
  <c r="GT16" i="10"/>
  <c r="IL16" i="10"/>
  <c r="IM16" i="10"/>
  <c r="IN16" i="10" s="1"/>
  <c r="IO16" i="10" s="1"/>
  <c r="IK16" i="10"/>
  <c r="FV15" i="10"/>
  <c r="HN15" i="10"/>
  <c r="JE15" i="10"/>
  <c r="FW15" i="10"/>
  <c r="HO15" i="10"/>
  <c r="CY150" i="9"/>
  <c r="CZ150" i="9" s="1"/>
  <c r="EX150" i="9"/>
  <c r="EY150" i="9"/>
  <c r="FB150" i="9" s="1"/>
  <c r="FC150" i="9" s="1"/>
  <c r="DK150" i="9"/>
  <c r="DL150" i="9"/>
  <c r="DN150" i="9" s="1"/>
  <c r="DK149" i="9"/>
  <c r="CY154" i="9"/>
  <c r="CZ154" i="9" s="1"/>
  <c r="EX154" i="9"/>
  <c r="EY154" i="9"/>
  <c r="FB154" i="9" s="1"/>
  <c r="FC154" i="9" s="1"/>
  <c r="FK154" i="9"/>
  <c r="FL154" i="9"/>
  <c r="FN154" i="9" s="1"/>
  <c r="FK149" i="9"/>
  <c r="DX149" i="9"/>
  <c r="EL149" i="9"/>
  <c r="EO149" i="9" s="1"/>
  <c r="EX149" i="9"/>
  <c r="FL149" i="9"/>
  <c r="FO149" i="9" s="1"/>
  <c r="CY149" i="9"/>
  <c r="DA149" i="9" s="1"/>
  <c r="DL149" i="9"/>
  <c r="DM149" i="9" s="1"/>
  <c r="DY149" i="9"/>
  <c r="EB149" i="9" s="1"/>
  <c r="EY149" i="9"/>
  <c r="EZ149" i="9" s="1"/>
  <c r="EK149" i="9"/>
  <c r="EY65" i="9"/>
  <c r="FB65" i="9" s="1"/>
  <c r="FC65" i="9" s="1"/>
  <c r="FK121" i="9"/>
  <c r="EK125" i="9"/>
  <c r="EL123" i="9"/>
  <c r="EO123" i="9" s="1"/>
  <c r="DL125" i="9"/>
  <c r="DN125" i="9" s="1"/>
  <c r="DA29" i="9"/>
  <c r="EL125" i="9"/>
  <c r="EM125" i="9" s="1"/>
  <c r="CZ29" i="9"/>
  <c r="DY123" i="9"/>
  <c r="EA123" i="9" s="1"/>
  <c r="EY125" i="9"/>
  <c r="EZ125" i="9" s="1"/>
  <c r="CY65" i="9"/>
  <c r="DA65" i="9" s="1"/>
  <c r="FL123" i="9"/>
  <c r="FN123" i="9" s="1"/>
  <c r="EX125" i="9"/>
  <c r="DK125" i="9"/>
  <c r="DX123" i="9"/>
  <c r="EX123" i="9"/>
  <c r="FL125" i="9"/>
  <c r="FO125" i="9" s="1"/>
  <c r="FK125" i="9"/>
  <c r="CX123" i="9"/>
  <c r="FK123" i="9"/>
  <c r="DK123" i="9"/>
  <c r="CX125" i="9"/>
  <c r="CY123" i="9"/>
  <c r="CZ123" i="9" s="1"/>
  <c r="EY123" i="9"/>
  <c r="FA123" i="9" s="1"/>
  <c r="CY125" i="9"/>
  <c r="DA125" i="9" s="1"/>
  <c r="DX125" i="9"/>
  <c r="EK123" i="9"/>
  <c r="FK65" i="9"/>
  <c r="CY83" i="9"/>
  <c r="DB83" i="9" s="1"/>
  <c r="DC83" i="9" s="1"/>
  <c r="FK83" i="9"/>
  <c r="EY38" i="9"/>
  <c r="FA38" i="9" s="1"/>
  <c r="EN29" i="9"/>
  <c r="FL83" i="9"/>
  <c r="FO83" i="9" s="1"/>
  <c r="EK82" i="9"/>
  <c r="FK82" i="9"/>
  <c r="CX83" i="9"/>
  <c r="EL83" i="9"/>
  <c r="EN83" i="9" s="1"/>
  <c r="EO29" i="9"/>
  <c r="EY83" i="9"/>
  <c r="EZ83" i="9" s="1"/>
  <c r="DK83" i="9"/>
  <c r="DX83" i="9"/>
  <c r="EK83" i="9"/>
  <c r="DL83" i="9"/>
  <c r="DO83" i="9" s="1"/>
  <c r="EX83" i="9"/>
  <c r="FK20" i="9"/>
  <c r="EZ29" i="9"/>
  <c r="EY28" i="9"/>
  <c r="EZ28" i="9" s="1"/>
  <c r="EK28" i="9"/>
  <c r="FL28" i="9"/>
  <c r="FO28" i="9" s="1"/>
  <c r="GS132" i="10"/>
  <c r="GV132" i="10" s="1"/>
  <c r="DK28" i="9"/>
  <c r="CX19" i="9"/>
  <c r="JE132" i="10"/>
  <c r="DL28" i="9"/>
  <c r="DN28" i="9" s="1"/>
  <c r="DL19" i="9"/>
  <c r="DO19" i="9" s="1"/>
  <c r="II132" i="10"/>
  <c r="JF132" i="10"/>
  <c r="JI132" i="10" s="1"/>
  <c r="DX28" i="9"/>
  <c r="EZ132" i="10"/>
  <c r="FW132" i="10"/>
  <c r="FX132" i="10" s="1"/>
  <c r="CY28" i="9"/>
  <c r="DB28" i="9" s="1"/>
  <c r="DC28" i="9" s="1"/>
  <c r="EL28" i="9"/>
  <c r="EO28" i="9" s="1"/>
  <c r="FA29" i="9"/>
  <c r="GR132" i="10"/>
  <c r="HN132" i="10"/>
  <c r="EX28" i="9"/>
  <c r="FK28" i="9"/>
  <c r="CX28" i="9"/>
  <c r="DL20" i="9"/>
  <c r="DN20" i="9" s="1"/>
  <c r="DY20" i="9"/>
  <c r="EB20" i="9" s="1"/>
  <c r="EX20" i="9"/>
  <c r="CX20" i="9"/>
  <c r="FL20" i="9"/>
  <c r="FO20" i="9" s="1"/>
  <c r="EK20" i="9"/>
  <c r="DX20" i="9"/>
  <c r="CY20" i="9"/>
  <c r="DB20" i="9" s="1"/>
  <c r="DC20" i="9" s="1"/>
  <c r="EY20" i="9"/>
  <c r="FA20" i="9" s="1"/>
  <c r="EL20" i="9"/>
  <c r="EO20" i="9" s="1"/>
  <c r="EL82" i="9"/>
  <c r="EO82" i="9" s="1"/>
  <c r="FL82" i="9"/>
  <c r="FM82" i="9" s="1"/>
  <c r="DK38" i="9"/>
  <c r="EX82" i="9"/>
  <c r="CX82" i="9"/>
  <c r="CX38" i="9"/>
  <c r="DY38" i="9"/>
  <c r="EA38" i="9" s="1"/>
  <c r="DK82" i="9"/>
  <c r="EK38" i="9"/>
  <c r="FK38" i="9"/>
  <c r="DX82" i="9"/>
  <c r="EL38" i="9"/>
  <c r="EO38" i="9" s="1"/>
  <c r="DL38" i="9"/>
  <c r="DO38" i="9" s="1"/>
  <c r="EY82" i="9"/>
  <c r="FB82" i="9" s="1"/>
  <c r="FC82" i="9" s="1"/>
  <c r="CY38" i="9"/>
  <c r="DB38" i="9" s="1"/>
  <c r="DC38" i="9" s="1"/>
  <c r="FL38" i="9"/>
  <c r="FM38" i="9" s="1"/>
  <c r="DL82" i="9"/>
  <c r="DN82" i="9" s="1"/>
  <c r="EX38" i="9"/>
  <c r="CY82" i="9"/>
  <c r="DB82" i="9" s="1"/>
  <c r="DC82" i="9" s="1"/>
  <c r="EL138" i="9"/>
  <c r="EM138" i="9" s="1"/>
  <c r="CX121" i="9"/>
  <c r="DK141" i="9"/>
  <c r="DX138" i="9"/>
  <c r="EK121" i="9"/>
  <c r="EL121" i="9"/>
  <c r="EO121" i="9" s="1"/>
  <c r="EY141" i="9"/>
  <c r="FB141" i="9" s="1"/>
  <c r="FC141" i="9" s="1"/>
  <c r="DK138" i="9"/>
  <c r="EY121" i="9"/>
  <c r="FB121" i="9" s="1"/>
  <c r="FC121" i="9" s="1"/>
  <c r="CY121" i="9"/>
  <c r="DB121" i="9" s="1"/>
  <c r="DC121" i="9" s="1"/>
  <c r="DY141" i="9"/>
  <c r="EA141" i="9" s="1"/>
  <c r="FL121" i="9"/>
  <c r="FO121" i="9" s="1"/>
  <c r="DK121" i="9"/>
  <c r="DL121" i="9"/>
  <c r="DM121" i="9" s="1"/>
  <c r="EX121" i="9"/>
  <c r="FV147" i="10"/>
  <c r="DX121" i="9"/>
  <c r="JE147" i="10"/>
  <c r="CX55" i="9"/>
  <c r="EX106" i="9"/>
  <c r="EY37" i="9"/>
  <c r="EZ37" i="9" s="1"/>
  <c r="CY57" i="9"/>
  <c r="CZ57" i="9" s="1"/>
  <c r="CY105" i="9"/>
  <c r="CZ105" i="9" s="1"/>
  <c r="DO29" i="9"/>
  <c r="FL55" i="9"/>
  <c r="FO55" i="9" s="1"/>
  <c r="EY57" i="9"/>
  <c r="FA57" i="9" s="1"/>
  <c r="EL105" i="9"/>
  <c r="EO105" i="9" s="1"/>
  <c r="DY37" i="9"/>
  <c r="EB37" i="9" s="1"/>
  <c r="DK37" i="9"/>
  <c r="FO29" i="9"/>
  <c r="EK55" i="9"/>
  <c r="CY37" i="9"/>
  <c r="DB37" i="9" s="1"/>
  <c r="DC37" i="9" s="1"/>
  <c r="DX37" i="9"/>
  <c r="EB29" i="9"/>
  <c r="DM29" i="9"/>
  <c r="FN29" i="9"/>
  <c r="FK55" i="9"/>
  <c r="EX55" i="9"/>
  <c r="EK37" i="9"/>
  <c r="CY55" i="9"/>
  <c r="CZ55" i="9" s="1"/>
  <c r="EL55" i="9"/>
  <c r="EN55" i="9" s="1"/>
  <c r="EL37" i="9"/>
  <c r="EM37" i="9" s="1"/>
  <c r="DL55" i="9"/>
  <c r="DO55" i="9" s="1"/>
  <c r="EY55" i="9"/>
  <c r="EZ55" i="9" s="1"/>
  <c r="FK105" i="9"/>
  <c r="CX37" i="9"/>
  <c r="FK37" i="9"/>
  <c r="EA29" i="9"/>
  <c r="DX55" i="9"/>
  <c r="DK105" i="9"/>
  <c r="DL37" i="9"/>
  <c r="DO37" i="9" s="1"/>
  <c r="DX141" i="9"/>
  <c r="DK57" i="9"/>
  <c r="EK57" i="9"/>
  <c r="EZ147" i="10"/>
  <c r="CX138" i="9"/>
  <c r="EK138" i="9"/>
  <c r="DX105" i="9"/>
  <c r="FL105" i="9"/>
  <c r="FN105" i="9" s="1"/>
  <c r="CX141" i="9"/>
  <c r="DY57" i="9"/>
  <c r="EB57" i="9" s="1"/>
  <c r="FL57" i="9"/>
  <c r="FO57" i="9" s="1"/>
  <c r="JF147" i="10"/>
  <c r="JI147" i="10" s="1"/>
  <c r="CY138" i="9"/>
  <c r="DB138" i="9" s="1"/>
  <c r="DC138" i="9" s="1"/>
  <c r="FL138" i="9"/>
  <c r="FO138" i="9" s="1"/>
  <c r="EK105" i="9"/>
  <c r="CX105" i="9"/>
  <c r="EK141" i="9"/>
  <c r="FK141" i="9"/>
  <c r="DL57" i="9"/>
  <c r="DM57" i="9" s="1"/>
  <c r="EX57" i="9"/>
  <c r="IJ147" i="10"/>
  <c r="IL147" i="10" s="1"/>
  <c r="HN147" i="10"/>
  <c r="DY138" i="9"/>
  <c r="EB138" i="9" s="1"/>
  <c r="DY105" i="9"/>
  <c r="EB105" i="9" s="1"/>
  <c r="EX141" i="9"/>
  <c r="CY141" i="9"/>
  <c r="DB141" i="9" s="1"/>
  <c r="DC141" i="9" s="1"/>
  <c r="DX57" i="9"/>
  <c r="FW147" i="10"/>
  <c r="FZ147" i="10" s="1"/>
  <c r="HO147" i="10"/>
  <c r="HQ147" i="10" s="1"/>
  <c r="EX138" i="9"/>
  <c r="EX105" i="9"/>
  <c r="DL141" i="9"/>
  <c r="DM141" i="9" s="1"/>
  <c r="FL141" i="9"/>
  <c r="FO141" i="9" s="1"/>
  <c r="CX57" i="9"/>
  <c r="GR147" i="10"/>
  <c r="II147" i="10"/>
  <c r="EY138" i="9"/>
  <c r="FB138" i="9" s="1"/>
  <c r="FC138" i="9" s="1"/>
  <c r="DL105" i="9"/>
  <c r="DM105" i="9" s="1"/>
  <c r="FK57" i="9"/>
  <c r="DL138" i="9"/>
  <c r="DN138" i="9" s="1"/>
  <c r="DY65" i="9"/>
  <c r="EB65" i="9" s="1"/>
  <c r="DL65" i="9"/>
  <c r="DM65" i="9" s="1"/>
  <c r="FL65" i="9"/>
  <c r="FO65" i="9" s="1"/>
  <c r="EK65" i="9"/>
  <c r="CX65" i="9"/>
  <c r="DX65" i="9"/>
  <c r="EX65" i="9"/>
  <c r="DL84" i="9"/>
  <c r="DM84" i="9" s="1"/>
  <c r="EL65" i="9"/>
  <c r="EN65" i="9" s="1"/>
  <c r="CX84" i="9"/>
  <c r="CY106" i="9"/>
  <c r="DB106" i="9" s="1"/>
  <c r="DC106" i="9" s="1"/>
  <c r="EL106" i="9"/>
  <c r="EN106" i="9" s="1"/>
  <c r="DY19" i="9"/>
  <c r="EB19" i="9" s="1"/>
  <c r="DX106" i="9"/>
  <c r="FK106" i="9"/>
  <c r="CY19" i="9"/>
  <c r="DB19" i="9" s="1"/>
  <c r="DC19" i="9" s="1"/>
  <c r="EK106" i="9"/>
  <c r="FL106" i="9"/>
  <c r="FM106" i="9" s="1"/>
  <c r="EK19" i="9"/>
  <c r="EY106" i="9"/>
  <c r="FB106" i="9" s="1"/>
  <c r="FC106" i="9" s="1"/>
  <c r="CX106" i="9"/>
  <c r="EX19" i="9"/>
  <c r="DK106" i="9"/>
  <c r="FK19" i="9"/>
  <c r="EL19" i="9"/>
  <c r="EN19" i="9" s="1"/>
  <c r="DY106" i="9"/>
  <c r="DZ106" i="9" s="1"/>
  <c r="FL19" i="9"/>
  <c r="FO19" i="9" s="1"/>
  <c r="EY19" i="9"/>
  <c r="FB19" i="9" s="1"/>
  <c r="FC19" i="9" s="1"/>
  <c r="DX19" i="9"/>
  <c r="EX84" i="9"/>
  <c r="EL84" i="9"/>
  <c r="EO84" i="9" s="1"/>
  <c r="DX84" i="9"/>
  <c r="EY84" i="9"/>
  <c r="EZ84" i="9" s="1"/>
  <c r="FK84" i="9"/>
  <c r="DY84" i="9"/>
  <c r="EA84" i="9" s="1"/>
  <c r="CY84" i="9"/>
  <c r="DA84" i="9" s="1"/>
  <c r="FL84" i="9"/>
  <c r="FM84" i="9" s="1"/>
  <c r="DK84" i="9"/>
  <c r="EK58" i="9"/>
  <c r="EY104" i="9"/>
  <c r="EZ104" i="9" s="1"/>
  <c r="EY75" i="9"/>
  <c r="FA75" i="9" s="1"/>
  <c r="CY66" i="9"/>
  <c r="DA66" i="9" s="1"/>
  <c r="DL58" i="9"/>
  <c r="DO58" i="9" s="1"/>
  <c r="DY120" i="9"/>
  <c r="DZ120" i="9" s="1"/>
  <c r="EK112" i="9"/>
  <c r="DY104" i="9"/>
  <c r="EA104" i="9" s="1"/>
  <c r="JE137" i="10"/>
  <c r="FK42" i="9"/>
  <c r="DK18" i="9"/>
  <c r="EX71" i="9"/>
  <c r="FK34" i="9"/>
  <c r="EK18" i="9"/>
  <c r="EL128" i="9"/>
  <c r="EN128" i="9" s="1"/>
  <c r="DY71" i="9"/>
  <c r="DZ71" i="9" s="1"/>
  <c r="FK75" i="9"/>
  <c r="DX34" i="9"/>
  <c r="DK120" i="9"/>
  <c r="FO89" i="9"/>
  <c r="FN89" i="9"/>
  <c r="FM89" i="9"/>
  <c r="CZ120" i="9"/>
  <c r="DB120" i="9"/>
  <c r="DC120" i="9" s="1"/>
  <c r="DA120" i="9"/>
  <c r="DB24" i="9"/>
  <c r="DC24" i="9" s="1"/>
  <c r="DA24" i="9"/>
  <c r="CZ24" i="9"/>
  <c r="DB18" i="9"/>
  <c r="DC18" i="9" s="1"/>
  <c r="DA18" i="9"/>
  <c r="CZ18" i="9"/>
  <c r="EB140" i="9"/>
  <c r="EA140" i="9"/>
  <c r="DZ140" i="9"/>
  <c r="IM157" i="10"/>
  <c r="IN157" i="10" s="1"/>
  <c r="IO157" i="10" s="1"/>
  <c r="IL157" i="10"/>
  <c r="IK157" i="10"/>
  <c r="FO58" i="9"/>
  <c r="FN58" i="9"/>
  <c r="FM58" i="9"/>
  <c r="FA31" i="9"/>
  <c r="EZ31" i="9"/>
  <c r="FB31" i="9"/>
  <c r="FC31" i="9" s="1"/>
  <c r="FD136" i="10"/>
  <c r="FE136" i="10" s="1"/>
  <c r="FB136" i="10"/>
  <c r="FC136" i="10"/>
  <c r="FO50" i="9"/>
  <c r="FN50" i="9"/>
  <c r="FM50" i="9"/>
  <c r="EA74" i="9"/>
  <c r="EB74" i="9"/>
  <c r="DZ74" i="9"/>
  <c r="FN116" i="9"/>
  <c r="FO116" i="9"/>
  <c r="FM116" i="9"/>
  <c r="FY161" i="10"/>
  <c r="FZ161" i="10"/>
  <c r="FX161" i="10"/>
  <c r="FM137" i="9"/>
  <c r="FO137" i="9"/>
  <c r="FN137" i="9"/>
  <c r="DB62" i="9"/>
  <c r="DC62" i="9" s="1"/>
  <c r="CZ62" i="9"/>
  <c r="DA62" i="9"/>
  <c r="EN75" i="9"/>
  <c r="EO75" i="9"/>
  <c r="EM75" i="9"/>
  <c r="EN114" i="9"/>
  <c r="EO114" i="9"/>
  <c r="EM114" i="9"/>
  <c r="FY154" i="10"/>
  <c r="FZ154" i="10"/>
  <c r="FX154" i="10"/>
  <c r="HR149" i="10"/>
  <c r="IA149" i="10" s="1"/>
  <c r="HP149" i="10"/>
  <c r="HQ149" i="10"/>
  <c r="JH133" i="10"/>
  <c r="JI133" i="10"/>
  <c r="JG133" i="10"/>
  <c r="CZ112" i="9"/>
  <c r="DB112" i="9"/>
  <c r="DC112" i="9" s="1"/>
  <c r="DA112" i="9"/>
  <c r="EN153" i="9"/>
  <c r="EO153" i="9"/>
  <c r="EM153" i="9"/>
  <c r="DN101" i="9"/>
  <c r="DO101" i="9"/>
  <c r="DM101" i="9"/>
  <c r="FB45" i="9"/>
  <c r="FC45" i="9" s="1"/>
  <c r="FA45" i="9"/>
  <c r="EZ45" i="9"/>
  <c r="DB14" i="9"/>
  <c r="DC14" i="9" s="1"/>
  <c r="DA14" i="9"/>
  <c r="CZ14" i="9"/>
  <c r="CZ95" i="9"/>
  <c r="DA95" i="9"/>
  <c r="DB95" i="9"/>
  <c r="DC95" i="9" s="1"/>
  <c r="DO34" i="9"/>
  <c r="DM34" i="9"/>
  <c r="DN34" i="9"/>
  <c r="HQ137" i="10"/>
  <c r="HR137" i="10"/>
  <c r="IA137" i="10" s="1"/>
  <c r="HP137" i="10"/>
  <c r="DB104" i="9"/>
  <c r="DC104" i="9" s="1"/>
  <c r="DA104" i="9"/>
  <c r="CZ104" i="9"/>
  <c r="DO79" i="9"/>
  <c r="DN79" i="9"/>
  <c r="DM79" i="9"/>
  <c r="FO49" i="9"/>
  <c r="FN49" i="9"/>
  <c r="FM49" i="9"/>
  <c r="FA27" i="9"/>
  <c r="EZ27" i="9"/>
  <c r="FB27" i="9"/>
  <c r="FC27" i="9" s="1"/>
  <c r="EO145" i="9"/>
  <c r="EN145" i="9"/>
  <c r="EM145" i="9"/>
  <c r="FB124" i="9"/>
  <c r="FC124" i="9" s="1"/>
  <c r="FA124" i="9"/>
  <c r="EZ124" i="9"/>
  <c r="DO93" i="9"/>
  <c r="DM93" i="9"/>
  <c r="DN93" i="9"/>
  <c r="FB40" i="9"/>
  <c r="FC40" i="9" s="1"/>
  <c r="EZ40" i="9"/>
  <c r="FA40" i="9"/>
  <c r="EA70" i="9"/>
  <c r="EB70" i="9"/>
  <c r="DZ70" i="9"/>
  <c r="FA67" i="9"/>
  <c r="FB67" i="9"/>
  <c r="FC67" i="9" s="1"/>
  <c r="EZ67" i="9"/>
  <c r="EO35" i="9"/>
  <c r="EN35" i="9"/>
  <c r="EM35" i="9"/>
  <c r="FA115" i="9"/>
  <c r="FB115" i="9"/>
  <c r="FC115" i="9" s="1"/>
  <c r="EZ115" i="9"/>
  <c r="DB99" i="9"/>
  <c r="DC99" i="9" s="1"/>
  <c r="DA99" i="9"/>
  <c r="CZ99" i="9"/>
  <c r="DX50" i="9"/>
  <c r="GV156" i="10"/>
  <c r="GT156" i="10"/>
  <c r="GU156" i="10"/>
  <c r="FO155" i="9"/>
  <c r="FN155" i="9"/>
  <c r="FM155" i="9"/>
  <c r="HR148" i="10"/>
  <c r="IA148" i="10" s="1"/>
  <c r="HQ148" i="10"/>
  <c r="HP148" i="10"/>
  <c r="FM147" i="9"/>
  <c r="FO147" i="9"/>
  <c r="FN147" i="9"/>
  <c r="DO136" i="9"/>
  <c r="DM136" i="9"/>
  <c r="DN136" i="9"/>
  <c r="EA96" i="9"/>
  <c r="EB96" i="9"/>
  <c r="DZ96" i="9"/>
  <c r="FB88" i="9"/>
  <c r="FC88" i="9" s="1"/>
  <c r="FA88" i="9"/>
  <c r="EZ88" i="9"/>
  <c r="FN88" i="9"/>
  <c r="FO88" i="9"/>
  <c r="FM88" i="9"/>
  <c r="CZ80" i="9"/>
  <c r="DB80" i="9"/>
  <c r="DC80" i="9" s="1"/>
  <c r="DA80" i="9"/>
  <c r="EB63" i="9"/>
  <c r="DZ63" i="9"/>
  <c r="EA63" i="9"/>
  <c r="FN47" i="9"/>
  <c r="FM47" i="9"/>
  <c r="FO47" i="9"/>
  <c r="CZ39" i="9"/>
  <c r="DB39" i="9"/>
  <c r="DC39" i="9" s="1"/>
  <c r="DA39" i="9"/>
  <c r="FK31" i="9"/>
  <c r="EX31" i="9"/>
  <c r="EK23" i="9"/>
  <c r="DY23" i="9"/>
  <c r="DY15" i="9"/>
  <c r="JF161" i="10"/>
  <c r="DN160" i="9"/>
  <c r="DO160" i="9"/>
  <c r="DM160" i="9"/>
  <c r="GS153" i="10"/>
  <c r="II153" i="10"/>
  <c r="EZ152" i="9"/>
  <c r="FB152" i="9"/>
  <c r="FC152" i="9" s="1"/>
  <c r="FA152" i="9"/>
  <c r="EZ145" i="10"/>
  <c r="JF145" i="10"/>
  <c r="EO144" i="9"/>
  <c r="EM144" i="9"/>
  <c r="EN144" i="9"/>
  <c r="HQ134" i="10"/>
  <c r="HP134" i="10"/>
  <c r="HR134" i="10"/>
  <c r="IA134" i="10" s="1"/>
  <c r="DM133" i="9"/>
  <c r="DO133" i="9"/>
  <c r="DN133" i="9"/>
  <c r="DZ117" i="9"/>
  <c r="EB117" i="9"/>
  <c r="EA117" i="9"/>
  <c r="FO109" i="9"/>
  <c r="FN109" i="9"/>
  <c r="FM109" i="9"/>
  <c r="EY101" i="9"/>
  <c r="DY93" i="9"/>
  <c r="EY93" i="9"/>
  <c r="DK85" i="9"/>
  <c r="FK85" i="9"/>
  <c r="FB68" i="9"/>
  <c r="FC68" i="9" s="1"/>
  <c r="FA68" i="9"/>
  <c r="EZ68" i="9"/>
  <c r="EN44" i="9"/>
  <c r="EO44" i="9"/>
  <c r="EM44" i="9"/>
  <c r="EO36" i="9"/>
  <c r="EN36" i="9"/>
  <c r="EM36" i="9"/>
  <c r="DO157" i="9"/>
  <c r="DN157" i="9"/>
  <c r="DM157" i="9"/>
  <c r="EB157" i="9"/>
  <c r="EA157" i="9"/>
  <c r="DZ157" i="9"/>
  <c r="JH142" i="10"/>
  <c r="JG142" i="10"/>
  <c r="JI142" i="10"/>
  <c r="DM130" i="9"/>
  <c r="DO130" i="9"/>
  <c r="DN130" i="9"/>
  <c r="CY122" i="9"/>
  <c r="DY114" i="9"/>
  <c r="EX114" i="9"/>
  <c r="EN98" i="9"/>
  <c r="EO98" i="9"/>
  <c r="EM98" i="9"/>
  <c r="FL74" i="9"/>
  <c r="DY49" i="9"/>
  <c r="DY41" i="9"/>
  <c r="EY41" i="9"/>
  <c r="FO33" i="9"/>
  <c r="FM33" i="9"/>
  <c r="FN33" i="9"/>
  <c r="EX17" i="9"/>
  <c r="CX17" i="9"/>
  <c r="GU147" i="10"/>
  <c r="GV147" i="10"/>
  <c r="GT147" i="10"/>
  <c r="HQ139" i="10"/>
  <c r="HR139" i="10"/>
  <c r="IA139" i="10" s="1"/>
  <c r="HP139" i="10"/>
  <c r="IL139" i="10"/>
  <c r="IM139" i="10"/>
  <c r="IN139" i="10" s="1"/>
  <c r="IO139" i="10" s="1"/>
  <c r="IK139" i="10"/>
  <c r="GS136" i="10"/>
  <c r="DB135" i="9"/>
  <c r="DC135" i="9" s="1"/>
  <c r="DA135" i="9"/>
  <c r="CZ135" i="9"/>
  <c r="CZ119" i="9"/>
  <c r="DA119" i="9"/>
  <c r="DB119" i="9"/>
  <c r="DC119" i="9" s="1"/>
  <c r="FA111" i="9"/>
  <c r="FB111" i="9"/>
  <c r="FC111" i="9" s="1"/>
  <c r="EZ111" i="9"/>
  <c r="DX95" i="9"/>
  <c r="FL95" i="9"/>
  <c r="CX79" i="9"/>
  <c r="DX79" i="9"/>
  <c r="DX70" i="9"/>
  <c r="EX70" i="9"/>
  <c r="DX62" i="9"/>
  <c r="EX62" i="9"/>
  <c r="FB22" i="9"/>
  <c r="FC22" i="9" s="1"/>
  <c r="FA22" i="9"/>
  <c r="EZ22" i="9"/>
  <c r="CX14" i="9"/>
  <c r="HO160" i="10"/>
  <c r="EM159" i="9"/>
  <c r="EO159" i="9"/>
  <c r="EN159" i="9"/>
  <c r="FM159" i="9"/>
  <c r="FO159" i="9"/>
  <c r="FN159" i="9"/>
  <c r="DL151" i="9"/>
  <c r="GV144" i="10"/>
  <c r="GU144" i="10"/>
  <c r="GT144" i="10"/>
  <c r="DK143" i="9"/>
  <c r="EZ133" i="10"/>
  <c r="GS133" i="10"/>
  <c r="DX132" i="9"/>
  <c r="DY132" i="9"/>
  <c r="DK124" i="9"/>
  <c r="DK116" i="9"/>
  <c r="EY108" i="9"/>
  <c r="FK108" i="9"/>
  <c r="FO100" i="9"/>
  <c r="FM100" i="9"/>
  <c r="FN100" i="9"/>
  <c r="FN92" i="9"/>
  <c r="FO92" i="9"/>
  <c r="FM92" i="9"/>
  <c r="EB76" i="9"/>
  <c r="EA76" i="9"/>
  <c r="DZ76" i="9"/>
  <c r="CX67" i="9"/>
  <c r="EZ51" i="9"/>
  <c r="FB51" i="9"/>
  <c r="FC51" i="9" s="1"/>
  <c r="FA51" i="9"/>
  <c r="FA43" i="9"/>
  <c r="FB43" i="9"/>
  <c r="FC43" i="9" s="1"/>
  <c r="EZ43" i="9"/>
  <c r="EX35" i="9"/>
  <c r="CY35" i="9"/>
  <c r="EK27" i="9"/>
  <c r="CX27" i="9"/>
  <c r="JE157" i="10"/>
  <c r="EZ157" i="10"/>
  <c r="DK156" i="9"/>
  <c r="JE149" i="10"/>
  <c r="EX148" i="9"/>
  <c r="CY148" i="9"/>
  <c r="II141" i="10"/>
  <c r="GS141" i="10"/>
  <c r="FK140" i="9"/>
  <c r="FO129" i="9"/>
  <c r="FM129" i="9"/>
  <c r="FN129" i="9"/>
  <c r="EX97" i="9"/>
  <c r="DK89" i="9"/>
  <c r="DY89" i="9"/>
  <c r="DK81" i="9"/>
  <c r="FB73" i="9"/>
  <c r="FC73" i="9" s="1"/>
  <c r="FA73" i="9"/>
  <c r="EZ73" i="9"/>
  <c r="DM72" i="9"/>
  <c r="DN72" i="9"/>
  <c r="DO72" i="9"/>
  <c r="EO72" i="9"/>
  <c r="EN72" i="9"/>
  <c r="EM72" i="9"/>
  <c r="CZ64" i="9"/>
  <c r="DB64" i="9"/>
  <c r="DC64" i="9" s="1"/>
  <c r="DA64" i="9"/>
  <c r="DB48" i="9"/>
  <c r="DC48" i="9" s="1"/>
  <c r="DA48" i="9"/>
  <c r="CZ48" i="9"/>
  <c r="DK40" i="9"/>
  <c r="FN32" i="9"/>
  <c r="FM32" i="9"/>
  <c r="FO32" i="9"/>
  <c r="EO32" i="9"/>
  <c r="EN32" i="9"/>
  <c r="EM32" i="9"/>
  <c r="DY24" i="9"/>
  <c r="FO16" i="9"/>
  <c r="FN16" i="9"/>
  <c r="FM16" i="9"/>
  <c r="EO16" i="9"/>
  <c r="EN16" i="9"/>
  <c r="EM16" i="9"/>
  <c r="HN154" i="10"/>
  <c r="EX153" i="9"/>
  <c r="FL153" i="9"/>
  <c r="JE146" i="10"/>
  <c r="IJ146" i="10"/>
  <c r="FK145" i="9"/>
  <c r="JE138" i="10"/>
  <c r="EX137" i="9"/>
  <c r="DK126" i="9"/>
  <c r="EY126" i="9"/>
  <c r="DN110" i="9"/>
  <c r="DO110" i="9"/>
  <c r="DM110" i="9"/>
  <c r="DB102" i="9"/>
  <c r="DC102" i="9" s="1"/>
  <c r="DA102" i="9"/>
  <c r="CZ102" i="9"/>
  <c r="EB94" i="9"/>
  <c r="EA94" i="9"/>
  <c r="DZ94" i="9"/>
  <c r="FN94" i="9"/>
  <c r="FM94" i="9"/>
  <c r="FO94" i="9"/>
  <c r="EA78" i="9"/>
  <c r="EB78" i="9"/>
  <c r="DZ78" i="9"/>
  <c r="CZ61" i="9"/>
  <c r="DB61" i="9"/>
  <c r="DC61" i="9" s="1"/>
  <c r="DA61" i="9"/>
  <c r="EZ61" i="9"/>
  <c r="FB61" i="9"/>
  <c r="FC61" i="9" s="1"/>
  <c r="FA61" i="9"/>
  <c r="DL53" i="9"/>
  <c r="EX45" i="9"/>
  <c r="DY45" i="9"/>
  <c r="DK21" i="9"/>
  <c r="EK21" i="9"/>
  <c r="IL151" i="10"/>
  <c r="IM151" i="10"/>
  <c r="IN151" i="10" s="1"/>
  <c r="IO151" i="10" s="1"/>
  <c r="IK151" i="10"/>
  <c r="FD143" i="10"/>
  <c r="FE143" i="10" s="1"/>
  <c r="FB143" i="10"/>
  <c r="FC143" i="10"/>
  <c r="FB142" i="9"/>
  <c r="FC142" i="9" s="1"/>
  <c r="EZ142" i="9"/>
  <c r="FA142" i="9"/>
  <c r="DO131" i="9"/>
  <c r="DM131" i="9"/>
  <c r="DN131" i="9"/>
  <c r="CZ115" i="9"/>
  <c r="DA115" i="9"/>
  <c r="DB115" i="9"/>
  <c r="DC115" i="9" s="1"/>
  <c r="EO99" i="9"/>
  <c r="EN99" i="9"/>
  <c r="EM99" i="9"/>
  <c r="EN91" i="9"/>
  <c r="EO91" i="9"/>
  <c r="EM91" i="9"/>
  <c r="EB83" i="9"/>
  <c r="EA83" i="9"/>
  <c r="DZ83" i="9"/>
  <c r="CX75" i="9"/>
  <c r="EK66" i="9"/>
  <c r="DY58" i="9"/>
  <c r="CX58" i="9"/>
  <c r="DL50" i="9"/>
  <c r="CX42" i="9"/>
  <c r="DK34" i="9"/>
  <c r="EY34" i="9"/>
  <c r="CZ26" i="9"/>
  <c r="DB26" i="9"/>
  <c r="DC26" i="9" s="1"/>
  <c r="DA26" i="9"/>
  <c r="DX18" i="9"/>
  <c r="EL18" i="9"/>
  <c r="FC156" i="10"/>
  <c r="FB156" i="10"/>
  <c r="FD156" i="10"/>
  <c r="FE156" i="10" s="1"/>
  <c r="EA147" i="9"/>
  <c r="DZ147" i="9"/>
  <c r="EB147" i="9"/>
  <c r="FZ140" i="10"/>
  <c r="FX140" i="10"/>
  <c r="FY140" i="10"/>
  <c r="EN139" i="9"/>
  <c r="EO139" i="9"/>
  <c r="EM139" i="9"/>
  <c r="FM139" i="9"/>
  <c r="FO139" i="9"/>
  <c r="FN139" i="9"/>
  <c r="IJ137" i="10"/>
  <c r="FW137" i="10"/>
  <c r="FL128" i="9"/>
  <c r="FL120" i="9"/>
  <c r="EK120" i="9"/>
  <c r="FL112" i="9"/>
  <c r="DK104" i="9"/>
  <c r="DX104" i="9"/>
  <c r="DB88" i="9"/>
  <c r="DC88" i="9" s="1"/>
  <c r="DA88" i="9"/>
  <c r="CZ88" i="9"/>
  <c r="EO80" i="9"/>
  <c r="EN80" i="9"/>
  <c r="EM80" i="9"/>
  <c r="CY71" i="9"/>
  <c r="FK71" i="9"/>
  <c r="EN63" i="9"/>
  <c r="EM63" i="9"/>
  <c r="EO63" i="9"/>
  <c r="DY31" i="9"/>
  <c r="CY31" i="9"/>
  <c r="EL23" i="9"/>
  <c r="CY15" i="9"/>
  <c r="EZ161" i="10"/>
  <c r="EO160" i="9"/>
  <c r="EN160" i="9"/>
  <c r="EM160" i="9"/>
  <c r="FV153" i="10"/>
  <c r="FA153" i="10"/>
  <c r="HO145" i="10"/>
  <c r="DB144" i="9"/>
  <c r="DC144" i="9" s="1"/>
  <c r="DA144" i="9"/>
  <c r="CZ144" i="9"/>
  <c r="FM144" i="9"/>
  <c r="FO144" i="9"/>
  <c r="FN144" i="9"/>
  <c r="FZ134" i="10"/>
  <c r="FX134" i="10"/>
  <c r="FY134" i="10"/>
  <c r="EL101" i="9"/>
  <c r="EL93" i="9"/>
  <c r="EL85" i="9"/>
  <c r="CY85" i="9"/>
  <c r="FN68" i="9"/>
  <c r="FO68" i="9"/>
  <c r="FM68" i="9"/>
  <c r="DM68" i="9"/>
  <c r="DN68" i="9"/>
  <c r="DO68" i="9"/>
  <c r="EB52" i="9"/>
  <c r="EA52" i="9"/>
  <c r="DZ52" i="9"/>
  <c r="DB36" i="9"/>
  <c r="DC36" i="9" s="1"/>
  <c r="DA36" i="9"/>
  <c r="CZ36" i="9"/>
  <c r="DZ28" i="9"/>
  <c r="EB28" i="9"/>
  <c r="EA28" i="9"/>
  <c r="FA157" i="9"/>
  <c r="EZ157" i="9"/>
  <c r="FB157" i="9"/>
  <c r="FC157" i="9" s="1"/>
  <c r="FC142" i="10"/>
  <c r="FD142" i="10"/>
  <c r="FE142" i="10" s="1"/>
  <c r="FB142" i="10"/>
  <c r="EM141" i="9"/>
  <c r="EO141" i="9"/>
  <c r="EN141" i="9"/>
  <c r="EY122" i="9"/>
  <c r="EK122" i="9"/>
  <c r="FK114" i="9"/>
  <c r="EA98" i="9"/>
  <c r="DZ98" i="9"/>
  <c r="EB98" i="9"/>
  <c r="DN90" i="9"/>
  <c r="DO90" i="9"/>
  <c r="DM90" i="9"/>
  <c r="CX74" i="9"/>
  <c r="FK49" i="9"/>
  <c r="FK41" i="9"/>
  <c r="DL41" i="9"/>
  <c r="DO33" i="9"/>
  <c r="DN33" i="9"/>
  <c r="DM33" i="9"/>
  <c r="DN25" i="9"/>
  <c r="DO25" i="9"/>
  <c r="DM25" i="9"/>
  <c r="EO25" i="9"/>
  <c r="EN25" i="9"/>
  <c r="EM25" i="9"/>
  <c r="DK17" i="9"/>
  <c r="FB146" i="9"/>
  <c r="FC146" i="9" s="1"/>
  <c r="FA146" i="9"/>
  <c r="EZ146" i="9"/>
  <c r="JE136" i="10"/>
  <c r="DO135" i="9"/>
  <c r="DM135" i="9"/>
  <c r="DN135" i="9"/>
  <c r="EO119" i="9"/>
  <c r="EN119" i="9"/>
  <c r="EM119" i="9"/>
  <c r="FA119" i="9"/>
  <c r="FB119" i="9"/>
  <c r="FC119" i="9" s="1"/>
  <c r="EZ119" i="9"/>
  <c r="EZ103" i="9"/>
  <c r="FA103" i="9"/>
  <c r="FB103" i="9"/>
  <c r="FC103" i="9" s="1"/>
  <c r="EL95" i="9"/>
  <c r="DK95" i="9"/>
  <c r="FO87" i="9"/>
  <c r="FN87" i="9"/>
  <c r="FM87" i="9"/>
  <c r="CY79" i="9"/>
  <c r="FK70" i="9"/>
  <c r="CX70" i="9"/>
  <c r="DL62" i="9"/>
  <c r="FB46" i="9"/>
  <c r="FC46" i="9" s="1"/>
  <c r="FA46" i="9"/>
  <c r="EZ46" i="9"/>
  <c r="DZ46" i="9"/>
  <c r="EB46" i="9"/>
  <c r="EA46" i="9"/>
  <c r="DO30" i="9"/>
  <c r="DN30" i="9"/>
  <c r="DM30" i="9"/>
  <c r="FM22" i="9"/>
  <c r="FN22" i="9"/>
  <c r="FO22" i="9"/>
  <c r="CP14" i="11"/>
  <c r="CQ14" i="11"/>
  <c r="CR14" i="11" s="1"/>
  <c r="CS14" i="11" s="1"/>
  <c r="CO14" i="11"/>
  <c r="DL14" i="9"/>
  <c r="EZ160" i="10"/>
  <c r="FZ152" i="10"/>
  <c r="FX152" i="10"/>
  <c r="FY152" i="10"/>
  <c r="FC152" i="10"/>
  <c r="FB152" i="10"/>
  <c r="FD152" i="10"/>
  <c r="FE152" i="10" s="1"/>
  <c r="EK151" i="9"/>
  <c r="JG144" i="10"/>
  <c r="JH144" i="10"/>
  <c r="JI144" i="10"/>
  <c r="FL143" i="9"/>
  <c r="IJ133" i="10"/>
  <c r="FK132" i="9"/>
  <c r="EX132" i="9"/>
  <c r="EK124" i="9"/>
  <c r="EK116" i="9"/>
  <c r="EK108" i="9"/>
  <c r="DY108" i="9"/>
  <c r="DN100" i="9"/>
  <c r="DO100" i="9"/>
  <c r="DM100" i="9"/>
  <c r="DB92" i="9"/>
  <c r="DC92" i="9" s="1"/>
  <c r="DA92" i="9"/>
  <c r="CZ92" i="9"/>
  <c r="FB76" i="9"/>
  <c r="FC76" i="9" s="1"/>
  <c r="FA76" i="9"/>
  <c r="EZ76" i="9"/>
  <c r="CY67" i="9"/>
  <c r="DA59" i="9"/>
  <c r="CZ59" i="9"/>
  <c r="DB59" i="9"/>
  <c r="DC59" i="9" s="1"/>
  <c r="FK35" i="9"/>
  <c r="FL35" i="9"/>
  <c r="EL27" i="9"/>
  <c r="FV157" i="10"/>
  <c r="FA157" i="10"/>
  <c r="EK156" i="9"/>
  <c r="JF149" i="10"/>
  <c r="DL148" i="9"/>
  <c r="FK148" i="9"/>
  <c r="JE141" i="10"/>
  <c r="CY140" i="9"/>
  <c r="FL140" i="9"/>
  <c r="CZ129" i="9"/>
  <c r="DB129" i="9"/>
  <c r="DC129" i="9" s="1"/>
  <c r="DA129" i="9"/>
  <c r="EZ113" i="9"/>
  <c r="FA113" i="9"/>
  <c r="FB113" i="9"/>
  <c r="FC113" i="9" s="1"/>
  <c r="DK97" i="9"/>
  <c r="EX89" i="9"/>
  <c r="EL89" i="9"/>
  <c r="CX81" i="9"/>
  <c r="EY81" i="9"/>
  <c r="DO73" i="9"/>
  <c r="DN73" i="9"/>
  <c r="DM73" i="9"/>
  <c r="EM73" i="9"/>
  <c r="EN73" i="9"/>
  <c r="EO73" i="9"/>
  <c r="EA64" i="9"/>
  <c r="EB64" i="9"/>
  <c r="DZ64" i="9"/>
  <c r="EB56" i="9"/>
  <c r="DZ56" i="9"/>
  <c r="EA56" i="9"/>
  <c r="DO56" i="9"/>
  <c r="DN56" i="9"/>
  <c r="DM56" i="9"/>
  <c r="FO48" i="9"/>
  <c r="FN48" i="9"/>
  <c r="FM48" i="9"/>
  <c r="EX40" i="9"/>
  <c r="FK40" i="9"/>
  <c r="FK24" i="9"/>
  <c r="JE154" i="10"/>
  <c r="DK153" i="9"/>
  <c r="CX153" i="9"/>
  <c r="HN146" i="10"/>
  <c r="EZ146" i="10"/>
  <c r="FL145" i="9"/>
  <c r="FV138" i="10"/>
  <c r="FA138" i="10"/>
  <c r="DK137" i="9"/>
  <c r="DL126" i="9"/>
  <c r="EA110" i="9"/>
  <c r="DZ110" i="9"/>
  <c r="EB110" i="9"/>
  <c r="DZ102" i="9"/>
  <c r="EA102" i="9"/>
  <c r="EB102" i="9"/>
  <c r="DB94" i="9"/>
  <c r="DC94" i="9" s="1"/>
  <c r="DA94" i="9"/>
  <c r="CZ94" i="9"/>
  <c r="FB86" i="9"/>
  <c r="FC86" i="9" s="1"/>
  <c r="FA86" i="9"/>
  <c r="EZ86" i="9"/>
  <c r="FM78" i="9"/>
  <c r="FN78" i="9"/>
  <c r="FO78" i="9"/>
  <c r="FB78" i="9"/>
  <c r="FC78" i="9" s="1"/>
  <c r="FA78" i="9"/>
  <c r="EZ78" i="9"/>
  <c r="DO61" i="9"/>
  <c r="DN61" i="9"/>
  <c r="DM61" i="9"/>
  <c r="EX53" i="9"/>
  <c r="CY45" i="9"/>
  <c r="EY21" i="9"/>
  <c r="CY21" i="9"/>
  <c r="JI151" i="10"/>
  <c r="JH151" i="10"/>
  <c r="JG151" i="10"/>
  <c r="GU143" i="10"/>
  <c r="GV143" i="10"/>
  <c r="GT143" i="10"/>
  <c r="DN99" i="9"/>
  <c r="DM99" i="9"/>
  <c r="DO99" i="9"/>
  <c r="HQ159" i="10"/>
  <c r="HR159" i="10"/>
  <c r="IA159" i="10" s="1"/>
  <c r="HP159" i="10"/>
  <c r="GV159" i="10"/>
  <c r="GU159" i="10"/>
  <c r="GT159" i="10"/>
  <c r="FZ151" i="10"/>
  <c r="FY151" i="10"/>
  <c r="FX151" i="10"/>
  <c r="EA142" i="9"/>
  <c r="DZ142" i="9"/>
  <c r="EB142" i="9"/>
  <c r="FM131" i="9"/>
  <c r="FO131" i="9"/>
  <c r="FN131" i="9"/>
  <c r="FN115" i="9"/>
  <c r="FO115" i="9"/>
  <c r="FM115" i="9"/>
  <c r="EN115" i="9"/>
  <c r="EO115" i="9"/>
  <c r="EM115" i="9"/>
  <c r="DB107" i="9"/>
  <c r="DC107" i="9" s="1"/>
  <c r="DA107" i="9"/>
  <c r="CZ107" i="9"/>
  <c r="FN99" i="9"/>
  <c r="FO99" i="9"/>
  <c r="FM99" i="9"/>
  <c r="FL75" i="9"/>
  <c r="DK66" i="9"/>
  <c r="FL66" i="9"/>
  <c r="EX58" i="9"/>
  <c r="EL58" i="9"/>
  <c r="DY50" i="9"/>
  <c r="DY42" i="9"/>
  <c r="DL42" i="9"/>
  <c r="DZ26" i="9"/>
  <c r="EA26" i="9"/>
  <c r="EB26" i="9"/>
  <c r="FK18" i="9"/>
  <c r="EX18" i="9"/>
  <c r="IM156" i="10"/>
  <c r="IN156" i="10" s="1"/>
  <c r="IO156" i="10" s="1"/>
  <c r="IL156" i="10"/>
  <c r="IK156" i="10"/>
  <c r="DO155" i="9"/>
  <c r="DM155" i="9"/>
  <c r="DN155" i="9"/>
  <c r="IL148" i="10"/>
  <c r="IM148" i="10"/>
  <c r="IN148" i="10" s="1"/>
  <c r="IO148" i="10" s="1"/>
  <c r="IK148" i="10"/>
  <c r="DO147" i="9"/>
  <c r="DM147" i="9"/>
  <c r="DN147" i="9"/>
  <c r="FB147" i="9"/>
  <c r="FC147" i="9" s="1"/>
  <c r="FA147" i="9"/>
  <c r="EZ147" i="9"/>
  <c r="GV140" i="10"/>
  <c r="GU140" i="10"/>
  <c r="GT140" i="10"/>
  <c r="JF137" i="10"/>
  <c r="EB136" i="9"/>
  <c r="EA136" i="9"/>
  <c r="DZ136" i="9"/>
  <c r="FM136" i="9"/>
  <c r="FO136" i="9"/>
  <c r="FN136" i="9"/>
  <c r="CX128" i="9"/>
  <c r="DK128" i="9"/>
  <c r="DL120" i="9"/>
  <c r="FK120" i="9"/>
  <c r="DK112" i="9"/>
  <c r="EK104" i="9"/>
  <c r="FK104" i="9"/>
  <c r="DN96" i="9"/>
  <c r="DO96" i="9"/>
  <c r="DM96" i="9"/>
  <c r="EB88" i="9"/>
  <c r="EA88" i="9"/>
  <c r="DZ88" i="9"/>
  <c r="DK71" i="9"/>
  <c r="FL71" i="9"/>
  <c r="FN63" i="9"/>
  <c r="FM63" i="9"/>
  <c r="FO63" i="9"/>
  <c r="EO39" i="9"/>
  <c r="EN39" i="9"/>
  <c r="EM39" i="9"/>
  <c r="EL31" i="9"/>
  <c r="EK31" i="9"/>
  <c r="EY23" i="9"/>
  <c r="DK15" i="9"/>
  <c r="EK15" i="9"/>
  <c r="GR161" i="10"/>
  <c r="FM160" i="9"/>
  <c r="FO160" i="9"/>
  <c r="FN160" i="9"/>
  <c r="EZ160" i="9"/>
  <c r="FB160" i="9"/>
  <c r="FC160" i="9" s="1"/>
  <c r="FA160" i="9"/>
  <c r="HN153" i="10"/>
  <c r="GR153" i="10"/>
  <c r="FA145" i="10"/>
  <c r="FB144" i="9"/>
  <c r="FC144" i="9" s="1"/>
  <c r="FA144" i="9"/>
  <c r="EZ144" i="9"/>
  <c r="DZ144" i="9"/>
  <c r="EB144" i="9"/>
  <c r="EA144" i="9"/>
  <c r="IM134" i="10"/>
  <c r="IN134" i="10" s="1"/>
  <c r="IO134" i="10" s="1"/>
  <c r="IL134" i="10"/>
  <c r="IK134" i="10"/>
  <c r="FB133" i="9"/>
  <c r="FC133" i="9" s="1"/>
  <c r="FA133" i="9"/>
  <c r="EZ133" i="9"/>
  <c r="EM117" i="9"/>
  <c r="EO117" i="9"/>
  <c r="EN117" i="9"/>
  <c r="EA109" i="9"/>
  <c r="EB109" i="9"/>
  <c r="DZ109" i="9"/>
  <c r="DX101" i="9"/>
  <c r="FK101" i="9"/>
  <c r="FL93" i="9"/>
  <c r="DL85" i="9"/>
  <c r="EK85" i="9"/>
  <c r="DA77" i="9"/>
  <c r="DB77" i="9"/>
  <c r="DC77" i="9" s="1"/>
  <c r="CZ77" i="9"/>
  <c r="DA68" i="9"/>
  <c r="CZ68" i="9"/>
  <c r="DB68" i="9"/>
  <c r="DC68" i="9" s="1"/>
  <c r="FO52" i="9"/>
  <c r="FN52" i="9"/>
  <c r="FM52" i="9"/>
  <c r="FA44" i="9"/>
  <c r="FB44" i="9"/>
  <c r="FC44" i="9" s="1"/>
  <c r="EZ44" i="9"/>
  <c r="DZ36" i="9"/>
  <c r="EB36" i="9"/>
  <c r="EA36" i="9"/>
  <c r="FD158" i="10"/>
  <c r="FE158" i="10" s="1"/>
  <c r="FC158" i="10"/>
  <c r="FB158" i="10"/>
  <c r="EN157" i="9"/>
  <c r="EO157" i="9"/>
  <c r="EM157" i="9"/>
  <c r="GU150" i="10"/>
  <c r="GV150" i="10"/>
  <c r="GT150" i="10"/>
  <c r="GU142" i="10"/>
  <c r="GT142" i="10"/>
  <c r="GV142" i="10"/>
  <c r="DK122" i="9"/>
  <c r="FL122" i="9"/>
  <c r="DL114" i="9"/>
  <c r="DB98" i="9"/>
  <c r="DC98" i="9" s="1"/>
  <c r="CZ98" i="9"/>
  <c r="DA98" i="9"/>
  <c r="EZ90" i="9"/>
  <c r="FB90" i="9"/>
  <c r="FC90" i="9" s="1"/>
  <c r="FA90" i="9"/>
  <c r="EY74" i="9"/>
  <c r="CY74" i="9"/>
  <c r="EY49" i="9"/>
  <c r="CX49" i="9"/>
  <c r="EK41" i="9"/>
  <c r="DX41" i="9"/>
  <c r="FO25" i="9"/>
  <c r="FM25" i="9"/>
  <c r="FN25" i="9"/>
  <c r="EZ25" i="9"/>
  <c r="FB25" i="9"/>
  <c r="FC25" i="9" s="1"/>
  <c r="FA25" i="9"/>
  <c r="EY17" i="9"/>
  <c r="EM146" i="9"/>
  <c r="EO146" i="9"/>
  <c r="EN146" i="9"/>
  <c r="DA146" i="9"/>
  <c r="DB146" i="9"/>
  <c r="DC146" i="9" s="1"/>
  <c r="CZ146" i="9"/>
  <c r="FV136" i="10"/>
  <c r="EA135" i="9"/>
  <c r="EB135" i="9"/>
  <c r="DZ135" i="9"/>
  <c r="EM135" i="9"/>
  <c r="EO135" i="9"/>
  <c r="EN135" i="9"/>
  <c r="DA111" i="9"/>
  <c r="CZ111" i="9"/>
  <c r="DB111" i="9"/>
  <c r="DC111" i="9" s="1"/>
  <c r="DB103" i="9"/>
  <c r="DC103" i="9" s="1"/>
  <c r="DA103" i="9"/>
  <c r="CZ103" i="9"/>
  <c r="DY95" i="9"/>
  <c r="DL95" i="9"/>
  <c r="CZ87" i="9"/>
  <c r="DB87" i="9"/>
  <c r="DC87" i="9" s="1"/>
  <c r="DA87" i="9"/>
  <c r="EK79" i="9"/>
  <c r="DK70" i="9"/>
  <c r="EY70" i="9"/>
  <c r="DY62" i="9"/>
  <c r="DM54" i="9"/>
  <c r="DO54" i="9"/>
  <c r="DN54" i="9"/>
  <c r="EM46" i="9"/>
  <c r="EO46" i="9"/>
  <c r="EN46" i="9"/>
  <c r="FO46" i="9"/>
  <c r="FN46" i="9"/>
  <c r="FM46" i="9"/>
  <c r="DQ14" i="11"/>
  <c r="DS14" i="11" s="1"/>
  <c r="DP14" i="11"/>
  <c r="DO14" i="11"/>
  <c r="FD14" i="11"/>
  <c r="FF14" i="11" s="1"/>
  <c r="FB14" i="11"/>
  <c r="FC14" i="11"/>
  <c r="DY14" i="9"/>
  <c r="FV160" i="10"/>
  <c r="II160" i="10"/>
  <c r="IK152" i="10"/>
  <c r="IM152" i="10"/>
  <c r="IN152" i="10" s="1"/>
  <c r="IO152" i="10" s="1"/>
  <c r="IL152" i="10"/>
  <c r="EL151" i="9"/>
  <c r="IL144" i="10"/>
  <c r="IM144" i="10"/>
  <c r="IN144" i="10" s="1"/>
  <c r="IO144" i="10" s="1"/>
  <c r="IK144" i="10"/>
  <c r="DL143" i="9"/>
  <c r="HN133" i="10"/>
  <c r="DK132" i="9"/>
  <c r="CY132" i="9"/>
  <c r="FK124" i="9"/>
  <c r="DY116" i="9"/>
  <c r="DL116" i="9"/>
  <c r="CX108" i="9"/>
  <c r="FL108" i="9"/>
  <c r="FN76" i="9"/>
  <c r="FO76" i="9"/>
  <c r="FM76" i="9"/>
  <c r="FL67" i="9"/>
  <c r="FO59" i="9"/>
  <c r="FN59" i="9"/>
  <c r="FM59" i="9"/>
  <c r="CX35" i="9"/>
  <c r="DX35" i="9"/>
  <c r="HN157" i="10"/>
  <c r="GR157" i="10"/>
  <c r="FL156" i="9"/>
  <c r="II149" i="10"/>
  <c r="EK148" i="9"/>
  <c r="DK148" i="9"/>
  <c r="HN141" i="10"/>
  <c r="FW141" i="10"/>
  <c r="EK140" i="9"/>
  <c r="EX140" i="9"/>
  <c r="FA129" i="9"/>
  <c r="EZ129" i="9"/>
  <c r="FB129" i="9"/>
  <c r="FC129" i="9" s="1"/>
  <c r="EO129" i="9"/>
  <c r="EN129" i="9"/>
  <c r="EM129" i="9"/>
  <c r="FL97" i="9"/>
  <c r="DY97" i="9"/>
  <c r="DL89" i="9"/>
  <c r="DY81" i="9"/>
  <c r="DL81" i="9"/>
  <c r="EB72" i="9"/>
  <c r="EA72" i="9"/>
  <c r="DZ72" i="9"/>
  <c r="FN64" i="9"/>
  <c r="FO64" i="9"/>
  <c r="FM64" i="9"/>
  <c r="EO56" i="9"/>
  <c r="EN56" i="9"/>
  <c r="EM56" i="9"/>
  <c r="DO48" i="9"/>
  <c r="DN48" i="9"/>
  <c r="DM48" i="9"/>
  <c r="CX40" i="9"/>
  <c r="DX40" i="9"/>
  <c r="FL24" i="9"/>
  <c r="DM16" i="9"/>
  <c r="DN16" i="9"/>
  <c r="DO16" i="9"/>
  <c r="FA154" i="10"/>
  <c r="HO154" i="10"/>
  <c r="DY153" i="9"/>
  <c r="JF146" i="10"/>
  <c r="GS146" i="10"/>
  <c r="EX145" i="9"/>
  <c r="FW138" i="10"/>
  <c r="HN138" i="10"/>
  <c r="DY137" i="9"/>
  <c r="HR135" i="10"/>
  <c r="IA135" i="10" s="1"/>
  <c r="HP135" i="10"/>
  <c r="HQ135" i="10"/>
  <c r="DM134" i="9"/>
  <c r="DO134" i="9"/>
  <c r="DN134" i="9"/>
  <c r="FL126" i="9"/>
  <c r="EZ118" i="9"/>
  <c r="FB118" i="9"/>
  <c r="FC118" i="9" s="1"/>
  <c r="FA118" i="9"/>
  <c r="DA118" i="9"/>
  <c r="CZ118" i="9"/>
  <c r="DB118" i="9"/>
  <c r="DC118" i="9" s="1"/>
  <c r="EN110" i="9"/>
  <c r="EO110" i="9"/>
  <c r="EM110" i="9"/>
  <c r="EO94" i="9"/>
  <c r="EN94" i="9"/>
  <c r="EM94" i="9"/>
  <c r="EO86" i="9"/>
  <c r="EN86" i="9"/>
  <c r="EM86" i="9"/>
  <c r="FM86" i="9"/>
  <c r="FO86" i="9"/>
  <c r="FN86" i="9"/>
  <c r="FB69" i="9"/>
  <c r="FC69" i="9" s="1"/>
  <c r="FA69" i="9"/>
  <c r="EZ69" i="9"/>
  <c r="EM69" i="9"/>
  <c r="EO69" i="9"/>
  <c r="EN69" i="9"/>
  <c r="EB61" i="9"/>
  <c r="DZ61" i="9"/>
  <c r="EA61" i="9"/>
  <c r="FL45" i="9"/>
  <c r="DK45" i="9"/>
  <c r="DL21" i="9"/>
  <c r="EL21" i="9"/>
  <c r="EZ107" i="9"/>
  <c r="FB107" i="9"/>
  <c r="FC107" i="9" s="1"/>
  <c r="FA107" i="9"/>
  <c r="IM159" i="10"/>
  <c r="IN159" i="10" s="1"/>
  <c r="IO159" i="10" s="1"/>
  <c r="IL159" i="10"/>
  <c r="IK159" i="10"/>
  <c r="CZ158" i="9"/>
  <c r="DB158" i="9"/>
  <c r="DC158" i="9" s="1"/>
  <c r="DA158" i="9"/>
  <c r="HQ143" i="10"/>
  <c r="HP143" i="10"/>
  <c r="HR143" i="10"/>
  <c r="IA143" i="10" s="1"/>
  <c r="IL143" i="10"/>
  <c r="IM143" i="10"/>
  <c r="IN143" i="10" s="1"/>
  <c r="IO143" i="10" s="1"/>
  <c r="IK143" i="10"/>
  <c r="HQ132" i="10"/>
  <c r="HR132" i="10"/>
  <c r="IA132" i="10" s="1"/>
  <c r="HP132" i="10"/>
  <c r="EM131" i="9"/>
  <c r="EN131" i="9"/>
  <c r="EO131" i="9"/>
  <c r="DO115" i="9"/>
  <c r="DN115" i="9"/>
  <c r="DM115" i="9"/>
  <c r="EB107" i="9"/>
  <c r="EA107" i="9"/>
  <c r="DZ107" i="9"/>
  <c r="EB99" i="9"/>
  <c r="DZ99" i="9"/>
  <c r="EA99" i="9"/>
  <c r="FB91" i="9"/>
  <c r="FC91" i="9" s="1"/>
  <c r="FA91" i="9"/>
  <c r="EZ91" i="9"/>
  <c r="CY75" i="9"/>
  <c r="EL66" i="9"/>
  <c r="DX66" i="9"/>
  <c r="FK58" i="9"/>
  <c r="EX50" i="9"/>
  <c r="EX42" i="9"/>
  <c r="EK42" i="9"/>
  <c r="FL34" i="9"/>
  <c r="EO26" i="9"/>
  <c r="EN26" i="9"/>
  <c r="EM26" i="9"/>
  <c r="CX18" i="9"/>
  <c r="EY18" i="9"/>
  <c r="JH156" i="10"/>
  <c r="JI156" i="10"/>
  <c r="JG156" i="10"/>
  <c r="HR140" i="10"/>
  <c r="IA140" i="10" s="1"/>
  <c r="HQ140" i="10"/>
  <c r="HP140" i="10"/>
  <c r="EB139" i="9"/>
  <c r="EA139" i="9"/>
  <c r="DZ139" i="9"/>
  <c r="DB139" i="9"/>
  <c r="DC139" i="9" s="1"/>
  <c r="CZ139" i="9"/>
  <c r="DA139" i="9"/>
  <c r="EZ137" i="10"/>
  <c r="DB136" i="9"/>
  <c r="DC136" i="9" s="1"/>
  <c r="DA136" i="9"/>
  <c r="CZ136" i="9"/>
  <c r="EX128" i="9"/>
  <c r="DY128" i="9"/>
  <c r="EX120" i="9"/>
  <c r="FK112" i="9"/>
  <c r="EL112" i="9"/>
  <c r="DL104" i="9"/>
  <c r="FA96" i="9"/>
  <c r="FB96" i="9"/>
  <c r="FC96" i="9" s="1"/>
  <c r="EZ96" i="9"/>
  <c r="EB80" i="9"/>
  <c r="EA80" i="9"/>
  <c r="DZ80" i="9"/>
  <c r="DL71" i="9"/>
  <c r="EB39" i="9"/>
  <c r="DZ39" i="9"/>
  <c r="EA39" i="9"/>
  <c r="FL31" i="9"/>
  <c r="DK23" i="9"/>
  <c r="DL15" i="9"/>
  <c r="EX15" i="9"/>
  <c r="HN161" i="10"/>
  <c r="II161" i="10"/>
  <c r="DB160" i="9"/>
  <c r="DC160" i="9" s="1"/>
  <c r="DA160" i="9"/>
  <c r="CZ160" i="9"/>
  <c r="FW153" i="10"/>
  <c r="IJ153" i="10"/>
  <c r="DN152" i="9"/>
  <c r="DO152" i="9"/>
  <c r="DM152" i="9"/>
  <c r="GR145" i="10"/>
  <c r="FC134" i="10"/>
  <c r="FD134" i="10"/>
  <c r="FE134" i="10" s="1"/>
  <c r="FB134" i="10"/>
  <c r="EO133" i="9"/>
  <c r="EM133" i="9"/>
  <c r="EN133" i="9"/>
  <c r="FA117" i="9"/>
  <c r="FB117" i="9"/>
  <c r="FC117" i="9" s="1"/>
  <c r="EZ117" i="9"/>
  <c r="EK101" i="9"/>
  <c r="FL101" i="9"/>
  <c r="CX93" i="9"/>
  <c r="DX85" i="9"/>
  <c r="FL85" i="9"/>
  <c r="DN77" i="9"/>
  <c r="DM77" i="9"/>
  <c r="DO77" i="9"/>
  <c r="EM77" i="9"/>
  <c r="EN77" i="9"/>
  <c r="EO77" i="9"/>
  <c r="EA68" i="9"/>
  <c r="DZ68" i="9"/>
  <c r="EB68" i="9"/>
  <c r="EO60" i="9"/>
  <c r="EN60" i="9"/>
  <c r="EM60" i="9"/>
  <c r="DB52" i="9"/>
  <c r="DC52" i="9" s="1"/>
  <c r="CZ52" i="9"/>
  <c r="DA52" i="9"/>
  <c r="FN44" i="9"/>
  <c r="FO44" i="9"/>
  <c r="FM44" i="9"/>
  <c r="FN36" i="9"/>
  <c r="FM36" i="9"/>
  <c r="FO36" i="9"/>
  <c r="GV158" i="10"/>
  <c r="GU158" i="10"/>
  <c r="GT158" i="10"/>
  <c r="FO157" i="9"/>
  <c r="FM157" i="9"/>
  <c r="FN157" i="9"/>
  <c r="JI150" i="10"/>
  <c r="JG150" i="10"/>
  <c r="JH150" i="10"/>
  <c r="IK150" i="10"/>
  <c r="IM150" i="10"/>
  <c r="IN150" i="10" s="1"/>
  <c r="IO150" i="10" s="1"/>
  <c r="IL150" i="10"/>
  <c r="IK142" i="10"/>
  <c r="IL142" i="10"/>
  <c r="IM142" i="10"/>
  <c r="IN142" i="10" s="1"/>
  <c r="IO142" i="10" s="1"/>
  <c r="DY122" i="9"/>
  <c r="EL122" i="9"/>
  <c r="FL114" i="9"/>
  <c r="DB90" i="9"/>
  <c r="DC90" i="9" s="1"/>
  <c r="DA90" i="9"/>
  <c r="CZ90" i="9"/>
  <c r="DK74" i="9"/>
  <c r="EK74" i="9"/>
  <c r="DK49" i="9"/>
  <c r="FL41" i="9"/>
  <c r="DB25" i="9"/>
  <c r="DC25" i="9" s="1"/>
  <c r="CZ25" i="9"/>
  <c r="DA25" i="9"/>
  <c r="DL17" i="9"/>
  <c r="FO146" i="9"/>
  <c r="FN146" i="9"/>
  <c r="FM146" i="9"/>
  <c r="EB146" i="9"/>
  <c r="EA146" i="9"/>
  <c r="DZ146" i="9"/>
  <c r="JG139" i="10"/>
  <c r="JH139" i="10"/>
  <c r="JI139" i="10"/>
  <c r="II136" i="10"/>
  <c r="JF136" i="10"/>
  <c r="EA127" i="9"/>
  <c r="DZ127" i="9"/>
  <c r="EB127" i="9"/>
  <c r="FN111" i="9"/>
  <c r="FO111" i="9"/>
  <c r="FM111" i="9"/>
  <c r="EN111" i="9"/>
  <c r="EM111" i="9"/>
  <c r="EO111" i="9"/>
  <c r="EN103" i="9"/>
  <c r="EM103" i="9"/>
  <c r="EO103" i="9"/>
  <c r="EK95" i="9"/>
  <c r="EB87" i="9"/>
  <c r="EA87" i="9"/>
  <c r="DZ87" i="9"/>
  <c r="EO87" i="9"/>
  <c r="EN87" i="9"/>
  <c r="EM87" i="9"/>
  <c r="EX79" i="9"/>
  <c r="EK70" i="9"/>
  <c r="CY70" i="9"/>
  <c r="FK62" i="9"/>
  <c r="DZ54" i="9"/>
  <c r="EA54" i="9"/>
  <c r="EB54" i="9"/>
  <c r="FM30" i="9"/>
  <c r="FN30" i="9"/>
  <c r="FO30" i="9"/>
  <c r="EX14" i="9"/>
  <c r="FL14" i="9"/>
  <c r="GS160" i="10"/>
  <c r="FA160" i="10"/>
  <c r="JH152" i="10"/>
  <c r="JI152" i="10"/>
  <c r="JG152" i="10"/>
  <c r="DY151" i="9"/>
  <c r="EX151" i="9"/>
  <c r="FX144" i="10"/>
  <c r="FZ144" i="10"/>
  <c r="FY144" i="10"/>
  <c r="CX143" i="9"/>
  <c r="GR133" i="10"/>
  <c r="FV133" i="10"/>
  <c r="DL132" i="9"/>
  <c r="EY132" i="9"/>
  <c r="EL124" i="9"/>
  <c r="FK116" i="9"/>
  <c r="EL116" i="9"/>
  <c r="EL108" i="9"/>
  <c r="DK67" i="9"/>
  <c r="DB43" i="9"/>
  <c r="DC43" i="9" s="1"/>
  <c r="DA43" i="9"/>
  <c r="CZ43" i="9"/>
  <c r="DK35" i="9"/>
  <c r="DY35" i="9"/>
  <c r="DX27" i="9"/>
  <c r="JF157" i="10"/>
  <c r="CX156" i="9"/>
  <c r="DL156" i="9"/>
  <c r="FV149" i="10"/>
  <c r="DX148" i="9"/>
  <c r="FL148" i="9"/>
  <c r="IJ141" i="10"/>
  <c r="DK140" i="9"/>
  <c r="CX140" i="9"/>
  <c r="EB129" i="9"/>
  <c r="DZ129" i="9"/>
  <c r="EA129" i="9"/>
  <c r="EA113" i="9"/>
  <c r="DZ113" i="9"/>
  <c r="EB113" i="9"/>
  <c r="EK97" i="9"/>
  <c r="EY97" i="9"/>
  <c r="EY89" i="9"/>
  <c r="FL81" i="9"/>
  <c r="DX81" i="9"/>
  <c r="FB64" i="9"/>
  <c r="FC64" i="9" s="1"/>
  <c r="FA64" i="9"/>
  <c r="EZ64" i="9"/>
  <c r="DL40" i="9"/>
  <c r="FL40" i="9"/>
  <c r="DK24" i="9"/>
  <c r="CX24" i="9"/>
  <c r="FB16" i="9"/>
  <c r="FC16" i="9" s="1"/>
  <c r="FA16" i="9"/>
  <c r="EZ16" i="9"/>
  <c r="GS154" i="10"/>
  <c r="JF154" i="10"/>
  <c r="EY153" i="9"/>
  <c r="HO146" i="10"/>
  <c r="CY145" i="9"/>
  <c r="EY145" i="9"/>
  <c r="GR138" i="10"/>
  <c r="JF138" i="10"/>
  <c r="EY137" i="9"/>
  <c r="FX135" i="10"/>
  <c r="FZ135" i="10"/>
  <c r="FY135" i="10"/>
  <c r="EB134" i="9"/>
  <c r="EA134" i="9"/>
  <c r="DZ134" i="9"/>
  <c r="FO134" i="9"/>
  <c r="FM134" i="9"/>
  <c r="FN134" i="9"/>
  <c r="CX126" i="9"/>
  <c r="DO118" i="9"/>
  <c r="DN118" i="9"/>
  <c r="DM118" i="9"/>
  <c r="EN118" i="9"/>
  <c r="EO118" i="9"/>
  <c r="EM118" i="9"/>
  <c r="DB110" i="9"/>
  <c r="DC110" i="9" s="1"/>
  <c r="DA110" i="9"/>
  <c r="CZ110" i="9"/>
  <c r="DO102" i="9"/>
  <c r="DN102" i="9"/>
  <c r="DM102" i="9"/>
  <c r="DA86" i="9"/>
  <c r="CZ86" i="9"/>
  <c r="DB86" i="9"/>
  <c r="DC86" i="9" s="1"/>
  <c r="DB78" i="9"/>
  <c r="DC78" i="9" s="1"/>
  <c r="DA78" i="9"/>
  <c r="CZ78" i="9"/>
  <c r="DA69" i="9"/>
  <c r="DB69" i="9"/>
  <c r="DC69" i="9" s="1"/>
  <c r="CZ69" i="9"/>
  <c r="DY53" i="9"/>
  <c r="EY53" i="9"/>
  <c r="DX45" i="9"/>
  <c r="DL45" i="9"/>
  <c r="FZ159" i="10"/>
  <c r="FY159" i="10"/>
  <c r="FX159" i="10"/>
  <c r="DZ158" i="9"/>
  <c r="EB158" i="9"/>
  <c r="EA158" i="9"/>
  <c r="HQ151" i="10"/>
  <c r="HP151" i="10"/>
  <c r="HR151" i="10"/>
  <c r="IA151" i="10" s="1"/>
  <c r="FA99" i="9"/>
  <c r="EZ99" i="9"/>
  <c r="FB99" i="9"/>
  <c r="FC99" i="9" s="1"/>
  <c r="DB91" i="9"/>
  <c r="DC91" i="9" s="1"/>
  <c r="DA91" i="9"/>
  <c r="CZ91" i="9"/>
  <c r="EK75" i="9"/>
  <c r="EY66" i="9"/>
  <c r="DY66" i="9"/>
  <c r="EY58" i="9"/>
  <c r="EY50" i="9"/>
  <c r="FK50" i="9"/>
  <c r="FL42" i="9"/>
  <c r="EL42" i="9"/>
  <c r="EK34" i="9"/>
  <c r="EZ26" i="9"/>
  <c r="FA26" i="9"/>
  <c r="FB26" i="9"/>
  <c r="FC26" i="9" s="1"/>
  <c r="FN26" i="9"/>
  <c r="FM26" i="9"/>
  <c r="FO26" i="9"/>
  <c r="DL18" i="9"/>
  <c r="DZ155" i="9"/>
  <c r="EB155" i="9"/>
  <c r="EA155" i="9"/>
  <c r="EM155" i="9"/>
  <c r="EO155" i="9"/>
  <c r="EN155" i="9"/>
  <c r="JG148" i="10"/>
  <c r="JI148" i="10"/>
  <c r="JH148" i="10"/>
  <c r="FA137" i="10"/>
  <c r="FK128" i="9"/>
  <c r="EY128" i="9"/>
  <c r="EY120" i="9"/>
  <c r="CX112" i="9"/>
  <c r="EX112" i="9"/>
  <c r="EL104" i="9"/>
  <c r="FN96" i="9"/>
  <c r="FM96" i="9"/>
  <c r="FO96" i="9"/>
  <c r="EO88" i="9"/>
  <c r="EN88" i="9"/>
  <c r="EM88" i="9"/>
  <c r="FB80" i="9"/>
  <c r="FC80" i="9" s="1"/>
  <c r="FA80" i="9"/>
  <c r="EZ80" i="9"/>
  <c r="EK71" i="9"/>
  <c r="DA47" i="9"/>
  <c r="CZ47" i="9"/>
  <c r="DB47" i="9"/>
  <c r="DC47" i="9" s="1"/>
  <c r="FO39" i="9"/>
  <c r="FN39" i="9"/>
  <c r="FM39" i="9"/>
  <c r="DX31" i="9"/>
  <c r="FK23" i="9"/>
  <c r="FK15" i="9"/>
  <c r="EL15" i="9"/>
  <c r="FV161" i="10"/>
  <c r="FA161" i="10"/>
  <c r="EA160" i="9"/>
  <c r="DZ160" i="9"/>
  <c r="EB160" i="9"/>
  <c r="HO153" i="10"/>
  <c r="EO152" i="9"/>
  <c r="EM152" i="9"/>
  <c r="EN152" i="9"/>
  <c r="GS145" i="10"/>
  <c r="DO144" i="9"/>
  <c r="DN144" i="9"/>
  <c r="DM144" i="9"/>
  <c r="EB125" i="9"/>
  <c r="EA125" i="9"/>
  <c r="DZ125" i="9"/>
  <c r="FO117" i="9"/>
  <c r="FN117" i="9"/>
  <c r="FM117" i="9"/>
  <c r="DN117" i="9"/>
  <c r="DO117" i="9"/>
  <c r="DM117" i="9"/>
  <c r="DK101" i="9"/>
  <c r="CX101" i="9"/>
  <c r="CY93" i="9"/>
  <c r="DY85" i="9"/>
  <c r="DO52" i="9"/>
  <c r="DM52" i="9"/>
  <c r="DN52" i="9"/>
  <c r="EB44" i="9"/>
  <c r="EA44" i="9"/>
  <c r="DZ44" i="9"/>
  <c r="FC150" i="10"/>
  <c r="FB150" i="10"/>
  <c r="FD150" i="10"/>
  <c r="FE150" i="10" s="1"/>
  <c r="FY142" i="10"/>
  <c r="FX142" i="10"/>
  <c r="FZ142" i="10"/>
  <c r="HP142" i="10"/>
  <c r="HQ142" i="10"/>
  <c r="HR142" i="10"/>
  <c r="IA142" i="10" s="1"/>
  <c r="EX122" i="9"/>
  <c r="DX122" i="9"/>
  <c r="CX114" i="9"/>
  <c r="EB90" i="9"/>
  <c r="EA90" i="9"/>
  <c r="DZ90" i="9"/>
  <c r="FM90" i="9"/>
  <c r="FO90" i="9"/>
  <c r="FN90" i="9"/>
  <c r="DX74" i="9"/>
  <c r="EL74" i="9"/>
  <c r="DX49" i="9"/>
  <c r="CY49" i="9"/>
  <c r="CX41" i="9"/>
  <c r="EM33" i="9"/>
  <c r="EN33" i="9"/>
  <c r="EO33" i="9"/>
  <c r="EB25" i="9"/>
  <c r="EA25" i="9"/>
  <c r="DZ25" i="9"/>
  <c r="DX17" i="9"/>
  <c r="FD139" i="10"/>
  <c r="FE139" i="10" s="1"/>
  <c r="FC139" i="10"/>
  <c r="FB139" i="10"/>
  <c r="EZ136" i="10"/>
  <c r="FW136" i="10"/>
  <c r="FA135" i="9"/>
  <c r="EZ135" i="9"/>
  <c r="FB135" i="9"/>
  <c r="FC135" i="9" s="1"/>
  <c r="FO127" i="9"/>
  <c r="FN127" i="9"/>
  <c r="FM127" i="9"/>
  <c r="EO127" i="9"/>
  <c r="EN127" i="9"/>
  <c r="EM127" i="9"/>
  <c r="EB103" i="9"/>
  <c r="EA103" i="9"/>
  <c r="DZ103" i="9"/>
  <c r="EX95" i="9"/>
  <c r="EL79" i="9"/>
  <c r="FL70" i="9"/>
  <c r="EK62" i="9"/>
  <c r="EO30" i="9"/>
  <c r="EN30" i="9"/>
  <c r="EM30" i="9"/>
  <c r="DO22" i="9"/>
  <c r="DN22" i="9"/>
  <c r="DM22" i="9"/>
  <c r="EY14" i="9"/>
  <c r="JE160" i="10"/>
  <c r="GR160" i="10"/>
  <c r="DZ159" i="9"/>
  <c r="EB159" i="9"/>
  <c r="EA159" i="9"/>
  <c r="HR152" i="10"/>
  <c r="IA152" i="10" s="1"/>
  <c r="HQ152" i="10"/>
  <c r="HP152" i="10"/>
  <c r="FK151" i="9"/>
  <c r="CX151" i="9"/>
  <c r="HR144" i="10"/>
  <c r="IA144" i="10" s="1"/>
  <c r="HQ144" i="10"/>
  <c r="HP144" i="10"/>
  <c r="DY143" i="9"/>
  <c r="EK143" i="9"/>
  <c r="HO133" i="10"/>
  <c r="EK132" i="9"/>
  <c r="DX124" i="9"/>
  <c r="FL124" i="9"/>
  <c r="CX116" i="9"/>
  <c r="EX116" i="9"/>
  <c r="EX108" i="9"/>
  <c r="EB100" i="9"/>
  <c r="EA100" i="9"/>
  <c r="DZ100" i="9"/>
  <c r="DB100" i="9"/>
  <c r="DC100" i="9" s="1"/>
  <c r="DA100" i="9"/>
  <c r="CZ100" i="9"/>
  <c r="FA92" i="9"/>
  <c r="EZ92" i="9"/>
  <c r="FB92" i="9"/>
  <c r="FC92" i="9" s="1"/>
  <c r="DL67" i="9"/>
  <c r="DY67" i="9"/>
  <c r="EO59" i="9"/>
  <c r="EN59" i="9"/>
  <c r="EM59" i="9"/>
  <c r="EB59" i="9"/>
  <c r="DZ59" i="9"/>
  <c r="EA59" i="9"/>
  <c r="FO51" i="9"/>
  <c r="FN51" i="9"/>
  <c r="FM51" i="9"/>
  <c r="EN43" i="9"/>
  <c r="EM43" i="9"/>
  <c r="EO43" i="9"/>
  <c r="EK35" i="9"/>
  <c r="DK27" i="9"/>
  <c r="FW157" i="10"/>
  <c r="DX156" i="9"/>
  <c r="EL156" i="9"/>
  <c r="GR149" i="10"/>
  <c r="IJ149" i="10"/>
  <c r="EL148" i="9"/>
  <c r="JF141" i="10"/>
  <c r="DX140" i="9"/>
  <c r="EY140" i="9"/>
  <c r="DA113" i="9"/>
  <c r="DB113" i="9"/>
  <c r="DC113" i="9" s="1"/>
  <c r="CZ113" i="9"/>
  <c r="EM113" i="9"/>
  <c r="EO113" i="9"/>
  <c r="EN113" i="9"/>
  <c r="EL97" i="9"/>
  <c r="DL97" i="9"/>
  <c r="FK89" i="9"/>
  <c r="CY81" i="9"/>
  <c r="FK81" i="9"/>
  <c r="FN72" i="9"/>
  <c r="FO72" i="9"/>
  <c r="FM72" i="9"/>
  <c r="DM64" i="9"/>
  <c r="DO64" i="9"/>
  <c r="DN64" i="9"/>
  <c r="EO64" i="9"/>
  <c r="EN64" i="9"/>
  <c r="EM64" i="9"/>
  <c r="FB56" i="9"/>
  <c r="FC56" i="9" s="1"/>
  <c r="EZ56" i="9"/>
  <c r="FA56" i="9"/>
  <c r="FA48" i="9"/>
  <c r="FB48" i="9"/>
  <c r="FC48" i="9" s="1"/>
  <c r="EZ48" i="9"/>
  <c r="EK40" i="9"/>
  <c r="DY40" i="9"/>
  <c r="DM32" i="9"/>
  <c r="DN32" i="9"/>
  <c r="DO32" i="9"/>
  <c r="DX24" i="9"/>
  <c r="EK24" i="9"/>
  <c r="EB16" i="9"/>
  <c r="EA16" i="9"/>
  <c r="DZ16" i="9"/>
  <c r="II154" i="10"/>
  <c r="EZ154" i="10"/>
  <c r="DL153" i="9"/>
  <c r="FV146" i="10"/>
  <c r="DK145" i="9"/>
  <c r="DX145" i="9"/>
  <c r="HO138" i="10"/>
  <c r="GS138" i="10"/>
  <c r="EL137" i="9"/>
  <c r="DL137" i="9"/>
  <c r="FB134" i="9"/>
  <c r="FC134" i="9" s="1"/>
  <c r="FA134" i="9"/>
  <c r="EZ134" i="9"/>
  <c r="EK126" i="9"/>
  <c r="EA118" i="9"/>
  <c r="EB118" i="9"/>
  <c r="DZ118" i="9"/>
  <c r="FM118" i="9"/>
  <c r="FO118" i="9"/>
  <c r="FN118" i="9"/>
  <c r="FB110" i="9"/>
  <c r="FC110" i="9" s="1"/>
  <c r="FA110" i="9"/>
  <c r="EZ110" i="9"/>
  <c r="EN102" i="9"/>
  <c r="EO102" i="9"/>
  <c r="EM102" i="9"/>
  <c r="DM86" i="9"/>
  <c r="DO86" i="9"/>
  <c r="DN86" i="9"/>
  <c r="EA86" i="9"/>
  <c r="EB86" i="9"/>
  <c r="DZ86" i="9"/>
  <c r="DN69" i="9"/>
  <c r="DO69" i="9"/>
  <c r="DM69" i="9"/>
  <c r="FM69" i="9"/>
  <c r="FO69" i="9"/>
  <c r="FN69" i="9"/>
  <c r="EO61" i="9"/>
  <c r="EN61" i="9"/>
  <c r="EM61" i="9"/>
  <c r="EL53" i="9"/>
  <c r="CY53" i="9"/>
  <c r="EK45" i="9"/>
  <c r="FK21" i="9"/>
  <c r="FD132" i="10"/>
  <c r="FE132" i="10" s="1"/>
  <c r="FC132" i="10"/>
  <c r="FB132" i="10"/>
  <c r="JI159" i="10"/>
  <c r="JH159" i="10"/>
  <c r="JG159" i="10"/>
  <c r="FN158" i="9"/>
  <c r="FO158" i="9"/>
  <c r="FM158" i="9"/>
  <c r="FB158" i="9"/>
  <c r="FC158" i="9" s="1"/>
  <c r="FA158" i="9"/>
  <c r="EZ158" i="9"/>
  <c r="FZ143" i="10"/>
  <c r="FY143" i="10"/>
  <c r="FX143" i="10"/>
  <c r="DN142" i="9"/>
  <c r="DM142" i="9"/>
  <c r="DO142" i="9"/>
  <c r="FM142" i="9"/>
  <c r="FN142" i="9"/>
  <c r="FO142" i="9"/>
  <c r="EA131" i="9"/>
  <c r="EB131" i="9"/>
  <c r="DZ131" i="9"/>
  <c r="EN107" i="9"/>
  <c r="EO107" i="9"/>
  <c r="EM107" i="9"/>
  <c r="DO107" i="9"/>
  <c r="DN107" i="9"/>
  <c r="DM107" i="9"/>
  <c r="EB91" i="9"/>
  <c r="EA91" i="9"/>
  <c r="DZ91" i="9"/>
  <c r="DL75" i="9"/>
  <c r="EX75" i="9"/>
  <c r="FK66" i="9"/>
  <c r="EX66" i="9"/>
  <c r="DK58" i="9"/>
  <c r="CY50" i="9"/>
  <c r="CY42" i="9"/>
  <c r="CX34" i="9"/>
  <c r="DN26" i="9"/>
  <c r="DM26" i="9"/>
  <c r="DO26" i="9"/>
  <c r="DY18" i="9"/>
  <c r="HR156" i="10"/>
  <c r="IA156" i="10" s="1"/>
  <c r="HQ156" i="10"/>
  <c r="HP156" i="10"/>
  <c r="EZ155" i="9"/>
  <c r="FB155" i="9"/>
  <c r="FC155" i="9" s="1"/>
  <c r="FA155" i="9"/>
  <c r="GV148" i="10"/>
  <c r="GT148" i="10"/>
  <c r="GU148" i="10"/>
  <c r="EM147" i="9"/>
  <c r="EO147" i="9"/>
  <c r="EN147" i="9"/>
  <c r="JH140" i="10"/>
  <c r="JI140" i="10"/>
  <c r="JG140" i="10"/>
  <c r="HN137" i="10"/>
  <c r="GR137" i="10"/>
  <c r="FA136" i="9"/>
  <c r="FB136" i="9"/>
  <c r="FC136" i="9" s="1"/>
  <c r="EZ136" i="9"/>
  <c r="DX128" i="9"/>
  <c r="DL128" i="9"/>
  <c r="CX120" i="9"/>
  <c r="DX112" i="9"/>
  <c r="DL112" i="9"/>
  <c r="CX104" i="9"/>
  <c r="EN96" i="9"/>
  <c r="EO96" i="9"/>
  <c r="EM96" i="9"/>
  <c r="FN80" i="9"/>
  <c r="FO80" i="9"/>
  <c r="FM80" i="9"/>
  <c r="DM80" i="9"/>
  <c r="DN80" i="9"/>
  <c r="DO80" i="9"/>
  <c r="EL71" i="9"/>
  <c r="DN63" i="9"/>
  <c r="DM63" i="9"/>
  <c r="DO63" i="9"/>
  <c r="FA63" i="9"/>
  <c r="FB63" i="9"/>
  <c r="FC63" i="9" s="1"/>
  <c r="EZ63" i="9"/>
  <c r="EA47" i="9"/>
  <c r="EB47" i="9"/>
  <c r="DZ47" i="9"/>
  <c r="FA39" i="9"/>
  <c r="FB39" i="9"/>
  <c r="FC39" i="9" s="1"/>
  <c r="EZ39" i="9"/>
  <c r="DK31" i="9"/>
  <c r="EX23" i="9"/>
  <c r="FL23" i="9"/>
  <c r="FL15" i="9"/>
  <c r="EY15" i="9"/>
  <c r="HO161" i="10"/>
  <c r="GS161" i="10"/>
  <c r="JE153" i="10"/>
  <c r="DB152" i="9"/>
  <c r="DC152" i="9" s="1"/>
  <c r="DA152" i="9"/>
  <c r="CZ152" i="9"/>
  <c r="FV145" i="10"/>
  <c r="II145" i="10"/>
  <c r="DB133" i="9"/>
  <c r="DC133" i="9" s="1"/>
  <c r="DA133" i="9"/>
  <c r="CZ133" i="9"/>
  <c r="FO133" i="9"/>
  <c r="FM133" i="9"/>
  <c r="FN133" i="9"/>
  <c r="DA117" i="9"/>
  <c r="DB117" i="9"/>
  <c r="DC117" i="9" s="1"/>
  <c r="CZ117" i="9"/>
  <c r="DA109" i="9"/>
  <c r="DB109" i="9"/>
  <c r="DC109" i="9" s="1"/>
  <c r="CZ109" i="9"/>
  <c r="DY101" i="9"/>
  <c r="CY101" i="9"/>
  <c r="DX93" i="9"/>
  <c r="DK93" i="9"/>
  <c r="EX85" i="9"/>
  <c r="DM44" i="9"/>
  <c r="DN44" i="9"/>
  <c r="DO44" i="9"/>
  <c r="DM36" i="9"/>
  <c r="DN36" i="9"/>
  <c r="DO36" i="9"/>
  <c r="FY158" i="10"/>
  <c r="FZ158" i="10"/>
  <c r="FX158" i="10"/>
  <c r="HP150" i="10"/>
  <c r="HR150" i="10"/>
  <c r="IA150" i="10" s="1"/>
  <c r="HQ150" i="10"/>
  <c r="EM130" i="9"/>
  <c r="EO130" i="9"/>
  <c r="EN130" i="9"/>
  <c r="EB130" i="9"/>
  <c r="EA130" i="9"/>
  <c r="DZ130" i="9"/>
  <c r="CX122" i="9"/>
  <c r="DX114" i="9"/>
  <c r="EK114" i="9"/>
  <c r="FK74" i="9"/>
  <c r="EX74" i="9"/>
  <c r="DL49" i="9"/>
  <c r="EX49" i="9"/>
  <c r="EL41" i="9"/>
  <c r="EZ33" i="9"/>
  <c r="FB33" i="9"/>
  <c r="FC33" i="9" s="1"/>
  <c r="FA33" i="9"/>
  <c r="EA33" i="9"/>
  <c r="EB33" i="9"/>
  <c r="DZ33" i="9"/>
  <c r="FK17" i="9"/>
  <c r="FZ155" i="10"/>
  <c r="DM146" i="9"/>
  <c r="DO146" i="9"/>
  <c r="DN146" i="9"/>
  <c r="FZ139" i="10"/>
  <c r="FY139" i="10"/>
  <c r="FX139" i="10"/>
  <c r="GR136" i="10"/>
  <c r="HN136" i="10"/>
  <c r="DO127" i="9"/>
  <c r="DM127" i="9"/>
  <c r="DN127" i="9"/>
  <c r="DO119" i="9"/>
  <c r="DN119" i="9"/>
  <c r="DM119" i="9"/>
  <c r="DO111" i="9"/>
  <c r="DM111" i="9"/>
  <c r="DN111" i="9"/>
  <c r="CX95" i="9"/>
  <c r="DY79" i="9"/>
  <c r="EY79" i="9"/>
  <c r="EL70" i="9"/>
  <c r="EY62" i="9"/>
  <c r="CX62" i="9"/>
  <c r="DB54" i="9"/>
  <c r="DC54" i="9" s="1"/>
  <c r="CZ54" i="9"/>
  <c r="DA54" i="9"/>
  <c r="FO54" i="9"/>
  <c r="FN54" i="9"/>
  <c r="FM54" i="9"/>
  <c r="CZ46" i="9"/>
  <c r="DA46" i="9"/>
  <c r="DB46" i="9"/>
  <c r="DC46" i="9" s="1"/>
  <c r="EA30" i="9"/>
  <c r="DZ30" i="9"/>
  <c r="EB30" i="9"/>
  <c r="EA22" i="9"/>
  <c r="DZ22" i="9"/>
  <c r="EB22" i="9"/>
  <c r="DK14" i="9"/>
  <c r="EK14" i="9"/>
  <c r="FW160" i="10"/>
  <c r="IJ160" i="10"/>
  <c r="FA159" i="9"/>
  <c r="EZ159" i="9"/>
  <c r="FB159" i="9"/>
  <c r="FC159" i="9" s="1"/>
  <c r="CY151" i="9"/>
  <c r="DX151" i="9"/>
  <c r="FC144" i="10"/>
  <c r="FD144" i="10"/>
  <c r="FE144" i="10" s="1"/>
  <c r="FB144" i="10"/>
  <c r="EX143" i="9"/>
  <c r="CY143" i="9"/>
  <c r="JE133" i="10"/>
  <c r="FL132" i="9"/>
  <c r="CY124" i="9"/>
  <c r="EX124" i="9"/>
  <c r="DX116" i="9"/>
  <c r="EY116" i="9"/>
  <c r="DK108" i="9"/>
  <c r="EN100" i="9"/>
  <c r="EO100" i="9"/>
  <c r="EM100" i="9"/>
  <c r="DM92" i="9"/>
  <c r="DN92" i="9"/>
  <c r="DO92" i="9"/>
  <c r="EB92" i="9"/>
  <c r="EA92" i="9"/>
  <c r="DZ92" i="9"/>
  <c r="DB76" i="9"/>
  <c r="DC76" i="9" s="1"/>
  <c r="DA76" i="9"/>
  <c r="CZ76" i="9"/>
  <c r="DX67" i="9"/>
  <c r="EX67" i="9"/>
  <c r="EZ59" i="9"/>
  <c r="FB59" i="9"/>
  <c r="FC59" i="9" s="1"/>
  <c r="FA59" i="9"/>
  <c r="DB51" i="9"/>
  <c r="DC51" i="9" s="1"/>
  <c r="DA51" i="9"/>
  <c r="CZ51" i="9"/>
  <c r="EY35" i="9"/>
  <c r="EX27" i="9"/>
  <c r="DL27" i="9"/>
  <c r="HO157" i="10"/>
  <c r="CY156" i="9"/>
  <c r="EX156" i="9"/>
  <c r="EZ149" i="10"/>
  <c r="FW149" i="10"/>
  <c r="EY148" i="9"/>
  <c r="EZ141" i="10"/>
  <c r="EL140" i="9"/>
  <c r="FO113" i="9"/>
  <c r="FN113" i="9"/>
  <c r="FM113" i="9"/>
  <c r="CX97" i="9"/>
  <c r="FK97" i="9"/>
  <c r="DX89" i="9"/>
  <c r="EK81" i="9"/>
  <c r="EB73" i="9"/>
  <c r="EA73" i="9"/>
  <c r="DZ73" i="9"/>
  <c r="EN48" i="9"/>
  <c r="EM48" i="9"/>
  <c r="EO48" i="9"/>
  <c r="CY40" i="9"/>
  <c r="FB32" i="9"/>
  <c r="FC32" i="9" s="1"/>
  <c r="EZ32" i="9"/>
  <c r="FA32" i="9"/>
  <c r="EY24" i="9"/>
  <c r="FV154" i="10"/>
  <c r="GR154" i="10"/>
  <c r="EK153" i="9"/>
  <c r="FW146" i="10"/>
  <c r="EK145" i="9"/>
  <c r="CX145" i="9"/>
  <c r="II138" i="10"/>
  <c r="CX137" i="9"/>
  <c r="FK137" i="9"/>
  <c r="DA134" i="9"/>
  <c r="DB134" i="9"/>
  <c r="DC134" i="9" s="1"/>
  <c r="CZ134" i="9"/>
  <c r="FK126" i="9"/>
  <c r="DX126" i="9"/>
  <c r="DN94" i="9"/>
  <c r="DO94" i="9"/>
  <c r="DM94" i="9"/>
  <c r="EN78" i="9"/>
  <c r="EM78" i="9"/>
  <c r="EO78" i="9"/>
  <c r="FO61" i="9"/>
  <c r="FN61" i="9"/>
  <c r="FM61" i="9"/>
  <c r="FL53" i="9"/>
  <c r="EK53" i="9"/>
  <c r="CX45" i="9"/>
  <c r="DY21" i="9"/>
  <c r="GV151" i="10"/>
  <c r="GU151" i="10"/>
  <c r="GT151" i="10"/>
  <c r="EM142" i="9"/>
  <c r="EO142" i="9"/>
  <c r="EN142" i="9"/>
  <c r="DM123" i="9"/>
  <c r="DO123" i="9"/>
  <c r="DN123" i="9"/>
  <c r="DO91" i="9"/>
  <c r="DN91" i="9"/>
  <c r="DM91" i="9"/>
  <c r="DX75" i="9"/>
  <c r="DK75" i="9"/>
  <c r="CX66" i="9"/>
  <c r="DX58" i="9"/>
  <c r="EL50" i="9"/>
  <c r="CX50" i="9"/>
  <c r="EY42" i="9"/>
  <c r="DY34" i="9"/>
  <c r="CY34" i="9"/>
  <c r="FL18" i="9"/>
  <c r="FZ156" i="10"/>
  <c r="FX156" i="10"/>
  <c r="FY156" i="10"/>
  <c r="DA155" i="9"/>
  <c r="CZ155" i="9"/>
  <c r="DB155" i="9"/>
  <c r="DC155" i="9" s="1"/>
  <c r="FB148" i="10"/>
  <c r="FD148" i="10"/>
  <c r="FE148" i="10" s="1"/>
  <c r="FC148" i="10"/>
  <c r="DB147" i="9"/>
  <c r="DC147" i="9" s="1"/>
  <c r="DA147" i="9"/>
  <c r="CZ147" i="9"/>
  <c r="FB139" i="9"/>
  <c r="FC139" i="9" s="1"/>
  <c r="FA139" i="9"/>
  <c r="EZ139" i="9"/>
  <c r="FV137" i="10"/>
  <c r="II137" i="10"/>
  <c r="EK128" i="9"/>
  <c r="DX120" i="9"/>
  <c r="DY112" i="9"/>
  <c r="EY112" i="9"/>
  <c r="EX104" i="9"/>
  <c r="DA96" i="9"/>
  <c r="DB96" i="9"/>
  <c r="DC96" i="9" s="1"/>
  <c r="CZ96" i="9"/>
  <c r="DM88" i="9"/>
  <c r="DO88" i="9"/>
  <c r="DN88" i="9"/>
  <c r="EY71" i="9"/>
  <c r="DB63" i="9"/>
  <c r="DC63" i="9" s="1"/>
  <c r="CZ63" i="9"/>
  <c r="DA63" i="9"/>
  <c r="DN47" i="9"/>
  <c r="DO47" i="9"/>
  <c r="DM47" i="9"/>
  <c r="DN39" i="9"/>
  <c r="DM39" i="9"/>
  <c r="DO39" i="9"/>
  <c r="DL31" i="9"/>
  <c r="CY23" i="9"/>
  <c r="DX23" i="9"/>
  <c r="DX15" i="9"/>
  <c r="JE161" i="10"/>
  <c r="IJ161" i="10"/>
  <c r="JF153" i="10"/>
  <c r="FO152" i="9"/>
  <c r="FM152" i="9"/>
  <c r="FN152" i="9"/>
  <c r="FW145" i="10"/>
  <c r="IJ145" i="10"/>
  <c r="JH134" i="10"/>
  <c r="JI134" i="10"/>
  <c r="JG134" i="10"/>
  <c r="EB133" i="9"/>
  <c r="EA133" i="9"/>
  <c r="DZ133" i="9"/>
  <c r="EM109" i="9"/>
  <c r="EO109" i="9"/>
  <c r="EN109" i="9"/>
  <c r="EX101" i="9"/>
  <c r="EK93" i="9"/>
  <c r="EX93" i="9"/>
  <c r="EY85" i="9"/>
  <c r="EB77" i="9"/>
  <c r="EA77" i="9"/>
  <c r="DZ77" i="9"/>
  <c r="FB77" i="9"/>
  <c r="FC77" i="9" s="1"/>
  <c r="FA77" i="9"/>
  <c r="EZ77" i="9"/>
  <c r="EO52" i="9"/>
  <c r="EN52" i="9"/>
  <c r="EM52" i="9"/>
  <c r="FB36" i="9"/>
  <c r="FC36" i="9" s="1"/>
  <c r="EZ36" i="9"/>
  <c r="FA36" i="9"/>
  <c r="HR158" i="10"/>
  <c r="IA158" i="10" s="1"/>
  <c r="HQ158" i="10"/>
  <c r="HP158" i="10"/>
  <c r="IL158" i="10"/>
  <c r="IM158" i="10"/>
  <c r="IN158" i="10" s="1"/>
  <c r="IO158" i="10" s="1"/>
  <c r="IK158" i="10"/>
  <c r="FN130" i="9"/>
  <c r="FO130" i="9"/>
  <c r="FM130" i="9"/>
  <c r="FB130" i="9"/>
  <c r="FC130" i="9" s="1"/>
  <c r="EZ130" i="9"/>
  <c r="FA130" i="9"/>
  <c r="DL122" i="9"/>
  <c r="EY114" i="9"/>
  <c r="CY114" i="9"/>
  <c r="FB98" i="9"/>
  <c r="FC98" i="9" s="1"/>
  <c r="FA98" i="9"/>
  <c r="EZ98" i="9"/>
  <c r="EO90" i="9"/>
  <c r="EN90" i="9"/>
  <c r="EM90" i="9"/>
  <c r="EA82" i="9"/>
  <c r="EB82" i="9"/>
  <c r="DZ82" i="9"/>
  <c r="DL74" i="9"/>
  <c r="EK49" i="9"/>
  <c r="EX41" i="9"/>
  <c r="DB33" i="9"/>
  <c r="DC33" i="9" s="1"/>
  <c r="DA33" i="9"/>
  <c r="CZ33" i="9"/>
  <c r="CY17" i="9"/>
  <c r="DY17" i="9"/>
  <c r="JI155" i="10"/>
  <c r="JH155" i="10"/>
  <c r="JG155" i="10"/>
  <c r="GU139" i="10"/>
  <c r="GV139" i="10"/>
  <c r="GT139" i="10"/>
  <c r="IJ136" i="10"/>
  <c r="HO136" i="10"/>
  <c r="FM135" i="9"/>
  <c r="FO135" i="9"/>
  <c r="FN135" i="9"/>
  <c r="FB127" i="9"/>
  <c r="FC127" i="9" s="1"/>
  <c r="FA127" i="9"/>
  <c r="EZ127" i="9"/>
  <c r="CZ127" i="9"/>
  <c r="DB127" i="9"/>
  <c r="DC127" i="9" s="1"/>
  <c r="DA127" i="9"/>
  <c r="EA119" i="9"/>
  <c r="DZ119" i="9"/>
  <c r="EB119" i="9"/>
  <c r="DN103" i="9"/>
  <c r="DO103" i="9"/>
  <c r="DM103" i="9"/>
  <c r="FK95" i="9"/>
  <c r="FA87" i="9"/>
  <c r="EZ87" i="9"/>
  <c r="FB87" i="9"/>
  <c r="FC87" i="9" s="1"/>
  <c r="FK79" i="9"/>
  <c r="DK79" i="9"/>
  <c r="DL70" i="9"/>
  <c r="FL62" i="9"/>
  <c r="EL62" i="9"/>
  <c r="EO54" i="9"/>
  <c r="EN54" i="9"/>
  <c r="EM54" i="9"/>
  <c r="DB30" i="9"/>
  <c r="DC30" i="9" s="1"/>
  <c r="CZ30" i="9"/>
  <c r="DA30" i="9"/>
  <c r="DB22" i="9"/>
  <c r="DC22" i="9" s="1"/>
  <c r="DA22" i="9"/>
  <c r="CZ22" i="9"/>
  <c r="EO22" i="9"/>
  <c r="EN22" i="9"/>
  <c r="EM22" i="9"/>
  <c r="DD14" i="11"/>
  <c r="DF14" i="11" s="1"/>
  <c r="DB14" i="11"/>
  <c r="DC14" i="11"/>
  <c r="DX14" i="9"/>
  <c r="EL14" i="9"/>
  <c r="JF160" i="10"/>
  <c r="DA159" i="9"/>
  <c r="CZ159" i="9"/>
  <c r="DB159" i="9"/>
  <c r="DC159" i="9" s="1"/>
  <c r="FL151" i="9"/>
  <c r="EY151" i="9"/>
  <c r="EY143" i="9"/>
  <c r="EL143" i="9"/>
  <c r="FW133" i="10"/>
  <c r="EL132" i="9"/>
  <c r="DL124" i="9"/>
  <c r="CX124" i="9"/>
  <c r="CY116" i="9"/>
  <c r="DL108" i="9"/>
  <c r="EO92" i="9"/>
  <c r="EM92" i="9"/>
  <c r="EN92" i="9"/>
  <c r="DM76" i="9"/>
  <c r="DN76" i="9"/>
  <c r="DO76" i="9"/>
  <c r="EM76" i="9"/>
  <c r="EO76" i="9"/>
  <c r="EN76" i="9"/>
  <c r="EL67" i="9"/>
  <c r="EK67" i="9"/>
  <c r="DN51" i="9"/>
  <c r="DM51" i="9"/>
  <c r="DO51" i="9"/>
  <c r="EB51" i="9"/>
  <c r="EA51" i="9"/>
  <c r="DZ51" i="9"/>
  <c r="DO43" i="9"/>
  <c r="DN43" i="9"/>
  <c r="DM43" i="9"/>
  <c r="FM43" i="9"/>
  <c r="FO43" i="9"/>
  <c r="FN43" i="9"/>
  <c r="DL35" i="9"/>
  <c r="CY27" i="9"/>
  <c r="FK27" i="9"/>
  <c r="II157" i="10"/>
  <c r="DY156" i="9"/>
  <c r="EY156" i="9"/>
  <c r="GS149" i="10"/>
  <c r="HN149" i="10"/>
  <c r="DY148" i="9"/>
  <c r="HO141" i="10"/>
  <c r="FA141" i="10"/>
  <c r="DL140" i="9"/>
  <c r="FB105" i="9"/>
  <c r="FC105" i="9" s="1"/>
  <c r="FA105" i="9"/>
  <c r="EZ105" i="9"/>
  <c r="CY97" i="9"/>
  <c r="CX89" i="9"/>
  <c r="EK89" i="9"/>
  <c r="EL81" i="9"/>
  <c r="FO73" i="9"/>
  <c r="FN73" i="9"/>
  <c r="FM73" i="9"/>
  <c r="FB72" i="9"/>
  <c r="FC72" i="9" s="1"/>
  <c r="FA72" i="9"/>
  <c r="EZ72" i="9"/>
  <c r="FN56" i="9"/>
  <c r="FM56" i="9"/>
  <c r="FO56" i="9"/>
  <c r="DZ48" i="9"/>
  <c r="EB48" i="9"/>
  <c r="EA48" i="9"/>
  <c r="EL40" i="9"/>
  <c r="DA32" i="9"/>
  <c r="DB32" i="9"/>
  <c r="DC32" i="9" s="1"/>
  <c r="CZ32" i="9"/>
  <c r="DL24" i="9"/>
  <c r="EL24" i="9"/>
  <c r="IJ154" i="10"/>
  <c r="CY153" i="9"/>
  <c r="FK153" i="9"/>
  <c r="II146" i="10"/>
  <c r="DL145" i="9"/>
  <c r="DY145" i="9"/>
  <c r="IJ138" i="10"/>
  <c r="CY137" i="9"/>
  <c r="EK137" i="9"/>
  <c r="FD135" i="10"/>
  <c r="FE135" i="10" s="1"/>
  <c r="FC135" i="10"/>
  <c r="FB135" i="10"/>
  <c r="JG135" i="10"/>
  <c r="JI135" i="10"/>
  <c r="JH135" i="10"/>
  <c r="EL126" i="9"/>
  <c r="DY126" i="9"/>
  <c r="FB102" i="9"/>
  <c r="FC102" i="9" s="1"/>
  <c r="FA102" i="9"/>
  <c r="EZ102" i="9"/>
  <c r="FO102" i="9"/>
  <c r="FN102" i="9"/>
  <c r="FM102" i="9"/>
  <c r="CX53" i="9"/>
  <c r="FK53" i="9"/>
  <c r="EL45" i="9"/>
  <c r="FO37" i="9"/>
  <c r="FM37" i="9"/>
  <c r="FN37" i="9"/>
  <c r="FL21" i="9"/>
  <c r="FD159" i="10"/>
  <c r="FE159" i="10" s="1"/>
  <c r="FC159" i="10"/>
  <c r="FB159" i="10"/>
  <c r="DM158" i="9"/>
  <c r="DO158" i="9"/>
  <c r="DN158" i="9"/>
  <c r="EO158" i="9"/>
  <c r="EN158" i="9"/>
  <c r="EM158" i="9"/>
  <c r="FD151" i="10"/>
  <c r="FE151" i="10" s="1"/>
  <c r="FC151" i="10"/>
  <c r="FB151" i="10"/>
  <c r="JG143" i="10"/>
  <c r="JI143" i="10"/>
  <c r="JH143" i="10"/>
  <c r="DB142" i="9"/>
  <c r="DC142" i="9" s="1"/>
  <c r="DA142" i="9"/>
  <c r="CZ142" i="9"/>
  <c r="IL132" i="10"/>
  <c r="IM132" i="10"/>
  <c r="IN132" i="10" s="1"/>
  <c r="IO132" i="10" s="1"/>
  <c r="IK132" i="10"/>
  <c r="DB131" i="9"/>
  <c r="DC131" i="9" s="1"/>
  <c r="DA131" i="9"/>
  <c r="CZ131" i="9"/>
  <c r="FB131" i="9"/>
  <c r="FC131" i="9" s="1"/>
  <c r="FA131" i="9"/>
  <c r="EZ131" i="9"/>
  <c r="EB115" i="9"/>
  <c r="EA115" i="9"/>
  <c r="DZ115" i="9"/>
  <c r="FN107" i="9"/>
  <c r="FO107" i="9"/>
  <c r="FM107" i="9"/>
  <c r="FO91" i="9"/>
  <c r="FN91" i="9"/>
  <c r="FM91" i="9"/>
  <c r="DY75" i="9"/>
  <c r="DL66" i="9"/>
  <c r="CY58" i="9"/>
  <c r="DK50" i="9"/>
  <c r="EK50" i="9"/>
  <c r="DX42" i="9"/>
  <c r="EL34" i="9"/>
  <c r="EX34" i="9"/>
  <c r="FX148" i="10"/>
  <c r="FY148" i="10"/>
  <c r="FZ148" i="10"/>
  <c r="IL140" i="10"/>
  <c r="IK140" i="10"/>
  <c r="IM140" i="10"/>
  <c r="IN140" i="10" s="1"/>
  <c r="IO140" i="10" s="1"/>
  <c r="FB140" i="10"/>
  <c r="FC140" i="10"/>
  <c r="FD140" i="10"/>
  <c r="FE140" i="10" s="1"/>
  <c r="DO139" i="9"/>
  <c r="DM139" i="9"/>
  <c r="DN139" i="9"/>
  <c r="GS137" i="10"/>
  <c r="EO136" i="9"/>
  <c r="EM136" i="9"/>
  <c r="EN136" i="9"/>
  <c r="CY128" i="9"/>
  <c r="EL120" i="9"/>
  <c r="FL104" i="9"/>
  <c r="CX71" i="9"/>
  <c r="DX71" i="9"/>
  <c r="EB55" i="9"/>
  <c r="DZ55" i="9"/>
  <c r="EA55" i="9"/>
  <c r="EN47" i="9"/>
  <c r="EO47" i="9"/>
  <c r="EM47" i="9"/>
  <c r="EZ47" i="9"/>
  <c r="FB47" i="9"/>
  <c r="FC47" i="9" s="1"/>
  <c r="FA47" i="9"/>
  <c r="CX31" i="9"/>
  <c r="DL23" i="9"/>
  <c r="EA152" i="9"/>
  <c r="DZ152" i="9"/>
  <c r="EB152" i="9"/>
  <c r="HN145" i="10"/>
  <c r="JE145" i="10"/>
  <c r="GU134" i="10"/>
  <c r="GT134" i="10"/>
  <c r="GV134" i="10"/>
  <c r="FA109" i="9"/>
  <c r="EZ109" i="9"/>
  <c r="FB109" i="9"/>
  <c r="FC109" i="9" s="1"/>
  <c r="DO109" i="9"/>
  <c r="DM109" i="9"/>
  <c r="DN109" i="9"/>
  <c r="FK93" i="9"/>
  <c r="FO77" i="9"/>
  <c r="FN77" i="9"/>
  <c r="FM77" i="9"/>
  <c r="EO68" i="9"/>
  <c r="EN68" i="9"/>
  <c r="EM68" i="9"/>
  <c r="DB60" i="9"/>
  <c r="DC60" i="9" s="1"/>
  <c r="CZ60" i="9"/>
  <c r="DA60" i="9"/>
  <c r="FB52" i="9"/>
  <c r="FC52" i="9" s="1"/>
  <c r="EZ52" i="9"/>
  <c r="FA52" i="9"/>
  <c r="DB44" i="9"/>
  <c r="DC44" i="9" s="1"/>
  <c r="DA44" i="9"/>
  <c r="CZ44" i="9"/>
  <c r="JI158" i="10"/>
  <c r="JG158" i="10"/>
  <c r="JH158" i="10"/>
  <c r="CZ157" i="9"/>
  <c r="DB157" i="9"/>
  <c r="DC157" i="9" s="1"/>
  <c r="DA157" i="9"/>
  <c r="FY150" i="10"/>
  <c r="FZ150" i="10"/>
  <c r="FX150" i="10"/>
  <c r="DA130" i="9"/>
  <c r="DB130" i="9"/>
  <c r="DC130" i="9" s="1"/>
  <c r="CZ130" i="9"/>
  <c r="DK114" i="9"/>
  <c r="DO106" i="9"/>
  <c r="DN106" i="9"/>
  <c r="DM106" i="9"/>
  <c r="FN98" i="9"/>
  <c r="FM98" i="9"/>
  <c r="FO98" i="9"/>
  <c r="DO98" i="9"/>
  <c r="DN98" i="9"/>
  <c r="DM98" i="9"/>
  <c r="EM57" i="9"/>
  <c r="EO57" i="9"/>
  <c r="EN57" i="9"/>
  <c r="EL49" i="9"/>
  <c r="CY41" i="9"/>
  <c r="EL17" i="9"/>
  <c r="FL17" i="9"/>
  <c r="IM155" i="10"/>
  <c r="IN155" i="10" s="1"/>
  <c r="IO155" i="10" s="1"/>
  <c r="IL155" i="10"/>
  <c r="IK155" i="10"/>
  <c r="FN119" i="9"/>
  <c r="FO119" i="9"/>
  <c r="FM119" i="9"/>
  <c r="EB111" i="9"/>
  <c r="EA111" i="9"/>
  <c r="DZ111" i="9"/>
  <c r="FN103" i="9"/>
  <c r="FO103" i="9"/>
  <c r="FM103" i="9"/>
  <c r="EY95" i="9"/>
  <c r="DO87" i="9"/>
  <c r="DN87" i="9"/>
  <c r="DM87" i="9"/>
  <c r="FL79" i="9"/>
  <c r="DK62" i="9"/>
  <c r="FB54" i="9"/>
  <c r="FC54" i="9" s="1"/>
  <c r="EZ54" i="9"/>
  <c r="FA54" i="9"/>
  <c r="DN46" i="9"/>
  <c r="DM46" i="9"/>
  <c r="DO46" i="9"/>
  <c r="FA30" i="9"/>
  <c r="FB30" i="9"/>
  <c r="FC30" i="9" s="1"/>
  <c r="EZ30" i="9"/>
  <c r="FK14" i="9"/>
  <c r="DO159" i="9"/>
  <c r="DM159" i="9"/>
  <c r="DN159" i="9"/>
  <c r="GV152" i="10"/>
  <c r="GT152" i="10"/>
  <c r="GU152" i="10"/>
  <c r="FK143" i="9"/>
  <c r="II133" i="10"/>
  <c r="FA133" i="10"/>
  <c r="DY124" i="9"/>
  <c r="CY108" i="9"/>
  <c r="FA100" i="9"/>
  <c r="EZ100" i="9"/>
  <c r="FB100" i="9"/>
  <c r="FC100" i="9" s="1"/>
  <c r="FK67" i="9"/>
  <c r="DO59" i="9"/>
  <c r="DM59" i="9"/>
  <c r="DN59" i="9"/>
  <c r="EO51" i="9"/>
  <c r="EN51" i="9"/>
  <c r="EM51" i="9"/>
  <c r="EB43" i="9"/>
  <c r="DZ43" i="9"/>
  <c r="EA43" i="9"/>
  <c r="DY27" i="9"/>
  <c r="FL27" i="9"/>
  <c r="GS157" i="10"/>
  <c r="FA149" i="10"/>
  <c r="FV141" i="10"/>
  <c r="DM129" i="9"/>
  <c r="DO129" i="9"/>
  <c r="DN129" i="9"/>
  <c r="EA121" i="9"/>
  <c r="DZ121" i="9"/>
  <c r="EB121" i="9"/>
  <c r="DN113" i="9"/>
  <c r="DO113" i="9"/>
  <c r="DM113" i="9"/>
  <c r="CY89" i="9"/>
  <c r="DA73" i="9"/>
  <c r="DB73" i="9"/>
  <c r="DC73" i="9" s="1"/>
  <c r="CZ73" i="9"/>
  <c r="DB72" i="9"/>
  <c r="DC72" i="9" s="1"/>
  <c r="DA72" i="9"/>
  <c r="CZ72" i="9"/>
  <c r="DB56" i="9"/>
  <c r="DC56" i="9" s="1"/>
  <c r="CZ56" i="9"/>
  <c r="DA56" i="9"/>
  <c r="DZ32" i="9"/>
  <c r="EB32" i="9"/>
  <c r="EA32" i="9"/>
  <c r="EX24" i="9"/>
  <c r="DB16" i="9"/>
  <c r="DC16" i="9" s="1"/>
  <c r="DA16" i="9"/>
  <c r="CZ16" i="9"/>
  <c r="DX153" i="9"/>
  <c r="FA146" i="10"/>
  <c r="DX137" i="9"/>
  <c r="GU135" i="10"/>
  <c r="GV135" i="10"/>
  <c r="GT135" i="10"/>
  <c r="IM135" i="10"/>
  <c r="IN135" i="10" s="1"/>
  <c r="IO135" i="10" s="1"/>
  <c r="IL135" i="10"/>
  <c r="IK135" i="10"/>
  <c r="EM134" i="9"/>
  <c r="EO134" i="9"/>
  <c r="EN134" i="9"/>
  <c r="CY126" i="9"/>
  <c r="FM110" i="9"/>
  <c r="FN110" i="9"/>
  <c r="FO110" i="9"/>
  <c r="FB94" i="9"/>
  <c r="FC94" i="9" s="1"/>
  <c r="FA94" i="9"/>
  <c r="EZ94" i="9"/>
  <c r="DN78" i="9"/>
  <c r="DO78" i="9"/>
  <c r="DM78" i="9"/>
  <c r="EB69" i="9"/>
  <c r="DZ69" i="9"/>
  <c r="EA69" i="9"/>
  <c r="DK53" i="9"/>
  <c r="FK45" i="9"/>
  <c r="EX21" i="9"/>
  <c r="CX21" i="9"/>
  <c r="FH29" i="9"/>
  <c r="FG29" i="9"/>
  <c r="DH29" i="9"/>
  <c r="IM55" i="10" l="1"/>
  <c r="IN55" i="10" s="1"/>
  <c r="IO55" i="10" s="1"/>
  <c r="EO150" i="9"/>
  <c r="IK55" i="10"/>
  <c r="EZ150" i="9"/>
  <c r="GT55" i="10"/>
  <c r="EB154" i="9"/>
  <c r="EF139" i="9"/>
  <c r="ED139" i="9"/>
  <c r="EE139" i="9"/>
  <c r="FQ139" i="9"/>
  <c r="FR139" i="9"/>
  <c r="FS139" i="9"/>
  <c r="EQ134" i="9"/>
  <c r="ER134" i="9"/>
  <c r="ES134" i="9"/>
  <c r="FS133" i="9"/>
  <c r="FQ133" i="9"/>
  <c r="FR133" i="9"/>
  <c r="EQ147" i="9"/>
  <c r="ER147" i="9"/>
  <c r="ES147" i="9"/>
  <c r="FE158" i="9"/>
  <c r="FF158" i="9"/>
  <c r="FD158" i="9"/>
  <c r="FD134" i="9"/>
  <c r="FE134" i="9"/>
  <c r="FF134" i="9"/>
  <c r="ED160" i="9"/>
  <c r="EE160" i="9"/>
  <c r="EF160" i="9"/>
  <c r="FS157" i="9"/>
  <c r="FQ157" i="9"/>
  <c r="FR157" i="9"/>
  <c r="EQ131" i="9"/>
  <c r="ER131" i="9"/>
  <c r="ES131" i="9"/>
  <c r="DF158" i="9"/>
  <c r="DG158" i="9"/>
  <c r="DD158" i="9"/>
  <c r="DE158" i="9"/>
  <c r="FD160" i="9"/>
  <c r="FE160" i="9"/>
  <c r="FF160" i="9"/>
  <c r="DQ147" i="9"/>
  <c r="DR147" i="9"/>
  <c r="DS147" i="9"/>
  <c r="DT147" i="9"/>
  <c r="DE135" i="9"/>
  <c r="DD135" i="9"/>
  <c r="DG135" i="9"/>
  <c r="DF135" i="9"/>
  <c r="EQ149" i="9"/>
  <c r="ES149" i="9"/>
  <c r="ER149" i="9"/>
  <c r="FD133" i="9"/>
  <c r="FE133" i="9"/>
  <c r="FF133" i="9"/>
  <c r="DQ157" i="9"/>
  <c r="DR157" i="9"/>
  <c r="DS157" i="9"/>
  <c r="DT157" i="9"/>
  <c r="DQ133" i="9"/>
  <c r="DR133" i="9"/>
  <c r="DS133" i="9"/>
  <c r="DT133" i="9"/>
  <c r="DQ159" i="9"/>
  <c r="DR159" i="9"/>
  <c r="DS159" i="9"/>
  <c r="DT159" i="9"/>
  <c r="DQ139" i="9"/>
  <c r="DR139" i="9"/>
  <c r="DS139" i="9"/>
  <c r="DT139" i="9"/>
  <c r="ED133" i="9"/>
  <c r="EE133" i="9"/>
  <c r="EF133" i="9"/>
  <c r="FR152" i="9"/>
  <c r="FS152" i="9"/>
  <c r="FQ152" i="9"/>
  <c r="EE158" i="9"/>
  <c r="EF158" i="9"/>
  <c r="ED158" i="9"/>
  <c r="FQ134" i="9"/>
  <c r="FS134" i="9"/>
  <c r="FR134" i="9"/>
  <c r="DD160" i="9"/>
  <c r="DE160" i="9"/>
  <c r="DF160" i="9"/>
  <c r="DG160" i="9"/>
  <c r="EQ135" i="9"/>
  <c r="ER135" i="9"/>
  <c r="ES135" i="9"/>
  <c r="EQ146" i="9"/>
  <c r="ER146" i="9"/>
  <c r="ES146" i="9"/>
  <c r="DQ131" i="9"/>
  <c r="DR131" i="9"/>
  <c r="DS131" i="9"/>
  <c r="DT131" i="9"/>
  <c r="ER144" i="9"/>
  <c r="ES144" i="9"/>
  <c r="EQ144" i="9"/>
  <c r="FQ155" i="9"/>
  <c r="FR155" i="9"/>
  <c r="FS155" i="9"/>
  <c r="DD141" i="9"/>
  <c r="DE141" i="9"/>
  <c r="DF141" i="9"/>
  <c r="DG141" i="9"/>
  <c r="EE146" i="9"/>
  <c r="EF146" i="9"/>
  <c r="ED146" i="9"/>
  <c r="DD144" i="9"/>
  <c r="DE144" i="9"/>
  <c r="DF144" i="9"/>
  <c r="DG144" i="9"/>
  <c r="DD147" i="9"/>
  <c r="DG147" i="9"/>
  <c r="DF147" i="9"/>
  <c r="DE147" i="9"/>
  <c r="EQ142" i="9"/>
  <c r="ER142" i="9"/>
  <c r="ES142" i="9"/>
  <c r="FD136" i="9"/>
  <c r="FF136" i="9"/>
  <c r="FE136" i="9"/>
  <c r="EF131" i="9"/>
  <c r="ED131" i="9"/>
  <c r="EE131" i="9"/>
  <c r="DQ142" i="9"/>
  <c r="DR142" i="9"/>
  <c r="DS142" i="9"/>
  <c r="DT142" i="9"/>
  <c r="FQ158" i="9"/>
  <c r="FS158" i="9"/>
  <c r="FR158" i="9"/>
  <c r="DQ144" i="9"/>
  <c r="DR144" i="9"/>
  <c r="DT144" i="9"/>
  <c r="DS144" i="9"/>
  <c r="FQ146" i="9"/>
  <c r="FR146" i="9"/>
  <c r="FS146" i="9"/>
  <c r="EQ133" i="9"/>
  <c r="ES133" i="9"/>
  <c r="ER133" i="9"/>
  <c r="FQ131" i="9"/>
  <c r="FR131" i="9"/>
  <c r="FS131" i="9"/>
  <c r="EE142" i="9"/>
  <c r="EF142" i="9"/>
  <c r="ED142" i="9"/>
  <c r="DQ135" i="9"/>
  <c r="DR135" i="9"/>
  <c r="DS135" i="9"/>
  <c r="DT135" i="9"/>
  <c r="EQ141" i="9"/>
  <c r="ES141" i="9"/>
  <c r="ER141" i="9"/>
  <c r="EQ139" i="9"/>
  <c r="ER139" i="9"/>
  <c r="ES139" i="9"/>
  <c r="EF147" i="9"/>
  <c r="ED147" i="9"/>
  <c r="EE147" i="9"/>
  <c r="FQ159" i="9"/>
  <c r="FR159" i="9"/>
  <c r="FS159" i="9"/>
  <c r="DQ160" i="9"/>
  <c r="DR160" i="9"/>
  <c r="DT160" i="9"/>
  <c r="DS160" i="9"/>
  <c r="DQ136" i="9"/>
  <c r="DR136" i="9"/>
  <c r="DS136" i="9"/>
  <c r="DT136" i="9"/>
  <c r="FQ147" i="9"/>
  <c r="FR147" i="9"/>
  <c r="FS147" i="9"/>
  <c r="FS141" i="9"/>
  <c r="FQ141" i="9"/>
  <c r="FR141" i="9"/>
  <c r="FD141" i="9"/>
  <c r="FE141" i="9"/>
  <c r="FF141" i="9"/>
  <c r="FQ142" i="9"/>
  <c r="FS142" i="9"/>
  <c r="FR142" i="9"/>
  <c r="EE154" i="9"/>
  <c r="EF154" i="9"/>
  <c r="ED154" i="9"/>
  <c r="FR136" i="9"/>
  <c r="FS136" i="9"/>
  <c r="FQ136" i="9"/>
  <c r="DD157" i="9"/>
  <c r="DE157" i="9"/>
  <c r="DF157" i="9"/>
  <c r="DG157" i="9"/>
  <c r="ER136" i="9"/>
  <c r="ES136" i="9"/>
  <c r="EQ136" i="9"/>
  <c r="ED152" i="9"/>
  <c r="EE152" i="9"/>
  <c r="EF152" i="9"/>
  <c r="DD131" i="9"/>
  <c r="DG131" i="9"/>
  <c r="DE131" i="9"/>
  <c r="DF131" i="9"/>
  <c r="DD133" i="9"/>
  <c r="DE133" i="9"/>
  <c r="DF133" i="9"/>
  <c r="DG133" i="9"/>
  <c r="DD152" i="9"/>
  <c r="DE152" i="9"/>
  <c r="DF152" i="9"/>
  <c r="DG152" i="9"/>
  <c r="ED159" i="9"/>
  <c r="EF159" i="9"/>
  <c r="EE159" i="9"/>
  <c r="EQ155" i="9"/>
  <c r="ER155" i="9"/>
  <c r="ES155" i="9"/>
  <c r="DQ152" i="9"/>
  <c r="DR152" i="9"/>
  <c r="DS152" i="9"/>
  <c r="DT152" i="9"/>
  <c r="FD144" i="9"/>
  <c r="FE144" i="9"/>
  <c r="FF144" i="9"/>
  <c r="FR160" i="9"/>
  <c r="FS160" i="9"/>
  <c r="FQ160" i="9"/>
  <c r="ED136" i="9"/>
  <c r="EF136" i="9"/>
  <c r="EE136" i="9"/>
  <c r="FR144" i="9"/>
  <c r="FS144" i="9"/>
  <c r="FQ144" i="9"/>
  <c r="ED140" i="9"/>
  <c r="EE140" i="9"/>
  <c r="EF140" i="9"/>
  <c r="ED149" i="9"/>
  <c r="EE149" i="9"/>
  <c r="EF149" i="9"/>
  <c r="FE150" i="9"/>
  <c r="FF150" i="9"/>
  <c r="FD150" i="9"/>
  <c r="FE139" i="9"/>
  <c r="FD139" i="9"/>
  <c r="FF139" i="9"/>
  <c r="ED144" i="9"/>
  <c r="EE144" i="9"/>
  <c r="EF144" i="9"/>
  <c r="ES153" i="9"/>
  <c r="EQ153" i="9"/>
  <c r="ER153" i="9"/>
  <c r="DF142" i="9"/>
  <c r="DG142" i="9"/>
  <c r="DE142" i="9"/>
  <c r="DD142" i="9"/>
  <c r="EQ158" i="9"/>
  <c r="ER158" i="9"/>
  <c r="ES158" i="9"/>
  <c r="DQ146" i="9"/>
  <c r="DR146" i="9"/>
  <c r="DS146" i="9"/>
  <c r="DT146" i="9"/>
  <c r="EE134" i="9"/>
  <c r="EF134" i="9"/>
  <c r="ED134" i="9"/>
  <c r="DD139" i="9"/>
  <c r="DG139" i="9"/>
  <c r="DE139" i="9"/>
  <c r="DF139" i="9"/>
  <c r="ED135" i="9"/>
  <c r="EF135" i="9"/>
  <c r="EE135" i="9"/>
  <c r="FE146" i="9"/>
  <c r="FF146" i="9"/>
  <c r="FD146" i="9"/>
  <c r="FD142" i="9"/>
  <c r="FE142" i="9"/>
  <c r="FF142" i="9"/>
  <c r="ED157" i="9"/>
  <c r="EE157" i="9"/>
  <c r="EF157" i="9"/>
  <c r="EE138" i="9"/>
  <c r="EF138" i="9"/>
  <c r="ED138" i="9"/>
  <c r="FQ135" i="9"/>
  <c r="FR135" i="9"/>
  <c r="FS135" i="9"/>
  <c r="FD157" i="9"/>
  <c r="FE157" i="9"/>
  <c r="FF157" i="9"/>
  <c r="FR137" i="9"/>
  <c r="FQ137" i="9"/>
  <c r="FS137" i="9"/>
  <c r="FE131" i="9"/>
  <c r="FD131" i="9"/>
  <c r="FF131" i="9"/>
  <c r="EA154" i="9"/>
  <c r="DD136" i="9"/>
  <c r="DE136" i="9"/>
  <c r="DF136" i="9"/>
  <c r="DG136" i="9"/>
  <c r="DQ134" i="9"/>
  <c r="DR134" i="9"/>
  <c r="DS134" i="9"/>
  <c r="DT134" i="9"/>
  <c r="EQ157" i="9"/>
  <c r="ES157" i="9"/>
  <c r="ER157" i="9"/>
  <c r="FD147" i="9"/>
  <c r="FF147" i="9"/>
  <c r="FE147" i="9"/>
  <c r="ER160" i="9"/>
  <c r="ES160" i="9"/>
  <c r="EQ160" i="9"/>
  <c r="EQ159" i="9"/>
  <c r="ER159" i="9"/>
  <c r="ES159" i="9"/>
  <c r="FD152" i="9"/>
  <c r="FE152" i="9"/>
  <c r="FF152" i="9"/>
  <c r="FQ138" i="9"/>
  <c r="FR138" i="9"/>
  <c r="FS138" i="9"/>
  <c r="FE154" i="9"/>
  <c r="FF154" i="9"/>
  <c r="FD154" i="9"/>
  <c r="FF135" i="9"/>
  <c r="FD135" i="9"/>
  <c r="FE135" i="9"/>
  <c r="ES145" i="9"/>
  <c r="ER145" i="9"/>
  <c r="EQ145" i="9"/>
  <c r="EQ150" i="9"/>
  <c r="ES150" i="9"/>
  <c r="ER150" i="9"/>
  <c r="DQ158" i="9"/>
  <c r="DR158" i="9"/>
  <c r="DS158" i="9"/>
  <c r="DT158" i="9"/>
  <c r="DE159" i="9"/>
  <c r="DD159" i="9"/>
  <c r="DG159" i="9"/>
  <c r="DF159" i="9"/>
  <c r="DD155" i="9"/>
  <c r="DG155" i="9"/>
  <c r="DF155" i="9"/>
  <c r="DE155" i="9"/>
  <c r="DF134" i="9"/>
  <c r="DG134" i="9"/>
  <c r="DD134" i="9"/>
  <c r="DE134" i="9"/>
  <c r="FF159" i="9"/>
  <c r="FD159" i="9"/>
  <c r="FE159" i="9"/>
  <c r="FD155" i="9"/>
  <c r="FF155" i="9"/>
  <c r="FE155" i="9"/>
  <c r="ER152" i="9"/>
  <c r="ES152" i="9"/>
  <c r="EQ152" i="9"/>
  <c r="EF155" i="9"/>
  <c r="ED155" i="9"/>
  <c r="EE155" i="9"/>
  <c r="DF146" i="9"/>
  <c r="DG146" i="9"/>
  <c r="DE146" i="9"/>
  <c r="DD146" i="9"/>
  <c r="DQ155" i="9"/>
  <c r="DR155" i="9"/>
  <c r="DS155" i="9"/>
  <c r="DT155" i="9"/>
  <c r="FE138" i="9"/>
  <c r="FF138" i="9"/>
  <c r="FD138" i="9"/>
  <c r="DF138" i="9"/>
  <c r="DG138" i="9"/>
  <c r="DD138" i="9"/>
  <c r="DE138" i="9"/>
  <c r="FS149" i="9"/>
  <c r="FQ149" i="9"/>
  <c r="FR149" i="9"/>
  <c r="EQ92" i="9"/>
  <c r="ER92" i="9"/>
  <c r="ES92" i="9"/>
  <c r="FF87" i="9"/>
  <c r="FD87" i="9"/>
  <c r="FE87" i="9"/>
  <c r="DQ123" i="9"/>
  <c r="DR123" i="9"/>
  <c r="DS123" i="9"/>
  <c r="DT123" i="9"/>
  <c r="DQ107" i="9"/>
  <c r="DR107" i="9"/>
  <c r="DS107" i="9"/>
  <c r="DT107" i="9"/>
  <c r="FD80" i="9"/>
  <c r="FE80" i="9"/>
  <c r="FF80" i="9"/>
  <c r="DD90" i="9"/>
  <c r="DE90" i="9"/>
  <c r="DG90" i="9"/>
  <c r="DF90" i="9"/>
  <c r="DE68" i="9"/>
  <c r="DF68" i="9"/>
  <c r="DG68" i="9"/>
  <c r="DD68" i="9"/>
  <c r="EE78" i="9"/>
  <c r="EF78" i="9"/>
  <c r="ED78" i="9"/>
  <c r="DD121" i="9"/>
  <c r="DE121" i="9"/>
  <c r="DF121" i="9"/>
  <c r="DG121" i="9"/>
  <c r="ED82" i="9"/>
  <c r="EE82" i="9"/>
  <c r="EF82" i="9"/>
  <c r="EQ113" i="9"/>
  <c r="ER113" i="9"/>
  <c r="ES113" i="9"/>
  <c r="ES117" i="9"/>
  <c r="EQ117" i="9"/>
  <c r="ER117" i="9"/>
  <c r="FS129" i="9"/>
  <c r="FQ129" i="9"/>
  <c r="FR129" i="9"/>
  <c r="FR92" i="9"/>
  <c r="FS92" i="9"/>
  <c r="FQ92" i="9"/>
  <c r="DE83" i="9"/>
  <c r="DF83" i="9"/>
  <c r="DG83" i="9"/>
  <c r="DD83" i="9"/>
  <c r="ED111" i="9"/>
  <c r="EE111" i="9"/>
  <c r="EF111" i="9"/>
  <c r="ED90" i="9"/>
  <c r="EE90" i="9"/>
  <c r="EF90" i="9"/>
  <c r="EF125" i="9"/>
  <c r="EE125" i="9"/>
  <c r="ED125" i="9"/>
  <c r="ED129" i="9"/>
  <c r="EE129" i="9"/>
  <c r="EF129" i="9"/>
  <c r="FD69" i="9"/>
  <c r="FE69" i="9"/>
  <c r="FF69" i="9"/>
  <c r="ED72" i="9"/>
  <c r="EF72" i="9"/>
  <c r="EE72" i="9"/>
  <c r="FQ115" i="9"/>
  <c r="FR115" i="9"/>
  <c r="FS115" i="9"/>
  <c r="DQ99" i="9"/>
  <c r="DR99" i="9"/>
  <c r="DS99" i="9"/>
  <c r="DT99" i="9"/>
  <c r="FQ78" i="9"/>
  <c r="FR78" i="9"/>
  <c r="FS78" i="9"/>
  <c r="ED110" i="9"/>
  <c r="EE110" i="9"/>
  <c r="EF110" i="9"/>
  <c r="FR68" i="9"/>
  <c r="FS68" i="9"/>
  <c r="FQ68" i="9"/>
  <c r="EQ63" i="9"/>
  <c r="ER63" i="9"/>
  <c r="ES63" i="9"/>
  <c r="DD88" i="9"/>
  <c r="DF88" i="9"/>
  <c r="DG88" i="9"/>
  <c r="DE88" i="9"/>
  <c r="DE115" i="9"/>
  <c r="DF115" i="9"/>
  <c r="DG115" i="9"/>
  <c r="DD115" i="9"/>
  <c r="ED94" i="9"/>
  <c r="EE94" i="9"/>
  <c r="EF94" i="9"/>
  <c r="DS110" i="9"/>
  <c r="DT110" i="9"/>
  <c r="DQ110" i="9"/>
  <c r="DR110" i="9"/>
  <c r="ER72" i="9"/>
  <c r="ES72" i="9"/>
  <c r="EQ72" i="9"/>
  <c r="EF117" i="9"/>
  <c r="ED117" i="9"/>
  <c r="EE117" i="9"/>
  <c r="DD80" i="9"/>
  <c r="DF80" i="9"/>
  <c r="DG80" i="9"/>
  <c r="DE80" i="9"/>
  <c r="FD115" i="9"/>
  <c r="FE115" i="9"/>
  <c r="FF115" i="9"/>
  <c r="DQ93" i="9"/>
  <c r="DR93" i="9"/>
  <c r="DS93" i="9"/>
  <c r="DT93" i="9"/>
  <c r="EQ75" i="9"/>
  <c r="ER75" i="9"/>
  <c r="ES75" i="9"/>
  <c r="DD82" i="9"/>
  <c r="DE82" i="9"/>
  <c r="DF82" i="9"/>
  <c r="DG82" i="9"/>
  <c r="DS78" i="9"/>
  <c r="DT78" i="9"/>
  <c r="DQ78" i="9"/>
  <c r="DR78" i="9"/>
  <c r="ES109" i="9"/>
  <c r="EQ109" i="9"/>
  <c r="ER109" i="9"/>
  <c r="ED103" i="9"/>
  <c r="EE103" i="9"/>
  <c r="EF103" i="9"/>
  <c r="FQ111" i="9"/>
  <c r="FR111" i="9"/>
  <c r="FS111" i="9"/>
  <c r="FD96" i="9"/>
  <c r="FE96" i="9"/>
  <c r="FF96" i="9"/>
  <c r="DD111" i="9"/>
  <c r="DF111" i="9"/>
  <c r="DE111" i="9"/>
  <c r="DG111" i="9"/>
  <c r="DD129" i="9"/>
  <c r="DE129" i="9"/>
  <c r="DF129" i="9"/>
  <c r="DG129" i="9"/>
  <c r="ED121" i="9"/>
  <c r="EE121" i="9"/>
  <c r="EF121" i="9"/>
  <c r="DS86" i="9"/>
  <c r="DT86" i="9"/>
  <c r="DQ86" i="9"/>
  <c r="DR86" i="9"/>
  <c r="ED87" i="9"/>
  <c r="EE87" i="9"/>
  <c r="EF87" i="9"/>
  <c r="ED99" i="9"/>
  <c r="EE99" i="9"/>
  <c r="EF99" i="9"/>
  <c r="EQ86" i="9"/>
  <c r="ER86" i="9"/>
  <c r="ES86" i="9"/>
  <c r="FQ99" i="9"/>
  <c r="FR99" i="9"/>
  <c r="FS99" i="9"/>
  <c r="FD78" i="9"/>
  <c r="FE78" i="9"/>
  <c r="FF78" i="9"/>
  <c r="DD119" i="9"/>
  <c r="DF119" i="9"/>
  <c r="DE119" i="9"/>
  <c r="DG119" i="9"/>
  <c r="DD127" i="9"/>
  <c r="DE127" i="9"/>
  <c r="DF127" i="9"/>
  <c r="DG127" i="9"/>
  <c r="ED130" i="9"/>
  <c r="EE130" i="9"/>
  <c r="EF130" i="9"/>
  <c r="ED91" i="9"/>
  <c r="EE91" i="9"/>
  <c r="EF91" i="9"/>
  <c r="ED69" i="9"/>
  <c r="EE69" i="9"/>
  <c r="EF69" i="9"/>
  <c r="FQ103" i="9"/>
  <c r="FR103" i="9"/>
  <c r="FS103" i="9"/>
  <c r="DS98" i="9"/>
  <c r="DT98" i="9"/>
  <c r="DQ98" i="9"/>
  <c r="DR98" i="9"/>
  <c r="FQ77" i="9"/>
  <c r="FR77" i="9"/>
  <c r="FS77" i="9"/>
  <c r="FD109" i="9"/>
  <c r="FE109" i="9"/>
  <c r="FF109" i="9"/>
  <c r="ED115" i="9"/>
  <c r="EE115" i="9"/>
  <c r="EF115" i="9"/>
  <c r="FQ102" i="9"/>
  <c r="FR102" i="9"/>
  <c r="FS102" i="9"/>
  <c r="EQ76" i="9"/>
  <c r="ER76" i="9"/>
  <c r="ES76" i="9"/>
  <c r="DQ103" i="9"/>
  <c r="DR103" i="9"/>
  <c r="DS103" i="9"/>
  <c r="DT103" i="9"/>
  <c r="ED119" i="9"/>
  <c r="EE119" i="9"/>
  <c r="EF119" i="9"/>
  <c r="FD77" i="9"/>
  <c r="FE77" i="9"/>
  <c r="FF77" i="9"/>
  <c r="DD109" i="9"/>
  <c r="DG109" i="9"/>
  <c r="DF109" i="9"/>
  <c r="DE109" i="9"/>
  <c r="DQ117" i="9"/>
  <c r="DR117" i="9"/>
  <c r="DS117" i="9"/>
  <c r="DT117" i="9"/>
  <c r="ER88" i="9"/>
  <c r="ES88" i="9"/>
  <c r="EQ88" i="9"/>
  <c r="DE91" i="9"/>
  <c r="DF91" i="9"/>
  <c r="DG91" i="9"/>
  <c r="DD91" i="9"/>
  <c r="DD78" i="9"/>
  <c r="DE78" i="9"/>
  <c r="DF78" i="9"/>
  <c r="DG78" i="9"/>
  <c r="DS118" i="9"/>
  <c r="DT118" i="9"/>
  <c r="DQ118" i="9"/>
  <c r="DR118" i="9"/>
  <c r="EQ103" i="9"/>
  <c r="ER103" i="9"/>
  <c r="ES103" i="9"/>
  <c r="ED68" i="9"/>
  <c r="EE68" i="9"/>
  <c r="EF68" i="9"/>
  <c r="FD91" i="9"/>
  <c r="FE91" i="9"/>
  <c r="FF91" i="9"/>
  <c r="DD118" i="9"/>
  <c r="DE118" i="9"/>
  <c r="DF118" i="9"/>
  <c r="DG118" i="9"/>
  <c r="EF109" i="9"/>
  <c r="ED109" i="9"/>
  <c r="EE109" i="9"/>
  <c r="DS90" i="9"/>
  <c r="DT90" i="9"/>
  <c r="DQ90" i="9"/>
  <c r="DR90" i="9"/>
  <c r="EQ99" i="9"/>
  <c r="ER99" i="9"/>
  <c r="ES99" i="9"/>
  <c r="DF64" i="9"/>
  <c r="DG64" i="9"/>
  <c r="DD64" i="9"/>
  <c r="DE64" i="9"/>
  <c r="DS72" i="9"/>
  <c r="DT72" i="9"/>
  <c r="DR72" i="9"/>
  <c r="DQ72" i="9"/>
  <c r="FD73" i="9"/>
  <c r="FE73" i="9"/>
  <c r="FF73" i="9"/>
  <c r="FQ88" i="9"/>
  <c r="FR88" i="9"/>
  <c r="FS88" i="9"/>
  <c r="EE70" i="9"/>
  <c r="EF70" i="9"/>
  <c r="ED70" i="9"/>
  <c r="DD95" i="9"/>
  <c r="DF95" i="9"/>
  <c r="DE95" i="9"/>
  <c r="DG95" i="9"/>
  <c r="DD112" i="9"/>
  <c r="DF112" i="9"/>
  <c r="DG112" i="9"/>
  <c r="DE112" i="9"/>
  <c r="ED65" i="9"/>
  <c r="EE65" i="9"/>
  <c r="EF65" i="9"/>
  <c r="DQ83" i="9"/>
  <c r="DR83" i="9"/>
  <c r="DS83" i="9"/>
  <c r="DT83" i="9"/>
  <c r="DQ69" i="9"/>
  <c r="DR69" i="9"/>
  <c r="DS69" i="9"/>
  <c r="DT69" i="9"/>
  <c r="FD64" i="9"/>
  <c r="FE64" i="9"/>
  <c r="FF64" i="9"/>
  <c r="EE88" i="9"/>
  <c r="EF88" i="9"/>
  <c r="ED88" i="9"/>
  <c r="DD94" i="9"/>
  <c r="DE94" i="9"/>
  <c r="DF94" i="9"/>
  <c r="DG94" i="9"/>
  <c r="FD67" i="9"/>
  <c r="FE67" i="9"/>
  <c r="FF67" i="9"/>
  <c r="FE106" i="9"/>
  <c r="FF106" i="9"/>
  <c r="FD106" i="9"/>
  <c r="DS106" i="9"/>
  <c r="DT106" i="9"/>
  <c r="DQ106" i="9"/>
  <c r="DR106" i="9"/>
  <c r="DD96" i="9"/>
  <c r="DF96" i="9"/>
  <c r="DG96" i="9"/>
  <c r="DE96" i="9"/>
  <c r="DS94" i="9"/>
  <c r="DT94" i="9"/>
  <c r="DQ94" i="9"/>
  <c r="DR94" i="9"/>
  <c r="DS80" i="9"/>
  <c r="DT80" i="9"/>
  <c r="DR80" i="9"/>
  <c r="DQ80" i="9"/>
  <c r="DD103" i="9"/>
  <c r="DF103" i="9"/>
  <c r="DE103" i="9"/>
  <c r="DG103" i="9"/>
  <c r="DE92" i="9"/>
  <c r="DD92" i="9"/>
  <c r="DF92" i="9"/>
  <c r="DG92" i="9"/>
  <c r="FF119" i="9"/>
  <c r="FD119" i="9"/>
  <c r="FE119" i="9"/>
  <c r="FF111" i="9"/>
  <c r="FD111" i="9"/>
  <c r="FE111" i="9"/>
  <c r="FS65" i="9"/>
  <c r="FQ65" i="9"/>
  <c r="FR65" i="9"/>
  <c r="ER64" i="9"/>
  <c r="ES64" i="9"/>
  <c r="EQ64" i="9"/>
  <c r="DD110" i="9"/>
  <c r="DE110" i="9"/>
  <c r="DF110" i="9"/>
  <c r="DG110" i="9"/>
  <c r="DD73" i="9"/>
  <c r="DE73" i="9"/>
  <c r="DF73" i="9"/>
  <c r="DG73" i="9"/>
  <c r="DQ113" i="9"/>
  <c r="DR113" i="9"/>
  <c r="DS113" i="9"/>
  <c r="DT113" i="9"/>
  <c r="FQ98" i="9"/>
  <c r="FR98" i="9"/>
  <c r="FS98" i="9"/>
  <c r="FQ91" i="9"/>
  <c r="FR91" i="9"/>
  <c r="FS91" i="9"/>
  <c r="FQ107" i="9"/>
  <c r="FR107" i="9"/>
  <c r="FS107" i="9"/>
  <c r="FQ130" i="9"/>
  <c r="FR130" i="9"/>
  <c r="FS130" i="9"/>
  <c r="DD63" i="9"/>
  <c r="DE63" i="9"/>
  <c r="DF63" i="9"/>
  <c r="DG63" i="9"/>
  <c r="FS113" i="9"/>
  <c r="FQ113" i="9"/>
  <c r="FR113" i="9"/>
  <c r="EQ130" i="9"/>
  <c r="ER130" i="9"/>
  <c r="ES130" i="9"/>
  <c r="DD117" i="9"/>
  <c r="DG117" i="9"/>
  <c r="DE117" i="9"/>
  <c r="DF117" i="9"/>
  <c r="DS64" i="9"/>
  <c r="DT64" i="9"/>
  <c r="DR64" i="9"/>
  <c r="DQ64" i="9"/>
  <c r="DD113" i="9"/>
  <c r="DE113" i="9"/>
  <c r="DF113" i="9"/>
  <c r="DG113" i="9"/>
  <c r="FQ127" i="9"/>
  <c r="FR127" i="9"/>
  <c r="FS127" i="9"/>
  <c r="FD99" i="9"/>
  <c r="FE99" i="9"/>
  <c r="FF99" i="9"/>
  <c r="DD86" i="9"/>
  <c r="DE86" i="9"/>
  <c r="DF86" i="9"/>
  <c r="DG86" i="9"/>
  <c r="DS102" i="9"/>
  <c r="DT102" i="9"/>
  <c r="DQ102" i="9"/>
  <c r="DR102" i="9"/>
  <c r="EQ111" i="9"/>
  <c r="ER111" i="9"/>
  <c r="ES111" i="9"/>
  <c r="ES77" i="9"/>
  <c r="EQ77" i="9"/>
  <c r="ER77" i="9"/>
  <c r="FD117" i="9"/>
  <c r="FE117" i="9"/>
  <c r="FF117" i="9"/>
  <c r="EQ94" i="9"/>
  <c r="ER94" i="9"/>
  <c r="ES94" i="9"/>
  <c r="EQ129" i="9"/>
  <c r="ER129" i="9"/>
  <c r="ES129" i="9"/>
  <c r="DD98" i="9"/>
  <c r="DE98" i="9"/>
  <c r="DG98" i="9"/>
  <c r="DF98" i="9"/>
  <c r="ED102" i="9"/>
  <c r="EE102" i="9"/>
  <c r="EF102" i="9"/>
  <c r="ED64" i="9"/>
  <c r="EE64" i="9"/>
  <c r="EF64" i="9"/>
  <c r="FQ87" i="9"/>
  <c r="FR87" i="9"/>
  <c r="FS87" i="9"/>
  <c r="DD104" i="9"/>
  <c r="DF104" i="9"/>
  <c r="DG104" i="9"/>
  <c r="DE104" i="9"/>
  <c r="DD120" i="9"/>
  <c r="DF120" i="9"/>
  <c r="DG120" i="9"/>
  <c r="DE120" i="9"/>
  <c r="ED105" i="9"/>
  <c r="EE105" i="9"/>
  <c r="EF105" i="9"/>
  <c r="EQ121" i="9"/>
  <c r="ER121" i="9"/>
  <c r="ES121" i="9"/>
  <c r="EQ82" i="9"/>
  <c r="ER82" i="9"/>
  <c r="ES82" i="9"/>
  <c r="ED127" i="9"/>
  <c r="EE127" i="9"/>
  <c r="EF127" i="9"/>
  <c r="FR100" i="9"/>
  <c r="FS100" i="9"/>
  <c r="FQ100" i="9"/>
  <c r="FQ109" i="9"/>
  <c r="FR109" i="9"/>
  <c r="FS109" i="9"/>
  <c r="EQ91" i="9"/>
  <c r="ER91" i="9"/>
  <c r="ES91" i="9"/>
  <c r="ED74" i="9"/>
  <c r="EE74" i="9"/>
  <c r="EF74" i="9"/>
  <c r="DD72" i="9"/>
  <c r="DF72" i="9"/>
  <c r="DG72" i="9"/>
  <c r="DE72" i="9"/>
  <c r="FE130" i="9"/>
  <c r="FF130" i="9"/>
  <c r="FD130" i="9"/>
  <c r="EQ107" i="9"/>
  <c r="ER107" i="9"/>
  <c r="ES107" i="9"/>
  <c r="FQ72" i="9"/>
  <c r="FR72" i="9"/>
  <c r="FS72" i="9"/>
  <c r="ED100" i="9"/>
  <c r="EE100" i="9"/>
  <c r="EF100" i="9"/>
  <c r="DQ129" i="9"/>
  <c r="DR129" i="9"/>
  <c r="DS129" i="9"/>
  <c r="DT129" i="9"/>
  <c r="DD130" i="9"/>
  <c r="DE130" i="9"/>
  <c r="DG130" i="9"/>
  <c r="DF130" i="9"/>
  <c r="FS73" i="9"/>
  <c r="FQ73" i="9"/>
  <c r="FR73" i="9"/>
  <c r="DS76" i="9"/>
  <c r="DT76" i="9"/>
  <c r="DQ76" i="9"/>
  <c r="DR76" i="9"/>
  <c r="DQ91" i="9"/>
  <c r="DR91" i="9"/>
  <c r="DS91" i="9"/>
  <c r="DT91" i="9"/>
  <c r="FF63" i="9"/>
  <c r="FD63" i="9"/>
  <c r="FE63" i="9"/>
  <c r="FQ80" i="9"/>
  <c r="FR80" i="9"/>
  <c r="FS80" i="9"/>
  <c r="FQ69" i="9"/>
  <c r="FR69" i="9"/>
  <c r="FS69" i="9"/>
  <c r="ED113" i="9"/>
  <c r="EE113" i="9"/>
  <c r="EF113" i="9"/>
  <c r="DQ115" i="9"/>
  <c r="DR115" i="9"/>
  <c r="DS115" i="9"/>
  <c r="DT115" i="9"/>
  <c r="FD107" i="9"/>
  <c r="FE107" i="9"/>
  <c r="FF107" i="9"/>
  <c r="FQ86" i="9"/>
  <c r="FR86" i="9"/>
  <c r="FS86" i="9"/>
  <c r="FD129" i="9"/>
  <c r="FE129" i="9"/>
  <c r="FF129" i="9"/>
  <c r="DD87" i="9"/>
  <c r="DF87" i="9"/>
  <c r="DE87" i="9"/>
  <c r="DG87" i="9"/>
  <c r="FQ63" i="9"/>
  <c r="FR63" i="9"/>
  <c r="FS63" i="9"/>
  <c r="DS96" i="9"/>
  <c r="DT96" i="9"/>
  <c r="DR96" i="9"/>
  <c r="DQ96" i="9"/>
  <c r="DE107" i="9"/>
  <c r="DF107" i="9"/>
  <c r="DD107" i="9"/>
  <c r="DG107" i="9"/>
  <c r="FF103" i="9"/>
  <c r="FD103" i="9"/>
  <c r="FE103" i="9"/>
  <c r="EQ119" i="9"/>
  <c r="ER119" i="9"/>
  <c r="ES119" i="9"/>
  <c r="FQ94" i="9"/>
  <c r="FR94" i="9"/>
  <c r="FS94" i="9"/>
  <c r="DD102" i="9"/>
  <c r="DE102" i="9"/>
  <c r="DF102" i="9"/>
  <c r="DG102" i="9"/>
  <c r="DS130" i="9"/>
  <c r="DT130" i="9"/>
  <c r="DQ130" i="9"/>
  <c r="DR130" i="9"/>
  <c r="FD68" i="9"/>
  <c r="FE68" i="9"/>
  <c r="FF68" i="9"/>
  <c r="FD124" i="9"/>
  <c r="FE124" i="9"/>
  <c r="FF124" i="9"/>
  <c r="DQ101" i="9"/>
  <c r="DR101" i="9"/>
  <c r="DS101" i="9"/>
  <c r="DT101" i="9"/>
  <c r="EQ84" i="9"/>
  <c r="ER84" i="9"/>
  <c r="ES84" i="9"/>
  <c r="FQ83" i="9"/>
  <c r="FR83" i="9"/>
  <c r="FS83" i="9"/>
  <c r="EQ123" i="9"/>
  <c r="ER123" i="9"/>
  <c r="ES123" i="9"/>
  <c r="DQ87" i="9"/>
  <c r="DR87" i="9"/>
  <c r="DS87" i="9"/>
  <c r="DT87" i="9"/>
  <c r="EQ68" i="9"/>
  <c r="ER68" i="9"/>
  <c r="ES68" i="9"/>
  <c r="EQ90" i="9"/>
  <c r="ER90" i="9"/>
  <c r="ES90" i="9"/>
  <c r="DS88" i="9"/>
  <c r="DT88" i="9"/>
  <c r="DR88" i="9"/>
  <c r="DQ88" i="9"/>
  <c r="DQ127" i="9"/>
  <c r="DR127" i="9"/>
  <c r="DS127" i="9"/>
  <c r="DT127" i="9"/>
  <c r="FE90" i="9"/>
  <c r="FF90" i="9"/>
  <c r="FD90" i="9"/>
  <c r="FD113" i="9"/>
  <c r="FE113" i="9"/>
  <c r="FF113" i="9"/>
  <c r="ED98" i="9"/>
  <c r="EE98" i="9"/>
  <c r="EF98" i="9"/>
  <c r="FD65" i="9"/>
  <c r="FE65" i="9"/>
  <c r="FF65" i="9"/>
  <c r="ED118" i="9"/>
  <c r="EE118" i="9"/>
  <c r="EF118" i="9"/>
  <c r="EQ73" i="9"/>
  <c r="ER73" i="9"/>
  <c r="ES73" i="9"/>
  <c r="EE96" i="9"/>
  <c r="EF96" i="9"/>
  <c r="ED96" i="9"/>
  <c r="DD106" i="9"/>
  <c r="DE106" i="9"/>
  <c r="DF106" i="9"/>
  <c r="DG106" i="9"/>
  <c r="DQ109" i="9"/>
  <c r="DR109" i="9"/>
  <c r="DS109" i="9"/>
  <c r="DT109" i="9"/>
  <c r="FD105" i="9"/>
  <c r="FE105" i="9"/>
  <c r="FF105" i="9"/>
  <c r="DG76" i="9"/>
  <c r="DD76" i="9"/>
  <c r="DE76" i="9"/>
  <c r="DF76" i="9"/>
  <c r="DQ119" i="9"/>
  <c r="DR119" i="9"/>
  <c r="DS119" i="9"/>
  <c r="DT119" i="9"/>
  <c r="FD92" i="9"/>
  <c r="FE92" i="9"/>
  <c r="FF92" i="9"/>
  <c r="FQ110" i="9"/>
  <c r="FR110" i="9"/>
  <c r="FS110" i="9"/>
  <c r="FD100" i="9"/>
  <c r="FE100" i="9"/>
  <c r="FF100" i="9"/>
  <c r="FD102" i="9"/>
  <c r="FE102" i="9"/>
  <c r="FF102" i="9"/>
  <c r="FF127" i="9"/>
  <c r="FD127" i="9"/>
  <c r="FE127" i="9"/>
  <c r="FE98" i="9"/>
  <c r="FF98" i="9"/>
  <c r="FD98" i="9"/>
  <c r="ED77" i="9"/>
  <c r="EE77" i="9"/>
  <c r="EF77" i="9"/>
  <c r="ED73" i="9"/>
  <c r="EE73" i="9"/>
  <c r="EF73" i="9"/>
  <c r="ED92" i="9"/>
  <c r="EE92" i="9"/>
  <c r="EF92" i="9"/>
  <c r="EQ100" i="9"/>
  <c r="ER100" i="9"/>
  <c r="ES100" i="9"/>
  <c r="ER96" i="9"/>
  <c r="ES96" i="9"/>
  <c r="EQ96" i="9"/>
  <c r="ED86" i="9"/>
  <c r="EE86" i="9"/>
  <c r="EF86" i="9"/>
  <c r="FD110" i="9"/>
  <c r="FE110" i="9"/>
  <c r="FF110" i="9"/>
  <c r="FQ118" i="9"/>
  <c r="FR118" i="9"/>
  <c r="FS118" i="9"/>
  <c r="FQ90" i="9"/>
  <c r="FR90" i="9"/>
  <c r="FS90" i="9"/>
  <c r="EQ87" i="9"/>
  <c r="ER87" i="9"/>
  <c r="ES87" i="9"/>
  <c r="ED80" i="9"/>
  <c r="EE80" i="9"/>
  <c r="EF80" i="9"/>
  <c r="ES69" i="9"/>
  <c r="EQ69" i="9"/>
  <c r="ER69" i="9"/>
  <c r="EQ110" i="9"/>
  <c r="ER110" i="9"/>
  <c r="ES110" i="9"/>
  <c r="FQ64" i="9"/>
  <c r="FR64" i="9"/>
  <c r="FS64" i="9"/>
  <c r="DQ73" i="9"/>
  <c r="DR73" i="9"/>
  <c r="DS73" i="9"/>
  <c r="DT73" i="9"/>
  <c r="FD76" i="9"/>
  <c r="FE76" i="9"/>
  <c r="FF76" i="9"/>
  <c r="DS100" i="9"/>
  <c r="DT100" i="9"/>
  <c r="DQ100" i="9"/>
  <c r="DR100" i="9"/>
  <c r="DS68" i="9"/>
  <c r="DT68" i="9"/>
  <c r="DQ68" i="9"/>
  <c r="DR68" i="9"/>
  <c r="EQ98" i="9"/>
  <c r="ER98" i="9"/>
  <c r="ES98" i="9"/>
  <c r="FR116" i="9"/>
  <c r="FS116" i="9"/>
  <c r="FQ116" i="9"/>
  <c r="FS121" i="9"/>
  <c r="FQ121" i="9"/>
  <c r="FR121" i="9"/>
  <c r="FQ125" i="9"/>
  <c r="FR125" i="9"/>
  <c r="FS125" i="9"/>
  <c r="ED63" i="9"/>
  <c r="EE63" i="9"/>
  <c r="EF63" i="9"/>
  <c r="DD99" i="9"/>
  <c r="DE99" i="9"/>
  <c r="DF99" i="9"/>
  <c r="DG99" i="9"/>
  <c r="FS89" i="9"/>
  <c r="FQ89" i="9"/>
  <c r="FR89" i="9"/>
  <c r="EQ127" i="9"/>
  <c r="ER127" i="9"/>
  <c r="ES127" i="9"/>
  <c r="FR76" i="9"/>
  <c r="FS76" i="9"/>
  <c r="FQ76" i="9"/>
  <c r="ED76" i="9"/>
  <c r="EE76" i="9"/>
  <c r="EF76" i="9"/>
  <c r="DQ79" i="9"/>
  <c r="DR79" i="9"/>
  <c r="DS79" i="9"/>
  <c r="DT79" i="9"/>
  <c r="FD121" i="9"/>
  <c r="FE121" i="9"/>
  <c r="FF121" i="9"/>
  <c r="FD94" i="9"/>
  <c r="FE94" i="9"/>
  <c r="FF94" i="9"/>
  <c r="FQ119" i="9"/>
  <c r="FR119" i="9"/>
  <c r="FS119" i="9"/>
  <c r="FD72" i="9"/>
  <c r="FE72" i="9"/>
  <c r="FF72" i="9"/>
  <c r="EQ78" i="9"/>
  <c r="ER78" i="9"/>
  <c r="ES78" i="9"/>
  <c r="DS92" i="9"/>
  <c r="DT92" i="9"/>
  <c r="DQ92" i="9"/>
  <c r="DR92" i="9"/>
  <c r="DQ111" i="9"/>
  <c r="DR111" i="9"/>
  <c r="DS111" i="9"/>
  <c r="DT111" i="9"/>
  <c r="DQ63" i="9"/>
  <c r="DR63" i="9"/>
  <c r="DS63" i="9"/>
  <c r="DT63" i="9"/>
  <c r="EQ102" i="9"/>
  <c r="ER102" i="9"/>
  <c r="ES102" i="9"/>
  <c r="DD100" i="9"/>
  <c r="DE100" i="9"/>
  <c r="DG100" i="9"/>
  <c r="DF100" i="9"/>
  <c r="FQ117" i="9"/>
  <c r="FR117" i="9"/>
  <c r="FS117" i="9"/>
  <c r="FQ96" i="9"/>
  <c r="FR96" i="9"/>
  <c r="FS96" i="9"/>
  <c r="DD69" i="9"/>
  <c r="DG69" i="9"/>
  <c r="DE69" i="9"/>
  <c r="DF69" i="9"/>
  <c r="EQ118" i="9"/>
  <c r="ER118" i="9"/>
  <c r="ES118" i="9"/>
  <c r="DQ77" i="9"/>
  <c r="DR77" i="9"/>
  <c r="DS77" i="9"/>
  <c r="DT77" i="9"/>
  <c r="ED107" i="9"/>
  <c r="EE107" i="9"/>
  <c r="EF107" i="9"/>
  <c r="FD118" i="9"/>
  <c r="FE118" i="9"/>
  <c r="FF118" i="9"/>
  <c r="DD77" i="9"/>
  <c r="DG77" i="9"/>
  <c r="DE77" i="9"/>
  <c r="DF77" i="9"/>
  <c r="EQ115" i="9"/>
  <c r="ER115" i="9"/>
  <c r="ES115" i="9"/>
  <c r="FD86" i="9"/>
  <c r="FE86" i="9"/>
  <c r="FF86" i="9"/>
  <c r="ER80" i="9"/>
  <c r="ES80" i="9"/>
  <c r="EQ80" i="9"/>
  <c r="EF83" i="9"/>
  <c r="ED83" i="9"/>
  <c r="EE83" i="9"/>
  <c r="FD88" i="9"/>
  <c r="FE88" i="9"/>
  <c r="FF88" i="9"/>
  <c r="EQ114" i="9"/>
  <c r="ER114" i="9"/>
  <c r="ES114" i="9"/>
  <c r="EQ105" i="9"/>
  <c r="ER105" i="9"/>
  <c r="ES105" i="9"/>
  <c r="FE82" i="9"/>
  <c r="FF82" i="9"/>
  <c r="FD82" i="9"/>
  <c r="DF30" i="9"/>
  <c r="DD30" i="9"/>
  <c r="DE30" i="9"/>
  <c r="DG30" i="9"/>
  <c r="DD46" i="9"/>
  <c r="DE46" i="9"/>
  <c r="DF46" i="9"/>
  <c r="DG46" i="9"/>
  <c r="DQ54" i="9"/>
  <c r="DR54" i="9"/>
  <c r="DS54" i="9"/>
  <c r="DT54" i="9"/>
  <c r="DE39" i="9"/>
  <c r="DF39" i="9"/>
  <c r="DG39" i="9"/>
  <c r="DD39" i="9"/>
  <c r="FQ47" i="9"/>
  <c r="FR47" i="9"/>
  <c r="FS47" i="9"/>
  <c r="DE14" i="9"/>
  <c r="DF14" i="9"/>
  <c r="FE19" i="9"/>
  <c r="FF19" i="9"/>
  <c r="FD19" i="9"/>
  <c r="ED29" i="9"/>
  <c r="EE29" i="9"/>
  <c r="EF29" i="9"/>
  <c r="DQ38" i="9"/>
  <c r="DR38" i="9"/>
  <c r="DS38" i="9"/>
  <c r="DT38" i="9"/>
  <c r="DF20" i="9"/>
  <c r="DG20" i="9"/>
  <c r="DD20" i="9"/>
  <c r="DE20" i="9"/>
  <c r="EP29" i="9"/>
  <c r="EQ29" i="9"/>
  <c r="ER29" i="9"/>
  <c r="ES29" i="9"/>
  <c r="FF48" i="9"/>
  <c r="FE48" i="9"/>
  <c r="FD48" i="9"/>
  <c r="DD16" i="9"/>
  <c r="DE16" i="9"/>
  <c r="DF16" i="9"/>
  <c r="DG16" i="9"/>
  <c r="EQ54" i="9"/>
  <c r="ER54" i="9"/>
  <c r="ES54" i="9"/>
  <c r="FE59" i="9"/>
  <c r="FF59" i="9"/>
  <c r="FD59" i="9"/>
  <c r="FD39" i="9"/>
  <c r="FE39" i="9"/>
  <c r="FF39" i="9"/>
  <c r="ED39" i="9"/>
  <c r="EE39" i="9"/>
  <c r="EF39" i="9"/>
  <c r="DQ48" i="9"/>
  <c r="DR48" i="9"/>
  <c r="DS48" i="9"/>
  <c r="DT48" i="9"/>
  <c r="FD25" i="9"/>
  <c r="FE25" i="9"/>
  <c r="FF25" i="9"/>
  <c r="ES39" i="9"/>
  <c r="ER39" i="9"/>
  <c r="EQ39" i="9"/>
  <c r="EQ25" i="9"/>
  <c r="ER25" i="9"/>
  <c r="ES25" i="9"/>
  <c r="ED52" i="9"/>
  <c r="EE52" i="9"/>
  <c r="EF52" i="9"/>
  <c r="EQ16" i="9"/>
  <c r="ER16" i="9"/>
  <c r="ES16" i="9"/>
  <c r="FE51" i="9"/>
  <c r="FF51" i="9"/>
  <c r="FD51" i="9"/>
  <c r="FS33" i="9"/>
  <c r="FR33" i="9"/>
  <c r="FQ33" i="9"/>
  <c r="FE27" i="9"/>
  <c r="FF27" i="9"/>
  <c r="FD27" i="9"/>
  <c r="FD31" i="9"/>
  <c r="FE31" i="9"/>
  <c r="FF31" i="9"/>
  <c r="FQ19" i="9"/>
  <c r="FR19" i="9"/>
  <c r="FS19" i="9"/>
  <c r="FS57" i="9"/>
  <c r="FR57" i="9"/>
  <c r="FQ57" i="9"/>
  <c r="FQ55" i="9"/>
  <c r="FR55" i="9"/>
  <c r="FS55" i="9"/>
  <c r="EQ38" i="9"/>
  <c r="ER38" i="9"/>
  <c r="ES38" i="9"/>
  <c r="FR60" i="9"/>
  <c r="FS60" i="9"/>
  <c r="FQ60" i="9"/>
  <c r="FD26" i="9"/>
  <c r="FE26" i="9"/>
  <c r="FF26" i="9"/>
  <c r="FQ56" i="9"/>
  <c r="FR56" i="9"/>
  <c r="FS56" i="9"/>
  <c r="DS51" i="9"/>
  <c r="DT51" i="9"/>
  <c r="DR51" i="9"/>
  <c r="DQ51" i="9"/>
  <c r="ED43" i="9"/>
  <c r="EF43" i="9"/>
  <c r="EE43" i="9"/>
  <c r="DE60" i="9"/>
  <c r="DF60" i="9"/>
  <c r="DG60" i="9"/>
  <c r="DD60" i="9"/>
  <c r="FQ37" i="9"/>
  <c r="FR37" i="9"/>
  <c r="FS37" i="9"/>
  <c r="DS43" i="9"/>
  <c r="DT43" i="9"/>
  <c r="DQ43" i="9"/>
  <c r="DR43" i="9"/>
  <c r="EQ22" i="9"/>
  <c r="ER22" i="9"/>
  <c r="ES22" i="9"/>
  <c r="DG33" i="9"/>
  <c r="DE33" i="9"/>
  <c r="DD33" i="9"/>
  <c r="DF33" i="9"/>
  <c r="DS47" i="9"/>
  <c r="DQ47" i="9"/>
  <c r="DT47" i="9"/>
  <c r="DR47" i="9"/>
  <c r="EE33" i="9"/>
  <c r="EF33" i="9"/>
  <c r="ED33" i="9"/>
  <c r="DQ36" i="9"/>
  <c r="DR36" i="9"/>
  <c r="DS36" i="9"/>
  <c r="DT36" i="9"/>
  <c r="DQ32" i="9"/>
  <c r="DR32" i="9"/>
  <c r="DS32" i="9"/>
  <c r="DT32" i="9"/>
  <c r="EE25" i="9"/>
  <c r="EF25" i="9"/>
  <c r="ED25" i="9"/>
  <c r="FF16" i="9"/>
  <c r="FE16" i="9"/>
  <c r="FD16" i="9"/>
  <c r="DE43" i="9"/>
  <c r="DF43" i="9"/>
  <c r="DG43" i="9"/>
  <c r="DD43" i="9"/>
  <c r="DG25" i="9"/>
  <c r="DD25" i="9"/>
  <c r="DE25" i="9"/>
  <c r="DF25" i="9"/>
  <c r="ED36" i="9"/>
  <c r="EE36" i="9"/>
  <c r="EF36" i="9"/>
  <c r="FQ22" i="9"/>
  <c r="FS22" i="9"/>
  <c r="FR22" i="9"/>
  <c r="EF46" i="9"/>
  <c r="EE46" i="9"/>
  <c r="ED46" i="9"/>
  <c r="ED28" i="9"/>
  <c r="EE28" i="9"/>
  <c r="EF28" i="9"/>
  <c r="DQ34" i="9"/>
  <c r="DR34" i="9"/>
  <c r="DS34" i="9"/>
  <c r="DT34" i="9"/>
  <c r="DD24" i="9"/>
  <c r="DE24" i="9"/>
  <c r="DF24" i="9"/>
  <c r="DG24" i="9"/>
  <c r="EE57" i="9"/>
  <c r="EF57" i="9"/>
  <c r="ED57" i="9"/>
  <c r="DE37" i="9"/>
  <c r="DF37" i="9"/>
  <c r="DG37" i="9"/>
  <c r="DD37" i="9"/>
  <c r="DQ29" i="9"/>
  <c r="DR29" i="9"/>
  <c r="DT29" i="9"/>
  <c r="DS29" i="9"/>
  <c r="ED44" i="9"/>
  <c r="EE44" i="9"/>
  <c r="EF44" i="9"/>
  <c r="FQ59" i="9"/>
  <c r="FR59" i="9"/>
  <c r="FS59" i="9"/>
  <c r="FQ46" i="9"/>
  <c r="FS46" i="9"/>
  <c r="FR46" i="9"/>
  <c r="FQ48" i="9"/>
  <c r="FR48" i="9"/>
  <c r="FS48" i="9"/>
  <c r="DQ25" i="9"/>
  <c r="DR25" i="9"/>
  <c r="DT25" i="9"/>
  <c r="DS25" i="9"/>
  <c r="DE48" i="9"/>
  <c r="DD48" i="9"/>
  <c r="DF48" i="9"/>
  <c r="DG48" i="9"/>
  <c r="FE43" i="9"/>
  <c r="FF43" i="9"/>
  <c r="FD43" i="9"/>
  <c r="EQ36" i="9"/>
  <c r="ES36" i="9"/>
  <c r="ER36" i="9"/>
  <c r="EQ44" i="9"/>
  <c r="ES44" i="9"/>
  <c r="ER44" i="9"/>
  <c r="FD45" i="9"/>
  <c r="FF45" i="9"/>
  <c r="FE45" i="9"/>
  <c r="FR20" i="9"/>
  <c r="FS20" i="9"/>
  <c r="FQ20" i="9"/>
  <c r="FQ51" i="9"/>
  <c r="FR51" i="9"/>
  <c r="FS51" i="9"/>
  <c r="FD47" i="9"/>
  <c r="FE47" i="9"/>
  <c r="FF47" i="9"/>
  <c r="EQ48" i="9"/>
  <c r="ER48" i="9"/>
  <c r="ES48" i="9"/>
  <c r="ED59" i="9"/>
  <c r="EF59" i="9"/>
  <c r="EE59" i="9"/>
  <c r="FD54" i="9"/>
  <c r="FE54" i="9"/>
  <c r="FF54" i="9"/>
  <c r="FD52" i="9"/>
  <c r="FE52" i="9"/>
  <c r="FF52" i="9"/>
  <c r="FD36" i="9"/>
  <c r="FE36" i="9"/>
  <c r="FF36" i="9"/>
  <c r="DE51" i="9"/>
  <c r="DF51" i="9"/>
  <c r="DG51" i="9"/>
  <c r="DD51" i="9"/>
  <c r="EQ30" i="9"/>
  <c r="ER30" i="9"/>
  <c r="ES30" i="9"/>
  <c r="DE52" i="9"/>
  <c r="DF52" i="9"/>
  <c r="DG52" i="9"/>
  <c r="DD52" i="9"/>
  <c r="EQ56" i="9"/>
  <c r="ER56" i="9"/>
  <c r="ES56" i="9"/>
  <c r="FR52" i="9"/>
  <c r="FS52" i="9"/>
  <c r="FQ52" i="9"/>
  <c r="DQ56" i="9"/>
  <c r="DR56" i="9"/>
  <c r="DS56" i="9"/>
  <c r="DT56" i="9"/>
  <c r="DE26" i="9"/>
  <c r="DF26" i="9"/>
  <c r="DG26" i="9"/>
  <c r="DD26" i="9"/>
  <c r="FQ16" i="9"/>
  <c r="FR16" i="9"/>
  <c r="FS16" i="9"/>
  <c r="FD22" i="9"/>
  <c r="FE22" i="9"/>
  <c r="FF22" i="9"/>
  <c r="DD19" i="9"/>
  <c r="DG19" i="9"/>
  <c r="DE19" i="9"/>
  <c r="DF19" i="9"/>
  <c r="FU29" i="9"/>
  <c r="FQ29" i="9"/>
  <c r="FR29" i="9"/>
  <c r="FS29" i="9"/>
  <c r="DD32" i="9"/>
  <c r="DE32" i="9"/>
  <c r="DF32" i="9"/>
  <c r="DG32" i="9"/>
  <c r="ED51" i="9"/>
  <c r="EF51" i="9"/>
  <c r="EE51" i="9"/>
  <c r="EQ43" i="9"/>
  <c r="ER43" i="9"/>
  <c r="ES43" i="9"/>
  <c r="EQ51" i="9"/>
  <c r="ER51" i="9"/>
  <c r="ES51" i="9"/>
  <c r="FD30" i="9"/>
  <c r="FE30" i="9"/>
  <c r="FF30" i="9"/>
  <c r="ED55" i="9"/>
  <c r="EE55" i="9"/>
  <c r="EF55" i="9"/>
  <c r="DD22" i="9"/>
  <c r="DF22" i="9"/>
  <c r="DE22" i="9"/>
  <c r="DG22" i="9"/>
  <c r="EQ52" i="9"/>
  <c r="ES52" i="9"/>
  <c r="ER52" i="9"/>
  <c r="FD33" i="9"/>
  <c r="FE33" i="9"/>
  <c r="FF33" i="9"/>
  <c r="DQ44" i="9"/>
  <c r="DR44" i="9"/>
  <c r="DS44" i="9"/>
  <c r="DT44" i="9"/>
  <c r="FQ39" i="9"/>
  <c r="FR39" i="9"/>
  <c r="FS39" i="9"/>
  <c r="FQ26" i="9"/>
  <c r="FR26" i="9"/>
  <c r="FS26" i="9"/>
  <c r="FQ30" i="9"/>
  <c r="FS30" i="9"/>
  <c r="FR30" i="9"/>
  <c r="FR44" i="9"/>
  <c r="FS44" i="9"/>
  <c r="FQ44" i="9"/>
  <c r="DQ16" i="9"/>
  <c r="DR16" i="9"/>
  <c r="DS16" i="9"/>
  <c r="DT16" i="9"/>
  <c r="EQ46" i="9"/>
  <c r="ER46" i="9"/>
  <c r="ES46" i="9"/>
  <c r="FS25" i="9"/>
  <c r="FR25" i="9"/>
  <c r="FQ25" i="9"/>
  <c r="FD44" i="9"/>
  <c r="FE44" i="9"/>
  <c r="FF44" i="9"/>
  <c r="ED26" i="9"/>
  <c r="EE26" i="9"/>
  <c r="EF26" i="9"/>
  <c r="FQ50" i="9"/>
  <c r="FR50" i="9"/>
  <c r="FS50" i="9"/>
  <c r="DQ37" i="9"/>
  <c r="DR37" i="9"/>
  <c r="DT37" i="9"/>
  <c r="DS37" i="9"/>
  <c r="DS55" i="9"/>
  <c r="DT55" i="9"/>
  <c r="DQ55" i="9"/>
  <c r="DR55" i="9"/>
  <c r="DQ19" i="9"/>
  <c r="DR19" i="9"/>
  <c r="DT19" i="9"/>
  <c r="DS19" i="9"/>
  <c r="FR28" i="9"/>
  <c r="FS28" i="9"/>
  <c r="FQ28" i="9"/>
  <c r="FQ54" i="9"/>
  <c r="FS54" i="9"/>
  <c r="FR54" i="9"/>
  <c r="DR59" i="9"/>
  <c r="DS59" i="9"/>
  <c r="DT59" i="9"/>
  <c r="DQ59" i="9"/>
  <c r="DQ39" i="9"/>
  <c r="DR39" i="9"/>
  <c r="DT39" i="9"/>
  <c r="DS39" i="9"/>
  <c r="DD54" i="9"/>
  <c r="DE54" i="9"/>
  <c r="DF54" i="9"/>
  <c r="DG54" i="9"/>
  <c r="DQ26" i="9"/>
  <c r="DR26" i="9"/>
  <c r="DS26" i="9"/>
  <c r="DT26" i="9"/>
  <c r="EQ33" i="9"/>
  <c r="ER33" i="9"/>
  <c r="ES33" i="9"/>
  <c r="EQ57" i="9"/>
  <c r="ER57" i="9"/>
  <c r="ES57" i="9"/>
  <c r="DF44" i="9"/>
  <c r="DD44" i="9"/>
  <c r="DE44" i="9"/>
  <c r="DG44" i="9"/>
  <c r="ES47" i="9"/>
  <c r="ER47" i="9"/>
  <c r="EQ47" i="9"/>
  <c r="FQ43" i="9"/>
  <c r="FR43" i="9"/>
  <c r="FS43" i="9"/>
  <c r="FF32" i="9"/>
  <c r="FE32" i="9"/>
  <c r="FD32" i="9"/>
  <c r="EF22" i="9"/>
  <c r="EE22" i="9"/>
  <c r="ED22" i="9"/>
  <c r="ED16" i="9"/>
  <c r="EE16" i="9"/>
  <c r="EF16" i="9"/>
  <c r="EQ59" i="9"/>
  <c r="ER59" i="9"/>
  <c r="ES59" i="9"/>
  <c r="DQ22" i="9"/>
  <c r="DR22" i="9"/>
  <c r="DS22" i="9"/>
  <c r="DT22" i="9"/>
  <c r="DQ52" i="9"/>
  <c r="DR52" i="9"/>
  <c r="DS52" i="9"/>
  <c r="DT52" i="9"/>
  <c r="DG47" i="9"/>
  <c r="DD47" i="9"/>
  <c r="DE47" i="9"/>
  <c r="DF47" i="9"/>
  <c r="EF54" i="9"/>
  <c r="EE54" i="9"/>
  <c r="ED54" i="9"/>
  <c r="FR36" i="9"/>
  <c r="FS36" i="9"/>
  <c r="FQ36" i="9"/>
  <c r="ER26" i="9"/>
  <c r="ES26" i="9"/>
  <c r="EQ26" i="9"/>
  <c r="FD46" i="9"/>
  <c r="FE46" i="9"/>
  <c r="FF46" i="9"/>
  <c r="DE36" i="9"/>
  <c r="DF36" i="9"/>
  <c r="DG36" i="9"/>
  <c r="DD36" i="9"/>
  <c r="EQ32" i="9"/>
  <c r="ER32" i="9"/>
  <c r="ES32" i="9"/>
  <c r="EQ35" i="9"/>
  <c r="ER35" i="9"/>
  <c r="ES35" i="9"/>
  <c r="FS49" i="9"/>
  <c r="FR49" i="9"/>
  <c r="FQ49" i="9"/>
  <c r="FQ58" i="9"/>
  <c r="FR58" i="9"/>
  <c r="FS58" i="9"/>
  <c r="ED37" i="9"/>
  <c r="EE37" i="9"/>
  <c r="EF37" i="9"/>
  <c r="DE38" i="9"/>
  <c r="DF38" i="9"/>
  <c r="DG38" i="9"/>
  <c r="DD38" i="9"/>
  <c r="EQ20" i="9"/>
  <c r="ES20" i="9"/>
  <c r="ER20" i="9"/>
  <c r="ED20" i="9"/>
  <c r="EE20" i="9"/>
  <c r="EF20" i="9"/>
  <c r="EQ28" i="9"/>
  <c r="ES28" i="9"/>
  <c r="ER28" i="9"/>
  <c r="FD60" i="9"/>
  <c r="FE60" i="9"/>
  <c r="FF60" i="9"/>
  <c r="ED32" i="9"/>
  <c r="EE32" i="9"/>
  <c r="EF32" i="9"/>
  <c r="DE56" i="9"/>
  <c r="DD56" i="9"/>
  <c r="DF56" i="9"/>
  <c r="DG56" i="9"/>
  <c r="DQ46" i="9"/>
  <c r="DR46" i="9"/>
  <c r="DS46" i="9"/>
  <c r="DT46" i="9"/>
  <c r="ED48" i="9"/>
  <c r="EE48" i="9"/>
  <c r="EF48" i="9"/>
  <c r="EF30" i="9"/>
  <c r="EE30" i="9"/>
  <c r="ED30" i="9"/>
  <c r="ED47" i="9"/>
  <c r="EE47" i="9"/>
  <c r="EF47" i="9"/>
  <c r="FF56" i="9"/>
  <c r="FE56" i="9"/>
  <c r="FD56" i="9"/>
  <c r="EQ60" i="9"/>
  <c r="ES60" i="9"/>
  <c r="ER60" i="9"/>
  <c r="ED56" i="9"/>
  <c r="EE56" i="9"/>
  <c r="EF56" i="9"/>
  <c r="DF59" i="9"/>
  <c r="DG59" i="9"/>
  <c r="DD59" i="9"/>
  <c r="DE59" i="9"/>
  <c r="DQ30" i="9"/>
  <c r="DR30" i="9"/>
  <c r="DS30" i="9"/>
  <c r="DT30" i="9"/>
  <c r="DQ33" i="9"/>
  <c r="DR33" i="9"/>
  <c r="DT33" i="9"/>
  <c r="DS33" i="9"/>
  <c r="FQ32" i="9"/>
  <c r="FR32" i="9"/>
  <c r="FS32" i="9"/>
  <c r="FF40" i="9"/>
  <c r="FE40" i="9"/>
  <c r="FD40" i="9"/>
  <c r="DE18" i="9"/>
  <c r="DF18" i="9"/>
  <c r="DG18" i="9"/>
  <c r="DD18" i="9"/>
  <c r="DQ58" i="9"/>
  <c r="DR58" i="9"/>
  <c r="DS58" i="9"/>
  <c r="DT58" i="9"/>
  <c r="ED19" i="9"/>
  <c r="EF19" i="9"/>
  <c r="EE19" i="9"/>
  <c r="DF28" i="9"/>
  <c r="DG28" i="9"/>
  <c r="DD28" i="9"/>
  <c r="DE28" i="9"/>
  <c r="FQ61" i="9"/>
  <c r="FR61" i="9"/>
  <c r="FS61" i="9"/>
  <c r="EE61" i="9"/>
  <c r="ED61" i="9"/>
  <c r="EF61" i="9"/>
  <c r="FD61" i="9"/>
  <c r="FE61" i="9"/>
  <c r="FF61" i="9"/>
  <c r="DG61" i="9"/>
  <c r="DE61" i="9"/>
  <c r="DD61" i="9"/>
  <c r="DF61" i="9"/>
  <c r="ES61" i="9"/>
  <c r="EQ61" i="9"/>
  <c r="ER61" i="9"/>
  <c r="DQ61" i="9"/>
  <c r="DR61" i="9"/>
  <c r="DS61" i="9"/>
  <c r="DT61" i="9"/>
  <c r="DF62" i="9"/>
  <c r="DG62" i="9"/>
  <c r="DE62" i="9"/>
  <c r="DD62" i="9"/>
  <c r="JO39" i="10"/>
  <c r="JP39" i="10"/>
  <c r="JQ39" i="10"/>
  <c r="JR39" i="10"/>
  <c r="JK39" i="10"/>
  <c r="JS39" i="10"/>
  <c r="JL39" i="10"/>
  <c r="JT39" i="10"/>
  <c r="JM39" i="10"/>
  <c r="JU39" i="10"/>
  <c r="JN39" i="10"/>
  <c r="JV39" i="10"/>
  <c r="JK56" i="10"/>
  <c r="JS56" i="10"/>
  <c r="JL56" i="10"/>
  <c r="JT56" i="10"/>
  <c r="JM56" i="10"/>
  <c r="JU56" i="10"/>
  <c r="JN56" i="10"/>
  <c r="JV56" i="10"/>
  <c r="JO56" i="10"/>
  <c r="JP56" i="10"/>
  <c r="JQ56" i="10"/>
  <c r="JR56" i="10"/>
  <c r="JK66" i="10"/>
  <c r="JS66" i="10"/>
  <c r="JM66" i="10"/>
  <c r="JU66" i="10"/>
  <c r="JN66" i="10"/>
  <c r="JV66" i="10"/>
  <c r="JO66" i="10"/>
  <c r="JQ66" i="10"/>
  <c r="JR66" i="10"/>
  <c r="JT66" i="10"/>
  <c r="JL66" i="10"/>
  <c r="JP66" i="10"/>
  <c r="JO69" i="10"/>
  <c r="JQ69" i="10"/>
  <c r="JR69" i="10"/>
  <c r="JK69" i="10"/>
  <c r="JS69" i="10"/>
  <c r="JM69" i="10"/>
  <c r="JU69" i="10"/>
  <c r="JL69" i="10"/>
  <c r="JN69" i="10"/>
  <c r="JP69" i="10"/>
  <c r="JT69" i="10"/>
  <c r="JV69" i="10"/>
  <c r="JK79" i="10"/>
  <c r="JS79" i="10"/>
  <c r="JL79" i="10"/>
  <c r="JT79" i="10"/>
  <c r="JM79" i="10"/>
  <c r="JU79" i="10"/>
  <c r="JN79" i="10"/>
  <c r="JV79" i="10"/>
  <c r="JO79" i="10"/>
  <c r="JP79" i="10"/>
  <c r="JQ79" i="10"/>
  <c r="JR79" i="10"/>
  <c r="JK111" i="10"/>
  <c r="JS111" i="10"/>
  <c r="JL111" i="10"/>
  <c r="JT111" i="10"/>
  <c r="JM111" i="10"/>
  <c r="JU111" i="10"/>
  <c r="JN111" i="10"/>
  <c r="JV111" i="10"/>
  <c r="JO111" i="10"/>
  <c r="JP111" i="10"/>
  <c r="JQ111" i="10"/>
  <c r="JR111" i="10"/>
  <c r="JO33" i="10"/>
  <c r="JP33" i="10"/>
  <c r="JQ33" i="10"/>
  <c r="JR33" i="10"/>
  <c r="JK33" i="10"/>
  <c r="JS33" i="10"/>
  <c r="JL33" i="10"/>
  <c r="JT33" i="10"/>
  <c r="JM33" i="10"/>
  <c r="JU33" i="10"/>
  <c r="JN33" i="10"/>
  <c r="JV33" i="10"/>
  <c r="JO143" i="10"/>
  <c r="JP143" i="10"/>
  <c r="JQ143" i="10"/>
  <c r="JR143" i="10"/>
  <c r="JK143" i="10"/>
  <c r="JS143" i="10"/>
  <c r="JL143" i="10"/>
  <c r="JT143" i="10"/>
  <c r="JM143" i="10"/>
  <c r="JU143" i="10"/>
  <c r="JV143" i="10"/>
  <c r="JN143" i="10"/>
  <c r="JK142" i="10"/>
  <c r="JS142" i="10"/>
  <c r="JL142" i="10"/>
  <c r="JT142" i="10"/>
  <c r="JM142" i="10"/>
  <c r="JU142" i="10"/>
  <c r="JN142" i="10"/>
  <c r="JV142" i="10"/>
  <c r="JO142" i="10"/>
  <c r="JP142" i="10"/>
  <c r="JQ142" i="10"/>
  <c r="JR142" i="10"/>
  <c r="JK32" i="10"/>
  <c r="JS32" i="10"/>
  <c r="JL32" i="10"/>
  <c r="JT32" i="10"/>
  <c r="JM32" i="10"/>
  <c r="JU32" i="10"/>
  <c r="JN32" i="10"/>
  <c r="JV32" i="10"/>
  <c r="JO32" i="10"/>
  <c r="JP32" i="10"/>
  <c r="JQ32" i="10"/>
  <c r="JR32" i="10"/>
  <c r="JK126" i="10"/>
  <c r="JS126" i="10"/>
  <c r="JL126" i="10"/>
  <c r="JT126" i="10"/>
  <c r="JM126" i="10"/>
  <c r="JU126" i="10"/>
  <c r="JN126" i="10"/>
  <c r="JV126" i="10"/>
  <c r="JO126" i="10"/>
  <c r="JP126" i="10"/>
  <c r="JQ126" i="10"/>
  <c r="JR126" i="10"/>
  <c r="JO135" i="10"/>
  <c r="JP135" i="10"/>
  <c r="JQ135" i="10"/>
  <c r="JR135" i="10"/>
  <c r="JK135" i="10"/>
  <c r="JS135" i="10"/>
  <c r="JV135" i="10"/>
  <c r="JL135" i="10"/>
  <c r="JT135" i="10"/>
  <c r="JM135" i="10"/>
  <c r="JU135" i="10"/>
  <c r="JN135" i="10"/>
  <c r="JK140" i="10"/>
  <c r="JS140" i="10"/>
  <c r="JL140" i="10"/>
  <c r="JT140" i="10"/>
  <c r="JM140" i="10"/>
  <c r="JU140" i="10"/>
  <c r="JN140" i="10"/>
  <c r="JV140" i="10"/>
  <c r="JO140" i="10"/>
  <c r="JP140" i="10"/>
  <c r="JQ140" i="10"/>
  <c r="JR140" i="10"/>
  <c r="JK132" i="10"/>
  <c r="JS132" i="10"/>
  <c r="JL132" i="10"/>
  <c r="JT132" i="10"/>
  <c r="JM132" i="10"/>
  <c r="JU132" i="10"/>
  <c r="JN132" i="10"/>
  <c r="JV132" i="10"/>
  <c r="JO132" i="10"/>
  <c r="JP132" i="10"/>
  <c r="JR132" i="10"/>
  <c r="JQ132" i="10"/>
  <c r="JK95" i="10"/>
  <c r="JS95" i="10"/>
  <c r="JL95" i="10"/>
  <c r="JT95" i="10"/>
  <c r="JM95" i="10"/>
  <c r="JU95" i="10"/>
  <c r="JN95" i="10"/>
  <c r="JV95" i="10"/>
  <c r="JO95" i="10"/>
  <c r="JP95" i="10"/>
  <c r="JQ95" i="10"/>
  <c r="JR95" i="10"/>
  <c r="JO155" i="10"/>
  <c r="JP155" i="10"/>
  <c r="JQ155" i="10"/>
  <c r="JR155" i="10"/>
  <c r="JK155" i="10"/>
  <c r="JS155" i="10"/>
  <c r="JL155" i="10"/>
  <c r="JT155" i="10"/>
  <c r="JM155" i="10"/>
  <c r="JU155" i="10"/>
  <c r="JN155" i="10"/>
  <c r="JV155" i="10"/>
  <c r="JK134" i="10"/>
  <c r="JS134" i="10"/>
  <c r="JL134" i="10"/>
  <c r="JT134" i="10"/>
  <c r="JM134" i="10"/>
  <c r="JU134" i="10"/>
  <c r="JN134" i="10"/>
  <c r="JV134" i="10"/>
  <c r="JR134" i="10"/>
  <c r="JO134" i="10"/>
  <c r="JP134" i="10"/>
  <c r="JQ134" i="10"/>
  <c r="JK152" i="10"/>
  <c r="JS152" i="10"/>
  <c r="JL152" i="10"/>
  <c r="JT152" i="10"/>
  <c r="JM152" i="10"/>
  <c r="JU152" i="10"/>
  <c r="JN152" i="10"/>
  <c r="JV152" i="10"/>
  <c r="JO152" i="10"/>
  <c r="JP152" i="10"/>
  <c r="JQ152" i="10"/>
  <c r="JR152" i="10"/>
  <c r="JO19" i="10"/>
  <c r="JP19" i="10"/>
  <c r="JQ19" i="10"/>
  <c r="JR19" i="10"/>
  <c r="JK19" i="10"/>
  <c r="JS19" i="10"/>
  <c r="JL19" i="10"/>
  <c r="JT19" i="10"/>
  <c r="JM19" i="10"/>
  <c r="JU19" i="10"/>
  <c r="JN19" i="10"/>
  <c r="JV19" i="10"/>
  <c r="JK28" i="10"/>
  <c r="JS28" i="10"/>
  <c r="JL28" i="10"/>
  <c r="JT28" i="10"/>
  <c r="JM28" i="10"/>
  <c r="JU28" i="10"/>
  <c r="JN28" i="10"/>
  <c r="JV28" i="10"/>
  <c r="JO28" i="10"/>
  <c r="JP28" i="10"/>
  <c r="JQ28" i="10"/>
  <c r="JR28" i="10"/>
  <c r="JO51" i="10"/>
  <c r="JP51" i="10"/>
  <c r="JQ51" i="10"/>
  <c r="JR51" i="10"/>
  <c r="JK51" i="10"/>
  <c r="JS51" i="10"/>
  <c r="JL51" i="10"/>
  <c r="JT51" i="10"/>
  <c r="JM51" i="10"/>
  <c r="JU51" i="10"/>
  <c r="JN51" i="10"/>
  <c r="JV51" i="10"/>
  <c r="JK83" i="10"/>
  <c r="JS83" i="10"/>
  <c r="JL83" i="10"/>
  <c r="JT83" i="10"/>
  <c r="JM83" i="10"/>
  <c r="JU83" i="10"/>
  <c r="JN83" i="10"/>
  <c r="JV83" i="10"/>
  <c r="JO83" i="10"/>
  <c r="JP83" i="10"/>
  <c r="JQ83" i="10"/>
  <c r="JR83" i="10"/>
  <c r="JO96" i="10"/>
  <c r="JP96" i="10"/>
  <c r="JQ96" i="10"/>
  <c r="JR96" i="10"/>
  <c r="JK96" i="10"/>
  <c r="JS96" i="10"/>
  <c r="JL96" i="10"/>
  <c r="JT96" i="10"/>
  <c r="JM96" i="10"/>
  <c r="JU96" i="10"/>
  <c r="JN96" i="10"/>
  <c r="JV96" i="10"/>
  <c r="JK115" i="10"/>
  <c r="JS115" i="10"/>
  <c r="JL115" i="10"/>
  <c r="JT115" i="10"/>
  <c r="JM115" i="10"/>
  <c r="JU115" i="10"/>
  <c r="JN115" i="10"/>
  <c r="JV115" i="10"/>
  <c r="JO115" i="10"/>
  <c r="JP115" i="10"/>
  <c r="JQ115" i="10"/>
  <c r="JR115" i="10"/>
  <c r="JK124" i="10"/>
  <c r="JS124" i="10"/>
  <c r="JL124" i="10"/>
  <c r="JT124" i="10"/>
  <c r="JM124" i="10"/>
  <c r="JU124" i="10"/>
  <c r="JN124" i="10"/>
  <c r="JV124" i="10"/>
  <c r="JO124" i="10"/>
  <c r="JR124" i="10"/>
  <c r="JP124" i="10"/>
  <c r="JQ124" i="10"/>
  <c r="JK158" i="10"/>
  <c r="JS158" i="10"/>
  <c r="JT158" i="10"/>
  <c r="JL158" i="10"/>
  <c r="JN158" i="10"/>
  <c r="JV158" i="10"/>
  <c r="JO158" i="10"/>
  <c r="JP158" i="10"/>
  <c r="JQ158" i="10"/>
  <c r="JU158" i="10"/>
  <c r="JM158" i="10"/>
  <c r="JR158" i="10"/>
  <c r="JK156" i="10"/>
  <c r="JS156" i="10"/>
  <c r="JL156" i="10"/>
  <c r="JT156" i="10"/>
  <c r="JM156" i="10"/>
  <c r="JU156" i="10"/>
  <c r="JN156" i="10"/>
  <c r="JV156" i="10"/>
  <c r="JO156" i="10"/>
  <c r="JP156" i="10"/>
  <c r="JQ156" i="10"/>
  <c r="JR156" i="10"/>
  <c r="JO151" i="10"/>
  <c r="JP151" i="10"/>
  <c r="JQ151" i="10"/>
  <c r="JR151" i="10"/>
  <c r="JK151" i="10"/>
  <c r="JS151" i="10"/>
  <c r="JL151" i="10"/>
  <c r="JT151" i="10"/>
  <c r="JM151" i="10"/>
  <c r="JU151" i="10"/>
  <c r="JN151" i="10"/>
  <c r="JV151" i="10"/>
  <c r="JK16" i="10"/>
  <c r="JS16" i="10"/>
  <c r="JL16" i="10"/>
  <c r="JT16" i="10"/>
  <c r="JM16" i="10"/>
  <c r="JU16" i="10"/>
  <c r="JN16" i="10"/>
  <c r="JV16" i="10"/>
  <c r="JO16" i="10"/>
  <c r="JP16" i="10"/>
  <c r="JQ16" i="10"/>
  <c r="JR16" i="10"/>
  <c r="JK20" i="10"/>
  <c r="JS20" i="10"/>
  <c r="JL20" i="10"/>
  <c r="JT20" i="10"/>
  <c r="JM20" i="10"/>
  <c r="JU20" i="10"/>
  <c r="JN20" i="10"/>
  <c r="JV20" i="10"/>
  <c r="JO20" i="10"/>
  <c r="JP20" i="10"/>
  <c r="JQ20" i="10"/>
  <c r="JR20" i="10"/>
  <c r="JK24" i="10"/>
  <c r="JS24" i="10"/>
  <c r="JL24" i="10"/>
  <c r="JT24" i="10"/>
  <c r="JM24" i="10"/>
  <c r="JU24" i="10"/>
  <c r="JN24" i="10"/>
  <c r="JV24" i="10"/>
  <c r="JO24" i="10"/>
  <c r="JP24" i="10"/>
  <c r="JQ24" i="10"/>
  <c r="JR24" i="10"/>
  <c r="JO84" i="10"/>
  <c r="JP84" i="10"/>
  <c r="JQ84" i="10"/>
  <c r="JR84" i="10"/>
  <c r="JK84" i="10"/>
  <c r="JS84" i="10"/>
  <c r="JL84" i="10"/>
  <c r="JT84" i="10"/>
  <c r="JM84" i="10"/>
  <c r="JU84" i="10"/>
  <c r="JN84" i="10"/>
  <c r="JV84" i="10"/>
  <c r="JK97" i="10"/>
  <c r="JS97" i="10"/>
  <c r="JL97" i="10"/>
  <c r="JT97" i="10"/>
  <c r="JM97" i="10"/>
  <c r="JU97" i="10"/>
  <c r="JN97" i="10"/>
  <c r="JV97" i="10"/>
  <c r="JO97" i="10"/>
  <c r="JP97" i="10"/>
  <c r="JQ97" i="10"/>
  <c r="JR97" i="10"/>
  <c r="JO106" i="10"/>
  <c r="JP106" i="10"/>
  <c r="JQ106" i="10"/>
  <c r="JR106" i="10"/>
  <c r="JK106" i="10"/>
  <c r="JS106" i="10"/>
  <c r="JL106" i="10"/>
  <c r="JT106" i="10"/>
  <c r="JM106" i="10"/>
  <c r="JU106" i="10"/>
  <c r="JN106" i="10"/>
  <c r="JV106" i="10"/>
  <c r="JK122" i="10"/>
  <c r="JS122" i="10"/>
  <c r="JL122" i="10"/>
  <c r="JT122" i="10"/>
  <c r="JM122" i="10"/>
  <c r="JU122" i="10"/>
  <c r="JN122" i="10"/>
  <c r="JV122" i="10"/>
  <c r="JO122" i="10"/>
  <c r="JP122" i="10"/>
  <c r="JR122" i="10"/>
  <c r="JQ122" i="10"/>
  <c r="JV15" i="10"/>
  <c r="JN15" i="10"/>
  <c r="JS15" i="10"/>
  <c r="JK15" i="10"/>
  <c r="JR15" i="10"/>
  <c r="JQ15" i="10"/>
  <c r="JP15" i="10"/>
  <c r="JU15" i="10"/>
  <c r="JM15" i="10"/>
  <c r="JL15" i="10"/>
  <c r="JT15" i="10"/>
  <c r="JO15" i="10"/>
  <c r="JK148" i="10"/>
  <c r="JS148" i="10"/>
  <c r="JT148" i="10"/>
  <c r="JL148" i="10"/>
  <c r="JM148" i="10"/>
  <c r="JU148" i="10"/>
  <c r="JN148" i="10"/>
  <c r="JV148" i="10"/>
  <c r="JO148" i="10"/>
  <c r="JP148" i="10"/>
  <c r="JQ148" i="10"/>
  <c r="JR148" i="10"/>
  <c r="JK150" i="10"/>
  <c r="JS150" i="10"/>
  <c r="JL150" i="10"/>
  <c r="JT150" i="10"/>
  <c r="JM150" i="10"/>
  <c r="JU150" i="10"/>
  <c r="JN150" i="10"/>
  <c r="JV150" i="10"/>
  <c r="JO150" i="10"/>
  <c r="JP150" i="10"/>
  <c r="JQ150" i="10"/>
  <c r="JR150" i="10"/>
  <c r="JO133" i="10"/>
  <c r="JP133" i="10"/>
  <c r="JQ133" i="10"/>
  <c r="JR133" i="10"/>
  <c r="JN133" i="10"/>
  <c r="JK133" i="10"/>
  <c r="JS133" i="10"/>
  <c r="JL133" i="10"/>
  <c r="JT133" i="10"/>
  <c r="JM133" i="10"/>
  <c r="JU133" i="10"/>
  <c r="JV133" i="10"/>
  <c r="JO21" i="10"/>
  <c r="JP21" i="10"/>
  <c r="JQ21" i="10"/>
  <c r="JR21" i="10"/>
  <c r="JK21" i="10"/>
  <c r="JS21" i="10"/>
  <c r="JL21" i="10"/>
  <c r="JT21" i="10"/>
  <c r="JM21" i="10"/>
  <c r="JU21" i="10"/>
  <c r="JV21" i="10"/>
  <c r="JN21" i="10"/>
  <c r="JO29" i="10"/>
  <c r="JP29" i="10"/>
  <c r="JQ29" i="10"/>
  <c r="JR29" i="10"/>
  <c r="JK29" i="10"/>
  <c r="JS29" i="10"/>
  <c r="JL29" i="10"/>
  <c r="JT29" i="10"/>
  <c r="JM29" i="10"/>
  <c r="JU29" i="10"/>
  <c r="JN29" i="10"/>
  <c r="JV29" i="10"/>
  <c r="JO61" i="10"/>
  <c r="JQ61" i="10"/>
  <c r="JR61" i="10"/>
  <c r="JK61" i="10"/>
  <c r="JS61" i="10"/>
  <c r="JM61" i="10"/>
  <c r="JU61" i="10"/>
  <c r="JN61" i="10"/>
  <c r="JP61" i="10"/>
  <c r="JT61" i="10"/>
  <c r="JV61" i="10"/>
  <c r="JL61" i="10"/>
  <c r="JK72" i="10"/>
  <c r="JM72" i="10"/>
  <c r="JN72" i="10"/>
  <c r="JO72" i="10"/>
  <c r="JQ72" i="10"/>
  <c r="JL72" i="10"/>
  <c r="JP72" i="10"/>
  <c r="JR72" i="10"/>
  <c r="JS72" i="10"/>
  <c r="JT72" i="10"/>
  <c r="JU72" i="10"/>
  <c r="JV72" i="10"/>
  <c r="JK75" i="10"/>
  <c r="JS75" i="10"/>
  <c r="JL75" i="10"/>
  <c r="JT75" i="10"/>
  <c r="JM75" i="10"/>
  <c r="JU75" i="10"/>
  <c r="JN75" i="10"/>
  <c r="JV75" i="10"/>
  <c r="JO75" i="10"/>
  <c r="JP75" i="10"/>
  <c r="JQ75" i="10"/>
  <c r="JR75" i="10"/>
  <c r="JK85" i="10"/>
  <c r="JS85" i="10"/>
  <c r="JL85" i="10"/>
  <c r="JT85" i="10"/>
  <c r="JM85" i="10"/>
  <c r="JU85" i="10"/>
  <c r="JN85" i="10"/>
  <c r="JV85" i="10"/>
  <c r="JO85" i="10"/>
  <c r="JP85" i="10"/>
  <c r="JQ85" i="10"/>
  <c r="JR85" i="10"/>
  <c r="JK89" i="10"/>
  <c r="JS89" i="10"/>
  <c r="JL89" i="10"/>
  <c r="JT89" i="10"/>
  <c r="JM89" i="10"/>
  <c r="JU89" i="10"/>
  <c r="JN89" i="10"/>
  <c r="JV89" i="10"/>
  <c r="JO89" i="10"/>
  <c r="JP89" i="10"/>
  <c r="JQ89" i="10"/>
  <c r="JR89" i="10"/>
  <c r="JO159" i="10"/>
  <c r="JP159" i="10"/>
  <c r="JR159" i="10"/>
  <c r="JK159" i="10"/>
  <c r="JS159" i="10"/>
  <c r="JL159" i="10"/>
  <c r="JT159" i="10"/>
  <c r="JM159" i="10"/>
  <c r="JU159" i="10"/>
  <c r="JN159" i="10"/>
  <c r="JQ159" i="10"/>
  <c r="JV159" i="10"/>
  <c r="JK38" i="10"/>
  <c r="JS38" i="10"/>
  <c r="JL38" i="10"/>
  <c r="JT38" i="10"/>
  <c r="JM38" i="10"/>
  <c r="JU38" i="10"/>
  <c r="JN38" i="10"/>
  <c r="JV38" i="10"/>
  <c r="JO38" i="10"/>
  <c r="JP38" i="10"/>
  <c r="JQ38" i="10"/>
  <c r="JR38" i="10"/>
  <c r="JO43" i="10"/>
  <c r="JP43" i="10"/>
  <c r="JQ43" i="10"/>
  <c r="JR43" i="10"/>
  <c r="JK43" i="10"/>
  <c r="JS43" i="10"/>
  <c r="JL43" i="10"/>
  <c r="JT43" i="10"/>
  <c r="JM43" i="10"/>
  <c r="JU43" i="10"/>
  <c r="JN43" i="10"/>
  <c r="JV43" i="10"/>
  <c r="JK73" i="10"/>
  <c r="JS73" i="10"/>
  <c r="JL73" i="10"/>
  <c r="JT73" i="10"/>
  <c r="JM73" i="10"/>
  <c r="JU73" i="10"/>
  <c r="JN73" i="10"/>
  <c r="JV73" i="10"/>
  <c r="JO73" i="10"/>
  <c r="JP73" i="10"/>
  <c r="JQ73" i="10"/>
  <c r="JR73" i="10"/>
  <c r="JK87" i="10"/>
  <c r="JS87" i="10"/>
  <c r="JL87" i="10"/>
  <c r="JT87" i="10"/>
  <c r="JM87" i="10"/>
  <c r="JU87" i="10"/>
  <c r="JN87" i="10"/>
  <c r="JV87" i="10"/>
  <c r="JO87" i="10"/>
  <c r="JP87" i="10"/>
  <c r="JQ87" i="10"/>
  <c r="JR87" i="10"/>
  <c r="JK107" i="10"/>
  <c r="JS107" i="10"/>
  <c r="JL107" i="10"/>
  <c r="JT107" i="10"/>
  <c r="JM107" i="10"/>
  <c r="JU107" i="10"/>
  <c r="JN107" i="10"/>
  <c r="JV107" i="10"/>
  <c r="JO107" i="10"/>
  <c r="JP107" i="10"/>
  <c r="JQ107" i="10"/>
  <c r="JR107" i="10"/>
  <c r="JM119" i="10"/>
  <c r="JO119" i="10"/>
  <c r="JP119" i="10"/>
  <c r="JQ119" i="10"/>
  <c r="JR119" i="10"/>
  <c r="JN119" i="10"/>
  <c r="JS119" i="10"/>
  <c r="JV119" i="10"/>
  <c r="JK119" i="10"/>
  <c r="JT119" i="10"/>
  <c r="JL119" i="10"/>
  <c r="JU119" i="10"/>
  <c r="JO139" i="10"/>
  <c r="JP139" i="10"/>
  <c r="JQ139" i="10"/>
  <c r="JR139" i="10"/>
  <c r="JK139" i="10"/>
  <c r="JS139" i="10"/>
  <c r="JL139" i="10"/>
  <c r="JT139" i="10"/>
  <c r="JM139" i="10"/>
  <c r="JU139" i="10"/>
  <c r="JN139" i="10"/>
  <c r="JV139" i="10"/>
  <c r="JK144" i="10"/>
  <c r="JS144" i="10"/>
  <c r="JL144" i="10"/>
  <c r="JT144" i="10"/>
  <c r="JM144" i="10"/>
  <c r="JU144" i="10"/>
  <c r="JN144" i="10"/>
  <c r="JV144" i="10"/>
  <c r="JO144" i="10"/>
  <c r="JP144" i="10"/>
  <c r="JQ144" i="10"/>
  <c r="JR144" i="10"/>
  <c r="JO147" i="10"/>
  <c r="JP147" i="10"/>
  <c r="JQ147" i="10"/>
  <c r="JR147" i="10"/>
  <c r="JK147" i="10"/>
  <c r="JS147" i="10"/>
  <c r="JL147" i="10"/>
  <c r="JT147" i="10"/>
  <c r="JM147" i="10"/>
  <c r="JU147" i="10"/>
  <c r="JN147" i="10"/>
  <c r="JV147" i="10"/>
  <c r="JO35" i="10"/>
  <c r="JP35" i="10"/>
  <c r="JQ35" i="10"/>
  <c r="JR35" i="10"/>
  <c r="JK35" i="10"/>
  <c r="JS35" i="10"/>
  <c r="JL35" i="10"/>
  <c r="JT35" i="10"/>
  <c r="JM35" i="10"/>
  <c r="JU35" i="10"/>
  <c r="JN35" i="10"/>
  <c r="JV35" i="10"/>
  <c r="JK36" i="10"/>
  <c r="JS36" i="10"/>
  <c r="JL36" i="10"/>
  <c r="JT36" i="10"/>
  <c r="JM36" i="10"/>
  <c r="JU36" i="10"/>
  <c r="JN36" i="10"/>
  <c r="JV36" i="10"/>
  <c r="JO36" i="10"/>
  <c r="JP36" i="10"/>
  <c r="JQ36" i="10"/>
  <c r="JR36" i="10"/>
  <c r="JO41" i="10"/>
  <c r="JP41" i="10"/>
  <c r="JQ41" i="10"/>
  <c r="JR41" i="10"/>
  <c r="JK41" i="10"/>
  <c r="JS41" i="10"/>
  <c r="JL41" i="10"/>
  <c r="JT41" i="10"/>
  <c r="JM41" i="10"/>
  <c r="JU41" i="10"/>
  <c r="JN41" i="10"/>
  <c r="JV41" i="10"/>
  <c r="JK58" i="10"/>
  <c r="JS58" i="10"/>
  <c r="JL58" i="10"/>
  <c r="JT58" i="10"/>
  <c r="JM58" i="10"/>
  <c r="JU58" i="10"/>
  <c r="JN58" i="10"/>
  <c r="JV58" i="10"/>
  <c r="JO58" i="10"/>
  <c r="JP58" i="10"/>
  <c r="JQ58" i="10"/>
  <c r="JR58" i="10"/>
  <c r="JK68" i="10"/>
  <c r="JS68" i="10"/>
  <c r="JM68" i="10"/>
  <c r="JU68" i="10"/>
  <c r="JN68" i="10"/>
  <c r="JV68" i="10"/>
  <c r="JO68" i="10"/>
  <c r="JQ68" i="10"/>
  <c r="JP68" i="10"/>
  <c r="JR68" i="10"/>
  <c r="JT68" i="10"/>
  <c r="JL68" i="10"/>
  <c r="IT157" i="10"/>
  <c r="IV157" i="10"/>
  <c r="IW157" i="10"/>
  <c r="IP157" i="10"/>
  <c r="IQ157" i="10"/>
  <c r="IZ157" i="10"/>
  <c r="IR157" i="10"/>
  <c r="IS157" i="10"/>
  <c r="IY157" i="10"/>
  <c r="IU157" i="10"/>
  <c r="IX157" i="10"/>
  <c r="IW20" i="10"/>
  <c r="IP20" i="10"/>
  <c r="IX20" i="10"/>
  <c r="IQ20" i="10"/>
  <c r="IY20" i="10"/>
  <c r="IR20" i="10"/>
  <c r="IZ20" i="10"/>
  <c r="IS20" i="10"/>
  <c r="IT20" i="10"/>
  <c r="IU20" i="10"/>
  <c r="IV20" i="10"/>
  <c r="IW32" i="10"/>
  <c r="IP32" i="10"/>
  <c r="IX32" i="10"/>
  <c r="IQ32" i="10"/>
  <c r="IY32" i="10"/>
  <c r="IR32" i="10"/>
  <c r="IZ32" i="10"/>
  <c r="IS32" i="10"/>
  <c r="IT32" i="10"/>
  <c r="IU32" i="10"/>
  <c r="IV32" i="10"/>
  <c r="IS41" i="10"/>
  <c r="IT41" i="10"/>
  <c r="IU41" i="10"/>
  <c r="IV41" i="10"/>
  <c r="IW41" i="10"/>
  <c r="IP41" i="10"/>
  <c r="IX41" i="10"/>
  <c r="IQ41" i="10"/>
  <c r="IY41" i="10"/>
  <c r="IR41" i="10"/>
  <c r="IZ41" i="10"/>
  <c r="IV75" i="10"/>
  <c r="IW75" i="10"/>
  <c r="IP75" i="10"/>
  <c r="IX75" i="10"/>
  <c r="IQ75" i="10"/>
  <c r="IY75" i="10"/>
  <c r="IR75" i="10"/>
  <c r="IZ75" i="10"/>
  <c r="IS75" i="10"/>
  <c r="IT75" i="10"/>
  <c r="IU75" i="10"/>
  <c r="IV79" i="10"/>
  <c r="IW79" i="10"/>
  <c r="IP79" i="10"/>
  <c r="IX79" i="10"/>
  <c r="IQ79" i="10"/>
  <c r="IY79" i="10"/>
  <c r="IR79" i="10"/>
  <c r="IZ79" i="10"/>
  <c r="IS79" i="10"/>
  <c r="IT79" i="10"/>
  <c r="IU79" i="10"/>
  <c r="IV111" i="10"/>
  <c r="IW111" i="10"/>
  <c r="IP111" i="10"/>
  <c r="IX111" i="10"/>
  <c r="IQ111" i="10"/>
  <c r="IY111" i="10"/>
  <c r="IR111" i="10"/>
  <c r="IZ111" i="10"/>
  <c r="IS111" i="10"/>
  <c r="IT111" i="10"/>
  <c r="IU111" i="10"/>
  <c r="IR108" i="10"/>
  <c r="IZ108" i="10"/>
  <c r="IS108" i="10"/>
  <c r="IT108" i="10"/>
  <c r="IU108" i="10"/>
  <c r="IV108" i="10"/>
  <c r="IW108" i="10"/>
  <c r="IP108" i="10"/>
  <c r="IX108" i="10"/>
  <c r="IY108" i="10"/>
  <c r="IQ108" i="10"/>
  <c r="IV121" i="10"/>
  <c r="IW121" i="10"/>
  <c r="IP121" i="10"/>
  <c r="IX121" i="10"/>
  <c r="IQ121" i="10"/>
  <c r="IY121" i="10"/>
  <c r="IR121" i="10"/>
  <c r="IZ121" i="10"/>
  <c r="IS121" i="10"/>
  <c r="IT121" i="10"/>
  <c r="IU121" i="10"/>
  <c r="IS63" i="10"/>
  <c r="IT63" i="10"/>
  <c r="IU63" i="10"/>
  <c r="IV63" i="10"/>
  <c r="IW63" i="10"/>
  <c r="IP63" i="10"/>
  <c r="IX63" i="10"/>
  <c r="IQ63" i="10"/>
  <c r="IY63" i="10"/>
  <c r="IR63" i="10"/>
  <c r="IZ63" i="10"/>
  <c r="IU144" i="10"/>
  <c r="IP144" i="10"/>
  <c r="IX144" i="10"/>
  <c r="IQ144" i="10"/>
  <c r="IY144" i="10"/>
  <c r="IR144" i="10"/>
  <c r="IZ144" i="10"/>
  <c r="IS144" i="10"/>
  <c r="IT144" i="10"/>
  <c r="IV144" i="10"/>
  <c r="IW144" i="10"/>
  <c r="IP158" i="10"/>
  <c r="IX158" i="10"/>
  <c r="IR158" i="10"/>
  <c r="IZ158" i="10"/>
  <c r="IS158" i="10"/>
  <c r="IQ158" i="10"/>
  <c r="IT158" i="10"/>
  <c r="IU158" i="10"/>
  <c r="IY158" i="10"/>
  <c r="IV158" i="10"/>
  <c r="IW158" i="10"/>
  <c r="IP150" i="10"/>
  <c r="IX150" i="10"/>
  <c r="IQ150" i="10"/>
  <c r="IR150" i="10"/>
  <c r="IZ150" i="10"/>
  <c r="IS150" i="10"/>
  <c r="IV150" i="10"/>
  <c r="IW150" i="10"/>
  <c r="IU150" i="10"/>
  <c r="IY150" i="10"/>
  <c r="IT150" i="10"/>
  <c r="IP156" i="10"/>
  <c r="IX156" i="10"/>
  <c r="IR156" i="10"/>
  <c r="IZ156" i="10"/>
  <c r="IS156" i="10"/>
  <c r="IQ156" i="10"/>
  <c r="IU156" i="10"/>
  <c r="IY156" i="10"/>
  <c r="IT156" i="10"/>
  <c r="IW156" i="10"/>
  <c r="IV156" i="10"/>
  <c r="IS21" i="10"/>
  <c r="IT21" i="10"/>
  <c r="IU21" i="10"/>
  <c r="IV21" i="10"/>
  <c r="IW21" i="10"/>
  <c r="IP21" i="10"/>
  <c r="IX21" i="10"/>
  <c r="IQ21" i="10"/>
  <c r="IY21" i="10"/>
  <c r="IZ21" i="10"/>
  <c r="IR21" i="10"/>
  <c r="IW24" i="10"/>
  <c r="IP24" i="10"/>
  <c r="IX24" i="10"/>
  <c r="IQ24" i="10"/>
  <c r="IY24" i="10"/>
  <c r="IR24" i="10"/>
  <c r="IZ24" i="10"/>
  <c r="IS24" i="10"/>
  <c r="IT24" i="10"/>
  <c r="IU24" i="10"/>
  <c r="IV24" i="10"/>
  <c r="IW38" i="10"/>
  <c r="IP38" i="10"/>
  <c r="IX38" i="10"/>
  <c r="IQ38" i="10"/>
  <c r="IY38" i="10"/>
  <c r="IR38" i="10"/>
  <c r="IZ38" i="10"/>
  <c r="IS38" i="10"/>
  <c r="IT38" i="10"/>
  <c r="IU38" i="10"/>
  <c r="IV38" i="10"/>
  <c r="IW56" i="10"/>
  <c r="IP56" i="10"/>
  <c r="IX56" i="10"/>
  <c r="IQ56" i="10"/>
  <c r="IY56" i="10"/>
  <c r="IR56" i="10"/>
  <c r="IZ56" i="10"/>
  <c r="IS56" i="10"/>
  <c r="IT56" i="10"/>
  <c r="IU56" i="10"/>
  <c r="IV56" i="10"/>
  <c r="IV83" i="10"/>
  <c r="IW83" i="10"/>
  <c r="IP83" i="10"/>
  <c r="IX83" i="10"/>
  <c r="IQ83" i="10"/>
  <c r="IY83" i="10"/>
  <c r="IR83" i="10"/>
  <c r="IZ83" i="10"/>
  <c r="IS83" i="10"/>
  <c r="IT83" i="10"/>
  <c r="IU83" i="10"/>
  <c r="IP122" i="10"/>
  <c r="IU122" i="10"/>
  <c r="IX122" i="10"/>
  <c r="IQ122" i="10"/>
  <c r="IY122" i="10"/>
  <c r="IR122" i="10"/>
  <c r="IZ122" i="10"/>
  <c r="IS122" i="10"/>
  <c r="IT122" i="10"/>
  <c r="IV122" i="10"/>
  <c r="IW122" i="10"/>
  <c r="JA118" i="10"/>
  <c r="IR118" i="10"/>
  <c r="IZ118" i="10"/>
  <c r="IS118" i="10"/>
  <c r="IT118" i="10"/>
  <c r="IU118" i="10"/>
  <c r="IV118" i="10"/>
  <c r="IW118" i="10"/>
  <c r="IP118" i="10"/>
  <c r="IX118" i="10"/>
  <c r="IQ118" i="10"/>
  <c r="IY118" i="10"/>
  <c r="JA120" i="10"/>
  <c r="IR120" i="10"/>
  <c r="IZ120" i="10"/>
  <c r="IS120" i="10"/>
  <c r="IT120" i="10"/>
  <c r="IU120" i="10"/>
  <c r="IV120" i="10"/>
  <c r="IW120" i="10"/>
  <c r="IP120" i="10"/>
  <c r="IX120" i="10"/>
  <c r="IY120" i="10"/>
  <c r="IQ120" i="10"/>
  <c r="IR78" i="10"/>
  <c r="IZ78" i="10"/>
  <c r="IS78" i="10"/>
  <c r="IT78" i="10"/>
  <c r="IU78" i="10"/>
  <c r="IV78" i="10"/>
  <c r="IW78" i="10"/>
  <c r="IP78" i="10"/>
  <c r="IX78" i="10"/>
  <c r="IQ78" i="10"/>
  <c r="IY78" i="10"/>
  <c r="IV93" i="10"/>
  <c r="IW93" i="10"/>
  <c r="IP93" i="10"/>
  <c r="IX93" i="10"/>
  <c r="IQ93" i="10"/>
  <c r="IY93" i="10"/>
  <c r="IR93" i="10"/>
  <c r="IZ93" i="10"/>
  <c r="IS93" i="10"/>
  <c r="IT93" i="10"/>
  <c r="IU93" i="10"/>
  <c r="JA128" i="10"/>
  <c r="IU128" i="10"/>
  <c r="IP128" i="10"/>
  <c r="IX128" i="10"/>
  <c r="IY128" i="10"/>
  <c r="IQ128" i="10"/>
  <c r="IR128" i="10"/>
  <c r="IZ128" i="10"/>
  <c r="IS128" i="10"/>
  <c r="IT128" i="10"/>
  <c r="IV128" i="10"/>
  <c r="IW128" i="10"/>
  <c r="IQ125" i="10"/>
  <c r="IY125" i="10"/>
  <c r="IT125" i="10"/>
  <c r="IU125" i="10"/>
  <c r="IV125" i="10"/>
  <c r="IW125" i="10"/>
  <c r="IP125" i="10"/>
  <c r="IZ125" i="10"/>
  <c r="IR125" i="10"/>
  <c r="IS125" i="10"/>
  <c r="IX125" i="10"/>
  <c r="IU142" i="10"/>
  <c r="IP142" i="10"/>
  <c r="IX142" i="10"/>
  <c r="IQ142" i="10"/>
  <c r="IY142" i="10"/>
  <c r="IR142" i="10"/>
  <c r="IZ142" i="10"/>
  <c r="IS142" i="10"/>
  <c r="IT142" i="10"/>
  <c r="IV142" i="10"/>
  <c r="IW142" i="10"/>
  <c r="IQ143" i="10"/>
  <c r="IY143" i="10"/>
  <c r="IT143" i="10"/>
  <c r="IU143" i="10"/>
  <c r="IV143" i="10"/>
  <c r="IW143" i="10"/>
  <c r="IX143" i="10"/>
  <c r="IP143" i="10"/>
  <c r="IZ143" i="10"/>
  <c r="IR143" i="10"/>
  <c r="IS143" i="10"/>
  <c r="IU134" i="10"/>
  <c r="IP134" i="10"/>
  <c r="IX134" i="10"/>
  <c r="IY134" i="10"/>
  <c r="IQ134" i="10"/>
  <c r="IR134" i="10"/>
  <c r="IZ134" i="10"/>
  <c r="IS134" i="10"/>
  <c r="IW134" i="10"/>
  <c r="IT134" i="10"/>
  <c r="IV134" i="10"/>
  <c r="IU148" i="10"/>
  <c r="IP148" i="10"/>
  <c r="IX148" i="10"/>
  <c r="IY148" i="10"/>
  <c r="IQ148" i="10"/>
  <c r="IR148" i="10"/>
  <c r="IZ148" i="10"/>
  <c r="IS148" i="10"/>
  <c r="IT148" i="10"/>
  <c r="IV148" i="10"/>
  <c r="IW148" i="10"/>
  <c r="IS35" i="10"/>
  <c r="IT35" i="10"/>
  <c r="IU35" i="10"/>
  <c r="IV35" i="10"/>
  <c r="IW35" i="10"/>
  <c r="IP35" i="10"/>
  <c r="IX35" i="10"/>
  <c r="IQ35" i="10"/>
  <c r="IY35" i="10"/>
  <c r="IR35" i="10"/>
  <c r="IZ35" i="10"/>
  <c r="IS39" i="10"/>
  <c r="IT39" i="10"/>
  <c r="IU39" i="10"/>
  <c r="IV39" i="10"/>
  <c r="IW39" i="10"/>
  <c r="IP39" i="10"/>
  <c r="IX39" i="10"/>
  <c r="IQ39" i="10"/>
  <c r="IY39" i="10"/>
  <c r="IR39" i="10"/>
  <c r="IZ39" i="10"/>
  <c r="IS61" i="10"/>
  <c r="IT61" i="10"/>
  <c r="IU61" i="10"/>
  <c r="IV61" i="10"/>
  <c r="IW61" i="10"/>
  <c r="IP61" i="10"/>
  <c r="IX61" i="10"/>
  <c r="IQ61" i="10"/>
  <c r="IY61" i="10"/>
  <c r="IR61" i="10"/>
  <c r="IZ61" i="10"/>
  <c r="IP72" i="10"/>
  <c r="IQ72" i="10"/>
  <c r="IR72" i="10"/>
  <c r="IS72" i="10"/>
  <c r="IT72" i="10"/>
  <c r="IU72" i="10"/>
  <c r="IZ72" i="10"/>
  <c r="IV72" i="10"/>
  <c r="IW72" i="10"/>
  <c r="IX72" i="10"/>
  <c r="IY72" i="10"/>
  <c r="IV73" i="10"/>
  <c r="IW73" i="10"/>
  <c r="IP73" i="10"/>
  <c r="IX73" i="10"/>
  <c r="IQ73" i="10"/>
  <c r="IY73" i="10"/>
  <c r="IR73" i="10"/>
  <c r="IZ73" i="10"/>
  <c r="IS73" i="10"/>
  <c r="IT73" i="10"/>
  <c r="IU73" i="10"/>
  <c r="IV87" i="10"/>
  <c r="IW87" i="10"/>
  <c r="IP87" i="10"/>
  <c r="IX87" i="10"/>
  <c r="IQ87" i="10"/>
  <c r="IY87" i="10"/>
  <c r="IR87" i="10"/>
  <c r="IZ87" i="10"/>
  <c r="IS87" i="10"/>
  <c r="IT87" i="10"/>
  <c r="IU87" i="10"/>
  <c r="IR116" i="10"/>
  <c r="IZ116" i="10"/>
  <c r="IS116" i="10"/>
  <c r="IT116" i="10"/>
  <c r="IU116" i="10"/>
  <c r="IV116" i="10"/>
  <c r="IW116" i="10"/>
  <c r="IP116" i="10"/>
  <c r="IX116" i="10"/>
  <c r="IQ116" i="10"/>
  <c r="IY116" i="10"/>
  <c r="JA127" i="10"/>
  <c r="IQ127" i="10"/>
  <c r="IY127" i="10"/>
  <c r="IT127" i="10"/>
  <c r="IU127" i="10"/>
  <c r="IV127" i="10"/>
  <c r="IW127" i="10"/>
  <c r="IZ127" i="10"/>
  <c r="IP127" i="10"/>
  <c r="IR127" i="10"/>
  <c r="IX127" i="10"/>
  <c r="IS127" i="10"/>
  <c r="IR74" i="10"/>
  <c r="IZ74" i="10"/>
  <c r="IS74" i="10"/>
  <c r="IT74" i="10"/>
  <c r="IU74" i="10"/>
  <c r="IV74" i="10"/>
  <c r="IW74" i="10"/>
  <c r="IP74" i="10"/>
  <c r="IX74" i="10"/>
  <c r="IQ74" i="10"/>
  <c r="IY74" i="10"/>
  <c r="IR88" i="10"/>
  <c r="IZ88" i="10"/>
  <c r="IS88" i="10"/>
  <c r="IT88" i="10"/>
  <c r="IU88" i="10"/>
  <c r="IV88" i="10"/>
  <c r="IW88" i="10"/>
  <c r="IP88" i="10"/>
  <c r="IX88" i="10"/>
  <c r="IQ88" i="10"/>
  <c r="IY88" i="10"/>
  <c r="IS25" i="10"/>
  <c r="IT25" i="10"/>
  <c r="IU25" i="10"/>
  <c r="IV25" i="10"/>
  <c r="IW25" i="10"/>
  <c r="IP25" i="10"/>
  <c r="IX25" i="10"/>
  <c r="IQ25" i="10"/>
  <c r="IY25" i="10"/>
  <c r="IR25" i="10"/>
  <c r="IZ25" i="10"/>
  <c r="IS71" i="10"/>
  <c r="IT71" i="10"/>
  <c r="IU71" i="10"/>
  <c r="IV71" i="10"/>
  <c r="IW71" i="10"/>
  <c r="IP71" i="10"/>
  <c r="IX71" i="10"/>
  <c r="IQ71" i="10"/>
  <c r="IY71" i="10"/>
  <c r="IR71" i="10"/>
  <c r="IZ71" i="10"/>
  <c r="IR86" i="10"/>
  <c r="IZ86" i="10"/>
  <c r="IS86" i="10"/>
  <c r="IT86" i="10"/>
  <c r="IU86" i="10"/>
  <c r="IV86" i="10"/>
  <c r="IW86" i="10"/>
  <c r="IP86" i="10"/>
  <c r="IX86" i="10"/>
  <c r="IQ86" i="10"/>
  <c r="IY86" i="10"/>
  <c r="IV81" i="10"/>
  <c r="IW81" i="10"/>
  <c r="IP81" i="10"/>
  <c r="IX81" i="10"/>
  <c r="IQ81" i="10"/>
  <c r="IY81" i="10"/>
  <c r="IR81" i="10"/>
  <c r="IZ81" i="10"/>
  <c r="IS81" i="10"/>
  <c r="IT81" i="10"/>
  <c r="IU81" i="10"/>
  <c r="IT155" i="10"/>
  <c r="IV155" i="10"/>
  <c r="IW155" i="10"/>
  <c r="IZ155" i="10"/>
  <c r="IP155" i="10"/>
  <c r="IQ155" i="10"/>
  <c r="IR155" i="10"/>
  <c r="IS155" i="10"/>
  <c r="IY155" i="10"/>
  <c r="IU155" i="10"/>
  <c r="IX155" i="10"/>
  <c r="IW36" i="10"/>
  <c r="IP36" i="10"/>
  <c r="IX36" i="10"/>
  <c r="IQ36" i="10"/>
  <c r="IY36" i="10"/>
  <c r="IR36" i="10"/>
  <c r="IZ36" i="10"/>
  <c r="IS36" i="10"/>
  <c r="IT36" i="10"/>
  <c r="IU36" i="10"/>
  <c r="IV36" i="10"/>
  <c r="IR84" i="10"/>
  <c r="IZ84" i="10"/>
  <c r="IS84" i="10"/>
  <c r="IT84" i="10"/>
  <c r="IU84" i="10"/>
  <c r="IV84" i="10"/>
  <c r="IW84" i="10"/>
  <c r="IP84" i="10"/>
  <c r="IX84" i="10"/>
  <c r="IQ84" i="10"/>
  <c r="IY84" i="10"/>
  <c r="IV85" i="10"/>
  <c r="IW85" i="10"/>
  <c r="IP85" i="10"/>
  <c r="IX85" i="10"/>
  <c r="IQ85" i="10"/>
  <c r="IY85" i="10"/>
  <c r="IR85" i="10"/>
  <c r="IZ85" i="10"/>
  <c r="IS85" i="10"/>
  <c r="IT85" i="10"/>
  <c r="IU85" i="10"/>
  <c r="IV95" i="10"/>
  <c r="IW95" i="10"/>
  <c r="IP95" i="10"/>
  <c r="IX95" i="10"/>
  <c r="IQ95" i="10"/>
  <c r="IY95" i="10"/>
  <c r="IR95" i="10"/>
  <c r="IZ95" i="10"/>
  <c r="IS95" i="10"/>
  <c r="IT95" i="10"/>
  <c r="IU95" i="10"/>
  <c r="IR112" i="10"/>
  <c r="IZ112" i="10"/>
  <c r="IS112" i="10"/>
  <c r="IT112" i="10"/>
  <c r="IU112" i="10"/>
  <c r="IV112" i="10"/>
  <c r="IW112" i="10"/>
  <c r="IP112" i="10"/>
  <c r="IX112" i="10"/>
  <c r="IQ112" i="10"/>
  <c r="IY112" i="10"/>
  <c r="IW70" i="10"/>
  <c r="IP70" i="10"/>
  <c r="IX70" i="10"/>
  <c r="IQ70" i="10"/>
  <c r="IY70" i="10"/>
  <c r="IR70" i="10"/>
  <c r="IZ70" i="10"/>
  <c r="IS70" i="10"/>
  <c r="IT70" i="10"/>
  <c r="IU70" i="10"/>
  <c r="IV70" i="10"/>
  <c r="IR90" i="10"/>
  <c r="IZ90" i="10"/>
  <c r="IS90" i="10"/>
  <c r="IT90" i="10"/>
  <c r="IU90" i="10"/>
  <c r="IV90" i="10"/>
  <c r="IW90" i="10"/>
  <c r="IP90" i="10"/>
  <c r="IX90" i="10"/>
  <c r="IQ90" i="10"/>
  <c r="IY90" i="10"/>
  <c r="IQ135" i="10"/>
  <c r="IY135" i="10"/>
  <c r="IT135" i="10"/>
  <c r="IU135" i="10"/>
  <c r="IV135" i="10"/>
  <c r="IW135" i="10"/>
  <c r="IR135" i="10"/>
  <c r="IS135" i="10"/>
  <c r="IP135" i="10"/>
  <c r="IX135" i="10"/>
  <c r="IZ135" i="10"/>
  <c r="IT159" i="10"/>
  <c r="IV159" i="10"/>
  <c r="IW159" i="10"/>
  <c r="IP159" i="10"/>
  <c r="IQ159" i="10"/>
  <c r="IR159" i="10"/>
  <c r="IS159" i="10"/>
  <c r="IU159" i="10"/>
  <c r="IX159" i="10"/>
  <c r="IY159" i="10"/>
  <c r="IZ159" i="10"/>
  <c r="IP152" i="10"/>
  <c r="IX152" i="10"/>
  <c r="IR152" i="10"/>
  <c r="IZ152" i="10"/>
  <c r="IS152" i="10"/>
  <c r="IW152" i="10"/>
  <c r="IY152" i="10"/>
  <c r="IV152" i="10"/>
  <c r="IU152" i="10"/>
  <c r="IQ152" i="10"/>
  <c r="IT152" i="10"/>
  <c r="IT151" i="10"/>
  <c r="IV151" i="10"/>
  <c r="IW151" i="10"/>
  <c r="IX151" i="10"/>
  <c r="IY151" i="10"/>
  <c r="IZ151" i="10"/>
  <c r="IP151" i="10"/>
  <c r="IQ151" i="10"/>
  <c r="IS151" i="10"/>
  <c r="IU151" i="10"/>
  <c r="IR151" i="10"/>
  <c r="IW16" i="10"/>
  <c r="IP16" i="10"/>
  <c r="IX16" i="10"/>
  <c r="IQ16" i="10"/>
  <c r="IY16" i="10"/>
  <c r="IR16" i="10"/>
  <c r="IZ16" i="10"/>
  <c r="IS16" i="10"/>
  <c r="IT16" i="10"/>
  <c r="IU16" i="10"/>
  <c r="IV16" i="10"/>
  <c r="IS65" i="10"/>
  <c r="IT65" i="10"/>
  <c r="IU65" i="10"/>
  <c r="IV65" i="10"/>
  <c r="IW65" i="10"/>
  <c r="IP65" i="10"/>
  <c r="IX65" i="10"/>
  <c r="IQ65" i="10"/>
  <c r="IY65" i="10"/>
  <c r="IR65" i="10"/>
  <c r="IZ65" i="10"/>
  <c r="IR96" i="10"/>
  <c r="IZ96" i="10"/>
  <c r="IS96" i="10"/>
  <c r="IT96" i="10"/>
  <c r="IU96" i="10"/>
  <c r="IV96" i="10"/>
  <c r="IW96" i="10"/>
  <c r="IP96" i="10"/>
  <c r="IX96" i="10"/>
  <c r="IQ96" i="10"/>
  <c r="IY96" i="10"/>
  <c r="IU130" i="10"/>
  <c r="IP130" i="10"/>
  <c r="IX130" i="10"/>
  <c r="IQ130" i="10"/>
  <c r="IY130" i="10"/>
  <c r="IR130" i="10"/>
  <c r="IZ130" i="10"/>
  <c r="IS130" i="10"/>
  <c r="IT130" i="10"/>
  <c r="IV130" i="10"/>
  <c r="IW130" i="10"/>
  <c r="IS23" i="10"/>
  <c r="IT23" i="10"/>
  <c r="IU23" i="10"/>
  <c r="IV23" i="10"/>
  <c r="IW23" i="10"/>
  <c r="IP23" i="10"/>
  <c r="IX23" i="10"/>
  <c r="IQ23" i="10"/>
  <c r="IY23" i="10"/>
  <c r="IR23" i="10"/>
  <c r="IZ23" i="10"/>
  <c r="IR110" i="10"/>
  <c r="IZ110" i="10"/>
  <c r="IS110" i="10"/>
  <c r="IT110" i="10"/>
  <c r="IU110" i="10"/>
  <c r="IV110" i="10"/>
  <c r="IW110" i="10"/>
  <c r="IP110" i="10"/>
  <c r="IX110" i="10"/>
  <c r="IY110" i="10"/>
  <c r="IQ110" i="10"/>
  <c r="IW22" i="10"/>
  <c r="IP22" i="10"/>
  <c r="IX22" i="10"/>
  <c r="IQ22" i="10"/>
  <c r="IY22" i="10"/>
  <c r="IR22" i="10"/>
  <c r="IZ22" i="10"/>
  <c r="IS22" i="10"/>
  <c r="IT22" i="10"/>
  <c r="IU22" i="10"/>
  <c r="IV22" i="10"/>
  <c r="IV113" i="10"/>
  <c r="IW113" i="10"/>
  <c r="IP113" i="10"/>
  <c r="IX113" i="10"/>
  <c r="IQ113" i="10"/>
  <c r="IY113" i="10"/>
  <c r="IR113" i="10"/>
  <c r="IZ113" i="10"/>
  <c r="IS113" i="10"/>
  <c r="IT113" i="10"/>
  <c r="IU113" i="10"/>
  <c r="IU140" i="10"/>
  <c r="IP140" i="10"/>
  <c r="IX140" i="10"/>
  <c r="IY140" i="10"/>
  <c r="IQ140" i="10"/>
  <c r="IR140" i="10"/>
  <c r="IZ140" i="10"/>
  <c r="IS140" i="10"/>
  <c r="IV140" i="10"/>
  <c r="IW140" i="10"/>
  <c r="IT140" i="10"/>
  <c r="IU132" i="10"/>
  <c r="IP132" i="10"/>
  <c r="IX132" i="10"/>
  <c r="IQ132" i="10"/>
  <c r="IY132" i="10"/>
  <c r="IR132" i="10"/>
  <c r="IZ132" i="10"/>
  <c r="IS132" i="10"/>
  <c r="IT132" i="10"/>
  <c r="IV132" i="10"/>
  <c r="IW132" i="10"/>
  <c r="IS29" i="10"/>
  <c r="IT29" i="10"/>
  <c r="IU29" i="10"/>
  <c r="IV29" i="10"/>
  <c r="IW29" i="10"/>
  <c r="IP29" i="10"/>
  <c r="IX29" i="10"/>
  <c r="IQ29" i="10"/>
  <c r="IY29" i="10"/>
  <c r="IR29" i="10"/>
  <c r="IZ29" i="10"/>
  <c r="IS51" i="10"/>
  <c r="IT51" i="10"/>
  <c r="IU51" i="10"/>
  <c r="IV51" i="10"/>
  <c r="IW51" i="10"/>
  <c r="IP51" i="10"/>
  <c r="IX51" i="10"/>
  <c r="IQ51" i="10"/>
  <c r="IY51" i="10"/>
  <c r="IR51" i="10"/>
  <c r="IZ51" i="10"/>
  <c r="IS55" i="10"/>
  <c r="IT55" i="10"/>
  <c r="IU55" i="10"/>
  <c r="IV55" i="10"/>
  <c r="IW55" i="10"/>
  <c r="IP55" i="10"/>
  <c r="IX55" i="10"/>
  <c r="IQ55" i="10"/>
  <c r="IY55" i="10"/>
  <c r="IR55" i="10"/>
  <c r="IZ55" i="10"/>
  <c r="IV97" i="10"/>
  <c r="IW97" i="10"/>
  <c r="IP97" i="10"/>
  <c r="IX97" i="10"/>
  <c r="IQ97" i="10"/>
  <c r="IY97" i="10"/>
  <c r="IR97" i="10"/>
  <c r="IZ97" i="10"/>
  <c r="IS97" i="10"/>
  <c r="IT97" i="10"/>
  <c r="IU97" i="10"/>
  <c r="IR106" i="10"/>
  <c r="IZ106" i="10"/>
  <c r="IS106" i="10"/>
  <c r="IT106" i="10"/>
  <c r="IU106" i="10"/>
  <c r="IV106" i="10"/>
  <c r="IW106" i="10"/>
  <c r="IP106" i="10"/>
  <c r="IX106" i="10"/>
  <c r="IQ106" i="10"/>
  <c r="IY106" i="10"/>
  <c r="IV107" i="10"/>
  <c r="IW107" i="10"/>
  <c r="IP107" i="10"/>
  <c r="IX107" i="10"/>
  <c r="IQ107" i="10"/>
  <c r="IY107" i="10"/>
  <c r="IR107" i="10"/>
  <c r="IZ107" i="10"/>
  <c r="IS107" i="10"/>
  <c r="IT107" i="10"/>
  <c r="IU107" i="10"/>
  <c r="IR92" i="10"/>
  <c r="IZ92" i="10"/>
  <c r="IS92" i="10"/>
  <c r="IT92" i="10"/>
  <c r="IU92" i="10"/>
  <c r="IV92" i="10"/>
  <c r="IW92" i="10"/>
  <c r="IP92" i="10"/>
  <c r="IX92" i="10"/>
  <c r="IY92" i="10"/>
  <c r="IQ92" i="10"/>
  <c r="IV117" i="10"/>
  <c r="IW117" i="10"/>
  <c r="IP117" i="10"/>
  <c r="IX117" i="10"/>
  <c r="IQ117" i="10"/>
  <c r="IY117" i="10"/>
  <c r="IR117" i="10"/>
  <c r="IZ117" i="10"/>
  <c r="IS117" i="10"/>
  <c r="IT117" i="10"/>
  <c r="IU117" i="10"/>
  <c r="IQ131" i="10"/>
  <c r="IY131" i="10"/>
  <c r="IT131" i="10"/>
  <c r="IU131" i="10"/>
  <c r="IV131" i="10"/>
  <c r="IW131" i="10"/>
  <c r="IS131" i="10"/>
  <c r="IX131" i="10"/>
  <c r="IZ131" i="10"/>
  <c r="IP131" i="10"/>
  <c r="IR131" i="10"/>
  <c r="IQ139" i="10"/>
  <c r="IY139" i="10"/>
  <c r="IT139" i="10"/>
  <c r="IU139" i="10"/>
  <c r="IV139" i="10"/>
  <c r="IW139" i="10"/>
  <c r="IP139" i="10"/>
  <c r="IR139" i="10"/>
  <c r="IS139" i="10"/>
  <c r="IX139" i="10"/>
  <c r="IZ139" i="10"/>
  <c r="IW28" i="10"/>
  <c r="IP28" i="10"/>
  <c r="IX28" i="10"/>
  <c r="IQ28" i="10"/>
  <c r="IY28" i="10"/>
  <c r="IR28" i="10"/>
  <c r="IZ28" i="10"/>
  <c r="IS28" i="10"/>
  <c r="IT28" i="10"/>
  <c r="IU28" i="10"/>
  <c r="IV28" i="10"/>
  <c r="IS43" i="10"/>
  <c r="IT43" i="10"/>
  <c r="IU43" i="10"/>
  <c r="IV43" i="10"/>
  <c r="IW43" i="10"/>
  <c r="IP43" i="10"/>
  <c r="IX43" i="10"/>
  <c r="IQ43" i="10"/>
  <c r="IY43" i="10"/>
  <c r="IR43" i="10"/>
  <c r="IZ43" i="10"/>
  <c r="IW68" i="10"/>
  <c r="IP68" i="10"/>
  <c r="IX68" i="10"/>
  <c r="IQ68" i="10"/>
  <c r="IY68" i="10"/>
  <c r="IR68" i="10"/>
  <c r="IZ68" i="10"/>
  <c r="IS68" i="10"/>
  <c r="IT68" i="10"/>
  <c r="IU68" i="10"/>
  <c r="IV68" i="10"/>
  <c r="IS69" i="10"/>
  <c r="IT69" i="10"/>
  <c r="IU69" i="10"/>
  <c r="IV69" i="10"/>
  <c r="IW69" i="10"/>
  <c r="IP69" i="10"/>
  <c r="IX69" i="10"/>
  <c r="IQ69" i="10"/>
  <c r="IY69" i="10"/>
  <c r="IZ69" i="10"/>
  <c r="IR69" i="10"/>
  <c r="IV115" i="10"/>
  <c r="IW115" i="10"/>
  <c r="IP115" i="10"/>
  <c r="IX115" i="10"/>
  <c r="IQ115" i="10"/>
  <c r="IY115" i="10"/>
  <c r="IR115" i="10"/>
  <c r="IZ115" i="10"/>
  <c r="IS115" i="10"/>
  <c r="IT115" i="10"/>
  <c r="IU115" i="10"/>
  <c r="IV119" i="10"/>
  <c r="IW119" i="10"/>
  <c r="IP119" i="10"/>
  <c r="IX119" i="10"/>
  <c r="IQ119" i="10"/>
  <c r="IY119" i="10"/>
  <c r="IR119" i="10"/>
  <c r="IZ119" i="10"/>
  <c r="IS119" i="10"/>
  <c r="IT119" i="10"/>
  <c r="IU119" i="10"/>
  <c r="IS67" i="10"/>
  <c r="IT67" i="10"/>
  <c r="IU67" i="10"/>
  <c r="IV67" i="10"/>
  <c r="IW67" i="10"/>
  <c r="IP67" i="10"/>
  <c r="IX67" i="10"/>
  <c r="IQ67" i="10"/>
  <c r="IY67" i="10"/>
  <c r="IR67" i="10"/>
  <c r="IZ67" i="10"/>
  <c r="IS31" i="10"/>
  <c r="IT31" i="10"/>
  <c r="IU31" i="10"/>
  <c r="IV31" i="10"/>
  <c r="IW31" i="10"/>
  <c r="IP31" i="10"/>
  <c r="IX31" i="10"/>
  <c r="IQ31" i="10"/>
  <c r="IY31" i="10"/>
  <c r="IR31" i="10"/>
  <c r="IZ31" i="10"/>
  <c r="IS27" i="10"/>
  <c r="IT27" i="10"/>
  <c r="IU27" i="10"/>
  <c r="IV27" i="10"/>
  <c r="IW27" i="10"/>
  <c r="IP27" i="10"/>
  <c r="IX27" i="10"/>
  <c r="IQ27" i="10"/>
  <c r="IY27" i="10"/>
  <c r="IR27" i="10"/>
  <c r="IZ27" i="10"/>
  <c r="IR76" i="10"/>
  <c r="IZ76" i="10"/>
  <c r="IS76" i="10"/>
  <c r="IT76" i="10"/>
  <c r="IU76" i="10"/>
  <c r="IV76" i="10"/>
  <c r="IW76" i="10"/>
  <c r="IP76" i="10"/>
  <c r="IX76" i="10"/>
  <c r="IY76" i="10"/>
  <c r="IQ76" i="10"/>
  <c r="IR94" i="10"/>
  <c r="IZ94" i="10"/>
  <c r="IS94" i="10"/>
  <c r="IT94" i="10"/>
  <c r="IU94" i="10"/>
  <c r="IV94" i="10"/>
  <c r="IW94" i="10"/>
  <c r="IP94" i="10"/>
  <c r="IX94" i="10"/>
  <c r="IQ94" i="10"/>
  <c r="IY94" i="10"/>
  <c r="JA123" i="10"/>
  <c r="IQ123" i="10"/>
  <c r="IY123" i="10"/>
  <c r="IT123" i="10"/>
  <c r="IU123" i="10"/>
  <c r="IV123" i="10"/>
  <c r="IW123" i="10"/>
  <c r="IP123" i="10"/>
  <c r="IR123" i="10"/>
  <c r="IZ123" i="10"/>
  <c r="IS123" i="10"/>
  <c r="IX123" i="10"/>
  <c r="IS19" i="10"/>
  <c r="IT19" i="10"/>
  <c r="IU19" i="10"/>
  <c r="IV19" i="10"/>
  <c r="IW19" i="10"/>
  <c r="IP19" i="10"/>
  <c r="IX19" i="10"/>
  <c r="IQ19" i="10"/>
  <c r="IY19" i="10"/>
  <c r="IR19" i="10"/>
  <c r="IZ19" i="10"/>
  <c r="IW58" i="10"/>
  <c r="IP58" i="10"/>
  <c r="IX58" i="10"/>
  <c r="IQ58" i="10"/>
  <c r="IY58" i="10"/>
  <c r="IR58" i="10"/>
  <c r="IZ58" i="10"/>
  <c r="IS58" i="10"/>
  <c r="IT58" i="10"/>
  <c r="IU58" i="10"/>
  <c r="IV58" i="10"/>
  <c r="IW66" i="10"/>
  <c r="IP66" i="10"/>
  <c r="IX66" i="10"/>
  <c r="IQ66" i="10"/>
  <c r="IY66" i="10"/>
  <c r="IR66" i="10"/>
  <c r="IZ66" i="10"/>
  <c r="IS66" i="10"/>
  <c r="IT66" i="10"/>
  <c r="IU66" i="10"/>
  <c r="IV66" i="10"/>
  <c r="IV89" i="10"/>
  <c r="IW89" i="10"/>
  <c r="IP89" i="10"/>
  <c r="IX89" i="10"/>
  <c r="IQ89" i="10"/>
  <c r="IY89" i="10"/>
  <c r="IR89" i="10"/>
  <c r="IZ89" i="10"/>
  <c r="IS89" i="10"/>
  <c r="IT89" i="10"/>
  <c r="IU89" i="10"/>
  <c r="IU124" i="10"/>
  <c r="IP124" i="10"/>
  <c r="IX124" i="10"/>
  <c r="IQ124" i="10"/>
  <c r="IY124" i="10"/>
  <c r="IR124" i="10"/>
  <c r="IZ124" i="10"/>
  <c r="IS124" i="10"/>
  <c r="IT124" i="10"/>
  <c r="IV124" i="10"/>
  <c r="IW124" i="10"/>
  <c r="JA126" i="10"/>
  <c r="IU126" i="10"/>
  <c r="IP126" i="10"/>
  <c r="IX126" i="10"/>
  <c r="IQ126" i="10"/>
  <c r="IY126" i="10"/>
  <c r="IR126" i="10"/>
  <c r="IZ126" i="10"/>
  <c r="IS126" i="10"/>
  <c r="IT126" i="10"/>
  <c r="IV126" i="10"/>
  <c r="IW126" i="10"/>
  <c r="IS17" i="10"/>
  <c r="IT17" i="10"/>
  <c r="IU17" i="10"/>
  <c r="IV17" i="10"/>
  <c r="IW17" i="10"/>
  <c r="IP17" i="10"/>
  <c r="IX17" i="10"/>
  <c r="IQ17" i="10"/>
  <c r="IY17" i="10"/>
  <c r="IR17" i="10"/>
  <c r="IZ17" i="10"/>
  <c r="IV91" i="10"/>
  <c r="IW91" i="10"/>
  <c r="IP91" i="10"/>
  <c r="IX91" i="10"/>
  <c r="IQ91" i="10"/>
  <c r="IY91" i="10"/>
  <c r="IR91" i="10"/>
  <c r="IZ91" i="10"/>
  <c r="IS91" i="10"/>
  <c r="IT91" i="10"/>
  <c r="IU91" i="10"/>
  <c r="IR114" i="10"/>
  <c r="IZ114" i="10"/>
  <c r="IS114" i="10"/>
  <c r="IT114" i="10"/>
  <c r="IU114" i="10"/>
  <c r="IV114" i="10"/>
  <c r="IW114" i="10"/>
  <c r="IP114" i="10"/>
  <c r="IX114" i="10"/>
  <c r="IQ114" i="10"/>
  <c r="IY114" i="10"/>
  <c r="IW18" i="10"/>
  <c r="IP18" i="10"/>
  <c r="IX18" i="10"/>
  <c r="IQ18" i="10"/>
  <c r="IY18" i="10"/>
  <c r="IR18" i="10"/>
  <c r="IZ18" i="10"/>
  <c r="IS18" i="10"/>
  <c r="IT18" i="10"/>
  <c r="IU18" i="10"/>
  <c r="IV18" i="10"/>
  <c r="IR80" i="10"/>
  <c r="IZ80" i="10"/>
  <c r="IS80" i="10"/>
  <c r="IT80" i="10"/>
  <c r="IU80" i="10"/>
  <c r="IV80" i="10"/>
  <c r="IW80" i="10"/>
  <c r="IP80" i="10"/>
  <c r="IX80" i="10"/>
  <c r="IQ80" i="10"/>
  <c r="IY80" i="10"/>
  <c r="IV77" i="10"/>
  <c r="IW77" i="10"/>
  <c r="IP77" i="10"/>
  <c r="IX77" i="10"/>
  <c r="IQ77" i="10"/>
  <c r="IY77" i="10"/>
  <c r="IR77" i="10"/>
  <c r="IZ77" i="10"/>
  <c r="IS77" i="10"/>
  <c r="IT77" i="10"/>
  <c r="IU77" i="10"/>
  <c r="IQ129" i="10"/>
  <c r="IY129" i="10"/>
  <c r="IT129" i="10"/>
  <c r="IU129" i="10"/>
  <c r="IV129" i="10"/>
  <c r="IW129" i="10"/>
  <c r="IZ129" i="10"/>
  <c r="IS129" i="10"/>
  <c r="IP129" i="10"/>
  <c r="IX129" i="10"/>
  <c r="IR129" i="10"/>
  <c r="HZ139" i="10"/>
  <c r="HY139" i="10"/>
  <c r="HT139" i="10"/>
  <c r="IB139" i="10"/>
  <c r="HU139" i="10"/>
  <c r="IC139" i="10"/>
  <c r="HV139" i="10"/>
  <c r="ID139" i="10"/>
  <c r="HW139" i="10"/>
  <c r="IE139" i="10"/>
  <c r="HX139" i="10"/>
  <c r="HV134" i="10"/>
  <c r="ID134" i="10"/>
  <c r="IC134" i="10"/>
  <c r="HW134" i="10"/>
  <c r="IE134" i="10"/>
  <c r="HU134" i="10"/>
  <c r="HX134" i="10"/>
  <c r="HY134" i="10"/>
  <c r="HZ134" i="10"/>
  <c r="HT134" i="10"/>
  <c r="IB134" i="10"/>
  <c r="HZ149" i="10"/>
  <c r="HT149" i="10"/>
  <c r="IB149" i="10"/>
  <c r="HU149" i="10"/>
  <c r="IC149" i="10"/>
  <c r="HV149" i="10"/>
  <c r="ID149" i="10"/>
  <c r="HY149" i="10"/>
  <c r="HW149" i="10"/>
  <c r="IE149" i="10"/>
  <c r="HX149" i="10"/>
  <c r="HT24" i="10"/>
  <c r="IB24" i="10"/>
  <c r="HU24" i="10"/>
  <c r="IC24" i="10"/>
  <c r="HV24" i="10"/>
  <c r="ID24" i="10"/>
  <c r="HW24" i="10"/>
  <c r="IE24" i="10"/>
  <c r="HX24" i="10"/>
  <c r="HY24" i="10"/>
  <c r="HZ24" i="10"/>
  <c r="HX61" i="10"/>
  <c r="HY61" i="10"/>
  <c r="HZ61" i="10"/>
  <c r="HT61" i="10"/>
  <c r="IB61" i="10"/>
  <c r="HU61" i="10"/>
  <c r="IC61" i="10"/>
  <c r="HV61" i="10"/>
  <c r="ID61" i="10"/>
  <c r="HW61" i="10"/>
  <c r="IE61" i="10"/>
  <c r="HU72" i="10"/>
  <c r="HV72" i="10"/>
  <c r="ID72" i="10"/>
  <c r="HZ72" i="10"/>
  <c r="HX72" i="10"/>
  <c r="HY72" i="10"/>
  <c r="IB72" i="10"/>
  <c r="IC72" i="10"/>
  <c r="IE72" i="10"/>
  <c r="HT72" i="10"/>
  <c r="HW72" i="10"/>
  <c r="HV75" i="10"/>
  <c r="ID75" i="10"/>
  <c r="HW75" i="10"/>
  <c r="IE75" i="10"/>
  <c r="HX75" i="10"/>
  <c r="HY75" i="10"/>
  <c r="HZ75" i="10"/>
  <c r="HT75" i="10"/>
  <c r="IB75" i="10"/>
  <c r="HU75" i="10"/>
  <c r="IC75" i="10"/>
  <c r="HV85" i="10"/>
  <c r="ID85" i="10"/>
  <c r="HW85" i="10"/>
  <c r="IE85" i="10"/>
  <c r="HX85" i="10"/>
  <c r="HY85" i="10"/>
  <c r="HZ85" i="10"/>
  <c r="HT85" i="10"/>
  <c r="IB85" i="10"/>
  <c r="IC85" i="10"/>
  <c r="HU85" i="10"/>
  <c r="HV144" i="10"/>
  <c r="ID144" i="10"/>
  <c r="HW144" i="10"/>
  <c r="IE144" i="10"/>
  <c r="HU144" i="10"/>
  <c r="HX144" i="10"/>
  <c r="IC144" i="10"/>
  <c r="HY144" i="10"/>
  <c r="HZ144" i="10"/>
  <c r="HT144" i="10"/>
  <c r="IB144" i="10"/>
  <c r="HV156" i="10"/>
  <c r="ID156" i="10"/>
  <c r="IC156" i="10"/>
  <c r="HW156" i="10"/>
  <c r="IE156" i="10"/>
  <c r="HX156" i="10"/>
  <c r="HY156" i="10"/>
  <c r="HZ156" i="10"/>
  <c r="HU156" i="10"/>
  <c r="HT156" i="10"/>
  <c r="IB156" i="10"/>
  <c r="HV140" i="10"/>
  <c r="ID140" i="10"/>
  <c r="HW140" i="10"/>
  <c r="IE140" i="10"/>
  <c r="HU140" i="10"/>
  <c r="HX140" i="10"/>
  <c r="HY140" i="10"/>
  <c r="IC140" i="10"/>
  <c r="HZ140" i="10"/>
  <c r="HT140" i="10"/>
  <c r="IB140" i="10"/>
  <c r="HT16" i="10"/>
  <c r="IB16" i="10"/>
  <c r="HU16" i="10"/>
  <c r="IC16" i="10"/>
  <c r="HV16" i="10"/>
  <c r="ID16" i="10"/>
  <c r="HW16" i="10"/>
  <c r="IE16" i="10"/>
  <c r="HX16" i="10"/>
  <c r="HY16" i="10"/>
  <c r="HZ16" i="10"/>
  <c r="HT38" i="10"/>
  <c r="IB38" i="10"/>
  <c r="HU38" i="10"/>
  <c r="IC38" i="10"/>
  <c r="HV38" i="10"/>
  <c r="ID38" i="10"/>
  <c r="HW38" i="10"/>
  <c r="IE38" i="10"/>
  <c r="HX38" i="10"/>
  <c r="HY38" i="10"/>
  <c r="HZ38" i="10"/>
  <c r="HX43" i="10"/>
  <c r="HY43" i="10"/>
  <c r="HZ43" i="10"/>
  <c r="HT43" i="10"/>
  <c r="IB43" i="10"/>
  <c r="HU43" i="10"/>
  <c r="IC43" i="10"/>
  <c r="HV43" i="10"/>
  <c r="ID43" i="10"/>
  <c r="HW43" i="10"/>
  <c r="IE43" i="10"/>
  <c r="HV73" i="10"/>
  <c r="ID73" i="10"/>
  <c r="HW73" i="10"/>
  <c r="IE73" i="10"/>
  <c r="HX73" i="10"/>
  <c r="HY73" i="10"/>
  <c r="HZ73" i="10"/>
  <c r="HT73" i="10"/>
  <c r="IB73" i="10"/>
  <c r="HU73" i="10"/>
  <c r="IC73" i="10"/>
  <c r="HV107" i="10"/>
  <c r="ID107" i="10"/>
  <c r="HW107" i="10"/>
  <c r="IE107" i="10"/>
  <c r="HX107" i="10"/>
  <c r="HY107" i="10"/>
  <c r="HZ107" i="10"/>
  <c r="HT107" i="10"/>
  <c r="IB107" i="10"/>
  <c r="HU107" i="10"/>
  <c r="IC107" i="10"/>
  <c r="HV119" i="10"/>
  <c r="ID119" i="10"/>
  <c r="HW119" i="10"/>
  <c r="IE119" i="10"/>
  <c r="HX119" i="10"/>
  <c r="HY119" i="10"/>
  <c r="HZ119" i="10"/>
  <c r="HT119" i="10"/>
  <c r="IB119" i="10"/>
  <c r="HU119" i="10"/>
  <c r="IC119" i="10"/>
  <c r="HX35" i="10"/>
  <c r="HY35" i="10"/>
  <c r="HZ35" i="10"/>
  <c r="HT35" i="10"/>
  <c r="IB35" i="10"/>
  <c r="HU35" i="10"/>
  <c r="IC35" i="10"/>
  <c r="HV35" i="10"/>
  <c r="ID35" i="10"/>
  <c r="HW35" i="10"/>
  <c r="IE35" i="10"/>
  <c r="HT36" i="10"/>
  <c r="IB36" i="10"/>
  <c r="HU36" i="10"/>
  <c r="IC36" i="10"/>
  <c r="HV36" i="10"/>
  <c r="ID36" i="10"/>
  <c r="HW36" i="10"/>
  <c r="IE36" i="10"/>
  <c r="HX36" i="10"/>
  <c r="HY36" i="10"/>
  <c r="HZ36" i="10"/>
  <c r="HX41" i="10"/>
  <c r="HY41" i="10"/>
  <c r="HZ41" i="10"/>
  <c r="HT41" i="10"/>
  <c r="IB41" i="10"/>
  <c r="HU41" i="10"/>
  <c r="IC41" i="10"/>
  <c r="HV41" i="10"/>
  <c r="ID41" i="10"/>
  <c r="HW41" i="10"/>
  <c r="IE41" i="10"/>
  <c r="HT58" i="10"/>
  <c r="IB58" i="10"/>
  <c r="HU58" i="10"/>
  <c r="IC58" i="10"/>
  <c r="HV58" i="10"/>
  <c r="ID58" i="10"/>
  <c r="HW58" i="10"/>
  <c r="IE58" i="10"/>
  <c r="HX58" i="10"/>
  <c r="HY58" i="10"/>
  <c r="HZ58" i="10"/>
  <c r="HU68" i="10"/>
  <c r="IC68" i="10"/>
  <c r="HV68" i="10"/>
  <c r="ID68" i="10"/>
  <c r="HX68" i="10"/>
  <c r="HY68" i="10"/>
  <c r="HZ68" i="10"/>
  <c r="HT68" i="10"/>
  <c r="HW68" i="10"/>
  <c r="IB68" i="10"/>
  <c r="IE68" i="10"/>
  <c r="HZ135" i="10"/>
  <c r="HT135" i="10"/>
  <c r="IB135" i="10"/>
  <c r="HY135" i="10"/>
  <c r="HU135" i="10"/>
  <c r="IC135" i="10"/>
  <c r="HV135" i="10"/>
  <c r="ID135" i="10"/>
  <c r="HW135" i="10"/>
  <c r="IE135" i="10"/>
  <c r="HX135" i="10"/>
  <c r="HV132" i="10"/>
  <c r="ID132" i="10"/>
  <c r="HW132" i="10"/>
  <c r="IE132" i="10"/>
  <c r="HX132" i="10"/>
  <c r="IC132" i="10"/>
  <c r="HY132" i="10"/>
  <c r="HU132" i="10"/>
  <c r="HZ132" i="10"/>
  <c r="HT132" i="10"/>
  <c r="IB132" i="10"/>
  <c r="HZ143" i="10"/>
  <c r="HY143" i="10"/>
  <c r="HT143" i="10"/>
  <c r="IB143" i="10"/>
  <c r="HU143" i="10"/>
  <c r="IC143" i="10"/>
  <c r="HV143" i="10"/>
  <c r="ID143" i="10"/>
  <c r="HW143" i="10"/>
  <c r="IE143" i="10"/>
  <c r="HX143" i="10"/>
  <c r="HX39" i="10"/>
  <c r="HY39" i="10"/>
  <c r="HZ39" i="10"/>
  <c r="HT39" i="10"/>
  <c r="IB39" i="10"/>
  <c r="HU39" i="10"/>
  <c r="IC39" i="10"/>
  <c r="HV39" i="10"/>
  <c r="ID39" i="10"/>
  <c r="HW39" i="10"/>
  <c r="IE39" i="10"/>
  <c r="HT56" i="10"/>
  <c r="IB56" i="10"/>
  <c r="HU56" i="10"/>
  <c r="IC56" i="10"/>
  <c r="HV56" i="10"/>
  <c r="ID56" i="10"/>
  <c r="HW56" i="10"/>
  <c r="IE56" i="10"/>
  <c r="HX56" i="10"/>
  <c r="HY56" i="10"/>
  <c r="HZ56" i="10"/>
  <c r="HY69" i="10"/>
  <c r="HZ69" i="10"/>
  <c r="HT69" i="10"/>
  <c r="IB69" i="10"/>
  <c r="HU69" i="10"/>
  <c r="IC69" i="10"/>
  <c r="HV69" i="10"/>
  <c r="ID69" i="10"/>
  <c r="HX69" i="10"/>
  <c r="IE69" i="10"/>
  <c r="HW69" i="10"/>
  <c r="HV79" i="10"/>
  <c r="ID79" i="10"/>
  <c r="HW79" i="10"/>
  <c r="IE79" i="10"/>
  <c r="HX79" i="10"/>
  <c r="HY79" i="10"/>
  <c r="HZ79" i="10"/>
  <c r="HT79" i="10"/>
  <c r="IB79" i="10"/>
  <c r="IC79" i="10"/>
  <c r="HU79" i="10"/>
  <c r="HV89" i="10"/>
  <c r="ID89" i="10"/>
  <c r="HW89" i="10"/>
  <c r="IE89" i="10"/>
  <c r="HX89" i="10"/>
  <c r="HY89" i="10"/>
  <c r="HZ89" i="10"/>
  <c r="HT89" i="10"/>
  <c r="IB89" i="10"/>
  <c r="HU89" i="10"/>
  <c r="IC89" i="10"/>
  <c r="HV111" i="10"/>
  <c r="ID111" i="10"/>
  <c r="HW111" i="10"/>
  <c r="IE111" i="10"/>
  <c r="HX111" i="10"/>
  <c r="HY111" i="10"/>
  <c r="HZ111" i="10"/>
  <c r="HT111" i="10"/>
  <c r="IB111" i="10"/>
  <c r="IC111" i="10"/>
  <c r="HU111" i="10"/>
  <c r="HV158" i="10"/>
  <c r="ID158" i="10"/>
  <c r="HW158" i="10"/>
  <c r="IE158" i="10"/>
  <c r="IC158" i="10"/>
  <c r="HX158" i="10"/>
  <c r="HY158" i="10"/>
  <c r="HZ158" i="10"/>
  <c r="HU158" i="10"/>
  <c r="HT158" i="10"/>
  <c r="IB158" i="10"/>
  <c r="HZ151" i="10"/>
  <c r="HT151" i="10"/>
  <c r="IB151" i="10"/>
  <c r="HU151" i="10"/>
  <c r="IC151" i="10"/>
  <c r="HV151" i="10"/>
  <c r="ID151" i="10"/>
  <c r="HW151" i="10"/>
  <c r="IE151" i="10"/>
  <c r="HX151" i="10"/>
  <c r="HY151" i="10"/>
  <c r="HZ137" i="10"/>
  <c r="HT137" i="10"/>
  <c r="IB137" i="10"/>
  <c r="HY137" i="10"/>
  <c r="HU137" i="10"/>
  <c r="IC137" i="10"/>
  <c r="HV137" i="10"/>
  <c r="ID137" i="10"/>
  <c r="HW137" i="10"/>
  <c r="IE137" i="10"/>
  <c r="HX137" i="10"/>
  <c r="HT32" i="10"/>
  <c r="IB32" i="10"/>
  <c r="HU32" i="10"/>
  <c r="IC32" i="10"/>
  <c r="HV32" i="10"/>
  <c r="ID32" i="10"/>
  <c r="HW32" i="10"/>
  <c r="IE32" i="10"/>
  <c r="HX32" i="10"/>
  <c r="HY32" i="10"/>
  <c r="HZ32" i="10"/>
  <c r="HV87" i="10"/>
  <c r="ID87" i="10"/>
  <c r="HW87" i="10"/>
  <c r="IE87" i="10"/>
  <c r="HX87" i="10"/>
  <c r="HY87" i="10"/>
  <c r="HZ87" i="10"/>
  <c r="HT87" i="10"/>
  <c r="IB87" i="10"/>
  <c r="HU87" i="10"/>
  <c r="IC87" i="10"/>
  <c r="HV126" i="10"/>
  <c r="ID126" i="10"/>
  <c r="HW126" i="10"/>
  <c r="IE126" i="10"/>
  <c r="IC126" i="10"/>
  <c r="HX126" i="10"/>
  <c r="HU126" i="10"/>
  <c r="HY126" i="10"/>
  <c r="HZ126" i="10"/>
  <c r="HT126" i="10"/>
  <c r="IB126" i="10"/>
  <c r="HV150" i="10"/>
  <c r="ID150" i="10"/>
  <c r="HW150" i="10"/>
  <c r="IE150" i="10"/>
  <c r="HX150" i="10"/>
  <c r="IC150" i="10"/>
  <c r="HY150" i="10"/>
  <c r="HU150" i="10"/>
  <c r="HZ150" i="10"/>
  <c r="HT150" i="10"/>
  <c r="IB150" i="10"/>
  <c r="HV142" i="10"/>
  <c r="ID142" i="10"/>
  <c r="HW142" i="10"/>
  <c r="IE142" i="10"/>
  <c r="HX142" i="10"/>
  <c r="HY142" i="10"/>
  <c r="HZ142" i="10"/>
  <c r="HU142" i="10"/>
  <c r="HT142" i="10"/>
  <c r="IB142" i="10"/>
  <c r="IC142" i="10"/>
  <c r="HV148" i="10"/>
  <c r="ID148" i="10"/>
  <c r="HW148" i="10"/>
  <c r="IE148" i="10"/>
  <c r="HU148" i="10"/>
  <c r="HX148" i="10"/>
  <c r="HY148" i="10"/>
  <c r="HZ148" i="10"/>
  <c r="IC148" i="10"/>
  <c r="HT148" i="10"/>
  <c r="IB148" i="10"/>
  <c r="HT66" i="10"/>
  <c r="HU66" i="10"/>
  <c r="IC66" i="10"/>
  <c r="HV66" i="10"/>
  <c r="ID66" i="10"/>
  <c r="HW66" i="10"/>
  <c r="HX66" i="10"/>
  <c r="HY66" i="10"/>
  <c r="HZ66" i="10"/>
  <c r="IB66" i="10"/>
  <c r="IE66" i="10"/>
  <c r="HV95" i="10"/>
  <c r="ID95" i="10"/>
  <c r="HW95" i="10"/>
  <c r="IE95" i="10"/>
  <c r="HX95" i="10"/>
  <c r="HY95" i="10"/>
  <c r="HZ95" i="10"/>
  <c r="HT95" i="10"/>
  <c r="IB95" i="10"/>
  <c r="IC95" i="10"/>
  <c r="HU95" i="10"/>
  <c r="HZ159" i="10"/>
  <c r="HT159" i="10"/>
  <c r="IB159" i="10"/>
  <c r="HU159" i="10"/>
  <c r="IC159" i="10"/>
  <c r="HV159" i="10"/>
  <c r="ID159" i="10"/>
  <c r="HW159" i="10"/>
  <c r="IE159" i="10"/>
  <c r="HX159" i="10"/>
  <c r="HY159" i="10"/>
  <c r="HX19" i="10"/>
  <c r="HY19" i="10"/>
  <c r="HZ19" i="10"/>
  <c r="HT19" i="10"/>
  <c r="IB19" i="10"/>
  <c r="HU19" i="10"/>
  <c r="IC19" i="10"/>
  <c r="HV19" i="10"/>
  <c r="ID19" i="10"/>
  <c r="HW19" i="10"/>
  <c r="IE19" i="10"/>
  <c r="HT28" i="10"/>
  <c r="IB28" i="10"/>
  <c r="HU28" i="10"/>
  <c r="IC28" i="10"/>
  <c r="HV28" i="10"/>
  <c r="ID28" i="10"/>
  <c r="HW28" i="10"/>
  <c r="IE28" i="10"/>
  <c r="HX28" i="10"/>
  <c r="HY28" i="10"/>
  <c r="HZ28" i="10"/>
  <c r="HX51" i="10"/>
  <c r="HY51" i="10"/>
  <c r="HZ51" i="10"/>
  <c r="HT51" i="10"/>
  <c r="IB51" i="10"/>
  <c r="HU51" i="10"/>
  <c r="IC51" i="10"/>
  <c r="HV51" i="10"/>
  <c r="ID51" i="10"/>
  <c r="HW51" i="10"/>
  <c r="IE51" i="10"/>
  <c r="HV83" i="10"/>
  <c r="ID83" i="10"/>
  <c r="HW83" i="10"/>
  <c r="IE83" i="10"/>
  <c r="HX83" i="10"/>
  <c r="HY83" i="10"/>
  <c r="HZ83" i="10"/>
  <c r="HT83" i="10"/>
  <c r="IB83" i="10"/>
  <c r="HU83" i="10"/>
  <c r="IC83" i="10"/>
  <c r="HZ96" i="10"/>
  <c r="HT96" i="10"/>
  <c r="IB96" i="10"/>
  <c r="HU96" i="10"/>
  <c r="IC96" i="10"/>
  <c r="HV96" i="10"/>
  <c r="ID96" i="10"/>
  <c r="HW96" i="10"/>
  <c r="IE96" i="10"/>
  <c r="HX96" i="10"/>
  <c r="HY96" i="10"/>
  <c r="HV115" i="10"/>
  <c r="ID115" i="10"/>
  <c r="HW115" i="10"/>
  <c r="IE115" i="10"/>
  <c r="HX115" i="10"/>
  <c r="HY115" i="10"/>
  <c r="HZ115" i="10"/>
  <c r="HT115" i="10"/>
  <c r="IB115" i="10"/>
  <c r="HU115" i="10"/>
  <c r="IC115" i="10"/>
  <c r="HV124" i="10"/>
  <c r="ID124" i="10"/>
  <c r="HW124" i="10"/>
  <c r="IE124" i="10"/>
  <c r="HU124" i="10"/>
  <c r="HX124" i="10"/>
  <c r="IC124" i="10"/>
  <c r="HY124" i="10"/>
  <c r="HZ124" i="10"/>
  <c r="HT124" i="10"/>
  <c r="IB124" i="10"/>
  <c r="HV152" i="10"/>
  <c r="ID152" i="10"/>
  <c r="IC152" i="10"/>
  <c r="HW152" i="10"/>
  <c r="IE152" i="10"/>
  <c r="HX152" i="10"/>
  <c r="HY152" i="10"/>
  <c r="HZ152" i="10"/>
  <c r="HU152" i="10"/>
  <c r="HT152" i="10"/>
  <c r="IB152" i="10"/>
  <c r="HT20" i="10"/>
  <c r="IB20" i="10"/>
  <c r="HU20" i="10"/>
  <c r="IC20" i="10"/>
  <c r="HV20" i="10"/>
  <c r="ID20" i="10"/>
  <c r="HW20" i="10"/>
  <c r="IE20" i="10"/>
  <c r="HX20" i="10"/>
  <c r="HY20" i="10"/>
  <c r="HZ20" i="10"/>
  <c r="HX21" i="10"/>
  <c r="HY21" i="10"/>
  <c r="HZ21" i="10"/>
  <c r="HT21" i="10"/>
  <c r="IB21" i="10"/>
  <c r="HU21" i="10"/>
  <c r="IC21" i="10"/>
  <c r="HV21" i="10"/>
  <c r="ID21" i="10"/>
  <c r="IE21" i="10"/>
  <c r="HW21" i="10"/>
  <c r="HX29" i="10"/>
  <c r="HY29" i="10"/>
  <c r="HZ29" i="10"/>
  <c r="HT29" i="10"/>
  <c r="IB29" i="10"/>
  <c r="HU29" i="10"/>
  <c r="IC29" i="10"/>
  <c r="HV29" i="10"/>
  <c r="ID29" i="10"/>
  <c r="HW29" i="10"/>
  <c r="IE29" i="10"/>
  <c r="HZ84" i="10"/>
  <c r="HT84" i="10"/>
  <c r="IB84" i="10"/>
  <c r="HU84" i="10"/>
  <c r="IC84" i="10"/>
  <c r="HV84" i="10"/>
  <c r="ID84" i="10"/>
  <c r="HW84" i="10"/>
  <c r="IE84" i="10"/>
  <c r="HX84" i="10"/>
  <c r="HY84" i="10"/>
  <c r="HV97" i="10"/>
  <c r="ID97" i="10"/>
  <c r="HW97" i="10"/>
  <c r="IE97" i="10"/>
  <c r="HX97" i="10"/>
  <c r="HY97" i="10"/>
  <c r="HZ97" i="10"/>
  <c r="HT97" i="10"/>
  <c r="IB97" i="10"/>
  <c r="HU97" i="10"/>
  <c r="IC97" i="10"/>
  <c r="HZ106" i="10"/>
  <c r="HT106" i="10"/>
  <c r="IB106" i="10"/>
  <c r="HU106" i="10"/>
  <c r="IC106" i="10"/>
  <c r="HV106" i="10"/>
  <c r="ID106" i="10"/>
  <c r="HW106" i="10"/>
  <c r="IE106" i="10"/>
  <c r="HX106" i="10"/>
  <c r="HY106" i="10"/>
  <c r="HV122" i="10"/>
  <c r="ID122" i="10"/>
  <c r="HW122" i="10"/>
  <c r="IE122" i="10"/>
  <c r="HU122" i="10"/>
  <c r="HX122" i="10"/>
  <c r="IC122" i="10"/>
  <c r="HY122" i="10"/>
  <c r="HZ122" i="10"/>
  <c r="HT122" i="10"/>
  <c r="IB122" i="10"/>
  <c r="HC139" i="10"/>
  <c r="HD139" i="10"/>
  <c r="HE139" i="10"/>
  <c r="GX139" i="10"/>
  <c r="HF139" i="10"/>
  <c r="HG139" i="10"/>
  <c r="GY139" i="10"/>
  <c r="GZ139" i="10"/>
  <c r="HH139" i="10"/>
  <c r="HA139" i="10"/>
  <c r="HI139" i="10"/>
  <c r="HB139" i="10"/>
  <c r="HC151" i="10"/>
  <c r="HD151" i="10"/>
  <c r="HB151" i="10"/>
  <c r="HE151" i="10"/>
  <c r="HG151" i="10"/>
  <c r="GX151" i="10"/>
  <c r="HF151" i="10"/>
  <c r="GY151" i="10"/>
  <c r="GZ151" i="10"/>
  <c r="HH151" i="10"/>
  <c r="HA151" i="10"/>
  <c r="HI151" i="10"/>
  <c r="GY140" i="10"/>
  <c r="HG140" i="10"/>
  <c r="GZ140" i="10"/>
  <c r="HH140" i="10"/>
  <c r="HA140" i="10"/>
  <c r="HI140" i="10"/>
  <c r="HB140" i="10"/>
  <c r="HC140" i="10"/>
  <c r="HD140" i="10"/>
  <c r="GX140" i="10"/>
  <c r="HE140" i="10"/>
  <c r="HF140" i="10"/>
  <c r="GY144" i="10"/>
  <c r="HG144" i="10"/>
  <c r="GZ144" i="10"/>
  <c r="HH144" i="10"/>
  <c r="GX144" i="10"/>
  <c r="HA144" i="10"/>
  <c r="HI144" i="10"/>
  <c r="HB144" i="10"/>
  <c r="HC144" i="10"/>
  <c r="HD144" i="10"/>
  <c r="HE144" i="10"/>
  <c r="HF144" i="10"/>
  <c r="GZ36" i="10"/>
  <c r="HH36" i="10"/>
  <c r="HB36" i="10"/>
  <c r="HD36" i="10"/>
  <c r="HA36" i="10"/>
  <c r="HC36" i="10"/>
  <c r="HE36" i="10"/>
  <c r="HF36" i="10"/>
  <c r="HG36" i="10"/>
  <c r="HI36" i="10"/>
  <c r="GX36" i="10"/>
  <c r="GY36" i="10"/>
  <c r="GZ73" i="10"/>
  <c r="HD73" i="10"/>
  <c r="HB73" i="10"/>
  <c r="HE73" i="10"/>
  <c r="HF73" i="10"/>
  <c r="HG73" i="10"/>
  <c r="GY73" i="10"/>
  <c r="HI73" i="10"/>
  <c r="GX73" i="10"/>
  <c r="HA73" i="10"/>
  <c r="HC73" i="10"/>
  <c r="HH73" i="10"/>
  <c r="HD95" i="10"/>
  <c r="HE95" i="10"/>
  <c r="GX95" i="10"/>
  <c r="HF95" i="10"/>
  <c r="GY95" i="10"/>
  <c r="HG95" i="10"/>
  <c r="GZ95" i="10"/>
  <c r="HH95" i="10"/>
  <c r="HA95" i="10"/>
  <c r="HI95" i="10"/>
  <c r="HB95" i="10"/>
  <c r="HC95" i="10"/>
  <c r="HD111" i="10"/>
  <c r="HE111" i="10"/>
  <c r="GX111" i="10"/>
  <c r="HF111" i="10"/>
  <c r="GY111" i="10"/>
  <c r="HG111" i="10"/>
  <c r="GZ111" i="10"/>
  <c r="HH111" i="10"/>
  <c r="HA111" i="10"/>
  <c r="HI111" i="10"/>
  <c r="HB111" i="10"/>
  <c r="HC111" i="10"/>
  <c r="HC143" i="10"/>
  <c r="HD143" i="10"/>
  <c r="HE143" i="10"/>
  <c r="GY143" i="10"/>
  <c r="HB143" i="10"/>
  <c r="GX143" i="10"/>
  <c r="HF143" i="10"/>
  <c r="HG143" i="10"/>
  <c r="GZ143" i="10"/>
  <c r="HH143" i="10"/>
  <c r="HA143" i="10"/>
  <c r="HI143" i="10"/>
  <c r="GZ16" i="10"/>
  <c r="HH16" i="10"/>
  <c r="HB16" i="10"/>
  <c r="HD16" i="10"/>
  <c r="GX16" i="10"/>
  <c r="GY16" i="10"/>
  <c r="HA16" i="10"/>
  <c r="HC16" i="10"/>
  <c r="HE16" i="10"/>
  <c r="HF16" i="10"/>
  <c r="HG16" i="10"/>
  <c r="HI16" i="10"/>
  <c r="HE85" i="10"/>
  <c r="HA85" i="10"/>
  <c r="HI85" i="10"/>
  <c r="GX85" i="10"/>
  <c r="HH85" i="10"/>
  <c r="GY85" i="10"/>
  <c r="GZ85" i="10"/>
  <c r="HB85" i="10"/>
  <c r="HC85" i="10"/>
  <c r="HD85" i="10"/>
  <c r="HF85" i="10"/>
  <c r="HG85" i="10"/>
  <c r="GZ96" i="10"/>
  <c r="HH96" i="10"/>
  <c r="HA96" i="10"/>
  <c r="HI96" i="10"/>
  <c r="HB96" i="10"/>
  <c r="HC96" i="10"/>
  <c r="HD96" i="10"/>
  <c r="HE96" i="10"/>
  <c r="GX96" i="10"/>
  <c r="HF96" i="10"/>
  <c r="GY96" i="10"/>
  <c r="HG96" i="10"/>
  <c r="GZ106" i="10"/>
  <c r="HH106" i="10"/>
  <c r="HA106" i="10"/>
  <c r="HI106" i="10"/>
  <c r="HB106" i="10"/>
  <c r="HC106" i="10"/>
  <c r="HD106" i="10"/>
  <c r="HE106" i="10"/>
  <c r="GX106" i="10"/>
  <c r="HF106" i="10"/>
  <c r="GY106" i="10"/>
  <c r="HG106" i="10"/>
  <c r="GY148" i="10"/>
  <c r="HG148" i="10"/>
  <c r="GZ148" i="10"/>
  <c r="HH148" i="10"/>
  <c r="HA148" i="10"/>
  <c r="HI148" i="10"/>
  <c r="HC148" i="10"/>
  <c r="HB148" i="10"/>
  <c r="HD148" i="10"/>
  <c r="GX148" i="10"/>
  <c r="HE148" i="10"/>
  <c r="HF148" i="10"/>
  <c r="HJ51" i="10"/>
  <c r="HD51" i="10"/>
  <c r="GX51" i="10"/>
  <c r="HF51" i="10"/>
  <c r="GZ51" i="10"/>
  <c r="HH51" i="10"/>
  <c r="HA51" i="10"/>
  <c r="HC51" i="10"/>
  <c r="HE51" i="10"/>
  <c r="HG51" i="10"/>
  <c r="HI51" i="10"/>
  <c r="GY51" i="10"/>
  <c r="HB51" i="10"/>
  <c r="HD68" i="10"/>
  <c r="GX68" i="10"/>
  <c r="HF68" i="10"/>
  <c r="GZ68" i="10"/>
  <c r="HH68" i="10"/>
  <c r="HA68" i="10"/>
  <c r="HC68" i="10"/>
  <c r="HE68" i="10"/>
  <c r="HG68" i="10"/>
  <c r="GY68" i="10"/>
  <c r="HB68" i="10"/>
  <c r="HI68" i="10"/>
  <c r="HD97" i="10"/>
  <c r="HE97" i="10"/>
  <c r="GX97" i="10"/>
  <c r="HF97" i="10"/>
  <c r="GY97" i="10"/>
  <c r="HG97" i="10"/>
  <c r="GZ97" i="10"/>
  <c r="HH97" i="10"/>
  <c r="HA97" i="10"/>
  <c r="HI97" i="10"/>
  <c r="HB97" i="10"/>
  <c r="HC97" i="10"/>
  <c r="HP47" i="10"/>
  <c r="JG55" i="10"/>
  <c r="HD55" i="10"/>
  <c r="GX55" i="10"/>
  <c r="HF55" i="10"/>
  <c r="GZ55" i="10"/>
  <c r="HH55" i="10"/>
  <c r="HC55" i="10"/>
  <c r="HG55" i="10"/>
  <c r="HI55" i="10"/>
  <c r="HA55" i="10"/>
  <c r="GY55" i="10"/>
  <c r="HB55" i="10"/>
  <c r="HE55" i="10"/>
  <c r="GY150" i="10"/>
  <c r="HG150" i="10"/>
  <c r="GZ150" i="10"/>
  <c r="HH150" i="10"/>
  <c r="HA150" i="10"/>
  <c r="HI150" i="10"/>
  <c r="HB150" i="10"/>
  <c r="HC150" i="10"/>
  <c r="HD150" i="10"/>
  <c r="HF150" i="10"/>
  <c r="HE150" i="10"/>
  <c r="GX150" i="10"/>
  <c r="HA132" i="10"/>
  <c r="HI132" i="10"/>
  <c r="HC132" i="10"/>
  <c r="HG132" i="10"/>
  <c r="GX132" i="10"/>
  <c r="HH132" i="10"/>
  <c r="GY132" i="10"/>
  <c r="GZ132" i="10"/>
  <c r="HB132" i="10"/>
  <c r="HD132" i="10"/>
  <c r="HE132" i="10"/>
  <c r="HF132" i="10"/>
  <c r="HD43" i="10"/>
  <c r="GX43" i="10"/>
  <c r="HF43" i="10"/>
  <c r="GZ43" i="10"/>
  <c r="HH43" i="10"/>
  <c r="HG43" i="10"/>
  <c r="GY43" i="10"/>
  <c r="HA43" i="10"/>
  <c r="HC43" i="10"/>
  <c r="HB43" i="10"/>
  <c r="HE43" i="10"/>
  <c r="HI43" i="10"/>
  <c r="HD107" i="10"/>
  <c r="HE107" i="10"/>
  <c r="GX107" i="10"/>
  <c r="HF107" i="10"/>
  <c r="GY107" i="10"/>
  <c r="HG107" i="10"/>
  <c r="GZ107" i="10"/>
  <c r="HH107" i="10"/>
  <c r="HA107" i="10"/>
  <c r="HI107" i="10"/>
  <c r="HB107" i="10"/>
  <c r="HC107" i="10"/>
  <c r="HE115" i="10"/>
  <c r="GX115" i="10"/>
  <c r="GY115" i="10"/>
  <c r="HG115" i="10"/>
  <c r="GZ115" i="10"/>
  <c r="HH115" i="10"/>
  <c r="HA115" i="10"/>
  <c r="HI115" i="10"/>
  <c r="HB115" i="10"/>
  <c r="HC115" i="10"/>
  <c r="HD115" i="10"/>
  <c r="HF115" i="10"/>
  <c r="HE119" i="10"/>
  <c r="GY119" i="10"/>
  <c r="HG119" i="10"/>
  <c r="GZ119" i="10"/>
  <c r="HH119" i="10"/>
  <c r="HA119" i="10"/>
  <c r="HI119" i="10"/>
  <c r="HB119" i="10"/>
  <c r="GX119" i="10"/>
  <c r="HC119" i="10"/>
  <c r="HD119" i="10"/>
  <c r="HF119" i="10"/>
  <c r="HR47" i="10"/>
  <c r="JI55" i="10"/>
  <c r="JW55" i="10" s="1"/>
  <c r="GY158" i="10"/>
  <c r="HG158" i="10"/>
  <c r="GZ158" i="10"/>
  <c r="HH158" i="10"/>
  <c r="HA158" i="10"/>
  <c r="HI158" i="10"/>
  <c r="HB158" i="10"/>
  <c r="HC158" i="10"/>
  <c r="GX158" i="10"/>
  <c r="HD158" i="10"/>
  <c r="HF158" i="10"/>
  <c r="HE158" i="10"/>
  <c r="HD19" i="10"/>
  <c r="GX19" i="10"/>
  <c r="HF19" i="10"/>
  <c r="GZ19" i="10"/>
  <c r="HH19" i="10"/>
  <c r="HA19" i="10"/>
  <c r="HB19" i="10"/>
  <c r="HC19" i="10"/>
  <c r="HE19" i="10"/>
  <c r="HG19" i="10"/>
  <c r="HI19" i="10"/>
  <c r="GY19" i="10"/>
  <c r="HD29" i="10"/>
  <c r="GX29" i="10"/>
  <c r="HF29" i="10"/>
  <c r="GZ29" i="10"/>
  <c r="HH29" i="10"/>
  <c r="HI29" i="10"/>
  <c r="GY29" i="10"/>
  <c r="HA29" i="10"/>
  <c r="HB29" i="10"/>
  <c r="HC29" i="10"/>
  <c r="HE29" i="10"/>
  <c r="HG29" i="10"/>
  <c r="GZ58" i="10"/>
  <c r="HH58" i="10"/>
  <c r="HB58" i="10"/>
  <c r="HD58" i="10"/>
  <c r="HF58" i="10"/>
  <c r="HI58" i="10"/>
  <c r="GX58" i="10"/>
  <c r="GY58" i="10"/>
  <c r="HC58" i="10"/>
  <c r="HA58" i="10"/>
  <c r="HE58" i="10"/>
  <c r="HG58" i="10"/>
  <c r="HD66" i="10"/>
  <c r="GX66" i="10"/>
  <c r="HF66" i="10"/>
  <c r="GZ66" i="10"/>
  <c r="HH66" i="10"/>
  <c r="GY66" i="10"/>
  <c r="HB66" i="10"/>
  <c r="HC66" i="10"/>
  <c r="HE66" i="10"/>
  <c r="HI66" i="10"/>
  <c r="HA66" i="10"/>
  <c r="HG66" i="10"/>
  <c r="GZ69" i="10"/>
  <c r="HH69" i="10"/>
  <c r="HB69" i="10"/>
  <c r="HD69" i="10"/>
  <c r="HA69" i="10"/>
  <c r="HE69" i="10"/>
  <c r="HF69" i="10"/>
  <c r="HG69" i="10"/>
  <c r="GX69" i="10"/>
  <c r="HI69" i="10"/>
  <c r="GY69" i="10"/>
  <c r="HC69" i="10"/>
  <c r="HE89" i="10"/>
  <c r="HA89" i="10"/>
  <c r="HI89" i="10"/>
  <c r="HC89" i="10"/>
  <c r="HD89" i="10"/>
  <c r="HF89" i="10"/>
  <c r="HG89" i="10"/>
  <c r="GX89" i="10"/>
  <c r="HH89" i="10"/>
  <c r="GY89" i="10"/>
  <c r="GZ89" i="10"/>
  <c r="HB89" i="10"/>
  <c r="HA124" i="10"/>
  <c r="HI124" i="10"/>
  <c r="HC124" i="10"/>
  <c r="HD124" i="10"/>
  <c r="HE124" i="10"/>
  <c r="GX124" i="10"/>
  <c r="HF124" i="10"/>
  <c r="GY124" i="10"/>
  <c r="GZ124" i="10"/>
  <c r="HB124" i="10"/>
  <c r="HG124" i="10"/>
  <c r="HH124" i="10"/>
  <c r="HC147" i="10"/>
  <c r="HD147" i="10"/>
  <c r="HG147" i="10"/>
  <c r="HE147" i="10"/>
  <c r="GX147" i="10"/>
  <c r="HF147" i="10"/>
  <c r="GY147" i="10"/>
  <c r="GZ147" i="10"/>
  <c r="HH147" i="10"/>
  <c r="HA147" i="10"/>
  <c r="HI147" i="10"/>
  <c r="HB147" i="10"/>
  <c r="GY156" i="10"/>
  <c r="HG156" i="10"/>
  <c r="GZ156" i="10"/>
  <c r="HH156" i="10"/>
  <c r="GX156" i="10"/>
  <c r="HA156" i="10"/>
  <c r="HI156" i="10"/>
  <c r="HB156" i="10"/>
  <c r="HC156" i="10"/>
  <c r="HD156" i="10"/>
  <c r="HE156" i="10"/>
  <c r="HF156" i="10"/>
  <c r="GZ20" i="10"/>
  <c r="HH20" i="10"/>
  <c r="HB20" i="10"/>
  <c r="HD20" i="10"/>
  <c r="HA20" i="10"/>
  <c r="HC20" i="10"/>
  <c r="HE20" i="10"/>
  <c r="HF20" i="10"/>
  <c r="HG20" i="10"/>
  <c r="HI20" i="10"/>
  <c r="GX20" i="10"/>
  <c r="GY20" i="10"/>
  <c r="GZ32" i="10"/>
  <c r="HH32" i="10"/>
  <c r="HB32" i="10"/>
  <c r="HD32" i="10"/>
  <c r="GX32" i="10"/>
  <c r="GY32" i="10"/>
  <c r="HA32" i="10"/>
  <c r="HC32" i="10"/>
  <c r="HE32" i="10"/>
  <c r="HF32" i="10"/>
  <c r="HG32" i="10"/>
  <c r="HI32" i="10"/>
  <c r="HD41" i="10"/>
  <c r="GX41" i="10"/>
  <c r="HF41" i="10"/>
  <c r="GZ41" i="10"/>
  <c r="HH41" i="10"/>
  <c r="HE41" i="10"/>
  <c r="HI41" i="10"/>
  <c r="GY41" i="10"/>
  <c r="HB41" i="10"/>
  <c r="HA41" i="10"/>
  <c r="HC41" i="10"/>
  <c r="HG41" i="10"/>
  <c r="HC159" i="10"/>
  <c r="HD159" i="10"/>
  <c r="GY159" i="10"/>
  <c r="HE159" i="10"/>
  <c r="GX159" i="10"/>
  <c r="HF159" i="10"/>
  <c r="HG159" i="10"/>
  <c r="GZ159" i="10"/>
  <c r="HH159" i="10"/>
  <c r="HA159" i="10"/>
  <c r="HI159" i="10"/>
  <c r="HB159" i="10"/>
  <c r="HD21" i="10"/>
  <c r="GX21" i="10"/>
  <c r="HF21" i="10"/>
  <c r="GZ21" i="10"/>
  <c r="HH21" i="10"/>
  <c r="HB21" i="10"/>
  <c r="HC21" i="10"/>
  <c r="HE21" i="10"/>
  <c r="HG21" i="10"/>
  <c r="HI21" i="10"/>
  <c r="GY21" i="10"/>
  <c r="HA21" i="10"/>
  <c r="GZ24" i="10"/>
  <c r="HH24" i="10"/>
  <c r="HB24" i="10"/>
  <c r="HD24" i="10"/>
  <c r="HE24" i="10"/>
  <c r="HF24" i="10"/>
  <c r="HG24" i="10"/>
  <c r="HI24" i="10"/>
  <c r="GX24" i="10"/>
  <c r="GY24" i="10"/>
  <c r="HA24" i="10"/>
  <c r="HC24" i="10"/>
  <c r="GZ28" i="10"/>
  <c r="HH28" i="10"/>
  <c r="HB28" i="10"/>
  <c r="HD28" i="10"/>
  <c r="HG28" i="10"/>
  <c r="HI28" i="10"/>
  <c r="GX28" i="10"/>
  <c r="GY28" i="10"/>
  <c r="HA28" i="10"/>
  <c r="HC28" i="10"/>
  <c r="HE28" i="10"/>
  <c r="HF28" i="10"/>
  <c r="GZ38" i="10"/>
  <c r="HH38" i="10"/>
  <c r="HB38" i="10"/>
  <c r="HD38" i="10"/>
  <c r="HC38" i="10"/>
  <c r="HE38" i="10"/>
  <c r="HF38" i="10"/>
  <c r="HG38" i="10"/>
  <c r="HI38" i="10"/>
  <c r="GX38" i="10"/>
  <c r="GY38" i="10"/>
  <c r="HA38" i="10"/>
  <c r="GZ56" i="10"/>
  <c r="HH56" i="10"/>
  <c r="HB56" i="10"/>
  <c r="HD56" i="10"/>
  <c r="HE56" i="10"/>
  <c r="HG56" i="10"/>
  <c r="HI56" i="10"/>
  <c r="GX56" i="10"/>
  <c r="HA56" i="10"/>
  <c r="GY56" i="10"/>
  <c r="HC56" i="10"/>
  <c r="HF56" i="10"/>
  <c r="HD72" i="10"/>
  <c r="GX72" i="10"/>
  <c r="GZ72" i="10"/>
  <c r="HH72" i="10"/>
  <c r="HC72" i="10"/>
  <c r="HF72" i="10"/>
  <c r="HG72" i="10"/>
  <c r="HI72" i="10"/>
  <c r="HA72" i="10"/>
  <c r="HE72" i="10"/>
  <c r="GY72" i="10"/>
  <c r="HB72" i="10"/>
  <c r="HC75" i="10"/>
  <c r="HE75" i="10"/>
  <c r="GX75" i="10"/>
  <c r="HF75" i="10"/>
  <c r="GY75" i="10"/>
  <c r="HG75" i="10"/>
  <c r="HA75" i="10"/>
  <c r="HI75" i="10"/>
  <c r="GZ75" i="10"/>
  <c r="HB75" i="10"/>
  <c r="HD75" i="10"/>
  <c r="HH75" i="10"/>
  <c r="HE79" i="10"/>
  <c r="GY79" i="10"/>
  <c r="HG79" i="10"/>
  <c r="HA79" i="10"/>
  <c r="HI79" i="10"/>
  <c r="HF79" i="10"/>
  <c r="HH79" i="10"/>
  <c r="GX79" i="10"/>
  <c r="GZ79" i="10"/>
  <c r="HB79" i="10"/>
  <c r="HC79" i="10"/>
  <c r="HD79" i="10"/>
  <c r="HE87" i="10"/>
  <c r="HA87" i="10"/>
  <c r="HI87" i="10"/>
  <c r="HF87" i="10"/>
  <c r="HG87" i="10"/>
  <c r="GX87" i="10"/>
  <c r="HH87" i="10"/>
  <c r="GY87" i="10"/>
  <c r="GZ87" i="10"/>
  <c r="HB87" i="10"/>
  <c r="HC87" i="10"/>
  <c r="HD87" i="10"/>
  <c r="HA122" i="10"/>
  <c r="HI122" i="10"/>
  <c r="HC122" i="10"/>
  <c r="HD122" i="10"/>
  <c r="HE122" i="10"/>
  <c r="GX122" i="10"/>
  <c r="HF122" i="10"/>
  <c r="GZ122" i="10"/>
  <c r="HB122" i="10"/>
  <c r="HG122" i="10"/>
  <c r="HH122" i="10"/>
  <c r="GY122" i="10"/>
  <c r="GY135" i="10"/>
  <c r="HC135" i="10"/>
  <c r="HD135" i="10"/>
  <c r="HE135" i="10"/>
  <c r="HF135" i="10"/>
  <c r="GX135" i="10"/>
  <c r="HG135" i="10"/>
  <c r="GZ135" i="10"/>
  <c r="HH135" i="10"/>
  <c r="HA135" i="10"/>
  <c r="HI135" i="10"/>
  <c r="HB135" i="10"/>
  <c r="GY152" i="10"/>
  <c r="HG152" i="10"/>
  <c r="GZ152" i="10"/>
  <c r="HH152" i="10"/>
  <c r="HC152" i="10"/>
  <c r="HA152" i="10"/>
  <c r="HI152" i="10"/>
  <c r="GX152" i="10"/>
  <c r="HB152" i="10"/>
  <c r="HD152" i="10"/>
  <c r="HE152" i="10"/>
  <c r="HF152" i="10"/>
  <c r="HA134" i="10"/>
  <c r="HI134" i="10"/>
  <c r="HC134" i="10"/>
  <c r="HE134" i="10"/>
  <c r="HF134" i="10"/>
  <c r="HG134" i="10"/>
  <c r="GX134" i="10"/>
  <c r="HH134" i="10"/>
  <c r="GY134" i="10"/>
  <c r="GZ134" i="10"/>
  <c r="HD134" i="10"/>
  <c r="HB134" i="10"/>
  <c r="GY142" i="10"/>
  <c r="HG142" i="10"/>
  <c r="GZ142" i="10"/>
  <c r="HH142" i="10"/>
  <c r="HC142" i="10"/>
  <c r="HA142" i="10"/>
  <c r="HI142" i="10"/>
  <c r="HB142" i="10"/>
  <c r="HD142" i="10"/>
  <c r="GX142" i="10"/>
  <c r="HE142" i="10"/>
  <c r="HF142" i="10"/>
  <c r="HD35" i="10"/>
  <c r="GX35" i="10"/>
  <c r="HF35" i="10"/>
  <c r="GZ35" i="10"/>
  <c r="HH35" i="10"/>
  <c r="HA35" i="10"/>
  <c r="HB35" i="10"/>
  <c r="HC35" i="10"/>
  <c r="HE35" i="10"/>
  <c r="HG35" i="10"/>
  <c r="HI35" i="10"/>
  <c r="GY35" i="10"/>
  <c r="HD39" i="10"/>
  <c r="GX39" i="10"/>
  <c r="HF39" i="10"/>
  <c r="GZ39" i="10"/>
  <c r="HH39" i="10"/>
  <c r="HC39" i="10"/>
  <c r="HG39" i="10"/>
  <c r="HI39" i="10"/>
  <c r="GY39" i="10"/>
  <c r="HA39" i="10"/>
  <c r="HB39" i="10"/>
  <c r="HE39" i="10"/>
  <c r="HD61" i="10"/>
  <c r="GX61" i="10"/>
  <c r="HF61" i="10"/>
  <c r="GZ61" i="10"/>
  <c r="HH61" i="10"/>
  <c r="HI61" i="10"/>
  <c r="GY61" i="10"/>
  <c r="HA61" i="10"/>
  <c r="HB61" i="10"/>
  <c r="HE61" i="10"/>
  <c r="HC61" i="10"/>
  <c r="HG61" i="10"/>
  <c r="HE83" i="10"/>
  <c r="GY83" i="10"/>
  <c r="HG83" i="10"/>
  <c r="HA83" i="10"/>
  <c r="HI83" i="10"/>
  <c r="GX83" i="10"/>
  <c r="GZ83" i="10"/>
  <c r="HB83" i="10"/>
  <c r="HC83" i="10"/>
  <c r="HD83" i="10"/>
  <c r="HF83" i="10"/>
  <c r="HH83" i="10"/>
  <c r="HA84" i="10"/>
  <c r="HI84" i="10"/>
  <c r="HC84" i="10"/>
  <c r="HE84" i="10"/>
  <c r="GX84" i="10"/>
  <c r="GY84" i="10"/>
  <c r="GZ84" i="10"/>
  <c r="HB84" i="10"/>
  <c r="HD84" i="10"/>
  <c r="HF84" i="10"/>
  <c r="HG84" i="10"/>
  <c r="HH84" i="10"/>
  <c r="HA126" i="10"/>
  <c r="HI126" i="10"/>
  <c r="HC126" i="10"/>
  <c r="HE126" i="10"/>
  <c r="GX126" i="10"/>
  <c r="HF126" i="10"/>
  <c r="GY126" i="10"/>
  <c r="GZ126" i="10"/>
  <c r="HB126" i="10"/>
  <c r="HD126" i="10"/>
  <c r="HH126" i="10"/>
  <c r="HG126" i="10"/>
  <c r="GI147" i="10"/>
  <c r="GB147" i="10"/>
  <c r="GJ147" i="10"/>
  <c r="GC147" i="10"/>
  <c r="GK147" i="10"/>
  <c r="GE147" i="10"/>
  <c r="GM147" i="10"/>
  <c r="GF147" i="10"/>
  <c r="GG147" i="10"/>
  <c r="GH147" i="10"/>
  <c r="GL147" i="10"/>
  <c r="GD147" i="10"/>
  <c r="GB36" i="10"/>
  <c r="GJ36" i="10"/>
  <c r="GC36" i="10"/>
  <c r="GK36" i="10"/>
  <c r="GD36" i="10"/>
  <c r="GL36" i="10"/>
  <c r="GE36" i="10"/>
  <c r="GM36" i="10"/>
  <c r="GF36" i="10"/>
  <c r="GG36" i="10"/>
  <c r="GH36" i="10"/>
  <c r="GI36" i="10"/>
  <c r="GI89" i="10"/>
  <c r="GB89" i="10"/>
  <c r="GJ89" i="10"/>
  <c r="GC89" i="10"/>
  <c r="GK89" i="10"/>
  <c r="GD89" i="10"/>
  <c r="GL89" i="10"/>
  <c r="GE89" i="10"/>
  <c r="GM89" i="10"/>
  <c r="GF89" i="10"/>
  <c r="GG89" i="10"/>
  <c r="GH89" i="10"/>
  <c r="GI95" i="10"/>
  <c r="GB95" i="10"/>
  <c r="GJ95" i="10"/>
  <c r="GC95" i="10"/>
  <c r="GK95" i="10"/>
  <c r="GD95" i="10"/>
  <c r="GL95" i="10"/>
  <c r="GE95" i="10"/>
  <c r="GM95" i="10"/>
  <c r="GF95" i="10"/>
  <c r="GG95" i="10"/>
  <c r="GH95" i="10"/>
  <c r="GD124" i="10"/>
  <c r="GL124" i="10"/>
  <c r="GE124" i="10"/>
  <c r="GM124" i="10"/>
  <c r="GF124" i="10"/>
  <c r="GG124" i="10"/>
  <c r="GH124" i="10"/>
  <c r="GI124" i="10"/>
  <c r="GB124" i="10"/>
  <c r="GJ124" i="10"/>
  <c r="GC124" i="10"/>
  <c r="GK124" i="10"/>
  <c r="GG152" i="10"/>
  <c r="GI152" i="10"/>
  <c r="GB152" i="10"/>
  <c r="GJ152" i="10"/>
  <c r="GD152" i="10"/>
  <c r="GE152" i="10"/>
  <c r="GF152" i="10"/>
  <c r="GH152" i="10"/>
  <c r="GK152" i="10"/>
  <c r="GM152" i="10"/>
  <c r="GC152" i="10"/>
  <c r="GL152" i="10"/>
  <c r="GF19" i="10"/>
  <c r="GG19" i="10"/>
  <c r="GH19" i="10"/>
  <c r="GI19" i="10"/>
  <c r="GB19" i="10"/>
  <c r="GJ19" i="10"/>
  <c r="GC19" i="10"/>
  <c r="GK19" i="10"/>
  <c r="GD19" i="10"/>
  <c r="GL19" i="10"/>
  <c r="GE19" i="10"/>
  <c r="GM19" i="10"/>
  <c r="GI83" i="10"/>
  <c r="GB83" i="10"/>
  <c r="GJ83" i="10"/>
  <c r="GC83" i="10"/>
  <c r="GK83" i="10"/>
  <c r="GD83" i="10"/>
  <c r="GL83" i="10"/>
  <c r="GE83" i="10"/>
  <c r="GM83" i="10"/>
  <c r="GF83" i="10"/>
  <c r="GG83" i="10"/>
  <c r="GH83" i="10"/>
  <c r="GI87" i="10"/>
  <c r="GB87" i="10"/>
  <c r="GJ87" i="10"/>
  <c r="GC87" i="10"/>
  <c r="GK87" i="10"/>
  <c r="GD87" i="10"/>
  <c r="GL87" i="10"/>
  <c r="GE87" i="10"/>
  <c r="GM87" i="10"/>
  <c r="GF87" i="10"/>
  <c r="GG87" i="10"/>
  <c r="GH87" i="10"/>
  <c r="GE96" i="10"/>
  <c r="GM96" i="10"/>
  <c r="GF96" i="10"/>
  <c r="GG96" i="10"/>
  <c r="GH96" i="10"/>
  <c r="GI96" i="10"/>
  <c r="GB96" i="10"/>
  <c r="GJ96" i="10"/>
  <c r="GC96" i="10"/>
  <c r="GK96" i="10"/>
  <c r="GD96" i="10"/>
  <c r="GL96" i="10"/>
  <c r="GI122" i="10"/>
  <c r="GB122" i="10"/>
  <c r="GJ122" i="10"/>
  <c r="GC122" i="10"/>
  <c r="GK122" i="10"/>
  <c r="GL122" i="10"/>
  <c r="GM122" i="10"/>
  <c r="GD122" i="10"/>
  <c r="GE122" i="10"/>
  <c r="GF122" i="10"/>
  <c r="GH122" i="10"/>
  <c r="GG122" i="10"/>
  <c r="GG158" i="10"/>
  <c r="GI158" i="10"/>
  <c r="GB158" i="10"/>
  <c r="GJ158" i="10"/>
  <c r="GF158" i="10"/>
  <c r="GH158" i="10"/>
  <c r="GK158" i="10"/>
  <c r="GL158" i="10"/>
  <c r="GM158" i="10"/>
  <c r="GC158" i="10"/>
  <c r="GE158" i="10"/>
  <c r="GD158" i="10"/>
  <c r="GD142" i="10"/>
  <c r="GL142" i="10"/>
  <c r="GE142" i="10"/>
  <c r="GM142" i="10"/>
  <c r="GF142" i="10"/>
  <c r="GG142" i="10"/>
  <c r="GH142" i="10"/>
  <c r="GI142" i="10"/>
  <c r="GB142" i="10"/>
  <c r="GJ142" i="10"/>
  <c r="GC142" i="10"/>
  <c r="GK142" i="10"/>
  <c r="GB32" i="10"/>
  <c r="GJ32" i="10"/>
  <c r="GC32" i="10"/>
  <c r="GK32" i="10"/>
  <c r="GD32" i="10"/>
  <c r="GL32" i="10"/>
  <c r="GE32" i="10"/>
  <c r="GM32" i="10"/>
  <c r="GF32" i="10"/>
  <c r="GG32" i="10"/>
  <c r="GH32" i="10"/>
  <c r="GI32" i="10"/>
  <c r="GB61" i="10"/>
  <c r="GC61" i="10"/>
  <c r="GD61" i="10"/>
  <c r="GE61" i="10"/>
  <c r="GM61" i="10"/>
  <c r="GI61" i="10"/>
  <c r="GG61" i="10"/>
  <c r="GL61" i="10"/>
  <c r="GK61" i="10"/>
  <c r="GH61" i="10"/>
  <c r="GF61" i="10"/>
  <c r="GJ61" i="10"/>
  <c r="GE84" i="10"/>
  <c r="GM84" i="10"/>
  <c r="GF84" i="10"/>
  <c r="GG84" i="10"/>
  <c r="GH84" i="10"/>
  <c r="GI84" i="10"/>
  <c r="GB84" i="10"/>
  <c r="GJ84" i="10"/>
  <c r="GC84" i="10"/>
  <c r="GK84" i="10"/>
  <c r="GD84" i="10"/>
  <c r="GL84" i="10"/>
  <c r="GI97" i="10"/>
  <c r="GB97" i="10"/>
  <c r="GJ97" i="10"/>
  <c r="GC97" i="10"/>
  <c r="GK97" i="10"/>
  <c r="GD97" i="10"/>
  <c r="GL97" i="10"/>
  <c r="GE97" i="10"/>
  <c r="GM97" i="10"/>
  <c r="GF97" i="10"/>
  <c r="GG97" i="10"/>
  <c r="GH97" i="10"/>
  <c r="GE106" i="10"/>
  <c r="GM106" i="10"/>
  <c r="GF106" i="10"/>
  <c r="GG106" i="10"/>
  <c r="GH106" i="10"/>
  <c r="GI106" i="10"/>
  <c r="GB106" i="10"/>
  <c r="GJ106" i="10"/>
  <c r="GC106" i="10"/>
  <c r="GK106" i="10"/>
  <c r="GD106" i="10"/>
  <c r="GL106" i="10"/>
  <c r="GI115" i="10"/>
  <c r="GB115" i="10"/>
  <c r="GJ115" i="10"/>
  <c r="GC115" i="10"/>
  <c r="GK115" i="10"/>
  <c r="GD115" i="10"/>
  <c r="GL115" i="10"/>
  <c r="GE115" i="10"/>
  <c r="GM115" i="10"/>
  <c r="GF115" i="10"/>
  <c r="GG115" i="10"/>
  <c r="GH115" i="10"/>
  <c r="GH139" i="10"/>
  <c r="GI139" i="10"/>
  <c r="GB139" i="10"/>
  <c r="GJ139" i="10"/>
  <c r="GC139" i="10"/>
  <c r="GK139" i="10"/>
  <c r="GL139" i="10"/>
  <c r="GD139" i="10"/>
  <c r="GE139" i="10"/>
  <c r="GM139" i="10"/>
  <c r="GF139" i="10"/>
  <c r="GG139" i="10"/>
  <c r="GH143" i="10"/>
  <c r="GI143" i="10"/>
  <c r="GB143" i="10"/>
  <c r="GJ143" i="10"/>
  <c r="GC143" i="10"/>
  <c r="GK143" i="10"/>
  <c r="GL143" i="10"/>
  <c r="GD143" i="10"/>
  <c r="GE143" i="10"/>
  <c r="GM143" i="10"/>
  <c r="GF143" i="10"/>
  <c r="GG143" i="10"/>
  <c r="GC151" i="10"/>
  <c r="GK151" i="10"/>
  <c r="GE151" i="10"/>
  <c r="GM151" i="10"/>
  <c r="GF151" i="10"/>
  <c r="GB151" i="10"/>
  <c r="GD151" i="10"/>
  <c r="GG151" i="10"/>
  <c r="GH151" i="10"/>
  <c r="GL151" i="10"/>
  <c r="GI151" i="10"/>
  <c r="GJ151" i="10"/>
  <c r="GC161" i="10"/>
  <c r="GK161" i="10"/>
  <c r="GE161" i="10"/>
  <c r="GM161" i="10"/>
  <c r="GF161" i="10"/>
  <c r="GJ161" i="10"/>
  <c r="GL161" i="10"/>
  <c r="GH161" i="10"/>
  <c r="GB161" i="10"/>
  <c r="GG161" i="10"/>
  <c r="GD161" i="10"/>
  <c r="GI161" i="10"/>
  <c r="GB66" i="10"/>
  <c r="GJ66" i="10"/>
  <c r="GC66" i="10"/>
  <c r="GK66" i="10"/>
  <c r="GD66" i="10"/>
  <c r="GL66" i="10"/>
  <c r="GE66" i="10"/>
  <c r="GM66" i="10"/>
  <c r="GF66" i="10"/>
  <c r="GG66" i="10"/>
  <c r="GH66" i="10"/>
  <c r="GI66" i="10"/>
  <c r="GB72" i="10"/>
  <c r="GJ72" i="10"/>
  <c r="GC72" i="10"/>
  <c r="GK72" i="10"/>
  <c r="GD72" i="10"/>
  <c r="GL72" i="10"/>
  <c r="GE72" i="10"/>
  <c r="GM72" i="10"/>
  <c r="GF72" i="10"/>
  <c r="GG72" i="10"/>
  <c r="GH72" i="10"/>
  <c r="GI72" i="10"/>
  <c r="GI75" i="10"/>
  <c r="GB75" i="10"/>
  <c r="GJ75" i="10"/>
  <c r="GC75" i="10"/>
  <c r="GK75" i="10"/>
  <c r="GD75" i="10"/>
  <c r="GL75" i="10"/>
  <c r="GE75" i="10"/>
  <c r="GM75" i="10"/>
  <c r="GF75" i="10"/>
  <c r="GG75" i="10"/>
  <c r="GH75" i="10"/>
  <c r="GI85" i="10"/>
  <c r="GB85" i="10"/>
  <c r="GJ85" i="10"/>
  <c r="GC85" i="10"/>
  <c r="GK85" i="10"/>
  <c r="GD85" i="10"/>
  <c r="GL85" i="10"/>
  <c r="GE85" i="10"/>
  <c r="GM85" i="10"/>
  <c r="GF85" i="10"/>
  <c r="GG85" i="10"/>
  <c r="GH85" i="10"/>
  <c r="GI107" i="10"/>
  <c r="GB107" i="10"/>
  <c r="GJ107" i="10"/>
  <c r="GC107" i="10"/>
  <c r="GK107" i="10"/>
  <c r="GD107" i="10"/>
  <c r="GL107" i="10"/>
  <c r="GE107" i="10"/>
  <c r="GM107" i="10"/>
  <c r="GF107" i="10"/>
  <c r="GG107" i="10"/>
  <c r="GH107" i="10"/>
  <c r="GE148" i="10"/>
  <c r="GF148" i="10"/>
  <c r="GG148" i="10"/>
  <c r="GI148" i="10"/>
  <c r="GB148" i="10"/>
  <c r="GJ148" i="10"/>
  <c r="GL148" i="10"/>
  <c r="GM148" i="10"/>
  <c r="GC148" i="10"/>
  <c r="GK148" i="10"/>
  <c r="GD148" i="10"/>
  <c r="GH148" i="10"/>
  <c r="GG156" i="10"/>
  <c r="GI156" i="10"/>
  <c r="GB156" i="10"/>
  <c r="GJ156" i="10"/>
  <c r="GF156" i="10"/>
  <c r="GH156" i="10"/>
  <c r="GK156" i="10"/>
  <c r="GL156" i="10"/>
  <c r="GM156" i="10"/>
  <c r="GC156" i="10"/>
  <c r="GE156" i="10"/>
  <c r="GD156" i="10"/>
  <c r="GE144" i="10"/>
  <c r="GM144" i="10"/>
  <c r="GF144" i="10"/>
  <c r="GG144" i="10"/>
  <c r="GH144" i="10"/>
  <c r="GI144" i="10"/>
  <c r="GB144" i="10"/>
  <c r="GJ144" i="10"/>
  <c r="GK144" i="10"/>
  <c r="GC144" i="10"/>
  <c r="GD144" i="10"/>
  <c r="GL144" i="10"/>
  <c r="GG154" i="10"/>
  <c r="GI154" i="10"/>
  <c r="GB154" i="10"/>
  <c r="GJ154" i="10"/>
  <c r="GD154" i="10"/>
  <c r="GE154" i="10"/>
  <c r="GF154" i="10"/>
  <c r="GH154" i="10"/>
  <c r="GK154" i="10"/>
  <c r="GC154" i="10"/>
  <c r="GL154" i="10"/>
  <c r="GM154" i="10"/>
  <c r="GB16" i="10"/>
  <c r="GJ16" i="10"/>
  <c r="GC16" i="10"/>
  <c r="GK16" i="10"/>
  <c r="GD16" i="10"/>
  <c r="GL16" i="10"/>
  <c r="GE16" i="10"/>
  <c r="GM16" i="10"/>
  <c r="GF16" i="10"/>
  <c r="GG16" i="10"/>
  <c r="GH16" i="10"/>
  <c r="GI16" i="10"/>
  <c r="GB20" i="10"/>
  <c r="GJ20" i="10"/>
  <c r="GC20" i="10"/>
  <c r="GK20" i="10"/>
  <c r="GD20" i="10"/>
  <c r="GL20" i="10"/>
  <c r="GE20" i="10"/>
  <c r="GM20" i="10"/>
  <c r="GF20" i="10"/>
  <c r="GG20" i="10"/>
  <c r="GH20" i="10"/>
  <c r="GI20" i="10"/>
  <c r="GB24" i="10"/>
  <c r="GJ24" i="10"/>
  <c r="GC24" i="10"/>
  <c r="GK24" i="10"/>
  <c r="GD24" i="10"/>
  <c r="GL24" i="10"/>
  <c r="GE24" i="10"/>
  <c r="GM24" i="10"/>
  <c r="GF24" i="10"/>
  <c r="GG24" i="10"/>
  <c r="GH24" i="10"/>
  <c r="GI24" i="10"/>
  <c r="GB28" i="10"/>
  <c r="GJ28" i="10"/>
  <c r="GC28" i="10"/>
  <c r="GK28" i="10"/>
  <c r="GD28" i="10"/>
  <c r="GL28" i="10"/>
  <c r="GE28" i="10"/>
  <c r="GM28" i="10"/>
  <c r="GF28" i="10"/>
  <c r="GG28" i="10"/>
  <c r="GH28" i="10"/>
  <c r="GI28" i="10"/>
  <c r="GB73" i="10"/>
  <c r="GC73" i="10"/>
  <c r="GD73" i="10"/>
  <c r="GI73" i="10"/>
  <c r="GJ73" i="10"/>
  <c r="GK73" i="10"/>
  <c r="GL73" i="10"/>
  <c r="GE73" i="10"/>
  <c r="GM73" i="10"/>
  <c r="GF73" i="10"/>
  <c r="GG73" i="10"/>
  <c r="GH73" i="10"/>
  <c r="GF21" i="10"/>
  <c r="GG21" i="10"/>
  <c r="GH21" i="10"/>
  <c r="GI21" i="10"/>
  <c r="GB21" i="10"/>
  <c r="GJ21" i="10"/>
  <c r="GC21" i="10"/>
  <c r="GK21" i="10"/>
  <c r="GD21" i="10"/>
  <c r="GL21" i="10"/>
  <c r="GM21" i="10"/>
  <c r="GE21" i="10"/>
  <c r="GF29" i="10"/>
  <c r="GG29" i="10"/>
  <c r="GH29" i="10"/>
  <c r="GI29" i="10"/>
  <c r="GB29" i="10"/>
  <c r="GJ29" i="10"/>
  <c r="GC29" i="10"/>
  <c r="GK29" i="10"/>
  <c r="GD29" i="10"/>
  <c r="GL29" i="10"/>
  <c r="GE29" i="10"/>
  <c r="GM29" i="10"/>
  <c r="GF43" i="10"/>
  <c r="GG43" i="10"/>
  <c r="GH43" i="10"/>
  <c r="GI43" i="10"/>
  <c r="GB43" i="10"/>
  <c r="GJ43" i="10"/>
  <c r="GC43" i="10"/>
  <c r="GK43" i="10"/>
  <c r="GD43" i="10"/>
  <c r="GL43" i="10"/>
  <c r="GE43" i="10"/>
  <c r="GM43" i="10"/>
  <c r="GF51" i="10"/>
  <c r="GG51" i="10"/>
  <c r="GH51" i="10"/>
  <c r="GI51" i="10"/>
  <c r="GB51" i="10"/>
  <c r="GJ51" i="10"/>
  <c r="GC51" i="10"/>
  <c r="GK51" i="10"/>
  <c r="GD51" i="10"/>
  <c r="GL51" i="10"/>
  <c r="GE51" i="10"/>
  <c r="GM51" i="10"/>
  <c r="GF55" i="10"/>
  <c r="GG55" i="10"/>
  <c r="GH55" i="10"/>
  <c r="GI55" i="10"/>
  <c r="GB55" i="10"/>
  <c r="GJ55" i="10"/>
  <c r="GC55" i="10"/>
  <c r="GK55" i="10"/>
  <c r="GD55" i="10"/>
  <c r="GL55" i="10"/>
  <c r="GE55" i="10"/>
  <c r="GM55" i="10"/>
  <c r="GB68" i="10"/>
  <c r="GJ68" i="10"/>
  <c r="GC68" i="10"/>
  <c r="GK68" i="10"/>
  <c r="GD68" i="10"/>
  <c r="GL68" i="10"/>
  <c r="GE68" i="10"/>
  <c r="GM68" i="10"/>
  <c r="GF68" i="10"/>
  <c r="GG68" i="10"/>
  <c r="GH68" i="10"/>
  <c r="GI68" i="10"/>
  <c r="GE119" i="10"/>
  <c r="GM119" i="10"/>
  <c r="GF119" i="10"/>
  <c r="GG119" i="10"/>
  <c r="GI119" i="10"/>
  <c r="GJ119" i="10"/>
  <c r="GK119" i="10"/>
  <c r="GL119" i="10"/>
  <c r="GB119" i="10"/>
  <c r="GC119" i="10"/>
  <c r="GH119" i="10"/>
  <c r="GD119" i="10"/>
  <c r="GF65" i="10"/>
  <c r="GG65" i="10"/>
  <c r="GH65" i="10"/>
  <c r="GI65" i="10"/>
  <c r="GB65" i="10"/>
  <c r="GJ65" i="10"/>
  <c r="GC65" i="10"/>
  <c r="GK65" i="10"/>
  <c r="GD65" i="10"/>
  <c r="GL65" i="10"/>
  <c r="GE65" i="10"/>
  <c r="GM65" i="10"/>
  <c r="GG150" i="10"/>
  <c r="GI150" i="10"/>
  <c r="GB150" i="10"/>
  <c r="GJ150" i="10"/>
  <c r="GC150" i="10"/>
  <c r="GD150" i="10"/>
  <c r="GL150" i="10"/>
  <c r="GM150" i="10"/>
  <c r="GE150" i="10"/>
  <c r="GF150" i="10"/>
  <c r="GH150" i="10"/>
  <c r="GK150" i="10"/>
  <c r="GC159" i="10"/>
  <c r="GK159" i="10"/>
  <c r="GE159" i="10"/>
  <c r="GM159" i="10"/>
  <c r="GF159" i="10"/>
  <c r="GI159" i="10"/>
  <c r="GJ159" i="10"/>
  <c r="GH159" i="10"/>
  <c r="GL159" i="10"/>
  <c r="GD159" i="10"/>
  <c r="GB159" i="10"/>
  <c r="GG159" i="10"/>
  <c r="GF35" i="10"/>
  <c r="GG35" i="10"/>
  <c r="GH35" i="10"/>
  <c r="GI35" i="10"/>
  <c r="GB35" i="10"/>
  <c r="GJ35" i="10"/>
  <c r="GC35" i="10"/>
  <c r="GK35" i="10"/>
  <c r="GD35" i="10"/>
  <c r="GL35" i="10"/>
  <c r="GE35" i="10"/>
  <c r="GM35" i="10"/>
  <c r="GF41" i="10"/>
  <c r="GG41" i="10"/>
  <c r="GH41" i="10"/>
  <c r="GI41" i="10"/>
  <c r="GB41" i="10"/>
  <c r="GJ41" i="10"/>
  <c r="GC41" i="10"/>
  <c r="GK41" i="10"/>
  <c r="GD41" i="10"/>
  <c r="GL41" i="10"/>
  <c r="GE41" i="10"/>
  <c r="GM41" i="10"/>
  <c r="GB58" i="10"/>
  <c r="GJ58" i="10"/>
  <c r="GC58" i="10"/>
  <c r="GK58" i="10"/>
  <c r="GD58" i="10"/>
  <c r="GL58" i="10"/>
  <c r="GE58" i="10"/>
  <c r="GM58" i="10"/>
  <c r="GF58" i="10"/>
  <c r="GG58" i="10"/>
  <c r="GH58" i="10"/>
  <c r="GI58" i="10"/>
  <c r="GF69" i="10"/>
  <c r="GG69" i="10"/>
  <c r="GH69" i="10"/>
  <c r="GI69" i="10"/>
  <c r="GB69" i="10"/>
  <c r="GJ69" i="10"/>
  <c r="GC69" i="10"/>
  <c r="GK69" i="10"/>
  <c r="GD69" i="10"/>
  <c r="GL69" i="10"/>
  <c r="GE69" i="10"/>
  <c r="GM69" i="10"/>
  <c r="GI79" i="10"/>
  <c r="GB79" i="10"/>
  <c r="GJ79" i="10"/>
  <c r="GC79" i="10"/>
  <c r="GK79" i="10"/>
  <c r="GD79" i="10"/>
  <c r="GL79" i="10"/>
  <c r="GE79" i="10"/>
  <c r="GM79" i="10"/>
  <c r="GF79" i="10"/>
  <c r="GG79" i="10"/>
  <c r="GH79" i="10"/>
  <c r="GI111" i="10"/>
  <c r="GB111" i="10"/>
  <c r="GJ111" i="10"/>
  <c r="GC111" i="10"/>
  <c r="GK111" i="10"/>
  <c r="GD111" i="10"/>
  <c r="GL111" i="10"/>
  <c r="GE111" i="10"/>
  <c r="GM111" i="10"/>
  <c r="GF111" i="10"/>
  <c r="GG111" i="10"/>
  <c r="GH111" i="10"/>
  <c r="GC155" i="10"/>
  <c r="GK155" i="10"/>
  <c r="GE155" i="10"/>
  <c r="GM155" i="10"/>
  <c r="GF155" i="10"/>
  <c r="GG155" i="10"/>
  <c r="GH155" i="10"/>
  <c r="GB155" i="10"/>
  <c r="GI155" i="10"/>
  <c r="GJ155" i="10"/>
  <c r="GL155" i="10"/>
  <c r="GD155" i="10"/>
  <c r="GH135" i="10"/>
  <c r="GI135" i="10"/>
  <c r="GB135" i="10"/>
  <c r="GJ135" i="10"/>
  <c r="GC135" i="10"/>
  <c r="GK135" i="10"/>
  <c r="GL135" i="10"/>
  <c r="GD135" i="10"/>
  <c r="GE135" i="10"/>
  <c r="GM135" i="10"/>
  <c r="GF135" i="10"/>
  <c r="GG135" i="10"/>
  <c r="GD134" i="10"/>
  <c r="GL134" i="10"/>
  <c r="GE134" i="10"/>
  <c r="GM134" i="10"/>
  <c r="GF134" i="10"/>
  <c r="GG134" i="10"/>
  <c r="GH134" i="10"/>
  <c r="GI134" i="10"/>
  <c r="GB134" i="10"/>
  <c r="GJ134" i="10"/>
  <c r="GK134" i="10"/>
  <c r="GC134" i="10"/>
  <c r="GD140" i="10"/>
  <c r="GL140" i="10"/>
  <c r="GE140" i="10"/>
  <c r="GM140" i="10"/>
  <c r="GF140" i="10"/>
  <c r="GG140" i="10"/>
  <c r="GH140" i="10"/>
  <c r="GI140" i="10"/>
  <c r="GB140" i="10"/>
  <c r="GJ140" i="10"/>
  <c r="GK140" i="10"/>
  <c r="GC140" i="10"/>
  <c r="GB38" i="10"/>
  <c r="GJ38" i="10"/>
  <c r="GC38" i="10"/>
  <c r="GK38" i="10"/>
  <c r="GD38" i="10"/>
  <c r="GL38" i="10"/>
  <c r="GE38" i="10"/>
  <c r="GM38" i="10"/>
  <c r="GF38" i="10"/>
  <c r="GG38" i="10"/>
  <c r="GH38" i="10"/>
  <c r="GI38" i="10"/>
  <c r="GF39" i="10"/>
  <c r="GG39" i="10"/>
  <c r="GH39" i="10"/>
  <c r="GI39" i="10"/>
  <c r="GB39" i="10"/>
  <c r="GJ39" i="10"/>
  <c r="GC39" i="10"/>
  <c r="GK39" i="10"/>
  <c r="GD39" i="10"/>
  <c r="GL39" i="10"/>
  <c r="GE39" i="10"/>
  <c r="GM39" i="10"/>
  <c r="GB56" i="10"/>
  <c r="GJ56" i="10"/>
  <c r="GC56" i="10"/>
  <c r="GK56" i="10"/>
  <c r="GD56" i="10"/>
  <c r="GL56" i="10"/>
  <c r="GE56" i="10"/>
  <c r="GM56" i="10"/>
  <c r="GF56" i="10"/>
  <c r="GG56" i="10"/>
  <c r="GH56" i="10"/>
  <c r="GI56" i="10"/>
  <c r="GD126" i="10"/>
  <c r="GL126" i="10"/>
  <c r="GE126" i="10"/>
  <c r="GM126" i="10"/>
  <c r="GF126" i="10"/>
  <c r="GG126" i="10"/>
  <c r="GH126" i="10"/>
  <c r="GI126" i="10"/>
  <c r="GB126" i="10"/>
  <c r="GJ126" i="10"/>
  <c r="GC126" i="10"/>
  <c r="GK126" i="10"/>
  <c r="FJ75" i="10"/>
  <c r="FN75" i="10"/>
  <c r="FJ21" i="10"/>
  <c r="FN21" i="10"/>
  <c r="FN24" i="10"/>
  <c r="FJ24" i="10"/>
  <c r="FJ38" i="10"/>
  <c r="FN38" i="10"/>
  <c r="FN56" i="10"/>
  <c r="FJ56" i="10"/>
  <c r="FJ83" i="10"/>
  <c r="FN83" i="10"/>
  <c r="FN87" i="10"/>
  <c r="FJ87" i="10"/>
  <c r="FJ122" i="10"/>
  <c r="FN122" i="10"/>
  <c r="FN79" i="10"/>
  <c r="FJ79" i="10"/>
  <c r="FN89" i="10"/>
  <c r="FJ89" i="10"/>
  <c r="FN151" i="10"/>
  <c r="FJ151" i="10"/>
  <c r="FJ132" i="10"/>
  <c r="FN132" i="10"/>
  <c r="FJ139" i="10"/>
  <c r="FN139" i="10"/>
  <c r="FJ158" i="10"/>
  <c r="FN158" i="10"/>
  <c r="FJ29" i="10"/>
  <c r="FN29" i="10"/>
  <c r="FJ35" i="10"/>
  <c r="FN35" i="10"/>
  <c r="FN39" i="10"/>
  <c r="FJ39" i="10"/>
  <c r="FJ61" i="10"/>
  <c r="FN61" i="10"/>
  <c r="FN72" i="10"/>
  <c r="FJ72" i="10"/>
  <c r="FN73" i="10"/>
  <c r="FJ73" i="10"/>
  <c r="FJ147" i="10"/>
  <c r="FN147" i="10"/>
  <c r="FJ155" i="10"/>
  <c r="FN155" i="10"/>
  <c r="FN143" i="10"/>
  <c r="FJ143" i="10"/>
  <c r="FJ65" i="10"/>
  <c r="FN65" i="10"/>
  <c r="FJ140" i="10"/>
  <c r="FN140" i="10"/>
  <c r="FN159" i="10"/>
  <c r="FJ159" i="10"/>
  <c r="FN144" i="10"/>
  <c r="FJ144" i="10"/>
  <c r="FJ28" i="10"/>
  <c r="FN28" i="10"/>
  <c r="FJ36" i="10"/>
  <c r="FN36" i="10"/>
  <c r="FJ84" i="10"/>
  <c r="FN84" i="10"/>
  <c r="FJ85" i="10"/>
  <c r="FN85" i="10"/>
  <c r="FN95" i="10"/>
  <c r="FJ95" i="10"/>
  <c r="FN136" i="10"/>
  <c r="FJ136" i="10"/>
  <c r="FJ20" i="10"/>
  <c r="FN20" i="10"/>
  <c r="FN41" i="10"/>
  <c r="FJ41" i="10"/>
  <c r="FN152" i="10"/>
  <c r="FJ152" i="10"/>
  <c r="FN16" i="10"/>
  <c r="FJ16" i="10"/>
  <c r="FN96" i="10"/>
  <c r="FJ96" i="10"/>
  <c r="FJ126" i="10"/>
  <c r="FN126" i="10"/>
  <c r="FJ148" i="10"/>
  <c r="FN148" i="10"/>
  <c r="FJ134" i="10"/>
  <c r="FN134" i="10"/>
  <c r="FJ51" i="10"/>
  <c r="FN51" i="10"/>
  <c r="FN97" i="10"/>
  <c r="FJ97" i="10"/>
  <c r="FJ106" i="10"/>
  <c r="FN106" i="10"/>
  <c r="FJ107" i="10"/>
  <c r="FN107" i="10"/>
  <c r="FN111" i="10"/>
  <c r="FJ111" i="10"/>
  <c r="FJ150" i="10"/>
  <c r="FN150" i="10"/>
  <c r="FJ142" i="10"/>
  <c r="FN142" i="10"/>
  <c r="FJ156" i="10"/>
  <c r="FN156" i="10"/>
  <c r="FJ43" i="10"/>
  <c r="FN43" i="10"/>
  <c r="FJ68" i="10"/>
  <c r="FN68" i="10"/>
  <c r="FJ69" i="10"/>
  <c r="FN69" i="10"/>
  <c r="FJ115" i="10"/>
  <c r="FN115" i="10"/>
  <c r="FN119" i="10"/>
  <c r="FJ119" i="10"/>
  <c r="FJ135" i="10"/>
  <c r="FN135" i="10"/>
  <c r="FJ19" i="10"/>
  <c r="FN19" i="10"/>
  <c r="FN32" i="10"/>
  <c r="FJ32" i="10"/>
  <c r="FJ58" i="10"/>
  <c r="FN58" i="10"/>
  <c r="FJ66" i="10"/>
  <c r="FN66" i="10"/>
  <c r="FJ124" i="10"/>
  <c r="FN124" i="10"/>
  <c r="FM136" i="10"/>
  <c r="FF136" i="10"/>
  <c r="FG136" i="10"/>
  <c r="FO136" i="10"/>
  <c r="FH136" i="10"/>
  <c r="FP136" i="10"/>
  <c r="FI136" i="10"/>
  <c r="FQ136" i="10"/>
  <c r="FL136" i="10"/>
  <c r="FR136" i="10"/>
  <c r="FK136" i="10"/>
  <c r="FR20" i="10"/>
  <c r="FK20" i="10"/>
  <c r="FL20" i="10"/>
  <c r="FM20" i="10"/>
  <c r="FF20" i="10"/>
  <c r="FG20" i="10"/>
  <c r="FO20" i="10"/>
  <c r="FI20" i="10"/>
  <c r="FQ20" i="10"/>
  <c r="FH20" i="10"/>
  <c r="FP20" i="10"/>
  <c r="FI41" i="10"/>
  <c r="FQ41" i="10"/>
  <c r="FR41" i="10"/>
  <c r="FK41" i="10"/>
  <c r="FL41" i="10"/>
  <c r="FM41" i="10"/>
  <c r="FF41" i="10"/>
  <c r="FH41" i="10"/>
  <c r="FP41" i="10"/>
  <c r="FG41" i="10"/>
  <c r="FO41" i="10"/>
  <c r="FI65" i="10"/>
  <c r="FQ65" i="10"/>
  <c r="FR65" i="10"/>
  <c r="FK65" i="10"/>
  <c r="FL65" i="10"/>
  <c r="FM65" i="10"/>
  <c r="FF65" i="10"/>
  <c r="FH65" i="10"/>
  <c r="FP65" i="10"/>
  <c r="FO65" i="10"/>
  <c r="FG65" i="10"/>
  <c r="FH75" i="10"/>
  <c r="FP75" i="10"/>
  <c r="FI75" i="10"/>
  <c r="FQ75" i="10"/>
  <c r="FR75" i="10"/>
  <c r="FK75" i="10"/>
  <c r="FL75" i="10"/>
  <c r="FM75" i="10"/>
  <c r="FF75" i="10"/>
  <c r="FG75" i="10"/>
  <c r="FO75" i="10"/>
  <c r="FL79" i="10"/>
  <c r="FM79" i="10"/>
  <c r="FF79" i="10"/>
  <c r="FG79" i="10"/>
  <c r="FO79" i="10"/>
  <c r="FH79" i="10"/>
  <c r="FP79" i="10"/>
  <c r="FI79" i="10"/>
  <c r="FQ79" i="10"/>
  <c r="FK79" i="10"/>
  <c r="FR79" i="10"/>
  <c r="FR89" i="10"/>
  <c r="FK89" i="10"/>
  <c r="FL89" i="10"/>
  <c r="FM89" i="10"/>
  <c r="FF89" i="10"/>
  <c r="FG89" i="10"/>
  <c r="FO89" i="10"/>
  <c r="FH89" i="10"/>
  <c r="FI89" i="10"/>
  <c r="FP89" i="10"/>
  <c r="FQ89" i="10"/>
  <c r="FM21" i="10"/>
  <c r="FF21" i="10"/>
  <c r="FG21" i="10"/>
  <c r="FO21" i="10"/>
  <c r="FH21" i="10"/>
  <c r="FP21" i="10"/>
  <c r="FI21" i="10"/>
  <c r="FQ21" i="10"/>
  <c r="FR21" i="10"/>
  <c r="FL21" i="10"/>
  <c r="FK21" i="10"/>
  <c r="FF24" i="10"/>
  <c r="FG24" i="10"/>
  <c r="FO24" i="10"/>
  <c r="FH24" i="10"/>
  <c r="FP24" i="10"/>
  <c r="FI24" i="10"/>
  <c r="FQ24" i="10"/>
  <c r="FR24" i="10"/>
  <c r="FK24" i="10"/>
  <c r="FM24" i="10"/>
  <c r="FL24" i="10"/>
  <c r="FH38" i="10"/>
  <c r="FP38" i="10"/>
  <c r="FI38" i="10"/>
  <c r="FQ38" i="10"/>
  <c r="FR38" i="10"/>
  <c r="FK38" i="10"/>
  <c r="FL38" i="10"/>
  <c r="FM38" i="10"/>
  <c r="FG38" i="10"/>
  <c r="FO38" i="10"/>
  <c r="FF38" i="10"/>
  <c r="FF56" i="10"/>
  <c r="FG56" i="10"/>
  <c r="FO56" i="10"/>
  <c r="FH56" i="10"/>
  <c r="FP56" i="10"/>
  <c r="FI56" i="10"/>
  <c r="FQ56" i="10"/>
  <c r="FR56" i="10"/>
  <c r="FK56" i="10"/>
  <c r="FM56" i="10"/>
  <c r="FL56" i="10"/>
  <c r="FH83" i="10"/>
  <c r="FP83" i="10"/>
  <c r="FI83" i="10"/>
  <c r="FQ83" i="10"/>
  <c r="FR83" i="10"/>
  <c r="FK83" i="10"/>
  <c r="FL83" i="10"/>
  <c r="FM83" i="10"/>
  <c r="FF83" i="10"/>
  <c r="FO83" i="10"/>
  <c r="FG83" i="10"/>
  <c r="FL87" i="10"/>
  <c r="FM87" i="10"/>
  <c r="FF87" i="10"/>
  <c r="FG87" i="10"/>
  <c r="FO87" i="10"/>
  <c r="FH87" i="10"/>
  <c r="FP87" i="10"/>
  <c r="FI87" i="10"/>
  <c r="FQ87" i="10"/>
  <c r="FK87" i="10"/>
  <c r="FR87" i="10"/>
  <c r="FK122" i="10"/>
  <c r="FL122" i="10"/>
  <c r="FM122" i="10"/>
  <c r="FF122" i="10"/>
  <c r="FG122" i="10"/>
  <c r="FO122" i="10"/>
  <c r="FR122" i="10"/>
  <c r="FI122" i="10"/>
  <c r="FQ122" i="10"/>
  <c r="FP122" i="10"/>
  <c r="FH122" i="10"/>
  <c r="FK151" i="10"/>
  <c r="FL151" i="10"/>
  <c r="FM151" i="10"/>
  <c r="FI151" i="10"/>
  <c r="FQ151" i="10"/>
  <c r="FR151" i="10"/>
  <c r="FO151" i="10"/>
  <c r="FP151" i="10"/>
  <c r="FF151" i="10"/>
  <c r="FG151" i="10"/>
  <c r="FH151" i="10"/>
  <c r="FI132" i="10"/>
  <c r="FQ132" i="10"/>
  <c r="FR132" i="10"/>
  <c r="FK132" i="10"/>
  <c r="FL132" i="10"/>
  <c r="FM132" i="10"/>
  <c r="FH132" i="10"/>
  <c r="FP132" i="10"/>
  <c r="FF132" i="10"/>
  <c r="FG132" i="10"/>
  <c r="FO132" i="10"/>
  <c r="FF139" i="10"/>
  <c r="FG139" i="10"/>
  <c r="FO139" i="10"/>
  <c r="FH139" i="10"/>
  <c r="FP139" i="10"/>
  <c r="FI139" i="10"/>
  <c r="FQ139" i="10"/>
  <c r="FR139" i="10"/>
  <c r="FM139" i="10"/>
  <c r="FK139" i="10"/>
  <c r="FL139" i="10"/>
  <c r="FK158" i="10"/>
  <c r="FG158" i="10"/>
  <c r="FL158" i="10"/>
  <c r="FM158" i="10"/>
  <c r="FF158" i="10"/>
  <c r="FO158" i="10"/>
  <c r="FH158" i="10"/>
  <c r="FP158" i="10"/>
  <c r="FR158" i="10"/>
  <c r="FI158" i="10"/>
  <c r="FQ158" i="10"/>
  <c r="FM29" i="10"/>
  <c r="FF29" i="10"/>
  <c r="FG29" i="10"/>
  <c r="FO29" i="10"/>
  <c r="FH29" i="10"/>
  <c r="FP29" i="10"/>
  <c r="FI29" i="10"/>
  <c r="FQ29" i="10"/>
  <c r="FR29" i="10"/>
  <c r="FL29" i="10"/>
  <c r="FK29" i="10"/>
  <c r="FG35" i="10"/>
  <c r="FO35" i="10"/>
  <c r="FH35" i="10"/>
  <c r="FP35" i="10"/>
  <c r="FI35" i="10"/>
  <c r="FQ35" i="10"/>
  <c r="FR35" i="10"/>
  <c r="FK35" i="10"/>
  <c r="FL35" i="10"/>
  <c r="FF35" i="10"/>
  <c r="FM35" i="10"/>
  <c r="FK39" i="10"/>
  <c r="FL39" i="10"/>
  <c r="FM39" i="10"/>
  <c r="FF39" i="10"/>
  <c r="FG39" i="10"/>
  <c r="FO39" i="10"/>
  <c r="FH39" i="10"/>
  <c r="FP39" i="10"/>
  <c r="FR39" i="10"/>
  <c r="FI39" i="10"/>
  <c r="FQ39" i="10"/>
  <c r="FM61" i="10"/>
  <c r="FF61" i="10"/>
  <c r="FG61" i="10"/>
  <c r="FO61" i="10"/>
  <c r="FH61" i="10"/>
  <c r="FP61" i="10"/>
  <c r="FI61" i="10"/>
  <c r="FQ61" i="10"/>
  <c r="FR61" i="10"/>
  <c r="FL61" i="10"/>
  <c r="FK61" i="10"/>
  <c r="FG72" i="10"/>
  <c r="FO72" i="10"/>
  <c r="FH72" i="10"/>
  <c r="FP72" i="10"/>
  <c r="FI72" i="10"/>
  <c r="FQ72" i="10"/>
  <c r="FR72" i="10"/>
  <c r="FK72" i="10"/>
  <c r="FL72" i="10"/>
  <c r="FF72" i="10"/>
  <c r="FM72" i="10"/>
  <c r="FR73" i="10"/>
  <c r="FK73" i="10"/>
  <c r="FL73" i="10"/>
  <c r="FM73" i="10"/>
  <c r="FF73" i="10"/>
  <c r="FG73" i="10"/>
  <c r="FO73" i="10"/>
  <c r="FH73" i="10"/>
  <c r="FQ73" i="10"/>
  <c r="FI73" i="10"/>
  <c r="FP73" i="10"/>
  <c r="FG147" i="10"/>
  <c r="FO147" i="10"/>
  <c r="FH147" i="10"/>
  <c r="FP147" i="10"/>
  <c r="FI147" i="10"/>
  <c r="FQ147" i="10"/>
  <c r="FM147" i="10"/>
  <c r="FR147" i="10"/>
  <c r="FF147" i="10"/>
  <c r="FL147" i="10"/>
  <c r="FK147" i="10"/>
  <c r="FR155" i="10"/>
  <c r="FK155" i="10"/>
  <c r="FL155" i="10"/>
  <c r="FF155" i="10"/>
  <c r="FM155" i="10"/>
  <c r="FG155" i="10"/>
  <c r="FO155" i="10"/>
  <c r="FI155" i="10"/>
  <c r="FH155" i="10"/>
  <c r="FP155" i="10"/>
  <c r="FQ155" i="10"/>
  <c r="FR140" i="10"/>
  <c r="FK140" i="10"/>
  <c r="FL140" i="10"/>
  <c r="FH140" i="10"/>
  <c r="FP140" i="10"/>
  <c r="FI140" i="10"/>
  <c r="FQ140" i="10"/>
  <c r="FM140" i="10"/>
  <c r="FO140" i="10"/>
  <c r="FF140" i="10"/>
  <c r="FG140" i="10"/>
  <c r="FF159" i="10"/>
  <c r="FP159" i="10"/>
  <c r="FR159" i="10"/>
  <c r="FG159" i="10"/>
  <c r="FO159" i="10"/>
  <c r="FH159" i="10"/>
  <c r="FI159" i="10"/>
  <c r="FQ159" i="10"/>
  <c r="FK159" i="10"/>
  <c r="FL159" i="10"/>
  <c r="FM159" i="10"/>
  <c r="FF144" i="10"/>
  <c r="FG144" i="10"/>
  <c r="FO144" i="10"/>
  <c r="FH144" i="10"/>
  <c r="FP144" i="10"/>
  <c r="FL144" i="10"/>
  <c r="FI144" i="10"/>
  <c r="FK144" i="10"/>
  <c r="FQ144" i="10"/>
  <c r="FM144" i="10"/>
  <c r="FR144" i="10"/>
  <c r="FR28" i="10"/>
  <c r="FK28" i="10"/>
  <c r="FL28" i="10"/>
  <c r="FM28" i="10"/>
  <c r="FF28" i="10"/>
  <c r="FG28" i="10"/>
  <c r="FO28" i="10"/>
  <c r="FI28" i="10"/>
  <c r="FQ28" i="10"/>
  <c r="FH28" i="10"/>
  <c r="FP28" i="10"/>
  <c r="FR36" i="10"/>
  <c r="FK36" i="10"/>
  <c r="FL36" i="10"/>
  <c r="FM36" i="10"/>
  <c r="FF36" i="10"/>
  <c r="FG36" i="10"/>
  <c r="FO36" i="10"/>
  <c r="FI36" i="10"/>
  <c r="FQ36" i="10"/>
  <c r="FH36" i="10"/>
  <c r="FP36" i="10"/>
  <c r="FK84" i="10"/>
  <c r="FL84" i="10"/>
  <c r="FM84" i="10"/>
  <c r="FF84" i="10"/>
  <c r="FG84" i="10"/>
  <c r="FO84" i="10"/>
  <c r="FH84" i="10"/>
  <c r="FP84" i="10"/>
  <c r="FI84" i="10"/>
  <c r="FQ84" i="10"/>
  <c r="FR84" i="10"/>
  <c r="FF85" i="10"/>
  <c r="FG85" i="10"/>
  <c r="FO85" i="10"/>
  <c r="FH85" i="10"/>
  <c r="FP85" i="10"/>
  <c r="FI85" i="10"/>
  <c r="FQ85" i="10"/>
  <c r="FR85" i="10"/>
  <c r="FK85" i="10"/>
  <c r="FL85" i="10"/>
  <c r="FM85" i="10"/>
  <c r="FL95" i="10"/>
  <c r="FM95" i="10"/>
  <c r="FF95" i="10"/>
  <c r="FG95" i="10"/>
  <c r="FO95" i="10"/>
  <c r="FH95" i="10"/>
  <c r="FP95" i="10"/>
  <c r="FI95" i="10"/>
  <c r="FQ95" i="10"/>
  <c r="FK95" i="10"/>
  <c r="FR95" i="10"/>
  <c r="FF152" i="10"/>
  <c r="FG152" i="10"/>
  <c r="FO152" i="10"/>
  <c r="FH152" i="10"/>
  <c r="FP152" i="10"/>
  <c r="FL152" i="10"/>
  <c r="FM152" i="10"/>
  <c r="FQ152" i="10"/>
  <c r="FR152" i="10"/>
  <c r="FI152" i="10"/>
  <c r="FK152" i="10"/>
  <c r="FF16" i="10"/>
  <c r="FG16" i="10"/>
  <c r="FO16" i="10"/>
  <c r="FH16" i="10"/>
  <c r="FP16" i="10"/>
  <c r="FI16" i="10"/>
  <c r="FQ16" i="10"/>
  <c r="FR16" i="10"/>
  <c r="FK16" i="10"/>
  <c r="FM16" i="10"/>
  <c r="FL16" i="10"/>
  <c r="FG96" i="10"/>
  <c r="FO96" i="10"/>
  <c r="FH96" i="10"/>
  <c r="FP96" i="10"/>
  <c r="FI96" i="10"/>
  <c r="FQ96" i="10"/>
  <c r="FR96" i="10"/>
  <c r="FK96" i="10"/>
  <c r="FL96" i="10"/>
  <c r="FM96" i="10"/>
  <c r="FF96" i="10"/>
  <c r="FG126" i="10"/>
  <c r="FO126" i="10"/>
  <c r="FH126" i="10"/>
  <c r="FP126" i="10"/>
  <c r="FI126" i="10"/>
  <c r="FQ126" i="10"/>
  <c r="FR126" i="10"/>
  <c r="FK126" i="10"/>
  <c r="FF126" i="10"/>
  <c r="FL126" i="10"/>
  <c r="FM126" i="10"/>
  <c r="FR148" i="10"/>
  <c r="FK148" i="10"/>
  <c r="FL148" i="10"/>
  <c r="FH148" i="10"/>
  <c r="FP148" i="10"/>
  <c r="FQ148" i="10"/>
  <c r="FF148" i="10"/>
  <c r="FG148" i="10"/>
  <c r="FM148" i="10"/>
  <c r="FO148" i="10"/>
  <c r="FI148" i="10"/>
  <c r="FG134" i="10"/>
  <c r="FO134" i="10"/>
  <c r="FH134" i="10"/>
  <c r="FP134" i="10"/>
  <c r="FI134" i="10"/>
  <c r="FQ134" i="10"/>
  <c r="FR134" i="10"/>
  <c r="FK134" i="10"/>
  <c r="FF134" i="10"/>
  <c r="FL134" i="10"/>
  <c r="FM134" i="10"/>
  <c r="FG51" i="10"/>
  <c r="FO51" i="10"/>
  <c r="FH51" i="10"/>
  <c r="FP51" i="10"/>
  <c r="FI51" i="10"/>
  <c r="FQ51" i="10"/>
  <c r="FR51" i="10"/>
  <c r="FK51" i="10"/>
  <c r="FL51" i="10"/>
  <c r="FF51" i="10"/>
  <c r="FM51" i="10"/>
  <c r="FR97" i="10"/>
  <c r="FK97" i="10"/>
  <c r="FL97" i="10"/>
  <c r="FM97" i="10"/>
  <c r="FF97" i="10"/>
  <c r="FG97" i="10"/>
  <c r="FO97" i="10"/>
  <c r="FH97" i="10"/>
  <c r="FI97" i="10"/>
  <c r="FP97" i="10"/>
  <c r="FQ97" i="10"/>
  <c r="FM106" i="10"/>
  <c r="FF106" i="10"/>
  <c r="FG106" i="10"/>
  <c r="FO106" i="10"/>
  <c r="FH106" i="10"/>
  <c r="FP106" i="10"/>
  <c r="FI106" i="10"/>
  <c r="FQ106" i="10"/>
  <c r="FR106" i="10"/>
  <c r="FK106" i="10"/>
  <c r="FL106" i="10"/>
  <c r="FH107" i="10"/>
  <c r="FP107" i="10"/>
  <c r="FI107" i="10"/>
  <c r="FQ107" i="10"/>
  <c r="FR107" i="10"/>
  <c r="FK107" i="10"/>
  <c r="FL107" i="10"/>
  <c r="FM107" i="10"/>
  <c r="FF107" i="10"/>
  <c r="FG107" i="10"/>
  <c r="FO107" i="10"/>
  <c r="FL111" i="10"/>
  <c r="FM111" i="10"/>
  <c r="FF111" i="10"/>
  <c r="FG111" i="10"/>
  <c r="FO111" i="10"/>
  <c r="FH111" i="10"/>
  <c r="FP111" i="10"/>
  <c r="FI111" i="10"/>
  <c r="FQ111" i="10"/>
  <c r="FK111" i="10"/>
  <c r="FR111" i="10"/>
  <c r="FH150" i="10"/>
  <c r="FP150" i="10"/>
  <c r="FI150" i="10"/>
  <c r="FQ150" i="10"/>
  <c r="FR150" i="10"/>
  <c r="FF150" i="10"/>
  <c r="FG150" i="10"/>
  <c r="FK150" i="10"/>
  <c r="FL150" i="10"/>
  <c r="FM150" i="10"/>
  <c r="FO150" i="10"/>
  <c r="FH142" i="10"/>
  <c r="FP142" i="10"/>
  <c r="FI142" i="10"/>
  <c r="FQ142" i="10"/>
  <c r="FR142" i="10"/>
  <c r="FF142" i="10"/>
  <c r="FO142" i="10"/>
  <c r="FG142" i="10"/>
  <c r="FK142" i="10"/>
  <c r="FL142" i="10"/>
  <c r="FM142" i="10"/>
  <c r="FM156" i="10"/>
  <c r="FO156" i="10"/>
  <c r="FQ156" i="10"/>
  <c r="FF156" i="10"/>
  <c r="FG156" i="10"/>
  <c r="FH156" i="10"/>
  <c r="FP156" i="10"/>
  <c r="FR156" i="10"/>
  <c r="FL156" i="10"/>
  <c r="FK156" i="10"/>
  <c r="FI156" i="10"/>
  <c r="FG43" i="10"/>
  <c r="FO43" i="10"/>
  <c r="FH43" i="10"/>
  <c r="FP43" i="10"/>
  <c r="FI43" i="10"/>
  <c r="FQ43" i="10"/>
  <c r="FR43" i="10"/>
  <c r="FK43" i="10"/>
  <c r="FL43" i="10"/>
  <c r="FF43" i="10"/>
  <c r="FM43" i="10"/>
  <c r="FF68" i="10"/>
  <c r="FK68" i="10"/>
  <c r="FL68" i="10"/>
  <c r="FM68" i="10"/>
  <c r="FG68" i="10"/>
  <c r="FO68" i="10"/>
  <c r="FH68" i="10"/>
  <c r="FP68" i="10"/>
  <c r="FI68" i="10"/>
  <c r="FR68" i="10"/>
  <c r="FQ68" i="10"/>
  <c r="FF69" i="10"/>
  <c r="FG69" i="10"/>
  <c r="FO69" i="10"/>
  <c r="FH69" i="10"/>
  <c r="FP69" i="10"/>
  <c r="FI69" i="10"/>
  <c r="FQ69" i="10"/>
  <c r="FR69" i="10"/>
  <c r="FK69" i="10"/>
  <c r="FL69" i="10"/>
  <c r="FM69" i="10"/>
  <c r="FF115" i="10"/>
  <c r="FG115" i="10"/>
  <c r="FO115" i="10"/>
  <c r="FH115" i="10"/>
  <c r="FP115" i="10"/>
  <c r="FI115" i="10"/>
  <c r="FQ115" i="10"/>
  <c r="FR115" i="10"/>
  <c r="FM115" i="10"/>
  <c r="FK115" i="10"/>
  <c r="FL115" i="10"/>
  <c r="FR119" i="10"/>
  <c r="FK119" i="10"/>
  <c r="FL119" i="10"/>
  <c r="FM119" i="10"/>
  <c r="FF119" i="10"/>
  <c r="FI119" i="10"/>
  <c r="FQ119" i="10"/>
  <c r="FG119" i="10"/>
  <c r="FH119" i="10"/>
  <c r="FO119" i="10"/>
  <c r="FP119" i="10"/>
  <c r="FK143" i="10"/>
  <c r="FL143" i="10"/>
  <c r="FM143" i="10"/>
  <c r="FI143" i="10"/>
  <c r="FQ143" i="10"/>
  <c r="FR143" i="10"/>
  <c r="FF143" i="10"/>
  <c r="FG143" i="10"/>
  <c r="FH143" i="10"/>
  <c r="FO143" i="10"/>
  <c r="FP143" i="10"/>
  <c r="FR135" i="10"/>
  <c r="FK135" i="10"/>
  <c r="FL135" i="10"/>
  <c r="FM135" i="10"/>
  <c r="FF135" i="10"/>
  <c r="FI135" i="10"/>
  <c r="FQ135" i="10"/>
  <c r="FO135" i="10"/>
  <c r="FP135" i="10"/>
  <c r="FH135" i="10"/>
  <c r="FG135" i="10"/>
  <c r="FG19" i="10"/>
  <c r="FO19" i="10"/>
  <c r="FH19" i="10"/>
  <c r="FP19" i="10"/>
  <c r="FI19" i="10"/>
  <c r="FQ19" i="10"/>
  <c r="FR19" i="10"/>
  <c r="FK19" i="10"/>
  <c r="FL19" i="10"/>
  <c r="FF19" i="10"/>
  <c r="FM19" i="10"/>
  <c r="FF32" i="10"/>
  <c r="FG32" i="10"/>
  <c r="FO32" i="10"/>
  <c r="FH32" i="10"/>
  <c r="FP32" i="10"/>
  <c r="FI32" i="10"/>
  <c r="FQ32" i="10"/>
  <c r="FR32" i="10"/>
  <c r="FK32" i="10"/>
  <c r="FM32" i="10"/>
  <c r="FL32" i="10"/>
  <c r="FL58" i="10"/>
  <c r="FM58" i="10"/>
  <c r="FF58" i="10"/>
  <c r="FG58" i="10"/>
  <c r="FO58" i="10"/>
  <c r="FH58" i="10"/>
  <c r="FP58" i="10"/>
  <c r="FI58" i="10"/>
  <c r="FQ58" i="10"/>
  <c r="FK58" i="10"/>
  <c r="FR58" i="10"/>
  <c r="FL66" i="10"/>
  <c r="FM66" i="10"/>
  <c r="FF66" i="10"/>
  <c r="FG66" i="10"/>
  <c r="FO66" i="10"/>
  <c r="FH66" i="10"/>
  <c r="FP66" i="10"/>
  <c r="FI66" i="10"/>
  <c r="FQ66" i="10"/>
  <c r="FK66" i="10"/>
  <c r="FR66" i="10"/>
  <c r="FI124" i="10"/>
  <c r="FQ124" i="10"/>
  <c r="FR124" i="10"/>
  <c r="FK124" i="10"/>
  <c r="FL124" i="10"/>
  <c r="FM124" i="10"/>
  <c r="FH124" i="10"/>
  <c r="FP124" i="10"/>
  <c r="FF124" i="10"/>
  <c r="FG124" i="10"/>
  <c r="FO124" i="10"/>
  <c r="GN72" i="10"/>
  <c r="FB147" i="10"/>
  <c r="GN43" i="10"/>
  <c r="GN79" i="10"/>
  <c r="GN38" i="10"/>
  <c r="FC147" i="10"/>
  <c r="FX155" i="10"/>
  <c r="GV47" i="10"/>
  <c r="GW47" i="10" s="1"/>
  <c r="EO125" i="9"/>
  <c r="EU125" i="9" s="1"/>
  <c r="EN125" i="9"/>
  <c r="JA130" i="10"/>
  <c r="FD55" i="10"/>
  <c r="FE55" i="10" s="1"/>
  <c r="FM83" i="9"/>
  <c r="FN83" i="9"/>
  <c r="EA149" i="9"/>
  <c r="DN60" i="9"/>
  <c r="DZ149" i="9"/>
  <c r="EZ154" i="9"/>
  <c r="FC47" i="10"/>
  <c r="DA123" i="9"/>
  <c r="FO150" i="9"/>
  <c r="FT150" i="9" s="1"/>
  <c r="HR55" i="10"/>
  <c r="IA55" i="10" s="1"/>
  <c r="FM150" i="9"/>
  <c r="JA125" i="10"/>
  <c r="EA150" i="9"/>
  <c r="EB150" i="9"/>
  <c r="JI65" i="10"/>
  <c r="JG65" i="10"/>
  <c r="EN149" i="9"/>
  <c r="FA28" i="9"/>
  <c r="DO60" i="9"/>
  <c r="HQ55" i="10"/>
  <c r="FB28" i="9"/>
  <c r="FC28" i="9" s="1"/>
  <c r="FG28" i="9" s="1"/>
  <c r="EM105" i="9"/>
  <c r="DB123" i="9"/>
  <c r="DC123" i="9" s="1"/>
  <c r="DA138" i="9"/>
  <c r="GT47" i="10"/>
  <c r="DM150" i="9"/>
  <c r="FD47" i="10"/>
  <c r="FE47" i="10" s="1"/>
  <c r="DO150" i="9"/>
  <c r="DP150" i="9" s="1"/>
  <c r="DO149" i="9"/>
  <c r="DU149" i="9" s="1"/>
  <c r="FA65" i="9"/>
  <c r="FB57" i="9"/>
  <c r="FC57" i="9" s="1"/>
  <c r="DN149" i="9"/>
  <c r="EU29" i="9"/>
  <c r="EV29" i="9" s="1"/>
  <c r="ET29" i="9"/>
  <c r="EG29" i="9"/>
  <c r="FN65" i="9"/>
  <c r="FA154" i="9"/>
  <c r="DN154" i="9"/>
  <c r="DO154" i="9"/>
  <c r="JH132" i="10"/>
  <c r="FA19" i="9"/>
  <c r="JG147" i="10"/>
  <c r="GU132" i="10"/>
  <c r="EM150" i="9"/>
  <c r="DA55" i="9"/>
  <c r="EZ65" i="9"/>
  <c r="FA150" i="9"/>
  <c r="GN36" i="10"/>
  <c r="FM154" i="9"/>
  <c r="FO154" i="9"/>
  <c r="HR147" i="10"/>
  <c r="IA147" i="10" s="1"/>
  <c r="GO36" i="10"/>
  <c r="EA138" i="9"/>
  <c r="DM125" i="9"/>
  <c r="DO125" i="9"/>
  <c r="EM121" i="9"/>
  <c r="JA119" i="10"/>
  <c r="CZ141" i="9"/>
  <c r="CZ19" i="9"/>
  <c r="EM149" i="9"/>
  <c r="DA19" i="9"/>
  <c r="FS75" i="10"/>
  <c r="CZ82" i="9"/>
  <c r="EN154" i="9"/>
  <c r="EO154" i="9"/>
  <c r="EU154" i="9" s="1"/>
  <c r="EV154" i="9" s="1"/>
  <c r="FX65" i="10"/>
  <c r="FM125" i="9"/>
  <c r="DA38" i="9"/>
  <c r="FN125" i="9"/>
  <c r="CZ38" i="9"/>
  <c r="HP155" i="10"/>
  <c r="FB149" i="9"/>
  <c r="FC149" i="9" s="1"/>
  <c r="FM149" i="9"/>
  <c r="FC155" i="10"/>
  <c r="FB55" i="10"/>
  <c r="FB65" i="10"/>
  <c r="FN149" i="9"/>
  <c r="FA125" i="9"/>
  <c r="FB155" i="10"/>
  <c r="FB125" i="9"/>
  <c r="FC125" i="9" s="1"/>
  <c r="FA60" i="9"/>
  <c r="GO41" i="10"/>
  <c r="EA60" i="9"/>
  <c r="EZ141" i="9"/>
  <c r="DA150" i="9"/>
  <c r="GV155" i="10"/>
  <c r="EZ60" i="9"/>
  <c r="IM47" i="10"/>
  <c r="IN47" i="10" s="1"/>
  <c r="IO47" i="10" s="1"/>
  <c r="EB60" i="9"/>
  <c r="FA141" i="9"/>
  <c r="DB150" i="9"/>
  <c r="DC150" i="9" s="1"/>
  <c r="IK47" i="10"/>
  <c r="JH147" i="10"/>
  <c r="JA124" i="10"/>
  <c r="FZ47" i="10"/>
  <c r="HP65" i="10"/>
  <c r="FY65" i="10"/>
  <c r="FA82" i="9"/>
  <c r="FX47" i="10"/>
  <c r="HR65" i="10"/>
  <c r="IA65" i="10" s="1"/>
  <c r="FM60" i="9"/>
  <c r="FS66" i="10"/>
  <c r="GO38" i="10"/>
  <c r="JG47" i="10"/>
  <c r="FN60" i="9"/>
  <c r="FS20" i="10"/>
  <c r="GV65" i="10"/>
  <c r="JI47" i="10"/>
  <c r="FS69" i="10"/>
  <c r="GT65" i="10"/>
  <c r="JA131" i="10"/>
  <c r="HK85" i="10"/>
  <c r="FS39" i="10"/>
  <c r="FS84" i="10"/>
  <c r="DM82" i="9"/>
  <c r="FS95" i="10"/>
  <c r="GU55" i="10"/>
  <c r="FS83" i="10"/>
  <c r="IF97" i="10"/>
  <c r="EB141" i="9"/>
  <c r="GT155" i="10"/>
  <c r="JA122" i="10"/>
  <c r="FS85" i="10"/>
  <c r="FS87" i="10"/>
  <c r="FS29" i="10"/>
  <c r="DA141" i="9"/>
  <c r="DZ141" i="9"/>
  <c r="FY132" i="10"/>
  <c r="JG132" i="10"/>
  <c r="HR155" i="10"/>
  <c r="IA155" i="10" s="1"/>
  <c r="FA149" i="9"/>
  <c r="FA83" i="9"/>
  <c r="CZ138" i="9"/>
  <c r="GO43" i="10"/>
  <c r="EB123" i="9"/>
  <c r="FM123" i="9"/>
  <c r="FB38" i="9"/>
  <c r="FC38" i="9" s="1"/>
  <c r="GO72" i="10"/>
  <c r="FP29" i="9"/>
  <c r="DU29" i="9"/>
  <c r="FT29" i="9"/>
  <c r="DB149" i="9"/>
  <c r="DC149" i="9" s="1"/>
  <c r="DP29" i="9"/>
  <c r="DB65" i="9"/>
  <c r="DC65" i="9" s="1"/>
  <c r="CZ149" i="9"/>
  <c r="FX147" i="10"/>
  <c r="DA154" i="9"/>
  <c r="FS56" i="10"/>
  <c r="CZ65" i="9"/>
  <c r="FY147" i="10"/>
  <c r="DB154" i="9"/>
  <c r="DC154" i="9" s="1"/>
  <c r="CZ83" i="9"/>
  <c r="GN28" i="10"/>
  <c r="FB20" i="9"/>
  <c r="FC20" i="9" s="1"/>
  <c r="FG20" i="9" s="1"/>
  <c r="DA83" i="9"/>
  <c r="FS16" i="10"/>
  <c r="GO21" i="10"/>
  <c r="FS115" i="10"/>
  <c r="EZ138" i="9"/>
  <c r="FS61" i="10"/>
  <c r="FA138" i="9"/>
  <c r="DO141" i="9"/>
  <c r="GT132" i="10"/>
  <c r="FS19" i="10"/>
  <c r="FS96" i="10"/>
  <c r="GO28" i="10"/>
  <c r="FS32" i="10"/>
  <c r="HK51" i="10"/>
  <c r="FS68" i="10"/>
  <c r="GO35" i="10"/>
  <c r="HR15" i="10"/>
  <c r="IA15" i="10" s="1"/>
  <c r="HQ15" i="10"/>
  <c r="HP15" i="10"/>
  <c r="JB16" i="10"/>
  <c r="JA16" i="10"/>
  <c r="GU17" i="10"/>
  <c r="GV17" i="10"/>
  <c r="GT17" i="10"/>
  <c r="FC18" i="10"/>
  <c r="FD18" i="10"/>
  <c r="FE18" i="10" s="1"/>
  <c r="FB18" i="10"/>
  <c r="HJ19" i="10"/>
  <c r="HK19" i="10"/>
  <c r="GW19" i="10"/>
  <c r="JB20" i="10"/>
  <c r="JA20" i="10"/>
  <c r="HJ21" i="10"/>
  <c r="HK21" i="10"/>
  <c r="GW21" i="10"/>
  <c r="FC22" i="10"/>
  <c r="FD22" i="10"/>
  <c r="FE22" i="10" s="1"/>
  <c r="FB22" i="10"/>
  <c r="GU23" i="10"/>
  <c r="GV23" i="10"/>
  <c r="GT23" i="10"/>
  <c r="HK24" i="10"/>
  <c r="HJ24" i="10"/>
  <c r="GW24" i="10"/>
  <c r="HK28" i="10"/>
  <c r="HJ28" i="10"/>
  <c r="GW28" i="10"/>
  <c r="JB28" i="10"/>
  <c r="JA28" i="10"/>
  <c r="HK29" i="10"/>
  <c r="HJ29" i="10"/>
  <c r="GW29" i="10"/>
  <c r="JB32" i="10"/>
  <c r="JA32" i="10"/>
  <c r="HQ33" i="10"/>
  <c r="HR33" i="10"/>
  <c r="IA33" i="10" s="1"/>
  <c r="HP33" i="10"/>
  <c r="GU34" i="10"/>
  <c r="GT34" i="10"/>
  <c r="GV34" i="10"/>
  <c r="JB35" i="10"/>
  <c r="JA35" i="10"/>
  <c r="FS35" i="10"/>
  <c r="HK36" i="10"/>
  <c r="GW36" i="10"/>
  <c r="HJ36" i="10"/>
  <c r="IL37" i="10"/>
  <c r="IK37" i="10"/>
  <c r="IM37" i="10"/>
  <c r="IN37" i="10" s="1"/>
  <c r="IO37" i="10" s="1"/>
  <c r="FC37" i="10"/>
  <c r="FB37" i="10"/>
  <c r="FD37" i="10"/>
  <c r="FE37" i="10" s="1"/>
  <c r="HK38" i="10"/>
  <c r="GW38" i="10"/>
  <c r="HJ38" i="10"/>
  <c r="JB39" i="10"/>
  <c r="JA39" i="10"/>
  <c r="GU40" i="10"/>
  <c r="GT40" i="10"/>
  <c r="GV40" i="10"/>
  <c r="JB41" i="10"/>
  <c r="JA41" i="10"/>
  <c r="FS41" i="10"/>
  <c r="GU42" i="10"/>
  <c r="GT42" i="10"/>
  <c r="GV42" i="10"/>
  <c r="JB43" i="10"/>
  <c r="JA43" i="10"/>
  <c r="FS43" i="10"/>
  <c r="GU44" i="10"/>
  <c r="GT44" i="10"/>
  <c r="GV44" i="10"/>
  <c r="IL45" i="10"/>
  <c r="IK45" i="10"/>
  <c r="IM45" i="10"/>
  <c r="IN45" i="10" s="1"/>
  <c r="IO45" i="10" s="1"/>
  <c r="FC45" i="10"/>
  <c r="FB45" i="10"/>
  <c r="FD45" i="10"/>
  <c r="FE45" i="10" s="1"/>
  <c r="GU46" i="10"/>
  <c r="GT46" i="10"/>
  <c r="GV46" i="10"/>
  <c r="GU48" i="10"/>
  <c r="GT48" i="10"/>
  <c r="GV48" i="10"/>
  <c r="IL49" i="10"/>
  <c r="IK49" i="10"/>
  <c r="IM49" i="10"/>
  <c r="IN49" i="10" s="1"/>
  <c r="IO49" i="10" s="1"/>
  <c r="FC49" i="10"/>
  <c r="FB49" i="10"/>
  <c r="FD49" i="10"/>
  <c r="FE49" i="10" s="1"/>
  <c r="GU50" i="10"/>
  <c r="GT50" i="10"/>
  <c r="GV50" i="10"/>
  <c r="JB51" i="10"/>
  <c r="JA51" i="10"/>
  <c r="FS51" i="10"/>
  <c r="GU52" i="10"/>
  <c r="GT52" i="10"/>
  <c r="GV52" i="10"/>
  <c r="IL53" i="10"/>
  <c r="IK53" i="10"/>
  <c r="IM53" i="10"/>
  <c r="IN53" i="10" s="1"/>
  <c r="IO53" i="10" s="1"/>
  <c r="FC53" i="10"/>
  <c r="FB53" i="10"/>
  <c r="FD53" i="10"/>
  <c r="FE53" i="10" s="1"/>
  <c r="GU54" i="10"/>
  <c r="GT54" i="10"/>
  <c r="GV54" i="10"/>
  <c r="JB55" i="10"/>
  <c r="JA55" i="10"/>
  <c r="HK56" i="10"/>
  <c r="GW56" i="10"/>
  <c r="HJ56" i="10"/>
  <c r="IL57" i="10"/>
  <c r="IK57" i="10"/>
  <c r="IM57" i="10"/>
  <c r="IN57" i="10" s="1"/>
  <c r="IO57" i="10" s="1"/>
  <c r="FC57" i="10"/>
  <c r="FB57" i="10"/>
  <c r="FD57" i="10"/>
  <c r="FE57" i="10" s="1"/>
  <c r="HK58" i="10"/>
  <c r="GW58" i="10"/>
  <c r="HJ58" i="10"/>
  <c r="IL59" i="10"/>
  <c r="IK59" i="10"/>
  <c r="IM59" i="10"/>
  <c r="IN59" i="10" s="1"/>
  <c r="IO59" i="10" s="1"/>
  <c r="FC59" i="10"/>
  <c r="FB59" i="10"/>
  <c r="FD59" i="10"/>
  <c r="FE59" i="10" s="1"/>
  <c r="GU60" i="10"/>
  <c r="GT60" i="10"/>
  <c r="GV60" i="10"/>
  <c r="JB61" i="10"/>
  <c r="JA61" i="10"/>
  <c r="GU62" i="10"/>
  <c r="GT62" i="10"/>
  <c r="GV62" i="10"/>
  <c r="FC63" i="10"/>
  <c r="FB63" i="10"/>
  <c r="FD63" i="10"/>
  <c r="FE63" i="10" s="1"/>
  <c r="GU64" i="10"/>
  <c r="GV64" i="10"/>
  <c r="GT64" i="10"/>
  <c r="JB65" i="10"/>
  <c r="JA65" i="10"/>
  <c r="JB66" i="10"/>
  <c r="JA66" i="10"/>
  <c r="FC67" i="10"/>
  <c r="FD67" i="10"/>
  <c r="FE67" i="10" s="1"/>
  <c r="FB67" i="10"/>
  <c r="GU70" i="10"/>
  <c r="GT70" i="10"/>
  <c r="GV70" i="10"/>
  <c r="FC71" i="10"/>
  <c r="FB71" i="10"/>
  <c r="FD71" i="10"/>
  <c r="FE71" i="10" s="1"/>
  <c r="GU74" i="10"/>
  <c r="GT74" i="10"/>
  <c r="GV74" i="10"/>
  <c r="GU76" i="10"/>
  <c r="GT76" i="10"/>
  <c r="GV76" i="10"/>
  <c r="FC77" i="10"/>
  <c r="FB77" i="10"/>
  <c r="FD77" i="10"/>
  <c r="FE77" i="10" s="1"/>
  <c r="GU78" i="10"/>
  <c r="GT78" i="10"/>
  <c r="GV78" i="10"/>
  <c r="GU80" i="10"/>
  <c r="GT80" i="10"/>
  <c r="GV80" i="10"/>
  <c r="FC81" i="10"/>
  <c r="FB81" i="10"/>
  <c r="FD81" i="10"/>
  <c r="FE81" i="10" s="1"/>
  <c r="IL82" i="10"/>
  <c r="IM82" i="10"/>
  <c r="IN82" i="10" s="1"/>
  <c r="IO82" i="10" s="1"/>
  <c r="IK82" i="10"/>
  <c r="FC82" i="10"/>
  <c r="FD82" i="10"/>
  <c r="FE82" i="10" s="1"/>
  <c r="FB82" i="10"/>
  <c r="JB83" i="10"/>
  <c r="JA83" i="10"/>
  <c r="HK83" i="10"/>
  <c r="HJ83" i="10"/>
  <c r="GW83" i="10"/>
  <c r="JB84" i="10"/>
  <c r="JA84" i="10"/>
  <c r="HK84" i="10"/>
  <c r="HJ84" i="10"/>
  <c r="GW84" i="10"/>
  <c r="JB85" i="10"/>
  <c r="JA85" i="10"/>
  <c r="HJ85" i="10"/>
  <c r="GW85" i="10"/>
  <c r="FC86" i="10"/>
  <c r="FD86" i="10"/>
  <c r="FE86" i="10" s="1"/>
  <c r="FB86" i="10"/>
  <c r="FC88" i="10"/>
  <c r="FB88" i="10"/>
  <c r="FD88" i="10"/>
  <c r="FE88" i="10" s="1"/>
  <c r="JB89" i="10"/>
  <c r="JA89" i="10"/>
  <c r="FC90" i="10"/>
  <c r="FB90" i="10"/>
  <c r="FD90" i="10"/>
  <c r="FE90" i="10" s="1"/>
  <c r="GV91" i="10"/>
  <c r="GT91" i="10"/>
  <c r="GU91" i="10"/>
  <c r="FD92" i="10"/>
  <c r="FE92" i="10" s="1"/>
  <c r="FB92" i="10"/>
  <c r="FC92" i="10"/>
  <c r="GV93" i="10"/>
  <c r="GT93" i="10"/>
  <c r="GU93" i="10"/>
  <c r="FD94" i="10"/>
  <c r="FE94" i="10" s="1"/>
  <c r="FB94" i="10"/>
  <c r="FC94" i="10"/>
  <c r="JB95" i="10"/>
  <c r="JA95" i="10"/>
  <c r="HK96" i="10"/>
  <c r="HJ96" i="10"/>
  <c r="GW96" i="10"/>
  <c r="JB97" i="10"/>
  <c r="JA97" i="10"/>
  <c r="FS97" i="10"/>
  <c r="FD98" i="10"/>
  <c r="FE98" i="10" s="1"/>
  <c r="FC98" i="10"/>
  <c r="FB98" i="10"/>
  <c r="GV98" i="10"/>
  <c r="GU98" i="10"/>
  <c r="GT98" i="10"/>
  <c r="IM99" i="10"/>
  <c r="IN99" i="10" s="1"/>
  <c r="IO99" i="10" s="1"/>
  <c r="IL99" i="10"/>
  <c r="IK99" i="10"/>
  <c r="FD99" i="10"/>
  <c r="FE99" i="10" s="1"/>
  <c r="FC99" i="10"/>
  <c r="FB99" i="10"/>
  <c r="GV100" i="10"/>
  <c r="GU100" i="10"/>
  <c r="GT100" i="10"/>
  <c r="IL101" i="10"/>
  <c r="IK101" i="10"/>
  <c r="IM101" i="10"/>
  <c r="IN101" i="10" s="1"/>
  <c r="IO101" i="10" s="1"/>
  <c r="FD101" i="10"/>
  <c r="FE101" i="10" s="1"/>
  <c r="FC101" i="10"/>
  <c r="FB101" i="10"/>
  <c r="GU102" i="10"/>
  <c r="GT102" i="10"/>
  <c r="GV102" i="10"/>
  <c r="IL103" i="10"/>
  <c r="IK103" i="10"/>
  <c r="IM103" i="10"/>
  <c r="IN103" i="10" s="1"/>
  <c r="IO103" i="10" s="1"/>
  <c r="FC103" i="10"/>
  <c r="FB103" i="10"/>
  <c r="FD103" i="10"/>
  <c r="FE103" i="10" s="1"/>
  <c r="GU104" i="10"/>
  <c r="GT104" i="10"/>
  <c r="GV104" i="10"/>
  <c r="IL105" i="10"/>
  <c r="IK105" i="10"/>
  <c r="IM105" i="10"/>
  <c r="IN105" i="10" s="1"/>
  <c r="IO105" i="10" s="1"/>
  <c r="FC105" i="10"/>
  <c r="FB105" i="10"/>
  <c r="FD105" i="10"/>
  <c r="FE105" i="10" s="1"/>
  <c r="JB106" i="10"/>
  <c r="JA106" i="10"/>
  <c r="HK106" i="10"/>
  <c r="HJ106" i="10"/>
  <c r="GW106" i="10"/>
  <c r="FS106" i="10"/>
  <c r="JB107" i="10"/>
  <c r="JA107" i="10"/>
  <c r="HK107" i="10"/>
  <c r="HJ107" i="10"/>
  <c r="GW107" i="10"/>
  <c r="FS107" i="10"/>
  <c r="FC108" i="10"/>
  <c r="FD108" i="10"/>
  <c r="FE108" i="10" s="1"/>
  <c r="FB108" i="10"/>
  <c r="GU109" i="10"/>
  <c r="GV109" i="10"/>
  <c r="GT109" i="10"/>
  <c r="IL109" i="10"/>
  <c r="IK109" i="10"/>
  <c r="IM109" i="10"/>
  <c r="IN109" i="10" s="1"/>
  <c r="IO109" i="10" s="1"/>
  <c r="FC110" i="10"/>
  <c r="FD110" i="10"/>
  <c r="FE110" i="10" s="1"/>
  <c r="FB110" i="10"/>
  <c r="GU110" i="10"/>
  <c r="GT110" i="10"/>
  <c r="GV110" i="10"/>
  <c r="FS111" i="10"/>
  <c r="FC112" i="10"/>
  <c r="FD112" i="10"/>
  <c r="FE112" i="10" s="1"/>
  <c r="FB112" i="10"/>
  <c r="GU112" i="10"/>
  <c r="GT112" i="10"/>
  <c r="GV112" i="10"/>
  <c r="GU113" i="10"/>
  <c r="GV113" i="10"/>
  <c r="GT113" i="10"/>
  <c r="FC114" i="10"/>
  <c r="FD114" i="10"/>
  <c r="FE114" i="10" s="1"/>
  <c r="FB114" i="10"/>
  <c r="HK115" i="10"/>
  <c r="GW115" i="10"/>
  <c r="HJ115" i="10"/>
  <c r="FC116" i="10"/>
  <c r="FD116" i="10"/>
  <c r="FE116" i="10" s="1"/>
  <c r="FB116" i="10"/>
  <c r="GU117" i="10"/>
  <c r="GV117" i="10"/>
  <c r="GT117" i="10"/>
  <c r="FC118" i="10"/>
  <c r="FD118" i="10"/>
  <c r="FE118" i="10" s="1"/>
  <c r="FB118" i="10"/>
  <c r="HK119" i="10"/>
  <c r="GW119" i="10"/>
  <c r="HJ119" i="10"/>
  <c r="FC120" i="10"/>
  <c r="FD120" i="10"/>
  <c r="FE120" i="10" s="1"/>
  <c r="FB120" i="10"/>
  <c r="GU120" i="10"/>
  <c r="GT120" i="10"/>
  <c r="GV120" i="10"/>
  <c r="GU121" i="10"/>
  <c r="GV121" i="10"/>
  <c r="GT121" i="10"/>
  <c r="FC121" i="10"/>
  <c r="FB121" i="10"/>
  <c r="FD121" i="10"/>
  <c r="FE121" i="10" s="1"/>
  <c r="GU123" i="10"/>
  <c r="GV123" i="10"/>
  <c r="GT123" i="10"/>
  <c r="FC125" i="10"/>
  <c r="FD125" i="10"/>
  <c r="FE125" i="10" s="1"/>
  <c r="FB125" i="10"/>
  <c r="HK126" i="10"/>
  <c r="HJ126" i="10"/>
  <c r="GW126" i="10"/>
  <c r="GU127" i="10"/>
  <c r="GV127" i="10"/>
  <c r="GT127" i="10"/>
  <c r="FC128" i="10"/>
  <c r="FD128" i="10"/>
  <c r="FE128" i="10" s="1"/>
  <c r="FB128" i="10"/>
  <c r="GU129" i="10"/>
  <c r="GT129" i="10"/>
  <c r="GV129" i="10"/>
  <c r="FC130" i="10"/>
  <c r="FB130" i="10"/>
  <c r="FD130" i="10"/>
  <c r="FE130" i="10" s="1"/>
  <c r="GU131" i="10"/>
  <c r="GT131" i="10"/>
  <c r="GV131" i="10"/>
  <c r="IL15" i="10"/>
  <c r="IM15" i="10"/>
  <c r="IN15" i="10" s="1"/>
  <c r="IO15" i="10" s="1"/>
  <c r="IK15" i="10"/>
  <c r="FC15" i="10"/>
  <c r="FD15" i="10"/>
  <c r="FE15" i="10" s="1"/>
  <c r="FB15" i="10"/>
  <c r="IF16" i="10"/>
  <c r="HS16" i="10"/>
  <c r="JH17" i="10"/>
  <c r="JG17" i="10"/>
  <c r="JI17" i="10"/>
  <c r="FY17" i="10"/>
  <c r="FX17" i="10"/>
  <c r="FZ17" i="10"/>
  <c r="JI18" i="10"/>
  <c r="JH18" i="10"/>
  <c r="JG18" i="10"/>
  <c r="FY18" i="10"/>
  <c r="FX18" i="10"/>
  <c r="FZ18" i="10"/>
  <c r="JW19" i="10"/>
  <c r="JJ19" i="10"/>
  <c r="GO19" i="10"/>
  <c r="GN19" i="10"/>
  <c r="GA19" i="10"/>
  <c r="IF20" i="10"/>
  <c r="HS20" i="10"/>
  <c r="JW21" i="10"/>
  <c r="JJ21" i="10"/>
  <c r="IF21" i="10"/>
  <c r="HS21" i="10"/>
  <c r="GA21" i="10"/>
  <c r="GN21" i="10"/>
  <c r="HQ22" i="10"/>
  <c r="HP22" i="10"/>
  <c r="HR22" i="10"/>
  <c r="IA22" i="10" s="1"/>
  <c r="HQ23" i="10"/>
  <c r="HP23" i="10"/>
  <c r="HR23" i="10"/>
  <c r="IA23" i="10" s="1"/>
  <c r="HQ25" i="10"/>
  <c r="HP25" i="10"/>
  <c r="HR25" i="10"/>
  <c r="IA25" i="10" s="1"/>
  <c r="HQ26" i="10"/>
  <c r="HP26" i="10"/>
  <c r="HR26" i="10"/>
  <c r="IA26" i="10" s="1"/>
  <c r="HQ27" i="10"/>
  <c r="HR27" i="10"/>
  <c r="IA27" i="10" s="1"/>
  <c r="HP27" i="10"/>
  <c r="JW28" i="10"/>
  <c r="JJ28" i="10"/>
  <c r="JW29" i="10"/>
  <c r="JJ29" i="10"/>
  <c r="IF29" i="10"/>
  <c r="HS29" i="10"/>
  <c r="GO29" i="10"/>
  <c r="GN29" i="10"/>
  <c r="GA29" i="10"/>
  <c r="HQ30" i="10"/>
  <c r="HP30" i="10"/>
  <c r="HR30" i="10"/>
  <c r="IA30" i="10" s="1"/>
  <c r="HQ31" i="10"/>
  <c r="HR31" i="10"/>
  <c r="IA31" i="10" s="1"/>
  <c r="HP31" i="10"/>
  <c r="JW32" i="10"/>
  <c r="JJ32" i="10"/>
  <c r="IL33" i="10"/>
  <c r="IM33" i="10"/>
  <c r="IN33" i="10" s="1"/>
  <c r="IO33" i="10" s="1"/>
  <c r="IK33" i="10"/>
  <c r="FC33" i="10"/>
  <c r="FD33" i="10"/>
  <c r="FE33" i="10" s="1"/>
  <c r="FB33" i="10"/>
  <c r="JH34" i="10"/>
  <c r="JG34" i="10"/>
  <c r="JI34" i="10"/>
  <c r="FY34" i="10"/>
  <c r="FZ34" i="10"/>
  <c r="FX34" i="10"/>
  <c r="JW35" i="10"/>
  <c r="JJ35" i="10"/>
  <c r="JW36" i="10"/>
  <c r="JJ36" i="10"/>
  <c r="JH37" i="10"/>
  <c r="JI37" i="10"/>
  <c r="JG37" i="10"/>
  <c r="FY37" i="10"/>
  <c r="FX37" i="10"/>
  <c r="FZ37" i="10"/>
  <c r="IF38" i="10"/>
  <c r="HS38" i="10"/>
  <c r="GA38" i="10"/>
  <c r="IF39" i="10"/>
  <c r="HS39" i="10"/>
  <c r="GO39" i="10"/>
  <c r="GN39" i="10"/>
  <c r="GA39" i="10"/>
  <c r="JH40" i="10"/>
  <c r="JG40" i="10"/>
  <c r="JI40" i="10"/>
  <c r="FY40" i="10"/>
  <c r="FZ40" i="10"/>
  <c r="FX40" i="10"/>
  <c r="JW41" i="10"/>
  <c r="JJ41" i="10"/>
  <c r="HQ42" i="10"/>
  <c r="HP42" i="10"/>
  <c r="HR42" i="10"/>
  <c r="IA42" i="10" s="1"/>
  <c r="IF43" i="10"/>
  <c r="HS43" i="10"/>
  <c r="GA43" i="10"/>
  <c r="JH44" i="10"/>
  <c r="JG44" i="10"/>
  <c r="JI44" i="10"/>
  <c r="FY44" i="10"/>
  <c r="FZ44" i="10"/>
  <c r="FX44" i="10"/>
  <c r="JH45" i="10"/>
  <c r="JI45" i="10"/>
  <c r="JG45" i="10"/>
  <c r="FY45" i="10"/>
  <c r="FX45" i="10"/>
  <c r="FZ45" i="10"/>
  <c r="JH46" i="10"/>
  <c r="JG46" i="10"/>
  <c r="JI46" i="10"/>
  <c r="FY46" i="10"/>
  <c r="FZ46" i="10"/>
  <c r="FX46" i="10"/>
  <c r="HQ48" i="10"/>
  <c r="HP48" i="10"/>
  <c r="HR48" i="10"/>
  <c r="IA48" i="10" s="1"/>
  <c r="HQ49" i="10"/>
  <c r="HR49" i="10"/>
  <c r="IA49" i="10" s="1"/>
  <c r="HP49" i="10"/>
  <c r="HQ50" i="10"/>
  <c r="HP50" i="10"/>
  <c r="HR50" i="10"/>
  <c r="IA50" i="10" s="1"/>
  <c r="IF51" i="10"/>
  <c r="HS51" i="10"/>
  <c r="GO51" i="10"/>
  <c r="GN51" i="10"/>
  <c r="GA51" i="10"/>
  <c r="JH52" i="10"/>
  <c r="JG52" i="10"/>
  <c r="JI52" i="10"/>
  <c r="FY52" i="10"/>
  <c r="FZ52" i="10"/>
  <c r="FX52" i="10"/>
  <c r="JH53" i="10"/>
  <c r="JI53" i="10"/>
  <c r="JG53" i="10"/>
  <c r="FY53" i="10"/>
  <c r="FX53" i="10"/>
  <c r="FZ53" i="10"/>
  <c r="JH54" i="10"/>
  <c r="JG54" i="10"/>
  <c r="JI54" i="10"/>
  <c r="FY54" i="10"/>
  <c r="FZ54" i="10"/>
  <c r="FX54" i="10"/>
  <c r="JW56" i="10"/>
  <c r="JJ56" i="10"/>
  <c r="JH57" i="10"/>
  <c r="JI57" i="10"/>
  <c r="JG57" i="10"/>
  <c r="FY57" i="10"/>
  <c r="FX57" i="10"/>
  <c r="FZ57" i="10"/>
  <c r="IF58" i="10"/>
  <c r="HS58" i="10"/>
  <c r="GO58" i="10"/>
  <c r="GN58" i="10"/>
  <c r="GA58" i="10"/>
  <c r="HQ59" i="10"/>
  <c r="HR59" i="10"/>
  <c r="IA59" i="10" s="1"/>
  <c r="HP59" i="10"/>
  <c r="HQ60" i="10"/>
  <c r="HP60" i="10"/>
  <c r="HR60" i="10"/>
  <c r="IA60" i="10" s="1"/>
  <c r="IF61" i="10"/>
  <c r="HS61" i="10"/>
  <c r="GO61" i="10"/>
  <c r="GN61" i="10"/>
  <c r="GA61" i="10"/>
  <c r="JH62" i="10"/>
  <c r="JG62" i="10"/>
  <c r="JI62" i="10"/>
  <c r="FY62" i="10"/>
  <c r="FZ62" i="10"/>
  <c r="FX62" i="10"/>
  <c r="HQ63" i="10"/>
  <c r="HR63" i="10"/>
  <c r="IA63" i="10" s="1"/>
  <c r="HP63" i="10"/>
  <c r="JH63" i="10"/>
  <c r="JG63" i="10"/>
  <c r="JI63" i="10"/>
  <c r="FY63" i="10"/>
  <c r="FX63" i="10"/>
  <c r="FZ63" i="10"/>
  <c r="GO66" i="10"/>
  <c r="GN66" i="10"/>
  <c r="GA66" i="10"/>
  <c r="IF66" i="10"/>
  <c r="HS66" i="10"/>
  <c r="HQ67" i="10"/>
  <c r="HR67" i="10"/>
  <c r="IA67" i="10" s="1"/>
  <c r="HP67" i="10"/>
  <c r="JH67" i="10"/>
  <c r="JG67" i="10"/>
  <c r="JI67" i="10"/>
  <c r="FY67" i="10"/>
  <c r="FX67" i="10"/>
  <c r="FZ67" i="10"/>
  <c r="JW68" i="10"/>
  <c r="JJ68" i="10"/>
  <c r="GO68" i="10"/>
  <c r="GA68" i="10"/>
  <c r="GN68" i="10"/>
  <c r="IF69" i="10"/>
  <c r="HS69" i="10"/>
  <c r="HQ70" i="10"/>
  <c r="HR70" i="10"/>
  <c r="IA70" i="10" s="1"/>
  <c r="HP70" i="10"/>
  <c r="HQ71" i="10"/>
  <c r="HR71" i="10"/>
  <c r="IA71" i="10" s="1"/>
  <c r="HP71" i="10"/>
  <c r="JW72" i="10"/>
  <c r="JJ72" i="10"/>
  <c r="GA72" i="10"/>
  <c r="IF73" i="10"/>
  <c r="HS73" i="10"/>
  <c r="HQ74" i="10"/>
  <c r="HR74" i="10"/>
  <c r="IA74" i="10" s="1"/>
  <c r="HP74" i="10"/>
  <c r="JW75" i="10"/>
  <c r="JJ75" i="10"/>
  <c r="GO75" i="10"/>
  <c r="GA75" i="10"/>
  <c r="GN75" i="10"/>
  <c r="JH76" i="10"/>
  <c r="JI76" i="10"/>
  <c r="JG76" i="10"/>
  <c r="FY76" i="10"/>
  <c r="FZ76" i="10"/>
  <c r="FX76" i="10"/>
  <c r="JH77" i="10"/>
  <c r="JI77" i="10"/>
  <c r="JG77" i="10"/>
  <c r="FY77" i="10"/>
  <c r="FZ77" i="10"/>
  <c r="FX77" i="10"/>
  <c r="JH78" i="10"/>
  <c r="JI78" i="10"/>
  <c r="JG78" i="10"/>
  <c r="FY78" i="10"/>
  <c r="FZ78" i="10"/>
  <c r="FX78" i="10"/>
  <c r="IF79" i="10"/>
  <c r="HS79" i="10"/>
  <c r="HQ80" i="10"/>
  <c r="HR80" i="10"/>
  <c r="IA80" i="10" s="1"/>
  <c r="HP80" i="10"/>
  <c r="HQ81" i="10"/>
  <c r="HR81" i="10"/>
  <c r="IA81" i="10" s="1"/>
  <c r="HP81" i="10"/>
  <c r="HQ82" i="10"/>
  <c r="HR82" i="10"/>
  <c r="IA82" i="10" s="1"/>
  <c r="HP82" i="10"/>
  <c r="JW83" i="10"/>
  <c r="JJ83" i="10"/>
  <c r="GO83" i="10"/>
  <c r="GA83" i="10"/>
  <c r="GN83" i="10"/>
  <c r="IF84" i="10"/>
  <c r="HS84" i="10"/>
  <c r="JW85" i="10"/>
  <c r="JJ85" i="10"/>
  <c r="GO85" i="10"/>
  <c r="GA85" i="10"/>
  <c r="GN85" i="10"/>
  <c r="JH86" i="10"/>
  <c r="JI86" i="10"/>
  <c r="JG86" i="10"/>
  <c r="FY86" i="10"/>
  <c r="FZ86" i="10"/>
  <c r="FX86" i="10"/>
  <c r="GO87" i="10"/>
  <c r="GN87" i="10"/>
  <c r="GA87" i="10"/>
  <c r="IF89" i="10"/>
  <c r="HS89" i="10"/>
  <c r="JW89" i="10"/>
  <c r="JJ89" i="10"/>
  <c r="JH90" i="10"/>
  <c r="JI90" i="10"/>
  <c r="JG90" i="10"/>
  <c r="FY90" i="10"/>
  <c r="FZ90" i="10"/>
  <c r="FX90" i="10"/>
  <c r="HQ90" i="10"/>
  <c r="HP90" i="10"/>
  <c r="HR90" i="10"/>
  <c r="IA90" i="10" s="1"/>
  <c r="JH91" i="10"/>
  <c r="JI91" i="10"/>
  <c r="JG91" i="10"/>
  <c r="FY91" i="10"/>
  <c r="FZ91" i="10"/>
  <c r="FX91" i="10"/>
  <c r="JH92" i="10"/>
  <c r="JI92" i="10"/>
  <c r="JG92" i="10"/>
  <c r="FY92" i="10"/>
  <c r="FZ92" i="10"/>
  <c r="FX92" i="10"/>
  <c r="JH93" i="10"/>
  <c r="JI93" i="10"/>
  <c r="JG93" i="10"/>
  <c r="FY93" i="10"/>
  <c r="FZ93" i="10"/>
  <c r="FX93" i="10"/>
  <c r="JH94" i="10"/>
  <c r="JI94" i="10"/>
  <c r="JG94" i="10"/>
  <c r="FY94" i="10"/>
  <c r="FZ94" i="10"/>
  <c r="FX94" i="10"/>
  <c r="IF95" i="10"/>
  <c r="HS95" i="10"/>
  <c r="JW96" i="10"/>
  <c r="JJ96" i="10"/>
  <c r="GN96" i="10"/>
  <c r="GO96" i="10"/>
  <c r="GA96" i="10"/>
  <c r="HS97" i="10"/>
  <c r="HQ99" i="10"/>
  <c r="HR99" i="10"/>
  <c r="IA99" i="10" s="1"/>
  <c r="HP99" i="10"/>
  <c r="JH99" i="10"/>
  <c r="JG99" i="10"/>
  <c r="JI99" i="10"/>
  <c r="FY99" i="10"/>
  <c r="FX99" i="10"/>
  <c r="FZ99" i="10"/>
  <c r="HQ101" i="10"/>
  <c r="HR101" i="10"/>
  <c r="IA101" i="10" s="1"/>
  <c r="HP101" i="10"/>
  <c r="JH101" i="10"/>
  <c r="JG101" i="10"/>
  <c r="JI101" i="10"/>
  <c r="FY101" i="10"/>
  <c r="FX101" i="10"/>
  <c r="FZ101" i="10"/>
  <c r="JH102" i="10"/>
  <c r="JG102" i="10"/>
  <c r="JI102" i="10"/>
  <c r="FY102" i="10"/>
  <c r="FX102" i="10"/>
  <c r="FZ102" i="10"/>
  <c r="JH103" i="10"/>
  <c r="JG103" i="10"/>
  <c r="JI103" i="10"/>
  <c r="FY103" i="10"/>
  <c r="FX103" i="10"/>
  <c r="FZ103" i="10"/>
  <c r="JH104" i="10"/>
  <c r="JG104" i="10"/>
  <c r="JI104" i="10"/>
  <c r="FY104" i="10"/>
  <c r="FX104" i="10"/>
  <c r="FZ104" i="10"/>
  <c r="JH105" i="10"/>
  <c r="JG105" i="10"/>
  <c r="JI105" i="10"/>
  <c r="FY105" i="10"/>
  <c r="FX105" i="10"/>
  <c r="FZ105" i="10"/>
  <c r="IF106" i="10"/>
  <c r="HS106" i="10"/>
  <c r="IF107" i="10"/>
  <c r="HS107" i="10"/>
  <c r="GO107" i="10"/>
  <c r="GA107" i="10"/>
  <c r="GN107" i="10"/>
  <c r="HQ108" i="10"/>
  <c r="HR108" i="10"/>
  <c r="IA108" i="10" s="1"/>
  <c r="HP108" i="10"/>
  <c r="HQ109" i="10"/>
  <c r="HR109" i="10"/>
  <c r="IA109" i="10" s="1"/>
  <c r="HP109" i="10"/>
  <c r="HQ110" i="10"/>
  <c r="HR110" i="10"/>
  <c r="IA110" i="10" s="1"/>
  <c r="HP110" i="10"/>
  <c r="IF111" i="10"/>
  <c r="HS111" i="10"/>
  <c r="JH112" i="10"/>
  <c r="JI112" i="10"/>
  <c r="JG112" i="10"/>
  <c r="FY112" i="10"/>
  <c r="FX112" i="10"/>
  <c r="FZ112" i="10"/>
  <c r="JH113" i="10"/>
  <c r="JG113" i="10"/>
  <c r="JI113" i="10"/>
  <c r="FY113" i="10"/>
  <c r="FZ113" i="10"/>
  <c r="FX113" i="10"/>
  <c r="JH114" i="10"/>
  <c r="JI114" i="10"/>
  <c r="JG114" i="10"/>
  <c r="FY114" i="10"/>
  <c r="FX114" i="10"/>
  <c r="FZ114" i="10"/>
  <c r="JW115" i="10"/>
  <c r="JJ115" i="10"/>
  <c r="HQ116" i="10"/>
  <c r="HR116" i="10"/>
  <c r="IA116" i="10" s="1"/>
  <c r="HP116" i="10"/>
  <c r="HQ117" i="10"/>
  <c r="HP117" i="10"/>
  <c r="HR117" i="10"/>
  <c r="IA117" i="10" s="1"/>
  <c r="HQ118" i="10"/>
  <c r="HR118" i="10"/>
  <c r="IA118" i="10" s="1"/>
  <c r="HP118" i="10"/>
  <c r="IF119" i="10"/>
  <c r="HS119" i="10"/>
  <c r="GO119" i="10"/>
  <c r="GN119" i="10"/>
  <c r="GA119" i="10"/>
  <c r="JH120" i="10"/>
  <c r="JI120" i="10"/>
  <c r="JG120" i="10"/>
  <c r="FY120" i="10"/>
  <c r="FX120" i="10"/>
  <c r="FZ120" i="10"/>
  <c r="JH121" i="10"/>
  <c r="JG121" i="10"/>
  <c r="JI121" i="10"/>
  <c r="FY121" i="10"/>
  <c r="FX121" i="10"/>
  <c r="FZ121" i="10"/>
  <c r="IF122" i="10"/>
  <c r="HS122" i="10"/>
  <c r="GO122" i="10"/>
  <c r="GN122" i="10"/>
  <c r="GA122" i="10"/>
  <c r="HQ123" i="10"/>
  <c r="HP123" i="10"/>
  <c r="HR123" i="10"/>
  <c r="IA123" i="10" s="1"/>
  <c r="JW124" i="10"/>
  <c r="JJ124" i="10"/>
  <c r="JH125" i="10"/>
  <c r="JG125" i="10"/>
  <c r="JI125" i="10"/>
  <c r="HQ125" i="10"/>
  <c r="HP125" i="10"/>
  <c r="HR125" i="10"/>
  <c r="IA125" i="10" s="1"/>
  <c r="JW126" i="10"/>
  <c r="JJ126" i="10"/>
  <c r="GO126" i="10"/>
  <c r="GA126" i="10"/>
  <c r="GN126" i="10"/>
  <c r="HQ127" i="10"/>
  <c r="HP127" i="10"/>
  <c r="HR127" i="10"/>
  <c r="IA127" i="10" s="1"/>
  <c r="HQ128" i="10"/>
  <c r="HR128" i="10"/>
  <c r="IA128" i="10" s="1"/>
  <c r="HP128" i="10"/>
  <c r="HR129" i="10"/>
  <c r="IA129" i="10" s="1"/>
  <c r="HQ129" i="10"/>
  <c r="HP129" i="10"/>
  <c r="HR130" i="10"/>
  <c r="IA130" i="10" s="1"/>
  <c r="HP130" i="10"/>
  <c r="HQ130" i="10"/>
  <c r="HR131" i="10"/>
  <c r="IA131" i="10" s="1"/>
  <c r="HQ131" i="10"/>
  <c r="HP131" i="10"/>
  <c r="JB92" i="10"/>
  <c r="JA92" i="10"/>
  <c r="JB17" i="10"/>
  <c r="JA17" i="10"/>
  <c r="JB112" i="10"/>
  <c r="JA112" i="10"/>
  <c r="JB91" i="10"/>
  <c r="JA91" i="10"/>
  <c r="JA117" i="10"/>
  <c r="JB70" i="10"/>
  <c r="JA70" i="10"/>
  <c r="JB78" i="10"/>
  <c r="JA78" i="10"/>
  <c r="JB114" i="10"/>
  <c r="JA114" i="10"/>
  <c r="JB93" i="10"/>
  <c r="JA93" i="10"/>
  <c r="JB18" i="10"/>
  <c r="JA18" i="10"/>
  <c r="JB90" i="10"/>
  <c r="JA90" i="10"/>
  <c r="JB80" i="10"/>
  <c r="JA80" i="10"/>
  <c r="JB77" i="10"/>
  <c r="JA77" i="10"/>
  <c r="JA129" i="10"/>
  <c r="FZ15" i="10"/>
  <c r="FY15" i="10"/>
  <c r="FX15" i="10"/>
  <c r="HK16" i="10"/>
  <c r="GW16" i="10"/>
  <c r="HJ16" i="10"/>
  <c r="FC17" i="10"/>
  <c r="FD17" i="10"/>
  <c r="FE17" i="10" s="1"/>
  <c r="FB17" i="10"/>
  <c r="GU18" i="10"/>
  <c r="GV18" i="10"/>
  <c r="GT18" i="10"/>
  <c r="JB19" i="10"/>
  <c r="JA19" i="10"/>
  <c r="HK20" i="10"/>
  <c r="GW20" i="10"/>
  <c r="HJ20" i="10"/>
  <c r="JB21" i="10"/>
  <c r="JA21" i="10"/>
  <c r="FS21" i="10"/>
  <c r="GU22" i="10"/>
  <c r="GV22" i="10"/>
  <c r="GT22" i="10"/>
  <c r="FC23" i="10"/>
  <c r="FD23" i="10"/>
  <c r="FE23" i="10" s="1"/>
  <c r="FB23" i="10"/>
  <c r="JB24" i="10"/>
  <c r="JA24" i="10"/>
  <c r="FC25" i="10"/>
  <c r="FD25" i="10"/>
  <c r="FE25" i="10" s="1"/>
  <c r="FB25" i="10"/>
  <c r="GU25" i="10"/>
  <c r="GT25" i="10"/>
  <c r="GV25" i="10"/>
  <c r="GU26" i="10"/>
  <c r="GV26" i="10"/>
  <c r="GT26" i="10"/>
  <c r="IL26" i="10"/>
  <c r="IK26" i="10"/>
  <c r="IM26" i="10"/>
  <c r="IN26" i="10" s="1"/>
  <c r="IO26" i="10" s="1"/>
  <c r="FC26" i="10"/>
  <c r="FB26" i="10"/>
  <c r="FD26" i="10"/>
  <c r="FE26" i="10" s="1"/>
  <c r="FC27" i="10"/>
  <c r="FD27" i="10"/>
  <c r="FE27" i="10" s="1"/>
  <c r="FB27" i="10"/>
  <c r="GU27" i="10"/>
  <c r="GT27" i="10"/>
  <c r="GV27" i="10"/>
  <c r="FS28" i="10"/>
  <c r="JB29" i="10"/>
  <c r="JA29" i="10"/>
  <c r="GU30" i="10"/>
  <c r="GV30" i="10"/>
  <c r="GT30" i="10"/>
  <c r="IL30" i="10"/>
  <c r="IK30" i="10"/>
  <c r="IM30" i="10"/>
  <c r="IN30" i="10" s="1"/>
  <c r="IO30" i="10" s="1"/>
  <c r="FC30" i="10"/>
  <c r="FB30" i="10"/>
  <c r="FD30" i="10"/>
  <c r="FE30" i="10" s="1"/>
  <c r="FC31" i="10"/>
  <c r="FD31" i="10"/>
  <c r="FE31" i="10" s="1"/>
  <c r="FB31" i="10"/>
  <c r="GU31" i="10"/>
  <c r="GT31" i="10"/>
  <c r="GV31" i="10"/>
  <c r="HK32" i="10"/>
  <c r="GW32" i="10"/>
  <c r="HJ32" i="10"/>
  <c r="FY33" i="10"/>
  <c r="FX33" i="10"/>
  <c r="FZ33" i="10"/>
  <c r="IL34" i="10"/>
  <c r="IK34" i="10"/>
  <c r="IM34" i="10"/>
  <c r="IN34" i="10" s="1"/>
  <c r="IO34" i="10" s="1"/>
  <c r="FC34" i="10"/>
  <c r="FB34" i="10"/>
  <c r="FD34" i="10"/>
  <c r="FE34" i="10" s="1"/>
  <c r="HK35" i="10"/>
  <c r="GW35" i="10"/>
  <c r="HJ35" i="10"/>
  <c r="JB36" i="10"/>
  <c r="JA36" i="10"/>
  <c r="FS36" i="10"/>
  <c r="GU37" i="10"/>
  <c r="GT37" i="10"/>
  <c r="GV37" i="10"/>
  <c r="JB38" i="10"/>
  <c r="JA38" i="10"/>
  <c r="FS38" i="10"/>
  <c r="HK39" i="10"/>
  <c r="GW39" i="10"/>
  <c r="HJ39" i="10"/>
  <c r="IL40" i="10"/>
  <c r="IK40" i="10"/>
  <c r="IM40" i="10"/>
  <c r="IN40" i="10" s="1"/>
  <c r="IO40" i="10" s="1"/>
  <c r="FC40" i="10"/>
  <c r="FB40" i="10"/>
  <c r="FD40" i="10"/>
  <c r="FE40" i="10" s="1"/>
  <c r="HK41" i="10"/>
  <c r="GW41" i="10"/>
  <c r="HJ41" i="10"/>
  <c r="IL42" i="10"/>
  <c r="IK42" i="10"/>
  <c r="IM42" i="10"/>
  <c r="IN42" i="10" s="1"/>
  <c r="IO42" i="10" s="1"/>
  <c r="FC42" i="10"/>
  <c r="FB42" i="10"/>
  <c r="FD42" i="10"/>
  <c r="FE42" i="10" s="1"/>
  <c r="HK43" i="10"/>
  <c r="GW43" i="10"/>
  <c r="HJ43" i="10"/>
  <c r="IL44" i="10"/>
  <c r="IK44" i="10"/>
  <c r="IM44" i="10"/>
  <c r="IN44" i="10" s="1"/>
  <c r="IO44" i="10" s="1"/>
  <c r="FC44" i="10"/>
  <c r="FB44" i="10"/>
  <c r="FD44" i="10"/>
  <c r="FE44" i="10" s="1"/>
  <c r="GU45" i="10"/>
  <c r="GT45" i="10"/>
  <c r="GV45" i="10"/>
  <c r="IL46" i="10"/>
  <c r="IK46" i="10"/>
  <c r="IM46" i="10"/>
  <c r="IN46" i="10" s="1"/>
  <c r="IO46" i="10" s="1"/>
  <c r="FC46" i="10"/>
  <c r="FB46" i="10"/>
  <c r="FD46" i="10"/>
  <c r="FE46" i="10" s="1"/>
  <c r="IL48" i="10"/>
  <c r="IK48" i="10"/>
  <c r="IM48" i="10"/>
  <c r="IN48" i="10" s="1"/>
  <c r="IO48" i="10" s="1"/>
  <c r="FC48" i="10"/>
  <c r="FB48" i="10"/>
  <c r="FD48" i="10"/>
  <c r="FE48" i="10" s="1"/>
  <c r="GU49" i="10"/>
  <c r="GT49" i="10"/>
  <c r="GV49" i="10"/>
  <c r="IL50" i="10"/>
  <c r="IK50" i="10"/>
  <c r="IM50" i="10"/>
  <c r="IN50" i="10" s="1"/>
  <c r="IO50" i="10" s="1"/>
  <c r="FC50" i="10"/>
  <c r="FB50" i="10"/>
  <c r="FD50" i="10"/>
  <c r="FE50" i="10" s="1"/>
  <c r="GW51" i="10"/>
  <c r="IL52" i="10"/>
  <c r="IK52" i="10"/>
  <c r="IM52" i="10"/>
  <c r="IN52" i="10" s="1"/>
  <c r="IO52" i="10" s="1"/>
  <c r="FC52" i="10"/>
  <c r="FB52" i="10"/>
  <c r="FD52" i="10"/>
  <c r="FE52" i="10" s="1"/>
  <c r="GU53" i="10"/>
  <c r="GT53" i="10"/>
  <c r="GV53" i="10"/>
  <c r="IL54" i="10"/>
  <c r="IK54" i="10"/>
  <c r="IM54" i="10"/>
  <c r="IN54" i="10" s="1"/>
  <c r="IO54" i="10" s="1"/>
  <c r="FC54" i="10"/>
  <c r="FB54" i="10"/>
  <c r="FD54" i="10"/>
  <c r="FE54" i="10" s="1"/>
  <c r="HK55" i="10"/>
  <c r="GW55" i="10"/>
  <c r="HJ55" i="10"/>
  <c r="JB56" i="10"/>
  <c r="JA56" i="10"/>
  <c r="GU57" i="10"/>
  <c r="GT57" i="10"/>
  <c r="GV57" i="10"/>
  <c r="JB58" i="10"/>
  <c r="JA58" i="10"/>
  <c r="GU59" i="10"/>
  <c r="GT59" i="10"/>
  <c r="GV59" i="10"/>
  <c r="IL60" i="10"/>
  <c r="IK60" i="10"/>
  <c r="IM60" i="10"/>
  <c r="IN60" i="10" s="1"/>
  <c r="IO60" i="10" s="1"/>
  <c r="FC60" i="10"/>
  <c r="FB60" i="10"/>
  <c r="FD60" i="10"/>
  <c r="FE60" i="10" s="1"/>
  <c r="HK61" i="10"/>
  <c r="GW61" i="10"/>
  <c r="HJ61" i="10"/>
  <c r="IL62" i="10"/>
  <c r="IK62" i="10"/>
  <c r="IM62" i="10"/>
  <c r="IN62" i="10" s="1"/>
  <c r="IO62" i="10" s="1"/>
  <c r="FC62" i="10"/>
  <c r="FB62" i="10"/>
  <c r="FD62" i="10"/>
  <c r="FE62" i="10" s="1"/>
  <c r="GV63" i="10"/>
  <c r="GT63" i="10"/>
  <c r="GU63" i="10"/>
  <c r="IL64" i="10"/>
  <c r="IK64" i="10"/>
  <c r="IM64" i="10"/>
  <c r="IN64" i="10" s="1"/>
  <c r="IO64" i="10" s="1"/>
  <c r="FC64" i="10"/>
  <c r="FB64" i="10"/>
  <c r="FD64" i="10"/>
  <c r="FE64" i="10" s="1"/>
  <c r="FS65" i="10"/>
  <c r="HK66" i="10"/>
  <c r="HJ66" i="10"/>
  <c r="GW66" i="10"/>
  <c r="GU67" i="10"/>
  <c r="GT67" i="10"/>
  <c r="GV67" i="10"/>
  <c r="JB68" i="10"/>
  <c r="JA68" i="10"/>
  <c r="HK68" i="10"/>
  <c r="HJ68" i="10"/>
  <c r="GW68" i="10"/>
  <c r="JB69" i="10"/>
  <c r="JA69" i="10"/>
  <c r="HK69" i="10"/>
  <c r="HJ69" i="10"/>
  <c r="GW69" i="10"/>
  <c r="FC70" i="10"/>
  <c r="FD70" i="10"/>
  <c r="FE70" i="10" s="1"/>
  <c r="FB70" i="10"/>
  <c r="GU71" i="10"/>
  <c r="GV71" i="10"/>
  <c r="GT71" i="10"/>
  <c r="JB72" i="10"/>
  <c r="JA72" i="10"/>
  <c r="HK72" i="10"/>
  <c r="HJ72" i="10"/>
  <c r="GW72" i="10"/>
  <c r="FS72" i="10"/>
  <c r="JB73" i="10"/>
  <c r="JA73" i="10"/>
  <c r="HK73" i="10"/>
  <c r="HJ73" i="10"/>
  <c r="GW73" i="10"/>
  <c r="FC74" i="10"/>
  <c r="FD74" i="10"/>
  <c r="FE74" i="10" s="1"/>
  <c r="FB74" i="10"/>
  <c r="JB75" i="10"/>
  <c r="JA75" i="10"/>
  <c r="HK75" i="10"/>
  <c r="HJ75" i="10"/>
  <c r="GW75" i="10"/>
  <c r="FC76" i="10"/>
  <c r="FD76" i="10"/>
  <c r="FE76" i="10" s="1"/>
  <c r="FB76" i="10"/>
  <c r="GU77" i="10"/>
  <c r="GV77" i="10"/>
  <c r="GT77" i="10"/>
  <c r="FC78" i="10"/>
  <c r="FD78" i="10"/>
  <c r="FE78" i="10" s="1"/>
  <c r="FB78" i="10"/>
  <c r="JB79" i="10"/>
  <c r="JA79" i="10"/>
  <c r="HK79" i="10"/>
  <c r="HJ79" i="10"/>
  <c r="GW79" i="10"/>
  <c r="FC80" i="10"/>
  <c r="FD80" i="10"/>
  <c r="FE80" i="10" s="1"/>
  <c r="FB80" i="10"/>
  <c r="GU81" i="10"/>
  <c r="GV81" i="10"/>
  <c r="GT81" i="10"/>
  <c r="GU82" i="10"/>
  <c r="GT82" i="10"/>
  <c r="GV82" i="10"/>
  <c r="GU86" i="10"/>
  <c r="GT86" i="10"/>
  <c r="GV86" i="10"/>
  <c r="JB87" i="10"/>
  <c r="JA87" i="10"/>
  <c r="HK87" i="10"/>
  <c r="GW87" i="10"/>
  <c r="HJ87" i="10"/>
  <c r="GU88" i="10"/>
  <c r="GT88" i="10"/>
  <c r="GV88" i="10"/>
  <c r="HK89" i="10"/>
  <c r="HJ89" i="10"/>
  <c r="GW89" i="10"/>
  <c r="GU90" i="10"/>
  <c r="GV90" i="10"/>
  <c r="GT90" i="10"/>
  <c r="FD91" i="10"/>
  <c r="FE91" i="10" s="1"/>
  <c r="FC91" i="10"/>
  <c r="FB91" i="10"/>
  <c r="GV92" i="10"/>
  <c r="GU92" i="10"/>
  <c r="GT92" i="10"/>
  <c r="FD93" i="10"/>
  <c r="FE93" i="10" s="1"/>
  <c r="FC93" i="10"/>
  <c r="FB93" i="10"/>
  <c r="GV94" i="10"/>
  <c r="GU94" i="10"/>
  <c r="GT94" i="10"/>
  <c r="HK95" i="10"/>
  <c r="HJ95" i="10"/>
  <c r="GW95" i="10"/>
  <c r="JB96" i="10"/>
  <c r="JA96" i="10"/>
  <c r="HK97" i="10"/>
  <c r="HJ97" i="10"/>
  <c r="GW97" i="10"/>
  <c r="IL98" i="10"/>
  <c r="IM98" i="10"/>
  <c r="IN98" i="10" s="1"/>
  <c r="IO98" i="10" s="1"/>
  <c r="IK98" i="10"/>
  <c r="GU99" i="10"/>
  <c r="GV99" i="10"/>
  <c r="GT99" i="10"/>
  <c r="IL100" i="10"/>
  <c r="IM100" i="10"/>
  <c r="IN100" i="10" s="1"/>
  <c r="IO100" i="10" s="1"/>
  <c r="IK100" i="10"/>
  <c r="FC100" i="10"/>
  <c r="FD100" i="10"/>
  <c r="FE100" i="10" s="1"/>
  <c r="FB100" i="10"/>
  <c r="GU101" i="10"/>
  <c r="GV101" i="10"/>
  <c r="GT101" i="10"/>
  <c r="IL102" i="10"/>
  <c r="IM102" i="10"/>
  <c r="IN102" i="10" s="1"/>
  <c r="IO102" i="10" s="1"/>
  <c r="IK102" i="10"/>
  <c r="FC102" i="10"/>
  <c r="FD102" i="10"/>
  <c r="FE102" i="10" s="1"/>
  <c r="FB102" i="10"/>
  <c r="GU103" i="10"/>
  <c r="GV103" i="10"/>
  <c r="GT103" i="10"/>
  <c r="IL104" i="10"/>
  <c r="IM104" i="10"/>
  <c r="IN104" i="10" s="1"/>
  <c r="IO104" i="10" s="1"/>
  <c r="IK104" i="10"/>
  <c r="FC104" i="10"/>
  <c r="FD104" i="10"/>
  <c r="FE104" i="10" s="1"/>
  <c r="FB104" i="10"/>
  <c r="GU105" i="10"/>
  <c r="GV105" i="10"/>
  <c r="GT105" i="10"/>
  <c r="GU108" i="10"/>
  <c r="GT108" i="10"/>
  <c r="GV108" i="10"/>
  <c r="FC109" i="10"/>
  <c r="FB109" i="10"/>
  <c r="FD109" i="10"/>
  <c r="FE109" i="10" s="1"/>
  <c r="HK111" i="10"/>
  <c r="HJ111" i="10"/>
  <c r="GW111" i="10"/>
  <c r="JB111" i="10"/>
  <c r="JA111" i="10"/>
  <c r="FC113" i="10"/>
  <c r="FD113" i="10"/>
  <c r="FE113" i="10" s="1"/>
  <c r="FB113" i="10"/>
  <c r="GU114" i="10"/>
  <c r="GV114" i="10"/>
  <c r="GT114" i="10"/>
  <c r="JA115" i="10"/>
  <c r="GU116" i="10"/>
  <c r="GV116" i="10"/>
  <c r="GT116" i="10"/>
  <c r="FC117" i="10"/>
  <c r="FD117" i="10"/>
  <c r="FE117" i="10" s="1"/>
  <c r="FB117" i="10"/>
  <c r="GU118" i="10"/>
  <c r="GV118" i="10"/>
  <c r="GT118" i="10"/>
  <c r="HK122" i="10"/>
  <c r="GW122" i="10"/>
  <c r="HJ122" i="10"/>
  <c r="FC123" i="10"/>
  <c r="FD123" i="10"/>
  <c r="FE123" i="10" s="1"/>
  <c r="FB123" i="10"/>
  <c r="HK124" i="10"/>
  <c r="GW124" i="10"/>
  <c r="HJ124" i="10"/>
  <c r="GU125" i="10"/>
  <c r="GV125" i="10"/>
  <c r="GT125" i="10"/>
  <c r="FC127" i="10"/>
  <c r="FD127" i="10"/>
  <c r="FE127" i="10" s="1"/>
  <c r="FB127" i="10"/>
  <c r="GU128" i="10"/>
  <c r="GV128" i="10"/>
  <c r="GT128" i="10"/>
  <c r="FC129" i="10"/>
  <c r="FD129" i="10"/>
  <c r="FE129" i="10" s="1"/>
  <c r="FB129" i="10"/>
  <c r="GU130" i="10"/>
  <c r="GV130" i="10"/>
  <c r="GT130" i="10"/>
  <c r="FC131" i="10"/>
  <c r="FD131" i="10"/>
  <c r="FE131" i="10" s="1"/>
  <c r="FB131" i="10"/>
  <c r="FS58" i="10"/>
  <c r="GU15" i="10"/>
  <c r="GV15" i="10"/>
  <c r="GT15" i="10"/>
  <c r="JW16" i="10"/>
  <c r="JJ16" i="10"/>
  <c r="GO16" i="10"/>
  <c r="GN16" i="10"/>
  <c r="GA16" i="10"/>
  <c r="HR17" i="10"/>
  <c r="IA17" i="10" s="1"/>
  <c r="HQ17" i="10"/>
  <c r="HP17" i="10"/>
  <c r="HQ18" i="10"/>
  <c r="HR18" i="10"/>
  <c r="IA18" i="10" s="1"/>
  <c r="HP18" i="10"/>
  <c r="IF19" i="10"/>
  <c r="HS19" i="10"/>
  <c r="JW20" i="10"/>
  <c r="JJ20" i="10"/>
  <c r="GO20" i="10"/>
  <c r="GN20" i="10"/>
  <c r="GA20" i="10"/>
  <c r="JH22" i="10"/>
  <c r="JG22" i="10"/>
  <c r="JI22" i="10"/>
  <c r="FY22" i="10"/>
  <c r="FX22" i="10"/>
  <c r="FZ22" i="10"/>
  <c r="JI23" i="10"/>
  <c r="JH23" i="10"/>
  <c r="JG23" i="10"/>
  <c r="FZ23" i="10"/>
  <c r="FX23" i="10"/>
  <c r="FY23" i="10"/>
  <c r="GO24" i="10"/>
  <c r="GN24" i="10"/>
  <c r="GA24" i="10"/>
  <c r="JW24" i="10"/>
  <c r="JJ24" i="10"/>
  <c r="IF24" i="10"/>
  <c r="HS24" i="10"/>
  <c r="JG25" i="10"/>
  <c r="JH25" i="10"/>
  <c r="JI25" i="10"/>
  <c r="FZ25" i="10"/>
  <c r="FX25" i="10"/>
  <c r="FY25" i="10"/>
  <c r="JH26" i="10"/>
  <c r="JG26" i="10"/>
  <c r="JI26" i="10"/>
  <c r="FY26" i="10"/>
  <c r="FZ26" i="10"/>
  <c r="FX26" i="10"/>
  <c r="JH27" i="10"/>
  <c r="JG27" i="10"/>
  <c r="JI27" i="10"/>
  <c r="FX27" i="10"/>
  <c r="FY27" i="10"/>
  <c r="FZ27" i="10"/>
  <c r="IF28" i="10"/>
  <c r="HS28" i="10"/>
  <c r="GA28" i="10"/>
  <c r="JH30" i="10"/>
  <c r="JI30" i="10"/>
  <c r="JG30" i="10"/>
  <c r="FY30" i="10"/>
  <c r="FX30" i="10"/>
  <c r="FZ30" i="10"/>
  <c r="JH31" i="10"/>
  <c r="JI31" i="10"/>
  <c r="JG31" i="10"/>
  <c r="FY31" i="10"/>
  <c r="FZ31" i="10"/>
  <c r="FX31" i="10"/>
  <c r="IF32" i="10"/>
  <c r="HS32" i="10"/>
  <c r="GO32" i="10"/>
  <c r="GN32" i="10"/>
  <c r="GA32" i="10"/>
  <c r="GU33" i="10"/>
  <c r="GV33" i="10"/>
  <c r="GT33" i="10"/>
  <c r="HQ34" i="10"/>
  <c r="HP34" i="10"/>
  <c r="HR34" i="10"/>
  <c r="IA34" i="10" s="1"/>
  <c r="IF35" i="10"/>
  <c r="HS35" i="10"/>
  <c r="GA35" i="10"/>
  <c r="GN35" i="10"/>
  <c r="IF36" i="10"/>
  <c r="HS36" i="10"/>
  <c r="GA36" i="10"/>
  <c r="HQ37" i="10"/>
  <c r="HR37" i="10"/>
  <c r="IA37" i="10" s="1"/>
  <c r="HP37" i="10"/>
  <c r="JW38" i="10"/>
  <c r="JJ38" i="10"/>
  <c r="JW39" i="10"/>
  <c r="JJ39" i="10"/>
  <c r="HQ40" i="10"/>
  <c r="HP40" i="10"/>
  <c r="HR40" i="10"/>
  <c r="IA40" i="10" s="1"/>
  <c r="IF41" i="10"/>
  <c r="HS41" i="10"/>
  <c r="GA41" i="10"/>
  <c r="GN41" i="10"/>
  <c r="JH42" i="10"/>
  <c r="JG42" i="10"/>
  <c r="JI42" i="10"/>
  <c r="FY42" i="10"/>
  <c r="FZ42" i="10"/>
  <c r="FX42" i="10"/>
  <c r="JW43" i="10"/>
  <c r="JJ43" i="10"/>
  <c r="HQ44" i="10"/>
  <c r="HP44" i="10"/>
  <c r="HR44" i="10"/>
  <c r="IA44" i="10" s="1"/>
  <c r="HQ45" i="10"/>
  <c r="HR45" i="10"/>
  <c r="IA45" i="10" s="1"/>
  <c r="HP45" i="10"/>
  <c r="HQ46" i="10"/>
  <c r="HP46" i="10"/>
  <c r="HR46" i="10"/>
  <c r="IA46" i="10" s="1"/>
  <c r="JH48" i="10"/>
  <c r="JG48" i="10"/>
  <c r="JI48" i="10"/>
  <c r="FY48" i="10"/>
  <c r="FZ48" i="10"/>
  <c r="FX48" i="10"/>
  <c r="JH49" i="10"/>
  <c r="JI49" i="10"/>
  <c r="JG49" i="10"/>
  <c r="FY49" i="10"/>
  <c r="FX49" i="10"/>
  <c r="FZ49" i="10"/>
  <c r="JH50" i="10"/>
  <c r="JG50" i="10"/>
  <c r="JI50" i="10"/>
  <c r="FY50" i="10"/>
  <c r="FZ50" i="10"/>
  <c r="FX50" i="10"/>
  <c r="JW51" i="10"/>
  <c r="JJ51" i="10"/>
  <c r="HQ52" i="10"/>
  <c r="HP52" i="10"/>
  <c r="HR52" i="10"/>
  <c r="IA52" i="10" s="1"/>
  <c r="HQ53" i="10"/>
  <c r="HR53" i="10"/>
  <c r="IA53" i="10" s="1"/>
  <c r="HP53" i="10"/>
  <c r="HQ54" i="10"/>
  <c r="HP54" i="10"/>
  <c r="HR54" i="10"/>
  <c r="IA54" i="10" s="1"/>
  <c r="GO55" i="10"/>
  <c r="GN55" i="10"/>
  <c r="GA55" i="10"/>
  <c r="IF56" i="10"/>
  <c r="HS56" i="10"/>
  <c r="GO56" i="10"/>
  <c r="GN56" i="10"/>
  <c r="GA56" i="10"/>
  <c r="HQ57" i="10"/>
  <c r="HR57" i="10"/>
  <c r="IA57" i="10" s="1"/>
  <c r="HP57" i="10"/>
  <c r="JW58" i="10"/>
  <c r="JJ58" i="10"/>
  <c r="JH59" i="10"/>
  <c r="JI59" i="10"/>
  <c r="JG59" i="10"/>
  <c r="FY59" i="10"/>
  <c r="FX59" i="10"/>
  <c r="FZ59" i="10"/>
  <c r="JH60" i="10"/>
  <c r="JG60" i="10"/>
  <c r="JI60" i="10"/>
  <c r="FY60" i="10"/>
  <c r="FZ60" i="10"/>
  <c r="FX60" i="10"/>
  <c r="JW61" i="10"/>
  <c r="JJ61" i="10"/>
  <c r="HQ62" i="10"/>
  <c r="HP62" i="10"/>
  <c r="HR62" i="10"/>
  <c r="IA62" i="10" s="1"/>
  <c r="JH64" i="10"/>
  <c r="JI64" i="10"/>
  <c r="JG64" i="10"/>
  <c r="FY64" i="10"/>
  <c r="FZ64" i="10"/>
  <c r="FX64" i="10"/>
  <c r="HQ64" i="10"/>
  <c r="HP64" i="10"/>
  <c r="HR64" i="10"/>
  <c r="IA64" i="10" s="1"/>
  <c r="GO65" i="10"/>
  <c r="GN65" i="10"/>
  <c r="GA65" i="10"/>
  <c r="JW66" i="10"/>
  <c r="JJ66" i="10"/>
  <c r="IF68" i="10"/>
  <c r="HS68" i="10"/>
  <c r="JW69" i="10"/>
  <c r="JJ69" i="10"/>
  <c r="GO69" i="10"/>
  <c r="GA69" i="10"/>
  <c r="GN69" i="10"/>
  <c r="JH70" i="10"/>
  <c r="JI70" i="10"/>
  <c r="JG70" i="10"/>
  <c r="FY70" i="10"/>
  <c r="FZ70" i="10"/>
  <c r="FX70" i="10"/>
  <c r="JH71" i="10"/>
  <c r="JI71" i="10"/>
  <c r="JG71" i="10"/>
  <c r="FY71" i="10"/>
  <c r="FZ71" i="10"/>
  <c r="FX71" i="10"/>
  <c r="IF72" i="10"/>
  <c r="HS72" i="10"/>
  <c r="JW73" i="10"/>
  <c r="JJ73" i="10"/>
  <c r="GO73" i="10"/>
  <c r="GA73" i="10"/>
  <c r="GN73" i="10"/>
  <c r="JH74" i="10"/>
  <c r="JI74" i="10"/>
  <c r="JG74" i="10"/>
  <c r="FY74" i="10"/>
  <c r="FZ74" i="10"/>
  <c r="FX74" i="10"/>
  <c r="IF75" i="10"/>
  <c r="HS75" i="10"/>
  <c r="HQ76" i="10"/>
  <c r="HR76" i="10"/>
  <c r="IA76" i="10" s="1"/>
  <c r="HP76" i="10"/>
  <c r="HQ77" i="10"/>
  <c r="HR77" i="10"/>
  <c r="IA77" i="10" s="1"/>
  <c r="HP77" i="10"/>
  <c r="HQ78" i="10"/>
  <c r="HR78" i="10"/>
  <c r="IA78" i="10" s="1"/>
  <c r="HP78" i="10"/>
  <c r="JW79" i="10"/>
  <c r="JJ79" i="10"/>
  <c r="GA79" i="10"/>
  <c r="JH80" i="10"/>
  <c r="JI80" i="10"/>
  <c r="JG80" i="10"/>
  <c r="FY80" i="10"/>
  <c r="FZ80" i="10"/>
  <c r="FX80" i="10"/>
  <c r="JH81" i="10"/>
  <c r="JI81" i="10"/>
  <c r="JG81" i="10"/>
  <c r="FY81" i="10"/>
  <c r="FZ81" i="10"/>
  <c r="FX81" i="10"/>
  <c r="JH82" i="10"/>
  <c r="JI82" i="10"/>
  <c r="JG82" i="10"/>
  <c r="FY82" i="10"/>
  <c r="FZ82" i="10"/>
  <c r="FX82" i="10"/>
  <c r="IF83" i="10"/>
  <c r="HS83" i="10"/>
  <c r="JW84" i="10"/>
  <c r="JJ84" i="10"/>
  <c r="GO84" i="10"/>
  <c r="GA84" i="10"/>
  <c r="GN84" i="10"/>
  <c r="IF85" i="10"/>
  <c r="HS85" i="10"/>
  <c r="HQ86" i="10"/>
  <c r="HR86" i="10"/>
  <c r="IA86" i="10" s="1"/>
  <c r="HP86" i="10"/>
  <c r="IF87" i="10"/>
  <c r="HS87" i="10"/>
  <c r="JW87" i="10"/>
  <c r="JJ87" i="10"/>
  <c r="JH88" i="10"/>
  <c r="JI88" i="10"/>
  <c r="JG88" i="10"/>
  <c r="FY88" i="10"/>
  <c r="FZ88" i="10"/>
  <c r="FX88" i="10"/>
  <c r="HQ88" i="10"/>
  <c r="HP88" i="10"/>
  <c r="HR88" i="10"/>
  <c r="IA88" i="10" s="1"/>
  <c r="GO89" i="10"/>
  <c r="GN89" i="10"/>
  <c r="GA89" i="10"/>
  <c r="HQ91" i="10"/>
  <c r="HR91" i="10"/>
  <c r="IA91" i="10" s="1"/>
  <c r="HP91" i="10"/>
  <c r="HQ92" i="10"/>
  <c r="HR92" i="10"/>
  <c r="IA92" i="10" s="1"/>
  <c r="HP92" i="10"/>
  <c r="HQ93" i="10"/>
  <c r="HR93" i="10"/>
  <c r="IA93" i="10" s="1"/>
  <c r="HP93" i="10"/>
  <c r="HQ94" i="10"/>
  <c r="HR94" i="10"/>
  <c r="IA94" i="10" s="1"/>
  <c r="HP94" i="10"/>
  <c r="JW95" i="10"/>
  <c r="JJ95" i="10"/>
  <c r="GN95" i="10"/>
  <c r="GO95" i="10"/>
  <c r="GA95" i="10"/>
  <c r="IF96" i="10"/>
  <c r="HS96" i="10"/>
  <c r="JW97" i="10"/>
  <c r="JJ97" i="10"/>
  <c r="GN97" i="10"/>
  <c r="GO97" i="10"/>
  <c r="GA97" i="10"/>
  <c r="JH98" i="10"/>
  <c r="JI98" i="10"/>
  <c r="JG98" i="10"/>
  <c r="FY98" i="10"/>
  <c r="FZ98" i="10"/>
  <c r="FX98" i="10"/>
  <c r="HQ98" i="10"/>
  <c r="HP98" i="10"/>
  <c r="HR98" i="10"/>
  <c r="IA98" i="10" s="1"/>
  <c r="JH100" i="10"/>
  <c r="JI100" i="10"/>
  <c r="JG100" i="10"/>
  <c r="FY100" i="10"/>
  <c r="FZ100" i="10"/>
  <c r="FX100" i="10"/>
  <c r="HQ100" i="10"/>
  <c r="HP100" i="10"/>
  <c r="HR100" i="10"/>
  <c r="IA100" i="10" s="1"/>
  <c r="HQ102" i="10"/>
  <c r="HP102" i="10"/>
  <c r="HR102" i="10"/>
  <c r="IA102" i="10" s="1"/>
  <c r="HQ103" i="10"/>
  <c r="HP103" i="10"/>
  <c r="HR103" i="10"/>
  <c r="IA103" i="10" s="1"/>
  <c r="HQ104" i="10"/>
  <c r="HP104" i="10"/>
  <c r="HR104" i="10"/>
  <c r="IA104" i="10" s="1"/>
  <c r="HQ105" i="10"/>
  <c r="HP105" i="10"/>
  <c r="HR105" i="10"/>
  <c r="IA105" i="10" s="1"/>
  <c r="JW106" i="10"/>
  <c r="JJ106" i="10"/>
  <c r="GO106" i="10"/>
  <c r="GA106" i="10"/>
  <c r="GN106" i="10"/>
  <c r="JW107" i="10"/>
  <c r="JJ107" i="10"/>
  <c r="JH108" i="10"/>
  <c r="JI108" i="10"/>
  <c r="JG108" i="10"/>
  <c r="FY108" i="10"/>
  <c r="FZ108" i="10"/>
  <c r="FX108" i="10"/>
  <c r="JH109" i="10"/>
  <c r="JG109" i="10"/>
  <c r="JI109" i="10"/>
  <c r="FY109" i="10"/>
  <c r="FZ109" i="10"/>
  <c r="FX109" i="10"/>
  <c r="JH110" i="10"/>
  <c r="JG110" i="10"/>
  <c r="JI110" i="10"/>
  <c r="FY110" i="10"/>
  <c r="FZ110" i="10"/>
  <c r="FX110" i="10"/>
  <c r="JW111" i="10"/>
  <c r="JJ111" i="10"/>
  <c r="GO111" i="10"/>
  <c r="GN111" i="10"/>
  <c r="GA111" i="10"/>
  <c r="HQ112" i="10"/>
  <c r="HP112" i="10"/>
  <c r="HR112" i="10"/>
  <c r="IA112" i="10" s="1"/>
  <c r="HQ113" i="10"/>
  <c r="HP113" i="10"/>
  <c r="HR113" i="10"/>
  <c r="IA113" i="10" s="1"/>
  <c r="HQ114" i="10"/>
  <c r="HR114" i="10"/>
  <c r="IA114" i="10" s="1"/>
  <c r="HP114" i="10"/>
  <c r="IF115" i="10"/>
  <c r="HS115" i="10"/>
  <c r="GO115" i="10"/>
  <c r="GN115" i="10"/>
  <c r="GA115" i="10"/>
  <c r="JH116" i="10"/>
  <c r="JI116" i="10"/>
  <c r="JG116" i="10"/>
  <c r="FY116" i="10"/>
  <c r="FX116" i="10"/>
  <c r="FZ116" i="10"/>
  <c r="JH117" i="10"/>
  <c r="JG117" i="10"/>
  <c r="JI117" i="10"/>
  <c r="FY117" i="10"/>
  <c r="FZ117" i="10"/>
  <c r="FX117" i="10"/>
  <c r="JH118" i="10"/>
  <c r="JI118" i="10"/>
  <c r="JG118" i="10"/>
  <c r="FY118" i="10"/>
  <c r="FX118" i="10"/>
  <c r="FZ118" i="10"/>
  <c r="JW119" i="10"/>
  <c r="JJ119" i="10"/>
  <c r="HQ120" i="10"/>
  <c r="HR120" i="10"/>
  <c r="IA120" i="10" s="1"/>
  <c r="HP120" i="10"/>
  <c r="HQ121" i="10"/>
  <c r="HP121" i="10"/>
  <c r="HR121" i="10"/>
  <c r="IA121" i="10" s="1"/>
  <c r="JW122" i="10"/>
  <c r="JJ122" i="10"/>
  <c r="JH123" i="10"/>
  <c r="JG123" i="10"/>
  <c r="JI123" i="10"/>
  <c r="FY123" i="10"/>
  <c r="FZ123" i="10"/>
  <c r="FX123" i="10"/>
  <c r="IF124" i="10"/>
  <c r="HS124" i="10"/>
  <c r="GO124" i="10"/>
  <c r="GN124" i="10"/>
  <c r="GA124" i="10"/>
  <c r="FY125" i="10"/>
  <c r="FZ125" i="10"/>
  <c r="FX125" i="10"/>
  <c r="IF126" i="10"/>
  <c r="HS126" i="10"/>
  <c r="JH127" i="10"/>
  <c r="JG127" i="10"/>
  <c r="JI127" i="10"/>
  <c r="FY127" i="10"/>
  <c r="FZ127" i="10"/>
  <c r="FX127" i="10"/>
  <c r="JI128" i="10"/>
  <c r="JG128" i="10"/>
  <c r="JH128" i="10"/>
  <c r="FY128" i="10"/>
  <c r="FX128" i="10"/>
  <c r="FZ128" i="10"/>
  <c r="JI129" i="10"/>
  <c r="JG129" i="10"/>
  <c r="JH129" i="10"/>
  <c r="FZ129" i="10"/>
  <c r="FX129" i="10"/>
  <c r="FY129" i="10"/>
  <c r="JI130" i="10"/>
  <c r="JH130" i="10"/>
  <c r="JG130" i="10"/>
  <c r="FZ130" i="10"/>
  <c r="FY130" i="10"/>
  <c r="FX130" i="10"/>
  <c r="JI131" i="10"/>
  <c r="JG131" i="10"/>
  <c r="JH131" i="10"/>
  <c r="FZ131" i="10"/>
  <c r="FX131" i="10"/>
  <c r="FY131" i="10"/>
  <c r="JB116" i="10"/>
  <c r="JA116" i="10"/>
  <c r="JW33" i="10"/>
  <c r="JJ33" i="10"/>
  <c r="JB23" i="10"/>
  <c r="JA23" i="10"/>
  <c r="JB67" i="10"/>
  <c r="JA67" i="10"/>
  <c r="JB108" i="10"/>
  <c r="JA108" i="10"/>
  <c r="JB31" i="10"/>
  <c r="JA31" i="10"/>
  <c r="JB110" i="10"/>
  <c r="JA110" i="10"/>
  <c r="JB74" i="10"/>
  <c r="JA74" i="10"/>
  <c r="JB88" i="10"/>
  <c r="JA88" i="10"/>
  <c r="JB27" i="10"/>
  <c r="JA27" i="10"/>
  <c r="JB22" i="10"/>
  <c r="JA22" i="10"/>
  <c r="JB25" i="10"/>
  <c r="JA25" i="10"/>
  <c r="JW15" i="10"/>
  <c r="JJ15" i="10"/>
  <c r="JA121" i="10"/>
  <c r="JB71" i="10"/>
  <c r="JA71" i="10"/>
  <c r="JB76" i="10"/>
  <c r="JA76" i="10"/>
  <c r="JB63" i="10"/>
  <c r="JA63" i="10"/>
  <c r="JB86" i="10"/>
  <c r="JA86" i="10"/>
  <c r="JB94" i="10"/>
  <c r="JA94" i="10"/>
  <c r="JB81" i="10"/>
  <c r="JA81" i="10"/>
  <c r="JB113" i="10"/>
  <c r="JA113" i="10"/>
  <c r="JB128" i="10"/>
  <c r="JB127" i="10"/>
  <c r="JB125" i="10"/>
  <c r="JB123" i="10"/>
  <c r="JB129" i="10"/>
  <c r="JB118" i="10"/>
  <c r="JB126" i="10"/>
  <c r="FS126" i="10"/>
  <c r="JB122" i="10"/>
  <c r="FS122" i="10"/>
  <c r="JB121" i="10"/>
  <c r="JB124" i="10"/>
  <c r="FS124" i="10"/>
  <c r="JB131" i="10"/>
  <c r="JB119" i="10"/>
  <c r="FS119" i="10"/>
  <c r="JB120" i="10"/>
  <c r="JB117" i="10"/>
  <c r="DM138" i="9"/>
  <c r="DA37" i="9"/>
  <c r="CZ125" i="9"/>
  <c r="DB125" i="9"/>
  <c r="DC125" i="9" s="1"/>
  <c r="FM141" i="9"/>
  <c r="EN138" i="9"/>
  <c r="DM83" i="9"/>
  <c r="DM38" i="9"/>
  <c r="EO138" i="9"/>
  <c r="DN83" i="9"/>
  <c r="EM83" i="9"/>
  <c r="EO83" i="9"/>
  <c r="EN123" i="9"/>
  <c r="EM123" i="9"/>
  <c r="FM20" i="9"/>
  <c r="FB83" i="9"/>
  <c r="FC83" i="9" s="1"/>
  <c r="DN105" i="9"/>
  <c r="EZ123" i="9"/>
  <c r="EZ38" i="9"/>
  <c r="FO123" i="9"/>
  <c r="FB123" i="9"/>
  <c r="FC123" i="9" s="1"/>
  <c r="FM121" i="9"/>
  <c r="FN121" i="9"/>
  <c r="FN20" i="9"/>
  <c r="DZ123" i="9"/>
  <c r="DZ138" i="9"/>
  <c r="FZ132" i="10"/>
  <c r="DO138" i="9"/>
  <c r="FN141" i="9"/>
  <c r="HP147" i="10"/>
  <c r="DA121" i="9"/>
  <c r="DN121" i="9"/>
  <c r="FN28" i="9"/>
  <c r="DZ38" i="9"/>
  <c r="CZ28" i="9"/>
  <c r="DA28" i="9"/>
  <c r="FO38" i="9"/>
  <c r="FA84" i="9"/>
  <c r="FN106" i="9"/>
  <c r="DM20" i="9"/>
  <c r="FO82" i="9"/>
  <c r="EN105" i="9"/>
  <c r="EN28" i="9"/>
  <c r="DZ20" i="9"/>
  <c r="DB55" i="9"/>
  <c r="DC55" i="9" s="1"/>
  <c r="EM28" i="9"/>
  <c r="EM38" i="9"/>
  <c r="EA20" i="9"/>
  <c r="EH29" i="9"/>
  <c r="EN38" i="9"/>
  <c r="EC29" i="9"/>
  <c r="DO28" i="9"/>
  <c r="DM28" i="9"/>
  <c r="EZ20" i="9"/>
  <c r="EN121" i="9"/>
  <c r="FA104" i="9"/>
  <c r="FN38" i="9"/>
  <c r="DA82" i="9"/>
  <c r="DO121" i="9"/>
  <c r="FB84" i="9"/>
  <c r="FC84" i="9" s="1"/>
  <c r="CZ37" i="9"/>
  <c r="DO20" i="9"/>
  <c r="FB104" i="9"/>
  <c r="FC104" i="9" s="1"/>
  <c r="FM28" i="9"/>
  <c r="EA71" i="9"/>
  <c r="FN82" i="9"/>
  <c r="EZ57" i="9"/>
  <c r="DA20" i="9"/>
  <c r="EB38" i="9"/>
  <c r="DZ105" i="9"/>
  <c r="EO19" i="9"/>
  <c r="CZ20" i="9"/>
  <c r="EA105" i="9"/>
  <c r="CZ121" i="9"/>
  <c r="EZ19" i="9"/>
  <c r="FO105" i="9"/>
  <c r="DN65" i="9"/>
  <c r="DO82" i="9"/>
  <c r="FM65" i="9"/>
  <c r="DN57" i="9"/>
  <c r="DA57" i="9"/>
  <c r="DO57" i="9"/>
  <c r="EM20" i="9"/>
  <c r="DB57" i="9"/>
  <c r="DC57" i="9" s="1"/>
  <c r="EN20" i="9"/>
  <c r="DM58" i="9"/>
  <c r="DO65" i="9"/>
  <c r="DZ37" i="9"/>
  <c r="DN38" i="9"/>
  <c r="DM19" i="9"/>
  <c r="FA37" i="9"/>
  <c r="EA37" i="9"/>
  <c r="DZ84" i="9"/>
  <c r="DN19" i="9"/>
  <c r="FB37" i="9"/>
  <c r="FC37" i="9" s="1"/>
  <c r="FM105" i="9"/>
  <c r="EB84" i="9"/>
  <c r="DZ65" i="9"/>
  <c r="EO55" i="9"/>
  <c r="EM82" i="9"/>
  <c r="EZ75" i="9"/>
  <c r="EN82" i="9"/>
  <c r="FB75" i="9"/>
  <c r="FC75" i="9" s="1"/>
  <c r="EZ82" i="9"/>
  <c r="FB55" i="9"/>
  <c r="FC55" i="9" s="1"/>
  <c r="FN55" i="9"/>
  <c r="EZ121" i="9"/>
  <c r="FN84" i="9"/>
  <c r="FO84" i="9"/>
  <c r="DM37" i="9"/>
  <c r="DN55" i="9"/>
  <c r="DN37" i="9"/>
  <c r="DM55" i="9"/>
  <c r="FM55" i="9"/>
  <c r="FA121" i="9"/>
  <c r="FA55" i="9"/>
  <c r="DN141" i="9"/>
  <c r="FM19" i="9"/>
  <c r="FN19" i="9"/>
  <c r="EZ106" i="9"/>
  <c r="FA106" i="9"/>
  <c r="DO105" i="9"/>
  <c r="EM106" i="9"/>
  <c r="DN58" i="9"/>
  <c r="DB105" i="9"/>
  <c r="DC105" i="9" s="1"/>
  <c r="EO106" i="9"/>
  <c r="DB84" i="9"/>
  <c r="DC84" i="9" s="1"/>
  <c r="DA105" i="9"/>
  <c r="CZ84" i="9"/>
  <c r="CZ106" i="9"/>
  <c r="DA106" i="9"/>
  <c r="DB66" i="9"/>
  <c r="DC66" i="9" s="1"/>
  <c r="EA65" i="9"/>
  <c r="EO37" i="9"/>
  <c r="FN57" i="9"/>
  <c r="FM57" i="9"/>
  <c r="EN37" i="9"/>
  <c r="EM55" i="9"/>
  <c r="EO128" i="9"/>
  <c r="DZ104" i="9"/>
  <c r="EA57" i="9"/>
  <c r="DZ57" i="9"/>
  <c r="FM138" i="9"/>
  <c r="EM65" i="9"/>
  <c r="DZ19" i="9"/>
  <c r="EA19" i="9"/>
  <c r="EB106" i="9"/>
  <c r="IK147" i="10"/>
  <c r="EA106" i="9"/>
  <c r="IM147" i="10"/>
  <c r="IN147" i="10" s="1"/>
  <c r="IO147" i="10" s="1"/>
  <c r="FN138" i="9"/>
  <c r="EO65" i="9"/>
  <c r="EA120" i="9"/>
  <c r="EB120" i="9"/>
  <c r="CZ66" i="9"/>
  <c r="FO106" i="9"/>
  <c r="EM19" i="9"/>
  <c r="DO84" i="9"/>
  <c r="EB104" i="9"/>
  <c r="EM128" i="9"/>
  <c r="DN84" i="9"/>
  <c r="FS24" i="10"/>
  <c r="GO79" i="10"/>
  <c r="FS89" i="10"/>
  <c r="EB71" i="9"/>
  <c r="FS73" i="10"/>
  <c r="EM84" i="9"/>
  <c r="EN84" i="9"/>
  <c r="DP59" i="9"/>
  <c r="DU59" i="9"/>
  <c r="FT119" i="9"/>
  <c r="FP119" i="9"/>
  <c r="FU119" i="9"/>
  <c r="DP98" i="9"/>
  <c r="DU98" i="9"/>
  <c r="DH32" i="9"/>
  <c r="JH160" i="10"/>
  <c r="JI160" i="10"/>
  <c r="JG160" i="10"/>
  <c r="IL136" i="10"/>
  <c r="IK136" i="10"/>
  <c r="IM136" i="10"/>
  <c r="IN136" i="10" s="1"/>
  <c r="IO136" i="10" s="1"/>
  <c r="EP51" i="9"/>
  <c r="EU51" i="9"/>
  <c r="ET51" i="9"/>
  <c r="FA95" i="9"/>
  <c r="EZ95" i="9"/>
  <c r="FB95" i="9"/>
  <c r="FC95" i="9" s="1"/>
  <c r="EM17" i="9"/>
  <c r="EN17" i="9"/>
  <c r="EO17" i="9"/>
  <c r="DH130" i="9"/>
  <c r="DH20" i="9"/>
  <c r="JJ143" i="10"/>
  <c r="JW143" i="10"/>
  <c r="DP37" i="9"/>
  <c r="DU37" i="9"/>
  <c r="IM138" i="10"/>
  <c r="IN138" i="10" s="1"/>
  <c r="IO138" i="10" s="1"/>
  <c r="IL138" i="10"/>
  <c r="IK138" i="10"/>
  <c r="DM145" i="9"/>
  <c r="DO145" i="9"/>
  <c r="DN145" i="9"/>
  <c r="EO24" i="9"/>
  <c r="EN24" i="9"/>
  <c r="EM24" i="9"/>
  <c r="EO40" i="9"/>
  <c r="EM40" i="9"/>
  <c r="EN40" i="9"/>
  <c r="FH105" i="9"/>
  <c r="FG105" i="9"/>
  <c r="DM140" i="9"/>
  <c r="DO140" i="9"/>
  <c r="DN140" i="9"/>
  <c r="GT149" i="10"/>
  <c r="GV149" i="10"/>
  <c r="GU149" i="10"/>
  <c r="DM124" i="9"/>
  <c r="DO124" i="9"/>
  <c r="DN124" i="9"/>
  <c r="DU38" i="9"/>
  <c r="DP38" i="9"/>
  <c r="EO62" i="9"/>
  <c r="EN62" i="9"/>
  <c r="EM62" i="9"/>
  <c r="JW155" i="10"/>
  <c r="JJ155" i="10"/>
  <c r="FP60" i="9"/>
  <c r="FU60" i="9"/>
  <c r="FT60" i="9"/>
  <c r="FA71" i="9"/>
  <c r="FB71" i="9"/>
  <c r="FC71" i="9" s="1"/>
  <c r="EZ71" i="9"/>
  <c r="DP88" i="9"/>
  <c r="DU88" i="9"/>
  <c r="EA112" i="9"/>
  <c r="DZ112" i="9"/>
  <c r="EB112" i="9"/>
  <c r="DH155" i="9"/>
  <c r="EA34" i="9"/>
  <c r="EB34" i="9"/>
  <c r="DZ34" i="9"/>
  <c r="FH150" i="9"/>
  <c r="FG150" i="9"/>
  <c r="DB40" i="9"/>
  <c r="DC40" i="9" s="1"/>
  <c r="DA40" i="9"/>
  <c r="CZ40" i="9"/>
  <c r="DO27" i="9"/>
  <c r="DN27" i="9"/>
  <c r="DM27" i="9"/>
  <c r="FA79" i="9"/>
  <c r="FB79" i="9"/>
  <c r="FC79" i="9" s="1"/>
  <c r="EZ79" i="9"/>
  <c r="DU111" i="9"/>
  <c r="DP111" i="9"/>
  <c r="EC33" i="9"/>
  <c r="EH33" i="9"/>
  <c r="EG33" i="9"/>
  <c r="EM41" i="9"/>
  <c r="EN41" i="9"/>
  <c r="EO41" i="9"/>
  <c r="HS150" i="10"/>
  <c r="IF150" i="10"/>
  <c r="IG150" i="10" s="1"/>
  <c r="GU161" i="10"/>
  <c r="GT161" i="10"/>
  <c r="GV161" i="10"/>
  <c r="DP142" i="9"/>
  <c r="DU142" i="9"/>
  <c r="GN143" i="10"/>
  <c r="GA143" i="10"/>
  <c r="GO143" i="10"/>
  <c r="FP158" i="9"/>
  <c r="FT158" i="9"/>
  <c r="FU158" i="9"/>
  <c r="FS132" i="10"/>
  <c r="FH110" i="9"/>
  <c r="FG110" i="9"/>
  <c r="FP118" i="9"/>
  <c r="FU118" i="9"/>
  <c r="FT118" i="9"/>
  <c r="HR138" i="10"/>
  <c r="IA138" i="10" s="1"/>
  <c r="HQ138" i="10"/>
  <c r="HP138" i="10"/>
  <c r="EB40" i="9"/>
  <c r="EA40" i="9"/>
  <c r="DZ40" i="9"/>
  <c r="FB140" i="9"/>
  <c r="FC140" i="9" s="1"/>
  <c r="FA140" i="9"/>
  <c r="EZ140" i="9"/>
  <c r="FZ157" i="10"/>
  <c r="FY157" i="10"/>
  <c r="FX157" i="10"/>
  <c r="FB14" i="9"/>
  <c r="FC14" i="9" s="1"/>
  <c r="FA14" i="9"/>
  <c r="EZ14" i="9"/>
  <c r="FU127" i="9"/>
  <c r="FT127" i="9"/>
  <c r="FP127" i="9"/>
  <c r="EC154" i="9"/>
  <c r="EH154" i="9"/>
  <c r="EG154" i="9"/>
  <c r="FT65" i="9"/>
  <c r="FP65" i="9"/>
  <c r="FU65" i="9"/>
  <c r="FP90" i="9"/>
  <c r="FU90" i="9"/>
  <c r="FT90" i="9"/>
  <c r="HS142" i="10"/>
  <c r="IF142" i="10"/>
  <c r="IG142" i="10" s="1"/>
  <c r="FU117" i="9"/>
  <c r="FP117" i="9"/>
  <c r="FT117" i="9"/>
  <c r="EO15" i="9"/>
  <c r="EN15" i="9"/>
  <c r="EM15" i="9"/>
  <c r="DH47" i="9"/>
  <c r="EP155" i="9"/>
  <c r="EU155" i="9"/>
  <c r="EV155" i="9" s="1"/>
  <c r="ET155" i="9"/>
  <c r="FB58" i="9"/>
  <c r="FC58" i="9" s="1"/>
  <c r="EZ58" i="9"/>
  <c r="FA58" i="9"/>
  <c r="HS151" i="10"/>
  <c r="IF151" i="10"/>
  <c r="IG151" i="10" s="1"/>
  <c r="GO159" i="10"/>
  <c r="GN159" i="10"/>
  <c r="GA159" i="10"/>
  <c r="EB53" i="9"/>
  <c r="DZ53" i="9"/>
  <c r="EA53" i="9"/>
  <c r="DH110" i="9"/>
  <c r="FP134" i="9"/>
  <c r="FU134" i="9"/>
  <c r="FT134" i="9"/>
  <c r="FA145" i="9"/>
  <c r="EZ145" i="9"/>
  <c r="FB145" i="9"/>
  <c r="FC145" i="9" s="1"/>
  <c r="FG16" i="9"/>
  <c r="FH16" i="9"/>
  <c r="GV160" i="10"/>
  <c r="GU160" i="10"/>
  <c r="GT160" i="10"/>
  <c r="DH25" i="9"/>
  <c r="EP60" i="9"/>
  <c r="EU60" i="9"/>
  <c r="EV60" i="9" s="1"/>
  <c r="ET60" i="9"/>
  <c r="DP77" i="9"/>
  <c r="DU77" i="9"/>
  <c r="EP133" i="9"/>
  <c r="EU133" i="9"/>
  <c r="EV133" i="9" s="1"/>
  <c r="ET133" i="9"/>
  <c r="DH160" i="9"/>
  <c r="FP83" i="9"/>
  <c r="FU83" i="9"/>
  <c r="FT83" i="9"/>
  <c r="ET86" i="9"/>
  <c r="EU86" i="9"/>
  <c r="EV86" i="9" s="1"/>
  <c r="EP86" i="9"/>
  <c r="FN108" i="9"/>
  <c r="FO108" i="9"/>
  <c r="FM108" i="9"/>
  <c r="JB152" i="10"/>
  <c r="JA152" i="10"/>
  <c r="DH103" i="9"/>
  <c r="FA49" i="9"/>
  <c r="EZ49" i="9"/>
  <c r="FB49" i="9"/>
  <c r="FC49" i="9" s="1"/>
  <c r="FH65" i="9"/>
  <c r="FG65" i="9"/>
  <c r="DH77" i="9"/>
  <c r="EN31" i="9"/>
  <c r="EM31" i="9"/>
  <c r="EO31" i="9"/>
  <c r="EH88" i="9"/>
  <c r="EG88" i="9"/>
  <c r="EC88" i="9"/>
  <c r="DU155" i="9"/>
  <c r="DP155" i="9"/>
  <c r="EO58" i="9"/>
  <c r="EN58" i="9"/>
  <c r="EM58" i="9"/>
  <c r="DH107" i="9"/>
  <c r="DA21" i="9"/>
  <c r="CZ21" i="9"/>
  <c r="DB21" i="9"/>
  <c r="DC21" i="9" s="1"/>
  <c r="FU48" i="9"/>
  <c r="FP48" i="9"/>
  <c r="FT48" i="9"/>
  <c r="FN140" i="9"/>
  <c r="FM140" i="9"/>
  <c r="FO140" i="9"/>
  <c r="DH92" i="9"/>
  <c r="GO152" i="10"/>
  <c r="GA152" i="10"/>
  <c r="GN152" i="10"/>
  <c r="EO95" i="9"/>
  <c r="EN95" i="9"/>
  <c r="EM95" i="9"/>
  <c r="FH119" i="9"/>
  <c r="FG119" i="9"/>
  <c r="EC52" i="9"/>
  <c r="EH52" i="9"/>
  <c r="EG52" i="9"/>
  <c r="FZ137" i="10"/>
  <c r="FY137" i="10"/>
  <c r="FX137" i="10"/>
  <c r="HJ132" i="10"/>
  <c r="GW132" i="10"/>
  <c r="HK132" i="10"/>
  <c r="DU110" i="9"/>
  <c r="DP110" i="9"/>
  <c r="IK146" i="10"/>
  <c r="IL146" i="10"/>
  <c r="IM146" i="10"/>
  <c r="IN146" i="10" s="1"/>
  <c r="IO146" i="10" s="1"/>
  <c r="ET72" i="9"/>
  <c r="EU72" i="9"/>
  <c r="EV72" i="9" s="1"/>
  <c r="EP72" i="9"/>
  <c r="FP100" i="9"/>
  <c r="FT100" i="9"/>
  <c r="FU100" i="9"/>
  <c r="GV133" i="10"/>
  <c r="GT133" i="10"/>
  <c r="GU133" i="10"/>
  <c r="HJ144" i="10"/>
  <c r="GW144" i="10"/>
  <c r="HK144" i="10"/>
  <c r="HQ160" i="10"/>
  <c r="HR160" i="10"/>
  <c r="IA160" i="10" s="1"/>
  <c r="HP160" i="10"/>
  <c r="HK147" i="10"/>
  <c r="HJ147" i="10"/>
  <c r="GW147" i="10"/>
  <c r="EB49" i="9"/>
  <c r="EA49" i="9"/>
  <c r="DZ49" i="9"/>
  <c r="DU157" i="9"/>
  <c r="DP157" i="9"/>
  <c r="FH60" i="9"/>
  <c r="FG60" i="9"/>
  <c r="FB93" i="9"/>
  <c r="FC93" i="9" s="1"/>
  <c r="EZ93" i="9"/>
  <c r="FA93" i="9"/>
  <c r="FP109" i="9"/>
  <c r="FU109" i="9"/>
  <c r="FT109" i="9"/>
  <c r="DU133" i="9"/>
  <c r="DP133" i="9"/>
  <c r="DH99" i="9"/>
  <c r="FH67" i="9"/>
  <c r="FG67" i="9"/>
  <c r="EU145" i="9"/>
  <c r="EV145" i="9" s="1"/>
  <c r="ET145" i="9"/>
  <c r="EP145" i="9"/>
  <c r="DH112" i="9"/>
  <c r="EP114" i="9"/>
  <c r="EU114" i="9"/>
  <c r="EV114" i="9" s="1"/>
  <c r="ET114" i="9"/>
  <c r="DH62" i="9"/>
  <c r="FU50" i="9"/>
  <c r="FT50" i="9"/>
  <c r="FP50" i="9"/>
  <c r="CZ27" i="9"/>
  <c r="DB27" i="9"/>
  <c r="DC27" i="9" s="1"/>
  <c r="DA27" i="9"/>
  <c r="DB126" i="9"/>
  <c r="DC126" i="9" s="1"/>
  <c r="DA126" i="9"/>
  <c r="CZ126" i="9"/>
  <c r="DH73" i="9"/>
  <c r="EC121" i="9"/>
  <c r="EH121" i="9"/>
  <c r="EG121" i="9"/>
  <c r="FO79" i="9"/>
  <c r="FN79" i="9"/>
  <c r="FM79" i="9"/>
  <c r="EH111" i="9"/>
  <c r="EC111" i="9"/>
  <c r="EG111" i="9"/>
  <c r="ET57" i="9"/>
  <c r="EU57" i="9"/>
  <c r="EV57" i="9" s="1"/>
  <c r="EP57" i="9"/>
  <c r="ET68" i="9"/>
  <c r="EP68" i="9"/>
  <c r="EU68" i="9"/>
  <c r="EV68" i="9" s="1"/>
  <c r="DO23" i="9"/>
  <c r="DN23" i="9"/>
  <c r="DM23" i="9"/>
  <c r="DN66" i="9"/>
  <c r="DM66" i="9"/>
  <c r="DO66" i="9"/>
  <c r="FT102" i="9"/>
  <c r="FU102" i="9"/>
  <c r="FP102" i="9"/>
  <c r="JW135" i="10"/>
  <c r="JJ135" i="10"/>
  <c r="DM24" i="9"/>
  <c r="DN24" i="9"/>
  <c r="DO24" i="9"/>
  <c r="FC141" i="10"/>
  <c r="FD141" i="10"/>
  <c r="FE141" i="10" s="1"/>
  <c r="FB141" i="10"/>
  <c r="EZ156" i="9"/>
  <c r="FB156" i="9"/>
  <c r="FC156" i="9" s="1"/>
  <c r="FA156" i="9"/>
  <c r="EH51" i="9"/>
  <c r="EG51" i="9"/>
  <c r="EC51" i="9"/>
  <c r="EO132" i="9"/>
  <c r="EM132" i="9"/>
  <c r="EN132" i="9"/>
  <c r="FA151" i="9"/>
  <c r="EZ151" i="9"/>
  <c r="FB151" i="9"/>
  <c r="FC151" i="9" s="1"/>
  <c r="FO62" i="9"/>
  <c r="FM62" i="9"/>
  <c r="FN62" i="9"/>
  <c r="FH127" i="9"/>
  <c r="FG127" i="9"/>
  <c r="EG138" i="9"/>
  <c r="EC138" i="9"/>
  <c r="EH138" i="9"/>
  <c r="EB17" i="9"/>
  <c r="EA17" i="9"/>
  <c r="DZ17" i="9"/>
  <c r="FP57" i="9"/>
  <c r="FU57" i="9"/>
  <c r="FT57" i="9"/>
  <c r="JB158" i="10"/>
  <c r="JA158" i="10"/>
  <c r="EH77" i="9"/>
  <c r="EG77" i="9"/>
  <c r="EC77" i="9"/>
  <c r="EH133" i="9"/>
  <c r="EG133" i="9"/>
  <c r="EC133" i="9"/>
  <c r="FT152" i="9"/>
  <c r="FU152" i="9"/>
  <c r="FP152" i="9"/>
  <c r="DH96" i="9"/>
  <c r="FH139" i="9"/>
  <c r="FG139" i="9"/>
  <c r="EO50" i="9"/>
  <c r="EM50" i="9"/>
  <c r="EN50" i="9"/>
  <c r="DP123" i="9"/>
  <c r="DU123" i="9"/>
  <c r="FP61" i="9"/>
  <c r="FU61" i="9"/>
  <c r="FT61" i="9"/>
  <c r="FB24" i="9"/>
  <c r="FC24" i="9" s="1"/>
  <c r="FA24" i="9"/>
  <c r="EZ24" i="9"/>
  <c r="EU48" i="9"/>
  <c r="EV48" i="9" s="1"/>
  <c r="ET48" i="9"/>
  <c r="EP48" i="9"/>
  <c r="EZ148" i="9"/>
  <c r="FB148" i="9"/>
  <c r="FC148" i="9" s="1"/>
  <c r="FA148" i="9"/>
  <c r="IK160" i="10"/>
  <c r="IM160" i="10"/>
  <c r="IN160" i="10" s="1"/>
  <c r="IO160" i="10" s="1"/>
  <c r="IL160" i="10"/>
  <c r="EB79" i="9"/>
  <c r="EA79" i="9"/>
  <c r="DZ79" i="9"/>
  <c r="DU127" i="9"/>
  <c r="DP127" i="9"/>
  <c r="DP44" i="9"/>
  <c r="DU44" i="9"/>
  <c r="HQ161" i="10"/>
  <c r="HR161" i="10"/>
  <c r="IA161" i="10" s="1"/>
  <c r="HP161" i="10"/>
  <c r="EC47" i="9"/>
  <c r="EH47" i="9"/>
  <c r="EG47" i="9"/>
  <c r="DM112" i="9"/>
  <c r="DN112" i="9"/>
  <c r="DO112" i="9"/>
  <c r="FH136" i="9"/>
  <c r="FG136" i="9"/>
  <c r="JJ140" i="10"/>
  <c r="JW140" i="10"/>
  <c r="HS156" i="10"/>
  <c r="IF156" i="10"/>
  <c r="IG156" i="10" s="1"/>
  <c r="ET61" i="9"/>
  <c r="EU61" i="9"/>
  <c r="EV61" i="9" s="1"/>
  <c r="EP61" i="9"/>
  <c r="DU69" i="9"/>
  <c r="DP69" i="9"/>
  <c r="EU102" i="9"/>
  <c r="EP102" i="9"/>
  <c r="ET102" i="9"/>
  <c r="EC16" i="9"/>
  <c r="EH16" i="9"/>
  <c r="EG16" i="9"/>
  <c r="EU43" i="9"/>
  <c r="EP43" i="9"/>
  <c r="ET43" i="9"/>
  <c r="EG59" i="9"/>
  <c r="EC59" i="9"/>
  <c r="EH59" i="9"/>
  <c r="FH92" i="9"/>
  <c r="FG92" i="9"/>
  <c r="EC100" i="9"/>
  <c r="EH100" i="9"/>
  <c r="EG100" i="9"/>
  <c r="FM70" i="9"/>
  <c r="FN70" i="9"/>
  <c r="FO70" i="9"/>
  <c r="DH138" i="9"/>
  <c r="EU152" i="9"/>
  <c r="EV152" i="9" s="1"/>
  <c r="ET152" i="9"/>
  <c r="EP152" i="9"/>
  <c r="FT96" i="9"/>
  <c r="FP96" i="9"/>
  <c r="FU96" i="9"/>
  <c r="FT26" i="9"/>
  <c r="FU26" i="9"/>
  <c r="FP26" i="9"/>
  <c r="EA66" i="9"/>
  <c r="DZ66" i="9"/>
  <c r="EB66" i="9"/>
  <c r="DH78" i="9"/>
  <c r="DU118" i="9"/>
  <c r="DP118" i="9"/>
  <c r="DB145" i="9"/>
  <c r="DC145" i="9" s="1"/>
  <c r="DA145" i="9"/>
  <c r="CZ145" i="9"/>
  <c r="FN40" i="9"/>
  <c r="FO40" i="9"/>
  <c r="FM40" i="9"/>
  <c r="EH129" i="9"/>
  <c r="EG129" i="9"/>
  <c r="EC129" i="9"/>
  <c r="DN156" i="9"/>
  <c r="DO156" i="9"/>
  <c r="DM156" i="9"/>
  <c r="FP19" i="9"/>
  <c r="FT19" i="9"/>
  <c r="FU19" i="9"/>
  <c r="FM14" i="9"/>
  <c r="FN14" i="9"/>
  <c r="FO14" i="9"/>
  <c r="DB70" i="9"/>
  <c r="DC70" i="9" s="1"/>
  <c r="DA70" i="9"/>
  <c r="CZ70" i="9"/>
  <c r="FU111" i="9"/>
  <c r="FP111" i="9"/>
  <c r="FT111" i="9"/>
  <c r="EG127" i="9"/>
  <c r="EC127" i="9"/>
  <c r="EH127" i="9"/>
  <c r="JJ139" i="10"/>
  <c r="JW139" i="10"/>
  <c r="EC146" i="9"/>
  <c r="EH146" i="9"/>
  <c r="EG146" i="9"/>
  <c r="DO104" i="9"/>
  <c r="DN104" i="9"/>
  <c r="DM104" i="9"/>
  <c r="DH139" i="9"/>
  <c r="DP115" i="9"/>
  <c r="DU115" i="9"/>
  <c r="IF132" i="10"/>
  <c r="IG132" i="10" s="1"/>
  <c r="HS132" i="10"/>
  <c r="HS143" i="10"/>
  <c r="IF143" i="10"/>
  <c r="IG143" i="10" s="1"/>
  <c r="FH107" i="9"/>
  <c r="FG107" i="9"/>
  <c r="DH37" i="9"/>
  <c r="FH69" i="9"/>
  <c r="FG69" i="9"/>
  <c r="GU146" i="10"/>
  <c r="GV146" i="10"/>
  <c r="GT146" i="10"/>
  <c r="FN24" i="9"/>
  <c r="FM24" i="9"/>
  <c r="FO24" i="9"/>
  <c r="FN67" i="9"/>
  <c r="FO67" i="9"/>
  <c r="FM67" i="9"/>
  <c r="FT46" i="9"/>
  <c r="FU46" i="9"/>
  <c r="FP46" i="9"/>
  <c r="DZ62" i="9"/>
  <c r="EB62" i="9"/>
  <c r="EA62" i="9"/>
  <c r="DN95" i="9"/>
  <c r="DM95" i="9"/>
  <c r="DO95" i="9"/>
  <c r="EU135" i="9"/>
  <c r="EV135" i="9" s="1"/>
  <c r="ET135" i="9"/>
  <c r="EP135" i="9"/>
  <c r="DH146" i="9"/>
  <c r="DH68" i="9"/>
  <c r="DO85" i="9"/>
  <c r="DN85" i="9"/>
  <c r="DM85" i="9"/>
  <c r="DM120" i="9"/>
  <c r="DN120" i="9"/>
  <c r="DO120" i="9"/>
  <c r="FT136" i="9"/>
  <c r="FP136" i="9"/>
  <c r="FU136" i="9"/>
  <c r="HJ140" i="10"/>
  <c r="GW140" i="10"/>
  <c r="HK140" i="10"/>
  <c r="FU131" i="9"/>
  <c r="FP131" i="9"/>
  <c r="FT131" i="9"/>
  <c r="EG142" i="9"/>
  <c r="EC142" i="9"/>
  <c r="EH142" i="9"/>
  <c r="FB21" i="9"/>
  <c r="FC21" i="9" s="1"/>
  <c r="FA21" i="9"/>
  <c r="EZ21" i="9"/>
  <c r="FO145" i="9"/>
  <c r="FM145" i="9"/>
  <c r="FN145" i="9"/>
  <c r="DU56" i="9"/>
  <c r="DP56" i="9"/>
  <c r="EH64" i="9"/>
  <c r="EC64" i="9"/>
  <c r="EG64" i="9"/>
  <c r="DA140" i="9"/>
  <c r="DB140" i="9"/>
  <c r="DC140" i="9" s="1"/>
  <c r="CZ140" i="9"/>
  <c r="EO27" i="9"/>
  <c r="EM27" i="9"/>
  <c r="EN27" i="9"/>
  <c r="FU22" i="9"/>
  <c r="FT22" i="9"/>
  <c r="FP22" i="9"/>
  <c r="EC46" i="9"/>
  <c r="EG46" i="9"/>
  <c r="EH46" i="9"/>
  <c r="DP33" i="9"/>
  <c r="DU33" i="9"/>
  <c r="DP90" i="9"/>
  <c r="DU90" i="9"/>
  <c r="EC28" i="9"/>
  <c r="EH28" i="9"/>
  <c r="EG28" i="9"/>
  <c r="FP68" i="9"/>
  <c r="FU68" i="9"/>
  <c r="FT68" i="9"/>
  <c r="EM93" i="9"/>
  <c r="EO93" i="9"/>
  <c r="EN93" i="9"/>
  <c r="GN134" i="10"/>
  <c r="GO134" i="10"/>
  <c r="GA134" i="10"/>
  <c r="EU160" i="9"/>
  <c r="EV160" i="9" s="1"/>
  <c r="EP160" i="9"/>
  <c r="ET160" i="9"/>
  <c r="FN112" i="9"/>
  <c r="FO112" i="9"/>
  <c r="FM112" i="9"/>
  <c r="IM137" i="10"/>
  <c r="IN137" i="10" s="1"/>
  <c r="IO137" i="10" s="1"/>
  <c r="IL137" i="10"/>
  <c r="IK137" i="10"/>
  <c r="FS156" i="10"/>
  <c r="FH61" i="9"/>
  <c r="FG61" i="9"/>
  <c r="DH48" i="9"/>
  <c r="DH64" i="9"/>
  <c r="DP72" i="9"/>
  <c r="DU72" i="9"/>
  <c r="FH73" i="9"/>
  <c r="FG73" i="9"/>
  <c r="DZ89" i="9"/>
  <c r="EB89" i="9"/>
  <c r="EA89" i="9"/>
  <c r="FT92" i="9"/>
  <c r="FP92" i="9"/>
  <c r="FU92" i="9"/>
  <c r="DO151" i="9"/>
  <c r="DM151" i="9"/>
  <c r="DN151" i="9"/>
  <c r="FH111" i="9"/>
  <c r="FG111" i="9"/>
  <c r="DH119" i="9"/>
  <c r="DH135" i="9"/>
  <c r="EB93" i="9"/>
  <c r="EA93" i="9"/>
  <c r="DZ93" i="9"/>
  <c r="DH39" i="9"/>
  <c r="FU47" i="9"/>
  <c r="FP47" i="9"/>
  <c r="FT47" i="9"/>
  <c r="EH63" i="9"/>
  <c r="EC63" i="9"/>
  <c r="EG63" i="9"/>
  <c r="FT155" i="9"/>
  <c r="FU155" i="9"/>
  <c r="FP155" i="9"/>
  <c r="DP58" i="9"/>
  <c r="DU58" i="9"/>
  <c r="FG27" i="9"/>
  <c r="FH27" i="9"/>
  <c r="FT49" i="9"/>
  <c r="FU49" i="9"/>
  <c r="FP49" i="9"/>
  <c r="IF137" i="10"/>
  <c r="IG137" i="10" s="1"/>
  <c r="HS137" i="10"/>
  <c r="DU101" i="9"/>
  <c r="DP101" i="9"/>
  <c r="GN154" i="10"/>
  <c r="GO154" i="10"/>
  <c r="GA154" i="10"/>
  <c r="FT116" i="9"/>
  <c r="FU116" i="9"/>
  <c r="FP116" i="9"/>
  <c r="FU58" i="9"/>
  <c r="FT58" i="9"/>
  <c r="FP58" i="9"/>
  <c r="DH24" i="9"/>
  <c r="EU134" i="9"/>
  <c r="EV134" i="9" s="1"/>
  <c r="EP134" i="9"/>
  <c r="ET134" i="9"/>
  <c r="JB140" i="10"/>
  <c r="JA140" i="10"/>
  <c r="EG19" i="9"/>
  <c r="EC19" i="9"/>
  <c r="EH19" i="9"/>
  <c r="FO53" i="9"/>
  <c r="FN53" i="9"/>
  <c r="FM53" i="9"/>
  <c r="EC37" i="9"/>
  <c r="EH37" i="9"/>
  <c r="EG37" i="9"/>
  <c r="FU110" i="9"/>
  <c r="FT110" i="9"/>
  <c r="FP110" i="9"/>
  <c r="JB135" i="10"/>
  <c r="JA135" i="10"/>
  <c r="FC146" i="10"/>
  <c r="FD146" i="10"/>
  <c r="FE146" i="10" s="1"/>
  <c r="FB146" i="10"/>
  <c r="ET105" i="9"/>
  <c r="EU105" i="9"/>
  <c r="EP105" i="9"/>
  <c r="DU159" i="9"/>
  <c r="DP159" i="9"/>
  <c r="FU103" i="9"/>
  <c r="FP103" i="9"/>
  <c r="FT103" i="9"/>
  <c r="GA150" i="10"/>
  <c r="GO150" i="10"/>
  <c r="GN150" i="10"/>
  <c r="JW158" i="10"/>
  <c r="JJ158" i="10"/>
  <c r="EC152" i="9"/>
  <c r="EG152" i="9"/>
  <c r="EH152" i="9"/>
  <c r="FH47" i="9"/>
  <c r="FG47" i="9"/>
  <c r="FN104" i="9"/>
  <c r="FM104" i="9"/>
  <c r="FO104" i="9"/>
  <c r="DB128" i="9"/>
  <c r="DC128" i="9" s="1"/>
  <c r="CZ128" i="9"/>
  <c r="DA128" i="9"/>
  <c r="DU139" i="9"/>
  <c r="DP139" i="9"/>
  <c r="DH131" i="9"/>
  <c r="FS151" i="10"/>
  <c r="HQ141" i="10"/>
  <c r="HR141" i="10"/>
  <c r="IA141" i="10" s="1"/>
  <c r="HP141" i="10"/>
  <c r="EA156" i="9"/>
  <c r="DZ156" i="9"/>
  <c r="EB156" i="9"/>
  <c r="DO35" i="9"/>
  <c r="DN35" i="9"/>
  <c r="DM35" i="9"/>
  <c r="DU51" i="9"/>
  <c r="DP51" i="9"/>
  <c r="EP92" i="9"/>
  <c r="ET92" i="9"/>
  <c r="EU92" i="9"/>
  <c r="FZ133" i="10"/>
  <c r="FY133" i="10"/>
  <c r="FX133" i="10"/>
  <c r="FO151" i="9"/>
  <c r="FN151" i="9"/>
  <c r="FM151" i="9"/>
  <c r="DH22" i="9"/>
  <c r="DN70" i="9"/>
  <c r="DO70" i="9"/>
  <c r="DM70" i="9"/>
  <c r="DA17" i="9"/>
  <c r="DB17" i="9"/>
  <c r="DC17" i="9" s="1"/>
  <c r="CZ17" i="9"/>
  <c r="JI153" i="10"/>
  <c r="JH153" i="10"/>
  <c r="JG153" i="10"/>
  <c r="DU47" i="9"/>
  <c r="DP47" i="9"/>
  <c r="FX146" i="10"/>
  <c r="FZ146" i="10"/>
  <c r="FY146" i="10"/>
  <c r="FZ149" i="10"/>
  <c r="FY149" i="10"/>
  <c r="FX149" i="10"/>
  <c r="FS144" i="10"/>
  <c r="FY160" i="10"/>
  <c r="FZ160" i="10"/>
  <c r="FX160" i="10"/>
  <c r="DH54" i="9"/>
  <c r="DH109" i="9"/>
  <c r="FA15" i="9"/>
  <c r="FB15" i="9"/>
  <c r="FC15" i="9" s="1"/>
  <c r="EZ15" i="9"/>
  <c r="FH63" i="9"/>
  <c r="FG63" i="9"/>
  <c r="FU80" i="9"/>
  <c r="FP80" i="9"/>
  <c r="FT80" i="9"/>
  <c r="DN128" i="9"/>
  <c r="DO128" i="9"/>
  <c r="DM128" i="9"/>
  <c r="DU26" i="9"/>
  <c r="DP26" i="9"/>
  <c r="CZ50" i="9"/>
  <c r="DB50" i="9"/>
  <c r="DC50" i="9" s="1"/>
  <c r="DA50" i="9"/>
  <c r="CZ53" i="9"/>
  <c r="DB53" i="9"/>
  <c r="DC53" i="9" s="1"/>
  <c r="DA53" i="9"/>
  <c r="DU86" i="9"/>
  <c r="DP86" i="9"/>
  <c r="FG56" i="9"/>
  <c r="FH56" i="9"/>
  <c r="JI141" i="10"/>
  <c r="JH141" i="10"/>
  <c r="JG141" i="10"/>
  <c r="HQ133" i="10"/>
  <c r="HR133" i="10"/>
  <c r="IA133" i="10" s="1"/>
  <c r="HP133" i="10"/>
  <c r="HS144" i="10"/>
  <c r="IF144" i="10"/>
  <c r="IG144" i="10" s="1"/>
  <c r="HS152" i="10"/>
  <c r="IF152" i="10"/>
  <c r="IG152" i="10" s="1"/>
  <c r="EN79" i="9"/>
  <c r="EO79" i="9"/>
  <c r="EM79" i="9"/>
  <c r="FS147" i="10"/>
  <c r="EG25" i="9"/>
  <c r="EC25" i="9"/>
  <c r="EH25" i="9"/>
  <c r="CZ49" i="9"/>
  <c r="DA49" i="9"/>
  <c r="DB49" i="9"/>
  <c r="DC49" i="9" s="1"/>
  <c r="FS150" i="10"/>
  <c r="DB93" i="9"/>
  <c r="DC93" i="9" s="1"/>
  <c r="DA93" i="9"/>
  <c r="CZ93" i="9"/>
  <c r="HR153" i="10"/>
  <c r="IA153" i="10" s="1"/>
  <c r="HP153" i="10"/>
  <c r="HQ153" i="10"/>
  <c r="FH80" i="9"/>
  <c r="FG80" i="9"/>
  <c r="EZ66" i="9"/>
  <c r="FB66" i="9"/>
  <c r="FC66" i="9" s="1"/>
  <c r="FA66" i="9"/>
  <c r="DH91" i="9"/>
  <c r="DH86" i="9"/>
  <c r="DP102" i="9"/>
  <c r="DU102" i="9"/>
  <c r="HR146" i="10"/>
  <c r="IA146" i="10" s="1"/>
  <c r="HQ146" i="10"/>
  <c r="HP146" i="10"/>
  <c r="DM40" i="9"/>
  <c r="DN40" i="9"/>
  <c r="DO40" i="9"/>
  <c r="EH105" i="9"/>
  <c r="EC105" i="9"/>
  <c r="EG105" i="9"/>
  <c r="DH121" i="9"/>
  <c r="EH87" i="9"/>
  <c r="EC87" i="9"/>
  <c r="EG87" i="9"/>
  <c r="DO17" i="9"/>
  <c r="DN17" i="9"/>
  <c r="DM17" i="9"/>
  <c r="FU157" i="9"/>
  <c r="FT157" i="9"/>
  <c r="FP157" i="9"/>
  <c r="FS134" i="10"/>
  <c r="DP152" i="9"/>
  <c r="DU152" i="9"/>
  <c r="EC80" i="9"/>
  <c r="EH80" i="9"/>
  <c r="EG80" i="9"/>
  <c r="DH136" i="9"/>
  <c r="JW156" i="10"/>
  <c r="JJ156" i="10"/>
  <c r="DB75" i="9"/>
  <c r="DC75" i="9" s="1"/>
  <c r="DA75" i="9"/>
  <c r="CZ75" i="9"/>
  <c r="EB137" i="9"/>
  <c r="EA137" i="9"/>
  <c r="DZ137" i="9"/>
  <c r="JG146" i="10"/>
  <c r="JH146" i="10"/>
  <c r="JI146" i="10"/>
  <c r="DU48" i="9"/>
  <c r="DP48" i="9"/>
  <c r="DO89" i="9"/>
  <c r="DM89" i="9"/>
  <c r="DN89" i="9"/>
  <c r="DO143" i="9"/>
  <c r="DM143" i="9"/>
  <c r="DN143" i="9"/>
  <c r="DW14" i="11"/>
  <c r="DX15" i="11" s="1"/>
  <c r="DR14" i="11"/>
  <c r="DT14" i="11"/>
  <c r="DU14" i="11"/>
  <c r="DV14" i="11"/>
  <c r="EB95" i="9"/>
  <c r="DZ95" i="9"/>
  <c r="EA95" i="9"/>
  <c r="FH141" i="9"/>
  <c r="FG141" i="9"/>
  <c r="EP157" i="9"/>
  <c r="ET157" i="9"/>
  <c r="EU157" i="9"/>
  <c r="EV157" i="9" s="1"/>
  <c r="FP28" i="9"/>
  <c r="FT28" i="9"/>
  <c r="FU28" i="9"/>
  <c r="FP52" i="9"/>
  <c r="FU52" i="9"/>
  <c r="FT52" i="9"/>
  <c r="FH133" i="9"/>
  <c r="FG133" i="9"/>
  <c r="EG144" i="9"/>
  <c r="EH144" i="9"/>
  <c r="EC144" i="9"/>
  <c r="DU147" i="9"/>
  <c r="DP147" i="9"/>
  <c r="ET115" i="9"/>
  <c r="EU115" i="9"/>
  <c r="EP115" i="9"/>
  <c r="GW159" i="10"/>
  <c r="HK159" i="10"/>
  <c r="HJ159" i="10"/>
  <c r="FH86" i="9"/>
  <c r="FG86" i="9"/>
  <c r="EA108" i="9"/>
  <c r="DZ108" i="9"/>
  <c r="EB108" i="9"/>
  <c r="DO14" i="9"/>
  <c r="DN14" i="9"/>
  <c r="DM14" i="9"/>
  <c r="DB79" i="9"/>
  <c r="DC79" i="9" s="1"/>
  <c r="DA79" i="9"/>
  <c r="CZ79" i="9"/>
  <c r="DP135" i="9"/>
  <c r="DU135" i="9"/>
  <c r="DM41" i="9"/>
  <c r="DO41" i="9"/>
  <c r="DN41" i="9"/>
  <c r="FS142" i="10"/>
  <c r="ET80" i="9"/>
  <c r="EP80" i="9"/>
  <c r="EU80" i="9"/>
  <c r="EV80" i="9" s="1"/>
  <c r="GA140" i="10"/>
  <c r="GN140" i="10"/>
  <c r="GO140" i="10"/>
  <c r="DO50" i="9"/>
  <c r="DN50" i="9"/>
  <c r="DM50" i="9"/>
  <c r="EH83" i="9"/>
  <c r="EC83" i="9"/>
  <c r="EG83" i="9"/>
  <c r="FU94" i="9"/>
  <c r="FT94" i="9"/>
  <c r="FP94" i="9"/>
  <c r="FO153" i="9"/>
  <c r="FM153" i="9"/>
  <c r="FN153" i="9"/>
  <c r="FU16" i="9"/>
  <c r="FP16" i="9"/>
  <c r="FT16" i="9"/>
  <c r="FP129" i="9"/>
  <c r="FU129" i="9"/>
  <c r="FT129" i="9"/>
  <c r="GV136" i="10"/>
  <c r="GU136" i="10"/>
  <c r="GT136" i="10"/>
  <c r="JA139" i="10"/>
  <c r="JB139" i="10"/>
  <c r="FM74" i="9"/>
  <c r="FN74" i="9"/>
  <c r="FO74" i="9"/>
  <c r="EA114" i="9"/>
  <c r="EB114" i="9"/>
  <c r="DZ114" i="9"/>
  <c r="EH149" i="9"/>
  <c r="EG149" i="9"/>
  <c r="EC149" i="9"/>
  <c r="FB101" i="9"/>
  <c r="FC101" i="9" s="1"/>
  <c r="FA101" i="9"/>
  <c r="EZ101" i="9"/>
  <c r="EG117" i="9"/>
  <c r="EC117" i="9"/>
  <c r="EH117" i="9"/>
  <c r="IF134" i="10"/>
  <c r="IG134" i="10" s="1"/>
  <c r="HS134" i="10"/>
  <c r="GT153" i="10"/>
  <c r="GV153" i="10"/>
  <c r="GU153" i="10"/>
  <c r="DP136" i="9"/>
  <c r="DU136" i="9"/>
  <c r="FU147" i="9"/>
  <c r="FP147" i="9"/>
  <c r="FT147" i="9"/>
  <c r="FH115" i="9"/>
  <c r="FG115" i="9"/>
  <c r="DP93" i="9"/>
  <c r="DU93" i="9"/>
  <c r="FP137" i="9"/>
  <c r="FU137" i="9"/>
  <c r="FT137" i="9"/>
  <c r="DH16" i="9"/>
  <c r="DH157" i="9"/>
  <c r="EO120" i="9"/>
  <c r="EN120" i="9"/>
  <c r="EM120" i="9"/>
  <c r="DU103" i="9"/>
  <c r="DP103" i="9"/>
  <c r="DU78" i="9"/>
  <c r="DP78" i="9"/>
  <c r="FH94" i="9"/>
  <c r="FG94" i="9"/>
  <c r="FC149" i="10"/>
  <c r="FD149" i="10"/>
  <c r="FE149" i="10" s="1"/>
  <c r="FB149" i="10"/>
  <c r="CZ108" i="9"/>
  <c r="DA108" i="9"/>
  <c r="DB108" i="9"/>
  <c r="DC108" i="9" s="1"/>
  <c r="DZ124" i="9"/>
  <c r="EA124" i="9"/>
  <c r="EB124" i="9"/>
  <c r="FH54" i="9"/>
  <c r="FG54" i="9"/>
  <c r="FG154" i="9"/>
  <c r="FH154" i="9"/>
  <c r="DA41" i="9"/>
  <c r="DB41" i="9"/>
  <c r="DC41" i="9" s="1"/>
  <c r="CZ41" i="9"/>
  <c r="DH141" i="9"/>
  <c r="ET28" i="9"/>
  <c r="EU28" i="9"/>
  <c r="EV28" i="9" s="1"/>
  <c r="EP28" i="9"/>
  <c r="DH60" i="9"/>
  <c r="DP109" i="9"/>
  <c r="DU109" i="9"/>
  <c r="EU136" i="9"/>
  <c r="EV136" i="9" s="1"/>
  <c r="ET136" i="9"/>
  <c r="EP136" i="9"/>
  <c r="FS140" i="10"/>
  <c r="DH142" i="9"/>
  <c r="FS159" i="10"/>
  <c r="EA126" i="9"/>
  <c r="EB126" i="9"/>
  <c r="DZ126" i="9"/>
  <c r="DB153" i="9"/>
  <c r="DC153" i="9" s="1"/>
  <c r="DA153" i="9"/>
  <c r="CZ153" i="9"/>
  <c r="FT73" i="9"/>
  <c r="FU73" i="9"/>
  <c r="FP73" i="9"/>
  <c r="DP43" i="9"/>
  <c r="DU43" i="9"/>
  <c r="DB116" i="9"/>
  <c r="DC116" i="9" s="1"/>
  <c r="DA116" i="9"/>
  <c r="CZ116" i="9"/>
  <c r="DH159" i="9"/>
  <c r="DH14" i="11"/>
  <c r="DE14" i="11"/>
  <c r="DG14" i="11"/>
  <c r="DI14" i="11"/>
  <c r="DJ14" i="11"/>
  <c r="EP38" i="9"/>
  <c r="ET38" i="9"/>
  <c r="EU38" i="9"/>
  <c r="EV38" i="9" s="1"/>
  <c r="FH87" i="9"/>
  <c r="FG87" i="9"/>
  <c r="FU135" i="9"/>
  <c r="FP135" i="9"/>
  <c r="FT135" i="9"/>
  <c r="DN74" i="9"/>
  <c r="DO74" i="9"/>
  <c r="DM74" i="9"/>
  <c r="EC82" i="9"/>
  <c r="EH82" i="9"/>
  <c r="EG82" i="9"/>
  <c r="JW134" i="10"/>
  <c r="JJ134" i="10"/>
  <c r="DB23" i="9"/>
  <c r="DC23" i="9" s="1"/>
  <c r="DA23" i="9"/>
  <c r="CZ23" i="9"/>
  <c r="DU39" i="9"/>
  <c r="DP39" i="9"/>
  <c r="HJ151" i="10"/>
  <c r="GW151" i="10"/>
  <c r="HK151" i="10"/>
  <c r="DP19" i="9"/>
  <c r="DU19" i="9"/>
  <c r="FH59" i="9"/>
  <c r="FG59" i="9"/>
  <c r="EC92" i="9"/>
  <c r="EG92" i="9"/>
  <c r="EH92" i="9"/>
  <c r="CZ124" i="9"/>
  <c r="DB124" i="9"/>
  <c r="DC124" i="9" s="1"/>
  <c r="DA124" i="9"/>
  <c r="DP119" i="9"/>
  <c r="DU119" i="9"/>
  <c r="FG33" i="9"/>
  <c r="FH33" i="9"/>
  <c r="GN158" i="10"/>
  <c r="GO158" i="10"/>
  <c r="GA158" i="10"/>
  <c r="DH117" i="9"/>
  <c r="FU133" i="9"/>
  <c r="FT133" i="9"/>
  <c r="FP133" i="9"/>
  <c r="FO15" i="9"/>
  <c r="FN15" i="9"/>
  <c r="FM15" i="9"/>
  <c r="FH39" i="9"/>
  <c r="FG39" i="9"/>
  <c r="EU96" i="9"/>
  <c r="ET96" i="9"/>
  <c r="EP96" i="9"/>
  <c r="HK148" i="10"/>
  <c r="GW148" i="10"/>
  <c r="HJ148" i="10"/>
  <c r="EA18" i="9"/>
  <c r="EB18" i="9"/>
  <c r="DZ18" i="9"/>
  <c r="DP107" i="9"/>
  <c r="DU107" i="9"/>
  <c r="EN53" i="9"/>
  <c r="EM53" i="9"/>
  <c r="EO53" i="9"/>
  <c r="EC118" i="9"/>
  <c r="EH118" i="9"/>
  <c r="EG118" i="9"/>
  <c r="FH48" i="9"/>
  <c r="FG48" i="9"/>
  <c r="EO148" i="9"/>
  <c r="EN148" i="9"/>
  <c r="EM148" i="9"/>
  <c r="EU33" i="9"/>
  <c r="EV33" i="9" s="1"/>
  <c r="ET33" i="9"/>
  <c r="EP33" i="9"/>
  <c r="FG82" i="9"/>
  <c r="FH82" i="9"/>
  <c r="FH106" i="9"/>
  <c r="FG106" i="9"/>
  <c r="GO142" i="10"/>
  <c r="GN142" i="10"/>
  <c r="GA142" i="10"/>
  <c r="EH44" i="9"/>
  <c r="EG44" i="9"/>
  <c r="EC44" i="9"/>
  <c r="EG125" i="9"/>
  <c r="EC125" i="9"/>
  <c r="EH125" i="9"/>
  <c r="EC160" i="9"/>
  <c r="EH160" i="9"/>
  <c r="EG160" i="9"/>
  <c r="FA128" i="9"/>
  <c r="FB128" i="9"/>
  <c r="FC128" i="9" s="1"/>
  <c r="EZ128" i="9"/>
  <c r="EC155" i="9"/>
  <c r="EH155" i="9"/>
  <c r="EG155" i="9"/>
  <c r="FG99" i="9"/>
  <c r="FH99" i="9"/>
  <c r="EC134" i="9"/>
  <c r="EH134" i="9"/>
  <c r="EG134" i="9"/>
  <c r="FA153" i="9"/>
  <c r="EZ153" i="9"/>
  <c r="FB153" i="9"/>
  <c r="FC153" i="9" s="1"/>
  <c r="JI157" i="10"/>
  <c r="JH157" i="10"/>
  <c r="JG157" i="10"/>
  <c r="EB35" i="9"/>
  <c r="DZ35" i="9"/>
  <c r="EA35" i="9"/>
  <c r="EO124" i="9"/>
  <c r="EN124" i="9"/>
  <c r="EM124" i="9"/>
  <c r="DZ151" i="9"/>
  <c r="EB151" i="9"/>
  <c r="EA151" i="9"/>
  <c r="EN122" i="9"/>
  <c r="EM122" i="9"/>
  <c r="EO122" i="9"/>
  <c r="JA142" i="10"/>
  <c r="JB142" i="10"/>
  <c r="JA150" i="10"/>
  <c r="JB150" i="10"/>
  <c r="FO85" i="9"/>
  <c r="FN85" i="9"/>
  <c r="FM85" i="9"/>
  <c r="DU55" i="9"/>
  <c r="DP55" i="9"/>
  <c r="EB128" i="9"/>
  <c r="EA128" i="9"/>
  <c r="DZ128" i="9"/>
  <c r="EU26" i="9"/>
  <c r="EV26" i="9" s="1"/>
  <c r="ET26" i="9"/>
  <c r="EP26" i="9"/>
  <c r="DH83" i="9"/>
  <c r="EC107" i="9"/>
  <c r="EH107" i="9"/>
  <c r="EG107" i="9"/>
  <c r="DH158" i="9"/>
  <c r="EC61" i="9"/>
  <c r="EH61" i="9"/>
  <c r="EG61" i="9"/>
  <c r="ET94" i="9"/>
  <c r="EP94" i="9"/>
  <c r="EU94" i="9"/>
  <c r="EV94" i="9" s="1"/>
  <c r="DH118" i="9"/>
  <c r="HS135" i="10"/>
  <c r="IF135" i="10"/>
  <c r="IG135" i="10" s="1"/>
  <c r="EB153" i="9"/>
  <c r="EA153" i="9"/>
  <c r="DZ153" i="9"/>
  <c r="EH72" i="9"/>
  <c r="EG72" i="9"/>
  <c r="EC72" i="9"/>
  <c r="EB97" i="9"/>
  <c r="EA97" i="9"/>
  <c r="DZ97" i="9"/>
  <c r="EU129" i="9"/>
  <c r="EP129" i="9"/>
  <c r="ET129" i="9"/>
  <c r="DM116" i="9"/>
  <c r="DN116" i="9"/>
  <c r="DO116" i="9"/>
  <c r="EP46" i="9"/>
  <c r="EU46" i="9"/>
  <c r="EV46" i="9" s="1"/>
  <c r="ET46" i="9"/>
  <c r="FH25" i="9"/>
  <c r="FG25" i="9"/>
  <c r="DH98" i="9"/>
  <c r="DN114" i="9"/>
  <c r="DO114" i="9"/>
  <c r="DM114" i="9"/>
  <c r="HK142" i="10"/>
  <c r="GW142" i="10"/>
  <c r="HJ142" i="10"/>
  <c r="FH44" i="9"/>
  <c r="FG44" i="9"/>
  <c r="EP117" i="9"/>
  <c r="EU117" i="9"/>
  <c r="EV117" i="9" s="1"/>
  <c r="ET117" i="9"/>
  <c r="FH160" i="9"/>
  <c r="FG160" i="9"/>
  <c r="EU39" i="9"/>
  <c r="EV39" i="9" s="1"/>
  <c r="ET39" i="9"/>
  <c r="EP39" i="9"/>
  <c r="FN71" i="9"/>
  <c r="FM71" i="9"/>
  <c r="FO71" i="9"/>
  <c r="JA156" i="10"/>
  <c r="JB156" i="10"/>
  <c r="GW143" i="10"/>
  <c r="HJ143" i="10"/>
  <c r="HK143" i="10"/>
  <c r="DP61" i="9"/>
  <c r="DU61" i="9"/>
  <c r="DH94" i="9"/>
  <c r="DP73" i="9"/>
  <c r="DU73" i="9"/>
  <c r="DB67" i="9"/>
  <c r="DC67" i="9" s="1"/>
  <c r="CZ67" i="9"/>
  <c r="DA67" i="9"/>
  <c r="FM143" i="9"/>
  <c r="FO143" i="9"/>
  <c r="FN143" i="9"/>
  <c r="FS152" i="10"/>
  <c r="FU87" i="9"/>
  <c r="FT87" i="9"/>
  <c r="FP87" i="9"/>
  <c r="EP25" i="9"/>
  <c r="ET25" i="9"/>
  <c r="EU25" i="9"/>
  <c r="EV25" i="9" s="1"/>
  <c r="DH144" i="9"/>
  <c r="DB15" i="9"/>
  <c r="DC15" i="9" s="1"/>
  <c r="DA15" i="9"/>
  <c r="CZ15" i="9"/>
  <c r="FO120" i="9"/>
  <c r="FN120" i="9"/>
  <c r="FM120" i="9"/>
  <c r="FT139" i="9"/>
  <c r="FP139" i="9"/>
  <c r="FU139" i="9"/>
  <c r="FG142" i="9"/>
  <c r="FH142" i="9"/>
  <c r="JB151" i="10"/>
  <c r="JA151" i="10"/>
  <c r="DH102" i="9"/>
  <c r="EB24" i="9"/>
  <c r="EA24" i="9"/>
  <c r="DZ24" i="9"/>
  <c r="FH51" i="9"/>
  <c r="FG51" i="9"/>
  <c r="EC76" i="9"/>
  <c r="EH76" i="9"/>
  <c r="EG76" i="9"/>
  <c r="FU159" i="9"/>
  <c r="FP159" i="9"/>
  <c r="FT159" i="9"/>
  <c r="FN95" i="9"/>
  <c r="FO95" i="9"/>
  <c r="FM95" i="9"/>
  <c r="EP82" i="9"/>
  <c r="EU82" i="9"/>
  <c r="EV82" i="9" s="1"/>
  <c r="ET82" i="9"/>
  <c r="EU98" i="9"/>
  <c r="EP98" i="9"/>
  <c r="ET98" i="9"/>
  <c r="FU141" i="9"/>
  <c r="FP141" i="9"/>
  <c r="FT141" i="9"/>
  <c r="EU20" i="9"/>
  <c r="EV20" i="9" s="1"/>
  <c r="ET20" i="9"/>
  <c r="EP20" i="9"/>
  <c r="EP144" i="9"/>
  <c r="ET144" i="9"/>
  <c r="EU144" i="9"/>
  <c r="EV144" i="9" s="1"/>
  <c r="FG88" i="9"/>
  <c r="FH88" i="9"/>
  <c r="JW133" i="10"/>
  <c r="JJ133" i="10"/>
  <c r="FS136" i="10"/>
  <c r="DH120" i="9"/>
  <c r="DU46" i="9"/>
  <c r="DP46" i="9"/>
  <c r="EG115" i="9"/>
  <c r="EC115" i="9"/>
  <c r="EH115" i="9"/>
  <c r="EB148" i="9"/>
  <c r="EA148" i="9"/>
  <c r="DZ148" i="9"/>
  <c r="GW135" i="10"/>
  <c r="HK135" i="10"/>
  <c r="HJ135" i="10"/>
  <c r="EC32" i="9"/>
  <c r="EH32" i="9"/>
  <c r="EG32" i="9"/>
  <c r="DH56" i="9"/>
  <c r="DB89" i="9"/>
  <c r="DC89" i="9" s="1"/>
  <c r="DA89" i="9"/>
  <c r="CZ89" i="9"/>
  <c r="DP113" i="9"/>
  <c r="DU113" i="9"/>
  <c r="GU157" i="10"/>
  <c r="GV157" i="10"/>
  <c r="GT157" i="10"/>
  <c r="DH38" i="9"/>
  <c r="DP106" i="9"/>
  <c r="DU106" i="9"/>
  <c r="FT77" i="9"/>
  <c r="FP77" i="9"/>
  <c r="FU77" i="9"/>
  <c r="FH109" i="9"/>
  <c r="FG109" i="9"/>
  <c r="EC55" i="9"/>
  <c r="EH55" i="9"/>
  <c r="EG55" i="9"/>
  <c r="GV137" i="10"/>
  <c r="GT137" i="10"/>
  <c r="GU137" i="10"/>
  <c r="GO148" i="10"/>
  <c r="GN148" i="10"/>
  <c r="GA148" i="10"/>
  <c r="JB132" i="10"/>
  <c r="JA132" i="10"/>
  <c r="EO45" i="9"/>
  <c r="EN45" i="9"/>
  <c r="EM45" i="9"/>
  <c r="FH102" i="9"/>
  <c r="FG102" i="9"/>
  <c r="EN126" i="9"/>
  <c r="EO126" i="9"/>
  <c r="EM126" i="9"/>
  <c r="IL154" i="10"/>
  <c r="IM154" i="10"/>
  <c r="IN154" i="10" s="1"/>
  <c r="IO154" i="10" s="1"/>
  <c r="IK154" i="10"/>
  <c r="EM81" i="9"/>
  <c r="EN81" i="9"/>
  <c r="EO81" i="9"/>
  <c r="ET76" i="9"/>
  <c r="EU76" i="9"/>
  <c r="EV76" i="9" s="1"/>
  <c r="EP76" i="9"/>
  <c r="DO108" i="9"/>
  <c r="DM108" i="9"/>
  <c r="DN108" i="9"/>
  <c r="EO143" i="9"/>
  <c r="EM143" i="9"/>
  <c r="EN143" i="9"/>
  <c r="EP54" i="9"/>
  <c r="EU54" i="9"/>
  <c r="ET54" i="9"/>
  <c r="EC57" i="9"/>
  <c r="EH57" i="9"/>
  <c r="EG57" i="9"/>
  <c r="FH98" i="9"/>
  <c r="FG98" i="9"/>
  <c r="DB114" i="9"/>
  <c r="DC114" i="9" s="1"/>
  <c r="DA114" i="9"/>
  <c r="CZ114" i="9"/>
  <c r="FG36" i="9"/>
  <c r="FH36" i="9"/>
  <c r="EP109" i="9"/>
  <c r="EU109" i="9"/>
  <c r="EV109" i="9" s="1"/>
  <c r="ET109" i="9"/>
  <c r="IM161" i="10"/>
  <c r="IN161" i="10" s="1"/>
  <c r="IO161" i="10" s="1"/>
  <c r="IL161" i="10"/>
  <c r="IK161" i="10"/>
  <c r="DH63" i="9"/>
  <c r="DH147" i="9"/>
  <c r="FB42" i="9"/>
  <c r="FC42" i="9" s="1"/>
  <c r="FA42" i="9"/>
  <c r="EZ42" i="9"/>
  <c r="EP142" i="9"/>
  <c r="EU142" i="9"/>
  <c r="EV142" i="9" s="1"/>
  <c r="ET142" i="9"/>
  <c r="FH32" i="9"/>
  <c r="FG32" i="9"/>
  <c r="EC73" i="9"/>
  <c r="EH73" i="9"/>
  <c r="EG73" i="9"/>
  <c r="EO140" i="9"/>
  <c r="EM140" i="9"/>
  <c r="EN140" i="9"/>
  <c r="DH76" i="9"/>
  <c r="DP92" i="9"/>
  <c r="DU92" i="9"/>
  <c r="ET100" i="9"/>
  <c r="EP100" i="9"/>
  <c r="EU100" i="9"/>
  <c r="GO139" i="10"/>
  <c r="GA139" i="10"/>
  <c r="GN139" i="10"/>
  <c r="EH130" i="9"/>
  <c r="EG130" i="9"/>
  <c r="EC130" i="9"/>
  <c r="CZ101" i="9"/>
  <c r="DA101" i="9"/>
  <c r="DB101" i="9"/>
  <c r="DC101" i="9" s="1"/>
  <c r="FO23" i="9"/>
  <c r="FN23" i="9"/>
  <c r="FM23" i="9"/>
  <c r="DP63" i="9"/>
  <c r="EC131" i="9"/>
  <c r="EG131" i="9"/>
  <c r="EH131" i="9"/>
  <c r="JJ159" i="10"/>
  <c r="JW159" i="10"/>
  <c r="FH134" i="9"/>
  <c r="FG134" i="9"/>
  <c r="DO153" i="9"/>
  <c r="DN153" i="9"/>
  <c r="DM153" i="9"/>
  <c r="EP113" i="9"/>
  <c r="EU113" i="9"/>
  <c r="ET113" i="9"/>
  <c r="IM149" i="10"/>
  <c r="IN149" i="10" s="1"/>
  <c r="IO149" i="10" s="1"/>
  <c r="IL149" i="10"/>
  <c r="IK149" i="10"/>
  <c r="EP59" i="9"/>
  <c r="EU59" i="9"/>
  <c r="EV59" i="9" s="1"/>
  <c r="ET59" i="9"/>
  <c r="FO124" i="9"/>
  <c r="FN124" i="9"/>
  <c r="FM124" i="9"/>
  <c r="EB143" i="9"/>
  <c r="EA143" i="9"/>
  <c r="DZ143" i="9"/>
  <c r="EC159" i="9"/>
  <c r="EH159" i="9"/>
  <c r="EG159" i="9"/>
  <c r="ET30" i="9"/>
  <c r="EP30" i="9"/>
  <c r="EU30" i="9"/>
  <c r="EG103" i="9"/>
  <c r="EC103" i="9"/>
  <c r="EH103" i="9"/>
  <c r="FH135" i="9"/>
  <c r="FG135" i="9"/>
  <c r="FS139" i="10"/>
  <c r="EN74" i="9"/>
  <c r="EM74" i="9"/>
  <c r="EO74" i="9"/>
  <c r="EC90" i="9"/>
  <c r="EH90" i="9"/>
  <c r="EG90" i="9"/>
  <c r="DU117" i="9"/>
  <c r="DP117" i="9"/>
  <c r="DP144" i="9"/>
  <c r="DU144" i="9"/>
  <c r="FG26" i="9"/>
  <c r="FH26" i="9"/>
  <c r="FA50" i="9"/>
  <c r="EZ50" i="9"/>
  <c r="FB50" i="9"/>
  <c r="FC50" i="9" s="1"/>
  <c r="EH158" i="9"/>
  <c r="EG158" i="9"/>
  <c r="EC158" i="9"/>
  <c r="JI154" i="10"/>
  <c r="JG154" i="10"/>
  <c r="JH154" i="10"/>
  <c r="FO81" i="9"/>
  <c r="FN81" i="9"/>
  <c r="FM81" i="9"/>
  <c r="FH121" i="9"/>
  <c r="FG121" i="9"/>
  <c r="FA132" i="9"/>
  <c r="FB132" i="9"/>
  <c r="FC132" i="9" s="1"/>
  <c r="EZ132" i="9"/>
  <c r="EP103" i="9"/>
  <c r="EU103" i="9"/>
  <c r="ET103" i="9"/>
  <c r="FT146" i="9"/>
  <c r="FP146" i="9"/>
  <c r="FU146" i="9"/>
  <c r="EA122" i="9"/>
  <c r="EB122" i="9"/>
  <c r="DZ122" i="9"/>
  <c r="EC68" i="9"/>
  <c r="EH68" i="9"/>
  <c r="EG68" i="9"/>
  <c r="FN101" i="9"/>
  <c r="FO101" i="9"/>
  <c r="FM101" i="9"/>
  <c r="IM153" i="10"/>
  <c r="IN153" i="10" s="1"/>
  <c r="IO153" i="10" s="1"/>
  <c r="IL153" i="10"/>
  <c r="IK153" i="10"/>
  <c r="DO15" i="9"/>
  <c r="DN15" i="9"/>
  <c r="DM15" i="9"/>
  <c r="FO31" i="9"/>
  <c r="FN31" i="9"/>
  <c r="FM31" i="9"/>
  <c r="FH96" i="9"/>
  <c r="FG96" i="9"/>
  <c r="EC139" i="9"/>
  <c r="EH139" i="9"/>
  <c r="EG139" i="9"/>
  <c r="FB18" i="9"/>
  <c r="FC18" i="9" s="1"/>
  <c r="EZ18" i="9"/>
  <c r="FA18" i="9"/>
  <c r="FM34" i="9"/>
  <c r="FN34" i="9"/>
  <c r="FO34" i="9"/>
  <c r="FU86" i="9"/>
  <c r="FT86" i="9"/>
  <c r="FP86" i="9"/>
  <c r="FZ138" i="10"/>
  <c r="FX138" i="10"/>
  <c r="FY138" i="10"/>
  <c r="HR154" i="10"/>
  <c r="IA154" i="10" s="1"/>
  <c r="HQ154" i="10"/>
  <c r="HP154" i="10"/>
  <c r="FN97" i="9"/>
  <c r="FO97" i="9"/>
  <c r="FM97" i="9"/>
  <c r="EP121" i="9"/>
  <c r="EU121" i="9"/>
  <c r="ET121" i="9"/>
  <c r="FG129" i="9"/>
  <c r="FH129" i="9"/>
  <c r="FX141" i="10"/>
  <c r="FZ141" i="10"/>
  <c r="FY141" i="10"/>
  <c r="DZ116" i="9"/>
  <c r="EA116" i="9"/>
  <c r="EB116" i="9"/>
  <c r="JB144" i="10"/>
  <c r="JA144" i="10"/>
  <c r="EA14" i="9"/>
  <c r="EB14" i="9"/>
  <c r="DZ14" i="9"/>
  <c r="DH87" i="9"/>
  <c r="EC135" i="9"/>
  <c r="EH135" i="9"/>
  <c r="EG135" i="9"/>
  <c r="EU146" i="9"/>
  <c r="EV146" i="9" s="1"/>
  <c r="ET146" i="9"/>
  <c r="EP146" i="9"/>
  <c r="JB148" i="10"/>
  <c r="JA148" i="10"/>
  <c r="FM75" i="9"/>
  <c r="FO75" i="9"/>
  <c r="FN75" i="9"/>
  <c r="FU99" i="9"/>
  <c r="FT99" i="9"/>
  <c r="FP99" i="9"/>
  <c r="IF159" i="10"/>
  <c r="IG159" i="10" s="1"/>
  <c r="HS159" i="10"/>
  <c r="DP99" i="9"/>
  <c r="DU99" i="9"/>
  <c r="FH78" i="9"/>
  <c r="FG78" i="9"/>
  <c r="EG56" i="9"/>
  <c r="EC56" i="9"/>
  <c r="EH56" i="9"/>
  <c r="DO148" i="9"/>
  <c r="DM148" i="9"/>
  <c r="DN148" i="9"/>
  <c r="FH76" i="9"/>
  <c r="FG76" i="9"/>
  <c r="IM133" i="10"/>
  <c r="IN133" i="10" s="1"/>
  <c r="IO133" i="10" s="1"/>
  <c r="IL133" i="10"/>
  <c r="IK133" i="10"/>
  <c r="DO62" i="9"/>
  <c r="DN62" i="9"/>
  <c r="DM62" i="9"/>
  <c r="FH103" i="9"/>
  <c r="FG103" i="9"/>
  <c r="EU119" i="9"/>
  <c r="ET119" i="9"/>
  <c r="EP119" i="9"/>
  <c r="CZ85" i="9"/>
  <c r="DA85" i="9"/>
  <c r="DB85" i="9"/>
  <c r="DC85" i="9" s="1"/>
  <c r="HP145" i="10"/>
  <c r="HQ145" i="10"/>
  <c r="HR145" i="10"/>
  <c r="IA145" i="10" s="1"/>
  <c r="EO23" i="9"/>
  <c r="EM23" i="9"/>
  <c r="EN23" i="9"/>
  <c r="DB71" i="9"/>
  <c r="DC71" i="9" s="1"/>
  <c r="DA71" i="9"/>
  <c r="CZ71" i="9"/>
  <c r="EO18" i="9"/>
  <c r="EN18" i="9"/>
  <c r="EM18" i="9"/>
  <c r="EZ34" i="9"/>
  <c r="FB34" i="9"/>
  <c r="FC34" i="9" s="1"/>
  <c r="FA34" i="9"/>
  <c r="EP91" i="9"/>
  <c r="EU91" i="9"/>
  <c r="EV91" i="9" s="1"/>
  <c r="ET91" i="9"/>
  <c r="DH61" i="9"/>
  <c r="EU32" i="9"/>
  <c r="ET32" i="9"/>
  <c r="EP32" i="9"/>
  <c r="GT141" i="10"/>
  <c r="GV141" i="10"/>
  <c r="GU141" i="10"/>
  <c r="FG22" i="9"/>
  <c r="FH22" i="9"/>
  <c r="ET154" i="9"/>
  <c r="DU130" i="9"/>
  <c r="DP130" i="9"/>
  <c r="FH68" i="9"/>
  <c r="FG68" i="9"/>
  <c r="JI145" i="10"/>
  <c r="JH145" i="10"/>
  <c r="JG145" i="10"/>
  <c r="DP160" i="9"/>
  <c r="DU160" i="9"/>
  <c r="HK156" i="10"/>
  <c r="HJ156" i="10"/>
  <c r="GW156" i="10"/>
  <c r="DU79" i="9"/>
  <c r="DP79" i="9"/>
  <c r="DG14" i="9"/>
  <c r="EP153" i="9"/>
  <c r="EU153" i="9"/>
  <c r="EV153" i="9" s="1"/>
  <c r="ET153" i="9"/>
  <c r="EU75" i="9"/>
  <c r="EV75" i="9" s="1"/>
  <c r="EP75" i="9"/>
  <c r="ET75" i="9"/>
  <c r="EC74" i="9"/>
  <c r="EH74" i="9"/>
  <c r="EG74" i="9"/>
  <c r="FH31" i="9"/>
  <c r="FG31" i="9"/>
  <c r="JA157" i="10"/>
  <c r="JB157" i="10"/>
  <c r="EH69" i="9"/>
  <c r="EG69" i="9"/>
  <c r="EC69" i="9"/>
  <c r="FO27" i="9"/>
  <c r="FM27" i="9"/>
  <c r="FN27" i="9"/>
  <c r="JA155" i="10"/>
  <c r="JB155" i="10"/>
  <c r="DH28" i="9"/>
  <c r="EG119" i="9"/>
  <c r="EH119" i="9"/>
  <c r="EC119" i="9"/>
  <c r="GW139" i="10"/>
  <c r="HK139" i="10"/>
  <c r="HJ139" i="10"/>
  <c r="DP129" i="9"/>
  <c r="DU129" i="9"/>
  <c r="EH43" i="9"/>
  <c r="EG43" i="9"/>
  <c r="EC43" i="9"/>
  <c r="FH100" i="9"/>
  <c r="FG100" i="9"/>
  <c r="FH30" i="9"/>
  <c r="FG30" i="9"/>
  <c r="FH52" i="9"/>
  <c r="FG52" i="9"/>
  <c r="HK134" i="10"/>
  <c r="GW134" i="10"/>
  <c r="HJ134" i="10"/>
  <c r="EU47" i="9"/>
  <c r="EV47" i="9" s="1"/>
  <c r="ET47" i="9"/>
  <c r="EP47" i="9"/>
  <c r="EO34" i="9"/>
  <c r="EN34" i="9"/>
  <c r="EM34" i="9"/>
  <c r="EB75" i="9"/>
  <c r="EA75" i="9"/>
  <c r="DZ75" i="9"/>
  <c r="EU158" i="9"/>
  <c r="EV158" i="9" s="1"/>
  <c r="EP158" i="9"/>
  <c r="ET158" i="9"/>
  <c r="FP37" i="9"/>
  <c r="FU37" i="9"/>
  <c r="FT37" i="9"/>
  <c r="FS135" i="10"/>
  <c r="EH48" i="9"/>
  <c r="EC48" i="9"/>
  <c r="EG48" i="9"/>
  <c r="FG72" i="9"/>
  <c r="FH72" i="9"/>
  <c r="FA143" i="9"/>
  <c r="EZ143" i="9"/>
  <c r="FB143" i="9"/>
  <c r="FC143" i="9" s="1"/>
  <c r="DH30" i="9"/>
  <c r="DH127" i="9"/>
  <c r="HQ136" i="10"/>
  <c r="HR136" i="10"/>
  <c r="IA136" i="10" s="1"/>
  <c r="HP136" i="10"/>
  <c r="GN147" i="10"/>
  <c r="GA147" i="10"/>
  <c r="GO147" i="10"/>
  <c r="FB114" i="9"/>
  <c r="FC114" i="9" s="1"/>
  <c r="FA114" i="9"/>
  <c r="EZ114" i="9"/>
  <c r="FH130" i="9"/>
  <c r="FG130" i="9"/>
  <c r="IF158" i="10"/>
  <c r="IG158" i="10" s="1"/>
  <c r="HS158" i="10"/>
  <c r="ET52" i="9"/>
  <c r="EP52" i="9"/>
  <c r="EU52" i="9"/>
  <c r="FA85" i="9"/>
  <c r="FB85" i="9"/>
  <c r="FC85" i="9" s="1"/>
  <c r="EZ85" i="9"/>
  <c r="IK145" i="10"/>
  <c r="IM145" i="10"/>
  <c r="IN145" i="10" s="1"/>
  <c r="IO145" i="10" s="1"/>
  <c r="IL145" i="10"/>
  <c r="GA156" i="10"/>
  <c r="GN156" i="10"/>
  <c r="GO156" i="10"/>
  <c r="EP78" i="9"/>
  <c r="EU78" i="9"/>
  <c r="EV78" i="9" s="1"/>
  <c r="ET78" i="9"/>
  <c r="DH134" i="9"/>
  <c r="FP113" i="9"/>
  <c r="FU113" i="9"/>
  <c r="FT113" i="9"/>
  <c r="DB156" i="9"/>
  <c r="DC156" i="9" s="1"/>
  <c r="DA156" i="9"/>
  <c r="CZ156" i="9"/>
  <c r="FA35" i="9"/>
  <c r="FB35" i="9"/>
  <c r="FC35" i="9" s="1"/>
  <c r="EZ35" i="9"/>
  <c r="CZ151" i="9"/>
  <c r="DB151" i="9"/>
  <c r="DC151" i="9" s="1"/>
  <c r="DA151" i="9"/>
  <c r="EH22" i="9"/>
  <c r="EC22" i="9"/>
  <c r="EG22" i="9"/>
  <c r="FB62" i="9"/>
  <c r="FC62" i="9" s="1"/>
  <c r="EZ62" i="9"/>
  <c r="FA62" i="9"/>
  <c r="GN155" i="10"/>
  <c r="GA155" i="10"/>
  <c r="GO155" i="10"/>
  <c r="DO49" i="9"/>
  <c r="DN49" i="9"/>
  <c r="DM49" i="9"/>
  <c r="EP149" i="9"/>
  <c r="EU149" i="9"/>
  <c r="EV149" i="9" s="1"/>
  <c r="ET149" i="9"/>
  <c r="EB101" i="9"/>
  <c r="EA101" i="9"/>
  <c r="DZ101" i="9"/>
  <c r="FP55" i="9"/>
  <c r="FU55" i="9"/>
  <c r="FT55" i="9"/>
  <c r="FH155" i="9"/>
  <c r="FG155" i="9"/>
  <c r="EC91" i="9"/>
  <c r="EH91" i="9"/>
  <c r="EG91" i="9"/>
  <c r="ET107" i="9"/>
  <c r="EU107" i="9"/>
  <c r="EV107" i="9" s="1"/>
  <c r="EP107" i="9"/>
  <c r="FU142" i="9"/>
  <c r="FP142" i="9"/>
  <c r="FT142" i="9"/>
  <c r="DN137" i="9"/>
  <c r="DM137" i="9"/>
  <c r="DO137" i="9"/>
  <c r="DU32" i="9"/>
  <c r="DP32" i="9"/>
  <c r="ET64" i="9"/>
  <c r="EU64" i="9"/>
  <c r="EV64" i="9" s="1"/>
  <c r="EP64" i="9"/>
  <c r="FU72" i="9"/>
  <c r="FP72" i="9"/>
  <c r="FT72" i="9"/>
  <c r="EB67" i="9"/>
  <c r="EA67" i="9"/>
  <c r="DZ67" i="9"/>
  <c r="EP127" i="9"/>
  <c r="EU127" i="9"/>
  <c r="ET127" i="9"/>
  <c r="FU138" i="9"/>
  <c r="FP138" i="9"/>
  <c r="FT138" i="9"/>
  <c r="GT145" i="10"/>
  <c r="GV145" i="10"/>
  <c r="GU145" i="10"/>
  <c r="ET88" i="9"/>
  <c r="EP88" i="9"/>
  <c r="EU88" i="9"/>
  <c r="EV88" i="9" s="1"/>
  <c r="EN104" i="9"/>
  <c r="EO104" i="9"/>
  <c r="EM104" i="9"/>
  <c r="FD137" i="10"/>
  <c r="FE137" i="10" s="1"/>
  <c r="FC137" i="10"/>
  <c r="FB137" i="10"/>
  <c r="JJ148" i="10"/>
  <c r="JW148" i="10"/>
  <c r="DO18" i="9"/>
  <c r="DN18" i="9"/>
  <c r="DM18" i="9"/>
  <c r="DM45" i="9"/>
  <c r="DO45" i="9"/>
  <c r="DN45" i="9"/>
  <c r="DH69" i="9"/>
  <c r="EU118" i="9"/>
  <c r="ET118" i="9"/>
  <c r="EP118" i="9"/>
  <c r="GN135" i="10"/>
  <c r="GA135" i="10"/>
  <c r="GO135" i="10"/>
  <c r="FA137" i="9"/>
  <c r="FB137" i="9"/>
  <c r="FC137" i="9" s="1"/>
  <c r="EZ137" i="9"/>
  <c r="GV154" i="10"/>
  <c r="GU154" i="10"/>
  <c r="GT154" i="10"/>
  <c r="FB89" i="9"/>
  <c r="FC89" i="9" s="1"/>
  <c r="EZ89" i="9"/>
  <c r="FA89" i="9"/>
  <c r="FH19" i="9"/>
  <c r="FG19" i="9"/>
  <c r="DO132" i="9"/>
  <c r="DM132" i="9"/>
  <c r="DN132" i="9"/>
  <c r="GO144" i="10"/>
  <c r="GN144" i="10"/>
  <c r="GA144" i="10"/>
  <c r="JW152" i="10"/>
  <c r="JJ152" i="10"/>
  <c r="EU111" i="9"/>
  <c r="ET111" i="9"/>
  <c r="EP111" i="9"/>
  <c r="DH90" i="9"/>
  <c r="HJ158" i="10"/>
  <c r="GW158" i="10"/>
  <c r="HK158" i="10"/>
  <c r="DH52" i="9"/>
  <c r="ET77" i="9"/>
  <c r="EP77" i="9"/>
  <c r="EU77" i="9"/>
  <c r="EV77" i="9" s="1"/>
  <c r="FZ153" i="10"/>
  <c r="FY153" i="10"/>
  <c r="FX153" i="10"/>
  <c r="EN112" i="9"/>
  <c r="EM112" i="9"/>
  <c r="EO112" i="9"/>
  <c r="EC99" i="9"/>
  <c r="EH99" i="9"/>
  <c r="EG99" i="9"/>
  <c r="EP131" i="9"/>
  <c r="EU131" i="9"/>
  <c r="EV131" i="9" s="1"/>
  <c r="ET131" i="9"/>
  <c r="FU150" i="9"/>
  <c r="ET69" i="9"/>
  <c r="EU69" i="9"/>
  <c r="EV69" i="9" s="1"/>
  <c r="EP69" i="9"/>
  <c r="FM126" i="9"/>
  <c r="FN126" i="9"/>
  <c r="FO126" i="9"/>
  <c r="FC154" i="10"/>
  <c r="FB154" i="10"/>
  <c r="FD154" i="10"/>
  <c r="FE154" i="10" s="1"/>
  <c r="EP56" i="9"/>
  <c r="EU56" i="9"/>
  <c r="EV56" i="9" s="1"/>
  <c r="ET56" i="9"/>
  <c r="DO81" i="9"/>
  <c r="DN81" i="9"/>
  <c r="DM81" i="9"/>
  <c r="FM156" i="9"/>
  <c r="FO156" i="9"/>
  <c r="FN156" i="9"/>
  <c r="FB70" i="9"/>
  <c r="FC70" i="9" s="1"/>
  <c r="EZ70" i="9"/>
  <c r="FA70" i="9"/>
  <c r="DB74" i="9"/>
  <c r="DC74" i="9" s="1"/>
  <c r="DA74" i="9"/>
  <c r="CZ74" i="9"/>
  <c r="EC109" i="9"/>
  <c r="EH109" i="9"/>
  <c r="EG109" i="9"/>
  <c r="JA134" i="10"/>
  <c r="JB134" i="10"/>
  <c r="FP63" i="9"/>
  <c r="FU63" i="9"/>
  <c r="FT63" i="9"/>
  <c r="DU96" i="9"/>
  <c r="DP96" i="9"/>
  <c r="EH136" i="9"/>
  <c r="EC136" i="9"/>
  <c r="EG136" i="9"/>
  <c r="DN42" i="9"/>
  <c r="DO42" i="9"/>
  <c r="DM42" i="9"/>
  <c r="FU115" i="9"/>
  <c r="FT115" i="9"/>
  <c r="FP115" i="9"/>
  <c r="CZ45" i="9"/>
  <c r="DB45" i="9"/>
  <c r="DC45" i="9" s="1"/>
  <c r="DA45" i="9"/>
  <c r="FP78" i="9"/>
  <c r="FU78" i="9"/>
  <c r="FT78" i="9"/>
  <c r="EH110" i="9"/>
  <c r="EG110" i="9"/>
  <c r="EC110" i="9"/>
  <c r="FB81" i="9"/>
  <c r="FC81" i="9" s="1"/>
  <c r="FA81" i="9"/>
  <c r="EZ81" i="9"/>
  <c r="JI149" i="10"/>
  <c r="JH149" i="10"/>
  <c r="JG149" i="10"/>
  <c r="FO35" i="9"/>
  <c r="FN35" i="9"/>
  <c r="FM35" i="9"/>
  <c r="DH59" i="9"/>
  <c r="DU100" i="9"/>
  <c r="DP100" i="9"/>
  <c r="FG46" i="9"/>
  <c r="FH46" i="9"/>
  <c r="DU25" i="9"/>
  <c r="DP25" i="9"/>
  <c r="DH36" i="9"/>
  <c r="DU68" i="9"/>
  <c r="DP68" i="9"/>
  <c r="EM85" i="9"/>
  <c r="EO85" i="9"/>
  <c r="EN85" i="9"/>
  <c r="EO101" i="9"/>
  <c r="EN101" i="9"/>
  <c r="EM101" i="9"/>
  <c r="FD153" i="10"/>
  <c r="FE153" i="10" s="1"/>
  <c r="FC153" i="10"/>
  <c r="FB153" i="10"/>
  <c r="CZ31" i="9"/>
  <c r="DB31" i="9"/>
  <c r="DC31" i="9" s="1"/>
  <c r="DA31" i="9"/>
  <c r="EP63" i="9"/>
  <c r="ET63" i="9"/>
  <c r="EU63" i="9"/>
  <c r="EV63" i="9" s="1"/>
  <c r="DH88" i="9"/>
  <c r="DH115" i="9"/>
  <c r="DU131" i="9"/>
  <c r="DP131" i="9"/>
  <c r="EU123" i="9"/>
  <c r="EP123" i="9"/>
  <c r="ET123" i="9"/>
  <c r="EB45" i="9"/>
  <c r="EA45" i="9"/>
  <c r="DZ45" i="9"/>
  <c r="EH78" i="9"/>
  <c r="EG78" i="9"/>
  <c r="EC78" i="9"/>
  <c r="EZ126" i="9"/>
  <c r="FB126" i="9"/>
  <c r="FC126" i="9" s="1"/>
  <c r="FA126" i="9"/>
  <c r="FU32" i="9"/>
  <c r="FP32" i="9"/>
  <c r="FT32" i="9"/>
  <c r="FG43" i="9"/>
  <c r="FH43" i="9"/>
  <c r="FB108" i="9"/>
  <c r="FC108" i="9" s="1"/>
  <c r="FA108" i="9"/>
  <c r="EZ108" i="9"/>
  <c r="IF139" i="10"/>
  <c r="IG139" i="10" s="1"/>
  <c r="HS139" i="10"/>
  <c r="FP33" i="9"/>
  <c r="FU33" i="9"/>
  <c r="FT33" i="9"/>
  <c r="EG157" i="9"/>
  <c r="EC157" i="9"/>
  <c r="EH157" i="9"/>
  <c r="DU83" i="9"/>
  <c r="DP83" i="9"/>
  <c r="FH124" i="9"/>
  <c r="FG124" i="9"/>
  <c r="DH33" i="9"/>
  <c r="EP90" i="9"/>
  <c r="EU90" i="9"/>
  <c r="ET90" i="9"/>
  <c r="FP149" i="9"/>
  <c r="FT149" i="9"/>
  <c r="FU149" i="9"/>
  <c r="FH77" i="9"/>
  <c r="FG77" i="9"/>
  <c r="FY145" i="10"/>
  <c r="FZ145" i="10"/>
  <c r="FX145" i="10"/>
  <c r="FS148" i="10"/>
  <c r="FM18" i="9"/>
  <c r="FN18" i="9"/>
  <c r="FO18" i="9"/>
  <c r="DU91" i="9"/>
  <c r="DP91" i="9"/>
  <c r="HR157" i="10"/>
  <c r="IA157" i="10" s="1"/>
  <c r="HP157" i="10"/>
  <c r="HQ157" i="10"/>
  <c r="DH51" i="9"/>
  <c r="FH159" i="9"/>
  <c r="FG159" i="9"/>
  <c r="EC30" i="9"/>
  <c r="EG30" i="9"/>
  <c r="EH30" i="9"/>
  <c r="DU146" i="9"/>
  <c r="DP146" i="9"/>
  <c r="EU130" i="9"/>
  <c r="EP130" i="9"/>
  <c r="ET130" i="9"/>
  <c r="FU20" i="9"/>
  <c r="FP20" i="9"/>
  <c r="FT20" i="9"/>
  <c r="DU36" i="9"/>
  <c r="DP36" i="9"/>
  <c r="DH133" i="9"/>
  <c r="DH152" i="9"/>
  <c r="DP80" i="9"/>
  <c r="DU80" i="9"/>
  <c r="DB42" i="9"/>
  <c r="DC42" i="9" s="1"/>
  <c r="CZ42" i="9"/>
  <c r="DA42" i="9"/>
  <c r="DO75" i="9"/>
  <c r="DN75" i="9"/>
  <c r="DM75" i="9"/>
  <c r="FH158" i="9"/>
  <c r="FG158" i="9"/>
  <c r="FT69" i="9"/>
  <c r="FU69" i="9"/>
  <c r="FP69" i="9"/>
  <c r="EO137" i="9"/>
  <c r="EM137" i="9"/>
  <c r="EN137" i="9"/>
  <c r="DA81" i="9"/>
  <c r="DB81" i="9"/>
  <c r="DC81" i="9" s="1"/>
  <c r="CZ81" i="9"/>
  <c r="DN97" i="9"/>
  <c r="DO97" i="9"/>
  <c r="DM97" i="9"/>
  <c r="FP121" i="9"/>
  <c r="FU121" i="9"/>
  <c r="FT121" i="9"/>
  <c r="EO156" i="9"/>
  <c r="EM156" i="9"/>
  <c r="EN156" i="9"/>
  <c r="FU51" i="9"/>
  <c r="FT51" i="9"/>
  <c r="FP51" i="9"/>
  <c r="DO67" i="9"/>
  <c r="DN67" i="9"/>
  <c r="DM67" i="9"/>
  <c r="DH100" i="9"/>
  <c r="DU22" i="9"/>
  <c r="DP22" i="9"/>
  <c r="DU52" i="9"/>
  <c r="DP52" i="9"/>
  <c r="EB85" i="9"/>
  <c r="EA85" i="9"/>
  <c r="DZ85" i="9"/>
  <c r="FD161" i="10"/>
  <c r="FE161" i="10" s="1"/>
  <c r="FC161" i="10"/>
  <c r="FB161" i="10"/>
  <c r="EM42" i="9"/>
  <c r="EO42" i="9"/>
  <c r="EN42" i="9"/>
  <c r="JH138" i="10"/>
  <c r="JI138" i="10"/>
  <c r="JG138" i="10"/>
  <c r="FG64" i="9"/>
  <c r="FH64" i="9"/>
  <c r="FB97" i="9"/>
  <c r="FC97" i="9" s="1"/>
  <c r="FA97" i="9"/>
  <c r="EZ97" i="9"/>
  <c r="EG113" i="9"/>
  <c r="EC113" i="9"/>
  <c r="EH113" i="9"/>
  <c r="FN148" i="9"/>
  <c r="FM148" i="9"/>
  <c r="FO148" i="9"/>
  <c r="EM116" i="9"/>
  <c r="EO116" i="9"/>
  <c r="EN116" i="9"/>
  <c r="FU30" i="9"/>
  <c r="FT30" i="9"/>
  <c r="FP30" i="9"/>
  <c r="FP44" i="9"/>
  <c r="FU44" i="9"/>
  <c r="FT44" i="9"/>
  <c r="FH117" i="9"/>
  <c r="FG117" i="9"/>
  <c r="EN66" i="9"/>
  <c r="EO66" i="9"/>
  <c r="EM66" i="9"/>
  <c r="EM21" i="9"/>
  <c r="EN21" i="9"/>
  <c r="EO21" i="9"/>
  <c r="EP110" i="9"/>
  <c r="EU110" i="9"/>
  <c r="EV110" i="9" s="1"/>
  <c r="ET110" i="9"/>
  <c r="DP16" i="9"/>
  <c r="DU16" i="9"/>
  <c r="EB81" i="9"/>
  <c r="EA81" i="9"/>
  <c r="DZ81" i="9"/>
  <c r="FP76" i="9"/>
  <c r="FU76" i="9"/>
  <c r="FT76" i="9"/>
  <c r="EO151" i="9"/>
  <c r="EM151" i="9"/>
  <c r="EN151" i="9"/>
  <c r="FB17" i="9"/>
  <c r="FC17" i="9" s="1"/>
  <c r="FA17" i="9"/>
  <c r="EZ17" i="9"/>
  <c r="FB74" i="9"/>
  <c r="FC74" i="9" s="1"/>
  <c r="FA74" i="9"/>
  <c r="EZ74" i="9"/>
  <c r="FH90" i="9"/>
  <c r="FG90" i="9"/>
  <c r="FS158" i="10"/>
  <c r="FO93" i="9"/>
  <c r="FN93" i="9"/>
  <c r="FM93" i="9"/>
  <c r="FG144" i="9"/>
  <c r="FH144" i="9"/>
  <c r="FP160" i="9"/>
  <c r="FU160" i="9"/>
  <c r="FT160" i="9"/>
  <c r="FA23" i="9"/>
  <c r="EZ23" i="9"/>
  <c r="FB23" i="9"/>
  <c r="FC23" i="9" s="1"/>
  <c r="JH137" i="10"/>
  <c r="JI137" i="10"/>
  <c r="JG137" i="10"/>
  <c r="EC26" i="9"/>
  <c r="EH26" i="9"/>
  <c r="EG26" i="9"/>
  <c r="EA42" i="9"/>
  <c r="EB42" i="9"/>
  <c r="DZ42" i="9"/>
  <c r="FM66" i="9"/>
  <c r="FO66" i="9"/>
  <c r="FN66" i="9"/>
  <c r="EP73" i="9"/>
  <c r="EU73" i="9"/>
  <c r="EV73" i="9" s="1"/>
  <c r="ET73" i="9"/>
  <c r="FH113" i="9"/>
  <c r="FG113" i="9"/>
  <c r="DH129" i="9"/>
  <c r="DU30" i="9"/>
  <c r="DP30" i="9"/>
  <c r="EG98" i="9"/>
  <c r="EC98" i="9"/>
  <c r="EH98" i="9"/>
  <c r="DH106" i="9"/>
  <c r="FP125" i="9"/>
  <c r="FU125" i="9"/>
  <c r="FT125" i="9"/>
  <c r="EB31" i="9"/>
  <c r="DZ31" i="9"/>
  <c r="EA31" i="9"/>
  <c r="EP139" i="9"/>
  <c r="EU139" i="9"/>
  <c r="EV139" i="9" s="1"/>
  <c r="ET139" i="9"/>
  <c r="EC147" i="9"/>
  <c r="EG147" i="9"/>
  <c r="EH147" i="9"/>
  <c r="ET99" i="9"/>
  <c r="EP99" i="9"/>
  <c r="EU99" i="9"/>
  <c r="EV99" i="9" s="1"/>
  <c r="FS143" i="10"/>
  <c r="DB148" i="9"/>
  <c r="DC148" i="9" s="1"/>
  <c r="DA148" i="9"/>
  <c r="CZ148" i="9"/>
  <c r="EB132" i="9"/>
  <c r="EA132" i="9"/>
  <c r="DZ132" i="9"/>
  <c r="EU159" i="9"/>
  <c r="EV159" i="9" s="1"/>
  <c r="ET159" i="9"/>
  <c r="EP159" i="9"/>
  <c r="FB41" i="9"/>
  <c r="FC41" i="9" s="1"/>
  <c r="FA41" i="9"/>
  <c r="EZ41" i="9"/>
  <c r="EP36" i="9"/>
  <c r="EU36" i="9"/>
  <c r="EV36" i="9" s="1"/>
  <c r="ET36" i="9"/>
  <c r="EP44" i="9"/>
  <c r="EU44" i="9"/>
  <c r="EV44" i="9" s="1"/>
  <c r="ET44" i="9"/>
  <c r="JG161" i="10"/>
  <c r="JI161" i="10"/>
  <c r="JH161" i="10"/>
  <c r="EB23" i="9"/>
  <c r="EA23" i="9"/>
  <c r="DZ23" i="9"/>
  <c r="DH80" i="9"/>
  <c r="EH96" i="9"/>
  <c r="EG96" i="9"/>
  <c r="EC96" i="9"/>
  <c r="HS148" i="10"/>
  <c r="IF148" i="10"/>
  <c r="IG148" i="10" s="1"/>
  <c r="EU35" i="9"/>
  <c r="EP35" i="9"/>
  <c r="ET35" i="9"/>
  <c r="DU34" i="9"/>
  <c r="DP34" i="9"/>
  <c r="GO161" i="10"/>
  <c r="GA161" i="10"/>
  <c r="GN161" i="10"/>
  <c r="DH18" i="9"/>
  <c r="DP76" i="9"/>
  <c r="DU76" i="9"/>
  <c r="DH19" i="9"/>
  <c r="EB27" i="9"/>
  <c r="DZ27" i="9"/>
  <c r="EA27" i="9"/>
  <c r="FD133" i="10"/>
  <c r="FE133" i="10" s="1"/>
  <c r="FC133" i="10"/>
  <c r="FB133" i="10"/>
  <c r="GW152" i="10"/>
  <c r="HK152" i="10"/>
  <c r="HJ152" i="10"/>
  <c r="DU87" i="9"/>
  <c r="DP87" i="9"/>
  <c r="FO17" i="9"/>
  <c r="FM17" i="9"/>
  <c r="FN17" i="9"/>
  <c r="EO49" i="9"/>
  <c r="EN49" i="9"/>
  <c r="EM49" i="9"/>
  <c r="FU98" i="9"/>
  <c r="FT98" i="9"/>
  <c r="FP98" i="9"/>
  <c r="DH44" i="9"/>
  <c r="DB58" i="9"/>
  <c r="DC58" i="9" s="1"/>
  <c r="CZ58" i="9"/>
  <c r="DA58" i="9"/>
  <c r="FT91" i="9"/>
  <c r="FP91" i="9"/>
  <c r="FU91" i="9"/>
  <c r="FP107" i="9"/>
  <c r="FU107" i="9"/>
  <c r="FT107" i="9"/>
  <c r="FG131" i="9"/>
  <c r="FH131" i="9"/>
  <c r="ET150" i="9"/>
  <c r="EU150" i="9"/>
  <c r="EV150" i="9" s="1"/>
  <c r="EP150" i="9"/>
  <c r="DP158" i="9"/>
  <c r="DU158" i="9"/>
  <c r="FO21" i="9"/>
  <c r="FN21" i="9"/>
  <c r="FM21" i="9"/>
  <c r="DB137" i="9"/>
  <c r="DC137" i="9" s="1"/>
  <c r="DA137" i="9"/>
  <c r="CZ137" i="9"/>
  <c r="EB145" i="9"/>
  <c r="EA145" i="9"/>
  <c r="DZ145" i="9"/>
  <c r="FP56" i="9"/>
  <c r="FU56" i="9"/>
  <c r="FT56" i="9"/>
  <c r="DA97" i="9"/>
  <c r="CZ97" i="9"/>
  <c r="DB97" i="9"/>
  <c r="DC97" i="9" s="1"/>
  <c r="FU43" i="9"/>
  <c r="FT43" i="9"/>
  <c r="FP43" i="9"/>
  <c r="EN67" i="9"/>
  <c r="EO67" i="9"/>
  <c r="EM67" i="9"/>
  <c r="EO14" i="9"/>
  <c r="EM14" i="9"/>
  <c r="EN14" i="9"/>
  <c r="EP22" i="9"/>
  <c r="ET22" i="9"/>
  <c r="EU22" i="9"/>
  <c r="EV22" i="9" s="1"/>
  <c r="DH82" i="9"/>
  <c r="DO122" i="9"/>
  <c r="DN122" i="9"/>
  <c r="DM122" i="9"/>
  <c r="FU130" i="9"/>
  <c r="FP130" i="9"/>
  <c r="FT130" i="9"/>
  <c r="DO31" i="9"/>
  <c r="DN31" i="9"/>
  <c r="DM31" i="9"/>
  <c r="FB112" i="9"/>
  <c r="FC112" i="9" s="1"/>
  <c r="EZ112" i="9"/>
  <c r="FA112" i="9"/>
  <c r="DB34" i="9"/>
  <c r="DC34" i="9" s="1"/>
  <c r="CZ34" i="9"/>
  <c r="DA34" i="9"/>
  <c r="EB21" i="9"/>
  <c r="EA21" i="9"/>
  <c r="DZ21" i="9"/>
  <c r="DP94" i="9"/>
  <c r="DU94" i="9"/>
  <c r="FB116" i="9"/>
  <c r="FC116" i="9" s="1"/>
  <c r="FA116" i="9"/>
  <c r="EZ116" i="9"/>
  <c r="FM132" i="9"/>
  <c r="FN132" i="9"/>
  <c r="FO132" i="9"/>
  <c r="CZ143" i="9"/>
  <c r="DB143" i="9"/>
  <c r="DC143" i="9" s="1"/>
  <c r="DA143" i="9"/>
  <c r="DH46" i="9"/>
  <c r="FT54" i="9"/>
  <c r="FP54" i="9"/>
  <c r="FU54" i="9"/>
  <c r="EO70" i="9"/>
  <c r="EN70" i="9"/>
  <c r="EM70" i="9"/>
  <c r="EN71" i="9"/>
  <c r="EO71" i="9"/>
  <c r="EM71" i="9"/>
  <c r="ET147" i="9"/>
  <c r="EP147" i="9"/>
  <c r="EU147" i="9"/>
  <c r="EV147" i="9" s="1"/>
  <c r="EH86" i="9"/>
  <c r="EG86" i="9"/>
  <c r="EC86" i="9"/>
  <c r="GV138" i="10"/>
  <c r="GU138" i="10"/>
  <c r="GT138" i="10"/>
  <c r="DU64" i="9"/>
  <c r="DP64" i="9"/>
  <c r="EN97" i="9"/>
  <c r="EO97" i="9"/>
  <c r="EM97" i="9"/>
  <c r="DH113" i="9"/>
  <c r="FY136" i="10"/>
  <c r="FZ136" i="10"/>
  <c r="FX136" i="10"/>
  <c r="EC20" i="9"/>
  <c r="EH20" i="9"/>
  <c r="EG20" i="9"/>
  <c r="FP39" i="9"/>
  <c r="FT39" i="9"/>
  <c r="FU39" i="9"/>
  <c r="FB120" i="9"/>
  <c r="FC120" i="9" s="1"/>
  <c r="FA120" i="9"/>
  <c r="EZ120" i="9"/>
  <c r="FM42" i="9"/>
  <c r="FN42" i="9"/>
  <c r="FO42" i="9"/>
  <c r="JJ132" i="10"/>
  <c r="JW132" i="10"/>
  <c r="FB53" i="9"/>
  <c r="FC53" i="9" s="1"/>
  <c r="FA53" i="9"/>
  <c r="EZ53" i="9"/>
  <c r="IM141" i="10"/>
  <c r="IN141" i="10" s="1"/>
  <c r="IO141" i="10" s="1"/>
  <c r="IL141" i="10"/>
  <c r="IK141" i="10"/>
  <c r="DH43" i="9"/>
  <c r="EU84" i="9"/>
  <c r="EV84" i="9" s="1"/>
  <c r="EP84" i="9"/>
  <c r="ET84" i="9"/>
  <c r="EO108" i="9"/>
  <c r="EN108" i="9"/>
  <c r="EM108" i="9"/>
  <c r="FC160" i="10"/>
  <c r="FD160" i="10"/>
  <c r="FE160" i="10" s="1"/>
  <c r="FB160" i="10"/>
  <c r="EC54" i="9"/>
  <c r="EH54" i="9"/>
  <c r="EG54" i="9"/>
  <c r="ET87" i="9"/>
  <c r="EU87" i="9"/>
  <c r="EV87" i="9" s="1"/>
  <c r="EP87" i="9"/>
  <c r="JI136" i="10"/>
  <c r="JG136" i="10"/>
  <c r="JH136" i="10"/>
  <c r="JJ147" i="10"/>
  <c r="JW147" i="10"/>
  <c r="FO41" i="9"/>
  <c r="FM41" i="9"/>
  <c r="FN41" i="9"/>
  <c r="EC65" i="9"/>
  <c r="EH65" i="9"/>
  <c r="EG65" i="9"/>
  <c r="FM114" i="9"/>
  <c r="FO114" i="9"/>
  <c r="FN114" i="9"/>
  <c r="JW150" i="10"/>
  <c r="JJ150" i="10"/>
  <c r="FU36" i="9"/>
  <c r="FP36" i="9"/>
  <c r="FT36" i="9"/>
  <c r="EH39" i="9"/>
  <c r="EC39" i="9"/>
  <c r="EG39" i="9"/>
  <c r="DO71" i="9"/>
  <c r="DN71" i="9"/>
  <c r="DM71" i="9"/>
  <c r="HS140" i="10"/>
  <c r="IF140" i="10"/>
  <c r="IG140" i="10" s="1"/>
  <c r="FH91" i="9"/>
  <c r="FG91" i="9"/>
  <c r="JB143" i="10"/>
  <c r="JA143" i="10"/>
  <c r="JA159" i="10"/>
  <c r="JB159" i="10"/>
  <c r="DO21" i="9"/>
  <c r="DM21" i="9"/>
  <c r="DN21" i="9"/>
  <c r="FN45" i="9"/>
  <c r="FM45" i="9"/>
  <c r="FO45" i="9"/>
  <c r="FH118" i="9"/>
  <c r="FG118" i="9"/>
  <c r="DU134" i="9"/>
  <c r="DP134" i="9"/>
  <c r="FU64" i="9"/>
  <c r="FP64" i="9"/>
  <c r="FT64" i="9"/>
  <c r="FT59" i="9"/>
  <c r="FP59" i="9"/>
  <c r="FU59" i="9"/>
  <c r="DB132" i="9"/>
  <c r="DC132" i="9" s="1"/>
  <c r="DA132" i="9"/>
  <c r="CZ132" i="9"/>
  <c r="FH14" i="11"/>
  <c r="FI14" i="11"/>
  <c r="FG14" i="11"/>
  <c r="FE14" i="11"/>
  <c r="DP54" i="9"/>
  <c r="DU54" i="9"/>
  <c r="DH111" i="9"/>
  <c r="FP25" i="9"/>
  <c r="FU25" i="9"/>
  <c r="FT25" i="9"/>
  <c r="FM122" i="9"/>
  <c r="FO122" i="9"/>
  <c r="FN122" i="9"/>
  <c r="GW150" i="10"/>
  <c r="HK150" i="10"/>
  <c r="HJ150" i="10"/>
  <c r="EC36" i="9"/>
  <c r="EG36" i="9"/>
  <c r="EH36" i="9"/>
  <c r="FC145" i="10"/>
  <c r="FD145" i="10"/>
  <c r="FE145" i="10" s="1"/>
  <c r="FB145" i="10"/>
  <c r="FH147" i="9"/>
  <c r="FG147" i="9"/>
  <c r="DZ50" i="9"/>
  <c r="EB50" i="9"/>
  <c r="EA50" i="9"/>
  <c r="GN151" i="10"/>
  <c r="GA151" i="10"/>
  <c r="GO151" i="10"/>
  <c r="JJ151" i="10"/>
  <c r="JW151" i="10"/>
  <c r="EC102" i="9"/>
  <c r="EH102" i="9"/>
  <c r="EG102" i="9"/>
  <c r="DO126" i="9"/>
  <c r="DM126" i="9"/>
  <c r="DN126" i="9"/>
  <c r="FC138" i="10"/>
  <c r="FD138" i="10"/>
  <c r="FE138" i="10" s="1"/>
  <c r="FB138" i="10"/>
  <c r="EM89" i="9"/>
  <c r="EN89" i="9"/>
  <c r="EO89" i="9"/>
  <c r="FD157" i="10"/>
  <c r="FE157" i="10" s="1"/>
  <c r="FC157" i="10"/>
  <c r="FB157" i="10"/>
  <c r="JJ144" i="10"/>
  <c r="JW144" i="10"/>
  <c r="CT14" i="11"/>
  <c r="CU14" i="11"/>
  <c r="CV14" i="11"/>
  <c r="FH146" i="9"/>
  <c r="FG146" i="9"/>
  <c r="FA122" i="9"/>
  <c r="EZ122" i="9"/>
  <c r="FB122" i="9"/>
  <c r="FC122" i="9" s="1"/>
  <c r="EU141" i="9"/>
  <c r="EV141" i="9" s="1"/>
  <c r="EP141" i="9"/>
  <c r="ET141" i="9"/>
  <c r="FH157" i="9"/>
  <c r="FG157" i="9"/>
  <c r="FU144" i="9"/>
  <c r="FT144" i="9"/>
  <c r="FP144" i="9"/>
  <c r="FO128" i="9"/>
  <c r="FM128" i="9"/>
  <c r="FN128" i="9"/>
  <c r="DH26" i="9"/>
  <c r="DZ58" i="9"/>
  <c r="EB58" i="9"/>
  <c r="EA58" i="9"/>
  <c r="DO53" i="9"/>
  <c r="DN53" i="9"/>
  <c r="DM53" i="9"/>
  <c r="EC94" i="9"/>
  <c r="EH94" i="9"/>
  <c r="EG94" i="9"/>
  <c r="EP16" i="9"/>
  <c r="EU16" i="9"/>
  <c r="EV16" i="9" s="1"/>
  <c r="ET16" i="9"/>
  <c r="CZ35" i="9"/>
  <c r="DB35" i="9"/>
  <c r="DC35" i="9" s="1"/>
  <c r="DA35" i="9"/>
  <c r="FH138" i="9"/>
  <c r="FG138" i="9"/>
  <c r="FS155" i="10"/>
  <c r="EB41" i="9"/>
  <c r="EA41" i="9"/>
  <c r="DZ41" i="9"/>
  <c r="DA122" i="9"/>
  <c r="CZ122" i="9"/>
  <c r="DB122" i="9"/>
  <c r="DC122" i="9" s="1"/>
  <c r="JW142" i="10"/>
  <c r="JJ142" i="10"/>
  <c r="FG152" i="9"/>
  <c r="FH152" i="9"/>
  <c r="EA15" i="9"/>
  <c r="DZ15" i="9"/>
  <c r="EB15" i="9"/>
  <c r="FP88" i="9"/>
  <c r="FU88" i="9"/>
  <c r="FT88" i="9"/>
  <c r="EH70" i="9"/>
  <c r="EG70" i="9"/>
  <c r="EC70" i="9"/>
  <c r="FH40" i="9"/>
  <c r="FG40" i="9"/>
  <c r="DH104" i="9"/>
  <c r="DH95" i="9"/>
  <c r="FH45" i="9"/>
  <c r="FG45" i="9"/>
  <c r="IF149" i="10"/>
  <c r="IG149" i="10" s="1"/>
  <c r="HS149" i="10"/>
  <c r="EG140" i="9"/>
  <c r="EH140" i="9"/>
  <c r="EC140" i="9"/>
  <c r="FU89" i="9"/>
  <c r="FP89" i="9"/>
  <c r="FT89" i="9"/>
  <c r="CY14" i="11"/>
  <c r="FH28" i="9" l="1"/>
  <c r="FP150" i="9"/>
  <c r="EP154" i="9"/>
  <c r="DX14" i="11"/>
  <c r="DX24" i="11"/>
  <c r="DX116" i="11"/>
  <c r="DX80" i="11"/>
  <c r="DX129" i="11"/>
  <c r="DX126" i="11"/>
  <c r="DX53" i="11"/>
  <c r="DX138" i="11"/>
  <c r="DX50" i="11"/>
  <c r="DX69" i="11"/>
  <c r="DX71" i="11"/>
  <c r="DX115" i="11"/>
  <c r="DX72" i="11"/>
  <c r="DX105" i="11"/>
  <c r="DX31" i="11"/>
  <c r="DX93" i="11"/>
  <c r="DX32" i="11"/>
  <c r="DX97" i="11"/>
  <c r="DX125" i="11"/>
  <c r="DX67" i="11"/>
  <c r="DX22" i="11"/>
  <c r="DX118" i="11"/>
  <c r="DX82" i="11"/>
  <c r="DX99" i="11"/>
  <c r="DX101" i="11"/>
  <c r="DX94" i="11"/>
  <c r="DX141" i="11"/>
  <c r="DX114" i="11"/>
  <c r="DX89" i="11"/>
  <c r="DX76" i="11"/>
  <c r="DX52" i="11"/>
  <c r="DX100" i="11"/>
  <c r="DX64" i="11"/>
  <c r="DX79" i="11"/>
  <c r="DX65" i="11"/>
  <c r="DX47" i="11"/>
  <c r="DX73" i="11"/>
  <c r="DX56" i="11"/>
  <c r="DX51" i="11"/>
  <c r="DX128" i="11"/>
  <c r="DX30" i="11"/>
  <c r="DX37" i="11"/>
  <c r="DX18" i="11"/>
  <c r="DX122" i="11"/>
  <c r="DX127" i="11"/>
  <c r="DX39" i="11"/>
  <c r="DX108" i="11"/>
  <c r="DX139" i="11"/>
  <c r="DX142" i="11"/>
  <c r="DX68" i="11"/>
  <c r="DX35" i="11"/>
  <c r="DX81" i="11"/>
  <c r="DX110" i="11"/>
  <c r="DX135" i="11"/>
  <c r="DX44" i="11"/>
  <c r="DX34" i="11"/>
  <c r="DX134" i="11"/>
  <c r="DX143" i="11"/>
  <c r="DX54" i="11"/>
  <c r="DX102" i="11"/>
  <c r="DX77" i="11"/>
  <c r="DX45" i="11"/>
  <c r="DX78" i="11"/>
  <c r="DX21" i="11"/>
  <c r="DX92" i="11"/>
  <c r="DX41" i="11"/>
  <c r="DX36" i="11"/>
  <c r="DX113" i="11"/>
  <c r="DX83" i="11"/>
  <c r="DX91" i="11"/>
  <c r="DX84" i="11"/>
  <c r="DX98" i="11"/>
  <c r="DX42" i="11"/>
  <c r="DX87" i="11"/>
  <c r="DX20" i="11"/>
  <c r="DX27" i="11"/>
  <c r="DX137" i="11"/>
  <c r="DX131" i="11"/>
  <c r="DX28" i="11"/>
  <c r="DX26" i="11"/>
  <c r="DX107" i="11"/>
  <c r="DX75" i="11"/>
  <c r="DX60" i="11"/>
  <c r="DX86" i="11"/>
  <c r="DX136" i="11"/>
  <c r="DX111" i="11"/>
  <c r="DX123" i="11"/>
  <c r="DX23" i="11"/>
  <c r="DX25" i="11"/>
  <c r="DX140" i="11"/>
  <c r="DX120" i="11"/>
  <c r="DX63" i="11"/>
  <c r="DX121" i="11"/>
  <c r="DX109" i="11"/>
  <c r="DX33" i="11"/>
  <c r="DX104" i="11"/>
  <c r="DX40" i="11"/>
  <c r="DX29" i="11"/>
  <c r="DX132" i="11"/>
  <c r="DX55" i="11"/>
  <c r="DX61" i="11"/>
  <c r="DX119" i="11"/>
  <c r="DX124" i="11"/>
  <c r="DX74" i="11"/>
  <c r="DX66" i="11"/>
  <c r="DX38" i="11"/>
  <c r="DX43" i="11"/>
  <c r="DX106" i="11"/>
  <c r="DX70" i="11"/>
  <c r="DX58" i="11"/>
  <c r="DX88" i="11"/>
  <c r="DX117" i="11"/>
  <c r="DX112" i="11"/>
  <c r="DX96" i="11"/>
  <c r="DX133" i="11"/>
  <c r="DX90" i="11"/>
  <c r="DX130" i="11"/>
  <c r="DX48" i="11"/>
  <c r="DX59" i="11"/>
  <c r="DX95" i="11"/>
  <c r="DX57" i="11"/>
  <c r="DX49" i="11"/>
  <c r="DX46" i="11"/>
  <c r="DX62" i="11"/>
  <c r="DX85" i="11"/>
  <c r="DX103" i="11"/>
  <c r="DX16" i="11"/>
  <c r="DX17" i="11"/>
  <c r="DX19" i="11"/>
  <c r="DK14" i="11"/>
  <c r="DK19" i="11"/>
  <c r="DK23" i="11"/>
  <c r="DK56" i="11"/>
  <c r="DK43" i="11"/>
  <c r="DK73" i="11"/>
  <c r="DK54" i="11"/>
  <c r="DK116" i="11"/>
  <c r="DK87" i="11"/>
  <c r="DK41" i="11"/>
  <c r="DK101" i="11"/>
  <c r="DK62" i="11"/>
  <c r="DK65" i="11"/>
  <c r="DK107" i="11"/>
  <c r="DK120" i="11"/>
  <c r="DK92" i="11"/>
  <c r="DK35" i="11"/>
  <c r="DK53" i="11"/>
  <c r="DK104" i="11"/>
  <c r="DK121" i="11"/>
  <c r="DK109" i="11"/>
  <c r="DK75" i="11"/>
  <c r="DK93" i="11"/>
  <c r="DK34" i="11"/>
  <c r="DK125" i="11"/>
  <c r="DK94" i="11"/>
  <c r="DK113" i="11"/>
  <c r="DK26" i="11"/>
  <c r="DK69" i="11"/>
  <c r="DK89" i="11"/>
  <c r="DK71" i="11"/>
  <c r="DK64" i="11"/>
  <c r="DK97" i="11"/>
  <c r="DK126" i="11"/>
  <c r="DK29" i="11"/>
  <c r="DK83" i="11"/>
  <c r="DK36" i="11"/>
  <c r="DK78" i="11"/>
  <c r="DK28" i="11"/>
  <c r="DK51" i="11"/>
  <c r="DK90" i="11"/>
  <c r="DK47" i="11"/>
  <c r="DK72" i="11"/>
  <c r="DK66" i="11"/>
  <c r="DK45" i="11"/>
  <c r="DK30" i="11"/>
  <c r="DK61" i="11"/>
  <c r="DK82" i="11"/>
  <c r="DK106" i="11"/>
  <c r="DK98" i="11"/>
  <c r="DK95" i="11"/>
  <c r="DK112" i="11"/>
  <c r="DK124" i="11"/>
  <c r="DK33" i="11"/>
  <c r="DK133" i="11"/>
  <c r="DK123" i="11"/>
  <c r="DK91" i="11"/>
  <c r="DK110" i="11"/>
  <c r="DK80" i="11"/>
  <c r="DK85" i="11"/>
  <c r="DK74" i="11"/>
  <c r="DK57" i="11"/>
  <c r="DK31" i="11"/>
  <c r="DK111" i="11"/>
  <c r="DK55" i="11"/>
  <c r="DK49" i="11"/>
  <c r="DK42" i="11"/>
  <c r="DK52" i="11"/>
  <c r="DK131" i="11"/>
  <c r="DK115" i="11"/>
  <c r="DK84" i="11"/>
  <c r="DK105" i="11"/>
  <c r="DK99" i="11"/>
  <c r="DK114" i="11"/>
  <c r="DK103" i="11"/>
  <c r="DK76" i="11"/>
  <c r="DK27" i="11"/>
  <c r="DK100" i="11"/>
  <c r="DK108" i="11"/>
  <c r="DK18" i="11"/>
  <c r="DK40" i="11"/>
  <c r="DK118" i="11"/>
  <c r="DK60" i="11"/>
  <c r="DK39" i="11"/>
  <c r="DK77" i="11"/>
  <c r="DK63" i="11"/>
  <c r="DK136" i="11"/>
  <c r="DK137" i="11"/>
  <c r="DK141" i="11"/>
  <c r="DK132" i="11"/>
  <c r="DK122" i="11"/>
  <c r="DK88" i="11"/>
  <c r="DK142" i="11"/>
  <c r="DK96" i="11"/>
  <c r="DK38" i="11"/>
  <c r="DK21" i="11"/>
  <c r="DK48" i="11"/>
  <c r="DK135" i="11"/>
  <c r="DK79" i="11"/>
  <c r="DK130" i="11"/>
  <c r="DK70" i="11"/>
  <c r="DK138" i="11"/>
  <c r="DK22" i="11"/>
  <c r="DK117" i="11"/>
  <c r="DK134" i="11"/>
  <c r="DK32" i="11"/>
  <c r="DK44" i="11"/>
  <c r="DK139" i="11"/>
  <c r="DK81" i="11"/>
  <c r="DK127" i="11"/>
  <c r="DK59" i="11"/>
  <c r="DK20" i="11"/>
  <c r="DK86" i="11"/>
  <c r="DK68" i="11"/>
  <c r="DK58" i="11"/>
  <c r="DK129" i="11"/>
  <c r="DK24" i="11"/>
  <c r="DK37" i="11"/>
  <c r="DK128" i="11"/>
  <c r="DK25" i="11"/>
  <c r="DK46" i="11"/>
  <c r="DK143" i="11"/>
  <c r="DK140" i="11"/>
  <c r="DK102" i="11"/>
  <c r="DK50" i="11"/>
  <c r="DK67" i="11"/>
  <c r="DK119" i="11"/>
  <c r="DK15" i="11"/>
  <c r="DK17" i="11"/>
  <c r="DK16" i="11"/>
  <c r="IF47" i="10"/>
  <c r="IA47" i="10"/>
  <c r="FH20" i="9"/>
  <c r="DU150" i="9"/>
  <c r="DQ145" i="9"/>
  <c r="DR145" i="9"/>
  <c r="DS145" i="9"/>
  <c r="DT145" i="9"/>
  <c r="DE137" i="9"/>
  <c r="DF137" i="9"/>
  <c r="DG137" i="9"/>
  <c r="DD137" i="9"/>
  <c r="ER156" i="9"/>
  <c r="ES156" i="9"/>
  <c r="EQ156" i="9"/>
  <c r="DQ137" i="9"/>
  <c r="DR137" i="9"/>
  <c r="DS137" i="9"/>
  <c r="DT137" i="9"/>
  <c r="EQ143" i="9"/>
  <c r="ER143" i="9"/>
  <c r="ES143" i="9"/>
  <c r="ED153" i="9"/>
  <c r="EE153" i="9"/>
  <c r="EF153" i="9"/>
  <c r="FQ151" i="9"/>
  <c r="FR151" i="9"/>
  <c r="FS151" i="9"/>
  <c r="DP138" i="9"/>
  <c r="DQ138" i="9"/>
  <c r="DR138" i="9"/>
  <c r="DT138" i="9"/>
  <c r="DS138" i="9"/>
  <c r="FQ150" i="9"/>
  <c r="FR150" i="9"/>
  <c r="FS150" i="9"/>
  <c r="FQ140" i="9"/>
  <c r="FR140" i="9"/>
  <c r="FS140" i="9"/>
  <c r="FD132" i="9"/>
  <c r="FE132" i="9"/>
  <c r="FF132" i="9"/>
  <c r="DQ143" i="9"/>
  <c r="DR143" i="9"/>
  <c r="DS143" i="9"/>
  <c r="DT143" i="9"/>
  <c r="ED137" i="9"/>
  <c r="EE137" i="9"/>
  <c r="EF137" i="9"/>
  <c r="ED156" i="9"/>
  <c r="EE156" i="9"/>
  <c r="EF156" i="9"/>
  <c r="FR145" i="9"/>
  <c r="FQ145" i="9"/>
  <c r="FS145" i="9"/>
  <c r="DE145" i="9"/>
  <c r="DF145" i="9"/>
  <c r="DG145" i="9"/>
  <c r="DD145" i="9"/>
  <c r="DQ154" i="9"/>
  <c r="DR154" i="9"/>
  <c r="DS154" i="9"/>
  <c r="DT154" i="9"/>
  <c r="FQ148" i="9"/>
  <c r="FR148" i="9"/>
  <c r="FS148" i="9"/>
  <c r="FR153" i="9"/>
  <c r="FQ153" i="9"/>
  <c r="FS153" i="9"/>
  <c r="DF150" i="9"/>
  <c r="DG150" i="9"/>
  <c r="DE150" i="9"/>
  <c r="DD150" i="9"/>
  <c r="EE150" i="9"/>
  <c r="EF150" i="9"/>
  <c r="ED150" i="9"/>
  <c r="DD132" i="9"/>
  <c r="DE132" i="9"/>
  <c r="DF132" i="9"/>
  <c r="DG132" i="9"/>
  <c r="ED132" i="9"/>
  <c r="EE132" i="9"/>
  <c r="EF132" i="9"/>
  <c r="DD148" i="9"/>
  <c r="DE148" i="9"/>
  <c r="DF148" i="9"/>
  <c r="DG148" i="9"/>
  <c r="DQ148" i="9"/>
  <c r="DR148" i="9"/>
  <c r="DT148" i="9"/>
  <c r="DS148" i="9"/>
  <c r="ED143" i="9"/>
  <c r="EF143" i="9"/>
  <c r="EE143" i="9"/>
  <c r="DQ151" i="9"/>
  <c r="DR151" i="9"/>
  <c r="DS151" i="9"/>
  <c r="DT151" i="9"/>
  <c r="DD140" i="9"/>
  <c r="DE140" i="9"/>
  <c r="DF140" i="9"/>
  <c r="DG140" i="9"/>
  <c r="FD145" i="9"/>
  <c r="FE145" i="9"/>
  <c r="FF145" i="9"/>
  <c r="DQ149" i="9"/>
  <c r="DR149" i="9"/>
  <c r="DS149" i="9"/>
  <c r="DT149" i="9"/>
  <c r="FQ156" i="9"/>
  <c r="FR156" i="9"/>
  <c r="FS156" i="9"/>
  <c r="FQ143" i="9"/>
  <c r="FR143" i="9"/>
  <c r="FS143" i="9"/>
  <c r="ES137" i="9"/>
  <c r="EQ137" i="9"/>
  <c r="ER137" i="9"/>
  <c r="FD137" i="9"/>
  <c r="FE137" i="9"/>
  <c r="FF137" i="9"/>
  <c r="DE151" i="9"/>
  <c r="DD151" i="9"/>
  <c r="DG151" i="9"/>
  <c r="DF151" i="9"/>
  <c r="ED148" i="9"/>
  <c r="EE148" i="9"/>
  <c r="EF148" i="9"/>
  <c r="FD153" i="9"/>
  <c r="FE153" i="9"/>
  <c r="FF153" i="9"/>
  <c r="FD140" i="9"/>
  <c r="FE140" i="9"/>
  <c r="FF140" i="9"/>
  <c r="DQ140" i="9"/>
  <c r="DR140" i="9"/>
  <c r="DS140" i="9"/>
  <c r="DT140" i="9"/>
  <c r="DU141" i="9"/>
  <c r="DQ141" i="9"/>
  <c r="DR141" i="9"/>
  <c r="DS141" i="9"/>
  <c r="DT141" i="9"/>
  <c r="DH154" i="9"/>
  <c r="DF154" i="9"/>
  <c r="DG154" i="9"/>
  <c r="DD154" i="9"/>
  <c r="DE154" i="9"/>
  <c r="ED141" i="9"/>
  <c r="EE141" i="9"/>
  <c r="EF141" i="9"/>
  <c r="EQ154" i="9"/>
  <c r="ER154" i="9"/>
  <c r="ES154" i="9"/>
  <c r="FT154" i="9"/>
  <c r="FR154" i="9"/>
  <c r="FQ154" i="9"/>
  <c r="FS154" i="9"/>
  <c r="DQ150" i="9"/>
  <c r="DR150" i="9"/>
  <c r="DS150" i="9"/>
  <c r="DT150" i="9"/>
  <c r="DE153" i="9"/>
  <c r="DF153" i="9"/>
  <c r="DG153" i="9"/>
  <c r="DD153" i="9"/>
  <c r="FF151" i="9"/>
  <c r="FD151" i="9"/>
  <c r="FE151" i="9"/>
  <c r="DE143" i="9"/>
  <c r="DD143" i="9"/>
  <c r="DG143" i="9"/>
  <c r="DF143" i="9"/>
  <c r="ED145" i="9"/>
  <c r="EE145" i="9"/>
  <c r="EF145" i="9"/>
  <c r="EQ151" i="9"/>
  <c r="ER151" i="9"/>
  <c r="ES151" i="9"/>
  <c r="DQ132" i="9"/>
  <c r="DR132" i="9"/>
  <c r="DS132" i="9"/>
  <c r="DT132" i="9"/>
  <c r="ER140" i="9"/>
  <c r="ES140" i="9"/>
  <c r="EQ140" i="9"/>
  <c r="DQ156" i="9"/>
  <c r="DR156" i="9"/>
  <c r="DS156" i="9"/>
  <c r="DT156" i="9"/>
  <c r="FD156" i="9"/>
  <c r="FE156" i="9"/>
  <c r="FF156" i="9"/>
  <c r="EH150" i="9"/>
  <c r="FD149" i="9"/>
  <c r="FE149" i="9"/>
  <c r="FF149" i="9"/>
  <c r="DD156" i="9"/>
  <c r="DE156" i="9"/>
  <c r="DF156" i="9"/>
  <c r="DG156" i="9"/>
  <c r="ER148" i="9"/>
  <c r="ES148" i="9"/>
  <c r="EQ148" i="9"/>
  <c r="EG150" i="9"/>
  <c r="DD149" i="9"/>
  <c r="DE149" i="9"/>
  <c r="DF149" i="9"/>
  <c r="DG149" i="9"/>
  <c r="FD148" i="9"/>
  <c r="FE148" i="9"/>
  <c r="FF148" i="9"/>
  <c r="FQ132" i="9"/>
  <c r="FR132" i="9"/>
  <c r="FS132" i="9"/>
  <c r="FF143" i="9"/>
  <c r="FD143" i="9"/>
  <c r="FE143" i="9"/>
  <c r="DQ153" i="9"/>
  <c r="DR153" i="9"/>
  <c r="DS153" i="9"/>
  <c r="DT153" i="9"/>
  <c r="ED151" i="9"/>
  <c r="EF151" i="9"/>
  <c r="EE151" i="9"/>
  <c r="ER132" i="9"/>
  <c r="ES132" i="9"/>
  <c r="EQ132" i="9"/>
  <c r="EC150" i="9"/>
  <c r="EQ138" i="9"/>
  <c r="ER138" i="9"/>
  <c r="ES138" i="9"/>
  <c r="FQ71" i="9"/>
  <c r="FR71" i="9"/>
  <c r="FS71" i="9"/>
  <c r="FE122" i="9"/>
  <c r="FF122" i="9"/>
  <c r="FD122" i="9"/>
  <c r="FD108" i="9"/>
  <c r="FE108" i="9"/>
  <c r="FF108" i="9"/>
  <c r="ES85" i="9"/>
  <c r="EQ85" i="9"/>
  <c r="ER85" i="9"/>
  <c r="DD74" i="9"/>
  <c r="DE74" i="9"/>
  <c r="DF74" i="9"/>
  <c r="DG74" i="9"/>
  <c r="FQ101" i="9"/>
  <c r="FR101" i="9"/>
  <c r="FS101" i="9"/>
  <c r="EE128" i="9"/>
  <c r="EF128" i="9"/>
  <c r="ED128" i="9"/>
  <c r="EG120" i="9"/>
  <c r="EE120" i="9"/>
  <c r="EF120" i="9"/>
  <c r="ED120" i="9"/>
  <c r="DE65" i="9"/>
  <c r="DF65" i="9"/>
  <c r="DD65" i="9"/>
  <c r="DG65" i="9"/>
  <c r="EC84" i="9"/>
  <c r="ED84" i="9"/>
  <c r="EE84" i="9"/>
  <c r="EF84" i="9"/>
  <c r="FD83" i="9"/>
  <c r="FE83" i="9"/>
  <c r="FF83" i="9"/>
  <c r="JJ55" i="10"/>
  <c r="FH125" i="9"/>
  <c r="FD125" i="9"/>
  <c r="FE125" i="9"/>
  <c r="FF125" i="9"/>
  <c r="FQ128" i="9"/>
  <c r="FR128" i="9"/>
  <c r="FS128" i="9"/>
  <c r="EQ89" i="9"/>
  <c r="ER89" i="9"/>
  <c r="ES89" i="9"/>
  <c r="DS126" i="9"/>
  <c r="DT126" i="9"/>
  <c r="DQ126" i="9"/>
  <c r="DR126" i="9"/>
  <c r="DQ71" i="9"/>
  <c r="DR71" i="9"/>
  <c r="DS71" i="9"/>
  <c r="DT71" i="9"/>
  <c r="EQ108" i="9"/>
  <c r="ER108" i="9"/>
  <c r="ES108" i="9"/>
  <c r="ED85" i="9"/>
  <c r="EE85" i="9"/>
  <c r="EF85" i="9"/>
  <c r="FD126" i="9"/>
  <c r="FE126" i="9"/>
  <c r="FF126" i="9"/>
  <c r="ER112" i="9"/>
  <c r="ES112" i="9"/>
  <c r="EQ112" i="9"/>
  <c r="ED122" i="9"/>
  <c r="EE122" i="9"/>
  <c r="EF122" i="9"/>
  <c r="FS81" i="9"/>
  <c r="FQ81" i="9"/>
  <c r="FR81" i="9"/>
  <c r="DS116" i="9"/>
  <c r="DT116" i="9"/>
  <c r="DQ116" i="9"/>
  <c r="DR116" i="9"/>
  <c r="FQ85" i="9"/>
  <c r="FR85" i="9"/>
  <c r="FS85" i="9"/>
  <c r="FQ104" i="9"/>
  <c r="FR104" i="9"/>
  <c r="FS104" i="9"/>
  <c r="DQ95" i="9"/>
  <c r="DR95" i="9"/>
  <c r="DS95" i="9"/>
  <c r="DT95" i="9"/>
  <c r="DS104" i="9"/>
  <c r="DT104" i="9"/>
  <c r="DR104" i="9"/>
  <c r="DQ104" i="9"/>
  <c r="FF71" i="9"/>
  <c r="FD71" i="9"/>
  <c r="FE71" i="9"/>
  <c r="EP65" i="9"/>
  <c r="EQ65" i="9"/>
  <c r="ER65" i="9"/>
  <c r="ES65" i="9"/>
  <c r="FP82" i="9"/>
  <c r="FQ82" i="9"/>
  <c r="FR82" i="9"/>
  <c r="FS82" i="9"/>
  <c r="FD123" i="9"/>
  <c r="FE123" i="9"/>
  <c r="FF123" i="9"/>
  <c r="DU125" i="9"/>
  <c r="DQ125" i="9"/>
  <c r="DR125" i="9"/>
  <c r="DS125" i="9"/>
  <c r="DT125" i="9"/>
  <c r="EQ81" i="9"/>
  <c r="ER81" i="9"/>
  <c r="ES81" i="9"/>
  <c r="DS120" i="9"/>
  <c r="DT120" i="9"/>
  <c r="DR120" i="9"/>
  <c r="DQ120" i="9"/>
  <c r="EQ126" i="9"/>
  <c r="ER126" i="9"/>
  <c r="ES126" i="9"/>
  <c r="EQ122" i="9"/>
  <c r="ER122" i="9"/>
  <c r="ES122" i="9"/>
  <c r="ED114" i="9"/>
  <c r="EF114" i="9"/>
  <c r="EE114" i="9"/>
  <c r="DQ85" i="9"/>
  <c r="DR85" i="9"/>
  <c r="DS85" i="9"/>
  <c r="DT85" i="9"/>
  <c r="FQ67" i="9"/>
  <c r="FR67" i="9"/>
  <c r="FS67" i="9"/>
  <c r="EQ67" i="9"/>
  <c r="ER67" i="9"/>
  <c r="ES67" i="9"/>
  <c r="FQ93" i="9"/>
  <c r="FR93" i="9"/>
  <c r="FS93" i="9"/>
  <c r="FE74" i="9"/>
  <c r="FF74" i="9"/>
  <c r="FD74" i="9"/>
  <c r="FD97" i="9"/>
  <c r="FE97" i="9"/>
  <c r="FF97" i="9"/>
  <c r="DQ67" i="9"/>
  <c r="DR67" i="9"/>
  <c r="DS67" i="9"/>
  <c r="DT67" i="9"/>
  <c r="FQ126" i="9"/>
  <c r="FR126" i="9"/>
  <c r="FS126" i="9"/>
  <c r="FD85" i="9"/>
  <c r="FE85" i="9"/>
  <c r="FF85" i="9"/>
  <c r="DD85" i="9"/>
  <c r="DG85" i="9"/>
  <c r="DE85" i="9"/>
  <c r="DF85" i="9"/>
  <c r="DD101" i="9"/>
  <c r="DG101" i="9"/>
  <c r="DE101" i="9"/>
  <c r="DF101" i="9"/>
  <c r="DE67" i="9"/>
  <c r="DF67" i="9"/>
  <c r="DG67" i="9"/>
  <c r="DD67" i="9"/>
  <c r="DS114" i="9"/>
  <c r="DT114" i="9"/>
  <c r="DQ114" i="9"/>
  <c r="DR114" i="9"/>
  <c r="FQ74" i="9"/>
  <c r="FR74" i="9"/>
  <c r="FS74" i="9"/>
  <c r="ED95" i="9"/>
  <c r="EE95" i="9"/>
  <c r="EF95" i="9"/>
  <c r="DQ89" i="9"/>
  <c r="DR89" i="9"/>
  <c r="DS89" i="9"/>
  <c r="DT89" i="9"/>
  <c r="FQ112" i="9"/>
  <c r="FR112" i="9"/>
  <c r="FS112" i="9"/>
  <c r="ES93" i="9"/>
  <c r="EQ93" i="9"/>
  <c r="ER93" i="9"/>
  <c r="ED79" i="9"/>
  <c r="EE79" i="9"/>
  <c r="EF79" i="9"/>
  <c r="EQ95" i="9"/>
  <c r="ER95" i="9"/>
  <c r="ES95" i="9"/>
  <c r="FR108" i="9"/>
  <c r="FS108" i="9"/>
  <c r="FQ108" i="9"/>
  <c r="EH71" i="9"/>
  <c r="ED71" i="9"/>
  <c r="EE71" i="9"/>
  <c r="EF71" i="9"/>
  <c r="EE104" i="9"/>
  <c r="EF104" i="9"/>
  <c r="ED104" i="9"/>
  <c r="DD84" i="9"/>
  <c r="DG84" i="9"/>
  <c r="DE84" i="9"/>
  <c r="DF84" i="9"/>
  <c r="FD75" i="9"/>
  <c r="FE75" i="9"/>
  <c r="FF75" i="9"/>
  <c r="DQ65" i="9"/>
  <c r="DR65" i="9"/>
  <c r="DS65" i="9"/>
  <c r="DT65" i="9"/>
  <c r="FH104" i="9"/>
  <c r="FD104" i="9"/>
  <c r="FE104" i="9"/>
  <c r="FF104" i="9"/>
  <c r="EH123" i="9"/>
  <c r="ED123" i="9"/>
  <c r="EE123" i="9"/>
  <c r="EF123" i="9"/>
  <c r="EP125" i="9"/>
  <c r="ES125" i="9"/>
  <c r="EQ125" i="9"/>
  <c r="ER125" i="9"/>
  <c r="DS124" i="9"/>
  <c r="DT124" i="9"/>
  <c r="DQ124" i="9"/>
  <c r="DR124" i="9"/>
  <c r="EQ71" i="9"/>
  <c r="ER71" i="9"/>
  <c r="ES71" i="9"/>
  <c r="DG116" i="9"/>
  <c r="DD116" i="9"/>
  <c r="DE116" i="9"/>
  <c r="DF116" i="9"/>
  <c r="DS128" i="9"/>
  <c r="DT128" i="9"/>
  <c r="DR128" i="9"/>
  <c r="DQ128" i="9"/>
  <c r="DD71" i="9"/>
  <c r="DF71" i="9"/>
  <c r="DE71" i="9"/>
  <c r="DG71" i="9"/>
  <c r="EQ124" i="9"/>
  <c r="ER124" i="9"/>
  <c r="ES124" i="9"/>
  <c r="ED124" i="9"/>
  <c r="EE124" i="9"/>
  <c r="EF124" i="9"/>
  <c r="DD79" i="9"/>
  <c r="DF79" i="9"/>
  <c r="DE79" i="9"/>
  <c r="DG79" i="9"/>
  <c r="DE75" i="9"/>
  <c r="DF75" i="9"/>
  <c r="DD75" i="9"/>
  <c r="DG75" i="9"/>
  <c r="FE66" i="9"/>
  <c r="FF66" i="9"/>
  <c r="FD66" i="9"/>
  <c r="ED66" i="9"/>
  <c r="EE66" i="9"/>
  <c r="EF66" i="9"/>
  <c r="DS112" i="9"/>
  <c r="DT112" i="9"/>
  <c r="DR112" i="9"/>
  <c r="DQ112" i="9"/>
  <c r="FD93" i="9"/>
  <c r="FE93" i="9"/>
  <c r="FF93" i="9"/>
  <c r="FF79" i="9"/>
  <c r="FD79" i="9"/>
  <c r="FE79" i="9"/>
  <c r="EE112" i="9"/>
  <c r="EF112" i="9"/>
  <c r="ED112" i="9"/>
  <c r="DS84" i="9"/>
  <c r="DT84" i="9"/>
  <c r="DQ84" i="9"/>
  <c r="DR84" i="9"/>
  <c r="EP106" i="9"/>
  <c r="EQ106" i="9"/>
  <c r="ER106" i="9"/>
  <c r="ES106" i="9"/>
  <c r="DP82" i="9"/>
  <c r="DS82" i="9"/>
  <c r="DT82" i="9"/>
  <c r="DQ82" i="9"/>
  <c r="DR82" i="9"/>
  <c r="FT123" i="9"/>
  <c r="FQ123" i="9"/>
  <c r="FR123" i="9"/>
  <c r="FS123" i="9"/>
  <c r="FQ122" i="9"/>
  <c r="FR122" i="9"/>
  <c r="FS122" i="9"/>
  <c r="FD89" i="9"/>
  <c r="FE89" i="9"/>
  <c r="FF89" i="9"/>
  <c r="FD112" i="9"/>
  <c r="FE112" i="9"/>
  <c r="FF112" i="9"/>
  <c r="FQ66" i="9"/>
  <c r="FR66" i="9"/>
  <c r="FS66" i="9"/>
  <c r="FD128" i="9"/>
  <c r="FE128" i="9"/>
  <c r="FF128" i="9"/>
  <c r="ER120" i="9"/>
  <c r="ES120" i="9"/>
  <c r="EQ120" i="9"/>
  <c r="EQ97" i="9"/>
  <c r="ER97" i="9"/>
  <c r="ES97" i="9"/>
  <c r="FQ114" i="9"/>
  <c r="FR114" i="9"/>
  <c r="FS114" i="9"/>
  <c r="FD116" i="9"/>
  <c r="FE116" i="9"/>
  <c r="FF116" i="9"/>
  <c r="ED81" i="9"/>
  <c r="EE81" i="9"/>
  <c r="EF81" i="9"/>
  <c r="DQ75" i="9"/>
  <c r="DR75" i="9"/>
  <c r="DS75" i="9"/>
  <c r="DT75" i="9"/>
  <c r="FD81" i="9"/>
  <c r="FE81" i="9"/>
  <c r="FF81" i="9"/>
  <c r="EF101" i="9"/>
  <c r="ED101" i="9"/>
  <c r="EE101" i="9"/>
  <c r="ED108" i="9"/>
  <c r="EE108" i="9"/>
  <c r="EF108" i="9"/>
  <c r="DS70" i="9"/>
  <c r="DT70" i="9"/>
  <c r="DQ70" i="9"/>
  <c r="DR70" i="9"/>
  <c r="FQ79" i="9"/>
  <c r="FR79" i="9"/>
  <c r="FS79" i="9"/>
  <c r="DH105" i="9"/>
  <c r="DD105" i="9"/>
  <c r="DE105" i="9"/>
  <c r="DF105" i="9"/>
  <c r="DG105" i="9"/>
  <c r="FR84" i="9"/>
  <c r="FS84" i="9"/>
  <c r="FQ84" i="9"/>
  <c r="DH123" i="9"/>
  <c r="DE123" i="9"/>
  <c r="DF123" i="9"/>
  <c r="DG123" i="9"/>
  <c r="DD123" i="9"/>
  <c r="DD97" i="9"/>
  <c r="DE97" i="9"/>
  <c r="DF97" i="9"/>
  <c r="DG97" i="9"/>
  <c r="DD81" i="9"/>
  <c r="DE81" i="9"/>
  <c r="DF81" i="9"/>
  <c r="DG81" i="9"/>
  <c r="DD128" i="9"/>
  <c r="DF128" i="9"/>
  <c r="DG128" i="9"/>
  <c r="DE128" i="9"/>
  <c r="DQ81" i="9"/>
  <c r="DR81" i="9"/>
  <c r="DS81" i="9"/>
  <c r="DT81" i="9"/>
  <c r="EF75" i="9"/>
  <c r="ED75" i="9"/>
  <c r="EE75" i="9"/>
  <c r="FD120" i="9"/>
  <c r="FE120" i="9"/>
  <c r="FF120" i="9"/>
  <c r="EQ66" i="9"/>
  <c r="ER66" i="9"/>
  <c r="ES66" i="9"/>
  <c r="DQ97" i="9"/>
  <c r="DR97" i="9"/>
  <c r="DS97" i="9"/>
  <c r="DT97" i="9"/>
  <c r="ES101" i="9"/>
  <c r="ER101" i="9"/>
  <c r="EQ101" i="9"/>
  <c r="EF67" i="9"/>
  <c r="ED67" i="9"/>
  <c r="EE67" i="9"/>
  <c r="FE114" i="9"/>
  <c r="FF114" i="9"/>
  <c r="FD114" i="9"/>
  <c r="ED116" i="9"/>
  <c r="EE116" i="9"/>
  <c r="EF116" i="9"/>
  <c r="DD114" i="9"/>
  <c r="DG114" i="9"/>
  <c r="DE114" i="9"/>
  <c r="DF114" i="9"/>
  <c r="DD89" i="9"/>
  <c r="DE89" i="9"/>
  <c r="DF89" i="9"/>
  <c r="DG89" i="9"/>
  <c r="FQ120" i="9"/>
  <c r="FR120" i="9"/>
  <c r="FS120" i="9"/>
  <c r="ED126" i="9"/>
  <c r="EE126" i="9"/>
  <c r="EF126" i="9"/>
  <c r="DD93" i="9"/>
  <c r="DG93" i="9"/>
  <c r="DF93" i="9"/>
  <c r="DE93" i="9"/>
  <c r="DD70" i="9"/>
  <c r="DE70" i="9"/>
  <c r="DF70" i="9"/>
  <c r="DG70" i="9"/>
  <c r="DS66" i="9"/>
  <c r="DT66" i="9"/>
  <c r="DQ66" i="9"/>
  <c r="DR66" i="9"/>
  <c r="FU106" i="9"/>
  <c r="FQ106" i="9"/>
  <c r="FR106" i="9"/>
  <c r="FS106" i="9"/>
  <c r="DD66" i="9"/>
  <c r="DE66" i="9"/>
  <c r="DF66" i="9"/>
  <c r="DG66" i="9"/>
  <c r="FS105" i="9"/>
  <c r="FQ105" i="9"/>
  <c r="FR105" i="9"/>
  <c r="FD84" i="9"/>
  <c r="FE84" i="9"/>
  <c r="FF84" i="9"/>
  <c r="EQ83" i="9"/>
  <c r="ER83" i="9"/>
  <c r="ES83" i="9"/>
  <c r="DD125" i="9"/>
  <c r="DG125" i="9"/>
  <c r="DE125" i="9"/>
  <c r="DF125" i="9"/>
  <c r="EQ70" i="9"/>
  <c r="ER70" i="9"/>
  <c r="ES70" i="9"/>
  <c r="FD101" i="9"/>
  <c r="FE101" i="9"/>
  <c r="FF101" i="9"/>
  <c r="EF93" i="9"/>
  <c r="EE93" i="9"/>
  <c r="ED93" i="9"/>
  <c r="DQ105" i="9"/>
  <c r="DR105" i="9"/>
  <c r="DS105" i="9"/>
  <c r="DT105" i="9"/>
  <c r="ER104" i="9"/>
  <c r="ES104" i="9"/>
  <c r="EQ104" i="9"/>
  <c r="EQ116" i="9"/>
  <c r="ER116" i="9"/>
  <c r="ES116" i="9"/>
  <c r="FD70" i="9"/>
  <c r="FE70" i="9"/>
  <c r="FF70" i="9"/>
  <c r="EQ74" i="9"/>
  <c r="ER74" i="9"/>
  <c r="ES74" i="9"/>
  <c r="DS108" i="9"/>
  <c r="DT108" i="9"/>
  <c r="DQ108" i="9"/>
  <c r="DR108" i="9"/>
  <c r="DD122" i="9"/>
  <c r="DG122" i="9"/>
  <c r="DE122" i="9"/>
  <c r="DF122" i="9"/>
  <c r="DS122" i="9"/>
  <c r="DT122" i="9"/>
  <c r="DQ122" i="9"/>
  <c r="DR122" i="9"/>
  <c r="FQ75" i="9"/>
  <c r="FR75" i="9"/>
  <c r="FS75" i="9"/>
  <c r="FS97" i="9"/>
  <c r="FQ97" i="9"/>
  <c r="FR97" i="9"/>
  <c r="FR124" i="9"/>
  <c r="FS124" i="9"/>
  <c r="FQ124" i="9"/>
  <c r="FQ95" i="9"/>
  <c r="FR95" i="9"/>
  <c r="FS95" i="9"/>
  <c r="ED97" i="9"/>
  <c r="EE97" i="9"/>
  <c r="EF97" i="9"/>
  <c r="FH83" i="9"/>
  <c r="DG124" i="9"/>
  <c r="DE124" i="9"/>
  <c r="DF124" i="9"/>
  <c r="DD124" i="9"/>
  <c r="DS74" i="9"/>
  <c r="DT74" i="9"/>
  <c r="DQ74" i="9"/>
  <c r="DR74" i="9"/>
  <c r="DD108" i="9"/>
  <c r="DE108" i="9"/>
  <c r="DF108" i="9"/>
  <c r="DG108" i="9"/>
  <c r="EQ79" i="9"/>
  <c r="ER79" i="9"/>
  <c r="ES79" i="9"/>
  <c r="ED89" i="9"/>
  <c r="EE89" i="9"/>
  <c r="EF89" i="9"/>
  <c r="FQ70" i="9"/>
  <c r="FR70" i="9"/>
  <c r="FS70" i="9"/>
  <c r="DD126" i="9"/>
  <c r="DE126" i="9"/>
  <c r="DF126" i="9"/>
  <c r="DG126" i="9"/>
  <c r="FF95" i="9"/>
  <c r="FD95" i="9"/>
  <c r="FE95" i="9"/>
  <c r="EH106" i="9"/>
  <c r="ED106" i="9"/>
  <c r="EE106" i="9"/>
  <c r="EF106" i="9"/>
  <c r="ER128" i="9"/>
  <c r="ES128" i="9"/>
  <c r="EQ128" i="9"/>
  <c r="DQ121" i="9"/>
  <c r="DR121" i="9"/>
  <c r="DS121" i="9"/>
  <c r="DT121" i="9"/>
  <c r="DE40" i="9"/>
  <c r="DF40" i="9"/>
  <c r="DG40" i="9"/>
  <c r="DD40" i="9"/>
  <c r="FD37" i="9"/>
  <c r="FF37" i="9"/>
  <c r="FE37" i="9"/>
  <c r="EQ19" i="9"/>
  <c r="ER19" i="9"/>
  <c r="ES19" i="9"/>
  <c r="DE35" i="9"/>
  <c r="DF35" i="9"/>
  <c r="DG35" i="9"/>
  <c r="DD35" i="9"/>
  <c r="DQ21" i="9"/>
  <c r="DR21" i="9"/>
  <c r="DT21" i="9"/>
  <c r="DS21" i="9"/>
  <c r="FD53" i="9"/>
  <c r="FF53" i="9"/>
  <c r="FE53" i="9"/>
  <c r="ED21" i="9"/>
  <c r="EE21" i="9"/>
  <c r="EF21" i="9"/>
  <c r="FS17" i="9"/>
  <c r="FR17" i="9"/>
  <c r="FQ17" i="9"/>
  <c r="EQ21" i="9"/>
  <c r="ER21" i="9"/>
  <c r="ES21" i="9"/>
  <c r="FQ35" i="9"/>
  <c r="FR35" i="9"/>
  <c r="FS35" i="9"/>
  <c r="DQ18" i="9"/>
  <c r="DR18" i="9"/>
  <c r="DS18" i="9"/>
  <c r="DT18" i="9"/>
  <c r="FE35" i="9"/>
  <c r="FF35" i="9"/>
  <c r="FD35" i="9"/>
  <c r="EF14" i="9"/>
  <c r="EE14" i="9"/>
  <c r="ED14" i="9"/>
  <c r="FD42" i="9"/>
  <c r="FE42" i="9"/>
  <c r="FF42" i="9"/>
  <c r="FQ15" i="9"/>
  <c r="FR15" i="9"/>
  <c r="FS15" i="9"/>
  <c r="DQ50" i="9"/>
  <c r="DR50" i="9"/>
  <c r="DS50" i="9"/>
  <c r="DT50" i="9"/>
  <c r="DE53" i="9"/>
  <c r="DF53" i="9"/>
  <c r="DG53" i="9"/>
  <c r="DD53" i="9"/>
  <c r="DQ35" i="9"/>
  <c r="DR35" i="9"/>
  <c r="DT35" i="9"/>
  <c r="DS35" i="9"/>
  <c r="FQ40" i="9"/>
  <c r="FR40" i="9"/>
  <c r="FS40" i="9"/>
  <c r="DD21" i="9"/>
  <c r="DE21" i="9"/>
  <c r="DF21" i="9"/>
  <c r="DG21" i="9"/>
  <c r="ER58" i="9"/>
  <c r="ES58" i="9"/>
  <c r="EQ58" i="9"/>
  <c r="EQ24" i="9"/>
  <c r="ER24" i="9"/>
  <c r="ES24" i="9"/>
  <c r="ED60" i="9"/>
  <c r="EE60" i="9"/>
  <c r="EF60" i="9"/>
  <c r="ED50" i="9"/>
  <c r="EE50" i="9"/>
  <c r="EF50" i="9"/>
  <c r="FQ31" i="9"/>
  <c r="FR31" i="9"/>
  <c r="FS31" i="9"/>
  <c r="EQ27" i="9"/>
  <c r="ER27" i="9"/>
  <c r="ES27" i="9"/>
  <c r="EE49" i="9"/>
  <c r="EF49" i="9"/>
  <c r="ED49" i="9"/>
  <c r="FD58" i="9"/>
  <c r="FE58" i="9"/>
  <c r="FF58" i="9"/>
  <c r="ED15" i="9"/>
  <c r="EE15" i="9"/>
  <c r="EF15" i="9"/>
  <c r="EE41" i="9"/>
  <c r="EF41" i="9"/>
  <c r="ED41" i="9"/>
  <c r="FS41" i="9"/>
  <c r="FR41" i="9"/>
  <c r="FQ41" i="9"/>
  <c r="FQ21" i="9"/>
  <c r="FR21" i="9"/>
  <c r="FS21" i="9"/>
  <c r="ED42" i="9"/>
  <c r="EE42" i="9"/>
  <c r="EF42" i="9"/>
  <c r="FD23" i="9"/>
  <c r="FE23" i="9"/>
  <c r="FF23" i="9"/>
  <c r="DE42" i="9"/>
  <c r="DF42" i="9"/>
  <c r="DG42" i="9"/>
  <c r="DD42" i="9"/>
  <c r="DS45" i="9"/>
  <c r="DT45" i="9"/>
  <c r="DQ45" i="9"/>
  <c r="DR45" i="9"/>
  <c r="DS49" i="9"/>
  <c r="DT49" i="9"/>
  <c r="DQ49" i="9"/>
  <c r="DR49" i="9"/>
  <c r="FD50" i="9"/>
  <c r="FE50" i="9"/>
  <c r="FF50" i="9"/>
  <c r="EQ45" i="9"/>
  <c r="ER45" i="9"/>
  <c r="ES45" i="9"/>
  <c r="DF50" i="9"/>
  <c r="DG50" i="9"/>
  <c r="DD50" i="9"/>
  <c r="DE50" i="9"/>
  <c r="FQ53" i="9"/>
  <c r="FR53" i="9"/>
  <c r="FS53" i="9"/>
  <c r="ES31" i="9"/>
  <c r="ER31" i="9"/>
  <c r="EQ31" i="9"/>
  <c r="ES15" i="9"/>
  <c r="ER15" i="9"/>
  <c r="EQ15" i="9"/>
  <c r="EQ17" i="9"/>
  <c r="ER17" i="9"/>
  <c r="ES17" i="9"/>
  <c r="EQ37" i="9"/>
  <c r="ER37" i="9"/>
  <c r="ES37" i="9"/>
  <c r="DP20" i="9"/>
  <c r="DQ20" i="9"/>
  <c r="DR20" i="9"/>
  <c r="DS20" i="9"/>
  <c r="DT20" i="9"/>
  <c r="FD18" i="9"/>
  <c r="FE18" i="9"/>
  <c r="FF18" i="9"/>
  <c r="FQ45" i="9"/>
  <c r="FR45" i="9"/>
  <c r="FS45" i="9"/>
  <c r="FQ42" i="9"/>
  <c r="FR42" i="9"/>
  <c r="FS42" i="9"/>
  <c r="ED23" i="9"/>
  <c r="EE23" i="9"/>
  <c r="EF23" i="9"/>
  <c r="DE45" i="9"/>
  <c r="DF45" i="9"/>
  <c r="DG45" i="9"/>
  <c r="DD45" i="9"/>
  <c r="FD34" i="9"/>
  <c r="FE34" i="9"/>
  <c r="FF34" i="9"/>
  <c r="FQ23" i="9"/>
  <c r="FR23" i="9"/>
  <c r="FS23" i="9"/>
  <c r="ED24" i="9"/>
  <c r="EE24" i="9"/>
  <c r="EF24" i="9"/>
  <c r="DQ40" i="9"/>
  <c r="DR40" i="9"/>
  <c r="DS40" i="9"/>
  <c r="DT40" i="9"/>
  <c r="DD49" i="9"/>
  <c r="DE49" i="9"/>
  <c r="DF49" i="9"/>
  <c r="DG49" i="9"/>
  <c r="DG17" i="9"/>
  <c r="DE17" i="9"/>
  <c r="DD17" i="9"/>
  <c r="DF17" i="9"/>
  <c r="EF38" i="9"/>
  <c r="EE38" i="9"/>
  <c r="ED38" i="9"/>
  <c r="DS53" i="9"/>
  <c r="DT53" i="9"/>
  <c r="DQ53" i="9"/>
  <c r="DR53" i="9"/>
  <c r="DE34" i="9"/>
  <c r="DF34" i="9"/>
  <c r="DG34" i="9"/>
  <c r="DD34" i="9"/>
  <c r="ER42" i="9"/>
  <c r="ES42" i="9"/>
  <c r="EQ42" i="9"/>
  <c r="FQ34" i="9"/>
  <c r="FR34" i="9"/>
  <c r="FS34" i="9"/>
  <c r="DQ15" i="9"/>
  <c r="DR15" i="9"/>
  <c r="DT15" i="9"/>
  <c r="DS15" i="9"/>
  <c r="FD21" i="9"/>
  <c r="FF21" i="9"/>
  <c r="FE21" i="9"/>
  <c r="FQ24" i="9"/>
  <c r="FR24" i="9"/>
  <c r="FS24" i="9"/>
  <c r="ED40" i="9"/>
  <c r="EE40" i="9"/>
  <c r="EF40" i="9"/>
  <c r="DQ27" i="9"/>
  <c r="DR27" i="9"/>
  <c r="DT27" i="9"/>
  <c r="DS27" i="9"/>
  <c r="DD57" i="9"/>
  <c r="DG57" i="9"/>
  <c r="DE57" i="9"/>
  <c r="DF57" i="9"/>
  <c r="DG55" i="9"/>
  <c r="DE55" i="9"/>
  <c r="DD55" i="9"/>
  <c r="DF55" i="9"/>
  <c r="FQ38" i="9"/>
  <c r="FS38" i="9"/>
  <c r="FR38" i="9"/>
  <c r="FD17" i="9"/>
  <c r="FE17" i="9"/>
  <c r="FF17" i="9"/>
  <c r="ED53" i="9"/>
  <c r="EE53" i="9"/>
  <c r="EF53" i="9"/>
  <c r="EQ41" i="9"/>
  <c r="ER41" i="9"/>
  <c r="ES41" i="9"/>
  <c r="DR60" i="9"/>
  <c r="DS60" i="9"/>
  <c r="DT60" i="9"/>
  <c r="DQ60" i="9"/>
  <c r="EQ14" i="9"/>
  <c r="ER14" i="9"/>
  <c r="ES14" i="9"/>
  <c r="EQ49" i="9"/>
  <c r="ER49" i="9"/>
  <c r="ES49" i="9"/>
  <c r="ED27" i="9"/>
  <c r="EF27" i="9"/>
  <c r="EE27" i="9"/>
  <c r="ED31" i="9"/>
  <c r="EE31" i="9"/>
  <c r="EF31" i="9"/>
  <c r="DE31" i="9"/>
  <c r="DF31" i="9"/>
  <c r="DD31" i="9"/>
  <c r="DG31" i="9"/>
  <c r="ER34" i="9"/>
  <c r="ES34" i="9"/>
  <c r="EQ34" i="9"/>
  <c r="FQ27" i="9"/>
  <c r="FR27" i="9"/>
  <c r="FS27" i="9"/>
  <c r="ES23" i="9"/>
  <c r="ER23" i="9"/>
  <c r="EQ23" i="9"/>
  <c r="DE23" i="9"/>
  <c r="DF23" i="9"/>
  <c r="DD23" i="9"/>
  <c r="DG23" i="9"/>
  <c r="DQ14" i="9"/>
  <c r="DS14" i="9"/>
  <c r="DR14" i="9"/>
  <c r="FR14" i="9"/>
  <c r="FF24" i="9"/>
  <c r="FE24" i="9"/>
  <c r="FD24" i="9"/>
  <c r="EE17" i="9"/>
  <c r="EF17" i="9"/>
  <c r="ED17" i="9"/>
  <c r="DQ23" i="9"/>
  <c r="DR23" i="9"/>
  <c r="DT23" i="9"/>
  <c r="DS23" i="9"/>
  <c r="FD49" i="9"/>
  <c r="FE49" i="9"/>
  <c r="FF49" i="9"/>
  <c r="EQ40" i="9"/>
  <c r="ER40" i="9"/>
  <c r="ES40" i="9"/>
  <c r="ES55" i="9"/>
  <c r="ER55" i="9"/>
  <c r="EQ55" i="9"/>
  <c r="DU28" i="9"/>
  <c r="DQ28" i="9"/>
  <c r="DR28" i="9"/>
  <c r="DS28" i="9"/>
  <c r="DT28" i="9"/>
  <c r="FD20" i="9"/>
  <c r="FE20" i="9"/>
  <c r="FF20" i="9"/>
  <c r="FD57" i="9"/>
  <c r="FE57" i="9"/>
  <c r="FF57" i="9"/>
  <c r="FH38" i="9"/>
  <c r="FD38" i="9"/>
  <c r="FE38" i="9"/>
  <c r="FF38" i="9"/>
  <c r="DP57" i="9"/>
  <c r="DS57" i="9"/>
  <c r="DQ57" i="9"/>
  <c r="DT57" i="9"/>
  <c r="DR57" i="9"/>
  <c r="HS47" i="10"/>
  <c r="ED58" i="9"/>
  <c r="EE58" i="9"/>
  <c r="EF58" i="9"/>
  <c r="FQ18" i="9"/>
  <c r="FR18" i="9"/>
  <c r="FS18" i="9"/>
  <c r="DQ31" i="9"/>
  <c r="DR31" i="9"/>
  <c r="DT31" i="9"/>
  <c r="DS31" i="9"/>
  <c r="DE58" i="9"/>
  <c r="DF58" i="9"/>
  <c r="DG58" i="9"/>
  <c r="DD58" i="9"/>
  <c r="FD41" i="9"/>
  <c r="FE41" i="9"/>
  <c r="FF41" i="9"/>
  <c r="ED45" i="9"/>
  <c r="EE45" i="9"/>
  <c r="EF45" i="9"/>
  <c r="DQ42" i="9"/>
  <c r="DT42" i="9"/>
  <c r="DR42" i="9"/>
  <c r="DS42" i="9"/>
  <c r="ER18" i="9"/>
  <c r="ES18" i="9"/>
  <c r="EQ18" i="9"/>
  <c r="DE15" i="9"/>
  <c r="DF15" i="9"/>
  <c r="DD15" i="9"/>
  <c r="DG15" i="9"/>
  <c r="ED35" i="9"/>
  <c r="EF35" i="9"/>
  <c r="EE35" i="9"/>
  <c r="EQ53" i="9"/>
  <c r="ER53" i="9"/>
  <c r="ES53" i="9"/>
  <c r="ED18" i="9"/>
  <c r="EE18" i="9"/>
  <c r="EF18" i="9"/>
  <c r="DE41" i="9"/>
  <c r="DF41" i="9"/>
  <c r="DG41" i="9"/>
  <c r="DD41" i="9"/>
  <c r="DQ41" i="9"/>
  <c r="DR41" i="9"/>
  <c r="DT41" i="9"/>
  <c r="DS41" i="9"/>
  <c r="DQ17" i="9"/>
  <c r="DR17" i="9"/>
  <c r="DT17" i="9"/>
  <c r="DS17" i="9"/>
  <c r="FD15" i="9"/>
  <c r="FE15" i="9"/>
  <c r="FF15" i="9"/>
  <c r="ER50" i="9"/>
  <c r="ES50" i="9"/>
  <c r="EQ50" i="9"/>
  <c r="DQ24" i="9"/>
  <c r="DR24" i="9"/>
  <c r="DS24" i="9"/>
  <c r="DT24" i="9"/>
  <c r="DD27" i="9"/>
  <c r="DE27" i="9"/>
  <c r="DF27" i="9"/>
  <c r="DG27" i="9"/>
  <c r="FE14" i="9"/>
  <c r="ED34" i="9"/>
  <c r="EE34" i="9"/>
  <c r="EF34" i="9"/>
  <c r="FG55" i="9"/>
  <c r="FD55" i="9"/>
  <c r="FE55" i="9"/>
  <c r="FF55" i="9"/>
  <c r="FD28" i="9"/>
  <c r="FE28" i="9"/>
  <c r="FF28" i="9"/>
  <c r="DQ62" i="9"/>
  <c r="DR62" i="9"/>
  <c r="DS62" i="9"/>
  <c r="DT62" i="9"/>
  <c r="FF62" i="9"/>
  <c r="FE62" i="9"/>
  <c r="FD62" i="9"/>
  <c r="ER62" i="9"/>
  <c r="EQ62" i="9"/>
  <c r="ES62" i="9"/>
  <c r="ED62" i="9"/>
  <c r="EE62" i="9"/>
  <c r="EF62" i="9"/>
  <c r="FQ62" i="9"/>
  <c r="FS62" i="9"/>
  <c r="FR62" i="9"/>
  <c r="JK130" i="10"/>
  <c r="JS130" i="10"/>
  <c r="JL130" i="10"/>
  <c r="JT130" i="10"/>
  <c r="JM130" i="10"/>
  <c r="JU130" i="10"/>
  <c r="JN130" i="10"/>
  <c r="JV130" i="10"/>
  <c r="JR130" i="10"/>
  <c r="JO130" i="10"/>
  <c r="JP130" i="10"/>
  <c r="JQ130" i="10"/>
  <c r="JO127" i="10"/>
  <c r="JP127" i="10"/>
  <c r="JQ127" i="10"/>
  <c r="JR127" i="10"/>
  <c r="JN127" i="10"/>
  <c r="JK127" i="10"/>
  <c r="JS127" i="10"/>
  <c r="JV127" i="10"/>
  <c r="JL127" i="10"/>
  <c r="JT127" i="10"/>
  <c r="JM127" i="10"/>
  <c r="JU127" i="10"/>
  <c r="JO123" i="10"/>
  <c r="JP123" i="10"/>
  <c r="JQ123" i="10"/>
  <c r="JR123" i="10"/>
  <c r="JN123" i="10"/>
  <c r="JK123" i="10"/>
  <c r="JS123" i="10"/>
  <c r="JL123" i="10"/>
  <c r="JT123" i="10"/>
  <c r="JM123" i="10"/>
  <c r="JU123" i="10"/>
  <c r="JV123" i="10"/>
  <c r="JK103" i="10"/>
  <c r="JS103" i="10"/>
  <c r="JL103" i="10"/>
  <c r="JT103" i="10"/>
  <c r="JM103" i="10"/>
  <c r="JU103" i="10"/>
  <c r="JN103" i="10"/>
  <c r="JV103" i="10"/>
  <c r="JO103" i="10"/>
  <c r="JP103" i="10"/>
  <c r="JQ103" i="10"/>
  <c r="JR103" i="10"/>
  <c r="JO76" i="10"/>
  <c r="JP76" i="10"/>
  <c r="JQ76" i="10"/>
  <c r="JR76" i="10"/>
  <c r="JK76" i="10"/>
  <c r="JS76" i="10"/>
  <c r="JL76" i="10"/>
  <c r="JT76" i="10"/>
  <c r="JM76" i="10"/>
  <c r="JU76" i="10"/>
  <c r="JN76" i="10"/>
  <c r="JV76" i="10"/>
  <c r="JK40" i="10"/>
  <c r="JS40" i="10"/>
  <c r="JL40" i="10"/>
  <c r="JT40" i="10"/>
  <c r="JM40" i="10"/>
  <c r="JU40" i="10"/>
  <c r="JN40" i="10"/>
  <c r="JV40" i="10"/>
  <c r="JO40" i="10"/>
  <c r="JP40" i="10"/>
  <c r="JQ40" i="10"/>
  <c r="JR40" i="10"/>
  <c r="JK34" i="10"/>
  <c r="JS34" i="10"/>
  <c r="JL34" i="10"/>
  <c r="JT34" i="10"/>
  <c r="JM34" i="10"/>
  <c r="JU34" i="10"/>
  <c r="JN34" i="10"/>
  <c r="JV34" i="10"/>
  <c r="JO34" i="10"/>
  <c r="JP34" i="10"/>
  <c r="JQ34" i="10"/>
  <c r="JR34" i="10"/>
  <c r="JK99" i="10"/>
  <c r="JS99" i="10"/>
  <c r="JL99" i="10"/>
  <c r="JT99" i="10"/>
  <c r="JM99" i="10"/>
  <c r="JU99" i="10"/>
  <c r="JN99" i="10"/>
  <c r="JV99" i="10"/>
  <c r="JO99" i="10"/>
  <c r="JP99" i="10"/>
  <c r="JQ99" i="10"/>
  <c r="JR99" i="10"/>
  <c r="JK136" i="10"/>
  <c r="JS136" i="10"/>
  <c r="JL136" i="10"/>
  <c r="JT136" i="10"/>
  <c r="JM136" i="10"/>
  <c r="JU136" i="10"/>
  <c r="JN136" i="10"/>
  <c r="JV136" i="10"/>
  <c r="JO136" i="10"/>
  <c r="JP136" i="10"/>
  <c r="JQ136" i="10"/>
  <c r="JR136" i="10"/>
  <c r="JO157" i="10"/>
  <c r="JP157" i="10"/>
  <c r="JR157" i="10"/>
  <c r="JK157" i="10"/>
  <c r="JS157" i="10"/>
  <c r="JL157" i="10"/>
  <c r="JT157" i="10"/>
  <c r="JM157" i="10"/>
  <c r="JU157" i="10"/>
  <c r="JQ157" i="10"/>
  <c r="JV157" i="10"/>
  <c r="JN157" i="10"/>
  <c r="JO118" i="10"/>
  <c r="JP118" i="10"/>
  <c r="JQ118" i="10"/>
  <c r="JR118" i="10"/>
  <c r="JK118" i="10"/>
  <c r="JS118" i="10"/>
  <c r="JL118" i="10"/>
  <c r="JT118" i="10"/>
  <c r="JM118" i="10"/>
  <c r="JU118" i="10"/>
  <c r="JN118" i="10"/>
  <c r="JV118" i="10"/>
  <c r="JO82" i="10"/>
  <c r="JP82" i="10"/>
  <c r="JQ82" i="10"/>
  <c r="JR82" i="10"/>
  <c r="JK82" i="10"/>
  <c r="JS82" i="10"/>
  <c r="JL82" i="10"/>
  <c r="JT82" i="10"/>
  <c r="JM82" i="10"/>
  <c r="JU82" i="10"/>
  <c r="JN82" i="10"/>
  <c r="JV82" i="10"/>
  <c r="JO74" i="10"/>
  <c r="JP74" i="10"/>
  <c r="JQ74" i="10"/>
  <c r="JR74" i="10"/>
  <c r="JK74" i="10"/>
  <c r="JS74" i="10"/>
  <c r="JL74" i="10"/>
  <c r="JT74" i="10"/>
  <c r="JM74" i="10"/>
  <c r="JU74" i="10"/>
  <c r="JN74" i="10"/>
  <c r="JV74" i="10"/>
  <c r="JK64" i="10"/>
  <c r="JS64" i="10"/>
  <c r="JM64" i="10"/>
  <c r="JU64" i="10"/>
  <c r="JN64" i="10"/>
  <c r="JV64" i="10"/>
  <c r="JO64" i="10"/>
  <c r="JQ64" i="10"/>
  <c r="JT64" i="10"/>
  <c r="JL64" i="10"/>
  <c r="JP64" i="10"/>
  <c r="JR64" i="10"/>
  <c r="JK26" i="10"/>
  <c r="JS26" i="10"/>
  <c r="JL26" i="10"/>
  <c r="JT26" i="10"/>
  <c r="JM26" i="10"/>
  <c r="JU26" i="10"/>
  <c r="JN26" i="10"/>
  <c r="JV26" i="10"/>
  <c r="JO26" i="10"/>
  <c r="JP26" i="10"/>
  <c r="JQ26" i="10"/>
  <c r="JR26" i="10"/>
  <c r="JO114" i="10"/>
  <c r="JP114" i="10"/>
  <c r="JQ114" i="10"/>
  <c r="JR114" i="10"/>
  <c r="JK114" i="10"/>
  <c r="JS114" i="10"/>
  <c r="JL114" i="10"/>
  <c r="JT114" i="10"/>
  <c r="JM114" i="10"/>
  <c r="JU114" i="10"/>
  <c r="JN114" i="10"/>
  <c r="JV114" i="10"/>
  <c r="JK91" i="10"/>
  <c r="JS91" i="10"/>
  <c r="JL91" i="10"/>
  <c r="JT91" i="10"/>
  <c r="JM91" i="10"/>
  <c r="JU91" i="10"/>
  <c r="JN91" i="10"/>
  <c r="JV91" i="10"/>
  <c r="JO91" i="10"/>
  <c r="JP91" i="10"/>
  <c r="JQ91" i="10"/>
  <c r="JR91" i="10"/>
  <c r="JO53" i="10"/>
  <c r="JP53" i="10"/>
  <c r="JQ53" i="10"/>
  <c r="JR53" i="10"/>
  <c r="JK53" i="10"/>
  <c r="JS53" i="10"/>
  <c r="JL53" i="10"/>
  <c r="JT53" i="10"/>
  <c r="JM53" i="10"/>
  <c r="JU53" i="10"/>
  <c r="JV53" i="10"/>
  <c r="JN53" i="10"/>
  <c r="JO161" i="10"/>
  <c r="JR161" i="10"/>
  <c r="JK161" i="10"/>
  <c r="JS161" i="10"/>
  <c r="JL161" i="10"/>
  <c r="JT161" i="10"/>
  <c r="JM161" i="10"/>
  <c r="JU161" i="10"/>
  <c r="JP161" i="10"/>
  <c r="JQ161" i="10"/>
  <c r="JN161" i="10"/>
  <c r="JV161" i="10"/>
  <c r="JO137" i="10"/>
  <c r="JP137" i="10"/>
  <c r="JQ137" i="10"/>
  <c r="JR137" i="10"/>
  <c r="JV137" i="10"/>
  <c r="JK137" i="10"/>
  <c r="JS137" i="10"/>
  <c r="JL137" i="10"/>
  <c r="JT137" i="10"/>
  <c r="JN137" i="10"/>
  <c r="JM137" i="10"/>
  <c r="JU137" i="10"/>
  <c r="JO145" i="10"/>
  <c r="JP145" i="10"/>
  <c r="JQ145" i="10"/>
  <c r="JR145" i="10"/>
  <c r="JK145" i="10"/>
  <c r="JS145" i="10"/>
  <c r="JL145" i="10"/>
  <c r="JT145" i="10"/>
  <c r="JM145" i="10"/>
  <c r="JU145" i="10"/>
  <c r="JN145" i="10"/>
  <c r="JV145" i="10"/>
  <c r="JO141" i="10"/>
  <c r="JP141" i="10"/>
  <c r="JQ141" i="10"/>
  <c r="JR141" i="10"/>
  <c r="JK141" i="10"/>
  <c r="JS141" i="10"/>
  <c r="JL141" i="10"/>
  <c r="JT141" i="10"/>
  <c r="JM141" i="10"/>
  <c r="JU141" i="10"/>
  <c r="JV141" i="10"/>
  <c r="JN141" i="10"/>
  <c r="JO153" i="10"/>
  <c r="JP153" i="10"/>
  <c r="JQ153" i="10"/>
  <c r="JR153" i="10"/>
  <c r="JK153" i="10"/>
  <c r="JS153" i="10"/>
  <c r="JL153" i="10"/>
  <c r="JT153" i="10"/>
  <c r="JM153" i="10"/>
  <c r="JU153" i="10"/>
  <c r="JV153" i="10"/>
  <c r="JN153" i="10"/>
  <c r="JO131" i="10"/>
  <c r="JP131" i="10"/>
  <c r="JQ131" i="10"/>
  <c r="JR131" i="10"/>
  <c r="JK131" i="10"/>
  <c r="JS131" i="10"/>
  <c r="JV131" i="10"/>
  <c r="JL131" i="10"/>
  <c r="JT131" i="10"/>
  <c r="JM131" i="10"/>
  <c r="JU131" i="10"/>
  <c r="JN131" i="10"/>
  <c r="JO108" i="10"/>
  <c r="JP108" i="10"/>
  <c r="JQ108" i="10"/>
  <c r="JR108" i="10"/>
  <c r="JK108" i="10"/>
  <c r="JS108" i="10"/>
  <c r="JL108" i="10"/>
  <c r="JT108" i="10"/>
  <c r="JM108" i="10"/>
  <c r="JU108" i="10"/>
  <c r="JN108" i="10"/>
  <c r="JV108" i="10"/>
  <c r="JO59" i="10"/>
  <c r="JP59" i="10"/>
  <c r="JQ59" i="10"/>
  <c r="JR59" i="10"/>
  <c r="JK59" i="10"/>
  <c r="JS59" i="10"/>
  <c r="JL59" i="10"/>
  <c r="JM59" i="10"/>
  <c r="JU59" i="10"/>
  <c r="JN59" i="10"/>
  <c r="JT59" i="10"/>
  <c r="JV59" i="10"/>
  <c r="JK22" i="10"/>
  <c r="JS22" i="10"/>
  <c r="JL22" i="10"/>
  <c r="JT22" i="10"/>
  <c r="JM22" i="10"/>
  <c r="JU22" i="10"/>
  <c r="JN22" i="10"/>
  <c r="JV22" i="10"/>
  <c r="JO22" i="10"/>
  <c r="JP22" i="10"/>
  <c r="JQ22" i="10"/>
  <c r="JR22" i="10"/>
  <c r="JO104" i="10"/>
  <c r="JP104" i="10"/>
  <c r="JQ104" i="10"/>
  <c r="JR104" i="10"/>
  <c r="JK104" i="10"/>
  <c r="JS104" i="10"/>
  <c r="JL104" i="10"/>
  <c r="JT104" i="10"/>
  <c r="JM104" i="10"/>
  <c r="JU104" i="10"/>
  <c r="JV104" i="10"/>
  <c r="JN104" i="10"/>
  <c r="JO90" i="10"/>
  <c r="JP90" i="10"/>
  <c r="JQ90" i="10"/>
  <c r="JR90" i="10"/>
  <c r="JK90" i="10"/>
  <c r="JS90" i="10"/>
  <c r="JL90" i="10"/>
  <c r="JT90" i="10"/>
  <c r="JM90" i="10"/>
  <c r="JU90" i="10"/>
  <c r="JN90" i="10"/>
  <c r="JV90" i="10"/>
  <c r="JK77" i="10"/>
  <c r="JS77" i="10"/>
  <c r="JL77" i="10"/>
  <c r="JT77" i="10"/>
  <c r="JM77" i="10"/>
  <c r="JU77" i="10"/>
  <c r="JN77" i="10"/>
  <c r="JV77" i="10"/>
  <c r="JO77" i="10"/>
  <c r="JP77" i="10"/>
  <c r="JQ77" i="10"/>
  <c r="JR77" i="10"/>
  <c r="JK52" i="10"/>
  <c r="JS52" i="10"/>
  <c r="JL52" i="10"/>
  <c r="JT52" i="10"/>
  <c r="JM52" i="10"/>
  <c r="JU52" i="10"/>
  <c r="JN52" i="10"/>
  <c r="JV52" i="10"/>
  <c r="JO52" i="10"/>
  <c r="JP52" i="10"/>
  <c r="JQ52" i="10"/>
  <c r="JR52" i="10"/>
  <c r="JK44" i="10"/>
  <c r="JS44" i="10"/>
  <c r="JL44" i="10"/>
  <c r="JT44" i="10"/>
  <c r="JM44" i="10"/>
  <c r="JU44" i="10"/>
  <c r="JN44" i="10"/>
  <c r="JV44" i="10"/>
  <c r="JO44" i="10"/>
  <c r="JP44" i="10"/>
  <c r="JQ44" i="10"/>
  <c r="JR44" i="10"/>
  <c r="JW47" i="10"/>
  <c r="JO47" i="10"/>
  <c r="JP47" i="10"/>
  <c r="JQ47" i="10"/>
  <c r="JR47" i="10"/>
  <c r="JK47" i="10"/>
  <c r="JS47" i="10"/>
  <c r="JL47" i="10"/>
  <c r="JT47" i="10"/>
  <c r="JM47" i="10"/>
  <c r="JU47" i="10"/>
  <c r="JN47" i="10"/>
  <c r="JV47" i="10"/>
  <c r="JO55" i="10"/>
  <c r="JP55" i="10"/>
  <c r="JQ55" i="10"/>
  <c r="JR55" i="10"/>
  <c r="JK55" i="10"/>
  <c r="JS55" i="10"/>
  <c r="JL55" i="10"/>
  <c r="JT55" i="10"/>
  <c r="JM55" i="10"/>
  <c r="JU55" i="10"/>
  <c r="JN55" i="10"/>
  <c r="JV55" i="10"/>
  <c r="JO110" i="10"/>
  <c r="JP110" i="10"/>
  <c r="JQ110" i="10"/>
  <c r="JR110" i="10"/>
  <c r="JK110" i="10"/>
  <c r="JS110" i="10"/>
  <c r="JL110" i="10"/>
  <c r="JT110" i="10"/>
  <c r="JM110" i="10"/>
  <c r="JU110" i="10"/>
  <c r="JV110" i="10"/>
  <c r="JN110" i="10"/>
  <c r="JO31" i="10"/>
  <c r="JP31" i="10"/>
  <c r="JQ31" i="10"/>
  <c r="JR31" i="10"/>
  <c r="JK31" i="10"/>
  <c r="JS31" i="10"/>
  <c r="JL31" i="10"/>
  <c r="JT31" i="10"/>
  <c r="JM31" i="10"/>
  <c r="JU31" i="10"/>
  <c r="JN31" i="10"/>
  <c r="JV31" i="10"/>
  <c r="JO112" i="10"/>
  <c r="JP112" i="10"/>
  <c r="JQ112" i="10"/>
  <c r="JR112" i="10"/>
  <c r="JK112" i="10"/>
  <c r="JS112" i="10"/>
  <c r="JL112" i="10"/>
  <c r="JT112" i="10"/>
  <c r="JM112" i="10"/>
  <c r="JU112" i="10"/>
  <c r="JN112" i="10"/>
  <c r="JV112" i="10"/>
  <c r="JK138" i="10"/>
  <c r="JS138" i="10"/>
  <c r="JL138" i="10"/>
  <c r="JT138" i="10"/>
  <c r="JM138" i="10"/>
  <c r="JU138" i="10"/>
  <c r="JN138" i="10"/>
  <c r="JV138" i="10"/>
  <c r="JO138" i="10"/>
  <c r="JP138" i="10"/>
  <c r="JQ138" i="10"/>
  <c r="JR138" i="10"/>
  <c r="JO149" i="10"/>
  <c r="JP149" i="10"/>
  <c r="JQ149" i="10"/>
  <c r="JR149" i="10"/>
  <c r="JK149" i="10"/>
  <c r="JS149" i="10"/>
  <c r="JL149" i="10"/>
  <c r="JT149" i="10"/>
  <c r="JM149" i="10"/>
  <c r="JU149" i="10"/>
  <c r="JV149" i="10"/>
  <c r="JN149" i="10"/>
  <c r="JK146" i="10"/>
  <c r="JS146" i="10"/>
  <c r="JT146" i="10"/>
  <c r="JL146" i="10"/>
  <c r="JM146" i="10"/>
  <c r="JU146" i="10"/>
  <c r="JN146" i="10"/>
  <c r="JV146" i="10"/>
  <c r="JO146" i="10"/>
  <c r="JP146" i="10"/>
  <c r="JQ146" i="10"/>
  <c r="JR146" i="10"/>
  <c r="JK160" i="10"/>
  <c r="JS160" i="10"/>
  <c r="JL160" i="10"/>
  <c r="JT160" i="10"/>
  <c r="JN160" i="10"/>
  <c r="JV160" i="10"/>
  <c r="JO160" i="10"/>
  <c r="JP160" i="10"/>
  <c r="JQ160" i="10"/>
  <c r="JM160" i="10"/>
  <c r="JR160" i="10"/>
  <c r="JU160" i="10"/>
  <c r="JK109" i="10"/>
  <c r="JS109" i="10"/>
  <c r="JL109" i="10"/>
  <c r="JT109" i="10"/>
  <c r="JM109" i="10"/>
  <c r="JU109" i="10"/>
  <c r="JN109" i="10"/>
  <c r="JV109" i="10"/>
  <c r="JO109" i="10"/>
  <c r="JP109" i="10"/>
  <c r="JQ109" i="10"/>
  <c r="JR109" i="10"/>
  <c r="JO88" i="10"/>
  <c r="JP88" i="10"/>
  <c r="JQ88" i="10"/>
  <c r="JR88" i="10"/>
  <c r="JK88" i="10"/>
  <c r="JS88" i="10"/>
  <c r="JL88" i="10"/>
  <c r="JT88" i="10"/>
  <c r="JM88" i="10"/>
  <c r="JU88" i="10"/>
  <c r="JV88" i="10"/>
  <c r="JN88" i="10"/>
  <c r="JK60" i="10"/>
  <c r="JS60" i="10"/>
  <c r="JM60" i="10"/>
  <c r="JU60" i="10"/>
  <c r="JN60" i="10"/>
  <c r="JV60" i="10"/>
  <c r="JO60" i="10"/>
  <c r="JQ60" i="10"/>
  <c r="JL60" i="10"/>
  <c r="JP60" i="10"/>
  <c r="JR60" i="10"/>
  <c r="JT60" i="10"/>
  <c r="JK48" i="10"/>
  <c r="JS48" i="10"/>
  <c r="JL48" i="10"/>
  <c r="JT48" i="10"/>
  <c r="JM48" i="10"/>
  <c r="JU48" i="10"/>
  <c r="JN48" i="10"/>
  <c r="JV48" i="10"/>
  <c r="JO48" i="10"/>
  <c r="JP48" i="10"/>
  <c r="JQ48" i="10"/>
  <c r="JR48" i="10"/>
  <c r="JK30" i="10"/>
  <c r="JS30" i="10"/>
  <c r="JL30" i="10"/>
  <c r="JT30" i="10"/>
  <c r="JM30" i="10"/>
  <c r="JU30" i="10"/>
  <c r="JN30" i="10"/>
  <c r="JV30" i="10"/>
  <c r="JO30" i="10"/>
  <c r="JP30" i="10"/>
  <c r="JQ30" i="10"/>
  <c r="JR30" i="10"/>
  <c r="JO27" i="10"/>
  <c r="JP27" i="10"/>
  <c r="JQ27" i="10"/>
  <c r="JR27" i="10"/>
  <c r="JK27" i="10"/>
  <c r="JS27" i="10"/>
  <c r="JL27" i="10"/>
  <c r="JT27" i="10"/>
  <c r="JM27" i="10"/>
  <c r="JU27" i="10"/>
  <c r="JN27" i="10"/>
  <c r="JV27" i="10"/>
  <c r="JK120" i="10"/>
  <c r="JS120" i="10"/>
  <c r="JL120" i="10"/>
  <c r="JT120" i="10"/>
  <c r="JM120" i="10"/>
  <c r="JU120" i="10"/>
  <c r="JN120" i="10"/>
  <c r="JV120" i="10"/>
  <c r="JO120" i="10"/>
  <c r="JP120" i="10"/>
  <c r="JR120" i="10"/>
  <c r="JQ120" i="10"/>
  <c r="JO92" i="10"/>
  <c r="JP92" i="10"/>
  <c r="JQ92" i="10"/>
  <c r="JR92" i="10"/>
  <c r="JK92" i="10"/>
  <c r="JS92" i="10"/>
  <c r="JL92" i="10"/>
  <c r="JT92" i="10"/>
  <c r="JM92" i="10"/>
  <c r="JU92" i="10"/>
  <c r="JN92" i="10"/>
  <c r="JV92" i="10"/>
  <c r="JK18" i="10"/>
  <c r="JS18" i="10"/>
  <c r="JL18" i="10"/>
  <c r="JT18" i="10"/>
  <c r="JM18" i="10"/>
  <c r="JU18" i="10"/>
  <c r="JN18" i="10"/>
  <c r="JV18" i="10"/>
  <c r="JO18" i="10"/>
  <c r="JP18" i="10"/>
  <c r="JQ18" i="10"/>
  <c r="JR18" i="10"/>
  <c r="JO57" i="10"/>
  <c r="JP57" i="10"/>
  <c r="JQ57" i="10"/>
  <c r="JR57" i="10"/>
  <c r="JK57" i="10"/>
  <c r="JS57" i="10"/>
  <c r="JL57" i="10"/>
  <c r="JT57" i="10"/>
  <c r="JM57" i="10"/>
  <c r="JU57" i="10"/>
  <c r="JN57" i="10"/>
  <c r="JV57" i="10"/>
  <c r="JK128" i="10"/>
  <c r="JS128" i="10"/>
  <c r="JL128" i="10"/>
  <c r="JT128" i="10"/>
  <c r="JM128" i="10"/>
  <c r="JU128" i="10"/>
  <c r="JN128" i="10"/>
  <c r="JV128" i="10"/>
  <c r="JR128" i="10"/>
  <c r="JO128" i="10"/>
  <c r="JP128" i="10"/>
  <c r="JQ128" i="10"/>
  <c r="JK70" i="10"/>
  <c r="JS70" i="10"/>
  <c r="JM70" i="10"/>
  <c r="JU70" i="10"/>
  <c r="JN70" i="10"/>
  <c r="JV70" i="10"/>
  <c r="JO70" i="10"/>
  <c r="JQ70" i="10"/>
  <c r="JL70" i="10"/>
  <c r="JP70" i="10"/>
  <c r="JR70" i="10"/>
  <c r="JT70" i="10"/>
  <c r="JO125" i="10"/>
  <c r="JP125" i="10"/>
  <c r="JQ125" i="10"/>
  <c r="JR125" i="10"/>
  <c r="JV125" i="10"/>
  <c r="JK125" i="10"/>
  <c r="JS125" i="10"/>
  <c r="JL125" i="10"/>
  <c r="JT125" i="10"/>
  <c r="JN125" i="10"/>
  <c r="JM125" i="10"/>
  <c r="JU125" i="10"/>
  <c r="JO121" i="10"/>
  <c r="JP121" i="10"/>
  <c r="JQ121" i="10"/>
  <c r="JR121" i="10"/>
  <c r="JN121" i="10"/>
  <c r="JK121" i="10"/>
  <c r="JS121" i="10"/>
  <c r="JV121" i="10"/>
  <c r="JL121" i="10"/>
  <c r="JT121" i="10"/>
  <c r="JM121" i="10"/>
  <c r="JU121" i="10"/>
  <c r="JK105" i="10"/>
  <c r="JS105" i="10"/>
  <c r="JL105" i="10"/>
  <c r="JT105" i="10"/>
  <c r="JM105" i="10"/>
  <c r="JU105" i="10"/>
  <c r="JN105" i="10"/>
  <c r="JV105" i="10"/>
  <c r="JO105" i="10"/>
  <c r="JP105" i="10"/>
  <c r="JQ105" i="10"/>
  <c r="JR105" i="10"/>
  <c r="JK101" i="10"/>
  <c r="JS101" i="10"/>
  <c r="JL101" i="10"/>
  <c r="JT101" i="10"/>
  <c r="JM101" i="10"/>
  <c r="JU101" i="10"/>
  <c r="JN101" i="10"/>
  <c r="JV101" i="10"/>
  <c r="JO101" i="10"/>
  <c r="JP101" i="10"/>
  <c r="JQ101" i="10"/>
  <c r="JR101" i="10"/>
  <c r="JO78" i="10"/>
  <c r="JP78" i="10"/>
  <c r="JQ78" i="10"/>
  <c r="JR78" i="10"/>
  <c r="JK78" i="10"/>
  <c r="JS78" i="10"/>
  <c r="JL78" i="10"/>
  <c r="JT78" i="10"/>
  <c r="JM78" i="10"/>
  <c r="JU78" i="10"/>
  <c r="JV78" i="10"/>
  <c r="JN78" i="10"/>
  <c r="JO116" i="10"/>
  <c r="JP116" i="10"/>
  <c r="JQ116" i="10"/>
  <c r="JR116" i="10"/>
  <c r="JK116" i="10"/>
  <c r="JS116" i="10"/>
  <c r="JL116" i="10"/>
  <c r="JT116" i="10"/>
  <c r="JM116" i="10"/>
  <c r="JU116" i="10"/>
  <c r="JN116" i="10"/>
  <c r="JV116" i="10"/>
  <c r="JO63" i="10"/>
  <c r="JQ63" i="10"/>
  <c r="JR63" i="10"/>
  <c r="JK63" i="10"/>
  <c r="JS63" i="10"/>
  <c r="JM63" i="10"/>
  <c r="JU63" i="10"/>
  <c r="JL63" i="10"/>
  <c r="JN63" i="10"/>
  <c r="JP63" i="10"/>
  <c r="JT63" i="10"/>
  <c r="JV63" i="10"/>
  <c r="JO45" i="10"/>
  <c r="JP45" i="10"/>
  <c r="JQ45" i="10"/>
  <c r="JR45" i="10"/>
  <c r="JK45" i="10"/>
  <c r="JS45" i="10"/>
  <c r="JL45" i="10"/>
  <c r="JT45" i="10"/>
  <c r="JM45" i="10"/>
  <c r="JU45" i="10"/>
  <c r="JN45" i="10"/>
  <c r="JV45" i="10"/>
  <c r="JO129" i="10"/>
  <c r="JP129" i="10"/>
  <c r="JQ129" i="10"/>
  <c r="JR129" i="10"/>
  <c r="JK129" i="10"/>
  <c r="JS129" i="10"/>
  <c r="JL129" i="10"/>
  <c r="JT129" i="10"/>
  <c r="JN129" i="10"/>
  <c r="JM129" i="10"/>
  <c r="JU129" i="10"/>
  <c r="JV129" i="10"/>
  <c r="JK117" i="10"/>
  <c r="JS117" i="10"/>
  <c r="JL117" i="10"/>
  <c r="JT117" i="10"/>
  <c r="JM117" i="10"/>
  <c r="JU117" i="10"/>
  <c r="JN117" i="10"/>
  <c r="JV117" i="10"/>
  <c r="JO117" i="10"/>
  <c r="JP117" i="10"/>
  <c r="JQ117" i="10"/>
  <c r="JR117" i="10"/>
  <c r="JO100" i="10"/>
  <c r="JP100" i="10"/>
  <c r="JQ100" i="10"/>
  <c r="JR100" i="10"/>
  <c r="JK100" i="10"/>
  <c r="JS100" i="10"/>
  <c r="JL100" i="10"/>
  <c r="JT100" i="10"/>
  <c r="JM100" i="10"/>
  <c r="JU100" i="10"/>
  <c r="JN100" i="10"/>
  <c r="JV100" i="10"/>
  <c r="JO71" i="10"/>
  <c r="JQ71" i="10"/>
  <c r="JR71" i="10"/>
  <c r="JK71" i="10"/>
  <c r="JS71" i="10"/>
  <c r="JM71" i="10"/>
  <c r="JU71" i="10"/>
  <c r="JV71" i="10"/>
  <c r="JL71" i="10"/>
  <c r="JN71" i="10"/>
  <c r="JP71" i="10"/>
  <c r="JT71" i="10"/>
  <c r="JO49" i="10"/>
  <c r="JP49" i="10"/>
  <c r="JQ49" i="10"/>
  <c r="JR49" i="10"/>
  <c r="JK49" i="10"/>
  <c r="JS49" i="10"/>
  <c r="JL49" i="10"/>
  <c r="JT49" i="10"/>
  <c r="JM49" i="10"/>
  <c r="JU49" i="10"/>
  <c r="JN49" i="10"/>
  <c r="JV49" i="10"/>
  <c r="JK42" i="10"/>
  <c r="JS42" i="10"/>
  <c r="JL42" i="10"/>
  <c r="JT42" i="10"/>
  <c r="JM42" i="10"/>
  <c r="JU42" i="10"/>
  <c r="JN42" i="10"/>
  <c r="JV42" i="10"/>
  <c r="JO42" i="10"/>
  <c r="JP42" i="10"/>
  <c r="JQ42" i="10"/>
  <c r="JR42" i="10"/>
  <c r="JO23" i="10"/>
  <c r="JP23" i="10"/>
  <c r="JQ23" i="10"/>
  <c r="JR23" i="10"/>
  <c r="JK23" i="10"/>
  <c r="JS23" i="10"/>
  <c r="JL23" i="10"/>
  <c r="JT23" i="10"/>
  <c r="JM23" i="10"/>
  <c r="JU23" i="10"/>
  <c r="JN23" i="10"/>
  <c r="JV23" i="10"/>
  <c r="JK113" i="10"/>
  <c r="JS113" i="10"/>
  <c r="JL113" i="10"/>
  <c r="JT113" i="10"/>
  <c r="JM113" i="10"/>
  <c r="JU113" i="10"/>
  <c r="JN113" i="10"/>
  <c r="JV113" i="10"/>
  <c r="JO113" i="10"/>
  <c r="JP113" i="10"/>
  <c r="JQ113" i="10"/>
  <c r="JR113" i="10"/>
  <c r="JO102" i="10"/>
  <c r="JP102" i="10"/>
  <c r="JQ102" i="10"/>
  <c r="JR102" i="10"/>
  <c r="JK102" i="10"/>
  <c r="JS102" i="10"/>
  <c r="JL102" i="10"/>
  <c r="JT102" i="10"/>
  <c r="JM102" i="10"/>
  <c r="JU102" i="10"/>
  <c r="JN102" i="10"/>
  <c r="JV102" i="10"/>
  <c r="JK62" i="10"/>
  <c r="JS62" i="10"/>
  <c r="JM62" i="10"/>
  <c r="JU62" i="10"/>
  <c r="JN62" i="10"/>
  <c r="JV62" i="10"/>
  <c r="JO62" i="10"/>
  <c r="JQ62" i="10"/>
  <c r="JL62" i="10"/>
  <c r="JP62" i="10"/>
  <c r="JR62" i="10"/>
  <c r="JT62" i="10"/>
  <c r="JK54" i="10"/>
  <c r="JS54" i="10"/>
  <c r="JL54" i="10"/>
  <c r="JT54" i="10"/>
  <c r="JM54" i="10"/>
  <c r="JU54" i="10"/>
  <c r="JN54" i="10"/>
  <c r="JV54" i="10"/>
  <c r="JO54" i="10"/>
  <c r="JP54" i="10"/>
  <c r="JQ54" i="10"/>
  <c r="JR54" i="10"/>
  <c r="JK46" i="10"/>
  <c r="JS46" i="10"/>
  <c r="JL46" i="10"/>
  <c r="JT46" i="10"/>
  <c r="JM46" i="10"/>
  <c r="JU46" i="10"/>
  <c r="JN46" i="10"/>
  <c r="JV46" i="10"/>
  <c r="JO46" i="10"/>
  <c r="JP46" i="10"/>
  <c r="JQ46" i="10"/>
  <c r="JR46" i="10"/>
  <c r="JW65" i="10"/>
  <c r="JO65" i="10"/>
  <c r="JQ65" i="10"/>
  <c r="JR65" i="10"/>
  <c r="JK65" i="10"/>
  <c r="JS65" i="10"/>
  <c r="JM65" i="10"/>
  <c r="JU65" i="10"/>
  <c r="JL65" i="10"/>
  <c r="JN65" i="10"/>
  <c r="JP65" i="10"/>
  <c r="JT65" i="10"/>
  <c r="JV65" i="10"/>
  <c r="JO80" i="10"/>
  <c r="JP80" i="10"/>
  <c r="JQ80" i="10"/>
  <c r="JR80" i="10"/>
  <c r="JK80" i="10"/>
  <c r="JS80" i="10"/>
  <c r="JL80" i="10"/>
  <c r="JT80" i="10"/>
  <c r="JM80" i="10"/>
  <c r="JU80" i="10"/>
  <c r="JN80" i="10"/>
  <c r="JV80" i="10"/>
  <c r="JK93" i="10"/>
  <c r="JS93" i="10"/>
  <c r="JL93" i="10"/>
  <c r="JT93" i="10"/>
  <c r="JM93" i="10"/>
  <c r="JU93" i="10"/>
  <c r="JN93" i="10"/>
  <c r="JV93" i="10"/>
  <c r="JO93" i="10"/>
  <c r="JP93" i="10"/>
  <c r="JQ93" i="10"/>
  <c r="JR93" i="10"/>
  <c r="JK154" i="10"/>
  <c r="JS154" i="10"/>
  <c r="JT154" i="10"/>
  <c r="JL154" i="10"/>
  <c r="JM154" i="10"/>
  <c r="JU154" i="10"/>
  <c r="JN154" i="10"/>
  <c r="JV154" i="10"/>
  <c r="JO154" i="10"/>
  <c r="JP154" i="10"/>
  <c r="JQ154" i="10"/>
  <c r="JR154" i="10"/>
  <c r="JO98" i="10"/>
  <c r="JP98" i="10"/>
  <c r="JQ98" i="10"/>
  <c r="JR98" i="10"/>
  <c r="JK98" i="10"/>
  <c r="JS98" i="10"/>
  <c r="JL98" i="10"/>
  <c r="JT98" i="10"/>
  <c r="JM98" i="10"/>
  <c r="JU98" i="10"/>
  <c r="JN98" i="10"/>
  <c r="JV98" i="10"/>
  <c r="JK81" i="10"/>
  <c r="JS81" i="10"/>
  <c r="JL81" i="10"/>
  <c r="JT81" i="10"/>
  <c r="JM81" i="10"/>
  <c r="JU81" i="10"/>
  <c r="JN81" i="10"/>
  <c r="JV81" i="10"/>
  <c r="JO81" i="10"/>
  <c r="JP81" i="10"/>
  <c r="JQ81" i="10"/>
  <c r="JR81" i="10"/>
  <c r="JK50" i="10"/>
  <c r="JS50" i="10"/>
  <c r="JL50" i="10"/>
  <c r="JT50" i="10"/>
  <c r="JM50" i="10"/>
  <c r="JU50" i="10"/>
  <c r="JN50" i="10"/>
  <c r="JV50" i="10"/>
  <c r="JO50" i="10"/>
  <c r="JP50" i="10"/>
  <c r="JQ50" i="10"/>
  <c r="JR50" i="10"/>
  <c r="JO25" i="10"/>
  <c r="JP25" i="10"/>
  <c r="JQ25" i="10"/>
  <c r="JR25" i="10"/>
  <c r="JK25" i="10"/>
  <c r="JS25" i="10"/>
  <c r="JL25" i="10"/>
  <c r="JT25" i="10"/>
  <c r="JM25" i="10"/>
  <c r="JU25" i="10"/>
  <c r="JN25" i="10"/>
  <c r="JV25" i="10"/>
  <c r="JO94" i="10"/>
  <c r="JP94" i="10"/>
  <c r="JQ94" i="10"/>
  <c r="JR94" i="10"/>
  <c r="JK94" i="10"/>
  <c r="JS94" i="10"/>
  <c r="JL94" i="10"/>
  <c r="JT94" i="10"/>
  <c r="JM94" i="10"/>
  <c r="JU94" i="10"/>
  <c r="JV94" i="10"/>
  <c r="JN94" i="10"/>
  <c r="JO86" i="10"/>
  <c r="JP86" i="10"/>
  <c r="JQ86" i="10"/>
  <c r="JR86" i="10"/>
  <c r="JK86" i="10"/>
  <c r="JS86" i="10"/>
  <c r="JL86" i="10"/>
  <c r="JT86" i="10"/>
  <c r="JM86" i="10"/>
  <c r="JU86" i="10"/>
  <c r="JN86" i="10"/>
  <c r="JV86" i="10"/>
  <c r="JO67" i="10"/>
  <c r="JQ67" i="10"/>
  <c r="JR67" i="10"/>
  <c r="JK67" i="10"/>
  <c r="JS67" i="10"/>
  <c r="JM67" i="10"/>
  <c r="JU67" i="10"/>
  <c r="JL67" i="10"/>
  <c r="JN67" i="10"/>
  <c r="JP67" i="10"/>
  <c r="JT67" i="10"/>
  <c r="JV67" i="10"/>
  <c r="JO37" i="10"/>
  <c r="JP37" i="10"/>
  <c r="JQ37" i="10"/>
  <c r="JR37" i="10"/>
  <c r="JK37" i="10"/>
  <c r="JS37" i="10"/>
  <c r="JL37" i="10"/>
  <c r="JT37" i="10"/>
  <c r="JM37" i="10"/>
  <c r="JU37" i="10"/>
  <c r="JV37" i="10"/>
  <c r="JN37" i="10"/>
  <c r="JO17" i="10"/>
  <c r="JP17" i="10"/>
  <c r="JQ17" i="10"/>
  <c r="JR17" i="10"/>
  <c r="JK17" i="10"/>
  <c r="JS17" i="10"/>
  <c r="JL17" i="10"/>
  <c r="JT17" i="10"/>
  <c r="JM17" i="10"/>
  <c r="JU17" i="10"/>
  <c r="JN17" i="10"/>
  <c r="JV17" i="10"/>
  <c r="IP154" i="10"/>
  <c r="IX154" i="10"/>
  <c r="IR154" i="10"/>
  <c r="IZ154" i="10"/>
  <c r="IS154" i="10"/>
  <c r="IY154" i="10"/>
  <c r="IQ154" i="10"/>
  <c r="IV154" i="10"/>
  <c r="IW154" i="10"/>
  <c r="IT154" i="10"/>
  <c r="IU154" i="10"/>
  <c r="IR102" i="10"/>
  <c r="IZ102" i="10"/>
  <c r="IS102" i="10"/>
  <c r="IT102" i="10"/>
  <c r="IU102" i="10"/>
  <c r="IV102" i="10"/>
  <c r="IW102" i="10"/>
  <c r="IP102" i="10"/>
  <c r="IX102" i="10"/>
  <c r="IQ102" i="10"/>
  <c r="IY102" i="10"/>
  <c r="IW52" i="10"/>
  <c r="IP52" i="10"/>
  <c r="IX52" i="10"/>
  <c r="IQ52" i="10"/>
  <c r="IY52" i="10"/>
  <c r="IR52" i="10"/>
  <c r="IZ52" i="10"/>
  <c r="IS52" i="10"/>
  <c r="IT52" i="10"/>
  <c r="IU52" i="10"/>
  <c r="IV52" i="10"/>
  <c r="IW48" i="10"/>
  <c r="IP48" i="10"/>
  <c r="IX48" i="10"/>
  <c r="IQ48" i="10"/>
  <c r="IY48" i="10"/>
  <c r="IR48" i="10"/>
  <c r="IZ48" i="10"/>
  <c r="IS48" i="10"/>
  <c r="IT48" i="10"/>
  <c r="IU48" i="10"/>
  <c r="IV48" i="10"/>
  <c r="IW42" i="10"/>
  <c r="IP42" i="10"/>
  <c r="IX42" i="10"/>
  <c r="IQ42" i="10"/>
  <c r="IY42" i="10"/>
  <c r="IR42" i="10"/>
  <c r="IZ42" i="10"/>
  <c r="IS42" i="10"/>
  <c r="IT42" i="10"/>
  <c r="IU42" i="10"/>
  <c r="IV42" i="10"/>
  <c r="IW30" i="10"/>
  <c r="IP30" i="10"/>
  <c r="IX30" i="10"/>
  <c r="IQ30" i="10"/>
  <c r="IY30" i="10"/>
  <c r="IR30" i="10"/>
  <c r="IZ30" i="10"/>
  <c r="IS30" i="10"/>
  <c r="IT30" i="10"/>
  <c r="IU30" i="10"/>
  <c r="IV30" i="10"/>
  <c r="JB103" i="10"/>
  <c r="IV103" i="10"/>
  <c r="IW103" i="10"/>
  <c r="IP103" i="10"/>
  <c r="IX103" i="10"/>
  <c r="IQ103" i="10"/>
  <c r="IY103" i="10"/>
  <c r="IR103" i="10"/>
  <c r="IZ103" i="10"/>
  <c r="IS103" i="10"/>
  <c r="IT103" i="10"/>
  <c r="IU103" i="10"/>
  <c r="IS45" i="10"/>
  <c r="IT45" i="10"/>
  <c r="IU45" i="10"/>
  <c r="IV45" i="10"/>
  <c r="IW45" i="10"/>
  <c r="IP45" i="10"/>
  <c r="IX45" i="10"/>
  <c r="IQ45" i="10"/>
  <c r="IY45" i="10"/>
  <c r="IR45" i="10"/>
  <c r="IZ45" i="10"/>
  <c r="IQ141" i="10"/>
  <c r="IY141" i="10"/>
  <c r="IT141" i="10"/>
  <c r="IU141" i="10"/>
  <c r="IV141" i="10"/>
  <c r="IW141" i="10"/>
  <c r="IP141" i="10"/>
  <c r="IR141" i="10"/>
  <c r="IZ141" i="10"/>
  <c r="IS141" i="10"/>
  <c r="IX141" i="10"/>
  <c r="IU136" i="10"/>
  <c r="IP136" i="10"/>
  <c r="IX136" i="10"/>
  <c r="IQ136" i="10"/>
  <c r="IY136" i="10"/>
  <c r="IR136" i="10"/>
  <c r="IZ136" i="10"/>
  <c r="IS136" i="10"/>
  <c r="IW136" i="10"/>
  <c r="IT136" i="10"/>
  <c r="IV136" i="10"/>
  <c r="IT161" i="10"/>
  <c r="IV161" i="10"/>
  <c r="IW161" i="10"/>
  <c r="IR161" i="10"/>
  <c r="IS161" i="10"/>
  <c r="IQ161" i="10"/>
  <c r="IU161" i="10"/>
  <c r="IX161" i="10"/>
  <c r="IY161" i="10"/>
  <c r="IP161" i="10"/>
  <c r="IZ161" i="10"/>
  <c r="IU138" i="10"/>
  <c r="IP138" i="10"/>
  <c r="IX138" i="10"/>
  <c r="IQ138" i="10"/>
  <c r="IY138" i="10"/>
  <c r="IR138" i="10"/>
  <c r="IZ138" i="10"/>
  <c r="IS138" i="10"/>
  <c r="IW138" i="10"/>
  <c r="IV138" i="10"/>
  <c r="IT138" i="10"/>
  <c r="IR100" i="10"/>
  <c r="IZ100" i="10"/>
  <c r="IS100" i="10"/>
  <c r="IT100" i="10"/>
  <c r="IU100" i="10"/>
  <c r="IV100" i="10"/>
  <c r="IW100" i="10"/>
  <c r="IP100" i="10"/>
  <c r="IX100" i="10"/>
  <c r="IQ100" i="10"/>
  <c r="IY100" i="10"/>
  <c r="IW40" i="10"/>
  <c r="IP40" i="10"/>
  <c r="IX40" i="10"/>
  <c r="IQ40" i="10"/>
  <c r="IY40" i="10"/>
  <c r="IR40" i="10"/>
  <c r="IZ40" i="10"/>
  <c r="IS40" i="10"/>
  <c r="IT40" i="10"/>
  <c r="IU40" i="10"/>
  <c r="IV40" i="10"/>
  <c r="IV101" i="10"/>
  <c r="IW101" i="10"/>
  <c r="IP101" i="10"/>
  <c r="IX101" i="10"/>
  <c r="IQ101" i="10"/>
  <c r="IY101" i="10"/>
  <c r="IR101" i="10"/>
  <c r="IZ101" i="10"/>
  <c r="IS101" i="10"/>
  <c r="IT101" i="10"/>
  <c r="IU101" i="10"/>
  <c r="IP160" i="10"/>
  <c r="IX160" i="10"/>
  <c r="IR160" i="10"/>
  <c r="IZ160" i="10"/>
  <c r="IS160" i="10"/>
  <c r="IQ160" i="10"/>
  <c r="IT160" i="10"/>
  <c r="IU160" i="10"/>
  <c r="IV160" i="10"/>
  <c r="IW160" i="10"/>
  <c r="IY160" i="10"/>
  <c r="IU146" i="10"/>
  <c r="IP146" i="10"/>
  <c r="IX146" i="10"/>
  <c r="IY146" i="10"/>
  <c r="IQ146" i="10"/>
  <c r="IR146" i="10"/>
  <c r="IZ146" i="10"/>
  <c r="IS146" i="10"/>
  <c r="IT146" i="10"/>
  <c r="IV146" i="10"/>
  <c r="IW146" i="10"/>
  <c r="IW64" i="10"/>
  <c r="IP64" i="10"/>
  <c r="IX64" i="10"/>
  <c r="IQ64" i="10"/>
  <c r="IY64" i="10"/>
  <c r="IR64" i="10"/>
  <c r="IZ64" i="10"/>
  <c r="IS64" i="10"/>
  <c r="IT64" i="10"/>
  <c r="IU64" i="10"/>
  <c r="IV64" i="10"/>
  <c r="IW26" i="10"/>
  <c r="IP26" i="10"/>
  <c r="IX26" i="10"/>
  <c r="IQ26" i="10"/>
  <c r="IY26" i="10"/>
  <c r="IR26" i="10"/>
  <c r="IZ26" i="10"/>
  <c r="IS26" i="10"/>
  <c r="IT26" i="10"/>
  <c r="IU26" i="10"/>
  <c r="IV26" i="10"/>
  <c r="IS33" i="10"/>
  <c r="IT33" i="10"/>
  <c r="IU33" i="10"/>
  <c r="IV33" i="10"/>
  <c r="IW33" i="10"/>
  <c r="IP33" i="10"/>
  <c r="IX33" i="10"/>
  <c r="IQ33" i="10"/>
  <c r="IY33" i="10"/>
  <c r="IR33" i="10"/>
  <c r="IZ33" i="10"/>
  <c r="IS37" i="10"/>
  <c r="IT37" i="10"/>
  <c r="IU37" i="10"/>
  <c r="IV37" i="10"/>
  <c r="IW37" i="10"/>
  <c r="IP37" i="10"/>
  <c r="IX37" i="10"/>
  <c r="IQ37" i="10"/>
  <c r="IY37" i="10"/>
  <c r="IZ37" i="10"/>
  <c r="IR37" i="10"/>
  <c r="IW62" i="10"/>
  <c r="IP62" i="10"/>
  <c r="IX62" i="10"/>
  <c r="IQ62" i="10"/>
  <c r="IY62" i="10"/>
  <c r="IR62" i="10"/>
  <c r="IZ62" i="10"/>
  <c r="IS62" i="10"/>
  <c r="IT62" i="10"/>
  <c r="IU62" i="10"/>
  <c r="IV62" i="10"/>
  <c r="IQ145" i="10"/>
  <c r="IY145" i="10"/>
  <c r="IT145" i="10"/>
  <c r="IU145" i="10"/>
  <c r="IV145" i="10"/>
  <c r="IW145" i="10"/>
  <c r="IZ145" i="10"/>
  <c r="IX145" i="10"/>
  <c r="IP145" i="10"/>
  <c r="IR145" i="10"/>
  <c r="IS145" i="10"/>
  <c r="IT153" i="10"/>
  <c r="IV153" i="10"/>
  <c r="IW153" i="10"/>
  <c r="IY153" i="10"/>
  <c r="IZ153" i="10"/>
  <c r="IP153" i="10"/>
  <c r="IQ153" i="10"/>
  <c r="IR153" i="10"/>
  <c r="IS153" i="10"/>
  <c r="IU153" i="10"/>
  <c r="IX153" i="10"/>
  <c r="IQ137" i="10"/>
  <c r="IY137" i="10"/>
  <c r="IT137" i="10"/>
  <c r="IU137" i="10"/>
  <c r="IV137" i="10"/>
  <c r="IW137" i="10"/>
  <c r="IP137" i="10"/>
  <c r="IR137" i="10"/>
  <c r="IS137" i="10"/>
  <c r="IX137" i="10"/>
  <c r="IZ137" i="10"/>
  <c r="IW60" i="10"/>
  <c r="IP60" i="10"/>
  <c r="IX60" i="10"/>
  <c r="IQ60" i="10"/>
  <c r="IY60" i="10"/>
  <c r="IR60" i="10"/>
  <c r="IZ60" i="10"/>
  <c r="IS60" i="10"/>
  <c r="IT60" i="10"/>
  <c r="IU60" i="10"/>
  <c r="IV60" i="10"/>
  <c r="IV99" i="10"/>
  <c r="IW99" i="10"/>
  <c r="IP99" i="10"/>
  <c r="IX99" i="10"/>
  <c r="IQ99" i="10"/>
  <c r="IY99" i="10"/>
  <c r="IR99" i="10"/>
  <c r="IZ99" i="10"/>
  <c r="IS99" i="10"/>
  <c r="IT99" i="10"/>
  <c r="IU99" i="10"/>
  <c r="IR82" i="10"/>
  <c r="IZ82" i="10"/>
  <c r="IS82" i="10"/>
  <c r="IT82" i="10"/>
  <c r="IU82" i="10"/>
  <c r="IV82" i="10"/>
  <c r="IW82" i="10"/>
  <c r="IP82" i="10"/>
  <c r="IX82" i="10"/>
  <c r="IQ82" i="10"/>
  <c r="IY82" i="10"/>
  <c r="IS49" i="10"/>
  <c r="IT49" i="10"/>
  <c r="IU49" i="10"/>
  <c r="IV49" i="10"/>
  <c r="IW49" i="10"/>
  <c r="IP49" i="10"/>
  <c r="IX49" i="10"/>
  <c r="IQ49" i="10"/>
  <c r="IY49" i="10"/>
  <c r="IR49" i="10"/>
  <c r="IZ49" i="10"/>
  <c r="IW46" i="10"/>
  <c r="IP46" i="10"/>
  <c r="IX46" i="10"/>
  <c r="IQ46" i="10"/>
  <c r="IY46" i="10"/>
  <c r="IR46" i="10"/>
  <c r="IZ46" i="10"/>
  <c r="IS46" i="10"/>
  <c r="IT46" i="10"/>
  <c r="IU46" i="10"/>
  <c r="IV46" i="10"/>
  <c r="IQ133" i="10"/>
  <c r="IY133" i="10"/>
  <c r="IT133" i="10"/>
  <c r="IU133" i="10"/>
  <c r="IV133" i="10"/>
  <c r="IW133" i="10"/>
  <c r="IS133" i="10"/>
  <c r="IX133" i="10"/>
  <c r="IZ133" i="10"/>
  <c r="IR133" i="10"/>
  <c r="IP133" i="10"/>
  <c r="IT149" i="10"/>
  <c r="IU149" i="10"/>
  <c r="IV149" i="10"/>
  <c r="IW149" i="10"/>
  <c r="IQ149" i="10"/>
  <c r="IR149" i="10"/>
  <c r="IS149" i="10"/>
  <c r="IX149" i="10"/>
  <c r="IY149" i="10"/>
  <c r="IP149" i="10"/>
  <c r="IZ149" i="10"/>
  <c r="IS53" i="10"/>
  <c r="IT53" i="10"/>
  <c r="IU53" i="10"/>
  <c r="IV53" i="10"/>
  <c r="IW53" i="10"/>
  <c r="IP53" i="10"/>
  <c r="IX53" i="10"/>
  <c r="IQ53" i="10"/>
  <c r="IY53" i="10"/>
  <c r="IZ53" i="10"/>
  <c r="IR53" i="10"/>
  <c r="JB47" i="10"/>
  <c r="IS47" i="10"/>
  <c r="IT47" i="10"/>
  <c r="IU47" i="10"/>
  <c r="IV47" i="10"/>
  <c r="IW47" i="10"/>
  <c r="IP47" i="10"/>
  <c r="IX47" i="10"/>
  <c r="IQ47" i="10"/>
  <c r="IY47" i="10"/>
  <c r="IR47" i="10"/>
  <c r="IZ47" i="10"/>
  <c r="IS59" i="10"/>
  <c r="IT59" i="10"/>
  <c r="IU59" i="10"/>
  <c r="IV59" i="10"/>
  <c r="IW59" i="10"/>
  <c r="IP59" i="10"/>
  <c r="IX59" i="10"/>
  <c r="IQ59" i="10"/>
  <c r="IY59" i="10"/>
  <c r="IR59" i="10"/>
  <c r="IZ59" i="10"/>
  <c r="IW34" i="10"/>
  <c r="IP34" i="10"/>
  <c r="IX34" i="10"/>
  <c r="IQ34" i="10"/>
  <c r="IY34" i="10"/>
  <c r="IR34" i="10"/>
  <c r="IZ34" i="10"/>
  <c r="IS34" i="10"/>
  <c r="IT34" i="10"/>
  <c r="IU34" i="10"/>
  <c r="IV34" i="10"/>
  <c r="IQ147" i="10"/>
  <c r="IY147" i="10"/>
  <c r="IT147" i="10"/>
  <c r="IU147" i="10"/>
  <c r="IV147" i="10"/>
  <c r="IW147" i="10"/>
  <c r="IX147" i="10"/>
  <c r="IZ147" i="10"/>
  <c r="IR147" i="10"/>
  <c r="IS147" i="10"/>
  <c r="IP147" i="10"/>
  <c r="IR104" i="10"/>
  <c r="IZ104" i="10"/>
  <c r="IS104" i="10"/>
  <c r="IT104" i="10"/>
  <c r="IU104" i="10"/>
  <c r="IV104" i="10"/>
  <c r="IW104" i="10"/>
  <c r="IP104" i="10"/>
  <c r="IX104" i="10"/>
  <c r="IQ104" i="10"/>
  <c r="IY104" i="10"/>
  <c r="IR98" i="10"/>
  <c r="IZ98" i="10"/>
  <c r="IS98" i="10"/>
  <c r="IT98" i="10"/>
  <c r="IU98" i="10"/>
  <c r="IV98" i="10"/>
  <c r="IW98" i="10"/>
  <c r="IP98" i="10"/>
  <c r="IX98" i="10"/>
  <c r="IQ98" i="10"/>
  <c r="IY98" i="10"/>
  <c r="IW54" i="10"/>
  <c r="IP54" i="10"/>
  <c r="IX54" i="10"/>
  <c r="IQ54" i="10"/>
  <c r="IY54" i="10"/>
  <c r="IR54" i="10"/>
  <c r="IZ54" i="10"/>
  <c r="IS54" i="10"/>
  <c r="IT54" i="10"/>
  <c r="IU54" i="10"/>
  <c r="IV54" i="10"/>
  <c r="IW50" i="10"/>
  <c r="IP50" i="10"/>
  <c r="IX50" i="10"/>
  <c r="IQ50" i="10"/>
  <c r="IY50" i="10"/>
  <c r="IR50" i="10"/>
  <c r="IZ50" i="10"/>
  <c r="IS50" i="10"/>
  <c r="IT50" i="10"/>
  <c r="IU50" i="10"/>
  <c r="IV50" i="10"/>
  <c r="IW44" i="10"/>
  <c r="IP44" i="10"/>
  <c r="IX44" i="10"/>
  <c r="IQ44" i="10"/>
  <c r="IY44" i="10"/>
  <c r="IR44" i="10"/>
  <c r="IZ44" i="10"/>
  <c r="IS44" i="10"/>
  <c r="IT44" i="10"/>
  <c r="IU44" i="10"/>
  <c r="IV44" i="10"/>
  <c r="IY15" i="10"/>
  <c r="IP15" i="10"/>
  <c r="IW15" i="10"/>
  <c r="IU15" i="10"/>
  <c r="IT15" i="10"/>
  <c r="IS15" i="10"/>
  <c r="IR15" i="10"/>
  <c r="IQ15" i="10"/>
  <c r="IZ15" i="10"/>
  <c r="IX15" i="10"/>
  <c r="IV109" i="10"/>
  <c r="IW109" i="10"/>
  <c r="IP109" i="10"/>
  <c r="IX109" i="10"/>
  <c r="IQ109" i="10"/>
  <c r="IY109" i="10"/>
  <c r="IR109" i="10"/>
  <c r="IZ109" i="10"/>
  <c r="IS109" i="10"/>
  <c r="IT109" i="10"/>
  <c r="IU109" i="10"/>
  <c r="IV105" i="10"/>
  <c r="IW105" i="10"/>
  <c r="IP105" i="10"/>
  <c r="IX105" i="10"/>
  <c r="IQ105" i="10"/>
  <c r="IY105" i="10"/>
  <c r="IR105" i="10"/>
  <c r="IZ105" i="10"/>
  <c r="IS105" i="10"/>
  <c r="IT105" i="10"/>
  <c r="IU105" i="10"/>
  <c r="IS57" i="10"/>
  <c r="IT57" i="10"/>
  <c r="IU57" i="10"/>
  <c r="IV57" i="10"/>
  <c r="IW57" i="10"/>
  <c r="IP57" i="10"/>
  <c r="IX57" i="10"/>
  <c r="IQ57" i="10"/>
  <c r="IY57" i="10"/>
  <c r="IR57" i="10"/>
  <c r="IZ57" i="10"/>
  <c r="IV15" i="10"/>
  <c r="HV136" i="10"/>
  <c r="ID136" i="10"/>
  <c r="HW136" i="10"/>
  <c r="IE136" i="10"/>
  <c r="HU136" i="10"/>
  <c r="HX136" i="10"/>
  <c r="HY136" i="10"/>
  <c r="HZ136" i="10"/>
  <c r="HT136" i="10"/>
  <c r="IB136" i="10"/>
  <c r="IC136" i="10"/>
  <c r="HT120" i="10"/>
  <c r="HU120" i="10"/>
  <c r="HV120" i="10"/>
  <c r="HW120" i="10"/>
  <c r="HX120" i="10"/>
  <c r="IC120" i="10"/>
  <c r="ID120" i="10"/>
  <c r="IE120" i="10"/>
  <c r="IB120" i="10"/>
  <c r="HY120" i="10"/>
  <c r="HZ120" i="10"/>
  <c r="HZ114" i="10"/>
  <c r="HT114" i="10"/>
  <c r="IB114" i="10"/>
  <c r="HU114" i="10"/>
  <c r="IC114" i="10"/>
  <c r="HV114" i="10"/>
  <c r="ID114" i="10"/>
  <c r="HW114" i="10"/>
  <c r="IE114" i="10"/>
  <c r="HX114" i="10"/>
  <c r="HY114" i="10"/>
  <c r="HV103" i="10"/>
  <c r="ID103" i="10"/>
  <c r="HW103" i="10"/>
  <c r="IE103" i="10"/>
  <c r="HX103" i="10"/>
  <c r="HY103" i="10"/>
  <c r="HZ103" i="10"/>
  <c r="HT103" i="10"/>
  <c r="IB103" i="10"/>
  <c r="HU103" i="10"/>
  <c r="IC103" i="10"/>
  <c r="HV93" i="10"/>
  <c r="ID93" i="10"/>
  <c r="HW93" i="10"/>
  <c r="IE93" i="10"/>
  <c r="HX93" i="10"/>
  <c r="HY93" i="10"/>
  <c r="HZ93" i="10"/>
  <c r="HT93" i="10"/>
  <c r="IB93" i="10"/>
  <c r="HU93" i="10"/>
  <c r="IC93" i="10"/>
  <c r="HT54" i="10"/>
  <c r="IB54" i="10"/>
  <c r="HU54" i="10"/>
  <c r="IC54" i="10"/>
  <c r="HV54" i="10"/>
  <c r="ID54" i="10"/>
  <c r="HW54" i="10"/>
  <c r="IE54" i="10"/>
  <c r="HX54" i="10"/>
  <c r="HY54" i="10"/>
  <c r="HZ54" i="10"/>
  <c r="HX17" i="10"/>
  <c r="HY17" i="10"/>
  <c r="HZ17" i="10"/>
  <c r="HT17" i="10"/>
  <c r="IB17" i="10"/>
  <c r="HU17" i="10"/>
  <c r="IC17" i="10"/>
  <c r="HV17" i="10"/>
  <c r="ID17" i="10"/>
  <c r="HW17" i="10"/>
  <c r="IE17" i="10"/>
  <c r="HZ80" i="10"/>
  <c r="HT80" i="10"/>
  <c r="IB80" i="10"/>
  <c r="HU80" i="10"/>
  <c r="IC80" i="10"/>
  <c r="HV80" i="10"/>
  <c r="ID80" i="10"/>
  <c r="HW80" i="10"/>
  <c r="IE80" i="10"/>
  <c r="HX80" i="10"/>
  <c r="HY80" i="10"/>
  <c r="HZ74" i="10"/>
  <c r="HT74" i="10"/>
  <c r="IB74" i="10"/>
  <c r="HU74" i="10"/>
  <c r="IC74" i="10"/>
  <c r="HV74" i="10"/>
  <c r="ID74" i="10"/>
  <c r="HW74" i="10"/>
  <c r="IE74" i="10"/>
  <c r="HX74" i="10"/>
  <c r="HY74" i="10"/>
  <c r="HT48" i="10"/>
  <c r="IB48" i="10"/>
  <c r="HU48" i="10"/>
  <c r="IC48" i="10"/>
  <c r="HV48" i="10"/>
  <c r="ID48" i="10"/>
  <c r="HW48" i="10"/>
  <c r="IE48" i="10"/>
  <c r="HX48" i="10"/>
  <c r="HY48" i="10"/>
  <c r="HZ48" i="10"/>
  <c r="HT42" i="10"/>
  <c r="IB42" i="10"/>
  <c r="HU42" i="10"/>
  <c r="IC42" i="10"/>
  <c r="HV42" i="10"/>
  <c r="ID42" i="10"/>
  <c r="HW42" i="10"/>
  <c r="IE42" i="10"/>
  <c r="HX42" i="10"/>
  <c r="HY42" i="10"/>
  <c r="HZ42" i="10"/>
  <c r="HX25" i="10"/>
  <c r="HY25" i="10"/>
  <c r="HZ25" i="10"/>
  <c r="HT25" i="10"/>
  <c r="IB25" i="10"/>
  <c r="HU25" i="10"/>
  <c r="IC25" i="10"/>
  <c r="HV25" i="10"/>
  <c r="ID25" i="10"/>
  <c r="HW25" i="10"/>
  <c r="IE25" i="10"/>
  <c r="HZ141" i="10"/>
  <c r="HT141" i="10"/>
  <c r="IB141" i="10"/>
  <c r="HY141" i="10"/>
  <c r="HU141" i="10"/>
  <c r="IC141" i="10"/>
  <c r="HV141" i="10"/>
  <c r="ID141" i="10"/>
  <c r="HW141" i="10"/>
  <c r="IE141" i="10"/>
  <c r="HX141" i="10"/>
  <c r="HT60" i="10"/>
  <c r="IB60" i="10"/>
  <c r="HU60" i="10"/>
  <c r="IC60" i="10"/>
  <c r="HV60" i="10"/>
  <c r="ID60" i="10"/>
  <c r="HW60" i="10"/>
  <c r="IE60" i="10"/>
  <c r="HX60" i="10"/>
  <c r="HY60" i="10"/>
  <c r="HZ60" i="10"/>
  <c r="HV154" i="10"/>
  <c r="ID154" i="10"/>
  <c r="HW154" i="10"/>
  <c r="IE154" i="10"/>
  <c r="HX154" i="10"/>
  <c r="IC154" i="10"/>
  <c r="HY154" i="10"/>
  <c r="HU154" i="10"/>
  <c r="HZ154" i="10"/>
  <c r="HT154" i="10"/>
  <c r="IB154" i="10"/>
  <c r="HZ133" i="10"/>
  <c r="HT133" i="10"/>
  <c r="IB133" i="10"/>
  <c r="HU133" i="10"/>
  <c r="IC133" i="10"/>
  <c r="HV133" i="10"/>
  <c r="ID133" i="10"/>
  <c r="HY133" i="10"/>
  <c r="HW133" i="10"/>
  <c r="IE133" i="10"/>
  <c r="HX133" i="10"/>
  <c r="HV77" i="10"/>
  <c r="ID77" i="10"/>
  <c r="HW77" i="10"/>
  <c r="IE77" i="10"/>
  <c r="HX77" i="10"/>
  <c r="HY77" i="10"/>
  <c r="HZ77" i="10"/>
  <c r="HT77" i="10"/>
  <c r="IB77" i="10"/>
  <c r="HU77" i="10"/>
  <c r="IC77" i="10"/>
  <c r="HT64" i="10"/>
  <c r="IB64" i="10"/>
  <c r="HU64" i="10"/>
  <c r="IC64" i="10"/>
  <c r="HV64" i="10"/>
  <c r="ID64" i="10"/>
  <c r="HW64" i="10"/>
  <c r="IE64" i="10"/>
  <c r="HX64" i="10"/>
  <c r="HY64" i="10"/>
  <c r="HZ64" i="10"/>
  <c r="HT44" i="10"/>
  <c r="IB44" i="10"/>
  <c r="HU44" i="10"/>
  <c r="IC44" i="10"/>
  <c r="HV44" i="10"/>
  <c r="ID44" i="10"/>
  <c r="HW44" i="10"/>
  <c r="IE44" i="10"/>
  <c r="HX44" i="10"/>
  <c r="HY44" i="10"/>
  <c r="HZ44" i="10"/>
  <c r="HZ127" i="10"/>
  <c r="HT127" i="10"/>
  <c r="IB127" i="10"/>
  <c r="HU127" i="10"/>
  <c r="IC127" i="10"/>
  <c r="HV127" i="10"/>
  <c r="ID127" i="10"/>
  <c r="HY127" i="10"/>
  <c r="HW127" i="10"/>
  <c r="IE127" i="10"/>
  <c r="HX127" i="10"/>
  <c r="HZ123" i="10"/>
  <c r="HY123" i="10"/>
  <c r="HT123" i="10"/>
  <c r="IB123" i="10"/>
  <c r="HU123" i="10"/>
  <c r="IC123" i="10"/>
  <c r="HV123" i="10"/>
  <c r="ID123" i="10"/>
  <c r="HW123" i="10"/>
  <c r="IE123" i="10"/>
  <c r="HX123" i="10"/>
  <c r="HZ116" i="10"/>
  <c r="HT116" i="10"/>
  <c r="IB116" i="10"/>
  <c r="HU116" i="10"/>
  <c r="IC116" i="10"/>
  <c r="HV116" i="10"/>
  <c r="ID116" i="10"/>
  <c r="HW116" i="10"/>
  <c r="IE116" i="10"/>
  <c r="HX116" i="10"/>
  <c r="HY116" i="10"/>
  <c r="HV109" i="10"/>
  <c r="ID109" i="10"/>
  <c r="HW109" i="10"/>
  <c r="IE109" i="10"/>
  <c r="HX109" i="10"/>
  <c r="HY109" i="10"/>
  <c r="HZ109" i="10"/>
  <c r="HT109" i="10"/>
  <c r="IB109" i="10"/>
  <c r="HU109" i="10"/>
  <c r="IC109" i="10"/>
  <c r="HX63" i="10"/>
  <c r="HY63" i="10"/>
  <c r="HZ63" i="10"/>
  <c r="HT63" i="10"/>
  <c r="IB63" i="10"/>
  <c r="HU63" i="10"/>
  <c r="IC63" i="10"/>
  <c r="HV63" i="10"/>
  <c r="ID63" i="10"/>
  <c r="HW63" i="10"/>
  <c r="IE63" i="10"/>
  <c r="HX33" i="10"/>
  <c r="HY33" i="10"/>
  <c r="HZ33" i="10"/>
  <c r="HT33" i="10"/>
  <c r="IB33" i="10"/>
  <c r="HU33" i="10"/>
  <c r="IC33" i="10"/>
  <c r="HV33" i="10"/>
  <c r="ID33" i="10"/>
  <c r="HW33" i="10"/>
  <c r="IE33" i="10"/>
  <c r="HV91" i="10"/>
  <c r="ID91" i="10"/>
  <c r="HW91" i="10"/>
  <c r="IE91" i="10"/>
  <c r="HX91" i="10"/>
  <c r="HY91" i="10"/>
  <c r="HZ91" i="10"/>
  <c r="HT91" i="10"/>
  <c r="IB91" i="10"/>
  <c r="HU91" i="10"/>
  <c r="IC91" i="10"/>
  <c r="HT52" i="10"/>
  <c r="IB52" i="10"/>
  <c r="HU52" i="10"/>
  <c r="IC52" i="10"/>
  <c r="HV52" i="10"/>
  <c r="ID52" i="10"/>
  <c r="HW52" i="10"/>
  <c r="IE52" i="10"/>
  <c r="HX52" i="10"/>
  <c r="HY52" i="10"/>
  <c r="HZ52" i="10"/>
  <c r="HT22" i="10"/>
  <c r="IB22" i="10"/>
  <c r="HU22" i="10"/>
  <c r="IC22" i="10"/>
  <c r="HV22" i="10"/>
  <c r="ID22" i="10"/>
  <c r="HW22" i="10"/>
  <c r="IE22" i="10"/>
  <c r="HX22" i="10"/>
  <c r="HY22" i="10"/>
  <c r="HZ22" i="10"/>
  <c r="HZ153" i="10"/>
  <c r="HY153" i="10"/>
  <c r="HT153" i="10"/>
  <c r="IB153" i="10"/>
  <c r="HU153" i="10"/>
  <c r="IC153" i="10"/>
  <c r="HV153" i="10"/>
  <c r="ID153" i="10"/>
  <c r="HW153" i="10"/>
  <c r="IE153" i="10"/>
  <c r="HX153" i="10"/>
  <c r="HZ161" i="10"/>
  <c r="HT161" i="10"/>
  <c r="IB161" i="10"/>
  <c r="HU161" i="10"/>
  <c r="IC161" i="10"/>
  <c r="HY161" i="10"/>
  <c r="HV161" i="10"/>
  <c r="ID161" i="10"/>
  <c r="HW161" i="10"/>
  <c r="IE161" i="10"/>
  <c r="HX161" i="10"/>
  <c r="HV138" i="10"/>
  <c r="ID138" i="10"/>
  <c r="HW138" i="10"/>
  <c r="IE138" i="10"/>
  <c r="HX138" i="10"/>
  <c r="HY138" i="10"/>
  <c r="HZ138" i="10"/>
  <c r="HU138" i="10"/>
  <c r="IC138" i="10"/>
  <c r="HT138" i="10"/>
  <c r="IB138" i="10"/>
  <c r="HV113" i="10"/>
  <c r="ID113" i="10"/>
  <c r="HW113" i="10"/>
  <c r="IE113" i="10"/>
  <c r="HX113" i="10"/>
  <c r="HY113" i="10"/>
  <c r="HZ113" i="10"/>
  <c r="HT113" i="10"/>
  <c r="IB113" i="10"/>
  <c r="HU113" i="10"/>
  <c r="IC113" i="10"/>
  <c r="HV105" i="10"/>
  <c r="ID105" i="10"/>
  <c r="HW105" i="10"/>
  <c r="IE105" i="10"/>
  <c r="HX105" i="10"/>
  <c r="HY105" i="10"/>
  <c r="HZ105" i="10"/>
  <c r="HT105" i="10"/>
  <c r="IB105" i="10"/>
  <c r="HU105" i="10"/>
  <c r="IC105" i="10"/>
  <c r="HT62" i="10"/>
  <c r="IB62" i="10"/>
  <c r="HU62" i="10"/>
  <c r="IC62" i="10"/>
  <c r="HV62" i="10"/>
  <c r="ID62" i="10"/>
  <c r="HW62" i="10"/>
  <c r="IE62" i="10"/>
  <c r="HX62" i="10"/>
  <c r="HY62" i="10"/>
  <c r="HZ62" i="10"/>
  <c r="HV130" i="10"/>
  <c r="ID130" i="10"/>
  <c r="HW130" i="10"/>
  <c r="IE130" i="10"/>
  <c r="HX130" i="10"/>
  <c r="IC130" i="10"/>
  <c r="HY130" i="10"/>
  <c r="HZ130" i="10"/>
  <c r="HT130" i="10"/>
  <c r="IB130" i="10"/>
  <c r="HU130" i="10"/>
  <c r="HZ82" i="10"/>
  <c r="HT82" i="10"/>
  <c r="IB82" i="10"/>
  <c r="HU82" i="10"/>
  <c r="IC82" i="10"/>
  <c r="HV82" i="10"/>
  <c r="ID82" i="10"/>
  <c r="HW82" i="10"/>
  <c r="IE82" i="10"/>
  <c r="HX82" i="10"/>
  <c r="HY82" i="10"/>
  <c r="HX59" i="10"/>
  <c r="HY59" i="10"/>
  <c r="HZ59" i="10"/>
  <c r="HT59" i="10"/>
  <c r="IB59" i="10"/>
  <c r="HU59" i="10"/>
  <c r="IC59" i="10"/>
  <c r="HV59" i="10"/>
  <c r="ID59" i="10"/>
  <c r="HW59" i="10"/>
  <c r="IE59" i="10"/>
  <c r="HT50" i="10"/>
  <c r="IB50" i="10"/>
  <c r="HU50" i="10"/>
  <c r="IC50" i="10"/>
  <c r="HV50" i="10"/>
  <c r="ID50" i="10"/>
  <c r="HW50" i="10"/>
  <c r="IE50" i="10"/>
  <c r="HX50" i="10"/>
  <c r="HY50" i="10"/>
  <c r="HZ50" i="10"/>
  <c r="HX65" i="10"/>
  <c r="HY65" i="10"/>
  <c r="HZ65" i="10"/>
  <c r="HT65" i="10"/>
  <c r="IB65" i="10"/>
  <c r="HU65" i="10"/>
  <c r="IC65" i="10"/>
  <c r="HV65" i="10"/>
  <c r="ID65" i="10"/>
  <c r="HW65" i="10"/>
  <c r="IE65" i="10"/>
  <c r="HZ100" i="10"/>
  <c r="HT100" i="10"/>
  <c r="IB100" i="10"/>
  <c r="HU100" i="10"/>
  <c r="IC100" i="10"/>
  <c r="HV100" i="10"/>
  <c r="ID100" i="10"/>
  <c r="HW100" i="10"/>
  <c r="IE100" i="10"/>
  <c r="HX100" i="10"/>
  <c r="HY100" i="10"/>
  <c r="HX57" i="10"/>
  <c r="HY57" i="10"/>
  <c r="HZ57" i="10"/>
  <c r="HT57" i="10"/>
  <c r="IB57" i="10"/>
  <c r="HU57" i="10"/>
  <c r="IC57" i="10"/>
  <c r="HV57" i="10"/>
  <c r="ID57" i="10"/>
  <c r="HW57" i="10"/>
  <c r="IE57" i="10"/>
  <c r="HZ157" i="10"/>
  <c r="HT157" i="10"/>
  <c r="IB157" i="10"/>
  <c r="HU157" i="10"/>
  <c r="IC157" i="10"/>
  <c r="HY157" i="10"/>
  <c r="HV157" i="10"/>
  <c r="ID157" i="10"/>
  <c r="HW157" i="10"/>
  <c r="IE157" i="10"/>
  <c r="HX157" i="10"/>
  <c r="HZ102" i="10"/>
  <c r="HT102" i="10"/>
  <c r="IB102" i="10"/>
  <c r="HU102" i="10"/>
  <c r="IC102" i="10"/>
  <c r="HV102" i="10"/>
  <c r="ID102" i="10"/>
  <c r="HW102" i="10"/>
  <c r="IE102" i="10"/>
  <c r="HX102" i="10"/>
  <c r="HY102" i="10"/>
  <c r="HZ92" i="10"/>
  <c r="HT92" i="10"/>
  <c r="IB92" i="10"/>
  <c r="HU92" i="10"/>
  <c r="IC92" i="10"/>
  <c r="HV92" i="10"/>
  <c r="ID92" i="10"/>
  <c r="HW92" i="10"/>
  <c r="IE92" i="10"/>
  <c r="HX92" i="10"/>
  <c r="HY92" i="10"/>
  <c r="HZ88" i="10"/>
  <c r="HT88" i="10"/>
  <c r="IB88" i="10"/>
  <c r="HU88" i="10"/>
  <c r="IC88" i="10"/>
  <c r="HV88" i="10"/>
  <c r="ID88" i="10"/>
  <c r="HW88" i="10"/>
  <c r="IE88" i="10"/>
  <c r="HX88" i="10"/>
  <c r="HY88" i="10"/>
  <c r="HT46" i="10"/>
  <c r="IB46" i="10"/>
  <c r="HU46" i="10"/>
  <c r="IC46" i="10"/>
  <c r="HV46" i="10"/>
  <c r="ID46" i="10"/>
  <c r="HW46" i="10"/>
  <c r="IE46" i="10"/>
  <c r="HX46" i="10"/>
  <c r="HY46" i="10"/>
  <c r="HZ46" i="10"/>
  <c r="HZ118" i="10"/>
  <c r="HT118" i="10"/>
  <c r="IB118" i="10"/>
  <c r="HU118" i="10"/>
  <c r="IC118" i="10"/>
  <c r="HV118" i="10"/>
  <c r="ID118" i="10"/>
  <c r="HW118" i="10"/>
  <c r="IE118" i="10"/>
  <c r="HX118" i="10"/>
  <c r="HY118" i="10"/>
  <c r="HZ90" i="10"/>
  <c r="HT90" i="10"/>
  <c r="IB90" i="10"/>
  <c r="HU90" i="10"/>
  <c r="IC90" i="10"/>
  <c r="HV90" i="10"/>
  <c r="ID90" i="10"/>
  <c r="HW90" i="10"/>
  <c r="IE90" i="10"/>
  <c r="HX90" i="10"/>
  <c r="HY90" i="10"/>
  <c r="HY67" i="10"/>
  <c r="HZ67" i="10"/>
  <c r="HT67" i="10"/>
  <c r="IB67" i="10"/>
  <c r="HU67" i="10"/>
  <c r="IC67" i="10"/>
  <c r="HV67" i="10"/>
  <c r="ID67" i="10"/>
  <c r="IE67" i="10"/>
  <c r="HW67" i="10"/>
  <c r="HX67" i="10"/>
  <c r="HX27" i="10"/>
  <c r="HY27" i="10"/>
  <c r="HZ27" i="10"/>
  <c r="HT27" i="10"/>
  <c r="IB27" i="10"/>
  <c r="HU27" i="10"/>
  <c r="IC27" i="10"/>
  <c r="HV27" i="10"/>
  <c r="ID27" i="10"/>
  <c r="HW27" i="10"/>
  <c r="IE27" i="10"/>
  <c r="HX23" i="10"/>
  <c r="HY23" i="10"/>
  <c r="HZ23" i="10"/>
  <c r="HT23" i="10"/>
  <c r="IB23" i="10"/>
  <c r="HU23" i="10"/>
  <c r="IC23" i="10"/>
  <c r="HV23" i="10"/>
  <c r="ID23" i="10"/>
  <c r="HW23" i="10"/>
  <c r="IE23" i="10"/>
  <c r="HV160" i="10"/>
  <c r="ID160" i="10"/>
  <c r="HW160" i="10"/>
  <c r="IE160" i="10"/>
  <c r="HX160" i="10"/>
  <c r="HU160" i="10"/>
  <c r="HY160" i="10"/>
  <c r="HZ160" i="10"/>
  <c r="IC160" i="10"/>
  <c r="HT160" i="10"/>
  <c r="IB160" i="10"/>
  <c r="HT121" i="10"/>
  <c r="HZ121" i="10"/>
  <c r="IB121" i="10"/>
  <c r="HY121" i="10"/>
  <c r="HU121" i="10"/>
  <c r="IC121" i="10"/>
  <c r="HV121" i="10"/>
  <c r="ID121" i="10"/>
  <c r="HW121" i="10"/>
  <c r="IE121" i="10"/>
  <c r="HX121" i="10"/>
  <c r="HZ76" i="10"/>
  <c r="HT76" i="10"/>
  <c r="IB76" i="10"/>
  <c r="HU76" i="10"/>
  <c r="IC76" i="10"/>
  <c r="HV76" i="10"/>
  <c r="ID76" i="10"/>
  <c r="HW76" i="10"/>
  <c r="IE76" i="10"/>
  <c r="HX76" i="10"/>
  <c r="HY76" i="10"/>
  <c r="HX53" i="10"/>
  <c r="HY53" i="10"/>
  <c r="HZ53" i="10"/>
  <c r="HT53" i="10"/>
  <c r="IB53" i="10"/>
  <c r="HU53" i="10"/>
  <c r="IC53" i="10"/>
  <c r="HV53" i="10"/>
  <c r="ID53" i="10"/>
  <c r="IE53" i="10"/>
  <c r="HW53" i="10"/>
  <c r="HT40" i="10"/>
  <c r="IB40" i="10"/>
  <c r="HU40" i="10"/>
  <c r="IC40" i="10"/>
  <c r="HV40" i="10"/>
  <c r="ID40" i="10"/>
  <c r="HW40" i="10"/>
  <c r="IE40" i="10"/>
  <c r="HX40" i="10"/>
  <c r="HY40" i="10"/>
  <c r="HZ40" i="10"/>
  <c r="HX37" i="10"/>
  <c r="HY37" i="10"/>
  <c r="HZ37" i="10"/>
  <c r="HT37" i="10"/>
  <c r="IB37" i="10"/>
  <c r="HU37" i="10"/>
  <c r="IC37" i="10"/>
  <c r="HV37" i="10"/>
  <c r="ID37" i="10"/>
  <c r="IE37" i="10"/>
  <c r="HW37" i="10"/>
  <c r="HT18" i="10"/>
  <c r="IB18" i="10"/>
  <c r="HU18" i="10"/>
  <c r="IC18" i="10"/>
  <c r="HV18" i="10"/>
  <c r="ID18" i="10"/>
  <c r="HW18" i="10"/>
  <c r="IE18" i="10"/>
  <c r="HX18" i="10"/>
  <c r="HY18" i="10"/>
  <c r="HZ18" i="10"/>
  <c r="HZ108" i="10"/>
  <c r="HT108" i="10"/>
  <c r="IB108" i="10"/>
  <c r="HU108" i="10"/>
  <c r="IC108" i="10"/>
  <c r="HV108" i="10"/>
  <c r="ID108" i="10"/>
  <c r="HW108" i="10"/>
  <c r="IE108" i="10"/>
  <c r="HX108" i="10"/>
  <c r="HY108" i="10"/>
  <c r="HV101" i="10"/>
  <c r="ID101" i="10"/>
  <c r="HW101" i="10"/>
  <c r="IE101" i="10"/>
  <c r="HX101" i="10"/>
  <c r="HY101" i="10"/>
  <c r="HZ101" i="10"/>
  <c r="HT101" i="10"/>
  <c r="IB101" i="10"/>
  <c r="IC101" i="10"/>
  <c r="HU101" i="10"/>
  <c r="HY71" i="10"/>
  <c r="HZ71" i="10"/>
  <c r="HT71" i="10"/>
  <c r="HU71" i="10"/>
  <c r="HV71" i="10"/>
  <c r="ID71" i="10"/>
  <c r="HW71" i="10"/>
  <c r="HX71" i="10"/>
  <c r="IB71" i="10"/>
  <c r="IC71" i="10"/>
  <c r="IE71" i="10"/>
  <c r="HX31" i="10"/>
  <c r="HY31" i="10"/>
  <c r="HZ31" i="10"/>
  <c r="HT31" i="10"/>
  <c r="IB31" i="10"/>
  <c r="HU31" i="10"/>
  <c r="IC31" i="10"/>
  <c r="HV31" i="10"/>
  <c r="ID31" i="10"/>
  <c r="HW31" i="10"/>
  <c r="IE31" i="10"/>
  <c r="IC15" i="10"/>
  <c r="HU15" i="10"/>
  <c r="ID15" i="10"/>
  <c r="IB15" i="10"/>
  <c r="HT15" i="10"/>
  <c r="HZ15" i="10"/>
  <c r="HY15" i="10"/>
  <c r="HX15" i="10"/>
  <c r="IE15" i="10"/>
  <c r="HW15" i="10"/>
  <c r="HV15" i="10"/>
  <c r="HZ155" i="10"/>
  <c r="HT155" i="10"/>
  <c r="IB155" i="10"/>
  <c r="HU155" i="10"/>
  <c r="IC155" i="10"/>
  <c r="HV155" i="10"/>
  <c r="ID155" i="10"/>
  <c r="HW155" i="10"/>
  <c r="IE155" i="10"/>
  <c r="HX155" i="10"/>
  <c r="HY155" i="10"/>
  <c r="HZ147" i="10"/>
  <c r="HY147" i="10"/>
  <c r="HT147" i="10"/>
  <c r="IB147" i="10"/>
  <c r="HU147" i="10"/>
  <c r="IC147" i="10"/>
  <c r="HV147" i="10"/>
  <c r="ID147" i="10"/>
  <c r="HW147" i="10"/>
  <c r="IE147" i="10"/>
  <c r="HX147" i="10"/>
  <c r="IF55" i="10"/>
  <c r="HX55" i="10"/>
  <c r="HY55" i="10"/>
  <c r="HZ55" i="10"/>
  <c r="HT55" i="10"/>
  <c r="IB55" i="10"/>
  <c r="HU55" i="10"/>
  <c r="IC55" i="10"/>
  <c r="HV55" i="10"/>
  <c r="ID55" i="10"/>
  <c r="HW55" i="10"/>
  <c r="IE55" i="10"/>
  <c r="HX47" i="10"/>
  <c r="HY47" i="10"/>
  <c r="HZ47" i="10"/>
  <c r="HT47" i="10"/>
  <c r="IB47" i="10"/>
  <c r="HU47" i="10"/>
  <c r="IC47" i="10"/>
  <c r="HV47" i="10"/>
  <c r="ID47" i="10"/>
  <c r="HW47" i="10"/>
  <c r="IE47" i="10"/>
  <c r="HZ78" i="10"/>
  <c r="HT78" i="10"/>
  <c r="IB78" i="10"/>
  <c r="HU78" i="10"/>
  <c r="IC78" i="10"/>
  <c r="HV78" i="10"/>
  <c r="ID78" i="10"/>
  <c r="HW78" i="10"/>
  <c r="IE78" i="10"/>
  <c r="HX78" i="10"/>
  <c r="HY78" i="10"/>
  <c r="HX49" i="10"/>
  <c r="HY49" i="10"/>
  <c r="HZ49" i="10"/>
  <c r="HT49" i="10"/>
  <c r="IB49" i="10"/>
  <c r="HU49" i="10"/>
  <c r="IC49" i="10"/>
  <c r="HV49" i="10"/>
  <c r="ID49" i="10"/>
  <c r="HW49" i="10"/>
  <c r="IE49" i="10"/>
  <c r="HZ145" i="10"/>
  <c r="HT145" i="10"/>
  <c r="IB145" i="10"/>
  <c r="HU145" i="10"/>
  <c r="IC145" i="10"/>
  <c r="HY145" i="10"/>
  <c r="HV145" i="10"/>
  <c r="ID145" i="10"/>
  <c r="HW145" i="10"/>
  <c r="IE145" i="10"/>
  <c r="HX145" i="10"/>
  <c r="HZ112" i="10"/>
  <c r="HT112" i="10"/>
  <c r="IB112" i="10"/>
  <c r="HU112" i="10"/>
  <c r="IC112" i="10"/>
  <c r="HV112" i="10"/>
  <c r="ID112" i="10"/>
  <c r="HW112" i="10"/>
  <c r="IE112" i="10"/>
  <c r="HX112" i="10"/>
  <c r="HY112" i="10"/>
  <c r="HZ104" i="10"/>
  <c r="HT104" i="10"/>
  <c r="IB104" i="10"/>
  <c r="HU104" i="10"/>
  <c r="IC104" i="10"/>
  <c r="HV104" i="10"/>
  <c r="ID104" i="10"/>
  <c r="HW104" i="10"/>
  <c r="IE104" i="10"/>
  <c r="HX104" i="10"/>
  <c r="HY104" i="10"/>
  <c r="HZ94" i="10"/>
  <c r="HT94" i="10"/>
  <c r="IB94" i="10"/>
  <c r="HU94" i="10"/>
  <c r="IC94" i="10"/>
  <c r="HV94" i="10"/>
  <c r="ID94" i="10"/>
  <c r="HW94" i="10"/>
  <c r="IE94" i="10"/>
  <c r="HX94" i="10"/>
  <c r="HY94" i="10"/>
  <c r="HZ86" i="10"/>
  <c r="HT86" i="10"/>
  <c r="IB86" i="10"/>
  <c r="HU86" i="10"/>
  <c r="IC86" i="10"/>
  <c r="HV86" i="10"/>
  <c r="ID86" i="10"/>
  <c r="HW86" i="10"/>
  <c r="IE86" i="10"/>
  <c r="HX86" i="10"/>
  <c r="HY86" i="10"/>
  <c r="HT34" i="10"/>
  <c r="IB34" i="10"/>
  <c r="HU34" i="10"/>
  <c r="IC34" i="10"/>
  <c r="HV34" i="10"/>
  <c r="ID34" i="10"/>
  <c r="HW34" i="10"/>
  <c r="IE34" i="10"/>
  <c r="HX34" i="10"/>
  <c r="HY34" i="10"/>
  <c r="HZ34" i="10"/>
  <c r="HZ129" i="10"/>
  <c r="HY129" i="10"/>
  <c r="HT129" i="10"/>
  <c r="IB129" i="10"/>
  <c r="HU129" i="10"/>
  <c r="IC129" i="10"/>
  <c r="HV129" i="10"/>
  <c r="ID129" i="10"/>
  <c r="HW129" i="10"/>
  <c r="IE129" i="10"/>
  <c r="HX129" i="10"/>
  <c r="HZ125" i="10"/>
  <c r="HT125" i="10"/>
  <c r="IB125" i="10"/>
  <c r="HU125" i="10"/>
  <c r="IC125" i="10"/>
  <c r="HY125" i="10"/>
  <c r="HV125" i="10"/>
  <c r="ID125" i="10"/>
  <c r="HW125" i="10"/>
  <c r="IE125" i="10"/>
  <c r="HX125" i="10"/>
  <c r="HV117" i="10"/>
  <c r="ID117" i="10"/>
  <c r="HW117" i="10"/>
  <c r="IE117" i="10"/>
  <c r="HX117" i="10"/>
  <c r="HY117" i="10"/>
  <c r="HZ117" i="10"/>
  <c r="HT117" i="10"/>
  <c r="IB117" i="10"/>
  <c r="IC117" i="10"/>
  <c r="HU117" i="10"/>
  <c r="IF99" i="10"/>
  <c r="HV99" i="10"/>
  <c r="ID99" i="10"/>
  <c r="HW99" i="10"/>
  <c r="IE99" i="10"/>
  <c r="HX99" i="10"/>
  <c r="HY99" i="10"/>
  <c r="HZ99" i="10"/>
  <c r="HT99" i="10"/>
  <c r="IB99" i="10"/>
  <c r="HU99" i="10"/>
  <c r="IC99" i="10"/>
  <c r="HV81" i="10"/>
  <c r="ID81" i="10"/>
  <c r="HW81" i="10"/>
  <c r="IE81" i="10"/>
  <c r="HX81" i="10"/>
  <c r="HY81" i="10"/>
  <c r="HZ81" i="10"/>
  <c r="HT81" i="10"/>
  <c r="IB81" i="10"/>
  <c r="HU81" i="10"/>
  <c r="IC81" i="10"/>
  <c r="HT26" i="10"/>
  <c r="IB26" i="10"/>
  <c r="HU26" i="10"/>
  <c r="IC26" i="10"/>
  <c r="HV26" i="10"/>
  <c r="ID26" i="10"/>
  <c r="HW26" i="10"/>
  <c r="IE26" i="10"/>
  <c r="HX26" i="10"/>
  <c r="HY26" i="10"/>
  <c r="HZ26" i="10"/>
  <c r="HT30" i="10"/>
  <c r="IB30" i="10"/>
  <c r="HU30" i="10"/>
  <c r="IC30" i="10"/>
  <c r="HV30" i="10"/>
  <c r="ID30" i="10"/>
  <c r="HW30" i="10"/>
  <c r="IE30" i="10"/>
  <c r="HX30" i="10"/>
  <c r="HY30" i="10"/>
  <c r="HZ30" i="10"/>
  <c r="HZ110" i="10"/>
  <c r="HT110" i="10"/>
  <c r="IB110" i="10"/>
  <c r="HU110" i="10"/>
  <c r="IC110" i="10"/>
  <c r="HV110" i="10"/>
  <c r="ID110" i="10"/>
  <c r="HW110" i="10"/>
  <c r="IE110" i="10"/>
  <c r="HX110" i="10"/>
  <c r="HY110" i="10"/>
  <c r="HV146" i="10"/>
  <c r="ID146" i="10"/>
  <c r="HW146" i="10"/>
  <c r="IE146" i="10"/>
  <c r="HX146" i="10"/>
  <c r="HY146" i="10"/>
  <c r="HZ146" i="10"/>
  <c r="HU146" i="10"/>
  <c r="HT146" i="10"/>
  <c r="IB146" i="10"/>
  <c r="IC146" i="10"/>
  <c r="HZ98" i="10"/>
  <c r="HT98" i="10"/>
  <c r="IB98" i="10"/>
  <c r="HU98" i="10"/>
  <c r="IC98" i="10"/>
  <c r="HV98" i="10"/>
  <c r="ID98" i="10"/>
  <c r="HW98" i="10"/>
  <c r="IE98" i="10"/>
  <c r="HX98" i="10"/>
  <c r="HY98" i="10"/>
  <c r="HX45" i="10"/>
  <c r="HY45" i="10"/>
  <c r="HZ45" i="10"/>
  <c r="HT45" i="10"/>
  <c r="IB45" i="10"/>
  <c r="HU45" i="10"/>
  <c r="IC45" i="10"/>
  <c r="HV45" i="10"/>
  <c r="ID45" i="10"/>
  <c r="HW45" i="10"/>
  <c r="IE45" i="10"/>
  <c r="HZ131" i="10"/>
  <c r="HY131" i="10"/>
  <c r="HT131" i="10"/>
  <c r="IB131" i="10"/>
  <c r="HU131" i="10"/>
  <c r="IC131" i="10"/>
  <c r="HV131" i="10"/>
  <c r="ID131" i="10"/>
  <c r="HW131" i="10"/>
  <c r="IE131" i="10"/>
  <c r="HX131" i="10"/>
  <c r="HV128" i="10"/>
  <c r="ID128" i="10"/>
  <c r="HW128" i="10"/>
  <c r="IE128" i="10"/>
  <c r="IC128" i="10"/>
  <c r="HX128" i="10"/>
  <c r="HY128" i="10"/>
  <c r="HZ128" i="10"/>
  <c r="HU128" i="10"/>
  <c r="HT128" i="10"/>
  <c r="IB128" i="10"/>
  <c r="HU70" i="10"/>
  <c r="IC70" i="10"/>
  <c r="HV70" i="10"/>
  <c r="ID70" i="10"/>
  <c r="HX70" i="10"/>
  <c r="HY70" i="10"/>
  <c r="HZ70" i="10"/>
  <c r="HT70" i="10"/>
  <c r="HW70" i="10"/>
  <c r="IB70" i="10"/>
  <c r="IE70" i="10"/>
  <c r="HD33" i="10"/>
  <c r="GX33" i="10"/>
  <c r="HF33" i="10"/>
  <c r="GZ33" i="10"/>
  <c r="HH33" i="10"/>
  <c r="GY33" i="10"/>
  <c r="HA33" i="10"/>
  <c r="HB33" i="10"/>
  <c r="HC33" i="10"/>
  <c r="HE33" i="10"/>
  <c r="HG33" i="10"/>
  <c r="HI33" i="10"/>
  <c r="GZ114" i="10"/>
  <c r="HH114" i="10"/>
  <c r="HA114" i="10"/>
  <c r="HI114" i="10"/>
  <c r="HB114" i="10"/>
  <c r="HC114" i="10"/>
  <c r="HD114" i="10"/>
  <c r="HE114" i="10"/>
  <c r="GX114" i="10"/>
  <c r="HF114" i="10"/>
  <c r="HG114" i="10"/>
  <c r="GY114" i="10"/>
  <c r="HA118" i="10"/>
  <c r="HI118" i="10"/>
  <c r="HC118" i="10"/>
  <c r="HD118" i="10"/>
  <c r="HE118" i="10"/>
  <c r="GX118" i="10"/>
  <c r="HF118" i="10"/>
  <c r="HG118" i="10"/>
  <c r="HH118" i="10"/>
  <c r="GY118" i="10"/>
  <c r="GZ118" i="10"/>
  <c r="HB118" i="10"/>
  <c r="HE81" i="10"/>
  <c r="GY81" i="10"/>
  <c r="HG81" i="10"/>
  <c r="HA81" i="10"/>
  <c r="HI81" i="10"/>
  <c r="HH81" i="10"/>
  <c r="GX81" i="10"/>
  <c r="GZ81" i="10"/>
  <c r="HB81" i="10"/>
  <c r="HC81" i="10"/>
  <c r="HD81" i="10"/>
  <c r="HF81" i="10"/>
  <c r="GZ67" i="10"/>
  <c r="HH67" i="10"/>
  <c r="HB67" i="10"/>
  <c r="HD67" i="10"/>
  <c r="GY67" i="10"/>
  <c r="HC67" i="10"/>
  <c r="HE67" i="10"/>
  <c r="HF67" i="10"/>
  <c r="HI67" i="10"/>
  <c r="GX67" i="10"/>
  <c r="HA67" i="10"/>
  <c r="HG67" i="10"/>
  <c r="HD53" i="10"/>
  <c r="GX53" i="10"/>
  <c r="HF53" i="10"/>
  <c r="GZ53" i="10"/>
  <c r="HH53" i="10"/>
  <c r="HB53" i="10"/>
  <c r="HE53" i="10"/>
  <c r="HG53" i="10"/>
  <c r="HI53" i="10"/>
  <c r="GY53" i="10"/>
  <c r="HA53" i="10"/>
  <c r="HC53" i="10"/>
  <c r="HD49" i="10"/>
  <c r="GX49" i="10"/>
  <c r="HF49" i="10"/>
  <c r="GZ49" i="10"/>
  <c r="HH49" i="10"/>
  <c r="GY49" i="10"/>
  <c r="HB49" i="10"/>
  <c r="HC49" i="10"/>
  <c r="HE49" i="10"/>
  <c r="HI49" i="10"/>
  <c r="HA49" i="10"/>
  <c r="HG49" i="10"/>
  <c r="HD45" i="10"/>
  <c r="GX45" i="10"/>
  <c r="HF45" i="10"/>
  <c r="GZ45" i="10"/>
  <c r="HH45" i="10"/>
  <c r="HI45" i="10"/>
  <c r="GY45" i="10"/>
  <c r="HA45" i="10"/>
  <c r="HB45" i="10"/>
  <c r="HE45" i="10"/>
  <c r="HC45" i="10"/>
  <c r="HG45" i="10"/>
  <c r="HD25" i="10"/>
  <c r="GX25" i="10"/>
  <c r="HF25" i="10"/>
  <c r="GZ25" i="10"/>
  <c r="HH25" i="10"/>
  <c r="HE25" i="10"/>
  <c r="HG25" i="10"/>
  <c r="HI25" i="10"/>
  <c r="GY25" i="10"/>
  <c r="HA25" i="10"/>
  <c r="HB25" i="10"/>
  <c r="HC25" i="10"/>
  <c r="GZ18" i="10"/>
  <c r="HH18" i="10"/>
  <c r="HB18" i="10"/>
  <c r="HD18" i="10"/>
  <c r="GY18" i="10"/>
  <c r="HA18" i="10"/>
  <c r="HC18" i="10"/>
  <c r="HE18" i="10"/>
  <c r="HF18" i="10"/>
  <c r="HG18" i="10"/>
  <c r="HI18" i="10"/>
  <c r="GX18" i="10"/>
  <c r="GZ112" i="10"/>
  <c r="HH112" i="10"/>
  <c r="HA112" i="10"/>
  <c r="HI112" i="10"/>
  <c r="HB112" i="10"/>
  <c r="HC112" i="10"/>
  <c r="HD112" i="10"/>
  <c r="HE112" i="10"/>
  <c r="GX112" i="10"/>
  <c r="HF112" i="10"/>
  <c r="GY112" i="10"/>
  <c r="HG112" i="10"/>
  <c r="HE91" i="10"/>
  <c r="HA91" i="10"/>
  <c r="HI91" i="10"/>
  <c r="GZ91" i="10"/>
  <c r="HB91" i="10"/>
  <c r="HC91" i="10"/>
  <c r="HD91" i="10"/>
  <c r="HF91" i="10"/>
  <c r="HG91" i="10"/>
  <c r="GX91" i="10"/>
  <c r="HH91" i="10"/>
  <c r="GY91" i="10"/>
  <c r="GY76" i="10"/>
  <c r="HA76" i="10"/>
  <c r="HI76" i="10"/>
  <c r="HB76" i="10"/>
  <c r="HC76" i="10"/>
  <c r="HE76" i="10"/>
  <c r="HD76" i="10"/>
  <c r="HF76" i="10"/>
  <c r="HG76" i="10"/>
  <c r="HH76" i="10"/>
  <c r="GX76" i="10"/>
  <c r="GZ76" i="10"/>
  <c r="GZ44" i="10"/>
  <c r="HH44" i="10"/>
  <c r="HB44" i="10"/>
  <c r="HD44" i="10"/>
  <c r="HG44" i="10"/>
  <c r="GX44" i="10"/>
  <c r="GY44" i="10"/>
  <c r="HA44" i="10"/>
  <c r="HE44" i="10"/>
  <c r="HC44" i="10"/>
  <c r="HF44" i="10"/>
  <c r="HI44" i="10"/>
  <c r="HK155" i="10"/>
  <c r="HC155" i="10"/>
  <c r="HD155" i="10"/>
  <c r="HG155" i="10"/>
  <c r="HE155" i="10"/>
  <c r="GY155" i="10"/>
  <c r="GX155" i="10"/>
  <c r="HF155" i="10"/>
  <c r="GZ155" i="10"/>
  <c r="HH155" i="10"/>
  <c r="HB155" i="10"/>
  <c r="HA155" i="10"/>
  <c r="HI155" i="10"/>
  <c r="GY138" i="10"/>
  <c r="HG138" i="10"/>
  <c r="GZ138" i="10"/>
  <c r="HH138" i="10"/>
  <c r="HA138" i="10"/>
  <c r="HI138" i="10"/>
  <c r="HB138" i="10"/>
  <c r="HC138" i="10"/>
  <c r="HD138" i="10"/>
  <c r="HF138" i="10"/>
  <c r="HE138" i="10"/>
  <c r="GX138" i="10"/>
  <c r="GY154" i="10"/>
  <c r="HG154" i="10"/>
  <c r="GZ154" i="10"/>
  <c r="HH154" i="10"/>
  <c r="HA154" i="10"/>
  <c r="HI154" i="10"/>
  <c r="HB154" i="10"/>
  <c r="HC154" i="10"/>
  <c r="GX154" i="10"/>
  <c r="HD154" i="10"/>
  <c r="HE154" i="10"/>
  <c r="HF154" i="10"/>
  <c r="GY146" i="10"/>
  <c r="HG146" i="10"/>
  <c r="GZ146" i="10"/>
  <c r="HH146" i="10"/>
  <c r="HA146" i="10"/>
  <c r="HI146" i="10"/>
  <c r="HB146" i="10"/>
  <c r="HC146" i="10"/>
  <c r="HF146" i="10"/>
  <c r="HD146" i="10"/>
  <c r="GX146" i="10"/>
  <c r="HE146" i="10"/>
  <c r="HD105" i="10"/>
  <c r="HE105" i="10"/>
  <c r="GX105" i="10"/>
  <c r="HF105" i="10"/>
  <c r="GY105" i="10"/>
  <c r="HG105" i="10"/>
  <c r="GZ105" i="10"/>
  <c r="HH105" i="10"/>
  <c r="HA105" i="10"/>
  <c r="HI105" i="10"/>
  <c r="HB105" i="10"/>
  <c r="HC105" i="10"/>
  <c r="HA90" i="10"/>
  <c r="HI90" i="10"/>
  <c r="HE90" i="10"/>
  <c r="HB90" i="10"/>
  <c r="HC90" i="10"/>
  <c r="HD90" i="10"/>
  <c r="HF90" i="10"/>
  <c r="HG90" i="10"/>
  <c r="GX90" i="10"/>
  <c r="HH90" i="10"/>
  <c r="GY90" i="10"/>
  <c r="GZ90" i="10"/>
  <c r="HA86" i="10"/>
  <c r="HI86" i="10"/>
  <c r="HE86" i="10"/>
  <c r="HG86" i="10"/>
  <c r="GX86" i="10"/>
  <c r="HH86" i="10"/>
  <c r="GY86" i="10"/>
  <c r="GZ86" i="10"/>
  <c r="HB86" i="10"/>
  <c r="HC86" i="10"/>
  <c r="HD86" i="10"/>
  <c r="HF86" i="10"/>
  <c r="HE77" i="10"/>
  <c r="GY77" i="10"/>
  <c r="HG77" i="10"/>
  <c r="HA77" i="10"/>
  <c r="HI77" i="10"/>
  <c r="HD77" i="10"/>
  <c r="HF77" i="10"/>
  <c r="HH77" i="10"/>
  <c r="GX77" i="10"/>
  <c r="GZ77" i="10"/>
  <c r="HB77" i="10"/>
  <c r="HC77" i="10"/>
  <c r="GZ30" i="10"/>
  <c r="HH30" i="10"/>
  <c r="HB30" i="10"/>
  <c r="HD30" i="10"/>
  <c r="HI30" i="10"/>
  <c r="GX30" i="10"/>
  <c r="GY30" i="10"/>
  <c r="HA30" i="10"/>
  <c r="HC30" i="10"/>
  <c r="HE30" i="10"/>
  <c r="HF30" i="10"/>
  <c r="HG30" i="10"/>
  <c r="HD27" i="10"/>
  <c r="GX27" i="10"/>
  <c r="HF27" i="10"/>
  <c r="GZ27" i="10"/>
  <c r="HH27" i="10"/>
  <c r="HG27" i="10"/>
  <c r="HI27" i="10"/>
  <c r="GY27" i="10"/>
  <c r="HA27" i="10"/>
  <c r="HB27" i="10"/>
  <c r="HC27" i="10"/>
  <c r="HE27" i="10"/>
  <c r="HE131" i="10"/>
  <c r="GY131" i="10"/>
  <c r="HG131" i="10"/>
  <c r="GX131" i="10"/>
  <c r="HI131" i="10"/>
  <c r="GZ131" i="10"/>
  <c r="HA131" i="10"/>
  <c r="HB131" i="10"/>
  <c r="HC131" i="10"/>
  <c r="HD131" i="10"/>
  <c r="HH131" i="10"/>
  <c r="HF131" i="10"/>
  <c r="HD109" i="10"/>
  <c r="HE109" i="10"/>
  <c r="GX109" i="10"/>
  <c r="HF109" i="10"/>
  <c r="GY109" i="10"/>
  <c r="HG109" i="10"/>
  <c r="GZ109" i="10"/>
  <c r="HH109" i="10"/>
  <c r="HA109" i="10"/>
  <c r="HI109" i="10"/>
  <c r="HB109" i="10"/>
  <c r="HC109" i="10"/>
  <c r="HD70" i="10"/>
  <c r="GX70" i="10"/>
  <c r="HF70" i="10"/>
  <c r="GZ70" i="10"/>
  <c r="HH70" i="10"/>
  <c r="HB70" i="10"/>
  <c r="HE70" i="10"/>
  <c r="HG70" i="10"/>
  <c r="HI70" i="10"/>
  <c r="GY70" i="10"/>
  <c r="HA70" i="10"/>
  <c r="HC70" i="10"/>
  <c r="GZ54" i="10"/>
  <c r="HH54" i="10"/>
  <c r="HB54" i="10"/>
  <c r="HD54" i="10"/>
  <c r="HC54" i="10"/>
  <c r="HF54" i="10"/>
  <c r="HG54" i="10"/>
  <c r="HI54" i="10"/>
  <c r="GY54" i="10"/>
  <c r="HE54" i="10"/>
  <c r="GX54" i="10"/>
  <c r="HA54" i="10"/>
  <c r="GZ42" i="10"/>
  <c r="HH42" i="10"/>
  <c r="HB42" i="10"/>
  <c r="HD42" i="10"/>
  <c r="HF42" i="10"/>
  <c r="HI42" i="10"/>
  <c r="GX42" i="10"/>
  <c r="GY42" i="10"/>
  <c r="HC42" i="10"/>
  <c r="HA42" i="10"/>
  <c r="HE42" i="10"/>
  <c r="HG42" i="10"/>
  <c r="GY136" i="10"/>
  <c r="HG136" i="10"/>
  <c r="GZ136" i="10"/>
  <c r="HH136" i="10"/>
  <c r="HA136" i="10"/>
  <c r="HI136" i="10"/>
  <c r="HB136" i="10"/>
  <c r="HC136" i="10"/>
  <c r="HD136" i="10"/>
  <c r="GX136" i="10"/>
  <c r="HE136" i="10"/>
  <c r="HF136" i="10"/>
  <c r="HC161" i="10"/>
  <c r="HD161" i="10"/>
  <c r="HG161" i="10"/>
  <c r="HB161" i="10"/>
  <c r="HE161" i="10"/>
  <c r="GY161" i="10"/>
  <c r="GX161" i="10"/>
  <c r="HF161" i="10"/>
  <c r="GZ161" i="10"/>
  <c r="HH161" i="10"/>
  <c r="HA161" i="10"/>
  <c r="HI161" i="10"/>
  <c r="HE125" i="10"/>
  <c r="GY125" i="10"/>
  <c r="HG125" i="10"/>
  <c r="GZ125" i="10"/>
  <c r="HA125" i="10"/>
  <c r="HI125" i="10"/>
  <c r="HB125" i="10"/>
  <c r="HF125" i="10"/>
  <c r="HH125" i="10"/>
  <c r="GX125" i="10"/>
  <c r="HC125" i="10"/>
  <c r="HD125" i="10"/>
  <c r="HD103" i="10"/>
  <c r="HE103" i="10"/>
  <c r="GX103" i="10"/>
  <c r="HF103" i="10"/>
  <c r="GY103" i="10"/>
  <c r="HG103" i="10"/>
  <c r="GZ103" i="10"/>
  <c r="HH103" i="10"/>
  <c r="HA103" i="10"/>
  <c r="HI103" i="10"/>
  <c r="HB103" i="10"/>
  <c r="HC103" i="10"/>
  <c r="HE117" i="10"/>
  <c r="GY117" i="10"/>
  <c r="HG117" i="10"/>
  <c r="GZ117" i="10"/>
  <c r="HH117" i="10"/>
  <c r="HA117" i="10"/>
  <c r="HI117" i="10"/>
  <c r="HB117" i="10"/>
  <c r="GX117" i="10"/>
  <c r="HC117" i="10"/>
  <c r="HD117" i="10"/>
  <c r="HF117" i="10"/>
  <c r="GZ100" i="10"/>
  <c r="HH100" i="10"/>
  <c r="HA100" i="10"/>
  <c r="HI100" i="10"/>
  <c r="HB100" i="10"/>
  <c r="HC100" i="10"/>
  <c r="HD100" i="10"/>
  <c r="HE100" i="10"/>
  <c r="GX100" i="10"/>
  <c r="HF100" i="10"/>
  <c r="GY100" i="10"/>
  <c r="HG100" i="10"/>
  <c r="HE93" i="10"/>
  <c r="HA93" i="10"/>
  <c r="HI93" i="10"/>
  <c r="GX93" i="10"/>
  <c r="HH93" i="10"/>
  <c r="GY93" i="10"/>
  <c r="GZ93" i="10"/>
  <c r="HB93" i="10"/>
  <c r="HC93" i="10"/>
  <c r="HD93" i="10"/>
  <c r="HF93" i="10"/>
  <c r="HG93" i="10"/>
  <c r="HA78" i="10"/>
  <c r="HI78" i="10"/>
  <c r="HC78" i="10"/>
  <c r="HE78" i="10"/>
  <c r="HF78" i="10"/>
  <c r="HG78" i="10"/>
  <c r="HH78" i="10"/>
  <c r="GX78" i="10"/>
  <c r="GY78" i="10"/>
  <c r="GZ78" i="10"/>
  <c r="HB78" i="10"/>
  <c r="HD78" i="10"/>
  <c r="HD64" i="10"/>
  <c r="GX64" i="10"/>
  <c r="HF64" i="10"/>
  <c r="GZ64" i="10"/>
  <c r="HH64" i="10"/>
  <c r="HA64" i="10"/>
  <c r="HB64" i="10"/>
  <c r="HC64" i="10"/>
  <c r="HG64" i="10"/>
  <c r="GY64" i="10"/>
  <c r="HE64" i="10"/>
  <c r="HI64" i="10"/>
  <c r="GZ52" i="10"/>
  <c r="HH52" i="10"/>
  <c r="HB52" i="10"/>
  <c r="HD52" i="10"/>
  <c r="HA52" i="10"/>
  <c r="HE52" i="10"/>
  <c r="HF52" i="10"/>
  <c r="HG52" i="10"/>
  <c r="GX52" i="10"/>
  <c r="GY52" i="10"/>
  <c r="HC52" i="10"/>
  <c r="HI52" i="10"/>
  <c r="GZ40" i="10"/>
  <c r="HH40" i="10"/>
  <c r="HB40" i="10"/>
  <c r="HD40" i="10"/>
  <c r="HE40" i="10"/>
  <c r="HG40" i="10"/>
  <c r="HI40" i="10"/>
  <c r="GX40" i="10"/>
  <c r="HA40" i="10"/>
  <c r="HC40" i="10"/>
  <c r="HF40" i="10"/>
  <c r="GY40" i="10"/>
  <c r="HD17" i="10"/>
  <c r="GX17" i="10"/>
  <c r="HF17" i="10"/>
  <c r="GZ17" i="10"/>
  <c r="HH17" i="10"/>
  <c r="GY17" i="10"/>
  <c r="HA17" i="10"/>
  <c r="HB17" i="10"/>
  <c r="HC17" i="10"/>
  <c r="HE17" i="10"/>
  <c r="HG17" i="10"/>
  <c r="HI17" i="10"/>
  <c r="HD101" i="10"/>
  <c r="HE101" i="10"/>
  <c r="GX101" i="10"/>
  <c r="HF101" i="10"/>
  <c r="GY101" i="10"/>
  <c r="HG101" i="10"/>
  <c r="GZ101" i="10"/>
  <c r="HH101" i="10"/>
  <c r="HA101" i="10"/>
  <c r="HI101" i="10"/>
  <c r="HB101" i="10"/>
  <c r="HC101" i="10"/>
  <c r="GZ71" i="10"/>
  <c r="HH71" i="10"/>
  <c r="HB71" i="10"/>
  <c r="HD71" i="10"/>
  <c r="HC71" i="10"/>
  <c r="HF71" i="10"/>
  <c r="HG71" i="10"/>
  <c r="HI71" i="10"/>
  <c r="GY71" i="10"/>
  <c r="GX71" i="10"/>
  <c r="HA71" i="10"/>
  <c r="HE71" i="10"/>
  <c r="HE123" i="10"/>
  <c r="GY123" i="10"/>
  <c r="HG123" i="10"/>
  <c r="GZ123" i="10"/>
  <c r="HH123" i="10"/>
  <c r="HA123" i="10"/>
  <c r="HI123" i="10"/>
  <c r="HB123" i="10"/>
  <c r="GX123" i="10"/>
  <c r="HC123" i="10"/>
  <c r="HD123" i="10"/>
  <c r="HF123" i="10"/>
  <c r="HE121" i="10"/>
  <c r="GY121" i="10"/>
  <c r="HG121" i="10"/>
  <c r="GZ121" i="10"/>
  <c r="HH121" i="10"/>
  <c r="HA121" i="10"/>
  <c r="HI121" i="10"/>
  <c r="HB121" i="10"/>
  <c r="GX121" i="10"/>
  <c r="HC121" i="10"/>
  <c r="HD121" i="10"/>
  <c r="HF121" i="10"/>
  <c r="GZ98" i="10"/>
  <c r="HH98" i="10"/>
  <c r="HA98" i="10"/>
  <c r="HI98" i="10"/>
  <c r="HB98" i="10"/>
  <c r="HC98" i="10"/>
  <c r="HD98" i="10"/>
  <c r="HE98" i="10"/>
  <c r="GX98" i="10"/>
  <c r="HF98" i="10"/>
  <c r="HG98" i="10"/>
  <c r="GY98" i="10"/>
  <c r="GY74" i="10"/>
  <c r="HG74" i="10"/>
  <c r="HA74" i="10"/>
  <c r="HI74" i="10"/>
  <c r="HB74" i="10"/>
  <c r="HC74" i="10"/>
  <c r="HE74" i="10"/>
  <c r="HF74" i="10"/>
  <c r="HH74" i="10"/>
  <c r="GX74" i="10"/>
  <c r="GZ74" i="10"/>
  <c r="HD74" i="10"/>
  <c r="GZ50" i="10"/>
  <c r="HH50" i="10"/>
  <c r="HB50" i="10"/>
  <c r="HD50" i="10"/>
  <c r="GY50" i="10"/>
  <c r="HC50" i="10"/>
  <c r="HE50" i="10"/>
  <c r="HF50" i="10"/>
  <c r="HI50" i="10"/>
  <c r="GX50" i="10"/>
  <c r="HA50" i="10"/>
  <c r="HG50" i="10"/>
  <c r="HJ65" i="10"/>
  <c r="GZ65" i="10"/>
  <c r="HH65" i="10"/>
  <c r="HB65" i="10"/>
  <c r="HD65" i="10"/>
  <c r="GX65" i="10"/>
  <c r="HA65" i="10"/>
  <c r="HC65" i="10"/>
  <c r="HE65" i="10"/>
  <c r="HG65" i="10"/>
  <c r="GY65" i="10"/>
  <c r="HF65" i="10"/>
  <c r="HI65" i="10"/>
  <c r="HD47" i="10"/>
  <c r="GX47" i="10"/>
  <c r="HF47" i="10"/>
  <c r="GZ47" i="10"/>
  <c r="HH47" i="10"/>
  <c r="HA47" i="10"/>
  <c r="HB47" i="10"/>
  <c r="HC47" i="10"/>
  <c r="HG47" i="10"/>
  <c r="GY47" i="10"/>
  <c r="HE47" i="10"/>
  <c r="HI47" i="10"/>
  <c r="HC141" i="10"/>
  <c r="HD141" i="10"/>
  <c r="HE141" i="10"/>
  <c r="GX141" i="10"/>
  <c r="HF141" i="10"/>
  <c r="GY141" i="10"/>
  <c r="HG141" i="10"/>
  <c r="GZ141" i="10"/>
  <c r="HH141" i="10"/>
  <c r="HA141" i="10"/>
  <c r="HI141" i="10"/>
  <c r="HB141" i="10"/>
  <c r="HC137" i="10"/>
  <c r="HD137" i="10"/>
  <c r="HE137" i="10"/>
  <c r="GX137" i="10"/>
  <c r="HF137" i="10"/>
  <c r="GY137" i="10"/>
  <c r="HG137" i="10"/>
  <c r="GZ137" i="10"/>
  <c r="HH137" i="10"/>
  <c r="HB137" i="10"/>
  <c r="HA137" i="10"/>
  <c r="HI137" i="10"/>
  <c r="HC157" i="10"/>
  <c r="HD157" i="10"/>
  <c r="HE157" i="10"/>
  <c r="HG157" i="10"/>
  <c r="HB157" i="10"/>
  <c r="GX157" i="10"/>
  <c r="HF157" i="10"/>
  <c r="GY157" i="10"/>
  <c r="GZ157" i="10"/>
  <c r="HH157" i="10"/>
  <c r="HA157" i="10"/>
  <c r="HI157" i="10"/>
  <c r="HC153" i="10"/>
  <c r="HD153" i="10"/>
  <c r="HE153" i="10"/>
  <c r="GX153" i="10"/>
  <c r="HF153" i="10"/>
  <c r="GY153" i="10"/>
  <c r="HG153" i="10"/>
  <c r="GZ153" i="10"/>
  <c r="HH153" i="10"/>
  <c r="HB153" i="10"/>
  <c r="HA153" i="10"/>
  <c r="HI153" i="10"/>
  <c r="GY160" i="10"/>
  <c r="HG160" i="10"/>
  <c r="GZ160" i="10"/>
  <c r="HH160" i="10"/>
  <c r="HA160" i="10"/>
  <c r="HI160" i="10"/>
  <c r="HB160" i="10"/>
  <c r="HC160" i="10"/>
  <c r="GX160" i="10"/>
  <c r="HD160" i="10"/>
  <c r="HF160" i="10"/>
  <c r="HE160" i="10"/>
  <c r="HA128" i="10"/>
  <c r="HI128" i="10"/>
  <c r="HC128" i="10"/>
  <c r="GX128" i="10"/>
  <c r="HB128" i="10"/>
  <c r="HD128" i="10"/>
  <c r="HE128" i="10"/>
  <c r="HF128" i="10"/>
  <c r="HG128" i="10"/>
  <c r="HH128" i="10"/>
  <c r="GY128" i="10"/>
  <c r="GZ128" i="10"/>
  <c r="HD99" i="10"/>
  <c r="HE99" i="10"/>
  <c r="GX99" i="10"/>
  <c r="HF99" i="10"/>
  <c r="GY99" i="10"/>
  <c r="HG99" i="10"/>
  <c r="GZ99" i="10"/>
  <c r="HH99" i="10"/>
  <c r="HA99" i="10"/>
  <c r="HI99" i="10"/>
  <c r="HB99" i="10"/>
  <c r="HC99" i="10"/>
  <c r="HA92" i="10"/>
  <c r="HI92" i="10"/>
  <c r="HE92" i="10"/>
  <c r="GY92" i="10"/>
  <c r="GZ92" i="10"/>
  <c r="HB92" i="10"/>
  <c r="HC92" i="10"/>
  <c r="HD92" i="10"/>
  <c r="HF92" i="10"/>
  <c r="HG92" i="10"/>
  <c r="HH92" i="10"/>
  <c r="GX92" i="10"/>
  <c r="HA82" i="10"/>
  <c r="HI82" i="10"/>
  <c r="HC82" i="10"/>
  <c r="HE82" i="10"/>
  <c r="HH82" i="10"/>
  <c r="GX82" i="10"/>
  <c r="GY82" i="10"/>
  <c r="GZ82" i="10"/>
  <c r="HB82" i="10"/>
  <c r="HD82" i="10"/>
  <c r="HF82" i="10"/>
  <c r="HG82" i="10"/>
  <c r="HD37" i="10"/>
  <c r="GX37" i="10"/>
  <c r="HF37" i="10"/>
  <c r="GZ37" i="10"/>
  <c r="HH37" i="10"/>
  <c r="HB37" i="10"/>
  <c r="HC37" i="10"/>
  <c r="HE37" i="10"/>
  <c r="HG37" i="10"/>
  <c r="HI37" i="10"/>
  <c r="GY37" i="10"/>
  <c r="HA37" i="10"/>
  <c r="HD31" i="10"/>
  <c r="GX31" i="10"/>
  <c r="HF31" i="10"/>
  <c r="GZ31" i="10"/>
  <c r="HH31" i="10"/>
  <c r="GY31" i="10"/>
  <c r="HA31" i="10"/>
  <c r="HB31" i="10"/>
  <c r="HC31" i="10"/>
  <c r="HE31" i="10"/>
  <c r="HG31" i="10"/>
  <c r="HI31" i="10"/>
  <c r="GZ48" i="10"/>
  <c r="HH48" i="10"/>
  <c r="HB48" i="10"/>
  <c r="HD48" i="10"/>
  <c r="GX48" i="10"/>
  <c r="HA48" i="10"/>
  <c r="HC48" i="10"/>
  <c r="HE48" i="10"/>
  <c r="HG48" i="10"/>
  <c r="HI48" i="10"/>
  <c r="GY48" i="10"/>
  <c r="HF48" i="10"/>
  <c r="GZ34" i="10"/>
  <c r="HH34" i="10"/>
  <c r="HB34" i="10"/>
  <c r="HD34" i="10"/>
  <c r="GY34" i="10"/>
  <c r="HA34" i="10"/>
  <c r="HC34" i="10"/>
  <c r="HE34" i="10"/>
  <c r="HF34" i="10"/>
  <c r="HG34" i="10"/>
  <c r="HI34" i="10"/>
  <c r="GX34" i="10"/>
  <c r="HA120" i="10"/>
  <c r="HI120" i="10"/>
  <c r="HC120" i="10"/>
  <c r="HD120" i="10"/>
  <c r="HE120" i="10"/>
  <c r="GX120" i="10"/>
  <c r="HF120" i="10"/>
  <c r="HB120" i="10"/>
  <c r="HG120" i="10"/>
  <c r="HH120" i="10"/>
  <c r="GY120" i="10"/>
  <c r="GZ120" i="10"/>
  <c r="GZ108" i="10"/>
  <c r="HH108" i="10"/>
  <c r="HA108" i="10"/>
  <c r="HI108" i="10"/>
  <c r="HB108" i="10"/>
  <c r="HC108" i="10"/>
  <c r="HD108" i="10"/>
  <c r="HE108" i="10"/>
  <c r="GX108" i="10"/>
  <c r="HF108" i="10"/>
  <c r="GY108" i="10"/>
  <c r="HG108" i="10"/>
  <c r="HC149" i="10"/>
  <c r="HD149" i="10"/>
  <c r="HE149" i="10"/>
  <c r="GX149" i="10"/>
  <c r="HF149" i="10"/>
  <c r="HG149" i="10"/>
  <c r="GY149" i="10"/>
  <c r="GZ149" i="10"/>
  <c r="HH149" i="10"/>
  <c r="HB149" i="10"/>
  <c r="HA149" i="10"/>
  <c r="HI149" i="10"/>
  <c r="HA130" i="10"/>
  <c r="HI130" i="10"/>
  <c r="HC130" i="10"/>
  <c r="GY130" i="10"/>
  <c r="GZ130" i="10"/>
  <c r="HB130" i="10"/>
  <c r="HD130" i="10"/>
  <c r="HE130" i="10"/>
  <c r="HF130" i="10"/>
  <c r="HG130" i="10"/>
  <c r="GX130" i="10"/>
  <c r="HH130" i="10"/>
  <c r="HA116" i="10"/>
  <c r="HI116" i="10"/>
  <c r="HC116" i="10"/>
  <c r="HD116" i="10"/>
  <c r="HE116" i="10"/>
  <c r="GX116" i="10"/>
  <c r="HF116" i="10"/>
  <c r="HH116" i="10"/>
  <c r="GY116" i="10"/>
  <c r="GZ116" i="10"/>
  <c r="HB116" i="10"/>
  <c r="HG116" i="10"/>
  <c r="HA94" i="10"/>
  <c r="HI94" i="10"/>
  <c r="HE94" i="10"/>
  <c r="HG94" i="10"/>
  <c r="GX94" i="10"/>
  <c r="HH94" i="10"/>
  <c r="GY94" i="10"/>
  <c r="GZ94" i="10"/>
  <c r="HB94" i="10"/>
  <c r="HC94" i="10"/>
  <c r="HD94" i="10"/>
  <c r="HF94" i="10"/>
  <c r="HA88" i="10"/>
  <c r="HI88" i="10"/>
  <c r="HE88" i="10"/>
  <c r="HD88" i="10"/>
  <c r="HF88" i="10"/>
  <c r="HG88" i="10"/>
  <c r="GX88" i="10"/>
  <c r="HH88" i="10"/>
  <c r="GY88" i="10"/>
  <c r="GZ88" i="10"/>
  <c r="HB88" i="10"/>
  <c r="HC88" i="10"/>
  <c r="GZ26" i="10"/>
  <c r="HH26" i="10"/>
  <c r="HB26" i="10"/>
  <c r="HD26" i="10"/>
  <c r="HF26" i="10"/>
  <c r="HG26" i="10"/>
  <c r="HI26" i="10"/>
  <c r="GX26" i="10"/>
  <c r="GY26" i="10"/>
  <c r="HA26" i="10"/>
  <c r="HC26" i="10"/>
  <c r="HE26" i="10"/>
  <c r="HE127" i="10"/>
  <c r="GY127" i="10"/>
  <c r="HG127" i="10"/>
  <c r="HA127" i="10"/>
  <c r="HI127" i="10"/>
  <c r="HB127" i="10"/>
  <c r="GX127" i="10"/>
  <c r="GZ127" i="10"/>
  <c r="HC127" i="10"/>
  <c r="HD127" i="10"/>
  <c r="HF127" i="10"/>
  <c r="HH127" i="10"/>
  <c r="HD113" i="10"/>
  <c r="HE113" i="10"/>
  <c r="GX113" i="10"/>
  <c r="HF113" i="10"/>
  <c r="GY113" i="10"/>
  <c r="HG113" i="10"/>
  <c r="GZ113" i="10"/>
  <c r="HH113" i="10"/>
  <c r="HA113" i="10"/>
  <c r="HI113" i="10"/>
  <c r="HB113" i="10"/>
  <c r="HC113" i="10"/>
  <c r="GZ104" i="10"/>
  <c r="HH104" i="10"/>
  <c r="HA104" i="10"/>
  <c r="HI104" i="10"/>
  <c r="HB104" i="10"/>
  <c r="HC104" i="10"/>
  <c r="HD104" i="10"/>
  <c r="HE104" i="10"/>
  <c r="GX104" i="10"/>
  <c r="HF104" i="10"/>
  <c r="GY104" i="10"/>
  <c r="HG104" i="10"/>
  <c r="HD23" i="10"/>
  <c r="GX23" i="10"/>
  <c r="HF23" i="10"/>
  <c r="GZ23" i="10"/>
  <c r="HH23" i="10"/>
  <c r="HC23" i="10"/>
  <c r="HE23" i="10"/>
  <c r="HG23" i="10"/>
  <c r="HI23" i="10"/>
  <c r="GY23" i="10"/>
  <c r="HA23" i="10"/>
  <c r="HB23" i="10"/>
  <c r="HC145" i="10"/>
  <c r="HD145" i="10"/>
  <c r="HE145" i="10"/>
  <c r="GX145" i="10"/>
  <c r="HF145" i="10"/>
  <c r="HG145" i="10"/>
  <c r="HB145" i="10"/>
  <c r="GY145" i="10"/>
  <c r="GZ145" i="10"/>
  <c r="HH145" i="10"/>
  <c r="HA145" i="10"/>
  <c r="HI145" i="10"/>
  <c r="HE133" i="10"/>
  <c r="GY133" i="10"/>
  <c r="HG133" i="10"/>
  <c r="HF133" i="10"/>
  <c r="HH133" i="10"/>
  <c r="GX133" i="10"/>
  <c r="HI133" i="10"/>
  <c r="GZ133" i="10"/>
  <c r="HA133" i="10"/>
  <c r="HB133" i="10"/>
  <c r="HC133" i="10"/>
  <c r="HD133" i="10"/>
  <c r="HH15" i="10"/>
  <c r="GZ15" i="10"/>
  <c r="HG15" i="10"/>
  <c r="GY15" i="10"/>
  <c r="HF15" i="10"/>
  <c r="GX15" i="10"/>
  <c r="HA15" i="10"/>
  <c r="HE15" i="10"/>
  <c r="HD15" i="10"/>
  <c r="HC15" i="10"/>
  <c r="HB15" i="10"/>
  <c r="HI15" i="10"/>
  <c r="GZ63" i="10"/>
  <c r="HH63" i="10"/>
  <c r="HB63" i="10"/>
  <c r="HD63" i="10"/>
  <c r="HI63" i="10"/>
  <c r="GY63" i="10"/>
  <c r="HA63" i="10"/>
  <c r="HC63" i="10"/>
  <c r="HF63" i="10"/>
  <c r="GX63" i="10"/>
  <c r="HE63" i="10"/>
  <c r="HG63" i="10"/>
  <c r="HD59" i="10"/>
  <c r="GX59" i="10"/>
  <c r="HF59" i="10"/>
  <c r="GZ59" i="10"/>
  <c r="HH59" i="10"/>
  <c r="HG59" i="10"/>
  <c r="GY59" i="10"/>
  <c r="HA59" i="10"/>
  <c r="HC59" i="10"/>
  <c r="HB59" i="10"/>
  <c r="HE59" i="10"/>
  <c r="HI59" i="10"/>
  <c r="HD57" i="10"/>
  <c r="GX57" i="10"/>
  <c r="HF57" i="10"/>
  <c r="GZ57" i="10"/>
  <c r="HH57" i="10"/>
  <c r="HE57" i="10"/>
  <c r="HI57" i="10"/>
  <c r="GY57" i="10"/>
  <c r="HB57" i="10"/>
  <c r="HC57" i="10"/>
  <c r="HG57" i="10"/>
  <c r="HA57" i="10"/>
  <c r="GZ22" i="10"/>
  <c r="HH22" i="10"/>
  <c r="HB22" i="10"/>
  <c r="HD22" i="10"/>
  <c r="HC22" i="10"/>
  <c r="HE22" i="10"/>
  <c r="HF22" i="10"/>
  <c r="HG22" i="10"/>
  <c r="HI22" i="10"/>
  <c r="GX22" i="10"/>
  <c r="GY22" i="10"/>
  <c r="HA22" i="10"/>
  <c r="HE129" i="10"/>
  <c r="GY129" i="10"/>
  <c r="HG129" i="10"/>
  <c r="HA129" i="10"/>
  <c r="HB129" i="10"/>
  <c r="HC129" i="10"/>
  <c r="HD129" i="10"/>
  <c r="HF129" i="10"/>
  <c r="HH129" i="10"/>
  <c r="GX129" i="10"/>
  <c r="HI129" i="10"/>
  <c r="GZ129" i="10"/>
  <c r="GZ110" i="10"/>
  <c r="HH110" i="10"/>
  <c r="HA110" i="10"/>
  <c r="HI110" i="10"/>
  <c r="HB110" i="10"/>
  <c r="HC110" i="10"/>
  <c r="HD110" i="10"/>
  <c r="HE110" i="10"/>
  <c r="GX110" i="10"/>
  <c r="HF110" i="10"/>
  <c r="GY110" i="10"/>
  <c r="HG110" i="10"/>
  <c r="GZ102" i="10"/>
  <c r="HH102" i="10"/>
  <c r="HA102" i="10"/>
  <c r="HI102" i="10"/>
  <c r="HB102" i="10"/>
  <c r="HC102" i="10"/>
  <c r="HD102" i="10"/>
  <c r="HE102" i="10"/>
  <c r="GX102" i="10"/>
  <c r="HF102" i="10"/>
  <c r="GY102" i="10"/>
  <c r="HG102" i="10"/>
  <c r="HA80" i="10"/>
  <c r="HI80" i="10"/>
  <c r="HC80" i="10"/>
  <c r="HE80" i="10"/>
  <c r="HG80" i="10"/>
  <c r="HH80" i="10"/>
  <c r="GX80" i="10"/>
  <c r="GY80" i="10"/>
  <c r="GZ80" i="10"/>
  <c r="HB80" i="10"/>
  <c r="HD80" i="10"/>
  <c r="HF80" i="10"/>
  <c r="HI62" i="10"/>
  <c r="HE62" i="10"/>
  <c r="GY62" i="10"/>
  <c r="HC62" i="10"/>
  <c r="HG62" i="10"/>
  <c r="GZ62" i="10"/>
  <c r="HH62" i="10"/>
  <c r="HD62" i="10"/>
  <c r="HB62" i="10"/>
  <c r="HF62" i="10"/>
  <c r="HA62" i="10"/>
  <c r="GX62" i="10"/>
  <c r="GZ60" i="10"/>
  <c r="HH60" i="10"/>
  <c r="HB60" i="10"/>
  <c r="HD60" i="10"/>
  <c r="HG60" i="10"/>
  <c r="GX60" i="10"/>
  <c r="GY60" i="10"/>
  <c r="HA60" i="10"/>
  <c r="HE60" i="10"/>
  <c r="HC60" i="10"/>
  <c r="HF60" i="10"/>
  <c r="HI60" i="10"/>
  <c r="GZ46" i="10"/>
  <c r="HH46" i="10"/>
  <c r="HB46" i="10"/>
  <c r="HD46" i="10"/>
  <c r="HI46" i="10"/>
  <c r="GY46" i="10"/>
  <c r="HA46" i="10"/>
  <c r="HC46" i="10"/>
  <c r="HF46" i="10"/>
  <c r="GX46" i="10"/>
  <c r="HE46" i="10"/>
  <c r="HG46" i="10"/>
  <c r="GD138" i="10"/>
  <c r="GL138" i="10"/>
  <c r="GE138" i="10"/>
  <c r="GM138" i="10"/>
  <c r="GF138" i="10"/>
  <c r="GG138" i="10"/>
  <c r="GH138" i="10"/>
  <c r="GI138" i="10"/>
  <c r="GB138" i="10"/>
  <c r="GJ138" i="10"/>
  <c r="GC138" i="10"/>
  <c r="GK138" i="10"/>
  <c r="GH131" i="10"/>
  <c r="GI131" i="10"/>
  <c r="GB131" i="10"/>
  <c r="GJ131" i="10"/>
  <c r="GC131" i="10"/>
  <c r="GK131" i="10"/>
  <c r="GL131" i="10"/>
  <c r="GD131" i="10"/>
  <c r="GE131" i="10"/>
  <c r="GM131" i="10"/>
  <c r="GF131" i="10"/>
  <c r="GG131" i="10"/>
  <c r="GD128" i="10"/>
  <c r="GL128" i="10"/>
  <c r="GE128" i="10"/>
  <c r="GM128" i="10"/>
  <c r="GF128" i="10"/>
  <c r="GG128" i="10"/>
  <c r="GH128" i="10"/>
  <c r="GI128" i="10"/>
  <c r="GB128" i="10"/>
  <c r="GJ128" i="10"/>
  <c r="GC128" i="10"/>
  <c r="GK128" i="10"/>
  <c r="GE108" i="10"/>
  <c r="GM108" i="10"/>
  <c r="GF108" i="10"/>
  <c r="GG108" i="10"/>
  <c r="GH108" i="10"/>
  <c r="GI108" i="10"/>
  <c r="GB108" i="10"/>
  <c r="GJ108" i="10"/>
  <c r="GC108" i="10"/>
  <c r="GK108" i="10"/>
  <c r="GD108" i="10"/>
  <c r="GL108" i="10"/>
  <c r="GB26" i="10"/>
  <c r="GJ26" i="10"/>
  <c r="GC26" i="10"/>
  <c r="GK26" i="10"/>
  <c r="GD26" i="10"/>
  <c r="GL26" i="10"/>
  <c r="GE26" i="10"/>
  <c r="GM26" i="10"/>
  <c r="GF26" i="10"/>
  <c r="GG26" i="10"/>
  <c r="GH26" i="10"/>
  <c r="GI26" i="10"/>
  <c r="GB22" i="10"/>
  <c r="GJ22" i="10"/>
  <c r="GC22" i="10"/>
  <c r="GK22" i="10"/>
  <c r="GD22" i="10"/>
  <c r="GL22" i="10"/>
  <c r="GE22" i="10"/>
  <c r="GM22" i="10"/>
  <c r="GF22" i="10"/>
  <c r="GG22" i="10"/>
  <c r="GH22" i="10"/>
  <c r="GI22" i="10"/>
  <c r="GI93" i="10"/>
  <c r="GB93" i="10"/>
  <c r="GJ93" i="10"/>
  <c r="GC93" i="10"/>
  <c r="GK93" i="10"/>
  <c r="GD93" i="10"/>
  <c r="GL93" i="10"/>
  <c r="GE93" i="10"/>
  <c r="GM93" i="10"/>
  <c r="GF93" i="10"/>
  <c r="GG93" i="10"/>
  <c r="GH93" i="10"/>
  <c r="GF63" i="10"/>
  <c r="GG63" i="10"/>
  <c r="GH63" i="10"/>
  <c r="GI63" i="10"/>
  <c r="GB63" i="10"/>
  <c r="GJ63" i="10"/>
  <c r="GC63" i="10"/>
  <c r="GK63" i="10"/>
  <c r="GD63" i="10"/>
  <c r="GL63" i="10"/>
  <c r="GE63" i="10"/>
  <c r="GM63" i="10"/>
  <c r="GB40" i="10"/>
  <c r="GJ40" i="10"/>
  <c r="GC40" i="10"/>
  <c r="GK40" i="10"/>
  <c r="GD40" i="10"/>
  <c r="GL40" i="10"/>
  <c r="GE40" i="10"/>
  <c r="GM40" i="10"/>
  <c r="GF40" i="10"/>
  <c r="GG40" i="10"/>
  <c r="GH40" i="10"/>
  <c r="GI40" i="10"/>
  <c r="GB34" i="10"/>
  <c r="GJ34" i="10"/>
  <c r="GC34" i="10"/>
  <c r="GK34" i="10"/>
  <c r="GD34" i="10"/>
  <c r="GL34" i="10"/>
  <c r="GE34" i="10"/>
  <c r="GM34" i="10"/>
  <c r="GF34" i="10"/>
  <c r="GG34" i="10"/>
  <c r="GH34" i="10"/>
  <c r="GI34" i="10"/>
  <c r="GB18" i="10"/>
  <c r="GJ18" i="10"/>
  <c r="GC18" i="10"/>
  <c r="GK18" i="10"/>
  <c r="GD18" i="10"/>
  <c r="GL18" i="10"/>
  <c r="GE18" i="10"/>
  <c r="GM18" i="10"/>
  <c r="GF18" i="10"/>
  <c r="GG18" i="10"/>
  <c r="GH18" i="10"/>
  <c r="GI18" i="10"/>
  <c r="GC153" i="10"/>
  <c r="GK153" i="10"/>
  <c r="GE153" i="10"/>
  <c r="GM153" i="10"/>
  <c r="GF153" i="10"/>
  <c r="GD153" i="10"/>
  <c r="GG153" i="10"/>
  <c r="GH153" i="10"/>
  <c r="GI153" i="10"/>
  <c r="GB153" i="10"/>
  <c r="GJ153" i="10"/>
  <c r="GL153" i="10"/>
  <c r="GG160" i="10"/>
  <c r="GI160" i="10"/>
  <c r="GB160" i="10"/>
  <c r="GJ160" i="10"/>
  <c r="GK160" i="10"/>
  <c r="GL160" i="10"/>
  <c r="GF160" i="10"/>
  <c r="GM160" i="10"/>
  <c r="GC160" i="10"/>
  <c r="GD160" i="10"/>
  <c r="GH160" i="10"/>
  <c r="GE160" i="10"/>
  <c r="GB42" i="10"/>
  <c r="GJ42" i="10"/>
  <c r="GC42" i="10"/>
  <c r="GK42" i="10"/>
  <c r="GD42" i="10"/>
  <c r="GL42" i="10"/>
  <c r="GE42" i="10"/>
  <c r="GM42" i="10"/>
  <c r="GF42" i="10"/>
  <c r="GG42" i="10"/>
  <c r="GH42" i="10"/>
  <c r="GI42" i="10"/>
  <c r="GF27" i="10"/>
  <c r="GG27" i="10"/>
  <c r="GH27" i="10"/>
  <c r="GI27" i="10"/>
  <c r="GB27" i="10"/>
  <c r="GJ27" i="10"/>
  <c r="GC27" i="10"/>
  <c r="GK27" i="10"/>
  <c r="GD27" i="10"/>
  <c r="GL27" i="10"/>
  <c r="GE27" i="10"/>
  <c r="GM27" i="10"/>
  <c r="GJ15" i="10"/>
  <c r="GF15" i="10"/>
  <c r="GB15" i="10"/>
  <c r="GE121" i="10"/>
  <c r="GM121" i="10"/>
  <c r="GF121" i="10"/>
  <c r="GG121" i="10"/>
  <c r="GJ121" i="10"/>
  <c r="GK121" i="10"/>
  <c r="GL121" i="10"/>
  <c r="GB121" i="10"/>
  <c r="GC121" i="10"/>
  <c r="GD121" i="10"/>
  <c r="GH121" i="10"/>
  <c r="GI121" i="10"/>
  <c r="GE112" i="10"/>
  <c r="GM112" i="10"/>
  <c r="GF112" i="10"/>
  <c r="GG112" i="10"/>
  <c r="GH112" i="10"/>
  <c r="GI112" i="10"/>
  <c r="GB112" i="10"/>
  <c r="GJ112" i="10"/>
  <c r="GC112" i="10"/>
  <c r="GK112" i="10"/>
  <c r="GD112" i="10"/>
  <c r="GL112" i="10"/>
  <c r="GI103" i="10"/>
  <c r="GB103" i="10"/>
  <c r="GJ103" i="10"/>
  <c r="GC103" i="10"/>
  <c r="GK103" i="10"/>
  <c r="GD103" i="10"/>
  <c r="GL103" i="10"/>
  <c r="GE103" i="10"/>
  <c r="GM103" i="10"/>
  <c r="GF103" i="10"/>
  <c r="GG103" i="10"/>
  <c r="GH103" i="10"/>
  <c r="GE116" i="10"/>
  <c r="GF116" i="10"/>
  <c r="GG116" i="10"/>
  <c r="GH116" i="10"/>
  <c r="GI116" i="10"/>
  <c r="GB116" i="10"/>
  <c r="GJ116" i="10"/>
  <c r="GC116" i="10"/>
  <c r="GK116" i="10"/>
  <c r="GD116" i="10"/>
  <c r="GL116" i="10"/>
  <c r="GM116" i="10"/>
  <c r="GI109" i="10"/>
  <c r="GB109" i="10"/>
  <c r="GJ109" i="10"/>
  <c r="GC109" i="10"/>
  <c r="GK109" i="10"/>
  <c r="GD109" i="10"/>
  <c r="GL109" i="10"/>
  <c r="GE109" i="10"/>
  <c r="GM109" i="10"/>
  <c r="GF109" i="10"/>
  <c r="GG109" i="10"/>
  <c r="GH109" i="10"/>
  <c r="GB70" i="10"/>
  <c r="GJ70" i="10"/>
  <c r="GC70" i="10"/>
  <c r="GK70" i="10"/>
  <c r="GD70" i="10"/>
  <c r="GL70" i="10"/>
  <c r="GE70" i="10"/>
  <c r="GM70" i="10"/>
  <c r="GF70" i="10"/>
  <c r="GG70" i="10"/>
  <c r="GH70" i="10"/>
  <c r="GI70" i="10"/>
  <c r="GB60" i="10"/>
  <c r="GJ60" i="10"/>
  <c r="GC60" i="10"/>
  <c r="GK60" i="10"/>
  <c r="GD60" i="10"/>
  <c r="GL60" i="10"/>
  <c r="GE60" i="10"/>
  <c r="GM60" i="10"/>
  <c r="GF60" i="10"/>
  <c r="GG60" i="10"/>
  <c r="GH60" i="10"/>
  <c r="GI60" i="10"/>
  <c r="GB50" i="10"/>
  <c r="GJ50" i="10"/>
  <c r="GC50" i="10"/>
  <c r="GK50" i="10"/>
  <c r="GD50" i="10"/>
  <c r="GL50" i="10"/>
  <c r="GE50" i="10"/>
  <c r="GM50" i="10"/>
  <c r="GF50" i="10"/>
  <c r="GG50" i="10"/>
  <c r="GH50" i="10"/>
  <c r="GI50" i="10"/>
  <c r="GE94" i="10"/>
  <c r="GM94" i="10"/>
  <c r="GF94" i="10"/>
  <c r="GG94" i="10"/>
  <c r="GH94" i="10"/>
  <c r="GI94" i="10"/>
  <c r="GB94" i="10"/>
  <c r="GJ94" i="10"/>
  <c r="GC94" i="10"/>
  <c r="GK94" i="10"/>
  <c r="GD94" i="10"/>
  <c r="GL94" i="10"/>
  <c r="GE86" i="10"/>
  <c r="GM86" i="10"/>
  <c r="GF86" i="10"/>
  <c r="GG86" i="10"/>
  <c r="GH86" i="10"/>
  <c r="GI86" i="10"/>
  <c r="GB86" i="10"/>
  <c r="GJ86" i="10"/>
  <c r="GC86" i="10"/>
  <c r="GK86" i="10"/>
  <c r="GD86" i="10"/>
  <c r="GL86" i="10"/>
  <c r="GB62" i="10"/>
  <c r="GJ62" i="10"/>
  <c r="GC62" i="10"/>
  <c r="GK62" i="10"/>
  <c r="GD62" i="10"/>
  <c r="GL62" i="10"/>
  <c r="GE62" i="10"/>
  <c r="GM62" i="10"/>
  <c r="GF62" i="10"/>
  <c r="GG62" i="10"/>
  <c r="GH62" i="10"/>
  <c r="GI62" i="10"/>
  <c r="GB54" i="10"/>
  <c r="GJ54" i="10"/>
  <c r="GC54" i="10"/>
  <c r="GK54" i="10"/>
  <c r="GD54" i="10"/>
  <c r="GL54" i="10"/>
  <c r="GE54" i="10"/>
  <c r="GM54" i="10"/>
  <c r="GF54" i="10"/>
  <c r="GG54" i="10"/>
  <c r="GH54" i="10"/>
  <c r="GI54" i="10"/>
  <c r="GB44" i="10"/>
  <c r="GJ44" i="10"/>
  <c r="GC44" i="10"/>
  <c r="GK44" i="10"/>
  <c r="GD44" i="10"/>
  <c r="GL44" i="10"/>
  <c r="GE44" i="10"/>
  <c r="GM44" i="10"/>
  <c r="GF44" i="10"/>
  <c r="GG44" i="10"/>
  <c r="GH44" i="10"/>
  <c r="GI44" i="10"/>
  <c r="GD136" i="10"/>
  <c r="GL136" i="10"/>
  <c r="GE136" i="10"/>
  <c r="GM136" i="10"/>
  <c r="GF136" i="10"/>
  <c r="GG136" i="10"/>
  <c r="GH136" i="10"/>
  <c r="GI136" i="10"/>
  <c r="GB136" i="10"/>
  <c r="GJ136" i="10"/>
  <c r="GC136" i="10"/>
  <c r="GK136" i="10"/>
  <c r="GE146" i="10"/>
  <c r="GM146" i="10"/>
  <c r="GF146" i="10"/>
  <c r="GG146" i="10"/>
  <c r="GI146" i="10"/>
  <c r="GB146" i="10"/>
  <c r="GJ146" i="10"/>
  <c r="GL146" i="10"/>
  <c r="GC146" i="10"/>
  <c r="GD146" i="10"/>
  <c r="GH146" i="10"/>
  <c r="GK146" i="10"/>
  <c r="GH133" i="10"/>
  <c r="GI133" i="10"/>
  <c r="GB133" i="10"/>
  <c r="GJ133" i="10"/>
  <c r="GC133" i="10"/>
  <c r="GK133" i="10"/>
  <c r="GD133" i="10"/>
  <c r="GL133" i="10"/>
  <c r="GE133" i="10"/>
  <c r="GM133" i="10"/>
  <c r="GF133" i="10"/>
  <c r="GG133" i="10"/>
  <c r="GD132" i="10"/>
  <c r="GL132" i="10"/>
  <c r="GE132" i="10"/>
  <c r="GM132" i="10"/>
  <c r="GF132" i="10"/>
  <c r="GG132" i="10"/>
  <c r="GH132" i="10"/>
  <c r="GI132" i="10"/>
  <c r="GB132" i="10"/>
  <c r="GJ132" i="10"/>
  <c r="GC132" i="10"/>
  <c r="GK132" i="10"/>
  <c r="GH125" i="10"/>
  <c r="GI125" i="10"/>
  <c r="GB125" i="10"/>
  <c r="GJ125" i="10"/>
  <c r="GC125" i="10"/>
  <c r="GK125" i="10"/>
  <c r="GD125" i="10"/>
  <c r="GL125" i="10"/>
  <c r="GE125" i="10"/>
  <c r="GM125" i="10"/>
  <c r="GF125" i="10"/>
  <c r="GG125" i="10"/>
  <c r="GE80" i="10"/>
  <c r="GM80" i="10"/>
  <c r="GF80" i="10"/>
  <c r="GG80" i="10"/>
  <c r="GH80" i="10"/>
  <c r="GI80" i="10"/>
  <c r="GB80" i="10"/>
  <c r="GJ80" i="10"/>
  <c r="GC80" i="10"/>
  <c r="GK80" i="10"/>
  <c r="GD80" i="10"/>
  <c r="GL80" i="10"/>
  <c r="GB64" i="10"/>
  <c r="GJ64" i="10"/>
  <c r="GC64" i="10"/>
  <c r="GK64" i="10"/>
  <c r="GD64" i="10"/>
  <c r="GL64" i="10"/>
  <c r="GE64" i="10"/>
  <c r="GM64" i="10"/>
  <c r="GF64" i="10"/>
  <c r="GG64" i="10"/>
  <c r="GH64" i="10"/>
  <c r="GI64" i="10"/>
  <c r="GE104" i="10"/>
  <c r="GM104" i="10"/>
  <c r="GF104" i="10"/>
  <c r="GG104" i="10"/>
  <c r="GH104" i="10"/>
  <c r="GI104" i="10"/>
  <c r="GB104" i="10"/>
  <c r="GJ104" i="10"/>
  <c r="GC104" i="10"/>
  <c r="GK104" i="10"/>
  <c r="GD104" i="10"/>
  <c r="GL104" i="10"/>
  <c r="GE76" i="10"/>
  <c r="GM76" i="10"/>
  <c r="GF76" i="10"/>
  <c r="GG76" i="10"/>
  <c r="GH76" i="10"/>
  <c r="GI76" i="10"/>
  <c r="GB76" i="10"/>
  <c r="GJ76" i="10"/>
  <c r="GC76" i="10"/>
  <c r="GK76" i="10"/>
  <c r="GL76" i="10"/>
  <c r="GD76" i="10"/>
  <c r="GF45" i="10"/>
  <c r="GG45" i="10"/>
  <c r="GH45" i="10"/>
  <c r="GI45" i="10"/>
  <c r="GB45" i="10"/>
  <c r="GJ45" i="10"/>
  <c r="GC45" i="10"/>
  <c r="GK45" i="10"/>
  <c r="GD45" i="10"/>
  <c r="GL45" i="10"/>
  <c r="GE45" i="10"/>
  <c r="GM45" i="10"/>
  <c r="GH129" i="10"/>
  <c r="GI129" i="10"/>
  <c r="GB129" i="10"/>
  <c r="GJ129" i="10"/>
  <c r="GC129" i="10"/>
  <c r="GK129" i="10"/>
  <c r="GD129" i="10"/>
  <c r="GL129" i="10"/>
  <c r="GE129" i="10"/>
  <c r="GM129" i="10"/>
  <c r="GF129" i="10"/>
  <c r="GG129" i="10"/>
  <c r="GE110" i="10"/>
  <c r="GM110" i="10"/>
  <c r="GF110" i="10"/>
  <c r="GG110" i="10"/>
  <c r="GH110" i="10"/>
  <c r="GI110" i="10"/>
  <c r="GB110" i="10"/>
  <c r="GJ110" i="10"/>
  <c r="GC110" i="10"/>
  <c r="GK110" i="10"/>
  <c r="GD110" i="10"/>
  <c r="GL110" i="10"/>
  <c r="GE100" i="10"/>
  <c r="GM100" i="10"/>
  <c r="GF100" i="10"/>
  <c r="GG100" i="10"/>
  <c r="GH100" i="10"/>
  <c r="GI100" i="10"/>
  <c r="GB100" i="10"/>
  <c r="GJ100" i="10"/>
  <c r="GC100" i="10"/>
  <c r="GK100" i="10"/>
  <c r="GD100" i="10"/>
  <c r="GL100" i="10"/>
  <c r="GF71" i="10"/>
  <c r="GG71" i="10"/>
  <c r="GH71" i="10"/>
  <c r="GI71" i="10"/>
  <c r="GB71" i="10"/>
  <c r="GJ71" i="10"/>
  <c r="GC71" i="10"/>
  <c r="GK71" i="10"/>
  <c r="GD71" i="10"/>
  <c r="GL71" i="10"/>
  <c r="GE71" i="10"/>
  <c r="GM71" i="10"/>
  <c r="GB30" i="10"/>
  <c r="GJ30" i="10"/>
  <c r="GC30" i="10"/>
  <c r="GK30" i="10"/>
  <c r="GD30" i="10"/>
  <c r="GL30" i="10"/>
  <c r="GE30" i="10"/>
  <c r="GM30" i="10"/>
  <c r="GF30" i="10"/>
  <c r="GG30" i="10"/>
  <c r="GH30" i="10"/>
  <c r="GI30" i="10"/>
  <c r="GF23" i="10"/>
  <c r="GG23" i="10"/>
  <c r="GH23" i="10"/>
  <c r="GI23" i="10"/>
  <c r="GB23" i="10"/>
  <c r="GJ23" i="10"/>
  <c r="GC23" i="10"/>
  <c r="GK23" i="10"/>
  <c r="GD23" i="10"/>
  <c r="GL23" i="10"/>
  <c r="GE23" i="10"/>
  <c r="GM23" i="10"/>
  <c r="GF33" i="10"/>
  <c r="GG33" i="10"/>
  <c r="GH33" i="10"/>
  <c r="GI33" i="10"/>
  <c r="GB33" i="10"/>
  <c r="GJ33" i="10"/>
  <c r="GC33" i="10"/>
  <c r="GK33" i="10"/>
  <c r="GD33" i="10"/>
  <c r="GL33" i="10"/>
  <c r="GE33" i="10"/>
  <c r="GM33" i="10"/>
  <c r="GI113" i="10"/>
  <c r="GB113" i="10"/>
  <c r="GJ113" i="10"/>
  <c r="GC113" i="10"/>
  <c r="GK113" i="10"/>
  <c r="GD113" i="10"/>
  <c r="GL113" i="10"/>
  <c r="GE113" i="10"/>
  <c r="GM113" i="10"/>
  <c r="GF113" i="10"/>
  <c r="GG113" i="10"/>
  <c r="GH113" i="10"/>
  <c r="GI91" i="10"/>
  <c r="GB91" i="10"/>
  <c r="GJ91" i="10"/>
  <c r="GC91" i="10"/>
  <c r="GK91" i="10"/>
  <c r="GD91" i="10"/>
  <c r="GL91" i="10"/>
  <c r="GE91" i="10"/>
  <c r="GM91" i="10"/>
  <c r="GF91" i="10"/>
  <c r="GG91" i="10"/>
  <c r="GH91" i="10"/>
  <c r="GF47" i="10"/>
  <c r="GG47" i="10"/>
  <c r="GH47" i="10"/>
  <c r="GI47" i="10"/>
  <c r="GB47" i="10"/>
  <c r="GJ47" i="10"/>
  <c r="GC47" i="10"/>
  <c r="GK47" i="10"/>
  <c r="GD47" i="10"/>
  <c r="GL47" i="10"/>
  <c r="GE47" i="10"/>
  <c r="GM47" i="10"/>
  <c r="GI145" i="10"/>
  <c r="GB145" i="10"/>
  <c r="GJ145" i="10"/>
  <c r="GC145" i="10"/>
  <c r="GK145" i="10"/>
  <c r="GD145" i="10"/>
  <c r="GL145" i="10"/>
  <c r="GE145" i="10"/>
  <c r="GM145" i="10"/>
  <c r="GF145" i="10"/>
  <c r="GG145" i="10"/>
  <c r="GH145" i="10"/>
  <c r="GH137" i="10"/>
  <c r="GI137" i="10"/>
  <c r="GB137" i="10"/>
  <c r="GJ137" i="10"/>
  <c r="GC137" i="10"/>
  <c r="GK137" i="10"/>
  <c r="GD137" i="10"/>
  <c r="GL137" i="10"/>
  <c r="GE137" i="10"/>
  <c r="GM137" i="10"/>
  <c r="GF137" i="10"/>
  <c r="GG137" i="10"/>
  <c r="GE117" i="10"/>
  <c r="GM117" i="10"/>
  <c r="GF117" i="10"/>
  <c r="GG117" i="10"/>
  <c r="GH117" i="10"/>
  <c r="GI117" i="10"/>
  <c r="GJ117" i="10"/>
  <c r="GK117" i="10"/>
  <c r="GL117" i="10"/>
  <c r="GB117" i="10"/>
  <c r="GD117" i="10"/>
  <c r="GC117" i="10"/>
  <c r="GE98" i="10"/>
  <c r="GM98" i="10"/>
  <c r="GF98" i="10"/>
  <c r="GG98" i="10"/>
  <c r="GH98" i="10"/>
  <c r="GI98" i="10"/>
  <c r="GB98" i="10"/>
  <c r="GJ98" i="10"/>
  <c r="GC98" i="10"/>
  <c r="GK98" i="10"/>
  <c r="GL98" i="10"/>
  <c r="GD98" i="10"/>
  <c r="GE88" i="10"/>
  <c r="GM88" i="10"/>
  <c r="GF88" i="10"/>
  <c r="GG88" i="10"/>
  <c r="GH88" i="10"/>
  <c r="GI88" i="10"/>
  <c r="GB88" i="10"/>
  <c r="GJ88" i="10"/>
  <c r="GC88" i="10"/>
  <c r="GK88" i="10"/>
  <c r="GD88" i="10"/>
  <c r="GL88" i="10"/>
  <c r="GI81" i="10"/>
  <c r="GB81" i="10"/>
  <c r="GJ81" i="10"/>
  <c r="GC81" i="10"/>
  <c r="GK81" i="10"/>
  <c r="GD81" i="10"/>
  <c r="GL81" i="10"/>
  <c r="GE81" i="10"/>
  <c r="GM81" i="10"/>
  <c r="GF81" i="10"/>
  <c r="GG81" i="10"/>
  <c r="GH81" i="10"/>
  <c r="GE114" i="10"/>
  <c r="GM114" i="10"/>
  <c r="GF114" i="10"/>
  <c r="GG114" i="10"/>
  <c r="GH114" i="10"/>
  <c r="GI114" i="10"/>
  <c r="GB114" i="10"/>
  <c r="GJ114" i="10"/>
  <c r="GC114" i="10"/>
  <c r="GK114" i="10"/>
  <c r="GL114" i="10"/>
  <c r="GD114" i="10"/>
  <c r="GI105" i="10"/>
  <c r="GB105" i="10"/>
  <c r="GJ105" i="10"/>
  <c r="GC105" i="10"/>
  <c r="GK105" i="10"/>
  <c r="GD105" i="10"/>
  <c r="GL105" i="10"/>
  <c r="GE105" i="10"/>
  <c r="GM105" i="10"/>
  <c r="GF105" i="10"/>
  <c r="GG105" i="10"/>
  <c r="GH105" i="10"/>
  <c r="GI101" i="10"/>
  <c r="GB101" i="10"/>
  <c r="GJ101" i="10"/>
  <c r="GC101" i="10"/>
  <c r="GK101" i="10"/>
  <c r="GD101" i="10"/>
  <c r="GL101" i="10"/>
  <c r="GE101" i="10"/>
  <c r="GM101" i="10"/>
  <c r="GF101" i="10"/>
  <c r="GG101" i="10"/>
  <c r="GH101" i="10"/>
  <c r="GE90" i="10"/>
  <c r="GM90" i="10"/>
  <c r="GF90" i="10"/>
  <c r="GG90" i="10"/>
  <c r="GH90" i="10"/>
  <c r="GI90" i="10"/>
  <c r="GB90" i="10"/>
  <c r="GJ90" i="10"/>
  <c r="GC90" i="10"/>
  <c r="GK90" i="10"/>
  <c r="GD90" i="10"/>
  <c r="GL90" i="10"/>
  <c r="GI77" i="10"/>
  <c r="GB77" i="10"/>
  <c r="GJ77" i="10"/>
  <c r="GC77" i="10"/>
  <c r="GK77" i="10"/>
  <c r="GD77" i="10"/>
  <c r="GL77" i="10"/>
  <c r="GE77" i="10"/>
  <c r="GM77" i="10"/>
  <c r="GF77" i="10"/>
  <c r="GG77" i="10"/>
  <c r="GH77" i="10"/>
  <c r="GF37" i="10"/>
  <c r="GG37" i="10"/>
  <c r="GH37" i="10"/>
  <c r="GI37" i="10"/>
  <c r="GB37" i="10"/>
  <c r="GJ37" i="10"/>
  <c r="GC37" i="10"/>
  <c r="GK37" i="10"/>
  <c r="GD37" i="10"/>
  <c r="GL37" i="10"/>
  <c r="GM37" i="10"/>
  <c r="GE37" i="10"/>
  <c r="GH141" i="10"/>
  <c r="GI141" i="10"/>
  <c r="GB141" i="10"/>
  <c r="GJ141" i="10"/>
  <c r="GC141" i="10"/>
  <c r="GK141" i="10"/>
  <c r="GD141" i="10"/>
  <c r="GL141" i="10"/>
  <c r="GE141" i="10"/>
  <c r="GM141" i="10"/>
  <c r="GF141" i="10"/>
  <c r="GG141" i="10"/>
  <c r="GC149" i="10"/>
  <c r="GK149" i="10"/>
  <c r="GE149" i="10"/>
  <c r="GM149" i="10"/>
  <c r="GF149" i="10"/>
  <c r="GB149" i="10"/>
  <c r="GL149" i="10"/>
  <c r="GD149" i="10"/>
  <c r="GG149" i="10"/>
  <c r="GH149" i="10"/>
  <c r="GI149" i="10"/>
  <c r="GJ149" i="10"/>
  <c r="GC157" i="10"/>
  <c r="GK157" i="10"/>
  <c r="GE157" i="10"/>
  <c r="GM157" i="10"/>
  <c r="GF157" i="10"/>
  <c r="GH157" i="10"/>
  <c r="GI157" i="10"/>
  <c r="GJ157" i="10"/>
  <c r="GD157" i="10"/>
  <c r="GG157" i="10"/>
  <c r="GL157" i="10"/>
  <c r="GB157" i="10"/>
  <c r="GD130" i="10"/>
  <c r="GL130" i="10"/>
  <c r="GE130" i="10"/>
  <c r="GM130" i="10"/>
  <c r="GF130" i="10"/>
  <c r="GG130" i="10"/>
  <c r="GH130" i="10"/>
  <c r="GI130" i="10"/>
  <c r="GB130" i="10"/>
  <c r="GJ130" i="10"/>
  <c r="GC130" i="10"/>
  <c r="GK130" i="10"/>
  <c r="GI118" i="10"/>
  <c r="GB118" i="10"/>
  <c r="GJ118" i="10"/>
  <c r="GC118" i="10"/>
  <c r="GK118" i="10"/>
  <c r="GG118" i="10"/>
  <c r="GH118" i="10"/>
  <c r="GL118" i="10"/>
  <c r="GM118" i="10"/>
  <c r="GD118" i="10"/>
  <c r="GE118" i="10"/>
  <c r="GF118" i="10"/>
  <c r="GB48" i="10"/>
  <c r="GJ48" i="10"/>
  <c r="GC48" i="10"/>
  <c r="GK48" i="10"/>
  <c r="GD48" i="10"/>
  <c r="GL48" i="10"/>
  <c r="GE48" i="10"/>
  <c r="GM48" i="10"/>
  <c r="GF48" i="10"/>
  <c r="GG48" i="10"/>
  <c r="GH48" i="10"/>
  <c r="GI48" i="10"/>
  <c r="GI99" i="10"/>
  <c r="GB99" i="10"/>
  <c r="GJ99" i="10"/>
  <c r="GC99" i="10"/>
  <c r="GK99" i="10"/>
  <c r="GD99" i="10"/>
  <c r="GL99" i="10"/>
  <c r="GE99" i="10"/>
  <c r="GM99" i="10"/>
  <c r="GF99" i="10"/>
  <c r="GG99" i="10"/>
  <c r="GH99" i="10"/>
  <c r="GE92" i="10"/>
  <c r="GM92" i="10"/>
  <c r="GF92" i="10"/>
  <c r="GG92" i="10"/>
  <c r="GH92" i="10"/>
  <c r="GI92" i="10"/>
  <c r="GB92" i="10"/>
  <c r="GJ92" i="10"/>
  <c r="GC92" i="10"/>
  <c r="GK92" i="10"/>
  <c r="GD92" i="10"/>
  <c r="GL92" i="10"/>
  <c r="GF67" i="10"/>
  <c r="GG67" i="10"/>
  <c r="GH67" i="10"/>
  <c r="GI67" i="10"/>
  <c r="GB67" i="10"/>
  <c r="GJ67" i="10"/>
  <c r="GC67" i="10"/>
  <c r="GK67" i="10"/>
  <c r="GD67" i="10"/>
  <c r="GL67" i="10"/>
  <c r="GE67" i="10"/>
  <c r="GM67" i="10"/>
  <c r="GB52" i="10"/>
  <c r="GJ52" i="10"/>
  <c r="GC52" i="10"/>
  <c r="GK52" i="10"/>
  <c r="GD52" i="10"/>
  <c r="GL52" i="10"/>
  <c r="GE52" i="10"/>
  <c r="GM52" i="10"/>
  <c r="GF52" i="10"/>
  <c r="GG52" i="10"/>
  <c r="GH52" i="10"/>
  <c r="GI52" i="10"/>
  <c r="GB46" i="10"/>
  <c r="GJ46" i="10"/>
  <c r="GC46" i="10"/>
  <c r="GK46" i="10"/>
  <c r="GD46" i="10"/>
  <c r="GL46" i="10"/>
  <c r="GE46" i="10"/>
  <c r="GM46" i="10"/>
  <c r="GF46" i="10"/>
  <c r="GG46" i="10"/>
  <c r="GH46" i="10"/>
  <c r="GI46" i="10"/>
  <c r="GF17" i="10"/>
  <c r="GG17" i="10"/>
  <c r="GH17" i="10"/>
  <c r="GI17" i="10"/>
  <c r="GB17" i="10"/>
  <c r="GJ17" i="10"/>
  <c r="GC17" i="10"/>
  <c r="GK17" i="10"/>
  <c r="GD17" i="10"/>
  <c r="GL17" i="10"/>
  <c r="GE17" i="10"/>
  <c r="GM17" i="10"/>
  <c r="GH127" i="10"/>
  <c r="GI127" i="10"/>
  <c r="GB127" i="10"/>
  <c r="GJ127" i="10"/>
  <c r="GC127" i="10"/>
  <c r="GK127" i="10"/>
  <c r="GD127" i="10"/>
  <c r="GL127" i="10"/>
  <c r="GE127" i="10"/>
  <c r="GM127" i="10"/>
  <c r="GF127" i="10"/>
  <c r="GG127" i="10"/>
  <c r="GH123" i="10"/>
  <c r="GI123" i="10"/>
  <c r="GB123" i="10"/>
  <c r="GJ123" i="10"/>
  <c r="GC123" i="10"/>
  <c r="GK123" i="10"/>
  <c r="GD123" i="10"/>
  <c r="GL123" i="10"/>
  <c r="GE123" i="10"/>
  <c r="GM123" i="10"/>
  <c r="GF123" i="10"/>
  <c r="GG123" i="10"/>
  <c r="GE82" i="10"/>
  <c r="GM82" i="10"/>
  <c r="GF82" i="10"/>
  <c r="GG82" i="10"/>
  <c r="GH82" i="10"/>
  <c r="GI82" i="10"/>
  <c r="GB82" i="10"/>
  <c r="GJ82" i="10"/>
  <c r="GC82" i="10"/>
  <c r="GK82" i="10"/>
  <c r="GL82" i="10"/>
  <c r="GD82" i="10"/>
  <c r="GE74" i="10"/>
  <c r="GM74" i="10"/>
  <c r="GF74" i="10"/>
  <c r="GG74" i="10"/>
  <c r="GH74" i="10"/>
  <c r="GI74" i="10"/>
  <c r="GB74" i="10"/>
  <c r="GJ74" i="10"/>
  <c r="GC74" i="10"/>
  <c r="GK74" i="10"/>
  <c r="GD74" i="10"/>
  <c r="GL74" i="10"/>
  <c r="GF59" i="10"/>
  <c r="GG59" i="10"/>
  <c r="GH59" i="10"/>
  <c r="GI59" i="10"/>
  <c r="GB59" i="10"/>
  <c r="GJ59" i="10"/>
  <c r="GC59" i="10"/>
  <c r="GK59" i="10"/>
  <c r="GD59" i="10"/>
  <c r="GL59" i="10"/>
  <c r="GE59" i="10"/>
  <c r="GM59" i="10"/>
  <c r="GF49" i="10"/>
  <c r="GG49" i="10"/>
  <c r="GH49" i="10"/>
  <c r="GI49" i="10"/>
  <c r="GB49" i="10"/>
  <c r="GJ49" i="10"/>
  <c r="GC49" i="10"/>
  <c r="GK49" i="10"/>
  <c r="GD49" i="10"/>
  <c r="GL49" i="10"/>
  <c r="GE49" i="10"/>
  <c r="GM49" i="10"/>
  <c r="GF31" i="10"/>
  <c r="GG31" i="10"/>
  <c r="GH31" i="10"/>
  <c r="GI31" i="10"/>
  <c r="GB31" i="10"/>
  <c r="GJ31" i="10"/>
  <c r="GC31" i="10"/>
  <c r="GK31" i="10"/>
  <c r="GD31" i="10"/>
  <c r="GL31" i="10"/>
  <c r="GE31" i="10"/>
  <c r="GM31" i="10"/>
  <c r="GF25" i="10"/>
  <c r="GG25" i="10"/>
  <c r="GH25" i="10"/>
  <c r="GI25" i="10"/>
  <c r="GB25" i="10"/>
  <c r="GJ25" i="10"/>
  <c r="GC25" i="10"/>
  <c r="GK25" i="10"/>
  <c r="GD25" i="10"/>
  <c r="GL25" i="10"/>
  <c r="GE25" i="10"/>
  <c r="GM25" i="10"/>
  <c r="GI120" i="10"/>
  <c r="GB120" i="10"/>
  <c r="GJ120" i="10"/>
  <c r="GC120" i="10"/>
  <c r="GK120" i="10"/>
  <c r="GH120" i="10"/>
  <c r="GL120" i="10"/>
  <c r="GM120" i="10"/>
  <c r="GD120" i="10"/>
  <c r="GE120" i="10"/>
  <c r="GF120" i="10"/>
  <c r="GG120" i="10"/>
  <c r="GE102" i="10"/>
  <c r="GM102" i="10"/>
  <c r="GF102" i="10"/>
  <c r="GG102" i="10"/>
  <c r="GH102" i="10"/>
  <c r="GI102" i="10"/>
  <c r="GB102" i="10"/>
  <c r="GJ102" i="10"/>
  <c r="GC102" i="10"/>
  <c r="GK102" i="10"/>
  <c r="GD102" i="10"/>
  <c r="GL102" i="10"/>
  <c r="GE78" i="10"/>
  <c r="GM78" i="10"/>
  <c r="GF78" i="10"/>
  <c r="GG78" i="10"/>
  <c r="GH78" i="10"/>
  <c r="GI78" i="10"/>
  <c r="GB78" i="10"/>
  <c r="GJ78" i="10"/>
  <c r="GC78" i="10"/>
  <c r="GK78" i="10"/>
  <c r="GD78" i="10"/>
  <c r="GL78" i="10"/>
  <c r="GF57" i="10"/>
  <c r="GG57" i="10"/>
  <c r="GH57" i="10"/>
  <c r="GI57" i="10"/>
  <c r="GB57" i="10"/>
  <c r="GJ57" i="10"/>
  <c r="GC57" i="10"/>
  <c r="GK57" i="10"/>
  <c r="GD57" i="10"/>
  <c r="GL57" i="10"/>
  <c r="GE57" i="10"/>
  <c r="GM57" i="10"/>
  <c r="GF53" i="10"/>
  <c r="GG53" i="10"/>
  <c r="GH53" i="10"/>
  <c r="GI53" i="10"/>
  <c r="GB53" i="10"/>
  <c r="GJ53" i="10"/>
  <c r="GC53" i="10"/>
  <c r="GK53" i="10"/>
  <c r="GD53" i="10"/>
  <c r="GL53" i="10"/>
  <c r="GM53" i="10"/>
  <c r="GE53" i="10"/>
  <c r="HJ47" i="10"/>
  <c r="GM15" i="10"/>
  <c r="GE15" i="10"/>
  <c r="GI15" i="10"/>
  <c r="HK47" i="10"/>
  <c r="FJ138" i="10"/>
  <c r="FN138" i="10"/>
  <c r="FJ133" i="10"/>
  <c r="FN133" i="10"/>
  <c r="FJ141" i="10"/>
  <c r="FN141" i="10"/>
  <c r="FJ93" i="10"/>
  <c r="FN93" i="10"/>
  <c r="FN80" i="10"/>
  <c r="FJ80" i="10"/>
  <c r="FN128" i="10"/>
  <c r="FJ128" i="10"/>
  <c r="FJ116" i="10"/>
  <c r="FN116" i="10"/>
  <c r="FJ101" i="10"/>
  <c r="FN101" i="10"/>
  <c r="FJ90" i="10"/>
  <c r="FN90" i="10"/>
  <c r="FN88" i="10"/>
  <c r="FJ88" i="10"/>
  <c r="FJ45" i="10"/>
  <c r="FN45" i="10"/>
  <c r="FN161" i="10"/>
  <c r="FJ161" i="10"/>
  <c r="FJ127" i="10"/>
  <c r="FN127" i="10"/>
  <c r="FJ31" i="10"/>
  <c r="FN31" i="10"/>
  <c r="FJ82" i="10"/>
  <c r="FN82" i="10"/>
  <c r="FN153" i="10"/>
  <c r="FJ153" i="10"/>
  <c r="FJ146" i="10"/>
  <c r="FN146" i="10"/>
  <c r="FN129" i="10"/>
  <c r="FJ129" i="10"/>
  <c r="FJ117" i="10"/>
  <c r="FN117" i="10"/>
  <c r="FN64" i="10"/>
  <c r="FJ64" i="10"/>
  <c r="FJ30" i="10"/>
  <c r="FN30" i="10"/>
  <c r="FJ15" i="10"/>
  <c r="FN15" i="10"/>
  <c r="FJ130" i="10"/>
  <c r="FN130" i="10"/>
  <c r="FN120" i="10"/>
  <c r="FJ120" i="10"/>
  <c r="FJ114" i="10"/>
  <c r="FN114" i="10"/>
  <c r="FJ110" i="10"/>
  <c r="FN110" i="10"/>
  <c r="FJ99" i="10"/>
  <c r="FN99" i="10"/>
  <c r="FJ74" i="10"/>
  <c r="FN74" i="10"/>
  <c r="FJ62" i="10"/>
  <c r="FN62" i="10"/>
  <c r="FJ54" i="10"/>
  <c r="FN54" i="10"/>
  <c r="FJ46" i="10"/>
  <c r="FN46" i="10"/>
  <c r="FJ118" i="10"/>
  <c r="FN118" i="10"/>
  <c r="FN112" i="10"/>
  <c r="FJ112" i="10"/>
  <c r="FJ108" i="10"/>
  <c r="FN108" i="10"/>
  <c r="FJ98" i="10"/>
  <c r="FN98" i="10"/>
  <c r="FJ59" i="10"/>
  <c r="FN59" i="10"/>
  <c r="FJ53" i="10"/>
  <c r="FN53" i="10"/>
  <c r="FJ18" i="10"/>
  <c r="FN18" i="10"/>
  <c r="FJ149" i="10"/>
  <c r="FN149" i="10"/>
  <c r="FJ42" i="10"/>
  <c r="FN42" i="10"/>
  <c r="FJ157" i="10"/>
  <c r="FN157" i="10"/>
  <c r="FJ131" i="10"/>
  <c r="FN131" i="10"/>
  <c r="FJ123" i="10"/>
  <c r="FN123" i="10"/>
  <c r="FJ109" i="10"/>
  <c r="FN109" i="10"/>
  <c r="FJ52" i="10"/>
  <c r="FN52" i="10"/>
  <c r="FJ44" i="10"/>
  <c r="FN44" i="10"/>
  <c r="FN40" i="10"/>
  <c r="FJ40" i="10"/>
  <c r="FF25" i="10"/>
  <c r="FN25" i="10"/>
  <c r="FJ25" i="10"/>
  <c r="FJ23" i="10"/>
  <c r="FN23" i="10"/>
  <c r="FJ100" i="10"/>
  <c r="FN100" i="10"/>
  <c r="FN160" i="10"/>
  <c r="FJ160" i="10"/>
  <c r="FJ154" i="10"/>
  <c r="FN154" i="10"/>
  <c r="FJ76" i="10"/>
  <c r="FN76" i="10"/>
  <c r="FJ34" i="10"/>
  <c r="FN34" i="10"/>
  <c r="FJ27" i="10"/>
  <c r="FN27" i="10"/>
  <c r="FN33" i="10"/>
  <c r="FJ33" i="10"/>
  <c r="FJ105" i="10"/>
  <c r="FN105" i="10"/>
  <c r="FJ92" i="10"/>
  <c r="FN92" i="10"/>
  <c r="FJ86" i="10"/>
  <c r="FN86" i="10"/>
  <c r="FN81" i="10"/>
  <c r="FJ81" i="10"/>
  <c r="FN63" i="10"/>
  <c r="FJ63" i="10"/>
  <c r="FN49" i="10"/>
  <c r="FJ49" i="10"/>
  <c r="FJ70" i="10"/>
  <c r="FN70" i="10"/>
  <c r="FN145" i="10"/>
  <c r="FJ145" i="10"/>
  <c r="FN104" i="10"/>
  <c r="FJ104" i="10"/>
  <c r="FJ50" i="10"/>
  <c r="FN50" i="10"/>
  <c r="FJ17" i="10"/>
  <c r="FN17" i="10"/>
  <c r="FN103" i="10"/>
  <c r="FJ103" i="10"/>
  <c r="FJ77" i="10"/>
  <c r="FN77" i="10"/>
  <c r="FJ67" i="10"/>
  <c r="FN67" i="10"/>
  <c r="FN47" i="10"/>
  <c r="FJ47" i="10"/>
  <c r="FN55" i="10"/>
  <c r="FJ55" i="10"/>
  <c r="FN137" i="10"/>
  <c r="FJ137" i="10"/>
  <c r="FN121" i="10"/>
  <c r="FJ121" i="10"/>
  <c r="FN113" i="10"/>
  <c r="FJ113" i="10"/>
  <c r="FJ102" i="10"/>
  <c r="FN102" i="10"/>
  <c r="FJ91" i="10"/>
  <c r="FN91" i="10"/>
  <c r="FJ78" i="10"/>
  <c r="FN78" i="10"/>
  <c r="FJ60" i="10"/>
  <c r="FN60" i="10"/>
  <c r="FN48" i="10"/>
  <c r="FJ48" i="10"/>
  <c r="FJ26" i="10"/>
  <c r="FN26" i="10"/>
  <c r="FJ125" i="10"/>
  <c r="FN125" i="10"/>
  <c r="FJ94" i="10"/>
  <c r="FN94" i="10"/>
  <c r="FN71" i="10"/>
  <c r="FJ71" i="10"/>
  <c r="FN57" i="10"/>
  <c r="FJ57" i="10"/>
  <c r="FJ37" i="10"/>
  <c r="FN37" i="10"/>
  <c r="FJ22" i="10"/>
  <c r="FN22" i="10"/>
  <c r="ET125" i="9"/>
  <c r="FH157" i="10"/>
  <c r="FP157" i="10"/>
  <c r="FR157" i="10"/>
  <c r="FI157" i="10"/>
  <c r="FQ157" i="10"/>
  <c r="FK157" i="10"/>
  <c r="FL157" i="10"/>
  <c r="FM157" i="10"/>
  <c r="FO157" i="10"/>
  <c r="FF157" i="10"/>
  <c r="FG157" i="10"/>
  <c r="FR127" i="10"/>
  <c r="FK127" i="10"/>
  <c r="FL127" i="10"/>
  <c r="FM127" i="10"/>
  <c r="FF127" i="10"/>
  <c r="FI127" i="10"/>
  <c r="FQ127" i="10"/>
  <c r="FG127" i="10"/>
  <c r="FH127" i="10"/>
  <c r="FO127" i="10"/>
  <c r="FP127" i="10"/>
  <c r="FK100" i="10"/>
  <c r="FL100" i="10"/>
  <c r="FM100" i="10"/>
  <c r="FF100" i="10"/>
  <c r="FG100" i="10"/>
  <c r="FO100" i="10"/>
  <c r="FH100" i="10"/>
  <c r="FP100" i="10"/>
  <c r="FI100" i="10"/>
  <c r="FR100" i="10"/>
  <c r="FQ100" i="10"/>
  <c r="FI70" i="10"/>
  <c r="FQ70" i="10"/>
  <c r="FR70" i="10"/>
  <c r="FK70" i="10"/>
  <c r="FL70" i="10"/>
  <c r="FM70" i="10"/>
  <c r="FF70" i="10"/>
  <c r="FG70" i="10"/>
  <c r="FH70" i="10"/>
  <c r="FO70" i="10"/>
  <c r="FP70" i="10"/>
  <c r="FL42" i="10"/>
  <c r="FM42" i="10"/>
  <c r="FF42" i="10"/>
  <c r="FG42" i="10"/>
  <c r="FO42" i="10"/>
  <c r="FH42" i="10"/>
  <c r="FP42" i="10"/>
  <c r="FI42" i="10"/>
  <c r="FQ42" i="10"/>
  <c r="FK42" i="10"/>
  <c r="FR42" i="10"/>
  <c r="FK31" i="10"/>
  <c r="FL31" i="10"/>
  <c r="FM31" i="10"/>
  <c r="FF31" i="10"/>
  <c r="FG31" i="10"/>
  <c r="FO31" i="10"/>
  <c r="FH31" i="10"/>
  <c r="FP31" i="10"/>
  <c r="FR31" i="10"/>
  <c r="FI31" i="10"/>
  <c r="FQ31" i="10"/>
  <c r="FH121" i="10"/>
  <c r="FP121" i="10"/>
  <c r="FI121" i="10"/>
  <c r="FQ121" i="10"/>
  <c r="FR121" i="10"/>
  <c r="FK121" i="10"/>
  <c r="FL121" i="10"/>
  <c r="FG121" i="10"/>
  <c r="FO121" i="10"/>
  <c r="FF121" i="10"/>
  <c r="FM121" i="10"/>
  <c r="FM82" i="10"/>
  <c r="FF82" i="10"/>
  <c r="FG82" i="10"/>
  <c r="FO82" i="10"/>
  <c r="FH82" i="10"/>
  <c r="FP82" i="10"/>
  <c r="FI82" i="10"/>
  <c r="FQ82" i="10"/>
  <c r="FR82" i="10"/>
  <c r="FK82" i="10"/>
  <c r="FL82" i="10"/>
  <c r="FI160" i="10"/>
  <c r="FQ160" i="10"/>
  <c r="FR160" i="10"/>
  <c r="FK160" i="10"/>
  <c r="FL160" i="10"/>
  <c r="FM160" i="10"/>
  <c r="FF160" i="10"/>
  <c r="FH160" i="10"/>
  <c r="FG160" i="10"/>
  <c r="FO160" i="10"/>
  <c r="FP160" i="10"/>
  <c r="FG154" i="10"/>
  <c r="FO154" i="10"/>
  <c r="FH154" i="10"/>
  <c r="FP154" i="10"/>
  <c r="FI154" i="10"/>
  <c r="FQ154" i="10"/>
  <c r="FR154" i="10"/>
  <c r="FL154" i="10"/>
  <c r="FF154" i="10"/>
  <c r="FK154" i="10"/>
  <c r="FM154" i="10"/>
  <c r="FM141" i="10"/>
  <c r="FF141" i="10"/>
  <c r="FG141" i="10"/>
  <c r="FO141" i="10"/>
  <c r="FK141" i="10"/>
  <c r="FL141" i="10"/>
  <c r="FP141" i="10"/>
  <c r="FQ141" i="10"/>
  <c r="FR141" i="10"/>
  <c r="FH141" i="10"/>
  <c r="FI141" i="10"/>
  <c r="FF93" i="10"/>
  <c r="FG93" i="10"/>
  <c r="FO93" i="10"/>
  <c r="FH93" i="10"/>
  <c r="FP93" i="10"/>
  <c r="FI93" i="10"/>
  <c r="FQ93" i="10"/>
  <c r="FR93" i="10"/>
  <c r="FK93" i="10"/>
  <c r="FM93" i="10"/>
  <c r="FL93" i="10"/>
  <c r="FG80" i="10"/>
  <c r="FO80" i="10"/>
  <c r="FH80" i="10"/>
  <c r="FP80" i="10"/>
  <c r="FI80" i="10"/>
  <c r="FQ80" i="10"/>
  <c r="FR80" i="10"/>
  <c r="FK80" i="10"/>
  <c r="FL80" i="10"/>
  <c r="FF80" i="10"/>
  <c r="FM80" i="10"/>
  <c r="FM128" i="10"/>
  <c r="FF128" i="10"/>
  <c r="FG128" i="10"/>
  <c r="FO128" i="10"/>
  <c r="FH128" i="10"/>
  <c r="FP128" i="10"/>
  <c r="FI128" i="10"/>
  <c r="FQ128" i="10"/>
  <c r="FL128" i="10"/>
  <c r="FK128" i="10"/>
  <c r="FR128" i="10"/>
  <c r="FI116" i="10"/>
  <c r="FQ116" i="10"/>
  <c r="FR116" i="10"/>
  <c r="FK116" i="10"/>
  <c r="FL116" i="10"/>
  <c r="FM116" i="10"/>
  <c r="FH116" i="10"/>
  <c r="FP116" i="10"/>
  <c r="FF116" i="10"/>
  <c r="FG116" i="10"/>
  <c r="FO116" i="10"/>
  <c r="FF101" i="10"/>
  <c r="FG101" i="10"/>
  <c r="FO101" i="10"/>
  <c r="FH101" i="10"/>
  <c r="FP101" i="10"/>
  <c r="FI101" i="10"/>
  <c r="FQ101" i="10"/>
  <c r="FR101" i="10"/>
  <c r="FK101" i="10"/>
  <c r="FL101" i="10"/>
  <c r="FM101" i="10"/>
  <c r="FM90" i="10"/>
  <c r="FF90" i="10"/>
  <c r="FG90" i="10"/>
  <c r="FO90" i="10"/>
  <c r="FH90" i="10"/>
  <c r="FP90" i="10"/>
  <c r="FI90" i="10"/>
  <c r="FQ90" i="10"/>
  <c r="FR90" i="10"/>
  <c r="FK90" i="10"/>
  <c r="FL90" i="10"/>
  <c r="FG88" i="10"/>
  <c r="FO88" i="10"/>
  <c r="FH88" i="10"/>
  <c r="FP88" i="10"/>
  <c r="FI88" i="10"/>
  <c r="FQ88" i="10"/>
  <c r="FR88" i="10"/>
  <c r="FK88" i="10"/>
  <c r="FL88" i="10"/>
  <c r="FF88" i="10"/>
  <c r="FM88" i="10"/>
  <c r="FM45" i="10"/>
  <c r="FF45" i="10"/>
  <c r="FG45" i="10"/>
  <c r="FO45" i="10"/>
  <c r="FH45" i="10"/>
  <c r="FP45" i="10"/>
  <c r="FI45" i="10"/>
  <c r="FQ45" i="10"/>
  <c r="FR45" i="10"/>
  <c r="FL45" i="10"/>
  <c r="FK45" i="10"/>
  <c r="FI145" i="10"/>
  <c r="FQ145" i="10"/>
  <c r="FR145" i="10"/>
  <c r="FK145" i="10"/>
  <c r="FG145" i="10"/>
  <c r="FO145" i="10"/>
  <c r="FH145" i="10"/>
  <c r="FL145" i="10"/>
  <c r="FM145" i="10"/>
  <c r="FP145" i="10"/>
  <c r="FF145" i="10"/>
  <c r="FL146" i="10"/>
  <c r="FM146" i="10"/>
  <c r="FF146" i="10"/>
  <c r="FR146" i="10"/>
  <c r="FK146" i="10"/>
  <c r="FO146" i="10"/>
  <c r="FP146" i="10"/>
  <c r="FQ146" i="10"/>
  <c r="FG146" i="10"/>
  <c r="FH146" i="10"/>
  <c r="FI146" i="10"/>
  <c r="FH129" i="10"/>
  <c r="FP129" i="10"/>
  <c r="FI129" i="10"/>
  <c r="FQ129" i="10"/>
  <c r="FR129" i="10"/>
  <c r="FK129" i="10"/>
  <c r="FL129" i="10"/>
  <c r="FG129" i="10"/>
  <c r="FO129" i="10"/>
  <c r="FM129" i="10"/>
  <c r="FF129" i="10"/>
  <c r="FL117" i="10"/>
  <c r="FM117" i="10"/>
  <c r="FF117" i="10"/>
  <c r="FG117" i="10"/>
  <c r="FO117" i="10"/>
  <c r="FH117" i="10"/>
  <c r="FP117" i="10"/>
  <c r="FK117" i="10"/>
  <c r="FI117" i="10"/>
  <c r="FQ117" i="10"/>
  <c r="FR117" i="10"/>
  <c r="FF64" i="10"/>
  <c r="FG64" i="10"/>
  <c r="FO64" i="10"/>
  <c r="FH64" i="10"/>
  <c r="FP64" i="10"/>
  <c r="FI64" i="10"/>
  <c r="FQ64" i="10"/>
  <c r="FR64" i="10"/>
  <c r="FK64" i="10"/>
  <c r="FM64" i="10"/>
  <c r="FL64" i="10"/>
  <c r="FH30" i="10"/>
  <c r="FP30" i="10"/>
  <c r="FI30" i="10"/>
  <c r="FQ30" i="10"/>
  <c r="FR30" i="10"/>
  <c r="FK30" i="10"/>
  <c r="FL30" i="10"/>
  <c r="FM30" i="10"/>
  <c r="FG30" i="10"/>
  <c r="FO30" i="10"/>
  <c r="FF30" i="10"/>
  <c r="FM15" i="10"/>
  <c r="FQ15" i="10"/>
  <c r="FK130" i="10"/>
  <c r="FL130" i="10"/>
  <c r="FM130" i="10"/>
  <c r="FF130" i="10"/>
  <c r="FG130" i="10"/>
  <c r="FO130" i="10"/>
  <c r="FR130" i="10"/>
  <c r="FP130" i="10"/>
  <c r="FQ130" i="10"/>
  <c r="FI130" i="10"/>
  <c r="FH130" i="10"/>
  <c r="FM120" i="10"/>
  <c r="FF120" i="10"/>
  <c r="FG120" i="10"/>
  <c r="FO120" i="10"/>
  <c r="FH120" i="10"/>
  <c r="FP120" i="10"/>
  <c r="FI120" i="10"/>
  <c r="FQ120" i="10"/>
  <c r="FL120" i="10"/>
  <c r="FR120" i="10"/>
  <c r="FK120" i="10"/>
  <c r="FK114" i="10"/>
  <c r="FL114" i="10"/>
  <c r="FM114" i="10"/>
  <c r="FF114" i="10"/>
  <c r="FG114" i="10"/>
  <c r="FO114" i="10"/>
  <c r="FR114" i="10"/>
  <c r="FH114" i="10"/>
  <c r="FI114" i="10"/>
  <c r="FP114" i="10"/>
  <c r="FQ114" i="10"/>
  <c r="FI110" i="10"/>
  <c r="FQ110" i="10"/>
  <c r="FR110" i="10"/>
  <c r="FK110" i="10"/>
  <c r="FL110" i="10"/>
  <c r="FM110" i="10"/>
  <c r="FF110" i="10"/>
  <c r="FG110" i="10"/>
  <c r="FP110" i="10"/>
  <c r="FH110" i="10"/>
  <c r="FO110" i="10"/>
  <c r="FH99" i="10"/>
  <c r="FP99" i="10"/>
  <c r="FI99" i="10"/>
  <c r="FQ99" i="10"/>
  <c r="FR99" i="10"/>
  <c r="FK99" i="10"/>
  <c r="FL99" i="10"/>
  <c r="FM99" i="10"/>
  <c r="FF99" i="10"/>
  <c r="FG99" i="10"/>
  <c r="FO99" i="10"/>
  <c r="FL133" i="10"/>
  <c r="FM133" i="10"/>
  <c r="FF133" i="10"/>
  <c r="FG133" i="10"/>
  <c r="FO133" i="10"/>
  <c r="FH133" i="10"/>
  <c r="FP133" i="10"/>
  <c r="FK133" i="10"/>
  <c r="FI133" i="10"/>
  <c r="FQ133" i="10"/>
  <c r="FR133" i="10"/>
  <c r="FM74" i="10"/>
  <c r="FF74" i="10"/>
  <c r="FG74" i="10"/>
  <c r="FO74" i="10"/>
  <c r="FH74" i="10"/>
  <c r="FP74" i="10"/>
  <c r="FI74" i="10"/>
  <c r="FQ74" i="10"/>
  <c r="FR74" i="10"/>
  <c r="FK74" i="10"/>
  <c r="FL74" i="10"/>
  <c r="FH62" i="10"/>
  <c r="FP62" i="10"/>
  <c r="FI62" i="10"/>
  <c r="FQ62" i="10"/>
  <c r="FR62" i="10"/>
  <c r="FK62" i="10"/>
  <c r="FL62" i="10"/>
  <c r="FM62" i="10"/>
  <c r="FG62" i="10"/>
  <c r="FO62" i="10"/>
  <c r="FF62" i="10"/>
  <c r="FH54" i="10"/>
  <c r="FP54" i="10"/>
  <c r="FI54" i="10"/>
  <c r="FQ54" i="10"/>
  <c r="FR54" i="10"/>
  <c r="FK54" i="10"/>
  <c r="FL54" i="10"/>
  <c r="FM54" i="10"/>
  <c r="FG54" i="10"/>
  <c r="FO54" i="10"/>
  <c r="FF54" i="10"/>
  <c r="FH46" i="10"/>
  <c r="FP46" i="10"/>
  <c r="FI46" i="10"/>
  <c r="FQ46" i="10"/>
  <c r="FR46" i="10"/>
  <c r="FK46" i="10"/>
  <c r="FL46" i="10"/>
  <c r="FM46" i="10"/>
  <c r="FG46" i="10"/>
  <c r="FO46" i="10"/>
  <c r="FF46" i="10"/>
  <c r="FG118" i="10"/>
  <c r="FO118" i="10"/>
  <c r="FH118" i="10"/>
  <c r="FP118" i="10"/>
  <c r="FI118" i="10"/>
  <c r="FQ118" i="10"/>
  <c r="FR118" i="10"/>
  <c r="FK118" i="10"/>
  <c r="FF118" i="10"/>
  <c r="FL118" i="10"/>
  <c r="FM118" i="10"/>
  <c r="FG112" i="10"/>
  <c r="FO112" i="10"/>
  <c r="FH112" i="10"/>
  <c r="FP112" i="10"/>
  <c r="FI112" i="10"/>
  <c r="FQ112" i="10"/>
  <c r="FR112" i="10"/>
  <c r="FK112" i="10"/>
  <c r="FL112" i="10"/>
  <c r="FF112" i="10"/>
  <c r="FM112" i="10"/>
  <c r="FK108" i="10"/>
  <c r="FL108" i="10"/>
  <c r="FM108" i="10"/>
  <c r="FF108" i="10"/>
  <c r="FG108" i="10"/>
  <c r="FO108" i="10"/>
  <c r="FH108" i="10"/>
  <c r="FP108" i="10"/>
  <c r="FQ108" i="10"/>
  <c r="FR108" i="10"/>
  <c r="FI108" i="10"/>
  <c r="FM98" i="10"/>
  <c r="FF98" i="10"/>
  <c r="FG98" i="10"/>
  <c r="FO98" i="10"/>
  <c r="FH98" i="10"/>
  <c r="FP98" i="10"/>
  <c r="FI98" i="10"/>
  <c r="FQ98" i="10"/>
  <c r="FR98" i="10"/>
  <c r="FL98" i="10"/>
  <c r="FK98" i="10"/>
  <c r="FG59" i="10"/>
  <c r="FO59" i="10"/>
  <c r="FH59" i="10"/>
  <c r="FP59" i="10"/>
  <c r="FI59" i="10"/>
  <c r="FQ59" i="10"/>
  <c r="FR59" i="10"/>
  <c r="FK59" i="10"/>
  <c r="FL59" i="10"/>
  <c r="FF59" i="10"/>
  <c r="FM59" i="10"/>
  <c r="FM53" i="10"/>
  <c r="FF53" i="10"/>
  <c r="FG53" i="10"/>
  <c r="FO53" i="10"/>
  <c r="FH53" i="10"/>
  <c r="FP53" i="10"/>
  <c r="FI53" i="10"/>
  <c r="FQ53" i="10"/>
  <c r="FR53" i="10"/>
  <c r="FL53" i="10"/>
  <c r="FK53" i="10"/>
  <c r="FL18" i="10"/>
  <c r="FM18" i="10"/>
  <c r="FF18" i="10"/>
  <c r="FG18" i="10"/>
  <c r="FO18" i="10"/>
  <c r="FH18" i="10"/>
  <c r="FP18" i="10"/>
  <c r="FI18" i="10"/>
  <c r="FQ18" i="10"/>
  <c r="FK18" i="10"/>
  <c r="FR18" i="10"/>
  <c r="FL161" i="10"/>
  <c r="FF161" i="10"/>
  <c r="FM161" i="10"/>
  <c r="FH161" i="10"/>
  <c r="FG161" i="10"/>
  <c r="FO161" i="10"/>
  <c r="FI161" i="10"/>
  <c r="FQ161" i="10"/>
  <c r="FK161" i="10"/>
  <c r="FR161" i="10"/>
  <c r="FP161" i="10"/>
  <c r="FH137" i="10"/>
  <c r="FP137" i="10"/>
  <c r="FI137" i="10"/>
  <c r="FQ137" i="10"/>
  <c r="FR137" i="10"/>
  <c r="FK137" i="10"/>
  <c r="FL137" i="10"/>
  <c r="FG137" i="10"/>
  <c r="FO137" i="10"/>
  <c r="FF137" i="10"/>
  <c r="FM137" i="10"/>
  <c r="FM149" i="10"/>
  <c r="FF149" i="10"/>
  <c r="FG149" i="10"/>
  <c r="FO149" i="10"/>
  <c r="FK149" i="10"/>
  <c r="FL149" i="10"/>
  <c r="FH149" i="10"/>
  <c r="FI149" i="10"/>
  <c r="FP149" i="10"/>
  <c r="FR149" i="10"/>
  <c r="FQ149" i="10"/>
  <c r="FF131" i="10"/>
  <c r="FG131" i="10"/>
  <c r="FO131" i="10"/>
  <c r="FH131" i="10"/>
  <c r="FP131" i="10"/>
  <c r="FI131" i="10"/>
  <c r="FQ131" i="10"/>
  <c r="FR131" i="10"/>
  <c r="FM131" i="10"/>
  <c r="FK131" i="10"/>
  <c r="FL131" i="10"/>
  <c r="FF123" i="10"/>
  <c r="FG123" i="10"/>
  <c r="FO123" i="10"/>
  <c r="FH123" i="10"/>
  <c r="FP123" i="10"/>
  <c r="FI123" i="10"/>
  <c r="FQ123" i="10"/>
  <c r="FR123" i="10"/>
  <c r="FM123" i="10"/>
  <c r="FK123" i="10"/>
  <c r="FL123" i="10"/>
  <c r="FF109" i="10"/>
  <c r="FG109" i="10"/>
  <c r="FO109" i="10"/>
  <c r="FH109" i="10"/>
  <c r="FP109" i="10"/>
  <c r="FI109" i="10"/>
  <c r="FQ109" i="10"/>
  <c r="FR109" i="10"/>
  <c r="FK109" i="10"/>
  <c r="FL109" i="10"/>
  <c r="FM109" i="10"/>
  <c r="FR52" i="10"/>
  <c r="FK52" i="10"/>
  <c r="FL52" i="10"/>
  <c r="FM52" i="10"/>
  <c r="FF52" i="10"/>
  <c r="FG52" i="10"/>
  <c r="FO52" i="10"/>
  <c r="FI52" i="10"/>
  <c r="FQ52" i="10"/>
  <c r="FH52" i="10"/>
  <c r="FP52" i="10"/>
  <c r="FR44" i="10"/>
  <c r="FK44" i="10"/>
  <c r="FL44" i="10"/>
  <c r="FM44" i="10"/>
  <c r="FF44" i="10"/>
  <c r="FG44" i="10"/>
  <c r="FO44" i="10"/>
  <c r="FI44" i="10"/>
  <c r="FQ44" i="10"/>
  <c r="FH44" i="10"/>
  <c r="FP44" i="10"/>
  <c r="FF40" i="10"/>
  <c r="FG40" i="10"/>
  <c r="FO40" i="10"/>
  <c r="FH40" i="10"/>
  <c r="FP40" i="10"/>
  <c r="FI40" i="10"/>
  <c r="FQ40" i="10"/>
  <c r="FR40" i="10"/>
  <c r="FK40" i="10"/>
  <c r="FM40" i="10"/>
  <c r="FL40" i="10"/>
  <c r="FI25" i="10"/>
  <c r="FQ25" i="10"/>
  <c r="FR25" i="10"/>
  <c r="FK25" i="10"/>
  <c r="FL25" i="10"/>
  <c r="FM25" i="10"/>
  <c r="FH25" i="10"/>
  <c r="FP25" i="10"/>
  <c r="FG25" i="10"/>
  <c r="FO25" i="10"/>
  <c r="FK23" i="10"/>
  <c r="FL23" i="10"/>
  <c r="FM23" i="10"/>
  <c r="FF23" i="10"/>
  <c r="FG23" i="10"/>
  <c r="FO23" i="10"/>
  <c r="FH23" i="10"/>
  <c r="FP23" i="10"/>
  <c r="FR23" i="10"/>
  <c r="FI23" i="10"/>
  <c r="FQ23" i="10"/>
  <c r="FK76" i="10"/>
  <c r="FL76" i="10"/>
  <c r="FM76" i="10"/>
  <c r="FF76" i="10"/>
  <c r="FG76" i="10"/>
  <c r="FO76" i="10"/>
  <c r="FH76" i="10"/>
  <c r="FP76" i="10"/>
  <c r="FQ76" i="10"/>
  <c r="FR76" i="10"/>
  <c r="FI76" i="10"/>
  <c r="FL34" i="10"/>
  <c r="FM34" i="10"/>
  <c r="FF34" i="10"/>
  <c r="FG34" i="10"/>
  <c r="FO34" i="10"/>
  <c r="FH34" i="10"/>
  <c r="FP34" i="10"/>
  <c r="FI34" i="10"/>
  <c r="FQ34" i="10"/>
  <c r="FK34" i="10"/>
  <c r="FR34" i="10"/>
  <c r="FG27" i="10"/>
  <c r="FO27" i="10"/>
  <c r="FH27" i="10"/>
  <c r="FP27" i="10"/>
  <c r="FI27" i="10"/>
  <c r="FQ27" i="10"/>
  <c r="FR27" i="10"/>
  <c r="FK27" i="10"/>
  <c r="FL27" i="10"/>
  <c r="FF27" i="10"/>
  <c r="FM27" i="10"/>
  <c r="FI33" i="10"/>
  <c r="FQ33" i="10"/>
  <c r="FR33" i="10"/>
  <c r="FK33" i="10"/>
  <c r="FL33" i="10"/>
  <c r="FM33" i="10"/>
  <c r="FF33" i="10"/>
  <c r="FH33" i="10"/>
  <c r="FP33" i="10"/>
  <c r="FG33" i="10"/>
  <c r="FO33" i="10"/>
  <c r="FR105" i="10"/>
  <c r="FK105" i="10"/>
  <c r="FL105" i="10"/>
  <c r="FM105" i="10"/>
  <c r="FF105" i="10"/>
  <c r="FG105" i="10"/>
  <c r="FO105" i="10"/>
  <c r="FH105" i="10"/>
  <c r="FQ105" i="10"/>
  <c r="FI105" i="10"/>
  <c r="FP105" i="10"/>
  <c r="FK92" i="10"/>
  <c r="FL92" i="10"/>
  <c r="FM92" i="10"/>
  <c r="FF92" i="10"/>
  <c r="FG92" i="10"/>
  <c r="FO92" i="10"/>
  <c r="FH92" i="10"/>
  <c r="FP92" i="10"/>
  <c r="FI92" i="10"/>
  <c r="FQ92" i="10"/>
  <c r="FR92" i="10"/>
  <c r="FI86" i="10"/>
  <c r="FQ86" i="10"/>
  <c r="FR86" i="10"/>
  <c r="FK86" i="10"/>
  <c r="FL86" i="10"/>
  <c r="FM86" i="10"/>
  <c r="FF86" i="10"/>
  <c r="FO86" i="10"/>
  <c r="FP86" i="10"/>
  <c r="FH86" i="10"/>
  <c r="FG86" i="10"/>
  <c r="FR81" i="10"/>
  <c r="FK81" i="10"/>
  <c r="FL81" i="10"/>
  <c r="FM81" i="10"/>
  <c r="FF81" i="10"/>
  <c r="FG81" i="10"/>
  <c r="FO81" i="10"/>
  <c r="FP81" i="10"/>
  <c r="FQ81" i="10"/>
  <c r="FI81" i="10"/>
  <c r="FH81" i="10"/>
  <c r="FK63" i="10"/>
  <c r="FL63" i="10"/>
  <c r="FM63" i="10"/>
  <c r="FF63" i="10"/>
  <c r="FG63" i="10"/>
  <c r="FO63" i="10"/>
  <c r="FH63" i="10"/>
  <c r="FP63" i="10"/>
  <c r="FR63" i="10"/>
  <c r="FI63" i="10"/>
  <c r="FQ63" i="10"/>
  <c r="FI49" i="10"/>
  <c r="FQ49" i="10"/>
  <c r="FR49" i="10"/>
  <c r="FK49" i="10"/>
  <c r="FL49" i="10"/>
  <c r="FM49" i="10"/>
  <c r="FF49" i="10"/>
  <c r="FH49" i="10"/>
  <c r="FP49" i="10"/>
  <c r="FG49" i="10"/>
  <c r="FO49" i="10"/>
  <c r="FK138" i="10"/>
  <c r="FL138" i="10"/>
  <c r="FM138" i="10"/>
  <c r="FF138" i="10"/>
  <c r="FG138" i="10"/>
  <c r="FO138" i="10"/>
  <c r="FR138" i="10"/>
  <c r="FH138" i="10"/>
  <c r="FI138" i="10"/>
  <c r="FP138" i="10"/>
  <c r="FQ138" i="10"/>
  <c r="FG153" i="10"/>
  <c r="FL153" i="10"/>
  <c r="FP153" i="10"/>
  <c r="FM153" i="10"/>
  <c r="FF153" i="10"/>
  <c r="FO153" i="10"/>
  <c r="FH153" i="10"/>
  <c r="FI153" i="10"/>
  <c r="FQ153" i="10"/>
  <c r="FR153" i="10"/>
  <c r="FK153" i="10"/>
  <c r="FG104" i="10"/>
  <c r="FO104" i="10"/>
  <c r="FH104" i="10"/>
  <c r="FP104" i="10"/>
  <c r="FI104" i="10"/>
  <c r="FQ104" i="10"/>
  <c r="FR104" i="10"/>
  <c r="FK104" i="10"/>
  <c r="FL104" i="10"/>
  <c r="FF104" i="10"/>
  <c r="FM104" i="10"/>
  <c r="FL50" i="10"/>
  <c r="FM50" i="10"/>
  <c r="FF50" i="10"/>
  <c r="FG50" i="10"/>
  <c r="FO50" i="10"/>
  <c r="FH50" i="10"/>
  <c r="FP50" i="10"/>
  <c r="FI50" i="10"/>
  <c r="FQ50" i="10"/>
  <c r="FK50" i="10"/>
  <c r="FR50" i="10"/>
  <c r="FI17" i="10"/>
  <c r="FQ17" i="10"/>
  <c r="FR17" i="10"/>
  <c r="FK17" i="10"/>
  <c r="FL17" i="10"/>
  <c r="FM17" i="10"/>
  <c r="FF17" i="10"/>
  <c r="FH17" i="10"/>
  <c r="FP17" i="10"/>
  <c r="FG17" i="10"/>
  <c r="FO17" i="10"/>
  <c r="FL103" i="10"/>
  <c r="FM103" i="10"/>
  <c r="FF103" i="10"/>
  <c r="FG103" i="10"/>
  <c r="FO103" i="10"/>
  <c r="FH103" i="10"/>
  <c r="FP103" i="10"/>
  <c r="FI103" i="10"/>
  <c r="FQ103" i="10"/>
  <c r="FR103" i="10"/>
  <c r="FK103" i="10"/>
  <c r="FF77" i="10"/>
  <c r="FG77" i="10"/>
  <c r="FO77" i="10"/>
  <c r="FH77" i="10"/>
  <c r="FP77" i="10"/>
  <c r="FI77" i="10"/>
  <c r="FQ77" i="10"/>
  <c r="FR77" i="10"/>
  <c r="FK77" i="10"/>
  <c r="FL77" i="10"/>
  <c r="FM77" i="10"/>
  <c r="FG67" i="10"/>
  <c r="FO67" i="10"/>
  <c r="FH67" i="10"/>
  <c r="FP67" i="10"/>
  <c r="FI67" i="10"/>
  <c r="FQ67" i="10"/>
  <c r="FR67" i="10"/>
  <c r="FK67" i="10"/>
  <c r="FL67" i="10"/>
  <c r="FF67" i="10"/>
  <c r="FM67" i="10"/>
  <c r="FK47" i="10"/>
  <c r="FL47" i="10"/>
  <c r="FM47" i="10"/>
  <c r="FF47" i="10"/>
  <c r="FG47" i="10"/>
  <c r="FO47" i="10"/>
  <c r="FH47" i="10"/>
  <c r="FP47" i="10"/>
  <c r="FR47" i="10"/>
  <c r="FI47" i="10"/>
  <c r="FQ47" i="10"/>
  <c r="FK55" i="10"/>
  <c r="FL55" i="10"/>
  <c r="FM55" i="10"/>
  <c r="FF55" i="10"/>
  <c r="FG55" i="10"/>
  <c r="FO55" i="10"/>
  <c r="FH55" i="10"/>
  <c r="FP55" i="10"/>
  <c r="FR55" i="10"/>
  <c r="FQ55" i="10"/>
  <c r="FI55" i="10"/>
  <c r="FK113" i="10"/>
  <c r="FL113" i="10"/>
  <c r="FM113" i="10"/>
  <c r="FF113" i="10"/>
  <c r="FG113" i="10"/>
  <c r="FO113" i="10"/>
  <c r="FP113" i="10"/>
  <c r="FQ113" i="10"/>
  <c r="FR113" i="10"/>
  <c r="FI113" i="10"/>
  <c r="FH113" i="10"/>
  <c r="FI102" i="10"/>
  <c r="FQ102" i="10"/>
  <c r="FR102" i="10"/>
  <c r="FK102" i="10"/>
  <c r="FL102" i="10"/>
  <c r="FM102" i="10"/>
  <c r="FF102" i="10"/>
  <c r="FG102" i="10"/>
  <c r="FH102" i="10"/>
  <c r="FO102" i="10"/>
  <c r="FP102" i="10"/>
  <c r="FH91" i="10"/>
  <c r="FP91" i="10"/>
  <c r="FI91" i="10"/>
  <c r="FQ91" i="10"/>
  <c r="FR91" i="10"/>
  <c r="FK91" i="10"/>
  <c r="FL91" i="10"/>
  <c r="FM91" i="10"/>
  <c r="FO91" i="10"/>
  <c r="FG91" i="10"/>
  <c r="FF91" i="10"/>
  <c r="FI78" i="10"/>
  <c r="FQ78" i="10"/>
  <c r="FR78" i="10"/>
  <c r="FK78" i="10"/>
  <c r="FL78" i="10"/>
  <c r="FM78" i="10"/>
  <c r="FF78" i="10"/>
  <c r="FG78" i="10"/>
  <c r="FP78" i="10"/>
  <c r="FH78" i="10"/>
  <c r="FO78" i="10"/>
  <c r="FR60" i="10"/>
  <c r="FK60" i="10"/>
  <c r="FL60" i="10"/>
  <c r="FM60" i="10"/>
  <c r="FF60" i="10"/>
  <c r="FG60" i="10"/>
  <c r="FO60" i="10"/>
  <c r="FI60" i="10"/>
  <c r="FQ60" i="10"/>
  <c r="FP60" i="10"/>
  <c r="FH60" i="10"/>
  <c r="FF48" i="10"/>
  <c r="FG48" i="10"/>
  <c r="FO48" i="10"/>
  <c r="FH48" i="10"/>
  <c r="FP48" i="10"/>
  <c r="FI48" i="10"/>
  <c r="FQ48" i="10"/>
  <c r="FR48" i="10"/>
  <c r="FK48" i="10"/>
  <c r="FM48" i="10"/>
  <c r="FL48" i="10"/>
  <c r="FL26" i="10"/>
  <c r="FM26" i="10"/>
  <c r="FF26" i="10"/>
  <c r="FG26" i="10"/>
  <c r="FO26" i="10"/>
  <c r="FH26" i="10"/>
  <c r="FP26" i="10"/>
  <c r="FI26" i="10"/>
  <c r="FQ26" i="10"/>
  <c r="FK26" i="10"/>
  <c r="FR26" i="10"/>
  <c r="FL125" i="10"/>
  <c r="FM125" i="10"/>
  <c r="FF125" i="10"/>
  <c r="FG125" i="10"/>
  <c r="FO125" i="10"/>
  <c r="FH125" i="10"/>
  <c r="FP125" i="10"/>
  <c r="FK125" i="10"/>
  <c r="FQ125" i="10"/>
  <c r="FR125" i="10"/>
  <c r="FI125" i="10"/>
  <c r="FI94" i="10"/>
  <c r="FQ94" i="10"/>
  <c r="FR94" i="10"/>
  <c r="FK94" i="10"/>
  <c r="FL94" i="10"/>
  <c r="FM94" i="10"/>
  <c r="FF94" i="10"/>
  <c r="FG94" i="10"/>
  <c r="FH94" i="10"/>
  <c r="FO94" i="10"/>
  <c r="FP94" i="10"/>
  <c r="FL71" i="10"/>
  <c r="FM71" i="10"/>
  <c r="FF71" i="10"/>
  <c r="FG71" i="10"/>
  <c r="FO71" i="10"/>
  <c r="FH71" i="10"/>
  <c r="FP71" i="10"/>
  <c r="FI71" i="10"/>
  <c r="FQ71" i="10"/>
  <c r="FR71" i="10"/>
  <c r="FK71" i="10"/>
  <c r="FI57" i="10"/>
  <c r="FQ57" i="10"/>
  <c r="FR57" i="10"/>
  <c r="FK57" i="10"/>
  <c r="FL57" i="10"/>
  <c r="FM57" i="10"/>
  <c r="FF57" i="10"/>
  <c r="FH57" i="10"/>
  <c r="FP57" i="10"/>
  <c r="FG57" i="10"/>
  <c r="FO57" i="10"/>
  <c r="FM37" i="10"/>
  <c r="FF37" i="10"/>
  <c r="FG37" i="10"/>
  <c r="FO37" i="10"/>
  <c r="FH37" i="10"/>
  <c r="FP37" i="10"/>
  <c r="FI37" i="10"/>
  <c r="FQ37" i="10"/>
  <c r="FR37" i="10"/>
  <c r="FL37" i="10"/>
  <c r="FK37" i="10"/>
  <c r="FH22" i="10"/>
  <c r="FP22" i="10"/>
  <c r="FI22" i="10"/>
  <c r="FQ22" i="10"/>
  <c r="FR22" i="10"/>
  <c r="FK22" i="10"/>
  <c r="FL22" i="10"/>
  <c r="FM22" i="10"/>
  <c r="FG22" i="10"/>
  <c r="FO22" i="10"/>
  <c r="FF22" i="10"/>
  <c r="FS88" i="10"/>
  <c r="FF15" i="10"/>
  <c r="FI15" i="10"/>
  <c r="GO90" i="10"/>
  <c r="GO67" i="10"/>
  <c r="GO132" i="10"/>
  <c r="GD15" i="10"/>
  <c r="GC15" i="10"/>
  <c r="GL15" i="10"/>
  <c r="GH15" i="10"/>
  <c r="GK15" i="10"/>
  <c r="GG15" i="10"/>
  <c r="GO31" i="10"/>
  <c r="FS127" i="10"/>
  <c r="FS44" i="10"/>
  <c r="FS40" i="10"/>
  <c r="FS121" i="10"/>
  <c r="FS45" i="10"/>
  <c r="FS128" i="10"/>
  <c r="FS116" i="10"/>
  <c r="FS92" i="10"/>
  <c r="FS63" i="10"/>
  <c r="FS129" i="10"/>
  <c r="FS117" i="10"/>
  <c r="FS50" i="10"/>
  <c r="FO15" i="10"/>
  <c r="FP15" i="10"/>
  <c r="FS120" i="10"/>
  <c r="FS77" i="10"/>
  <c r="FS118" i="10"/>
  <c r="FS94" i="10"/>
  <c r="FS71" i="10"/>
  <c r="FS47" i="10"/>
  <c r="FS131" i="10"/>
  <c r="FS123" i="10"/>
  <c r="FS74" i="10"/>
  <c r="FS125" i="10"/>
  <c r="FS18" i="10"/>
  <c r="FL15" i="10"/>
  <c r="FK15" i="10"/>
  <c r="FH15" i="10"/>
  <c r="FG15" i="10"/>
  <c r="FS55" i="10"/>
  <c r="FH55" i="9"/>
  <c r="IF147" i="10"/>
  <c r="IG147" i="10" s="1"/>
  <c r="HS147" i="10"/>
  <c r="DP141" i="9"/>
  <c r="FH149" i="9"/>
  <c r="FG149" i="9"/>
  <c r="FG125" i="9"/>
  <c r="GN132" i="10"/>
  <c r="DP84" i="9"/>
  <c r="EU138" i="9"/>
  <c r="EV138" i="9" s="1"/>
  <c r="HS55" i="10"/>
  <c r="GW155" i="10"/>
  <c r="DH150" i="9"/>
  <c r="DP149" i="9"/>
  <c r="JJ65" i="10"/>
  <c r="FU154" i="9"/>
  <c r="DU60" i="9"/>
  <c r="DH65" i="9"/>
  <c r="DP154" i="9"/>
  <c r="DU154" i="9"/>
  <c r="EG141" i="9"/>
  <c r="DP60" i="9"/>
  <c r="EH141" i="9"/>
  <c r="FP154" i="9"/>
  <c r="EC141" i="9"/>
  <c r="FH75" i="9"/>
  <c r="DH149" i="9"/>
  <c r="FG37" i="9"/>
  <c r="FG75" i="9"/>
  <c r="DU65" i="9"/>
  <c r="JJ47" i="10"/>
  <c r="FH37" i="9"/>
  <c r="DP65" i="9"/>
  <c r="DP125" i="9"/>
  <c r="HK65" i="10"/>
  <c r="EH60" i="9"/>
  <c r="GW65" i="10"/>
  <c r="FG57" i="9"/>
  <c r="HJ155" i="10"/>
  <c r="FH57" i="9"/>
  <c r="JA47" i="10"/>
  <c r="IF155" i="10"/>
  <c r="IG155" i="10" s="1"/>
  <c r="GA132" i="10"/>
  <c r="EG60" i="9"/>
  <c r="HS155" i="10"/>
  <c r="EC60" i="9"/>
  <c r="EG123" i="9"/>
  <c r="EC123" i="9"/>
  <c r="GO78" i="10"/>
  <c r="FT84" i="9"/>
  <c r="FU84" i="9"/>
  <c r="FS37" i="10"/>
  <c r="IF65" i="10"/>
  <c r="GA47" i="10"/>
  <c r="FG83" i="9"/>
  <c r="GN47" i="10"/>
  <c r="EP19" i="9"/>
  <c r="GO47" i="10"/>
  <c r="HS65" i="10"/>
  <c r="EU19" i="9"/>
  <c r="EV19" i="9" s="1"/>
  <c r="JB115" i="10"/>
  <c r="FS81" i="10"/>
  <c r="FS86" i="10"/>
  <c r="FG38" i="9"/>
  <c r="FS15" i="10"/>
  <c r="JA147" i="10"/>
  <c r="JB147" i="10"/>
  <c r="DU63" i="9"/>
  <c r="FS79" i="10"/>
  <c r="FT38" i="9"/>
  <c r="DU105" i="9"/>
  <c r="EG106" i="9"/>
  <c r="FU38" i="9"/>
  <c r="FP38" i="9"/>
  <c r="EG84" i="9"/>
  <c r="EH84" i="9"/>
  <c r="DP105" i="9"/>
  <c r="ET19" i="9"/>
  <c r="DH125" i="9"/>
  <c r="EC106" i="9"/>
  <c r="FU123" i="9"/>
  <c r="GO131" i="10"/>
  <c r="GN131" i="10"/>
  <c r="GA131" i="10"/>
  <c r="GO130" i="10"/>
  <c r="GN130" i="10"/>
  <c r="GA130" i="10"/>
  <c r="GO129" i="10"/>
  <c r="GN129" i="10"/>
  <c r="GA129" i="10"/>
  <c r="GO128" i="10"/>
  <c r="GN128" i="10"/>
  <c r="GA128" i="10"/>
  <c r="GO123" i="10"/>
  <c r="GN123" i="10"/>
  <c r="GA123" i="10"/>
  <c r="JW123" i="10"/>
  <c r="JJ123" i="10"/>
  <c r="GO117" i="10"/>
  <c r="GN117" i="10"/>
  <c r="GA117" i="10"/>
  <c r="JW117" i="10"/>
  <c r="JJ117" i="10"/>
  <c r="IF114" i="10"/>
  <c r="HS114" i="10"/>
  <c r="IF113" i="10"/>
  <c r="HS113" i="10"/>
  <c r="JW108" i="10"/>
  <c r="JJ108" i="10"/>
  <c r="IF105" i="10"/>
  <c r="HS105" i="10"/>
  <c r="IF103" i="10"/>
  <c r="HS103" i="10"/>
  <c r="IF100" i="10"/>
  <c r="HS100" i="10"/>
  <c r="GO100" i="10"/>
  <c r="GN100" i="10"/>
  <c r="GA100" i="10"/>
  <c r="JJ98" i="10"/>
  <c r="IF93" i="10"/>
  <c r="HS93" i="10"/>
  <c r="IF91" i="10"/>
  <c r="HS91" i="10"/>
  <c r="IF88" i="10"/>
  <c r="HS88" i="10"/>
  <c r="GO88" i="10"/>
  <c r="GN88" i="10"/>
  <c r="GA88" i="10"/>
  <c r="IF86" i="10"/>
  <c r="HS86" i="10"/>
  <c r="JW82" i="10"/>
  <c r="JJ82" i="10"/>
  <c r="JW81" i="10"/>
  <c r="JJ81" i="10"/>
  <c r="JW80" i="10"/>
  <c r="JJ80" i="10"/>
  <c r="IF78" i="10"/>
  <c r="HS78" i="10"/>
  <c r="IF76" i="10"/>
  <c r="HS76" i="10"/>
  <c r="JW74" i="10"/>
  <c r="JJ74" i="10"/>
  <c r="JW71" i="10"/>
  <c r="JJ71" i="10"/>
  <c r="JW70" i="10"/>
  <c r="JJ70" i="10"/>
  <c r="IF64" i="10"/>
  <c r="HS64" i="10"/>
  <c r="GO64" i="10"/>
  <c r="GN64" i="10"/>
  <c r="GA64" i="10"/>
  <c r="GA59" i="10"/>
  <c r="GN59" i="10"/>
  <c r="JW59" i="10"/>
  <c r="JJ59" i="10"/>
  <c r="GO49" i="10"/>
  <c r="GN49" i="10"/>
  <c r="GA49" i="10"/>
  <c r="JW49" i="10"/>
  <c r="JJ49" i="10"/>
  <c r="IF46" i="10"/>
  <c r="HS46" i="10"/>
  <c r="IF45" i="10"/>
  <c r="HS45" i="10"/>
  <c r="IF44" i="10"/>
  <c r="HS44" i="10"/>
  <c r="GA42" i="10"/>
  <c r="GN42" i="10"/>
  <c r="JW42" i="10"/>
  <c r="JJ42" i="10"/>
  <c r="IF40" i="10"/>
  <c r="HS40" i="10"/>
  <c r="IF37" i="10"/>
  <c r="HS37" i="10"/>
  <c r="IF34" i="10"/>
  <c r="HS34" i="10"/>
  <c r="HK33" i="10"/>
  <c r="GW33" i="10"/>
  <c r="HJ33" i="10"/>
  <c r="JW31" i="10"/>
  <c r="JJ31" i="10"/>
  <c r="GA30" i="10"/>
  <c r="GN30" i="10"/>
  <c r="JW30" i="10"/>
  <c r="JJ30" i="10"/>
  <c r="JW27" i="10"/>
  <c r="JJ27" i="10"/>
  <c r="GO26" i="10"/>
  <c r="GA26" i="10"/>
  <c r="GN26" i="10"/>
  <c r="JW26" i="10"/>
  <c r="JJ26" i="10"/>
  <c r="JW25" i="10"/>
  <c r="JJ25" i="10"/>
  <c r="JW23" i="10"/>
  <c r="JJ23" i="10"/>
  <c r="JW22" i="10"/>
  <c r="JJ22" i="10"/>
  <c r="IF18" i="10"/>
  <c r="HS18" i="10"/>
  <c r="IF17" i="10"/>
  <c r="HS17" i="10"/>
  <c r="HK15" i="10"/>
  <c r="GW15" i="10"/>
  <c r="HJ15" i="10"/>
  <c r="FS113" i="10"/>
  <c r="HK108" i="10"/>
  <c r="HJ108" i="10"/>
  <c r="GW108" i="10"/>
  <c r="HK105" i="10"/>
  <c r="HJ105" i="10"/>
  <c r="GW105" i="10"/>
  <c r="JB104" i="10"/>
  <c r="JA104" i="10"/>
  <c r="FS102" i="10"/>
  <c r="HK101" i="10"/>
  <c r="HJ101" i="10"/>
  <c r="GW101" i="10"/>
  <c r="JA100" i="10"/>
  <c r="JB98" i="10"/>
  <c r="JA98" i="10"/>
  <c r="HK90" i="10"/>
  <c r="GW90" i="10"/>
  <c r="HJ90" i="10"/>
  <c r="HK88" i="10"/>
  <c r="HJ88" i="10"/>
  <c r="GW88" i="10"/>
  <c r="HK86" i="10"/>
  <c r="HJ86" i="10"/>
  <c r="GW86" i="10"/>
  <c r="HK77" i="10"/>
  <c r="HJ77" i="10"/>
  <c r="GW77" i="10"/>
  <c r="JB64" i="10"/>
  <c r="JA64" i="10"/>
  <c r="HK59" i="10"/>
  <c r="GW59" i="10"/>
  <c r="HJ59" i="10"/>
  <c r="HK53" i="10"/>
  <c r="GW53" i="10"/>
  <c r="HJ53" i="10"/>
  <c r="JB52" i="10"/>
  <c r="JA52" i="10"/>
  <c r="JB50" i="10"/>
  <c r="JA50" i="10"/>
  <c r="FS46" i="10"/>
  <c r="HK45" i="10"/>
  <c r="GW45" i="10"/>
  <c r="HJ45" i="10"/>
  <c r="JB44" i="10"/>
  <c r="JA44" i="10"/>
  <c r="JB42" i="10"/>
  <c r="JA42" i="10"/>
  <c r="JB40" i="10"/>
  <c r="JA40" i="10"/>
  <c r="GA33" i="10"/>
  <c r="GN33" i="10"/>
  <c r="JB30" i="10"/>
  <c r="JA30" i="10"/>
  <c r="HK30" i="10"/>
  <c r="HJ30" i="10"/>
  <c r="GW30" i="10"/>
  <c r="HK27" i="10"/>
  <c r="HJ27" i="10"/>
  <c r="GW27" i="10"/>
  <c r="HJ22" i="10"/>
  <c r="HK22" i="10"/>
  <c r="GW22" i="10"/>
  <c r="HK18" i="10"/>
  <c r="GW18" i="10"/>
  <c r="HJ18" i="10"/>
  <c r="FS80" i="10"/>
  <c r="FS48" i="10"/>
  <c r="FS27" i="10"/>
  <c r="FS26" i="10"/>
  <c r="IF130" i="10"/>
  <c r="HS130" i="10"/>
  <c r="IF125" i="10"/>
  <c r="HS125" i="10"/>
  <c r="IF123" i="10"/>
  <c r="HS123" i="10"/>
  <c r="JW121" i="10"/>
  <c r="JJ121" i="10"/>
  <c r="IF118" i="10"/>
  <c r="HS118" i="10"/>
  <c r="IF117" i="10"/>
  <c r="HS117" i="10"/>
  <c r="IF116" i="10"/>
  <c r="HS116" i="10"/>
  <c r="GO114" i="10"/>
  <c r="GN114" i="10"/>
  <c r="GA114" i="10"/>
  <c r="JW114" i="10"/>
  <c r="JJ114" i="10"/>
  <c r="GO112" i="10"/>
  <c r="GA112" i="10"/>
  <c r="GN112" i="10"/>
  <c r="JW112" i="10"/>
  <c r="JJ112" i="10"/>
  <c r="IF109" i="10"/>
  <c r="HS109" i="10"/>
  <c r="JW105" i="10"/>
  <c r="JJ105" i="10"/>
  <c r="JW104" i="10"/>
  <c r="JJ104" i="10"/>
  <c r="JW103" i="10"/>
  <c r="JJ103" i="10"/>
  <c r="JJ102" i="10"/>
  <c r="JW101" i="10"/>
  <c r="JJ101" i="10"/>
  <c r="IF101" i="10"/>
  <c r="HS101" i="10"/>
  <c r="GO99" i="10"/>
  <c r="GN99" i="10"/>
  <c r="GA99" i="10"/>
  <c r="JW94" i="10"/>
  <c r="JJ94" i="10"/>
  <c r="JW93" i="10"/>
  <c r="JJ93" i="10"/>
  <c r="JW92" i="10"/>
  <c r="JJ92" i="10"/>
  <c r="JW91" i="10"/>
  <c r="JJ91" i="10"/>
  <c r="IF90" i="10"/>
  <c r="HS90" i="10"/>
  <c r="GA90" i="10"/>
  <c r="GN90" i="10"/>
  <c r="GO86" i="10"/>
  <c r="GA86" i="10"/>
  <c r="GN86" i="10"/>
  <c r="IF82" i="10"/>
  <c r="HS82" i="10"/>
  <c r="IF80" i="10"/>
  <c r="HS80" i="10"/>
  <c r="JW78" i="10"/>
  <c r="JJ78" i="10"/>
  <c r="JW77" i="10"/>
  <c r="JJ77" i="10"/>
  <c r="JW76" i="10"/>
  <c r="JJ76" i="10"/>
  <c r="IF71" i="10"/>
  <c r="HS71" i="10"/>
  <c r="JW67" i="10"/>
  <c r="JJ67" i="10"/>
  <c r="IF67" i="10"/>
  <c r="HS67" i="10"/>
  <c r="GO63" i="10"/>
  <c r="GN63" i="10"/>
  <c r="GA63" i="10"/>
  <c r="GO62" i="10"/>
  <c r="GN62" i="10"/>
  <c r="GA62" i="10"/>
  <c r="JW62" i="10"/>
  <c r="JJ62" i="10"/>
  <c r="GO54" i="10"/>
  <c r="GN54" i="10"/>
  <c r="GA54" i="10"/>
  <c r="JW54" i="10"/>
  <c r="JJ54" i="10"/>
  <c r="GO52" i="10"/>
  <c r="GN52" i="10"/>
  <c r="GA52" i="10"/>
  <c r="JW52" i="10"/>
  <c r="JJ52" i="10"/>
  <c r="GO45" i="10"/>
  <c r="GN45" i="10"/>
  <c r="GA45" i="10"/>
  <c r="JW45" i="10"/>
  <c r="JJ45" i="10"/>
  <c r="IF42" i="10"/>
  <c r="HS42" i="10"/>
  <c r="GO40" i="10"/>
  <c r="GN40" i="10"/>
  <c r="GA40" i="10"/>
  <c r="JW40" i="10"/>
  <c r="JJ40" i="10"/>
  <c r="GO37" i="10"/>
  <c r="GN37" i="10"/>
  <c r="GA37" i="10"/>
  <c r="JW37" i="10"/>
  <c r="JJ37" i="10"/>
  <c r="JB33" i="10"/>
  <c r="JA33" i="10"/>
  <c r="IF25" i="10"/>
  <c r="HS25" i="10"/>
  <c r="IF22" i="10"/>
  <c r="HS22" i="10"/>
  <c r="GO18" i="10"/>
  <c r="GN18" i="10"/>
  <c r="GA18" i="10"/>
  <c r="GO17" i="10"/>
  <c r="GN17" i="10"/>
  <c r="GA17" i="10"/>
  <c r="JB15" i="10"/>
  <c r="JA15" i="10"/>
  <c r="HK131" i="10"/>
  <c r="HJ131" i="10"/>
  <c r="GW131" i="10"/>
  <c r="HK129" i="10"/>
  <c r="HJ129" i="10"/>
  <c r="GW129" i="10"/>
  <c r="HK113" i="10"/>
  <c r="GW113" i="10"/>
  <c r="HJ113" i="10"/>
  <c r="HK112" i="10"/>
  <c r="HJ112" i="10"/>
  <c r="GW112" i="10"/>
  <c r="FS112" i="10"/>
  <c r="FS108" i="10"/>
  <c r="FS105" i="10"/>
  <c r="GW104" i="10"/>
  <c r="HJ104" i="10"/>
  <c r="JA103" i="10"/>
  <c r="FS101" i="10"/>
  <c r="HK100" i="10"/>
  <c r="HJ100" i="10"/>
  <c r="GW100" i="10"/>
  <c r="JB99" i="10"/>
  <c r="JA99" i="10"/>
  <c r="FS98" i="10"/>
  <c r="FS90" i="10"/>
  <c r="FS82" i="10"/>
  <c r="HK80" i="10"/>
  <c r="HJ80" i="10"/>
  <c r="GW80" i="10"/>
  <c r="HK74" i="10"/>
  <c r="HJ74" i="10"/>
  <c r="GW74" i="10"/>
  <c r="HK70" i="10"/>
  <c r="HJ70" i="10"/>
  <c r="GW70" i="10"/>
  <c r="FS67" i="10"/>
  <c r="HK64" i="10"/>
  <c r="HJ64" i="10"/>
  <c r="GW64" i="10"/>
  <c r="FS59" i="10"/>
  <c r="HK54" i="10"/>
  <c r="GW54" i="10"/>
  <c r="HJ54" i="10"/>
  <c r="JB53" i="10"/>
  <c r="JA53" i="10"/>
  <c r="HK50" i="10"/>
  <c r="GW50" i="10"/>
  <c r="HJ50" i="10"/>
  <c r="JB49" i="10"/>
  <c r="JA49" i="10"/>
  <c r="HK44" i="10"/>
  <c r="GW44" i="10"/>
  <c r="HJ44" i="10"/>
  <c r="HK40" i="10"/>
  <c r="GW40" i="10"/>
  <c r="HJ40" i="10"/>
  <c r="JB37" i="10"/>
  <c r="JA37" i="10"/>
  <c r="IF15" i="10"/>
  <c r="HS15" i="10"/>
  <c r="FS62" i="10"/>
  <c r="JW98" i="10"/>
  <c r="GO42" i="10"/>
  <c r="FS93" i="10"/>
  <c r="JW102" i="10"/>
  <c r="GO59" i="10"/>
  <c r="FS34" i="10"/>
  <c r="JW131" i="10"/>
  <c r="JJ131" i="10"/>
  <c r="JW130" i="10"/>
  <c r="JJ130" i="10"/>
  <c r="JW129" i="10"/>
  <c r="JJ129" i="10"/>
  <c r="JW128" i="10"/>
  <c r="JJ128" i="10"/>
  <c r="GO127" i="10"/>
  <c r="GN127" i="10"/>
  <c r="GA127" i="10"/>
  <c r="JW127" i="10"/>
  <c r="JJ127" i="10"/>
  <c r="GO125" i="10"/>
  <c r="GN125" i="10"/>
  <c r="GA125" i="10"/>
  <c r="IF121" i="10"/>
  <c r="HS121" i="10"/>
  <c r="IF120" i="10"/>
  <c r="HS120" i="10"/>
  <c r="GO118" i="10"/>
  <c r="GN118" i="10"/>
  <c r="GA118" i="10"/>
  <c r="JW118" i="10"/>
  <c r="JJ118" i="10"/>
  <c r="GO116" i="10"/>
  <c r="GN116" i="10"/>
  <c r="GA116" i="10"/>
  <c r="JW116" i="10"/>
  <c r="JJ116" i="10"/>
  <c r="IF112" i="10"/>
  <c r="HS112" i="10"/>
  <c r="GO110" i="10"/>
  <c r="GN110" i="10"/>
  <c r="GA110" i="10"/>
  <c r="JW110" i="10"/>
  <c r="JJ110" i="10"/>
  <c r="GO109" i="10"/>
  <c r="GA109" i="10"/>
  <c r="GN109" i="10"/>
  <c r="JW109" i="10"/>
  <c r="JJ109" i="10"/>
  <c r="GO108" i="10"/>
  <c r="GA108" i="10"/>
  <c r="GN108" i="10"/>
  <c r="IF104" i="10"/>
  <c r="HS104" i="10"/>
  <c r="IF102" i="10"/>
  <c r="HS102" i="10"/>
  <c r="JW100" i="10"/>
  <c r="JJ100" i="10"/>
  <c r="IF98" i="10"/>
  <c r="HS98" i="10"/>
  <c r="GO98" i="10"/>
  <c r="GN98" i="10"/>
  <c r="GA98" i="10"/>
  <c r="IF94" i="10"/>
  <c r="HS94" i="10"/>
  <c r="IF92" i="10"/>
  <c r="HS92" i="10"/>
  <c r="JW88" i="10"/>
  <c r="JJ88" i="10"/>
  <c r="GO82" i="10"/>
  <c r="GA82" i="10"/>
  <c r="GN82" i="10"/>
  <c r="GO81" i="10"/>
  <c r="GA81" i="10"/>
  <c r="GN81" i="10"/>
  <c r="GO80" i="10"/>
  <c r="GA80" i="10"/>
  <c r="GN80" i="10"/>
  <c r="IF77" i="10"/>
  <c r="HS77" i="10"/>
  <c r="GO74" i="10"/>
  <c r="GA74" i="10"/>
  <c r="GN74" i="10"/>
  <c r="GO71" i="10"/>
  <c r="GA71" i="10"/>
  <c r="GN71" i="10"/>
  <c r="GO70" i="10"/>
  <c r="GA70" i="10"/>
  <c r="GN70" i="10"/>
  <c r="JW64" i="10"/>
  <c r="JJ64" i="10"/>
  <c r="IF62" i="10"/>
  <c r="HS62" i="10"/>
  <c r="GO60" i="10"/>
  <c r="GN60" i="10"/>
  <c r="GA60" i="10"/>
  <c r="JW60" i="10"/>
  <c r="JJ60" i="10"/>
  <c r="IF57" i="10"/>
  <c r="HS57" i="10"/>
  <c r="IF54" i="10"/>
  <c r="HS54" i="10"/>
  <c r="IF53" i="10"/>
  <c r="HS53" i="10"/>
  <c r="IF52" i="10"/>
  <c r="HS52" i="10"/>
  <c r="GO50" i="10"/>
  <c r="GN50" i="10"/>
  <c r="GA50" i="10"/>
  <c r="JW50" i="10"/>
  <c r="JJ50" i="10"/>
  <c r="GO48" i="10"/>
  <c r="GN48" i="10"/>
  <c r="GA48" i="10"/>
  <c r="JW48" i="10"/>
  <c r="JJ48" i="10"/>
  <c r="GA31" i="10"/>
  <c r="GN31" i="10"/>
  <c r="GO27" i="10"/>
  <c r="GN27" i="10"/>
  <c r="GA27" i="10"/>
  <c r="GO25" i="10"/>
  <c r="GN25" i="10"/>
  <c r="GA25" i="10"/>
  <c r="GO23" i="10"/>
  <c r="GN23" i="10"/>
  <c r="GA23" i="10"/>
  <c r="GO22" i="10"/>
  <c r="GN22" i="10"/>
  <c r="GA22" i="10"/>
  <c r="HK130" i="10"/>
  <c r="HJ130" i="10"/>
  <c r="GW130" i="10"/>
  <c r="HK128" i="10"/>
  <c r="GW128" i="10"/>
  <c r="HJ128" i="10"/>
  <c r="HK125" i="10"/>
  <c r="GW125" i="10"/>
  <c r="HJ125" i="10"/>
  <c r="HK118" i="10"/>
  <c r="GW118" i="10"/>
  <c r="HJ118" i="10"/>
  <c r="HK116" i="10"/>
  <c r="GW116" i="10"/>
  <c r="HJ116" i="10"/>
  <c r="HK114" i="10"/>
  <c r="GW114" i="10"/>
  <c r="HJ114" i="10"/>
  <c r="FS109" i="10"/>
  <c r="FS104" i="10"/>
  <c r="HK103" i="10"/>
  <c r="HJ103" i="10"/>
  <c r="GW103" i="10"/>
  <c r="JB102" i="10"/>
  <c r="JA102" i="10"/>
  <c r="FS100" i="10"/>
  <c r="HK99" i="10"/>
  <c r="GW99" i="10"/>
  <c r="HJ99" i="10"/>
  <c r="HK94" i="10"/>
  <c r="HJ94" i="10"/>
  <c r="GW94" i="10"/>
  <c r="HK92" i="10"/>
  <c r="HJ92" i="10"/>
  <c r="GW92" i="10"/>
  <c r="HK82" i="10"/>
  <c r="HJ82" i="10"/>
  <c r="GW82" i="10"/>
  <c r="HK81" i="10"/>
  <c r="HJ81" i="10"/>
  <c r="GW81" i="10"/>
  <c r="FS78" i="10"/>
  <c r="HK71" i="10"/>
  <c r="HJ71" i="10"/>
  <c r="GW71" i="10"/>
  <c r="HK67" i="10"/>
  <c r="GW67" i="10"/>
  <c r="HJ67" i="10"/>
  <c r="FS64" i="10"/>
  <c r="HK63" i="10"/>
  <c r="HJ63" i="10"/>
  <c r="GW63" i="10"/>
  <c r="JB62" i="10"/>
  <c r="JA62" i="10"/>
  <c r="JB60" i="10"/>
  <c r="JA60" i="10"/>
  <c r="HK57" i="10"/>
  <c r="GW57" i="10"/>
  <c r="HJ57" i="10"/>
  <c r="JB54" i="10"/>
  <c r="JA54" i="10"/>
  <c r="HK49" i="10"/>
  <c r="GW49" i="10"/>
  <c r="HJ49" i="10"/>
  <c r="JB48" i="10"/>
  <c r="JA48" i="10"/>
  <c r="JB46" i="10"/>
  <c r="JA46" i="10"/>
  <c r="FS42" i="10"/>
  <c r="HK37" i="10"/>
  <c r="GW37" i="10"/>
  <c r="HJ37" i="10"/>
  <c r="JB34" i="10"/>
  <c r="JA34" i="10"/>
  <c r="HK31" i="10"/>
  <c r="HJ31" i="10"/>
  <c r="GW31" i="10"/>
  <c r="FS31" i="10"/>
  <c r="FS30" i="10"/>
  <c r="JB26" i="10"/>
  <c r="JA26" i="10"/>
  <c r="HK26" i="10"/>
  <c r="HJ26" i="10"/>
  <c r="GW26" i="10"/>
  <c r="HK25" i="10"/>
  <c r="HJ25" i="10"/>
  <c r="GW25" i="10"/>
  <c r="GO15" i="10"/>
  <c r="GN15" i="10"/>
  <c r="GA15" i="10"/>
  <c r="FS70" i="10"/>
  <c r="GO33" i="10"/>
  <c r="FS76" i="10"/>
  <c r="FS17" i="10"/>
  <c r="IF131" i="10"/>
  <c r="HS131" i="10"/>
  <c r="IF129" i="10"/>
  <c r="HS129" i="10"/>
  <c r="IF128" i="10"/>
  <c r="HS128" i="10"/>
  <c r="IF127" i="10"/>
  <c r="HS127" i="10"/>
  <c r="JW125" i="10"/>
  <c r="JJ125" i="10"/>
  <c r="GO121" i="10"/>
  <c r="GA121" i="10"/>
  <c r="GN121" i="10"/>
  <c r="GO120" i="10"/>
  <c r="GA120" i="10"/>
  <c r="GN120" i="10"/>
  <c r="JW120" i="10"/>
  <c r="JJ120" i="10"/>
  <c r="GO113" i="10"/>
  <c r="GN113" i="10"/>
  <c r="GA113" i="10"/>
  <c r="JW113" i="10"/>
  <c r="JJ113" i="10"/>
  <c r="IF110" i="10"/>
  <c r="HS110" i="10"/>
  <c r="IF108" i="10"/>
  <c r="HS108" i="10"/>
  <c r="GO105" i="10"/>
  <c r="GA105" i="10"/>
  <c r="GN105" i="10"/>
  <c r="GO104" i="10"/>
  <c r="GA104" i="10"/>
  <c r="GN104" i="10"/>
  <c r="GO103" i="10"/>
  <c r="GA103" i="10"/>
  <c r="GN103" i="10"/>
  <c r="GO102" i="10"/>
  <c r="GA102" i="10"/>
  <c r="GN102" i="10"/>
  <c r="GO101" i="10"/>
  <c r="GN101" i="10"/>
  <c r="GA101" i="10"/>
  <c r="JW99" i="10"/>
  <c r="JJ99" i="10"/>
  <c r="HS99" i="10"/>
  <c r="GN94" i="10"/>
  <c r="GO94" i="10"/>
  <c r="GA94" i="10"/>
  <c r="GN93" i="10"/>
  <c r="GO93" i="10"/>
  <c r="GA93" i="10"/>
  <c r="GN92" i="10"/>
  <c r="GO92" i="10"/>
  <c r="GA92" i="10"/>
  <c r="GN91" i="10"/>
  <c r="GO91" i="10"/>
  <c r="GA91" i="10"/>
  <c r="JW90" i="10"/>
  <c r="JJ90" i="10"/>
  <c r="JW86" i="10"/>
  <c r="JJ86" i="10"/>
  <c r="IF81" i="10"/>
  <c r="HS81" i="10"/>
  <c r="GA78" i="10"/>
  <c r="GN78" i="10"/>
  <c r="GO77" i="10"/>
  <c r="GA77" i="10"/>
  <c r="GN77" i="10"/>
  <c r="GO76" i="10"/>
  <c r="GA76" i="10"/>
  <c r="GN76" i="10"/>
  <c r="IF74" i="10"/>
  <c r="HS74" i="10"/>
  <c r="IF70" i="10"/>
  <c r="HS70" i="10"/>
  <c r="GA67" i="10"/>
  <c r="GN67" i="10"/>
  <c r="JW63" i="10"/>
  <c r="JJ63" i="10"/>
  <c r="IF63" i="10"/>
  <c r="HS63" i="10"/>
  <c r="IF60" i="10"/>
  <c r="HS60" i="10"/>
  <c r="IF59" i="10"/>
  <c r="HS59" i="10"/>
  <c r="GO57" i="10"/>
  <c r="GN57" i="10"/>
  <c r="GA57" i="10"/>
  <c r="JW57" i="10"/>
  <c r="JJ57" i="10"/>
  <c r="GO53" i="10"/>
  <c r="GN53" i="10"/>
  <c r="GA53" i="10"/>
  <c r="JW53" i="10"/>
  <c r="JJ53" i="10"/>
  <c r="IF50" i="10"/>
  <c r="HS50" i="10"/>
  <c r="IF49" i="10"/>
  <c r="HS49" i="10"/>
  <c r="IF48" i="10"/>
  <c r="HS48" i="10"/>
  <c r="GO46" i="10"/>
  <c r="GN46" i="10"/>
  <c r="GA46" i="10"/>
  <c r="JJ46" i="10"/>
  <c r="GO44" i="10"/>
  <c r="GN44" i="10"/>
  <c r="GA44" i="10"/>
  <c r="JW44" i="10"/>
  <c r="JJ44" i="10"/>
  <c r="GO34" i="10"/>
  <c r="GN34" i="10"/>
  <c r="GA34" i="10"/>
  <c r="JW34" i="10"/>
  <c r="JJ34" i="10"/>
  <c r="FS33" i="10"/>
  <c r="IF31" i="10"/>
  <c r="HS31" i="10"/>
  <c r="IF30" i="10"/>
  <c r="HS30" i="10"/>
  <c r="IF27" i="10"/>
  <c r="HS27" i="10"/>
  <c r="IF26" i="10"/>
  <c r="HS26" i="10"/>
  <c r="IF23" i="10"/>
  <c r="HS23" i="10"/>
  <c r="JW18" i="10"/>
  <c r="JJ18" i="10"/>
  <c r="JW17" i="10"/>
  <c r="JJ17" i="10"/>
  <c r="FR15" i="10"/>
  <c r="HK127" i="10"/>
  <c r="GW127" i="10"/>
  <c r="HJ127" i="10"/>
  <c r="HK123" i="10"/>
  <c r="GW123" i="10"/>
  <c r="HJ123" i="10"/>
  <c r="HK121" i="10"/>
  <c r="GW121" i="10"/>
  <c r="HJ121" i="10"/>
  <c r="HK120" i="10"/>
  <c r="HJ120" i="10"/>
  <c r="GW120" i="10"/>
  <c r="HK117" i="10"/>
  <c r="GW117" i="10"/>
  <c r="HJ117" i="10"/>
  <c r="FS114" i="10"/>
  <c r="HK110" i="10"/>
  <c r="HJ110" i="10"/>
  <c r="GW110" i="10"/>
  <c r="FS110" i="10"/>
  <c r="JB109" i="10"/>
  <c r="JA109" i="10"/>
  <c r="HK109" i="10"/>
  <c r="HJ109" i="10"/>
  <c r="GW109" i="10"/>
  <c r="JB105" i="10"/>
  <c r="JA105" i="10"/>
  <c r="FS103" i="10"/>
  <c r="HK102" i="10"/>
  <c r="HJ102" i="10"/>
  <c r="GW102" i="10"/>
  <c r="JA101" i="10"/>
  <c r="FS99" i="10"/>
  <c r="HK98" i="10"/>
  <c r="GW98" i="10"/>
  <c r="HJ98" i="10"/>
  <c r="HK93" i="10"/>
  <c r="HJ93" i="10"/>
  <c r="GW93" i="10"/>
  <c r="HK91" i="10"/>
  <c r="HJ91" i="10"/>
  <c r="GW91" i="10"/>
  <c r="JB82" i="10"/>
  <c r="JA82" i="10"/>
  <c r="HK78" i="10"/>
  <c r="HJ78" i="10"/>
  <c r="GW78" i="10"/>
  <c r="HK76" i="10"/>
  <c r="HJ76" i="10"/>
  <c r="GW76" i="10"/>
  <c r="HK62" i="10"/>
  <c r="GW62" i="10"/>
  <c r="HJ62" i="10"/>
  <c r="HK60" i="10"/>
  <c r="GW60" i="10"/>
  <c r="HJ60" i="10"/>
  <c r="JB59" i="10"/>
  <c r="JA59" i="10"/>
  <c r="JB57" i="10"/>
  <c r="JA57" i="10"/>
  <c r="HK52" i="10"/>
  <c r="GW52" i="10"/>
  <c r="HJ52" i="10"/>
  <c r="HK48" i="10"/>
  <c r="GW48" i="10"/>
  <c r="HJ48" i="10"/>
  <c r="HK46" i="10"/>
  <c r="GW46" i="10"/>
  <c r="HJ46" i="10"/>
  <c r="JB45" i="10"/>
  <c r="JA45" i="10"/>
  <c r="HK42" i="10"/>
  <c r="GW42" i="10"/>
  <c r="HJ42" i="10"/>
  <c r="HK34" i="10"/>
  <c r="GW34" i="10"/>
  <c r="HJ34" i="10"/>
  <c r="IF33" i="10"/>
  <c r="HS33" i="10"/>
  <c r="HK23" i="10"/>
  <c r="GW23" i="10"/>
  <c r="HJ23" i="10"/>
  <c r="HK17" i="10"/>
  <c r="GW17" i="10"/>
  <c r="HJ17" i="10"/>
  <c r="FS54" i="10"/>
  <c r="JW46" i="10"/>
  <c r="FS53" i="10"/>
  <c r="FS52" i="10"/>
  <c r="FS60" i="10"/>
  <c r="FS25" i="10"/>
  <c r="JB101" i="10"/>
  <c r="HK104" i="10"/>
  <c r="FS49" i="10"/>
  <c r="FS22" i="10"/>
  <c r="GO30" i="10"/>
  <c r="JB100" i="10"/>
  <c r="FS23" i="10"/>
  <c r="FS57" i="10"/>
  <c r="FS91" i="10"/>
  <c r="JB130" i="10"/>
  <c r="FS130" i="10"/>
  <c r="FP84" i="9"/>
  <c r="ET138" i="9"/>
  <c r="ET83" i="9"/>
  <c r="EG38" i="9"/>
  <c r="EP83" i="9"/>
  <c r="FT82" i="9"/>
  <c r="FU82" i="9"/>
  <c r="FH123" i="9"/>
  <c r="EP138" i="9"/>
  <c r="ET37" i="9"/>
  <c r="FG123" i="9"/>
  <c r="DU138" i="9"/>
  <c r="EU83" i="9"/>
  <c r="EV83" i="9" s="1"/>
  <c r="FH84" i="9"/>
  <c r="EP55" i="9"/>
  <c r="FG84" i="9"/>
  <c r="DH66" i="9"/>
  <c r="FP123" i="9"/>
  <c r="ET55" i="9"/>
  <c r="EU55" i="9"/>
  <c r="EV55" i="9" s="1"/>
  <c r="EP128" i="9"/>
  <c r="DP121" i="9"/>
  <c r="DU121" i="9"/>
  <c r="FT106" i="9"/>
  <c r="DU57" i="9"/>
  <c r="DP28" i="9"/>
  <c r="DH55" i="9"/>
  <c r="EU106" i="9"/>
  <c r="EV106" i="9" s="1"/>
  <c r="EH38" i="9"/>
  <c r="EU37" i="9"/>
  <c r="EV37" i="9" s="1"/>
  <c r="EC38" i="9"/>
  <c r="DU20" i="9"/>
  <c r="EP37" i="9"/>
  <c r="ET106" i="9"/>
  <c r="DU82" i="9"/>
  <c r="FG104" i="9"/>
  <c r="DH84" i="9"/>
  <c r="DU84" i="9"/>
  <c r="DH57" i="9"/>
  <c r="FT105" i="9"/>
  <c r="FU105" i="9"/>
  <c r="EG71" i="9"/>
  <c r="FP105" i="9"/>
  <c r="EC71" i="9"/>
  <c r="FP106" i="9"/>
  <c r="ET128" i="9"/>
  <c r="EU128" i="9"/>
  <c r="EC120" i="9"/>
  <c r="EH120" i="9"/>
  <c r="EG104" i="9"/>
  <c r="EH104" i="9"/>
  <c r="EC104" i="9"/>
  <c r="EU65" i="9"/>
  <c r="EV65" i="9" s="1"/>
  <c r="ET65" i="9"/>
  <c r="DH72" i="9"/>
  <c r="FS157" i="10"/>
  <c r="FP122" i="9"/>
  <c r="FU122" i="9"/>
  <c r="FT122" i="9"/>
  <c r="FP114" i="9"/>
  <c r="FT114" i="9"/>
  <c r="FU114" i="9"/>
  <c r="EP14" i="9"/>
  <c r="EU14" i="9"/>
  <c r="ET14" i="9"/>
  <c r="DH58" i="9"/>
  <c r="DH148" i="9"/>
  <c r="FH74" i="9"/>
  <c r="FG74" i="9"/>
  <c r="EG81" i="9"/>
  <c r="EC81" i="9"/>
  <c r="EH81" i="9"/>
  <c r="FP18" i="9"/>
  <c r="FU18" i="9"/>
  <c r="FT18" i="9"/>
  <c r="GO145" i="10"/>
  <c r="GN145" i="10"/>
  <c r="GA145" i="10"/>
  <c r="FT35" i="9"/>
  <c r="FP35" i="9"/>
  <c r="FU35" i="9"/>
  <c r="FU156" i="9"/>
  <c r="FT156" i="9"/>
  <c r="FP156" i="9"/>
  <c r="FH62" i="9"/>
  <c r="FG62" i="9"/>
  <c r="FH35" i="9"/>
  <c r="FG35" i="9"/>
  <c r="FH114" i="9"/>
  <c r="FG114" i="9"/>
  <c r="EU23" i="9"/>
  <c r="EP23" i="9"/>
  <c r="ET23" i="9"/>
  <c r="JB153" i="10"/>
  <c r="JA153" i="10"/>
  <c r="FP101" i="9"/>
  <c r="FU101" i="9"/>
  <c r="FT101" i="9"/>
  <c r="FU124" i="9"/>
  <c r="FP124" i="9"/>
  <c r="FT124" i="9"/>
  <c r="DU153" i="9"/>
  <c r="DP153" i="9"/>
  <c r="EU140" i="9"/>
  <c r="EV140" i="9" s="1"/>
  <c r="EP140" i="9"/>
  <c r="ET140" i="9"/>
  <c r="JA161" i="10"/>
  <c r="JB161" i="10"/>
  <c r="DP108" i="9"/>
  <c r="DU108" i="9"/>
  <c r="EP81" i="9"/>
  <c r="EU81" i="9"/>
  <c r="EV81" i="9" s="1"/>
  <c r="ET81" i="9"/>
  <c r="JB154" i="10"/>
  <c r="JA154" i="10"/>
  <c r="DH15" i="9"/>
  <c r="FU85" i="9"/>
  <c r="FP85" i="9"/>
  <c r="FT85" i="9"/>
  <c r="JJ157" i="10"/>
  <c r="JW157" i="10"/>
  <c r="EH18" i="9"/>
  <c r="EC18" i="9"/>
  <c r="EG18" i="9"/>
  <c r="DH23" i="9"/>
  <c r="FS149" i="10"/>
  <c r="EP120" i="9"/>
  <c r="EU120" i="9"/>
  <c r="EV120" i="9" s="1"/>
  <c r="ET120" i="9"/>
  <c r="HJ153" i="10"/>
  <c r="HK153" i="10"/>
  <c r="GW153" i="10"/>
  <c r="FH101" i="9"/>
  <c r="FG101" i="9"/>
  <c r="DP50" i="9"/>
  <c r="DU50" i="9"/>
  <c r="DP14" i="9"/>
  <c r="DU14" i="9"/>
  <c r="DT14" i="9"/>
  <c r="DP89" i="9"/>
  <c r="DU89" i="9"/>
  <c r="DH75" i="9"/>
  <c r="IF153" i="10"/>
  <c r="IG153" i="10" s="1"/>
  <c r="HS153" i="10"/>
  <c r="EU79" i="9"/>
  <c r="EV79" i="9" s="1"/>
  <c r="EP79" i="9"/>
  <c r="ET79" i="9"/>
  <c r="JJ153" i="10"/>
  <c r="JW153" i="10"/>
  <c r="EU27" i="9"/>
  <c r="EV27" i="9" s="1"/>
  <c r="EP27" i="9"/>
  <c r="ET27" i="9"/>
  <c r="FU145" i="9"/>
  <c r="FP145" i="9"/>
  <c r="FT145" i="9"/>
  <c r="EC62" i="9"/>
  <c r="EH62" i="9"/>
  <c r="EG62" i="9"/>
  <c r="DU104" i="9"/>
  <c r="DP104" i="9"/>
  <c r="DP156" i="9"/>
  <c r="DU156" i="9"/>
  <c r="JB160" i="10"/>
  <c r="JA160" i="10"/>
  <c r="FH151" i="9"/>
  <c r="FG151" i="9"/>
  <c r="FH156" i="9"/>
  <c r="FG156" i="9"/>
  <c r="EG49" i="9"/>
  <c r="EH49" i="9"/>
  <c r="EC49" i="9"/>
  <c r="DH21" i="9"/>
  <c r="EU31" i="9"/>
  <c r="EV31" i="9" s="1"/>
  <c r="EP31" i="9"/>
  <c r="ET31" i="9"/>
  <c r="FH145" i="9"/>
  <c r="FG145" i="9"/>
  <c r="FG14" i="9"/>
  <c r="FH140" i="9"/>
  <c r="FG140" i="9"/>
  <c r="DH40" i="9"/>
  <c r="EU62" i="9"/>
  <c r="ET62" i="9"/>
  <c r="EP62" i="9"/>
  <c r="FG95" i="9"/>
  <c r="FH95" i="9"/>
  <c r="JB136" i="10"/>
  <c r="JA136" i="10"/>
  <c r="DH35" i="9"/>
  <c r="EP89" i="9"/>
  <c r="EU89" i="9"/>
  <c r="ET89" i="9"/>
  <c r="DP126" i="9"/>
  <c r="DU126" i="9"/>
  <c r="JJ136" i="10"/>
  <c r="JW136" i="10"/>
  <c r="EP108" i="9"/>
  <c r="EU108" i="9"/>
  <c r="ET108" i="9"/>
  <c r="FU132" i="9"/>
  <c r="FT132" i="9"/>
  <c r="FP132" i="9"/>
  <c r="FH23" i="9"/>
  <c r="FG23" i="9"/>
  <c r="FG17" i="9"/>
  <c r="FH17" i="9"/>
  <c r="EU116" i="9"/>
  <c r="EP116" i="9"/>
  <c r="ET116" i="9"/>
  <c r="FU148" i="9"/>
  <c r="FT148" i="9"/>
  <c r="FP148" i="9"/>
  <c r="IF157" i="10"/>
  <c r="IG157" i="10" s="1"/>
  <c r="HS157" i="10"/>
  <c r="DH74" i="9"/>
  <c r="FS154" i="10"/>
  <c r="EU112" i="9"/>
  <c r="EP112" i="9"/>
  <c r="ET112" i="9"/>
  <c r="DU45" i="9"/>
  <c r="DP45" i="9"/>
  <c r="DU18" i="9"/>
  <c r="DP18" i="9"/>
  <c r="FG143" i="9"/>
  <c r="FH143" i="9"/>
  <c r="IF145" i="10"/>
  <c r="IG145" i="10" s="1"/>
  <c r="HS145" i="10"/>
  <c r="GA138" i="10"/>
  <c r="GO138" i="10"/>
  <c r="GN138" i="10"/>
  <c r="JB149" i="10"/>
  <c r="JA149" i="10"/>
  <c r="HJ137" i="10"/>
  <c r="GW137" i="10"/>
  <c r="HK137" i="10"/>
  <c r="DH89" i="9"/>
  <c r="FU95" i="9"/>
  <c r="FT95" i="9"/>
  <c r="FP95" i="9"/>
  <c r="EH128" i="9"/>
  <c r="EC128" i="9"/>
  <c r="EG128" i="9"/>
  <c r="DH41" i="9"/>
  <c r="DH93" i="9"/>
  <c r="FH15" i="9"/>
  <c r="FG15" i="9"/>
  <c r="IF141" i="10"/>
  <c r="IG141" i="10" s="1"/>
  <c r="HS141" i="10"/>
  <c r="GW146" i="10"/>
  <c r="HK146" i="10"/>
  <c r="HJ146" i="10"/>
  <c r="DH145" i="9"/>
  <c r="FH148" i="9"/>
  <c r="FG148" i="9"/>
  <c r="EC40" i="9"/>
  <c r="EH40" i="9"/>
  <c r="EG40" i="9"/>
  <c r="DU27" i="9"/>
  <c r="DP27" i="9"/>
  <c r="DU145" i="9"/>
  <c r="DP145" i="9"/>
  <c r="EG15" i="9"/>
  <c r="EH15" i="9"/>
  <c r="EC15" i="9"/>
  <c r="EG41" i="9"/>
  <c r="EC41" i="9"/>
  <c r="EH41" i="9"/>
  <c r="FS145" i="10"/>
  <c r="FT41" i="9"/>
  <c r="FU41" i="9"/>
  <c r="FP41" i="9"/>
  <c r="FP42" i="9"/>
  <c r="FU42" i="9"/>
  <c r="FT42" i="9"/>
  <c r="ET97" i="9"/>
  <c r="EP97" i="9"/>
  <c r="EU97" i="9"/>
  <c r="EU70" i="9"/>
  <c r="EV70" i="9" s="1"/>
  <c r="ET70" i="9"/>
  <c r="EP70" i="9"/>
  <c r="DH34" i="9"/>
  <c r="EG145" i="9"/>
  <c r="EC145" i="9"/>
  <c r="EH145" i="9"/>
  <c r="FU21" i="9"/>
  <c r="FT21" i="9"/>
  <c r="FP21" i="9"/>
  <c r="FP17" i="9"/>
  <c r="FU17" i="9"/>
  <c r="FT17" i="9"/>
  <c r="EG23" i="9"/>
  <c r="EH23" i="9"/>
  <c r="EC23" i="9"/>
  <c r="DH81" i="9"/>
  <c r="FH126" i="9"/>
  <c r="FG126" i="9"/>
  <c r="FS153" i="10"/>
  <c r="DU42" i="9"/>
  <c r="DP42" i="9"/>
  <c r="DP81" i="9"/>
  <c r="DU81" i="9"/>
  <c r="FH89" i="9"/>
  <c r="FG89" i="9"/>
  <c r="FS137" i="10"/>
  <c r="GW145" i="10"/>
  <c r="HJ145" i="10"/>
  <c r="HK145" i="10"/>
  <c r="DP49" i="9"/>
  <c r="DU49" i="9"/>
  <c r="DH156" i="9"/>
  <c r="JB145" i="10"/>
  <c r="JA145" i="10"/>
  <c r="IF136" i="10"/>
  <c r="IG136" i="10" s="1"/>
  <c r="HS136" i="10"/>
  <c r="FT27" i="9"/>
  <c r="FP27" i="9"/>
  <c r="FU27" i="9"/>
  <c r="EP18" i="9"/>
  <c r="ET18" i="9"/>
  <c r="EU18" i="9"/>
  <c r="FP31" i="9"/>
  <c r="FU31" i="9"/>
  <c r="FT31" i="9"/>
  <c r="FG132" i="9"/>
  <c r="FH132" i="9"/>
  <c r="DH101" i="9"/>
  <c r="ET45" i="9"/>
  <c r="EP45" i="9"/>
  <c r="EU45" i="9"/>
  <c r="EV45" i="9" s="1"/>
  <c r="EH153" i="9"/>
  <c r="EG153" i="9"/>
  <c r="EC153" i="9"/>
  <c r="EC151" i="9"/>
  <c r="EH151" i="9"/>
  <c r="EG151" i="9"/>
  <c r="EU148" i="9"/>
  <c r="EV148" i="9" s="1"/>
  <c r="EP148" i="9"/>
  <c r="ET148" i="9"/>
  <c r="DH124" i="9"/>
  <c r="DP74" i="9"/>
  <c r="DU74" i="9"/>
  <c r="HJ136" i="10"/>
  <c r="GW136" i="10"/>
  <c r="HK136" i="10"/>
  <c r="FG66" i="9"/>
  <c r="FH66" i="9"/>
  <c r="IF133" i="10"/>
  <c r="IG133" i="10" s="1"/>
  <c r="HS133" i="10"/>
  <c r="DH50" i="9"/>
  <c r="DH17" i="9"/>
  <c r="DH128" i="9"/>
  <c r="FP53" i="9"/>
  <c r="FU53" i="9"/>
  <c r="FT53" i="9"/>
  <c r="DH140" i="9"/>
  <c r="DH70" i="9"/>
  <c r="IF161" i="10"/>
  <c r="IG161" i="10" s="1"/>
  <c r="HS161" i="10"/>
  <c r="FP140" i="9"/>
  <c r="FU140" i="9"/>
  <c r="FT140" i="9"/>
  <c r="FU108" i="9"/>
  <c r="FT108" i="9"/>
  <c r="FP108" i="9"/>
  <c r="GW160" i="10"/>
  <c r="HK160" i="10"/>
  <c r="HJ160" i="10"/>
  <c r="HJ161" i="10"/>
  <c r="GW161" i="10"/>
  <c r="HK161" i="10"/>
  <c r="EH112" i="9"/>
  <c r="EC112" i="9"/>
  <c r="EG112" i="9"/>
  <c r="FP128" i="9"/>
  <c r="FU128" i="9"/>
  <c r="FT128" i="9"/>
  <c r="FH122" i="9"/>
  <c r="FG122" i="9"/>
  <c r="DH132" i="9"/>
  <c r="FH53" i="9"/>
  <c r="FG53" i="9"/>
  <c r="FU66" i="9"/>
  <c r="FT66" i="9"/>
  <c r="FP66" i="9"/>
  <c r="EU66" i="9"/>
  <c r="ET66" i="9"/>
  <c r="EP66" i="9"/>
  <c r="JW149" i="10"/>
  <c r="JJ149" i="10"/>
  <c r="FH85" i="9"/>
  <c r="FG85" i="9"/>
  <c r="JW145" i="10"/>
  <c r="JJ145" i="10"/>
  <c r="DU148" i="9"/>
  <c r="DP148" i="9"/>
  <c r="FP75" i="9"/>
  <c r="FU75" i="9"/>
  <c r="FT75" i="9"/>
  <c r="EC116" i="9"/>
  <c r="EH116" i="9"/>
  <c r="EG116" i="9"/>
  <c r="FP23" i="9"/>
  <c r="FU23" i="9"/>
  <c r="FT23" i="9"/>
  <c r="EP126" i="9"/>
  <c r="EU126" i="9"/>
  <c r="ET126" i="9"/>
  <c r="EG148" i="9"/>
  <c r="EH148" i="9"/>
  <c r="EC148" i="9"/>
  <c r="DU114" i="9"/>
  <c r="DP114" i="9"/>
  <c r="FH153" i="9"/>
  <c r="FG153" i="9"/>
  <c r="FP15" i="9"/>
  <c r="FT15" i="9"/>
  <c r="FU15" i="9"/>
  <c r="FV15" i="9" s="1"/>
  <c r="DH153" i="9"/>
  <c r="EH124" i="9"/>
  <c r="EG124" i="9"/>
  <c r="EC124" i="9"/>
  <c r="FU153" i="9"/>
  <c r="FT153" i="9"/>
  <c r="FP153" i="9"/>
  <c r="EG95" i="9"/>
  <c r="EH95" i="9"/>
  <c r="EC95" i="9"/>
  <c r="HS146" i="10"/>
  <c r="IF146" i="10"/>
  <c r="IG146" i="10" s="1"/>
  <c r="DU128" i="9"/>
  <c r="DP128" i="9"/>
  <c r="DP70" i="9"/>
  <c r="DU70" i="9"/>
  <c r="FP104" i="9"/>
  <c r="FT104" i="9"/>
  <c r="FU104" i="9"/>
  <c r="JA137" i="10"/>
  <c r="JB137" i="10"/>
  <c r="FH21" i="9"/>
  <c r="FG21" i="9"/>
  <c r="FP14" i="9"/>
  <c r="FT14" i="9"/>
  <c r="EH66" i="9"/>
  <c r="EG66" i="9"/>
  <c r="EC66" i="9"/>
  <c r="DP112" i="9"/>
  <c r="DU112" i="9"/>
  <c r="EU50" i="9"/>
  <c r="ET50" i="9"/>
  <c r="EP50" i="9"/>
  <c r="FS141" i="10"/>
  <c r="DP24" i="9"/>
  <c r="DU24" i="9"/>
  <c r="DH126" i="9"/>
  <c r="GO137" i="10"/>
  <c r="GA137" i="10"/>
  <c r="GN137" i="10"/>
  <c r="FH58" i="9"/>
  <c r="FG58" i="9"/>
  <c r="EH34" i="9"/>
  <c r="EG34" i="9"/>
  <c r="EC34" i="9"/>
  <c r="HJ149" i="10"/>
  <c r="HK149" i="10"/>
  <c r="GW149" i="10"/>
  <c r="EC58" i="9"/>
  <c r="EH58" i="9"/>
  <c r="EG58" i="9"/>
  <c r="DP21" i="9"/>
  <c r="DU21" i="9"/>
  <c r="DU71" i="9"/>
  <c r="DP71" i="9"/>
  <c r="FG120" i="9"/>
  <c r="FH120" i="9"/>
  <c r="EC21" i="9"/>
  <c r="EG21" i="9"/>
  <c r="EH21" i="9"/>
  <c r="JJ161" i="10"/>
  <c r="JW161" i="10"/>
  <c r="EH31" i="9"/>
  <c r="EC31" i="9"/>
  <c r="EG31" i="9"/>
  <c r="EU151" i="9"/>
  <c r="EV151" i="9" s="1"/>
  <c r="EP151" i="9"/>
  <c r="ET151" i="9"/>
  <c r="FH97" i="9"/>
  <c r="FG97" i="9"/>
  <c r="DU75" i="9"/>
  <c r="DP75" i="9"/>
  <c r="DH42" i="9"/>
  <c r="EH45" i="9"/>
  <c r="EC45" i="9"/>
  <c r="EG45" i="9"/>
  <c r="FH81" i="9"/>
  <c r="FG81" i="9"/>
  <c r="FP126" i="9"/>
  <c r="FU126" i="9"/>
  <c r="FT126" i="9"/>
  <c r="GA153" i="10"/>
  <c r="GO153" i="10"/>
  <c r="GN153" i="10"/>
  <c r="DU132" i="9"/>
  <c r="DP132" i="9"/>
  <c r="EP104" i="9"/>
  <c r="EU104" i="9"/>
  <c r="ET104" i="9"/>
  <c r="DU137" i="9"/>
  <c r="DP137" i="9"/>
  <c r="EH101" i="9"/>
  <c r="EC101" i="9"/>
  <c r="EG101" i="9"/>
  <c r="DH151" i="9"/>
  <c r="EH75" i="9"/>
  <c r="EC75" i="9"/>
  <c r="EG75" i="9"/>
  <c r="DH85" i="9"/>
  <c r="EH14" i="9"/>
  <c r="EC14" i="9"/>
  <c r="EG14" i="9"/>
  <c r="FU97" i="9"/>
  <c r="FP97" i="9"/>
  <c r="FT97" i="9"/>
  <c r="FH18" i="9"/>
  <c r="FG18" i="9"/>
  <c r="FG50" i="9"/>
  <c r="FH50" i="9"/>
  <c r="EP74" i="9"/>
  <c r="EU74" i="9"/>
  <c r="ET74" i="9"/>
  <c r="DH114" i="9"/>
  <c r="EC24" i="9"/>
  <c r="EH24" i="9"/>
  <c r="EG24" i="9"/>
  <c r="EH97" i="9"/>
  <c r="EG97" i="9"/>
  <c r="EC97" i="9"/>
  <c r="DH116" i="9"/>
  <c r="DU143" i="9"/>
  <c r="DP143" i="9"/>
  <c r="EC137" i="9"/>
  <c r="EH137" i="9"/>
  <c r="EG137" i="9"/>
  <c r="DP17" i="9"/>
  <c r="DU17" i="9"/>
  <c r="GO160" i="10"/>
  <c r="GN160" i="10"/>
  <c r="GA160" i="10"/>
  <c r="FT151" i="9"/>
  <c r="FU151" i="9"/>
  <c r="FP151" i="9"/>
  <c r="DU35" i="9"/>
  <c r="DP35" i="9"/>
  <c r="DP120" i="9"/>
  <c r="DU120" i="9"/>
  <c r="EC17" i="9"/>
  <c r="EG17" i="9"/>
  <c r="EH17" i="9"/>
  <c r="DP23" i="9"/>
  <c r="DU23" i="9"/>
  <c r="IF160" i="10"/>
  <c r="IG160" i="10" s="1"/>
  <c r="HS160" i="10"/>
  <c r="FH49" i="9"/>
  <c r="FG49" i="9"/>
  <c r="IF138" i="10"/>
  <c r="IG138" i="10" s="1"/>
  <c r="HS138" i="10"/>
  <c r="EP41" i="9"/>
  <c r="EU41" i="9"/>
  <c r="EV41" i="9" s="1"/>
  <c r="ET41" i="9"/>
  <c r="FH79" i="9"/>
  <c r="FG79" i="9"/>
  <c r="FH71" i="9"/>
  <c r="FG71" i="9"/>
  <c r="ET40" i="9"/>
  <c r="EU40" i="9"/>
  <c r="EV40" i="9" s="1"/>
  <c r="EP40" i="9"/>
  <c r="JW160" i="10"/>
  <c r="JJ160" i="10"/>
  <c r="DH122" i="9"/>
  <c r="DU53" i="9"/>
  <c r="DP53" i="9"/>
  <c r="FS138" i="10"/>
  <c r="FS160" i="10"/>
  <c r="JB141" i="10"/>
  <c r="JA141" i="10"/>
  <c r="FH112" i="9"/>
  <c r="FG112" i="9"/>
  <c r="DH137" i="9"/>
  <c r="FH41" i="9"/>
  <c r="FG41" i="9"/>
  <c r="FS161" i="10"/>
  <c r="ET101" i="9"/>
  <c r="EU101" i="9"/>
  <c r="EP101" i="9"/>
  <c r="GW154" i="10"/>
  <c r="HK154" i="10"/>
  <c r="HJ154" i="10"/>
  <c r="EH67" i="9"/>
  <c r="EC67" i="9"/>
  <c r="EG67" i="9"/>
  <c r="DH71" i="9"/>
  <c r="DU15" i="9"/>
  <c r="DP15" i="9"/>
  <c r="EC143" i="9"/>
  <c r="EH143" i="9"/>
  <c r="EG143" i="9"/>
  <c r="EU143" i="9"/>
  <c r="EV143" i="9" s="1"/>
  <c r="EP143" i="9"/>
  <c r="ET143" i="9"/>
  <c r="FU120" i="9"/>
  <c r="FT120" i="9"/>
  <c r="FP120" i="9"/>
  <c r="FU143" i="9"/>
  <c r="FP143" i="9"/>
  <c r="FT143" i="9"/>
  <c r="DP116" i="9"/>
  <c r="DU116" i="9"/>
  <c r="EC35" i="9"/>
  <c r="EH35" i="9"/>
  <c r="EG35" i="9"/>
  <c r="FG128" i="9"/>
  <c r="FH128" i="9"/>
  <c r="EC126" i="9"/>
  <c r="EG126" i="9"/>
  <c r="EH126" i="9"/>
  <c r="EH114" i="9"/>
  <c r="EG114" i="9"/>
  <c r="EC114" i="9"/>
  <c r="DP41" i="9"/>
  <c r="DU41" i="9"/>
  <c r="DH79" i="9"/>
  <c r="DH49" i="9"/>
  <c r="JJ141" i="10"/>
  <c r="JW141" i="10"/>
  <c r="DH53" i="9"/>
  <c r="EH156" i="9"/>
  <c r="EG156" i="9"/>
  <c r="EC156" i="9"/>
  <c r="FS146" i="10"/>
  <c r="EH93" i="9"/>
  <c r="EC93" i="9"/>
  <c r="EG93" i="9"/>
  <c r="EH89" i="9"/>
  <c r="EC89" i="9"/>
  <c r="EG89" i="9"/>
  <c r="FT112" i="9"/>
  <c r="FU112" i="9"/>
  <c r="FP112" i="9"/>
  <c r="FU24" i="9"/>
  <c r="FP24" i="9"/>
  <c r="FT24" i="9"/>
  <c r="FP70" i="9"/>
  <c r="FU70" i="9"/>
  <c r="FT70" i="9"/>
  <c r="ET132" i="9"/>
  <c r="EU132" i="9"/>
  <c r="EV132" i="9" s="1"/>
  <c r="EP132" i="9"/>
  <c r="FP79" i="9"/>
  <c r="FU79" i="9"/>
  <c r="FT79" i="9"/>
  <c r="DH27" i="9"/>
  <c r="EU15" i="9"/>
  <c r="EP15" i="9"/>
  <c r="ET15" i="9"/>
  <c r="GO157" i="10"/>
  <c r="GA157" i="10"/>
  <c r="GN157" i="10"/>
  <c r="DP124" i="9"/>
  <c r="DU124" i="9"/>
  <c r="JA138" i="10"/>
  <c r="JB138" i="10"/>
  <c r="EU17" i="9"/>
  <c r="EV17" i="9" s="1"/>
  <c r="ET17" i="9"/>
  <c r="EP17" i="9"/>
  <c r="FH116" i="9"/>
  <c r="FG116" i="9"/>
  <c r="DP31" i="9"/>
  <c r="DU31" i="9"/>
  <c r="EP67" i="9"/>
  <c r="ET67" i="9"/>
  <c r="EU67" i="9"/>
  <c r="EV67" i="9" s="1"/>
  <c r="DH97" i="9"/>
  <c r="EH42" i="9"/>
  <c r="EG42" i="9"/>
  <c r="EC42" i="9"/>
  <c r="EP42" i="9"/>
  <c r="EU42" i="9"/>
  <c r="EV42" i="9" s="1"/>
  <c r="ET42" i="9"/>
  <c r="EG85" i="9"/>
  <c r="EC85" i="9"/>
  <c r="EH85" i="9"/>
  <c r="DP67" i="9"/>
  <c r="DU67" i="9"/>
  <c r="EP137" i="9"/>
  <c r="EU137" i="9"/>
  <c r="EV137" i="9" s="1"/>
  <c r="ET137" i="9"/>
  <c r="FH108" i="9"/>
  <c r="FG108" i="9"/>
  <c r="DH31" i="9"/>
  <c r="HJ141" i="10"/>
  <c r="GW141" i="10"/>
  <c r="HK141" i="10"/>
  <c r="FH34" i="9"/>
  <c r="FG34" i="9"/>
  <c r="DP62" i="9"/>
  <c r="DU62" i="9"/>
  <c r="JA133" i="10"/>
  <c r="JB133" i="10"/>
  <c r="GN141" i="10"/>
  <c r="GA141" i="10"/>
  <c r="GO141" i="10"/>
  <c r="HS154" i="10"/>
  <c r="IF154" i="10"/>
  <c r="IG154" i="10" s="1"/>
  <c r="EC122" i="9"/>
  <c r="EG122" i="9"/>
  <c r="EH122" i="9"/>
  <c r="JW154" i="10"/>
  <c r="JJ154" i="10"/>
  <c r="EP124" i="9"/>
  <c r="EU124" i="9"/>
  <c r="EV124" i="9" s="1"/>
  <c r="ET124" i="9"/>
  <c r="ET53" i="9"/>
  <c r="EP53" i="9"/>
  <c r="EU53" i="9"/>
  <c r="DH108" i="9"/>
  <c r="DP40" i="9"/>
  <c r="DU40" i="9"/>
  <c r="GN149" i="10"/>
  <c r="GA149" i="10"/>
  <c r="GO149" i="10"/>
  <c r="ET93" i="9"/>
  <c r="EU93" i="9"/>
  <c r="EP93" i="9"/>
  <c r="DP85" i="9"/>
  <c r="DU85" i="9"/>
  <c r="DP95" i="9"/>
  <c r="DU95" i="9"/>
  <c r="FP67" i="9"/>
  <c r="FU67" i="9"/>
  <c r="FT67" i="9"/>
  <c r="EH79" i="9"/>
  <c r="EC79" i="9"/>
  <c r="EG79" i="9"/>
  <c r="FH24" i="9"/>
  <c r="FG24" i="9"/>
  <c r="GW133" i="10"/>
  <c r="HK133" i="10"/>
  <c r="HJ133" i="10"/>
  <c r="JB146" i="10"/>
  <c r="JA146" i="10"/>
  <c r="EP58" i="9"/>
  <c r="EU58" i="9"/>
  <c r="ET58" i="9"/>
  <c r="EH53" i="9"/>
  <c r="EG53" i="9"/>
  <c r="EC53" i="9"/>
  <c r="DU140" i="9"/>
  <c r="DP140" i="9"/>
  <c r="EH50" i="9"/>
  <c r="EG50" i="9"/>
  <c r="EC50" i="9"/>
  <c r="FP45" i="9"/>
  <c r="FU45" i="9"/>
  <c r="FT45" i="9"/>
  <c r="GN136" i="10"/>
  <c r="GO136" i="10"/>
  <c r="GA136" i="10"/>
  <c r="GW138" i="10"/>
  <c r="HK138" i="10"/>
  <c r="HJ138" i="10"/>
  <c r="EU71" i="9"/>
  <c r="EV71" i="9" s="1"/>
  <c r="EP71" i="9"/>
  <c r="ET71" i="9"/>
  <c r="DH143" i="9"/>
  <c r="DP122" i="9"/>
  <c r="DU122" i="9"/>
  <c r="EU49" i="9"/>
  <c r="ET49" i="9"/>
  <c r="EP49" i="9"/>
  <c r="FS133" i="10"/>
  <c r="EG27" i="9"/>
  <c r="EC27" i="9"/>
  <c r="EH27" i="9"/>
  <c r="EH132" i="9"/>
  <c r="EC132" i="9"/>
  <c r="EG132" i="9"/>
  <c r="JW137" i="10"/>
  <c r="JJ137" i="10"/>
  <c r="FU93" i="9"/>
  <c r="FP93" i="9"/>
  <c r="FT93" i="9"/>
  <c r="ET21" i="9"/>
  <c r="EP21" i="9"/>
  <c r="EU21" i="9"/>
  <c r="EV21" i="9" s="1"/>
  <c r="JW138" i="10"/>
  <c r="JJ138" i="10"/>
  <c r="EU156" i="9"/>
  <c r="EV156" i="9" s="1"/>
  <c r="EP156" i="9"/>
  <c r="ET156" i="9"/>
  <c r="DU97" i="9"/>
  <c r="DP97" i="9"/>
  <c r="EP85" i="9"/>
  <c r="EU85" i="9"/>
  <c r="EV85" i="9" s="1"/>
  <c r="ET85" i="9"/>
  <c r="DH45" i="9"/>
  <c r="FH70" i="9"/>
  <c r="FG70" i="9"/>
  <c r="FH137" i="9"/>
  <c r="FG137" i="9"/>
  <c r="ET34" i="9"/>
  <c r="EP34" i="9"/>
  <c r="EU34" i="9"/>
  <c r="EV34" i="9" s="1"/>
  <c r="FT34" i="9"/>
  <c r="FP34" i="9"/>
  <c r="FU34" i="9"/>
  <c r="FU81" i="9"/>
  <c r="FP81" i="9"/>
  <c r="FT81" i="9"/>
  <c r="FH42" i="9"/>
  <c r="FG42" i="9"/>
  <c r="HK157" i="10"/>
  <c r="HJ157" i="10"/>
  <c r="GW157" i="10"/>
  <c r="DH67" i="9"/>
  <c r="FP71" i="9"/>
  <c r="FU71" i="9"/>
  <c r="FT71" i="9"/>
  <c r="EP122" i="9"/>
  <c r="EU122" i="9"/>
  <c r="EV122" i="9" s="1"/>
  <c r="ET122" i="9"/>
  <c r="FU74" i="9"/>
  <c r="FT74" i="9"/>
  <c r="FP74" i="9"/>
  <c r="EH108" i="9"/>
  <c r="EC108" i="9"/>
  <c r="EG108" i="9"/>
  <c r="JJ146" i="10"/>
  <c r="JW146" i="10"/>
  <c r="GA146" i="10"/>
  <c r="GO146" i="10"/>
  <c r="GN146" i="10"/>
  <c r="GO133" i="10"/>
  <c r="GA133" i="10"/>
  <c r="GN133" i="10"/>
  <c r="DU151" i="9"/>
  <c r="DP151" i="9"/>
  <c r="FU40" i="9"/>
  <c r="FP40" i="9"/>
  <c r="FT40" i="9"/>
  <c r="FT62" i="9"/>
  <c r="FP62" i="9"/>
  <c r="FU62" i="9"/>
  <c r="DU66" i="9"/>
  <c r="DP66" i="9"/>
  <c r="FH93" i="9"/>
  <c r="FG93" i="9"/>
  <c r="EU95" i="9"/>
  <c r="ET95" i="9"/>
  <c r="EP95" i="9"/>
  <c r="EP24" i="9"/>
  <c r="ET24" i="9"/>
  <c r="EU24" i="9"/>
  <c r="EV24" i="9" s="1"/>
  <c r="EV18" i="9" l="1"/>
  <c r="EV23" i="9"/>
  <c r="EV130" i="9"/>
  <c r="EV129" i="9"/>
  <c r="EV127" i="9"/>
  <c r="EV126" i="9"/>
  <c r="EV128" i="9"/>
  <c r="EV62" i="9"/>
  <c r="EV104" i="9"/>
  <c r="EV111" i="9"/>
  <c r="EV95" i="9"/>
  <c r="EV93" i="9"/>
  <c r="EV92" i="9"/>
  <c r="FT15" i="10"/>
  <c r="EV113" i="9"/>
  <c r="EV98" i="9"/>
  <c r="EV102" i="9"/>
  <c r="EV53" i="9"/>
  <c r="EV103" i="9"/>
  <c r="EV32" i="9"/>
  <c r="AU14" i="11"/>
  <c r="EI15" i="9"/>
  <c r="EV108" i="9"/>
  <c r="EV90" i="9"/>
  <c r="EV105" i="9"/>
  <c r="EV51" i="9"/>
  <c r="EV50" i="9"/>
  <c r="EV35" i="9"/>
  <c r="AT14" i="11"/>
  <c r="EV121" i="9"/>
  <c r="EV112" i="9"/>
  <c r="EV58" i="9"/>
  <c r="EV97" i="9"/>
  <c r="EV115" i="9"/>
  <c r="EV52" i="9"/>
  <c r="EV118" i="9"/>
  <c r="EV43" i="9"/>
  <c r="AW68" i="11"/>
  <c r="AP26" i="11"/>
  <c r="AR14" i="11"/>
  <c r="AV14" i="11"/>
  <c r="AT51" i="11"/>
  <c r="AQ32" i="11"/>
  <c r="AP22" i="11"/>
  <c r="EV49" i="9"/>
  <c r="AO14" i="11"/>
  <c r="AQ14" i="11"/>
  <c r="AW16" i="11"/>
  <c r="AP14" i="11"/>
  <c r="AS14" i="11"/>
  <c r="EV101" i="9"/>
  <c r="AW14" i="11"/>
  <c r="AO60" i="11"/>
  <c r="AO15" i="11"/>
  <c r="EV119" i="9"/>
  <c r="EV123" i="9"/>
  <c r="AW54" i="11"/>
  <c r="AV36" i="11"/>
  <c r="AW23" i="11"/>
  <c r="AS69" i="11"/>
  <c r="AQ48" i="11"/>
  <c r="AR61" i="11"/>
  <c r="AP32" i="11"/>
  <c r="EV96" i="9"/>
  <c r="EV54" i="9"/>
  <c r="AS29" i="11"/>
  <c r="AT43" i="11"/>
  <c r="AU18" i="11"/>
  <c r="AV28" i="11"/>
  <c r="AQ69" i="11"/>
  <c r="AT18" i="11"/>
  <c r="AR43" i="11"/>
  <c r="AW32" i="11"/>
  <c r="AV59" i="11"/>
  <c r="EV89" i="9"/>
  <c r="EV125" i="9"/>
  <c r="EV15" i="9"/>
  <c r="DV19" i="9"/>
  <c r="EV74" i="9"/>
  <c r="DV15" i="9"/>
  <c r="EV30" i="9"/>
  <c r="AP66" i="11"/>
  <c r="AQ52" i="11"/>
  <c r="AV37" i="11"/>
  <c r="AQ66" i="11"/>
  <c r="AR17" i="11"/>
  <c r="AQ63" i="11"/>
  <c r="AP49" i="11"/>
  <c r="AU55" i="11"/>
  <c r="AO37" i="11"/>
  <c r="AO63" i="11"/>
  <c r="AP54" i="11"/>
  <c r="AU22" i="11"/>
  <c r="AP52" i="11"/>
  <c r="AT40" i="11"/>
  <c r="AT28" i="11"/>
  <c r="AO43" i="11"/>
  <c r="AU40" i="11"/>
  <c r="AU58" i="11"/>
  <c r="AP40" i="11"/>
  <c r="AT22" i="11"/>
  <c r="AQ57" i="11"/>
  <c r="AS34" i="11"/>
  <c r="AT21" i="11"/>
  <c r="AS16" i="11"/>
  <c r="AT65" i="11"/>
  <c r="AU44" i="11"/>
  <c r="AR39" i="11"/>
  <c r="AP23" i="11"/>
  <c r="AO46" i="11"/>
  <c r="AR19" i="11"/>
  <c r="AQ65" i="11"/>
  <c r="AS18" i="11"/>
  <c r="AW59" i="11"/>
  <c r="AT53" i="11"/>
  <c r="AP31" i="11"/>
  <c r="AQ18" i="11"/>
  <c r="AP53" i="11"/>
  <c r="AU32" i="11"/>
  <c r="AT58" i="11"/>
  <c r="AQ54" i="11"/>
  <c r="AP47" i="11"/>
  <c r="AV54" i="11"/>
  <c r="AV24" i="11"/>
  <c r="AR58" i="11"/>
  <c r="AT29" i="11"/>
  <c r="AV48" i="11"/>
  <c r="AU27" i="11"/>
  <c r="AQ20" i="11"/>
  <c r="AT62" i="11"/>
  <c r="AQ46" i="11"/>
  <c r="AU37" i="11"/>
  <c r="AS61" i="11"/>
  <c r="AV31" i="11"/>
  <c r="AW63" i="11"/>
  <c r="AO19" i="11"/>
  <c r="AS53" i="11"/>
  <c r="AQ16" i="11"/>
  <c r="AS51" i="11"/>
  <c r="AS38" i="11"/>
  <c r="AU15" i="11"/>
  <c r="AV26" i="11"/>
  <c r="AR23" i="11"/>
  <c r="AU43" i="11"/>
  <c r="AV69" i="11"/>
  <c r="AU30" i="11"/>
  <c r="AU51" i="11"/>
  <c r="AO30" i="11"/>
  <c r="AV52" i="11"/>
  <c r="AS30" i="11"/>
  <c r="AR15" i="11"/>
  <c r="AS40" i="11"/>
  <c r="AS26" i="11"/>
  <c r="AQ62" i="11"/>
  <c r="AW28" i="11"/>
  <c r="AO34" i="11"/>
  <c r="AV53" i="11"/>
  <c r="AU23" i="11"/>
  <c r="AW58" i="11"/>
  <c r="AV42" i="11"/>
  <c r="AS20" i="11"/>
  <c r="AT35" i="11"/>
  <c r="AT59" i="11"/>
  <c r="AR59" i="11"/>
  <c r="AR60" i="11"/>
  <c r="AW43" i="11"/>
  <c r="AW41" i="11"/>
  <c r="AT69" i="11"/>
  <c r="AO26" i="11"/>
  <c r="AS57" i="11"/>
  <c r="AS42" i="11"/>
  <c r="AO31" i="11"/>
  <c r="AW61" i="11"/>
  <c r="AS32" i="11"/>
  <c r="AS23" i="11"/>
  <c r="AT48" i="11"/>
  <c r="AO58" i="11"/>
  <c r="AR35" i="11"/>
  <c r="AO65" i="11"/>
  <c r="AS44" i="11"/>
  <c r="AR38" i="11"/>
  <c r="AR32" i="11"/>
  <c r="AT41" i="11"/>
  <c r="AT26" i="11"/>
  <c r="AQ41" i="11"/>
  <c r="AP24" i="11"/>
  <c r="AQ60" i="11"/>
  <c r="AR52" i="11"/>
  <c r="AQ28" i="11"/>
  <c r="AS15" i="11"/>
  <c r="AS55" i="11"/>
  <c r="AW36" i="11"/>
  <c r="AW15" i="11"/>
  <c r="AW44" i="11"/>
  <c r="AW21" i="11"/>
  <c r="AW35" i="11"/>
  <c r="AS27" i="11"/>
  <c r="AP67" i="11"/>
  <c r="AW38" i="11"/>
  <c r="AO24" i="11"/>
  <c r="AW48" i="11"/>
  <c r="AR26" i="11"/>
  <c r="AQ56" i="11"/>
  <c r="AQ26" i="11"/>
  <c r="AU68" i="11"/>
  <c r="AR53" i="11"/>
  <c r="AR27" i="11"/>
  <c r="AS54" i="11"/>
  <c r="AR40" i="11"/>
  <c r="AU26" i="11"/>
  <c r="AR42" i="11"/>
  <c r="AP39" i="11"/>
  <c r="AR57" i="11"/>
  <c r="AT37" i="11"/>
  <c r="AS31" i="11"/>
  <c r="AP56" i="11"/>
  <c r="AS19" i="11"/>
  <c r="AO47" i="11"/>
  <c r="AP27" i="11"/>
  <c r="AV68" i="11"/>
  <c r="AT56" i="11"/>
  <c r="AS37" i="11"/>
  <c r="AS21" i="11"/>
  <c r="AQ24" i="11"/>
  <c r="AT60" i="11"/>
  <c r="AO48" i="11"/>
  <c r="AP25" i="11"/>
  <c r="AS67" i="11"/>
  <c r="AQ39" i="11"/>
  <c r="AT17" i="11"/>
  <c r="AW56" i="11"/>
  <c r="AW17" i="11"/>
  <c r="AP64" i="11"/>
  <c r="AV64" i="11"/>
  <c r="AT42" i="11"/>
  <c r="AR64" i="11"/>
  <c r="AW25" i="11"/>
  <c r="AP17" i="11"/>
  <c r="AT61" i="11"/>
  <c r="AP41" i="11"/>
  <c r="AR67" i="11"/>
  <c r="AO42" i="11"/>
  <c r="AQ25" i="11"/>
  <c r="AO55" i="11"/>
  <c r="AO22" i="11"/>
  <c r="AT57" i="11"/>
  <c r="AU29" i="11"/>
  <c r="AW60" i="11"/>
  <c r="AS35" i="11"/>
  <c r="AU56" i="11"/>
  <c r="AT46" i="11"/>
  <c r="AW22" i="11"/>
  <c r="AU61" i="11"/>
  <c r="AR28" i="11"/>
  <c r="AU69" i="11"/>
  <c r="AV66" i="11"/>
  <c r="AR49" i="11"/>
  <c r="AT33" i="11"/>
  <c r="AV29" i="11"/>
  <c r="AP57" i="11"/>
  <c r="AU62" i="11"/>
  <c r="AQ40" i="11"/>
  <c r="AS36" i="11"/>
  <c r="AP58" i="11"/>
  <c r="AT55" i="11"/>
  <c r="AP20" i="11"/>
  <c r="AR47" i="11"/>
  <c r="AU36" i="11"/>
  <c r="AP68" i="11"/>
  <c r="AR48" i="11"/>
  <c r="AP34" i="11"/>
  <c r="AQ64" i="11"/>
  <c r="AV41" i="11"/>
  <c r="AQ22" i="11"/>
  <c r="AR66" i="11"/>
  <c r="AR18" i="11"/>
  <c r="AQ53" i="11"/>
  <c r="AV19" i="11"/>
  <c r="AP37" i="11"/>
  <c r="AR65" i="11"/>
  <c r="AV32" i="11"/>
  <c r="AV50" i="11"/>
  <c r="AV57" i="11"/>
  <c r="AT24" i="11"/>
  <c r="AU42" i="11"/>
  <c r="AO69" i="11"/>
  <c r="AQ36" i="11"/>
  <c r="AV40" i="11"/>
  <c r="AV55" i="11"/>
  <c r="AV16" i="11"/>
  <c r="AW55" i="11"/>
  <c r="AT19" i="11"/>
  <c r="AP21" i="11"/>
  <c r="AQ44" i="11"/>
  <c r="AO56" i="11"/>
  <c r="AO20" i="11"/>
  <c r="AO40" i="11"/>
  <c r="AS46" i="11"/>
  <c r="AP16" i="11"/>
  <c r="AQ37" i="11"/>
  <c r="AQ68" i="11"/>
  <c r="AQ19" i="11"/>
  <c r="AV18" i="11"/>
  <c r="AV49" i="11"/>
  <c r="AP43" i="11"/>
  <c r="AR68" i="11"/>
  <c r="AQ17" i="11"/>
  <c r="AR41" i="11"/>
  <c r="AR46" i="11"/>
  <c r="AO50" i="11"/>
  <c r="AW39" i="11"/>
  <c r="AT31" i="11"/>
  <c r="AW66" i="11"/>
  <c r="AV25" i="11"/>
  <c r="AS45" i="11"/>
  <c r="AT27" i="11"/>
  <c r="AQ50" i="11"/>
  <c r="AR56" i="11"/>
  <c r="AV47" i="11"/>
  <c r="AU41" i="11"/>
  <c r="AP44" i="11"/>
  <c r="AU39" i="11"/>
  <c r="AV44" i="11"/>
  <c r="AS25" i="11"/>
  <c r="AV17" i="11"/>
  <c r="AT64" i="11"/>
  <c r="AU54" i="11"/>
  <c r="AU65" i="11"/>
  <c r="AU46" i="11"/>
  <c r="AV65" i="11"/>
  <c r="AO54" i="11"/>
  <c r="AV23" i="11"/>
  <c r="AO41" i="11"/>
  <c r="AQ35" i="11"/>
  <c r="AW64" i="11"/>
  <c r="AU16" i="11"/>
  <c r="AQ55" i="11"/>
  <c r="AT68" i="11"/>
  <c r="AS28" i="11"/>
  <c r="AP63" i="11"/>
  <c r="AQ43" i="11"/>
  <c r="AW65" i="11"/>
  <c r="AV67" i="11"/>
  <c r="AW33" i="11"/>
  <c r="AP50" i="11"/>
  <c r="AS49" i="11"/>
  <c r="AQ58" i="11"/>
  <c r="AO28" i="11"/>
  <c r="AW52" i="11"/>
  <c r="AV62" i="11"/>
  <c r="AP62" i="11"/>
  <c r="AU31" i="11"/>
  <c r="AP51" i="11"/>
  <c r="AP55" i="11"/>
  <c r="AS66" i="11"/>
  <c r="AS68" i="11"/>
  <c r="AR30" i="11"/>
  <c r="AS41" i="11"/>
  <c r="AO59" i="11"/>
  <c r="AO27" i="11"/>
  <c r="AT36" i="11"/>
  <c r="AW29" i="11"/>
  <c r="AW26" i="11"/>
  <c r="AP35" i="11"/>
  <c r="AT66" i="11"/>
  <c r="AS22" i="11"/>
  <c r="AW27" i="11"/>
  <c r="AO68" i="11"/>
  <c r="AS39" i="11"/>
  <c r="AW49" i="11"/>
  <c r="AO44" i="11"/>
  <c r="AP30" i="11"/>
  <c r="AS64" i="11"/>
  <c r="AW57" i="11"/>
  <c r="AO57" i="11"/>
  <c r="AS33" i="11"/>
  <c r="AU17" i="11"/>
  <c r="AS58" i="11"/>
  <c r="AR51" i="11"/>
  <c r="AR36" i="11"/>
  <c r="AP19" i="11"/>
  <c r="AV20" i="11"/>
  <c r="AP38" i="11"/>
  <c r="AP36" i="11"/>
  <c r="AT52" i="11"/>
  <c r="AR54" i="11"/>
  <c r="AR24" i="11"/>
  <c r="AU67" i="11"/>
  <c r="AS59" i="11"/>
  <c r="AU34" i="11"/>
  <c r="AQ67" i="11"/>
  <c r="AQ42" i="11"/>
  <c r="AP69" i="11"/>
  <c r="AQ23" i="11"/>
  <c r="AU33" i="11"/>
  <c r="AU21" i="11"/>
  <c r="AT54" i="11"/>
  <c r="AR34" i="11"/>
  <c r="AQ34" i="11"/>
  <c r="AP65" i="11"/>
  <c r="AO29" i="11"/>
  <c r="AW62" i="11"/>
  <c r="AV34" i="11"/>
  <c r="AW40" i="11"/>
  <c r="AO66" i="11"/>
  <c r="AU45" i="11"/>
  <c r="AV56" i="11"/>
  <c r="AQ30" i="11"/>
  <c r="AW51" i="11"/>
  <c r="AW67" i="11"/>
  <c r="AW24" i="11"/>
  <c r="AT45" i="11"/>
  <c r="AQ59" i="11"/>
  <c r="AU19" i="11"/>
  <c r="AU38" i="11"/>
  <c r="AT38" i="11"/>
  <c r="AW47" i="11"/>
  <c r="AW20" i="11"/>
  <c r="AW50" i="11"/>
  <c r="AT63" i="11"/>
  <c r="AO61" i="11"/>
  <c r="AQ21" i="11"/>
  <c r="AP59" i="11"/>
  <c r="AP33" i="11"/>
  <c r="AP48" i="11"/>
  <c r="AU64" i="11"/>
  <c r="AV51" i="11"/>
  <c r="AR22" i="11"/>
  <c r="AO39" i="11"/>
  <c r="AU24" i="11"/>
  <c r="AO23" i="11"/>
  <c r="AV15" i="11"/>
  <c r="AU28" i="11"/>
  <c r="AW69" i="11"/>
  <c r="AQ31" i="11"/>
  <c r="AS62" i="11"/>
  <c r="AO38" i="11"/>
  <c r="AR16" i="11"/>
  <c r="AO64" i="11"/>
  <c r="AO49" i="11"/>
  <c r="AV22" i="11"/>
  <c r="AW31" i="11"/>
  <c r="AS47" i="11"/>
  <c r="AW34" i="11"/>
  <c r="AT44" i="11"/>
  <c r="AO17" i="11"/>
  <c r="AV30" i="11"/>
  <c r="AT30" i="11"/>
  <c r="AV21" i="11"/>
  <c r="AT47" i="11"/>
  <c r="AR55" i="11"/>
  <c r="AQ27" i="11"/>
  <c r="AT49" i="11"/>
  <c r="AU47" i="11"/>
  <c r="AW45" i="11"/>
  <c r="AP15" i="11"/>
  <c r="AU20" i="11"/>
  <c r="AV60" i="11"/>
  <c r="AR29" i="11"/>
  <c r="AU60" i="11"/>
  <c r="AQ49" i="11"/>
  <c r="AP29" i="11"/>
  <c r="AW30" i="11"/>
  <c r="AP46" i="11"/>
  <c r="AO18" i="11"/>
  <c r="AW19" i="11"/>
  <c r="AQ51" i="11"/>
  <c r="AW42" i="11"/>
  <c r="AU52" i="11"/>
  <c r="AT39" i="11"/>
  <c r="AS43" i="11"/>
  <c r="AR37" i="11"/>
  <c r="AO16" i="11"/>
  <c r="AO32" i="11"/>
  <c r="AT50" i="11"/>
  <c r="AU48" i="11"/>
  <c r="AV58" i="11"/>
  <c r="AR33" i="11"/>
  <c r="AR69" i="11"/>
  <c r="AQ38" i="11"/>
  <c r="AP28" i="11"/>
  <c r="AU66" i="11"/>
  <c r="AV45" i="11"/>
  <c r="AV35" i="11"/>
  <c r="AV61" i="11"/>
  <c r="AO21" i="11"/>
  <c r="AV39" i="11"/>
  <c r="AQ29" i="11"/>
  <c r="AT32" i="11"/>
  <c r="AT16" i="11"/>
  <c r="AQ45" i="11"/>
  <c r="AV46" i="11"/>
  <c r="AV27" i="11"/>
  <c r="AO45" i="11"/>
  <c r="AU63" i="11"/>
  <c r="AR45" i="11"/>
  <c r="AS17" i="11"/>
  <c r="AT15" i="11"/>
  <c r="AP18" i="11"/>
  <c r="AQ33" i="11"/>
  <c r="AO36" i="11"/>
  <c r="AS65" i="11"/>
  <c r="AV43" i="11"/>
  <c r="AU57" i="11"/>
  <c r="AO52" i="11"/>
  <c r="AO35" i="11"/>
  <c r="AR20" i="11"/>
  <c r="AS48" i="11"/>
  <c r="AR25" i="11"/>
  <c r="AU50" i="11"/>
  <c r="AP42" i="11"/>
  <c r="AP45" i="11"/>
  <c r="AR50" i="11"/>
  <c r="AU35" i="11"/>
  <c r="AQ15" i="11"/>
  <c r="AR63" i="11"/>
  <c r="AW53" i="11"/>
  <c r="AR44" i="11"/>
  <c r="AS60" i="11"/>
  <c r="AS63" i="11"/>
  <c r="AT23" i="11"/>
  <c r="AV33" i="11"/>
  <c r="AO67" i="11"/>
  <c r="AP60" i="11"/>
  <c r="AU25" i="11"/>
  <c r="AO25" i="11"/>
  <c r="AS50" i="11"/>
  <c r="AV38" i="11"/>
  <c r="AQ47" i="11"/>
  <c r="AO33" i="11"/>
  <c r="AO51" i="11"/>
  <c r="AR31" i="11"/>
  <c r="AT34" i="11"/>
  <c r="AS24" i="11"/>
  <c r="AO53" i="11"/>
  <c r="AW18" i="11"/>
  <c r="AR62" i="11"/>
  <c r="AU53" i="11"/>
  <c r="AS56" i="11"/>
  <c r="AT20" i="11"/>
  <c r="AT25" i="11"/>
  <c r="AR21" i="11"/>
  <c r="AU59" i="11"/>
  <c r="AS52" i="11"/>
  <c r="AV63" i="11"/>
  <c r="AQ61" i="11"/>
  <c r="AP61" i="11"/>
  <c r="AT67" i="11"/>
  <c r="AW37" i="11"/>
  <c r="AU49" i="11"/>
  <c r="AW46" i="11"/>
  <c r="AO62" i="11"/>
  <c r="EI27" i="9"/>
  <c r="DV66" i="9"/>
  <c r="DV22" i="9"/>
  <c r="DV31" i="9"/>
  <c r="DV62" i="9"/>
  <c r="EI36" i="9"/>
  <c r="DV140" i="9"/>
  <c r="DV85" i="9"/>
  <c r="EI89" i="9"/>
  <c r="EI114" i="9"/>
  <c r="DV24" i="9"/>
  <c r="DV148" i="9"/>
  <c r="DV16" i="9"/>
  <c r="DV42" i="9"/>
  <c r="DV27" i="9"/>
  <c r="DV45" i="9"/>
  <c r="DV14" i="9"/>
  <c r="DV58" i="9"/>
  <c r="DV32" i="9"/>
  <c r="DV46" i="9"/>
  <c r="DV90" i="9"/>
  <c r="DV103" i="9"/>
  <c r="DV83" i="9"/>
  <c r="DV55" i="9"/>
  <c r="DV109" i="9"/>
  <c r="DV72" i="9"/>
  <c r="DV102" i="9"/>
  <c r="DV125" i="9"/>
  <c r="DV105" i="9"/>
  <c r="DV152" i="9"/>
  <c r="DV61" i="9"/>
  <c r="DV30" i="9"/>
  <c r="DV100" i="9"/>
  <c r="DV44" i="9"/>
  <c r="DV39" i="9"/>
  <c r="DV94" i="9"/>
  <c r="DV129" i="9"/>
  <c r="DV159" i="9"/>
  <c r="DV111" i="9"/>
  <c r="DV52" i="9"/>
  <c r="DV98" i="9"/>
  <c r="DV118" i="9"/>
  <c r="DV119" i="9"/>
  <c r="DV84" i="9"/>
  <c r="DV110" i="9"/>
  <c r="DV158" i="9"/>
  <c r="DV43" i="9"/>
  <c r="DV134" i="9"/>
  <c r="DV130" i="9"/>
  <c r="DV86" i="9"/>
  <c r="DV135" i="9"/>
  <c r="DV79" i="9"/>
  <c r="DV115" i="9"/>
  <c r="DV101" i="9"/>
  <c r="DV29" i="9"/>
  <c r="DV60" i="9"/>
  <c r="DV155" i="9"/>
  <c r="DV93" i="9"/>
  <c r="DV36" i="9"/>
  <c r="DV154" i="9"/>
  <c r="DV147" i="9"/>
  <c r="DV48" i="9"/>
  <c r="DV59" i="9"/>
  <c r="DV131" i="9"/>
  <c r="DV121" i="9"/>
  <c r="DV139" i="9"/>
  <c r="DV133" i="9"/>
  <c r="DV51" i="9"/>
  <c r="DV157" i="9"/>
  <c r="DV34" i="9"/>
  <c r="DV138" i="9"/>
  <c r="DV56" i="9"/>
  <c r="DV57" i="9"/>
  <c r="DV38" i="9"/>
  <c r="DV78" i="9"/>
  <c r="DV54" i="9"/>
  <c r="DV117" i="9"/>
  <c r="DV150" i="9"/>
  <c r="DV99" i="9"/>
  <c r="DV141" i="9"/>
  <c r="DV77" i="9"/>
  <c r="DV91" i="9"/>
  <c r="DV142" i="9"/>
  <c r="DV64" i="9"/>
  <c r="DV106" i="9"/>
  <c r="DV63" i="9"/>
  <c r="DV144" i="9"/>
  <c r="DV113" i="9"/>
  <c r="DV33" i="9"/>
  <c r="DV149" i="9"/>
  <c r="DV136" i="9"/>
  <c r="DV76" i="9"/>
  <c r="DV80" i="9"/>
  <c r="DV88" i="9"/>
  <c r="DV96" i="9"/>
  <c r="DV92" i="9"/>
  <c r="DV68" i="9"/>
  <c r="DV82" i="9"/>
  <c r="DV127" i="9"/>
  <c r="DV160" i="9"/>
  <c r="DV47" i="9"/>
  <c r="DV69" i="9"/>
  <c r="DV73" i="9"/>
  <c r="DV146" i="9"/>
  <c r="DV123" i="9"/>
  <c r="DV37" i="9"/>
  <c r="DV87" i="9"/>
  <c r="DV65" i="9"/>
  <c r="DV107" i="9"/>
  <c r="DV151" i="9"/>
  <c r="EI156" i="9"/>
  <c r="DV41" i="9"/>
  <c r="EI143" i="9"/>
  <c r="DV132" i="9"/>
  <c r="EI30" i="9"/>
  <c r="EI58" i="9"/>
  <c r="DV70" i="9"/>
  <c r="EI148" i="9"/>
  <c r="DV74" i="9"/>
  <c r="EI26" i="9"/>
  <c r="DV126" i="9"/>
  <c r="DV156" i="9"/>
  <c r="DV104" i="9"/>
  <c r="EV14" i="9"/>
  <c r="EV100" i="9"/>
  <c r="EI79" i="9"/>
  <c r="DV67" i="9"/>
  <c r="DV116" i="9"/>
  <c r="DV120" i="9"/>
  <c r="EI24" i="9"/>
  <c r="EI75" i="9"/>
  <c r="EI21" i="9"/>
  <c r="DV128" i="9"/>
  <c r="EI124" i="9"/>
  <c r="EI116" i="9"/>
  <c r="EI151" i="9"/>
  <c r="DV49" i="9"/>
  <c r="DV145" i="9"/>
  <c r="EI40" i="9"/>
  <c r="DV18" i="9"/>
  <c r="EI108" i="9"/>
  <c r="DV95" i="9"/>
  <c r="DV53" i="9"/>
  <c r="EI19" i="9"/>
  <c r="EI17" i="9"/>
  <c r="DV17" i="9"/>
  <c r="EI137" i="9"/>
  <c r="DV75" i="9"/>
  <c r="DV21" i="9"/>
  <c r="EI95" i="9"/>
  <c r="DV114" i="9"/>
  <c r="EI128" i="9"/>
  <c r="DV25" i="9"/>
  <c r="EI25" i="9"/>
  <c r="DV89" i="9"/>
  <c r="DV108" i="9"/>
  <c r="DV20" i="9"/>
  <c r="DV124" i="9"/>
  <c r="EI28" i="9"/>
  <c r="DV35" i="9"/>
  <c r="DV143" i="9"/>
  <c r="EI101" i="9"/>
  <c r="EI153" i="9"/>
  <c r="EI145" i="9"/>
  <c r="DV26" i="9"/>
  <c r="EI81" i="9"/>
  <c r="EI39" i="9"/>
  <c r="EI132" i="9"/>
  <c r="EI50" i="9"/>
  <c r="EI53" i="9"/>
  <c r="EI122" i="9"/>
  <c r="EI42" i="9"/>
  <c r="EI20" i="9"/>
  <c r="EI126" i="9"/>
  <c r="EI35" i="9"/>
  <c r="EI67" i="9"/>
  <c r="DV137" i="9"/>
  <c r="EI66" i="9"/>
  <c r="DV28" i="9"/>
  <c r="EI41" i="9"/>
  <c r="EV116" i="9"/>
  <c r="EI49" i="9"/>
  <c r="EI62" i="9"/>
  <c r="DV50" i="9"/>
  <c r="EI18" i="9"/>
  <c r="EI93" i="9"/>
  <c r="EI97" i="9"/>
  <c r="EI14" i="9"/>
  <c r="EI94" i="9"/>
  <c r="EI103" i="9"/>
  <c r="EI54" i="9"/>
  <c r="EI70" i="9"/>
  <c r="EI48" i="9"/>
  <c r="EI115" i="9"/>
  <c r="EI64" i="9"/>
  <c r="EI78" i="9"/>
  <c r="EI46" i="9"/>
  <c r="EI83" i="9"/>
  <c r="EI157" i="9"/>
  <c r="EI72" i="9"/>
  <c r="EI117" i="9"/>
  <c r="EI88" i="9"/>
  <c r="EI158" i="9"/>
  <c r="EI55" i="9"/>
  <c r="EI91" i="9"/>
  <c r="EI136" i="9"/>
  <c r="EI99" i="9"/>
  <c r="EI51" i="9"/>
  <c r="EI32" i="9"/>
  <c r="EI56" i="9"/>
  <c r="EI159" i="9"/>
  <c r="EI100" i="9"/>
  <c r="EI84" i="9"/>
  <c r="EI65" i="9"/>
  <c r="EI121" i="9"/>
  <c r="EI73" i="9"/>
  <c r="EI68" i="9"/>
  <c r="EI96" i="9"/>
  <c r="EI63" i="9"/>
  <c r="EI118" i="9"/>
  <c r="EI52" i="9"/>
  <c r="EI146" i="9"/>
  <c r="EI61" i="9"/>
  <c r="EI29" i="9"/>
  <c r="EI47" i="9"/>
  <c r="EI98" i="9"/>
  <c r="EI74" i="9"/>
  <c r="EI90" i="9"/>
  <c r="EI110" i="9"/>
  <c r="EI106" i="9"/>
  <c r="EI123" i="9"/>
  <c r="EI138" i="9"/>
  <c r="EI109" i="9"/>
  <c r="EI76" i="9"/>
  <c r="EI152" i="9"/>
  <c r="EI86" i="9"/>
  <c r="EI57" i="9"/>
  <c r="EI144" i="9"/>
  <c r="EI33" i="9"/>
  <c r="EI44" i="9"/>
  <c r="EI160" i="9"/>
  <c r="EI43" i="9"/>
  <c r="EI155" i="9"/>
  <c r="EI119" i="9"/>
  <c r="EI154" i="9"/>
  <c r="EI80" i="9"/>
  <c r="EI107" i="9"/>
  <c r="EI82" i="9"/>
  <c r="EI125" i="9"/>
  <c r="EI38" i="9"/>
  <c r="EI71" i="9"/>
  <c r="EI135" i="9"/>
  <c r="EI134" i="9"/>
  <c r="EI129" i="9"/>
  <c r="EI102" i="9"/>
  <c r="EI60" i="9"/>
  <c r="EI111" i="9"/>
  <c r="EI69" i="9"/>
  <c r="EI130" i="9"/>
  <c r="EI92" i="9"/>
  <c r="EI149" i="9"/>
  <c r="EI37" i="9"/>
  <c r="EI150" i="9"/>
  <c r="EI127" i="9"/>
  <c r="EI139" i="9"/>
  <c r="EI120" i="9"/>
  <c r="EI140" i="9"/>
  <c r="EI59" i="9"/>
  <c r="EI104" i="9"/>
  <c r="EI142" i="9"/>
  <c r="EI147" i="9"/>
  <c r="EI133" i="9"/>
  <c r="EI77" i="9"/>
  <c r="EI113" i="9"/>
  <c r="EI105" i="9"/>
  <c r="EI131" i="9"/>
  <c r="EI87" i="9"/>
  <c r="EI141" i="9"/>
  <c r="EI45" i="9"/>
  <c r="EI31" i="9"/>
  <c r="DV71" i="9"/>
  <c r="EI34" i="9"/>
  <c r="DV112" i="9"/>
  <c r="EI112" i="9"/>
  <c r="EI16" i="9"/>
  <c r="DV81" i="9"/>
  <c r="EI23" i="9"/>
  <c r="DV97" i="9"/>
  <c r="DV122" i="9"/>
  <c r="DV40" i="9"/>
  <c r="EI85" i="9"/>
  <c r="DV23" i="9"/>
  <c r="EV66" i="9"/>
  <c r="EI22" i="9"/>
  <c r="DV153" i="9"/>
  <c r="AC18" i="11" l="1"/>
  <c r="AC56" i="11"/>
  <c r="AJ17" i="11"/>
  <c r="AG33" i="11"/>
  <c r="AJ39" i="11"/>
  <c r="AC54" i="11"/>
  <c r="AI63" i="11"/>
  <c r="AH34" i="11"/>
  <c r="AB38" i="11"/>
  <c r="AI18" i="11"/>
  <c r="AB58" i="11"/>
  <c r="AD37" i="11"/>
  <c r="AE30" i="11"/>
  <c r="AH45" i="11"/>
  <c r="AE17" i="11"/>
  <c r="AB16" i="11"/>
  <c r="AI54" i="11"/>
  <c r="AG18" i="11"/>
  <c r="AE50" i="11"/>
  <c r="AG46" i="11"/>
  <c r="AI34" i="11"/>
  <c r="AF67" i="11"/>
  <c r="AD20" i="11"/>
  <c r="AG66" i="11"/>
  <c r="AH31" i="11"/>
  <c r="AH51" i="11"/>
  <c r="AI29" i="11"/>
  <c r="AE49" i="11"/>
  <c r="AJ69" i="11"/>
  <c r="AJ15" i="11"/>
  <c r="AE67" i="11"/>
  <c r="AE37" i="11"/>
  <c r="AH49" i="11"/>
  <c r="AJ63" i="11"/>
  <c r="AC44" i="11"/>
  <c r="AF37" i="11"/>
  <c r="AJ23" i="11"/>
  <c r="AD59" i="11"/>
  <c r="AI37" i="11"/>
  <c r="AE53" i="11"/>
  <c r="AG14" i="11"/>
  <c r="AD36" i="11"/>
  <c r="AB35" i="11"/>
  <c r="AF17" i="11"/>
  <c r="AD53" i="11"/>
  <c r="AE56" i="11"/>
  <c r="AI39" i="11"/>
  <c r="AI23" i="11"/>
  <c r="AC17" i="11"/>
  <c r="AJ49" i="11"/>
  <c r="AG25" i="11"/>
  <c r="AC59" i="11"/>
  <c r="AE64" i="11"/>
  <c r="AD44" i="11"/>
  <c r="AH60" i="11"/>
  <c r="AE61" i="11"/>
  <c r="AH27" i="11"/>
  <c r="AG40" i="11"/>
  <c r="AD24" i="11"/>
  <c r="AH32" i="11"/>
  <c r="AD32" i="11"/>
  <c r="AB27" i="11"/>
  <c r="AC53" i="11"/>
  <c r="AI45" i="11"/>
  <c r="AB59" i="11"/>
  <c r="AC64" i="11"/>
  <c r="AD17" i="11"/>
  <c r="AF39" i="11"/>
  <c r="AF23" i="11"/>
  <c r="AG61" i="11"/>
  <c r="AD43" i="11"/>
  <c r="AC37" i="11"/>
  <c r="AE34" i="11"/>
  <c r="AE20" i="11"/>
  <c r="AB14" i="11"/>
  <c r="AD16" i="11"/>
  <c r="AF14" i="11"/>
  <c r="AH22" i="11"/>
  <c r="AF43" i="11"/>
  <c r="AC36" i="11"/>
  <c r="AI19" i="11"/>
  <c r="AD54" i="11"/>
  <c r="AF58" i="11"/>
  <c r="AH62" i="11"/>
  <c r="AF54" i="11"/>
  <c r="AB25" i="11"/>
  <c r="AG32" i="11"/>
  <c r="AB47" i="11"/>
  <c r="AI69" i="11"/>
  <c r="AD27" i="11"/>
  <c r="AJ14" i="11"/>
  <c r="AH15" i="11"/>
  <c r="AC61" i="11"/>
  <c r="AF44" i="11"/>
  <c r="AC66" i="11"/>
  <c r="AI53" i="11"/>
  <c r="AB30" i="11"/>
  <c r="AH38" i="11"/>
  <c r="AE62" i="11"/>
  <c r="AG22" i="11"/>
  <c r="AB22" i="11"/>
  <c r="AC52" i="11"/>
  <c r="AH66" i="11"/>
  <c r="AG31" i="11"/>
  <c r="AB51" i="11"/>
  <c r="AE22" i="11"/>
  <c r="AH50" i="11"/>
  <c r="AJ62" i="11"/>
  <c r="AG24" i="11"/>
  <c r="AD38" i="11"/>
  <c r="AC29" i="11"/>
  <c r="AD64" i="11"/>
  <c r="AH37" i="11"/>
  <c r="AG29" i="11"/>
  <c r="AB43" i="11"/>
  <c r="AB40" i="11"/>
  <c r="AB62" i="11"/>
  <c r="AC45" i="11"/>
  <c r="AC31" i="11"/>
  <c r="AJ43" i="11"/>
  <c r="AD62" i="11"/>
  <c r="AF21" i="11"/>
  <c r="AB42" i="11"/>
  <c r="AF69" i="11"/>
  <c r="AI51" i="11"/>
  <c r="AC67" i="11"/>
  <c r="AF68" i="11"/>
  <c r="AG48" i="11"/>
  <c r="AF53" i="11"/>
  <c r="AH54" i="11"/>
  <c r="AB50" i="11"/>
  <c r="AJ59" i="11"/>
  <c r="AJ41" i="11"/>
  <c r="AF41" i="11"/>
  <c r="AH14" i="11"/>
  <c r="AC38" i="11"/>
  <c r="AF57" i="11"/>
  <c r="AC60" i="11"/>
  <c r="AD49" i="11"/>
  <c r="AB15" i="11"/>
  <c r="AI36" i="11"/>
  <c r="AC24" i="11"/>
  <c r="AC16" i="11"/>
  <c r="AE65" i="11"/>
  <c r="AC57" i="11"/>
  <c r="AE45" i="11"/>
  <c r="AD23" i="11"/>
  <c r="AF52" i="11"/>
  <c r="AD33" i="11"/>
  <c r="AH29" i="11"/>
  <c r="AJ52" i="11"/>
  <c r="AD65" i="11"/>
  <c r="AE28" i="11"/>
  <c r="AF46" i="11"/>
  <c r="AF19" i="11"/>
  <c r="AJ37" i="11"/>
  <c r="AG51" i="11"/>
  <c r="AF61" i="11"/>
  <c r="AI35" i="11"/>
  <c r="AB67" i="11"/>
  <c r="AC20" i="11"/>
  <c r="AC50" i="11"/>
  <c r="AG63" i="11"/>
  <c r="AB45" i="11"/>
  <c r="AB28" i="11"/>
  <c r="AJ21" i="11"/>
  <c r="AH61" i="11"/>
  <c r="AI66" i="11"/>
  <c r="AG34" i="11"/>
  <c r="AB56" i="11"/>
  <c r="AD19" i="11"/>
  <c r="AH56" i="11"/>
  <c r="AF20" i="11"/>
  <c r="AJ66" i="11"/>
  <c r="AE46" i="11"/>
  <c r="AJ28" i="11"/>
  <c r="AI62" i="11"/>
  <c r="AF49" i="11"/>
  <c r="AC28" i="11"/>
  <c r="AC51" i="11"/>
  <c r="AG43" i="11"/>
  <c r="AE66" i="11"/>
  <c r="AG41" i="11"/>
  <c r="AE47" i="11"/>
  <c r="AB32" i="11"/>
  <c r="AB17" i="11"/>
  <c r="AJ53" i="11"/>
  <c r="AG28" i="11"/>
  <c r="AC41" i="11"/>
  <c r="AB18" i="11"/>
  <c r="AB23" i="11"/>
  <c r="AD34" i="11"/>
  <c r="AE26" i="11"/>
  <c r="AD66" i="11"/>
  <c r="AE51" i="11"/>
  <c r="AH36" i="11"/>
  <c r="AH42" i="11"/>
  <c r="AG56" i="11"/>
  <c r="AE14" i="11"/>
  <c r="AE41" i="11"/>
  <c r="AH55" i="11"/>
  <c r="AD29" i="11"/>
  <c r="AH16" i="11"/>
  <c r="AC22" i="11"/>
  <c r="AD40" i="11"/>
  <c r="AJ31" i="11"/>
  <c r="AI15" i="11"/>
  <c r="AG52" i="11"/>
  <c r="AG60" i="11"/>
  <c r="AB39" i="11"/>
  <c r="AF63" i="11"/>
  <c r="AH21" i="11"/>
  <c r="AC34" i="11"/>
  <c r="AC69" i="11"/>
  <c r="AC63" i="11"/>
  <c r="AC26" i="11"/>
  <c r="AH48" i="11"/>
  <c r="AD51" i="11"/>
  <c r="AF28" i="11"/>
  <c r="AD45" i="11"/>
  <c r="AC23" i="11"/>
  <c r="AB46" i="11"/>
  <c r="AF29" i="11"/>
  <c r="AB55" i="11"/>
  <c r="AF32" i="11"/>
  <c r="AD47" i="11"/>
  <c r="AC68" i="11"/>
  <c r="AJ42" i="11"/>
  <c r="AJ45" i="11"/>
  <c r="AJ30" i="11"/>
  <c r="AI49" i="11"/>
  <c r="AC40" i="11"/>
  <c r="AG65" i="11"/>
  <c r="AJ33" i="11"/>
  <c r="AG59" i="11"/>
  <c r="AD30" i="11"/>
  <c r="AF59" i="11"/>
  <c r="AB26" i="11"/>
  <c r="AB33" i="11"/>
  <c r="AH68" i="11"/>
  <c r="AF30" i="11"/>
  <c r="AI42" i="11"/>
  <c r="AE27" i="11"/>
  <c r="AG50" i="11"/>
  <c r="AE39" i="11"/>
  <c r="AG37" i="11"/>
  <c r="AH20" i="11"/>
  <c r="AH64" i="11"/>
  <c r="AH43" i="11"/>
  <c r="AI17" i="11"/>
  <c r="AI60" i="11"/>
  <c r="AF26" i="11"/>
  <c r="AE60" i="11"/>
  <c r="AH44" i="11"/>
  <c r="AI22" i="11"/>
  <c r="AF31" i="11"/>
  <c r="AI33" i="11"/>
  <c r="AD55" i="11"/>
  <c r="AF47" i="11"/>
  <c r="AF51" i="11"/>
  <c r="AF60" i="11"/>
  <c r="AE15" i="11"/>
  <c r="AD57" i="11"/>
  <c r="AH65" i="11"/>
  <c r="AF66" i="11"/>
  <c r="AI55" i="11"/>
  <c r="AG54" i="11"/>
  <c r="AI47" i="11"/>
  <c r="AD15" i="11"/>
  <c r="AC43" i="11"/>
  <c r="AD56" i="11"/>
  <c r="AG69" i="11"/>
  <c r="AB31" i="11"/>
  <c r="AF65" i="11"/>
  <c r="AJ44" i="11"/>
  <c r="AE69" i="11"/>
  <c r="AG64" i="11"/>
  <c r="AD39" i="11"/>
  <c r="AD22" i="11"/>
  <c r="AF16" i="11"/>
  <c r="AI40" i="11"/>
  <c r="AC19" i="11"/>
  <c r="AJ16" i="11"/>
  <c r="AE33" i="11"/>
  <c r="AB65" i="11"/>
  <c r="AC33" i="11"/>
  <c r="AG53" i="11"/>
  <c r="AH47" i="11"/>
  <c r="AB63" i="11"/>
  <c r="AI50" i="11"/>
  <c r="AD52" i="11"/>
  <c r="AB21" i="11"/>
  <c r="AB61" i="11"/>
  <c r="AJ27" i="11"/>
  <c r="AF42" i="11"/>
  <c r="AC32" i="11"/>
  <c r="AE59" i="11"/>
  <c r="AB53" i="11"/>
  <c r="AD60" i="11"/>
  <c r="AJ18" i="11"/>
  <c r="AI48" i="11"/>
  <c r="AJ20" i="11"/>
  <c r="AE36" i="11"/>
  <c r="AE44" i="11"/>
  <c r="AB20" i="11"/>
  <c r="AG39" i="11"/>
  <c r="AI67" i="11"/>
  <c r="AJ26" i="11"/>
  <c r="AI68" i="11"/>
  <c r="AD25" i="11"/>
  <c r="AG47" i="11"/>
  <c r="AH19" i="11"/>
  <c r="AG44" i="11"/>
  <c r="AJ19" i="11"/>
  <c r="AI41" i="11"/>
  <c r="AH63" i="11"/>
  <c r="AE52" i="11"/>
  <c r="AI32" i="11"/>
  <c r="AB66" i="11"/>
  <c r="AJ47" i="11"/>
  <c r="AE19" i="11"/>
  <c r="AF62" i="11"/>
  <c r="AE32" i="11"/>
  <c r="AB19" i="11"/>
  <c r="AH58" i="11"/>
  <c r="AH39" i="11"/>
  <c r="AJ46" i="11"/>
  <c r="AG42" i="11"/>
  <c r="AI24" i="11"/>
  <c r="AH52" i="11"/>
  <c r="AI27" i="11"/>
  <c r="AF55" i="11"/>
  <c r="AI20" i="11"/>
  <c r="AE38" i="11"/>
  <c r="AI25" i="11"/>
  <c r="AG62" i="11"/>
  <c r="AH28" i="11"/>
  <c r="AJ61" i="11"/>
  <c r="AB37" i="11"/>
  <c r="AH24" i="11"/>
  <c r="AC65" i="11"/>
  <c r="AD46" i="11"/>
  <c r="AH23" i="11"/>
  <c r="AC42" i="11"/>
  <c r="AF18" i="11"/>
  <c r="AJ24" i="11"/>
  <c r="AI46" i="11"/>
  <c r="AF15" i="11"/>
  <c r="AH59" i="11"/>
  <c r="AG23" i="11"/>
  <c r="AH40" i="11"/>
  <c r="AF40" i="11"/>
  <c r="AD14" i="11"/>
  <c r="AJ55" i="11"/>
  <c r="AH67" i="11"/>
  <c r="AI16" i="11"/>
  <c r="AJ35" i="11"/>
  <c r="AB52" i="11"/>
  <c r="AG15" i="11"/>
  <c r="AB69" i="11"/>
  <c r="AG36" i="11"/>
  <c r="AJ50" i="11"/>
  <c r="AH26" i="11"/>
  <c r="AF33" i="11"/>
  <c r="AG68" i="11"/>
  <c r="AI31" i="11"/>
  <c r="AF45" i="11"/>
  <c r="AB49" i="11"/>
  <c r="AJ32" i="11"/>
  <c r="AJ64" i="11"/>
  <c r="AJ29" i="11"/>
  <c r="AG27" i="11"/>
  <c r="AE23" i="11"/>
  <c r="AB44" i="11"/>
  <c r="AJ25" i="11"/>
  <c r="AJ58" i="11"/>
  <c r="AB57" i="11"/>
  <c r="AG45" i="11"/>
  <c r="AE29" i="11"/>
  <c r="AB54" i="11"/>
  <c r="AF35" i="11"/>
  <c r="AG20" i="11"/>
  <c r="AI38" i="11"/>
  <c r="AI57" i="11"/>
  <c r="AJ60" i="11"/>
  <c r="AB60" i="11"/>
  <c r="AG58" i="11"/>
  <c r="AF25" i="11"/>
  <c r="AE58" i="11"/>
  <c r="AC49" i="11"/>
  <c r="AD67" i="11"/>
  <c r="AG30" i="11"/>
  <c r="AC55" i="11"/>
  <c r="AF24" i="11"/>
  <c r="AB41" i="11"/>
  <c r="AE16" i="11"/>
  <c r="AC27" i="11"/>
  <c r="AH18" i="11"/>
  <c r="AC15" i="11"/>
  <c r="AH46" i="11"/>
  <c r="AH41" i="11"/>
  <c r="AJ36" i="11"/>
  <c r="AD58" i="11"/>
  <c r="AD50" i="11"/>
  <c r="AJ22" i="11"/>
  <c r="AB36" i="11"/>
  <c r="AI65" i="11"/>
  <c r="AC30" i="11"/>
  <c r="AH33" i="11"/>
  <c r="AH69" i="11"/>
  <c r="AI56" i="11"/>
  <c r="AE57" i="11"/>
  <c r="AC35" i="11"/>
  <c r="AJ51" i="11"/>
  <c r="AI21" i="11"/>
  <c r="AF56" i="11"/>
  <c r="AD68" i="11"/>
  <c r="AE31" i="11"/>
  <c r="AC48" i="11"/>
  <c r="AJ40" i="11"/>
  <c r="AG21" i="11"/>
  <c r="AD61" i="11"/>
  <c r="AJ34" i="11"/>
  <c r="AI58" i="11"/>
  <c r="AF27" i="11"/>
  <c r="AC62" i="11"/>
  <c r="AD28" i="11"/>
  <c r="AE54" i="11"/>
  <c r="AB29" i="11"/>
  <c r="AJ65" i="11"/>
  <c r="AE55" i="11"/>
  <c r="AG57" i="11"/>
  <c r="AF34" i="11"/>
  <c r="AI14" i="11"/>
  <c r="AE48" i="11"/>
  <c r="AF64" i="11"/>
  <c r="AE35" i="11"/>
  <c r="AG19" i="11"/>
  <c r="AJ57" i="11"/>
  <c r="AD35" i="11"/>
  <c r="AD69" i="11"/>
  <c r="AI30" i="11"/>
  <c r="AC46" i="11"/>
  <c r="AF38" i="11"/>
  <c r="AG16" i="11"/>
  <c r="AC58" i="11"/>
  <c r="AE24" i="11"/>
  <c r="AJ48" i="11"/>
  <c r="AI26" i="11"/>
  <c r="AH57" i="11"/>
  <c r="AG38" i="11"/>
  <c r="AI52" i="11"/>
  <c r="AB68" i="11"/>
  <c r="AH30" i="11"/>
  <c r="AJ67" i="11"/>
  <c r="AH35" i="11"/>
  <c r="AF36" i="11"/>
  <c r="AF22" i="11"/>
  <c r="AH53" i="11"/>
  <c r="AD31" i="11"/>
  <c r="AJ68" i="11"/>
  <c r="AG26" i="11"/>
  <c r="AJ56" i="11"/>
  <c r="AD41" i="11"/>
  <c r="AI28" i="11"/>
  <c r="AD18" i="11"/>
  <c r="AE43" i="11"/>
  <c r="AE68" i="11"/>
  <c r="AE63" i="11"/>
  <c r="AB24" i="11"/>
  <c r="AE42" i="11"/>
  <c r="AC21" i="11"/>
  <c r="AB34" i="11"/>
  <c r="AF48" i="11"/>
  <c r="AC47" i="11"/>
  <c r="AE21" i="11"/>
  <c r="AC39" i="11"/>
  <c r="AD42" i="11"/>
  <c r="AG35" i="11"/>
  <c r="AD63" i="11"/>
  <c r="AB64" i="11"/>
  <c r="AG67" i="11"/>
  <c r="AG49" i="11"/>
  <c r="AD48" i="11"/>
  <c r="AJ54" i="11"/>
  <c r="AI43" i="11"/>
  <c r="AF50" i="11"/>
  <c r="AG55" i="11"/>
  <c r="AJ38" i="11"/>
  <c r="AI44" i="11"/>
  <c r="AB48" i="11"/>
  <c r="AE18" i="11"/>
  <c r="AH17" i="11"/>
  <c r="AI64" i="11"/>
  <c r="AH25" i="11"/>
  <c r="AE25" i="11"/>
  <c r="AD21" i="11"/>
  <c r="AI61" i="11"/>
  <c r="AD26" i="11"/>
  <c r="AC14" i="11"/>
  <c r="AC25" i="11"/>
  <c r="AI59" i="11"/>
  <c r="AG17" i="11"/>
  <c r="AE40" i="11"/>
  <c r="U16" i="11"/>
  <c r="Q16" i="11"/>
  <c r="V16" i="11"/>
  <c r="W16" i="11"/>
  <c r="S55" i="11"/>
  <c r="T16" i="11"/>
  <c r="P16" i="11"/>
  <c r="O16" i="11"/>
  <c r="R16" i="11"/>
  <c r="S16" i="11"/>
  <c r="U33" i="11"/>
  <c r="P57" i="11"/>
  <c r="T41" i="11"/>
  <c r="R48" i="11"/>
  <c r="W46" i="11"/>
  <c r="T23" i="11"/>
  <c r="W15" i="11"/>
  <c r="Q43" i="11"/>
  <c r="V24" i="11"/>
  <c r="O60" i="11"/>
  <c r="R36" i="11"/>
  <c r="T20" i="11"/>
  <c r="O65" i="11"/>
  <c r="O58" i="11"/>
  <c r="U22" i="11"/>
  <c r="R21" i="11"/>
  <c r="P63" i="11"/>
  <c r="Q31" i="11"/>
  <c r="V43" i="11"/>
  <c r="T52" i="11"/>
  <c r="U54" i="11"/>
  <c r="U19" i="11"/>
  <c r="Q25" i="11"/>
  <c r="V53" i="11"/>
  <c r="O35" i="11"/>
  <c r="V42" i="11"/>
  <c r="S45" i="11"/>
  <c r="W48" i="11"/>
  <c r="V50" i="11"/>
  <c r="Q18" i="11"/>
  <c r="U41" i="11"/>
  <c r="T22" i="11"/>
  <c r="T31" i="11"/>
  <c r="Q40" i="11"/>
  <c r="Q20" i="11"/>
  <c r="S69" i="11"/>
  <c r="T37" i="11"/>
  <c r="Q64" i="11"/>
  <c r="P31" i="11"/>
  <c r="O69" i="11"/>
  <c r="T65" i="11"/>
  <c r="W40" i="11"/>
  <c r="W25" i="11"/>
  <c r="P20" i="11"/>
  <c r="S47" i="11"/>
  <c r="W43" i="11"/>
  <c r="U46" i="11"/>
  <c r="R18" i="11"/>
  <c r="P37" i="11"/>
  <c r="S65" i="11"/>
  <c r="W59" i="11"/>
  <c r="W45" i="11"/>
  <c r="Q69" i="11"/>
  <c r="P45" i="11"/>
  <c r="R46" i="11"/>
  <c r="W38" i="11"/>
  <c r="V66" i="11"/>
  <c r="O51" i="11"/>
  <c r="S62" i="11"/>
  <c r="W53" i="11"/>
  <c r="S15" i="11"/>
  <c r="V59" i="11"/>
  <c r="Q68" i="11"/>
  <c r="P18" i="11"/>
  <c r="U36" i="11"/>
  <c r="W58" i="11"/>
  <c r="P50" i="11"/>
  <c r="Q22" i="11"/>
  <c r="R41" i="11"/>
  <c r="P32" i="11"/>
  <c r="R37" i="11"/>
  <c r="P67" i="11"/>
  <c r="U63" i="11"/>
  <c r="R38" i="11"/>
  <c r="Q26" i="11"/>
  <c r="V20" i="11"/>
  <c r="S27" i="11"/>
  <c r="T33" i="11"/>
  <c r="S14" i="11"/>
  <c r="O64" i="11"/>
  <c r="V65" i="11"/>
  <c r="V67" i="11"/>
  <c r="U15" i="11"/>
  <c r="S53" i="11"/>
  <c r="Q56" i="11"/>
  <c r="P47" i="11"/>
  <c r="O26" i="11"/>
  <c r="R31" i="11"/>
  <c r="V61" i="11"/>
  <c r="U24" i="11"/>
  <c r="U37" i="11"/>
  <c r="O38" i="11"/>
  <c r="W64" i="11"/>
  <c r="U23" i="11"/>
  <c r="O24" i="11"/>
  <c r="W23" i="11"/>
  <c r="V35" i="11"/>
  <c r="W44" i="11"/>
  <c r="T24" i="11"/>
  <c r="U67" i="11"/>
  <c r="W69" i="11"/>
  <c r="O45" i="11"/>
  <c r="Q54" i="11"/>
  <c r="P15" i="11"/>
  <c r="S17" i="11"/>
  <c r="O54" i="11"/>
  <c r="P64" i="11"/>
  <c r="P43" i="11"/>
  <c r="O57" i="11"/>
  <c r="O32" i="11"/>
  <c r="T55" i="11"/>
  <c r="V48" i="11"/>
  <c r="T38" i="11"/>
  <c r="U20" i="11"/>
  <c r="T54" i="11"/>
  <c r="P60" i="11"/>
  <c r="T35" i="11"/>
  <c r="Q32" i="11"/>
  <c r="R62" i="11"/>
  <c r="Q50" i="11"/>
  <c r="W54" i="11"/>
  <c r="S57" i="11"/>
  <c r="O34" i="11"/>
  <c r="W50" i="11"/>
  <c r="U42" i="11"/>
  <c r="R24" i="11"/>
  <c r="R64" i="11"/>
  <c r="V23" i="11"/>
  <c r="W34" i="11"/>
  <c r="P39" i="11"/>
  <c r="V40" i="11"/>
  <c r="W30" i="11"/>
  <c r="U69" i="11"/>
  <c r="S19" i="11"/>
  <c r="O42" i="11"/>
  <c r="P46" i="11"/>
  <c r="P27" i="11"/>
  <c r="Q33" i="11"/>
  <c r="U30" i="11"/>
  <c r="P58" i="11"/>
  <c r="P14" i="11"/>
  <c r="W39" i="11"/>
  <c r="W27" i="11"/>
  <c r="Q46" i="11"/>
  <c r="R27" i="11"/>
  <c r="S46" i="11"/>
  <c r="U51" i="11"/>
  <c r="T53" i="11"/>
  <c r="U25" i="11"/>
  <c r="Q63" i="11"/>
  <c r="O30" i="11"/>
  <c r="V22" i="11"/>
  <c r="Q38" i="11"/>
  <c r="V69" i="11"/>
  <c r="R19" i="11"/>
  <c r="S29" i="11"/>
  <c r="P56" i="11"/>
  <c r="S59" i="11"/>
  <c r="O53" i="11"/>
  <c r="R59" i="11"/>
  <c r="W33" i="11"/>
  <c r="P52" i="11"/>
  <c r="R68" i="11"/>
  <c r="R47" i="11"/>
  <c r="O59" i="11"/>
  <c r="Q34" i="11"/>
  <c r="O46" i="11"/>
  <c r="P51" i="11"/>
  <c r="W21" i="11"/>
  <c r="Q59" i="11"/>
  <c r="R49" i="11"/>
  <c r="R55" i="11"/>
  <c r="R28" i="11"/>
  <c r="U65" i="11"/>
  <c r="U61" i="11"/>
  <c r="Q24" i="11"/>
  <c r="R54" i="11"/>
  <c r="Q55" i="11"/>
  <c r="U48" i="11"/>
  <c r="S56" i="11"/>
  <c r="W18" i="11"/>
  <c r="T56" i="11"/>
  <c r="O20" i="11"/>
  <c r="P38" i="11"/>
  <c r="O37" i="11"/>
  <c r="V14" i="11"/>
  <c r="T66" i="11"/>
  <c r="T18" i="11"/>
  <c r="S23" i="11"/>
  <c r="U58" i="11"/>
  <c r="W36" i="11"/>
  <c r="R63" i="11"/>
  <c r="W14" i="11"/>
  <c r="R57" i="11"/>
  <c r="U60" i="11"/>
  <c r="Q52" i="11"/>
  <c r="U57" i="11"/>
  <c r="U64" i="11"/>
  <c r="V60" i="11"/>
  <c r="T43" i="11"/>
  <c r="R58" i="11"/>
  <c r="P55" i="11"/>
  <c r="U55" i="11"/>
  <c r="U27" i="11"/>
  <c r="U59" i="11"/>
  <c r="W65" i="11"/>
  <c r="V32" i="11"/>
  <c r="U62" i="11"/>
  <c r="W51" i="11"/>
  <c r="R52" i="11"/>
  <c r="T42" i="11"/>
  <c r="R25" i="11"/>
  <c r="O39" i="11"/>
  <c r="T47" i="11"/>
  <c r="O41" i="11"/>
  <c r="Q57" i="11"/>
  <c r="O63" i="11"/>
  <c r="P69" i="11"/>
  <c r="S18" i="11"/>
  <c r="Q48" i="11"/>
  <c r="O55" i="11"/>
  <c r="U28" i="11"/>
  <c r="U35" i="11"/>
  <c r="U14" i="11"/>
  <c r="Q39" i="11"/>
  <c r="O62" i="11"/>
  <c r="P26" i="11"/>
  <c r="W42" i="11"/>
  <c r="S20" i="11"/>
  <c r="S31" i="11"/>
  <c r="O28" i="11"/>
  <c r="R50" i="11"/>
  <c r="R14" i="11"/>
  <c r="V41" i="11"/>
  <c r="Q21" i="11"/>
  <c r="Q27" i="11"/>
  <c r="S40" i="11"/>
  <c r="S54" i="11"/>
  <c r="W37" i="11"/>
  <c r="R65" i="11"/>
  <c r="T68" i="11"/>
  <c r="Q42" i="11"/>
  <c r="O68" i="11"/>
  <c r="Q51" i="11"/>
  <c r="O19" i="11"/>
  <c r="O43" i="11"/>
  <c r="R69" i="11"/>
  <c r="U56" i="11"/>
  <c r="Q45" i="11"/>
  <c r="T45" i="11"/>
  <c r="P35" i="11"/>
  <c r="R45" i="11"/>
  <c r="O66" i="11"/>
  <c r="V49" i="11"/>
  <c r="R53" i="11"/>
  <c r="P29" i="11"/>
  <c r="V44" i="11"/>
  <c r="S28" i="11"/>
  <c r="S52" i="11"/>
  <c r="W35" i="11"/>
  <c r="P33" i="11"/>
  <c r="W41" i="11"/>
  <c r="U52" i="11"/>
  <c r="S50" i="11"/>
  <c r="W57" i="11"/>
  <c r="P22" i="11"/>
  <c r="Q14" i="11"/>
  <c r="Q53" i="11"/>
  <c r="W52" i="11"/>
  <c r="S35" i="11"/>
  <c r="O40" i="11"/>
  <c r="R51" i="11"/>
  <c r="R67" i="11"/>
  <c r="V17" i="11"/>
  <c r="S25" i="11"/>
  <c r="V64" i="11"/>
  <c r="R43" i="11"/>
  <c r="T49" i="11"/>
  <c r="Q58" i="11"/>
  <c r="T44" i="11"/>
  <c r="T57" i="11"/>
  <c r="W19" i="11"/>
  <c r="V33" i="11"/>
  <c r="P23" i="11"/>
  <c r="T36" i="11"/>
  <c r="O47" i="11"/>
  <c r="T63" i="11"/>
  <c r="P53" i="11"/>
  <c r="V51" i="11"/>
  <c r="T14" i="11"/>
  <c r="U26" i="11"/>
  <c r="U68" i="11"/>
  <c r="S49" i="11"/>
  <c r="P44" i="11"/>
  <c r="R26" i="11"/>
  <c r="R61" i="11"/>
  <c r="P24" i="11"/>
  <c r="U39" i="11"/>
  <c r="T30" i="11"/>
  <c r="P34" i="11"/>
  <c r="O15" i="11"/>
  <c r="V56" i="11"/>
  <c r="R22" i="11"/>
  <c r="V15" i="11"/>
  <c r="P21" i="11"/>
  <c r="Q49" i="11"/>
  <c r="T28" i="11"/>
  <c r="P42" i="11"/>
  <c r="V18" i="11"/>
  <c r="R40" i="11"/>
  <c r="S42" i="11"/>
  <c r="S64" i="11"/>
  <c r="R29" i="11"/>
  <c r="Q28" i="11"/>
  <c r="T39" i="11"/>
  <c r="Q44" i="11"/>
  <c r="U17" i="11"/>
  <c r="U50" i="11"/>
  <c r="W66" i="11"/>
  <c r="Q15" i="11"/>
  <c r="W62" i="11"/>
  <c r="T19" i="11"/>
  <c r="U34" i="11"/>
  <c r="Q35" i="11"/>
  <c r="V29" i="11"/>
  <c r="S26" i="11"/>
  <c r="P59" i="11"/>
  <c r="W17" i="11"/>
  <c r="O25" i="11"/>
  <c r="P30" i="11"/>
  <c r="S51" i="11"/>
  <c r="V63" i="11"/>
  <c r="V21" i="11"/>
  <c r="O48" i="11"/>
  <c r="S48" i="11"/>
  <c r="Q47" i="11"/>
  <c r="O29" i="11"/>
  <c r="T61" i="11"/>
  <c r="P25" i="11"/>
  <c r="U18" i="11"/>
  <c r="V45" i="11"/>
  <c r="O17" i="11"/>
  <c r="S32" i="11"/>
  <c r="V46" i="11"/>
  <c r="U47" i="11"/>
  <c r="S30" i="11"/>
  <c r="U45" i="11"/>
  <c r="V26" i="11"/>
  <c r="S43" i="11"/>
  <c r="T25" i="11"/>
  <c r="O31" i="11"/>
  <c r="R15" i="11"/>
  <c r="T17" i="11"/>
  <c r="T48" i="11"/>
  <c r="O56" i="11"/>
  <c r="O18" i="11"/>
  <c r="S24" i="11"/>
  <c r="Q62" i="11"/>
  <c r="T32" i="11"/>
  <c r="R35" i="11"/>
  <c r="W63" i="11"/>
  <c r="O27" i="11"/>
  <c r="Q67" i="11"/>
  <c r="O67" i="11"/>
  <c r="P17" i="11"/>
  <c r="V68" i="11"/>
  <c r="R44" i="11"/>
  <c r="U21" i="11"/>
  <c r="U31" i="11"/>
  <c r="O22" i="11"/>
  <c r="Q23" i="11"/>
  <c r="S63" i="11"/>
  <c r="V25" i="11"/>
  <c r="P28" i="11"/>
  <c r="P66" i="11"/>
  <c r="O49" i="11"/>
  <c r="V54" i="11"/>
  <c r="O21" i="11"/>
  <c r="S41" i="11"/>
  <c r="V34" i="11"/>
  <c r="W20" i="11"/>
  <c r="W60" i="11"/>
  <c r="W68" i="11"/>
  <c r="R56" i="11"/>
  <c r="U44" i="11"/>
  <c r="P19" i="11"/>
  <c r="V39" i="11"/>
  <c r="T67" i="11"/>
  <c r="U66" i="11"/>
  <c r="V55" i="11"/>
  <c r="R60" i="11"/>
  <c r="S68" i="11"/>
  <c r="O61" i="11"/>
  <c r="T58" i="11"/>
  <c r="W67" i="11"/>
  <c r="P65" i="11"/>
  <c r="V30" i="11"/>
  <c r="S33" i="11"/>
  <c r="S21" i="11"/>
  <c r="W49" i="11"/>
  <c r="T59" i="11"/>
  <c r="W32" i="11"/>
  <c r="O36" i="11"/>
  <c r="O44" i="11"/>
  <c r="U53" i="11"/>
  <c r="W31" i="11"/>
  <c r="T64" i="11"/>
  <c r="T51" i="11"/>
  <c r="P48" i="11"/>
  <c r="T62" i="11"/>
  <c r="W47" i="11"/>
  <c r="W55" i="11"/>
  <c r="T50" i="11"/>
  <c r="R23" i="11"/>
  <c r="S39" i="11"/>
  <c r="U38" i="11"/>
  <c r="O52" i="11"/>
  <c r="Q17" i="11"/>
  <c r="U32" i="11"/>
  <c r="R17" i="11"/>
  <c r="T15" i="11"/>
  <c r="V57" i="11"/>
  <c r="U40" i="11"/>
  <c r="S58" i="11"/>
  <c r="S60" i="11"/>
  <c r="U49" i="11"/>
  <c r="Q65" i="11"/>
  <c r="R34" i="11"/>
  <c r="T27" i="11"/>
  <c r="R39" i="11"/>
  <c r="T29" i="11"/>
  <c r="Q36" i="11"/>
  <c r="V28" i="11"/>
  <c r="S44" i="11"/>
  <c r="R30" i="11"/>
  <c r="O14" i="11"/>
  <c r="S34" i="11"/>
  <c r="R20" i="11"/>
  <c r="P36" i="11"/>
  <c r="S67" i="11"/>
  <c r="Q41" i="11"/>
  <c r="V58" i="11"/>
  <c r="T60" i="11"/>
  <c r="Q60" i="11"/>
  <c r="V47" i="11"/>
  <c r="V27" i="11"/>
  <c r="Q29" i="11"/>
  <c r="U29" i="11"/>
  <c r="V38" i="11"/>
  <c r="Q61" i="11"/>
  <c r="Q19" i="11"/>
  <c r="P61" i="11"/>
  <c r="R33" i="11"/>
  <c r="W24" i="11"/>
  <c r="T26" i="11"/>
  <c r="T40" i="11"/>
  <c r="P41" i="11"/>
  <c r="W22" i="11"/>
  <c r="W56" i="11"/>
  <c r="T34" i="11"/>
  <c r="S38" i="11"/>
  <c r="V19" i="11"/>
  <c r="V37" i="11"/>
  <c r="O50" i="11"/>
  <c r="W26" i="11"/>
  <c r="R32" i="11"/>
  <c r="R42" i="11"/>
  <c r="P49" i="11"/>
  <c r="P40" i="11"/>
  <c r="W28" i="11"/>
  <c r="O33" i="11"/>
  <c r="Q37" i="11"/>
  <c r="P62" i="11"/>
  <c r="V31" i="11"/>
  <c r="T21" i="11"/>
  <c r="R66" i="11"/>
  <c r="P68" i="11"/>
  <c r="V52" i="11"/>
  <c r="S36" i="11"/>
  <c r="S61" i="11"/>
  <c r="V36" i="11"/>
  <c r="T46" i="11"/>
  <c r="U43" i="11"/>
  <c r="Q30" i="11"/>
  <c r="V62" i="11"/>
  <c r="S37" i="11"/>
  <c r="O23" i="11"/>
  <c r="S22" i="11"/>
  <c r="W29" i="11"/>
  <c r="Q66" i="11"/>
  <c r="T69" i="11"/>
  <c r="W61" i="11"/>
  <c r="S66" i="11"/>
  <c r="P54" i="11"/>
  <c r="AF74" i="9"/>
  <c r="AJ74" i="9"/>
  <c r="AK65" i="9"/>
  <c r="AJ68" i="9"/>
  <c r="AN45" i="9"/>
  <c r="AJ17" i="9"/>
  <c r="AP22" i="9"/>
  <c r="AP75" i="9"/>
  <c r="AM58" i="9"/>
  <c r="AM55" i="9"/>
  <c r="AM19" i="9"/>
  <c r="AG74" i="9"/>
  <c r="AM17" i="9"/>
  <c r="AF28" i="9"/>
  <c r="AH20" i="9"/>
  <c r="AH65" i="9"/>
  <c r="AN42" i="9"/>
  <c r="AL74" i="9"/>
  <c r="AL87" i="9"/>
  <c r="AF72" i="9"/>
  <c r="AG89" i="9"/>
  <c r="AK37" i="9"/>
  <c r="AG44" i="9"/>
  <c r="AP52" i="9"/>
  <c r="AL26" i="9"/>
  <c r="AI24" i="9"/>
  <c r="AK52" i="9"/>
  <c r="AL28" i="9"/>
  <c r="AK17" i="9"/>
  <c r="AH30" i="9"/>
  <c r="AL98" i="9"/>
  <c r="AN65" i="9"/>
  <c r="AP53" i="9"/>
  <c r="AP61" i="9"/>
  <c r="AG90" i="9"/>
  <c r="AH72" i="9"/>
  <c r="AK76" i="9"/>
  <c r="AM84" i="9"/>
  <c r="AL24" i="9"/>
  <c r="AJ51" i="9"/>
  <c r="AM20" i="9"/>
  <c r="AN34" i="9"/>
  <c r="AO55" i="9"/>
  <c r="AK98" i="9"/>
  <c r="AO44" i="9"/>
  <c r="AJ89" i="9"/>
  <c r="AK97" i="9"/>
  <c r="AK86" i="9"/>
  <c r="AH64" i="9"/>
  <c r="AI47" i="9"/>
  <c r="AK89" i="9"/>
  <c r="AJ82" i="9"/>
  <c r="AP80" i="9"/>
  <c r="AM94" i="9"/>
  <c r="AP45" i="9"/>
  <c r="AK96" i="9"/>
  <c r="AG71" i="9"/>
  <c r="AG80" i="9"/>
  <c r="AH71" i="9"/>
  <c r="AN74" i="9"/>
  <c r="AJ26" i="9"/>
  <c r="AJ35" i="9"/>
  <c r="AK80" i="9"/>
  <c r="AN35" i="9"/>
  <c r="AN57" i="9"/>
  <c r="AH68" i="9"/>
  <c r="AH67" i="9"/>
  <c r="AI73" i="9"/>
  <c r="AN77" i="9"/>
  <c r="AH69" i="9"/>
  <c r="AO64" i="9"/>
  <c r="AL35" i="9"/>
  <c r="AM85" i="9"/>
  <c r="AP62" i="9"/>
  <c r="AN20" i="9"/>
  <c r="AK93" i="9"/>
  <c r="AL78" i="9"/>
  <c r="AG85" i="9"/>
  <c r="AH73" i="9"/>
  <c r="AI89" i="9"/>
  <c r="AI85" i="9"/>
  <c r="AH56" i="9"/>
  <c r="AK61" i="9"/>
  <c r="AP90" i="9"/>
  <c r="AL25" i="9"/>
  <c r="AL34" i="9"/>
  <c r="AI36" i="9"/>
  <c r="AJ96" i="9"/>
  <c r="AN80" i="9"/>
  <c r="AJ37" i="9"/>
  <c r="AJ45" i="9"/>
  <c r="AN73" i="9"/>
  <c r="AH62" i="9"/>
  <c r="AP38" i="9"/>
  <c r="AJ56" i="9"/>
  <c r="AL96" i="9"/>
  <c r="AG82" i="9"/>
  <c r="AJ91" i="9"/>
  <c r="AM37" i="9"/>
  <c r="AI40" i="9"/>
  <c r="AK50" i="9"/>
  <c r="AN92" i="9"/>
  <c r="AM52" i="9"/>
  <c r="AF82" i="9"/>
  <c r="AH49" i="9"/>
  <c r="AG56" i="9"/>
  <c r="AL65" i="9"/>
  <c r="AF33" i="9"/>
  <c r="AJ34" i="9"/>
  <c r="AG30" i="9"/>
  <c r="AH87" i="9"/>
  <c r="AM44" i="9"/>
  <c r="AK36" i="9"/>
  <c r="AM57" i="9"/>
  <c r="AK47" i="9"/>
  <c r="AK19" i="9"/>
  <c r="AK77" i="9"/>
  <c r="AJ22" i="9"/>
  <c r="AP48" i="9"/>
  <c r="AF47" i="9"/>
  <c r="AO97" i="9"/>
  <c r="AN55" i="9"/>
  <c r="AI52" i="9"/>
  <c r="AN90" i="9"/>
  <c r="AP18" i="9"/>
  <c r="AK26" i="9"/>
  <c r="AO26" i="9"/>
  <c r="AJ53" i="9"/>
  <c r="AG62" i="9"/>
  <c r="AO59" i="9"/>
  <c r="AG21" i="9"/>
  <c r="AO20" i="9"/>
  <c r="AP56" i="9"/>
  <c r="AI81" i="9"/>
  <c r="AM92" i="9"/>
  <c r="AO35" i="9"/>
  <c r="AI56" i="9"/>
  <c r="AP87" i="9"/>
  <c r="AI35" i="9"/>
  <c r="AH21" i="9"/>
  <c r="AL60" i="9"/>
  <c r="AG96" i="9"/>
  <c r="AH80" i="9"/>
  <c r="AH42" i="9"/>
  <c r="AL83" i="9"/>
  <c r="AK57" i="9"/>
  <c r="AN37" i="9"/>
  <c r="AK69" i="9"/>
  <c r="AM39" i="9"/>
  <c r="AO37" i="9"/>
  <c r="AP17" i="9"/>
  <c r="AO40" i="9"/>
  <c r="AO51" i="9"/>
  <c r="AK31" i="9"/>
  <c r="AF54" i="9"/>
  <c r="AI21" i="9"/>
  <c r="AO38" i="9"/>
  <c r="AJ76" i="9"/>
  <c r="AJ52" i="9"/>
  <c r="AJ80" i="9"/>
  <c r="AK67" i="9"/>
  <c r="AF96" i="9"/>
  <c r="AG70" i="9"/>
  <c r="AO71" i="9"/>
  <c r="AP46" i="9"/>
  <c r="AK35" i="9"/>
  <c r="AN32" i="9"/>
  <c r="AI30" i="9"/>
  <c r="AI69" i="9"/>
  <c r="AJ67" i="9"/>
  <c r="AN22" i="9"/>
  <c r="AJ81" i="9"/>
  <c r="AH84" i="9"/>
  <c r="AL43" i="9"/>
  <c r="AG92" i="9"/>
  <c r="AF91" i="9"/>
  <c r="AL94" i="9"/>
  <c r="AF84" i="9"/>
  <c r="AJ85" i="9"/>
  <c r="AO14" i="9"/>
  <c r="AP47" i="9"/>
  <c r="AP15" i="9"/>
  <c r="AL44" i="9"/>
  <c r="AH19" i="9"/>
  <c r="AM40" i="9"/>
  <c r="AF75" i="9"/>
  <c r="AG81" i="9"/>
  <c r="AM78" i="9"/>
  <c r="AN79" i="9"/>
  <c r="AH22" i="9"/>
  <c r="AI61" i="9"/>
  <c r="AP69" i="9"/>
  <c r="AF53" i="9"/>
  <c r="AF55" i="9"/>
  <c r="AN89" i="9"/>
  <c r="AK38" i="9"/>
  <c r="AM82" i="9"/>
  <c r="AJ57" i="9"/>
  <c r="AJ55" i="9"/>
  <c r="AF49" i="9"/>
  <c r="AI39" i="9"/>
  <c r="AJ73" i="9"/>
  <c r="AO42" i="9"/>
  <c r="AI16" i="9"/>
  <c r="AI44" i="9"/>
  <c r="AO72" i="9"/>
  <c r="AM60" i="9"/>
  <c r="AL85" i="9"/>
  <c r="AI31" i="9"/>
  <c r="AP85" i="9"/>
  <c r="AP43" i="9"/>
  <c r="AO48" i="9"/>
  <c r="AF37" i="9"/>
  <c r="AM62" i="9"/>
  <c r="AL53" i="9"/>
  <c r="AP86" i="9"/>
  <c r="AI25" i="9"/>
  <c r="AI98" i="9"/>
  <c r="AM66" i="9"/>
  <c r="AH26" i="9"/>
  <c r="AL89" i="9"/>
  <c r="AN16" i="9"/>
  <c r="AH92" i="9"/>
  <c r="AM71" i="9"/>
  <c r="AL72" i="9"/>
  <c r="AG20" i="9"/>
  <c r="AP70" i="9"/>
  <c r="AH52" i="9"/>
  <c r="AI42" i="9"/>
  <c r="AN84" i="9"/>
  <c r="AO58" i="9"/>
  <c r="AN41" i="9"/>
  <c r="AL81" i="9"/>
  <c r="AL58" i="9"/>
  <c r="AJ18" i="9"/>
  <c r="AF88" i="9"/>
  <c r="AH61" i="9"/>
  <c r="AH97" i="9"/>
  <c r="AM64" i="9"/>
  <c r="AN36" i="9"/>
  <c r="AH47" i="9"/>
  <c r="AP58" i="9"/>
  <c r="AH98" i="9"/>
  <c r="AF76" i="9"/>
  <c r="AN82" i="9"/>
  <c r="AO82" i="9"/>
  <c r="AM63" i="9"/>
  <c r="AM98" i="9"/>
  <c r="AK79" i="9"/>
  <c r="AN63" i="9"/>
  <c r="AH54" i="9"/>
  <c r="AN33" i="9"/>
  <c r="AL29" i="9"/>
  <c r="AO68" i="9"/>
  <c r="AF40" i="9"/>
  <c r="AK44" i="9"/>
  <c r="AG42" i="9"/>
  <c r="AO16" i="9"/>
  <c r="AJ58" i="9"/>
  <c r="AG79" i="9"/>
  <c r="AF77" i="9"/>
  <c r="AK23" i="9"/>
  <c r="AM75" i="9"/>
  <c r="AM29" i="9"/>
  <c r="AG68" i="9"/>
  <c r="AJ59" i="9"/>
  <c r="AI86" i="9"/>
  <c r="AK90" i="9"/>
  <c r="AP16" i="9"/>
  <c r="AN62" i="9"/>
  <c r="AI46" i="9"/>
  <c r="AN87" i="9"/>
  <c r="AJ33" i="9"/>
  <c r="AF80" i="9"/>
  <c r="AH70" i="9"/>
  <c r="AN50" i="9"/>
  <c r="AL69" i="9"/>
  <c r="AG87" i="9"/>
  <c r="AF60" i="9"/>
  <c r="AK30" i="9"/>
  <c r="AI84" i="9"/>
  <c r="AO49" i="9"/>
  <c r="AK83" i="9"/>
  <c r="AP21" i="9"/>
  <c r="AM21" i="9"/>
  <c r="AN43" i="9"/>
  <c r="AN31" i="9"/>
  <c r="AK42" i="9"/>
  <c r="AJ54" i="9"/>
  <c r="AJ46" i="9"/>
  <c r="AN69" i="9"/>
  <c r="AF50" i="9"/>
  <c r="AJ42" i="9"/>
  <c r="AO52" i="9"/>
  <c r="AN95" i="9"/>
  <c r="AG63" i="9"/>
  <c r="AM45" i="9"/>
  <c r="AK94" i="9"/>
  <c r="AM47" i="9"/>
  <c r="AH57" i="9"/>
  <c r="AF16" i="9"/>
  <c r="AM18" i="9"/>
  <c r="AG55" i="9"/>
  <c r="AL41" i="9"/>
  <c r="AK40" i="9"/>
  <c r="AL84" i="9"/>
  <c r="AO29" i="9"/>
  <c r="AJ47" i="9"/>
  <c r="AL46" i="9"/>
  <c r="AG72" i="9"/>
  <c r="AP76" i="9"/>
  <c r="AG91" i="9"/>
  <c r="AG66" i="9"/>
  <c r="AM70" i="9"/>
  <c r="AK18" i="9"/>
  <c r="AM95" i="9"/>
  <c r="AJ83" i="9"/>
  <c r="AI95" i="9"/>
  <c r="AP44" i="9"/>
  <c r="AF26" i="9"/>
  <c r="AM32" i="9"/>
  <c r="AN67" i="9"/>
  <c r="AK25" i="9"/>
  <c r="AL61" i="9"/>
  <c r="AL71" i="9"/>
  <c r="AN25" i="9"/>
  <c r="AN39" i="9"/>
  <c r="AH24" i="9"/>
  <c r="AL19" i="9"/>
  <c r="AO22" i="9"/>
  <c r="AL39" i="9"/>
  <c r="AL63" i="9"/>
  <c r="AI60" i="9"/>
  <c r="AO77" i="9"/>
  <c r="AN15" i="9"/>
  <c r="AJ87" i="9"/>
  <c r="AM46" i="9"/>
  <c r="AF92" i="9"/>
  <c r="AI91" i="9"/>
  <c r="AO94" i="9"/>
  <c r="AG67" i="9"/>
  <c r="AI57" i="9"/>
  <c r="AI75" i="9"/>
  <c r="AN52" i="9"/>
  <c r="AJ65" i="9"/>
  <c r="AJ94" i="9"/>
  <c r="AO32" i="9"/>
  <c r="AN28" i="9"/>
  <c r="AL73" i="9"/>
  <c r="AL91" i="9"/>
  <c r="AP36" i="9"/>
  <c r="AK29" i="9"/>
  <c r="AJ62" i="9"/>
  <c r="AG50" i="9"/>
  <c r="AH55" i="9"/>
  <c r="AF66" i="9"/>
  <c r="AK92" i="9"/>
  <c r="AI29" i="9"/>
  <c r="AH88" i="9"/>
  <c r="AL42" i="9"/>
  <c r="AO30" i="9"/>
  <c r="AF36" i="9"/>
  <c r="AG58" i="9"/>
  <c r="AM35" i="9"/>
  <c r="AO74" i="9"/>
  <c r="AO80" i="9"/>
  <c r="AF21" i="9"/>
  <c r="AI20" i="9"/>
  <c r="AK14" i="9"/>
  <c r="AG40" i="9"/>
  <c r="AI58" i="9"/>
  <c r="AM69" i="9"/>
  <c r="AJ78" i="9"/>
  <c r="AN91" i="9"/>
  <c r="AN85" i="9"/>
  <c r="AO87" i="9"/>
  <c r="AI63" i="9"/>
  <c r="AH14" i="9"/>
  <c r="AP81" i="9"/>
  <c r="AP71" i="9"/>
  <c r="AG83" i="9"/>
  <c r="AN51" i="9"/>
  <c r="AF41" i="9"/>
  <c r="AP95" i="9"/>
  <c r="AM76" i="9"/>
  <c r="AP39" i="9"/>
  <c r="AO88" i="9"/>
  <c r="AP42" i="9"/>
  <c r="AG15" i="9"/>
  <c r="AM15" i="9"/>
  <c r="AP54" i="9"/>
  <c r="AO36" i="9"/>
  <c r="AG31" i="9"/>
  <c r="AP89" i="9"/>
  <c r="AL16" i="9"/>
  <c r="AF63" i="9"/>
  <c r="AI93" i="9"/>
  <c r="AG19" i="9"/>
  <c r="AP77" i="9"/>
  <c r="AI48" i="9"/>
  <c r="AH38" i="9"/>
  <c r="AH95" i="9"/>
  <c r="AJ61" i="9"/>
  <c r="AH44" i="9"/>
  <c r="AJ97" i="9"/>
  <c r="AH35" i="9"/>
  <c r="AH75" i="9"/>
  <c r="AM96" i="9"/>
  <c r="AL33" i="9"/>
  <c r="AJ14" i="9"/>
  <c r="AL51" i="9"/>
  <c r="AK46" i="9"/>
  <c r="AP82" i="9"/>
  <c r="AN44" i="9"/>
  <c r="AN78" i="9"/>
  <c r="AJ92" i="9"/>
  <c r="AG88" i="9"/>
  <c r="AL80" i="9"/>
  <c r="AF97" i="9"/>
  <c r="AG98" i="9"/>
  <c r="AK20" i="9"/>
  <c r="AF27" i="9"/>
  <c r="AO43" i="9"/>
  <c r="AF69" i="9"/>
  <c r="AG28" i="9"/>
  <c r="AM31" i="9"/>
  <c r="AP72" i="9"/>
  <c r="AH90" i="9"/>
  <c r="AK88" i="9"/>
  <c r="AK84" i="9"/>
  <c r="AH34" i="9"/>
  <c r="AL59" i="9"/>
  <c r="AH60" i="9"/>
  <c r="AO24" i="9"/>
  <c r="AN72" i="9"/>
  <c r="AL95" i="9"/>
  <c r="AL64" i="9"/>
  <c r="AN75" i="9"/>
  <c r="AO17" i="9"/>
  <c r="AL54" i="9"/>
  <c r="AL14" i="9"/>
  <c r="AF31" i="9"/>
  <c r="AP74" i="9"/>
  <c r="AO67" i="9"/>
  <c r="AF73" i="9"/>
  <c r="AP41" i="9"/>
  <c r="AF56" i="9"/>
  <c r="AL56" i="9"/>
  <c r="AF20" i="9"/>
  <c r="AH45" i="9"/>
  <c r="AP60" i="9"/>
  <c r="AI68" i="9"/>
  <c r="AO85" i="9"/>
  <c r="AK87" i="9"/>
  <c r="AM53" i="9"/>
  <c r="AM41" i="9"/>
  <c r="AG59" i="9"/>
  <c r="AF46" i="9"/>
  <c r="AP93" i="9"/>
  <c r="AI65" i="9"/>
  <c r="AO18" i="9"/>
  <c r="AO19" i="9"/>
  <c r="AI26" i="9"/>
  <c r="AM77" i="9"/>
  <c r="AP92" i="9"/>
  <c r="AH23" i="9"/>
  <c r="AM54" i="9"/>
  <c r="AN53" i="9"/>
  <c r="AI79" i="9"/>
  <c r="AL57" i="9"/>
  <c r="AO90" i="9"/>
  <c r="AF17" i="9"/>
  <c r="AI83" i="9"/>
  <c r="AM88" i="9"/>
  <c r="AP97" i="9"/>
  <c r="AF30" i="9"/>
  <c r="AF22" i="9"/>
  <c r="AF44" i="9"/>
  <c r="AG43" i="9"/>
  <c r="AI15" i="9"/>
  <c r="AL55" i="9"/>
  <c r="AL37" i="9"/>
  <c r="AH78" i="9"/>
  <c r="AJ75" i="9"/>
  <c r="AK62" i="9"/>
  <c r="AL20" i="9"/>
  <c r="AK82" i="9"/>
  <c r="AL21" i="9"/>
  <c r="AI76" i="9"/>
  <c r="AI92" i="9"/>
  <c r="AP98" i="9"/>
  <c r="AF19" i="9"/>
  <c r="AL18" i="9"/>
  <c r="AG14" i="9"/>
  <c r="AO98" i="9"/>
  <c r="AM33" i="9"/>
  <c r="AG39" i="9"/>
  <c r="AP96" i="9"/>
  <c r="AI45" i="9"/>
  <c r="AG25" i="9"/>
  <c r="AP28" i="9"/>
  <c r="AH63" i="9"/>
  <c r="AI23" i="9"/>
  <c r="AJ49" i="9"/>
  <c r="AG38" i="9"/>
  <c r="AO39" i="9"/>
  <c r="AP55" i="9"/>
  <c r="AK73" i="9"/>
  <c r="AI55" i="9"/>
  <c r="AK60" i="9"/>
  <c r="AN96" i="9"/>
  <c r="AL62" i="9"/>
  <c r="AI87" i="9"/>
  <c r="AO28" i="9"/>
  <c r="AJ79" i="9"/>
  <c r="AG94" i="9"/>
  <c r="AH40" i="9"/>
  <c r="AH91" i="9"/>
  <c r="AI53" i="9"/>
  <c r="AN98" i="9"/>
  <c r="AJ95" i="9"/>
  <c r="AF15" i="9"/>
  <c r="AL97" i="9"/>
  <c r="AI27" i="9"/>
  <c r="AM91" i="9"/>
  <c r="AI38" i="9"/>
  <c r="AH32" i="9"/>
  <c r="AF34" i="9"/>
  <c r="AL75" i="9"/>
  <c r="AG23" i="9"/>
  <c r="AM43" i="9"/>
  <c r="AM72" i="9"/>
  <c r="AN59" i="9"/>
  <c r="AI70" i="9"/>
  <c r="AJ48" i="9"/>
  <c r="AO65" i="9"/>
  <c r="AN86" i="9"/>
  <c r="AI17" i="9"/>
  <c r="AO23" i="9"/>
  <c r="AN47" i="9"/>
  <c r="AK45" i="9"/>
  <c r="AF68" i="9"/>
  <c r="AI67" i="9"/>
  <c r="AG16" i="9"/>
  <c r="AK15" i="9"/>
  <c r="AF67" i="9"/>
  <c r="AP66" i="9"/>
  <c r="AM67" i="9"/>
  <c r="AI66" i="9"/>
  <c r="AN60" i="9"/>
  <c r="AK63" i="9"/>
  <c r="AM65" i="9"/>
  <c r="AP29" i="9"/>
  <c r="AK66" i="9"/>
  <c r="AL90" i="9"/>
  <c r="AH36" i="9"/>
  <c r="AH41" i="9"/>
  <c r="AM49" i="9"/>
  <c r="AI62" i="9"/>
  <c r="AF65" i="9"/>
  <c r="AF58" i="9"/>
  <c r="AF62" i="9"/>
  <c r="AI74" i="9"/>
  <c r="AF93" i="9"/>
  <c r="AJ27" i="9"/>
  <c r="AK85" i="9"/>
  <c r="AP37" i="9"/>
  <c r="AG65" i="9"/>
  <c r="AI51" i="9"/>
  <c r="AK16" i="9"/>
  <c r="AJ71" i="9"/>
  <c r="AN68" i="9"/>
  <c r="AO45" i="9"/>
  <c r="AL79" i="9"/>
  <c r="AI32" i="9"/>
  <c r="AO54" i="9"/>
  <c r="AI97" i="9"/>
  <c r="AO73" i="9"/>
  <c r="AN97" i="9"/>
  <c r="AG69" i="9"/>
  <c r="AI49" i="9"/>
  <c r="AG33" i="9"/>
  <c r="AM36" i="9"/>
  <c r="AJ77" i="9"/>
  <c r="AM59" i="9"/>
  <c r="AN93" i="9"/>
  <c r="AF51" i="9"/>
  <c r="AM87" i="9"/>
  <c r="AP50" i="9"/>
  <c r="AH83" i="9"/>
  <c r="AO57" i="9"/>
  <c r="AH53" i="9"/>
  <c r="AG53" i="9"/>
  <c r="AG77" i="9"/>
  <c r="AH96" i="9"/>
  <c r="AN27" i="9"/>
  <c r="AL50" i="9"/>
  <c r="AF98" i="9"/>
  <c r="AJ25" i="9"/>
  <c r="AP20" i="9"/>
  <c r="AJ90" i="9"/>
  <c r="AK71" i="9"/>
  <c r="AH82" i="9"/>
  <c r="AM28" i="9"/>
  <c r="AM74" i="9"/>
  <c r="AI33" i="9"/>
  <c r="AH25" i="9"/>
  <c r="AO89" i="9"/>
  <c r="AF14" i="9"/>
  <c r="AJ16" i="9"/>
  <c r="AO53" i="9"/>
  <c r="AH94" i="9"/>
  <c r="AL88" i="9"/>
  <c r="AK58" i="9"/>
  <c r="AP14" i="9"/>
  <c r="AN46" i="9"/>
  <c r="AL66" i="9"/>
  <c r="AH93" i="9"/>
  <c r="AK41" i="9"/>
  <c r="AN23" i="9"/>
  <c r="AM97" i="9"/>
  <c r="AF29" i="9"/>
  <c r="AI28" i="9"/>
  <c r="AM16" i="9"/>
  <c r="AO21" i="9"/>
  <c r="AO95" i="9"/>
  <c r="AG26" i="9"/>
  <c r="AM42" i="9"/>
  <c r="AO41" i="9"/>
  <c r="AH58" i="9"/>
  <c r="AI54" i="9"/>
  <c r="AI94" i="9"/>
  <c r="AO60" i="9"/>
  <c r="AI77" i="9"/>
  <c r="AG41" i="9"/>
  <c r="AM56" i="9"/>
  <c r="AH79" i="9"/>
  <c r="AJ69" i="9"/>
  <c r="AK75" i="9"/>
  <c r="AL38" i="9"/>
  <c r="AG73" i="9"/>
  <c r="AL82" i="9"/>
  <c r="AJ98" i="9"/>
  <c r="AL92" i="9"/>
  <c r="AN30" i="9"/>
  <c r="AG22" i="9"/>
  <c r="AI82" i="9"/>
  <c r="AJ28" i="9"/>
  <c r="AO15" i="9"/>
  <c r="AI72" i="9"/>
  <c r="AN88" i="9"/>
  <c r="AF89" i="9"/>
  <c r="AG37" i="9"/>
  <c r="AL15" i="9"/>
  <c r="AP88" i="9"/>
  <c r="AI96" i="9"/>
  <c r="AM23" i="9"/>
  <c r="AG34" i="9"/>
  <c r="AL23" i="9"/>
  <c r="AF57" i="9"/>
  <c r="AH59" i="9"/>
  <c r="AP63" i="9"/>
  <c r="AJ44" i="9"/>
  <c r="AJ29" i="9"/>
  <c r="AL93" i="9"/>
  <c r="AG52" i="9"/>
  <c r="AO33" i="9"/>
  <c r="AO81" i="9"/>
  <c r="AI50" i="9"/>
  <c r="AO56" i="9"/>
  <c r="AN26" i="9"/>
  <c r="AF64" i="9"/>
  <c r="AK53" i="9"/>
  <c r="AO76" i="9"/>
  <c r="AO86" i="9"/>
  <c r="AH18" i="9"/>
  <c r="AG27" i="9"/>
  <c r="AH28" i="9"/>
  <c r="AL40" i="9"/>
  <c r="AF52" i="9"/>
  <c r="AM73" i="9"/>
  <c r="AL76" i="9"/>
  <c r="AN58" i="9"/>
  <c r="AM25" i="9"/>
  <c r="AH46" i="9"/>
  <c r="AO47" i="9"/>
  <c r="AH33" i="9"/>
  <c r="AM24" i="9"/>
  <c r="AK33" i="9"/>
  <c r="AJ38" i="9"/>
  <c r="AG32" i="9"/>
  <c r="AP73" i="9"/>
  <c r="AG95" i="9"/>
  <c r="AJ50" i="9"/>
  <c r="AP78" i="9"/>
  <c r="AG57" i="9"/>
  <c r="AH48" i="9"/>
  <c r="AI71" i="9"/>
  <c r="AF87" i="9"/>
  <c r="AO91" i="9"/>
  <c r="AO84" i="9"/>
  <c r="AF94" i="9"/>
  <c r="AJ36" i="9"/>
  <c r="AH85" i="9"/>
  <c r="AG29" i="9"/>
  <c r="AG54" i="9"/>
  <c r="AK39" i="9"/>
  <c r="AF90" i="9"/>
  <c r="AP35" i="9"/>
  <c r="AO79" i="9"/>
  <c r="AO62" i="9"/>
  <c r="AK22" i="9"/>
  <c r="AJ72" i="9"/>
  <c r="AL36" i="9"/>
  <c r="AH66" i="9"/>
  <c r="AJ31" i="9"/>
  <c r="AN38" i="9"/>
  <c r="AP49" i="9"/>
  <c r="AJ66" i="9"/>
  <c r="AP84" i="9"/>
  <c r="AO46" i="9"/>
  <c r="AM38" i="9"/>
  <c r="AK27" i="9"/>
  <c r="AG64" i="9"/>
  <c r="AK49" i="9"/>
  <c r="AK21" i="9"/>
  <c r="AO31" i="9"/>
  <c r="AP40" i="9"/>
  <c r="AN21" i="9"/>
  <c r="AP23" i="9"/>
  <c r="AH43" i="9"/>
  <c r="AI90" i="9"/>
  <c r="AG48" i="9"/>
  <c r="AG78" i="9"/>
  <c r="AL68" i="9"/>
  <c r="AK68" i="9"/>
  <c r="AL45" i="9"/>
  <c r="AO93" i="9"/>
  <c r="AN83" i="9"/>
  <c r="AF83" i="9"/>
  <c r="AN40" i="9"/>
  <c r="AF85" i="9"/>
  <c r="AP79" i="9"/>
  <c r="AK28" i="9"/>
  <c r="AL77" i="9"/>
  <c r="AI22" i="9"/>
  <c r="AH77" i="9"/>
  <c r="AN64" i="9"/>
  <c r="AM51" i="9"/>
  <c r="AH76" i="9"/>
  <c r="AP30" i="9"/>
  <c r="AP64" i="9"/>
  <c r="AH39" i="9"/>
  <c r="AM48" i="9"/>
  <c r="AG45" i="9"/>
  <c r="AP83" i="9"/>
  <c r="AK59" i="9"/>
  <c r="AG46" i="9"/>
  <c r="AF78" i="9"/>
  <c r="AM81" i="9"/>
  <c r="AF61" i="9"/>
  <c r="AK48" i="9"/>
  <c r="AH31" i="9"/>
  <c r="AN56" i="9"/>
  <c r="AM79" i="9"/>
  <c r="AG17" i="9"/>
  <c r="AG97" i="9"/>
  <c r="AG61" i="9"/>
  <c r="AO83" i="9"/>
  <c r="AG75" i="9"/>
  <c r="AH17" i="9"/>
  <c r="AO70" i="9"/>
  <c r="AP31" i="9"/>
  <c r="AG47" i="9"/>
  <c r="AK32" i="9"/>
  <c r="AK55" i="9"/>
  <c r="AJ21" i="9"/>
  <c r="AN14" i="9"/>
  <c r="AO34" i="9"/>
  <c r="AK70" i="9"/>
  <c r="AJ19" i="9"/>
  <c r="AI78" i="9"/>
  <c r="AJ93" i="9"/>
  <c r="AM83" i="9"/>
  <c r="AI41" i="9"/>
  <c r="AI43" i="9"/>
  <c r="AG84" i="9"/>
  <c r="AO61" i="9"/>
  <c r="AJ70" i="9"/>
  <c r="AG35" i="9"/>
  <c r="AN70" i="9"/>
  <c r="AO25" i="9"/>
  <c r="AP94" i="9"/>
  <c r="AF32" i="9"/>
  <c r="AK81" i="9"/>
  <c r="AK78" i="9"/>
  <c r="AG18" i="9"/>
  <c r="AJ32" i="9"/>
  <c r="AM89" i="9"/>
  <c r="AF43" i="9"/>
  <c r="AO75" i="9"/>
  <c r="AP65" i="9"/>
  <c r="AH29" i="9"/>
  <c r="AJ88" i="9"/>
  <c r="AP24" i="9"/>
  <c r="AH81" i="9"/>
  <c r="AP34" i="9"/>
  <c r="AJ23" i="9"/>
  <c r="AF86" i="9"/>
  <c r="AN76" i="9"/>
  <c r="AG49" i="9"/>
  <c r="AL22" i="9"/>
  <c r="AO66" i="9"/>
  <c r="AN17" i="9"/>
  <c r="AJ15" i="9"/>
  <c r="AM26" i="9"/>
  <c r="AF39" i="9"/>
  <c r="AL32" i="9"/>
  <c r="AG76" i="9"/>
  <c r="AI59" i="9"/>
  <c r="AN18" i="9"/>
  <c r="AF25" i="9"/>
  <c r="AH51" i="9"/>
  <c r="AN94" i="9"/>
  <c r="AP68" i="9"/>
  <c r="AF48" i="9"/>
  <c r="AG36" i="9"/>
  <c r="AP91" i="9"/>
  <c r="AG60" i="9"/>
  <c r="AO92" i="9"/>
  <c r="AI64" i="9"/>
  <c r="AN66" i="9"/>
  <c r="AJ20" i="9"/>
  <c r="AI37" i="9"/>
  <c r="AL27" i="9"/>
  <c r="AF42" i="9"/>
  <c r="AF81" i="9"/>
  <c r="AF95" i="9"/>
  <c r="AJ30" i="9"/>
  <c r="AP57" i="9"/>
  <c r="AF70" i="9"/>
  <c r="AJ60" i="9"/>
  <c r="AH74" i="9"/>
  <c r="AM68" i="9"/>
  <c r="AK34" i="9"/>
  <c r="AN61" i="9"/>
  <c r="AG24" i="9"/>
  <c r="AP67" i="9"/>
  <c r="AK56" i="9"/>
  <c r="AF59" i="9"/>
  <c r="AF71" i="9"/>
  <c r="AK95" i="9"/>
  <c r="AF45" i="9"/>
  <c r="AG93" i="9"/>
  <c r="AJ86" i="9"/>
  <c r="AH37" i="9"/>
  <c r="AK72" i="9"/>
  <c r="AP32" i="9"/>
  <c r="AJ43" i="9"/>
  <c r="AN49" i="9"/>
  <c r="AJ84" i="9"/>
  <c r="AK43" i="9"/>
  <c r="AG86" i="9"/>
  <c r="AH27" i="9"/>
  <c r="AM93" i="9"/>
  <c r="AI34" i="9"/>
  <c r="AL31" i="9"/>
  <c r="AN81" i="9"/>
  <c r="AP33" i="9"/>
  <c r="AJ24" i="9"/>
  <c r="AF35" i="9"/>
  <c r="AJ40" i="9"/>
  <c r="AM34" i="9"/>
  <c r="AL86" i="9"/>
  <c r="AK54" i="9"/>
  <c r="AI18" i="9"/>
  <c r="AM30" i="9"/>
  <c r="AP27" i="9"/>
  <c r="AP59" i="9"/>
  <c r="AP51" i="9"/>
  <c r="AL67" i="9"/>
  <c r="AH86" i="9"/>
  <c r="AF23" i="9"/>
  <c r="AM86" i="9"/>
  <c r="AM90" i="9"/>
  <c r="AO78" i="9"/>
  <c r="AN19" i="9"/>
  <c r="AP25" i="9"/>
  <c r="AI19" i="9"/>
  <c r="AH16" i="9"/>
  <c r="AG51" i="9"/>
  <c r="AL17" i="9"/>
  <c r="AF24" i="9"/>
  <c r="AM27" i="9"/>
  <c r="AN24" i="9"/>
  <c r="AM50" i="9"/>
  <c r="AK51" i="9"/>
  <c r="AN71" i="9"/>
  <c r="AO96" i="9"/>
  <c r="AH50" i="9"/>
  <c r="AJ64" i="9"/>
  <c r="AH15" i="9"/>
  <c r="AM14" i="9"/>
  <c r="AM80" i="9"/>
  <c r="AF38" i="9"/>
  <c r="AP19" i="9"/>
  <c r="AL49" i="9"/>
  <c r="AK24" i="9"/>
  <c r="AK64" i="9"/>
  <c r="AL70" i="9"/>
  <c r="AL30" i="9"/>
  <c r="AI80" i="9"/>
  <c r="AL48" i="9"/>
  <c r="AF18" i="9"/>
  <c r="AN48" i="9"/>
  <c r="AL47" i="9"/>
  <c r="AN29" i="9"/>
  <c r="AI88" i="9"/>
  <c r="AJ41" i="9"/>
  <c r="AJ39" i="9"/>
  <c r="AI14" i="9"/>
  <c r="AM22" i="9"/>
  <c r="AK91" i="9"/>
  <c r="AF79" i="9"/>
  <c r="AO50" i="9"/>
  <c r="AJ63" i="9"/>
  <c r="AO27" i="9"/>
  <c r="AP26" i="9"/>
  <c r="AO69" i="9"/>
  <c r="AM61" i="9"/>
  <c r="AL52" i="9"/>
  <c r="AH89" i="9"/>
  <c r="AO63" i="9"/>
  <c r="AN54" i="9"/>
  <c r="AK74" i="9"/>
  <c r="AX65" i="9"/>
  <c r="AU92" i="9"/>
  <c r="AU43" i="9"/>
  <c r="BE89" i="9"/>
  <c r="AY39" i="9"/>
  <c r="AV93" i="9"/>
  <c r="BD39" i="9"/>
  <c r="BE90" i="9"/>
  <c r="BC51" i="9"/>
  <c r="BD78" i="9"/>
  <c r="BC33" i="9"/>
  <c r="BC85" i="9"/>
  <c r="BC18" i="9"/>
  <c r="BC56" i="9"/>
  <c r="AU23" i="9"/>
  <c r="BD59" i="9"/>
  <c r="AU87" i="9"/>
  <c r="BC46" i="9"/>
  <c r="AV80" i="9"/>
  <c r="BA33" i="9"/>
  <c r="BB74" i="9"/>
  <c r="BA15" i="9"/>
  <c r="AZ84" i="9"/>
  <c r="BA21" i="9"/>
  <c r="BA55" i="9"/>
  <c r="BC91" i="9"/>
  <c r="BE72" i="9"/>
  <c r="BD16" i="9"/>
  <c r="BD54" i="9"/>
  <c r="AW98" i="9"/>
  <c r="BC47" i="9"/>
  <c r="AV83" i="9"/>
  <c r="AW44" i="9"/>
  <c r="AU76" i="9"/>
  <c r="BC30" i="9"/>
  <c r="BC68" i="9"/>
  <c r="BC21" i="9"/>
  <c r="BB59" i="9"/>
  <c r="BA16" i="9"/>
  <c r="AX51" i="9"/>
  <c r="AU72" i="9"/>
  <c r="AY31" i="9"/>
  <c r="BC70" i="9"/>
  <c r="BE25" i="9"/>
  <c r="AW71" i="9"/>
  <c r="AX15" i="9"/>
  <c r="AX53" i="9"/>
  <c r="AU28" i="9"/>
  <c r="BE20" i="9"/>
  <c r="BD58" i="9"/>
  <c r="AY97" i="9"/>
  <c r="AZ88" i="9"/>
  <c r="BD29" i="9"/>
  <c r="BD23" i="9"/>
  <c r="BB93" i="9"/>
  <c r="AV79" i="9"/>
  <c r="BE50" i="9"/>
  <c r="AU90" i="9"/>
  <c r="AZ61" i="9"/>
  <c r="BA79" i="9"/>
  <c r="AW64" i="9"/>
  <c r="BC31" i="9"/>
  <c r="AZ16" i="9"/>
  <c r="AV17" i="9"/>
  <c r="BB17" i="9"/>
  <c r="AY55" i="9"/>
  <c r="AW67" i="9"/>
  <c r="AW20" i="9"/>
  <c r="BB56" i="9"/>
  <c r="AU50" i="9"/>
  <c r="BD45" i="9"/>
  <c r="AU48" i="9"/>
  <c r="AW28" i="9"/>
  <c r="BA49" i="9"/>
  <c r="AX98" i="9"/>
  <c r="AU53" i="9"/>
  <c r="AZ87" i="9"/>
  <c r="BA81" i="9"/>
  <c r="AZ49" i="9"/>
  <c r="BB58" i="9"/>
  <c r="AZ41" i="9"/>
  <c r="AZ40" i="9"/>
  <c r="BE29" i="9"/>
  <c r="AV88" i="9"/>
  <c r="AY38" i="9"/>
  <c r="AX73" i="9"/>
  <c r="AY71" i="9"/>
  <c r="BE21" i="9"/>
  <c r="AY23" i="9"/>
  <c r="AW23" i="9"/>
  <c r="BB20" i="9"/>
  <c r="BD51" i="9"/>
  <c r="BB70" i="9"/>
  <c r="AX18" i="9"/>
  <c r="BB72" i="9"/>
  <c r="AV55" i="9"/>
  <c r="AX61" i="9"/>
  <c r="BA44" i="9"/>
  <c r="BA43" i="9"/>
  <c r="AV65" i="9"/>
  <c r="BE26" i="9"/>
  <c r="AV66" i="9"/>
  <c r="BD91" i="9"/>
  <c r="BE86" i="9"/>
  <c r="BA85" i="9"/>
  <c r="BA72" i="9"/>
  <c r="BC52" i="9"/>
  <c r="BE53" i="9"/>
  <c r="BA96" i="9"/>
  <c r="AZ75" i="9"/>
  <c r="AV35" i="9"/>
  <c r="BD74" i="9"/>
  <c r="AZ69" i="9"/>
  <c r="AY36" i="9"/>
  <c r="AZ21" i="9"/>
  <c r="AY95" i="9"/>
  <c r="AV94" i="9"/>
  <c r="AX46" i="9"/>
  <c r="AX94" i="9"/>
  <c r="BB42" i="9"/>
  <c r="AW87" i="9"/>
  <c r="BC29" i="9"/>
  <c r="AY83" i="9"/>
  <c r="BC42" i="9"/>
  <c r="AW83" i="9"/>
  <c r="AW37" i="9"/>
  <c r="AZ77" i="9"/>
  <c r="AZ20" i="9"/>
  <c r="AV72" i="9"/>
  <c r="AW27" i="9"/>
  <c r="BA51" i="9"/>
  <c r="BE96" i="9"/>
  <c r="BA32" i="9"/>
  <c r="AY86" i="9"/>
  <c r="AW50" i="9"/>
  <c r="BE75" i="9"/>
  <c r="AW33" i="9"/>
  <c r="BD67" i="9"/>
  <c r="AX23" i="9"/>
  <c r="AW54" i="9"/>
  <c r="AW92" i="9"/>
  <c r="AW56" i="9"/>
  <c r="AX89" i="9"/>
  <c r="AX54" i="9"/>
  <c r="AV19" i="9"/>
  <c r="BA52" i="9"/>
  <c r="AU86" i="9"/>
  <c r="AX48" i="9"/>
  <c r="AY76" i="9"/>
  <c r="AU38" i="9"/>
  <c r="BA62" i="9"/>
  <c r="BB22" i="9"/>
  <c r="AW65" i="9"/>
  <c r="AZ29" i="9"/>
  <c r="AZ55" i="9"/>
  <c r="AU96" i="9"/>
  <c r="BD42" i="9"/>
  <c r="AY85" i="9"/>
  <c r="AZ28" i="9"/>
  <c r="BE63" i="9"/>
  <c r="BE16" i="9"/>
  <c r="BB52" i="9"/>
  <c r="BA97" i="9"/>
  <c r="AV50" i="9"/>
  <c r="AU56" i="9"/>
  <c r="BC15" i="9"/>
  <c r="AZ50" i="9"/>
  <c r="AY90" i="9"/>
  <c r="AX78" i="9"/>
  <c r="AW80" i="9"/>
  <c r="AW61" i="9"/>
  <c r="AU58" i="9"/>
  <c r="BD66" i="9"/>
  <c r="AZ85" i="9"/>
  <c r="BE77" i="9"/>
  <c r="AX31" i="9"/>
  <c r="AX80" i="9"/>
  <c r="BC67" i="9"/>
  <c r="BB24" i="9"/>
  <c r="BA95" i="9"/>
  <c r="AY77" i="9"/>
  <c r="BB55" i="9"/>
  <c r="BE32" i="9"/>
  <c r="BC62" i="9"/>
  <c r="AU27" i="9"/>
  <c r="BA92" i="9"/>
  <c r="AY51" i="9"/>
  <c r="AX17" i="9"/>
  <c r="BD17" i="9"/>
  <c r="AZ18" i="9"/>
  <c r="AX77" i="9"/>
  <c r="BA91" i="9"/>
  <c r="AY40" i="9"/>
  <c r="AU80" i="9"/>
  <c r="BE80" i="9"/>
  <c r="BE51" i="9"/>
  <c r="BC53" i="9"/>
  <c r="AW32" i="9"/>
  <c r="AV30" i="9"/>
  <c r="AY80" i="9"/>
  <c r="AZ80" i="9"/>
  <c r="BB45" i="9"/>
  <c r="AX72" i="9"/>
  <c r="BC66" i="9"/>
  <c r="BA89" i="9"/>
  <c r="AZ73" i="9"/>
  <c r="BC83" i="9"/>
  <c r="BB98" i="9"/>
  <c r="AW41" i="9"/>
  <c r="BB64" i="9"/>
  <c r="AV20" i="9"/>
  <c r="AU94" i="9"/>
  <c r="BD71" i="9"/>
  <c r="BA37" i="9"/>
  <c r="AW31" i="9"/>
  <c r="AZ24" i="9"/>
  <c r="AY20" i="9"/>
  <c r="AU91" i="9"/>
  <c r="BC35" i="9"/>
  <c r="BD89" i="9"/>
  <c r="AY74" i="9"/>
  <c r="AV62" i="9"/>
  <c r="AY45" i="9"/>
  <c r="AY44" i="9"/>
  <c r="BE36" i="9"/>
  <c r="BC65" i="9"/>
  <c r="AW74" i="9"/>
  <c r="AY28" i="9"/>
  <c r="AY66" i="9"/>
  <c r="BB91" i="9"/>
  <c r="BD73" i="9"/>
  <c r="BA57" i="9"/>
  <c r="BE57" i="9"/>
  <c r="BB88" i="9"/>
  <c r="AY48" i="9"/>
  <c r="AU81" i="9"/>
  <c r="AW35" i="9"/>
  <c r="BB83" i="9"/>
  <c r="BD26" i="9"/>
  <c r="BA90" i="9"/>
  <c r="AY46" i="9"/>
  <c r="AZ82" i="9"/>
  <c r="AZ38" i="9"/>
  <c r="AZ78" i="9"/>
  <c r="BA26" i="9"/>
  <c r="AW55" i="9"/>
  <c r="BB94" i="9"/>
  <c r="AU49" i="9"/>
  <c r="AU84" i="9"/>
  <c r="AU45" i="9"/>
  <c r="BD84" i="9"/>
  <c r="BB33" i="9"/>
  <c r="BA71" i="9"/>
  <c r="AZ25" i="9"/>
  <c r="BB67" i="9"/>
  <c r="AW18" i="9"/>
  <c r="BD52" i="9"/>
  <c r="BD96" i="9"/>
  <c r="BE41" i="9"/>
  <c r="BB81" i="9"/>
  <c r="BB50" i="9"/>
  <c r="AY92" i="9"/>
  <c r="AV38" i="9"/>
  <c r="AZ83" i="9"/>
  <c r="BE39" i="9"/>
  <c r="BE74" i="9"/>
  <c r="AW29" i="9"/>
  <c r="BE66" i="9"/>
  <c r="BC28" i="9"/>
  <c r="BD62" i="9"/>
  <c r="BD98" i="9"/>
  <c r="BE42" i="9"/>
  <c r="AW89" i="9"/>
  <c r="BA38" i="9"/>
  <c r="BB69" i="9"/>
  <c r="AX16" i="9"/>
  <c r="BA59" i="9"/>
  <c r="BA28" i="9"/>
  <c r="AV71" i="9"/>
  <c r="AU93" i="9"/>
  <c r="AZ36" i="9"/>
  <c r="BE22" i="9"/>
  <c r="BD95" i="9"/>
  <c r="AV42" i="9"/>
  <c r="AV87" i="9"/>
  <c r="AU89" i="9"/>
  <c r="BE49" i="9"/>
  <c r="BC49" i="9"/>
  <c r="AU41" i="9"/>
  <c r="AX47" i="9"/>
  <c r="AY62" i="9"/>
  <c r="BB75" i="9"/>
  <c r="BD18" i="9"/>
  <c r="AY70" i="9"/>
  <c r="BC72" i="9"/>
  <c r="AU66" i="9"/>
  <c r="BC58" i="9"/>
  <c r="BB49" i="9"/>
  <c r="BE98" i="9"/>
  <c r="AZ14" i="9"/>
  <c r="AX59" i="9"/>
  <c r="AW97" i="9"/>
  <c r="BE93" i="9"/>
  <c r="BC57" i="9"/>
  <c r="BD93" i="9"/>
  <c r="AV82" i="9"/>
  <c r="AY63" i="9"/>
  <c r="BA58" i="9"/>
  <c r="BD87" i="9"/>
  <c r="BE43" i="9"/>
  <c r="BA78" i="9"/>
  <c r="BD64" i="9"/>
  <c r="AV18" i="9"/>
  <c r="BB18" i="9"/>
  <c r="AX19" i="9"/>
  <c r="AY25" i="9"/>
  <c r="AV61" i="9"/>
  <c r="AW81" i="9"/>
  <c r="AU18" i="9"/>
  <c r="AU63" i="9"/>
  <c r="AW62" i="9"/>
  <c r="AV59" i="9"/>
  <c r="AX42" i="9"/>
  <c r="AX41" i="9"/>
  <c r="AY35" i="9"/>
  <c r="BD15" i="9"/>
  <c r="AZ57" i="9"/>
  <c r="AU15" i="9"/>
  <c r="AW85" i="9"/>
  <c r="BD22" i="9"/>
  <c r="AW24" i="9"/>
  <c r="BE23" i="9"/>
  <c r="AW14" i="9"/>
  <c r="AY65" i="9"/>
  <c r="AY88" i="9"/>
  <c r="BE48" i="9"/>
  <c r="AW77" i="9"/>
  <c r="AZ67" i="9"/>
  <c r="BA41" i="9"/>
  <c r="AZ42" i="9"/>
  <c r="AV29" i="9"/>
  <c r="BD32" i="9"/>
  <c r="BC54" i="9"/>
  <c r="AY73" i="9"/>
  <c r="AZ19" i="9"/>
  <c r="AU62" i="9"/>
  <c r="AW53" i="9"/>
  <c r="AW46" i="9"/>
  <c r="AW45" i="9"/>
  <c r="AU37" i="9"/>
  <c r="AW88" i="9"/>
  <c r="BE52" i="9"/>
  <c r="BD76" i="9"/>
  <c r="AV36" i="9"/>
  <c r="AV68" i="9"/>
  <c r="BB14" i="9"/>
  <c r="AU78" i="9"/>
  <c r="AV40" i="9"/>
  <c r="AY67" i="9"/>
  <c r="AV28" i="9"/>
  <c r="BE69" i="9"/>
  <c r="BE15" i="9"/>
  <c r="BB61" i="9"/>
  <c r="BB87" i="9"/>
  <c r="BC50" i="9"/>
  <c r="AW78" i="9"/>
  <c r="AX60" i="9"/>
  <c r="BA77" i="9"/>
  <c r="AV14" i="9"/>
  <c r="AZ65" i="9"/>
  <c r="BD20" i="9"/>
  <c r="AV57" i="9"/>
  <c r="BB97" i="9"/>
  <c r="AZ44" i="9"/>
  <c r="BC88" i="9"/>
  <c r="BC44" i="9"/>
  <c r="AZ94" i="9"/>
  <c r="BE38" i="9"/>
  <c r="BC93" i="9"/>
  <c r="BA34" i="9"/>
  <c r="BB82" i="9"/>
  <c r="AW30" i="9"/>
  <c r="AZ74" i="9"/>
  <c r="AX20" i="9"/>
  <c r="BD60" i="9"/>
  <c r="AY98" i="9"/>
  <c r="AZ45" i="9"/>
  <c r="AV92" i="9"/>
  <c r="BD41" i="9"/>
  <c r="BB86" i="9"/>
  <c r="AU29" i="9"/>
  <c r="AY61" i="9"/>
  <c r="AY22" i="9"/>
  <c r="AY56" i="9"/>
  <c r="BB92" i="9"/>
  <c r="AY37" i="9"/>
  <c r="BC90" i="9"/>
  <c r="AX62" i="9"/>
  <c r="AZ58" i="9"/>
  <c r="AX88" i="9"/>
  <c r="BC37" i="9"/>
  <c r="AX75" i="9"/>
  <c r="AU69" i="9"/>
  <c r="AZ30" i="9"/>
  <c r="BA27" i="9"/>
  <c r="BB16" i="9"/>
  <c r="BD19" i="9"/>
  <c r="BD43" i="9"/>
  <c r="AW73" i="9"/>
  <c r="AU25" i="9"/>
  <c r="BA53" i="9"/>
  <c r="BE56" i="9"/>
  <c r="BD50" i="9"/>
  <c r="BC41" i="9"/>
  <c r="AY50" i="9"/>
  <c r="BA48" i="9"/>
  <c r="BB95" i="9"/>
  <c r="AV43" i="9"/>
  <c r="AY89" i="9"/>
  <c r="BB73" i="9"/>
  <c r="AU71" i="9"/>
  <c r="AX69" i="9"/>
  <c r="AZ54" i="9"/>
  <c r="AU39" i="9"/>
  <c r="BE76" i="9"/>
  <c r="AW76" i="9"/>
  <c r="AU34" i="9"/>
  <c r="BE64" i="9"/>
  <c r="BC71" i="9"/>
  <c r="BD94" i="9"/>
  <c r="AW86" i="9"/>
  <c r="BE68" i="9"/>
  <c r="AX93" i="9"/>
  <c r="AU46" i="9"/>
  <c r="AX71" i="9"/>
  <c r="AZ26" i="9"/>
  <c r="AU95" i="9"/>
  <c r="BB39" i="9"/>
  <c r="AU57" i="9"/>
  <c r="BD33" i="9"/>
  <c r="BD30" i="9"/>
  <c r="BB84" i="9"/>
  <c r="BE27" i="9"/>
  <c r="BD53" i="9"/>
  <c r="AV95" i="9"/>
  <c r="BD92" i="9"/>
  <c r="AW94" i="9"/>
  <c r="BC78" i="9"/>
  <c r="BB68" i="9"/>
  <c r="AX57" i="9"/>
  <c r="AY26" i="9"/>
  <c r="BC80" i="9"/>
  <c r="BE33" i="9"/>
  <c r="BC74" i="9"/>
  <c r="AU60" i="9"/>
  <c r="BE24" i="9"/>
  <c r="AU24" i="9"/>
  <c r="BE14" i="9"/>
  <c r="AX79" i="9"/>
  <c r="AW49" i="9"/>
  <c r="BC63" i="9"/>
  <c r="BC24" i="9"/>
  <c r="BA94" i="9"/>
  <c r="AW36" i="9"/>
  <c r="BD48" i="9"/>
  <c r="BB41" i="9"/>
  <c r="AZ33" i="9"/>
  <c r="BB90" i="9"/>
  <c r="BB36" i="9"/>
  <c r="BA73" i="9"/>
  <c r="BC14" i="9"/>
  <c r="BB76" i="9"/>
  <c r="BC20" i="9"/>
  <c r="BB71" i="9"/>
  <c r="AU26" i="9"/>
  <c r="BE71" i="9"/>
  <c r="AV16" i="9"/>
  <c r="AV54" i="9"/>
  <c r="AX97" i="9"/>
  <c r="AU47" i="9"/>
  <c r="AX85" i="9"/>
  <c r="BC40" i="9"/>
  <c r="BD75" i="9"/>
  <c r="AU30" i="9"/>
  <c r="AU68" i="9"/>
  <c r="AU21" i="9"/>
  <c r="AX58" i="9"/>
  <c r="BC92" i="9"/>
  <c r="BC43" i="9"/>
  <c r="AV90" i="9"/>
  <c r="AW40" i="9"/>
  <c r="AV77" i="9"/>
  <c r="AX36" i="9"/>
  <c r="AY91" i="9"/>
  <c r="AV37" i="9"/>
  <c r="AU79" i="9"/>
  <c r="AZ34" i="9"/>
  <c r="AX64" i="9"/>
  <c r="BA19" i="9"/>
  <c r="BA64" i="9"/>
  <c r="BA25" i="9"/>
  <c r="AW60" i="9"/>
  <c r="BC87" i="9"/>
  <c r="BA47" i="9"/>
  <c r="BD80" i="9"/>
  <c r="AY34" i="9"/>
  <c r="AX82" i="9"/>
  <c r="AV26" i="9"/>
  <c r="BE54" i="9"/>
  <c r="BE92" i="9"/>
  <c r="AV39" i="9"/>
  <c r="AW90" i="9"/>
  <c r="BA50" i="9"/>
  <c r="AV78" i="9"/>
  <c r="AV32" i="9"/>
  <c r="BD86" i="9"/>
  <c r="AU83" i="9"/>
  <c r="BE28" i="9"/>
  <c r="AX68" i="9"/>
  <c r="AV63" i="9"/>
  <c r="AV48" i="9"/>
  <c r="AU19" i="9"/>
  <c r="BA87" i="9"/>
  <c r="BD70" i="9"/>
  <c r="BC34" i="9"/>
  <c r="AY68" i="9"/>
  <c r="AY14" i="9"/>
  <c r="AU98" i="9"/>
  <c r="AU33" i="9"/>
  <c r="BA31" i="9"/>
  <c r="AY16" i="9"/>
  <c r="BC17" i="9"/>
  <c r="BD83" i="9"/>
  <c r="AV86" i="9"/>
  <c r="BE45" i="9"/>
  <c r="AW79" i="9"/>
  <c r="AY72" i="9"/>
  <c r="BA54" i="9"/>
  <c r="BA42" i="9"/>
  <c r="AU32" i="9"/>
  <c r="AX33" i="9"/>
  <c r="BA63" i="9"/>
  <c r="AV69" i="9"/>
  <c r="BA23" i="9"/>
  <c r="BA68" i="9"/>
  <c r="BA70" i="9"/>
  <c r="BC75" i="9"/>
  <c r="AX55" i="9"/>
  <c r="BC39" i="9"/>
  <c r="BD38" i="9"/>
  <c r="AZ35" i="9"/>
  <c r="AY54" i="9"/>
  <c r="BA20" i="9"/>
  <c r="AZ90" i="9"/>
  <c r="AV33" i="9"/>
  <c r="AZ23" i="9"/>
  <c r="AV24" i="9"/>
  <c r="AX39" i="9"/>
  <c r="BE30" i="9"/>
  <c r="BE97" i="9"/>
  <c r="AY41" i="9"/>
  <c r="AY87" i="9"/>
  <c r="BB79" i="9"/>
  <c r="AY52" i="9"/>
  <c r="AV47" i="9"/>
  <c r="AV46" i="9"/>
  <c r="BD37" i="9"/>
  <c r="BD69" i="9"/>
  <c r="AZ79" i="9"/>
  <c r="BD34" i="9"/>
  <c r="AW72" i="9"/>
  <c r="AY58" i="9"/>
  <c r="AY93" i="9"/>
  <c r="BE59" i="9"/>
  <c r="AV58" i="9"/>
  <c r="AV22" i="9"/>
  <c r="BB26" i="9"/>
  <c r="AY57" i="9"/>
  <c r="BC94" i="9"/>
  <c r="AW84" i="9"/>
  <c r="AV25" i="9"/>
  <c r="BA29" i="9"/>
  <c r="BE18" i="9"/>
  <c r="BB85" i="9"/>
  <c r="AV73" i="9"/>
  <c r="BB15" i="9"/>
  <c r="AV67" i="9"/>
  <c r="AZ22" i="9"/>
  <c r="BB60" i="9"/>
  <c r="AX91" i="9"/>
  <c r="AU64" i="9"/>
  <c r="AU17" i="9"/>
  <c r="AZ53" i="9"/>
  <c r="AZ98" i="9"/>
  <c r="AU51" i="9"/>
  <c r="BD85" i="9"/>
  <c r="AZ47" i="9"/>
  <c r="BC89" i="9"/>
  <c r="AU31" i="9"/>
  <c r="BC61" i="9"/>
  <c r="BD21" i="9"/>
  <c r="AY64" i="9"/>
  <c r="BB28" i="9"/>
  <c r="BB54" i="9"/>
  <c r="AV96" i="9"/>
  <c r="AZ43" i="9"/>
  <c r="BE95" i="9"/>
  <c r="BA30" i="9"/>
  <c r="AU70" i="9"/>
  <c r="AW25" i="9"/>
  <c r="BE87" i="9"/>
  <c r="AX38" i="9"/>
  <c r="AY78" i="9"/>
  <c r="AX21" i="9"/>
  <c r="AU73" i="9"/>
  <c r="BD28" i="9"/>
  <c r="AW58" i="9"/>
  <c r="AV97" i="9"/>
  <c r="AY33" i="9"/>
  <c r="AX87" i="9"/>
  <c r="AW51" i="9"/>
  <c r="AV76" i="9"/>
  <c r="BA35" i="9"/>
  <c r="AX67" i="9"/>
  <c r="AV23" i="9"/>
  <c r="BB53" i="9"/>
  <c r="AU97" i="9"/>
  <c r="AU42" i="9"/>
  <c r="AU82" i="9"/>
  <c r="AX35" i="9"/>
  <c r="BA76" i="9"/>
  <c r="BB19" i="9"/>
  <c r="BE67" i="9"/>
  <c r="BD81" i="9"/>
  <c r="AX25" i="9"/>
  <c r="BC60" i="9"/>
  <c r="AW91" i="9"/>
  <c r="AZ70" i="9"/>
  <c r="BC55" i="9"/>
  <c r="AX52" i="9"/>
  <c r="BC16" i="9"/>
  <c r="AY15" i="9"/>
  <c r="AZ52" i="9"/>
  <c r="AZ95" i="9"/>
  <c r="BA86" i="9"/>
  <c r="AV15" i="9"/>
  <c r="BC19" i="9"/>
  <c r="AX83" i="9"/>
  <c r="BC76" i="9"/>
  <c r="BE44" i="9"/>
  <c r="AW95" i="9"/>
  <c r="BC48" i="9"/>
  <c r="AX74" i="9"/>
  <c r="AZ71" i="9"/>
  <c r="AY32" i="9"/>
  <c r="AW17" i="9"/>
  <c r="BA18" i="9"/>
  <c r="AY18" i="9"/>
  <c r="BA36" i="9"/>
  <c r="BA61" i="9"/>
  <c r="BA14" i="9"/>
  <c r="AX50" i="9"/>
  <c r="AU35" i="9"/>
  <c r="BA46" i="9"/>
  <c r="AU36" i="9"/>
  <c r="AZ46" i="9"/>
  <c r="AY84" i="9"/>
  <c r="AW15" i="9"/>
  <c r="AZ60" i="9"/>
  <c r="AZ93" i="9"/>
  <c r="AV89" i="9"/>
  <c r="BA24" i="9"/>
  <c r="BE91" i="9"/>
  <c r="AU75" i="9"/>
  <c r="BD55" i="9"/>
  <c r="AU61" i="9"/>
  <c r="AX90" i="9"/>
  <c r="AX40" i="9"/>
  <c r="BD82" i="9"/>
  <c r="BC73" i="9"/>
  <c r="AU59" i="9"/>
  <c r="BB34" i="9"/>
  <c r="BB31" i="9"/>
  <c r="BC22" i="9"/>
  <c r="BA60" i="9"/>
  <c r="AU65" i="9"/>
  <c r="BD25" i="9"/>
  <c r="BA67" i="9"/>
  <c r="AZ56" i="9"/>
  <c r="BD47" i="9"/>
  <c r="BD46" i="9"/>
  <c r="BB38" i="9"/>
  <c r="AY82" i="9"/>
  <c r="AY21" i="9"/>
  <c r="BD56" i="9"/>
  <c r="BE85" i="9"/>
  <c r="BA83" i="9"/>
  <c r="BB80" i="9"/>
  <c r="BC64" i="9"/>
  <c r="AU55" i="9"/>
  <c r="AZ51" i="9"/>
  <c r="BE65" i="9"/>
  <c r="AV34" i="9"/>
  <c r="AX56" i="9"/>
  <c r="BC96" i="9"/>
  <c r="BB43" i="9"/>
  <c r="AU88" i="9"/>
  <c r="AW57" i="9"/>
  <c r="BA93" i="9"/>
  <c r="AW38" i="9"/>
  <c r="AV91" i="9"/>
  <c r="BE70" i="9"/>
  <c r="AY81" i="9"/>
  <c r="AY29" i="9"/>
  <c r="AW59" i="9"/>
  <c r="AV31" i="9"/>
  <c r="AZ59" i="9"/>
  <c r="AZ97" i="9"/>
  <c r="BB44" i="9"/>
  <c r="AZ91" i="9"/>
  <c r="AV41" i="9"/>
  <c r="AU77" i="9"/>
  <c r="BB37" i="9"/>
  <c r="BD68" i="9"/>
  <c r="AZ15" i="9"/>
  <c r="AZ63" i="9"/>
  <c r="BD27" i="9"/>
  <c r="AW68" i="9"/>
  <c r="AY30" i="9"/>
  <c r="AV70" i="9"/>
  <c r="AU16" i="9"/>
  <c r="BB62" i="9"/>
  <c r="AX95" i="9"/>
  <c r="BD49" i="9"/>
  <c r="BE78" i="9"/>
  <c r="BB30" i="9"/>
  <c r="BE81" i="9"/>
  <c r="BD14" i="9"/>
  <c r="AX66" i="9"/>
  <c r="BB21" i="9"/>
  <c r="AY59" i="9"/>
  <c r="BD90" i="9"/>
  <c r="BE40" i="9"/>
  <c r="BD77" i="9"/>
  <c r="BE37" i="9"/>
  <c r="BA66" i="9"/>
  <c r="AZ27" i="9"/>
  <c r="AW69" i="9"/>
  <c r="AX63" i="9"/>
  <c r="AU44" i="9"/>
  <c r="BE73" i="9"/>
  <c r="BE19" i="9"/>
  <c r="AX96" i="9"/>
  <c r="AY42" i="9"/>
  <c r="BD44" i="9"/>
  <c r="AX28" i="9"/>
  <c r="BD31" i="9"/>
  <c r="AW96" i="9"/>
  <c r="AZ92" i="9"/>
  <c r="BB35" i="9"/>
  <c r="AU85" i="9"/>
  <c r="BB77" i="9"/>
  <c r="BE34" i="9"/>
  <c r="AV45" i="9"/>
  <c r="BE47" i="9"/>
  <c r="AY27" i="9"/>
  <c r="AX70" i="9"/>
  <c r="AY75" i="9"/>
  <c r="BD40" i="9"/>
  <c r="BD63" i="9"/>
  <c r="BD88" i="9"/>
  <c r="AZ68" i="9"/>
  <c r="BD57" i="9"/>
  <c r="BB40" i="9"/>
  <c r="BC86" i="9"/>
  <c r="AU20" i="9"/>
  <c r="AU54" i="9"/>
  <c r="BC98" i="9"/>
  <c r="AZ86" i="9"/>
  <c r="BA17" i="9"/>
  <c r="AX84" i="9"/>
  <c r="BC77" i="9"/>
  <c r="AU67" i="9"/>
  <c r="AV75" i="9"/>
  <c r="AV85" i="9"/>
  <c r="BB46" i="9"/>
  <c r="BA74" i="9"/>
  <c r="AU74" i="9"/>
  <c r="AY47" i="9"/>
  <c r="BC36" i="9"/>
  <c r="AX49" i="9"/>
  <c r="BB23" i="9"/>
  <c r="AZ76" i="9"/>
  <c r="AW75" i="9"/>
  <c r="AZ32" i="9"/>
  <c r="BB65" i="9"/>
  <c r="BE61" i="9"/>
  <c r="BE88" i="9"/>
  <c r="BB66" i="9"/>
  <c r="AU52" i="9"/>
  <c r="BD36" i="9"/>
  <c r="AY24" i="9"/>
  <c r="AV51" i="9"/>
  <c r="BC95" i="9"/>
  <c r="AZ89" i="9"/>
  <c r="AU22" i="9"/>
  <c r="BB25" i="9"/>
  <c r="AX26" i="9"/>
  <c r="BD97" i="9"/>
  <c r="BE58" i="9"/>
  <c r="BE82" i="9"/>
  <c r="AY43" i="9"/>
  <c r="BA80" i="9"/>
  <c r="AY79" i="9"/>
  <c r="AX32" i="9"/>
  <c r="AX43" i="9"/>
  <c r="BB27" i="9"/>
  <c r="AX30" i="9"/>
  <c r="AX29" i="9"/>
  <c r="AW66" i="9"/>
  <c r="BC27" i="9"/>
  <c r="AW22" i="9"/>
  <c r="BA75" i="9"/>
  <c r="BC25" i="9"/>
  <c r="AW47" i="9"/>
  <c r="AV53" i="9"/>
  <c r="BA88" i="9"/>
  <c r="BE17" i="9"/>
  <c r="BB51" i="9"/>
  <c r="BA65" i="9"/>
  <c r="AZ96" i="9"/>
  <c r="AW93" i="9"/>
  <c r="BA69" i="9"/>
  <c r="BD72" i="9"/>
  <c r="AV27" i="9"/>
  <c r="AW63" i="9"/>
  <c r="BB57" i="9"/>
  <c r="BA98" i="9"/>
  <c r="AW70" i="9"/>
  <c r="AZ64" i="9"/>
  <c r="AW52" i="9"/>
  <c r="BA84" i="9"/>
  <c r="AY19" i="9"/>
  <c r="AV56" i="9"/>
  <c r="AX24" i="9"/>
  <c r="AW48" i="9"/>
  <c r="BB78" i="9"/>
  <c r="BA22" i="9"/>
  <c r="BC97" i="9"/>
  <c r="BD61" i="9"/>
  <c r="AW16" i="9"/>
  <c r="BC84" i="9"/>
  <c r="AX45" i="9"/>
  <c r="AZ66" i="9"/>
  <c r="BB96" i="9"/>
  <c r="BC82" i="9"/>
  <c r="AY53" i="9"/>
  <c r="AW19" i="9"/>
  <c r="BA40" i="9"/>
  <c r="BD24" i="9"/>
  <c r="AZ31" i="9"/>
  <c r="BB48" i="9"/>
  <c r="BE60" i="9"/>
  <c r="AX37" i="9"/>
  <c r="AV98" i="9"/>
  <c r="BE83" i="9"/>
  <c r="BC45" i="9"/>
  <c r="BB89" i="9"/>
  <c r="AZ17" i="9"/>
  <c r="AV49" i="9"/>
  <c r="AZ81" i="9"/>
  <c r="BD35" i="9"/>
  <c r="AU40" i="9"/>
  <c r="BA39" i="9"/>
  <c r="AX14" i="9"/>
  <c r="BC38" i="9"/>
  <c r="BB47" i="9"/>
  <c r="AY17" i="9"/>
  <c r="BA82" i="9"/>
  <c r="AW42" i="9"/>
  <c r="AV44" i="9"/>
  <c r="AX86" i="9"/>
  <c r="BA45" i="9"/>
  <c r="BC59" i="9"/>
  <c r="BE84" i="9"/>
  <c r="BE31" i="9"/>
  <c r="AV60" i="9"/>
  <c r="AY96" i="9"/>
  <c r="AV21" i="9"/>
  <c r="BC79" i="9"/>
  <c r="BC26" i="9"/>
  <c r="AZ39" i="9"/>
  <c r="AV52" i="9"/>
  <c r="AW39" i="9"/>
  <c r="BC81" i="9"/>
  <c r="AZ62" i="9"/>
  <c r="AX34" i="9"/>
  <c r="AX81" i="9"/>
  <c r="BB63" i="9"/>
  <c r="BD79" i="9"/>
  <c r="BC69" i="9"/>
  <c r="AW26" i="9"/>
  <c r="BE46" i="9"/>
  <c r="BE79" i="9"/>
  <c r="AY49" i="9"/>
  <c r="BB29" i="9"/>
  <c r="AW43" i="9"/>
  <c r="AX92" i="9"/>
  <c r="BD65" i="9"/>
  <c r="BE35" i="9"/>
  <c r="AX27" i="9"/>
  <c r="AZ72" i="9"/>
  <c r="AZ37" i="9"/>
  <c r="AW34" i="9"/>
  <c r="AV64" i="9"/>
  <c r="BE62" i="9"/>
  <c r="BE94" i="9"/>
  <c r="AW82" i="9"/>
  <c r="BC32" i="9"/>
  <c r="AY69" i="9"/>
  <c r="AY94" i="9"/>
  <c r="AY60" i="9"/>
  <c r="AW21" i="9"/>
  <c r="AV84" i="9"/>
  <c r="BE55" i="9"/>
  <c r="AU14" i="9"/>
  <c r="AV74" i="9"/>
  <c r="AX44" i="9"/>
  <c r="BA56" i="9"/>
  <c r="BC23" i="9"/>
  <c r="BB32" i="9"/>
  <c r="AX76" i="9"/>
  <c r="AV81" i="9"/>
  <c r="AX22" i="9"/>
  <c r="AZ48" i="9"/>
  <c r="W60" i="9"/>
  <c r="S19" i="9"/>
  <c r="Q60" i="9"/>
  <c r="U16" i="9"/>
  <c r="V49" i="9"/>
  <c r="T89" i="9"/>
  <c r="AA51" i="9"/>
  <c r="Q78" i="9"/>
  <c r="T91" i="9"/>
  <c r="Q56" i="9"/>
  <c r="W80" i="9"/>
  <c r="T31" i="9"/>
  <c r="V75" i="9"/>
  <c r="V19" i="9"/>
  <c r="V64" i="9"/>
  <c r="V21" i="9"/>
  <c r="Z60" i="9"/>
  <c r="Z66" i="9"/>
  <c r="Z23" i="9"/>
  <c r="Q70" i="9"/>
  <c r="W94" i="9"/>
  <c r="T41" i="9"/>
  <c r="T88" i="9"/>
  <c r="T39" i="9"/>
  <c r="X78" i="9"/>
  <c r="S27" i="9"/>
  <c r="Z56" i="9"/>
  <c r="X95" i="9"/>
  <c r="Z37" i="9"/>
  <c r="Y86" i="9"/>
  <c r="U41" i="9"/>
  <c r="U78" i="9"/>
  <c r="X32" i="9"/>
  <c r="Q63" i="9"/>
  <c r="Y90" i="9"/>
  <c r="Y52" i="9"/>
  <c r="AA85" i="9"/>
  <c r="Y33" i="9"/>
  <c r="S67" i="9"/>
  <c r="AA20" i="9"/>
  <c r="Q83" i="9"/>
  <c r="Q23" i="9"/>
  <c r="W58" i="9"/>
  <c r="Q74" i="9"/>
  <c r="AA28" i="9"/>
  <c r="Y59" i="9"/>
  <c r="U18" i="9"/>
  <c r="X59" i="9"/>
  <c r="W15" i="9"/>
  <c r="Z62" i="9"/>
  <c r="U88" i="9"/>
  <c r="U50" i="9"/>
  <c r="X70" i="9"/>
  <c r="Y19" i="9"/>
  <c r="U55" i="9"/>
  <c r="W91" i="9"/>
  <c r="X50" i="9"/>
  <c r="X89" i="9"/>
  <c r="U54" i="9"/>
  <c r="W77" i="9"/>
  <c r="Y37" i="9"/>
  <c r="Z57" i="9"/>
  <c r="Z97" i="9"/>
  <c r="W43" i="9"/>
  <c r="X83" i="9"/>
  <c r="Y44" i="9"/>
  <c r="Q76" i="9"/>
  <c r="S32" i="9"/>
  <c r="AA73" i="9"/>
  <c r="Y48" i="9"/>
  <c r="U72" i="9"/>
  <c r="AA29" i="9"/>
  <c r="Y65" i="9"/>
  <c r="Q15" i="9"/>
  <c r="Z87" i="9"/>
  <c r="AA43" i="9"/>
  <c r="V65" i="9"/>
  <c r="V22" i="9"/>
  <c r="AA60" i="9"/>
  <c r="R26" i="9"/>
  <c r="U80" i="9"/>
  <c r="X44" i="9"/>
  <c r="T74" i="9"/>
  <c r="R16" i="9"/>
  <c r="AA58" i="9"/>
  <c r="W28" i="9"/>
  <c r="X72" i="9"/>
  <c r="S30" i="9"/>
  <c r="U67" i="9"/>
  <c r="W16" i="9"/>
  <c r="U51" i="9"/>
  <c r="V56" i="9"/>
  <c r="Q20" i="9"/>
  <c r="Z28" i="9"/>
  <c r="Z53" i="9"/>
  <c r="V93" i="9"/>
  <c r="W39" i="9"/>
  <c r="Q96" i="9"/>
  <c r="Q57" i="9"/>
  <c r="Q92" i="9"/>
  <c r="R59" i="9"/>
  <c r="Q91" i="9"/>
  <c r="W53" i="9"/>
  <c r="AA47" i="9"/>
  <c r="Y79" i="9"/>
  <c r="V87" i="9"/>
  <c r="Z49" i="9"/>
  <c r="AA76" i="9"/>
  <c r="Q37" i="9"/>
  <c r="Y73" i="9"/>
  <c r="W86" i="9"/>
  <c r="X80" i="9"/>
  <c r="S34" i="9"/>
  <c r="X84" i="9"/>
  <c r="V28" i="9"/>
  <c r="U21" i="9"/>
  <c r="AA38" i="9"/>
  <c r="V51" i="9"/>
  <c r="Y97" i="9"/>
  <c r="Q38" i="9"/>
  <c r="R88" i="9"/>
  <c r="AA39" i="9"/>
  <c r="W85" i="9"/>
  <c r="Q32" i="9"/>
  <c r="T66" i="9"/>
  <c r="T73" i="9"/>
  <c r="R34" i="9"/>
  <c r="X68" i="9"/>
  <c r="X25" i="9"/>
  <c r="S64" i="9"/>
  <c r="Y31" i="9"/>
  <c r="V63" i="9"/>
  <c r="U92" i="9"/>
  <c r="Z41" i="9"/>
  <c r="V90" i="9"/>
  <c r="AA94" i="9"/>
  <c r="T44" i="9"/>
  <c r="T85" i="9"/>
  <c r="AA46" i="9"/>
  <c r="S83" i="9"/>
  <c r="V41" i="9"/>
  <c r="W68" i="9"/>
  <c r="R90" i="9"/>
  <c r="X41" i="9"/>
  <c r="U81" i="9"/>
  <c r="Y28" i="9"/>
  <c r="X74" i="9"/>
  <c r="Y25" i="9"/>
  <c r="S65" i="9"/>
  <c r="V29" i="9"/>
  <c r="X54" i="9"/>
  <c r="AA80" i="9"/>
  <c r="V36" i="9"/>
  <c r="U65" i="9"/>
  <c r="AA23" i="9"/>
  <c r="T76" i="9"/>
  <c r="S21" i="9"/>
  <c r="R55" i="9"/>
  <c r="R84" i="9"/>
  <c r="Q41" i="9"/>
  <c r="AA61" i="9"/>
  <c r="U25" i="9"/>
  <c r="V67" i="9"/>
  <c r="Q97" i="9"/>
  <c r="AA37" i="9"/>
  <c r="AA87" i="9"/>
  <c r="S39" i="9"/>
  <c r="U83" i="9"/>
  <c r="W31" i="9"/>
  <c r="R51" i="9"/>
  <c r="AA90" i="9"/>
  <c r="S55" i="9"/>
  <c r="X79" i="9"/>
  <c r="V30" i="9"/>
  <c r="W74" i="9"/>
  <c r="X18" i="9"/>
  <c r="X63" i="9"/>
  <c r="V98" i="9"/>
  <c r="R49" i="9"/>
  <c r="V86" i="9"/>
  <c r="W36" i="9"/>
  <c r="R73" i="9"/>
  <c r="U27" i="9"/>
  <c r="Q81" i="9"/>
  <c r="Y16" i="9"/>
  <c r="R58" i="9"/>
  <c r="Q16" i="9"/>
  <c r="T57" i="9"/>
  <c r="V24" i="9"/>
  <c r="AA50" i="9"/>
  <c r="W38" i="9"/>
  <c r="AA74" i="9"/>
  <c r="T27" i="9"/>
  <c r="Z50" i="9"/>
  <c r="T97" i="9"/>
  <c r="X43" i="9"/>
  <c r="T28" i="9"/>
  <c r="X65" i="9"/>
  <c r="X20" i="9"/>
  <c r="W59" i="9"/>
  <c r="R91" i="9"/>
  <c r="W57" i="9"/>
  <c r="X19" i="9"/>
  <c r="R74" i="9"/>
  <c r="Q14" i="9"/>
  <c r="Q54" i="9"/>
  <c r="X85" i="9"/>
  <c r="Z48" i="9"/>
  <c r="AA59" i="9"/>
  <c r="T29" i="9"/>
  <c r="U89" i="9"/>
  <c r="Y45" i="9"/>
  <c r="Q79" i="9"/>
  <c r="W32" i="9"/>
  <c r="T84" i="9"/>
  <c r="Q18" i="9"/>
  <c r="X91" i="9"/>
  <c r="W44" i="9"/>
  <c r="R81" i="9"/>
  <c r="V37" i="9"/>
  <c r="S29" i="9"/>
  <c r="AA45" i="9"/>
  <c r="Z82" i="9"/>
  <c r="Y30" i="9"/>
  <c r="Z63" i="9"/>
  <c r="Z20" i="9"/>
  <c r="V59" i="9"/>
  <c r="V58" i="9"/>
  <c r="Y64" i="9"/>
  <c r="W18" i="9"/>
  <c r="W71" i="9"/>
  <c r="W20" i="9"/>
  <c r="V88" i="9"/>
  <c r="U96" i="9"/>
  <c r="Z42" i="9"/>
  <c r="AA89" i="9"/>
  <c r="Z40" i="9"/>
  <c r="V80" i="9"/>
  <c r="Q28" i="9"/>
  <c r="V72" i="9"/>
  <c r="Q25" i="9"/>
  <c r="U64" i="9"/>
  <c r="R64" i="9"/>
  <c r="X27" i="9"/>
  <c r="Q66" i="9"/>
  <c r="U35" i="9"/>
  <c r="T56" i="9"/>
  <c r="AA96" i="9"/>
  <c r="Q42" i="9"/>
  <c r="Z94" i="9"/>
  <c r="Q98" i="9"/>
  <c r="U44" i="9"/>
  <c r="W84" i="9"/>
  <c r="W45" i="9"/>
  <c r="Y76" i="9"/>
  <c r="X33" i="9"/>
  <c r="V74" i="9"/>
  <c r="W14" i="9"/>
  <c r="S68" i="9"/>
  <c r="Z78" i="9"/>
  <c r="T46" i="9"/>
  <c r="X81" i="9"/>
  <c r="X26" i="9"/>
  <c r="R71" i="9"/>
  <c r="AA32" i="9"/>
  <c r="V52" i="9"/>
  <c r="X94" i="9"/>
  <c r="R46" i="9"/>
  <c r="V69" i="9"/>
  <c r="V26" i="9"/>
  <c r="AA64" i="9"/>
  <c r="S14" i="9"/>
  <c r="T68" i="9"/>
  <c r="T93" i="9"/>
  <c r="X42" i="9"/>
  <c r="Z92" i="9"/>
  <c r="U45" i="9"/>
  <c r="S73" i="9"/>
  <c r="V95" i="9"/>
  <c r="R42" i="9"/>
  <c r="S89" i="9"/>
  <c r="R40" i="9"/>
  <c r="W79" i="9"/>
  <c r="AA27" i="9"/>
  <c r="U71" i="9"/>
  <c r="W96" i="9"/>
  <c r="X38" i="9"/>
  <c r="X87" i="9"/>
  <c r="S42" i="9"/>
  <c r="T79" i="9"/>
  <c r="R33" i="9"/>
  <c r="Y63" i="9"/>
  <c r="U22" i="9"/>
  <c r="X71" i="9"/>
  <c r="Y93" i="9"/>
  <c r="AA35" i="9"/>
  <c r="T80" i="9"/>
  <c r="T42" i="9"/>
  <c r="Z80" i="9"/>
  <c r="V18" i="9"/>
  <c r="V62" i="9"/>
  <c r="X15" i="9"/>
  <c r="X53" i="9"/>
  <c r="X31" i="9"/>
  <c r="Z52" i="9"/>
  <c r="S92" i="9"/>
  <c r="AA49" i="9"/>
  <c r="X64" i="9"/>
  <c r="Z36" i="9"/>
  <c r="S25" i="9"/>
  <c r="T60" i="9"/>
  <c r="W87" i="9"/>
  <c r="AA44" i="9"/>
  <c r="Y62" i="9"/>
  <c r="R29" i="9"/>
  <c r="W19" i="9"/>
  <c r="V53" i="9"/>
  <c r="W92" i="9"/>
  <c r="Z69" i="9"/>
  <c r="R50" i="9"/>
  <c r="S15" i="9"/>
  <c r="R93" i="9"/>
  <c r="AA55" i="9"/>
  <c r="S84" i="9"/>
  <c r="S38" i="9"/>
  <c r="X90" i="9"/>
  <c r="Y17" i="9"/>
  <c r="Q88" i="9"/>
  <c r="S51" i="9"/>
  <c r="Q75" i="9"/>
  <c r="T33" i="9"/>
  <c r="S31" i="9"/>
  <c r="S52" i="9"/>
  <c r="R75" i="9"/>
  <c r="S53" i="9"/>
  <c r="U70" i="9"/>
  <c r="W27" i="9"/>
  <c r="W66" i="9"/>
  <c r="U73" i="9"/>
  <c r="V70" i="9"/>
  <c r="S24" i="9"/>
  <c r="Q62" i="9"/>
  <c r="S26" i="9"/>
  <c r="S98" i="9"/>
  <c r="Z17" i="9"/>
  <c r="V76" i="9"/>
  <c r="Z19" i="9"/>
  <c r="Q58" i="9"/>
  <c r="Y83" i="9"/>
  <c r="Q45" i="9"/>
  <c r="X86" i="9"/>
  <c r="S44" i="9"/>
  <c r="R78" i="9"/>
  <c r="Z43" i="9"/>
  <c r="Y80" i="9"/>
  <c r="Z25" i="9"/>
  <c r="AA70" i="9"/>
  <c r="X29" i="9"/>
  <c r="X51" i="9"/>
  <c r="R72" i="9"/>
  <c r="Z18" i="9"/>
  <c r="R54" i="9"/>
  <c r="V96" i="9"/>
  <c r="X47" i="9"/>
  <c r="R83" i="9"/>
  <c r="X45" i="9"/>
  <c r="W72" i="9"/>
  <c r="Y84" i="9"/>
  <c r="R48" i="9"/>
  <c r="T75" i="9"/>
  <c r="Z35" i="9"/>
  <c r="Z68" i="9"/>
  <c r="R18" i="9"/>
  <c r="R70" i="9"/>
  <c r="R15" i="9"/>
  <c r="R61" i="9"/>
  <c r="Z74" i="9"/>
  <c r="Y32" i="9"/>
  <c r="S71" i="9"/>
  <c r="R30" i="9"/>
  <c r="W56" i="9"/>
  <c r="Q26" i="9"/>
  <c r="X62" i="9"/>
  <c r="T90" i="9"/>
  <c r="W46" i="9"/>
  <c r="Y66" i="9"/>
  <c r="AA36" i="9"/>
  <c r="R57" i="9"/>
  <c r="R97" i="9"/>
  <c r="Y42" i="9"/>
  <c r="X96" i="9"/>
  <c r="Q44" i="9"/>
  <c r="Z75" i="9"/>
  <c r="Y54" i="9"/>
  <c r="V57" i="9"/>
  <c r="Y85" i="9"/>
  <c r="U43" i="9"/>
  <c r="AA77" i="9"/>
  <c r="R39" i="9"/>
  <c r="Q80" i="9"/>
  <c r="R25" i="9"/>
  <c r="S70" i="9"/>
  <c r="Q89" i="9"/>
  <c r="Y40" i="9"/>
  <c r="W93" i="9"/>
  <c r="V33" i="9"/>
  <c r="Z67" i="9"/>
  <c r="Z24" i="9"/>
  <c r="U63" i="9"/>
  <c r="U29" i="9"/>
  <c r="V60" i="9"/>
  <c r="R76" i="9"/>
  <c r="V34" i="9"/>
  <c r="AA67" i="9"/>
  <c r="Q21" i="9"/>
  <c r="Y91" i="9"/>
  <c r="Y23" i="9"/>
  <c r="T59" i="9"/>
  <c r="R96" i="9"/>
  <c r="U36" i="9"/>
  <c r="AA95" i="9"/>
  <c r="W35" i="9"/>
  <c r="R94" i="9"/>
  <c r="Q36" i="9"/>
  <c r="X21" i="9"/>
  <c r="X66" i="9"/>
  <c r="Y96" i="9"/>
  <c r="V47" i="9"/>
  <c r="R87" i="9"/>
  <c r="W48" i="9"/>
  <c r="AA26" i="9"/>
  <c r="U40" i="9"/>
  <c r="V91" i="9"/>
  <c r="R41" i="9"/>
  <c r="V89" i="9"/>
  <c r="Q43" i="9"/>
  <c r="U98" i="9"/>
  <c r="U33" i="9"/>
  <c r="T86" i="9"/>
  <c r="W37" i="9"/>
  <c r="AA81" i="9"/>
  <c r="U52" i="9"/>
  <c r="U42" i="9"/>
  <c r="S54" i="9"/>
  <c r="T81" i="9"/>
  <c r="T30" i="9"/>
  <c r="AA63" i="9"/>
  <c r="Q17" i="9"/>
  <c r="Q67" i="9"/>
  <c r="S91" i="9"/>
  <c r="V66" i="9"/>
  <c r="X30" i="9"/>
  <c r="W67" i="9"/>
  <c r="V16" i="9"/>
  <c r="Y15" i="9"/>
  <c r="T24" i="9"/>
  <c r="T69" i="9"/>
  <c r="T26" i="9"/>
  <c r="T78" i="9"/>
  <c r="R92" i="9"/>
  <c r="V44" i="9"/>
  <c r="W21" i="9"/>
  <c r="Y70" i="9"/>
  <c r="Y18" i="9"/>
  <c r="Z51" i="9"/>
  <c r="X34" i="9"/>
  <c r="U90" i="9"/>
  <c r="AA86" i="9"/>
  <c r="Y47" i="9"/>
  <c r="Q87" i="9"/>
  <c r="V31" i="9"/>
  <c r="T70" i="9"/>
  <c r="Z29" i="9"/>
  <c r="Y55" i="9"/>
  <c r="AA25" i="9"/>
  <c r="Z61" i="9"/>
  <c r="S58" i="9"/>
  <c r="Z27" i="9"/>
  <c r="R69" i="9"/>
  <c r="X92" i="9"/>
  <c r="S48" i="9"/>
  <c r="V82" i="9"/>
  <c r="Q35" i="9"/>
  <c r="S72" i="9"/>
  <c r="T83" i="9"/>
  <c r="U37" i="9"/>
  <c r="Z73" i="9"/>
  <c r="S28" i="9"/>
  <c r="Q59" i="9"/>
  <c r="W17" i="9"/>
  <c r="Z58" i="9"/>
  <c r="Y14" i="9"/>
  <c r="U60" i="9"/>
  <c r="S63" i="9"/>
  <c r="AA16" i="9"/>
  <c r="Y69" i="9"/>
  <c r="Q19" i="9"/>
  <c r="W54" i="9"/>
  <c r="W98" i="9"/>
  <c r="S49" i="9"/>
  <c r="Y88" i="9"/>
  <c r="Q52" i="9"/>
  <c r="Z54" i="9"/>
  <c r="U97" i="9"/>
  <c r="V48" i="9"/>
  <c r="Z83" i="9"/>
  <c r="V46" i="9"/>
  <c r="V73" i="9"/>
  <c r="Z33" i="9"/>
  <c r="T67" i="9"/>
  <c r="R95" i="9"/>
  <c r="R45" i="9"/>
  <c r="S86" i="9"/>
  <c r="Q47" i="9"/>
  <c r="S85" i="9"/>
  <c r="X49" i="9"/>
  <c r="U69" i="9"/>
  <c r="R28" i="9"/>
  <c r="Q55" i="9"/>
  <c r="T82" i="9"/>
  <c r="W29" i="9"/>
  <c r="S75" i="9"/>
  <c r="W26" i="9"/>
  <c r="AA65" i="9"/>
  <c r="R32" i="9"/>
  <c r="V55" i="9"/>
  <c r="S96" i="9"/>
  <c r="AA41" i="9"/>
  <c r="T77" i="9"/>
  <c r="R21" i="9"/>
  <c r="R66" i="9"/>
  <c r="R23" i="9"/>
  <c r="R62" i="9"/>
  <c r="X93" i="9"/>
  <c r="V40" i="9"/>
  <c r="U87" i="9"/>
  <c r="V38" i="9"/>
  <c r="W97" i="9"/>
  <c r="X37" i="9"/>
  <c r="Z76" i="9"/>
  <c r="X35" i="9"/>
  <c r="Y58" i="9"/>
  <c r="R82" i="9"/>
  <c r="S88" i="9"/>
  <c r="Q48" i="9"/>
  <c r="V79" i="9"/>
  <c r="R47" i="9"/>
  <c r="X52" i="9"/>
  <c r="W69" i="9"/>
  <c r="AA93" i="9"/>
  <c r="S43" i="9"/>
  <c r="S74" i="9"/>
  <c r="T35" i="9"/>
  <c r="T40" i="9"/>
  <c r="V68" i="9"/>
  <c r="Y77" i="9"/>
  <c r="Q50" i="9"/>
  <c r="Y68" i="9"/>
  <c r="W22" i="9"/>
  <c r="AA78" i="9"/>
  <c r="W23" i="9"/>
  <c r="U75" i="9"/>
  <c r="R17" i="9"/>
  <c r="Q72" i="9"/>
  <c r="T18" i="9"/>
  <c r="W25" i="9"/>
  <c r="Q31" i="9"/>
  <c r="S79" i="9"/>
  <c r="AA15" i="9"/>
  <c r="X55" i="9"/>
  <c r="S95" i="9"/>
  <c r="R53" i="9"/>
  <c r="V27" i="9"/>
  <c r="AA54" i="9"/>
  <c r="U24" i="9"/>
  <c r="T58" i="9"/>
  <c r="Z65" i="9"/>
  <c r="Y95" i="9"/>
  <c r="X28" i="9"/>
  <c r="S59" i="9"/>
  <c r="V97" i="9"/>
  <c r="V39" i="9"/>
  <c r="X75" i="9"/>
  <c r="Y43" i="9"/>
  <c r="W78" i="9"/>
  <c r="V35" i="9"/>
  <c r="U62" i="9"/>
  <c r="S16" i="9"/>
  <c r="Q69" i="9"/>
  <c r="AA18" i="9"/>
  <c r="Y53" i="9"/>
  <c r="X97" i="9"/>
  <c r="T48" i="9"/>
  <c r="S56" i="9"/>
  <c r="V92" i="9"/>
  <c r="S33" i="9"/>
  <c r="W90" i="9"/>
  <c r="T63" i="9"/>
  <c r="V78" i="9"/>
  <c r="Z38" i="9"/>
  <c r="U77" i="9"/>
  <c r="S81" i="9"/>
  <c r="X48" i="9"/>
  <c r="Y81" i="9"/>
  <c r="T19" i="9"/>
  <c r="T64" i="9"/>
  <c r="Z22" i="9"/>
  <c r="V54" i="9"/>
  <c r="Z93" i="9"/>
  <c r="Y56" i="9"/>
  <c r="Y71" i="9"/>
  <c r="V17" i="9"/>
  <c r="S57" i="9"/>
  <c r="AA97" i="9"/>
  <c r="U48" i="9"/>
  <c r="R89" i="9"/>
  <c r="Y49" i="9"/>
  <c r="S82" i="9"/>
  <c r="R31" i="9"/>
  <c r="V50" i="9"/>
  <c r="Q93" i="9"/>
  <c r="AA48" i="9"/>
  <c r="V84" i="9"/>
  <c r="Y35" i="9"/>
  <c r="AA72" i="9"/>
  <c r="T34" i="9"/>
  <c r="R80" i="9"/>
  <c r="V85" i="9"/>
  <c r="U46" i="9"/>
  <c r="X77" i="9"/>
  <c r="U34" i="9"/>
  <c r="W61" i="9"/>
  <c r="U15" i="9"/>
  <c r="AA68" i="9"/>
  <c r="S18" i="9"/>
  <c r="Q53" i="9"/>
  <c r="W82" i="9"/>
  <c r="Y27" i="9"/>
  <c r="Z71" i="9"/>
  <c r="W33" i="9"/>
  <c r="T53" i="9"/>
  <c r="W95" i="9"/>
  <c r="Z46" i="9"/>
  <c r="Q95" i="9"/>
  <c r="Z44" i="9"/>
  <c r="S66" i="9"/>
  <c r="Q24" i="9"/>
  <c r="X82" i="9"/>
  <c r="AA21" i="9"/>
  <c r="Z55" i="9"/>
  <c r="Z84" i="9"/>
  <c r="Y41" i="9"/>
  <c r="R86" i="9"/>
  <c r="T37" i="9"/>
  <c r="U84" i="9"/>
  <c r="S36" i="9"/>
  <c r="S78" i="9"/>
  <c r="Z21" i="9"/>
  <c r="AA92" i="9"/>
  <c r="Q30" i="9"/>
  <c r="Z77" i="9"/>
  <c r="R43" i="9"/>
  <c r="V71" i="9"/>
  <c r="V15" i="9"/>
  <c r="U85" i="9"/>
  <c r="U23" i="9"/>
  <c r="X88" i="9"/>
  <c r="AA31" i="9"/>
  <c r="Z64" i="9"/>
  <c r="U28" i="9"/>
  <c r="Q77" i="9"/>
  <c r="V25" i="9"/>
  <c r="R79" i="9"/>
  <c r="V23" i="9"/>
  <c r="X67" i="9"/>
  <c r="X24" i="9"/>
  <c r="X22" i="9"/>
  <c r="U31" i="9"/>
  <c r="AA62" i="9"/>
  <c r="Y20" i="9"/>
  <c r="T62" i="9"/>
  <c r="AA17" i="9"/>
  <c r="Q61" i="9"/>
  <c r="Z16" i="9"/>
  <c r="R60" i="9"/>
  <c r="AA30" i="9"/>
  <c r="T51" i="9"/>
  <c r="Y34" i="9"/>
  <c r="Z91" i="9"/>
  <c r="U17" i="9"/>
  <c r="AA52" i="9"/>
  <c r="Z95" i="9"/>
  <c r="Z45" i="9"/>
  <c r="R77" i="9"/>
  <c r="S40" i="9"/>
  <c r="T95" i="9"/>
  <c r="S41" i="9"/>
  <c r="Y89" i="9"/>
  <c r="W41" i="9"/>
  <c r="Y29" i="9"/>
  <c r="Q64" i="9"/>
  <c r="W70" i="9"/>
  <c r="X14" i="9"/>
  <c r="Q71" i="9"/>
  <c r="X16" i="9"/>
  <c r="U56" i="9"/>
  <c r="S97" i="9"/>
  <c r="W47" i="9"/>
  <c r="AA88" i="9"/>
  <c r="Z98" i="9"/>
  <c r="Y50" i="9"/>
  <c r="Q90" i="9"/>
  <c r="Y51" i="9"/>
  <c r="V83" i="9"/>
  <c r="T32" i="9"/>
  <c r="U66" i="9"/>
  <c r="S20" i="9"/>
  <c r="W75" i="9"/>
  <c r="Q68" i="9"/>
  <c r="Y21" i="9"/>
  <c r="S61" i="9"/>
  <c r="W24" i="9"/>
  <c r="X60" i="9"/>
  <c r="Z96" i="9"/>
  <c r="S37" i="9"/>
  <c r="S87" i="9"/>
  <c r="U38" i="9"/>
  <c r="V61" i="9"/>
  <c r="S17" i="9"/>
  <c r="T50" i="9"/>
  <c r="S90" i="9"/>
  <c r="AA53" i="9"/>
  <c r="Y78" i="9"/>
  <c r="V45" i="9"/>
  <c r="X73" i="9"/>
  <c r="U93" i="9"/>
  <c r="AA33" i="9"/>
  <c r="AA91" i="9"/>
  <c r="S35" i="9"/>
  <c r="U79" i="9"/>
  <c r="Z39" i="9"/>
  <c r="AA79" i="9"/>
  <c r="X17" i="9"/>
  <c r="X61" i="9"/>
  <c r="S76" i="9"/>
  <c r="R36" i="9"/>
  <c r="X69" i="9"/>
  <c r="R22" i="9"/>
  <c r="Z70" i="9"/>
  <c r="Z15" i="9"/>
  <c r="W55" i="9"/>
  <c r="T96" i="9"/>
  <c r="Y46" i="9"/>
  <c r="AA71" i="9"/>
  <c r="R14" i="9"/>
  <c r="U57" i="9"/>
  <c r="Y26" i="9"/>
  <c r="R65" i="9"/>
  <c r="U91" i="9"/>
  <c r="U47" i="9"/>
  <c r="W81" i="9"/>
  <c r="AA34" i="9"/>
  <c r="Q65" i="9"/>
  <c r="AA14" i="9"/>
  <c r="AA75" i="9"/>
  <c r="S94" i="9"/>
  <c r="V43" i="9"/>
  <c r="S93" i="9"/>
  <c r="S46" i="9"/>
  <c r="Y82" i="9"/>
  <c r="X40" i="9"/>
  <c r="Q82" i="9"/>
  <c r="U39" i="9"/>
  <c r="AA66" i="9"/>
  <c r="Y24" i="9"/>
  <c r="W50" i="9"/>
  <c r="R35" i="9"/>
  <c r="W76" i="9"/>
  <c r="W30" i="9"/>
  <c r="U61" i="9"/>
  <c r="AA19" i="9"/>
  <c r="Y36" i="9"/>
  <c r="R19" i="9"/>
  <c r="W89" i="9"/>
  <c r="Z30" i="9"/>
  <c r="W73" i="9"/>
  <c r="U14" i="9"/>
  <c r="Z47" i="9"/>
  <c r="U32" i="9"/>
  <c r="Y67" i="9"/>
  <c r="U26" i="9"/>
  <c r="U53" i="9"/>
  <c r="Y22" i="9"/>
  <c r="S62" i="9"/>
  <c r="T23" i="9"/>
  <c r="Y61" i="9"/>
  <c r="Q27" i="9"/>
  <c r="X57" i="9"/>
  <c r="R52" i="9"/>
  <c r="Z26" i="9"/>
  <c r="AA22" i="9"/>
  <c r="Y57" i="9"/>
  <c r="T94" i="9"/>
  <c r="Q34" i="9"/>
  <c r="T87" i="9"/>
  <c r="U58" i="9"/>
  <c r="U95" i="9"/>
  <c r="Q46" i="9"/>
  <c r="U86" i="9"/>
  <c r="S47" i="9"/>
  <c r="R38" i="9"/>
  <c r="Y75" i="9"/>
  <c r="T92" i="9"/>
  <c r="R44" i="9"/>
  <c r="W83" i="9"/>
  <c r="U30" i="9"/>
  <c r="Y72" i="9"/>
  <c r="AA84" i="9"/>
  <c r="Q86" i="9"/>
  <c r="S23" i="9"/>
  <c r="W42" i="9"/>
  <c r="Y87" i="9"/>
  <c r="T20" i="9"/>
  <c r="U59" i="9"/>
  <c r="R98" i="9"/>
  <c r="U49" i="9"/>
  <c r="Z14" i="9"/>
  <c r="R27" i="9"/>
  <c r="U68" i="9"/>
  <c r="AA98" i="9"/>
  <c r="U82" i="9"/>
  <c r="T15" i="9"/>
  <c r="W40" i="9"/>
  <c r="Z72" i="9"/>
  <c r="S77" i="9"/>
  <c r="Z32" i="9"/>
  <c r="T65" i="9"/>
  <c r="X23" i="9"/>
  <c r="T49" i="9"/>
  <c r="Q84" i="9"/>
  <c r="S69" i="9"/>
  <c r="T52" i="9"/>
  <c r="T16" i="9"/>
  <c r="T45" i="9"/>
  <c r="Q33" i="9"/>
  <c r="Q49" i="9"/>
  <c r="V77" i="9"/>
  <c r="U20" i="9"/>
  <c r="T38" i="9"/>
  <c r="R67" i="9"/>
  <c r="T22" i="9"/>
  <c r="T55" i="9"/>
  <c r="Z89" i="9"/>
  <c r="T47" i="9"/>
  <c r="V20" i="9"/>
  <c r="T71" i="9"/>
  <c r="T14" i="9"/>
  <c r="Z90" i="9"/>
  <c r="Z86" i="9"/>
  <c r="X76" i="9"/>
  <c r="S60" i="9"/>
  <c r="W88" i="9"/>
  <c r="T54" i="9"/>
  <c r="Z79" i="9"/>
  <c r="R24" i="9"/>
  <c r="T61" i="9"/>
  <c r="Q94" i="9"/>
  <c r="S50" i="9"/>
  <c r="U74" i="9"/>
  <c r="X58" i="9"/>
  <c r="W51" i="9"/>
  <c r="Y60" i="9"/>
  <c r="V42" i="9"/>
  <c r="V94" i="9"/>
  <c r="X36" i="9"/>
  <c r="T25" i="9"/>
  <c r="AA42" i="9"/>
  <c r="W52" i="9"/>
  <c r="X98" i="9"/>
  <c r="W62" i="9"/>
  <c r="Y92" i="9"/>
  <c r="T36" i="9"/>
  <c r="AA82" i="9"/>
  <c r="W34" i="9"/>
  <c r="Z81" i="9"/>
  <c r="U19" i="9"/>
  <c r="Y98" i="9"/>
  <c r="X46" i="9"/>
  <c r="R85" i="9"/>
  <c r="T72" i="9"/>
  <c r="R56" i="9"/>
  <c r="S80" i="9"/>
  <c r="Q22" i="9"/>
  <c r="Y38" i="9"/>
  <c r="V81" i="9"/>
  <c r="X39" i="9"/>
  <c r="Z85" i="9"/>
  <c r="Z31" i="9"/>
  <c r="R68" i="9"/>
  <c r="W49" i="9"/>
  <c r="Q73" i="9"/>
  <c r="S45" i="9"/>
  <c r="U94" i="9"/>
  <c r="Q39" i="9"/>
  <c r="V14" i="9"/>
  <c r="R37" i="9"/>
  <c r="W64" i="9"/>
  <c r="Q85" i="9"/>
  <c r="Q40" i="9"/>
  <c r="U76" i="9"/>
  <c r="R20" i="9"/>
  <c r="AA57" i="9"/>
  <c r="T98" i="9"/>
  <c r="AA69" i="9"/>
  <c r="W63" i="9"/>
  <c r="AA56" i="9"/>
  <c r="Z59" i="9"/>
  <c r="AA40" i="9"/>
  <c r="Q29" i="9"/>
  <c r="T43" i="9"/>
  <c r="R63" i="9"/>
  <c r="Y74" i="9"/>
  <c r="Y39" i="9"/>
  <c r="Q51" i="9"/>
  <c r="W65" i="9"/>
  <c r="Y94" i="9"/>
  <c r="T17" i="9"/>
  <c r="Z34" i="9"/>
  <c r="AA24" i="9"/>
  <c r="X56" i="9"/>
  <c r="S22" i="9"/>
  <c r="Z88" i="9"/>
  <c r="T21" i="9"/>
  <c r="V32" i="9"/>
  <c r="AA83" i="9"/>
  <c r="E122" i="20" l="1"/>
  <c r="A16" i="18"/>
  <c r="A21" i="19"/>
  <c r="A22" i="20"/>
  <c r="A23" i="20"/>
  <c r="A26" i="19"/>
  <c r="A30" i="21"/>
  <c r="A33" i="19"/>
  <c r="A34" i="18"/>
  <c r="A38" i="17"/>
  <c r="A45" i="21"/>
  <c r="A46" i="21"/>
  <c r="A49" i="17"/>
  <c r="A52" i="19"/>
  <c r="A53" i="19"/>
  <c r="A54" i="19"/>
  <c r="A55" i="20"/>
  <c r="A57" i="21"/>
  <c r="A61" i="21"/>
  <c r="A64" i="19"/>
  <c r="A65" i="18"/>
  <c r="A66" i="21"/>
  <c r="A74" i="17"/>
  <c r="A77" i="21"/>
  <c r="A79" i="20"/>
  <c r="A82" i="21"/>
  <c r="A86" i="17"/>
  <c r="A87" i="21"/>
  <c r="A88" i="21"/>
  <c r="A93" i="18"/>
  <c r="A95" i="20"/>
  <c r="A98" i="21"/>
  <c r="A101" i="19"/>
  <c r="A106" i="17"/>
  <c r="A109" i="21"/>
  <c r="A114" i="21"/>
  <c r="A116" i="20"/>
  <c r="A117" i="19"/>
  <c r="A121" i="19"/>
  <c r="A122" i="18"/>
  <c r="A125" i="17"/>
  <c r="A129" i="19"/>
  <c r="B22" i="18"/>
  <c r="E22" i="19"/>
  <c r="F22" i="18"/>
  <c r="B23" i="17"/>
  <c r="D23" i="21"/>
  <c r="F23" i="18"/>
  <c r="E24" i="20"/>
  <c r="F24" i="21"/>
  <c r="D25" i="18"/>
  <c r="B26" i="19"/>
  <c r="B27" i="21"/>
  <c r="D27" i="21"/>
  <c r="B28" i="19"/>
  <c r="F28" i="18"/>
  <c r="D29" i="21"/>
  <c r="F29" i="19"/>
  <c r="C30" i="18"/>
  <c r="E30" i="17"/>
  <c r="B31" i="20"/>
  <c r="C31" i="19"/>
  <c r="E31" i="20"/>
  <c r="B32" i="21"/>
  <c r="D32" i="20"/>
  <c r="F32" i="19"/>
  <c r="F33" i="18"/>
  <c r="B34" i="17"/>
  <c r="C34" i="18"/>
  <c r="F34" i="21"/>
  <c r="B35" i="20"/>
  <c r="C35" i="20"/>
  <c r="D35" i="19"/>
  <c r="D36" i="19"/>
  <c r="F36" i="18"/>
  <c r="F37" i="18"/>
  <c r="E38" i="19"/>
  <c r="E39" i="18"/>
  <c r="E40" i="20"/>
  <c r="F40" i="21"/>
  <c r="D41" i="18"/>
  <c r="E41" i="17"/>
  <c r="F41" i="19"/>
  <c r="C42" i="17"/>
  <c r="B43" i="18"/>
  <c r="C43" i="18"/>
  <c r="F44" i="19"/>
  <c r="E45" i="20"/>
  <c r="F45" i="21"/>
  <c r="B46" i="19"/>
  <c r="C46" i="20"/>
  <c r="B47" i="17"/>
  <c r="C47" i="19"/>
  <c r="D47" i="21"/>
  <c r="D48" i="19"/>
  <c r="E48" i="19"/>
  <c r="F48" i="18"/>
  <c r="E49" i="19"/>
  <c r="F49" i="18"/>
  <c r="B50" i="19"/>
  <c r="C50" i="18"/>
  <c r="E50" i="20"/>
  <c r="C51" i="17"/>
  <c r="D51" i="18"/>
  <c r="B52" i="21"/>
  <c r="D52" i="20"/>
  <c r="F52" i="19"/>
  <c r="B53" i="17"/>
  <c r="D53" i="19"/>
  <c r="F53" i="17"/>
  <c r="C54" i="18"/>
  <c r="C55" i="19"/>
  <c r="D56" i="21"/>
  <c r="E56" i="18"/>
  <c r="F56" i="18"/>
  <c r="F57" i="18"/>
  <c r="C58" i="21"/>
  <c r="B59" i="19"/>
  <c r="C59" i="17"/>
  <c r="D59" i="21"/>
  <c r="E60" i="21"/>
  <c r="F60" i="18"/>
  <c r="D61" i="21"/>
  <c r="F61" i="20"/>
  <c r="C62" i="18"/>
  <c r="C63" i="19"/>
  <c r="D63" i="17"/>
  <c r="D64" i="17"/>
  <c r="C65" i="17"/>
  <c r="E65" i="20"/>
  <c r="F65" i="19"/>
  <c r="E66" i="18"/>
  <c r="C67" i="21"/>
  <c r="E67" i="19"/>
  <c r="F67" i="21"/>
  <c r="B68" i="18"/>
  <c r="F68" i="21"/>
  <c r="D69" i="20"/>
  <c r="E69" i="21"/>
  <c r="F69" i="20"/>
  <c r="D70" i="18"/>
  <c r="B72" i="21"/>
  <c r="F72" i="17"/>
  <c r="B73" i="19"/>
  <c r="C73" i="21"/>
  <c r="D73" i="18"/>
  <c r="F73" i="19"/>
  <c r="C74" i="20"/>
  <c r="E74" i="18"/>
  <c r="C75" i="21"/>
  <c r="E75" i="19"/>
  <c r="B76" i="17"/>
  <c r="D76" i="18"/>
  <c r="E76" i="21"/>
  <c r="D77" i="17"/>
  <c r="F77" i="17"/>
  <c r="E78" i="20"/>
  <c r="B79" i="19"/>
  <c r="C79" i="17"/>
  <c r="B80" i="20"/>
  <c r="C81" i="20"/>
  <c r="D81" i="17"/>
  <c r="F81" i="18"/>
  <c r="E82" i="18"/>
  <c r="C83" i="17"/>
  <c r="E83" i="20"/>
  <c r="F83" i="20"/>
  <c r="B84" i="17"/>
  <c r="D84" i="20"/>
  <c r="C85" i="19"/>
  <c r="D85" i="19"/>
  <c r="E85" i="21"/>
  <c r="F85" i="18"/>
  <c r="E86" i="17"/>
  <c r="B87" i="17"/>
  <c r="C87" i="20"/>
  <c r="D87" i="20"/>
  <c r="E87" i="19"/>
  <c r="B88" i="21"/>
  <c r="C88" i="19"/>
  <c r="D88" i="19"/>
  <c r="C89" i="18"/>
  <c r="D89" i="20"/>
  <c r="F89" i="18"/>
  <c r="D90" i="17"/>
  <c r="E90" i="18"/>
  <c r="C91" i="19"/>
  <c r="B92" i="18"/>
  <c r="C92" i="21"/>
  <c r="C93" i="17"/>
  <c r="D93" i="19"/>
  <c r="D94" i="21"/>
  <c r="E94" i="20"/>
  <c r="C95" i="20"/>
  <c r="D95" i="17"/>
  <c r="E95" i="18"/>
  <c r="F95" i="20"/>
  <c r="B96" i="20"/>
  <c r="C96" i="21"/>
  <c r="D96" i="17"/>
  <c r="B97" i="20"/>
  <c r="D97" i="20"/>
  <c r="F97" i="19"/>
  <c r="D98" i="19"/>
  <c r="E98" i="17"/>
  <c r="F98" i="21"/>
  <c r="B99" i="20"/>
  <c r="C99" i="19"/>
  <c r="E99" i="20"/>
  <c r="B100" i="18"/>
  <c r="E100" i="18"/>
  <c r="D101" i="17"/>
  <c r="E101" i="19"/>
  <c r="F101" i="19"/>
  <c r="E102" i="20"/>
  <c r="D103" i="17"/>
  <c r="F103" i="19"/>
  <c r="B104" i="17"/>
  <c r="B105" i="20"/>
  <c r="D105" i="18"/>
  <c r="F105" i="17"/>
  <c r="D106" i="17"/>
  <c r="C107" i="21"/>
  <c r="D107" i="19"/>
  <c r="F107" i="18"/>
  <c r="B108" i="19"/>
  <c r="C108" i="18"/>
  <c r="E108" i="20"/>
  <c r="C109" i="21"/>
  <c r="D109" i="20"/>
  <c r="F109" i="19"/>
  <c r="E110" i="17"/>
  <c r="F110" i="19"/>
  <c r="C111" i="21"/>
  <c r="E111" i="20"/>
  <c r="B112" i="19"/>
  <c r="C112" i="21"/>
  <c r="D112" i="20"/>
  <c r="B113" i="21"/>
  <c r="C113" i="18"/>
  <c r="D113" i="21"/>
  <c r="F113" i="21"/>
  <c r="C115" i="21"/>
  <c r="D115" i="20"/>
  <c r="E115" i="20"/>
  <c r="B116" i="18"/>
  <c r="F116" i="21"/>
  <c r="D117" i="20"/>
  <c r="E117" i="18"/>
  <c r="F117" i="19"/>
  <c r="B118" i="19"/>
  <c r="D118" i="19"/>
  <c r="B119" i="20"/>
  <c r="C119" i="19"/>
  <c r="D119" i="18"/>
  <c r="B120" i="18"/>
  <c r="D120" i="21"/>
  <c r="E120" i="21"/>
  <c r="C121" i="20"/>
  <c r="D121" i="21"/>
  <c r="E121" i="20"/>
  <c r="F121" i="17"/>
  <c r="B122" i="20"/>
  <c r="F122" i="17"/>
  <c r="B123" i="20"/>
  <c r="C123" i="20"/>
  <c r="D123" i="21"/>
  <c r="E123" i="20"/>
  <c r="B124" i="20"/>
  <c r="C124" i="19"/>
  <c r="D124" i="21"/>
  <c r="F124" i="21"/>
  <c r="D125" i="19"/>
  <c r="E125" i="21"/>
  <c r="B126" i="19"/>
  <c r="B127" i="21"/>
  <c r="D127" i="17"/>
  <c r="C128" i="19"/>
  <c r="D128" i="21"/>
  <c r="E128" i="21"/>
  <c r="F128" i="17"/>
  <c r="C129" i="19"/>
  <c r="D129" i="17"/>
  <c r="E129" i="19"/>
  <c r="B130" i="17"/>
  <c r="C130" i="21"/>
  <c r="F130" i="21"/>
  <c r="B16" i="21"/>
  <c r="C16" i="21"/>
  <c r="D16" i="17"/>
  <c r="E16" i="17"/>
  <c r="B17" i="20"/>
  <c r="C17" i="19"/>
  <c r="D17" i="18"/>
  <c r="E17" i="21"/>
  <c r="F17" i="20"/>
  <c r="B18" i="21"/>
  <c r="B19" i="19"/>
  <c r="C19" i="20"/>
  <c r="D19" i="19"/>
  <c r="E19" i="19"/>
  <c r="F19" i="19"/>
  <c r="D20" i="17"/>
  <c r="E20" i="20"/>
  <c r="C21" i="19"/>
  <c r="E21" i="18"/>
  <c r="F21" i="19"/>
  <c r="D15" i="18"/>
  <c r="E15" i="18"/>
  <c r="B60" i="18"/>
  <c r="E131" i="17"/>
  <c r="C4" i="13"/>
  <c r="CA128" i="23"/>
  <c r="BX128" i="23"/>
  <c r="BM128" i="23"/>
  <c r="BJ128" i="23"/>
  <c r="AY128" i="23"/>
  <c r="AV128" i="23"/>
  <c r="AK128" i="23"/>
  <c r="AH128" i="23"/>
  <c r="W128" i="23"/>
  <c r="T128" i="23"/>
  <c r="S128" i="23"/>
  <c r="R128" i="23"/>
  <c r="Q128" i="23"/>
  <c r="P128" i="23"/>
  <c r="I128" i="23"/>
  <c r="F128" i="23"/>
  <c r="E128" i="23"/>
  <c r="D128" i="23"/>
  <c r="C128" i="23"/>
  <c r="B128" i="23"/>
  <c r="CA127" i="23"/>
  <c r="BX127" i="23"/>
  <c r="BM127" i="23"/>
  <c r="BJ127" i="23"/>
  <c r="AY127" i="23"/>
  <c r="AV127" i="23"/>
  <c r="AK127" i="23"/>
  <c r="AH127" i="23"/>
  <c r="W127" i="23"/>
  <c r="T127" i="23"/>
  <c r="S127" i="23"/>
  <c r="R127" i="23"/>
  <c r="Q127" i="23"/>
  <c r="P127" i="23"/>
  <c r="I127" i="23"/>
  <c r="F127" i="23"/>
  <c r="E127" i="23"/>
  <c r="D127" i="23"/>
  <c r="C127" i="23"/>
  <c r="B127" i="23"/>
  <c r="CA126" i="23"/>
  <c r="BX126" i="23"/>
  <c r="BM126" i="23"/>
  <c r="BJ126" i="23"/>
  <c r="AY126" i="23"/>
  <c r="AV126" i="23"/>
  <c r="AK126" i="23"/>
  <c r="AH126" i="23"/>
  <c r="W126" i="23"/>
  <c r="T126" i="23"/>
  <c r="S126" i="23"/>
  <c r="R126" i="23"/>
  <c r="Q126" i="23"/>
  <c r="P126" i="23"/>
  <c r="I126" i="23"/>
  <c r="F126" i="23"/>
  <c r="E126" i="23"/>
  <c r="D126" i="23"/>
  <c r="C126" i="23"/>
  <c r="B126" i="23"/>
  <c r="CA125" i="23"/>
  <c r="BX125" i="23"/>
  <c r="BM125" i="23"/>
  <c r="BJ125" i="23"/>
  <c r="AY125" i="23"/>
  <c r="AV125" i="23"/>
  <c r="AK125" i="23"/>
  <c r="AH125" i="23"/>
  <c r="W125" i="23"/>
  <c r="T125" i="23"/>
  <c r="S125" i="23"/>
  <c r="R125" i="23"/>
  <c r="Q125" i="23"/>
  <c r="P125" i="23"/>
  <c r="I125" i="23"/>
  <c r="F125" i="23"/>
  <c r="E125" i="23"/>
  <c r="D125" i="23"/>
  <c r="C125" i="23"/>
  <c r="B125" i="23"/>
  <c r="CA124" i="23"/>
  <c r="BX124" i="23"/>
  <c r="BM124" i="23"/>
  <c r="BJ124" i="23"/>
  <c r="AY124" i="23"/>
  <c r="AV124" i="23"/>
  <c r="AK124" i="23"/>
  <c r="AH124" i="23"/>
  <c r="W124" i="23"/>
  <c r="T124" i="23"/>
  <c r="S124" i="23"/>
  <c r="R124" i="23"/>
  <c r="Q124" i="23"/>
  <c r="P124" i="23"/>
  <c r="I124" i="23"/>
  <c r="F124" i="23"/>
  <c r="E124" i="23"/>
  <c r="D124" i="23"/>
  <c r="C124" i="23"/>
  <c r="B124" i="23"/>
  <c r="CA123" i="23"/>
  <c r="BX123" i="23"/>
  <c r="BM123" i="23"/>
  <c r="BJ123" i="23"/>
  <c r="AY123" i="23"/>
  <c r="AV123" i="23"/>
  <c r="AK123" i="23"/>
  <c r="AH123" i="23"/>
  <c r="W123" i="23"/>
  <c r="T123" i="23"/>
  <c r="S123" i="23"/>
  <c r="R123" i="23"/>
  <c r="Q123" i="23"/>
  <c r="P123" i="23"/>
  <c r="I123" i="23"/>
  <c r="F123" i="23"/>
  <c r="E123" i="23"/>
  <c r="D123" i="23"/>
  <c r="C123" i="23"/>
  <c r="B123" i="23"/>
  <c r="CA122" i="23"/>
  <c r="BX122" i="23"/>
  <c r="BM122" i="23"/>
  <c r="BJ122" i="23"/>
  <c r="AY122" i="23"/>
  <c r="AV122" i="23"/>
  <c r="AK122" i="23"/>
  <c r="AH122" i="23"/>
  <c r="W122" i="23"/>
  <c r="T122" i="23"/>
  <c r="S122" i="23"/>
  <c r="R122" i="23"/>
  <c r="Q122" i="23"/>
  <c r="P122" i="23"/>
  <c r="I122" i="23"/>
  <c r="F122" i="23"/>
  <c r="E122" i="23"/>
  <c r="D122" i="23"/>
  <c r="C122" i="23"/>
  <c r="B122" i="23"/>
  <c r="CA121" i="23"/>
  <c r="BX121" i="23"/>
  <c r="BM121" i="23"/>
  <c r="BJ121" i="23"/>
  <c r="AY121" i="23"/>
  <c r="AV121" i="23"/>
  <c r="AK121" i="23"/>
  <c r="AH121" i="23"/>
  <c r="W121" i="23"/>
  <c r="T121" i="23"/>
  <c r="S121" i="23"/>
  <c r="R121" i="23"/>
  <c r="Q121" i="23"/>
  <c r="P121" i="23"/>
  <c r="I121" i="23"/>
  <c r="F121" i="23"/>
  <c r="E121" i="23"/>
  <c r="D121" i="23"/>
  <c r="C121" i="23"/>
  <c r="B121" i="23"/>
  <c r="CA120" i="23"/>
  <c r="BX120" i="23"/>
  <c r="BM120" i="23"/>
  <c r="BJ120" i="23"/>
  <c r="AY120" i="23"/>
  <c r="AV120" i="23"/>
  <c r="AK120" i="23"/>
  <c r="AH120" i="23"/>
  <c r="W120" i="23"/>
  <c r="T120" i="23"/>
  <c r="S120" i="23"/>
  <c r="R120" i="23"/>
  <c r="Q120" i="23"/>
  <c r="P120" i="23"/>
  <c r="I120" i="23"/>
  <c r="F120" i="23"/>
  <c r="E120" i="23"/>
  <c r="D120" i="23"/>
  <c r="C120" i="23"/>
  <c r="B120" i="23"/>
  <c r="CA119" i="23"/>
  <c r="BX119" i="23"/>
  <c r="BM119" i="23"/>
  <c r="BJ119" i="23"/>
  <c r="AY119" i="23"/>
  <c r="AV119" i="23"/>
  <c r="AK119" i="23"/>
  <c r="AH119" i="23"/>
  <c r="W119" i="23"/>
  <c r="T119" i="23"/>
  <c r="S119" i="23"/>
  <c r="R119" i="23"/>
  <c r="Q119" i="23"/>
  <c r="P119" i="23"/>
  <c r="I119" i="23"/>
  <c r="F119" i="23"/>
  <c r="E119" i="23"/>
  <c r="D119" i="23"/>
  <c r="C119" i="23"/>
  <c r="B119" i="23"/>
  <c r="CA118" i="23"/>
  <c r="BX118" i="23"/>
  <c r="BM118" i="23"/>
  <c r="BJ118" i="23"/>
  <c r="AY118" i="23"/>
  <c r="AV118" i="23"/>
  <c r="AK118" i="23"/>
  <c r="AH118" i="23"/>
  <c r="W118" i="23"/>
  <c r="T118" i="23"/>
  <c r="S118" i="23"/>
  <c r="R118" i="23"/>
  <c r="Q118" i="23"/>
  <c r="P118" i="23"/>
  <c r="I118" i="23"/>
  <c r="F118" i="23"/>
  <c r="E118" i="23"/>
  <c r="D118" i="23"/>
  <c r="C118" i="23"/>
  <c r="B118" i="23"/>
  <c r="CA117" i="23"/>
  <c r="BX117" i="23"/>
  <c r="BM117" i="23"/>
  <c r="BJ117" i="23"/>
  <c r="AY117" i="23"/>
  <c r="AV117" i="23"/>
  <c r="AK117" i="23"/>
  <c r="AH117" i="23"/>
  <c r="W117" i="23"/>
  <c r="T117" i="23"/>
  <c r="S117" i="23"/>
  <c r="R117" i="23"/>
  <c r="Q117" i="23"/>
  <c r="P117" i="23"/>
  <c r="I117" i="23"/>
  <c r="F117" i="23"/>
  <c r="E117" i="23"/>
  <c r="D117" i="23"/>
  <c r="C117" i="23"/>
  <c r="B117" i="23"/>
  <c r="CA116" i="23"/>
  <c r="BX116" i="23"/>
  <c r="BM116" i="23"/>
  <c r="BJ116" i="23"/>
  <c r="AY116" i="23"/>
  <c r="AV116" i="23"/>
  <c r="AK116" i="23"/>
  <c r="AH116" i="23"/>
  <c r="W116" i="23"/>
  <c r="T116" i="23"/>
  <c r="S116" i="23"/>
  <c r="R116" i="23"/>
  <c r="Q116" i="23"/>
  <c r="P116" i="23"/>
  <c r="I116" i="23"/>
  <c r="F116" i="23"/>
  <c r="E116" i="23"/>
  <c r="D116" i="23"/>
  <c r="C116" i="23"/>
  <c r="B116" i="23"/>
  <c r="CA115" i="23"/>
  <c r="BX115" i="23"/>
  <c r="BM115" i="23"/>
  <c r="BJ115" i="23"/>
  <c r="AY115" i="23"/>
  <c r="AV115" i="23"/>
  <c r="AK115" i="23"/>
  <c r="AH115" i="23"/>
  <c r="W115" i="23"/>
  <c r="T115" i="23"/>
  <c r="S115" i="23"/>
  <c r="R115" i="23"/>
  <c r="Q115" i="23"/>
  <c r="P115" i="23"/>
  <c r="I115" i="23"/>
  <c r="F115" i="23"/>
  <c r="E115" i="23"/>
  <c r="D115" i="23"/>
  <c r="C115" i="23"/>
  <c r="B115" i="23"/>
  <c r="CA114" i="23"/>
  <c r="BX114" i="23"/>
  <c r="BM114" i="23"/>
  <c r="BJ114" i="23"/>
  <c r="AY114" i="23"/>
  <c r="AV114" i="23"/>
  <c r="AK114" i="23"/>
  <c r="AH114" i="23"/>
  <c r="W114" i="23"/>
  <c r="T114" i="23"/>
  <c r="S114" i="23"/>
  <c r="R114" i="23"/>
  <c r="Q114" i="23"/>
  <c r="P114" i="23"/>
  <c r="I114" i="23"/>
  <c r="F114" i="23"/>
  <c r="E114" i="23"/>
  <c r="D114" i="23"/>
  <c r="C114" i="23"/>
  <c r="B114" i="23"/>
  <c r="CA113" i="23"/>
  <c r="BX113" i="23"/>
  <c r="BM113" i="23"/>
  <c r="BJ113" i="23"/>
  <c r="AY113" i="23"/>
  <c r="AV113" i="23"/>
  <c r="AK113" i="23"/>
  <c r="AH113" i="23"/>
  <c r="W113" i="23"/>
  <c r="T113" i="23"/>
  <c r="S113" i="23"/>
  <c r="R113" i="23"/>
  <c r="Q113" i="23"/>
  <c r="P113" i="23"/>
  <c r="I113" i="23"/>
  <c r="F113" i="23"/>
  <c r="E113" i="23"/>
  <c r="D113" i="23"/>
  <c r="C113" i="23"/>
  <c r="B113" i="23"/>
  <c r="CA112" i="23"/>
  <c r="BX112" i="23"/>
  <c r="BM112" i="23"/>
  <c r="BJ112" i="23"/>
  <c r="AY112" i="23"/>
  <c r="AV112" i="23"/>
  <c r="AK112" i="23"/>
  <c r="AH112" i="23"/>
  <c r="W112" i="23"/>
  <c r="T112" i="23"/>
  <c r="S112" i="23"/>
  <c r="R112" i="23"/>
  <c r="Q112" i="23"/>
  <c r="P112" i="23"/>
  <c r="I112" i="23"/>
  <c r="F112" i="23"/>
  <c r="E112" i="23"/>
  <c r="D112" i="23"/>
  <c r="C112" i="23"/>
  <c r="B112" i="23"/>
  <c r="CA111" i="23"/>
  <c r="BX111" i="23"/>
  <c r="BM111" i="23"/>
  <c r="BJ111" i="23"/>
  <c r="AY111" i="23"/>
  <c r="AV111" i="23"/>
  <c r="AK111" i="23"/>
  <c r="AH111" i="23"/>
  <c r="W111" i="23"/>
  <c r="T111" i="23"/>
  <c r="S111" i="23"/>
  <c r="R111" i="23"/>
  <c r="Q111" i="23"/>
  <c r="P111" i="23"/>
  <c r="I111" i="23"/>
  <c r="F111" i="23"/>
  <c r="E111" i="23"/>
  <c r="D111" i="23"/>
  <c r="C111" i="23"/>
  <c r="B111" i="23"/>
  <c r="CA110" i="23"/>
  <c r="BX110" i="23"/>
  <c r="BM110" i="23"/>
  <c r="BJ110" i="23"/>
  <c r="AY110" i="23"/>
  <c r="AV110" i="23"/>
  <c r="AK110" i="23"/>
  <c r="AH110" i="23"/>
  <c r="W110" i="23"/>
  <c r="T110" i="23"/>
  <c r="S110" i="23"/>
  <c r="R110" i="23"/>
  <c r="Q110" i="23"/>
  <c r="P110" i="23"/>
  <c r="I110" i="23"/>
  <c r="F110" i="23"/>
  <c r="E110" i="23"/>
  <c r="D110" i="23"/>
  <c r="C110" i="23"/>
  <c r="B110" i="23"/>
  <c r="CA109" i="23"/>
  <c r="BX109" i="23"/>
  <c r="BM109" i="23"/>
  <c r="BJ109" i="23"/>
  <c r="AY109" i="23"/>
  <c r="AV109" i="23"/>
  <c r="AK109" i="23"/>
  <c r="AH109" i="23"/>
  <c r="W109" i="23"/>
  <c r="T109" i="23"/>
  <c r="S109" i="23"/>
  <c r="R109" i="23"/>
  <c r="Q109" i="23"/>
  <c r="P109" i="23"/>
  <c r="I109" i="23"/>
  <c r="F109" i="23"/>
  <c r="E109" i="23"/>
  <c r="D109" i="23"/>
  <c r="C109" i="23"/>
  <c r="B109" i="23"/>
  <c r="CA108" i="23"/>
  <c r="BX108" i="23"/>
  <c r="BM108" i="23"/>
  <c r="BJ108" i="23"/>
  <c r="AY108" i="23"/>
  <c r="AV108" i="23"/>
  <c r="AK108" i="23"/>
  <c r="AH108" i="23"/>
  <c r="W108" i="23"/>
  <c r="T108" i="23"/>
  <c r="S108" i="23"/>
  <c r="R108" i="23"/>
  <c r="Q108" i="23"/>
  <c r="P108" i="23"/>
  <c r="I108" i="23"/>
  <c r="F108" i="23"/>
  <c r="E108" i="23"/>
  <c r="D108" i="23"/>
  <c r="C108" i="23"/>
  <c r="B108" i="23"/>
  <c r="CA107" i="23"/>
  <c r="BX107" i="23"/>
  <c r="BM107" i="23"/>
  <c r="BJ107" i="23"/>
  <c r="AY107" i="23"/>
  <c r="AV107" i="23"/>
  <c r="AK107" i="23"/>
  <c r="AH107" i="23"/>
  <c r="W107" i="23"/>
  <c r="T107" i="23"/>
  <c r="S107" i="23"/>
  <c r="R107" i="23"/>
  <c r="Q107" i="23"/>
  <c r="P107" i="23"/>
  <c r="I107" i="23"/>
  <c r="F107" i="23"/>
  <c r="E107" i="23"/>
  <c r="D107" i="23"/>
  <c r="C107" i="23"/>
  <c r="B107" i="23"/>
  <c r="CA106" i="23"/>
  <c r="BX106" i="23"/>
  <c r="BM106" i="23"/>
  <c r="BJ106" i="23"/>
  <c r="AY106" i="23"/>
  <c r="AV106" i="23"/>
  <c r="AK106" i="23"/>
  <c r="AH106" i="23"/>
  <c r="W106" i="23"/>
  <c r="T106" i="23"/>
  <c r="S106" i="23"/>
  <c r="R106" i="23"/>
  <c r="Q106" i="23"/>
  <c r="P106" i="23"/>
  <c r="I106" i="23"/>
  <c r="F106" i="23"/>
  <c r="E106" i="23"/>
  <c r="D106" i="23"/>
  <c r="C106" i="23"/>
  <c r="B106" i="23"/>
  <c r="CA105" i="23"/>
  <c r="BX105" i="23"/>
  <c r="BM105" i="23"/>
  <c r="BJ105" i="23"/>
  <c r="AY105" i="23"/>
  <c r="AV105" i="23"/>
  <c r="AK105" i="23"/>
  <c r="AH105" i="23"/>
  <c r="W105" i="23"/>
  <c r="T105" i="23"/>
  <c r="S105" i="23"/>
  <c r="R105" i="23"/>
  <c r="Q105" i="23"/>
  <c r="P105" i="23"/>
  <c r="I105" i="23"/>
  <c r="F105" i="23"/>
  <c r="E105" i="23"/>
  <c r="D105" i="23"/>
  <c r="C105" i="23"/>
  <c r="B105" i="23"/>
  <c r="CA104" i="23"/>
  <c r="BX104" i="23"/>
  <c r="BM104" i="23"/>
  <c r="BJ104" i="23"/>
  <c r="AY104" i="23"/>
  <c r="AV104" i="23"/>
  <c r="AK104" i="23"/>
  <c r="AH104" i="23"/>
  <c r="W104" i="23"/>
  <c r="T104" i="23"/>
  <c r="S104" i="23"/>
  <c r="R104" i="23"/>
  <c r="Q104" i="23"/>
  <c r="P104" i="23"/>
  <c r="I104" i="23"/>
  <c r="F104" i="23"/>
  <c r="E104" i="23"/>
  <c r="D104" i="23"/>
  <c r="C104" i="23"/>
  <c r="B104" i="23"/>
  <c r="CA103" i="23"/>
  <c r="BX103" i="23"/>
  <c r="BM103" i="23"/>
  <c r="BJ103" i="23"/>
  <c r="AY103" i="23"/>
  <c r="AV103" i="23"/>
  <c r="AK103" i="23"/>
  <c r="AH103" i="23"/>
  <c r="W103" i="23"/>
  <c r="T103" i="23"/>
  <c r="S103" i="23"/>
  <c r="R103" i="23"/>
  <c r="Q103" i="23"/>
  <c r="P103" i="23"/>
  <c r="I103" i="23"/>
  <c r="F103" i="23"/>
  <c r="E103" i="23"/>
  <c r="D103" i="23"/>
  <c r="C103" i="23"/>
  <c r="B103" i="23"/>
  <c r="CA102" i="23"/>
  <c r="BX102" i="23"/>
  <c r="BM102" i="23"/>
  <c r="BJ102" i="23"/>
  <c r="AY102" i="23"/>
  <c r="AV102" i="23"/>
  <c r="AK102" i="23"/>
  <c r="AH102" i="23"/>
  <c r="W102" i="23"/>
  <c r="T102" i="23"/>
  <c r="S102" i="23"/>
  <c r="R102" i="23"/>
  <c r="Q102" i="23"/>
  <c r="P102" i="23"/>
  <c r="I102" i="23"/>
  <c r="F102" i="23"/>
  <c r="E102" i="23"/>
  <c r="D102" i="23"/>
  <c r="C102" i="23"/>
  <c r="B102" i="23"/>
  <c r="CA101" i="23"/>
  <c r="BX101" i="23"/>
  <c r="BM101" i="23"/>
  <c r="BJ101" i="23"/>
  <c r="AY101" i="23"/>
  <c r="AV101" i="23"/>
  <c r="AK101" i="23"/>
  <c r="AH101" i="23"/>
  <c r="W101" i="23"/>
  <c r="T101" i="23"/>
  <c r="S101" i="23"/>
  <c r="R101" i="23"/>
  <c r="Q101" i="23"/>
  <c r="P101" i="23"/>
  <c r="I101" i="23"/>
  <c r="F101" i="23"/>
  <c r="E101" i="23"/>
  <c r="D101" i="23"/>
  <c r="C101" i="23"/>
  <c r="B101" i="23"/>
  <c r="CA100" i="23"/>
  <c r="BX100" i="23"/>
  <c r="BM100" i="23"/>
  <c r="BJ100" i="23"/>
  <c r="AY100" i="23"/>
  <c r="AV100" i="23"/>
  <c r="AK100" i="23"/>
  <c r="AH100" i="23"/>
  <c r="W100" i="23"/>
  <c r="T100" i="23"/>
  <c r="S100" i="23"/>
  <c r="R100" i="23"/>
  <c r="Q100" i="23"/>
  <c r="P100" i="23"/>
  <c r="I100" i="23"/>
  <c r="F100" i="23"/>
  <c r="E100" i="23"/>
  <c r="D100" i="23"/>
  <c r="C100" i="23"/>
  <c r="B100" i="23"/>
  <c r="CA99" i="23"/>
  <c r="BX99" i="23"/>
  <c r="BM99" i="23"/>
  <c r="BJ99" i="23"/>
  <c r="AY99" i="23"/>
  <c r="AV99" i="23"/>
  <c r="AK99" i="23"/>
  <c r="AH99" i="23"/>
  <c r="W99" i="23"/>
  <c r="T99" i="23"/>
  <c r="S99" i="23"/>
  <c r="R99" i="23"/>
  <c r="Q99" i="23"/>
  <c r="P99" i="23"/>
  <c r="I99" i="23"/>
  <c r="F99" i="23"/>
  <c r="E99" i="23"/>
  <c r="D99" i="23"/>
  <c r="C99" i="23"/>
  <c r="B99" i="23"/>
  <c r="CA98" i="23"/>
  <c r="BX98" i="23"/>
  <c r="BM98" i="23"/>
  <c r="BJ98" i="23"/>
  <c r="AY98" i="23"/>
  <c r="AV98" i="23"/>
  <c r="AK98" i="23"/>
  <c r="AH98" i="23"/>
  <c r="W98" i="23"/>
  <c r="T98" i="23"/>
  <c r="S98" i="23"/>
  <c r="R98" i="23"/>
  <c r="Q98" i="23"/>
  <c r="P98" i="23"/>
  <c r="I98" i="23"/>
  <c r="F98" i="23"/>
  <c r="E98" i="23"/>
  <c r="D98" i="23"/>
  <c r="C98" i="23"/>
  <c r="B98" i="23"/>
  <c r="CA97" i="23"/>
  <c r="BX97" i="23"/>
  <c r="BM97" i="23"/>
  <c r="BJ97" i="23"/>
  <c r="AY97" i="23"/>
  <c r="AV97" i="23"/>
  <c r="AK97" i="23"/>
  <c r="AH97" i="23"/>
  <c r="W97" i="23"/>
  <c r="T97" i="23"/>
  <c r="S97" i="23"/>
  <c r="R97" i="23"/>
  <c r="Q97" i="23"/>
  <c r="P97" i="23"/>
  <c r="I97" i="23"/>
  <c r="F97" i="23"/>
  <c r="E97" i="23"/>
  <c r="D97" i="23"/>
  <c r="C97" i="23"/>
  <c r="B97" i="23"/>
  <c r="CA96" i="23"/>
  <c r="BX96" i="23"/>
  <c r="BM96" i="23"/>
  <c r="BJ96" i="23"/>
  <c r="AY96" i="23"/>
  <c r="AV96" i="23"/>
  <c r="AK96" i="23"/>
  <c r="AH96" i="23"/>
  <c r="W96" i="23"/>
  <c r="T96" i="23"/>
  <c r="S96" i="23"/>
  <c r="R96" i="23"/>
  <c r="Q96" i="23"/>
  <c r="P96" i="23"/>
  <c r="I96" i="23"/>
  <c r="F96" i="23"/>
  <c r="E96" i="23"/>
  <c r="D96" i="23"/>
  <c r="C96" i="23"/>
  <c r="B96" i="23"/>
  <c r="CA95" i="23"/>
  <c r="BX95" i="23"/>
  <c r="BM95" i="23"/>
  <c r="BJ95" i="23"/>
  <c r="AY95" i="23"/>
  <c r="AV95" i="23"/>
  <c r="AK95" i="23"/>
  <c r="AH95" i="23"/>
  <c r="W95" i="23"/>
  <c r="T95" i="23"/>
  <c r="S95" i="23"/>
  <c r="R95" i="23"/>
  <c r="Q95" i="23"/>
  <c r="P95" i="23"/>
  <c r="I95" i="23"/>
  <c r="F95" i="23"/>
  <c r="E95" i="23"/>
  <c r="D95" i="23"/>
  <c r="C95" i="23"/>
  <c r="B95" i="23"/>
  <c r="CA94" i="23"/>
  <c r="BX94" i="23"/>
  <c r="BM94" i="23"/>
  <c r="BJ94" i="23"/>
  <c r="AY94" i="23"/>
  <c r="AV94" i="23"/>
  <c r="AK94" i="23"/>
  <c r="AH94" i="23"/>
  <c r="W94" i="23"/>
  <c r="T94" i="23"/>
  <c r="S94" i="23"/>
  <c r="R94" i="23"/>
  <c r="Q94" i="23"/>
  <c r="P94" i="23"/>
  <c r="I94" i="23"/>
  <c r="F94" i="23"/>
  <c r="E94" i="23"/>
  <c r="D94" i="23"/>
  <c r="C94" i="23"/>
  <c r="B94" i="23"/>
  <c r="CA93" i="23"/>
  <c r="BX93" i="23"/>
  <c r="BM93" i="23"/>
  <c r="BJ93" i="23"/>
  <c r="AY93" i="23"/>
  <c r="AV93" i="23"/>
  <c r="AK93" i="23"/>
  <c r="AH93" i="23"/>
  <c r="W93" i="23"/>
  <c r="T93" i="23"/>
  <c r="S93" i="23"/>
  <c r="R93" i="23"/>
  <c r="Q93" i="23"/>
  <c r="P93" i="23"/>
  <c r="I93" i="23"/>
  <c r="F93" i="23"/>
  <c r="E93" i="23"/>
  <c r="D93" i="23"/>
  <c r="C93" i="23"/>
  <c r="B93" i="23"/>
  <c r="CA92" i="23"/>
  <c r="BX92" i="23"/>
  <c r="BM92" i="23"/>
  <c r="BJ92" i="23"/>
  <c r="AY92" i="23"/>
  <c r="AV92" i="23"/>
  <c r="AK92" i="23"/>
  <c r="AH92" i="23"/>
  <c r="W92" i="23"/>
  <c r="T92" i="23"/>
  <c r="S92" i="23"/>
  <c r="R92" i="23"/>
  <c r="Q92" i="23"/>
  <c r="P92" i="23"/>
  <c r="I92" i="23"/>
  <c r="F92" i="23"/>
  <c r="E92" i="23"/>
  <c r="D92" i="23"/>
  <c r="C92" i="23"/>
  <c r="B92" i="23"/>
  <c r="CA91" i="23"/>
  <c r="BX91" i="23"/>
  <c r="BM91" i="23"/>
  <c r="BJ91" i="23"/>
  <c r="AY91" i="23"/>
  <c r="AV91" i="23"/>
  <c r="AK91" i="23"/>
  <c r="AH91" i="23"/>
  <c r="W91" i="23"/>
  <c r="T91" i="23"/>
  <c r="S91" i="23"/>
  <c r="R91" i="23"/>
  <c r="Q91" i="23"/>
  <c r="P91" i="23"/>
  <c r="I91" i="23"/>
  <c r="F91" i="23"/>
  <c r="E91" i="23"/>
  <c r="D91" i="23"/>
  <c r="C91" i="23"/>
  <c r="B91" i="23"/>
  <c r="CA90" i="23"/>
  <c r="BX90" i="23"/>
  <c r="BM90" i="23"/>
  <c r="BJ90" i="23"/>
  <c r="AY90" i="23"/>
  <c r="AV90" i="23"/>
  <c r="AK90" i="23"/>
  <c r="AH90" i="23"/>
  <c r="W90" i="23"/>
  <c r="T90" i="23"/>
  <c r="S90" i="23"/>
  <c r="R90" i="23"/>
  <c r="Q90" i="23"/>
  <c r="P90" i="23"/>
  <c r="I90" i="23"/>
  <c r="F90" i="23"/>
  <c r="E90" i="23"/>
  <c r="D90" i="23"/>
  <c r="C90" i="23"/>
  <c r="B90" i="23"/>
  <c r="CA89" i="23"/>
  <c r="BX89" i="23"/>
  <c r="BM89" i="23"/>
  <c r="BJ89" i="23"/>
  <c r="AY89" i="23"/>
  <c r="AV89" i="23"/>
  <c r="AK89" i="23"/>
  <c r="AH89" i="23"/>
  <c r="W89" i="23"/>
  <c r="T89" i="23"/>
  <c r="S89" i="23"/>
  <c r="R89" i="23"/>
  <c r="Q89" i="23"/>
  <c r="P89" i="23"/>
  <c r="I89" i="23"/>
  <c r="F89" i="23"/>
  <c r="E89" i="23"/>
  <c r="D89" i="23"/>
  <c r="C89" i="23"/>
  <c r="B89" i="23"/>
  <c r="CA88" i="23"/>
  <c r="BX88" i="23"/>
  <c r="BM88" i="23"/>
  <c r="BJ88" i="23"/>
  <c r="AY88" i="23"/>
  <c r="AV88" i="23"/>
  <c r="AK88" i="23"/>
  <c r="AH88" i="23"/>
  <c r="W88" i="23"/>
  <c r="T88" i="23"/>
  <c r="S88" i="23"/>
  <c r="R88" i="23"/>
  <c r="Q88" i="23"/>
  <c r="P88" i="23"/>
  <c r="I88" i="23"/>
  <c r="F88" i="23"/>
  <c r="E88" i="23"/>
  <c r="D88" i="23"/>
  <c r="C88" i="23"/>
  <c r="B88" i="23"/>
  <c r="CA87" i="23"/>
  <c r="BX87" i="23"/>
  <c r="BM87" i="23"/>
  <c r="BJ87" i="23"/>
  <c r="AY87" i="23"/>
  <c r="AV87" i="23"/>
  <c r="AK87" i="23"/>
  <c r="AH87" i="23"/>
  <c r="W87" i="23"/>
  <c r="T87" i="23"/>
  <c r="S87" i="23"/>
  <c r="R87" i="23"/>
  <c r="Q87" i="23"/>
  <c r="P87" i="23"/>
  <c r="I87" i="23"/>
  <c r="F87" i="23"/>
  <c r="E87" i="23"/>
  <c r="D87" i="23"/>
  <c r="C87" i="23"/>
  <c r="B87" i="23"/>
  <c r="CA86" i="23"/>
  <c r="BX86" i="23"/>
  <c r="BM86" i="23"/>
  <c r="BJ86" i="23"/>
  <c r="AY86" i="23"/>
  <c r="AV86" i="23"/>
  <c r="AK86" i="23"/>
  <c r="AH86" i="23"/>
  <c r="W86" i="23"/>
  <c r="T86" i="23"/>
  <c r="S86" i="23"/>
  <c r="R86" i="23"/>
  <c r="Q86" i="23"/>
  <c r="P86" i="23"/>
  <c r="I86" i="23"/>
  <c r="F86" i="23"/>
  <c r="E86" i="23"/>
  <c r="D86" i="23"/>
  <c r="C86" i="23"/>
  <c r="B86" i="23"/>
  <c r="CA85" i="23"/>
  <c r="BX85" i="23"/>
  <c r="BM85" i="23"/>
  <c r="BJ85" i="23"/>
  <c r="AY85" i="23"/>
  <c r="AV85" i="23"/>
  <c r="AK85" i="23"/>
  <c r="AH85" i="23"/>
  <c r="W85" i="23"/>
  <c r="T85" i="23"/>
  <c r="S85" i="23"/>
  <c r="R85" i="23"/>
  <c r="Q85" i="23"/>
  <c r="P85" i="23"/>
  <c r="I85" i="23"/>
  <c r="F85" i="23"/>
  <c r="E85" i="23"/>
  <c r="D85" i="23"/>
  <c r="C85" i="23"/>
  <c r="B85" i="23"/>
  <c r="CA128" i="22"/>
  <c r="BX128" i="22"/>
  <c r="BM128" i="22"/>
  <c r="BJ128" i="22"/>
  <c r="AY128" i="22"/>
  <c r="AV128" i="22"/>
  <c r="AK128" i="22"/>
  <c r="AH128" i="22"/>
  <c r="W128" i="22"/>
  <c r="T128" i="22"/>
  <c r="S128" i="22"/>
  <c r="R128" i="22"/>
  <c r="Q128" i="22"/>
  <c r="P128" i="22"/>
  <c r="I128" i="22"/>
  <c r="F128" i="22"/>
  <c r="E128" i="22"/>
  <c r="D128" i="22"/>
  <c r="C128" i="22"/>
  <c r="B128" i="22"/>
  <c r="CA127" i="22"/>
  <c r="BX127" i="22"/>
  <c r="BM127" i="22"/>
  <c r="BJ127" i="22"/>
  <c r="AY127" i="22"/>
  <c r="AV127" i="22"/>
  <c r="AK127" i="22"/>
  <c r="AH127" i="22"/>
  <c r="W127" i="22"/>
  <c r="T127" i="22"/>
  <c r="S127" i="22"/>
  <c r="R127" i="22"/>
  <c r="Q127" i="22"/>
  <c r="P127" i="22"/>
  <c r="I127" i="22"/>
  <c r="F127" i="22"/>
  <c r="E127" i="22"/>
  <c r="D127" i="22"/>
  <c r="C127" i="22"/>
  <c r="B127" i="22"/>
  <c r="CA126" i="22"/>
  <c r="BX126" i="22"/>
  <c r="BM126" i="22"/>
  <c r="BJ126" i="22"/>
  <c r="AY126" i="22"/>
  <c r="AV126" i="22"/>
  <c r="AK126" i="22"/>
  <c r="AH126" i="22"/>
  <c r="W126" i="22"/>
  <c r="T126" i="22"/>
  <c r="S126" i="22"/>
  <c r="R126" i="22"/>
  <c r="Q126" i="22"/>
  <c r="P126" i="22"/>
  <c r="I126" i="22"/>
  <c r="F126" i="22"/>
  <c r="E126" i="22"/>
  <c r="D126" i="22"/>
  <c r="C126" i="22"/>
  <c r="B126" i="22"/>
  <c r="CA125" i="22"/>
  <c r="BX125" i="22"/>
  <c r="BM125" i="22"/>
  <c r="BJ125" i="22"/>
  <c r="AY125" i="22"/>
  <c r="AV125" i="22"/>
  <c r="AK125" i="22"/>
  <c r="AH125" i="22"/>
  <c r="W125" i="22"/>
  <c r="T125" i="22"/>
  <c r="S125" i="22"/>
  <c r="R125" i="22"/>
  <c r="Q125" i="22"/>
  <c r="P125" i="22"/>
  <c r="I125" i="22"/>
  <c r="F125" i="22"/>
  <c r="E125" i="22"/>
  <c r="D125" i="22"/>
  <c r="C125" i="22"/>
  <c r="B125" i="22"/>
  <c r="CA124" i="22"/>
  <c r="BX124" i="22"/>
  <c r="BM124" i="22"/>
  <c r="BJ124" i="22"/>
  <c r="AY124" i="22"/>
  <c r="AV124" i="22"/>
  <c r="AK124" i="22"/>
  <c r="AH124" i="22"/>
  <c r="W124" i="22"/>
  <c r="T124" i="22"/>
  <c r="S124" i="22"/>
  <c r="R124" i="22"/>
  <c r="Q124" i="22"/>
  <c r="P124" i="22"/>
  <c r="I124" i="22"/>
  <c r="F124" i="22"/>
  <c r="E124" i="22"/>
  <c r="D124" i="22"/>
  <c r="C124" i="22"/>
  <c r="B124" i="22"/>
  <c r="CA123" i="22"/>
  <c r="BX123" i="22"/>
  <c r="BM123" i="22"/>
  <c r="BJ123" i="22"/>
  <c r="AY123" i="22"/>
  <c r="AV123" i="22"/>
  <c r="AK123" i="22"/>
  <c r="AH123" i="22"/>
  <c r="W123" i="22"/>
  <c r="T123" i="22"/>
  <c r="S123" i="22"/>
  <c r="R123" i="22"/>
  <c r="Q123" i="22"/>
  <c r="P123" i="22"/>
  <c r="I123" i="22"/>
  <c r="F123" i="22"/>
  <c r="E123" i="22"/>
  <c r="D123" i="22"/>
  <c r="C123" i="22"/>
  <c r="B123" i="22"/>
  <c r="CA122" i="22"/>
  <c r="BX122" i="22"/>
  <c r="BM122" i="22"/>
  <c r="BJ122" i="22"/>
  <c r="AY122" i="22"/>
  <c r="AV122" i="22"/>
  <c r="AK122" i="22"/>
  <c r="AH122" i="22"/>
  <c r="W122" i="22"/>
  <c r="T122" i="22"/>
  <c r="S122" i="22"/>
  <c r="R122" i="22"/>
  <c r="Q122" i="22"/>
  <c r="P122" i="22"/>
  <c r="I122" i="22"/>
  <c r="F122" i="22"/>
  <c r="E122" i="22"/>
  <c r="D122" i="22"/>
  <c r="C122" i="22"/>
  <c r="B122" i="22"/>
  <c r="CA121" i="22"/>
  <c r="BX121" i="22"/>
  <c r="BM121" i="22"/>
  <c r="BJ121" i="22"/>
  <c r="AY121" i="22"/>
  <c r="AV121" i="22"/>
  <c r="AK121" i="22"/>
  <c r="AH121" i="22"/>
  <c r="W121" i="22"/>
  <c r="T121" i="22"/>
  <c r="S121" i="22"/>
  <c r="R121" i="22"/>
  <c r="Q121" i="22"/>
  <c r="P121" i="22"/>
  <c r="I121" i="22"/>
  <c r="F121" i="22"/>
  <c r="E121" i="22"/>
  <c r="D121" i="22"/>
  <c r="C121" i="22"/>
  <c r="B121" i="22"/>
  <c r="CA120" i="22"/>
  <c r="BX120" i="22"/>
  <c r="BM120" i="22"/>
  <c r="BJ120" i="22"/>
  <c r="AY120" i="22"/>
  <c r="AV120" i="22"/>
  <c r="AK120" i="22"/>
  <c r="AH120" i="22"/>
  <c r="W120" i="22"/>
  <c r="T120" i="22"/>
  <c r="S120" i="22"/>
  <c r="R120" i="22"/>
  <c r="Q120" i="22"/>
  <c r="P120" i="22"/>
  <c r="I120" i="22"/>
  <c r="F120" i="22"/>
  <c r="E120" i="22"/>
  <c r="D120" i="22"/>
  <c r="C120" i="22"/>
  <c r="B120" i="22"/>
  <c r="CA119" i="22"/>
  <c r="BX119" i="22"/>
  <c r="BM119" i="22"/>
  <c r="BJ119" i="22"/>
  <c r="AY119" i="22"/>
  <c r="AV119" i="22"/>
  <c r="AK119" i="22"/>
  <c r="AH119" i="22"/>
  <c r="W119" i="22"/>
  <c r="T119" i="22"/>
  <c r="S119" i="22"/>
  <c r="R119" i="22"/>
  <c r="Q119" i="22"/>
  <c r="P119" i="22"/>
  <c r="I119" i="22"/>
  <c r="F119" i="22"/>
  <c r="E119" i="22"/>
  <c r="D119" i="22"/>
  <c r="C119" i="22"/>
  <c r="B119" i="22"/>
  <c r="CA118" i="22"/>
  <c r="BX118" i="22"/>
  <c r="BM118" i="22"/>
  <c r="BJ118" i="22"/>
  <c r="AY118" i="22"/>
  <c r="AV118" i="22"/>
  <c r="AK118" i="22"/>
  <c r="AH118" i="22"/>
  <c r="W118" i="22"/>
  <c r="T118" i="22"/>
  <c r="S118" i="22"/>
  <c r="R118" i="22"/>
  <c r="Q118" i="22"/>
  <c r="P118" i="22"/>
  <c r="I118" i="22"/>
  <c r="F118" i="22"/>
  <c r="E118" i="22"/>
  <c r="D118" i="22"/>
  <c r="C118" i="22"/>
  <c r="B118" i="22"/>
  <c r="CA117" i="22"/>
  <c r="BX117" i="22"/>
  <c r="BM117" i="22"/>
  <c r="BJ117" i="22"/>
  <c r="AY117" i="22"/>
  <c r="AV117" i="22"/>
  <c r="AK117" i="22"/>
  <c r="AH117" i="22"/>
  <c r="W117" i="22"/>
  <c r="T117" i="22"/>
  <c r="S117" i="22"/>
  <c r="R117" i="22"/>
  <c r="Q117" i="22"/>
  <c r="P117" i="22"/>
  <c r="I117" i="22"/>
  <c r="F117" i="22"/>
  <c r="E117" i="22"/>
  <c r="D117" i="22"/>
  <c r="C117" i="22"/>
  <c r="B117" i="22"/>
  <c r="CA116" i="22"/>
  <c r="BX116" i="22"/>
  <c r="BM116" i="22"/>
  <c r="BJ116" i="22"/>
  <c r="AY116" i="22"/>
  <c r="AV116" i="22"/>
  <c r="AK116" i="22"/>
  <c r="AH116" i="22"/>
  <c r="W116" i="22"/>
  <c r="T116" i="22"/>
  <c r="S116" i="22"/>
  <c r="R116" i="22"/>
  <c r="Q116" i="22"/>
  <c r="P116" i="22"/>
  <c r="I116" i="22"/>
  <c r="F116" i="22"/>
  <c r="E116" i="22"/>
  <c r="D116" i="22"/>
  <c r="C116" i="22"/>
  <c r="B116" i="22"/>
  <c r="CA115" i="22"/>
  <c r="BX115" i="22"/>
  <c r="BM115" i="22"/>
  <c r="BJ115" i="22"/>
  <c r="AY115" i="22"/>
  <c r="AV115" i="22"/>
  <c r="AK115" i="22"/>
  <c r="AH115" i="22"/>
  <c r="W115" i="22"/>
  <c r="T115" i="22"/>
  <c r="S115" i="22"/>
  <c r="R115" i="22"/>
  <c r="Q115" i="22"/>
  <c r="P115" i="22"/>
  <c r="I115" i="22"/>
  <c r="F115" i="22"/>
  <c r="E115" i="22"/>
  <c r="D115" i="22"/>
  <c r="C115" i="22"/>
  <c r="B115" i="22"/>
  <c r="CA114" i="22"/>
  <c r="BX114" i="22"/>
  <c r="BM114" i="22"/>
  <c r="BJ114" i="22"/>
  <c r="AY114" i="22"/>
  <c r="AV114" i="22"/>
  <c r="AK114" i="22"/>
  <c r="AH114" i="22"/>
  <c r="W114" i="22"/>
  <c r="T114" i="22"/>
  <c r="S114" i="22"/>
  <c r="R114" i="22"/>
  <c r="Q114" i="22"/>
  <c r="P114" i="22"/>
  <c r="I114" i="22"/>
  <c r="F114" i="22"/>
  <c r="E114" i="22"/>
  <c r="D114" i="22"/>
  <c r="C114" i="22"/>
  <c r="B114" i="22"/>
  <c r="CA113" i="22"/>
  <c r="BX113" i="22"/>
  <c r="BM113" i="22"/>
  <c r="BJ113" i="22"/>
  <c r="AY113" i="22"/>
  <c r="AV113" i="22"/>
  <c r="AK113" i="22"/>
  <c r="AH113" i="22"/>
  <c r="W113" i="22"/>
  <c r="T113" i="22"/>
  <c r="S113" i="22"/>
  <c r="R113" i="22"/>
  <c r="Q113" i="22"/>
  <c r="P113" i="22"/>
  <c r="I113" i="22"/>
  <c r="F113" i="22"/>
  <c r="E113" i="22"/>
  <c r="D113" i="22"/>
  <c r="C113" i="22"/>
  <c r="B113" i="22"/>
  <c r="CA112" i="22"/>
  <c r="BX112" i="22"/>
  <c r="BM112" i="22"/>
  <c r="BJ112" i="22"/>
  <c r="AY112" i="22"/>
  <c r="AV112" i="22"/>
  <c r="AK112" i="22"/>
  <c r="AH112" i="22"/>
  <c r="W112" i="22"/>
  <c r="T112" i="22"/>
  <c r="S112" i="22"/>
  <c r="R112" i="22"/>
  <c r="Q112" i="22"/>
  <c r="P112" i="22"/>
  <c r="I112" i="22"/>
  <c r="F112" i="22"/>
  <c r="E112" i="22"/>
  <c r="D112" i="22"/>
  <c r="C112" i="22"/>
  <c r="B112" i="22"/>
  <c r="CA111" i="22"/>
  <c r="BX111" i="22"/>
  <c r="BM111" i="22"/>
  <c r="BJ111" i="22"/>
  <c r="AY111" i="22"/>
  <c r="AV111" i="22"/>
  <c r="AK111" i="22"/>
  <c r="AH111" i="22"/>
  <c r="W111" i="22"/>
  <c r="T111" i="22"/>
  <c r="S111" i="22"/>
  <c r="R111" i="22"/>
  <c r="Q111" i="22"/>
  <c r="P111" i="22"/>
  <c r="I111" i="22"/>
  <c r="F111" i="22"/>
  <c r="E111" i="22"/>
  <c r="D111" i="22"/>
  <c r="C111" i="22"/>
  <c r="B111" i="22"/>
  <c r="CA110" i="22"/>
  <c r="BX110" i="22"/>
  <c r="BM110" i="22"/>
  <c r="BJ110" i="22"/>
  <c r="AY110" i="22"/>
  <c r="AV110" i="22"/>
  <c r="AK110" i="22"/>
  <c r="AH110" i="22"/>
  <c r="W110" i="22"/>
  <c r="T110" i="22"/>
  <c r="S110" i="22"/>
  <c r="R110" i="22"/>
  <c r="Q110" i="22"/>
  <c r="P110" i="22"/>
  <c r="I110" i="22"/>
  <c r="F110" i="22"/>
  <c r="E110" i="22"/>
  <c r="D110" i="22"/>
  <c r="C110" i="22"/>
  <c r="B110" i="22"/>
  <c r="CA109" i="22"/>
  <c r="BX109" i="22"/>
  <c r="BM109" i="22"/>
  <c r="BJ109" i="22"/>
  <c r="AY109" i="22"/>
  <c r="AV109" i="22"/>
  <c r="AK109" i="22"/>
  <c r="AH109" i="22"/>
  <c r="W109" i="22"/>
  <c r="T109" i="22"/>
  <c r="S109" i="22"/>
  <c r="R109" i="22"/>
  <c r="Q109" i="22"/>
  <c r="P109" i="22"/>
  <c r="I109" i="22"/>
  <c r="F109" i="22"/>
  <c r="E109" i="22"/>
  <c r="D109" i="22"/>
  <c r="C109" i="22"/>
  <c r="B109" i="22"/>
  <c r="CA108" i="22"/>
  <c r="BX108" i="22"/>
  <c r="BM108" i="22"/>
  <c r="BJ108" i="22"/>
  <c r="AY108" i="22"/>
  <c r="AV108" i="22"/>
  <c r="AK108" i="22"/>
  <c r="AH108" i="22"/>
  <c r="W108" i="22"/>
  <c r="T108" i="22"/>
  <c r="S108" i="22"/>
  <c r="R108" i="22"/>
  <c r="Q108" i="22"/>
  <c r="P108" i="22"/>
  <c r="I108" i="22"/>
  <c r="F108" i="22"/>
  <c r="E108" i="22"/>
  <c r="D108" i="22"/>
  <c r="C108" i="22"/>
  <c r="B108" i="22"/>
  <c r="CA107" i="22"/>
  <c r="BX107" i="22"/>
  <c r="BM107" i="22"/>
  <c r="BJ107" i="22"/>
  <c r="AY107" i="22"/>
  <c r="AV107" i="22"/>
  <c r="AK107" i="22"/>
  <c r="AH107" i="22"/>
  <c r="W107" i="22"/>
  <c r="T107" i="22"/>
  <c r="S107" i="22"/>
  <c r="R107" i="22"/>
  <c r="Q107" i="22"/>
  <c r="P107" i="22"/>
  <c r="I107" i="22"/>
  <c r="F107" i="22"/>
  <c r="E107" i="22"/>
  <c r="D107" i="22"/>
  <c r="C107" i="22"/>
  <c r="B107" i="22"/>
  <c r="CA106" i="22"/>
  <c r="BX106" i="22"/>
  <c r="BM106" i="22"/>
  <c r="BJ106" i="22"/>
  <c r="AY106" i="22"/>
  <c r="AV106" i="22"/>
  <c r="AK106" i="22"/>
  <c r="AH106" i="22"/>
  <c r="W106" i="22"/>
  <c r="T106" i="22"/>
  <c r="S106" i="22"/>
  <c r="R106" i="22"/>
  <c r="Q106" i="22"/>
  <c r="P106" i="22"/>
  <c r="I106" i="22"/>
  <c r="F106" i="22"/>
  <c r="E106" i="22"/>
  <c r="D106" i="22"/>
  <c r="C106" i="22"/>
  <c r="B106" i="22"/>
  <c r="CA105" i="22"/>
  <c r="BX105" i="22"/>
  <c r="BM105" i="22"/>
  <c r="BJ105" i="22"/>
  <c r="AY105" i="22"/>
  <c r="AV105" i="22"/>
  <c r="AK105" i="22"/>
  <c r="AH105" i="22"/>
  <c r="W105" i="22"/>
  <c r="T105" i="22"/>
  <c r="S105" i="22"/>
  <c r="R105" i="22"/>
  <c r="Q105" i="22"/>
  <c r="P105" i="22"/>
  <c r="I105" i="22"/>
  <c r="F105" i="22"/>
  <c r="E105" i="22"/>
  <c r="D105" i="22"/>
  <c r="C105" i="22"/>
  <c r="B105" i="22"/>
  <c r="CA104" i="22"/>
  <c r="BX104" i="22"/>
  <c r="BM104" i="22"/>
  <c r="BJ104" i="22"/>
  <c r="AY104" i="22"/>
  <c r="AV104" i="22"/>
  <c r="AK104" i="22"/>
  <c r="AH104" i="22"/>
  <c r="W104" i="22"/>
  <c r="T104" i="22"/>
  <c r="S104" i="22"/>
  <c r="R104" i="22"/>
  <c r="Q104" i="22"/>
  <c r="P104" i="22"/>
  <c r="I104" i="22"/>
  <c r="F104" i="22"/>
  <c r="E104" i="22"/>
  <c r="D104" i="22"/>
  <c r="C104" i="22"/>
  <c r="B104" i="22"/>
  <c r="CA103" i="22"/>
  <c r="BX103" i="22"/>
  <c r="BM103" i="22"/>
  <c r="BJ103" i="22"/>
  <c r="AY103" i="22"/>
  <c r="AV103" i="22"/>
  <c r="AK103" i="22"/>
  <c r="AH103" i="22"/>
  <c r="W103" i="22"/>
  <c r="T103" i="22"/>
  <c r="S103" i="22"/>
  <c r="R103" i="22"/>
  <c r="Q103" i="22"/>
  <c r="P103" i="22"/>
  <c r="I103" i="22"/>
  <c r="F103" i="22"/>
  <c r="E103" i="22"/>
  <c r="D103" i="22"/>
  <c r="C103" i="22"/>
  <c r="B103" i="22"/>
  <c r="CA102" i="22"/>
  <c r="BX102" i="22"/>
  <c r="BM102" i="22"/>
  <c r="BJ102" i="22"/>
  <c r="AY102" i="22"/>
  <c r="AV102" i="22"/>
  <c r="AK102" i="22"/>
  <c r="AH102" i="22"/>
  <c r="W102" i="22"/>
  <c r="T102" i="22"/>
  <c r="S102" i="22"/>
  <c r="R102" i="22"/>
  <c r="Q102" i="22"/>
  <c r="P102" i="22"/>
  <c r="I102" i="22"/>
  <c r="F102" i="22"/>
  <c r="E102" i="22"/>
  <c r="D102" i="22"/>
  <c r="C102" i="22"/>
  <c r="B102" i="22"/>
  <c r="CA101" i="22"/>
  <c r="BX101" i="22"/>
  <c r="BM101" i="22"/>
  <c r="BJ101" i="22"/>
  <c r="AY101" i="22"/>
  <c r="AV101" i="22"/>
  <c r="AK101" i="22"/>
  <c r="AH101" i="22"/>
  <c r="W101" i="22"/>
  <c r="T101" i="22"/>
  <c r="S101" i="22"/>
  <c r="R101" i="22"/>
  <c r="Q101" i="22"/>
  <c r="P101" i="22"/>
  <c r="I101" i="22"/>
  <c r="F101" i="22"/>
  <c r="E101" i="22"/>
  <c r="D101" i="22"/>
  <c r="C101" i="22"/>
  <c r="B101" i="22"/>
  <c r="CA100" i="22"/>
  <c r="BX100" i="22"/>
  <c r="BM100" i="22"/>
  <c r="BJ100" i="22"/>
  <c r="AY100" i="22"/>
  <c r="AV100" i="22"/>
  <c r="AK100" i="22"/>
  <c r="AH100" i="22"/>
  <c r="W100" i="22"/>
  <c r="T100" i="22"/>
  <c r="S100" i="22"/>
  <c r="R100" i="22"/>
  <c r="Q100" i="22"/>
  <c r="P100" i="22"/>
  <c r="I100" i="22"/>
  <c r="F100" i="22"/>
  <c r="E100" i="22"/>
  <c r="D100" i="22"/>
  <c r="C100" i="22"/>
  <c r="B100" i="22"/>
  <c r="CA99" i="22"/>
  <c r="BX99" i="22"/>
  <c r="BM99" i="22"/>
  <c r="BJ99" i="22"/>
  <c r="AY99" i="22"/>
  <c r="AV99" i="22"/>
  <c r="AK99" i="22"/>
  <c r="AH99" i="22"/>
  <c r="W99" i="22"/>
  <c r="T99" i="22"/>
  <c r="S99" i="22"/>
  <c r="R99" i="22"/>
  <c r="Q99" i="22"/>
  <c r="P99" i="22"/>
  <c r="I99" i="22"/>
  <c r="F99" i="22"/>
  <c r="E99" i="22"/>
  <c r="D99" i="22"/>
  <c r="C99" i="22"/>
  <c r="B99" i="22"/>
  <c r="CA98" i="22"/>
  <c r="BX98" i="22"/>
  <c r="BM98" i="22"/>
  <c r="BJ98" i="22"/>
  <c r="AY98" i="22"/>
  <c r="AV98" i="22"/>
  <c r="AK98" i="22"/>
  <c r="AH98" i="22"/>
  <c r="W98" i="22"/>
  <c r="T98" i="22"/>
  <c r="S98" i="22"/>
  <c r="R98" i="22"/>
  <c r="Q98" i="22"/>
  <c r="P98" i="22"/>
  <c r="I98" i="22"/>
  <c r="F98" i="22"/>
  <c r="E98" i="22"/>
  <c r="D98" i="22"/>
  <c r="C98" i="22"/>
  <c r="B98" i="22"/>
  <c r="CA97" i="22"/>
  <c r="BX97" i="22"/>
  <c r="BM97" i="22"/>
  <c r="BJ97" i="22"/>
  <c r="AY97" i="22"/>
  <c r="AV97" i="22"/>
  <c r="AK97" i="22"/>
  <c r="AH97" i="22"/>
  <c r="W97" i="22"/>
  <c r="T97" i="22"/>
  <c r="S97" i="22"/>
  <c r="R97" i="22"/>
  <c r="Q97" i="22"/>
  <c r="P97" i="22"/>
  <c r="I97" i="22"/>
  <c r="F97" i="22"/>
  <c r="E97" i="22"/>
  <c r="D97" i="22"/>
  <c r="C97" i="22"/>
  <c r="B97" i="22"/>
  <c r="CA96" i="22"/>
  <c r="BX96" i="22"/>
  <c r="BM96" i="22"/>
  <c r="BJ96" i="22"/>
  <c r="AY96" i="22"/>
  <c r="AV96" i="22"/>
  <c r="AK96" i="22"/>
  <c r="AH96" i="22"/>
  <c r="W96" i="22"/>
  <c r="T96" i="22"/>
  <c r="S96" i="22"/>
  <c r="R96" i="22"/>
  <c r="Q96" i="22"/>
  <c r="P96" i="22"/>
  <c r="I96" i="22"/>
  <c r="F96" i="22"/>
  <c r="E96" i="22"/>
  <c r="D96" i="22"/>
  <c r="C96" i="22"/>
  <c r="B96" i="22"/>
  <c r="CA95" i="22"/>
  <c r="BX95" i="22"/>
  <c r="BM95" i="22"/>
  <c r="BJ95" i="22"/>
  <c r="AY95" i="22"/>
  <c r="AV95" i="22"/>
  <c r="AK95" i="22"/>
  <c r="AH95" i="22"/>
  <c r="W95" i="22"/>
  <c r="T95" i="22"/>
  <c r="S95" i="22"/>
  <c r="R95" i="22"/>
  <c r="Q95" i="22"/>
  <c r="P95" i="22"/>
  <c r="I95" i="22"/>
  <c r="F95" i="22"/>
  <c r="E95" i="22"/>
  <c r="D95" i="22"/>
  <c r="C95" i="22"/>
  <c r="B95" i="22"/>
  <c r="CA94" i="22"/>
  <c r="BX94" i="22"/>
  <c r="BM94" i="22"/>
  <c r="BJ94" i="22"/>
  <c r="AY94" i="22"/>
  <c r="AV94" i="22"/>
  <c r="AK94" i="22"/>
  <c r="AH94" i="22"/>
  <c r="W94" i="22"/>
  <c r="T94" i="22"/>
  <c r="S94" i="22"/>
  <c r="R94" i="22"/>
  <c r="Q94" i="22"/>
  <c r="P94" i="22"/>
  <c r="I94" i="22"/>
  <c r="F94" i="22"/>
  <c r="E94" i="22"/>
  <c r="D94" i="22"/>
  <c r="C94" i="22"/>
  <c r="B94" i="22"/>
  <c r="CA93" i="22"/>
  <c r="BX93" i="22"/>
  <c r="BM93" i="22"/>
  <c r="BJ93" i="22"/>
  <c r="AY93" i="22"/>
  <c r="AV93" i="22"/>
  <c r="AK93" i="22"/>
  <c r="AH93" i="22"/>
  <c r="W93" i="22"/>
  <c r="T93" i="22"/>
  <c r="S93" i="22"/>
  <c r="R93" i="22"/>
  <c r="Q93" i="22"/>
  <c r="P93" i="22"/>
  <c r="I93" i="22"/>
  <c r="F93" i="22"/>
  <c r="E93" i="22"/>
  <c r="D93" i="22"/>
  <c r="C93" i="22"/>
  <c r="B93" i="22"/>
  <c r="CA92" i="22"/>
  <c r="BX92" i="22"/>
  <c r="BM92" i="22"/>
  <c r="BJ92" i="22"/>
  <c r="AY92" i="22"/>
  <c r="AV92" i="22"/>
  <c r="AK92" i="22"/>
  <c r="AH92" i="22"/>
  <c r="W92" i="22"/>
  <c r="T92" i="22"/>
  <c r="S92" i="22"/>
  <c r="R92" i="22"/>
  <c r="Q92" i="22"/>
  <c r="P92" i="22"/>
  <c r="I92" i="22"/>
  <c r="F92" i="22"/>
  <c r="E92" i="22"/>
  <c r="D92" i="22"/>
  <c r="C92" i="22"/>
  <c r="B92" i="22"/>
  <c r="CA91" i="22"/>
  <c r="BX91" i="22"/>
  <c r="BM91" i="22"/>
  <c r="BJ91" i="22"/>
  <c r="AY91" i="22"/>
  <c r="AV91" i="22"/>
  <c r="AK91" i="22"/>
  <c r="AH91" i="22"/>
  <c r="W91" i="22"/>
  <c r="T91" i="22"/>
  <c r="S91" i="22"/>
  <c r="R91" i="22"/>
  <c r="Q91" i="22"/>
  <c r="P91" i="22"/>
  <c r="I91" i="22"/>
  <c r="F91" i="22"/>
  <c r="E91" i="22"/>
  <c r="D91" i="22"/>
  <c r="C91" i="22"/>
  <c r="B91" i="22"/>
  <c r="CA90" i="22"/>
  <c r="BX90" i="22"/>
  <c r="BM90" i="22"/>
  <c r="BJ90" i="22"/>
  <c r="AY90" i="22"/>
  <c r="AV90" i="22"/>
  <c r="AK90" i="22"/>
  <c r="AH90" i="22"/>
  <c r="W90" i="22"/>
  <c r="T90" i="22"/>
  <c r="S90" i="22"/>
  <c r="R90" i="22"/>
  <c r="Q90" i="22"/>
  <c r="P90" i="22"/>
  <c r="I90" i="22"/>
  <c r="F90" i="22"/>
  <c r="E90" i="22"/>
  <c r="D90" i="22"/>
  <c r="C90" i="22"/>
  <c r="B90" i="22"/>
  <c r="CA89" i="22"/>
  <c r="BX89" i="22"/>
  <c r="BM89" i="22"/>
  <c r="BJ89" i="22"/>
  <c r="AY89" i="22"/>
  <c r="AV89" i="22"/>
  <c r="AK89" i="22"/>
  <c r="AH89" i="22"/>
  <c r="W89" i="22"/>
  <c r="T89" i="22"/>
  <c r="S89" i="22"/>
  <c r="R89" i="22"/>
  <c r="Q89" i="22"/>
  <c r="P89" i="22"/>
  <c r="I89" i="22"/>
  <c r="F89" i="22"/>
  <c r="E89" i="22"/>
  <c r="D89" i="22"/>
  <c r="C89" i="22"/>
  <c r="B89" i="22"/>
  <c r="CA88" i="22"/>
  <c r="BX88" i="22"/>
  <c r="BM88" i="22"/>
  <c r="BJ88" i="22"/>
  <c r="AY88" i="22"/>
  <c r="AV88" i="22"/>
  <c r="AK88" i="22"/>
  <c r="AH88" i="22"/>
  <c r="W88" i="22"/>
  <c r="T88" i="22"/>
  <c r="S88" i="22"/>
  <c r="R88" i="22"/>
  <c r="Q88" i="22"/>
  <c r="P88" i="22"/>
  <c r="I88" i="22"/>
  <c r="F88" i="22"/>
  <c r="E88" i="22"/>
  <c r="D88" i="22"/>
  <c r="C88" i="22"/>
  <c r="B88" i="22"/>
  <c r="CA87" i="22"/>
  <c r="BX87" i="22"/>
  <c r="BM87" i="22"/>
  <c r="BJ87" i="22"/>
  <c r="AY87" i="22"/>
  <c r="AV87" i="22"/>
  <c r="AK87" i="22"/>
  <c r="AH87" i="22"/>
  <c r="W87" i="22"/>
  <c r="T87" i="22"/>
  <c r="S87" i="22"/>
  <c r="R87" i="22"/>
  <c r="Q87" i="22"/>
  <c r="P87" i="22"/>
  <c r="I87" i="22"/>
  <c r="F87" i="22"/>
  <c r="E87" i="22"/>
  <c r="D87" i="22"/>
  <c r="C87" i="22"/>
  <c r="B87" i="22"/>
  <c r="CA86" i="22"/>
  <c r="BX86" i="22"/>
  <c r="BM86" i="22"/>
  <c r="BJ86" i="22"/>
  <c r="AY86" i="22"/>
  <c r="AV86" i="22"/>
  <c r="AK86" i="22"/>
  <c r="AH86" i="22"/>
  <c r="W86" i="22"/>
  <c r="T86" i="22"/>
  <c r="S86" i="22"/>
  <c r="R86" i="22"/>
  <c r="Q86" i="22"/>
  <c r="P86" i="22"/>
  <c r="I86" i="22"/>
  <c r="F86" i="22"/>
  <c r="E86" i="22"/>
  <c r="D86" i="22"/>
  <c r="C86" i="22"/>
  <c r="B86" i="22"/>
  <c r="CA85" i="22"/>
  <c r="BX85" i="22"/>
  <c r="BM85" i="22"/>
  <c r="BJ85" i="22"/>
  <c r="AY85" i="22"/>
  <c r="AV85" i="22"/>
  <c r="AK85" i="22"/>
  <c r="AH85" i="22"/>
  <c r="W85" i="22"/>
  <c r="T85" i="22"/>
  <c r="S85" i="22"/>
  <c r="R85" i="22"/>
  <c r="Q85" i="22"/>
  <c r="P85" i="22"/>
  <c r="I85" i="22"/>
  <c r="F85" i="22"/>
  <c r="E85" i="22"/>
  <c r="D85" i="22"/>
  <c r="C85" i="22"/>
  <c r="B85" i="22"/>
  <c r="C131" i="21"/>
  <c r="B131" i="21"/>
  <c r="F110" i="21"/>
  <c r="F90" i="21"/>
  <c r="C76" i="21"/>
  <c r="A74" i="21"/>
  <c r="C72" i="21"/>
  <c r="F70" i="21"/>
  <c r="C68" i="21"/>
  <c r="F62" i="21"/>
  <c r="F46" i="21"/>
  <c r="C40" i="21"/>
  <c r="F38" i="21"/>
  <c r="D17" i="21"/>
  <c r="E15" i="21"/>
  <c r="A7" i="21"/>
  <c r="C6" i="21"/>
  <c r="F131" i="20"/>
  <c r="B131" i="20"/>
  <c r="E125" i="20"/>
  <c r="C112" i="20"/>
  <c r="F110" i="20"/>
  <c r="F106" i="20"/>
  <c r="F102" i="20"/>
  <c r="F98" i="20"/>
  <c r="C96" i="20"/>
  <c r="C92" i="20"/>
  <c r="F90" i="20"/>
  <c r="C84" i="20"/>
  <c r="C72" i="20"/>
  <c r="F70" i="20"/>
  <c r="C68" i="20"/>
  <c r="F62" i="20"/>
  <c r="F46" i="20"/>
  <c r="C40" i="20"/>
  <c r="F38" i="20"/>
  <c r="D17" i="20"/>
  <c r="A7" i="20"/>
  <c r="C6" i="20"/>
  <c r="D131" i="19"/>
  <c r="B131" i="19"/>
  <c r="D128" i="19"/>
  <c r="B123" i="19"/>
  <c r="C112" i="19"/>
  <c r="F98" i="19"/>
  <c r="C96" i="19"/>
  <c r="C92" i="19"/>
  <c r="F90" i="19"/>
  <c r="C76" i="19"/>
  <c r="C72" i="19"/>
  <c r="F70" i="19"/>
  <c r="C68" i="19"/>
  <c r="F66" i="19"/>
  <c r="F62" i="19"/>
  <c r="F46" i="19"/>
  <c r="C40" i="19"/>
  <c r="F38" i="19"/>
  <c r="D17" i="19"/>
  <c r="B16" i="19"/>
  <c r="A7" i="19"/>
  <c r="C6" i="19"/>
  <c r="D131" i="18"/>
  <c r="C131" i="18"/>
  <c r="B131" i="18"/>
  <c r="D128" i="18"/>
  <c r="B127" i="18"/>
  <c r="D124" i="18"/>
  <c r="C112" i="18"/>
  <c r="F110" i="18"/>
  <c r="F102" i="18"/>
  <c r="F98" i="18"/>
  <c r="C96" i="18"/>
  <c r="F94" i="18"/>
  <c r="C92" i="18"/>
  <c r="F90" i="18"/>
  <c r="C88" i="18"/>
  <c r="C84" i="18"/>
  <c r="C76" i="18"/>
  <c r="C72" i="18"/>
  <c r="F70" i="18"/>
  <c r="C68" i="18"/>
  <c r="F62" i="18"/>
  <c r="F54" i="18"/>
  <c r="F46" i="18"/>
  <c r="C40" i="18"/>
  <c r="F38" i="18"/>
  <c r="C32" i="18"/>
  <c r="E22" i="18"/>
  <c r="B16" i="18"/>
  <c r="A7" i="18"/>
  <c r="C6" i="18"/>
  <c r="F131" i="17"/>
  <c r="D131" i="17"/>
  <c r="B131" i="17"/>
  <c r="A131" i="17"/>
  <c r="D128" i="17"/>
  <c r="D124" i="17"/>
  <c r="B123" i="17"/>
  <c r="C112" i="17"/>
  <c r="F110" i="17"/>
  <c r="C104" i="17"/>
  <c r="A101" i="17"/>
  <c r="F98" i="17"/>
  <c r="C96" i="17"/>
  <c r="C92" i="17"/>
  <c r="F90" i="17"/>
  <c r="C76" i="17"/>
  <c r="C72" i="17"/>
  <c r="F70" i="17"/>
  <c r="C68" i="17"/>
  <c r="C64" i="17"/>
  <c r="A63" i="17"/>
  <c r="F62" i="17"/>
  <c r="F46" i="17"/>
  <c r="C40" i="17"/>
  <c r="F38" i="17"/>
  <c r="C32" i="17"/>
  <c r="B28" i="17"/>
  <c r="D17" i="17"/>
  <c r="E15" i="17"/>
  <c r="A7" i="17"/>
  <c r="C6" i="17"/>
  <c r="F131" i="16"/>
  <c r="E131" i="16"/>
  <c r="D131" i="16"/>
  <c r="C131" i="16"/>
  <c r="B131" i="16"/>
  <c r="A131" i="16"/>
  <c r="F130" i="16"/>
  <c r="E130" i="16"/>
  <c r="D130" i="16"/>
  <c r="C130" i="16"/>
  <c r="B130" i="16"/>
  <c r="A130" i="16"/>
  <c r="F129" i="16"/>
  <c r="E129" i="16"/>
  <c r="D129" i="16"/>
  <c r="C129" i="16"/>
  <c r="B129" i="16"/>
  <c r="A129" i="16"/>
  <c r="F128" i="16"/>
  <c r="E128" i="16"/>
  <c r="D128" i="16"/>
  <c r="C128" i="16"/>
  <c r="B128" i="16"/>
  <c r="A128" i="16"/>
  <c r="F127" i="16"/>
  <c r="E127" i="16"/>
  <c r="D127" i="16"/>
  <c r="C127" i="16"/>
  <c r="B127" i="16"/>
  <c r="A127" i="16"/>
  <c r="F126" i="16"/>
  <c r="E126" i="16"/>
  <c r="D126" i="16"/>
  <c r="C126" i="16"/>
  <c r="B126" i="16"/>
  <c r="A126" i="16"/>
  <c r="F125" i="16"/>
  <c r="E125" i="16"/>
  <c r="D125" i="16"/>
  <c r="C125" i="16"/>
  <c r="B125" i="16"/>
  <c r="A125" i="16"/>
  <c r="F124" i="16"/>
  <c r="E124" i="16"/>
  <c r="D124" i="16"/>
  <c r="C124" i="16"/>
  <c r="B124" i="16"/>
  <c r="A124" i="16"/>
  <c r="F123" i="16"/>
  <c r="E123" i="16"/>
  <c r="D123" i="16"/>
  <c r="C123" i="16"/>
  <c r="B123" i="16"/>
  <c r="A123" i="16"/>
  <c r="F122" i="16"/>
  <c r="E122" i="16"/>
  <c r="D122" i="16"/>
  <c r="C122" i="16"/>
  <c r="B122" i="16"/>
  <c r="A122" i="16"/>
  <c r="F121" i="16"/>
  <c r="E121" i="16"/>
  <c r="D121" i="16"/>
  <c r="C121" i="16"/>
  <c r="B121" i="16"/>
  <c r="A121" i="16"/>
  <c r="F120" i="16"/>
  <c r="E120" i="16"/>
  <c r="D120" i="16"/>
  <c r="C120" i="16"/>
  <c r="B120" i="16"/>
  <c r="A120" i="16"/>
  <c r="F119" i="16"/>
  <c r="E119" i="16"/>
  <c r="D119" i="16"/>
  <c r="C119" i="16"/>
  <c r="B119" i="16"/>
  <c r="A119" i="16"/>
  <c r="F118" i="16"/>
  <c r="E118" i="16"/>
  <c r="D118" i="16"/>
  <c r="C118" i="16"/>
  <c r="B118" i="16"/>
  <c r="A118" i="16"/>
  <c r="F117" i="16"/>
  <c r="E117" i="16"/>
  <c r="D117" i="16"/>
  <c r="C117" i="16"/>
  <c r="B117" i="16"/>
  <c r="A117" i="16"/>
  <c r="F116" i="16"/>
  <c r="E116" i="16"/>
  <c r="D116" i="16"/>
  <c r="C116" i="16"/>
  <c r="B116" i="16"/>
  <c r="A116" i="16"/>
  <c r="F115" i="16"/>
  <c r="E115" i="16"/>
  <c r="D115" i="16"/>
  <c r="C115" i="16"/>
  <c r="B115" i="16"/>
  <c r="A115" i="16"/>
  <c r="F114" i="16"/>
  <c r="E114" i="16"/>
  <c r="D114" i="16"/>
  <c r="C114" i="16"/>
  <c r="B114" i="16"/>
  <c r="A114" i="16"/>
  <c r="F113" i="16"/>
  <c r="E113" i="16"/>
  <c r="D113" i="16"/>
  <c r="C113" i="16"/>
  <c r="B113" i="16"/>
  <c r="A113" i="16"/>
  <c r="F112" i="16"/>
  <c r="E112" i="16"/>
  <c r="D112" i="16"/>
  <c r="C112" i="16"/>
  <c r="B112" i="16"/>
  <c r="A112" i="16"/>
  <c r="F111" i="16"/>
  <c r="E111" i="16"/>
  <c r="D111" i="16"/>
  <c r="C111" i="16"/>
  <c r="B111" i="16"/>
  <c r="A111" i="16"/>
  <c r="F110" i="16"/>
  <c r="E110" i="16"/>
  <c r="D110" i="16"/>
  <c r="C110" i="16"/>
  <c r="B110" i="16"/>
  <c r="A110" i="16"/>
  <c r="F109" i="16"/>
  <c r="E109" i="16"/>
  <c r="D109" i="16"/>
  <c r="C109" i="16"/>
  <c r="B109" i="16"/>
  <c r="A109" i="16"/>
  <c r="F108" i="16"/>
  <c r="E108" i="16"/>
  <c r="D108" i="16"/>
  <c r="C108" i="16"/>
  <c r="B108" i="16"/>
  <c r="A108" i="16"/>
  <c r="F107" i="16"/>
  <c r="E107" i="16"/>
  <c r="D107" i="16"/>
  <c r="C107" i="16"/>
  <c r="B107" i="16"/>
  <c r="A107" i="16"/>
  <c r="F106" i="16"/>
  <c r="E106" i="16"/>
  <c r="D106" i="16"/>
  <c r="C106" i="16"/>
  <c r="B106" i="16"/>
  <c r="A106" i="16"/>
  <c r="F105" i="16"/>
  <c r="E105" i="16"/>
  <c r="D105" i="16"/>
  <c r="C105" i="16"/>
  <c r="B105" i="16"/>
  <c r="A105" i="16"/>
  <c r="F104" i="16"/>
  <c r="E104" i="16"/>
  <c r="D104" i="16"/>
  <c r="C104" i="16"/>
  <c r="B104" i="16"/>
  <c r="A104" i="16"/>
  <c r="F103" i="16"/>
  <c r="E103" i="16"/>
  <c r="D103" i="16"/>
  <c r="C103" i="16"/>
  <c r="B103" i="16"/>
  <c r="A103" i="16"/>
  <c r="F102" i="16"/>
  <c r="E102" i="16"/>
  <c r="D102" i="16"/>
  <c r="C102" i="16"/>
  <c r="B102" i="16"/>
  <c r="A102" i="16"/>
  <c r="F101" i="16"/>
  <c r="E101" i="16"/>
  <c r="D101" i="16"/>
  <c r="C101" i="16"/>
  <c r="B101" i="16"/>
  <c r="A101" i="16"/>
  <c r="F100" i="16"/>
  <c r="E100" i="16"/>
  <c r="D100" i="16"/>
  <c r="C100" i="16"/>
  <c r="B100" i="16"/>
  <c r="A100" i="16"/>
  <c r="F99" i="16"/>
  <c r="E99" i="16"/>
  <c r="D99" i="16"/>
  <c r="C99" i="16"/>
  <c r="B99" i="16"/>
  <c r="A99" i="16"/>
  <c r="F98" i="16"/>
  <c r="E98" i="16"/>
  <c r="D98" i="16"/>
  <c r="C98" i="16"/>
  <c r="B98" i="16"/>
  <c r="A98" i="16"/>
  <c r="F97" i="16"/>
  <c r="E97" i="16"/>
  <c r="D97" i="16"/>
  <c r="C97" i="16"/>
  <c r="B97" i="16"/>
  <c r="A97" i="16"/>
  <c r="F96" i="16"/>
  <c r="E96" i="16"/>
  <c r="D96" i="16"/>
  <c r="C96" i="16"/>
  <c r="B96" i="16"/>
  <c r="A96" i="16"/>
  <c r="F95" i="16"/>
  <c r="E95" i="16"/>
  <c r="D95" i="16"/>
  <c r="C95" i="16"/>
  <c r="B95" i="16"/>
  <c r="A95" i="16"/>
  <c r="F94" i="16"/>
  <c r="E94" i="16"/>
  <c r="D94" i="16"/>
  <c r="C94" i="16"/>
  <c r="B94" i="16"/>
  <c r="A94" i="16"/>
  <c r="F93" i="16"/>
  <c r="E93" i="16"/>
  <c r="D93" i="16"/>
  <c r="C93" i="16"/>
  <c r="B93" i="16"/>
  <c r="A93" i="16"/>
  <c r="F92" i="16"/>
  <c r="E92" i="16"/>
  <c r="D92" i="16"/>
  <c r="C92" i="16"/>
  <c r="B92" i="16"/>
  <c r="A92" i="16"/>
  <c r="F91" i="16"/>
  <c r="E91" i="16"/>
  <c r="D91" i="16"/>
  <c r="C91" i="16"/>
  <c r="B91" i="16"/>
  <c r="A91" i="16"/>
  <c r="F90" i="16"/>
  <c r="E90" i="16"/>
  <c r="D90" i="16"/>
  <c r="C90" i="16"/>
  <c r="B90" i="16"/>
  <c r="A90" i="16"/>
  <c r="F89" i="16"/>
  <c r="E89" i="16"/>
  <c r="D89" i="16"/>
  <c r="C89" i="16"/>
  <c r="B89" i="16"/>
  <c r="A89" i="16"/>
  <c r="F88" i="16"/>
  <c r="E88" i="16"/>
  <c r="D88" i="16"/>
  <c r="C88" i="16"/>
  <c r="B88" i="16"/>
  <c r="A88" i="16"/>
  <c r="F87" i="16"/>
  <c r="E87" i="16"/>
  <c r="D87" i="16"/>
  <c r="C87" i="16"/>
  <c r="B87" i="16"/>
  <c r="A87" i="16"/>
  <c r="F86" i="16"/>
  <c r="E86" i="16"/>
  <c r="D86" i="16"/>
  <c r="C86" i="16"/>
  <c r="B86" i="16"/>
  <c r="A86" i="16"/>
  <c r="F85" i="16"/>
  <c r="E85" i="16"/>
  <c r="D85" i="16"/>
  <c r="C85" i="16"/>
  <c r="B85" i="16"/>
  <c r="A85" i="16"/>
  <c r="F84" i="16"/>
  <c r="E84" i="16"/>
  <c r="D84" i="16"/>
  <c r="C84" i="16"/>
  <c r="B84" i="16"/>
  <c r="A84" i="16"/>
  <c r="F83" i="16"/>
  <c r="E83" i="16"/>
  <c r="D83" i="16"/>
  <c r="C83" i="16"/>
  <c r="B83" i="16"/>
  <c r="A83" i="16"/>
  <c r="F82" i="16"/>
  <c r="E82" i="16"/>
  <c r="D82" i="16"/>
  <c r="C82" i="16"/>
  <c r="B82" i="16"/>
  <c r="A82" i="16"/>
  <c r="F81" i="16"/>
  <c r="E81" i="16"/>
  <c r="D81" i="16"/>
  <c r="C81" i="16"/>
  <c r="B81" i="16"/>
  <c r="A81" i="16"/>
  <c r="F80" i="16"/>
  <c r="E80" i="16"/>
  <c r="D80" i="16"/>
  <c r="C80" i="16"/>
  <c r="B80" i="16"/>
  <c r="A80" i="16"/>
  <c r="F79" i="16"/>
  <c r="E79" i="16"/>
  <c r="D79" i="16"/>
  <c r="C79" i="16"/>
  <c r="B79" i="16"/>
  <c r="A79" i="16"/>
  <c r="F78" i="16"/>
  <c r="E78" i="16"/>
  <c r="D78" i="16"/>
  <c r="C78" i="16"/>
  <c r="B78" i="16"/>
  <c r="A78" i="16"/>
  <c r="F77" i="16"/>
  <c r="E77" i="16"/>
  <c r="D77" i="16"/>
  <c r="C77" i="16"/>
  <c r="B77" i="16"/>
  <c r="A77" i="16"/>
  <c r="F76" i="16"/>
  <c r="E76" i="16"/>
  <c r="D76" i="16"/>
  <c r="C76" i="16"/>
  <c r="B76" i="16"/>
  <c r="A76" i="16"/>
  <c r="F75" i="16"/>
  <c r="E75" i="16"/>
  <c r="D75" i="16"/>
  <c r="C75" i="16"/>
  <c r="B75" i="16"/>
  <c r="A75" i="16"/>
  <c r="F74" i="16"/>
  <c r="E74" i="16"/>
  <c r="D74" i="16"/>
  <c r="C74" i="16"/>
  <c r="B74" i="16"/>
  <c r="A74" i="16"/>
  <c r="F73" i="16"/>
  <c r="E73" i="16"/>
  <c r="D73" i="16"/>
  <c r="C73" i="16"/>
  <c r="B73" i="16"/>
  <c r="A73" i="16"/>
  <c r="F72" i="16"/>
  <c r="E72" i="16"/>
  <c r="D72" i="16"/>
  <c r="C72" i="16"/>
  <c r="B72" i="16"/>
  <c r="A72" i="16"/>
  <c r="F71" i="16"/>
  <c r="E71" i="16"/>
  <c r="D71" i="16"/>
  <c r="C71" i="16"/>
  <c r="B71" i="16"/>
  <c r="A71" i="16"/>
  <c r="F70" i="16"/>
  <c r="E70" i="16"/>
  <c r="D70" i="16"/>
  <c r="C70" i="16"/>
  <c r="B70" i="16"/>
  <c r="A70" i="16"/>
  <c r="F69" i="16"/>
  <c r="E69" i="16"/>
  <c r="D69" i="16"/>
  <c r="C69" i="16"/>
  <c r="B69" i="16"/>
  <c r="A69" i="16"/>
  <c r="F68" i="16"/>
  <c r="E68" i="16"/>
  <c r="D68" i="16"/>
  <c r="C68" i="16"/>
  <c r="B68" i="16"/>
  <c r="A68" i="16"/>
  <c r="F67" i="16"/>
  <c r="E67" i="16"/>
  <c r="D67" i="16"/>
  <c r="C67" i="16"/>
  <c r="B67" i="16"/>
  <c r="A67" i="16"/>
  <c r="F66" i="16"/>
  <c r="E66" i="16"/>
  <c r="D66" i="16"/>
  <c r="C66" i="16"/>
  <c r="B66" i="16"/>
  <c r="A66" i="16"/>
  <c r="F65" i="16"/>
  <c r="E65" i="16"/>
  <c r="D65" i="16"/>
  <c r="C65" i="16"/>
  <c r="B65" i="16"/>
  <c r="A65" i="16"/>
  <c r="F64" i="16"/>
  <c r="E64" i="16"/>
  <c r="D64" i="16"/>
  <c r="C64" i="16"/>
  <c r="B64" i="16"/>
  <c r="A64" i="16"/>
  <c r="F63" i="16"/>
  <c r="E63" i="16"/>
  <c r="D63" i="16"/>
  <c r="C63" i="16"/>
  <c r="B63" i="16"/>
  <c r="A63" i="16"/>
  <c r="F62" i="16"/>
  <c r="E62" i="16"/>
  <c r="D62" i="16"/>
  <c r="C62" i="16"/>
  <c r="B62" i="16"/>
  <c r="A62" i="16"/>
  <c r="F61" i="16"/>
  <c r="E61" i="16"/>
  <c r="D61" i="16"/>
  <c r="C61" i="16"/>
  <c r="B61" i="16"/>
  <c r="A61" i="16"/>
  <c r="F60" i="16"/>
  <c r="E60" i="16"/>
  <c r="D60" i="16"/>
  <c r="C60" i="16"/>
  <c r="B60" i="16"/>
  <c r="A60" i="16"/>
  <c r="F59" i="16"/>
  <c r="E59" i="16"/>
  <c r="D59" i="16"/>
  <c r="C59" i="16"/>
  <c r="B59" i="16"/>
  <c r="A59" i="16"/>
  <c r="F58" i="16"/>
  <c r="E58" i="16"/>
  <c r="D58" i="16"/>
  <c r="C58" i="16"/>
  <c r="B58" i="16"/>
  <c r="A58" i="16"/>
  <c r="F57" i="16"/>
  <c r="E57" i="16"/>
  <c r="D57" i="16"/>
  <c r="C57" i="16"/>
  <c r="B57" i="16"/>
  <c r="A57" i="16"/>
  <c r="F56" i="16"/>
  <c r="E56" i="16"/>
  <c r="D56" i="16"/>
  <c r="C56" i="16"/>
  <c r="B56" i="16"/>
  <c r="A56" i="16"/>
  <c r="F55" i="16"/>
  <c r="E55" i="16"/>
  <c r="D55" i="16"/>
  <c r="C55" i="16"/>
  <c r="B55" i="16"/>
  <c r="A55" i="16"/>
  <c r="F54" i="16"/>
  <c r="E54" i="16"/>
  <c r="D54" i="16"/>
  <c r="C54" i="16"/>
  <c r="B54" i="16"/>
  <c r="A54" i="16"/>
  <c r="F53" i="16"/>
  <c r="E53" i="16"/>
  <c r="D53" i="16"/>
  <c r="C53" i="16"/>
  <c r="B53" i="16"/>
  <c r="A53" i="16"/>
  <c r="F52" i="16"/>
  <c r="E52" i="16"/>
  <c r="D52" i="16"/>
  <c r="C52" i="16"/>
  <c r="B52" i="16"/>
  <c r="A52" i="16"/>
  <c r="F51" i="16"/>
  <c r="E51" i="16"/>
  <c r="D51" i="16"/>
  <c r="C51" i="16"/>
  <c r="B51" i="16"/>
  <c r="A51" i="16"/>
  <c r="F50" i="16"/>
  <c r="E50" i="16"/>
  <c r="D50" i="16"/>
  <c r="C50" i="16"/>
  <c r="B50" i="16"/>
  <c r="A50" i="16"/>
  <c r="F49" i="16"/>
  <c r="E49" i="16"/>
  <c r="D49" i="16"/>
  <c r="C49" i="16"/>
  <c r="B49" i="16"/>
  <c r="A49" i="16"/>
  <c r="F48" i="16"/>
  <c r="E48" i="16"/>
  <c r="D48" i="16"/>
  <c r="C48" i="16"/>
  <c r="B48" i="16"/>
  <c r="A48" i="16"/>
  <c r="F47" i="16"/>
  <c r="E47" i="16"/>
  <c r="D47" i="16"/>
  <c r="C47" i="16"/>
  <c r="B47" i="16"/>
  <c r="A47" i="16"/>
  <c r="F46" i="16"/>
  <c r="E46" i="16"/>
  <c r="D46" i="16"/>
  <c r="C46" i="16"/>
  <c r="B46" i="16"/>
  <c r="A46" i="16"/>
  <c r="F45" i="16"/>
  <c r="E45" i="16"/>
  <c r="D45" i="16"/>
  <c r="C45" i="16"/>
  <c r="B45" i="16"/>
  <c r="A45" i="16"/>
  <c r="F44" i="16"/>
  <c r="E44" i="16"/>
  <c r="D44" i="16"/>
  <c r="C44" i="16"/>
  <c r="B44" i="16"/>
  <c r="A44" i="16"/>
  <c r="F43" i="16"/>
  <c r="E43" i="16"/>
  <c r="D43" i="16"/>
  <c r="C43" i="16"/>
  <c r="B43" i="16"/>
  <c r="A43" i="16"/>
  <c r="F42" i="16"/>
  <c r="E42" i="16"/>
  <c r="D42" i="16"/>
  <c r="C42" i="16"/>
  <c r="B42" i="16"/>
  <c r="A42" i="16"/>
  <c r="F41" i="16"/>
  <c r="E41" i="16"/>
  <c r="D41" i="16"/>
  <c r="C41" i="16"/>
  <c r="B41" i="16"/>
  <c r="A41" i="16"/>
  <c r="F40" i="16"/>
  <c r="E40" i="16"/>
  <c r="D40" i="16"/>
  <c r="C40" i="16"/>
  <c r="B40" i="16"/>
  <c r="A40" i="16"/>
  <c r="F39" i="16"/>
  <c r="E39" i="16"/>
  <c r="D39" i="16"/>
  <c r="C39" i="16"/>
  <c r="B39" i="16"/>
  <c r="A39" i="16"/>
  <c r="F38" i="16"/>
  <c r="E38" i="16"/>
  <c r="D38" i="16"/>
  <c r="C38" i="16"/>
  <c r="B38" i="16"/>
  <c r="A38" i="16"/>
  <c r="F37" i="16"/>
  <c r="E37" i="16"/>
  <c r="D37" i="16"/>
  <c r="C37" i="16"/>
  <c r="B37" i="16"/>
  <c r="A37" i="16"/>
  <c r="F36" i="16"/>
  <c r="E36" i="16"/>
  <c r="D36" i="16"/>
  <c r="C36" i="16"/>
  <c r="B36" i="16"/>
  <c r="A36" i="16"/>
  <c r="F35" i="16"/>
  <c r="E35" i="16"/>
  <c r="D35" i="16"/>
  <c r="C35" i="16"/>
  <c r="B35" i="16"/>
  <c r="A35" i="16"/>
  <c r="F34" i="16"/>
  <c r="E34" i="16"/>
  <c r="D34" i="16"/>
  <c r="C34" i="16"/>
  <c r="B34" i="16"/>
  <c r="A34" i="16"/>
  <c r="F33" i="16"/>
  <c r="E33" i="16"/>
  <c r="D33" i="16"/>
  <c r="C33" i="16"/>
  <c r="B33" i="16"/>
  <c r="A33" i="16"/>
  <c r="F32" i="16"/>
  <c r="E32" i="16"/>
  <c r="D32" i="16"/>
  <c r="C32" i="16"/>
  <c r="B32" i="16"/>
  <c r="A32" i="16"/>
  <c r="F31" i="16"/>
  <c r="E31" i="16"/>
  <c r="D31" i="16"/>
  <c r="C31" i="16"/>
  <c r="B31" i="16"/>
  <c r="A31" i="16"/>
  <c r="F30" i="16"/>
  <c r="E30" i="16"/>
  <c r="D30" i="16"/>
  <c r="C30" i="16"/>
  <c r="B30" i="16"/>
  <c r="A30" i="16"/>
  <c r="F29" i="16"/>
  <c r="E29" i="16"/>
  <c r="D29" i="16"/>
  <c r="C29" i="16"/>
  <c r="B29" i="16"/>
  <c r="A29" i="16"/>
  <c r="F28" i="16"/>
  <c r="E28" i="16"/>
  <c r="D28" i="16"/>
  <c r="C28" i="16"/>
  <c r="B28" i="16"/>
  <c r="A28" i="16"/>
  <c r="F27" i="16"/>
  <c r="E27" i="16"/>
  <c r="D27" i="16"/>
  <c r="C27" i="16"/>
  <c r="B27" i="16"/>
  <c r="A27" i="16"/>
  <c r="F26" i="16"/>
  <c r="E26" i="16"/>
  <c r="D26" i="16"/>
  <c r="C26" i="16"/>
  <c r="B26" i="16"/>
  <c r="A26" i="16"/>
  <c r="F25" i="16"/>
  <c r="E25" i="16"/>
  <c r="D25" i="16"/>
  <c r="C25" i="16"/>
  <c r="B25" i="16"/>
  <c r="A25" i="16"/>
  <c r="F24" i="16"/>
  <c r="E24" i="16"/>
  <c r="D24" i="16"/>
  <c r="C24" i="16"/>
  <c r="B24" i="16"/>
  <c r="A24" i="16"/>
  <c r="F23" i="16"/>
  <c r="E23" i="16"/>
  <c r="D23" i="16"/>
  <c r="C23" i="16"/>
  <c r="B23" i="16"/>
  <c r="A23" i="16"/>
  <c r="F22" i="16"/>
  <c r="E22" i="16"/>
  <c r="D22" i="16"/>
  <c r="C22" i="16"/>
  <c r="B22" i="16"/>
  <c r="A22" i="16"/>
  <c r="F21" i="16"/>
  <c r="E21" i="16"/>
  <c r="D21" i="16"/>
  <c r="C21" i="16"/>
  <c r="B21" i="16"/>
  <c r="A21" i="16"/>
  <c r="F20" i="16"/>
  <c r="E20" i="16"/>
  <c r="D20" i="16"/>
  <c r="C20" i="16"/>
  <c r="B20" i="16"/>
  <c r="A20" i="16"/>
  <c r="F19" i="16"/>
  <c r="E19" i="16"/>
  <c r="D19" i="16"/>
  <c r="C19" i="16"/>
  <c r="B19" i="16"/>
  <c r="A19" i="16"/>
  <c r="F18" i="16"/>
  <c r="E18" i="16"/>
  <c r="D18" i="16"/>
  <c r="C18" i="16"/>
  <c r="B18" i="16"/>
  <c r="A18" i="16"/>
  <c r="F17" i="16"/>
  <c r="E17" i="16"/>
  <c r="D17" i="16"/>
  <c r="C17" i="16"/>
  <c r="B17" i="16"/>
  <c r="A17" i="16"/>
  <c r="F16" i="16"/>
  <c r="E16" i="16"/>
  <c r="D16" i="16"/>
  <c r="C16" i="16"/>
  <c r="B16" i="16"/>
  <c r="A16" i="16"/>
  <c r="F15" i="16"/>
  <c r="E15" i="16"/>
  <c r="D15" i="16"/>
  <c r="C15" i="16"/>
  <c r="B15" i="16"/>
  <c r="A15" i="16"/>
  <c r="A7" i="16"/>
  <c r="D6" i="16"/>
  <c r="F131" i="15"/>
  <c r="E131" i="15"/>
  <c r="D131" i="15"/>
  <c r="C131" i="15"/>
  <c r="B131" i="15"/>
  <c r="A131" i="15"/>
  <c r="F130" i="15"/>
  <c r="E130" i="15"/>
  <c r="D130" i="15"/>
  <c r="C130" i="15"/>
  <c r="B130" i="15"/>
  <c r="A130" i="15"/>
  <c r="F129" i="15"/>
  <c r="E129" i="15"/>
  <c r="D129" i="15"/>
  <c r="C129" i="15"/>
  <c r="B129" i="15"/>
  <c r="A129" i="15"/>
  <c r="F128" i="15"/>
  <c r="E128" i="15"/>
  <c r="D128" i="15"/>
  <c r="C128" i="15"/>
  <c r="B128" i="15"/>
  <c r="A128" i="15"/>
  <c r="F127" i="15"/>
  <c r="E127" i="15"/>
  <c r="D127" i="15"/>
  <c r="C127" i="15"/>
  <c r="B127" i="15"/>
  <c r="A127" i="15"/>
  <c r="F126" i="15"/>
  <c r="E126" i="15"/>
  <c r="D126" i="15"/>
  <c r="C126" i="15"/>
  <c r="B126" i="15"/>
  <c r="A126" i="15"/>
  <c r="F125" i="15"/>
  <c r="E125" i="15"/>
  <c r="D125" i="15"/>
  <c r="C125" i="15"/>
  <c r="B125" i="15"/>
  <c r="A125" i="15"/>
  <c r="F124" i="15"/>
  <c r="E124" i="15"/>
  <c r="D124" i="15"/>
  <c r="C124" i="15"/>
  <c r="B124" i="15"/>
  <c r="A124" i="15"/>
  <c r="F123" i="15"/>
  <c r="E123" i="15"/>
  <c r="D123" i="15"/>
  <c r="C123" i="15"/>
  <c r="B123" i="15"/>
  <c r="A123" i="15"/>
  <c r="F122" i="15"/>
  <c r="E122" i="15"/>
  <c r="D122" i="15"/>
  <c r="C122" i="15"/>
  <c r="B122" i="15"/>
  <c r="A122" i="15"/>
  <c r="F121" i="15"/>
  <c r="E121" i="15"/>
  <c r="D121" i="15"/>
  <c r="C121" i="15"/>
  <c r="B121" i="15"/>
  <c r="A121" i="15"/>
  <c r="F120" i="15"/>
  <c r="E120" i="15"/>
  <c r="D120" i="15"/>
  <c r="C120" i="15"/>
  <c r="B120" i="15"/>
  <c r="A120" i="15"/>
  <c r="F119" i="15"/>
  <c r="E119" i="15"/>
  <c r="D119" i="15"/>
  <c r="C119" i="15"/>
  <c r="B119" i="15"/>
  <c r="A119" i="15"/>
  <c r="F118" i="15"/>
  <c r="E118" i="15"/>
  <c r="D118" i="15"/>
  <c r="C118" i="15"/>
  <c r="B118" i="15"/>
  <c r="A118" i="15"/>
  <c r="F117" i="15"/>
  <c r="E117" i="15"/>
  <c r="D117" i="15"/>
  <c r="C117" i="15"/>
  <c r="B117" i="15"/>
  <c r="A117" i="15"/>
  <c r="F116" i="15"/>
  <c r="E116" i="15"/>
  <c r="D116" i="15"/>
  <c r="C116" i="15"/>
  <c r="B116" i="15"/>
  <c r="A116" i="15"/>
  <c r="F115" i="15"/>
  <c r="E115" i="15"/>
  <c r="D115" i="15"/>
  <c r="C115" i="15"/>
  <c r="B115" i="15"/>
  <c r="A115" i="15"/>
  <c r="F114" i="15"/>
  <c r="E114" i="15"/>
  <c r="D114" i="15"/>
  <c r="C114" i="15"/>
  <c r="B114" i="15"/>
  <c r="A114" i="15"/>
  <c r="F113" i="15"/>
  <c r="E113" i="15"/>
  <c r="D113" i="15"/>
  <c r="C113" i="15"/>
  <c r="B113" i="15"/>
  <c r="A113" i="15"/>
  <c r="F112" i="15"/>
  <c r="E112" i="15"/>
  <c r="D112" i="15"/>
  <c r="C112" i="15"/>
  <c r="B112" i="15"/>
  <c r="A112" i="15"/>
  <c r="F111" i="15"/>
  <c r="E111" i="15"/>
  <c r="D111" i="15"/>
  <c r="C111" i="15"/>
  <c r="B111" i="15"/>
  <c r="A111" i="15"/>
  <c r="F110" i="15"/>
  <c r="E110" i="15"/>
  <c r="D110" i="15"/>
  <c r="C110" i="15"/>
  <c r="B110" i="15"/>
  <c r="A110" i="15"/>
  <c r="F109" i="15"/>
  <c r="E109" i="15"/>
  <c r="D109" i="15"/>
  <c r="C109" i="15"/>
  <c r="B109" i="15"/>
  <c r="A109" i="15"/>
  <c r="F108" i="15"/>
  <c r="E108" i="15"/>
  <c r="D108" i="15"/>
  <c r="C108" i="15"/>
  <c r="B108" i="15"/>
  <c r="A108" i="15"/>
  <c r="F107" i="15"/>
  <c r="E107" i="15"/>
  <c r="D107" i="15"/>
  <c r="C107" i="15"/>
  <c r="B107" i="15"/>
  <c r="A107" i="15"/>
  <c r="F106" i="15"/>
  <c r="E106" i="15"/>
  <c r="D106" i="15"/>
  <c r="C106" i="15"/>
  <c r="B106" i="15"/>
  <c r="A106" i="15"/>
  <c r="F105" i="15"/>
  <c r="E105" i="15"/>
  <c r="D105" i="15"/>
  <c r="C105" i="15"/>
  <c r="B105" i="15"/>
  <c r="A105" i="15"/>
  <c r="F104" i="15"/>
  <c r="E104" i="15"/>
  <c r="D104" i="15"/>
  <c r="C104" i="15"/>
  <c r="B104" i="15"/>
  <c r="A104" i="15"/>
  <c r="F103" i="15"/>
  <c r="E103" i="15"/>
  <c r="D103" i="15"/>
  <c r="C103" i="15"/>
  <c r="B103" i="15"/>
  <c r="A103" i="15"/>
  <c r="F102" i="15"/>
  <c r="E102" i="15"/>
  <c r="D102" i="15"/>
  <c r="C102" i="15"/>
  <c r="B102" i="15"/>
  <c r="A102" i="15"/>
  <c r="F101" i="15"/>
  <c r="E101" i="15"/>
  <c r="D101" i="15"/>
  <c r="C101" i="15"/>
  <c r="B101" i="15"/>
  <c r="A101" i="15"/>
  <c r="F100" i="15"/>
  <c r="E100" i="15"/>
  <c r="D100" i="15"/>
  <c r="C100" i="15"/>
  <c r="B100" i="15"/>
  <c r="A100" i="15"/>
  <c r="F99" i="15"/>
  <c r="E99" i="15"/>
  <c r="D99" i="15"/>
  <c r="C99" i="15"/>
  <c r="B99" i="15"/>
  <c r="A99" i="15"/>
  <c r="F98" i="15"/>
  <c r="E98" i="15"/>
  <c r="D98" i="15"/>
  <c r="C98" i="15"/>
  <c r="B98" i="15"/>
  <c r="A98" i="15"/>
  <c r="F97" i="15"/>
  <c r="E97" i="15"/>
  <c r="D97" i="15"/>
  <c r="C97" i="15"/>
  <c r="B97" i="15"/>
  <c r="A97" i="15"/>
  <c r="F96" i="15"/>
  <c r="E96" i="15"/>
  <c r="D96" i="15"/>
  <c r="C96" i="15"/>
  <c r="B96" i="15"/>
  <c r="A96" i="15"/>
  <c r="F95" i="15"/>
  <c r="E95" i="15"/>
  <c r="D95" i="15"/>
  <c r="C95" i="15"/>
  <c r="B95" i="15"/>
  <c r="A95" i="15"/>
  <c r="F94" i="15"/>
  <c r="E94" i="15"/>
  <c r="D94" i="15"/>
  <c r="C94" i="15"/>
  <c r="B94" i="15"/>
  <c r="A94" i="15"/>
  <c r="F93" i="15"/>
  <c r="E93" i="15"/>
  <c r="D93" i="15"/>
  <c r="C93" i="15"/>
  <c r="B93" i="15"/>
  <c r="A93" i="15"/>
  <c r="F92" i="15"/>
  <c r="E92" i="15"/>
  <c r="D92" i="15"/>
  <c r="C92" i="15"/>
  <c r="B92" i="15"/>
  <c r="A92" i="15"/>
  <c r="F91" i="15"/>
  <c r="E91" i="15"/>
  <c r="D91" i="15"/>
  <c r="C91" i="15"/>
  <c r="B91" i="15"/>
  <c r="A91" i="15"/>
  <c r="F90" i="15"/>
  <c r="E90" i="15"/>
  <c r="D90" i="15"/>
  <c r="C90" i="15"/>
  <c r="B90" i="15"/>
  <c r="A90" i="15"/>
  <c r="F89" i="15"/>
  <c r="E89" i="15"/>
  <c r="D89" i="15"/>
  <c r="C89" i="15"/>
  <c r="B89" i="15"/>
  <c r="A89" i="15"/>
  <c r="F88" i="15"/>
  <c r="E88" i="15"/>
  <c r="D88" i="15"/>
  <c r="C88" i="15"/>
  <c r="B88" i="15"/>
  <c r="A88" i="15"/>
  <c r="F87" i="15"/>
  <c r="E87" i="15"/>
  <c r="D87" i="15"/>
  <c r="C87" i="15"/>
  <c r="B87" i="15"/>
  <c r="A87" i="15"/>
  <c r="F86" i="15"/>
  <c r="E86" i="15"/>
  <c r="D86" i="15"/>
  <c r="C86" i="15"/>
  <c r="B86" i="15"/>
  <c r="A86" i="15"/>
  <c r="F85" i="15"/>
  <c r="E85" i="15"/>
  <c r="D85" i="15"/>
  <c r="C85" i="15"/>
  <c r="B85" i="15"/>
  <c r="A85" i="15"/>
  <c r="F84" i="15"/>
  <c r="E84" i="15"/>
  <c r="D84" i="15"/>
  <c r="C84" i="15"/>
  <c r="B84" i="15"/>
  <c r="A84" i="15"/>
  <c r="F83" i="15"/>
  <c r="E83" i="15"/>
  <c r="D83" i="15"/>
  <c r="C83" i="15"/>
  <c r="B83" i="15"/>
  <c r="A83" i="15"/>
  <c r="F82" i="15"/>
  <c r="E82" i="15"/>
  <c r="D82" i="15"/>
  <c r="C82" i="15"/>
  <c r="B82" i="15"/>
  <c r="A82" i="15"/>
  <c r="F81" i="15"/>
  <c r="E81" i="15"/>
  <c r="D81" i="15"/>
  <c r="C81" i="15"/>
  <c r="B81" i="15"/>
  <c r="A81" i="15"/>
  <c r="F80" i="15"/>
  <c r="E80" i="15"/>
  <c r="D80" i="15"/>
  <c r="C80" i="15"/>
  <c r="B80" i="15"/>
  <c r="A80" i="15"/>
  <c r="F79" i="15"/>
  <c r="E79" i="15"/>
  <c r="D79" i="15"/>
  <c r="C79" i="15"/>
  <c r="B79" i="15"/>
  <c r="A79" i="15"/>
  <c r="F78" i="15"/>
  <c r="E78" i="15"/>
  <c r="D78" i="15"/>
  <c r="C78" i="15"/>
  <c r="B78" i="15"/>
  <c r="A78" i="15"/>
  <c r="F77" i="15"/>
  <c r="E77" i="15"/>
  <c r="D77" i="15"/>
  <c r="C77" i="15"/>
  <c r="B77" i="15"/>
  <c r="A77" i="15"/>
  <c r="F76" i="15"/>
  <c r="E76" i="15"/>
  <c r="D76" i="15"/>
  <c r="C76" i="15"/>
  <c r="B76" i="15"/>
  <c r="A76" i="15"/>
  <c r="F75" i="15"/>
  <c r="E75" i="15"/>
  <c r="D75" i="15"/>
  <c r="C75" i="15"/>
  <c r="B75" i="15"/>
  <c r="A75" i="15"/>
  <c r="F74" i="15"/>
  <c r="E74" i="15"/>
  <c r="D74" i="15"/>
  <c r="C74" i="15"/>
  <c r="B74" i="15"/>
  <c r="A74" i="15"/>
  <c r="F73" i="15"/>
  <c r="E73" i="15"/>
  <c r="D73" i="15"/>
  <c r="C73" i="15"/>
  <c r="B73" i="15"/>
  <c r="A73" i="15"/>
  <c r="F72" i="15"/>
  <c r="E72" i="15"/>
  <c r="D72" i="15"/>
  <c r="C72" i="15"/>
  <c r="B72" i="15"/>
  <c r="A72" i="15"/>
  <c r="F71" i="15"/>
  <c r="E71" i="15"/>
  <c r="D71" i="15"/>
  <c r="C71" i="15"/>
  <c r="B71" i="15"/>
  <c r="A71" i="15"/>
  <c r="F70" i="15"/>
  <c r="E70" i="15"/>
  <c r="D70" i="15"/>
  <c r="C70" i="15"/>
  <c r="B70" i="15"/>
  <c r="A70" i="15"/>
  <c r="F69" i="15"/>
  <c r="E69" i="15"/>
  <c r="D69" i="15"/>
  <c r="C69" i="15"/>
  <c r="B69" i="15"/>
  <c r="A69" i="15"/>
  <c r="F68" i="15"/>
  <c r="E68" i="15"/>
  <c r="D68" i="15"/>
  <c r="C68" i="15"/>
  <c r="B68" i="15"/>
  <c r="A68" i="15"/>
  <c r="F67" i="15"/>
  <c r="E67" i="15"/>
  <c r="D67" i="15"/>
  <c r="C67" i="15"/>
  <c r="B67" i="15"/>
  <c r="A67" i="15"/>
  <c r="F66" i="15"/>
  <c r="E66" i="15"/>
  <c r="D66" i="15"/>
  <c r="C66" i="15"/>
  <c r="B66" i="15"/>
  <c r="A66" i="15"/>
  <c r="F65" i="15"/>
  <c r="E65" i="15"/>
  <c r="D65" i="15"/>
  <c r="C65" i="15"/>
  <c r="B65" i="15"/>
  <c r="A65" i="15"/>
  <c r="F64" i="15"/>
  <c r="E64" i="15"/>
  <c r="D64" i="15"/>
  <c r="C64" i="15"/>
  <c r="B64" i="15"/>
  <c r="A64" i="15"/>
  <c r="F63" i="15"/>
  <c r="E63" i="15"/>
  <c r="D63" i="15"/>
  <c r="C63" i="15"/>
  <c r="B63" i="15"/>
  <c r="A63" i="15"/>
  <c r="F62" i="15"/>
  <c r="E62" i="15"/>
  <c r="D62" i="15"/>
  <c r="C62" i="15"/>
  <c r="B62" i="15"/>
  <c r="A62" i="15"/>
  <c r="F61" i="15"/>
  <c r="E61" i="15"/>
  <c r="D61" i="15"/>
  <c r="C61" i="15"/>
  <c r="B61" i="15"/>
  <c r="A61" i="15"/>
  <c r="F60" i="15"/>
  <c r="E60" i="15"/>
  <c r="D60" i="15"/>
  <c r="C60" i="15"/>
  <c r="B60" i="15"/>
  <c r="A60" i="15"/>
  <c r="F59" i="15"/>
  <c r="E59" i="15"/>
  <c r="D59" i="15"/>
  <c r="C59" i="15"/>
  <c r="B59" i="15"/>
  <c r="A59" i="15"/>
  <c r="F58" i="15"/>
  <c r="E58" i="15"/>
  <c r="D58" i="15"/>
  <c r="C58" i="15"/>
  <c r="B58" i="15"/>
  <c r="A58" i="15"/>
  <c r="F57" i="15"/>
  <c r="E57" i="15"/>
  <c r="D57" i="15"/>
  <c r="C57" i="15"/>
  <c r="B57" i="15"/>
  <c r="A57" i="15"/>
  <c r="F56" i="15"/>
  <c r="E56" i="15"/>
  <c r="D56" i="15"/>
  <c r="C56" i="15"/>
  <c r="B56" i="15"/>
  <c r="A56" i="15"/>
  <c r="F55" i="15"/>
  <c r="E55" i="15"/>
  <c r="D55" i="15"/>
  <c r="C55" i="15"/>
  <c r="B55" i="15"/>
  <c r="A55" i="15"/>
  <c r="F54" i="15"/>
  <c r="E54" i="15"/>
  <c r="D54" i="15"/>
  <c r="C54" i="15"/>
  <c r="B54" i="15"/>
  <c r="A54" i="15"/>
  <c r="F53" i="15"/>
  <c r="E53" i="15"/>
  <c r="D53" i="15"/>
  <c r="C53" i="15"/>
  <c r="B53" i="15"/>
  <c r="A53" i="15"/>
  <c r="F52" i="15"/>
  <c r="E52" i="15"/>
  <c r="D52" i="15"/>
  <c r="C52" i="15"/>
  <c r="B52" i="15"/>
  <c r="A52" i="15"/>
  <c r="F51" i="15"/>
  <c r="E51" i="15"/>
  <c r="D51" i="15"/>
  <c r="C51" i="15"/>
  <c r="B51" i="15"/>
  <c r="A51" i="15"/>
  <c r="F50" i="15"/>
  <c r="E50" i="15"/>
  <c r="D50" i="15"/>
  <c r="C50" i="15"/>
  <c r="B50" i="15"/>
  <c r="A50" i="15"/>
  <c r="F49" i="15"/>
  <c r="E49" i="15"/>
  <c r="D49" i="15"/>
  <c r="C49" i="15"/>
  <c r="B49" i="15"/>
  <c r="A49" i="15"/>
  <c r="F48" i="15"/>
  <c r="E48" i="15"/>
  <c r="D48" i="15"/>
  <c r="C48" i="15"/>
  <c r="B48" i="15"/>
  <c r="A48" i="15"/>
  <c r="F47" i="15"/>
  <c r="E47" i="15"/>
  <c r="D47" i="15"/>
  <c r="C47" i="15"/>
  <c r="B47" i="15"/>
  <c r="A47" i="15"/>
  <c r="F46" i="15"/>
  <c r="E46" i="15"/>
  <c r="D46" i="15"/>
  <c r="C46" i="15"/>
  <c r="B46" i="15"/>
  <c r="A46" i="15"/>
  <c r="F45" i="15"/>
  <c r="E45" i="15"/>
  <c r="D45" i="15"/>
  <c r="C45" i="15"/>
  <c r="B45" i="15"/>
  <c r="A45" i="15"/>
  <c r="F44" i="15"/>
  <c r="E44" i="15"/>
  <c r="D44" i="15"/>
  <c r="C44" i="15"/>
  <c r="B44" i="15"/>
  <c r="A44" i="15"/>
  <c r="F43" i="15"/>
  <c r="E43" i="15"/>
  <c r="D43" i="15"/>
  <c r="C43" i="15"/>
  <c r="B43" i="15"/>
  <c r="A43" i="15"/>
  <c r="F42" i="15"/>
  <c r="E42" i="15"/>
  <c r="D42" i="15"/>
  <c r="C42" i="15"/>
  <c r="B42" i="15"/>
  <c r="A42" i="15"/>
  <c r="F41" i="15"/>
  <c r="E41" i="15"/>
  <c r="D41" i="15"/>
  <c r="C41" i="15"/>
  <c r="B41" i="15"/>
  <c r="A41" i="15"/>
  <c r="F40" i="15"/>
  <c r="E40" i="15"/>
  <c r="D40" i="15"/>
  <c r="C40" i="15"/>
  <c r="B40" i="15"/>
  <c r="A40" i="15"/>
  <c r="F39" i="15"/>
  <c r="E39" i="15"/>
  <c r="D39" i="15"/>
  <c r="C39" i="15"/>
  <c r="B39" i="15"/>
  <c r="A39" i="15"/>
  <c r="F38" i="15"/>
  <c r="E38" i="15"/>
  <c r="D38" i="15"/>
  <c r="C38" i="15"/>
  <c r="B38" i="15"/>
  <c r="A38" i="15"/>
  <c r="F37" i="15"/>
  <c r="E37" i="15"/>
  <c r="D37" i="15"/>
  <c r="C37" i="15"/>
  <c r="B37" i="15"/>
  <c r="A37" i="15"/>
  <c r="F36" i="15"/>
  <c r="E36" i="15"/>
  <c r="D36" i="15"/>
  <c r="C36" i="15"/>
  <c r="B36" i="15"/>
  <c r="A36" i="15"/>
  <c r="F35" i="15"/>
  <c r="E35" i="15"/>
  <c r="D35" i="15"/>
  <c r="C35" i="15"/>
  <c r="B35" i="15"/>
  <c r="A35" i="15"/>
  <c r="F34" i="15"/>
  <c r="E34" i="15"/>
  <c r="D34" i="15"/>
  <c r="C34" i="15"/>
  <c r="B34" i="15"/>
  <c r="A34" i="15"/>
  <c r="F33" i="15"/>
  <c r="E33" i="15"/>
  <c r="D33" i="15"/>
  <c r="C33" i="15"/>
  <c r="B33" i="15"/>
  <c r="A33" i="15"/>
  <c r="F32" i="15"/>
  <c r="E32" i="15"/>
  <c r="D32" i="15"/>
  <c r="C32" i="15"/>
  <c r="B32" i="15"/>
  <c r="A32" i="15"/>
  <c r="F31" i="15"/>
  <c r="E31" i="15"/>
  <c r="D31" i="15"/>
  <c r="C31" i="15"/>
  <c r="B31" i="15"/>
  <c r="A31" i="15"/>
  <c r="F30" i="15"/>
  <c r="E30" i="15"/>
  <c r="D30" i="15"/>
  <c r="C30" i="15"/>
  <c r="B30" i="15"/>
  <c r="A30" i="15"/>
  <c r="F29" i="15"/>
  <c r="E29" i="15"/>
  <c r="D29" i="15"/>
  <c r="C29" i="15"/>
  <c r="B29" i="15"/>
  <c r="A29" i="15"/>
  <c r="F28" i="15"/>
  <c r="E28" i="15"/>
  <c r="D28" i="15"/>
  <c r="C28" i="15"/>
  <c r="B28" i="15"/>
  <c r="A28" i="15"/>
  <c r="F27" i="15"/>
  <c r="E27" i="15"/>
  <c r="D27" i="15"/>
  <c r="C27" i="15"/>
  <c r="B27" i="15"/>
  <c r="A27" i="15"/>
  <c r="F26" i="15"/>
  <c r="E26" i="15"/>
  <c r="D26" i="15"/>
  <c r="C26" i="15"/>
  <c r="B26" i="15"/>
  <c r="A26" i="15"/>
  <c r="F25" i="15"/>
  <c r="E25" i="15"/>
  <c r="D25" i="15"/>
  <c r="C25" i="15"/>
  <c r="B25" i="15"/>
  <c r="A25" i="15"/>
  <c r="F24" i="15"/>
  <c r="E24" i="15"/>
  <c r="D24" i="15"/>
  <c r="C24" i="15"/>
  <c r="B24" i="15"/>
  <c r="A24" i="15"/>
  <c r="F23" i="15"/>
  <c r="E23" i="15"/>
  <c r="D23" i="15"/>
  <c r="C23" i="15"/>
  <c r="B23" i="15"/>
  <c r="A23" i="15"/>
  <c r="F22" i="15"/>
  <c r="E22" i="15"/>
  <c r="D22" i="15"/>
  <c r="C22" i="15"/>
  <c r="B22" i="15"/>
  <c r="A22" i="15"/>
  <c r="F21" i="15"/>
  <c r="E21" i="15"/>
  <c r="D21" i="15"/>
  <c r="C21" i="15"/>
  <c r="B21" i="15"/>
  <c r="A21" i="15"/>
  <c r="F20" i="15"/>
  <c r="E20" i="15"/>
  <c r="D20" i="15"/>
  <c r="C20" i="15"/>
  <c r="B20" i="15"/>
  <c r="A20" i="15"/>
  <c r="F19" i="15"/>
  <c r="E19" i="15"/>
  <c r="D19" i="15"/>
  <c r="C19" i="15"/>
  <c r="B19" i="15"/>
  <c r="A19" i="15"/>
  <c r="F18" i="15"/>
  <c r="E18" i="15"/>
  <c r="D18" i="15"/>
  <c r="C18" i="15"/>
  <c r="B18" i="15"/>
  <c r="A18" i="15"/>
  <c r="F17" i="15"/>
  <c r="E17" i="15"/>
  <c r="D17" i="15"/>
  <c r="C17" i="15"/>
  <c r="B17" i="15"/>
  <c r="A17" i="15"/>
  <c r="F16" i="15"/>
  <c r="E16" i="15"/>
  <c r="D16" i="15"/>
  <c r="C16" i="15"/>
  <c r="B16" i="15"/>
  <c r="A16" i="15"/>
  <c r="F15" i="15"/>
  <c r="E15" i="15"/>
  <c r="D15" i="15"/>
  <c r="C15" i="15"/>
  <c r="B15" i="15"/>
  <c r="A15" i="15"/>
  <c r="A7" i="15"/>
  <c r="D6" i="15"/>
  <c r="F131" i="14"/>
  <c r="E131" i="14"/>
  <c r="D131" i="14"/>
  <c r="C131" i="14"/>
  <c r="B131" i="14"/>
  <c r="A131" i="14"/>
  <c r="F130" i="14"/>
  <c r="E130" i="14"/>
  <c r="D130" i="14"/>
  <c r="C130" i="14"/>
  <c r="B130" i="14"/>
  <c r="A130" i="14"/>
  <c r="F129" i="14"/>
  <c r="E129" i="14"/>
  <c r="D129" i="14"/>
  <c r="C129" i="14"/>
  <c r="B129" i="14"/>
  <c r="A129" i="14"/>
  <c r="F128" i="14"/>
  <c r="E128" i="14"/>
  <c r="D128" i="14"/>
  <c r="C128" i="14"/>
  <c r="B128" i="14"/>
  <c r="A128" i="14"/>
  <c r="F127" i="14"/>
  <c r="E127" i="14"/>
  <c r="D127" i="14"/>
  <c r="C127" i="14"/>
  <c r="B127" i="14"/>
  <c r="A127" i="14"/>
  <c r="F126" i="14"/>
  <c r="E126" i="14"/>
  <c r="D126" i="14"/>
  <c r="C126" i="14"/>
  <c r="B126" i="14"/>
  <c r="A126" i="14"/>
  <c r="F125" i="14"/>
  <c r="E125" i="14"/>
  <c r="D125" i="14"/>
  <c r="C125" i="14"/>
  <c r="B125" i="14"/>
  <c r="A125" i="14"/>
  <c r="F124" i="14"/>
  <c r="E124" i="14"/>
  <c r="D124" i="14"/>
  <c r="C124" i="14"/>
  <c r="B124" i="14"/>
  <c r="A124" i="14"/>
  <c r="F123" i="14"/>
  <c r="E123" i="14"/>
  <c r="D123" i="14"/>
  <c r="C123" i="14"/>
  <c r="B123" i="14"/>
  <c r="A123" i="14"/>
  <c r="F122" i="14"/>
  <c r="E122" i="14"/>
  <c r="D122" i="14"/>
  <c r="C122" i="14"/>
  <c r="B122" i="14"/>
  <c r="A122" i="14"/>
  <c r="F121" i="14"/>
  <c r="E121" i="14"/>
  <c r="D121" i="14"/>
  <c r="C121" i="14"/>
  <c r="B121" i="14"/>
  <c r="A121" i="14"/>
  <c r="F120" i="14"/>
  <c r="E120" i="14"/>
  <c r="D120" i="14"/>
  <c r="C120" i="14"/>
  <c r="B120" i="14"/>
  <c r="A120" i="14"/>
  <c r="F119" i="14"/>
  <c r="E119" i="14"/>
  <c r="D119" i="14"/>
  <c r="C119" i="14"/>
  <c r="B119" i="14"/>
  <c r="A119" i="14"/>
  <c r="F118" i="14"/>
  <c r="E118" i="14"/>
  <c r="D118" i="14"/>
  <c r="C118" i="14"/>
  <c r="B118" i="14"/>
  <c r="A118" i="14"/>
  <c r="F117" i="14"/>
  <c r="E117" i="14"/>
  <c r="D117" i="14"/>
  <c r="C117" i="14"/>
  <c r="B117" i="14"/>
  <c r="A117" i="14"/>
  <c r="F116" i="14"/>
  <c r="E116" i="14"/>
  <c r="D116" i="14"/>
  <c r="C116" i="14"/>
  <c r="B116" i="14"/>
  <c r="A116" i="14"/>
  <c r="F115" i="14"/>
  <c r="E115" i="14"/>
  <c r="D115" i="14"/>
  <c r="C115" i="14"/>
  <c r="B115" i="14"/>
  <c r="A115" i="14"/>
  <c r="F114" i="14"/>
  <c r="E114" i="14"/>
  <c r="D114" i="14"/>
  <c r="C114" i="14"/>
  <c r="B114" i="14"/>
  <c r="A114" i="14"/>
  <c r="F113" i="14"/>
  <c r="E113" i="14"/>
  <c r="D113" i="14"/>
  <c r="C113" i="14"/>
  <c r="B113" i="14"/>
  <c r="A113" i="14"/>
  <c r="F112" i="14"/>
  <c r="E112" i="14"/>
  <c r="D112" i="14"/>
  <c r="C112" i="14"/>
  <c r="B112" i="14"/>
  <c r="A112" i="14"/>
  <c r="F111" i="14"/>
  <c r="E111" i="14"/>
  <c r="D111" i="14"/>
  <c r="C111" i="14"/>
  <c r="B111" i="14"/>
  <c r="A111" i="14"/>
  <c r="F110" i="14"/>
  <c r="E110" i="14"/>
  <c r="D110" i="14"/>
  <c r="C110" i="14"/>
  <c r="B110" i="14"/>
  <c r="A110" i="14"/>
  <c r="F109" i="14"/>
  <c r="E109" i="14"/>
  <c r="D109" i="14"/>
  <c r="C109" i="14"/>
  <c r="B109" i="14"/>
  <c r="A109" i="14"/>
  <c r="F108" i="14"/>
  <c r="E108" i="14"/>
  <c r="D108" i="14"/>
  <c r="C108" i="14"/>
  <c r="B108" i="14"/>
  <c r="A108" i="14"/>
  <c r="F107" i="14"/>
  <c r="E107" i="14"/>
  <c r="D107" i="14"/>
  <c r="C107" i="14"/>
  <c r="B107" i="14"/>
  <c r="A107" i="14"/>
  <c r="F106" i="14"/>
  <c r="E106" i="14"/>
  <c r="D106" i="14"/>
  <c r="C106" i="14"/>
  <c r="B106" i="14"/>
  <c r="A106" i="14"/>
  <c r="F105" i="14"/>
  <c r="E105" i="14"/>
  <c r="D105" i="14"/>
  <c r="C105" i="14"/>
  <c r="B105" i="14"/>
  <c r="A105" i="14"/>
  <c r="F104" i="14"/>
  <c r="E104" i="14"/>
  <c r="D104" i="14"/>
  <c r="C104" i="14"/>
  <c r="B104" i="14"/>
  <c r="A104" i="14"/>
  <c r="F103" i="14"/>
  <c r="E103" i="14"/>
  <c r="D103" i="14"/>
  <c r="C103" i="14"/>
  <c r="B103" i="14"/>
  <c r="A103" i="14"/>
  <c r="F102" i="14"/>
  <c r="E102" i="14"/>
  <c r="D102" i="14"/>
  <c r="C102" i="14"/>
  <c r="B102" i="14"/>
  <c r="A102" i="14"/>
  <c r="F101" i="14"/>
  <c r="E101" i="14"/>
  <c r="D101" i="14"/>
  <c r="C101" i="14"/>
  <c r="B101" i="14"/>
  <c r="A101" i="14"/>
  <c r="F100" i="14"/>
  <c r="E100" i="14"/>
  <c r="D100" i="14"/>
  <c r="C100" i="14"/>
  <c r="B100" i="14"/>
  <c r="A100" i="14"/>
  <c r="F99" i="14"/>
  <c r="E99" i="14"/>
  <c r="D99" i="14"/>
  <c r="C99" i="14"/>
  <c r="B99" i="14"/>
  <c r="A99" i="14"/>
  <c r="F98" i="14"/>
  <c r="E98" i="14"/>
  <c r="D98" i="14"/>
  <c r="C98" i="14"/>
  <c r="B98" i="14"/>
  <c r="A98" i="14"/>
  <c r="F97" i="14"/>
  <c r="E97" i="14"/>
  <c r="D97" i="14"/>
  <c r="C97" i="14"/>
  <c r="B97" i="14"/>
  <c r="A97" i="14"/>
  <c r="F96" i="14"/>
  <c r="E96" i="14"/>
  <c r="D96" i="14"/>
  <c r="C96" i="14"/>
  <c r="B96" i="14"/>
  <c r="A96" i="14"/>
  <c r="F95" i="14"/>
  <c r="E95" i="14"/>
  <c r="D95" i="14"/>
  <c r="C95" i="14"/>
  <c r="B95" i="14"/>
  <c r="A95" i="14"/>
  <c r="F94" i="14"/>
  <c r="E94" i="14"/>
  <c r="D94" i="14"/>
  <c r="C94" i="14"/>
  <c r="B94" i="14"/>
  <c r="A94" i="14"/>
  <c r="F93" i="14"/>
  <c r="E93" i="14"/>
  <c r="D93" i="14"/>
  <c r="C93" i="14"/>
  <c r="B93" i="14"/>
  <c r="A93" i="14"/>
  <c r="F92" i="14"/>
  <c r="E92" i="14"/>
  <c r="D92" i="14"/>
  <c r="C92" i="14"/>
  <c r="B92" i="14"/>
  <c r="A92" i="14"/>
  <c r="F91" i="14"/>
  <c r="E91" i="14"/>
  <c r="D91" i="14"/>
  <c r="C91" i="14"/>
  <c r="B91" i="14"/>
  <c r="A91" i="14"/>
  <c r="F90" i="14"/>
  <c r="E90" i="14"/>
  <c r="D90" i="14"/>
  <c r="C90" i="14"/>
  <c r="B90" i="14"/>
  <c r="A90" i="14"/>
  <c r="F89" i="14"/>
  <c r="E89" i="14"/>
  <c r="D89" i="14"/>
  <c r="C89" i="14"/>
  <c r="B89" i="14"/>
  <c r="A89" i="14"/>
  <c r="F88" i="14"/>
  <c r="E88" i="14"/>
  <c r="D88" i="14"/>
  <c r="C88" i="14"/>
  <c r="B88" i="14"/>
  <c r="A88" i="14"/>
  <c r="F87" i="14"/>
  <c r="E87" i="14"/>
  <c r="D87" i="14"/>
  <c r="C87" i="14"/>
  <c r="B87" i="14"/>
  <c r="A87" i="14"/>
  <c r="F86" i="14"/>
  <c r="E86" i="14"/>
  <c r="D86" i="14"/>
  <c r="C86" i="14"/>
  <c r="B86" i="14"/>
  <c r="A86" i="14"/>
  <c r="F85" i="14"/>
  <c r="E85" i="14"/>
  <c r="D85" i="14"/>
  <c r="C85" i="14"/>
  <c r="B85" i="14"/>
  <c r="A85" i="14"/>
  <c r="F84" i="14"/>
  <c r="E84" i="14"/>
  <c r="D84" i="14"/>
  <c r="C84" i="14"/>
  <c r="B84" i="14"/>
  <c r="A84" i="14"/>
  <c r="F83" i="14"/>
  <c r="E83" i="14"/>
  <c r="D83" i="14"/>
  <c r="C83" i="14"/>
  <c r="B83" i="14"/>
  <c r="A83" i="14"/>
  <c r="F82" i="14"/>
  <c r="E82" i="14"/>
  <c r="D82" i="14"/>
  <c r="C82" i="14"/>
  <c r="B82" i="14"/>
  <c r="A82" i="14"/>
  <c r="F81" i="14"/>
  <c r="E81" i="14"/>
  <c r="D81" i="14"/>
  <c r="C81" i="14"/>
  <c r="B81" i="14"/>
  <c r="A81" i="14"/>
  <c r="F80" i="14"/>
  <c r="E80" i="14"/>
  <c r="D80" i="14"/>
  <c r="C80" i="14"/>
  <c r="B80" i="14"/>
  <c r="A80" i="14"/>
  <c r="F79" i="14"/>
  <c r="E79" i="14"/>
  <c r="D79" i="14"/>
  <c r="C79" i="14"/>
  <c r="B79" i="14"/>
  <c r="A79" i="14"/>
  <c r="F78" i="14"/>
  <c r="E78" i="14"/>
  <c r="D78" i="14"/>
  <c r="C78" i="14"/>
  <c r="B78" i="14"/>
  <c r="A78" i="14"/>
  <c r="F77" i="14"/>
  <c r="E77" i="14"/>
  <c r="D77" i="14"/>
  <c r="C77" i="14"/>
  <c r="B77" i="14"/>
  <c r="A77" i="14"/>
  <c r="F76" i="14"/>
  <c r="E76" i="14"/>
  <c r="D76" i="14"/>
  <c r="C76" i="14"/>
  <c r="B76" i="14"/>
  <c r="A76" i="14"/>
  <c r="F75" i="14"/>
  <c r="E75" i="14"/>
  <c r="D75" i="14"/>
  <c r="C75" i="14"/>
  <c r="B75" i="14"/>
  <c r="A75" i="14"/>
  <c r="F74" i="14"/>
  <c r="E74" i="14"/>
  <c r="D74" i="14"/>
  <c r="C74" i="14"/>
  <c r="B74" i="14"/>
  <c r="A74" i="14"/>
  <c r="F73" i="14"/>
  <c r="E73" i="14"/>
  <c r="D73" i="14"/>
  <c r="C73" i="14"/>
  <c r="B73" i="14"/>
  <c r="A73" i="14"/>
  <c r="F72" i="14"/>
  <c r="E72" i="14"/>
  <c r="D72" i="14"/>
  <c r="C72" i="14"/>
  <c r="B72" i="14"/>
  <c r="A72" i="14"/>
  <c r="F71" i="14"/>
  <c r="E71" i="14"/>
  <c r="D71" i="14"/>
  <c r="C71" i="14"/>
  <c r="B71" i="14"/>
  <c r="A71" i="14"/>
  <c r="F70" i="14"/>
  <c r="E70" i="14"/>
  <c r="D70" i="14"/>
  <c r="C70" i="14"/>
  <c r="B70" i="14"/>
  <c r="A70" i="14"/>
  <c r="F69" i="14"/>
  <c r="E69" i="14"/>
  <c r="D69" i="14"/>
  <c r="C69" i="14"/>
  <c r="B69" i="14"/>
  <c r="A69" i="14"/>
  <c r="F68" i="14"/>
  <c r="E68" i="14"/>
  <c r="D68" i="14"/>
  <c r="C68" i="14"/>
  <c r="B68" i="14"/>
  <c r="A68" i="14"/>
  <c r="F67" i="14"/>
  <c r="E67" i="14"/>
  <c r="D67" i="14"/>
  <c r="C67" i="14"/>
  <c r="B67" i="14"/>
  <c r="A67" i="14"/>
  <c r="F66" i="14"/>
  <c r="E66" i="14"/>
  <c r="D66" i="14"/>
  <c r="C66" i="14"/>
  <c r="B66" i="14"/>
  <c r="A66" i="14"/>
  <c r="F65" i="14"/>
  <c r="E65" i="14"/>
  <c r="D65" i="14"/>
  <c r="C65" i="14"/>
  <c r="B65" i="14"/>
  <c r="A65" i="14"/>
  <c r="F64" i="14"/>
  <c r="E64" i="14"/>
  <c r="D64" i="14"/>
  <c r="C64" i="14"/>
  <c r="B64" i="14"/>
  <c r="A64" i="14"/>
  <c r="F63" i="14"/>
  <c r="E63" i="14"/>
  <c r="D63" i="14"/>
  <c r="C63" i="14"/>
  <c r="B63" i="14"/>
  <c r="A63" i="14"/>
  <c r="F62" i="14"/>
  <c r="E62" i="14"/>
  <c r="D62" i="14"/>
  <c r="C62" i="14"/>
  <c r="B62" i="14"/>
  <c r="A62" i="14"/>
  <c r="F61" i="14"/>
  <c r="E61" i="14"/>
  <c r="D61" i="14"/>
  <c r="C61" i="14"/>
  <c r="B61" i="14"/>
  <c r="A61" i="14"/>
  <c r="F60" i="14"/>
  <c r="E60" i="14"/>
  <c r="D60" i="14"/>
  <c r="C60" i="14"/>
  <c r="B60" i="14"/>
  <c r="A60" i="14"/>
  <c r="F59" i="14"/>
  <c r="E59" i="14"/>
  <c r="D59" i="14"/>
  <c r="C59" i="14"/>
  <c r="B59" i="14"/>
  <c r="A59" i="14"/>
  <c r="F58" i="14"/>
  <c r="E58" i="14"/>
  <c r="D58" i="14"/>
  <c r="C58" i="14"/>
  <c r="B58" i="14"/>
  <c r="A58" i="14"/>
  <c r="F57" i="14"/>
  <c r="E57" i="14"/>
  <c r="D57" i="14"/>
  <c r="C57" i="14"/>
  <c r="B57" i="14"/>
  <c r="A57" i="14"/>
  <c r="F56" i="14"/>
  <c r="E56" i="14"/>
  <c r="D56" i="14"/>
  <c r="C56" i="14"/>
  <c r="B56" i="14"/>
  <c r="A56" i="14"/>
  <c r="F55" i="14"/>
  <c r="E55" i="14"/>
  <c r="D55" i="14"/>
  <c r="C55" i="14"/>
  <c r="B55" i="14"/>
  <c r="A55" i="14"/>
  <c r="F54" i="14"/>
  <c r="E54" i="14"/>
  <c r="D54" i="14"/>
  <c r="C54" i="14"/>
  <c r="B54" i="14"/>
  <c r="A54" i="14"/>
  <c r="F53" i="14"/>
  <c r="E53" i="14"/>
  <c r="D53" i="14"/>
  <c r="C53" i="14"/>
  <c r="B53" i="14"/>
  <c r="A53" i="14"/>
  <c r="F52" i="14"/>
  <c r="E52" i="14"/>
  <c r="D52" i="14"/>
  <c r="C52" i="14"/>
  <c r="B52" i="14"/>
  <c r="A52" i="14"/>
  <c r="F51" i="14"/>
  <c r="E51" i="14"/>
  <c r="D51" i="14"/>
  <c r="C51" i="14"/>
  <c r="B51" i="14"/>
  <c r="A51" i="14"/>
  <c r="F50" i="14"/>
  <c r="E50" i="14"/>
  <c r="D50" i="14"/>
  <c r="C50" i="14"/>
  <c r="B50" i="14"/>
  <c r="A50" i="14"/>
  <c r="F49" i="14"/>
  <c r="E49" i="14"/>
  <c r="D49" i="14"/>
  <c r="C49" i="14"/>
  <c r="B49" i="14"/>
  <c r="A49" i="14"/>
  <c r="F48" i="14"/>
  <c r="E48" i="14"/>
  <c r="D48" i="14"/>
  <c r="C48" i="14"/>
  <c r="B48" i="14"/>
  <c r="A48" i="14"/>
  <c r="F47" i="14"/>
  <c r="E47" i="14"/>
  <c r="D47" i="14"/>
  <c r="C47" i="14"/>
  <c r="B47" i="14"/>
  <c r="A47" i="14"/>
  <c r="F46" i="14"/>
  <c r="E46" i="14"/>
  <c r="D46" i="14"/>
  <c r="C46" i="14"/>
  <c r="B46" i="14"/>
  <c r="A46" i="14"/>
  <c r="F45" i="14"/>
  <c r="E45" i="14"/>
  <c r="D45" i="14"/>
  <c r="C45" i="14"/>
  <c r="B45" i="14"/>
  <c r="A45" i="14"/>
  <c r="F44" i="14"/>
  <c r="E44" i="14"/>
  <c r="D44" i="14"/>
  <c r="C44" i="14"/>
  <c r="B44" i="14"/>
  <c r="A44" i="14"/>
  <c r="F43" i="14"/>
  <c r="E43" i="14"/>
  <c r="D43" i="14"/>
  <c r="C43" i="14"/>
  <c r="B43" i="14"/>
  <c r="A43" i="14"/>
  <c r="F42" i="14"/>
  <c r="E42" i="14"/>
  <c r="D42" i="14"/>
  <c r="C42" i="14"/>
  <c r="B42" i="14"/>
  <c r="A42" i="14"/>
  <c r="F41" i="14"/>
  <c r="E41" i="14"/>
  <c r="D41" i="14"/>
  <c r="C41" i="14"/>
  <c r="B41" i="14"/>
  <c r="A41" i="14"/>
  <c r="F40" i="14"/>
  <c r="E40" i="14"/>
  <c r="D40" i="14"/>
  <c r="C40" i="14"/>
  <c r="B40" i="14"/>
  <c r="A40" i="14"/>
  <c r="F39" i="14"/>
  <c r="E39" i="14"/>
  <c r="D39" i="14"/>
  <c r="C39" i="14"/>
  <c r="B39" i="14"/>
  <c r="A39" i="14"/>
  <c r="F38" i="14"/>
  <c r="E38" i="14"/>
  <c r="D38" i="14"/>
  <c r="C38" i="14"/>
  <c r="B38" i="14"/>
  <c r="A38" i="14"/>
  <c r="F37" i="14"/>
  <c r="E37" i="14"/>
  <c r="D37" i="14"/>
  <c r="C37" i="14"/>
  <c r="B37" i="14"/>
  <c r="A37" i="14"/>
  <c r="F36" i="14"/>
  <c r="E36" i="14"/>
  <c r="D36" i="14"/>
  <c r="C36" i="14"/>
  <c r="B36" i="14"/>
  <c r="A36" i="14"/>
  <c r="F35" i="14"/>
  <c r="E35" i="14"/>
  <c r="D35" i="14"/>
  <c r="C35" i="14"/>
  <c r="B35" i="14"/>
  <c r="A35" i="14"/>
  <c r="F34" i="14"/>
  <c r="E34" i="14"/>
  <c r="D34" i="14"/>
  <c r="C34" i="14"/>
  <c r="B34" i="14"/>
  <c r="A34" i="14"/>
  <c r="F33" i="14"/>
  <c r="E33" i="14"/>
  <c r="D33" i="14"/>
  <c r="C33" i="14"/>
  <c r="B33" i="14"/>
  <c r="A33" i="14"/>
  <c r="F32" i="14"/>
  <c r="E32" i="14"/>
  <c r="D32" i="14"/>
  <c r="C32" i="14"/>
  <c r="B32" i="14"/>
  <c r="A32" i="14"/>
  <c r="F31" i="14"/>
  <c r="E31" i="14"/>
  <c r="D31" i="14"/>
  <c r="C31" i="14"/>
  <c r="B31" i="14"/>
  <c r="A31" i="14"/>
  <c r="F30" i="14"/>
  <c r="E30" i="14"/>
  <c r="D30" i="14"/>
  <c r="C30" i="14"/>
  <c r="B30" i="14"/>
  <c r="A30" i="14"/>
  <c r="F29" i="14"/>
  <c r="E29" i="14"/>
  <c r="D29" i="14"/>
  <c r="C29" i="14"/>
  <c r="B29" i="14"/>
  <c r="A29" i="14"/>
  <c r="F28" i="14"/>
  <c r="E28" i="14"/>
  <c r="D28" i="14"/>
  <c r="C28" i="14"/>
  <c r="B28" i="14"/>
  <c r="A28" i="14"/>
  <c r="F27" i="14"/>
  <c r="E27" i="14"/>
  <c r="D27" i="14"/>
  <c r="C27" i="14"/>
  <c r="B27" i="14"/>
  <c r="A27" i="14"/>
  <c r="F26" i="14"/>
  <c r="E26" i="14"/>
  <c r="D26" i="14"/>
  <c r="C26" i="14"/>
  <c r="B26" i="14"/>
  <c r="A26" i="14"/>
  <c r="F25" i="14"/>
  <c r="E25" i="14"/>
  <c r="D25" i="14"/>
  <c r="C25" i="14"/>
  <c r="B25" i="14"/>
  <c r="A25" i="14"/>
  <c r="F24" i="14"/>
  <c r="E24" i="14"/>
  <c r="D24" i="14"/>
  <c r="C24" i="14"/>
  <c r="B24" i="14"/>
  <c r="A24" i="14"/>
  <c r="F23" i="14"/>
  <c r="E23" i="14"/>
  <c r="D23" i="14"/>
  <c r="C23" i="14"/>
  <c r="B23" i="14"/>
  <c r="A23" i="14"/>
  <c r="F22" i="14"/>
  <c r="E22" i="14"/>
  <c r="D22" i="14"/>
  <c r="C22" i="14"/>
  <c r="B22" i="14"/>
  <c r="A22" i="14"/>
  <c r="F21" i="14"/>
  <c r="E21" i="14"/>
  <c r="D21" i="14"/>
  <c r="C21" i="14"/>
  <c r="B21" i="14"/>
  <c r="A21" i="14"/>
  <c r="F20" i="14"/>
  <c r="E20" i="14"/>
  <c r="D20" i="14"/>
  <c r="C20" i="14"/>
  <c r="B20" i="14"/>
  <c r="A20" i="14"/>
  <c r="F19" i="14"/>
  <c r="E19" i="14"/>
  <c r="D19" i="14"/>
  <c r="C19" i="14"/>
  <c r="B19" i="14"/>
  <c r="A19" i="14"/>
  <c r="F18" i="14"/>
  <c r="E18" i="14"/>
  <c r="D18" i="14"/>
  <c r="C18" i="14"/>
  <c r="B18" i="14"/>
  <c r="A18" i="14"/>
  <c r="F17" i="14"/>
  <c r="E17" i="14"/>
  <c r="D17" i="14"/>
  <c r="C17" i="14"/>
  <c r="B17" i="14"/>
  <c r="A17" i="14"/>
  <c r="F16" i="14"/>
  <c r="E16" i="14"/>
  <c r="D16" i="14"/>
  <c r="C16" i="14"/>
  <c r="B16" i="14"/>
  <c r="A16" i="14"/>
  <c r="F15" i="14"/>
  <c r="E15" i="14"/>
  <c r="D15" i="14"/>
  <c r="C15" i="14"/>
  <c r="B15" i="14"/>
  <c r="A15" i="14"/>
  <c r="A7" i="14"/>
  <c r="D6" i="14"/>
  <c r="F131" i="13"/>
  <c r="E131" i="13"/>
  <c r="D131" i="13"/>
  <c r="C131" i="13"/>
  <c r="B131" i="13"/>
  <c r="A131" i="13"/>
  <c r="F130" i="13"/>
  <c r="E130" i="13"/>
  <c r="D130" i="13"/>
  <c r="C130" i="13"/>
  <c r="B130" i="13"/>
  <c r="A130" i="13"/>
  <c r="F129" i="13"/>
  <c r="E129" i="13"/>
  <c r="D129" i="13"/>
  <c r="C129" i="13"/>
  <c r="B129" i="13"/>
  <c r="A129" i="13"/>
  <c r="F128" i="13"/>
  <c r="E128" i="13"/>
  <c r="D128" i="13"/>
  <c r="C128" i="13"/>
  <c r="B128" i="13"/>
  <c r="A128" i="13"/>
  <c r="F127" i="13"/>
  <c r="E127" i="13"/>
  <c r="D127" i="13"/>
  <c r="C127" i="13"/>
  <c r="B127" i="13"/>
  <c r="A127" i="13"/>
  <c r="F126" i="13"/>
  <c r="E126" i="13"/>
  <c r="D126" i="13"/>
  <c r="C126" i="13"/>
  <c r="B126" i="13"/>
  <c r="A126" i="13"/>
  <c r="F125" i="13"/>
  <c r="E125" i="13"/>
  <c r="D125" i="13"/>
  <c r="C125" i="13"/>
  <c r="B125" i="13"/>
  <c r="A125" i="13"/>
  <c r="F124" i="13"/>
  <c r="E124" i="13"/>
  <c r="D124" i="13"/>
  <c r="C124" i="13"/>
  <c r="B124" i="13"/>
  <c r="A124" i="13"/>
  <c r="F123" i="13"/>
  <c r="E123" i="13"/>
  <c r="D123" i="13"/>
  <c r="C123" i="13"/>
  <c r="B123" i="13"/>
  <c r="A123" i="13"/>
  <c r="F122" i="13"/>
  <c r="E122" i="13"/>
  <c r="D122" i="13"/>
  <c r="C122" i="13"/>
  <c r="B122" i="13"/>
  <c r="A122" i="13"/>
  <c r="F121" i="13"/>
  <c r="E121" i="13"/>
  <c r="D121" i="13"/>
  <c r="C121" i="13"/>
  <c r="B121" i="13"/>
  <c r="A121" i="13"/>
  <c r="F120" i="13"/>
  <c r="E120" i="13"/>
  <c r="D120" i="13"/>
  <c r="C120" i="13"/>
  <c r="B120" i="13"/>
  <c r="A120" i="13"/>
  <c r="F119" i="13"/>
  <c r="E119" i="13"/>
  <c r="D119" i="13"/>
  <c r="C119" i="13"/>
  <c r="B119" i="13"/>
  <c r="A119" i="13"/>
  <c r="F118" i="13"/>
  <c r="E118" i="13"/>
  <c r="D118" i="13"/>
  <c r="C118" i="13"/>
  <c r="B118" i="13"/>
  <c r="A118" i="13"/>
  <c r="F117" i="13"/>
  <c r="E117" i="13"/>
  <c r="D117" i="13"/>
  <c r="C117" i="13"/>
  <c r="B117" i="13"/>
  <c r="A117" i="13"/>
  <c r="F116" i="13"/>
  <c r="E116" i="13"/>
  <c r="D116" i="13"/>
  <c r="C116" i="13"/>
  <c r="B116" i="13"/>
  <c r="A116" i="13"/>
  <c r="F115" i="13"/>
  <c r="E115" i="13"/>
  <c r="D115" i="13"/>
  <c r="C115" i="13"/>
  <c r="B115" i="13"/>
  <c r="A115" i="13"/>
  <c r="F114" i="13"/>
  <c r="E114" i="13"/>
  <c r="D114" i="13"/>
  <c r="C114" i="13"/>
  <c r="B114" i="13"/>
  <c r="A114" i="13"/>
  <c r="F113" i="13"/>
  <c r="E113" i="13"/>
  <c r="D113" i="13"/>
  <c r="C113" i="13"/>
  <c r="B113" i="13"/>
  <c r="A113" i="13"/>
  <c r="F112" i="13"/>
  <c r="E112" i="13"/>
  <c r="D112" i="13"/>
  <c r="C112" i="13"/>
  <c r="B112" i="13"/>
  <c r="A112" i="13"/>
  <c r="F111" i="13"/>
  <c r="E111" i="13"/>
  <c r="D111" i="13"/>
  <c r="C111" i="13"/>
  <c r="B111" i="13"/>
  <c r="A111" i="13"/>
  <c r="F110" i="13"/>
  <c r="E110" i="13"/>
  <c r="D110" i="13"/>
  <c r="C110" i="13"/>
  <c r="B110" i="13"/>
  <c r="A110" i="13"/>
  <c r="F109" i="13"/>
  <c r="E109" i="13"/>
  <c r="D109" i="13"/>
  <c r="C109" i="13"/>
  <c r="B109" i="13"/>
  <c r="A109" i="13"/>
  <c r="F108" i="13"/>
  <c r="E108" i="13"/>
  <c r="D108" i="13"/>
  <c r="C108" i="13"/>
  <c r="B108" i="13"/>
  <c r="A108" i="13"/>
  <c r="F107" i="13"/>
  <c r="E107" i="13"/>
  <c r="D107" i="13"/>
  <c r="C107" i="13"/>
  <c r="B107" i="13"/>
  <c r="A107" i="13"/>
  <c r="F106" i="13"/>
  <c r="E106" i="13"/>
  <c r="D106" i="13"/>
  <c r="C106" i="13"/>
  <c r="B106" i="13"/>
  <c r="A106" i="13"/>
  <c r="F105" i="13"/>
  <c r="E105" i="13"/>
  <c r="D105" i="13"/>
  <c r="C105" i="13"/>
  <c r="B105" i="13"/>
  <c r="A105" i="13"/>
  <c r="F104" i="13"/>
  <c r="E104" i="13"/>
  <c r="D104" i="13"/>
  <c r="C104" i="13"/>
  <c r="B104" i="13"/>
  <c r="A104" i="13"/>
  <c r="F103" i="13"/>
  <c r="E103" i="13"/>
  <c r="D103" i="13"/>
  <c r="C103" i="13"/>
  <c r="B103" i="13"/>
  <c r="A103" i="13"/>
  <c r="F102" i="13"/>
  <c r="E102" i="13"/>
  <c r="D102" i="13"/>
  <c r="C102" i="13"/>
  <c r="B102" i="13"/>
  <c r="A102" i="13"/>
  <c r="F101" i="13"/>
  <c r="E101" i="13"/>
  <c r="D101" i="13"/>
  <c r="C101" i="13"/>
  <c r="B101" i="13"/>
  <c r="A101" i="13"/>
  <c r="F100" i="13"/>
  <c r="E100" i="13"/>
  <c r="D100" i="13"/>
  <c r="C100" i="13"/>
  <c r="B100" i="13"/>
  <c r="A100" i="13"/>
  <c r="F99" i="13"/>
  <c r="E99" i="13"/>
  <c r="D99" i="13"/>
  <c r="C99" i="13"/>
  <c r="B99" i="13"/>
  <c r="A99" i="13"/>
  <c r="F98" i="13"/>
  <c r="E98" i="13"/>
  <c r="D98" i="13"/>
  <c r="C98" i="13"/>
  <c r="B98" i="13"/>
  <c r="A98" i="13"/>
  <c r="F97" i="13"/>
  <c r="E97" i="13"/>
  <c r="D97" i="13"/>
  <c r="C97" i="13"/>
  <c r="B97" i="13"/>
  <c r="A97" i="13"/>
  <c r="F96" i="13"/>
  <c r="E96" i="13"/>
  <c r="D96" i="13"/>
  <c r="C96" i="13"/>
  <c r="B96" i="13"/>
  <c r="A96" i="13"/>
  <c r="F95" i="13"/>
  <c r="E95" i="13"/>
  <c r="D95" i="13"/>
  <c r="C95" i="13"/>
  <c r="B95" i="13"/>
  <c r="A95" i="13"/>
  <c r="F94" i="13"/>
  <c r="E94" i="13"/>
  <c r="D94" i="13"/>
  <c r="C94" i="13"/>
  <c r="B94" i="13"/>
  <c r="A94" i="13"/>
  <c r="F93" i="13"/>
  <c r="E93" i="13"/>
  <c r="D93" i="13"/>
  <c r="C93" i="13"/>
  <c r="B93" i="13"/>
  <c r="A93" i="13"/>
  <c r="F92" i="13"/>
  <c r="E92" i="13"/>
  <c r="D92" i="13"/>
  <c r="C92" i="13"/>
  <c r="B92" i="13"/>
  <c r="A92" i="13"/>
  <c r="F91" i="13"/>
  <c r="E91" i="13"/>
  <c r="D91" i="13"/>
  <c r="C91" i="13"/>
  <c r="B91" i="13"/>
  <c r="A91" i="13"/>
  <c r="F90" i="13"/>
  <c r="E90" i="13"/>
  <c r="D90" i="13"/>
  <c r="C90" i="13"/>
  <c r="B90" i="13"/>
  <c r="A90" i="13"/>
  <c r="F89" i="13"/>
  <c r="E89" i="13"/>
  <c r="D89" i="13"/>
  <c r="C89" i="13"/>
  <c r="B89" i="13"/>
  <c r="A89" i="13"/>
  <c r="F88" i="13"/>
  <c r="E88" i="13"/>
  <c r="D88" i="13"/>
  <c r="C88" i="13"/>
  <c r="B88" i="13"/>
  <c r="A88" i="13"/>
  <c r="F87" i="13"/>
  <c r="E87" i="13"/>
  <c r="D87" i="13"/>
  <c r="C87" i="13"/>
  <c r="B87" i="13"/>
  <c r="A87" i="13"/>
  <c r="F86" i="13"/>
  <c r="E86" i="13"/>
  <c r="D86" i="13"/>
  <c r="C86" i="13"/>
  <c r="B86" i="13"/>
  <c r="A86" i="13"/>
  <c r="F85" i="13"/>
  <c r="E85" i="13"/>
  <c r="D85" i="13"/>
  <c r="C85" i="13"/>
  <c r="B85" i="13"/>
  <c r="A85" i="13"/>
  <c r="F84" i="13"/>
  <c r="E84" i="13"/>
  <c r="D84" i="13"/>
  <c r="C84" i="13"/>
  <c r="B84" i="13"/>
  <c r="A84" i="13"/>
  <c r="F83" i="13"/>
  <c r="E83" i="13"/>
  <c r="D83" i="13"/>
  <c r="C83" i="13"/>
  <c r="B83" i="13"/>
  <c r="A83" i="13"/>
  <c r="F82" i="13"/>
  <c r="E82" i="13"/>
  <c r="D82" i="13"/>
  <c r="C82" i="13"/>
  <c r="B82" i="13"/>
  <c r="A82" i="13"/>
  <c r="F81" i="13"/>
  <c r="E81" i="13"/>
  <c r="D81" i="13"/>
  <c r="C81" i="13"/>
  <c r="B81" i="13"/>
  <c r="A81" i="13"/>
  <c r="F80" i="13"/>
  <c r="E80" i="13"/>
  <c r="D80" i="13"/>
  <c r="C80" i="13"/>
  <c r="B80" i="13"/>
  <c r="A80" i="13"/>
  <c r="F79" i="13"/>
  <c r="E79" i="13"/>
  <c r="D79" i="13"/>
  <c r="C79" i="13"/>
  <c r="B79" i="13"/>
  <c r="A79" i="13"/>
  <c r="F78" i="13"/>
  <c r="E78" i="13"/>
  <c r="D78" i="13"/>
  <c r="C78" i="13"/>
  <c r="B78" i="13"/>
  <c r="A78" i="13"/>
  <c r="F77" i="13"/>
  <c r="E77" i="13"/>
  <c r="D77" i="13"/>
  <c r="C77" i="13"/>
  <c r="B77" i="13"/>
  <c r="A77" i="13"/>
  <c r="F76" i="13"/>
  <c r="E76" i="13"/>
  <c r="D76" i="13"/>
  <c r="C76" i="13"/>
  <c r="B76" i="13"/>
  <c r="A76" i="13"/>
  <c r="F75" i="13"/>
  <c r="E75" i="13"/>
  <c r="D75" i="13"/>
  <c r="C75" i="13"/>
  <c r="B75" i="13"/>
  <c r="A75" i="13"/>
  <c r="F74" i="13"/>
  <c r="E74" i="13"/>
  <c r="D74" i="13"/>
  <c r="C74" i="13"/>
  <c r="B74" i="13"/>
  <c r="A74" i="13"/>
  <c r="F73" i="13"/>
  <c r="E73" i="13"/>
  <c r="D73" i="13"/>
  <c r="C73" i="13"/>
  <c r="B73" i="13"/>
  <c r="A73" i="13"/>
  <c r="F72" i="13"/>
  <c r="E72" i="13"/>
  <c r="D72" i="13"/>
  <c r="C72" i="13"/>
  <c r="B72" i="13"/>
  <c r="A72" i="13"/>
  <c r="F71" i="13"/>
  <c r="E71" i="13"/>
  <c r="D71" i="13"/>
  <c r="C71" i="13"/>
  <c r="B71" i="13"/>
  <c r="A71" i="13"/>
  <c r="F70" i="13"/>
  <c r="E70" i="13"/>
  <c r="D70" i="13"/>
  <c r="C70" i="13"/>
  <c r="B70" i="13"/>
  <c r="A70" i="13"/>
  <c r="F69" i="13"/>
  <c r="E69" i="13"/>
  <c r="D69" i="13"/>
  <c r="C69" i="13"/>
  <c r="B69" i="13"/>
  <c r="A69" i="13"/>
  <c r="F68" i="13"/>
  <c r="E68" i="13"/>
  <c r="D68" i="13"/>
  <c r="C68" i="13"/>
  <c r="B68" i="13"/>
  <c r="A68" i="13"/>
  <c r="F67" i="13"/>
  <c r="E67" i="13"/>
  <c r="D67" i="13"/>
  <c r="C67" i="13"/>
  <c r="B67" i="13"/>
  <c r="A67" i="13"/>
  <c r="F66" i="13"/>
  <c r="E66" i="13"/>
  <c r="D66" i="13"/>
  <c r="C66" i="13"/>
  <c r="B66" i="13"/>
  <c r="A66" i="13"/>
  <c r="F65" i="13"/>
  <c r="E65" i="13"/>
  <c r="D65" i="13"/>
  <c r="C65" i="13"/>
  <c r="B65" i="13"/>
  <c r="A65" i="13"/>
  <c r="F64" i="13"/>
  <c r="E64" i="13"/>
  <c r="D64" i="13"/>
  <c r="C64" i="13"/>
  <c r="B64" i="13"/>
  <c r="A64" i="13"/>
  <c r="F63" i="13"/>
  <c r="E63" i="13"/>
  <c r="D63" i="13"/>
  <c r="C63" i="13"/>
  <c r="B63" i="13"/>
  <c r="A63" i="13"/>
  <c r="F62" i="13"/>
  <c r="E62" i="13"/>
  <c r="D62" i="13"/>
  <c r="C62" i="13"/>
  <c r="B62" i="13"/>
  <c r="A62" i="13"/>
  <c r="F61" i="13"/>
  <c r="E61" i="13"/>
  <c r="D61" i="13"/>
  <c r="C61" i="13"/>
  <c r="B61" i="13"/>
  <c r="A61" i="13"/>
  <c r="F60" i="13"/>
  <c r="E60" i="13"/>
  <c r="D60" i="13"/>
  <c r="C60" i="13"/>
  <c r="B60" i="13"/>
  <c r="A60" i="13"/>
  <c r="F59" i="13"/>
  <c r="E59" i="13"/>
  <c r="D59" i="13"/>
  <c r="C59" i="13"/>
  <c r="B59" i="13"/>
  <c r="A59" i="13"/>
  <c r="F58" i="13"/>
  <c r="E58" i="13"/>
  <c r="D58" i="13"/>
  <c r="C58" i="13"/>
  <c r="B58" i="13"/>
  <c r="A58" i="13"/>
  <c r="F57" i="13"/>
  <c r="E57" i="13"/>
  <c r="D57" i="13"/>
  <c r="C57" i="13"/>
  <c r="B57" i="13"/>
  <c r="A57" i="13"/>
  <c r="F56" i="13"/>
  <c r="E56" i="13"/>
  <c r="D56" i="13"/>
  <c r="C56" i="13"/>
  <c r="B56" i="13"/>
  <c r="A56" i="13"/>
  <c r="F55" i="13"/>
  <c r="E55" i="13"/>
  <c r="D55" i="13"/>
  <c r="C55" i="13"/>
  <c r="B55" i="13"/>
  <c r="A55" i="13"/>
  <c r="F54" i="13"/>
  <c r="E54" i="13"/>
  <c r="D54" i="13"/>
  <c r="C54" i="13"/>
  <c r="B54" i="13"/>
  <c r="A54" i="13"/>
  <c r="F53" i="13"/>
  <c r="E53" i="13"/>
  <c r="D53" i="13"/>
  <c r="C53" i="13"/>
  <c r="B53" i="13"/>
  <c r="A53" i="13"/>
  <c r="F52" i="13"/>
  <c r="E52" i="13"/>
  <c r="D52" i="13"/>
  <c r="C52" i="13"/>
  <c r="B52" i="13"/>
  <c r="A52" i="13"/>
  <c r="F51" i="13"/>
  <c r="E51" i="13"/>
  <c r="D51" i="13"/>
  <c r="C51" i="13"/>
  <c r="B51" i="13"/>
  <c r="A51" i="13"/>
  <c r="F50" i="13"/>
  <c r="E50" i="13"/>
  <c r="D50" i="13"/>
  <c r="C50" i="13"/>
  <c r="B50" i="13"/>
  <c r="A50" i="13"/>
  <c r="F49" i="13"/>
  <c r="E49" i="13"/>
  <c r="D49" i="13"/>
  <c r="C49" i="13"/>
  <c r="B49" i="13"/>
  <c r="A49" i="13"/>
  <c r="F48" i="13"/>
  <c r="E48" i="13"/>
  <c r="D48" i="13"/>
  <c r="C48" i="13"/>
  <c r="B48" i="13"/>
  <c r="A48" i="13"/>
  <c r="F47" i="13"/>
  <c r="E47" i="13"/>
  <c r="D47" i="13"/>
  <c r="C47" i="13"/>
  <c r="B47" i="13"/>
  <c r="A47" i="13"/>
  <c r="F46" i="13"/>
  <c r="E46" i="13"/>
  <c r="D46" i="13"/>
  <c r="C46" i="13"/>
  <c r="B46" i="13"/>
  <c r="A46" i="13"/>
  <c r="F45" i="13"/>
  <c r="E45" i="13"/>
  <c r="D45" i="13"/>
  <c r="C45" i="13"/>
  <c r="B45" i="13"/>
  <c r="A45" i="13"/>
  <c r="F44" i="13"/>
  <c r="E44" i="13"/>
  <c r="D44" i="13"/>
  <c r="C44" i="13"/>
  <c r="B44" i="13"/>
  <c r="A44" i="13"/>
  <c r="F43" i="13"/>
  <c r="E43" i="13"/>
  <c r="D43" i="13"/>
  <c r="C43" i="13"/>
  <c r="B43" i="13"/>
  <c r="A43" i="13"/>
  <c r="F42" i="13"/>
  <c r="E42" i="13"/>
  <c r="D42" i="13"/>
  <c r="C42" i="13"/>
  <c r="B42" i="13"/>
  <c r="A42" i="13"/>
  <c r="F41" i="13"/>
  <c r="E41" i="13"/>
  <c r="D41" i="13"/>
  <c r="C41" i="13"/>
  <c r="B41" i="13"/>
  <c r="A41" i="13"/>
  <c r="F40" i="13"/>
  <c r="E40" i="13"/>
  <c r="D40" i="13"/>
  <c r="C40" i="13"/>
  <c r="B40" i="13"/>
  <c r="A40" i="13"/>
  <c r="F39" i="13"/>
  <c r="E39" i="13"/>
  <c r="D39" i="13"/>
  <c r="C39" i="13"/>
  <c r="B39" i="13"/>
  <c r="A39" i="13"/>
  <c r="F38" i="13"/>
  <c r="E38" i="13"/>
  <c r="D38" i="13"/>
  <c r="C38" i="13"/>
  <c r="B38" i="13"/>
  <c r="A38" i="13"/>
  <c r="F37" i="13"/>
  <c r="E37" i="13"/>
  <c r="D37" i="13"/>
  <c r="C37" i="13"/>
  <c r="B37" i="13"/>
  <c r="A37" i="13"/>
  <c r="F36" i="13"/>
  <c r="E36" i="13"/>
  <c r="D36" i="13"/>
  <c r="C36" i="13"/>
  <c r="B36" i="13"/>
  <c r="A36" i="13"/>
  <c r="F35" i="13"/>
  <c r="E35" i="13"/>
  <c r="D35" i="13"/>
  <c r="C35" i="13"/>
  <c r="B35" i="13"/>
  <c r="A35" i="13"/>
  <c r="F34" i="13"/>
  <c r="E34" i="13"/>
  <c r="D34" i="13"/>
  <c r="C34" i="13"/>
  <c r="B34" i="13"/>
  <c r="A34" i="13"/>
  <c r="F33" i="13"/>
  <c r="E33" i="13"/>
  <c r="D33" i="13"/>
  <c r="C33" i="13"/>
  <c r="B33" i="13"/>
  <c r="A33" i="13"/>
  <c r="F32" i="13"/>
  <c r="E32" i="13"/>
  <c r="D32" i="13"/>
  <c r="C32" i="13"/>
  <c r="B32" i="13"/>
  <c r="A32" i="13"/>
  <c r="F31" i="13"/>
  <c r="E31" i="13"/>
  <c r="D31" i="13"/>
  <c r="C31" i="13"/>
  <c r="B31" i="13"/>
  <c r="A31" i="13"/>
  <c r="F30" i="13"/>
  <c r="E30" i="13"/>
  <c r="D30" i="13"/>
  <c r="C30" i="13"/>
  <c r="B30" i="13"/>
  <c r="A30" i="13"/>
  <c r="F29" i="13"/>
  <c r="E29" i="13"/>
  <c r="D29" i="13"/>
  <c r="C29" i="13"/>
  <c r="B29" i="13"/>
  <c r="A29" i="13"/>
  <c r="F28" i="13"/>
  <c r="E28" i="13"/>
  <c r="D28" i="13"/>
  <c r="C28" i="13"/>
  <c r="B28" i="13"/>
  <c r="A28" i="13"/>
  <c r="F27" i="13"/>
  <c r="E27" i="13"/>
  <c r="D27" i="13"/>
  <c r="C27" i="13"/>
  <c r="B27" i="13"/>
  <c r="A27" i="13"/>
  <c r="F26" i="13"/>
  <c r="E26" i="13"/>
  <c r="D26" i="13"/>
  <c r="C26" i="13"/>
  <c r="B26" i="13"/>
  <c r="A26" i="13"/>
  <c r="F25" i="13"/>
  <c r="E25" i="13"/>
  <c r="D25" i="13"/>
  <c r="C25" i="13"/>
  <c r="B25" i="13"/>
  <c r="A25" i="13"/>
  <c r="F24" i="13"/>
  <c r="E24" i="13"/>
  <c r="D24" i="13"/>
  <c r="C24" i="13"/>
  <c r="B24" i="13"/>
  <c r="A24" i="13"/>
  <c r="F23" i="13"/>
  <c r="E23" i="13"/>
  <c r="D23" i="13"/>
  <c r="C23" i="13"/>
  <c r="B23" i="13"/>
  <c r="A23" i="13"/>
  <c r="F22" i="13"/>
  <c r="E22" i="13"/>
  <c r="D22" i="13"/>
  <c r="C22" i="13"/>
  <c r="B22" i="13"/>
  <c r="A22" i="13"/>
  <c r="F21" i="13"/>
  <c r="E21" i="13"/>
  <c r="D21" i="13"/>
  <c r="C21" i="13"/>
  <c r="B21" i="13"/>
  <c r="A21" i="13"/>
  <c r="F20" i="13"/>
  <c r="E20" i="13"/>
  <c r="D20" i="13"/>
  <c r="C20" i="13"/>
  <c r="B20" i="13"/>
  <c r="A20" i="13"/>
  <c r="F19" i="13"/>
  <c r="E19" i="13"/>
  <c r="D19" i="13"/>
  <c r="C19" i="13"/>
  <c r="B19" i="13"/>
  <c r="A19" i="13"/>
  <c r="F18" i="13"/>
  <c r="E18" i="13"/>
  <c r="D18" i="13"/>
  <c r="C18" i="13"/>
  <c r="B18" i="13"/>
  <c r="A18" i="13"/>
  <c r="F17" i="13"/>
  <c r="E17" i="13"/>
  <c r="D17" i="13"/>
  <c r="C17" i="13"/>
  <c r="B17" i="13"/>
  <c r="A17" i="13"/>
  <c r="F16" i="13"/>
  <c r="E16" i="13"/>
  <c r="D16" i="13"/>
  <c r="C16" i="13"/>
  <c r="B16" i="13"/>
  <c r="A16" i="13"/>
  <c r="F15" i="13"/>
  <c r="E15" i="13"/>
  <c r="D15" i="13"/>
  <c r="C15" i="13"/>
  <c r="B15" i="13"/>
  <c r="A15" i="13"/>
  <c r="A7" i="13"/>
  <c r="D6" i="13"/>
  <c r="E125" i="17"/>
  <c r="E125" i="19"/>
  <c r="E8" i="23"/>
  <c r="BW9" i="23"/>
  <c r="C100" i="17"/>
  <c r="F114" i="17"/>
  <c r="F102" i="19"/>
  <c r="F131" i="19"/>
  <c r="F58" i="20"/>
  <c r="C120" i="20"/>
  <c r="F58" i="17"/>
  <c r="F74" i="18"/>
  <c r="F94" i="19"/>
  <c r="C120" i="19"/>
  <c r="F114" i="21"/>
  <c r="C80" i="17"/>
  <c r="C120" i="18"/>
  <c r="F58" i="21"/>
  <c r="F66" i="21"/>
  <c r="F131" i="21"/>
  <c r="F66" i="17"/>
  <c r="F102" i="17"/>
  <c r="C100" i="18"/>
  <c r="F50" i="19"/>
  <c r="F74" i="19"/>
  <c r="F66" i="20"/>
  <c r="F114" i="20"/>
  <c r="F50" i="21"/>
  <c r="F74" i="21"/>
  <c r="F94" i="21"/>
  <c r="F94" i="17"/>
  <c r="F58" i="18"/>
  <c r="F66" i="18"/>
  <c r="F114" i="18"/>
  <c r="F131" i="18"/>
  <c r="F114" i="19"/>
  <c r="F74" i="20"/>
  <c r="F58" i="19"/>
  <c r="C100" i="19"/>
  <c r="F94" i="20"/>
  <c r="C100" i="20"/>
  <c r="C100" i="21"/>
  <c r="F74" i="17"/>
  <c r="C120" i="17"/>
  <c r="F102" i="21"/>
  <c r="C120" i="21"/>
  <c r="A131" i="18"/>
  <c r="D21" i="21"/>
  <c r="C88" i="21"/>
  <c r="C36" i="18"/>
  <c r="A131" i="19"/>
  <c r="D21" i="18"/>
  <c r="C36" i="19"/>
  <c r="A131" i="20"/>
  <c r="C36" i="17"/>
  <c r="D21" i="17"/>
  <c r="A85" i="17"/>
  <c r="C88" i="17"/>
  <c r="A130" i="18"/>
  <c r="C36" i="20"/>
  <c r="A85" i="20"/>
  <c r="D21" i="19"/>
  <c r="C36" i="21"/>
  <c r="D21" i="20"/>
  <c r="A131" i="21"/>
  <c r="C116" i="21"/>
  <c r="C116" i="20"/>
  <c r="A29" i="19"/>
  <c r="C48" i="21"/>
  <c r="C131" i="20"/>
  <c r="C48" i="19"/>
  <c r="A29" i="17"/>
  <c r="C131" i="17"/>
  <c r="C48" i="18"/>
  <c r="C116" i="19"/>
  <c r="C48" i="20"/>
  <c r="C60" i="17"/>
  <c r="A114" i="17"/>
  <c r="A29" i="18"/>
  <c r="C116" i="18"/>
  <c r="C131" i="19"/>
  <c r="C44" i="17"/>
  <c r="C44" i="19"/>
  <c r="C60" i="19"/>
  <c r="A29" i="20"/>
  <c r="F118" i="20"/>
  <c r="A29" i="21"/>
  <c r="A114" i="20"/>
  <c r="C60" i="21"/>
  <c r="C116" i="17"/>
  <c r="C44" i="18"/>
  <c r="C44" i="20"/>
  <c r="C60" i="20"/>
  <c r="C44" i="21"/>
  <c r="C48" i="17"/>
  <c r="C60" i="18"/>
  <c r="A114" i="18"/>
  <c r="F118" i="18"/>
  <c r="A114" i="19"/>
  <c r="B68" i="20"/>
  <c r="C52" i="21"/>
  <c r="A118" i="20"/>
  <c r="C52" i="17"/>
  <c r="B60" i="21"/>
  <c r="C108" i="17"/>
  <c r="C52" i="18"/>
  <c r="F118" i="19"/>
  <c r="B68" i="21"/>
  <c r="F118" i="21"/>
  <c r="A39" i="19"/>
  <c r="E131" i="21"/>
  <c r="E131" i="20"/>
  <c r="F86" i="19"/>
  <c r="B60" i="19"/>
  <c r="E131" i="19"/>
  <c r="B44" i="20"/>
  <c r="C52" i="20"/>
  <c r="A129" i="21"/>
  <c r="A130" i="20"/>
  <c r="A90" i="21"/>
  <c r="A101" i="21"/>
  <c r="A101" i="20"/>
  <c r="E131" i="18"/>
  <c r="C52" i="19"/>
  <c r="A55" i="21"/>
  <c r="A87" i="20"/>
  <c r="C88" i="20"/>
  <c r="A93" i="21"/>
  <c r="A93" i="20"/>
  <c r="C108" i="21"/>
  <c r="C108" i="20"/>
  <c r="F118" i="17"/>
  <c r="C108" i="19"/>
  <c r="C76" i="20"/>
  <c r="A69" i="18"/>
  <c r="A25" i="19"/>
  <c r="A69" i="19"/>
  <c r="B20" i="20"/>
  <c r="C64" i="20"/>
  <c r="C104" i="20"/>
  <c r="F29" i="20"/>
  <c r="A69" i="21"/>
  <c r="A69" i="17"/>
  <c r="E34" i="18"/>
  <c r="E18" i="19"/>
  <c r="E34" i="19"/>
  <c r="B20" i="21"/>
  <c r="F42" i="20"/>
  <c r="B20" i="18"/>
  <c r="F42" i="18"/>
  <c r="B44" i="18"/>
  <c r="B20" i="19"/>
  <c r="F42" i="19"/>
  <c r="E42" i="21"/>
  <c r="E34" i="17"/>
  <c r="C64" i="18"/>
  <c r="C104" i="18"/>
  <c r="C64" i="19"/>
  <c r="C104" i="19"/>
  <c r="A69" i="20"/>
  <c r="F42" i="21"/>
  <c r="B44" i="21"/>
  <c r="B20" i="17"/>
  <c r="F42" i="17"/>
  <c r="C64" i="21"/>
  <c r="C104" i="21"/>
  <c r="A122" i="20"/>
  <c r="D131" i="21"/>
  <c r="D131" i="20"/>
  <c r="B127" i="20"/>
  <c r="C37" i="17"/>
  <c r="A32" i="20"/>
  <c r="C33" i="20"/>
  <c r="C49" i="18"/>
  <c r="A24" i="21"/>
  <c r="F27" i="19"/>
  <c r="A32" i="17"/>
  <c r="F59" i="20"/>
  <c r="F111" i="18"/>
  <c r="C69" i="18"/>
  <c r="A56" i="19"/>
  <c r="B25" i="20"/>
  <c r="D22" i="17"/>
  <c r="F39" i="21"/>
  <c r="A55" i="17"/>
  <c r="A95" i="17"/>
  <c r="A23" i="21"/>
  <c r="C62" i="19"/>
  <c r="A62" i="17"/>
  <c r="A102" i="20"/>
  <c r="A126" i="19"/>
  <c r="A22" i="21"/>
  <c r="A94" i="20"/>
  <c r="A54" i="21"/>
  <c r="A126" i="18"/>
  <c r="A62" i="19"/>
  <c r="A70" i="18"/>
  <c r="A94" i="21"/>
  <c r="D115" i="18"/>
  <c r="D63" i="18"/>
  <c r="D35" i="20"/>
  <c r="D35" i="17"/>
  <c r="D95" i="18"/>
  <c r="D31" i="18"/>
  <c r="A119" i="19"/>
  <c r="A111" i="21"/>
  <c r="A111" i="18"/>
  <c r="A111" i="19"/>
  <c r="A111" i="20"/>
  <c r="A111" i="17"/>
  <c r="A103" i="21"/>
  <c r="A103" i="18"/>
  <c r="A103" i="20"/>
  <c r="A103" i="17"/>
  <c r="A103" i="19"/>
  <c r="A95" i="19"/>
  <c r="A95" i="18"/>
  <c r="A95" i="21"/>
  <c r="A87" i="19"/>
  <c r="A87" i="17"/>
  <c r="A87" i="18"/>
  <c r="A79" i="17"/>
  <c r="A79" i="18"/>
  <c r="A79" i="21"/>
  <c r="A79" i="19"/>
  <c r="A71" i="21"/>
  <c r="A71" i="17"/>
  <c r="A71" i="20"/>
  <c r="A71" i="19"/>
  <c r="A71" i="18"/>
  <c r="A63" i="20"/>
  <c r="A63" i="21"/>
  <c r="A63" i="19"/>
  <c r="A63" i="18"/>
  <c r="A55" i="19"/>
  <c r="A55" i="18"/>
  <c r="A47" i="18"/>
  <c r="A47" i="19"/>
  <c r="A47" i="21"/>
  <c r="A47" i="20"/>
  <c r="A47" i="17"/>
  <c r="A39" i="20"/>
  <c r="A39" i="18"/>
  <c r="A39" i="17"/>
  <c r="A39" i="21"/>
  <c r="A31" i="18"/>
  <c r="A23" i="19"/>
  <c r="A23" i="18"/>
  <c r="A23" i="17"/>
  <c r="C17" i="17"/>
  <c r="F126" i="21"/>
  <c r="F122" i="19"/>
  <c r="B116" i="21"/>
  <c r="D113" i="20"/>
  <c r="E110" i="18"/>
  <c r="D109" i="19"/>
  <c r="E102" i="19"/>
  <c r="D101" i="20"/>
  <c r="B100" i="21"/>
  <c r="E98" i="19"/>
  <c r="D97" i="21"/>
  <c r="D97" i="17"/>
  <c r="B96" i="19"/>
  <c r="E94" i="19"/>
  <c r="B92" i="20"/>
  <c r="B92" i="19"/>
  <c r="E90" i="19"/>
  <c r="B88" i="20"/>
  <c r="E86" i="19"/>
  <c r="D85" i="18"/>
  <c r="D85" i="21"/>
  <c r="D85" i="17"/>
  <c r="B84" i="18"/>
  <c r="B84" i="19"/>
  <c r="B84" i="21"/>
  <c r="B84" i="20"/>
  <c r="E82" i="20"/>
  <c r="E82" i="19"/>
  <c r="E82" i="17"/>
  <c r="E82" i="21"/>
  <c r="D81" i="19"/>
  <c r="B80" i="18"/>
  <c r="B80" i="21"/>
  <c r="B80" i="17"/>
  <c r="E78" i="21"/>
  <c r="E78" i="19"/>
  <c r="E78" i="17"/>
  <c r="E78" i="18"/>
  <c r="D77" i="18"/>
  <c r="D77" i="21"/>
  <c r="D77" i="20"/>
  <c r="B76" i="19"/>
  <c r="B76" i="20"/>
  <c r="E74" i="19"/>
  <c r="E74" i="17"/>
  <c r="E74" i="20"/>
  <c r="D73" i="21"/>
  <c r="D73" i="20"/>
  <c r="D73" i="19"/>
  <c r="D73" i="17"/>
  <c r="B72" i="20"/>
  <c r="B72" i="18"/>
  <c r="B72" i="17"/>
  <c r="D69" i="19"/>
  <c r="D69" i="18"/>
  <c r="D69" i="17"/>
  <c r="E66" i="17"/>
  <c r="E66" i="19"/>
  <c r="E62" i="21"/>
  <c r="E62" i="19"/>
  <c r="E62" i="18"/>
  <c r="E62" i="17"/>
  <c r="E62" i="20"/>
  <c r="D61" i="20"/>
  <c r="D61" i="19"/>
  <c r="D61" i="18"/>
  <c r="D61" i="17"/>
  <c r="B60" i="20"/>
  <c r="B60" i="17"/>
  <c r="E58" i="21"/>
  <c r="E58" i="18"/>
  <c r="E58" i="19"/>
  <c r="E58" i="20"/>
  <c r="E58" i="17"/>
  <c r="D57" i="21"/>
  <c r="D57" i="20"/>
  <c r="D57" i="19"/>
  <c r="D57" i="18"/>
  <c r="D57" i="17"/>
  <c r="E54" i="21"/>
  <c r="E54" i="20"/>
  <c r="E54" i="17"/>
  <c r="E54" i="19"/>
  <c r="E54" i="18"/>
  <c r="D53" i="18"/>
  <c r="D53" i="20"/>
  <c r="D53" i="17"/>
  <c r="D53" i="21"/>
  <c r="B52" i="20"/>
  <c r="B52" i="19"/>
  <c r="B52" i="18"/>
  <c r="E50" i="19"/>
  <c r="E50" i="17"/>
  <c r="E50" i="21"/>
  <c r="E50" i="18"/>
  <c r="D49" i="21"/>
  <c r="D49" i="20"/>
  <c r="D49" i="18"/>
  <c r="D49" i="17"/>
  <c r="D49" i="19"/>
  <c r="B48" i="19"/>
  <c r="B48" i="21"/>
  <c r="B48" i="20"/>
  <c r="B48" i="17"/>
  <c r="B48" i="18"/>
  <c r="D45" i="21"/>
  <c r="D45" i="20"/>
  <c r="D45" i="17"/>
  <c r="D45" i="19"/>
  <c r="D45" i="18"/>
  <c r="D41" i="21"/>
  <c r="D41" i="20"/>
  <c r="D41" i="17"/>
  <c r="D41" i="19"/>
  <c r="B40" i="17"/>
  <c r="B40" i="19"/>
  <c r="B40" i="21"/>
  <c r="B40" i="18"/>
  <c r="B40" i="20"/>
  <c r="E38" i="21"/>
  <c r="E38" i="17"/>
  <c r="E38" i="20"/>
  <c r="E38" i="18"/>
  <c r="D37" i="21"/>
  <c r="D37" i="19"/>
  <c r="D37" i="20"/>
  <c r="D37" i="17"/>
  <c r="D37" i="18"/>
  <c r="D33" i="18"/>
  <c r="D33" i="19"/>
  <c r="D33" i="20"/>
  <c r="D33" i="21"/>
  <c r="D33" i="17"/>
  <c r="B32" i="20"/>
  <c r="B32" i="17"/>
  <c r="B32" i="18"/>
  <c r="B32" i="19"/>
  <c r="E30" i="18"/>
  <c r="E30" i="19"/>
  <c r="E30" i="21"/>
  <c r="E30" i="20"/>
  <c r="D29" i="17"/>
  <c r="D29" i="19"/>
  <c r="D29" i="20"/>
  <c r="D29" i="18"/>
  <c r="B28" i="20"/>
  <c r="B28" i="21"/>
  <c r="B28" i="18"/>
  <c r="C25" i="20"/>
  <c r="C25" i="21"/>
  <c r="F23" i="21"/>
  <c r="F23" i="20"/>
  <c r="F23" i="19"/>
  <c r="F23" i="17"/>
  <c r="B23" i="19"/>
  <c r="D111" i="20"/>
  <c r="E104" i="18"/>
  <c r="E96" i="19"/>
  <c r="E92" i="19"/>
  <c r="B82" i="20"/>
  <c r="D75" i="19"/>
  <c r="E72" i="19"/>
  <c r="B66" i="21"/>
  <c r="E52" i="21"/>
  <c r="D43" i="19"/>
  <c r="E36" i="21"/>
  <c r="F25" i="21"/>
  <c r="A83" i="19"/>
  <c r="A110" i="20"/>
  <c r="A110" i="18"/>
  <c r="A110" i="19"/>
  <c r="A102" i="19"/>
  <c r="A102" i="18"/>
  <c r="A86" i="20"/>
  <c r="A86" i="19"/>
  <c r="A86" i="21"/>
  <c r="A86" i="18"/>
  <c r="A70" i="19"/>
  <c r="A70" i="21"/>
  <c r="A54" i="18"/>
  <c r="F60" i="20"/>
  <c r="B121" i="20"/>
  <c r="E119" i="21"/>
  <c r="B117" i="20"/>
  <c r="D98" i="20"/>
  <c r="B89" i="21"/>
  <c r="D86" i="21"/>
  <c r="B81" i="18"/>
  <c r="B77" i="19"/>
  <c r="D74" i="20"/>
  <c r="B69" i="19"/>
  <c r="E67" i="21"/>
  <c r="B65" i="20"/>
  <c r="D62" i="17"/>
  <c r="B33" i="17"/>
  <c r="C22" i="17"/>
  <c r="F53" i="19" l="1"/>
  <c r="F53" i="20"/>
  <c r="C35" i="19"/>
  <c r="F29" i="17"/>
  <c r="B27" i="18"/>
  <c r="B23" i="18"/>
  <c r="C43" i="17"/>
  <c r="C55" i="17"/>
  <c r="C31" i="18"/>
  <c r="C31" i="17"/>
  <c r="C43" i="20"/>
  <c r="C31" i="20"/>
  <c r="C62" i="21"/>
  <c r="E125" i="18"/>
  <c r="E15" i="19"/>
  <c r="D128" i="20"/>
  <c r="D124" i="20"/>
  <c r="D124" i="19"/>
  <c r="E15" i="20"/>
  <c r="B123" i="21"/>
  <c r="B127" i="19"/>
  <c r="B16" i="20"/>
  <c r="E129" i="21"/>
  <c r="AU8" i="22"/>
  <c r="B16" i="17"/>
  <c r="B127" i="17"/>
  <c r="B123" i="18"/>
  <c r="F33" i="17"/>
  <c r="C55" i="18"/>
  <c r="D16" i="19"/>
  <c r="F45" i="20"/>
  <c r="C47" i="20"/>
  <c r="C31" i="21"/>
  <c r="B23" i="21"/>
  <c r="C51" i="20"/>
  <c r="F45" i="18"/>
  <c r="F57" i="17"/>
  <c r="F57" i="19"/>
  <c r="C51" i="19"/>
  <c r="C47" i="18"/>
  <c r="F33" i="19"/>
  <c r="B23" i="20"/>
  <c r="E122" i="17"/>
  <c r="F45" i="17"/>
  <c r="C35" i="17"/>
  <c r="F45" i="19"/>
  <c r="C35" i="21"/>
  <c r="C55" i="21"/>
  <c r="F33" i="20"/>
  <c r="B27" i="20"/>
  <c r="C51" i="21"/>
  <c r="C43" i="19"/>
  <c r="F101" i="20"/>
  <c r="F33" i="21"/>
  <c r="C35" i="18"/>
  <c r="B19" i="20"/>
  <c r="B130" i="18"/>
  <c r="F61" i="18"/>
  <c r="C55" i="20"/>
  <c r="F49" i="19"/>
  <c r="F29" i="21"/>
  <c r="C43" i="21"/>
  <c r="C47" i="21"/>
  <c r="F57" i="20"/>
  <c r="F49" i="20"/>
  <c r="F53" i="18"/>
  <c r="F49" i="21"/>
  <c r="F29" i="18"/>
  <c r="B126" i="21"/>
  <c r="C47" i="17"/>
  <c r="F57" i="21"/>
  <c r="E16" i="20"/>
  <c r="F52" i="17"/>
  <c r="C46" i="18"/>
  <c r="B26" i="21"/>
  <c r="F28" i="19"/>
  <c r="E20" i="19"/>
  <c r="C62" i="20"/>
  <c r="D23" i="19"/>
  <c r="F36" i="20"/>
  <c r="F40" i="20"/>
  <c r="F60" i="17"/>
  <c r="E24" i="18"/>
  <c r="C46" i="19"/>
  <c r="C50" i="19"/>
  <c r="C50" i="17"/>
  <c r="E24" i="21"/>
  <c r="D23" i="18"/>
  <c r="C54" i="20"/>
  <c r="F60" i="21"/>
  <c r="F60" i="19"/>
  <c r="C62" i="17"/>
  <c r="E77" i="22"/>
  <c r="S77" i="23"/>
  <c r="C34" i="21"/>
  <c r="F48" i="20"/>
  <c r="F56" i="19"/>
  <c r="A22" i="19"/>
  <c r="C30" i="17"/>
  <c r="E16" i="19"/>
  <c r="B18" i="19"/>
  <c r="D27" i="18"/>
  <c r="C34" i="17"/>
  <c r="D23" i="20"/>
  <c r="E20" i="17"/>
  <c r="B26" i="18"/>
  <c r="C34" i="20"/>
  <c r="F48" i="21"/>
  <c r="F56" i="20"/>
  <c r="A46" i="20"/>
  <c r="C46" i="21"/>
  <c r="C54" i="17"/>
  <c r="D19" i="18"/>
  <c r="C54" i="19"/>
  <c r="C30" i="20"/>
  <c r="F52" i="18"/>
  <c r="C34" i="19"/>
  <c r="F48" i="19"/>
  <c r="A38" i="21"/>
  <c r="D19" i="20"/>
  <c r="F36" i="17"/>
  <c r="B18" i="20"/>
  <c r="A38" i="18"/>
  <c r="C30" i="19"/>
  <c r="C30" i="21"/>
  <c r="F48" i="17"/>
  <c r="F36" i="19"/>
  <c r="C50" i="20"/>
  <c r="A38" i="20"/>
  <c r="F28" i="17"/>
  <c r="F52" i="21"/>
  <c r="E20" i="18"/>
  <c r="C46" i="17"/>
  <c r="D19" i="17"/>
  <c r="E16" i="18"/>
  <c r="B18" i="18"/>
  <c r="F28" i="21"/>
  <c r="F36" i="21"/>
  <c r="C54" i="21"/>
  <c r="E16" i="21"/>
  <c r="D19" i="21"/>
  <c r="F52" i="20"/>
  <c r="C50" i="21"/>
  <c r="E24" i="19"/>
  <c r="E24" i="17"/>
  <c r="F56" i="17"/>
  <c r="B26" i="17"/>
  <c r="F28" i="20"/>
  <c r="F56" i="21"/>
  <c r="E20" i="21"/>
  <c r="D27" i="20"/>
  <c r="A38" i="19"/>
  <c r="B18" i="17"/>
  <c r="D27" i="19"/>
  <c r="D23" i="17"/>
  <c r="D27" i="17"/>
  <c r="B26" i="20"/>
  <c r="C115" i="20"/>
  <c r="F109" i="17"/>
  <c r="F61" i="17"/>
  <c r="C99" i="18"/>
  <c r="F89" i="19"/>
  <c r="E86" i="20"/>
  <c r="B92" i="21"/>
  <c r="E94" i="17"/>
  <c r="D97" i="18"/>
  <c r="B100" i="17"/>
  <c r="D101" i="19"/>
  <c r="D109" i="17"/>
  <c r="C124" i="20"/>
  <c r="D117" i="19"/>
  <c r="E128" i="17"/>
  <c r="F61" i="21"/>
  <c r="C107" i="20"/>
  <c r="F89" i="20"/>
  <c r="D69" i="21"/>
  <c r="B76" i="21"/>
  <c r="D81" i="20"/>
  <c r="E86" i="21"/>
  <c r="E90" i="17"/>
  <c r="B92" i="17"/>
  <c r="E94" i="21"/>
  <c r="D97" i="19"/>
  <c r="B100" i="19"/>
  <c r="E102" i="17"/>
  <c r="B104" i="20"/>
  <c r="F117" i="20"/>
  <c r="C111" i="20"/>
  <c r="E90" i="21"/>
  <c r="C128" i="18"/>
  <c r="D93" i="18"/>
  <c r="F109" i="21"/>
  <c r="F109" i="20"/>
  <c r="E86" i="18"/>
  <c r="B100" i="20"/>
  <c r="F65" i="17"/>
  <c r="C111" i="18"/>
  <c r="F69" i="19"/>
  <c r="C59" i="20"/>
  <c r="B88" i="18"/>
  <c r="E90" i="20"/>
  <c r="D93" i="21"/>
  <c r="B96" i="17"/>
  <c r="E98" i="20"/>
  <c r="B104" i="18"/>
  <c r="B112" i="18"/>
  <c r="B120" i="20"/>
  <c r="B96" i="21"/>
  <c r="B104" i="21"/>
  <c r="C111" i="17"/>
  <c r="F65" i="20"/>
  <c r="F61" i="19"/>
  <c r="E66" i="21"/>
  <c r="B72" i="19"/>
  <c r="E74" i="21"/>
  <c r="D77" i="19"/>
  <c r="B80" i="19"/>
  <c r="D85" i="20"/>
  <c r="B88" i="17"/>
  <c r="D93" i="20"/>
  <c r="B96" i="18"/>
  <c r="E98" i="18"/>
  <c r="D101" i="18"/>
  <c r="B104" i="19"/>
  <c r="B112" i="20"/>
  <c r="D121" i="19"/>
  <c r="C59" i="21"/>
  <c r="C59" i="19"/>
  <c r="D93" i="17"/>
  <c r="E98" i="21"/>
  <c r="C115" i="19"/>
  <c r="C67" i="19"/>
  <c r="C59" i="18"/>
  <c r="C83" i="21"/>
  <c r="F97" i="20"/>
  <c r="B88" i="19"/>
  <c r="E94" i="18"/>
  <c r="D101" i="21"/>
  <c r="A115" i="19"/>
  <c r="A115" i="18"/>
  <c r="A115" i="20"/>
  <c r="A115" i="21"/>
  <c r="A83" i="20"/>
  <c r="A83" i="17"/>
  <c r="A83" i="21"/>
  <c r="A83" i="18"/>
  <c r="A67" i="20"/>
  <c r="A67" i="19"/>
  <c r="A67" i="21"/>
  <c r="A67" i="17"/>
  <c r="A67" i="18"/>
  <c r="A51" i="18"/>
  <c r="A51" i="17"/>
  <c r="A51" i="20"/>
  <c r="A51" i="19"/>
  <c r="A51" i="21"/>
  <c r="A35" i="21"/>
  <c r="A35" i="20"/>
  <c r="A35" i="17"/>
  <c r="A35" i="19"/>
  <c r="A35" i="18"/>
  <c r="A123" i="18"/>
  <c r="A123" i="19"/>
  <c r="A123" i="21"/>
  <c r="A107" i="18"/>
  <c r="A107" i="19"/>
  <c r="A107" i="17"/>
  <c r="A91" i="18"/>
  <c r="A91" i="17"/>
  <c r="A91" i="21"/>
  <c r="A91" i="20"/>
  <c r="A91" i="19"/>
  <c r="A75" i="19"/>
  <c r="A75" i="20"/>
  <c r="A75" i="18"/>
  <c r="A75" i="21"/>
  <c r="A75" i="17"/>
  <c r="A59" i="18"/>
  <c r="A59" i="21"/>
  <c r="A59" i="17"/>
  <c r="A59" i="20"/>
  <c r="A59" i="19"/>
  <c r="A43" i="19"/>
  <c r="A43" i="18"/>
  <c r="A43" i="20"/>
  <c r="A43" i="17"/>
  <c r="A43" i="21"/>
  <c r="A123" i="17"/>
  <c r="A123" i="20"/>
  <c r="E116" i="18"/>
  <c r="E116" i="20"/>
  <c r="E116" i="19"/>
  <c r="B114" i="17"/>
  <c r="B114" i="21"/>
  <c r="B114" i="19"/>
  <c r="B114" i="20"/>
  <c r="B114" i="18"/>
  <c r="E112" i="21"/>
  <c r="E112" i="19"/>
  <c r="E112" i="18"/>
  <c r="D111" i="17"/>
  <c r="D111" i="19"/>
  <c r="D111" i="18"/>
  <c r="D111" i="21"/>
  <c r="E108" i="17"/>
  <c r="E108" i="19"/>
  <c r="E108" i="18"/>
  <c r="E108" i="21"/>
  <c r="B106" i="17"/>
  <c r="B106" i="21"/>
  <c r="B106" i="20"/>
  <c r="B106" i="19"/>
  <c r="B106" i="18"/>
  <c r="E104" i="20"/>
  <c r="E104" i="21"/>
  <c r="B102" i="21"/>
  <c r="B102" i="20"/>
  <c r="B102" i="19"/>
  <c r="E100" i="17"/>
  <c r="E100" i="21"/>
  <c r="E100" i="20"/>
  <c r="E100" i="19"/>
  <c r="D99" i="19"/>
  <c r="D99" i="21"/>
  <c r="D99" i="18"/>
  <c r="D99" i="17"/>
  <c r="D99" i="20"/>
  <c r="B98" i="20"/>
  <c r="B98" i="17"/>
  <c r="B98" i="21"/>
  <c r="B98" i="19"/>
  <c r="B98" i="18"/>
  <c r="E96" i="17"/>
  <c r="E96" i="18"/>
  <c r="E96" i="20"/>
  <c r="E96" i="21"/>
  <c r="B94" i="17"/>
  <c r="B94" i="21"/>
  <c r="B94" i="20"/>
  <c r="B94" i="19"/>
  <c r="B94" i="18"/>
  <c r="E92" i="17"/>
  <c r="E92" i="20"/>
  <c r="E92" i="18"/>
  <c r="E92" i="21"/>
  <c r="B90" i="21"/>
  <c r="B90" i="19"/>
  <c r="B90" i="18"/>
  <c r="E88" i="17"/>
  <c r="E88" i="18"/>
  <c r="E88" i="20"/>
  <c r="B82" i="21"/>
  <c r="B82" i="18"/>
  <c r="E80" i="17"/>
  <c r="E80" i="21"/>
  <c r="E80" i="19"/>
  <c r="E80" i="18"/>
  <c r="D79" i="19"/>
  <c r="D79" i="17"/>
  <c r="D79" i="21"/>
  <c r="B78" i="20"/>
  <c r="B78" i="21"/>
  <c r="B78" i="19"/>
  <c r="B78" i="18"/>
  <c r="B78" i="17"/>
  <c r="D75" i="21"/>
  <c r="D75" i="20"/>
  <c r="D75" i="18"/>
  <c r="B74" i="17"/>
  <c r="B74" i="20"/>
  <c r="B74" i="19"/>
  <c r="B74" i="18"/>
  <c r="B74" i="21"/>
  <c r="E72" i="20"/>
  <c r="E72" i="17"/>
  <c r="E72" i="18"/>
  <c r="E72" i="21"/>
  <c r="D71" i="18"/>
  <c r="D71" i="20"/>
  <c r="D71" i="21"/>
  <c r="D71" i="19"/>
  <c r="D71" i="17"/>
  <c r="B70" i="17"/>
  <c r="B70" i="21"/>
  <c r="B70" i="19"/>
  <c r="E68" i="20"/>
  <c r="E68" i="21"/>
  <c r="D67" i="21"/>
  <c r="D67" i="19"/>
  <c r="B66" i="20"/>
  <c r="B66" i="17"/>
  <c r="E64" i="17"/>
  <c r="E64" i="20"/>
  <c r="E64" i="21"/>
  <c r="E64" i="19"/>
  <c r="E64" i="18"/>
  <c r="B58" i="18"/>
  <c r="B58" i="20"/>
  <c r="D55" i="19"/>
  <c r="D55" i="21"/>
  <c r="E44" i="19"/>
  <c r="E44" i="20"/>
  <c r="D43" i="18"/>
  <c r="D43" i="21"/>
  <c r="D39" i="20"/>
  <c r="D39" i="19"/>
  <c r="D39" i="21"/>
  <c r="B38" i="18"/>
  <c r="B38" i="20"/>
  <c r="B38" i="21"/>
  <c r="E36" i="18"/>
  <c r="E36" i="17"/>
  <c r="E36" i="20"/>
  <c r="E36" i="19"/>
  <c r="E32" i="21"/>
  <c r="E32" i="20"/>
  <c r="E32" i="19"/>
  <c r="D31" i="20"/>
  <c r="D31" i="19"/>
  <c r="B30" i="21"/>
  <c r="B30" i="17"/>
  <c r="B30" i="20"/>
  <c r="B30" i="18"/>
  <c r="B30" i="19"/>
  <c r="E28" i="20"/>
  <c r="E28" i="19"/>
  <c r="E28" i="17"/>
  <c r="C27" i="19"/>
  <c r="C27" i="17"/>
  <c r="C27" i="18"/>
  <c r="C27" i="21"/>
  <c r="C27" i="20"/>
  <c r="F25" i="18"/>
  <c r="F25" i="17"/>
  <c r="F25" i="20"/>
  <c r="F25" i="19"/>
  <c r="C23" i="17"/>
  <c r="C23" i="18"/>
  <c r="C23" i="19"/>
  <c r="B110" i="17"/>
  <c r="B110" i="21"/>
  <c r="B110" i="20"/>
  <c r="B110" i="19"/>
  <c r="B110" i="18"/>
  <c r="C4" i="17"/>
  <c r="C4" i="14"/>
  <c r="S8" i="22"/>
  <c r="AG8" i="22"/>
  <c r="C4" i="21"/>
  <c r="BW8" i="22"/>
  <c r="C128" i="21"/>
  <c r="C128" i="17"/>
  <c r="C128" i="20"/>
  <c r="C124" i="21"/>
  <c r="C124" i="18"/>
  <c r="C124" i="17"/>
  <c r="F122" i="21"/>
  <c r="F122" i="18"/>
  <c r="F122" i="20"/>
  <c r="D121" i="17"/>
  <c r="D121" i="20"/>
  <c r="D121" i="18"/>
  <c r="B120" i="19"/>
  <c r="B120" i="21"/>
  <c r="B120" i="17"/>
  <c r="B116" i="19"/>
  <c r="B116" i="20"/>
  <c r="B116" i="17"/>
  <c r="D113" i="19"/>
  <c r="D113" i="18"/>
  <c r="D113" i="17"/>
  <c r="E112" i="17"/>
  <c r="E112" i="20"/>
  <c r="B112" i="17"/>
  <c r="B112" i="21"/>
  <c r="E110" i="20"/>
  <c r="E110" i="21"/>
  <c r="E110" i="19"/>
  <c r="D109" i="18"/>
  <c r="D109" i="21"/>
  <c r="B108" i="21"/>
  <c r="B108" i="20"/>
  <c r="D107" i="17"/>
  <c r="D107" i="21"/>
  <c r="D107" i="20"/>
  <c r="D107" i="18"/>
  <c r="E104" i="19"/>
  <c r="E104" i="17"/>
  <c r="D103" i="21"/>
  <c r="D103" i="19"/>
  <c r="B102" i="17"/>
  <c r="B102" i="18"/>
  <c r="D95" i="20"/>
  <c r="D95" i="21"/>
  <c r="D95" i="19"/>
  <c r="E88" i="19"/>
  <c r="E88" i="21"/>
  <c r="B82" i="19"/>
  <c r="B82" i="17"/>
  <c r="E80" i="20"/>
  <c r="D79" i="18"/>
  <c r="D75" i="17"/>
  <c r="D79" i="20"/>
  <c r="B76" i="18"/>
  <c r="B52" i="17"/>
  <c r="E66" i="20"/>
  <c r="D81" i="18"/>
  <c r="D81" i="21"/>
  <c r="A115" i="17"/>
  <c r="A101" i="18"/>
  <c r="A93" i="19"/>
  <c r="A107" i="20"/>
  <c r="A107" i="21"/>
  <c r="C4" i="20"/>
  <c r="C4" i="16"/>
  <c r="E77" i="23"/>
  <c r="C4" i="15"/>
  <c r="C4" i="19"/>
  <c r="S8" i="23"/>
  <c r="C4" i="18"/>
  <c r="AG8" i="23"/>
  <c r="AU8" i="23"/>
  <c r="BI8" i="22"/>
  <c r="BI9" i="23"/>
  <c r="S77" i="22"/>
  <c r="D117" i="18"/>
  <c r="D117" i="21"/>
  <c r="D117" i="17"/>
  <c r="E116" i="17"/>
  <c r="E116" i="21"/>
  <c r="D115" i="17"/>
  <c r="D115" i="19"/>
  <c r="D115" i="21"/>
  <c r="D103" i="20"/>
  <c r="D103" i="18"/>
  <c r="E102" i="18"/>
  <c r="E102" i="21"/>
  <c r="B90" i="20"/>
  <c r="B90" i="17"/>
  <c r="D83" i="20"/>
  <c r="D83" i="21"/>
  <c r="D83" i="19"/>
  <c r="D83" i="17"/>
  <c r="D83" i="18"/>
  <c r="B68" i="19"/>
  <c r="B68" i="17"/>
  <c r="D67" i="20"/>
  <c r="D67" i="18"/>
  <c r="D67" i="17"/>
  <c r="B66" i="18"/>
  <c r="B66" i="19"/>
  <c r="D63" i="21"/>
  <c r="D63" i="19"/>
  <c r="D63" i="20"/>
  <c r="B44" i="19"/>
  <c r="B44" i="17"/>
  <c r="E42" i="20"/>
  <c r="E42" i="18"/>
  <c r="E42" i="19"/>
  <c r="E42" i="17"/>
  <c r="D35" i="21"/>
  <c r="D35" i="18"/>
  <c r="E34" i="20"/>
  <c r="E34" i="21"/>
  <c r="E32" i="17"/>
  <c r="E32" i="18"/>
  <c r="D31" i="17"/>
  <c r="D31" i="21"/>
  <c r="E28" i="21"/>
  <c r="E28" i="18"/>
  <c r="C25" i="18"/>
  <c r="C25" i="19"/>
  <c r="C25" i="17"/>
  <c r="C23" i="20"/>
  <c r="C23" i="21"/>
  <c r="A130" i="19"/>
  <c r="A130" i="17"/>
  <c r="A130" i="21"/>
  <c r="A126" i="20"/>
  <c r="A126" i="21"/>
  <c r="A126" i="17"/>
  <c r="A118" i="17"/>
  <c r="A118" i="18"/>
  <c r="A118" i="21"/>
  <c r="A118" i="19"/>
  <c r="A110" i="21"/>
  <c r="A110" i="17"/>
  <c r="A102" i="17"/>
  <c r="A102" i="21"/>
  <c r="A94" i="18"/>
  <c r="A94" i="19"/>
  <c r="A94" i="17"/>
  <c r="A90" i="19"/>
  <c r="A90" i="17"/>
  <c r="A70" i="20"/>
  <c r="A70" i="17"/>
  <c r="A62" i="21"/>
  <c r="A62" i="18"/>
  <c r="A62" i="20"/>
  <c r="A54" i="20"/>
  <c r="A54" i="17"/>
  <c r="A46" i="19"/>
  <c r="A46" i="18"/>
  <c r="A46" i="17"/>
  <c r="A32" i="19"/>
  <c r="A32" i="18"/>
  <c r="A32" i="21"/>
  <c r="A30" i="20"/>
  <c r="A30" i="17"/>
  <c r="A30" i="18"/>
  <c r="A30" i="19"/>
  <c r="A22" i="18"/>
  <c r="A22" i="17"/>
  <c r="E89" i="18"/>
  <c r="E89" i="19"/>
  <c r="B39" i="21"/>
  <c r="B39" i="18"/>
  <c r="F26" i="19"/>
  <c r="F26" i="18"/>
  <c r="A124" i="18"/>
  <c r="A124" i="17"/>
  <c r="A124" i="21"/>
  <c r="A124" i="20"/>
  <c r="A108" i="18"/>
  <c r="A108" i="17"/>
  <c r="A108" i="19"/>
  <c r="A108" i="20"/>
  <c r="A92" i="17"/>
  <c r="A92" i="20"/>
  <c r="A76" i="17"/>
  <c r="A76" i="19"/>
  <c r="A76" i="18"/>
  <c r="A76" i="21"/>
  <c r="A36" i="17"/>
  <c r="A36" i="18"/>
  <c r="A36" i="20"/>
  <c r="A36" i="21"/>
  <c r="A20" i="21"/>
  <c r="A20" i="20"/>
  <c r="A20" i="19"/>
  <c r="A20" i="17"/>
  <c r="A20" i="18"/>
  <c r="B107" i="17"/>
  <c r="B107" i="18"/>
  <c r="E53" i="18"/>
  <c r="E53" i="19"/>
  <c r="E37" i="21"/>
  <c r="E37" i="17"/>
  <c r="A116" i="18"/>
  <c r="A116" i="21"/>
  <c r="A116" i="17"/>
  <c r="A116" i="19"/>
  <c r="A100" i="21"/>
  <c r="A100" i="20"/>
  <c r="A100" i="18"/>
  <c r="A100" i="19"/>
  <c r="A84" i="17"/>
  <c r="A84" i="19"/>
  <c r="A84" i="18"/>
  <c r="A84" i="21"/>
  <c r="A68" i="21"/>
  <c r="A68" i="17"/>
  <c r="A68" i="20"/>
  <c r="A60" i="19"/>
  <c r="A60" i="18"/>
  <c r="A60" i="17"/>
  <c r="A60" i="20"/>
  <c r="A60" i="21"/>
  <c r="A44" i="17"/>
  <c r="A44" i="21"/>
  <c r="A44" i="19"/>
  <c r="A44" i="18"/>
  <c r="A44" i="20"/>
  <c r="A28" i="20"/>
  <c r="A28" i="17"/>
  <c r="A28" i="19"/>
  <c r="A28" i="21"/>
  <c r="A28" i="18"/>
  <c r="A36" i="19"/>
  <c r="B107" i="19"/>
  <c r="D48" i="18"/>
  <c r="D116" i="17"/>
  <c r="D116" i="20"/>
  <c r="E81" i="18"/>
  <c r="E81" i="17"/>
  <c r="C127" i="17"/>
  <c r="C127" i="21"/>
  <c r="E109" i="20"/>
  <c r="E109" i="19"/>
  <c r="D72" i="20"/>
  <c r="D72" i="21"/>
  <c r="A68" i="19"/>
  <c r="A68" i="18"/>
  <c r="C123" i="21"/>
  <c r="A100" i="17"/>
  <c r="A76" i="20"/>
  <c r="E45" i="19"/>
  <c r="A124" i="19"/>
  <c r="E27" i="18"/>
  <c r="E27" i="20"/>
  <c r="E27" i="19"/>
  <c r="E27" i="17"/>
  <c r="E27" i="21"/>
  <c r="E37" i="19"/>
  <c r="C24" i="17"/>
  <c r="C24" i="21"/>
  <c r="A108" i="21"/>
  <c r="A84" i="20"/>
  <c r="C115" i="18"/>
  <c r="C107" i="18"/>
  <c r="F113" i="17"/>
  <c r="F105" i="18"/>
  <c r="E21" i="21"/>
  <c r="D123" i="19"/>
  <c r="E17" i="19"/>
  <c r="D127" i="21"/>
  <c r="F121" i="19"/>
  <c r="D16" i="20"/>
  <c r="D123" i="18"/>
  <c r="C91" i="20"/>
  <c r="F113" i="18"/>
  <c r="C119" i="21"/>
  <c r="B19" i="21"/>
  <c r="D123" i="20"/>
  <c r="A61" i="19"/>
  <c r="A77" i="19"/>
  <c r="A77" i="20"/>
  <c r="A117" i="20"/>
  <c r="A53" i="21"/>
  <c r="B130" i="19"/>
  <c r="F89" i="17"/>
  <c r="F105" i="19"/>
  <c r="F121" i="21"/>
  <c r="B130" i="21"/>
  <c r="C99" i="17"/>
  <c r="F121" i="20"/>
  <c r="C115" i="17"/>
  <c r="C87" i="21"/>
  <c r="C91" i="21"/>
  <c r="F113" i="20"/>
  <c r="D20" i="19"/>
  <c r="C111" i="19"/>
  <c r="A61" i="17"/>
  <c r="A93" i="17"/>
  <c r="A77" i="18"/>
  <c r="A117" i="18"/>
  <c r="A53" i="20"/>
  <c r="F53" i="21"/>
  <c r="A117" i="21"/>
  <c r="E128" i="19"/>
  <c r="D20" i="18"/>
  <c r="F105" i="20"/>
  <c r="C119" i="20"/>
  <c r="B126" i="18"/>
  <c r="B19" i="18"/>
  <c r="C99" i="21"/>
  <c r="F113" i="19"/>
  <c r="F89" i="21"/>
  <c r="D20" i="21"/>
  <c r="A77" i="17"/>
  <c r="F97" i="18"/>
  <c r="C119" i="18"/>
  <c r="A61" i="20"/>
  <c r="C107" i="17"/>
  <c r="E17" i="18"/>
  <c r="F105" i="21"/>
  <c r="C107" i="19"/>
  <c r="B19" i="17"/>
  <c r="D127" i="20"/>
  <c r="B126" i="20"/>
  <c r="F117" i="17"/>
  <c r="F97" i="21"/>
  <c r="C99" i="20"/>
  <c r="F117" i="21"/>
  <c r="D20" i="20"/>
  <c r="A117" i="17"/>
  <c r="A61" i="18"/>
  <c r="A109" i="19"/>
  <c r="A109" i="20"/>
  <c r="E21" i="17"/>
  <c r="B126" i="17"/>
  <c r="D16" i="21"/>
  <c r="C51" i="18"/>
  <c r="F49" i="17"/>
  <c r="F121" i="18"/>
  <c r="E17" i="17"/>
  <c r="E128" i="20"/>
  <c r="E21" i="20"/>
  <c r="F97" i="17"/>
  <c r="B130" i="20"/>
  <c r="E17" i="20"/>
  <c r="D127" i="18"/>
  <c r="F109" i="18"/>
  <c r="C91" i="18"/>
  <c r="A109" i="18"/>
  <c r="F117" i="18"/>
  <c r="C119" i="17"/>
  <c r="E128" i="18"/>
  <c r="E21" i="19"/>
  <c r="C91" i="17"/>
  <c r="D127" i="19"/>
  <c r="D123" i="17"/>
  <c r="A53" i="17"/>
  <c r="A109" i="17"/>
  <c r="A53" i="18"/>
  <c r="C93" i="18"/>
  <c r="A15" i="17"/>
  <c r="A15" i="20"/>
  <c r="A15" i="21"/>
  <c r="A15" i="18"/>
  <c r="A15" i="19"/>
  <c r="B21" i="19"/>
  <c r="B21" i="17"/>
  <c r="D18" i="17"/>
  <c r="D18" i="18"/>
  <c r="D18" i="20"/>
  <c r="E130" i="21"/>
  <c r="E130" i="19"/>
  <c r="E126" i="17"/>
  <c r="E126" i="20"/>
  <c r="C117" i="21"/>
  <c r="C117" i="19"/>
  <c r="F111" i="19"/>
  <c r="F111" i="17"/>
  <c r="C105" i="19"/>
  <c r="C105" i="17"/>
  <c r="C101" i="18"/>
  <c r="C101" i="17"/>
  <c r="F99" i="21"/>
  <c r="F99" i="17"/>
  <c r="C97" i="17"/>
  <c r="C97" i="21"/>
  <c r="F91" i="21"/>
  <c r="F91" i="19"/>
  <c r="F87" i="20"/>
  <c r="F87" i="21"/>
  <c r="F79" i="19"/>
  <c r="F79" i="20"/>
  <c r="C77" i="21"/>
  <c r="C77" i="17"/>
  <c r="C77" i="19"/>
  <c r="C77" i="18"/>
  <c r="F75" i="20"/>
  <c r="F75" i="18"/>
  <c r="F71" i="21"/>
  <c r="F71" i="19"/>
  <c r="F71" i="20"/>
  <c r="C69" i="20"/>
  <c r="C69" i="21"/>
  <c r="C69" i="17"/>
  <c r="C65" i="19"/>
  <c r="C65" i="18"/>
  <c r="F63" i="19"/>
  <c r="F63" i="18"/>
  <c r="F63" i="20"/>
  <c r="F63" i="17"/>
  <c r="C61" i="18"/>
  <c r="C61" i="19"/>
  <c r="C61" i="20"/>
  <c r="F59" i="21"/>
  <c r="F59" i="17"/>
  <c r="F59" i="18"/>
  <c r="F55" i="18"/>
  <c r="F55" i="21"/>
  <c r="F55" i="17"/>
  <c r="C53" i="21"/>
  <c r="C53" i="17"/>
  <c r="C53" i="18"/>
  <c r="C53" i="20"/>
  <c r="C53" i="19"/>
  <c r="C49" i="21"/>
  <c r="C49" i="20"/>
  <c r="C49" i="19"/>
  <c r="C49" i="17"/>
  <c r="F47" i="21"/>
  <c r="F47" i="17"/>
  <c r="F47" i="20"/>
  <c r="F47" i="19"/>
  <c r="F47" i="18"/>
  <c r="C45" i="17"/>
  <c r="C45" i="19"/>
  <c r="C45" i="20"/>
  <c r="C45" i="21"/>
  <c r="F43" i="20"/>
  <c r="F43" i="17"/>
  <c r="F43" i="21"/>
  <c r="F43" i="18"/>
  <c r="F43" i="19"/>
  <c r="C41" i="21"/>
  <c r="C41" i="18"/>
  <c r="C41" i="20"/>
  <c r="C41" i="19"/>
  <c r="C41" i="17"/>
  <c r="F39" i="19"/>
  <c r="F39" i="20"/>
  <c r="F39" i="18"/>
  <c r="F39" i="17"/>
  <c r="C37" i="20"/>
  <c r="C37" i="21"/>
  <c r="C37" i="19"/>
  <c r="C37" i="18"/>
  <c r="F35" i="20"/>
  <c r="F35" i="18"/>
  <c r="F35" i="19"/>
  <c r="C33" i="18"/>
  <c r="C33" i="21"/>
  <c r="C33" i="19"/>
  <c r="C33" i="17"/>
  <c r="F31" i="19"/>
  <c r="F31" i="17"/>
  <c r="F31" i="21"/>
  <c r="F31" i="18"/>
  <c r="F27" i="17"/>
  <c r="F27" i="18"/>
  <c r="F27" i="21"/>
  <c r="F27" i="20"/>
  <c r="D26" i="17"/>
  <c r="D26" i="21"/>
  <c r="D26" i="19"/>
  <c r="D26" i="20"/>
  <c r="D26" i="18"/>
  <c r="B25" i="19"/>
  <c r="B25" i="17"/>
  <c r="B25" i="18"/>
  <c r="B25" i="21"/>
  <c r="E23" i="19"/>
  <c r="E23" i="20"/>
  <c r="E23" i="18"/>
  <c r="E23" i="17"/>
  <c r="D22" i="20"/>
  <c r="D22" i="19"/>
  <c r="D22" i="21"/>
  <c r="B59" i="18"/>
  <c r="D116" i="18"/>
  <c r="D116" i="19"/>
  <c r="C101" i="19"/>
  <c r="E130" i="17"/>
  <c r="F15" i="18"/>
  <c r="F15" i="21"/>
  <c r="F15" i="17"/>
  <c r="F15" i="20"/>
  <c r="F15" i="19"/>
  <c r="A129" i="20"/>
  <c r="A129" i="17"/>
  <c r="A129" i="18"/>
  <c r="A121" i="18"/>
  <c r="A121" i="21"/>
  <c r="A121" i="20"/>
  <c r="A121" i="17"/>
  <c r="A113" i="21"/>
  <c r="A113" i="17"/>
  <c r="A113" i="19"/>
  <c r="A113" i="20"/>
  <c r="A113" i="18"/>
  <c r="A25" i="17"/>
  <c r="A25" i="21"/>
  <c r="A25" i="18"/>
  <c r="A25" i="20"/>
  <c r="C15" i="17"/>
  <c r="C15" i="19"/>
  <c r="C15" i="20"/>
  <c r="C15" i="21"/>
  <c r="F20" i="17"/>
  <c r="F20" i="19"/>
  <c r="F20" i="20"/>
  <c r="C18" i="17"/>
  <c r="C18" i="18"/>
  <c r="C18" i="20"/>
  <c r="C18" i="21"/>
  <c r="C18" i="19"/>
  <c r="F16" i="19"/>
  <c r="F16" i="21"/>
  <c r="F16" i="20"/>
  <c r="F16" i="18"/>
  <c r="C129" i="17"/>
  <c r="C129" i="21"/>
  <c r="C129" i="20"/>
  <c r="C129" i="18"/>
  <c r="F127" i="19"/>
  <c r="F127" i="21"/>
  <c r="F127" i="20"/>
  <c r="F127" i="17"/>
  <c r="C125" i="19"/>
  <c r="C125" i="17"/>
  <c r="C125" i="20"/>
  <c r="C125" i="21"/>
  <c r="C125" i="18"/>
  <c r="F123" i="19"/>
  <c r="F123" i="21"/>
  <c r="F123" i="20"/>
  <c r="F123" i="17"/>
  <c r="B121" i="17"/>
  <c r="B121" i="19"/>
  <c r="B121" i="18"/>
  <c r="B121" i="21"/>
  <c r="E119" i="19"/>
  <c r="E119" i="18"/>
  <c r="E119" i="17"/>
  <c r="E119" i="20"/>
  <c r="D118" i="21"/>
  <c r="D118" i="20"/>
  <c r="D118" i="18"/>
  <c r="D118" i="17"/>
  <c r="B117" i="18"/>
  <c r="B117" i="19"/>
  <c r="B117" i="17"/>
  <c r="B117" i="21"/>
  <c r="D114" i="19"/>
  <c r="D114" i="17"/>
  <c r="B109" i="20"/>
  <c r="B109" i="19"/>
  <c r="E103" i="20"/>
  <c r="E103" i="17"/>
  <c r="E95" i="20"/>
  <c r="E95" i="21"/>
  <c r="B89" i="20"/>
  <c r="B89" i="17"/>
  <c r="B89" i="19"/>
  <c r="B89" i="18"/>
  <c r="E87" i="17"/>
  <c r="E87" i="20"/>
  <c r="E87" i="18"/>
  <c r="E87" i="21"/>
  <c r="D86" i="20"/>
  <c r="D86" i="18"/>
  <c r="D86" i="17"/>
  <c r="D86" i="19"/>
  <c r="B85" i="18"/>
  <c r="B85" i="19"/>
  <c r="B85" i="17"/>
  <c r="E83" i="21"/>
  <c r="E83" i="19"/>
  <c r="E83" i="18"/>
  <c r="E83" i="17"/>
  <c r="B81" i="17"/>
  <c r="B81" i="21"/>
  <c r="B81" i="19"/>
  <c r="B81" i="20"/>
  <c r="E79" i="19"/>
  <c r="E79" i="21"/>
  <c r="E79" i="17"/>
  <c r="D78" i="21"/>
  <c r="D78" i="19"/>
  <c r="D78" i="20"/>
  <c r="D78" i="18"/>
  <c r="B77" i="18"/>
  <c r="B77" i="21"/>
  <c r="B77" i="20"/>
  <c r="E75" i="20"/>
  <c r="E75" i="18"/>
  <c r="E75" i="21"/>
  <c r="E75" i="17"/>
  <c r="D74" i="19"/>
  <c r="D74" i="18"/>
  <c r="D74" i="21"/>
  <c r="D74" i="17"/>
  <c r="B73" i="17"/>
  <c r="B73" i="18"/>
  <c r="B73" i="20"/>
  <c r="E71" i="21"/>
  <c r="E71" i="19"/>
  <c r="E71" i="20"/>
  <c r="E71" i="18"/>
  <c r="E71" i="17"/>
  <c r="D70" i="19"/>
  <c r="D70" i="21"/>
  <c r="D70" i="17"/>
  <c r="B69" i="20"/>
  <c r="B69" i="21"/>
  <c r="B69" i="18"/>
  <c r="B69" i="17"/>
  <c r="E67" i="18"/>
  <c r="E67" i="17"/>
  <c r="E67" i="20"/>
  <c r="D66" i="19"/>
  <c r="D66" i="21"/>
  <c r="D66" i="17"/>
  <c r="D66" i="18"/>
  <c r="D66" i="20"/>
  <c r="B65" i="21"/>
  <c r="B65" i="19"/>
  <c r="B65" i="17"/>
  <c r="B65" i="18"/>
  <c r="E63" i="20"/>
  <c r="E63" i="18"/>
  <c r="E63" i="17"/>
  <c r="E63" i="19"/>
  <c r="E63" i="21"/>
  <c r="D62" i="20"/>
  <c r="D62" i="21"/>
  <c r="D62" i="19"/>
  <c r="D62" i="18"/>
  <c r="D34" i="19"/>
  <c r="D34" i="21"/>
  <c r="D34" i="20"/>
  <c r="D34" i="18"/>
  <c r="D34" i="17"/>
  <c r="B33" i="18"/>
  <c r="B33" i="21"/>
  <c r="B33" i="20"/>
  <c r="B33" i="19"/>
  <c r="E31" i="17"/>
  <c r="E31" i="21"/>
  <c r="E31" i="19"/>
  <c r="E31" i="18"/>
  <c r="D30" i="20"/>
  <c r="D30" i="19"/>
  <c r="B29" i="20"/>
  <c r="B29" i="18"/>
  <c r="B29" i="21"/>
  <c r="B29" i="19"/>
  <c r="B29" i="17"/>
  <c r="C26" i="17"/>
  <c r="C26" i="19"/>
  <c r="C26" i="21"/>
  <c r="C26" i="18"/>
  <c r="C26" i="20"/>
  <c r="F24" i="18"/>
  <c r="F24" i="20"/>
  <c r="F24" i="17"/>
  <c r="F24" i="19"/>
  <c r="C22" i="19"/>
  <c r="C22" i="21"/>
  <c r="C22" i="20"/>
  <c r="F127" i="18"/>
  <c r="D78" i="17"/>
  <c r="F16" i="17"/>
  <c r="E79" i="20"/>
  <c r="B113" i="19"/>
  <c r="F20" i="18"/>
  <c r="E79" i="18"/>
  <c r="B85" i="20"/>
  <c r="E115" i="19"/>
  <c r="C15" i="18"/>
  <c r="D70" i="20"/>
  <c r="B73" i="21"/>
  <c r="F75" i="17"/>
  <c r="A74" i="19"/>
  <c r="F31" i="20"/>
  <c r="F35" i="21"/>
  <c r="A122" i="21"/>
  <c r="D125" i="20"/>
  <c r="E130" i="18"/>
  <c r="F91" i="20"/>
  <c r="F95" i="19"/>
  <c r="B124" i="17"/>
  <c r="F71" i="18"/>
  <c r="C109" i="19"/>
  <c r="F79" i="18"/>
  <c r="C61" i="21"/>
  <c r="D129" i="19"/>
  <c r="F79" i="17"/>
  <c r="C69" i="19"/>
  <c r="A122" i="17"/>
  <c r="F87" i="18"/>
  <c r="A122" i="19"/>
  <c r="A90" i="20"/>
  <c r="C117" i="17"/>
  <c r="C101" i="21"/>
  <c r="D125" i="18"/>
  <c r="C73" i="19"/>
  <c r="F83" i="17"/>
  <c r="F63" i="21"/>
  <c r="B21" i="21"/>
  <c r="F103" i="17"/>
  <c r="C85" i="17"/>
  <c r="F59" i="19"/>
  <c r="E19" i="18"/>
  <c r="E126" i="21"/>
  <c r="C113" i="19"/>
  <c r="C113" i="17"/>
  <c r="D129" i="21"/>
  <c r="C117" i="20"/>
  <c r="C93" i="20"/>
  <c r="C22" i="18"/>
  <c r="E126" i="18"/>
  <c r="C97" i="19"/>
  <c r="B85" i="21"/>
  <c r="B17" i="21"/>
  <c r="F95" i="18"/>
  <c r="B124" i="21"/>
  <c r="D125" i="21"/>
  <c r="C113" i="20"/>
  <c r="C113" i="21"/>
  <c r="C109" i="17"/>
  <c r="C93" i="19"/>
  <c r="C61" i="17"/>
  <c r="F91" i="18"/>
  <c r="F111" i="20"/>
  <c r="B17" i="19"/>
  <c r="F55" i="19"/>
  <c r="F83" i="18"/>
  <c r="B77" i="17"/>
  <c r="D22" i="18"/>
  <c r="A74" i="18"/>
  <c r="A90" i="18"/>
  <c r="A98" i="18"/>
  <c r="A98" i="19"/>
  <c r="C109" i="20"/>
  <c r="C73" i="18"/>
  <c r="C89" i="21"/>
  <c r="C105" i="18"/>
  <c r="E126" i="19"/>
  <c r="E19" i="20"/>
  <c r="B17" i="17"/>
  <c r="F75" i="21"/>
  <c r="D129" i="18"/>
  <c r="C73" i="17"/>
  <c r="C85" i="18"/>
  <c r="E19" i="21"/>
  <c r="F87" i="19"/>
  <c r="F111" i="21"/>
  <c r="F103" i="20"/>
  <c r="C109" i="18"/>
  <c r="E19" i="17"/>
  <c r="F91" i="17"/>
  <c r="F55" i="20"/>
  <c r="C45" i="18"/>
  <c r="F95" i="17"/>
  <c r="A74" i="20"/>
  <c r="D129" i="20"/>
  <c r="B21" i="18"/>
  <c r="C89" i="19"/>
  <c r="B124" i="18"/>
  <c r="C117" i="18"/>
  <c r="C121" i="19"/>
  <c r="C105" i="20"/>
  <c r="F75" i="19"/>
  <c r="F71" i="17"/>
  <c r="F103" i="21"/>
  <c r="C97" i="20"/>
  <c r="C97" i="18"/>
  <c r="F83" i="21"/>
  <c r="F99" i="19"/>
  <c r="F35" i="17"/>
  <c r="A98" i="20"/>
  <c r="D18" i="21"/>
  <c r="F95" i="21"/>
  <c r="F83" i="19"/>
  <c r="B21" i="20"/>
  <c r="B17" i="18"/>
  <c r="C101" i="20"/>
  <c r="F87" i="17"/>
  <c r="C65" i="20"/>
  <c r="D18" i="19"/>
  <c r="C89" i="17"/>
  <c r="E130" i="20"/>
  <c r="F103" i="18"/>
  <c r="B124" i="19"/>
  <c r="C85" i="21"/>
  <c r="C105" i="21"/>
  <c r="C73" i="20"/>
  <c r="F79" i="21"/>
  <c r="C85" i="20"/>
  <c r="C77" i="20"/>
  <c r="C89" i="20"/>
  <c r="C93" i="21"/>
  <c r="F99" i="20"/>
  <c r="C65" i="21"/>
  <c r="D125" i="17"/>
  <c r="A98" i="17"/>
  <c r="E23" i="21"/>
  <c r="F99" i="18"/>
  <c r="B39" i="19"/>
  <c r="D116" i="21"/>
  <c r="D72" i="17"/>
  <c r="D64" i="20"/>
  <c r="F129" i="21"/>
  <c r="F129" i="19"/>
  <c r="F129" i="17"/>
  <c r="F129" i="18"/>
  <c r="F129" i="20"/>
  <c r="C127" i="20"/>
  <c r="C127" i="18"/>
  <c r="C127" i="19"/>
  <c r="C123" i="18"/>
  <c r="C123" i="17"/>
  <c r="C123" i="19"/>
  <c r="E121" i="19"/>
  <c r="E121" i="17"/>
  <c r="E121" i="18"/>
  <c r="E121" i="21"/>
  <c r="D120" i="18"/>
  <c r="D120" i="19"/>
  <c r="D120" i="20"/>
  <c r="D120" i="17"/>
  <c r="B119" i="19"/>
  <c r="B119" i="17"/>
  <c r="B119" i="21"/>
  <c r="B119" i="18"/>
  <c r="E117" i="20"/>
  <c r="E117" i="19"/>
  <c r="B115" i="18"/>
  <c r="B115" i="20"/>
  <c r="B115" i="19"/>
  <c r="D112" i="21"/>
  <c r="D112" i="18"/>
  <c r="D112" i="17"/>
  <c r="B111" i="21"/>
  <c r="B111" i="19"/>
  <c r="B111" i="17"/>
  <c r="B111" i="20"/>
  <c r="B111" i="18"/>
  <c r="E109" i="18"/>
  <c r="E109" i="21"/>
  <c r="E109" i="17"/>
  <c r="D108" i="19"/>
  <c r="D108" i="18"/>
  <c r="D108" i="17"/>
  <c r="D108" i="20"/>
  <c r="D108" i="21"/>
  <c r="B107" i="21"/>
  <c r="B107" i="20"/>
  <c r="E105" i="19"/>
  <c r="E105" i="17"/>
  <c r="E105" i="21"/>
  <c r="E105" i="20"/>
  <c r="B95" i="21"/>
  <c r="B95" i="20"/>
  <c r="B95" i="18"/>
  <c r="B91" i="20"/>
  <c r="B91" i="19"/>
  <c r="B91" i="21"/>
  <c r="E89" i="20"/>
  <c r="E89" i="21"/>
  <c r="E89" i="17"/>
  <c r="B87" i="18"/>
  <c r="B87" i="20"/>
  <c r="B87" i="21"/>
  <c r="E85" i="19"/>
  <c r="E85" i="17"/>
  <c r="E85" i="20"/>
  <c r="D84" i="17"/>
  <c r="D84" i="19"/>
  <c r="D84" i="18"/>
  <c r="B83" i="20"/>
  <c r="B83" i="18"/>
  <c r="B83" i="17"/>
  <c r="B83" i="19"/>
  <c r="E81" i="20"/>
  <c r="E81" i="19"/>
  <c r="D80" i="21"/>
  <c r="D80" i="18"/>
  <c r="D80" i="20"/>
  <c r="D80" i="19"/>
  <c r="D80" i="17"/>
  <c r="D76" i="17"/>
  <c r="D76" i="21"/>
  <c r="D76" i="19"/>
  <c r="B75" i="19"/>
  <c r="B75" i="17"/>
  <c r="B75" i="21"/>
  <c r="B75" i="20"/>
  <c r="E73" i="20"/>
  <c r="E73" i="18"/>
  <c r="E73" i="19"/>
  <c r="E73" i="21"/>
  <c r="E73" i="17"/>
  <c r="D72" i="19"/>
  <c r="D72" i="18"/>
  <c r="B71" i="19"/>
  <c r="B71" i="17"/>
  <c r="B71" i="18"/>
  <c r="B71" i="20"/>
  <c r="B71" i="21"/>
  <c r="D68" i="17"/>
  <c r="D68" i="21"/>
  <c r="D68" i="20"/>
  <c r="D68" i="19"/>
  <c r="D68" i="18"/>
  <c r="B67" i="19"/>
  <c r="B67" i="18"/>
  <c r="B67" i="17"/>
  <c r="B67" i="21"/>
  <c r="B67" i="20"/>
  <c r="E65" i="18"/>
  <c r="E65" i="19"/>
  <c r="E65" i="17"/>
  <c r="E65" i="21"/>
  <c r="D64" i="19"/>
  <c r="D64" i="21"/>
  <c r="D64" i="18"/>
  <c r="E61" i="18"/>
  <c r="E61" i="17"/>
  <c r="E61" i="20"/>
  <c r="E61" i="19"/>
  <c r="D60" i="21"/>
  <c r="D60" i="20"/>
  <c r="D60" i="17"/>
  <c r="D60" i="18"/>
  <c r="D60" i="19"/>
  <c r="B59" i="21"/>
  <c r="B59" i="20"/>
  <c r="B59" i="17"/>
  <c r="E57" i="19"/>
  <c r="E57" i="18"/>
  <c r="E57" i="21"/>
  <c r="E57" i="20"/>
  <c r="D56" i="19"/>
  <c r="D56" i="18"/>
  <c r="D56" i="17"/>
  <c r="E53" i="17"/>
  <c r="E53" i="21"/>
  <c r="D48" i="21"/>
  <c r="D48" i="20"/>
  <c r="D48" i="17"/>
  <c r="B47" i="18"/>
  <c r="B47" i="21"/>
  <c r="B47" i="19"/>
  <c r="B47" i="20"/>
  <c r="E45" i="17"/>
  <c r="E45" i="18"/>
  <c r="E45" i="21"/>
  <c r="E41" i="19"/>
  <c r="E41" i="18"/>
  <c r="E41" i="20"/>
  <c r="E41" i="21"/>
  <c r="D40" i="19"/>
  <c r="D40" i="17"/>
  <c r="D40" i="18"/>
  <c r="B39" i="20"/>
  <c r="B39" i="17"/>
  <c r="E37" i="20"/>
  <c r="E37" i="18"/>
  <c r="D36" i="17"/>
  <c r="D36" i="20"/>
  <c r="D36" i="21"/>
  <c r="D36" i="18"/>
  <c r="B35" i="21"/>
  <c r="B35" i="17"/>
  <c r="B35" i="18"/>
  <c r="F26" i="20"/>
  <c r="F26" i="21"/>
  <c r="F26" i="17"/>
  <c r="C24" i="20"/>
  <c r="C24" i="19"/>
  <c r="C24" i="18"/>
  <c r="D40" i="20"/>
  <c r="E57" i="17"/>
  <c r="E85" i="18"/>
  <c r="D56" i="20"/>
  <c r="D40" i="21"/>
  <c r="E81" i="21"/>
  <c r="B115" i="21"/>
  <c r="B115" i="17"/>
  <c r="E61" i="21"/>
  <c r="D84" i="21"/>
  <c r="E105" i="18"/>
  <c r="B91" i="17"/>
  <c r="E53" i="20"/>
  <c r="B75" i="18"/>
  <c r="B35" i="19"/>
  <c r="D76" i="20"/>
  <c r="B83" i="21"/>
  <c r="B87" i="19"/>
  <c r="D130" i="21"/>
  <c r="D130" i="19"/>
  <c r="D130" i="17"/>
  <c r="D130" i="18"/>
  <c r="D130" i="20"/>
  <c r="B129" i="17"/>
  <c r="B129" i="21"/>
  <c r="B129" i="18"/>
  <c r="B129" i="20"/>
  <c r="B129" i="19"/>
  <c r="E127" i="21"/>
  <c r="E127" i="19"/>
  <c r="E127" i="17"/>
  <c r="E127" i="18"/>
  <c r="E127" i="20"/>
  <c r="D126" i="18"/>
  <c r="D126" i="20"/>
  <c r="D126" i="19"/>
  <c r="D126" i="21"/>
  <c r="D126" i="17"/>
  <c r="C122" i="21"/>
  <c r="C122" i="18"/>
  <c r="C122" i="20"/>
  <c r="C122" i="19"/>
  <c r="C122" i="17"/>
  <c r="F120" i="21"/>
  <c r="F120" i="19"/>
  <c r="F120" i="20"/>
  <c r="F120" i="17"/>
  <c r="F120" i="18"/>
  <c r="C118" i="21"/>
  <c r="C118" i="17"/>
  <c r="C118" i="19"/>
  <c r="C118" i="18"/>
  <c r="C118" i="20"/>
  <c r="C114" i="18"/>
  <c r="C114" i="20"/>
  <c r="C114" i="17"/>
  <c r="C114" i="21"/>
  <c r="C114" i="19"/>
  <c r="F112" i="21"/>
  <c r="F112" i="20"/>
  <c r="F112" i="17"/>
  <c r="F112" i="18"/>
  <c r="F112" i="19"/>
  <c r="F108" i="17"/>
  <c r="F108" i="21"/>
  <c r="F108" i="19"/>
  <c r="F108" i="18"/>
  <c r="F108" i="20"/>
  <c r="C106" i="21"/>
  <c r="C106" i="18"/>
  <c r="C106" i="19"/>
  <c r="C106" i="17"/>
  <c r="C106" i="20"/>
  <c r="F104" i="18"/>
  <c r="F104" i="19"/>
  <c r="F104" i="21"/>
  <c r="F104" i="20"/>
  <c r="F104" i="17"/>
  <c r="C102" i="20"/>
  <c r="C102" i="18"/>
  <c r="C102" i="19"/>
  <c r="C102" i="21"/>
  <c r="C102" i="17"/>
  <c r="F100" i="19"/>
  <c r="F100" i="20"/>
  <c r="F100" i="21"/>
  <c r="F100" i="18"/>
  <c r="F100" i="17"/>
  <c r="C98" i="17"/>
  <c r="C98" i="19"/>
  <c r="C98" i="21"/>
  <c r="C98" i="18"/>
  <c r="C98" i="20"/>
  <c r="F96" i="18"/>
  <c r="F96" i="21"/>
  <c r="F96" i="19"/>
  <c r="F96" i="17"/>
  <c r="F96" i="20"/>
  <c r="C94" i="17"/>
  <c r="C94" i="21"/>
  <c r="C94" i="19"/>
  <c r="C94" i="18"/>
  <c r="C94" i="20"/>
  <c r="F92" i="21"/>
  <c r="F92" i="18"/>
  <c r="F92" i="19"/>
  <c r="F92" i="17"/>
  <c r="F92" i="20"/>
  <c r="C90" i="17"/>
  <c r="C90" i="18"/>
  <c r="C90" i="19"/>
  <c r="C90" i="20"/>
  <c r="C90" i="21"/>
  <c r="F88" i="18"/>
  <c r="F88" i="17"/>
  <c r="F88" i="21"/>
  <c r="F88" i="20"/>
  <c r="F88" i="19"/>
  <c r="C86" i="17"/>
  <c r="C86" i="21"/>
  <c r="C86" i="19"/>
  <c r="C86" i="20"/>
  <c r="F84" i="17"/>
  <c r="F84" i="19"/>
  <c r="F84" i="21"/>
  <c r="F84" i="18"/>
  <c r="F84" i="20"/>
  <c r="C82" i="18"/>
  <c r="C82" i="20"/>
  <c r="C82" i="17"/>
  <c r="C82" i="21"/>
  <c r="C82" i="19"/>
  <c r="F80" i="18"/>
  <c r="F80" i="20"/>
  <c r="F80" i="17"/>
  <c r="F80" i="21"/>
  <c r="C78" i="17"/>
  <c r="C78" i="20"/>
  <c r="C78" i="19"/>
  <c r="C78" i="18"/>
  <c r="C78" i="21"/>
  <c r="F76" i="20"/>
  <c r="F76" i="21"/>
  <c r="F76" i="17"/>
  <c r="F76" i="18"/>
  <c r="F76" i="19"/>
  <c r="C70" i="18"/>
  <c r="C70" i="21"/>
  <c r="C70" i="20"/>
  <c r="C70" i="19"/>
  <c r="C70" i="17"/>
  <c r="C66" i="20"/>
  <c r="C66" i="19"/>
  <c r="C66" i="21"/>
  <c r="F64" i="21"/>
  <c r="F64" i="19"/>
  <c r="B61" i="18"/>
  <c r="B61" i="19"/>
  <c r="B61" i="20"/>
  <c r="B61" i="21"/>
  <c r="E59" i="18"/>
  <c r="E59" i="20"/>
  <c r="E59" i="21"/>
  <c r="E59" i="19"/>
  <c r="E59" i="17"/>
  <c r="B57" i="18"/>
  <c r="B57" i="19"/>
  <c r="B57" i="21"/>
  <c r="B57" i="20"/>
  <c r="B57" i="17"/>
  <c r="E55" i="19"/>
  <c r="E55" i="18"/>
  <c r="E55" i="17"/>
  <c r="E55" i="21"/>
  <c r="E55" i="20"/>
  <c r="D54" i="18"/>
  <c r="D54" i="20"/>
  <c r="D54" i="21"/>
  <c r="D54" i="17"/>
  <c r="D54" i="19"/>
  <c r="E51" i="17"/>
  <c r="E51" i="21"/>
  <c r="E51" i="18"/>
  <c r="E51" i="19"/>
  <c r="E51" i="20"/>
  <c r="D50" i="17"/>
  <c r="D50" i="18"/>
  <c r="D50" i="20"/>
  <c r="D50" i="19"/>
  <c r="B49" i="18"/>
  <c r="B49" i="21"/>
  <c r="B49" i="17"/>
  <c r="B49" i="20"/>
  <c r="B49" i="19"/>
  <c r="E47" i="21"/>
  <c r="E47" i="19"/>
  <c r="E47" i="20"/>
  <c r="E47" i="18"/>
  <c r="E47" i="17"/>
  <c r="D46" i="18"/>
  <c r="D46" i="19"/>
  <c r="D46" i="21"/>
  <c r="D46" i="20"/>
  <c r="D46" i="17"/>
  <c r="B45" i="20"/>
  <c r="B45" i="19"/>
  <c r="B45" i="17"/>
  <c r="B45" i="18"/>
  <c r="B45" i="21"/>
  <c r="E43" i="20"/>
  <c r="E43" i="21"/>
  <c r="E43" i="19"/>
  <c r="E43" i="17"/>
  <c r="E43" i="18"/>
  <c r="D42" i="19"/>
  <c r="D42" i="21"/>
  <c r="D42" i="18"/>
  <c r="D42" i="17"/>
  <c r="D42" i="20"/>
  <c r="B41" i="18"/>
  <c r="B41" i="20"/>
  <c r="B41" i="19"/>
  <c r="B41" i="17"/>
  <c r="B41" i="21"/>
  <c r="E39" i="19"/>
  <c r="E39" i="20"/>
  <c r="E39" i="17"/>
  <c r="E39" i="21"/>
  <c r="D38" i="21"/>
  <c r="D38" i="19"/>
  <c r="D38" i="18"/>
  <c r="D38" i="20"/>
  <c r="D38" i="17"/>
  <c r="E35" i="18"/>
  <c r="E35" i="20"/>
  <c r="E35" i="21"/>
  <c r="E35" i="19"/>
  <c r="E35" i="17"/>
  <c r="D50" i="21"/>
  <c r="F80" i="19"/>
  <c r="B61" i="17"/>
  <c r="A128" i="18"/>
  <c r="A128" i="19"/>
  <c r="A128" i="17"/>
  <c r="A128" i="21"/>
  <c r="A128" i="20"/>
  <c r="A112" i="21"/>
  <c r="A112" i="18"/>
  <c r="A112" i="19"/>
  <c r="A112" i="20"/>
  <c r="A104" i="17"/>
  <c r="A104" i="19"/>
  <c r="A104" i="20"/>
  <c r="A104" i="18"/>
  <c r="A104" i="21"/>
  <c r="A96" i="20"/>
  <c r="A96" i="17"/>
  <c r="A96" i="21"/>
  <c r="A88" i="17"/>
  <c r="A88" i="18"/>
  <c r="A88" i="19"/>
  <c r="A88" i="20"/>
  <c r="A80" i="20"/>
  <c r="A80" i="17"/>
  <c r="A80" i="18"/>
  <c r="A80" i="19"/>
  <c r="A64" i="17"/>
  <c r="A64" i="18"/>
  <c r="A64" i="21"/>
  <c r="A64" i="20"/>
  <c r="A56" i="21"/>
  <c r="A56" i="20"/>
  <c r="A56" i="17"/>
  <c r="A56" i="18"/>
  <c r="A48" i="18"/>
  <c r="A48" i="21"/>
  <c r="A48" i="17"/>
  <c r="A48" i="20"/>
  <c r="A48" i="19"/>
  <c r="A40" i="19"/>
  <c r="A40" i="18"/>
  <c r="A40" i="20"/>
  <c r="A40" i="21"/>
  <c r="A80" i="21"/>
  <c r="A40" i="17"/>
  <c r="A96" i="19"/>
  <c r="A96" i="18"/>
  <c r="A112" i="17"/>
  <c r="C17" i="21"/>
  <c r="C17" i="20"/>
  <c r="C16" i="17"/>
  <c r="C16" i="18"/>
  <c r="C16" i="20"/>
  <c r="C17" i="18"/>
  <c r="C16" i="19"/>
  <c r="C21" i="20"/>
  <c r="A21" i="18"/>
  <c r="A21" i="20"/>
  <c r="C21" i="21"/>
  <c r="A21" i="21"/>
  <c r="A21" i="17"/>
  <c r="C21" i="18"/>
  <c r="E22" i="20"/>
  <c r="C21" i="17"/>
  <c r="E22" i="17"/>
  <c r="E22" i="21"/>
  <c r="D15" i="21"/>
  <c r="D15" i="19"/>
  <c r="D15" i="20"/>
  <c r="D15" i="17"/>
  <c r="B37" i="18"/>
  <c r="B37" i="20"/>
  <c r="B37" i="21"/>
  <c r="F44" i="20"/>
  <c r="F44" i="17"/>
  <c r="F44" i="21"/>
  <c r="F44" i="18"/>
  <c r="C42" i="18"/>
  <c r="C42" i="19"/>
  <c r="C42" i="20"/>
  <c r="C42" i="21"/>
  <c r="F40" i="18"/>
  <c r="F40" i="17"/>
  <c r="F40" i="19"/>
  <c r="C38" i="20"/>
  <c r="C38" i="18"/>
  <c r="C38" i="17"/>
  <c r="C38" i="21"/>
  <c r="C38" i="19"/>
  <c r="A26" i="20"/>
  <c r="A26" i="18"/>
  <c r="A26" i="21"/>
  <c r="A26" i="17"/>
  <c r="A18" i="17"/>
  <c r="A18" i="21"/>
  <c r="A18" i="20"/>
  <c r="A18" i="19"/>
  <c r="A18" i="18"/>
  <c r="C87" i="19"/>
  <c r="C87" i="17"/>
  <c r="C87" i="18"/>
  <c r="F85" i="17"/>
  <c r="F85" i="21"/>
  <c r="F85" i="20"/>
  <c r="F85" i="19"/>
  <c r="C83" i="19"/>
  <c r="C83" i="20"/>
  <c r="C83" i="18"/>
  <c r="F81" i="17"/>
  <c r="F81" i="20"/>
  <c r="F81" i="19"/>
  <c r="F81" i="21"/>
  <c r="C79" i="20"/>
  <c r="C79" i="21"/>
  <c r="C79" i="18"/>
  <c r="C79" i="19"/>
  <c r="F77" i="21"/>
  <c r="F77" i="19"/>
  <c r="F77" i="20"/>
  <c r="F77" i="18"/>
  <c r="F69" i="17"/>
  <c r="F69" i="18"/>
  <c r="F69" i="21"/>
  <c r="C67" i="17"/>
  <c r="C67" i="20"/>
  <c r="C67" i="18"/>
  <c r="F65" i="18"/>
  <c r="F65" i="21"/>
  <c r="C63" i="18"/>
  <c r="C63" i="20"/>
  <c r="C63" i="17"/>
  <c r="C63" i="21"/>
  <c r="D59" i="19"/>
  <c r="D59" i="18"/>
  <c r="D59" i="17"/>
  <c r="D59" i="20"/>
  <c r="B58" i="17"/>
  <c r="B58" i="21"/>
  <c r="B58" i="19"/>
  <c r="E56" i="17"/>
  <c r="E56" i="21"/>
  <c r="E56" i="20"/>
  <c r="E56" i="19"/>
  <c r="D55" i="18"/>
  <c r="D55" i="17"/>
  <c r="D55" i="20"/>
  <c r="E52" i="20"/>
  <c r="E52" i="17"/>
  <c r="E52" i="19"/>
  <c r="E52" i="18"/>
  <c r="D51" i="17"/>
  <c r="D51" i="20"/>
  <c r="D51" i="19"/>
  <c r="D51" i="21"/>
  <c r="B50" i="21"/>
  <c r="B50" i="18"/>
  <c r="B50" i="20"/>
  <c r="B50" i="17"/>
  <c r="E48" i="17"/>
  <c r="E48" i="18"/>
  <c r="E48" i="20"/>
  <c r="E48" i="21"/>
  <c r="D47" i="20"/>
  <c r="D47" i="18"/>
  <c r="D47" i="17"/>
  <c r="D47" i="19"/>
  <c r="B46" i="20"/>
  <c r="B46" i="21"/>
  <c r="B46" i="18"/>
  <c r="B46" i="17"/>
  <c r="A120" i="18"/>
  <c r="A120" i="21"/>
  <c r="A120" i="17"/>
  <c r="A120" i="19"/>
  <c r="A120" i="20"/>
  <c r="A57" i="17"/>
  <c r="A57" i="19"/>
  <c r="A57" i="20"/>
  <c r="A57" i="18"/>
  <c r="A49" i="19"/>
  <c r="A49" i="21"/>
  <c r="A49" i="18"/>
  <c r="A49" i="20"/>
  <c r="A41" i="19"/>
  <c r="A41" i="17"/>
  <c r="A41" i="21"/>
  <c r="A41" i="18"/>
  <c r="A41" i="20"/>
  <c r="A33" i="17"/>
  <c r="A33" i="18"/>
  <c r="A33" i="21"/>
  <c r="A33" i="20"/>
  <c r="B37" i="17"/>
  <c r="A127" i="18"/>
  <c r="A127" i="21"/>
  <c r="A127" i="19"/>
  <c r="A127" i="20"/>
  <c r="A127" i="17"/>
  <c r="B37" i="19"/>
  <c r="D89" i="19"/>
  <c r="D89" i="17"/>
  <c r="D89" i="18"/>
  <c r="D89" i="21"/>
  <c r="F22" i="17"/>
  <c r="F22" i="21"/>
  <c r="F22" i="19"/>
  <c r="F22" i="20"/>
  <c r="E115" i="17"/>
  <c r="E115" i="21"/>
  <c r="E115" i="18"/>
  <c r="D114" i="18"/>
  <c r="D114" i="20"/>
  <c r="D114" i="21"/>
  <c r="B113" i="20"/>
  <c r="B113" i="17"/>
  <c r="B113" i="18"/>
  <c r="E111" i="18"/>
  <c r="E111" i="17"/>
  <c r="E111" i="19"/>
  <c r="E111" i="21"/>
  <c r="D110" i="18"/>
  <c r="D110" i="19"/>
  <c r="D110" i="17"/>
  <c r="D110" i="20"/>
  <c r="D110" i="21"/>
  <c r="E107" i="21"/>
  <c r="E107" i="17"/>
  <c r="E107" i="19"/>
  <c r="E107" i="20"/>
  <c r="E107" i="18"/>
  <c r="D106" i="18"/>
  <c r="D106" i="21"/>
  <c r="D106" i="20"/>
  <c r="D106" i="19"/>
  <c r="B105" i="18"/>
  <c r="B105" i="21"/>
  <c r="B105" i="17"/>
  <c r="B105" i="19"/>
  <c r="E103" i="18"/>
  <c r="E103" i="21"/>
  <c r="E103" i="19"/>
  <c r="D102" i="21"/>
  <c r="D102" i="20"/>
  <c r="D102" i="18"/>
  <c r="D102" i="19"/>
  <c r="D102" i="17"/>
  <c r="B101" i="17"/>
  <c r="B101" i="18"/>
  <c r="B101" i="19"/>
  <c r="B101" i="21"/>
  <c r="B101" i="20"/>
  <c r="E99" i="17"/>
  <c r="E99" i="19"/>
  <c r="E99" i="18"/>
  <c r="E99" i="21"/>
  <c r="D98" i="17"/>
  <c r="D98" i="18"/>
  <c r="D98" i="21"/>
  <c r="B97" i="17"/>
  <c r="B97" i="19"/>
  <c r="B97" i="18"/>
  <c r="B97" i="21"/>
  <c r="E95" i="17"/>
  <c r="E95" i="19"/>
  <c r="D94" i="19"/>
  <c r="D94" i="18"/>
  <c r="D94" i="20"/>
  <c r="D94" i="17"/>
  <c r="B93" i="19"/>
  <c r="B93" i="20"/>
  <c r="B93" i="17"/>
  <c r="B93" i="18"/>
  <c r="B93" i="21"/>
  <c r="E91" i="19"/>
  <c r="E91" i="20"/>
  <c r="E91" i="18"/>
  <c r="E91" i="21"/>
  <c r="E91" i="17"/>
  <c r="D90" i="19"/>
  <c r="D90" i="21"/>
  <c r="D90" i="20"/>
  <c r="D90" i="18"/>
  <c r="C32" i="20"/>
  <c r="C32" i="19"/>
  <c r="C32" i="21"/>
  <c r="F30" i="18"/>
  <c r="F30" i="17"/>
  <c r="F30" i="19"/>
  <c r="F30" i="20"/>
  <c r="F30" i="21"/>
  <c r="C28" i="18"/>
  <c r="C28" i="21"/>
  <c r="C28" i="17"/>
  <c r="C28" i="19"/>
  <c r="C28" i="20"/>
  <c r="D25" i="19"/>
  <c r="D25" i="17"/>
  <c r="D25" i="21"/>
  <c r="D25" i="20"/>
  <c r="B24" i="17"/>
  <c r="B24" i="18"/>
  <c r="B24" i="20"/>
  <c r="B24" i="21"/>
  <c r="B24" i="19"/>
  <c r="F21" i="21"/>
  <c r="F21" i="17"/>
  <c r="F21" i="18"/>
  <c r="F21" i="20"/>
  <c r="C19" i="17"/>
  <c r="C19" i="18"/>
  <c r="C19" i="21"/>
  <c r="C19" i="19"/>
  <c r="F17" i="18"/>
  <c r="F17" i="21"/>
  <c r="F17" i="19"/>
  <c r="F17" i="17"/>
  <c r="C130" i="18"/>
  <c r="C130" i="20"/>
  <c r="C130" i="19"/>
  <c r="C130" i="17"/>
  <c r="F128" i="19"/>
  <c r="F128" i="21"/>
  <c r="F128" i="20"/>
  <c r="F128" i="18"/>
  <c r="F124" i="20"/>
  <c r="F124" i="17"/>
  <c r="F124" i="18"/>
  <c r="F124" i="19"/>
  <c r="B122" i="19"/>
  <c r="B122" i="21"/>
  <c r="B122" i="18"/>
  <c r="B122" i="17"/>
  <c r="E120" i="17"/>
  <c r="E120" i="19"/>
  <c r="E120" i="18"/>
  <c r="E120" i="20"/>
  <c r="D119" i="20"/>
  <c r="D119" i="17"/>
  <c r="D119" i="19"/>
  <c r="D119" i="21"/>
  <c r="B118" i="17"/>
  <c r="B118" i="18"/>
  <c r="B118" i="21"/>
  <c r="B118" i="20"/>
  <c r="B36" i="20"/>
  <c r="B36" i="21"/>
  <c r="B36" i="18"/>
  <c r="B36" i="17"/>
  <c r="B36" i="19"/>
  <c r="B91" i="18"/>
  <c r="F123" i="18"/>
  <c r="C86" i="18"/>
  <c r="D112" i="19"/>
  <c r="F20" i="21"/>
  <c r="C126" i="21"/>
  <c r="C126" i="20"/>
  <c r="C126" i="17"/>
  <c r="C126" i="18"/>
  <c r="C126" i="19"/>
  <c r="C75" i="19"/>
  <c r="C75" i="17"/>
  <c r="C75" i="18"/>
  <c r="C75" i="20"/>
  <c r="F73" i="18"/>
  <c r="F73" i="21"/>
  <c r="F73" i="20"/>
  <c r="C71" i="19"/>
  <c r="C71" i="18"/>
  <c r="C71" i="20"/>
  <c r="C71" i="21"/>
  <c r="A105" i="19"/>
  <c r="A105" i="17"/>
  <c r="A105" i="21"/>
  <c r="A105" i="20"/>
  <c r="A105" i="18"/>
  <c r="A97" i="20"/>
  <c r="A97" i="19"/>
  <c r="A97" i="17"/>
  <c r="A97" i="21"/>
  <c r="A97" i="18"/>
  <c r="A89" i="17"/>
  <c r="A89" i="18"/>
  <c r="A89" i="21"/>
  <c r="A89" i="19"/>
  <c r="A89" i="20"/>
  <c r="A81" i="21"/>
  <c r="A81" i="20"/>
  <c r="A81" i="19"/>
  <c r="A81" i="17"/>
  <c r="A81" i="18"/>
  <c r="A73" i="17"/>
  <c r="A73" i="20"/>
  <c r="A73" i="19"/>
  <c r="A73" i="21"/>
  <c r="A73" i="18"/>
  <c r="F73" i="17"/>
  <c r="C71" i="17"/>
  <c r="B79" i="20"/>
  <c r="B79" i="21"/>
  <c r="B79" i="18"/>
  <c r="B79" i="17"/>
  <c r="E44" i="21"/>
  <c r="E44" i="17"/>
  <c r="E44" i="18"/>
  <c r="D43" i="20"/>
  <c r="D43" i="17"/>
  <c r="B42" i="19"/>
  <c r="B42" i="17"/>
  <c r="B42" i="21"/>
  <c r="B42" i="18"/>
  <c r="B42" i="20"/>
  <c r="E40" i="18"/>
  <c r="E40" i="17"/>
  <c r="E40" i="21"/>
  <c r="E40" i="19"/>
  <c r="D39" i="18"/>
  <c r="D39" i="17"/>
  <c r="B38" i="19"/>
  <c r="B38" i="17"/>
  <c r="A119" i="21"/>
  <c r="A119" i="20"/>
  <c r="A119" i="18"/>
  <c r="A119" i="17"/>
  <c r="C20" i="18"/>
  <c r="C20" i="20"/>
  <c r="C20" i="21"/>
  <c r="C20" i="19"/>
  <c r="C20" i="17"/>
  <c r="F18" i="20"/>
  <c r="F18" i="21"/>
  <c r="F18" i="19"/>
  <c r="F18" i="17"/>
  <c r="F18" i="18"/>
  <c r="F86" i="18"/>
  <c r="F86" i="21"/>
  <c r="F86" i="20"/>
  <c r="F86" i="17"/>
  <c r="C84" i="21"/>
  <c r="C84" i="19"/>
  <c r="C84" i="17"/>
  <c r="F82" i="21"/>
  <c r="F82" i="17"/>
  <c r="F82" i="18"/>
  <c r="F82" i="20"/>
  <c r="F82" i="19"/>
  <c r="C80" i="19"/>
  <c r="C80" i="21"/>
  <c r="C80" i="20"/>
  <c r="C80" i="18"/>
  <c r="D52" i="18"/>
  <c r="D52" i="21"/>
  <c r="D52" i="19"/>
  <c r="D52" i="17"/>
  <c r="B51" i="17"/>
  <c r="B51" i="20"/>
  <c r="B51" i="18"/>
  <c r="B51" i="21"/>
  <c r="B51" i="19"/>
  <c r="E49" i="20"/>
  <c r="E49" i="17"/>
  <c r="E49" i="21"/>
  <c r="E49" i="18"/>
  <c r="E123" i="21"/>
  <c r="E68" i="18"/>
  <c r="C56" i="18"/>
  <c r="C56" i="21"/>
  <c r="C56" i="19"/>
  <c r="C56" i="17"/>
  <c r="C56" i="20"/>
  <c r="F54" i="21"/>
  <c r="F54" i="19"/>
  <c r="F54" i="17"/>
  <c r="F54" i="20"/>
  <c r="D16" i="18"/>
  <c r="D104" i="21"/>
  <c r="D104" i="19"/>
  <c r="D104" i="17"/>
  <c r="D104" i="18"/>
  <c r="D104" i="20"/>
  <c r="B103" i="18"/>
  <c r="B103" i="20"/>
  <c r="B103" i="21"/>
  <c r="B103" i="17"/>
  <c r="B103" i="19"/>
  <c r="E101" i="18"/>
  <c r="E101" i="20"/>
  <c r="E101" i="21"/>
  <c r="E101" i="17"/>
  <c r="D100" i="19"/>
  <c r="D100" i="18"/>
  <c r="D100" i="20"/>
  <c r="D100" i="21"/>
  <c r="D100" i="17"/>
  <c r="B99" i="21"/>
  <c r="B99" i="18"/>
  <c r="B99" i="19"/>
  <c r="B99" i="17"/>
  <c r="B95" i="19"/>
  <c r="B95" i="17"/>
  <c r="E93" i="21"/>
  <c r="E93" i="20"/>
  <c r="E93" i="18"/>
  <c r="E93" i="19"/>
  <c r="E93" i="17"/>
  <c r="D92" i="21"/>
  <c r="D92" i="20"/>
  <c r="D92" i="18"/>
  <c r="D92" i="19"/>
  <c r="D92" i="17"/>
  <c r="F106" i="21"/>
  <c r="F106" i="17"/>
  <c r="F106" i="19"/>
  <c r="F106" i="18"/>
  <c r="C57" i="19"/>
  <c r="C57" i="18"/>
  <c r="C57" i="17"/>
  <c r="C57" i="20"/>
  <c r="C57" i="21"/>
  <c r="B22" i="19"/>
  <c r="B22" i="20"/>
  <c r="B22" i="17"/>
  <c r="B22" i="21"/>
  <c r="B108" i="17"/>
  <c r="B108" i="18"/>
  <c r="C66" i="18"/>
  <c r="C66" i="17"/>
  <c r="F64" i="17"/>
  <c r="F64" i="20"/>
  <c r="F64" i="18"/>
  <c r="D58" i="18"/>
  <c r="D58" i="21"/>
  <c r="D58" i="19"/>
  <c r="D58" i="17"/>
  <c r="D58" i="20"/>
  <c r="B27" i="17"/>
  <c r="B27" i="19"/>
  <c r="B125" i="18"/>
  <c r="B125" i="21"/>
  <c r="B125" i="19"/>
  <c r="B125" i="20"/>
  <c r="B125" i="17"/>
  <c r="E123" i="17"/>
  <c r="E123" i="18"/>
  <c r="E123" i="19"/>
  <c r="B70" i="20"/>
  <c r="B70" i="18"/>
  <c r="E68" i="17"/>
  <c r="E68" i="19"/>
  <c r="E33" i="17"/>
  <c r="E33" i="18"/>
  <c r="E33" i="21"/>
  <c r="E33" i="20"/>
  <c r="E33" i="19"/>
  <c r="D32" i="17"/>
  <c r="D32" i="19"/>
  <c r="D32" i="18"/>
  <c r="D32" i="21"/>
  <c r="B31" i="19"/>
  <c r="B31" i="17"/>
  <c r="B31" i="18"/>
  <c r="B31" i="21"/>
  <c r="E29" i="21"/>
  <c r="E29" i="19"/>
  <c r="E29" i="20"/>
  <c r="E29" i="17"/>
  <c r="E29" i="18"/>
  <c r="D28" i="18"/>
  <c r="D28" i="21"/>
  <c r="D28" i="19"/>
  <c r="D28" i="20"/>
  <c r="D28" i="17"/>
  <c r="A66" i="19"/>
  <c r="A66" i="20"/>
  <c r="A66" i="18"/>
  <c r="A66" i="17"/>
  <c r="A50" i="19"/>
  <c r="A50" i="17"/>
  <c r="A50" i="20"/>
  <c r="A50" i="21"/>
  <c r="A50" i="18"/>
  <c r="A42" i="20"/>
  <c r="A42" i="17"/>
  <c r="A42" i="18"/>
  <c r="A42" i="21"/>
  <c r="A42" i="19"/>
  <c r="A34" i="21"/>
  <c r="A34" i="20"/>
  <c r="A34" i="19"/>
  <c r="A34" i="17"/>
  <c r="A27" i="20"/>
  <c r="A27" i="21"/>
  <c r="A27" i="17"/>
  <c r="A27" i="18"/>
  <c r="A27" i="19"/>
  <c r="A19" i="19"/>
  <c r="A19" i="17"/>
  <c r="A19" i="20"/>
  <c r="A19" i="18"/>
  <c r="A19" i="21"/>
  <c r="A17" i="18"/>
  <c r="A17" i="17"/>
  <c r="A17" i="20"/>
  <c r="A17" i="19"/>
  <c r="A17" i="21"/>
  <c r="F125" i="19"/>
  <c r="F125" i="20"/>
  <c r="F125" i="18"/>
  <c r="F125" i="21"/>
  <c r="F125" i="17"/>
  <c r="E124" i="19"/>
  <c r="E124" i="17"/>
  <c r="E124" i="18"/>
  <c r="E124" i="20"/>
  <c r="E124" i="21"/>
  <c r="E77" i="20"/>
  <c r="E77" i="17"/>
  <c r="E77" i="19"/>
  <c r="E77" i="18"/>
  <c r="E77" i="21"/>
  <c r="D65" i="21"/>
  <c r="D65" i="19"/>
  <c r="D65" i="18"/>
  <c r="D65" i="20"/>
  <c r="D65" i="17"/>
  <c r="B64" i="20"/>
  <c r="B64" i="21"/>
  <c r="B64" i="19"/>
  <c r="B64" i="18"/>
  <c r="B64" i="17"/>
  <c r="E26" i="19"/>
  <c r="E26" i="18"/>
  <c r="E26" i="21"/>
  <c r="E26" i="17"/>
  <c r="E26" i="20"/>
  <c r="E25" i="18"/>
  <c r="E25" i="17"/>
  <c r="E25" i="21"/>
  <c r="E25" i="20"/>
  <c r="E25" i="19"/>
  <c r="D24" i="20"/>
  <c r="D24" i="19"/>
  <c r="D24" i="17"/>
  <c r="D24" i="21"/>
  <c r="D24" i="18"/>
  <c r="A78" i="20"/>
  <c r="A78" i="21"/>
  <c r="A78" i="18"/>
  <c r="A78" i="17"/>
  <c r="A78" i="19"/>
  <c r="B128" i="20"/>
  <c r="B128" i="17"/>
  <c r="B128" i="21"/>
  <c r="B128" i="19"/>
  <c r="B128" i="18"/>
  <c r="F126" i="17"/>
  <c r="F126" i="19"/>
  <c r="F126" i="18"/>
  <c r="F126" i="20"/>
  <c r="E113" i="18"/>
  <c r="E113" i="17"/>
  <c r="E113" i="20"/>
  <c r="E113" i="19"/>
  <c r="E113" i="21"/>
  <c r="C81" i="21"/>
  <c r="C81" i="18"/>
  <c r="C81" i="17"/>
  <c r="C81" i="19"/>
  <c r="F78" i="17"/>
  <c r="F78" i="20"/>
  <c r="F78" i="19"/>
  <c r="F78" i="18"/>
  <c r="F78" i="21"/>
  <c r="F67" i="19"/>
  <c r="F67" i="18"/>
  <c r="F67" i="20"/>
  <c r="F67" i="17"/>
  <c r="F50" i="17"/>
  <c r="F50" i="18"/>
  <c r="F50" i="20"/>
  <c r="C29" i="19"/>
  <c r="C29" i="20"/>
  <c r="C29" i="21"/>
  <c r="C29" i="17"/>
  <c r="C29" i="18"/>
  <c r="A85" i="18"/>
  <c r="A85" i="19"/>
  <c r="A85" i="21"/>
  <c r="A16" i="20"/>
  <c r="A16" i="17"/>
  <c r="A16" i="19"/>
  <c r="A16" i="21"/>
  <c r="F115" i="21"/>
  <c r="F115" i="18"/>
  <c r="F115" i="17"/>
  <c r="F115" i="19"/>
  <c r="F115" i="20"/>
  <c r="E114" i="18"/>
  <c r="E114" i="19"/>
  <c r="E114" i="20"/>
  <c r="E114" i="17"/>
  <c r="E114" i="21"/>
  <c r="D88" i="21"/>
  <c r="D88" i="18"/>
  <c r="D88" i="17"/>
  <c r="D88" i="20"/>
  <c r="D87" i="17"/>
  <c r="D87" i="19"/>
  <c r="D87" i="18"/>
  <c r="D87" i="21"/>
  <c r="B86" i="19"/>
  <c r="B86" i="18"/>
  <c r="B86" i="21"/>
  <c r="B86" i="20"/>
  <c r="B86" i="17"/>
  <c r="E84" i="17"/>
  <c r="E84" i="20"/>
  <c r="E84" i="19"/>
  <c r="E84" i="21"/>
  <c r="E84" i="18"/>
  <c r="D82" i="21"/>
  <c r="D82" i="18"/>
  <c r="D82" i="17"/>
  <c r="D82" i="20"/>
  <c r="D82" i="19"/>
  <c r="F68" i="18"/>
  <c r="F68" i="20"/>
  <c r="F68" i="19"/>
  <c r="F68" i="17"/>
  <c r="B53" i="19"/>
  <c r="B53" i="18"/>
  <c r="B53" i="21"/>
  <c r="B53" i="20"/>
  <c r="F51" i="18"/>
  <c r="F51" i="17"/>
  <c r="F51" i="19"/>
  <c r="F51" i="20"/>
  <c r="F51" i="21"/>
  <c r="D30" i="17"/>
  <c r="D30" i="18"/>
  <c r="D30" i="21"/>
  <c r="A99" i="20"/>
  <c r="A99" i="17"/>
  <c r="A99" i="19"/>
  <c r="A99" i="18"/>
  <c r="A99" i="21"/>
  <c r="A92" i="18"/>
  <c r="A92" i="21"/>
  <c r="A92" i="19"/>
  <c r="A31" i="20"/>
  <c r="A31" i="21"/>
  <c r="A31" i="19"/>
  <c r="A31" i="17"/>
  <c r="A24" i="19"/>
  <c r="A24" i="18"/>
  <c r="A24" i="17"/>
  <c r="A24" i="20"/>
  <c r="E129" i="20"/>
  <c r="E129" i="18"/>
  <c r="E129" i="17"/>
  <c r="F116" i="17"/>
  <c r="F116" i="20"/>
  <c r="F116" i="18"/>
  <c r="F116" i="19"/>
  <c r="C95" i="17"/>
  <c r="C95" i="21"/>
  <c r="C95" i="19"/>
  <c r="C95" i="18"/>
  <c r="F93" i="21"/>
  <c r="F93" i="20"/>
  <c r="F93" i="19"/>
  <c r="F93" i="18"/>
  <c r="F93" i="17"/>
  <c r="D91" i="21"/>
  <c r="D91" i="17"/>
  <c r="D91" i="18"/>
  <c r="D91" i="19"/>
  <c r="D91" i="20"/>
  <c r="B54" i="20"/>
  <c r="B54" i="21"/>
  <c r="B54" i="19"/>
  <c r="B54" i="17"/>
  <c r="B54" i="18"/>
  <c r="B34" i="18"/>
  <c r="B34" i="21"/>
  <c r="B34" i="19"/>
  <c r="B34" i="20"/>
  <c r="F32" i="17"/>
  <c r="F32" i="21"/>
  <c r="F32" i="20"/>
  <c r="F32" i="18"/>
  <c r="A125" i="18"/>
  <c r="A125" i="19"/>
  <c r="A125" i="20"/>
  <c r="A125" i="21"/>
  <c r="A106" i="19"/>
  <c r="A106" i="21"/>
  <c r="A106" i="18"/>
  <c r="A106" i="20"/>
  <c r="A45" i="19"/>
  <c r="A45" i="20"/>
  <c r="A45" i="17"/>
  <c r="A45" i="18"/>
  <c r="A37" i="18"/>
  <c r="A37" i="17"/>
  <c r="A37" i="19"/>
  <c r="A37" i="20"/>
  <c r="A37" i="21"/>
  <c r="F130" i="20"/>
  <c r="F130" i="18"/>
  <c r="F130" i="19"/>
  <c r="F130" i="17"/>
  <c r="E97" i="19"/>
  <c r="E97" i="21"/>
  <c r="E97" i="20"/>
  <c r="E97" i="17"/>
  <c r="E97" i="18"/>
  <c r="D96" i="20"/>
  <c r="D96" i="18"/>
  <c r="D96" i="19"/>
  <c r="D96" i="21"/>
  <c r="E69" i="18"/>
  <c r="E69" i="17"/>
  <c r="E69" i="19"/>
  <c r="E69" i="20"/>
  <c r="B55" i="21"/>
  <c r="B55" i="20"/>
  <c r="B55" i="17"/>
  <c r="B55" i="19"/>
  <c r="B55" i="18"/>
  <c r="A52" i="21"/>
  <c r="A52" i="20"/>
  <c r="A52" i="17"/>
  <c r="A52" i="18"/>
  <c r="E18" i="20"/>
  <c r="E18" i="18"/>
  <c r="E18" i="21"/>
  <c r="E18" i="17"/>
  <c r="E117" i="21"/>
  <c r="E117" i="17"/>
  <c r="C103" i="19"/>
  <c r="C103" i="18"/>
  <c r="C103" i="21"/>
  <c r="C103" i="20"/>
  <c r="C103" i="17"/>
  <c r="F101" i="17"/>
  <c r="F101" i="21"/>
  <c r="F101" i="18"/>
  <c r="E70" i="18"/>
  <c r="E70" i="21"/>
  <c r="E70" i="17"/>
  <c r="E70" i="20"/>
  <c r="E70" i="19"/>
  <c r="B62" i="20"/>
  <c r="B62" i="18"/>
  <c r="B62" i="17"/>
  <c r="B62" i="19"/>
  <c r="B62" i="21"/>
  <c r="E60" i="20"/>
  <c r="E60" i="17"/>
  <c r="E60" i="19"/>
  <c r="E60" i="18"/>
  <c r="C58" i="20"/>
  <c r="C58" i="19"/>
  <c r="C58" i="17"/>
  <c r="C58" i="18"/>
  <c r="B56" i="17"/>
  <c r="B56" i="18"/>
  <c r="B56" i="20"/>
  <c r="B56" i="19"/>
  <c r="B56" i="21"/>
  <c r="F34" i="19"/>
  <c r="F34" i="20"/>
  <c r="F34" i="18"/>
  <c r="F34" i="17"/>
  <c r="B15" i="20"/>
  <c r="B15" i="19"/>
  <c r="B15" i="17"/>
  <c r="B15" i="18"/>
  <c r="B15" i="21"/>
  <c r="F19" i="17"/>
  <c r="F19" i="18"/>
  <c r="F19" i="21"/>
  <c r="F19" i="20"/>
  <c r="E118" i="19"/>
  <c r="E118" i="21"/>
  <c r="E118" i="20"/>
  <c r="E118" i="18"/>
  <c r="E118" i="17"/>
  <c r="F107" i="17"/>
  <c r="F107" i="21"/>
  <c r="F107" i="20"/>
  <c r="F107" i="19"/>
  <c r="E106" i="18"/>
  <c r="E106" i="17"/>
  <c r="E106" i="21"/>
  <c r="E106" i="19"/>
  <c r="E106" i="20"/>
  <c r="D105" i="17"/>
  <c r="D105" i="20"/>
  <c r="D105" i="21"/>
  <c r="B63" i="17"/>
  <c r="B63" i="21"/>
  <c r="B63" i="19"/>
  <c r="B63" i="20"/>
  <c r="B63" i="18"/>
  <c r="D44" i="18"/>
  <c r="D44" i="19"/>
  <c r="D44" i="21"/>
  <c r="D44" i="20"/>
  <c r="D44" i="17"/>
  <c r="B43" i="21"/>
  <c r="B43" i="19"/>
  <c r="B43" i="20"/>
  <c r="B43" i="17"/>
  <c r="F41" i="20"/>
  <c r="F41" i="21"/>
  <c r="F41" i="17"/>
  <c r="F41" i="18"/>
  <c r="C39" i="18"/>
  <c r="C39" i="20"/>
  <c r="C39" i="19"/>
  <c r="C39" i="17"/>
  <c r="C39" i="21"/>
  <c r="F37" i="21"/>
  <c r="F37" i="19"/>
  <c r="F37" i="17"/>
  <c r="F37" i="20"/>
  <c r="A58" i="21"/>
  <c r="A58" i="20"/>
  <c r="A58" i="19"/>
  <c r="A58" i="17"/>
  <c r="A58" i="18"/>
  <c r="E122" i="18"/>
  <c r="E122" i="19"/>
  <c r="E122" i="21"/>
  <c r="D105" i="19"/>
  <c r="D122" i="17"/>
  <c r="D122" i="21"/>
  <c r="D122" i="20"/>
  <c r="D122" i="19"/>
  <c r="D122" i="18"/>
  <c r="C121" i="18"/>
  <c r="C121" i="21"/>
  <c r="C121" i="17"/>
  <c r="F119" i="18"/>
  <c r="F119" i="19"/>
  <c r="F119" i="20"/>
  <c r="F119" i="21"/>
  <c r="F119" i="17"/>
  <c r="C110" i="17"/>
  <c r="C110" i="19"/>
  <c r="C110" i="18"/>
  <c r="C110" i="21"/>
  <c r="C110" i="20"/>
  <c r="B109" i="17"/>
  <c r="B109" i="21"/>
  <c r="B109" i="18"/>
  <c r="E76" i="17"/>
  <c r="E76" i="19"/>
  <c r="E76" i="18"/>
  <c r="E76" i="20"/>
  <c r="C74" i="19"/>
  <c r="C74" i="18"/>
  <c r="C74" i="17"/>
  <c r="C74" i="21"/>
  <c r="F72" i="19"/>
  <c r="F72" i="21"/>
  <c r="F72" i="20"/>
  <c r="F72" i="18"/>
  <c r="E46" i="17"/>
  <c r="E46" i="18"/>
  <c r="E46" i="20"/>
  <c r="E46" i="19"/>
  <c r="E46" i="21"/>
  <c r="A72" i="18"/>
  <c r="A72" i="21"/>
  <c r="A72" i="19"/>
  <c r="A72" i="20"/>
  <c r="A72" i="17"/>
  <c r="A65" i="17"/>
  <c r="A65" i="19"/>
  <c r="A65" i="21"/>
  <c r="A65" i="20"/>
  <c r="A82" i="17"/>
  <c r="A82" i="19"/>
  <c r="A82" i="20"/>
  <c r="A82" i="18"/>
  <c r="BU10" i="22"/>
  <c r="Q79" i="22"/>
  <c r="Q10" i="22"/>
  <c r="BG11" i="23"/>
  <c r="BU11" i="23"/>
  <c r="C79" i="23"/>
  <c r="AS10" i="22"/>
  <c r="AE10" i="22"/>
  <c r="C79" i="22"/>
  <c r="Q79" i="23"/>
  <c r="BG10" i="22"/>
  <c r="AE10" i="23"/>
  <c r="C10" i="22"/>
  <c r="AS10" i="23"/>
  <c r="C10" i="23"/>
  <c r="Q10" i="23"/>
  <c r="IG82" i="10" l="1"/>
  <c r="IG115" i="10" l="1"/>
  <c r="IG86" i="10"/>
  <c r="IG84" i="10"/>
  <c r="IG77" i="10"/>
  <c r="IG48" i="10"/>
  <c r="IG102" i="10"/>
  <c r="IG46" i="10"/>
  <c r="IG59" i="10"/>
  <c r="IG70" i="10"/>
  <c r="JX16" i="10"/>
  <c r="IG33" i="10"/>
  <c r="IG124" i="10"/>
  <c r="IG89" i="10"/>
  <c r="IG75" i="10"/>
  <c r="IG28" i="10"/>
  <c r="IG20" i="10"/>
  <c r="IG97" i="10"/>
  <c r="IG88" i="10"/>
  <c r="IG87" i="10"/>
  <c r="IG111" i="10"/>
  <c r="IG85" i="10"/>
  <c r="IG34" i="10"/>
  <c r="IG51" i="10"/>
  <c r="IG16" i="10"/>
  <c r="IG104" i="10"/>
  <c r="IG120" i="10"/>
  <c r="IG83" i="10"/>
  <c r="IG72" i="10"/>
  <c r="IG69" i="10"/>
  <c r="IG94" i="10"/>
  <c r="IG125" i="10"/>
  <c r="IG119" i="10"/>
  <c r="IG78" i="10"/>
  <c r="IG62" i="10"/>
  <c r="IG81" i="10"/>
  <c r="IG31" i="10"/>
  <c r="IG122" i="10"/>
  <c r="IG29" i="10"/>
  <c r="IG18" i="10"/>
  <c r="IG95" i="10"/>
  <c r="IG42" i="10"/>
  <c r="IG106" i="10"/>
  <c r="IG126" i="10"/>
  <c r="IG32" i="10"/>
  <c r="IG127" i="10"/>
  <c r="IG43" i="10"/>
  <c r="IG128" i="10"/>
  <c r="IG112" i="10"/>
  <c r="IG55" i="10"/>
  <c r="IG23" i="10"/>
  <c r="IG52" i="10"/>
  <c r="IG64" i="10"/>
  <c r="IG47" i="10"/>
  <c r="JC16" i="10"/>
  <c r="IG67" i="10"/>
  <c r="IG57" i="10"/>
  <c r="IG65" i="10"/>
  <c r="IG99" i="10"/>
  <c r="IG22" i="10"/>
  <c r="IG38" i="10"/>
  <c r="IG79" i="10"/>
  <c r="IG108" i="10"/>
  <c r="IG49" i="10"/>
  <c r="IG91" i="10"/>
  <c r="IG40" i="10"/>
  <c r="IG26" i="10"/>
  <c r="IG56" i="10"/>
  <c r="IG92" i="10"/>
  <c r="IG25" i="10"/>
  <c r="IG76" i="10"/>
  <c r="IG41" i="10"/>
  <c r="IG36" i="10"/>
  <c r="IG37" i="10"/>
  <c r="IG19" i="10"/>
  <c r="HL15" i="10"/>
  <c r="IG109" i="10"/>
  <c r="IG130" i="10"/>
  <c r="IG105" i="10"/>
  <c r="IG90" i="10"/>
  <c r="IG53" i="10"/>
  <c r="IG50" i="10"/>
  <c r="IG27" i="10"/>
  <c r="IG21" i="10"/>
  <c r="IG93" i="10"/>
  <c r="IG131" i="10"/>
  <c r="IG129" i="10"/>
  <c r="IG68" i="10"/>
  <c r="IG98" i="10"/>
  <c r="IG123" i="10"/>
  <c r="IG74" i="10"/>
  <c r="IG103" i="10"/>
  <c r="IG80" i="10"/>
  <c r="IG113" i="10"/>
  <c r="IG66" i="10"/>
  <c r="IG63" i="10"/>
  <c r="IG44" i="10"/>
  <c r="IG45" i="10"/>
  <c r="IG71" i="10"/>
  <c r="IG73" i="10"/>
  <c r="IG24" i="10"/>
  <c r="IG58" i="10"/>
  <c r="HL16" i="10"/>
  <c r="IG107" i="10"/>
  <c r="IG61" i="10"/>
  <c r="IG121" i="10"/>
  <c r="IG35" i="10"/>
  <c r="IG96" i="10"/>
  <c r="IG60" i="10"/>
  <c r="IG39" i="10"/>
  <c r="IG17" i="10"/>
  <c r="IG30" i="10"/>
  <c r="GP16" i="10" l="1"/>
  <c r="JX38" i="10"/>
  <c r="JC79" i="10"/>
  <c r="JX53" i="10"/>
  <c r="JX18" i="10"/>
  <c r="JX27" i="10"/>
  <c r="GP41" i="10"/>
  <c r="JC74" i="10"/>
  <c r="JC50" i="10"/>
  <c r="JX51" i="10"/>
  <c r="GP36" i="10"/>
  <c r="JX36" i="10"/>
  <c r="JX41" i="10"/>
  <c r="JC38" i="10"/>
  <c r="JX32" i="10"/>
  <c r="JX80" i="10"/>
  <c r="GP35" i="10"/>
  <c r="JX30" i="10"/>
  <c r="HL24" i="10"/>
  <c r="JC32" i="10"/>
  <c r="GP33" i="10"/>
  <c r="GP34" i="10"/>
  <c r="JC64" i="10"/>
  <c r="JX55" i="10"/>
  <c r="JX81" i="10"/>
  <c r="JX61" i="10"/>
  <c r="JC65" i="10"/>
  <c r="JX64" i="10"/>
  <c r="JX82" i="10"/>
  <c r="JC84" i="10"/>
  <c r="JC46" i="10"/>
  <c r="JC51" i="10"/>
  <c r="HL23" i="10"/>
  <c r="JC85" i="10"/>
  <c r="JX58" i="10"/>
  <c r="JX71" i="10"/>
  <c r="JC81" i="10"/>
  <c r="JC63" i="10"/>
  <c r="JC36" i="10"/>
  <c r="HL30" i="10"/>
  <c r="JX66" i="10"/>
  <c r="JX63" i="10"/>
  <c r="JX34" i="10"/>
  <c r="JC34" i="10"/>
  <c r="JC44" i="10"/>
  <c r="JX39" i="10"/>
  <c r="JX65" i="10"/>
  <c r="JX84" i="10"/>
  <c r="JX37" i="10"/>
  <c r="JX42" i="10"/>
  <c r="JX57" i="10"/>
  <c r="JX73" i="10"/>
  <c r="JX86" i="10"/>
  <c r="JX75" i="10"/>
  <c r="JX79" i="10"/>
  <c r="JX77" i="10"/>
  <c r="JX68" i="10"/>
  <c r="JX48" i="10"/>
  <c r="JX88" i="10"/>
  <c r="JX52" i="10"/>
  <c r="JX83" i="10"/>
  <c r="JX56" i="10"/>
  <c r="JX69" i="10"/>
  <c r="JX78" i="10"/>
  <c r="JX45" i="10"/>
  <c r="JX50" i="10"/>
  <c r="JX44" i="10"/>
  <c r="JX67" i="10"/>
  <c r="JC53" i="10"/>
  <c r="JC88" i="10"/>
  <c r="JC83" i="10"/>
  <c r="JC58" i="10"/>
  <c r="JC72" i="10"/>
  <c r="JC70" i="10"/>
  <c r="JC55" i="10"/>
  <c r="JC47" i="10"/>
  <c r="JC48" i="10"/>
  <c r="JC68" i="10"/>
  <c r="JC41" i="10"/>
  <c r="JC57" i="10"/>
  <c r="JC61" i="10"/>
  <c r="JC69" i="10"/>
  <c r="JC80" i="10"/>
  <c r="JC33" i="10"/>
  <c r="JC37" i="10"/>
  <c r="JC56" i="10"/>
  <c r="JC40" i="10"/>
  <c r="JC49" i="10"/>
  <c r="JC82" i="10"/>
  <c r="JC35" i="10"/>
  <c r="JC43" i="10"/>
  <c r="JC30" i="10"/>
  <c r="JC42" i="10"/>
  <c r="JC39" i="10"/>
  <c r="JC67" i="10"/>
  <c r="JC54" i="10"/>
  <c r="JC66" i="10"/>
  <c r="JX40" i="10"/>
  <c r="JX76" i="10"/>
  <c r="JX85" i="10"/>
  <c r="JC45" i="10"/>
  <c r="GP50" i="10"/>
  <c r="JC78" i="10"/>
  <c r="JX49" i="10"/>
  <c r="JX54" i="10"/>
  <c r="JX35" i="10"/>
  <c r="JX46" i="10"/>
  <c r="JC73" i="10"/>
  <c r="JC59" i="10"/>
  <c r="JX62" i="10"/>
  <c r="JX43" i="10"/>
  <c r="JX33" i="10"/>
  <c r="JC52" i="10"/>
  <c r="JC86" i="10"/>
  <c r="IG15" i="10"/>
  <c r="JX70" i="10"/>
  <c r="JX72" i="10"/>
  <c r="JX60" i="10"/>
  <c r="JC62" i="10"/>
  <c r="JC60" i="10"/>
  <c r="JC71" i="10"/>
  <c r="JX47" i="10"/>
  <c r="GP31" i="10"/>
  <c r="JC20" i="10"/>
  <c r="GP23" i="10"/>
  <c r="JC17" i="10"/>
  <c r="GP30" i="10"/>
  <c r="GP20" i="10"/>
  <c r="GP42" i="10"/>
  <c r="GP38" i="10"/>
  <c r="GP40" i="10"/>
  <c r="GP49" i="10"/>
  <c r="GP48" i="10"/>
  <c r="JX28" i="10"/>
  <c r="GP39" i="10"/>
  <c r="GP32" i="10"/>
  <c r="GP24" i="10"/>
  <c r="JC31" i="10"/>
  <c r="JC25" i="10"/>
  <c r="JC22" i="10"/>
  <c r="HL26" i="10"/>
  <c r="GP17" i="10"/>
  <c r="JX24" i="10"/>
  <c r="GP25" i="10"/>
  <c r="JC29" i="10"/>
  <c r="JX26" i="10"/>
  <c r="GP21" i="10"/>
  <c r="JX31" i="10"/>
  <c r="HL21" i="10"/>
  <c r="IG118" i="10"/>
  <c r="JC23" i="10"/>
  <c r="JX19" i="10"/>
  <c r="JX20" i="10"/>
  <c r="HL18" i="10"/>
  <c r="HL28" i="10"/>
  <c r="GP18" i="10"/>
  <c r="JC18" i="10"/>
  <c r="JC15" i="10"/>
  <c r="JC27" i="10"/>
  <c r="JX23" i="10"/>
  <c r="JC26" i="10"/>
  <c r="HL19" i="10"/>
  <c r="JC28" i="10"/>
  <c r="HL17" i="10"/>
  <c r="HL25" i="10"/>
  <c r="JX29" i="10"/>
  <c r="GP27" i="10"/>
  <c r="JC19" i="10"/>
  <c r="JC75" i="10"/>
  <c r="JC21" i="10"/>
  <c r="JX21" i="10"/>
  <c r="JX17" i="10"/>
  <c r="JX15" i="10"/>
  <c r="GP19" i="10"/>
  <c r="IG114" i="10"/>
  <c r="JX74" i="10"/>
  <c r="JX22" i="10"/>
  <c r="JC24" i="10"/>
  <c r="GP26" i="10"/>
  <c r="HL20" i="10"/>
  <c r="JX25" i="10"/>
  <c r="HL22" i="10"/>
  <c r="GP22" i="10"/>
  <c r="GP29" i="10"/>
  <c r="HL49" i="10" l="1"/>
  <c r="GP78" i="10"/>
  <c r="HL118" i="10"/>
  <c r="JC77" i="10"/>
  <c r="GP28" i="10"/>
  <c r="GP59" i="10"/>
  <c r="FT64" i="10"/>
  <c r="FT53" i="10"/>
  <c r="IG54" i="10"/>
  <c r="IG110" i="10"/>
  <c r="FT65" i="10"/>
  <c r="JC76" i="10"/>
  <c r="FT57" i="10"/>
  <c r="GP82" i="10"/>
  <c r="GP80" i="10"/>
  <c r="GP71" i="10"/>
  <c r="HL27" i="10"/>
  <c r="IG117" i="10"/>
  <c r="IG101" i="10"/>
  <c r="JX136" i="10"/>
  <c r="JX125" i="10"/>
  <c r="JX112" i="10"/>
  <c r="JX142" i="10"/>
  <c r="JX117" i="10"/>
  <c r="JX108" i="10"/>
  <c r="JX92" i="10"/>
  <c r="JX123" i="10"/>
  <c r="JX93" i="10"/>
  <c r="JX140" i="10"/>
  <c r="JX158" i="10"/>
  <c r="JX96" i="10"/>
  <c r="JX144" i="10"/>
  <c r="JX130" i="10"/>
  <c r="JX148" i="10"/>
  <c r="JX127" i="10"/>
  <c r="JX87" i="10"/>
  <c r="JX153" i="10"/>
  <c r="JX146" i="10"/>
  <c r="JX152" i="10"/>
  <c r="JX122" i="10"/>
  <c r="JX143" i="10"/>
  <c r="JX94" i="10"/>
  <c r="JX110" i="10"/>
  <c r="JX101" i="10"/>
  <c r="JX133" i="10"/>
  <c r="JX150" i="10"/>
  <c r="JX137" i="10"/>
  <c r="JX99" i="10"/>
  <c r="JX105" i="10"/>
  <c r="JX160" i="10"/>
  <c r="JX120" i="10"/>
  <c r="JX119" i="10"/>
  <c r="JX89" i="10"/>
  <c r="JX116" i="10"/>
  <c r="JX155" i="10"/>
  <c r="JX59" i="10"/>
  <c r="JX159" i="10"/>
  <c r="JX97" i="10"/>
  <c r="JX90" i="10"/>
  <c r="JX95" i="10"/>
  <c r="JX126" i="10"/>
  <c r="JX156" i="10"/>
  <c r="JX107" i="10"/>
  <c r="JX113" i="10"/>
  <c r="JX135" i="10"/>
  <c r="JX129" i="10"/>
  <c r="JX109" i="10"/>
  <c r="JX154" i="10"/>
  <c r="JX103" i="10"/>
  <c r="JX102" i="10"/>
  <c r="JX106" i="10"/>
  <c r="JX98" i="10"/>
  <c r="JX138" i="10"/>
  <c r="JX121" i="10"/>
  <c r="JX131" i="10"/>
  <c r="JX100" i="10"/>
  <c r="JX115" i="10"/>
  <c r="JX149" i="10"/>
  <c r="JX132" i="10"/>
  <c r="JX134" i="10"/>
  <c r="JX104" i="10"/>
  <c r="JX124" i="10"/>
  <c r="JX161" i="10"/>
  <c r="JX145" i="10"/>
  <c r="JX128" i="10"/>
  <c r="JX151" i="10"/>
  <c r="JX139" i="10"/>
  <c r="JX91" i="10"/>
  <c r="JX157" i="10"/>
  <c r="JX141" i="10"/>
  <c r="JX147" i="10"/>
  <c r="JX111" i="10"/>
  <c r="IG100" i="10"/>
  <c r="JX118" i="10"/>
  <c r="JC108" i="10"/>
  <c r="JC100" i="10"/>
  <c r="JC91" i="10"/>
  <c r="JC87" i="10"/>
  <c r="JC94" i="10"/>
  <c r="JC147" i="10"/>
  <c r="JC129" i="10"/>
  <c r="JC128" i="10"/>
  <c r="JC90" i="10"/>
  <c r="JC103" i="10"/>
  <c r="JC111" i="10"/>
  <c r="JC125" i="10"/>
  <c r="JC95" i="10"/>
  <c r="JC113" i="10"/>
  <c r="JC98" i="10"/>
  <c r="JC161" i="10"/>
  <c r="JC143" i="10"/>
  <c r="JC140" i="10"/>
  <c r="JC93" i="10"/>
  <c r="JC153" i="10"/>
  <c r="JC135" i="10"/>
  <c r="JC121" i="10"/>
  <c r="JC157" i="10"/>
  <c r="JC102" i="10"/>
  <c r="JC123" i="10"/>
  <c r="JC99" i="10"/>
  <c r="JC154" i="10"/>
  <c r="JC115" i="10"/>
  <c r="JC159" i="10"/>
  <c r="JC117" i="10"/>
  <c r="JC156" i="10"/>
  <c r="JC132" i="10"/>
  <c r="JC130" i="10"/>
  <c r="JC142" i="10"/>
  <c r="JC120" i="10"/>
  <c r="JC96" i="10"/>
  <c r="JC112" i="10"/>
  <c r="JC145" i="10"/>
  <c r="JC106" i="10"/>
  <c r="JC127" i="10"/>
  <c r="JC110" i="10"/>
  <c r="JC89" i="10"/>
  <c r="JC97" i="10"/>
  <c r="JC92" i="10"/>
  <c r="JC139" i="10"/>
  <c r="JC133" i="10"/>
  <c r="JC109" i="10"/>
  <c r="JC101" i="10"/>
  <c r="JC116" i="10"/>
  <c r="JX114" i="10"/>
  <c r="GP144" i="10"/>
  <c r="GP127" i="10"/>
  <c r="GP52" i="10"/>
  <c r="GP140" i="10"/>
  <c r="GP154" i="10"/>
  <c r="GP122" i="10"/>
  <c r="GP46" i="10"/>
  <c r="GP125" i="10"/>
  <c r="GP51" i="10"/>
  <c r="GP119" i="10"/>
  <c r="GP56" i="10"/>
  <c r="GP137" i="10"/>
  <c r="GP47" i="10"/>
  <c r="GP93" i="10"/>
  <c r="GP152" i="10"/>
  <c r="GP90" i="10"/>
  <c r="GP87" i="10"/>
  <c r="GP160" i="10"/>
  <c r="GP128" i="10"/>
  <c r="GP116" i="10"/>
  <c r="GP123" i="10"/>
  <c r="GP117" i="10"/>
  <c r="GP146" i="10"/>
  <c r="GP134" i="10"/>
  <c r="GP149" i="10"/>
  <c r="GP142" i="10"/>
  <c r="GP98" i="10"/>
  <c r="GP141" i="10"/>
  <c r="GP148" i="10"/>
  <c r="GP104" i="10"/>
  <c r="GP136" i="10"/>
  <c r="GP100" i="10"/>
  <c r="GP106" i="10"/>
  <c r="GP111" i="10"/>
  <c r="GP89" i="10"/>
  <c r="GP147" i="10"/>
  <c r="GP126" i="10"/>
  <c r="GP37" i="10"/>
  <c r="GP45" i="10"/>
  <c r="GP161" i="10"/>
  <c r="GP138" i="10"/>
  <c r="GP139" i="10"/>
  <c r="GP53" i="10"/>
  <c r="GP94" i="10"/>
  <c r="GP124" i="10"/>
  <c r="GP121" i="10"/>
  <c r="GP107" i="10"/>
  <c r="GP105" i="10"/>
  <c r="GP133" i="10"/>
  <c r="GP101" i="10"/>
  <c r="GP157" i="10"/>
  <c r="GP79" i="10"/>
  <c r="GP120" i="10"/>
  <c r="GP113" i="10"/>
  <c r="GP57" i="10"/>
  <c r="GP112" i="10"/>
  <c r="GP43" i="10"/>
  <c r="GP153" i="10"/>
  <c r="GP99" i="10"/>
  <c r="GP88" i="10"/>
  <c r="GP15" i="10"/>
  <c r="GP130" i="10"/>
  <c r="GP109" i="10"/>
  <c r="GP129" i="10"/>
  <c r="GP158" i="10"/>
  <c r="GP159" i="10"/>
  <c r="GP110" i="10"/>
  <c r="GP91" i="10"/>
  <c r="GP92" i="10"/>
  <c r="GP95" i="10"/>
  <c r="GP150" i="10"/>
  <c r="GP151" i="10"/>
  <c r="GP97" i="10"/>
  <c r="GP145" i="10"/>
  <c r="GP115" i="10"/>
  <c r="GP135" i="10"/>
  <c r="GP143" i="10"/>
  <c r="GP108" i="10"/>
  <c r="GP102" i="10"/>
  <c r="GP156" i="10"/>
  <c r="GP103" i="10"/>
  <c r="GP155" i="10"/>
  <c r="GP96" i="10"/>
  <c r="GP44" i="10"/>
  <c r="GP81" i="10"/>
  <c r="GP86" i="10"/>
  <c r="GP131" i="10"/>
  <c r="GP132" i="10"/>
  <c r="HL161" i="10"/>
  <c r="HL121" i="10"/>
  <c r="HL29" i="10"/>
  <c r="HL143" i="10"/>
  <c r="HL160" i="10"/>
  <c r="HL133" i="10"/>
  <c r="HL134" i="10"/>
  <c r="HL130" i="10"/>
  <c r="HL91" i="10"/>
  <c r="HL126" i="10"/>
  <c r="HL159" i="10"/>
  <c r="HL87" i="10"/>
  <c r="HL94" i="10"/>
  <c r="HL106" i="10"/>
  <c r="HL96" i="10"/>
  <c r="HL120" i="10"/>
  <c r="HL104" i="10"/>
  <c r="HL145" i="10"/>
  <c r="HL117" i="10"/>
  <c r="HL108" i="10"/>
  <c r="HL149" i="10"/>
  <c r="HL123" i="10"/>
  <c r="HL115" i="10"/>
  <c r="HL156" i="10"/>
  <c r="HL125" i="10"/>
  <c r="HL124" i="10"/>
  <c r="HL103" i="10"/>
  <c r="HL127" i="10"/>
  <c r="HL102" i="10"/>
  <c r="HL107" i="10"/>
  <c r="HL135" i="10"/>
  <c r="HL144" i="10"/>
  <c r="HL137" i="10"/>
  <c r="HL129" i="10"/>
  <c r="HL142" i="10"/>
  <c r="HL113" i="10"/>
  <c r="HL99" i="10"/>
  <c r="HL141" i="10"/>
  <c r="HL138" i="10"/>
  <c r="HL93" i="10"/>
  <c r="HL157" i="10"/>
  <c r="HL89" i="10"/>
  <c r="HL158" i="10"/>
  <c r="HL128" i="10"/>
  <c r="HL109" i="10"/>
  <c r="HL119" i="10"/>
  <c r="HL98" i="10"/>
  <c r="HL148" i="10"/>
  <c r="HL152" i="10"/>
  <c r="HL92" i="10"/>
  <c r="HL114" i="10"/>
  <c r="HL155" i="10"/>
  <c r="HL111" i="10"/>
  <c r="HL95" i="10"/>
  <c r="HL146" i="10"/>
  <c r="HL112" i="10"/>
  <c r="HL116" i="10"/>
  <c r="HL122" i="10"/>
  <c r="HL153" i="10"/>
  <c r="HL97" i="10"/>
  <c r="HL139" i="10"/>
  <c r="HL101" i="10"/>
  <c r="HL154" i="10"/>
  <c r="HL80" i="10"/>
  <c r="HL100" i="10"/>
  <c r="HL147" i="10"/>
  <c r="HL110" i="10"/>
  <c r="HL131" i="10"/>
  <c r="HL105" i="10"/>
  <c r="HL150" i="10"/>
  <c r="HL151" i="10"/>
  <c r="HL132" i="10"/>
  <c r="HL90" i="10"/>
  <c r="HL136" i="10"/>
  <c r="HL140" i="10"/>
  <c r="IG116" i="10"/>
  <c r="GP118" i="10"/>
  <c r="JC118" i="10"/>
  <c r="FT136" i="10"/>
  <c r="FT81" i="10"/>
  <c r="FT161" i="10"/>
  <c r="FT120" i="10"/>
  <c r="FT42" i="10"/>
  <c r="FT140" i="10"/>
  <c r="FT60" i="10"/>
  <c r="FT133" i="10"/>
  <c r="FT49" i="10"/>
  <c r="FT124" i="10"/>
  <c r="FT156" i="10"/>
  <c r="FT91" i="10"/>
  <c r="FT152" i="10"/>
  <c r="FT26" i="10"/>
  <c r="FT73" i="10"/>
  <c r="FT115" i="10"/>
  <c r="FT78" i="10"/>
  <c r="FT79" i="10"/>
  <c r="FT146" i="10"/>
  <c r="FT99" i="10"/>
  <c r="FT122" i="10"/>
  <c r="FT105" i="10"/>
  <c r="FT147" i="10"/>
  <c r="FT30" i="10"/>
  <c r="FT160" i="10"/>
  <c r="FT153" i="10"/>
  <c r="FT107" i="10"/>
  <c r="FT102" i="10"/>
  <c r="FT82" i="10"/>
  <c r="FT95" i="10"/>
  <c r="FT98" i="10"/>
  <c r="FT144" i="10"/>
  <c r="FT50" i="10"/>
  <c r="FT151" i="10"/>
  <c r="FT157" i="10"/>
  <c r="FT121" i="10"/>
  <c r="FT55" i="10"/>
  <c r="FT145" i="10"/>
  <c r="FT22" i="10"/>
  <c r="FT92" i="10"/>
  <c r="FT109" i="10"/>
  <c r="FT100" i="10"/>
  <c r="FT142" i="10"/>
  <c r="FT62" i="10"/>
  <c r="FT114" i="10"/>
  <c r="FT97" i="10"/>
  <c r="FT113" i="10"/>
  <c r="FT127" i="10"/>
  <c r="FT94" i="10"/>
  <c r="FT139" i="10"/>
  <c r="FT119" i="10"/>
  <c r="FT141" i="10"/>
  <c r="FT110" i="10"/>
  <c r="FT20" i="10"/>
  <c r="FT137" i="10"/>
  <c r="FT125" i="10"/>
  <c r="FT75" i="10"/>
  <c r="FT32" i="10"/>
  <c r="FT131" i="10"/>
  <c r="FT16" i="10"/>
  <c r="FT123" i="10"/>
  <c r="FT134" i="10"/>
  <c r="FT143" i="10"/>
  <c r="FT132" i="10"/>
  <c r="FT148" i="10"/>
  <c r="FT104" i="10"/>
  <c r="FT85" i="10"/>
  <c r="FT154" i="10"/>
  <c r="FT130" i="10"/>
  <c r="FT35" i="10"/>
  <c r="FT31" i="10"/>
  <c r="FT18" i="10"/>
  <c r="FT87" i="10"/>
  <c r="FT19" i="10"/>
  <c r="FT89" i="10"/>
  <c r="FT61" i="10"/>
  <c r="FT28" i="10"/>
  <c r="FT83" i="10"/>
  <c r="FT38" i="10"/>
  <c r="FT101" i="10"/>
  <c r="FT135" i="10"/>
  <c r="FT86" i="10"/>
  <c r="FT54" i="10"/>
  <c r="FT129" i="10"/>
  <c r="FT118" i="10"/>
  <c r="FT23" i="10"/>
  <c r="FT111" i="10"/>
  <c r="FT40" i="10"/>
  <c r="FT24" i="10"/>
  <c r="FT17" i="10"/>
  <c r="FT117" i="10"/>
  <c r="FT106" i="10"/>
  <c r="FT88" i="10"/>
  <c r="FT149" i="10"/>
  <c r="FT76" i="10"/>
  <c r="FT34" i="10"/>
  <c r="FT150" i="10"/>
  <c r="FT58" i="10"/>
  <c r="FT93" i="10"/>
  <c r="FT41" i="10"/>
  <c r="FT138" i="10"/>
  <c r="FT74" i="10"/>
  <c r="FT21" i="10"/>
  <c r="FT128" i="10"/>
  <c r="FT84" i="10"/>
  <c r="FT39" i="10"/>
  <c r="FT155" i="10"/>
  <c r="FT80" i="10"/>
  <c r="FT126" i="10"/>
  <c r="FT116" i="10"/>
  <c r="FT77" i="10"/>
  <c r="FT33" i="10"/>
  <c r="FT27" i="10"/>
  <c r="FT96" i="10"/>
  <c r="FT159" i="10"/>
  <c r="FT90" i="10"/>
  <c r="FT25" i="10"/>
  <c r="FT158" i="10"/>
  <c r="FT103" i="10"/>
  <c r="FT112" i="10"/>
  <c r="FT48" i="10"/>
  <c r="FT36" i="10"/>
  <c r="FT108" i="10"/>
  <c r="CN67" i="10" l="1"/>
  <c r="CN19" i="10"/>
  <c r="BZ95" i="10"/>
  <c r="CH80" i="10"/>
  <c r="CL92" i="10"/>
  <c r="BZ91" i="10"/>
  <c r="CG87" i="10"/>
  <c r="BV21" i="10"/>
  <c r="CF93" i="10"/>
  <c r="CA74" i="10"/>
  <c r="CD99" i="10"/>
  <c r="CN90" i="10"/>
  <c r="BY70" i="10"/>
  <c r="CD95" i="10"/>
  <c r="BW83" i="10"/>
  <c r="CN69" i="10"/>
  <c r="CI23" i="10"/>
  <c r="CE80" i="10"/>
  <c r="CD60" i="10"/>
  <c r="CK91" i="10"/>
  <c r="CK79" i="10"/>
  <c r="CA61" i="10"/>
  <c r="CF83" i="10"/>
  <c r="CJ87" i="10"/>
  <c r="BZ29" i="10"/>
  <c r="CA27" i="10"/>
  <c r="CA31" i="10"/>
  <c r="CB29" i="10"/>
  <c r="CC27" i="10"/>
  <c r="CC31" i="10"/>
  <c r="BV28" i="10"/>
  <c r="CL30" i="10"/>
  <c r="CM27" i="10"/>
  <c r="CE30" i="10"/>
  <c r="BX27" i="10"/>
  <c r="CN29" i="10"/>
  <c r="CO27" i="10"/>
  <c r="CJ35" i="10"/>
  <c r="CC35" i="10"/>
  <c r="CD33" i="10"/>
  <c r="BV36" i="10"/>
  <c r="CE33" i="10"/>
  <c r="BW36" i="10"/>
  <c r="CF33" i="10"/>
  <c r="BY27" i="10"/>
  <c r="CH34" i="10"/>
  <c r="CA32" i="10"/>
  <c r="CA36" i="10"/>
  <c r="CN37" i="10"/>
  <c r="BY37" i="10"/>
  <c r="CO39" i="10"/>
  <c r="CG36" i="10"/>
  <c r="CA38" i="10"/>
  <c r="CJ36" i="10"/>
  <c r="CJ40" i="10"/>
  <c r="CK38" i="10"/>
  <c r="CO35" i="10"/>
  <c r="CL38" i="10"/>
  <c r="BW37" i="10"/>
  <c r="CM42" i="10"/>
  <c r="CD41" i="10"/>
  <c r="BX44" i="10"/>
  <c r="CM37" i="10"/>
  <c r="BY43" i="10"/>
  <c r="CO45" i="10"/>
  <c r="BZ43" i="10"/>
  <c r="CI42" i="10"/>
  <c r="CF40" i="10"/>
  <c r="CK44" i="10"/>
  <c r="BV42" i="10"/>
  <c r="CL44" i="10"/>
  <c r="CC47" i="10"/>
  <c r="BV47" i="10"/>
  <c r="CL49" i="10"/>
  <c r="BW47" i="10"/>
  <c r="CM49" i="10"/>
  <c r="CF47" i="10"/>
  <c r="CO46" i="10"/>
  <c r="CG49" i="10"/>
  <c r="BZ48" i="10"/>
  <c r="CA47" i="10"/>
  <c r="CC49" i="10"/>
  <c r="CL52" i="10"/>
  <c r="CE51" i="10"/>
  <c r="BW54" i="10"/>
  <c r="CF50" i="10"/>
  <c r="CJ46" i="10"/>
  <c r="CO51" i="10"/>
  <c r="CG54" i="10"/>
  <c r="BZ52" i="10"/>
  <c r="CI51" i="10"/>
  <c r="CK48" i="10"/>
  <c r="CB53" i="10"/>
  <c r="CD55" i="10"/>
  <c r="BV58" i="10"/>
  <c r="CM55" i="10"/>
  <c r="CE58" i="10"/>
  <c r="CC54" i="10"/>
  <c r="CF57" i="10"/>
  <c r="BY55" i="10"/>
  <c r="CO57" i="10"/>
  <c r="CK50" i="10"/>
  <c r="CH57" i="10"/>
  <c r="CI56" i="10"/>
  <c r="CK54" i="10"/>
  <c r="CJ58" i="10"/>
  <c r="CN60" i="10"/>
  <c r="CF63" i="10"/>
  <c r="BX66" i="10"/>
  <c r="CN68" i="10"/>
  <c r="CO61" i="10"/>
  <c r="CG64" i="10"/>
  <c r="BY67" i="10"/>
  <c r="CO69" i="10"/>
  <c r="BZ61" i="10"/>
  <c r="BZ65" i="10"/>
  <c r="CN58" i="10"/>
  <c r="CI62" i="10"/>
  <c r="CI66" i="10"/>
  <c r="CK56" i="10"/>
  <c r="CB63" i="10"/>
  <c r="CB67" i="10"/>
  <c r="CK60" i="10"/>
  <c r="CK64" i="10"/>
  <c r="CK68" i="10"/>
  <c r="CD61" i="10"/>
  <c r="BV64" i="10"/>
  <c r="CL66" i="10"/>
  <c r="CD69" i="10"/>
  <c r="CD70" i="10"/>
  <c r="BV73" i="10"/>
  <c r="CL75" i="10"/>
  <c r="CE60" i="10"/>
  <c r="CM70" i="10"/>
  <c r="CE73" i="10"/>
  <c r="BW76" i="10"/>
  <c r="CM78" i="10"/>
  <c r="BX70" i="10"/>
  <c r="CN72" i="10"/>
  <c r="CF75" i="10"/>
  <c r="BW65" i="10"/>
  <c r="BY71" i="10"/>
  <c r="CO73" i="10"/>
  <c r="CG76" i="10"/>
  <c r="BY79" i="10"/>
  <c r="CH70" i="10"/>
  <c r="CH74" i="10"/>
  <c r="CH78" i="10"/>
  <c r="CI71" i="10"/>
  <c r="CI75" i="10"/>
  <c r="CI79" i="10"/>
  <c r="CB71" i="10"/>
  <c r="CB75" i="10"/>
  <c r="CB79" i="10"/>
  <c r="CG80" i="10"/>
  <c r="BY83" i="10"/>
  <c r="CO85" i="10"/>
  <c r="CC70" i="10"/>
  <c r="BZ82" i="10"/>
  <c r="BZ86" i="10"/>
  <c r="CN78" i="10"/>
  <c r="CA83" i="10"/>
  <c r="CA87" i="10"/>
  <c r="CB81" i="10"/>
  <c r="CB85" i="10"/>
  <c r="BW61" i="10"/>
  <c r="CC81" i="10"/>
  <c r="CC85" i="10"/>
  <c r="CC78" i="10"/>
  <c r="CL81" i="10"/>
  <c r="CD84" i="10"/>
  <c r="BV87" i="10"/>
  <c r="CK74" i="10"/>
  <c r="CE81" i="10"/>
  <c r="BW84" i="10"/>
  <c r="CM86" i="10"/>
  <c r="CF81" i="10"/>
  <c r="CM90" i="10"/>
  <c r="CE93" i="10"/>
  <c r="BW96" i="10"/>
  <c r="BX89" i="10"/>
  <c r="CN91" i="10"/>
  <c r="CF94" i="10"/>
  <c r="BX97" i="10"/>
  <c r="CN80" i="10"/>
  <c r="CG90" i="10"/>
  <c r="BY93" i="10"/>
  <c r="CO95" i="10"/>
  <c r="CG88" i="10"/>
  <c r="CH92" i="10"/>
  <c r="CH96" i="10"/>
  <c r="CN86" i="10"/>
  <c r="CA92" i="10"/>
  <c r="CA96" i="10"/>
  <c r="CB89" i="10"/>
  <c r="CB93" i="10"/>
  <c r="CB97" i="10"/>
  <c r="CC89" i="10"/>
  <c r="CC93" i="10"/>
  <c r="CC97" i="10"/>
  <c r="BV96" i="10"/>
  <c r="CH20" i="10"/>
  <c r="CH24" i="10"/>
  <c r="CE97" i="10"/>
  <c r="CA21" i="10"/>
  <c r="CA25" i="10"/>
  <c r="BV98" i="10"/>
  <c r="CB21" i="10"/>
  <c r="CB25" i="10"/>
  <c r="CL97" i="10"/>
  <c r="CK20" i="10"/>
  <c r="CK24" i="10"/>
  <c r="CL94" i="10"/>
  <c r="CD19" i="10"/>
  <c r="BV22" i="10"/>
  <c r="CL24" i="10"/>
  <c r="CO88" i="10"/>
  <c r="CE99" i="10"/>
  <c r="BW21" i="10"/>
  <c r="CM23" i="10"/>
  <c r="CO19" i="10"/>
  <c r="BX99" i="10"/>
  <c r="CN20" i="10"/>
  <c r="CF23" i="10"/>
  <c r="CO99" i="10"/>
  <c r="BY24" i="10"/>
  <c r="CI29" i="10"/>
  <c r="CL29" i="10"/>
  <c r="CB34" i="10"/>
  <c r="BX35" i="10"/>
  <c r="CO32" i="10"/>
  <c r="CC37" i="10"/>
  <c r="BX43" i="10"/>
  <c r="CA45" i="10"/>
  <c r="CL48" i="10"/>
  <c r="CH46" i="10"/>
  <c r="CB48" i="10"/>
  <c r="CJ51" i="10"/>
  <c r="CC51" i="10"/>
  <c r="CH29" i="10"/>
  <c r="CI27" i="10"/>
  <c r="CI31" i="10"/>
  <c r="CJ29" i="10"/>
  <c r="CK27" i="10"/>
  <c r="CK31" i="10"/>
  <c r="CD28" i="10"/>
  <c r="BV31" i="10"/>
  <c r="BW28" i="10"/>
  <c r="CM30" i="10"/>
  <c r="CF27" i="10"/>
  <c r="BX30" i="10"/>
  <c r="CB32" i="10"/>
  <c r="CO26" i="10"/>
  <c r="CK35" i="10"/>
  <c r="CL33" i="10"/>
  <c r="CD36" i="10"/>
  <c r="CM33" i="10"/>
  <c r="BY29" i="10"/>
  <c r="CN33" i="10"/>
  <c r="CG28" i="10"/>
  <c r="BZ35" i="10"/>
  <c r="CI32" i="10"/>
  <c r="CO30" i="10"/>
  <c r="BX38" i="10"/>
  <c r="CG37" i="10"/>
  <c r="BY40" i="10"/>
  <c r="BZ37" i="10"/>
  <c r="CI38" i="10"/>
  <c r="CB37" i="10"/>
  <c r="BY34" i="10"/>
  <c r="CC39" i="10"/>
  <c r="BY36" i="10"/>
  <c r="BV39" i="10"/>
  <c r="CE38" i="10"/>
  <c r="BW43" i="10"/>
  <c r="CM41" i="10"/>
  <c r="CF44" i="10"/>
  <c r="CH39" i="10"/>
  <c r="CG43" i="10"/>
  <c r="CM36" i="10"/>
  <c r="CH43" i="10"/>
  <c r="CA43" i="10"/>
  <c r="CA41" i="10"/>
  <c r="CC45" i="10"/>
  <c r="CD42" i="10"/>
  <c r="BV45" i="10"/>
  <c r="CK47" i="10"/>
  <c r="CD47" i="10"/>
  <c r="CB42" i="10"/>
  <c r="CE47" i="10"/>
  <c r="BZ41" i="10"/>
  <c r="CN47" i="10"/>
  <c r="BY47" i="10"/>
  <c r="CO49" i="10"/>
  <c r="CH48" i="10"/>
  <c r="CI47" i="10"/>
  <c r="CD50" i="10"/>
  <c r="CB47" i="10"/>
  <c r="CM51" i="10"/>
  <c r="CE54" i="10"/>
  <c r="CN50" i="10"/>
  <c r="CC48" i="10"/>
  <c r="BY52" i="10"/>
  <c r="CO54" i="10"/>
  <c r="CH52" i="10"/>
  <c r="CA52" i="10"/>
  <c r="BX49" i="10"/>
  <c r="CJ53" i="10"/>
  <c r="CL55" i="10"/>
  <c r="CD58" i="10"/>
  <c r="BW56" i="10"/>
  <c r="CM58" i="10"/>
  <c r="BX55" i="10"/>
  <c r="CN57" i="10"/>
  <c r="CG55" i="10"/>
  <c r="BY58" i="10"/>
  <c r="CD53" i="10"/>
  <c r="BZ58" i="10"/>
  <c r="CA57" i="10"/>
  <c r="CB55" i="10"/>
  <c r="CB59" i="10"/>
  <c r="BX61" i="10"/>
  <c r="CN63" i="10"/>
  <c r="CF66" i="10"/>
  <c r="CC58" i="10"/>
  <c r="BY62" i="10"/>
  <c r="CO64" i="10"/>
  <c r="CG67" i="10"/>
  <c r="CL53" i="10"/>
  <c r="CH61" i="10"/>
  <c r="CH65" i="10"/>
  <c r="BX59" i="10"/>
  <c r="CA63" i="10"/>
  <c r="CA67" i="10"/>
  <c r="BZ59" i="10"/>
  <c r="CJ63" i="10"/>
  <c r="CJ67" i="10"/>
  <c r="CC61" i="10"/>
  <c r="CC65" i="10"/>
  <c r="CC69" i="10"/>
  <c r="CL61" i="10"/>
  <c r="CD64" i="10"/>
  <c r="BV67" i="10"/>
  <c r="CL69" i="10"/>
  <c r="CL70" i="10"/>
  <c r="CD73" i="10"/>
  <c r="BV76" i="10"/>
  <c r="CM61" i="10"/>
  <c r="BW71" i="10"/>
  <c r="CM73" i="10"/>
  <c r="CE76" i="10"/>
  <c r="BW79" i="10"/>
  <c r="CF70" i="10"/>
  <c r="BX73" i="10"/>
  <c r="CN75" i="10"/>
  <c r="CE66" i="10"/>
  <c r="CG71" i="10"/>
  <c r="BY74" i="10"/>
  <c r="CO76" i="10"/>
  <c r="CG79" i="10"/>
  <c r="BZ71" i="10"/>
  <c r="BZ75" i="10"/>
  <c r="BW63" i="10"/>
  <c r="CA72" i="10"/>
  <c r="CA76" i="10"/>
  <c r="CF59" i="10"/>
  <c r="CJ71" i="10"/>
  <c r="CJ75" i="10"/>
  <c r="CM63" i="10"/>
  <c r="CO80" i="10"/>
  <c r="CG83" i="10"/>
  <c r="BY86" i="10"/>
  <c r="CK71" i="10"/>
  <c r="CH82" i="10"/>
  <c r="CH86" i="10"/>
  <c r="CH79" i="10"/>
  <c r="CI83" i="10"/>
  <c r="CI87" i="10"/>
  <c r="CJ81" i="10"/>
  <c r="CJ85" i="10"/>
  <c r="CC75" i="10"/>
  <c r="CK81" i="10"/>
  <c r="CK85" i="10"/>
  <c r="BX79" i="10"/>
  <c r="BV82" i="10"/>
  <c r="CL84" i="10"/>
  <c r="CD87" i="10"/>
  <c r="CD78" i="10"/>
  <c r="CM81" i="10"/>
  <c r="CE84" i="10"/>
  <c r="BW87" i="10"/>
  <c r="CN82" i="10"/>
  <c r="BW91" i="10"/>
  <c r="CM93" i="10"/>
  <c r="CE96" i="10"/>
  <c r="CF89" i="10"/>
  <c r="BX92" i="10"/>
  <c r="CN94" i="10"/>
  <c r="CF97" i="10"/>
  <c r="BX86" i="10"/>
  <c r="CO90" i="10"/>
  <c r="CG93" i="10"/>
  <c r="BY96" i="10"/>
  <c r="BZ89" i="10"/>
  <c r="BZ93" i="10"/>
  <c r="BZ97" i="10"/>
  <c r="CI88" i="10"/>
  <c r="CI92" i="10"/>
  <c r="CI96" i="10"/>
  <c r="CJ89" i="10"/>
  <c r="CJ93" i="10"/>
  <c r="CJ97" i="10"/>
  <c r="CK89" i="10"/>
  <c r="CK93" i="10"/>
  <c r="CK97" i="10"/>
  <c r="CD97" i="10"/>
  <c r="BZ21" i="10"/>
  <c r="BZ25" i="10"/>
  <c r="CI98" i="10"/>
  <c r="CI21" i="10"/>
  <c r="CI25" i="10"/>
  <c r="CL98" i="10"/>
  <c r="CJ21" i="10"/>
  <c r="CJ25" i="10"/>
  <c r="BW98" i="10"/>
  <c r="CC21" i="10"/>
  <c r="CC25" i="10"/>
  <c r="CM97" i="10"/>
  <c r="CL19" i="10"/>
  <c r="CD22" i="10"/>
  <c r="BV25" i="10"/>
  <c r="BV91" i="10"/>
  <c r="CM99" i="10"/>
  <c r="CE21" i="10"/>
  <c r="BW24" i="10"/>
  <c r="CG20" i="10"/>
  <c r="CF99" i="10"/>
  <c r="BX21" i="10"/>
  <c r="CN23" i="10"/>
  <c r="CG19" i="10"/>
  <c r="CG25" i="10"/>
  <c r="BV23" i="10"/>
  <c r="CH31" i="10"/>
  <c r="CM26" i="10"/>
  <c r="CK33" i="10"/>
  <c r="CF32" i="10"/>
  <c r="CO38" i="10"/>
  <c r="CG29" i="10"/>
  <c r="CN45" i="10"/>
  <c r="CC43" i="10"/>
  <c r="BW46" i="10"/>
  <c r="CI45" i="10"/>
  <c r="BX52" i="10"/>
  <c r="CA54" i="10"/>
  <c r="CF56" i="10"/>
  <c r="BZ26" i="10"/>
  <c r="BZ30" i="10"/>
  <c r="CA28" i="10"/>
  <c r="CB26" i="10"/>
  <c r="CB30" i="10"/>
  <c r="CC28" i="10"/>
  <c r="BV26" i="10"/>
  <c r="CL28" i="10"/>
  <c r="CD31" i="10"/>
  <c r="CE28" i="10"/>
  <c r="BW31" i="10"/>
  <c r="CN27" i="10"/>
  <c r="CF30" i="10"/>
  <c r="CJ32" i="10"/>
  <c r="CC32" i="10"/>
  <c r="CC36" i="10"/>
  <c r="BV34" i="10"/>
  <c r="BY30" i="10"/>
  <c r="BW34" i="10"/>
  <c r="CG30" i="10"/>
  <c r="BX34" i="10"/>
  <c r="CO29" i="10"/>
  <c r="CH35" i="10"/>
  <c r="CA33" i="10"/>
  <c r="CG32" i="10"/>
  <c r="CF38" i="10"/>
  <c r="CO37" i="10"/>
  <c r="CG40" i="10"/>
  <c r="CH37" i="10"/>
  <c r="CA39" i="10"/>
  <c r="CJ37" i="10"/>
  <c r="CG35" i="10"/>
  <c r="CK39" i="10"/>
  <c r="CL36" i="10"/>
  <c r="CD39" i="10"/>
  <c r="CE39" i="10"/>
  <c r="CE43" i="10"/>
  <c r="BX42" i="10"/>
  <c r="CN44" i="10"/>
  <c r="BW40" i="10"/>
  <c r="CO43" i="10"/>
  <c r="CM39" i="10"/>
  <c r="CG33" i="10"/>
  <c r="CI43" i="10"/>
  <c r="CJ41" i="10"/>
  <c r="CK45" i="10"/>
  <c r="CL42" i="10"/>
  <c r="CD45" i="10"/>
  <c r="CB43" i="10"/>
  <c r="CL47" i="10"/>
  <c r="CJ43" i="10"/>
  <c r="CM47" i="10"/>
  <c r="CJ42" i="10"/>
  <c r="CE40" i="10"/>
  <c r="CG47" i="10"/>
  <c r="BZ44" i="10"/>
  <c r="BZ49" i="10"/>
  <c r="CA48" i="10"/>
  <c r="CL50" i="10"/>
  <c r="BX48" i="10"/>
  <c r="BW52" i="10"/>
  <c r="CM54" i="10"/>
  <c r="BX51" i="10"/>
  <c r="CK49" i="10"/>
  <c r="CG52" i="10"/>
  <c r="CF48" i="10"/>
  <c r="BZ53" i="10"/>
  <c r="CI52" i="10"/>
  <c r="CB50" i="10"/>
  <c r="CB54" i="10"/>
  <c r="BV56" i="10"/>
  <c r="CL58" i="10"/>
  <c r="CE56" i="10"/>
  <c r="BW59" i="10"/>
  <c r="CF55" i="10"/>
  <c r="BX58" i="10"/>
  <c r="CO55" i="10"/>
  <c r="CG58" i="10"/>
  <c r="CF54" i="10"/>
  <c r="CH58" i="10"/>
  <c r="CI57" i="10"/>
  <c r="CJ55" i="10"/>
  <c r="CJ59" i="10"/>
  <c r="CF61" i="10"/>
  <c r="BX64" i="10"/>
  <c r="CN66" i="10"/>
  <c r="CK59" i="10"/>
  <c r="CG62" i="10"/>
  <c r="BY65" i="10"/>
  <c r="CO67" i="10"/>
  <c r="CC57" i="10"/>
  <c r="BZ62" i="10"/>
  <c r="BZ66" i="10"/>
  <c r="CN59" i="10"/>
  <c r="CI63" i="10"/>
  <c r="CI67" i="10"/>
  <c r="CB60" i="10"/>
  <c r="CB64" i="10"/>
  <c r="CB68" i="10"/>
  <c r="CK61" i="10"/>
  <c r="CK65" i="10"/>
  <c r="CK69" i="10"/>
  <c r="BV62" i="10"/>
  <c r="CL64" i="10"/>
  <c r="CD67" i="10"/>
  <c r="BW60" i="10"/>
  <c r="BV71" i="10"/>
  <c r="CL73" i="10"/>
  <c r="CD76" i="10"/>
  <c r="BW67" i="10"/>
  <c r="CE71" i="10"/>
  <c r="BW74" i="10"/>
  <c r="CM76" i="10"/>
  <c r="CE79" i="10"/>
  <c r="CN70" i="10"/>
  <c r="CF73" i="10"/>
  <c r="BX76" i="10"/>
  <c r="CM67" i="10"/>
  <c r="CO71" i="10"/>
  <c r="CG74" i="10"/>
  <c r="BY77" i="10"/>
  <c r="BW64" i="10"/>
  <c r="CH71" i="10"/>
  <c r="CH75" i="10"/>
  <c r="CE64" i="10"/>
  <c r="CI72" i="10"/>
  <c r="CI76" i="10"/>
  <c r="BW62" i="10"/>
  <c r="CB72" i="10"/>
  <c r="CB76" i="10"/>
  <c r="CC71" i="10"/>
  <c r="BY81" i="10"/>
  <c r="CO83" i="10"/>
  <c r="CG86" i="10"/>
  <c r="CL78" i="10"/>
  <c r="BZ83" i="10"/>
  <c r="BZ87" i="10"/>
  <c r="CA80" i="10"/>
  <c r="CA84" i="10"/>
  <c r="CC76" i="10"/>
  <c r="CB82" i="10"/>
  <c r="CB86" i="10"/>
  <c r="CK76" i="10"/>
  <c r="CC82" i="10"/>
  <c r="CC86" i="10"/>
  <c r="CL79" i="10"/>
  <c r="CD82" i="10"/>
  <c r="BV85" i="10"/>
  <c r="CL87" i="10"/>
  <c r="BZ79" i="10"/>
  <c r="BW82" i="10"/>
  <c r="CM84" i="10"/>
  <c r="CE87" i="10"/>
  <c r="CA88" i="10"/>
  <c r="CE91" i="10"/>
  <c r="BW94" i="10"/>
  <c r="CM96" i="10"/>
  <c r="CN89" i="10"/>
  <c r="CF92" i="10"/>
  <c r="BX95" i="10"/>
  <c r="CN97" i="10"/>
  <c r="CF87" i="10"/>
  <c r="BY91" i="10"/>
  <c r="CO93" i="10"/>
  <c r="CG96" i="10"/>
  <c r="CH89" i="10"/>
  <c r="CH93" i="10"/>
  <c r="CH97" i="10"/>
  <c r="CA89" i="10"/>
  <c r="CA93" i="10"/>
  <c r="CA97" i="10"/>
  <c r="CB90" i="10"/>
  <c r="CB94" i="10"/>
  <c r="CB98" i="10"/>
  <c r="CC90" i="10"/>
  <c r="CC94" i="10"/>
  <c r="CC98" i="10"/>
  <c r="CG98" i="10"/>
  <c r="CH21" i="10"/>
  <c r="CH25" i="10"/>
  <c r="CA99" i="10"/>
  <c r="CA22" i="10"/>
  <c r="BY99" i="10"/>
  <c r="CB99" i="10"/>
  <c r="CB22" i="10"/>
  <c r="CD90" i="10"/>
  <c r="CM98" i="10"/>
  <c r="CK21" i="10"/>
  <c r="CK25" i="10"/>
  <c r="BY98" i="10"/>
  <c r="BV20" i="10"/>
  <c r="CL22" i="10"/>
  <c r="CD25" i="10"/>
  <c r="CD92" i="10"/>
  <c r="BW19" i="10"/>
  <c r="CM21" i="10"/>
  <c r="CE24" i="10"/>
  <c r="BX81" i="10"/>
  <c r="CN99" i="10"/>
  <c r="CF21" i="10"/>
  <c r="BX24" i="10"/>
  <c r="BY22" i="10"/>
  <c r="CO24" i="10"/>
  <c r="BW89" i="10"/>
  <c r="BZ98" i="10"/>
  <c r="CI89" i="10"/>
  <c r="CI93" i="10"/>
  <c r="CI97" i="10"/>
  <c r="CJ90" i="10"/>
  <c r="CJ94" i="10"/>
  <c r="CJ98" i="10"/>
  <c r="CK90" i="10"/>
  <c r="CK94" i="10"/>
  <c r="CK98" i="10"/>
  <c r="BZ99" i="10"/>
  <c r="BZ22" i="10"/>
  <c r="CO20" i="10"/>
  <c r="CI99" i="10"/>
  <c r="CI22" i="10"/>
  <c r="CN83" i="10"/>
  <c r="CJ99" i="10"/>
  <c r="CJ22" i="10"/>
  <c r="CL91" i="10"/>
  <c r="CC99" i="10"/>
  <c r="CC22" i="10"/>
  <c r="CO98" i="10"/>
  <c r="CD20" i="10"/>
  <c r="CL25" i="10"/>
  <c r="CL93" i="10"/>
  <c r="BW22" i="10"/>
  <c r="CM24" i="10"/>
  <c r="BX19" i="10"/>
  <c r="CN21" i="10"/>
  <c r="BY23" i="10"/>
  <c r="CJ31" i="10"/>
  <c r="BX26" i="10"/>
  <c r="CD32" i="10"/>
  <c r="BZ33" i="10"/>
  <c r="CG41" i="10"/>
  <c r="CL37" i="10"/>
  <c r="BY42" i="10"/>
  <c r="BV46" i="10"/>
  <c r="CG48" i="10"/>
  <c r="BW53" i="10"/>
  <c r="CH50" i="10"/>
  <c r="CE57" i="10"/>
  <c r="CH26" i="10"/>
  <c r="CH30" i="10"/>
  <c r="CI28" i="10"/>
  <c r="CJ26" i="10"/>
  <c r="CJ30" i="10"/>
  <c r="CK28" i="10"/>
  <c r="CD26" i="10"/>
  <c r="BV29" i="10"/>
  <c r="BW26" i="10"/>
  <c r="CM28" i="10"/>
  <c r="CE31" i="10"/>
  <c r="BX28" i="10"/>
  <c r="CN30" i="10"/>
  <c r="CB33" i="10"/>
  <c r="CK32" i="10"/>
  <c r="BY31" i="10"/>
  <c r="CD34" i="10"/>
  <c r="CG31" i="10"/>
  <c r="CE34" i="10"/>
  <c r="CL31" i="10"/>
  <c r="CF34" i="10"/>
  <c r="BZ32" i="10"/>
  <c r="BZ36" i="10"/>
  <c r="CI33" i="10"/>
  <c r="CO33" i="10"/>
  <c r="CN38" i="10"/>
  <c r="BY38" i="10"/>
  <c r="CO40" i="10"/>
  <c r="BZ38" i="10"/>
  <c r="CI39" i="10"/>
  <c r="CB38" i="10"/>
  <c r="BX36" i="10"/>
  <c r="CC40" i="10"/>
  <c r="BV37" i="10"/>
  <c r="CL39" i="10"/>
  <c r="CM40" i="10"/>
  <c r="CM43" i="10"/>
  <c r="CF42" i="10"/>
  <c r="BX45" i="10"/>
  <c r="CE41" i="10"/>
  <c r="BY44" i="10"/>
  <c r="BX40" i="10"/>
  <c r="CN39" i="10"/>
  <c r="CA44" i="10"/>
  <c r="CC42" i="10"/>
  <c r="BW38" i="10"/>
  <c r="BV43" i="10"/>
  <c r="CL45" i="10"/>
  <c r="CJ44" i="10"/>
  <c r="BV48" i="10"/>
  <c r="CM44" i="10"/>
  <c r="BW48" i="10"/>
  <c r="CB45" i="10"/>
  <c r="CI41" i="10"/>
  <c r="CO47" i="10"/>
  <c r="CH45" i="10"/>
  <c r="CH49" i="10"/>
  <c r="CI48" i="10"/>
  <c r="BV51" i="10"/>
  <c r="CF49" i="10"/>
  <c r="CE52" i="10"/>
  <c r="CB46" i="10"/>
  <c r="CF51" i="10"/>
  <c r="BX50" i="10"/>
  <c r="CO52" i="10"/>
  <c r="CN49" i="10"/>
  <c r="CH53" i="10"/>
  <c r="CA53" i="10"/>
  <c r="CJ50" i="10"/>
  <c r="CJ54" i="10"/>
  <c r="CD56" i="10"/>
  <c r="CC52" i="10"/>
  <c r="CM56" i="10"/>
  <c r="CE59" i="10"/>
  <c r="CN55" i="10"/>
  <c r="CF58" i="10"/>
  <c r="BY56" i="10"/>
  <c r="CO58" i="10"/>
  <c r="BZ55" i="10"/>
  <c r="CF53" i="10"/>
  <c r="CA58" i="10"/>
  <c r="CB56" i="10"/>
  <c r="CN48" i="10"/>
  <c r="CN61" i="10"/>
  <c r="CF64" i="10"/>
  <c r="BX67" i="10"/>
  <c r="BY60" i="10"/>
  <c r="CO62" i="10"/>
  <c r="CG65" i="10"/>
  <c r="BY68" i="10"/>
  <c r="CK58" i="10"/>
  <c r="CH62" i="10"/>
  <c r="CH66" i="10"/>
  <c r="CA60" i="10"/>
  <c r="CA64" i="10"/>
  <c r="CA68" i="10"/>
  <c r="CJ60" i="10"/>
  <c r="CJ64" i="10"/>
  <c r="CJ68" i="10"/>
  <c r="CC62" i="10"/>
  <c r="CC66" i="10"/>
  <c r="CD59" i="10"/>
  <c r="CD62" i="10"/>
  <c r="BV65" i="10"/>
  <c r="CL67" i="10"/>
  <c r="CE61" i="10"/>
  <c r="CD71" i="10"/>
  <c r="BV74" i="10"/>
  <c r="CL76" i="10"/>
  <c r="BZ68" i="10"/>
  <c r="CM71" i="10"/>
  <c r="CE74" i="10"/>
  <c r="BW77" i="10"/>
  <c r="CM60" i="10"/>
  <c r="BX71" i="10"/>
  <c r="CN73" i="10"/>
  <c r="CF76" i="10"/>
  <c r="CH68" i="10"/>
  <c r="BY72" i="10"/>
  <c r="CO74" i="10"/>
  <c r="CG77" i="10"/>
  <c r="CE65" i="10"/>
  <c r="BZ72" i="10"/>
  <c r="BZ76" i="10"/>
  <c r="CM65" i="10"/>
  <c r="CA73" i="10"/>
  <c r="CA77" i="10"/>
  <c r="CE63" i="10"/>
  <c r="CJ72" i="10"/>
  <c r="CJ76" i="10"/>
  <c r="CK72" i="10"/>
  <c r="CG81" i="10"/>
  <c r="BY84" i="10"/>
  <c r="CO86" i="10"/>
  <c r="CF79" i="10"/>
  <c r="CH83" i="10"/>
  <c r="CH87" i="10"/>
  <c r="CI80" i="10"/>
  <c r="CI84" i="10"/>
  <c r="CK77" i="10"/>
  <c r="CJ82" i="10"/>
  <c r="CJ86" i="10"/>
  <c r="BX78" i="10"/>
  <c r="CK82" i="10"/>
  <c r="CK86" i="10"/>
  <c r="BV80" i="10"/>
  <c r="CL82" i="10"/>
  <c r="CD85" i="10"/>
  <c r="BV88" i="10"/>
  <c r="CM79" i="10"/>
  <c r="CE82" i="10"/>
  <c r="BW85" i="10"/>
  <c r="CM87" i="10"/>
  <c r="CM91" i="10"/>
  <c r="CE94" i="10"/>
  <c r="CK73" i="10"/>
  <c r="BX90" i="10"/>
  <c r="CN92" i="10"/>
  <c r="CF95" i="10"/>
  <c r="BX98" i="10"/>
  <c r="CF88" i="10"/>
  <c r="CG91" i="10"/>
  <c r="BY94" i="10"/>
  <c r="CO96" i="10"/>
  <c r="BZ90" i="10"/>
  <c r="BZ94" i="10"/>
  <c r="CG99" i="10"/>
  <c r="CE19" i="10"/>
  <c r="BV90" i="10"/>
  <c r="CF24" i="10"/>
  <c r="CH27" i="10"/>
  <c r="CK29" i="10"/>
  <c r="CN28" i="10"/>
  <c r="CE32" i="10"/>
  <c r="CN36" i="10"/>
  <c r="CB39" i="10"/>
  <c r="CM38" i="10"/>
  <c r="BX41" i="10"/>
  <c r="CL43" i="10"/>
  <c r="CF46" i="10"/>
  <c r="CL51" i="10"/>
  <c r="CG53" i="10"/>
  <c r="BV57" i="10"/>
  <c r="CO56" i="10"/>
  <c r="BZ27" i="10"/>
  <c r="BZ31" i="10"/>
  <c r="CA29" i="10"/>
  <c r="CB27" i="10"/>
  <c r="CB31" i="10"/>
  <c r="CC29" i="10"/>
  <c r="CL26" i="10"/>
  <c r="CD29" i="10"/>
  <c r="CE26" i="10"/>
  <c r="BW29" i="10"/>
  <c r="CM31" i="10"/>
  <c r="CF28" i="10"/>
  <c r="BX31" i="10"/>
  <c r="CJ33" i="10"/>
  <c r="CC33" i="10"/>
  <c r="BV32" i="10"/>
  <c r="CL34" i="10"/>
  <c r="BW32" i="10"/>
  <c r="CM34" i="10"/>
  <c r="BX32" i="10"/>
  <c r="CN34" i="10"/>
  <c r="CH32" i="10"/>
  <c r="CH36" i="10"/>
  <c r="CA34" i="10"/>
  <c r="CE36" i="10"/>
  <c r="BX39" i="10"/>
  <c r="CG38" i="10"/>
  <c r="BY41" i="10"/>
  <c r="CH38" i="10"/>
  <c r="CA40" i="10"/>
  <c r="CJ38" i="10"/>
  <c r="CK36" i="10"/>
  <c r="CK40" i="10"/>
  <c r="CD37" i="10"/>
  <c r="BV40" i="10"/>
  <c r="CC41" i="10"/>
  <c r="CE37" i="10"/>
  <c r="CN42" i="10"/>
  <c r="CF45" i="10"/>
  <c r="CN41" i="10"/>
  <c r="CG44" i="10"/>
  <c r="BW41" i="10"/>
  <c r="BZ40" i="10"/>
  <c r="CI44" i="10"/>
  <c r="CK42" i="10"/>
  <c r="BZ39" i="10"/>
  <c r="CD43" i="10"/>
  <c r="CH44" i="10"/>
  <c r="BW45" i="10"/>
  <c r="CD48" i="10"/>
  <c r="BZ45" i="10"/>
  <c r="CE48" i="10"/>
  <c r="BX46" i="10"/>
  <c r="BW44" i="10"/>
  <c r="BY48" i="10"/>
  <c r="BZ46" i="10"/>
  <c r="CB44" i="10"/>
  <c r="CA49" i="10"/>
  <c r="CD51" i="10"/>
  <c r="BV50" i="10"/>
  <c r="CM52" i="10"/>
  <c r="CJ47" i="10"/>
  <c r="CN51" i="10"/>
  <c r="CG50" i="10"/>
  <c r="BY53" i="10"/>
  <c r="BY50" i="10"/>
  <c r="CJ48" i="10"/>
  <c r="CI53" i="10"/>
  <c r="CB51" i="10"/>
  <c r="CN53" i="10"/>
  <c r="CL56" i="10"/>
  <c r="BV53" i="10"/>
  <c r="BW57" i="10"/>
  <c r="CM59" i="10"/>
  <c r="BX56" i="10"/>
  <c r="CC50" i="10"/>
  <c r="CG56" i="10"/>
  <c r="BY59" i="10"/>
  <c r="CH55" i="10"/>
  <c r="CH54" i="10"/>
  <c r="CI58" i="10"/>
  <c r="CJ56" i="10"/>
  <c r="CL54" i="10"/>
  <c r="BX62" i="10"/>
  <c r="CN64" i="10"/>
  <c r="CF67" i="10"/>
  <c r="CG60" i="10"/>
  <c r="BY63" i="10"/>
  <c r="CO65" i="10"/>
  <c r="CG68" i="10"/>
  <c r="BV59" i="10"/>
  <c r="BZ63" i="10"/>
  <c r="BZ67" i="10"/>
  <c r="CI60" i="10"/>
  <c r="CI64" i="10"/>
  <c r="CI68" i="10"/>
  <c r="CB61" i="10"/>
  <c r="CB65" i="10"/>
  <c r="CB69" i="10"/>
  <c r="CK62" i="10"/>
  <c r="CK66" i="10"/>
  <c r="BV60" i="10"/>
  <c r="CL62" i="10"/>
  <c r="CD65" i="10"/>
  <c r="BV68" i="10"/>
  <c r="CM62" i="10"/>
  <c r="CL71" i="10"/>
  <c r="CD74" i="10"/>
  <c r="BV77" i="10"/>
  <c r="BW69" i="10"/>
  <c r="BW72" i="10"/>
  <c r="CM74" i="10"/>
  <c r="CE77" i="10"/>
  <c r="BW66" i="10"/>
  <c r="CF71" i="10"/>
  <c r="BX74" i="10"/>
  <c r="CN76" i="10"/>
  <c r="BZ69" i="10"/>
  <c r="CG72" i="10"/>
  <c r="BY75" i="10"/>
  <c r="CO77" i="10"/>
  <c r="CM66" i="10"/>
  <c r="CH72" i="10"/>
  <c r="CH76" i="10"/>
  <c r="CF69" i="10"/>
  <c r="CI73" i="10"/>
  <c r="CI77" i="10"/>
  <c r="CM64" i="10"/>
  <c r="CB73" i="10"/>
  <c r="CB77" i="10"/>
  <c r="CK78" i="10"/>
  <c r="CO81" i="10"/>
  <c r="CG84" i="10"/>
  <c r="BY87" i="10"/>
  <c r="BZ80" i="10"/>
  <c r="BZ84" i="10"/>
  <c r="BZ88" i="10"/>
  <c r="CA81" i="10"/>
  <c r="CA85" i="10"/>
  <c r="BV78" i="10"/>
  <c r="CB83" i="10"/>
  <c r="CB87" i="10"/>
  <c r="BV79" i="10"/>
  <c r="CC83" i="10"/>
  <c r="CC87" i="10"/>
  <c r="CD80" i="10"/>
  <c r="BV83" i="10"/>
  <c r="CL85" i="10"/>
  <c r="CD88" i="10"/>
  <c r="BW80" i="10"/>
  <c r="CM82" i="10"/>
  <c r="CE85" i="10"/>
  <c r="BW88" i="10"/>
  <c r="CE89" i="10"/>
  <c r="BW92" i="10"/>
  <c r="CM94" i="10"/>
  <c r="CF80" i="10"/>
  <c r="CF90" i="10"/>
  <c r="BX93" i="10"/>
  <c r="CN95" i="10"/>
  <c r="CF98" i="10"/>
  <c r="BY89" i="10"/>
  <c r="CO91" i="10"/>
  <c r="CG94" i="10"/>
  <c r="CN79" i="10"/>
  <c r="CH90" i="10"/>
  <c r="CH94" i="10"/>
  <c r="CH98" i="10"/>
  <c r="CA90" i="10"/>
  <c r="CA94" i="10"/>
  <c r="BX83" i="10"/>
  <c r="CB91" i="10"/>
  <c r="CB95" i="10"/>
  <c r="BX82" i="10"/>
  <c r="CC91" i="10"/>
  <c r="CC95" i="10"/>
  <c r="CC72" i="10"/>
  <c r="CH99" i="10"/>
  <c r="CH22" i="10"/>
  <c r="BY21" i="10"/>
  <c r="CA19" i="10"/>
  <c r="CA23" i="10"/>
  <c r="BV94" i="10"/>
  <c r="CB19" i="10"/>
  <c r="CB23" i="10"/>
  <c r="CG21" i="10"/>
  <c r="CK99" i="10"/>
  <c r="CK22" i="10"/>
  <c r="BY19" i="10"/>
  <c r="BV99" i="10"/>
  <c r="CL20" i="10"/>
  <c r="CD23" i="10"/>
  <c r="BV89" i="10"/>
  <c r="BV97" i="10"/>
  <c r="CM19" i="10"/>
  <c r="CE22" i="10"/>
  <c r="BW25" i="10"/>
  <c r="CD91" i="10"/>
  <c r="CF19" i="10"/>
  <c r="BX22" i="10"/>
  <c r="CN24" i="10"/>
  <c r="CG22" i="10"/>
  <c r="CG24" i="10"/>
  <c r="BV27" i="10"/>
  <c r="CF31" i="10"/>
  <c r="BW35" i="10"/>
  <c r="CI34" i="10"/>
  <c r="CI40" i="10"/>
  <c r="CL41" i="10"/>
  <c r="CF41" i="10"/>
  <c r="CH40" i="10"/>
  <c r="CM48" i="10"/>
  <c r="CI49" i="10"/>
  <c r="CO50" i="10"/>
  <c r="BX54" i="10"/>
  <c r="CK51" i="10"/>
  <c r="BZ28" i="10"/>
  <c r="CA26" i="10"/>
  <c r="CA30" i="10"/>
  <c r="CB28" i="10"/>
  <c r="CC26" i="10"/>
  <c r="CC30" i="10"/>
  <c r="CD27" i="10"/>
  <c r="BV30" i="10"/>
  <c r="BW27" i="10"/>
  <c r="CM29" i="10"/>
  <c r="CF26" i="10"/>
  <c r="BX29" i="10"/>
  <c r="CN31" i="10"/>
  <c r="CJ34" i="10"/>
  <c r="CC34" i="10"/>
  <c r="CL32" i="10"/>
  <c r="CD35" i="10"/>
  <c r="CM32" i="10"/>
  <c r="CE35" i="10"/>
  <c r="CN32" i="10"/>
  <c r="CF35" i="10"/>
  <c r="CH33" i="10"/>
  <c r="CG27" i="10"/>
  <c r="CA35" i="10"/>
  <c r="BX37" i="10"/>
  <c r="CF36" i="10"/>
  <c r="BY39" i="10"/>
  <c r="CO41" i="10"/>
  <c r="CA37" i="10"/>
  <c r="BY28" i="10"/>
  <c r="CJ39" i="10"/>
  <c r="CK37" i="10"/>
  <c r="BY33" i="10"/>
  <c r="BV38" i="10"/>
  <c r="CL40" i="10"/>
  <c r="BW42" i="10"/>
  <c r="CF39" i="10"/>
  <c r="CF43" i="10"/>
  <c r="BY32" i="10"/>
  <c r="CG42" i="10"/>
  <c r="BY45" i="10"/>
  <c r="BZ42" i="10"/>
  <c r="CH41" i="10"/>
  <c r="CO34" i="10"/>
  <c r="CK43" i="10"/>
  <c r="CB41" i="10"/>
  <c r="BV44" i="10"/>
  <c r="CC46" i="10"/>
  <c r="CD46" i="10"/>
  <c r="BV49" i="10"/>
  <c r="CE46" i="10"/>
  <c r="BW49" i="10"/>
  <c r="CN46" i="10"/>
  <c r="BY46" i="10"/>
  <c r="CO48" i="10"/>
  <c r="BZ47" i="10"/>
  <c r="CA46" i="10"/>
  <c r="CA50" i="10"/>
  <c r="BV52" i="10"/>
  <c r="CM50" i="10"/>
  <c r="CE53" i="10"/>
  <c r="CJ49" i="10"/>
  <c r="CF52" i="10"/>
  <c r="BY51" i="10"/>
  <c r="CO53" i="10"/>
  <c r="BZ51" i="10"/>
  <c r="CI50" i="10"/>
  <c r="CI54" i="10"/>
  <c r="CB52" i="10"/>
  <c r="CN54" i="10"/>
  <c r="CD57" i="10"/>
  <c r="BW55" i="10"/>
  <c r="CM57" i="10"/>
  <c r="CK52" i="10"/>
  <c r="CN56" i="10"/>
  <c r="CC53" i="10"/>
  <c r="BY57" i="10"/>
  <c r="CO59" i="10"/>
  <c r="CH56" i="10"/>
  <c r="CI55" i="10"/>
  <c r="CI59" i="10"/>
  <c r="CJ57" i="10"/>
  <c r="BX60" i="10"/>
  <c r="CN62" i="10"/>
  <c r="CF65" i="10"/>
  <c r="BX68" i="10"/>
  <c r="BY61" i="10"/>
  <c r="CO63" i="10"/>
  <c r="CG66" i="10"/>
  <c r="BY69" i="10"/>
  <c r="BZ60" i="10"/>
  <c r="BZ64" i="10"/>
  <c r="CC56" i="10"/>
  <c r="CI61" i="10"/>
  <c r="CI65" i="10"/>
  <c r="CI69" i="10"/>
  <c r="CB62" i="10"/>
  <c r="CB66" i="10"/>
  <c r="CC59" i="10"/>
  <c r="CK63" i="10"/>
  <c r="CK67" i="10"/>
  <c r="CL60" i="10"/>
  <c r="CD63" i="10"/>
  <c r="BV66" i="10"/>
  <c r="CL68" i="10"/>
  <c r="CM69" i="10"/>
  <c r="CD72" i="10"/>
  <c r="BV75" i="10"/>
  <c r="CL77" i="10"/>
  <c r="BW70" i="10"/>
  <c r="CM72" i="10"/>
  <c r="CE75" i="10"/>
  <c r="BW78" i="10"/>
  <c r="CE68" i="10"/>
  <c r="BX72" i="10"/>
  <c r="CN74" i="10"/>
  <c r="CF77" i="10"/>
  <c r="CG70" i="10"/>
  <c r="BY73" i="10"/>
  <c r="CO75" i="10"/>
  <c r="CG78" i="10"/>
  <c r="CE69" i="10"/>
  <c r="CH73" i="10"/>
  <c r="CH77" i="10"/>
  <c r="CI70" i="10"/>
  <c r="CI74" i="10"/>
  <c r="CI78" i="10"/>
  <c r="CB70" i="10"/>
  <c r="CB74" i="10"/>
  <c r="CB78" i="10"/>
  <c r="CO79" i="10"/>
  <c r="CG82" i="10"/>
  <c r="BY85" i="10"/>
  <c r="CO87" i="10"/>
  <c r="BZ81" i="10"/>
  <c r="BZ85" i="10"/>
  <c r="CK70" i="10"/>
  <c r="CA82" i="10"/>
  <c r="CA86" i="10"/>
  <c r="CB80" i="10"/>
  <c r="CB84" i="10"/>
  <c r="CB88" i="10"/>
  <c r="CC80" i="10"/>
  <c r="CC84" i="10"/>
  <c r="CC74" i="10"/>
  <c r="BV81" i="10"/>
  <c r="CL83" i="10"/>
  <c r="CD86" i="10"/>
  <c r="CE62" i="10"/>
  <c r="CM80" i="10"/>
  <c r="CE83" i="10"/>
  <c r="BW86" i="10"/>
  <c r="CM88" i="10"/>
  <c r="BW90" i="10"/>
  <c r="CM92" i="10"/>
  <c r="CE95" i="10"/>
  <c r="BX87" i="10"/>
  <c r="BX91" i="10"/>
  <c r="CN93" i="10"/>
  <c r="CF96" i="10"/>
  <c r="CJ69" i="10"/>
  <c r="CO89" i="10"/>
  <c r="CG92" i="10"/>
  <c r="BY95" i="10"/>
  <c r="CF86" i="10"/>
  <c r="CH91" i="10"/>
  <c r="CH95" i="10"/>
  <c r="BX84" i="10"/>
  <c r="CA91" i="10"/>
  <c r="CA95" i="10"/>
  <c r="CN85" i="10"/>
  <c r="CB92" i="10"/>
  <c r="CB96" i="10"/>
  <c r="CN84" i="10"/>
  <c r="CC92" i="10"/>
  <c r="CC96" i="10"/>
  <c r="CD89" i="10"/>
  <c r="CH19" i="10"/>
  <c r="CH23" i="10"/>
  <c r="BV95" i="10"/>
  <c r="CA20" i="10"/>
  <c r="CA24" i="10"/>
  <c r="CL96" i="10"/>
  <c r="CB20" i="10"/>
  <c r="CB24" i="10"/>
  <c r="CD94" i="10"/>
  <c r="CK19" i="10"/>
  <c r="CK23" i="10"/>
  <c r="BV92" i="10"/>
  <c r="CL99" i="10"/>
  <c r="CD21" i="10"/>
  <c r="BV24" i="10"/>
  <c r="BY20" i="10"/>
  <c r="CA98" i="10"/>
  <c r="CE20" i="10"/>
  <c r="BW23" i="10"/>
  <c r="CM25" i="10"/>
  <c r="BW97" i="10"/>
  <c r="BX20" i="10"/>
  <c r="CN22" i="10"/>
  <c r="CF25" i="10"/>
  <c r="CO22" i="10"/>
  <c r="CH28" i="10"/>
  <c r="CI26" i="10"/>
  <c r="CI30" i="10"/>
  <c r="CJ28" i="10"/>
  <c r="CK26" i="10"/>
  <c r="CK30" i="10"/>
  <c r="CL27" i="10"/>
  <c r="CD30" i="10"/>
  <c r="CE27" i="10"/>
  <c r="BW30" i="10"/>
  <c r="CN26" i="10"/>
  <c r="CF29" i="10"/>
  <c r="CG26" i="10"/>
  <c r="CB35" i="10"/>
  <c r="CK34" i="10"/>
  <c r="BV33" i="10"/>
  <c r="CL35" i="10"/>
  <c r="BW33" i="10"/>
  <c r="CM35" i="10"/>
  <c r="BX33" i="10"/>
  <c r="CN35" i="10"/>
  <c r="BZ34" i="10"/>
  <c r="CO28" i="10"/>
  <c r="CI35" i="10"/>
  <c r="CF37" i="10"/>
  <c r="CO36" i="10"/>
  <c r="CG39" i="10"/>
  <c r="CO31" i="10"/>
  <c r="CI37" i="10"/>
  <c r="BY35" i="10"/>
  <c r="CB40" i="10"/>
  <c r="CC38" i="10"/>
  <c r="CG34" i="10"/>
  <c r="CD38" i="10"/>
  <c r="BV41" i="10"/>
  <c r="CE42" i="10"/>
  <c r="CN40" i="10"/>
  <c r="CN43" i="10"/>
  <c r="CB36" i="10"/>
  <c r="CO42" i="10"/>
  <c r="CG45" i="10"/>
  <c r="CH42" i="10"/>
  <c r="CA42" i="10"/>
  <c r="BW39" i="10"/>
  <c r="CC44" i="10"/>
  <c r="CK41" i="10"/>
  <c r="CD44" i="10"/>
  <c r="CK46" i="10"/>
  <c r="CL46" i="10"/>
  <c r="CD49" i="10"/>
  <c r="CM46" i="10"/>
  <c r="CE49" i="10"/>
  <c r="BX47" i="10"/>
  <c r="CG46" i="10"/>
  <c r="BY49" i="10"/>
  <c r="CH47" i="10"/>
  <c r="CI46" i="10"/>
  <c r="CE44" i="10"/>
  <c r="CD52" i="10"/>
  <c r="BW51" i="10"/>
  <c r="CM53" i="10"/>
  <c r="BW50" i="10"/>
  <c r="CN52" i="10"/>
  <c r="CG51" i="10"/>
  <c r="BY54" i="10"/>
  <c r="CH51" i="10"/>
  <c r="CA51" i="10"/>
  <c r="CJ45" i="10"/>
  <c r="CJ52" i="10"/>
  <c r="BV55" i="10"/>
  <c r="CL57" i="10"/>
  <c r="CE55" i="10"/>
  <c r="BW58" i="10"/>
  <c r="BX53" i="10"/>
  <c r="BX57" i="10"/>
  <c r="CD54" i="10"/>
  <c r="CG57" i="10"/>
  <c r="CB49" i="10"/>
  <c r="BZ57" i="10"/>
  <c r="CA56" i="10"/>
  <c r="CK53" i="10"/>
  <c r="CB58" i="10"/>
  <c r="CF60" i="10"/>
  <c r="BX63" i="10"/>
  <c r="CN65" i="10"/>
  <c r="CF68" i="10"/>
  <c r="CG61" i="10"/>
  <c r="BY64" i="10"/>
  <c r="CO66" i="10"/>
  <c r="CG69" i="10"/>
  <c r="CH60" i="10"/>
  <c r="CH64" i="10"/>
  <c r="CK57" i="10"/>
  <c r="CA62" i="10"/>
  <c r="CA66" i="10"/>
  <c r="CC55" i="10"/>
  <c r="CJ62" i="10"/>
  <c r="CJ66" i="10"/>
  <c r="CC60" i="10"/>
  <c r="CC64" i="10"/>
  <c r="CC68" i="10"/>
  <c r="BV61" i="10"/>
  <c r="CL63" i="10"/>
  <c r="CD66" i="10"/>
  <c r="BV69" i="10"/>
  <c r="BV70" i="10"/>
  <c r="CL72" i="10"/>
  <c r="CD75" i="10"/>
  <c r="BV54" i="10"/>
  <c r="CE70" i="10"/>
  <c r="BW73" i="10"/>
  <c r="CM75" i="10"/>
  <c r="CE78" i="10"/>
  <c r="BX69" i="10"/>
  <c r="CF72" i="10"/>
  <c r="BX75" i="10"/>
  <c r="CN77" i="10"/>
  <c r="CO70" i="10"/>
  <c r="CG73" i="10"/>
  <c r="BY76" i="10"/>
  <c r="CO78" i="10"/>
  <c r="BZ70" i="10"/>
  <c r="BZ74" i="10"/>
  <c r="BZ78" i="10"/>
  <c r="CA71" i="10"/>
  <c r="CA75" i="10"/>
  <c r="CA79" i="10"/>
  <c r="CJ70" i="10"/>
  <c r="CJ74" i="10"/>
  <c r="CJ78" i="10"/>
  <c r="BY80" i="10"/>
  <c r="CO82" i="10"/>
  <c r="CG85" i="10"/>
  <c r="BY88" i="10"/>
  <c r="CH81" i="10"/>
  <c r="CH85" i="10"/>
  <c r="CC77" i="10"/>
  <c r="CI82" i="10"/>
  <c r="CI86" i="10"/>
  <c r="CJ80" i="10"/>
  <c r="CJ84" i="10"/>
  <c r="CJ88" i="10"/>
  <c r="CK80" i="10"/>
  <c r="CK84" i="10"/>
  <c r="CK75" i="10"/>
  <c r="CD81" i="10"/>
  <c r="BV84" i="10"/>
  <c r="CL86" i="10"/>
  <c r="CC73" i="10"/>
  <c r="BW81" i="10"/>
  <c r="CM83" i="10"/>
  <c r="CE86" i="10"/>
  <c r="BX80" i="10"/>
  <c r="CE90" i="10"/>
  <c r="BW93" i="10"/>
  <c r="CM95" i="10"/>
  <c r="CC88" i="10"/>
  <c r="CF91" i="10"/>
  <c r="BX94" i="10"/>
  <c r="CN96" i="10"/>
  <c r="CC79" i="10"/>
  <c r="BY90" i="10"/>
  <c r="CO92" i="10"/>
  <c r="CG95" i="10"/>
  <c r="CN87" i="10"/>
  <c r="BZ92" i="10"/>
  <c r="BZ96" i="10"/>
  <c r="CF85" i="10"/>
  <c r="CI91" i="10"/>
  <c r="CI95" i="10"/>
  <c r="CK88" i="10"/>
  <c r="CJ92" i="10"/>
  <c r="CJ96" i="10"/>
  <c r="CN88" i="10"/>
  <c r="CK92" i="10"/>
  <c r="CK96" i="10"/>
  <c r="CL90" i="10"/>
  <c r="BZ20" i="10"/>
  <c r="BZ24" i="10"/>
  <c r="CD96" i="10"/>
  <c r="CI20" i="10"/>
  <c r="CI24" i="10"/>
  <c r="CG97" i="10"/>
  <c r="CJ20" i="10"/>
  <c r="CJ24" i="10"/>
  <c r="CL95" i="10"/>
  <c r="CC20" i="10"/>
  <c r="CC24" i="10"/>
  <c r="CD93" i="10"/>
  <c r="BV19" i="10"/>
  <c r="CL21" i="10"/>
  <c r="CD24" i="10"/>
  <c r="CO21" i="10"/>
  <c r="BW99" i="10"/>
  <c r="CM20" i="10"/>
  <c r="CE23" i="10"/>
  <c r="BY97" i="10"/>
  <c r="CD98" i="10"/>
  <c r="CF20" i="10"/>
  <c r="BX23" i="10"/>
  <c r="CN25" i="10"/>
  <c r="BY25" i="10"/>
  <c r="CG23" i="10"/>
  <c r="CJ27" i="10"/>
  <c r="CE29" i="10"/>
  <c r="BV35" i="10"/>
  <c r="BY26" i="10"/>
  <c r="CI36" i="10"/>
  <c r="CD40" i="10"/>
  <c r="CO44" i="10"/>
  <c r="CM45" i="10"/>
  <c r="CE45" i="10"/>
  <c r="CE50" i="10"/>
  <c r="BZ50" i="10"/>
  <c r="BZ54" i="10"/>
  <c r="CG59" i="10"/>
  <c r="CE25" i="10"/>
  <c r="BX88" i="10"/>
  <c r="CI19" i="10"/>
  <c r="CJ95" i="10"/>
  <c r="BX85" i="10"/>
  <c r="CN81" i="10"/>
  <c r="CL88" i="10"/>
  <c r="CJ83" i="10"/>
  <c r="CO84" i="10"/>
  <c r="CA70" i="10"/>
  <c r="BX77" i="10"/>
  <c r="CD77" i="10"/>
  <c r="CC67" i="10"/>
  <c r="CH67" i="10"/>
  <c r="BX65" i="10"/>
  <c r="DZ30" i="10"/>
  <c r="CM22" i="10"/>
  <c r="CC23" i="10"/>
  <c r="CL89" i="10"/>
  <c r="CJ91" i="10"/>
  <c r="CO94" i="10"/>
  <c r="BW95" i="10"/>
  <c r="BV86" i="10"/>
  <c r="CJ79" i="10"/>
  <c r="BY82" i="10"/>
  <c r="BZ77" i="10"/>
  <c r="CF74" i="10"/>
  <c r="CL74" i="10"/>
  <c r="CC63" i="10"/>
  <c r="CH63" i="10"/>
  <c r="CF62" i="10"/>
  <c r="CO25" i="10"/>
  <c r="BW20" i="10"/>
  <c r="CC19" i="10"/>
  <c r="BZ23" i="10"/>
  <c r="CF84" i="10"/>
  <c r="BY92" i="10"/>
  <c r="CE92" i="10"/>
  <c r="CD83" i="10"/>
  <c r="CI85" i="10"/>
  <c r="CD79" i="10"/>
  <c r="BZ73" i="10"/>
  <c r="CN71" i="10"/>
  <c r="BV72" i="10"/>
  <c r="CK55" i="10"/>
  <c r="CL59" i="10"/>
  <c r="CH59" i="10"/>
  <c r="EH78" i="10"/>
  <c r="DS87" i="10"/>
  <c r="DS98" i="10"/>
  <c r="EJ97" i="10"/>
  <c r="EJ98" i="10"/>
  <c r="EI21" i="10"/>
  <c r="ED45" i="10"/>
  <c r="DW90" i="10"/>
  <c r="EE22" i="10"/>
  <c r="EF18" i="10"/>
  <c r="DZ20" i="10"/>
  <c r="EA24" i="10"/>
  <c r="EC41" i="10"/>
  <c r="EC24" i="10"/>
  <c r="EG92" i="10"/>
  <c r="DY22" i="10"/>
  <c r="EH25" i="10"/>
  <c r="EJ24" i="10"/>
  <c r="DR59" i="10"/>
  <c r="ED91" i="10"/>
  <c r="DX16" i="10"/>
  <c r="DX24" i="10"/>
  <c r="EB99" i="10"/>
  <c r="DS19" i="10"/>
  <c r="EH26" i="10"/>
  <c r="EJ29" i="10"/>
  <c r="EB26" i="10"/>
  <c r="EF40" i="10"/>
  <c r="DY47" i="10"/>
  <c r="EE48" i="10"/>
  <c r="DT67" i="10"/>
  <c r="DW64" i="10"/>
  <c r="DY69" i="10"/>
  <c r="DZ62" i="10"/>
  <c r="DW76" i="10"/>
  <c r="DQ78" i="10"/>
  <c r="DX71" i="10"/>
  <c r="DZ88" i="10"/>
  <c r="EI91" i="10"/>
  <c r="EJ91" i="10"/>
  <c r="EC93" i="10"/>
  <c r="DV99" i="10"/>
  <c r="DX20" i="10"/>
  <c r="DQ25" i="10"/>
  <c r="EG89" i="10"/>
  <c r="EJ23" i="10"/>
  <c r="EE54" i="10"/>
  <c r="DS86" i="10"/>
  <c r="DW18" i="10"/>
  <c r="EG19" i="10"/>
  <c r="DR23" i="10"/>
  <c r="EA18" i="10"/>
  <c r="CO23" i="10"/>
  <c r="CO97" i="10"/>
  <c r="BV93" i="10"/>
  <c r="BZ19" i="10"/>
  <c r="CI94" i="10"/>
  <c r="CG89" i="10"/>
  <c r="CM89" i="10"/>
  <c r="CL80" i="10"/>
  <c r="CI81" i="10"/>
  <c r="CJ77" i="10"/>
  <c r="CM68" i="10"/>
  <c r="CE67" i="10"/>
  <c r="BW68" i="10"/>
  <c r="CJ65" i="10"/>
  <c r="CO68" i="10"/>
  <c r="CB57" i="10"/>
  <c r="BX25" i="10"/>
  <c r="CE98" i="10"/>
  <c r="CJ23" i="10"/>
  <c r="CF82" i="10"/>
  <c r="CI90" i="10"/>
  <c r="CN98" i="10"/>
  <c r="CE88" i="10"/>
  <c r="CK87" i="10"/>
  <c r="CH88" i="10"/>
  <c r="CJ73" i="10"/>
  <c r="BY78" i="10"/>
  <c r="CM77" i="10"/>
  <c r="CD68" i="10"/>
  <c r="CJ61" i="10"/>
  <c r="BY66" i="10"/>
  <c r="CA59" i="10"/>
  <c r="CF22" i="10"/>
  <c r="CL23" i="10"/>
  <c r="CJ19" i="10"/>
  <c r="CK95" i="10"/>
  <c r="CF78" i="10"/>
  <c r="BX96" i="10"/>
  <c r="CM85" i="10"/>
  <c r="CK83" i="10"/>
  <c r="CH84" i="10"/>
  <c r="CH69" i="10"/>
  <c r="CG75" i="10"/>
  <c r="BW75" i="10"/>
  <c r="CL65" i="10"/>
  <c r="CA69" i="10"/>
  <c r="CG63" i="10"/>
  <c r="CA55" i="10"/>
  <c r="CA78" i="10"/>
  <c r="CO72" i="10"/>
  <c r="CE72" i="10"/>
  <c r="BV63" i="10"/>
  <c r="CA65" i="10"/>
  <c r="CO60" i="10"/>
  <c r="BZ56" i="10"/>
  <c r="EJ22" i="10"/>
  <c r="DT23" i="10"/>
  <c r="DT20" i="10"/>
  <c r="DS25" i="10"/>
  <c r="EA22" i="10"/>
  <c r="EI19" i="10"/>
  <c r="DY96" i="10"/>
  <c r="DW17" i="10"/>
  <c r="EH23" i="10"/>
  <c r="DR21" i="10"/>
  <c r="DZ99" i="10"/>
  <c r="EI80" i="10"/>
  <c r="EG25" i="10"/>
  <c r="DQ23" i="10"/>
  <c r="DY20" i="10"/>
  <c r="EI98" i="10"/>
  <c r="EG96" i="10"/>
  <c r="DX25" i="10"/>
  <c r="DX21" i="10"/>
  <c r="DT98" i="10"/>
  <c r="EE15" i="10"/>
  <c r="EE23" i="10"/>
  <c r="EE99" i="10"/>
  <c r="EF15" i="10"/>
  <c r="ED20" i="10"/>
  <c r="EH17" i="10"/>
  <c r="DZ97" i="10"/>
  <c r="DX91" i="10"/>
  <c r="DW93" i="10"/>
  <c r="ED93" i="10"/>
  <c r="EC96" i="10"/>
  <c r="EB94" i="10"/>
  <c r="EA94" i="10"/>
  <c r="DR92" i="10"/>
  <c r="DY83" i="10"/>
  <c r="ED86" i="10"/>
  <c r="EJ80" i="10"/>
  <c r="EC75" i="10"/>
  <c r="DS73" i="10"/>
  <c r="EG72" i="10"/>
  <c r="DX62" i="10"/>
  <c r="EC61" i="10"/>
  <c r="EA60" i="10"/>
  <c r="DW46" i="10"/>
  <c r="ED52" i="10"/>
  <c r="DQ51" i="10"/>
  <c r="DR48" i="10"/>
  <c r="DR36" i="10"/>
  <c r="DY40" i="10"/>
  <c r="EJ40" i="10"/>
  <c r="DT26" i="10"/>
  <c r="EI28" i="10"/>
  <c r="DY17" i="10"/>
  <c r="EB25" i="10"/>
  <c r="EI18" i="10"/>
  <c r="EI24" i="10"/>
  <c r="DS22" i="10"/>
  <c r="EA19" i="10"/>
  <c r="DQ95" i="10"/>
  <c r="EB16" i="10"/>
  <c r="DZ23" i="10"/>
  <c r="EH20" i="10"/>
  <c r="DR99" i="10"/>
  <c r="DT19" i="10"/>
  <c r="DY25" i="10"/>
  <c r="EG22" i="10"/>
  <c r="DQ20" i="10"/>
  <c r="DV98" i="10"/>
  <c r="EB88" i="10"/>
  <c r="EF24" i="10"/>
  <c r="EF20" i="10"/>
  <c r="EH97" i="10"/>
  <c r="EE18" i="10"/>
  <c r="DW23" i="10"/>
  <c r="EG98" i="10"/>
  <c r="EI17" i="10"/>
  <c r="ED19" i="10"/>
  <c r="EE16" i="10"/>
  <c r="DY94" i="10"/>
  <c r="DX89" i="10"/>
  <c r="DW92" i="10"/>
  <c r="ED92" i="10"/>
  <c r="EC94" i="10"/>
  <c r="DT93" i="10"/>
  <c r="DS93" i="10"/>
  <c r="DZ89" i="10"/>
  <c r="EG80" i="10"/>
  <c r="ED82" i="10"/>
  <c r="DX76" i="10"/>
  <c r="EC71" i="10"/>
  <c r="EA70" i="10"/>
  <c r="DQ70" i="10"/>
  <c r="DW68" i="10"/>
  <c r="EJ69" i="10"/>
  <c r="EE58" i="10"/>
  <c r="EA55" i="10"/>
  <c r="EC53" i="10"/>
  <c r="ED49" i="10"/>
  <c r="DZ45" i="10"/>
  <c r="DV41" i="10"/>
  <c r="EG37" i="10"/>
  <c r="DT38" i="10"/>
  <c r="DZ33" i="10"/>
  <c r="EB15" i="10"/>
  <c r="DU27" i="10"/>
  <c r="DV26" i="10"/>
  <c r="DV30" i="10"/>
  <c r="DW29" i="10"/>
  <c r="EC27" i="10"/>
  <c r="ED26" i="10"/>
  <c r="ED30" i="10"/>
  <c r="EE29" i="10"/>
  <c r="EF28" i="10"/>
  <c r="DQ27" i="10"/>
  <c r="EG29" i="10"/>
  <c r="DZ27" i="10"/>
  <c r="DR30" i="10"/>
  <c r="EI27" i="10"/>
  <c r="EA30" i="10"/>
  <c r="DU29" i="10"/>
  <c r="DV28" i="10"/>
  <c r="DW27" i="10"/>
  <c r="DX26" i="10"/>
  <c r="DU26" i="10"/>
  <c r="DU30" i="10"/>
  <c r="DV29" i="10"/>
  <c r="DW28" i="10"/>
  <c r="DX27" i="10"/>
  <c r="DQ26" i="10"/>
  <c r="EG28" i="10"/>
  <c r="DZ26" i="10"/>
  <c r="DR29" i="10"/>
  <c r="EI26" i="10"/>
  <c r="EA29" i="10"/>
  <c r="DV27" i="10"/>
  <c r="DW30" i="10"/>
  <c r="EF30" i="10"/>
  <c r="DY29" i="10"/>
  <c r="DR28" i="10"/>
  <c r="EA26" i="10"/>
  <c r="DS30" i="10"/>
  <c r="EE33" i="10"/>
  <c r="EF31" i="10"/>
  <c r="EF35" i="10"/>
  <c r="DY32" i="10"/>
  <c r="DQ35" i="10"/>
  <c r="EH31" i="10"/>
  <c r="DZ34" i="10"/>
  <c r="DS31" i="10"/>
  <c r="EI33" i="10"/>
  <c r="DU31" i="10"/>
  <c r="DU35" i="10"/>
  <c r="DV34" i="10"/>
  <c r="EA37" i="10"/>
  <c r="EB36" i="10"/>
  <c r="DT39" i="10"/>
  <c r="DU36" i="10"/>
  <c r="EB34" i="10"/>
  <c r="DV39" i="10"/>
  <c r="EE36" i="10"/>
  <c r="EE40" i="10"/>
  <c r="DX38" i="10"/>
  <c r="DQ36" i="10"/>
  <c r="EG38" i="10"/>
  <c r="EA39" i="10"/>
  <c r="DR43" i="10"/>
  <c r="EI41" i="10"/>
  <c r="EA44" i="10"/>
  <c r="DT42" i="10"/>
  <c r="EJ44" i="10"/>
  <c r="DU43" i="10"/>
  <c r="ED42" i="10"/>
  <c r="DU39" i="10"/>
  <c r="DX44" i="10"/>
  <c r="DY41" i="10"/>
  <c r="DQ44" i="10"/>
  <c r="EF45" i="10"/>
  <c r="EG45" i="10"/>
  <c r="DY48" i="10"/>
  <c r="DZ46" i="10"/>
  <c r="DR49" i="10"/>
  <c r="EA46" i="10"/>
  <c r="EJ45" i="10"/>
  <c r="EB48" i="10"/>
  <c r="EC45" i="10"/>
  <c r="EC49" i="10"/>
  <c r="DV47" i="10"/>
  <c r="DS48" i="10"/>
  <c r="DQ52" i="10"/>
  <c r="DR51" i="10"/>
  <c r="EH53" i="10"/>
  <c r="DS51" i="10"/>
  <c r="EJ50" i="10"/>
  <c r="EB53" i="10"/>
  <c r="DU51" i="10"/>
  <c r="DV50" i="10"/>
  <c r="DV54" i="10"/>
  <c r="EE51" i="10"/>
  <c r="DQ53" i="10"/>
  <c r="EG56" i="10"/>
  <c r="EH54" i="10"/>
  <c r="DZ57" i="10"/>
  <c r="EI52" i="10"/>
  <c r="EA56" i="10"/>
  <c r="EJ54" i="10"/>
  <c r="EB57" i="10"/>
  <c r="EA53" i="10"/>
  <c r="EC57" i="10"/>
  <c r="ED55" i="10"/>
  <c r="ED59" i="10"/>
  <c r="DW56" i="10"/>
  <c r="DX56" i="10"/>
  <c r="EA61" i="10"/>
  <c r="DS64" i="10"/>
  <c r="EI66" i="10"/>
  <c r="DT60" i="10"/>
  <c r="EJ62" i="10"/>
  <c r="EB65" i="10"/>
  <c r="DT68" i="10"/>
  <c r="DS58" i="10"/>
  <c r="DU63" i="10"/>
  <c r="DU67" i="10"/>
  <c r="ED61" i="10"/>
  <c r="ED65" i="10"/>
  <c r="ED69" i="10"/>
  <c r="EE61" i="10"/>
  <c r="EE65" i="10"/>
  <c r="EF59" i="10"/>
  <c r="EF63" i="10"/>
  <c r="EF67" i="10"/>
  <c r="EG59" i="10"/>
  <c r="DY62" i="10"/>
  <c r="DQ65" i="10"/>
  <c r="EG67" i="10"/>
  <c r="DR65" i="10"/>
  <c r="DQ71" i="10"/>
  <c r="EG73" i="10"/>
  <c r="DY76" i="10"/>
  <c r="EH66" i="10"/>
  <c r="EH71" i="10"/>
  <c r="DZ74" i="10"/>
  <c r="DR77" i="10"/>
  <c r="DZ64" i="10"/>
  <c r="EA71" i="10"/>
  <c r="DS74" i="10"/>
  <c r="EI76" i="10"/>
  <c r="EE69" i="10"/>
  <c r="EB72" i="10"/>
  <c r="DT75" i="10"/>
  <c r="EJ77" i="10"/>
  <c r="DR69" i="10"/>
  <c r="DU73" i="10"/>
  <c r="DU77" i="10"/>
  <c r="DS69" i="10"/>
  <c r="DV73" i="10"/>
  <c r="DV77" i="10"/>
  <c r="DU69" i="10"/>
  <c r="EE73" i="10"/>
  <c r="EE77" i="10"/>
  <c r="DT79" i="10"/>
  <c r="EJ81" i="10"/>
  <c r="EB84" i="10"/>
  <c r="DT87" i="10"/>
  <c r="EC79" i="10"/>
  <c r="EC83" i="10"/>
  <c r="EC87" i="10"/>
  <c r="DV80" i="10"/>
  <c r="DV84" i="10"/>
  <c r="EH60" i="10"/>
  <c r="EE80" i="10"/>
  <c r="EE84" i="10"/>
  <c r="DX72" i="10"/>
  <c r="EF81" i="10"/>
  <c r="EF85" i="10"/>
  <c r="DQ79" i="10"/>
  <c r="EG81" i="10"/>
  <c r="DY84" i="10"/>
  <c r="DQ87" i="10"/>
  <c r="EA78" i="10"/>
  <c r="DZ81" i="10"/>
  <c r="DR84" i="10"/>
  <c r="EH86" i="10"/>
  <c r="DS85" i="10"/>
  <c r="DZ90" i="10"/>
  <c r="DR93" i="10"/>
  <c r="EH95" i="10"/>
  <c r="EE88" i="10"/>
  <c r="EA91" i="10"/>
  <c r="DS94" i="10"/>
  <c r="EI96" i="10"/>
  <c r="EF88" i="10"/>
  <c r="EB91" i="10"/>
  <c r="DT94" i="10"/>
  <c r="EJ96" i="10"/>
  <c r="DU90" i="10"/>
  <c r="DU94" i="10"/>
  <c r="DU98" i="10"/>
  <c r="DV89" i="10"/>
  <c r="DV93" i="10"/>
  <c r="DV97" i="10"/>
  <c r="EE89" i="10"/>
  <c r="EE93" i="10"/>
  <c r="EE97" i="10"/>
  <c r="EA88" i="10"/>
  <c r="EF92" i="10"/>
  <c r="EF96" i="10"/>
  <c r="EG95" i="10"/>
  <c r="DU20" i="10"/>
  <c r="DU24" i="10"/>
  <c r="EC18" i="10"/>
  <c r="DR98" i="10"/>
  <c r="DV21" i="10"/>
  <c r="DV25" i="10"/>
  <c r="DQ94" i="10"/>
  <c r="EG93" i="10"/>
  <c r="DW20" i="10"/>
  <c r="DW24" i="10"/>
  <c r="ED27" i="10"/>
  <c r="EE30" i="10"/>
  <c r="DY26" i="10"/>
  <c r="DQ30" i="10"/>
  <c r="DZ28" i="10"/>
  <c r="DS27" i="10"/>
  <c r="EI30" i="10"/>
  <c r="DW34" i="10"/>
  <c r="DX32" i="10"/>
  <c r="DT28" i="10"/>
  <c r="EG32" i="10"/>
  <c r="DY35" i="10"/>
  <c r="DR32" i="10"/>
  <c r="EH34" i="10"/>
  <c r="EA31" i="10"/>
  <c r="DS34" i="10"/>
  <c r="EC31" i="10"/>
  <c r="EC35" i="10"/>
  <c r="ED34" i="10"/>
  <c r="EI37" i="10"/>
  <c r="EJ36" i="10"/>
  <c r="EB39" i="10"/>
  <c r="EC36" i="10"/>
  <c r="EJ35" i="10"/>
  <c r="ED39" i="10"/>
  <c r="DW37" i="10"/>
  <c r="DT31" i="10"/>
  <c r="EF38" i="10"/>
  <c r="DY36" i="10"/>
  <c r="DQ39" i="10"/>
  <c r="EI40" i="10"/>
  <c r="DZ43" i="10"/>
  <c r="DS42" i="10"/>
  <c r="EI44" i="10"/>
  <c r="EB42" i="10"/>
  <c r="DT45" i="10"/>
  <c r="EC43" i="10"/>
  <c r="DV43" i="10"/>
  <c r="EC40" i="10"/>
  <c r="EF44" i="10"/>
  <c r="EG41" i="10"/>
  <c r="DY44" i="10"/>
  <c r="DX46" i="10"/>
  <c r="DQ46" i="10"/>
  <c r="EG48" i="10"/>
  <c r="EH46" i="10"/>
  <c r="DZ49" i="10"/>
  <c r="EI46" i="10"/>
  <c r="DT46" i="10"/>
  <c r="EJ48" i="10"/>
  <c r="DU46" i="10"/>
  <c r="EA40" i="10"/>
  <c r="ED47" i="10"/>
  <c r="EA49" i="10"/>
  <c r="DY52" i="10"/>
  <c r="DZ51" i="10"/>
  <c r="DR54" i="10"/>
  <c r="EA51" i="10"/>
  <c r="DT51" i="10"/>
  <c r="EJ53" i="10"/>
  <c r="EC51" i="10"/>
  <c r="ED50" i="10"/>
  <c r="EE43" i="10"/>
  <c r="DW52" i="10"/>
  <c r="DX54" i="10"/>
  <c r="DQ57" i="10"/>
  <c r="DR55" i="10"/>
  <c r="EH57" i="10"/>
  <c r="DX53" i="10"/>
  <c r="EI56" i="10"/>
  <c r="DT55" i="10"/>
  <c r="EJ57" i="10"/>
  <c r="DQ54" i="10"/>
  <c r="DU58" i="10"/>
  <c r="DV56" i="10"/>
  <c r="DX49" i="10"/>
  <c r="EE56" i="10"/>
  <c r="EF57" i="10"/>
  <c r="EI61" i="10"/>
  <c r="EA64" i="10"/>
  <c r="DS67" i="10"/>
  <c r="EB60" i="10"/>
  <c r="DT63" i="10"/>
  <c r="EJ65" i="10"/>
  <c r="EB68" i="10"/>
  <c r="DY59" i="10"/>
  <c r="EC63" i="10"/>
  <c r="EC67" i="10"/>
  <c r="DV62" i="10"/>
  <c r="DV66" i="10"/>
  <c r="DX51" i="10"/>
  <c r="DW62" i="10"/>
  <c r="DW66" i="10"/>
  <c r="DX60" i="10"/>
  <c r="DX64" i="10"/>
  <c r="DX68" i="10"/>
  <c r="DQ60" i="10"/>
  <c r="EG62" i="10"/>
  <c r="DY65" i="10"/>
  <c r="DQ68" i="10"/>
  <c r="DZ66" i="10"/>
  <c r="DY71" i="10"/>
  <c r="DQ74" i="10"/>
  <c r="EG76" i="10"/>
  <c r="EH68" i="10"/>
  <c r="DR72" i="10"/>
  <c r="EH74" i="10"/>
  <c r="DZ77" i="10"/>
  <c r="EH65" i="10"/>
  <c r="EI71" i="10"/>
  <c r="EA74" i="10"/>
  <c r="DS77" i="10"/>
  <c r="DT70" i="10"/>
  <c r="EJ72" i="10"/>
  <c r="EB75" i="10"/>
  <c r="DT78" i="10"/>
  <c r="EH69" i="10"/>
  <c r="EC73" i="10"/>
  <c r="EC77" i="10"/>
  <c r="EI69" i="10"/>
  <c r="ED73" i="10"/>
  <c r="ED77" i="10"/>
  <c r="DW70" i="10"/>
  <c r="DW74" i="10"/>
  <c r="DW78" i="10"/>
  <c r="EB79" i="10"/>
  <c r="DT82" i="10"/>
  <c r="EJ84" i="10"/>
  <c r="EB87" i="10"/>
  <c r="DU80" i="10"/>
  <c r="DU84" i="10"/>
  <c r="DU88" i="10"/>
  <c r="ED80" i="10"/>
  <c r="ED84" i="10"/>
  <c r="EA68" i="10"/>
  <c r="DW81" i="10"/>
  <c r="DW85" i="10"/>
  <c r="EF73" i="10"/>
  <c r="DX82" i="10"/>
  <c r="DX86" i="10"/>
  <c r="DY79" i="10"/>
  <c r="DQ82" i="10"/>
  <c r="EG84" i="10"/>
  <c r="DY87" i="10"/>
  <c r="DR79" i="10"/>
  <c r="EH81" i="10"/>
  <c r="DZ84" i="10"/>
  <c r="DR87" i="10"/>
  <c r="EA86" i="10"/>
  <c r="EH90" i="10"/>
  <c r="DZ93" i="10"/>
  <c r="ED28" i="10"/>
  <c r="EF26" i="10"/>
  <c r="EG26" i="10"/>
  <c r="DY30" i="10"/>
  <c r="EH28" i="10"/>
  <c r="EA27" i="10"/>
  <c r="DT30" i="10"/>
  <c r="EE34" i="10"/>
  <c r="EF32" i="10"/>
  <c r="EB29" i="10"/>
  <c r="DQ33" i="10"/>
  <c r="EG35" i="10"/>
  <c r="DZ32" i="10"/>
  <c r="DR35" i="10"/>
  <c r="EI31" i="10"/>
  <c r="EA34" i="10"/>
  <c r="DU32" i="10"/>
  <c r="DV31" i="10"/>
  <c r="DV35" i="10"/>
  <c r="DS38" i="10"/>
  <c r="DT37" i="10"/>
  <c r="EJ39" i="10"/>
  <c r="DU37" i="10"/>
  <c r="DV36" i="10"/>
  <c r="DV40" i="10"/>
  <c r="EE37" i="10"/>
  <c r="EB32" i="10"/>
  <c r="DX39" i="10"/>
  <c r="EG36" i="10"/>
  <c r="DY39" i="10"/>
  <c r="DR41" i="10"/>
  <c r="EH43" i="10"/>
  <c r="EA42" i="10"/>
  <c r="DS45" i="10"/>
  <c r="EJ42" i="10"/>
  <c r="EI39" i="10"/>
  <c r="DR38" i="10"/>
  <c r="ED43" i="10"/>
  <c r="DX41" i="10"/>
  <c r="DX45" i="10"/>
  <c r="DQ42" i="10"/>
  <c r="EG44" i="10"/>
  <c r="EF46" i="10"/>
  <c r="DY46" i="10"/>
  <c r="DQ49" i="10"/>
  <c r="DR47" i="10"/>
  <c r="EH49" i="10"/>
  <c r="DS47" i="10"/>
  <c r="EB46" i="10"/>
  <c r="DT49" i="10"/>
  <c r="EC46" i="10"/>
  <c r="DW43" i="10"/>
  <c r="DV48" i="10"/>
  <c r="DQ50" i="10"/>
  <c r="EE45" i="10"/>
  <c r="EH51" i="10"/>
  <c r="EC44" i="10"/>
  <c r="EI51" i="10"/>
  <c r="EB51" i="10"/>
  <c r="DT54" i="10"/>
  <c r="DU52" i="10"/>
  <c r="DV51" i="10"/>
  <c r="DW47" i="10"/>
  <c r="EE52" i="10"/>
  <c r="EG54" i="10"/>
  <c r="DY57" i="10"/>
  <c r="DZ55" i="10"/>
  <c r="DR58" i="10"/>
  <c r="DZ54" i="10"/>
  <c r="DS57" i="10"/>
  <c r="EB55" i="10"/>
  <c r="DT58" i="10"/>
  <c r="EC54" i="10"/>
  <c r="EC58" i="10"/>
  <c r="ED56" i="10"/>
  <c r="DX52" i="10"/>
  <c r="DW57" i="10"/>
  <c r="EI58" i="10"/>
  <c r="DS62" i="10"/>
  <c r="EI64" i="10"/>
  <c r="EA67" i="10"/>
  <c r="EJ60" i="10"/>
  <c r="EB63" i="10"/>
  <c r="DT66" i="10"/>
  <c r="EJ68" i="10"/>
  <c r="DU60" i="10"/>
  <c r="DU64" i="10"/>
  <c r="EF54" i="10"/>
  <c r="ED62" i="10"/>
  <c r="ED66" i="10"/>
  <c r="EI53" i="10"/>
  <c r="EE62" i="10"/>
  <c r="EE66" i="10"/>
  <c r="EF60" i="10"/>
  <c r="EF64" i="10"/>
  <c r="EF68" i="10"/>
  <c r="DY60" i="10"/>
  <c r="DQ63" i="10"/>
  <c r="EG65" i="10"/>
  <c r="DY68" i="10"/>
  <c r="EH67" i="10"/>
  <c r="EG71" i="10"/>
  <c r="DY74" i="10"/>
  <c r="DQ77" i="10"/>
  <c r="EA69" i="10"/>
  <c r="DZ72" i="10"/>
  <c r="DR75" i="10"/>
  <c r="EH77" i="10"/>
  <c r="EI68" i="10"/>
  <c r="DS72" i="10"/>
  <c r="EI74" i="10"/>
  <c r="EA77" i="10"/>
  <c r="EB70" i="10"/>
  <c r="DT73" i="10"/>
  <c r="EJ75" i="10"/>
  <c r="EB78" i="10"/>
  <c r="DU70" i="10"/>
  <c r="DU74" i="10"/>
  <c r="DU78" i="10"/>
  <c r="DV70" i="10"/>
  <c r="DV74" i="10"/>
  <c r="DV78" i="10"/>
  <c r="EE70" i="10"/>
  <c r="EE74" i="10"/>
  <c r="EE78" i="10"/>
  <c r="EJ79" i="10"/>
  <c r="EB82" i="10"/>
  <c r="DT85" i="10"/>
  <c r="EJ87" i="10"/>
  <c r="EC80" i="10"/>
  <c r="EC84" i="10"/>
  <c r="EC88" i="10"/>
  <c r="DV81" i="10"/>
  <c r="DV85" i="10"/>
  <c r="DX73" i="10"/>
  <c r="EE81" i="10"/>
  <c r="EE85" i="10"/>
  <c r="DX78" i="10"/>
  <c r="EF82" i="10"/>
  <c r="EF86" i="10"/>
  <c r="EG79" i="10"/>
  <c r="DY82" i="10"/>
  <c r="DQ85" i="10"/>
  <c r="EG87" i="10"/>
  <c r="DZ79" i="10"/>
  <c r="DR82" i="10"/>
  <c r="EH84" i="10"/>
  <c r="DZ87" i="10"/>
  <c r="EI87" i="10"/>
  <c r="DR91" i="10"/>
  <c r="EH93" i="10"/>
  <c r="DZ96" i="10"/>
  <c r="EA89" i="10"/>
  <c r="DS92" i="10"/>
  <c r="EI94" i="10"/>
  <c r="EA97" i="10"/>
  <c r="EB89" i="10"/>
  <c r="DT92" i="10"/>
  <c r="EJ94" i="10"/>
  <c r="EA83" i="10"/>
  <c r="DU91" i="10"/>
  <c r="DU95" i="10"/>
  <c r="EF70" i="10"/>
  <c r="DV90" i="10"/>
  <c r="DV94" i="10"/>
  <c r="DS80" i="10"/>
  <c r="EE90" i="10"/>
  <c r="EE94" i="10"/>
  <c r="EE98" i="10"/>
  <c r="EF89" i="10"/>
  <c r="EF93" i="10"/>
  <c r="EF97" i="10"/>
  <c r="DQ98" i="10"/>
  <c r="DU21" i="10"/>
  <c r="DU25" i="10"/>
  <c r="EC26" i="10"/>
  <c r="ED29" i="10"/>
  <c r="EF27" i="10"/>
  <c r="DY27" i="10"/>
  <c r="EG30" i="10"/>
  <c r="DZ29" i="10"/>
  <c r="DS28" i="10"/>
  <c r="DW31" i="10"/>
  <c r="DW35" i="10"/>
  <c r="DX33" i="10"/>
  <c r="EJ30" i="10"/>
  <c r="DY33" i="10"/>
  <c r="DT27" i="10"/>
  <c r="EH32" i="10"/>
  <c r="DZ35" i="10"/>
  <c r="DS32" i="10"/>
  <c r="EI34" i="10"/>
  <c r="EC32" i="10"/>
  <c r="ED31" i="10"/>
  <c r="ED35" i="10"/>
  <c r="EA38" i="10"/>
  <c r="EB37" i="10"/>
  <c r="DT40" i="10"/>
  <c r="EC37" i="10"/>
  <c r="ED36" i="10"/>
  <c r="ED40" i="10"/>
  <c r="DW38" i="10"/>
  <c r="EJ33" i="10"/>
  <c r="EF39" i="10"/>
  <c r="DQ37" i="10"/>
  <c r="EG39" i="10"/>
  <c r="DZ41" i="10"/>
  <c r="EJ31" i="10"/>
  <c r="EI42" i="10"/>
  <c r="EH39" i="10"/>
  <c r="DT43" i="10"/>
  <c r="DU40" i="10"/>
  <c r="DR39" i="10"/>
  <c r="DV44" i="10"/>
  <c r="EF41" i="10"/>
  <c r="DZ36" i="10"/>
  <c r="DY42" i="10"/>
  <c r="DS39" i="10"/>
  <c r="DX47" i="10"/>
  <c r="EG46" i="10"/>
  <c r="DY49" i="10"/>
  <c r="DZ47" i="10"/>
  <c r="DR37" i="10"/>
  <c r="EA47" i="10"/>
  <c r="EJ46" i="10"/>
  <c r="EB49" i="10"/>
  <c r="DU47" i="10"/>
  <c r="DZ44" i="10"/>
  <c r="ED48" i="10"/>
  <c r="DY50" i="10"/>
  <c r="DW48" i="10"/>
  <c r="DR52" i="10"/>
  <c r="DX48" i="10"/>
  <c r="DS52" i="10"/>
  <c r="EJ51" i="10"/>
  <c r="EB54" i="10"/>
  <c r="EC52" i="10"/>
  <c r="ED51" i="10"/>
  <c r="EI48" i="10"/>
  <c r="DW53" i="10"/>
  <c r="DQ55" i="10"/>
  <c r="EG57" i="10"/>
  <c r="EH55" i="10"/>
  <c r="DZ58" i="10"/>
  <c r="EI54" i="10"/>
  <c r="EA57" i="10"/>
  <c r="EJ55" i="10"/>
  <c r="EB58" i="10"/>
  <c r="DU55" i="10"/>
  <c r="EE47" i="10"/>
  <c r="DV57" i="10"/>
  <c r="EG53" i="10"/>
  <c r="EE57" i="10"/>
  <c r="DU59" i="10"/>
  <c r="EA62" i="10"/>
  <c r="DS65" i="10"/>
  <c r="EI67" i="10"/>
  <c r="DT61" i="10"/>
  <c r="EJ63" i="10"/>
  <c r="EB66" i="10"/>
  <c r="DT69" i="10"/>
  <c r="EC60" i="10"/>
  <c r="EC64" i="10"/>
  <c r="DX58" i="10"/>
  <c r="DV63" i="10"/>
  <c r="DV67" i="10"/>
  <c r="DY58" i="10"/>
  <c r="DW63" i="10"/>
  <c r="DW67" i="10"/>
  <c r="DX61" i="10"/>
  <c r="DX65" i="10"/>
  <c r="DX69" i="10"/>
  <c r="EG60" i="10"/>
  <c r="DY63" i="10"/>
  <c r="DQ66" i="10"/>
  <c r="EG68" i="10"/>
  <c r="EC68" i="10"/>
  <c r="DQ72" i="10"/>
  <c r="EG74" i="10"/>
  <c r="DY77" i="10"/>
  <c r="DR70" i="10"/>
  <c r="EH72" i="10"/>
  <c r="DZ75" i="10"/>
  <c r="DR78" i="10"/>
  <c r="EC69" i="10"/>
  <c r="EA72" i="10"/>
  <c r="DS75" i="10"/>
  <c r="EI77" i="10"/>
  <c r="EJ70" i="10"/>
  <c r="EB73" i="10"/>
  <c r="DT76" i="10"/>
  <c r="EJ78" i="10"/>
  <c r="EC70" i="10"/>
  <c r="EC74" i="10"/>
  <c r="EC78" i="10"/>
  <c r="ED70" i="10"/>
  <c r="ED74" i="10"/>
  <c r="ED78" i="10"/>
  <c r="DW71" i="10"/>
  <c r="DW75" i="10"/>
  <c r="DX57" i="10"/>
  <c r="DT80" i="10"/>
  <c r="EJ82" i="10"/>
  <c r="EB85" i="10"/>
  <c r="DW69" i="10"/>
  <c r="DU81" i="10"/>
  <c r="DU85" i="10"/>
  <c r="DX74" i="10"/>
  <c r="ED81" i="10"/>
  <c r="ED85" i="10"/>
  <c r="EF74" i="10"/>
  <c r="DW82" i="10"/>
  <c r="DW86" i="10"/>
  <c r="DX79" i="10"/>
  <c r="DX83" i="10"/>
  <c r="DX87" i="10"/>
  <c r="DQ80" i="10"/>
  <c r="EG82" i="10"/>
  <c r="DY85" i="10"/>
  <c r="DQ88" i="10"/>
  <c r="EH79" i="10"/>
  <c r="DZ82" i="10"/>
  <c r="DR85" i="10"/>
  <c r="EH87" i="10"/>
  <c r="ED88" i="10"/>
  <c r="DZ91" i="10"/>
  <c r="DR94" i="10"/>
  <c r="EH96" i="10"/>
  <c r="EI89" i="10"/>
  <c r="EA92" i="10"/>
  <c r="DS95" i="10"/>
  <c r="EI97" i="10"/>
  <c r="EJ89" i="10"/>
  <c r="EB92" i="10"/>
  <c r="DT95" i="10"/>
  <c r="EI84" i="10"/>
  <c r="EC91" i="10"/>
  <c r="EC95" i="10"/>
  <c r="DS81" i="10"/>
  <c r="ED90" i="10"/>
  <c r="ED94" i="10"/>
  <c r="EA81" i="10"/>
  <c r="DW91" i="10"/>
  <c r="DW95" i="10"/>
  <c r="EF78" i="10"/>
  <c r="DX90" i="10"/>
  <c r="DX94" i="10"/>
  <c r="DX98" i="10"/>
  <c r="EB98" i="10"/>
  <c r="EC21" i="10"/>
  <c r="EC25" i="10"/>
  <c r="DY97" i="10"/>
  <c r="ED99" i="10"/>
  <c r="ED22" i="10"/>
  <c r="EF16" i="10"/>
  <c r="EB20" i="10"/>
  <c r="DU28" i="10"/>
  <c r="DW26" i="10"/>
  <c r="DX28" i="10"/>
  <c r="EG27" i="10"/>
  <c r="DR26" i="10"/>
  <c r="EH29" i="10"/>
  <c r="EA28" i="10"/>
  <c r="EE31" i="10"/>
  <c r="EE35" i="10"/>
  <c r="EF33" i="10"/>
  <c r="DQ31" i="10"/>
  <c r="EG33" i="10"/>
  <c r="EB28" i="10"/>
  <c r="DR33" i="10"/>
  <c r="EH35" i="10"/>
  <c r="EA32" i="10"/>
  <c r="DS35" i="10"/>
  <c r="DU33" i="10"/>
  <c r="DV32" i="10"/>
  <c r="DS36" i="10"/>
  <c r="EI38" i="10"/>
  <c r="EJ37" i="10"/>
  <c r="EB40" i="10"/>
  <c r="DU38" i="10"/>
  <c r="DV37" i="10"/>
  <c r="DT32" i="10"/>
  <c r="EE38" i="10"/>
  <c r="DX36" i="10"/>
  <c r="DX40" i="10"/>
  <c r="DY37" i="10"/>
  <c r="DQ40" i="10"/>
  <c r="EH41" i="10"/>
  <c r="EC39" i="10"/>
  <c r="DS43" i="10"/>
  <c r="DS40" i="10"/>
  <c r="EB43" i="10"/>
  <c r="DU41" i="10"/>
  <c r="DZ40" i="10"/>
  <c r="ED44" i="10"/>
  <c r="DX42" i="10"/>
  <c r="EH37" i="10"/>
  <c r="EG42" i="10"/>
  <c r="DW41" i="10"/>
  <c r="EF47" i="10"/>
  <c r="DQ47" i="10"/>
  <c r="EG49" i="10"/>
  <c r="EH47" i="10"/>
  <c r="DR44" i="10"/>
  <c r="EI47" i="10"/>
  <c r="DT47" i="10"/>
  <c r="EJ49" i="10"/>
  <c r="EC47" i="10"/>
  <c r="DU45" i="10"/>
  <c r="DV49" i="10"/>
  <c r="EG50" i="10"/>
  <c r="EE49" i="10"/>
  <c r="DZ52" i="10"/>
  <c r="EF49" i="10"/>
  <c r="EA48" i="10"/>
  <c r="DT52" i="10"/>
  <c r="DW42" i="10"/>
  <c r="DU53" i="10"/>
  <c r="DV52" i="10"/>
  <c r="DW49" i="10"/>
  <c r="EE53" i="10"/>
  <c r="DY55" i="10"/>
  <c r="EF50" i="10"/>
  <c r="DR56" i="10"/>
  <c r="EH58" i="10"/>
  <c r="DS55" i="10"/>
  <c r="EI57" i="10"/>
  <c r="DT56" i="10"/>
  <c r="EJ58" i="10"/>
  <c r="EC55" i="10"/>
  <c r="EF53" i="10"/>
  <c r="ED57" i="10"/>
  <c r="DU54" i="10"/>
  <c r="DW58" i="10"/>
  <c r="DS60" i="10"/>
  <c r="EI62" i="10"/>
  <c r="EA65" i="10"/>
  <c r="DX55" i="10"/>
  <c r="EB61" i="10"/>
  <c r="DT64" i="10"/>
  <c r="EJ66" i="10"/>
  <c r="EB69" i="10"/>
  <c r="DU61" i="10"/>
  <c r="DU65" i="10"/>
  <c r="EA59" i="10"/>
  <c r="ED63" i="10"/>
  <c r="ED67" i="10"/>
  <c r="EC59" i="10"/>
  <c r="EE63" i="10"/>
  <c r="EE67" i="10"/>
  <c r="EF61" i="10"/>
  <c r="EF65" i="10"/>
  <c r="EF69" i="10"/>
  <c r="DQ61" i="10"/>
  <c r="EG63" i="10"/>
  <c r="DY66" i="10"/>
  <c r="DQ69" i="10"/>
  <c r="DZ69" i="10"/>
  <c r="DY72" i="10"/>
  <c r="DQ75" i="10"/>
  <c r="EG77" i="10"/>
  <c r="DZ70" i="10"/>
  <c r="DR73" i="10"/>
  <c r="EH75" i="10"/>
  <c r="DZ78" i="10"/>
  <c r="DS70" i="10"/>
  <c r="EI72" i="10"/>
  <c r="EA75" i="10"/>
  <c r="DR62" i="10"/>
  <c r="DT71" i="10"/>
  <c r="EJ73" i="10"/>
  <c r="EB76" i="10"/>
  <c r="DR61" i="10"/>
  <c r="DU71" i="10"/>
  <c r="DU75" i="10"/>
  <c r="DR60" i="10"/>
  <c r="DV71" i="10"/>
  <c r="DV75" i="10"/>
  <c r="DZ60" i="10"/>
  <c r="EE71" i="10"/>
  <c r="EE75" i="10"/>
  <c r="DZ67" i="10"/>
  <c r="EB80" i="10"/>
  <c r="DT83" i="10"/>
  <c r="EJ85" i="10"/>
  <c r="DX75" i="10"/>
  <c r="EC81" i="10"/>
  <c r="EC85" i="10"/>
  <c r="EF75" i="10"/>
  <c r="DV82" i="10"/>
  <c r="DV86" i="10"/>
  <c r="DS78" i="10"/>
  <c r="EE82" i="10"/>
  <c r="EE86" i="10"/>
  <c r="EF79" i="10"/>
  <c r="EF83" i="10"/>
  <c r="EF87" i="10"/>
  <c r="DY80" i="10"/>
  <c r="DQ83" i="10"/>
  <c r="EG85" i="10"/>
  <c r="DY88" i="10"/>
  <c r="DR80" i="10"/>
  <c r="EH82" i="10"/>
  <c r="DZ85" i="10"/>
  <c r="DR88" i="10"/>
  <c r="DR89" i="10"/>
  <c r="EH91" i="10"/>
  <c r="DZ94" i="10"/>
  <c r="DX77" i="10"/>
  <c r="DS90" i="10"/>
  <c r="EI92" i="10"/>
  <c r="EA95" i="10"/>
  <c r="DS83" i="10"/>
  <c r="DT90" i="10"/>
  <c r="EJ92" i="10"/>
  <c r="EB95" i="10"/>
  <c r="DT88" i="10"/>
  <c r="DU92" i="10"/>
  <c r="DU96" i="10"/>
  <c r="EA82" i="10"/>
  <c r="DV91" i="10"/>
  <c r="DV95" i="10"/>
  <c r="EI82" i="10"/>
  <c r="EE91" i="10"/>
  <c r="EE95" i="10"/>
  <c r="DS79" i="10"/>
  <c r="EF90" i="10"/>
  <c r="EF94" i="10"/>
  <c r="EF98" i="10"/>
  <c r="DU99" i="10"/>
  <c r="DU22" i="10"/>
  <c r="DW16" i="10"/>
  <c r="DQ92" i="10"/>
  <c r="DV19" i="10"/>
  <c r="DV23" i="10"/>
  <c r="EA17" i="10"/>
  <c r="DT21" i="10"/>
  <c r="DW99" i="10"/>
  <c r="DW22" i="10"/>
  <c r="DY16" i="10"/>
  <c r="EC29" i="10"/>
  <c r="EE27" i="10"/>
  <c r="EF29" i="10"/>
  <c r="DY28" i="10"/>
  <c r="DR27" i="10"/>
  <c r="EH30" i="10"/>
  <c r="DS29" i="10"/>
  <c r="EE32" i="10"/>
  <c r="EB30" i="10"/>
  <c r="EF34" i="10"/>
  <c r="EG31" i="10"/>
  <c r="DY34" i="10"/>
  <c r="DR31" i="10"/>
  <c r="EH33" i="10"/>
  <c r="EB27" i="10"/>
  <c r="DS33" i="10"/>
  <c r="EI35" i="10"/>
  <c r="DU34" i="10"/>
  <c r="DV33" i="10"/>
  <c r="EI36" i="10"/>
  <c r="DT35" i="10"/>
  <c r="EB38" i="10"/>
  <c r="DT34" i="10"/>
  <c r="EJ27" i="10"/>
  <c r="DV38" i="10"/>
  <c r="EJ34" i="10"/>
  <c r="EE39" i="10"/>
  <c r="DX37" i="10"/>
  <c r="EB31" i="10"/>
  <c r="DQ38" i="10"/>
  <c r="EG40" i="10"/>
  <c r="DZ42" i="10"/>
  <c r="DS41" i="10"/>
  <c r="EI43" i="10"/>
  <c r="EB41" i="10"/>
  <c r="DT44" i="10"/>
  <c r="DU42" i="10"/>
  <c r="ED41" i="10"/>
  <c r="DZ37" i="10"/>
  <c r="DX43" i="10"/>
  <c r="EH40" i="10"/>
  <c r="DY43" i="10"/>
  <c r="EE44" i="10"/>
  <c r="EH44" i="10"/>
  <c r="EG47" i="10"/>
  <c r="EH45" i="10"/>
  <c r="DZ48" i="10"/>
  <c r="EI45" i="10"/>
  <c r="DQ45" i="10"/>
  <c r="EJ47" i="10"/>
  <c r="DW44" i="10"/>
  <c r="EC48" i="10"/>
  <c r="DV46" i="10"/>
  <c r="DV45" i="10"/>
  <c r="DY51" i="10"/>
  <c r="DZ50" i="10"/>
  <c r="DR53" i="10"/>
  <c r="EA50" i="10"/>
  <c r="DT50" i="10"/>
  <c r="EJ52" i="10"/>
  <c r="DU50" i="10"/>
  <c r="EF48" i="10"/>
  <c r="DV53" i="10"/>
  <c r="EE50" i="10"/>
  <c r="EF51" i="10"/>
  <c r="DQ56" i="10"/>
  <c r="DS53" i="10"/>
  <c r="EH56" i="10"/>
  <c r="DZ59" i="10"/>
  <c r="EI55" i="10"/>
  <c r="DY53" i="10"/>
  <c r="EJ56" i="10"/>
  <c r="EB59" i="10"/>
  <c r="EC56" i="10"/>
  <c r="ED54" i="10"/>
  <c r="ED58" i="10"/>
  <c r="DW55" i="10"/>
  <c r="DW59" i="10"/>
  <c r="EI60" i="10"/>
  <c r="EA63" i="10"/>
  <c r="DS66" i="10"/>
  <c r="DQ58" i="10"/>
  <c r="DT62" i="10"/>
  <c r="EJ64" i="10"/>
  <c r="EB67" i="10"/>
  <c r="DW54" i="10"/>
  <c r="DU62" i="10"/>
  <c r="DU66" i="10"/>
  <c r="ED60" i="10"/>
  <c r="ED64" i="10"/>
  <c r="ED68" i="10"/>
  <c r="EE60" i="10"/>
  <c r="EE64" i="10"/>
  <c r="EE68" i="10"/>
  <c r="EF62" i="10"/>
  <c r="EF66" i="10"/>
  <c r="EF58" i="10"/>
  <c r="EG61" i="10"/>
  <c r="DY64" i="10"/>
  <c r="DQ67" i="10"/>
  <c r="EG69" i="10"/>
  <c r="DY70" i="10"/>
  <c r="DQ73" i="10"/>
  <c r="EG75" i="10"/>
  <c r="DR64" i="10"/>
  <c r="DR71" i="10"/>
  <c r="EH73" i="10"/>
  <c r="DZ76" i="10"/>
  <c r="EG58" i="10"/>
  <c r="EI70" i="10"/>
  <c r="EA73" i="10"/>
  <c r="DS76" i="10"/>
  <c r="EH64" i="10"/>
  <c r="EJ71" i="10"/>
  <c r="EB74" i="10"/>
  <c r="DT77" i="10"/>
  <c r="EH63" i="10"/>
  <c r="DU72" i="10"/>
  <c r="DU76" i="10"/>
  <c r="EH62" i="10"/>
  <c r="DV72" i="10"/>
  <c r="DV76" i="10"/>
  <c r="DR67" i="10"/>
  <c r="EE72" i="10"/>
  <c r="EE76" i="10"/>
  <c r="EF77" i="10"/>
  <c r="DT81" i="10"/>
  <c r="EJ83" i="10"/>
  <c r="EB86" i="10"/>
  <c r="EI78" i="10"/>
  <c r="EC82" i="10"/>
  <c r="EC86" i="10"/>
  <c r="DV79" i="10"/>
  <c r="DV83" i="10"/>
  <c r="DV87" i="10"/>
  <c r="EE79" i="10"/>
  <c r="EE83" i="10"/>
  <c r="EE87" i="10"/>
  <c r="EF80" i="10"/>
  <c r="EF84" i="10"/>
  <c r="EF72" i="10"/>
  <c r="DQ81" i="10"/>
  <c r="EG83" i="10"/>
  <c r="DY86" i="10"/>
  <c r="DX70" i="10"/>
  <c r="EH80" i="10"/>
  <c r="DZ83" i="10"/>
  <c r="DR86" i="10"/>
  <c r="EH88" i="10"/>
  <c r="EH89" i="10"/>
  <c r="DZ92" i="10"/>
  <c r="DR95" i="10"/>
  <c r="EA85" i="10"/>
  <c r="EI90" i="10"/>
  <c r="EA93" i="10"/>
  <c r="DS96" i="10"/>
  <c r="EI85" i="10"/>
  <c r="EJ90" i="10"/>
  <c r="EB93" i="10"/>
  <c r="DT96" i="10"/>
  <c r="DU89" i="10"/>
  <c r="DU93" i="10"/>
  <c r="DU97" i="10"/>
  <c r="DV88" i="10"/>
  <c r="DV92" i="10"/>
  <c r="DV96" i="10"/>
  <c r="EJ88" i="10"/>
  <c r="EE92" i="10"/>
  <c r="EE96" i="10"/>
  <c r="EI81" i="10"/>
  <c r="EF91" i="10"/>
  <c r="EF95" i="10"/>
  <c r="DQ93" i="10"/>
  <c r="DU19" i="10"/>
  <c r="DU23" i="10"/>
  <c r="DZ17" i="10"/>
  <c r="EG94" i="10"/>
  <c r="DV20" i="10"/>
  <c r="DV24" i="10"/>
  <c r="ED18" i="10"/>
  <c r="DQ91" i="10"/>
  <c r="EC30" i="10"/>
  <c r="EE28" i="10"/>
  <c r="DX30" i="10"/>
  <c r="DQ29" i="10"/>
  <c r="EH27" i="10"/>
  <c r="DS26" i="10"/>
  <c r="EI29" i="10"/>
  <c r="DW33" i="10"/>
  <c r="DX31" i="10"/>
  <c r="DX35" i="10"/>
  <c r="DQ32" i="10"/>
  <c r="EG34" i="10"/>
  <c r="DZ31" i="10"/>
  <c r="DR34" i="10"/>
  <c r="EJ28" i="10"/>
  <c r="EA33" i="10"/>
  <c r="EJ26" i="10"/>
  <c r="EC34" i="10"/>
  <c r="ED33" i="10"/>
  <c r="DS37" i="10"/>
  <c r="DT36" i="10"/>
  <c r="EJ38" i="10"/>
  <c r="EB35" i="10"/>
  <c r="DT33" i="10"/>
  <c r="ED38" i="10"/>
  <c r="DW36" i="10"/>
  <c r="DW40" i="10"/>
  <c r="EF37" i="10"/>
  <c r="EJ32" i="10"/>
  <c r="DY38" i="10"/>
  <c r="EH36" i="10"/>
  <c r="EH42" i="10"/>
  <c r="EA41" i="10"/>
  <c r="DS44" i="10"/>
  <c r="EJ41" i="10"/>
  <c r="EB44" i="10"/>
  <c r="EC42" i="10"/>
  <c r="DV42" i="10"/>
  <c r="EH38" i="10"/>
  <c r="EF43" i="10"/>
  <c r="DQ41" i="10"/>
  <c r="EG43" i="10"/>
  <c r="DW45" i="10"/>
  <c r="DY45" i="10"/>
  <c r="DQ48" i="10"/>
  <c r="DR46" i="10"/>
  <c r="EH48" i="10"/>
  <c r="DS46" i="10"/>
  <c r="EB45" i="10"/>
  <c r="DT48" i="10"/>
  <c r="DR45" i="10"/>
  <c r="DU49" i="10"/>
  <c r="ED46" i="10"/>
  <c r="EE46" i="10"/>
  <c r="EG51" i="10"/>
  <c r="EH50" i="10"/>
  <c r="DZ53" i="10"/>
  <c r="EI50" i="10"/>
  <c r="EB50" i="10"/>
  <c r="DT53" i="10"/>
  <c r="EC50" i="10"/>
  <c r="DS49" i="10"/>
  <c r="ED53" i="10"/>
  <c r="DW51" i="10"/>
  <c r="EF52" i="10"/>
  <c r="DY56" i="10"/>
  <c r="DY54" i="10"/>
  <c r="DR57" i="10"/>
  <c r="EH59" i="10"/>
  <c r="DS56" i="10"/>
  <c r="EA54" i="10"/>
  <c r="DT57" i="10"/>
  <c r="EJ59" i="10"/>
  <c r="DU57" i="10"/>
  <c r="DV55" i="10"/>
  <c r="DV59" i="10"/>
  <c r="EE55" i="10"/>
  <c r="EE59" i="10"/>
  <c r="DS61" i="10"/>
  <c r="EI63" i="10"/>
  <c r="EA66" i="10"/>
  <c r="DX59" i="10"/>
  <c r="EB62" i="10"/>
  <c r="DT65" i="10"/>
  <c r="EJ67" i="10"/>
  <c r="EF55" i="10"/>
  <c r="EC62" i="10"/>
  <c r="EC66" i="10"/>
  <c r="DV61" i="10"/>
  <c r="DV65" i="10"/>
  <c r="DV69" i="10"/>
  <c r="DW61" i="10"/>
  <c r="DW65" i="10"/>
  <c r="EA58" i="10"/>
  <c r="DX63" i="10"/>
  <c r="DX67" i="10"/>
  <c r="DQ59" i="10"/>
  <c r="DQ62" i="10"/>
  <c r="EG64" i="10"/>
  <c r="DY67" i="10"/>
  <c r="DS59" i="10"/>
  <c r="EG70" i="10"/>
  <c r="DY73" i="10"/>
  <c r="DQ76" i="10"/>
  <c r="DZ65" i="10"/>
  <c r="DZ71" i="10"/>
  <c r="DR74" i="10"/>
  <c r="EH76" i="10"/>
  <c r="DR63" i="10"/>
  <c r="DS71" i="10"/>
  <c r="EI73" i="10"/>
  <c r="EA76" i="10"/>
  <c r="DR68" i="10"/>
  <c r="DT72" i="10"/>
  <c r="EJ74" i="10"/>
  <c r="EB77" i="10"/>
  <c r="DS68" i="10"/>
  <c r="EC72" i="10"/>
  <c r="EC76" i="10"/>
  <c r="DU68" i="10"/>
  <c r="ED72" i="10"/>
  <c r="ED76" i="10"/>
  <c r="DZ68" i="10"/>
  <c r="DW73" i="10"/>
  <c r="DW77" i="10"/>
  <c r="EG78" i="10"/>
  <c r="EB81" i="10"/>
  <c r="DT84" i="10"/>
  <c r="EJ86" i="10"/>
  <c r="DU79" i="10"/>
  <c r="DU83" i="10"/>
  <c r="DU87" i="10"/>
  <c r="ED79" i="10"/>
  <c r="ED83" i="10"/>
  <c r="ED87" i="10"/>
  <c r="DW80" i="10"/>
  <c r="DW84" i="10"/>
  <c r="DW88" i="10"/>
  <c r="DX81" i="10"/>
  <c r="DX85" i="10"/>
  <c r="DY78" i="10"/>
  <c r="DY81" i="10"/>
  <c r="DQ84" i="10"/>
  <c r="EG86" i="10"/>
  <c r="EF71" i="10"/>
  <c r="DR81" i="10"/>
  <c r="EH83" i="10"/>
  <c r="DZ86" i="10"/>
  <c r="EI79" i="10"/>
  <c r="DR90" i="10"/>
  <c r="EH92" i="10"/>
  <c r="DZ95" i="10"/>
  <c r="EI86" i="10"/>
  <c r="DS91" i="10"/>
  <c r="EI93" i="10"/>
  <c r="EA96" i="10"/>
  <c r="DS88" i="10"/>
  <c r="DT91" i="10"/>
  <c r="EJ93" i="10"/>
  <c r="EB96" i="10"/>
  <c r="EC89" i="10"/>
  <c r="EB22" i="10"/>
  <c r="DT24" i="10"/>
  <c r="EF17" i="10"/>
  <c r="DS24" i="10"/>
  <c r="EA21" i="10"/>
  <c r="EI99" i="10"/>
  <c r="EB21" i="10"/>
  <c r="DZ25" i="10"/>
  <c r="EH22" i="10"/>
  <c r="DR20" i="10"/>
  <c r="DY98" i="10"/>
  <c r="EG18" i="10"/>
  <c r="EG24" i="10"/>
  <c r="DQ22" i="10"/>
  <c r="DY19" i="10"/>
  <c r="DQ97" i="10"/>
  <c r="DX18" i="10"/>
  <c r="EF23" i="10"/>
  <c r="EF19" i="10"/>
  <c r="DY91" i="10"/>
  <c r="EB17" i="10"/>
  <c r="EE21" i="10"/>
  <c r="EG97" i="10"/>
  <c r="ED25" i="10"/>
  <c r="ED98" i="10"/>
  <c r="EC23" i="10"/>
  <c r="DX97" i="10"/>
  <c r="EA80" i="10"/>
  <c r="DW89" i="10"/>
  <c r="ED89" i="10"/>
  <c r="EC92" i="10"/>
  <c r="EB90" i="10"/>
  <c r="EA90" i="10"/>
  <c r="EH85" i="10"/>
  <c r="DX84" i="10"/>
  <c r="DU86" i="10"/>
  <c r="DW72" i="10"/>
  <c r="EJ76" i="10"/>
  <c r="DR76" i="10"/>
  <c r="EG66" i="10"/>
  <c r="DW60" i="10"/>
  <c r="EB64" i="10"/>
  <c r="DV58" i="10"/>
  <c r="DZ56" i="10"/>
  <c r="EB52" i="10"/>
  <c r="DU48" i="10"/>
  <c r="EE41" i="10"/>
  <c r="EJ43" i="10"/>
  <c r="EF36" i="10"/>
  <c r="EA36" i="10"/>
  <c r="DQ34" i="10"/>
  <c r="DQ28" i="10"/>
  <c r="ED16" i="10"/>
  <c r="DT25" i="10"/>
  <c r="DX17" i="10"/>
  <c r="EI23" i="10"/>
  <c r="DS21" i="10"/>
  <c r="EA99" i="10"/>
  <c r="EJ20" i="10"/>
  <c r="DR25" i="10"/>
  <c r="DZ22" i="10"/>
  <c r="EH19" i="10"/>
  <c r="DR97" i="10"/>
  <c r="DY18" i="10"/>
  <c r="DY24" i="10"/>
  <c r="EG21" i="10"/>
  <c r="DQ19" i="10"/>
  <c r="EG91" i="10"/>
  <c r="EC17" i="10"/>
  <c r="DX23" i="10"/>
  <c r="DX19" i="10"/>
  <c r="DQ90" i="10"/>
  <c r="EG16" i="10"/>
  <c r="DW21" i="10"/>
  <c r="DY92" i="10"/>
  <c r="ED24" i="10"/>
  <c r="EB97" i="10"/>
  <c r="EC22" i="10"/>
  <c r="DX96" i="10"/>
  <c r="DW98" i="10"/>
  <c r="DX88" i="10"/>
  <c r="EI88" i="10"/>
  <c r="EC90" i="10"/>
  <c r="DT89" i="10"/>
  <c r="DS89" i="10"/>
  <c r="DR83" i="10"/>
  <c r="DX80" i="10"/>
  <c r="DU82" i="10"/>
  <c r="EH61" i="10"/>
  <c r="DT74" i="10"/>
  <c r="DZ73" i="10"/>
  <c r="DQ64" i="10"/>
  <c r="DV68" i="10"/>
  <c r="EJ61" i="10"/>
  <c r="DS54" i="10"/>
  <c r="EG52" i="10"/>
  <c r="EI49" i="10"/>
  <c r="DZ38" i="10"/>
  <c r="EE42" i="10"/>
  <c r="DT41" i="10"/>
  <c r="DW39" i="10"/>
  <c r="ED32" i="10"/>
  <c r="DY31" i="10"/>
  <c r="DX29" i="10"/>
  <c r="DT22" i="10"/>
  <c r="EI15" i="10"/>
  <c r="EC16" i="10"/>
  <c r="EA23" i="10"/>
  <c r="EI20" i="10"/>
  <c r="DS99" i="10"/>
  <c r="EH18" i="10"/>
  <c r="EH24" i="10"/>
  <c r="DR22" i="10"/>
  <c r="DZ19" i="10"/>
  <c r="DQ96" i="10"/>
  <c r="ED17" i="10"/>
  <c r="DQ24" i="10"/>
  <c r="DY21" i="10"/>
  <c r="EG99" i="10"/>
  <c r="DY90" i="10"/>
  <c r="EH16" i="10"/>
  <c r="EF22" i="10"/>
  <c r="EF99" i="10"/>
  <c r="EA79" i="10"/>
  <c r="EE25" i="10"/>
  <c r="EE20" i="10"/>
  <c r="EA87" i="10"/>
  <c r="ED23" i="10"/>
  <c r="DY93" i="10"/>
  <c r="EC20" i="10"/>
  <c r="DX95" i="10"/>
  <c r="DW97" i="10"/>
  <c r="ED97" i="10"/>
  <c r="EI83" i="10"/>
  <c r="EG88" i="10"/>
  <c r="EA84" i="10"/>
  <c r="DS84" i="10"/>
  <c r="DZ80" i="10"/>
  <c r="DW87" i="10"/>
  <c r="EF76" i="10"/>
  <c r="ED75" i="10"/>
  <c r="EB71" i="10"/>
  <c r="EH70" i="10"/>
  <c r="DY61" i="10"/>
  <c r="DV64" i="10"/>
  <c r="EF56" i="10"/>
  <c r="DU56" i="10"/>
  <c r="EG55" i="10"/>
  <c r="DS50" i="10"/>
  <c r="EB47" i="10"/>
  <c r="DQ43" i="10"/>
  <c r="EA43" i="10"/>
  <c r="EB33" i="10"/>
  <c r="EC33" i="10"/>
  <c r="DX34" i="10"/>
  <c r="EE26" i="10"/>
  <c r="EB23" i="10"/>
  <c r="EJ25" i="10"/>
  <c r="EB18" i="10"/>
  <c r="EI25" i="10"/>
  <c r="DS23" i="10"/>
  <c r="EA20" i="10"/>
  <c r="DZ98" i="10"/>
  <c r="DZ18" i="10"/>
  <c r="DZ24" i="10"/>
  <c r="EH21" i="10"/>
  <c r="DR19" i="10"/>
  <c r="EG90" i="10"/>
  <c r="EI16" i="10"/>
  <c r="EG23" i="10"/>
  <c r="DQ21" i="10"/>
  <c r="DY99" i="10"/>
  <c r="DQ89" i="10"/>
  <c r="DZ16" i="10"/>
  <c r="DX22" i="10"/>
  <c r="DX99" i="10"/>
  <c r="DT99" i="10"/>
  <c r="DW25" i="10"/>
  <c r="EE19" i="10"/>
  <c r="EJ19" i="10"/>
  <c r="DV22" i="10"/>
  <c r="DY95" i="10"/>
  <c r="EC19" i="10"/>
  <c r="DX93" i="10"/>
  <c r="DW96" i="10"/>
  <c r="ED96" i="10"/>
  <c r="EC98" i="10"/>
  <c r="DS82" i="10"/>
  <c r="DS97" i="10"/>
  <c r="DR96" i="10"/>
  <c r="DR66" i="10"/>
  <c r="DW83" i="10"/>
  <c r="DT86" i="10"/>
  <c r="ED71" i="10"/>
  <c r="DZ63" i="10"/>
  <c r="EI59" i="10"/>
  <c r="EA52" i="10"/>
  <c r="DV60" i="10"/>
  <c r="EI65" i="10"/>
  <c r="DT59" i="10"/>
  <c r="DX50" i="10"/>
  <c r="EH52" i="10"/>
  <c r="DU44" i="10"/>
  <c r="DZ39" i="10"/>
  <c r="DR40" i="10"/>
  <c r="ED37" i="10"/>
  <c r="EA35" i="10"/>
  <c r="DT29" i="10"/>
  <c r="EC28" i="10"/>
  <c r="EG17" i="10"/>
  <c r="EB24" i="10"/>
  <c r="EJ21" i="10"/>
  <c r="EA25" i="10"/>
  <c r="EI22" i="10"/>
  <c r="DS20" i="10"/>
  <c r="DT97" i="10"/>
  <c r="EE17" i="10"/>
  <c r="DR24" i="10"/>
  <c r="DZ21" i="10"/>
  <c r="EH99" i="10"/>
  <c r="DY89" i="10"/>
  <c r="EA16" i="10"/>
  <c r="DY23" i="10"/>
  <c r="EG20" i="10"/>
  <c r="DQ99" i="10"/>
  <c r="EB19" i="10"/>
  <c r="EF25" i="10"/>
  <c r="EF21" i="10"/>
  <c r="EH98" i="10"/>
  <c r="EA98" i="10"/>
  <c r="EE24" i="10"/>
  <c r="DW19" i="10"/>
  <c r="EJ99" i="10"/>
  <c r="ED21" i="10"/>
  <c r="EG15" i="10"/>
  <c r="EC99" i="10"/>
  <c r="DX92" i="10"/>
  <c r="DW94" i="10"/>
  <c r="ED95" i="10"/>
  <c r="EC97" i="10"/>
  <c r="EJ95" i="10"/>
  <c r="EI95" i="10"/>
  <c r="EH94" i="10"/>
  <c r="DQ86" i="10"/>
  <c r="DW79" i="10"/>
  <c r="EB83" i="10"/>
  <c r="DZ61" i="10"/>
  <c r="EI75" i="10"/>
  <c r="DY75" i="10"/>
  <c r="DX66" i="10"/>
  <c r="EC65" i="10"/>
  <c r="DS63" i="10"/>
  <c r="EB56" i="10"/>
  <c r="DW50" i="10"/>
  <c r="DR50" i="10"/>
  <c r="EA45" i="10"/>
  <c r="EF42" i="10"/>
  <c r="DR42" i="10"/>
  <c r="EC38" i="10"/>
  <c r="EI32" i="10"/>
  <c r="DW32" i="10"/>
  <c r="EA15" i="10"/>
  <c r="DX15" i="10"/>
  <c r="DZ15" i="10"/>
  <c r="DW15" i="10"/>
  <c r="ED15" i="10"/>
  <c r="EH15" i="10"/>
  <c r="CB16" i="10"/>
  <c r="CJ16" i="10"/>
  <c r="CN18" i="10"/>
  <c r="CE18" i="10"/>
  <c r="CI17" i="10"/>
  <c r="CM16" i="10"/>
  <c r="CD16" i="10"/>
  <c r="CB15" i="10"/>
  <c r="CF18" i="10"/>
  <c r="CJ17" i="10"/>
  <c r="CN16" i="10"/>
  <c r="CE16" i="10"/>
  <c r="CE15" i="10"/>
  <c r="CC15" i="10"/>
  <c r="CK17" i="10"/>
  <c r="CB17" i="10"/>
  <c r="CF16" i="10"/>
  <c r="CJ15" i="10"/>
  <c r="CN15" i="10"/>
  <c r="CK15" i="10"/>
  <c r="CC17" i="10"/>
  <c r="CG16" i="10"/>
  <c r="CL17" i="10"/>
  <c r="CM15" i="10"/>
  <c r="CI18" i="10"/>
  <c r="CH18" i="10"/>
  <c r="CH16" i="10"/>
  <c r="CG18" i="10"/>
  <c r="CF15" i="10"/>
  <c r="CJ18" i="10"/>
  <c r="CN17" i="10"/>
  <c r="CM17" i="10"/>
  <c r="CD15" i="10"/>
  <c r="CD17" i="10"/>
  <c r="CG15" i="10"/>
  <c r="CK18" i="10"/>
  <c r="CB18" i="10"/>
  <c r="CF17" i="10"/>
  <c r="CE17" i="10"/>
  <c r="CI16" i="10"/>
  <c r="CI15" i="10"/>
  <c r="CL18" i="10"/>
  <c r="CC18" i="10"/>
  <c r="CG17" i="10"/>
  <c r="CK16" i="10"/>
  <c r="CH15" i="10"/>
  <c r="CM18" i="10"/>
  <c r="CD18" i="10"/>
  <c r="CH17" i="10"/>
  <c r="CL16" i="10"/>
  <c r="CC16" i="10"/>
  <c r="DY15" i="10"/>
  <c r="BA22" i="23"/>
  <c r="BB22" i="23" s="1"/>
  <c r="BA30" i="23"/>
  <c r="BB30" i="23" s="1"/>
  <c r="AZ31" i="23"/>
  <c r="BA28" i="23"/>
  <c r="BB28" i="23" s="1"/>
  <c r="AZ21" i="23"/>
  <c r="AZ27" i="23"/>
  <c r="BA23" i="23"/>
  <c r="BB23" i="23" s="1"/>
  <c r="BA29" i="23"/>
  <c r="BB29" i="23" s="1"/>
  <c r="AZ25" i="23"/>
  <c r="CB26" i="23"/>
  <c r="CA23" i="23"/>
  <c r="AY28" i="23"/>
  <c r="CA29" i="23"/>
  <c r="JC146" i="10"/>
  <c r="FT52" i="10"/>
  <c r="JC144" i="10"/>
  <c r="JC105" i="10"/>
  <c r="JC126" i="10"/>
  <c r="JC155" i="10"/>
  <c r="FT46" i="10"/>
  <c r="JC137" i="10"/>
  <c r="JC136" i="10"/>
  <c r="JC150" i="10"/>
  <c r="JC138" i="10"/>
  <c r="JC104" i="10"/>
  <c r="JC151" i="10"/>
  <c r="FT56" i="10"/>
  <c r="FT43" i="10"/>
  <c r="FT63" i="10"/>
  <c r="FT51" i="10"/>
  <c r="JC141" i="10"/>
  <c r="JC131" i="10"/>
  <c r="JC107" i="10"/>
  <c r="JC124" i="10"/>
  <c r="JC122" i="10"/>
  <c r="FT70" i="10"/>
  <c r="JC148" i="10"/>
  <c r="JC114" i="10"/>
  <c r="FT69" i="10"/>
  <c r="FT66" i="10"/>
  <c r="JC119" i="10"/>
  <c r="JC160" i="10"/>
  <c r="JC158" i="10"/>
  <c r="JC134" i="10"/>
  <c r="JC149" i="10"/>
  <c r="JC152" i="10"/>
  <c r="FT44" i="10"/>
  <c r="FT45" i="10"/>
  <c r="FT67" i="10"/>
  <c r="GP62" i="10"/>
  <c r="GP85" i="10"/>
  <c r="GP69" i="10"/>
  <c r="GP66" i="10"/>
  <c r="GP65" i="10"/>
  <c r="GP68" i="10"/>
  <c r="GP54" i="10"/>
  <c r="GP63" i="10"/>
  <c r="GP61" i="10"/>
  <c r="GP77" i="10"/>
  <c r="GP75" i="10"/>
  <c r="GP74" i="10"/>
  <c r="GP70" i="10"/>
  <c r="GP64" i="10"/>
  <c r="GP67" i="10"/>
  <c r="GP73" i="10"/>
  <c r="GP84" i="10"/>
  <c r="GP76" i="10"/>
  <c r="GP60" i="10"/>
  <c r="GP55" i="10"/>
  <c r="GP83" i="10"/>
  <c r="GP58" i="10"/>
  <c r="GP72" i="10"/>
  <c r="FT71" i="10"/>
  <c r="FT47" i="10"/>
  <c r="FT72" i="10"/>
  <c r="FT68" i="10"/>
  <c r="FT29" i="10"/>
  <c r="FT59" i="10"/>
  <c r="FT37" i="10"/>
  <c r="HL42" i="10"/>
  <c r="HL66" i="10"/>
  <c r="HL61" i="10"/>
  <c r="HL51" i="10"/>
  <c r="HL46" i="10"/>
  <c r="HL82" i="10"/>
  <c r="HL35" i="10"/>
  <c r="HL74" i="10"/>
  <c r="HL72" i="10"/>
  <c r="HL53" i="10"/>
  <c r="HL56" i="10"/>
  <c r="HL58" i="10"/>
  <c r="HL68" i="10"/>
  <c r="HL63" i="10"/>
  <c r="HL36" i="10"/>
  <c r="HL32" i="10"/>
  <c r="HL88" i="10"/>
  <c r="HL47" i="10"/>
  <c r="HL48" i="10"/>
  <c r="HL62" i="10"/>
  <c r="HL44" i="10"/>
  <c r="HL54" i="10"/>
  <c r="HL79" i="10"/>
  <c r="HL64" i="10"/>
  <c r="HL57" i="10"/>
  <c r="HL43" i="10"/>
  <c r="HL86" i="10"/>
  <c r="HL50" i="10"/>
  <c r="HL34" i="10"/>
  <c r="HL59" i="10"/>
  <c r="HL41" i="10"/>
  <c r="HL77" i="10"/>
  <c r="HL78" i="10"/>
  <c r="HL65" i="10"/>
  <c r="HL37" i="10"/>
  <c r="HL38" i="10"/>
  <c r="HL40" i="10"/>
  <c r="HL84" i="10"/>
  <c r="HL52" i="10"/>
  <c r="HL70" i="10"/>
  <c r="HL71" i="10"/>
  <c r="HL75" i="10"/>
  <c r="HL39" i="10"/>
  <c r="HL33" i="10"/>
  <c r="HL83" i="10"/>
  <c r="HL69" i="10"/>
  <c r="HL81" i="10"/>
  <c r="HL73" i="10"/>
  <c r="HL60" i="10"/>
  <c r="HL31" i="10"/>
  <c r="HL85" i="10"/>
  <c r="HL76" i="10"/>
  <c r="HL55" i="10"/>
  <c r="HL67" i="10"/>
  <c r="HL45" i="10"/>
  <c r="GP114" i="10"/>
  <c r="CC29" i="23"/>
  <c r="CD29" i="23" s="1"/>
  <c r="AY29" i="23"/>
  <c r="AZ29" i="23"/>
  <c r="AY32" i="23"/>
  <c r="CA26" i="23"/>
  <c r="CA27" i="23"/>
  <c r="AY22" i="23"/>
  <c r="AY23" i="23"/>
  <c r="CC67" i="23"/>
  <c r="AY27" i="23"/>
  <c r="BA26" i="23"/>
  <c r="BB26" i="23" s="1"/>
  <c r="CC28" i="23"/>
  <c r="CD28" i="23" s="1"/>
  <c r="AZ22" i="23"/>
  <c r="CA25" i="23"/>
  <c r="BA32" i="23"/>
  <c r="BB32" i="23" s="1"/>
  <c r="AZ20" i="23"/>
  <c r="CC30" i="23"/>
  <c r="CD30" i="23" s="1"/>
  <c r="BA25" i="23"/>
  <c r="BB25" i="23" s="1"/>
  <c r="CC24" i="23"/>
  <c r="CD24" i="23" s="1"/>
  <c r="CC27" i="23"/>
  <c r="CD27" i="23" s="1"/>
  <c r="CB25" i="23"/>
  <c r="BA31" i="23"/>
  <c r="BB31" i="23" s="1"/>
  <c r="AZ28" i="23"/>
  <c r="CC32" i="23"/>
  <c r="CD32" i="23" s="1"/>
  <c r="CB28" i="23"/>
  <c r="CB29" i="23"/>
  <c r="AZ23" i="23"/>
  <c r="AZ26" i="23"/>
  <c r="CC25" i="23"/>
  <c r="CD25" i="23" s="1"/>
  <c r="BA21" i="23"/>
  <c r="BB21" i="23" s="1"/>
  <c r="AZ32" i="23"/>
  <c r="AY20" i="23"/>
  <c r="CB31" i="23"/>
  <c r="AZ30" i="23"/>
  <c r="AY43" i="23"/>
  <c r="BA24" i="23"/>
  <c r="BB24" i="23" s="1"/>
  <c r="CA32" i="23"/>
  <c r="CA24" i="23"/>
  <c r="AY30" i="23"/>
  <c r="AY31" i="23"/>
  <c r="AY25" i="23"/>
  <c r="BA20" i="23"/>
  <c r="BB20" i="23" s="1"/>
  <c r="BA27" i="23"/>
  <c r="BB27" i="23" s="1"/>
  <c r="CC26" i="23"/>
  <c r="CD26" i="23" s="1"/>
  <c r="CB23" i="23"/>
  <c r="CB24" i="23"/>
  <c r="AY26" i="23"/>
  <c r="CC31" i="23"/>
  <c r="CD31" i="23" s="1"/>
  <c r="CA31" i="23"/>
  <c r="AY21" i="23"/>
  <c r="AZ24" i="23"/>
  <c r="AY24" i="23"/>
  <c r="CB32" i="23"/>
  <c r="CC23" i="23"/>
  <c r="CD23" i="23" s="1"/>
  <c r="CB30" i="23"/>
  <c r="CA28" i="23"/>
  <c r="CB27" i="23"/>
  <c r="CA30" i="23"/>
  <c r="AY67" i="23"/>
  <c r="CA58" i="23"/>
  <c r="CA59" i="23"/>
  <c r="CA55" i="23"/>
  <c r="AY46" i="23"/>
  <c r="CB63" i="23"/>
  <c r="BA41" i="23"/>
  <c r="AY69" i="23"/>
  <c r="CC68" i="23"/>
  <c r="AY63" i="23"/>
  <c r="BA61" i="23"/>
  <c r="BA36" i="23"/>
  <c r="CC58" i="23"/>
  <c r="AY47" i="23"/>
  <c r="CB42" i="23"/>
  <c r="CC62" i="23"/>
  <c r="AZ58" i="23"/>
  <c r="CA50" i="23"/>
  <c r="BA45" i="23"/>
  <c r="CA42" i="23"/>
  <c r="BA62" i="23"/>
  <c r="CA19" i="23"/>
  <c r="BA43" i="23"/>
  <c r="CB45" i="23"/>
  <c r="BA49" i="23"/>
  <c r="CB56" i="23"/>
  <c r="AY41" i="23"/>
  <c r="BA53" i="23"/>
  <c r="AY55" i="23"/>
  <c r="AY64" i="23"/>
  <c r="CB57" i="23"/>
  <c r="BA51" i="23"/>
  <c r="CB54" i="23"/>
  <c r="CA46" i="23"/>
  <c r="AY35" i="23"/>
  <c r="CB43" i="23"/>
  <c r="AZ71" i="23"/>
  <c r="AY57" i="23"/>
  <c r="AY59" i="23"/>
  <c r="CC57" i="23"/>
  <c r="CA36" i="23"/>
  <c r="CA22" i="23"/>
  <c r="AY56" i="23"/>
  <c r="BA57" i="23"/>
  <c r="CC43" i="23"/>
  <c r="CB51" i="23"/>
  <c r="CC64" i="23"/>
  <c r="CA49" i="23"/>
  <c r="AZ36" i="23"/>
  <c r="AY40" i="23"/>
  <c r="BA65" i="23"/>
  <c r="CA21" i="23"/>
  <c r="AZ42" i="23"/>
  <c r="BA64" i="23"/>
  <c r="CC69" i="23"/>
  <c r="CC47" i="23"/>
  <c r="CC71" i="23"/>
  <c r="AZ67" i="23"/>
  <c r="CC18" i="23"/>
  <c r="CD18" i="23" s="1"/>
  <c r="CE18" i="23" s="1"/>
  <c r="BA39" i="23"/>
  <c r="CB48" i="23"/>
  <c r="CA70" i="23"/>
  <c r="CA37" i="23"/>
  <c r="CB46" i="23"/>
  <c r="CB22" i="23"/>
  <c r="BA46" i="23"/>
  <c r="AZ60" i="23"/>
  <c r="CA41" i="23"/>
  <c r="CC49" i="23"/>
  <c r="CB66" i="23"/>
  <c r="CA64" i="23"/>
  <c r="AZ73" i="23"/>
  <c r="CA71" i="23"/>
  <c r="BA72" i="23"/>
  <c r="AZ52" i="23"/>
  <c r="CB38" i="23"/>
  <c r="AZ55" i="23"/>
  <c r="AZ66" i="23"/>
  <c r="AY19" i="23"/>
  <c r="BA18" i="23"/>
  <c r="BB18" i="23" s="1"/>
  <c r="BC18" i="23" s="1"/>
  <c r="AZ38" i="23"/>
  <c r="CC42" i="23"/>
  <c r="AY37" i="23"/>
  <c r="CA73" i="23"/>
  <c r="AY70" i="23"/>
  <c r="CB21" i="23"/>
  <c r="CB47" i="23"/>
  <c r="CA35" i="23"/>
  <c r="AZ39" i="23"/>
  <c r="CB73" i="23"/>
  <c r="CA34" i="23"/>
  <c r="CC19" i="23"/>
  <c r="CD19" i="23" s="1"/>
  <c r="BA48" i="23"/>
  <c r="CC60" i="23"/>
  <c r="CB53" i="23"/>
  <c r="CB39" i="23"/>
  <c r="CA68" i="23"/>
  <c r="CC55" i="23"/>
  <c r="CC48" i="23"/>
  <c r="BA40" i="23"/>
  <c r="BA37" i="23"/>
  <c r="AZ19" i="23"/>
  <c r="AY42" i="23"/>
  <c r="BA34" i="23"/>
  <c r="BB34" i="23" s="1"/>
  <c r="AY33" i="23"/>
  <c r="CB49" i="23"/>
  <c r="CC50" i="23"/>
  <c r="CA40" i="23"/>
  <c r="CC33" i="23"/>
  <c r="CD33" i="23" s="1"/>
  <c r="BA35" i="23"/>
  <c r="BB35" i="23" s="1"/>
  <c r="AZ48" i="23"/>
  <c r="AZ69" i="23"/>
  <c r="AY58" i="23"/>
  <c r="CA57" i="23"/>
  <c r="AY51" i="23"/>
  <c r="CC66" i="23"/>
  <c r="CC34" i="23"/>
  <c r="CD34" i="23" s="1"/>
  <c r="AY36" i="23"/>
  <c r="BA68" i="23"/>
  <c r="BA59" i="23"/>
  <c r="AZ53" i="23"/>
  <c r="AZ57" i="23"/>
  <c r="AZ35" i="23"/>
  <c r="CB58" i="23"/>
  <c r="CC51" i="23"/>
  <c r="BA66" i="23"/>
  <c r="AY50" i="23"/>
  <c r="CA39" i="23"/>
  <c r="AZ59" i="23"/>
  <c r="CC59" i="23"/>
  <c r="AZ34" i="23"/>
  <c r="AY49" i="23"/>
  <c r="CB20" i="23"/>
  <c r="AY54" i="23"/>
  <c r="AY62" i="23"/>
  <c r="CB64" i="23"/>
  <c r="CA33" i="23"/>
  <c r="CA72" i="23"/>
  <c r="AY45" i="23"/>
  <c r="BA73" i="23"/>
  <c r="CC52" i="23"/>
  <c r="CC20" i="23"/>
  <c r="CD20" i="23" s="1"/>
  <c r="AZ70" i="23"/>
  <c r="AZ50" i="23"/>
  <c r="AZ54" i="23"/>
  <c r="CB72" i="23"/>
  <c r="CB70" i="23"/>
  <c r="CA60" i="23"/>
  <c r="BA63" i="23"/>
  <c r="CB67" i="23"/>
  <c r="CA51" i="23"/>
  <c r="CB52" i="23"/>
  <c r="AY60" i="23"/>
  <c r="CC37" i="23"/>
  <c r="CC53" i="23"/>
  <c r="BA56" i="23"/>
  <c r="CB18" i="23"/>
  <c r="BA33" i="23"/>
  <c r="BB33" i="23" s="1"/>
  <c r="AZ43" i="23"/>
  <c r="CC61" i="23"/>
  <c r="CC38" i="23"/>
  <c r="CB34" i="23"/>
  <c r="CB60" i="23"/>
  <c r="CB71" i="23"/>
  <c r="CA56" i="23"/>
  <c r="CB36" i="23"/>
  <c r="CC35" i="23"/>
  <c r="CD35" i="23" s="1"/>
  <c r="CB65" i="23"/>
  <c r="AY34" i="23"/>
  <c r="BA60" i="23"/>
  <c r="CA53" i="23"/>
  <c r="CC22" i="23"/>
  <c r="CD22" i="23" s="1"/>
  <c r="AZ64" i="23"/>
  <c r="AY71" i="23"/>
  <c r="BA58" i="23"/>
  <c r="CB37" i="23"/>
  <c r="AY72" i="23"/>
  <c r="AY52" i="23"/>
  <c r="CA67" i="23"/>
  <c r="CA44" i="23"/>
  <c r="CC73" i="23"/>
  <c r="CC44" i="23"/>
  <c r="CC46" i="23"/>
  <c r="CC41" i="23"/>
  <c r="CB69" i="23"/>
  <c r="CA18" i="23"/>
  <c r="AY44" i="23"/>
  <c r="AY48" i="23"/>
  <c r="CB44" i="23"/>
  <c r="CB55" i="23"/>
  <c r="AY68" i="23"/>
  <c r="CA54" i="23"/>
  <c r="CC70" i="23"/>
  <c r="AZ49" i="23"/>
  <c r="BA54" i="23"/>
  <c r="AZ56" i="23"/>
  <c r="CA62" i="23"/>
  <c r="AZ72" i="23"/>
  <c r="BA19" i="23"/>
  <c r="BB19" i="23" s="1"/>
  <c r="CA38" i="23"/>
  <c r="CC72" i="23"/>
  <c r="BA71" i="23"/>
  <c r="AZ41" i="23"/>
  <c r="CA69" i="23"/>
  <c r="AZ68" i="23"/>
  <c r="BA55" i="23"/>
  <c r="CB33" i="23"/>
  <c r="AZ33" i="23"/>
  <c r="CA61" i="23"/>
  <c r="CC45" i="23"/>
  <c r="CB59" i="23"/>
  <c r="AY66" i="23"/>
  <c r="CA65" i="23"/>
  <c r="BA50" i="23"/>
  <c r="CA45" i="23"/>
  <c r="CB40" i="23"/>
  <c r="CA47" i="23"/>
  <c r="CC65" i="23"/>
  <c r="AZ47" i="23"/>
  <c r="AZ37" i="23"/>
  <c r="CC56" i="23"/>
  <c r="CA43" i="23"/>
  <c r="BA70" i="23"/>
  <c r="CC40" i="23"/>
  <c r="CA63" i="23"/>
  <c r="BA67" i="23"/>
  <c r="CC54" i="23"/>
  <c r="CA52" i="23"/>
  <c r="AZ18" i="23"/>
  <c r="AY38" i="23"/>
  <c r="CB41" i="23"/>
  <c r="AY18" i="23"/>
  <c r="AY53" i="23"/>
  <c r="AZ40" i="23"/>
  <c r="AZ62" i="23"/>
  <c r="CC39" i="23"/>
  <c r="AZ46" i="23"/>
  <c r="AZ61" i="23"/>
  <c r="CA66" i="23"/>
  <c r="AY39" i="23"/>
  <c r="CB62" i="23"/>
  <c r="AY73" i="23"/>
  <c r="AZ44" i="23"/>
  <c r="AZ51" i="23"/>
  <c r="CB19" i="23"/>
  <c r="CC36" i="23"/>
  <c r="AY65" i="23"/>
  <c r="AY61" i="23"/>
  <c r="BA69" i="23"/>
  <c r="CA20" i="23"/>
  <c r="BA42" i="23"/>
  <c r="CC63" i="23"/>
  <c r="BA47" i="23"/>
  <c r="BA44" i="23"/>
  <c r="BA38" i="23"/>
  <c r="CA48" i="23"/>
  <c r="CB68" i="23"/>
  <c r="AZ65" i="23"/>
  <c r="AZ63" i="23"/>
  <c r="CB50" i="23"/>
  <c r="CB61" i="23"/>
  <c r="CB35" i="23"/>
  <c r="BA52" i="23"/>
  <c r="CC21" i="23"/>
  <c r="CD21" i="23" s="1"/>
  <c r="AZ45" i="23"/>
  <c r="DU17" i="10"/>
  <c r="EJ18" i="10"/>
  <c r="DV16" i="10"/>
  <c r="DT18" i="10"/>
  <c r="DV18" i="10"/>
  <c r="DU18" i="10"/>
  <c r="DS18" i="10"/>
  <c r="EC15" i="10"/>
  <c r="DT16" i="10"/>
  <c r="DR16" i="10"/>
  <c r="DR18" i="10"/>
  <c r="EJ16" i="10"/>
  <c r="DS15" i="10"/>
  <c r="EJ17" i="10"/>
  <c r="DQ15" i="10"/>
  <c r="DS17" i="10"/>
  <c r="DQ17" i="10"/>
  <c r="DR15" i="10"/>
  <c r="DV17" i="10"/>
  <c r="DQ18" i="10"/>
  <c r="DT17" i="10"/>
  <c r="DQ16" i="10"/>
  <c r="DU16" i="10"/>
  <c r="DR17" i="10"/>
  <c r="DU15" i="10"/>
  <c r="DT15" i="10"/>
  <c r="EJ15" i="10"/>
  <c r="DS16" i="10"/>
  <c r="DV15" i="10"/>
  <c r="BV15" i="10"/>
  <c r="BV18" i="10"/>
  <c r="CA17" i="10"/>
  <c r="CA18" i="10"/>
  <c r="BY17" i="10"/>
  <c r="CO15" i="10"/>
  <c r="BW16" i="10"/>
  <c r="BY15" i="10"/>
  <c r="BZ18" i="10"/>
  <c r="CO18" i="10"/>
  <c r="CA16" i="10"/>
  <c r="BX18" i="10"/>
  <c r="BW18" i="10"/>
  <c r="BZ15" i="10"/>
  <c r="BW17" i="10"/>
  <c r="BY18" i="10"/>
  <c r="BX16" i="10"/>
  <c r="BW15" i="10"/>
  <c r="BZ17" i="10"/>
  <c r="CL15" i="10"/>
  <c r="BZ16" i="10"/>
  <c r="BV17" i="10"/>
  <c r="CA15" i="10"/>
  <c r="CO16" i="10"/>
  <c r="BV16" i="10"/>
  <c r="BX15" i="10"/>
  <c r="BY16" i="10"/>
  <c r="BX17" i="10"/>
  <c r="CO17" i="10"/>
  <c r="AL19" i="10" l="1"/>
  <c r="T27" i="10"/>
  <c r="H18" i="10"/>
  <c r="AK17" i="10"/>
  <c r="AP16" i="10"/>
  <c r="AP17" i="10"/>
  <c r="AQ18" i="10"/>
  <c r="AR16" i="10"/>
  <c r="AQ20" i="10"/>
  <c r="Z20" i="10"/>
  <c r="AG19" i="10"/>
  <c r="AE20" i="10"/>
  <c r="AD19" i="10"/>
  <c r="P25" i="10"/>
  <c r="L25" i="10"/>
  <c r="B19" i="10"/>
  <c r="F22" i="10"/>
  <c r="C22" i="10"/>
  <c r="O23" i="10"/>
  <c r="D22" i="10"/>
  <c r="I22" i="10"/>
  <c r="M21" i="10"/>
  <c r="D27" i="10"/>
  <c r="I19" i="10"/>
  <c r="B23" i="10"/>
  <c r="M23" i="10"/>
  <c r="B20" i="10"/>
  <c r="N23" i="10"/>
  <c r="C23" i="10"/>
  <c r="G25" i="10"/>
  <c r="D23" i="10"/>
  <c r="G27" i="10"/>
  <c r="C27" i="10"/>
  <c r="N27" i="10"/>
  <c r="R26" i="10"/>
  <c r="U26" i="10"/>
  <c r="K18" i="10"/>
  <c r="AI17" i="10"/>
  <c r="AQ17" i="10"/>
  <c r="AH17" i="10"/>
  <c r="AI18" i="10"/>
  <c r="AJ16" i="10"/>
  <c r="AR20" i="10"/>
  <c r="AI20" i="10"/>
  <c r="AP19" i="10"/>
  <c r="AK20" i="10"/>
  <c r="AM19" i="10"/>
  <c r="P21" i="10"/>
  <c r="T22" i="10"/>
  <c r="I27" i="10"/>
  <c r="U24" i="10"/>
  <c r="K19" i="10"/>
  <c r="O19" i="10"/>
  <c r="L19" i="10"/>
  <c r="H24" i="10"/>
  <c r="L24" i="10"/>
  <c r="Q24" i="10"/>
  <c r="U23" i="10"/>
  <c r="J20" i="10"/>
  <c r="U20" i="10"/>
  <c r="O27" i="10"/>
  <c r="N19" i="10"/>
  <c r="K20" i="10"/>
  <c r="G21" i="10"/>
  <c r="L20" i="10"/>
  <c r="E26" i="10"/>
  <c r="R27" i="10"/>
  <c r="U27" i="10"/>
  <c r="P26" i="10"/>
  <c r="L27" i="10"/>
  <c r="O18" i="10"/>
  <c r="AN16" i="10"/>
  <c r="AM18" i="10"/>
  <c r="AM16" i="10"/>
  <c r="AN17" i="10"/>
  <c r="AO18" i="10"/>
  <c r="AJ20" i="10"/>
  <c r="AA20" i="10"/>
  <c r="AH19" i="10"/>
  <c r="AS19" i="10"/>
  <c r="AE19" i="10"/>
  <c r="O24" i="10"/>
  <c r="D20" i="10"/>
  <c r="Q22" i="10"/>
  <c r="E22" i="10"/>
  <c r="B24" i="10"/>
  <c r="N25" i="10"/>
  <c r="K24" i="10"/>
  <c r="H20" i="10"/>
  <c r="T21" i="10"/>
  <c r="P23" i="10"/>
  <c r="E21" i="10"/>
  <c r="I23" i="10"/>
  <c r="T23" i="10"/>
  <c r="S27" i="10"/>
  <c r="U25" i="10"/>
  <c r="B25" i="10"/>
  <c r="F23" i="10"/>
  <c r="K25" i="10"/>
  <c r="T26" i="10"/>
  <c r="I26" i="10"/>
  <c r="K26" i="10"/>
  <c r="N26" i="10"/>
  <c r="B26" i="10"/>
  <c r="I18" i="10"/>
  <c r="Q18" i="10"/>
  <c r="AN18" i="10"/>
  <c r="AR17" i="10"/>
  <c r="AR18" i="10"/>
  <c r="AF17" i="10"/>
  <c r="AG18" i="10"/>
  <c r="AB20" i="10"/>
  <c r="AQ19" i="10"/>
  <c r="Z19" i="10"/>
  <c r="AN20" i="10"/>
  <c r="AC20" i="10"/>
  <c r="O20" i="10"/>
  <c r="C25" i="10"/>
  <c r="H25" i="10"/>
  <c r="M19" i="10"/>
  <c r="J21" i="10"/>
  <c r="N21" i="10"/>
  <c r="S21" i="10"/>
  <c r="G23" i="10"/>
  <c r="D19" i="10"/>
  <c r="P19" i="10"/>
  <c r="D24" i="10"/>
  <c r="H23" i="10"/>
  <c r="D21" i="10"/>
  <c r="Q25" i="10"/>
  <c r="E23" i="10"/>
  <c r="J22" i="10"/>
  <c r="F19" i="10"/>
  <c r="S22" i="10"/>
  <c r="K27" i="10"/>
  <c r="G26" i="10"/>
  <c r="B27" i="10"/>
  <c r="E27" i="10"/>
  <c r="N18" i="10"/>
  <c r="P18" i="10"/>
  <c r="AH16" i="10"/>
  <c r="AJ17" i="10"/>
  <c r="AJ18" i="10"/>
  <c r="AK16" i="10"/>
  <c r="AL17" i="10"/>
  <c r="AR19" i="10"/>
  <c r="AI19" i="10"/>
  <c r="AS20" i="10"/>
  <c r="AF20" i="10"/>
  <c r="AK19" i="10"/>
  <c r="N22" i="10"/>
  <c r="K22" i="10"/>
  <c r="H21" i="10"/>
  <c r="D25" i="10"/>
  <c r="M26" i="10"/>
  <c r="M24" i="10"/>
  <c r="C19" i="10"/>
  <c r="G19" i="10"/>
  <c r="C24" i="10"/>
  <c r="Q20" i="10"/>
  <c r="L21" i="10"/>
  <c r="H19" i="10"/>
  <c r="K23" i="10"/>
  <c r="I20" i="10"/>
  <c r="M20" i="10"/>
  <c r="R19" i="10"/>
  <c r="M25" i="10"/>
  <c r="C20" i="10"/>
  <c r="Q26" i="10"/>
  <c r="D26" i="10"/>
  <c r="H27" i="10"/>
  <c r="C28" i="10"/>
  <c r="M18" i="10"/>
  <c r="S18" i="10"/>
  <c r="AL18" i="10"/>
  <c r="AO16" i="10"/>
  <c r="AO17" i="10"/>
  <c r="AP18" i="10"/>
  <c r="AQ16" i="10"/>
  <c r="AJ19" i="10"/>
  <c r="AA19" i="10"/>
  <c r="AO20" i="10"/>
  <c r="AN19" i="10"/>
  <c r="AL20" i="10"/>
  <c r="E25" i="10"/>
  <c r="S19" i="10"/>
  <c r="G24" i="10"/>
  <c r="L22" i="10"/>
  <c r="Q23" i="10"/>
  <c r="U21" i="10"/>
  <c r="Q21" i="10"/>
  <c r="F25" i="10"/>
  <c r="K21" i="10"/>
  <c r="O22" i="10"/>
  <c r="S23" i="10"/>
  <c r="G22" i="10"/>
  <c r="S20" i="10"/>
  <c r="P22" i="10"/>
  <c r="L23" i="10"/>
  <c r="I24" i="10"/>
  <c r="U22" i="10"/>
  <c r="R24" i="10"/>
  <c r="Q27" i="10"/>
  <c r="S26" i="10"/>
  <c r="F27" i="10"/>
  <c r="J26" i="10"/>
  <c r="J18" i="10"/>
  <c r="T18" i="10"/>
  <c r="AF16" i="10"/>
  <c r="AG16" i="10"/>
  <c r="AG17" i="10"/>
  <c r="AH18" i="10"/>
  <c r="AI16" i="10"/>
  <c r="AB19" i="10"/>
  <c r="AP20" i="10"/>
  <c r="AG20" i="10"/>
  <c r="AF19" i="10"/>
  <c r="AD20" i="10"/>
  <c r="M22" i="10"/>
  <c r="J24" i="10"/>
  <c r="G20" i="10"/>
  <c r="T19" i="10"/>
  <c r="P24" i="10"/>
  <c r="E19" i="10"/>
  <c r="R23" i="10"/>
  <c r="F21" i="10"/>
  <c r="J23" i="10"/>
  <c r="N24" i="10"/>
  <c r="C21" i="10"/>
  <c r="F24" i="10"/>
  <c r="J25" i="10"/>
  <c r="O25" i="10"/>
  <c r="T20" i="10"/>
  <c r="Q19" i="10"/>
  <c r="E20" i="10"/>
  <c r="B22" i="10"/>
  <c r="O26" i="10"/>
  <c r="J27" i="10"/>
  <c r="M27" i="10"/>
  <c r="H26" i="10"/>
  <c r="L18" i="10"/>
  <c r="R18" i="10"/>
  <c r="AF18" i="10"/>
  <c r="AK18" i="10"/>
  <c r="AL16" i="10"/>
  <c r="AM17" i="10"/>
  <c r="AC19" i="10"/>
  <c r="AH20" i="10"/>
  <c r="AO19" i="10"/>
  <c r="AM20" i="10"/>
  <c r="I25" i="10"/>
  <c r="U19" i="10"/>
  <c r="R21" i="10"/>
  <c r="I21" i="10"/>
  <c r="S24" i="10"/>
  <c r="P20" i="10"/>
  <c r="T24" i="10"/>
  <c r="B21" i="10"/>
  <c r="E24" i="10"/>
  <c r="R20" i="10"/>
  <c r="N20" i="10"/>
  <c r="R25" i="10"/>
  <c r="F20" i="10"/>
  <c r="R22" i="10"/>
  <c r="O21" i="10"/>
  <c r="S25" i="10"/>
  <c r="H22" i="10"/>
  <c r="T25" i="10"/>
  <c r="J19" i="10"/>
  <c r="L26" i="10"/>
  <c r="P27" i="10"/>
  <c r="C26" i="10"/>
  <c r="F26" i="10"/>
  <c r="O15" i="10"/>
  <c r="I15" i="10"/>
  <c r="S15" i="10"/>
  <c r="H15" i="10"/>
  <c r="R15" i="10"/>
  <c r="M15" i="10"/>
  <c r="K15" i="10"/>
  <c r="P15" i="10"/>
  <c r="L15" i="10"/>
  <c r="Q15" i="10"/>
  <c r="T15" i="10"/>
  <c r="U28" i="10"/>
  <c r="E30" i="10"/>
  <c r="L30" i="10"/>
  <c r="S30" i="10"/>
  <c r="C29" i="10"/>
  <c r="I29" i="10"/>
  <c r="G28" i="10"/>
  <c r="P29" i="10"/>
  <c r="B30" i="10"/>
  <c r="S29" i="10"/>
  <c r="F28" i="10"/>
  <c r="P30" i="10"/>
  <c r="F30" i="10"/>
  <c r="R28" i="10"/>
  <c r="L29" i="10"/>
  <c r="P28" i="10"/>
  <c r="U30" i="10"/>
  <c r="R29" i="10"/>
  <c r="T30" i="10"/>
  <c r="K28" i="10"/>
  <c r="K30" i="10"/>
  <c r="J28" i="10"/>
  <c r="O30" i="10"/>
  <c r="J30" i="10"/>
  <c r="E28" i="10"/>
  <c r="O29" i="10"/>
  <c r="D28" i="10"/>
  <c r="O28" i="10"/>
  <c r="B29" i="10"/>
  <c r="M29" i="10"/>
  <c r="I28" i="10"/>
  <c r="C30" i="10"/>
  <c r="T28" i="10"/>
  <c r="I30" i="10"/>
  <c r="S28" i="10"/>
  <c r="N30" i="10"/>
  <c r="Q29" i="10"/>
  <c r="H29" i="10"/>
  <c r="N28" i="10"/>
  <c r="M30" i="10"/>
  <c r="Q28" i="10"/>
  <c r="D30" i="10"/>
  <c r="E29" i="10"/>
  <c r="T29" i="10"/>
  <c r="R30" i="10"/>
  <c r="M28" i="10"/>
  <c r="H28" i="10"/>
  <c r="K29" i="10"/>
  <c r="G29" i="10"/>
  <c r="J29" i="10"/>
  <c r="U29" i="10"/>
  <c r="H30" i="10"/>
  <c r="Q30" i="10"/>
  <c r="N29" i="10"/>
  <c r="F29" i="10"/>
  <c r="B28" i="10"/>
  <c r="D29" i="10"/>
  <c r="G30" i="10"/>
  <c r="L28" i="10"/>
  <c r="DA37" i="10"/>
  <c r="DI42" i="10"/>
  <c r="AM27" i="10"/>
  <c r="CY29" i="10"/>
  <c r="DG32" i="10"/>
  <c r="DL33" i="10"/>
  <c r="DE81" i="10"/>
  <c r="CY48" i="10"/>
  <c r="DC25" i="10"/>
  <c r="DG74" i="10"/>
  <c r="DJ35" i="10"/>
  <c r="DK95" i="10"/>
  <c r="CY89" i="10"/>
  <c r="CU81" i="10"/>
  <c r="DA69" i="10"/>
  <c r="CX67" i="10"/>
  <c r="DJ65" i="10"/>
  <c r="DI58" i="10"/>
  <c r="CU54" i="10"/>
  <c r="DG52" i="10"/>
  <c r="DA40" i="10"/>
  <c r="DL45" i="10"/>
  <c r="DG42" i="10"/>
  <c r="DJ37" i="10"/>
  <c r="CS33" i="10"/>
  <c r="DK33" i="10"/>
  <c r="CU28" i="10"/>
  <c r="CY99" i="10"/>
  <c r="DL21" i="10"/>
  <c r="DJ20" i="10"/>
  <c r="DD92" i="10"/>
  <c r="CT93" i="10"/>
  <c r="CZ90" i="10"/>
  <c r="DF80" i="10"/>
  <c r="DK88" i="10"/>
  <c r="DA68" i="10"/>
  <c r="DC77" i="10"/>
  <c r="CS77" i="10"/>
  <c r="DI69" i="10"/>
  <c r="DE61" i="10"/>
  <c r="CU62" i="10"/>
  <c r="DI60" i="10"/>
  <c r="DL51" i="10"/>
  <c r="DF58" i="10"/>
  <c r="DI51" i="10"/>
  <c r="DB46" i="10"/>
  <c r="CS45" i="10"/>
  <c r="CX40" i="10"/>
  <c r="CU40" i="10"/>
  <c r="CT35" i="10"/>
  <c r="DL35" i="10"/>
  <c r="DL30" i="10"/>
  <c r="DH22" i="10"/>
  <c r="CW20" i="10"/>
  <c r="CU19" i="10"/>
  <c r="CY98" i="10"/>
  <c r="DK89" i="10"/>
  <c r="DI90" i="10"/>
  <c r="CX90" i="10"/>
  <c r="DL84" i="10"/>
  <c r="DB85" i="10"/>
  <c r="DH85" i="10"/>
  <c r="CT74" i="10"/>
  <c r="DH70" i="10"/>
  <c r="CW71" i="10"/>
  <c r="CY58" i="10"/>
  <c r="DG59" i="10"/>
  <c r="CY61" i="10"/>
  <c r="DH58" i="10"/>
  <c r="CT54" i="10"/>
  <c r="CX50" i="10"/>
  <c r="CU45" i="10"/>
  <c r="DB44" i="10"/>
  <c r="DE38" i="10"/>
  <c r="CZ32" i="10"/>
  <c r="DF35" i="10"/>
  <c r="CY27" i="10"/>
  <c r="CT27" i="10"/>
  <c r="DF21" i="10"/>
  <c r="CX97" i="10"/>
  <c r="DA25" i="10"/>
  <c r="DC97" i="10"/>
  <c r="DA98" i="10"/>
  <c r="DG91" i="10"/>
  <c r="DE83" i="10"/>
  <c r="DK82" i="10"/>
  <c r="DA83" i="10"/>
  <c r="DC71" i="10"/>
  <c r="CS71" i="10"/>
  <c r="CX72" i="10"/>
  <c r="DL66" i="10"/>
  <c r="DB67" i="10"/>
  <c r="CZ63" i="10"/>
  <c r="DE53" i="10"/>
  <c r="DE55" i="10"/>
  <c r="DH50" i="10"/>
  <c r="DA45" i="10"/>
  <c r="CW42" i="10"/>
  <c r="CY45" i="10"/>
  <c r="DB39" i="10"/>
  <c r="DI34" i="10"/>
  <c r="DC35" i="10"/>
  <c r="DK29" i="10"/>
  <c r="DG20" i="10"/>
  <c r="DD23" i="10"/>
  <c r="DB22" i="10"/>
  <c r="CV94" i="10"/>
  <c r="DJ94" i="10"/>
  <c r="DH92" i="10"/>
  <c r="CX83" i="10"/>
  <c r="CW78" i="10"/>
  <c r="DB79" i="10"/>
  <c r="DC69" i="10"/>
  <c r="DI78" i="10"/>
  <c r="CY72" i="10"/>
  <c r="CW64" i="10"/>
  <c r="DK63" i="10"/>
  <c r="DA62" i="10"/>
  <c r="DK55" i="10"/>
  <c r="DK54" i="10"/>
  <c r="DA53" i="10"/>
  <c r="CT48" i="10"/>
  <c r="DE47" i="10"/>
  <c r="DA42" i="10"/>
  <c r="DL36" i="10"/>
  <c r="CY36" i="10"/>
  <c r="CW32" i="10"/>
  <c r="CW28" i="10"/>
  <c r="CS26" i="10"/>
  <c r="DE22" i="10"/>
  <c r="DK20" i="10"/>
  <c r="DA19" i="10"/>
  <c r="DC91" i="10"/>
  <c r="DA92" i="10"/>
  <c r="DF92" i="10"/>
  <c r="DD86" i="10"/>
  <c r="DB84" i="10"/>
  <c r="DK78" i="10"/>
  <c r="DA70" i="10"/>
  <c r="DF69" i="10"/>
  <c r="DC63" i="10"/>
  <c r="CZ62" i="10"/>
  <c r="CZ57" i="10"/>
  <c r="CS53" i="10"/>
  <c r="CW47" i="10"/>
  <c r="DD36" i="10"/>
  <c r="DE31" i="10"/>
  <c r="DL90" i="10"/>
  <c r="CY81" i="10"/>
  <c r="CU87" i="10"/>
  <c r="DK75" i="10"/>
  <c r="DF78" i="10"/>
  <c r="DC60" i="10"/>
  <c r="DJ58" i="10"/>
  <c r="CS50" i="10"/>
  <c r="DG40" i="10"/>
  <c r="DB33" i="10"/>
  <c r="DB28" i="10"/>
  <c r="AS25" i="10"/>
  <c r="AR21" i="10"/>
  <c r="AH99" i="10"/>
  <c r="AA21" i="10"/>
  <c r="AH97" i="10"/>
  <c r="AK21" i="10"/>
  <c r="AN24" i="10"/>
  <c r="AQ98" i="10"/>
  <c r="AD23" i="10"/>
  <c r="Z91" i="10"/>
  <c r="AG89" i="10"/>
  <c r="AN90" i="10"/>
  <c r="AM92" i="10"/>
  <c r="AD94" i="10"/>
  <c r="AK94" i="10"/>
  <c r="AH78" i="10"/>
  <c r="AA97" i="10"/>
  <c r="AH87" i="10"/>
  <c r="AN80" i="10"/>
  <c r="AC85" i="10"/>
  <c r="AI69" i="10"/>
  <c r="AI61" i="10"/>
  <c r="AA62" i="10"/>
  <c r="AG69" i="10"/>
  <c r="AE60" i="10"/>
  <c r="AR64" i="10"/>
  <c r="AS57" i="10"/>
  <c r="AN51" i="10"/>
  <c r="AO50" i="10"/>
  <c r="AI50" i="10"/>
  <c r="AG41" i="10"/>
  <c r="AI43" i="10"/>
  <c r="AS40" i="10"/>
  <c r="AB33" i="10"/>
  <c r="AK29" i="10"/>
  <c r="AO27" i="10"/>
  <c r="DE57" i="10"/>
  <c r="CZ30" i="10"/>
  <c r="CU23" i="10"/>
  <c r="CW46" i="10"/>
  <c r="CX81" i="10"/>
  <c r="DG53" i="10"/>
  <c r="DE20" i="10"/>
  <c r="DI98" i="10"/>
  <c r="CV20" i="10"/>
  <c r="DK98" i="10"/>
  <c r="CZ61" i="10"/>
  <c r="DG23" i="10"/>
  <c r="DJ83" i="10"/>
  <c r="DK44" i="10"/>
  <c r="DA61" i="10"/>
  <c r="CX19" i="10"/>
  <c r="DI96" i="10"/>
  <c r="DH60" i="10"/>
  <c r="DC20" i="10"/>
  <c r="DA87" i="10"/>
  <c r="DF55" i="10"/>
  <c r="DL28" i="10"/>
  <c r="CY87" i="10"/>
  <c r="CV68" i="10"/>
  <c r="CS40" i="10"/>
  <c r="DH97" i="10"/>
  <c r="DC81" i="10"/>
  <c r="CY49" i="10"/>
  <c r="CU34" i="10"/>
  <c r="DD98" i="10"/>
  <c r="CZ76" i="10"/>
  <c r="DH46" i="10"/>
  <c r="CX20" i="10"/>
  <c r="DF91" i="10"/>
  <c r="DJ60" i="10"/>
  <c r="DA36" i="10"/>
  <c r="CT24" i="10"/>
  <c r="CZ83" i="10"/>
  <c r="DB52" i="10"/>
  <c r="DA30" i="10"/>
  <c r="DB96" i="10"/>
  <c r="DE66" i="10"/>
  <c r="CX36" i="10"/>
  <c r="DD22" i="10"/>
  <c r="DD70" i="10"/>
  <c r="DD54" i="10"/>
  <c r="DH27" i="10"/>
  <c r="CW25" i="10"/>
  <c r="DC22" i="10"/>
  <c r="CS21" i="10"/>
  <c r="CU93" i="10"/>
  <c r="CS94" i="10"/>
  <c r="CX95" i="10"/>
  <c r="DL70" i="10"/>
  <c r="DL72" i="10"/>
  <c r="CS79" i="10"/>
  <c r="DB77" i="10"/>
  <c r="DH75" i="10"/>
  <c r="CW76" i="10"/>
  <c r="DD62" i="10"/>
  <c r="CT63" i="10"/>
  <c r="CY66" i="10"/>
  <c r="CS56" i="10"/>
  <c r="DC51" i="10"/>
  <c r="DK41" i="10"/>
  <c r="CZ46" i="10"/>
  <c r="CV43" i="10"/>
  <c r="CX42" i="10"/>
  <c r="DI38" i="10"/>
  <c r="DG35" i="10"/>
  <c r="CU31" i="10"/>
  <c r="DB30" i="10"/>
  <c r="CZ99" i="10"/>
  <c r="CV19" i="10"/>
  <c r="CT99" i="10"/>
  <c r="DL89" i="10"/>
  <c r="DB90" i="10"/>
  <c r="DG96" i="10"/>
  <c r="DE88" i="10"/>
  <c r="CU86" i="10"/>
  <c r="DI86" i="10"/>
  <c r="DK74" i="10"/>
  <c r="DA74" i="10"/>
  <c r="CX77" i="10"/>
  <c r="CV55" i="10"/>
  <c r="CS59" i="10"/>
  <c r="CZ68" i="10"/>
  <c r="DJ57" i="10"/>
  <c r="DI54" i="10"/>
  <c r="DC47" i="10"/>
  <c r="CS49" i="10"/>
  <c r="CV46" i="10"/>
  <c r="DH43" i="10"/>
  <c r="DC37" i="10"/>
  <c r="DB32" i="10"/>
  <c r="CV33" i="10"/>
  <c r="CV28" i="10"/>
  <c r="DG25" i="10"/>
  <c r="CY84" i="10"/>
  <c r="DJ25" i="10"/>
  <c r="DD97" i="10"/>
  <c r="DD75" i="10"/>
  <c r="CY80" i="10"/>
  <c r="CX88" i="10"/>
  <c r="CV82" i="10"/>
  <c r="DJ82" i="10"/>
  <c r="DH81" i="10"/>
  <c r="DB71" i="10"/>
  <c r="CY77" i="10"/>
  <c r="CW69" i="10"/>
  <c r="CU67" i="10"/>
  <c r="DI65" i="10"/>
  <c r="CU59" i="10"/>
  <c r="DL54" i="10"/>
  <c r="DB51" i="10"/>
  <c r="DE50" i="10"/>
  <c r="CX47" i="10"/>
  <c r="DJ41" i="10"/>
  <c r="CV40" i="10"/>
  <c r="CZ37" i="10"/>
  <c r="DF31" i="10"/>
  <c r="CX28" i="10"/>
  <c r="DA29" i="10"/>
  <c r="DG98" i="10"/>
  <c r="CU24" i="10"/>
  <c r="DI22" i="10"/>
  <c r="DK94" i="10"/>
  <c r="DI95" i="10"/>
  <c r="DG83" i="10"/>
  <c r="DE79" i="10"/>
  <c r="CU80" i="10"/>
  <c r="DI80" i="10"/>
  <c r="CX65" i="10"/>
  <c r="CZ78" i="10"/>
  <c r="CX62" i="10"/>
  <c r="CV64" i="10"/>
  <c r="DJ64" i="10"/>
  <c r="DE54" i="10"/>
  <c r="DI57" i="10"/>
  <c r="CU53" i="10"/>
  <c r="CY51" i="10"/>
  <c r="DH48" i="10"/>
  <c r="DL44" i="10"/>
  <c r="CY41" i="10"/>
  <c r="DJ36" i="10"/>
  <c r="CS32" i="10"/>
  <c r="DK32" i="10"/>
  <c r="CU27" i="10"/>
  <c r="CW97" i="10"/>
  <c r="DL20" i="10"/>
  <c r="DJ19" i="10"/>
  <c r="DD91" i="10"/>
  <c r="CT92" i="10"/>
  <c r="CY88" i="10"/>
  <c r="CX79" i="10"/>
  <c r="DK87" i="10"/>
  <c r="DA88" i="10"/>
  <c r="DC76" i="10"/>
  <c r="CS76" i="10"/>
  <c r="DF62" i="10"/>
  <c r="CW60" i="10"/>
  <c r="CU61" i="10"/>
  <c r="DE59" i="10"/>
  <c r="DB59" i="10"/>
  <c r="CX57" i="10"/>
  <c r="DI50" i="10"/>
  <c r="DA44" i="10"/>
  <c r="DL47" i="10"/>
  <c r="CX37" i="10"/>
  <c r="CU39" i="10"/>
  <c r="CT34" i="10"/>
  <c r="DL34" i="10"/>
  <c r="DL29" i="10"/>
  <c r="DH24" i="10"/>
  <c r="DE99" i="10"/>
  <c r="CU99" i="10"/>
  <c r="CW91" i="10"/>
  <c r="DD88" i="10"/>
  <c r="DI89" i="10"/>
  <c r="DJ88" i="10"/>
  <c r="DL83" i="10"/>
  <c r="DJ81" i="10"/>
  <c r="DC73" i="10"/>
  <c r="CZ77" i="10"/>
  <c r="DE67" i="10"/>
  <c r="DB69" i="10"/>
  <c r="DG67" i="10"/>
  <c r="CV52" i="10"/>
  <c r="DH53" i="10"/>
  <c r="CW45" i="10"/>
  <c r="CU36" i="10"/>
  <c r="DL31" i="10"/>
  <c r="DC96" i="10"/>
  <c r="CY90" i="10"/>
  <c r="DK81" i="10"/>
  <c r="DC70" i="10"/>
  <c r="DF70" i="10"/>
  <c r="DB66" i="10"/>
  <c r="CV50" i="10"/>
  <c r="DC48" i="10"/>
  <c r="CV41" i="10"/>
  <c r="DI33" i="10"/>
  <c r="AC23" i="10"/>
  <c r="AB21" i="10"/>
  <c r="AK97" i="10"/>
  <c r="AH95" i="10"/>
  <c r="AN22" i="10"/>
  <c r="AH90" i="10"/>
  <c r="AK99" i="10"/>
  <c r="AD21" i="10"/>
  <c r="AG98" i="10"/>
  <c r="AR87" i="10"/>
  <c r="AN89" i="10"/>
  <c r="AM90" i="10"/>
  <c r="AD93" i="10"/>
  <c r="AS93" i="10"/>
  <c r="AR97" i="10"/>
  <c r="AI94" i="10"/>
  <c r="AP84" i="10"/>
  <c r="AE88" i="10"/>
  <c r="AK82" i="10"/>
  <c r="AL77" i="10"/>
  <c r="AR75" i="10"/>
  <c r="AP75" i="10"/>
  <c r="AG65" i="10"/>
  <c r="AL65" i="10"/>
  <c r="AB62" i="10"/>
  <c r="AC55" i="10"/>
  <c r="AM52" i="10"/>
  <c r="AN50" i="10"/>
  <c r="AQ47" i="10"/>
  <c r="AM42" i="10"/>
  <c r="AH41" i="10"/>
  <c r="AC38" i="10"/>
  <c r="AQ35" i="10"/>
  <c r="AR29" i="10"/>
  <c r="AN29" i="10"/>
  <c r="CU20" i="10"/>
  <c r="DF98" i="10"/>
  <c r="DA24" i="10"/>
  <c r="CW36" i="10"/>
  <c r="DE30" i="10"/>
  <c r="CT21" i="10"/>
  <c r="DK77" i="10"/>
  <c r="CS52" i="10"/>
  <c r="DB35" i="10"/>
  <c r="CU90" i="10"/>
  <c r="CV59" i="10"/>
  <c r="CW84" i="10"/>
  <c r="DK86" i="10"/>
  <c r="CW44" i="10"/>
  <c r="CZ19" i="10"/>
  <c r="CV60" i="10"/>
  <c r="DF29" i="10"/>
  <c r="DF81" i="10"/>
  <c r="CU25" i="10"/>
  <c r="CW81" i="10"/>
  <c r="DG69" i="10"/>
  <c r="CT19" i="10"/>
  <c r="DC75" i="10"/>
  <c r="DL49" i="10"/>
  <c r="DH88" i="10"/>
  <c r="DG93" i="10"/>
  <c r="DJ68" i="10"/>
  <c r="DJ40" i="10"/>
  <c r="DB98" i="10"/>
  <c r="CS82" i="10"/>
  <c r="DC54" i="10"/>
  <c r="DC28" i="10"/>
  <c r="DC93" i="10"/>
  <c r="DE76" i="10"/>
  <c r="DD43" i="10"/>
  <c r="DD25" i="10"/>
  <c r="DL85" i="10"/>
  <c r="DG62" i="10"/>
  <c r="CY32" i="10"/>
  <c r="CS24" i="10"/>
  <c r="DB72" i="10"/>
  <c r="CW52" i="10"/>
  <c r="DG19" i="10"/>
  <c r="CZ95" i="10"/>
  <c r="DC65" i="10"/>
  <c r="DD38" i="10"/>
  <c r="DK22" i="10"/>
  <c r="DD72" i="10"/>
  <c r="DF59" i="10"/>
  <c r="DE26" i="10"/>
  <c r="CW21" i="10"/>
  <c r="DK19" i="10"/>
  <c r="DA99" i="10"/>
  <c r="DC90" i="10"/>
  <c r="DA91" i="10"/>
  <c r="CX91" i="10"/>
  <c r="DD85" i="10"/>
  <c r="CT86" i="10"/>
  <c r="DH86" i="10"/>
  <c r="DJ74" i="10"/>
  <c r="DH71" i="10"/>
  <c r="CW72" i="10"/>
  <c r="DL59" i="10"/>
  <c r="DB60" i="10"/>
  <c r="CY62" i="10"/>
  <c r="DH59" i="10"/>
  <c r="DJ54" i="10"/>
  <c r="CX51" i="10"/>
  <c r="CY46" i="10"/>
  <c r="CX39" i="10"/>
  <c r="DE39" i="10"/>
  <c r="CS36" i="10"/>
  <c r="DG31" i="10"/>
  <c r="CY28" i="10"/>
  <c r="DJ27" i="10"/>
  <c r="DF22" i="10"/>
  <c r="CZ20" i="10"/>
  <c r="DJ98" i="10"/>
  <c r="CU98" i="10"/>
  <c r="CY79" i="10"/>
  <c r="DG92" i="10"/>
  <c r="DE84" i="10"/>
  <c r="DC83" i="10"/>
  <c r="CS84" i="10"/>
  <c r="CU72" i="10"/>
  <c r="DI71" i="10"/>
  <c r="CX73" i="10"/>
  <c r="DD67" i="10"/>
  <c r="CT68" i="10"/>
  <c r="CZ64" i="10"/>
  <c r="CT55" i="10"/>
  <c r="DE56" i="10"/>
  <c r="DH51" i="10"/>
  <c r="DA46" i="10"/>
  <c r="CW43" i="10"/>
  <c r="CX38" i="10"/>
  <c r="CT40" i="10"/>
  <c r="DA35" i="10"/>
  <c r="CZ27" i="10"/>
  <c r="DC30" i="10"/>
  <c r="DG21" i="10"/>
  <c r="CV24" i="10"/>
  <c r="CT23" i="10"/>
  <c r="DL94" i="10"/>
  <c r="DB95" i="10"/>
  <c r="DH93" i="10"/>
  <c r="CX84" i="10"/>
  <c r="DD79" i="10"/>
  <c r="CT80" i="10"/>
  <c r="DD74" i="10"/>
  <c r="CX66" i="10"/>
  <c r="CY73" i="10"/>
  <c r="CW65" i="10"/>
  <c r="DC64" i="10"/>
  <c r="CS63" i="10"/>
  <c r="DC56" i="10"/>
  <c r="DG55" i="10"/>
  <c r="DC46" i="10"/>
  <c r="DJ48" i="10"/>
  <c r="DE48" i="10"/>
  <c r="CS43" i="10"/>
  <c r="DD37" i="10"/>
  <c r="CY37" i="10"/>
  <c r="CW33" i="10"/>
  <c r="CW29" i="10"/>
  <c r="DI26" i="10"/>
  <c r="DE23" i="10"/>
  <c r="DC21" i="10"/>
  <c r="CS20" i="10"/>
  <c r="CU92" i="10"/>
  <c r="CS93" i="10"/>
  <c r="DF93" i="10"/>
  <c r="CV87" i="10"/>
  <c r="DJ87" i="10"/>
  <c r="DD73" i="10"/>
  <c r="DB76" i="10"/>
  <c r="CZ74" i="10"/>
  <c r="DE74" i="10"/>
  <c r="DD61" i="10"/>
  <c r="CT62" i="10"/>
  <c r="DG64" i="10"/>
  <c r="CS55" i="10"/>
  <c r="DC50" i="10"/>
  <c r="DF53" i="10"/>
  <c r="DC43" i="10"/>
  <c r="CV42" i="10"/>
  <c r="DI40" i="10"/>
  <c r="DI37" i="10"/>
  <c r="CY34" i="10"/>
  <c r="DG30" i="10"/>
  <c r="DB29" i="10"/>
  <c r="CX25" i="10"/>
  <c r="CV99" i="10"/>
  <c r="DE91" i="10"/>
  <c r="DG88" i="10"/>
  <c r="DB89" i="10"/>
  <c r="CY95" i="10"/>
  <c r="CW87" i="10"/>
  <c r="CU85" i="10"/>
  <c r="DI85" i="10"/>
  <c r="DK73" i="10"/>
  <c r="DA73" i="10"/>
  <c r="DF75" i="10"/>
  <c r="CV69" i="10"/>
  <c r="DJ69" i="10"/>
  <c r="DH66" i="10"/>
  <c r="DJ56" i="10"/>
  <c r="DC45" i="10"/>
  <c r="CZ54" i="10"/>
  <c r="CS48" i="10"/>
  <c r="DE45" i="10"/>
  <c r="CZ42" i="10"/>
  <c r="DC36" i="10"/>
  <c r="DB31" i="10"/>
  <c r="CV32" i="10"/>
  <c r="CV27" i="10"/>
  <c r="CY24" i="10"/>
  <c r="DL25" i="10"/>
  <c r="DJ24" i="10"/>
  <c r="DD96" i="10"/>
  <c r="CT97" i="10"/>
  <c r="CZ96" i="10"/>
  <c r="DF86" i="10"/>
  <c r="CV81" i="10"/>
  <c r="CT79" i="10"/>
  <c r="DK70" i="10"/>
  <c r="CU69" i="10"/>
  <c r="DE63" i="10"/>
  <c r="DJ66" i="10"/>
  <c r="DA59" i="10"/>
  <c r="CV54" i="10"/>
  <c r="CY50" i="10"/>
  <c r="CV44" i="10"/>
  <c r="CT36" i="10"/>
  <c r="CU32" i="10"/>
  <c r="CU91" i="10"/>
  <c r="CX92" i="10"/>
  <c r="DJ86" i="10"/>
  <c r="DB75" i="10"/>
  <c r="CW73" i="10"/>
  <c r="CT61" i="10"/>
  <c r="DD52" i="10"/>
  <c r="CX52" i="10"/>
  <c r="CZ45" i="10"/>
  <c r="AS21" i="10"/>
  <c r="AP25" i="10"/>
  <c r="AG25" i="10"/>
  <c r="Z98" i="10"/>
  <c r="AN21" i="10"/>
  <c r="AM24" i="10"/>
  <c r="AH91" i="10"/>
  <c r="AG97" i="10"/>
  <c r="AN98" i="10"/>
  <c r="AJ88" i="10"/>
  <c r="AM89" i="10"/>
  <c r="AD91" i="10"/>
  <c r="AC93" i="10"/>
  <c r="AB97" i="10"/>
  <c r="AQ91" i="10"/>
  <c r="Z82" i="10"/>
  <c r="AE84" i="10"/>
  <c r="AP79" i="10"/>
  <c r="AL73" i="10"/>
  <c r="AB73" i="10"/>
  <c r="Z73" i="10"/>
  <c r="AG61" i="10"/>
  <c r="AL61" i="10"/>
  <c r="AO55" i="10"/>
  <c r="AB57" i="10"/>
  <c r="AL54" i="10"/>
  <c r="AM47" i="10"/>
  <c r="AQ37" i="10"/>
  <c r="AD44" i="10"/>
  <c r="AP38" i="10"/>
  <c r="AR39" i="10"/>
  <c r="AA33" i="10"/>
  <c r="AB27" i="10"/>
  <c r="AM31" i="10"/>
  <c r="CT91" i="10"/>
  <c r="CX70" i="10"/>
  <c r="DF51" i="10"/>
  <c r="DG70" i="10"/>
  <c r="DH90" i="10"/>
  <c r="CY70" i="10"/>
  <c r="DI45" i="10"/>
  <c r="CZ25" i="10"/>
  <c r="CV85" i="10"/>
  <c r="DE71" i="10"/>
  <c r="DF50" i="10"/>
  <c r="DA71" i="10"/>
  <c r="CX74" i="10"/>
  <c r="DA33" i="10"/>
  <c r="DI91" i="10"/>
  <c r="CZ56" i="10"/>
  <c r="DE25" i="10"/>
  <c r="DI23" i="10"/>
  <c r="CV65" i="10"/>
  <c r="BQ85" i="10"/>
  <c r="BE89" i="10"/>
  <c r="BP92" i="10"/>
  <c r="BO93" i="10"/>
  <c r="BB92" i="10"/>
  <c r="BA98" i="10"/>
  <c r="BQ96" i="10"/>
  <c r="BC24" i="10"/>
  <c r="BI26" i="10"/>
  <c r="BI40" i="10"/>
  <c r="BA48" i="10"/>
  <c r="AZ52" i="10"/>
  <c r="BG68" i="10"/>
  <c r="BN79" i="10"/>
  <c r="AY40" i="10"/>
  <c r="AY68" i="10"/>
  <c r="BD96" i="10"/>
  <c r="BO40" i="10"/>
  <c r="BO68" i="10"/>
  <c r="BD97" i="10"/>
  <c r="AX37" i="10"/>
  <c r="AY61" i="10"/>
  <c r="BC97" i="10"/>
  <c r="BK43" i="10"/>
  <c r="BI64" i="10"/>
  <c r="BF96" i="10"/>
  <c r="BI50" i="10"/>
  <c r="BG82" i="10"/>
  <c r="BI71" i="10"/>
  <c r="BG96" i="10"/>
  <c r="BQ89" i="10"/>
  <c r="BQ32" i="10"/>
  <c r="BH55" i="10"/>
  <c r="AZ88" i="10"/>
  <c r="BI33" i="10"/>
  <c r="AZ56" i="10"/>
  <c r="BP88" i="10"/>
  <c r="BL31" i="10"/>
  <c r="BN54" i="10"/>
  <c r="BA29" i="10"/>
  <c r="BM41" i="10"/>
  <c r="AX49" i="10"/>
  <c r="AZ47" i="10"/>
  <c r="BB47" i="10"/>
  <c r="BL73" i="10"/>
  <c r="BQ93" i="10"/>
  <c r="BB48" i="10"/>
  <c r="BL74" i="10"/>
  <c r="BI94" i="10"/>
  <c r="BB44" i="10"/>
  <c r="BK74" i="10"/>
  <c r="BP97" i="10"/>
  <c r="BM88" i="10"/>
  <c r="BI82" i="10"/>
  <c r="BN92" i="10"/>
  <c r="AZ90" i="10"/>
  <c r="BJ32" i="10"/>
  <c r="BQ58" i="10"/>
  <c r="BQ82" i="10"/>
  <c r="BJ33" i="10"/>
  <c r="BN59" i="10"/>
  <c r="BI83" i="10"/>
  <c r="BP36" i="10"/>
  <c r="BP48" i="10"/>
  <c r="AZ37" i="10"/>
  <c r="BL46" i="10"/>
  <c r="BG59" i="10"/>
  <c r="AX67" i="10"/>
  <c r="BG45" i="10"/>
  <c r="BB70" i="10"/>
  <c r="BO88" i="10"/>
  <c r="BC37" i="10"/>
  <c r="BB71" i="10"/>
  <c r="BH89" i="10"/>
  <c r="BF41" i="10"/>
  <c r="BJ61" i="10"/>
  <c r="AY93" i="10"/>
  <c r="BB49" i="10"/>
  <c r="BL75" i="10"/>
  <c r="BI28" i="10"/>
  <c r="BK57" i="10"/>
  <c r="BG60" i="10"/>
  <c r="BK65" i="10"/>
  <c r="AY81" i="10"/>
  <c r="BL83" i="10"/>
  <c r="BK34" i="10"/>
  <c r="BL66" i="10"/>
  <c r="BA71" i="10"/>
  <c r="BI23" i="10"/>
  <c r="BH30" i="10"/>
  <c r="BF98" i="10"/>
  <c r="BG70" i="10"/>
  <c r="BD44" i="10"/>
  <c r="AY76" i="10"/>
  <c r="BL44" i="10"/>
  <c r="BN70" i="10"/>
  <c r="BA47" i="10"/>
  <c r="BC64" i="10"/>
  <c r="BI90" i="10"/>
  <c r="AZ66" i="10"/>
  <c r="BK76" i="10"/>
  <c r="BL33" i="10"/>
  <c r="BJ92" i="10"/>
  <c r="BF86" i="10"/>
  <c r="BC47" i="10"/>
  <c r="BN86" i="10"/>
  <c r="BK47" i="10"/>
  <c r="BP72" i="10"/>
  <c r="BG47" i="10"/>
  <c r="BL59" i="10"/>
  <c r="BG22" i="10"/>
  <c r="BE52" i="10"/>
  <c r="BD30" i="10"/>
  <c r="BQ45" i="10"/>
  <c r="BC32" i="10"/>
  <c r="BB83" i="10"/>
  <c r="BM53" i="10"/>
  <c r="BQ86" i="10"/>
  <c r="BE54" i="10"/>
  <c r="BN30" i="10"/>
  <c r="AY52" i="10"/>
  <c r="BJ78" i="10"/>
  <c r="BJ91" i="10"/>
  <c r="BO58" i="10"/>
  <c r="BE36" i="10"/>
  <c r="BG26" i="10"/>
  <c r="AY83" i="10"/>
  <c r="BC38" i="10"/>
  <c r="BG83" i="10"/>
  <c r="BM49" i="10"/>
  <c r="AZ78" i="10"/>
  <c r="BQ50" i="10"/>
  <c r="AY74" i="10"/>
  <c r="BE97" i="10"/>
  <c r="AX85" i="10"/>
  <c r="BN19" i="10"/>
  <c r="BD89" i="10"/>
  <c r="BC69" i="10"/>
  <c r="AZ38" i="10"/>
  <c r="AX73" i="10"/>
  <c r="BE32" i="10"/>
  <c r="BD76" i="10"/>
  <c r="BK41" i="10"/>
  <c r="BB73" i="10"/>
  <c r="BP90" i="10"/>
  <c r="BC63" i="10"/>
  <c r="BE93" i="10"/>
  <c r="BD27" i="10"/>
  <c r="AX23" i="10"/>
  <c r="BQ70" i="10"/>
  <c r="BQ43" i="10"/>
  <c r="BE82" i="10"/>
  <c r="AZ41" i="10"/>
  <c r="BO73" i="10"/>
  <c r="BE46" i="10"/>
  <c r="BN38" i="10"/>
  <c r="BN46" i="10"/>
  <c r="BH40" i="10"/>
  <c r="BC93" i="10"/>
  <c r="AZ51" i="10"/>
  <c r="BK83" i="10"/>
  <c r="AZ54" i="10"/>
  <c r="BH29" i="10"/>
  <c r="BJ55" i="10"/>
  <c r="AX82" i="10"/>
  <c r="BJ89" i="10"/>
  <c r="BJ30" i="10"/>
  <c r="BM51" i="10"/>
  <c r="AY57" i="10"/>
  <c r="AY49" i="10"/>
  <c r="BG98" i="10"/>
  <c r="BA52" i="10"/>
  <c r="BN93" i="10"/>
  <c r="AZ57" i="10"/>
  <c r="AZ22" i="10"/>
  <c r="BJ80" i="10"/>
  <c r="BM65" i="10"/>
  <c r="AY79" i="10"/>
  <c r="BL42" i="10"/>
  <c r="AX65" i="10"/>
  <c r="BG86" i="10"/>
  <c r="BI19" i="10"/>
  <c r="BQ98" i="10"/>
  <c r="BJ93" i="10"/>
  <c r="BA25" i="10"/>
  <c r="BQ25" i="10"/>
  <c r="BB53" i="10"/>
  <c r="AY63" i="10"/>
  <c r="BD73" i="10"/>
  <c r="BC22" i="10"/>
  <c r="BO27" i="10"/>
  <c r="BG35" i="10"/>
  <c r="BQ44" i="10"/>
  <c r="BM47" i="10"/>
  <c r="BH65" i="10"/>
  <c r="BJ24" i="10"/>
  <c r="BL23" i="10"/>
  <c r="BQ35" i="10"/>
  <c r="BA41" i="10"/>
  <c r="BQ74" i="10"/>
  <c r="BL90" i="10"/>
  <c r="BO98" i="10"/>
  <c r="BI22" i="10"/>
  <c r="BK21" i="10"/>
  <c r="AX31" i="10"/>
  <c r="BO34" i="10"/>
  <c r="BJ20" i="10"/>
  <c r="AZ48" i="10"/>
  <c r="BN58" i="10"/>
  <c r="BE21" i="10"/>
  <c r="BH23" i="10"/>
  <c r="BK19" i="10"/>
  <c r="BK24" i="10"/>
  <c r="BA33" i="10"/>
  <c r="BJ38" i="10"/>
  <c r="BL50" i="10"/>
  <c r="BN69" i="10"/>
  <c r="BD41" i="10"/>
  <c r="BI68" i="10"/>
  <c r="BG89" i="10"/>
  <c r="BE42" i="10"/>
  <c r="BA69" i="10"/>
  <c r="AY90" i="10"/>
  <c r="BJ40" i="10"/>
  <c r="BI61" i="10"/>
  <c r="BF93" i="10"/>
  <c r="BK40" i="10"/>
  <c r="BC71" i="10"/>
  <c r="BO29" i="10"/>
  <c r="BH51" i="10"/>
  <c r="BJ74" i="10"/>
  <c r="AZ76" i="10"/>
  <c r="BI72" i="10"/>
  <c r="BC95" i="10"/>
  <c r="BG32" i="10"/>
  <c r="BQ56" i="10"/>
  <c r="BK81" i="10"/>
  <c r="AY33" i="10"/>
  <c r="AX60" i="10"/>
  <c r="BK82" i="10"/>
  <c r="BD34" i="10"/>
  <c r="BK20" i="10"/>
  <c r="BJ22" i="10"/>
  <c r="BM23" i="10"/>
  <c r="AX35" i="10"/>
  <c r="BQ39" i="10"/>
  <c r="AY48" i="10"/>
  <c r="BK62" i="10"/>
  <c r="BN31" i="10"/>
  <c r="BO48" i="10"/>
  <c r="AY70" i="10"/>
  <c r="BO23" i="10"/>
  <c r="AX47" i="10"/>
  <c r="BN72" i="10"/>
  <c r="BE99" i="10"/>
  <c r="BQ60" i="10"/>
  <c r="BN76" i="10"/>
  <c r="AZ85" i="10"/>
  <c r="BB88" i="10"/>
  <c r="BL37" i="10"/>
  <c r="BN64" i="10"/>
  <c r="BD86" i="10"/>
  <c r="BL38" i="10"/>
  <c r="BF65" i="10"/>
  <c r="BA88" i="10"/>
  <c r="BN35" i="10"/>
  <c r="BE68" i="10"/>
  <c r="BJ98" i="10"/>
  <c r="BC34" i="10"/>
  <c r="BH44" i="10"/>
  <c r="BB51" i="10"/>
  <c r="BC49" i="10"/>
  <c r="BE72" i="10"/>
  <c r="BA99" i="10"/>
  <c r="BC50" i="10"/>
  <c r="BE73" i="10"/>
  <c r="BJ95" i="10"/>
  <c r="BP42" i="10"/>
  <c r="BD71" i="10"/>
  <c r="BA92" i="10"/>
  <c r="BG49" i="10"/>
  <c r="BO70" i="10"/>
  <c r="BM31" i="10"/>
  <c r="BJ53" i="10"/>
  <c r="BK52" i="10"/>
  <c r="AZ55" i="10"/>
  <c r="BJ70" i="10"/>
  <c r="BI80" i="10"/>
  <c r="BM27" i="10"/>
  <c r="AY60" i="10"/>
  <c r="BK95" i="10"/>
  <c r="BM71" i="10"/>
  <c r="BK35" i="10"/>
  <c r="BH24" i="10"/>
  <c r="AX81" i="10"/>
  <c r="BK44" i="10"/>
  <c r="AX84" i="10"/>
  <c r="BJ49" i="10"/>
  <c r="AZ70" i="10"/>
  <c r="BK39" i="10"/>
  <c r="BF76" i="10"/>
  <c r="BO19" i="10"/>
  <c r="AY53" i="10"/>
  <c r="AZ30" i="10"/>
  <c r="BA43" i="10"/>
  <c r="BB34" i="10"/>
  <c r="BI86" i="10"/>
  <c r="BC54" i="10"/>
  <c r="BA84" i="10"/>
  <c r="BL49" i="10"/>
  <c r="AX28" i="10"/>
  <c r="BN45" i="10"/>
  <c r="BH78" i="10"/>
  <c r="BA24" i="10"/>
  <c r="BO37" i="10"/>
  <c r="BA45" i="10"/>
  <c r="AZ53" i="10"/>
  <c r="BO43" i="10"/>
  <c r="BD83" i="10"/>
  <c r="BA53" i="10"/>
  <c r="BD94" i="10"/>
  <c r="BL58" i="10"/>
  <c r="BB29" i="10"/>
  <c r="BA49" i="10"/>
  <c r="BG81" i="10"/>
  <c r="BB21" i="10"/>
  <c r="AZ33" i="10"/>
  <c r="BJ43" i="10"/>
  <c r="AY36" i="10"/>
  <c r="BD78" i="10"/>
  <c r="BN51" i="10"/>
  <c r="BD79" i="10"/>
  <c r="BH43" i="10"/>
  <c r="BG27" i="10"/>
  <c r="BO54" i="10"/>
  <c r="BE83" i="10"/>
  <c r="BM25" i="10"/>
  <c r="AX92" i="10"/>
  <c r="BP30" i="10"/>
  <c r="BF20" i="10"/>
  <c r="BP74" i="10"/>
  <c r="BF40" i="10"/>
  <c r="BP77" i="10"/>
  <c r="BA44" i="10"/>
  <c r="AY71" i="10"/>
  <c r="BD46" i="10"/>
  <c r="BE75" i="10"/>
  <c r="AX19" i="10"/>
  <c r="AX59" i="10"/>
  <c r="BH42" i="10"/>
  <c r="AY38" i="10"/>
  <c r="BJ27" i="10"/>
  <c r="AZ81" i="10"/>
  <c r="AX50" i="10"/>
  <c r="BI74" i="10"/>
  <c r="AY47" i="10"/>
  <c r="BM82" i="10"/>
  <c r="BI49" i="10"/>
  <c r="BD51" i="10"/>
  <c r="BI53" i="10"/>
  <c r="BD40" i="10"/>
  <c r="BO95" i="10"/>
  <c r="BO57" i="10"/>
  <c r="AX91" i="10"/>
  <c r="AY58" i="10"/>
  <c r="BH32" i="10"/>
  <c r="BO55" i="10"/>
  <c r="AZ82" i="10"/>
  <c r="BH25" i="10"/>
  <c r="BD99" i="10"/>
  <c r="BG65" i="10"/>
  <c r="BQ63" i="10"/>
  <c r="BH47" i="10"/>
  <c r="BF27" i="10"/>
  <c r="AX66" i="10"/>
  <c r="AZ29" i="10"/>
  <c r="BF66" i="10"/>
  <c r="BG72" i="10"/>
  <c r="BN21" i="10"/>
  <c r="BN73" i="10"/>
  <c r="AX48" i="10"/>
  <c r="BQ77" i="10"/>
  <c r="BD38" i="10"/>
  <c r="BO56" i="10"/>
  <c r="AX83" i="10"/>
  <c r="BE91" i="10"/>
  <c r="AZ93" i="10"/>
  <c r="BD87" i="10"/>
  <c r="BH54" i="10"/>
  <c r="BG42" i="10"/>
  <c r="BL51" i="10"/>
  <c r="BP57" i="10"/>
  <c r="BH21" i="10"/>
  <c r="BB20" i="10"/>
  <c r="BD19" i="10"/>
  <c r="BL29" i="10"/>
  <c r="BI92" i="10"/>
  <c r="BA37" i="10"/>
  <c r="BG24" i="10"/>
  <c r="BA22" i="10"/>
  <c r="BC21" i="10"/>
  <c r="BF28" i="10"/>
  <c r="BF71" i="10"/>
  <c r="BF88" i="10"/>
  <c r="BB82" i="10"/>
  <c r="AX22" i="10"/>
  <c r="AZ21" i="10"/>
  <c r="BJ19" i="10"/>
  <c r="AZ24" i="10"/>
  <c r="BI45" i="10"/>
  <c r="BG50" i="10"/>
  <c r="BN94" i="10"/>
  <c r="BQ90" i="10"/>
  <c r="BH19" i="10"/>
  <c r="AZ27" i="10"/>
  <c r="BC20" i="10"/>
  <c r="BL99" i="10"/>
  <c r="BG40" i="10"/>
  <c r="BE58" i="10"/>
  <c r="BP43" i="10"/>
  <c r="BC77" i="10"/>
  <c r="BL81" i="10"/>
  <c r="BP45" i="10"/>
  <c r="BC78" i="10"/>
  <c r="BA89" i="10"/>
  <c r="BI43" i="10"/>
  <c r="BJ75" i="10"/>
  <c r="BH92" i="10"/>
  <c r="BE49" i="10"/>
  <c r="BF70" i="10"/>
  <c r="BK30" i="10"/>
  <c r="BL54" i="10"/>
  <c r="AX56" i="10"/>
  <c r="AZ60" i="10"/>
  <c r="AY75" i="10"/>
  <c r="BF84" i="10"/>
  <c r="BM36" i="10"/>
  <c r="BH60" i="10"/>
  <c r="BG88" i="10"/>
  <c r="BH37" i="10"/>
  <c r="AZ61" i="10"/>
  <c r="BM89" i="10"/>
  <c r="BN39" i="10"/>
  <c r="AX20" i="10"/>
  <c r="BO22" i="10"/>
  <c r="BB98" i="10"/>
  <c r="BC19" i="10"/>
  <c r="BN28" i="10"/>
  <c r="BQ49" i="10"/>
  <c r="AZ79" i="10"/>
  <c r="BF29" i="10"/>
  <c r="BM50" i="10"/>
  <c r="BP79" i="10"/>
  <c r="BI25" i="10"/>
  <c r="BE53" i="10"/>
  <c r="AZ72" i="10"/>
  <c r="BA28" i="10"/>
  <c r="BP52" i="10"/>
  <c r="BI55" i="10"/>
  <c r="BM72" i="10"/>
  <c r="BH73" i="10"/>
  <c r="BI37" i="10"/>
  <c r="BP65" i="10"/>
  <c r="BM96" i="10"/>
  <c r="BA38" i="10"/>
  <c r="BH66" i="10"/>
  <c r="BI78" i="10"/>
  <c r="AY41" i="10"/>
  <c r="BQ24" i="10"/>
  <c r="BI24" i="10"/>
  <c r="BL21" i="10"/>
  <c r="AZ36" i="10"/>
  <c r="BM37" i="10"/>
  <c r="BJ51" i="10"/>
  <c r="BO74" i="10"/>
  <c r="AY31" i="10"/>
  <c r="BJ52" i="10"/>
  <c r="BG75" i="10"/>
  <c r="AZ19" i="10"/>
  <c r="BG46" i="10"/>
  <c r="AX78" i="10"/>
  <c r="AX30" i="10"/>
  <c r="BG51" i="10"/>
  <c r="BA76" i="10"/>
  <c r="BF36" i="10"/>
  <c r="BE69" i="10"/>
  <c r="BE35" i="10"/>
  <c r="BI47" i="10"/>
  <c r="BE59" i="10"/>
  <c r="AX74" i="10"/>
  <c r="BB39" i="10"/>
  <c r="BI60" i="10"/>
  <c r="BF92" i="10"/>
  <c r="BH27" i="10"/>
  <c r="BD43" i="10"/>
  <c r="BI36" i="10"/>
  <c r="BQ83" i="10"/>
  <c r="BH49" i="10"/>
  <c r="BI73" i="10"/>
  <c r="BK54" i="10"/>
  <c r="BN81" i="10"/>
  <c r="BF52" i="10"/>
  <c r="BP75" i="10"/>
  <c r="BI21" i="10"/>
  <c r="BQ37" i="10"/>
  <c r="BD42" i="10"/>
  <c r="BM52" i="10"/>
  <c r="BC39" i="10"/>
  <c r="BE94" i="10"/>
  <c r="BC57" i="10"/>
  <c r="BK97" i="10"/>
  <c r="BI54" i="10"/>
  <c r="BI31" i="10"/>
  <c r="BD55" i="10"/>
  <c r="BQ76" i="10"/>
  <c r="BB25" i="10"/>
  <c r="BL22" i="10"/>
  <c r="BF58" i="10"/>
  <c r="BM63" i="10"/>
  <c r="AY51" i="10"/>
  <c r="BI89" i="10"/>
  <c r="BL64" i="10"/>
  <c r="BG93" i="10"/>
  <c r="BL53" i="10"/>
  <c r="BM30" i="10"/>
  <c r="BA56" i="10"/>
  <c r="BA82" i="10"/>
  <c r="BG21" i="10"/>
  <c r="BJ42" i="10"/>
  <c r="BQ52" i="10"/>
  <c r="BK38" i="10"/>
  <c r="BN90" i="10"/>
  <c r="BM56" i="10"/>
  <c r="BD98" i="10"/>
  <c r="BE57" i="10"/>
  <c r="BC27" i="10"/>
  <c r="BM57" i="10"/>
  <c r="AY84" i="10"/>
  <c r="BB90" i="10"/>
  <c r="BK48" i="10"/>
  <c r="BF39" i="10"/>
  <c r="AY29" i="10"/>
  <c r="BO85" i="10"/>
  <c r="BF47" i="10"/>
  <c r="AY86" i="10"/>
  <c r="BN47" i="10"/>
  <c r="BI77" i="10"/>
  <c r="BC51" i="10"/>
  <c r="BO76" i="10"/>
  <c r="BH20" i="10"/>
  <c r="AZ45" i="10"/>
  <c r="AX32" i="10"/>
  <c r="BE48" i="10"/>
  <c r="BM39" i="10"/>
  <c r="BC89" i="10"/>
  <c r="AY54" i="10"/>
  <c r="BF79" i="10"/>
  <c r="BG54" i="10"/>
  <c r="BP26" i="10"/>
  <c r="BO32" i="10"/>
  <c r="BO62" i="10"/>
  <c r="BA61" i="10"/>
  <c r="BE56" i="10"/>
  <c r="BF23" i="10"/>
  <c r="BN60" i="10"/>
  <c r="BH26" i="10"/>
  <c r="BN63" i="10"/>
  <c r="BL35" i="10"/>
  <c r="BM61" i="10"/>
  <c r="BJ84" i="10"/>
  <c r="BA94" i="10"/>
  <c r="BK31" i="10"/>
  <c r="AZ71" i="10"/>
  <c r="AY78" i="10"/>
  <c r="BO63" i="10"/>
  <c r="BD28" i="10"/>
  <c r="BQ61" i="10"/>
  <c r="BI34" i="10"/>
  <c r="BA62" i="10"/>
  <c r="BH46" i="10"/>
  <c r="BB94" i="10"/>
  <c r="BJ88" i="10"/>
  <c r="AY62" i="10"/>
  <c r="BM54" i="10"/>
  <c r="AZ35" i="10"/>
  <c r="BH33" i="10"/>
  <c r="BB57" i="10"/>
  <c r="AY85" i="10"/>
  <c r="BC82" i="10"/>
  <c r="BF95" i="10"/>
  <c r="BM21" i="10"/>
  <c r="BJ29" i="10"/>
  <c r="AX39" i="10"/>
  <c r="BJ46" i="10"/>
  <c r="BD80" i="10"/>
  <c r="BG20" i="10"/>
  <c r="AZ99" i="10"/>
  <c r="AY99" i="10"/>
  <c r="BJ63" i="10"/>
  <c r="BN96" i="10"/>
  <c r="BL82" i="10"/>
  <c r="BF21" i="10"/>
  <c r="BP20" i="10"/>
  <c r="BL20" i="10"/>
  <c r="BE62" i="10"/>
  <c r="BJ64" i="10"/>
  <c r="BO79" i="10"/>
  <c r="AX90" i="10"/>
  <c r="BH98" i="10"/>
  <c r="AY20" i="10"/>
  <c r="BL55" i="10"/>
  <c r="AZ87" i="10"/>
  <c r="BC67" i="10"/>
  <c r="BP95" i="10"/>
  <c r="AY23" i="10"/>
  <c r="BP19" i="10"/>
  <c r="BJ96" i="10"/>
  <c r="BF25" i="10"/>
  <c r="AY45" i="10"/>
  <c r="BN48" i="10"/>
  <c r="BF74" i="10"/>
  <c r="BF26" i="10"/>
  <c r="BF49" i="10"/>
  <c r="AX75" i="10"/>
  <c r="BG99" i="10"/>
  <c r="BL48" i="10"/>
  <c r="BM77" i="10"/>
  <c r="BN20" i="10"/>
  <c r="AZ42" i="10"/>
  <c r="BK69" i="10"/>
  <c r="BC33" i="10"/>
  <c r="BD65" i="10"/>
  <c r="BQ42" i="10"/>
  <c r="BN52" i="10"/>
  <c r="BN67" i="10"/>
  <c r="BA68" i="10"/>
  <c r="BE45" i="10"/>
  <c r="BB60" i="10"/>
  <c r="AY92" i="10"/>
  <c r="AX40" i="10"/>
  <c r="BB61" i="10"/>
  <c r="BO92" i="10"/>
  <c r="BC43" i="10"/>
  <c r="BD85" i="10"/>
  <c r="AY97" i="10"/>
  <c r="BO99" i="10"/>
  <c r="BP99" i="10"/>
  <c r="BB26" i="10"/>
  <c r="BD56" i="10"/>
  <c r="AX79" i="10"/>
  <c r="BB27" i="10"/>
  <c r="BD57" i="10"/>
  <c r="AY80" i="10"/>
  <c r="AZ31" i="10"/>
  <c r="BB58" i="10"/>
  <c r="BN83" i="10"/>
  <c r="BE30" i="10"/>
  <c r="BJ39" i="10"/>
  <c r="AZ43" i="10"/>
  <c r="BD63" i="10"/>
  <c r="BO67" i="10"/>
  <c r="BO42" i="10"/>
  <c r="BB68" i="10"/>
  <c r="BG97" i="10"/>
  <c r="BG43" i="10"/>
  <c r="BB69" i="10"/>
  <c r="AY98" i="10"/>
  <c r="BM42" i="10"/>
  <c r="BP91" i="10"/>
  <c r="BN24" i="10"/>
  <c r="BI20" i="10"/>
  <c r="BJ21" i="10"/>
  <c r="AY28" i="10"/>
  <c r="BH48" i="10"/>
  <c r="BE84" i="10"/>
  <c r="BO28" i="10"/>
  <c r="BD50" i="10"/>
  <c r="BE85" i="10"/>
  <c r="AX27" i="10"/>
  <c r="AX54" i="10"/>
  <c r="BH77" i="10"/>
  <c r="BB28" i="10"/>
  <c r="BD58" i="10"/>
  <c r="BO80" i="10"/>
  <c r="BO41" i="10"/>
  <c r="BO69" i="10"/>
  <c r="BD22" i="10"/>
  <c r="BI32" i="10"/>
  <c r="BO45" i="10"/>
  <c r="BE66" i="10"/>
  <c r="BI42" i="10"/>
  <c r="BB74" i="10"/>
  <c r="BH91" i="10"/>
  <c r="BN41" i="10"/>
  <c r="BD52" i="10"/>
  <c r="BM32" i="10"/>
  <c r="BL97" i="10"/>
  <c r="BJ58" i="10"/>
  <c r="BK93" i="10"/>
  <c r="BE50" i="10"/>
  <c r="BQ28" i="10"/>
  <c r="BC58" i="10"/>
  <c r="BF87" i="10"/>
  <c r="BK99" i="10"/>
  <c r="BM22" i="10"/>
  <c r="BJ56" i="10"/>
  <c r="BQ59" i="10"/>
  <c r="BP46" i="10"/>
  <c r="AZ95" i="10"/>
  <c r="BL60" i="10"/>
  <c r="BO90" i="10"/>
  <c r="BD61" i="10"/>
  <c r="BQ34" i="10"/>
  <c r="BH57" i="10"/>
  <c r="BA78" i="10"/>
  <c r="BO24" i="10"/>
  <c r="BA83" i="10"/>
  <c r="BC65" i="10"/>
  <c r="BC70" i="10"/>
  <c r="BD64" i="10"/>
  <c r="AZ26" i="10"/>
  <c r="BO66" i="10"/>
  <c r="BJ28" i="10"/>
  <c r="AY67" i="10"/>
  <c r="BE26" i="10"/>
  <c r="AX64" i="10"/>
  <c r="BK88" i="10"/>
  <c r="BG94" i="10"/>
  <c r="BG56" i="10"/>
  <c r="BO60" i="10"/>
  <c r="BO53" i="10"/>
  <c r="BQ94" i="10"/>
  <c r="BL68" i="10"/>
  <c r="BN27" i="10"/>
  <c r="BE61" i="10"/>
  <c r="BJ35" i="10"/>
  <c r="BL61" i="10"/>
  <c r="BQ84" i="10"/>
  <c r="BM98" i="10"/>
  <c r="BL32" i="10"/>
  <c r="BD48" i="10"/>
  <c r="BD39" i="10"/>
  <c r="BC87" i="10"/>
  <c r="BF54" i="10"/>
  <c r="BJ87" i="10"/>
  <c r="BO51" i="10"/>
  <c r="AY30" i="10"/>
  <c r="BP51" i="10"/>
  <c r="BE87" i="10"/>
  <c r="BL24" i="10"/>
  <c r="BB33" i="10"/>
  <c r="AX46" i="10"/>
  <c r="BF56" i="10"/>
  <c r="BK46" i="10"/>
  <c r="BG90" i="10"/>
  <c r="AX57" i="10"/>
  <c r="BL84" i="10"/>
  <c r="BG55" i="10"/>
  <c r="BD29" i="10"/>
  <c r="BA42" i="10"/>
  <c r="BA57" i="10"/>
  <c r="BF72" i="10"/>
  <c r="BF68" i="10"/>
  <c r="BC30" i="10"/>
  <c r="BP69" i="10"/>
  <c r="BP34" i="10"/>
  <c r="BI52" i="10"/>
  <c r="BL36" i="10"/>
  <c r="BO64" i="10"/>
  <c r="BD91" i="10"/>
  <c r="BL92" i="10"/>
  <c r="BQ41" i="10"/>
  <c r="BD92" i="10"/>
  <c r="BH83" i="10"/>
  <c r="BJ69" i="10"/>
  <c r="BL39" i="10"/>
  <c r="BC79" i="10"/>
  <c r="BD36" i="10"/>
  <c r="BG39" i="10"/>
  <c r="BB89" i="10"/>
  <c r="AX72" i="10"/>
  <c r="BJ94" i="10"/>
  <c r="BG79" i="10"/>
  <c r="BG67" i="10"/>
  <c r="BQ51" i="10"/>
  <c r="AX34" i="10"/>
  <c r="BG30" i="10"/>
  <c r="BK72" i="10"/>
  <c r="BH79" i="10"/>
  <c r="BP87" i="10"/>
  <c r="AZ25" i="10"/>
  <c r="BB24" i="10"/>
  <c r="BD23" i="10"/>
  <c r="BA35" i="10"/>
  <c r="BC92" i="10"/>
  <c r="BG92" i="10"/>
  <c r="BQ97" i="10"/>
  <c r="BJ79" i="10"/>
  <c r="BQ31" i="10"/>
  <c r="BK63" i="10"/>
  <c r="BB85" i="10"/>
  <c r="BF89" i="10"/>
  <c r="AZ98" i="10"/>
  <c r="BA87" i="10"/>
  <c r="BH45" i="10"/>
  <c r="BL56" i="10"/>
  <c r="BG62" i="10"/>
  <c r="BH82" i="10"/>
  <c r="BC91" i="10"/>
  <c r="BO91" i="10"/>
  <c r="BI99" i="10"/>
  <c r="BK66" i="10"/>
  <c r="BM76" i="10"/>
  <c r="BN85" i="10"/>
  <c r="BC88" i="10"/>
  <c r="BI70" i="10"/>
  <c r="BH96" i="10"/>
  <c r="BO25" i="10"/>
  <c r="BB96" i="10"/>
  <c r="BK27" i="10"/>
  <c r="AZ50" i="10"/>
  <c r="BP73" i="10"/>
  <c r="BQ29" i="10"/>
  <c r="AX51" i="10"/>
  <c r="BH74" i="10"/>
  <c r="BA20" i="10"/>
  <c r="BK53" i="10"/>
  <c r="BG78" i="10"/>
  <c r="BP28" i="10"/>
  <c r="BB54" i="10"/>
  <c r="BF81" i="10"/>
  <c r="BM40" i="10"/>
  <c r="BA51" i="10"/>
  <c r="BL26" i="10"/>
  <c r="BM34" i="10"/>
  <c r="BB52" i="10"/>
  <c r="BD54" i="10"/>
  <c r="BQ47" i="10"/>
  <c r="AX69" i="10"/>
  <c r="BA91" i="10"/>
  <c r="BI48" i="10"/>
  <c r="BL70" i="10"/>
  <c r="BQ91" i="10"/>
  <c r="BK37" i="10"/>
  <c r="AX87" i="10"/>
  <c r="BB80" i="10"/>
  <c r="AY89" i="10"/>
  <c r="BH95" i="10"/>
  <c r="BI35" i="10"/>
  <c r="AZ58" i="10"/>
  <c r="BA80" i="10"/>
  <c r="BA36" i="10"/>
  <c r="BP58" i="10"/>
  <c r="BQ80" i="10"/>
  <c r="AZ34" i="10"/>
  <c r="BG57" i="10"/>
  <c r="BP83" i="10"/>
  <c r="AX36" i="10"/>
  <c r="BM24" i="10"/>
  <c r="AY32" i="10"/>
  <c r="BK49" i="10"/>
  <c r="BP49" i="10"/>
  <c r="BN44" i="10"/>
  <c r="BL77" i="10"/>
  <c r="BI96" i="10"/>
  <c r="BC46" i="10"/>
  <c r="BK64" i="10"/>
  <c r="BA97" i="10"/>
  <c r="BA46" i="10"/>
  <c r="BC80" i="10"/>
  <c r="AX94" i="10"/>
  <c r="BN99" i="10"/>
  <c r="BO21" i="10"/>
  <c r="BC28" i="10"/>
  <c r="BM58" i="10"/>
  <c r="BO84" i="10"/>
  <c r="BC29" i="10"/>
  <c r="BM59" i="10"/>
  <c r="BG85" i="10"/>
  <c r="BI30" i="10"/>
  <c r="BP50" i="10"/>
  <c r="BK60" i="10"/>
  <c r="BQ36" i="10"/>
  <c r="BH59" i="10"/>
  <c r="BI81" i="10"/>
  <c r="BM43" i="10"/>
  <c r="BJ97" i="10"/>
  <c r="BQ20" i="10"/>
  <c r="BE98" i="10"/>
  <c r="BK28" i="10"/>
  <c r="BF48" i="10"/>
  <c r="BD47" i="10"/>
  <c r="BE76" i="10"/>
  <c r="AZ20" i="10"/>
  <c r="BF44" i="10"/>
  <c r="BL67" i="10"/>
  <c r="BQ48" i="10"/>
  <c r="BP89" i="10"/>
  <c r="BP56" i="10"/>
  <c r="BD82" i="10"/>
  <c r="BP59" i="10"/>
  <c r="BA32" i="10"/>
  <c r="BQ54" i="10"/>
  <c r="BH87" i="10"/>
  <c r="BH99" i="10"/>
  <c r="AY91" i="10"/>
  <c r="BQ65" i="10"/>
  <c r="BB75" i="10"/>
  <c r="BD60" i="10"/>
  <c r="BG29" i="10"/>
  <c r="BG61" i="10"/>
  <c r="BA31" i="10"/>
  <c r="BG64" i="10"/>
  <c r="BG34" i="10"/>
  <c r="BF61" i="10"/>
  <c r="BK84" i="10"/>
  <c r="AZ89" i="10"/>
  <c r="BL96" i="10"/>
  <c r="AZ80" i="10"/>
  <c r="BK68" i="10"/>
  <c r="BP66" i="10"/>
  <c r="BJ34" i="10"/>
  <c r="BB62" i="10"/>
  <c r="BE27" i="10"/>
  <c r="BA54" i="10"/>
  <c r="BM33" i="10"/>
  <c r="AZ65" i="10"/>
  <c r="BM95" i="10"/>
  <c r="BF77" i="10"/>
  <c r="BC73" i="10"/>
  <c r="BC74" i="10"/>
  <c r="BE60" i="10"/>
  <c r="BH31" i="10"/>
  <c r="BG69" i="10"/>
  <c r="BK26" i="10"/>
  <c r="AZ62" i="10"/>
  <c r="BE37" i="10"/>
  <c r="BN66" i="10"/>
  <c r="BK90" i="10"/>
  <c r="AX98" i="10"/>
  <c r="BE47" i="10"/>
  <c r="BJ57" i="10"/>
  <c r="BJ48" i="10"/>
  <c r="AX96" i="10"/>
  <c r="BD53" i="10"/>
  <c r="BM90" i="10"/>
  <c r="BF57" i="10"/>
  <c r="BC31" i="10"/>
  <c r="AX55" i="10"/>
  <c r="BO86" i="10"/>
  <c r="BA23" i="10"/>
  <c r="BA21" i="10"/>
  <c r="BM62" i="10"/>
  <c r="AY66" i="10"/>
  <c r="BL57" i="10"/>
  <c r="BK98" i="10"/>
  <c r="BM68" i="10"/>
  <c r="AY27" i="10"/>
  <c r="AX61" i="10"/>
  <c r="BM28" i="10"/>
  <c r="BK55" i="10"/>
  <c r="BL86" i="10"/>
  <c r="BP80" i="10"/>
  <c r="BJ65" i="10"/>
  <c r="BO33" i="10"/>
  <c r="BC75" i="10"/>
  <c r="BO36" i="10"/>
  <c r="BJ72" i="10"/>
  <c r="BC41" i="10"/>
  <c r="BA65" i="10"/>
  <c r="AX97" i="10"/>
  <c r="BQ78" i="10"/>
  <c r="BD21" i="10"/>
  <c r="BP27" i="10"/>
  <c r="BN95" i="10"/>
  <c r="BF75" i="10"/>
  <c r="BB41" i="10"/>
  <c r="BG73" i="10"/>
  <c r="BN40" i="10"/>
  <c r="BG58" i="10"/>
  <c r="BJ76" i="10"/>
  <c r="BF46" i="10"/>
  <c r="BQ88" i="10"/>
  <c r="BI79" i="10"/>
  <c r="AZ73" i="10"/>
  <c r="BQ67" i="10"/>
  <c r="BN57" i="10"/>
  <c r="BA26" i="10"/>
  <c r="AY56" i="10"/>
  <c r="BH63" i="10"/>
  <c r="BM79" i="10"/>
  <c r="BI93" i="10"/>
  <c r="AY24" i="10"/>
  <c r="BQ21" i="10"/>
  <c r="BB93" i="10"/>
  <c r="BF82" i="10"/>
  <c r="BA85" i="10"/>
  <c r="BL85" i="10"/>
  <c r="BG52" i="10"/>
  <c r="BL78" i="10"/>
  <c r="BD33" i="10"/>
  <c r="BP70" i="10"/>
  <c r="BP81" i="10"/>
  <c r="BC90" i="10"/>
  <c r="BE24" i="10"/>
  <c r="BM26" i="10"/>
  <c r="BN43" i="10"/>
  <c r="BJ50" i="10"/>
  <c r="BD77" i="10"/>
  <c r="BF80" i="10"/>
  <c r="BI84" i="10"/>
  <c r="BO20" i="10"/>
  <c r="BF64" i="10"/>
  <c r="BD67" i="10"/>
  <c r="BJ59" i="10"/>
  <c r="BM84" i="10"/>
  <c r="BQ79" i="10"/>
  <c r="BA77" i="10"/>
  <c r="BH90" i="10"/>
  <c r="BB95" i="10"/>
  <c r="BQ26" i="10"/>
  <c r="BC55" i="10"/>
  <c r="BF85" i="10"/>
  <c r="BI27" i="10"/>
  <c r="BC56" i="10"/>
  <c r="AX86" i="10"/>
  <c r="BO31" i="10"/>
  <c r="BH53" i="10"/>
  <c r="BA75" i="10"/>
  <c r="BE31" i="10"/>
  <c r="AY55" i="10"/>
  <c r="BH81" i="10"/>
  <c r="BJ37" i="10"/>
  <c r="BE20" i="10"/>
  <c r="BE19" i="10"/>
  <c r="AZ97" i="10"/>
  <c r="BM38" i="10"/>
  <c r="BL45" i="10"/>
  <c r="BC44" i="10"/>
  <c r="AX77" i="10"/>
  <c r="AX29" i="10"/>
  <c r="AY46" i="10"/>
  <c r="BN77" i="10"/>
  <c r="AY21" i="10"/>
  <c r="BM48" i="10"/>
  <c r="BJ60" i="10"/>
  <c r="AY77" i="10"/>
  <c r="BQ81" i="10"/>
  <c r="BC86" i="10"/>
  <c r="AY35" i="10"/>
  <c r="AX62" i="10"/>
  <c r="BK85" i="10"/>
  <c r="BO35" i="10"/>
  <c r="BN62" i="10"/>
  <c r="BK86" i="10"/>
  <c r="AX33" i="10"/>
  <c r="BE64" i="10"/>
  <c r="BB87" i="10"/>
  <c r="BB23" i="10"/>
  <c r="BB99" i="10"/>
  <c r="BL25" i="10"/>
  <c r="BE28" i="10"/>
  <c r="BO39" i="10"/>
  <c r="BO50" i="10"/>
  <c r="AY72" i="10"/>
  <c r="BG28" i="10"/>
  <c r="BP47" i="10"/>
  <c r="BO72" i="10"/>
  <c r="BM20" i="10"/>
  <c r="BN49" i="10"/>
  <c r="BP76" i="10"/>
  <c r="BP85" i="10"/>
  <c r="BE95" i="10"/>
  <c r="AY95" i="10"/>
  <c r="BJ36" i="10"/>
  <c r="BL62" i="10"/>
  <c r="BI85" i="10"/>
  <c r="BM29" i="10"/>
  <c r="BL63" i="10"/>
  <c r="BA86" i="10"/>
  <c r="BQ33" i="10"/>
  <c r="BH56" i="10"/>
  <c r="BA72" i="10"/>
  <c r="BG36" i="10"/>
  <c r="BF63" i="10"/>
  <c r="BK87" i="10"/>
  <c r="BQ46" i="10"/>
  <c r="BO97" i="10"/>
  <c r="BF19" i="10"/>
  <c r="BM99" i="10"/>
  <c r="BE22" i="10"/>
  <c r="BF34" i="10"/>
  <c r="BC52" i="10"/>
  <c r="BG77" i="10"/>
  <c r="BB91" i="10"/>
  <c r="BA63" i="10"/>
  <c r="BI66" i="10"/>
  <c r="AZ59" i="10"/>
  <c r="BO26" i="10"/>
  <c r="BN68" i="10"/>
  <c r="BP31" i="10"/>
  <c r="BO61" i="10"/>
  <c r="BN36" i="10"/>
  <c r="BM69" i="10"/>
  <c r="BK80" i="10"/>
  <c r="BH94" i="10"/>
  <c r="BA96" i="10"/>
  <c r="BN82" i="10"/>
  <c r="BP71" i="10"/>
  <c r="AZ64" i="10"/>
  <c r="BA34" i="10"/>
  <c r="BQ69" i="10"/>
  <c r="BB35" i="10"/>
  <c r="BI67" i="10"/>
  <c r="BP38" i="10"/>
  <c r="BH62" i="10"/>
  <c r="BM91" i="10"/>
  <c r="BB86" i="10"/>
  <c r="BA90" i="10"/>
  <c r="AZ94" i="10"/>
  <c r="BJ86" i="10"/>
  <c r="BK78" i="10"/>
  <c r="BO38" i="10"/>
  <c r="BE74" i="10"/>
  <c r="AY39" i="10"/>
  <c r="BK79" i="10"/>
  <c r="AY42" i="10"/>
  <c r="BB67" i="10"/>
  <c r="BO96" i="10"/>
  <c r="BO81" i="10"/>
  <c r="BP82" i="10"/>
  <c r="BN80" i="10"/>
  <c r="BH69" i="10"/>
  <c r="BK32" i="10"/>
  <c r="BI58" i="10"/>
  <c r="BD35" i="10"/>
  <c r="BJ62" i="10"/>
  <c r="BI39" i="10"/>
  <c r="BP67" i="10"/>
  <c r="AX89" i="10"/>
  <c r="BB79" i="10"/>
  <c r="BQ57" i="10"/>
  <c r="BG63" i="10"/>
  <c r="BN50" i="10"/>
  <c r="BI97" i="10"/>
  <c r="BM64" i="10"/>
  <c r="BF30" i="10"/>
  <c r="BE65" i="10"/>
  <c r="BK33" i="10"/>
  <c r="BL65" i="10"/>
  <c r="BI87" i="10"/>
  <c r="BN22" i="10"/>
  <c r="BK45" i="10"/>
  <c r="BN71" i="10"/>
  <c r="BD69" i="10"/>
  <c r="BN65" i="10"/>
  <c r="BC26" i="10"/>
  <c r="AZ67" i="10"/>
  <c r="AZ32" i="10"/>
  <c r="BH67" i="10"/>
  <c r="AX38" i="10"/>
  <c r="BD25" i="10"/>
  <c r="AX25" i="10"/>
  <c r="AX93" i="10"/>
  <c r="AX70" i="10"/>
  <c r="BB37" i="10"/>
  <c r="BF78" i="10"/>
  <c r="BJ41" i="10"/>
  <c r="BM74" i="10"/>
  <c r="BL41" i="10"/>
  <c r="BC72" i="10"/>
  <c r="AZ96" i="10"/>
  <c r="BJ68" i="10"/>
  <c r="AY87" i="10"/>
  <c r="BP33" i="10"/>
  <c r="BP21" i="10"/>
  <c r="BM85" i="10"/>
  <c r="BI46" i="10"/>
  <c r="BI76" i="10"/>
  <c r="AX45" i="10"/>
  <c r="BC76" i="10"/>
  <c r="BD45" i="10"/>
  <c r="BB19" i="10"/>
  <c r="BK73" i="10"/>
  <c r="AZ23" i="10"/>
  <c r="BD95" i="10"/>
  <c r="BN84" i="10"/>
  <c r="BB77" i="10"/>
  <c r="BF32" i="10"/>
  <c r="BB42" i="10"/>
  <c r="BA50" i="10"/>
  <c r="BI56" i="10"/>
  <c r="BL91" i="10"/>
  <c r="BQ71" i="10"/>
  <c r="AX21" i="10"/>
  <c r="BC25" i="10"/>
  <c r="BI65" i="10"/>
  <c r="BF69" i="10"/>
  <c r="BO83" i="10"/>
  <c r="BE25" i="10"/>
  <c r="BC99" i="10"/>
  <c r="BD88" i="10"/>
  <c r="AY65" i="10"/>
  <c r="BD74" i="10"/>
  <c r="BL79" i="10"/>
  <c r="BL80" i="10"/>
  <c r="BK25" i="10"/>
  <c r="BJ26" i="10"/>
  <c r="BF38" i="10"/>
  <c r="BI57" i="10"/>
  <c r="BI63" i="10"/>
  <c r="BC61" i="10"/>
  <c r="AZ39" i="10"/>
  <c r="BL47" i="10"/>
  <c r="BK58" i="10"/>
  <c r="BP68" i="10"/>
  <c r="BD70" i="10"/>
  <c r="BM87" i="10"/>
  <c r="BL69" i="10"/>
  <c r="BA95" i="10"/>
  <c r="BP35" i="10"/>
  <c r="AY59" i="10"/>
  <c r="BH85" i="10"/>
  <c r="BH36" i="10"/>
  <c r="BO59" i="10"/>
  <c r="AZ86" i="10"/>
  <c r="BL27" i="10"/>
  <c r="BN56" i="10"/>
  <c r="BA73" i="10"/>
  <c r="BL34" i="10"/>
  <c r="BM60" i="10"/>
  <c r="BJ83" i="10"/>
  <c r="AX41" i="10"/>
  <c r="BG19" i="10"/>
  <c r="BM19" i="10"/>
  <c r="BB22" i="10"/>
  <c r="BC23" i="10"/>
  <c r="AX26" i="10"/>
  <c r="AX53" i="10"/>
  <c r="BH76" i="10"/>
  <c r="BN26" i="10"/>
  <c r="BN53" i="10"/>
  <c r="AZ77" i="10"/>
  <c r="BQ22" i="10"/>
  <c r="BL52" i="10"/>
  <c r="BK59" i="10"/>
  <c r="BD59" i="10"/>
  <c r="BN74" i="10"/>
  <c r="BM83" i="10"/>
  <c r="BH39" i="10"/>
  <c r="AZ63" i="10"/>
  <c r="BM92" i="10"/>
  <c r="AZ40" i="10"/>
  <c r="BP63" i="10"/>
  <c r="BM93" i="10"/>
  <c r="BG38" i="10"/>
  <c r="BG66" i="10"/>
  <c r="BL93" i="10"/>
  <c r="BI91" i="10"/>
  <c r="AY19" i="10"/>
  <c r="BQ23" i="10"/>
  <c r="BJ25" i="10"/>
  <c r="BF31" i="10"/>
  <c r="BO52" i="10"/>
  <c r="BE80" i="10"/>
  <c r="AY26" i="10"/>
  <c r="BG53" i="10"/>
  <c r="BE81" i="10"/>
  <c r="BJ99" i="10"/>
  <c r="BF51" i="10"/>
  <c r="BP60" i="10"/>
  <c r="BM75" i="10"/>
  <c r="BO87" i="10"/>
  <c r="BQ87" i="10"/>
  <c r="BE38" i="10"/>
  <c r="BF67" i="10"/>
  <c r="BK91" i="10"/>
  <c r="BE39" i="10"/>
  <c r="AX68" i="10"/>
  <c r="BK92" i="10"/>
  <c r="BG33" i="10"/>
  <c r="BF60" i="10"/>
  <c r="BC83" i="10"/>
  <c r="BP40" i="10"/>
  <c r="BH64" i="10"/>
  <c r="BM94" i="10"/>
  <c r="BF50" i="10"/>
  <c r="BB81" i="10"/>
  <c r="BE96" i="10"/>
  <c r="BI95" i="10"/>
  <c r="BM97" i="10"/>
  <c r="BO30" i="10"/>
  <c r="BH52" i="10"/>
  <c r="BE88" i="10"/>
  <c r="BK23" i="10"/>
  <c r="AX80" i="10"/>
  <c r="BK61" i="10"/>
  <c r="AY69" i="10"/>
  <c r="BH34" i="10"/>
  <c r="BA67" i="10"/>
  <c r="BE29" i="10"/>
  <c r="BQ64" i="10"/>
  <c r="BE33" i="10"/>
  <c r="BF59" i="10"/>
  <c r="BD84" i="10"/>
  <c r="BC85" i="10"/>
  <c r="BP22" i="10"/>
  <c r="BN97" i="10"/>
  <c r="BJ82" i="10"/>
  <c r="BK70" i="10"/>
  <c r="BF37" i="10"/>
  <c r="BE70" i="10"/>
  <c r="BM35" i="10"/>
  <c r="BK75" i="10"/>
  <c r="BN42" i="10"/>
  <c r="BB63" i="10"/>
  <c r="AY94" i="10"/>
  <c r="BH71" i="10"/>
  <c r="BN23" i="10"/>
  <c r="BG31" i="10"/>
  <c r="BP94" i="10"/>
  <c r="BO75" i="10"/>
  <c r="AX42" i="10"/>
  <c r="BH72" i="10"/>
  <c r="BH41" i="10"/>
  <c r="AX76" i="10"/>
  <c r="BB50" i="10"/>
  <c r="BL76" i="10"/>
  <c r="BQ95" i="10"/>
  <c r="BC96" i="10"/>
  <c r="BP96" i="10"/>
  <c r="BK96" i="10"/>
  <c r="BD75" i="10"/>
  <c r="BG41" i="10"/>
  <c r="BE78" i="10"/>
  <c r="BH38" i="10"/>
  <c r="BD72" i="10"/>
  <c r="BO44" i="10"/>
  <c r="BK67" i="10"/>
  <c r="BD81" i="10"/>
  <c r="BB59" i="10"/>
  <c r="BC62" i="10"/>
  <c r="BE77" i="10"/>
  <c r="AX63" i="10"/>
  <c r="BQ30" i="10"/>
  <c r="BP61" i="10"/>
  <c r="BL28" i="10"/>
  <c r="BP64" i="10"/>
  <c r="BE41" i="10"/>
  <c r="BQ55" i="10"/>
  <c r="BK94" i="10"/>
  <c r="BF91" i="10"/>
  <c r="BF55" i="10"/>
  <c r="BJ85" i="10"/>
  <c r="AY88" i="10"/>
  <c r="BI69" i="10"/>
  <c r="BF33" i="10"/>
  <c r="BB76" i="10"/>
  <c r="AY34" i="10"/>
  <c r="BC66" i="10"/>
  <c r="BL40" i="10"/>
  <c r="BH84" i="10"/>
  <c r="BD31" i="10"/>
  <c r="BN25" i="10"/>
  <c r="BM81" i="10"/>
  <c r="BJ44" i="10"/>
  <c r="BE86" i="10"/>
  <c r="BB45" i="10"/>
  <c r="BG76" i="10"/>
  <c r="AZ44" i="10"/>
  <c r="AX71" i="10"/>
  <c r="BF24" i="10"/>
  <c r="BE55" i="10"/>
  <c r="BH35" i="10"/>
  <c r="BK42" i="10"/>
  <c r="BK29" i="10"/>
  <c r="BA81" i="10"/>
  <c r="BD49" i="10"/>
  <c r="BP86" i="10"/>
  <c r="BH50" i="10"/>
  <c r="BP84" i="10"/>
  <c r="BA55" i="10"/>
  <c r="BM78" i="10"/>
  <c r="BB43" i="10"/>
  <c r="BE92" i="10"/>
  <c r="BQ99" i="10"/>
  <c r="BL88" i="10"/>
  <c r="BA79" i="10"/>
  <c r="BD20" i="10"/>
  <c r="BP32" i="10"/>
  <c r="BP39" i="10"/>
  <c r="BM46" i="10"/>
  <c r="BI75" i="10"/>
  <c r="BB84" i="10"/>
  <c r="BI88" i="10"/>
  <c r="BN87" i="10"/>
  <c r="BB56" i="10"/>
  <c r="BF62" i="10"/>
  <c r="BJ77" i="10"/>
  <c r="BH88" i="10"/>
  <c r="BP93" i="10"/>
  <c r="AX43" i="10"/>
  <c r="BE51" i="10"/>
  <c r="BH58" i="10"/>
  <c r="BQ62" i="10"/>
  <c r="BB97" i="10"/>
  <c r="BP24" i="10"/>
  <c r="BJ23" i="10"/>
  <c r="BE63" i="10"/>
  <c r="BI41" i="10"/>
  <c r="BI51" i="10"/>
  <c r="BN61" i="10"/>
  <c r="BL30" i="10"/>
  <c r="BG84" i="10"/>
  <c r="BC35" i="10"/>
  <c r="BM44" i="10"/>
  <c r="AZ49" i="10"/>
  <c r="BP55" i="10"/>
  <c r="BA60" i="10"/>
  <c r="AZ74" i="10"/>
  <c r="BL94" i="10"/>
  <c r="BN34" i="10"/>
  <c r="BM66" i="10"/>
  <c r="BA70" i="10"/>
  <c r="BF35" i="10"/>
  <c r="BM67" i="10"/>
  <c r="BQ72" i="10"/>
  <c r="BC36" i="10"/>
  <c r="BD68" i="10"/>
  <c r="BB78" i="10"/>
  <c r="BE34" i="10"/>
  <c r="AY64" i="10"/>
  <c r="BD90" i="10"/>
  <c r="BC45" i="10"/>
  <c r="BL98" i="10"/>
  <c r="AZ91" i="10"/>
  <c r="AY22" i="10"/>
  <c r="BH22" i="10"/>
  <c r="BI29" i="10"/>
  <c r="BC59" i="10"/>
  <c r="AX88" i="10"/>
  <c r="BA30" i="10"/>
  <c r="AZ46" i="10"/>
  <c r="BN88" i="10"/>
  <c r="BH28" i="10"/>
  <c r="BQ53" i="10"/>
  <c r="BM45" i="10"/>
  <c r="BK51" i="10"/>
  <c r="BE67" i="10"/>
  <c r="AZ68" i="10"/>
  <c r="BF43" i="10"/>
  <c r="BB64" i="10"/>
  <c r="BO94" i="10"/>
  <c r="AX44" i="10"/>
  <c r="BB65" i="10"/>
  <c r="BG95" i="10"/>
  <c r="BL43" i="10"/>
  <c r="BQ66" i="10"/>
  <c r="BN98" i="10"/>
  <c r="BL87" i="10"/>
  <c r="BO89" i="10"/>
  <c r="AX24" i="10"/>
  <c r="BG25" i="10"/>
  <c r="BB30" i="10"/>
  <c r="BJ54" i="10"/>
  <c r="AY82" i="10"/>
  <c r="BB31" i="10"/>
  <c r="BM55" i="10"/>
  <c r="BO82" i="10"/>
  <c r="BQ27" i="10"/>
  <c r="BK56" i="10"/>
  <c r="BF53" i="10"/>
  <c r="BD66" i="10"/>
  <c r="BK77" i="10"/>
  <c r="BG74" i="10"/>
  <c r="BA40" i="10"/>
  <c r="BH68" i="10"/>
  <c r="BN89" i="10"/>
  <c r="BQ40" i="10"/>
  <c r="AZ69" i="10"/>
  <c r="BF90" i="10"/>
  <c r="BP37" i="10"/>
  <c r="BH61" i="10"/>
  <c r="BE90" i="10"/>
  <c r="BC40" i="10"/>
  <c r="BB66" i="10"/>
  <c r="AY96" i="10"/>
  <c r="AX52" i="10"/>
  <c r="BO77" i="10"/>
  <c r="BQ75" i="10"/>
  <c r="BL95" i="10"/>
  <c r="AX99" i="10"/>
  <c r="BD26" i="10"/>
  <c r="BN55" i="10"/>
  <c r="BG87" i="10"/>
  <c r="BP29" i="10"/>
  <c r="AX95" i="10"/>
  <c r="BQ73" i="10"/>
  <c r="BJ71" i="10"/>
  <c r="BE40" i="10"/>
  <c r="BL71" i="10"/>
  <c r="BN37" i="10"/>
  <c r="BK71" i="10"/>
  <c r="BE44" i="10"/>
  <c r="BA58" i="10"/>
  <c r="BG91" i="10"/>
  <c r="BM80" i="10"/>
  <c r="BQ19" i="10"/>
  <c r="BA27" i="10"/>
  <c r="AZ92" i="10"/>
  <c r="AY73" i="10"/>
  <c r="BE43" i="10"/>
  <c r="BO78" i="10"/>
  <c r="BF42" i="10"/>
  <c r="BF73" i="10"/>
  <c r="BB46" i="10"/>
  <c r="BL72" i="10"/>
  <c r="BA93" i="10"/>
  <c r="BO65" i="10"/>
  <c r="BD62" i="10"/>
  <c r="BN32" i="10"/>
  <c r="BN29" i="10"/>
  <c r="BG80" i="10"/>
  <c r="BP44" i="10"/>
  <c r="BA74" i="10"/>
  <c r="BF45" i="10"/>
  <c r="BH75" i="10"/>
  <c r="AY50" i="10"/>
  <c r="BG71" i="10"/>
  <c r="AY25" i="10"/>
  <c r="BF99" i="10"/>
  <c r="AZ28" i="10"/>
  <c r="BH97" i="10"/>
  <c r="BC68" i="10"/>
  <c r="AY44" i="10"/>
  <c r="AZ75" i="10"/>
  <c r="BG44" i="10"/>
  <c r="BN78" i="10"/>
  <c r="BC48" i="10"/>
  <c r="BE71" i="10"/>
  <c r="BI98" i="10"/>
  <c r="BJ73" i="10"/>
  <c r="BJ81" i="10"/>
  <c r="BF83" i="10"/>
  <c r="BA64" i="10"/>
  <c r="BK36" i="10"/>
  <c r="BB72" i="10"/>
  <c r="BN33" i="10"/>
  <c r="BJ66" i="10"/>
  <c r="BB38" i="10"/>
  <c r="BI59" i="10"/>
  <c r="BN91" i="10"/>
  <c r="AZ83" i="10"/>
  <c r="BQ68" i="10"/>
  <c r="BF22" i="10"/>
  <c r="BD93" i="10"/>
  <c r="BM73" i="10"/>
  <c r="BQ38" i="10"/>
  <c r="BN75" i="10"/>
  <c r="BA39" i="10"/>
  <c r="BM70" i="10"/>
  <c r="BI44" i="10"/>
  <c r="BB36" i="10"/>
  <c r="BB40" i="10"/>
  <c r="BJ31" i="10"/>
  <c r="BH86" i="10"/>
  <c r="BO46" i="10"/>
  <c r="AZ84" i="10"/>
  <c r="BO49" i="10"/>
  <c r="BM86" i="10"/>
  <c r="BK50" i="10"/>
  <c r="BH70" i="10"/>
  <c r="BP25" i="10"/>
  <c r="AY43" i="10"/>
  <c r="BG37" i="10"/>
  <c r="BC53" i="10"/>
  <c r="BI38" i="10"/>
  <c r="BL89" i="10"/>
  <c r="BP53" i="10"/>
  <c r="BK89" i="10"/>
  <c r="BB55" i="10"/>
  <c r="BP98" i="10"/>
  <c r="BE79" i="10"/>
  <c r="BJ45" i="10"/>
  <c r="BP23" i="10"/>
  <c r="BA66" i="10"/>
  <c r="BC94" i="10"/>
  <c r="BK22" i="10"/>
  <c r="BH93" i="10"/>
  <c r="BA19" i="10"/>
  <c r="BC98" i="10"/>
  <c r="BE23" i="10"/>
  <c r="BD32" i="10"/>
  <c r="BJ67" i="10"/>
  <c r="BC60" i="10"/>
  <c r="BH80" i="10"/>
  <c r="BI62" i="10"/>
  <c r="BP41" i="10"/>
  <c r="BG48" i="10"/>
  <c r="AX58" i="10"/>
  <c r="BA59" i="10"/>
  <c r="BC84" i="10"/>
  <c r="BF94" i="10"/>
  <c r="AY37" i="10"/>
  <c r="BJ47" i="10"/>
  <c r="BP54" i="10"/>
  <c r="BF97" i="10"/>
  <c r="BQ92" i="10"/>
  <c r="BG23" i="10"/>
  <c r="BD24" i="10"/>
  <c r="BB32" i="10"/>
  <c r="BC42" i="10"/>
  <c r="BO47" i="10"/>
  <c r="BL19" i="10"/>
  <c r="BP62" i="10"/>
  <c r="BO71" i="10"/>
  <c r="BP78" i="10"/>
  <c r="BC81" i="10"/>
  <c r="BJ90" i="10"/>
  <c r="BD37" i="10"/>
  <c r="CW27" i="10"/>
  <c r="CW31" i="10"/>
  <c r="CZ34" i="10"/>
  <c r="CV36" i="10"/>
  <c r="DI41" i="10"/>
  <c r="DE46" i="10"/>
  <c r="DB47" i="10"/>
  <c r="DI52" i="10"/>
  <c r="CW53" i="10"/>
  <c r="CU55" i="10"/>
  <c r="DI61" i="10"/>
  <c r="CU63" i="10"/>
  <c r="CW63" i="10"/>
  <c r="CY71" i="10"/>
  <c r="CS78" i="10"/>
  <c r="DC78" i="10"/>
  <c r="DL73" i="10"/>
  <c r="DL71" i="10"/>
  <c r="CX82" i="10"/>
  <c r="DH91" i="10"/>
  <c r="CT94" i="10"/>
  <c r="DA28" i="10"/>
  <c r="DF26" i="10"/>
  <c r="DE35" i="10"/>
  <c r="DH34" i="10"/>
  <c r="CV39" i="10"/>
  <c r="CY40" i="10"/>
  <c r="DJ45" i="10"/>
  <c r="CU48" i="10"/>
  <c r="CS28" i="10"/>
  <c r="CX26" i="10"/>
  <c r="CW35" i="10"/>
  <c r="CZ33" i="10"/>
  <c r="DL38" i="10"/>
  <c r="DF37" i="10"/>
  <c r="CT45" i="10"/>
  <c r="DI30" i="10"/>
  <c r="CX30" i="10"/>
  <c r="DF33" i="10"/>
  <c r="CZ39" i="10"/>
  <c r="DE36" i="10"/>
  <c r="CT43" i="10"/>
  <c r="CX49" i="10"/>
  <c r="DE52" i="10"/>
  <c r="DJ52" i="10"/>
  <c r="DH56" i="10"/>
  <c r="DL58" i="10"/>
  <c r="CS67" i="10"/>
  <c r="DC68" i="10"/>
  <c r="DF68" i="10"/>
  <c r="DF61" i="10"/>
  <c r="DJ72" i="10"/>
  <c r="DH83" i="10"/>
  <c r="CT84" i="10"/>
  <c r="DD83" i="10"/>
  <c r="CT88" i="10"/>
  <c r="DA89" i="10"/>
  <c r="DG87" i="10"/>
  <c r="DJ28" i="10"/>
  <c r="DG29" i="10"/>
  <c r="CY33" i="10"/>
  <c r="CS37" i="10"/>
  <c r="CZ35" i="10"/>
  <c r="DD41" i="10"/>
  <c r="DG47" i="10"/>
  <c r="DF52" i="10"/>
  <c r="CV49" i="10"/>
  <c r="DD53" i="10"/>
  <c r="DG63" i="10"/>
  <c r="DB61" i="10"/>
  <c r="DL60" i="10"/>
  <c r="DE73" i="10"/>
  <c r="CZ73" i="10"/>
  <c r="DJ75" i="10"/>
  <c r="CY59" i="10"/>
  <c r="CT87" i="10"/>
  <c r="CU26" i="10"/>
  <c r="DK31" i="10"/>
  <c r="CS31" i="10"/>
  <c r="DH32" i="10"/>
  <c r="CX43" i="10"/>
  <c r="DL43" i="10"/>
  <c r="CZ47" i="10"/>
  <c r="DG49" i="10"/>
  <c r="CU52" i="10"/>
  <c r="DI56" i="10"/>
  <c r="CY67" i="10"/>
  <c r="DJ63" i="10"/>
  <c r="CV63" i="10"/>
  <c r="CW77" i="10"/>
  <c r="DH76" i="10"/>
  <c r="CT78" i="10"/>
  <c r="DI79" i="10"/>
  <c r="CU79" i="10"/>
  <c r="DD77" i="10"/>
  <c r="CX96" i="10"/>
  <c r="DI94" i="10"/>
  <c r="DK93" i="10"/>
  <c r="CU29" i="10"/>
  <c r="DK34" i="10"/>
  <c r="CS34" i="10"/>
  <c r="DJ38" i="10"/>
  <c r="CY44" i="10"/>
  <c r="CW41" i="10"/>
  <c r="DK43" i="10"/>
  <c r="DK49" i="10"/>
  <c r="DD26" i="10"/>
  <c r="DD31" i="10"/>
  <c r="DH30" i="10"/>
  <c r="DH31" i="10"/>
  <c r="CZ41" i="10"/>
  <c r="DE44" i="10"/>
  <c r="DA47" i="10"/>
  <c r="CZ53" i="10"/>
  <c r="CW58" i="10"/>
  <c r="CT56" i="10"/>
  <c r="DH65" i="10"/>
  <c r="CT69" i="10"/>
  <c r="DD68" i="10"/>
  <c r="DF74" i="10"/>
  <c r="DI72" i="10"/>
  <c r="CU73" i="10"/>
  <c r="CS85" i="10"/>
  <c r="DC84" i="10"/>
  <c r="CW86" i="10"/>
  <c r="CY94" i="10"/>
  <c r="DB88" i="10"/>
  <c r="CY85" i="10"/>
  <c r="DD29" i="10"/>
  <c r="DD34" i="10"/>
  <c r="DJ33" i="10"/>
  <c r="DK38" i="10"/>
  <c r="DH45" i="10"/>
  <c r="DD47" i="10"/>
  <c r="DK42" i="10"/>
  <c r="DA50" i="10"/>
  <c r="DF56" i="10"/>
  <c r="CT59" i="10"/>
  <c r="DL50" i="10"/>
  <c r="DK60" i="10"/>
  <c r="CW59" i="10"/>
  <c r="CX61" i="10"/>
  <c r="DI75" i="10"/>
  <c r="CU76" i="10"/>
  <c r="CS88" i="10"/>
  <c r="CS19" i="10"/>
  <c r="CS75" i="10"/>
  <c r="DI49" i="10"/>
  <c r="DE21" i="10"/>
  <c r="DE85" i="10"/>
  <c r="CZ65" i="10"/>
  <c r="CZ29" i="10"/>
  <c r="DL76" i="10"/>
  <c r="CU70" i="10"/>
  <c r="CU47" i="10"/>
  <c r="DH25" i="10"/>
  <c r="DA94" i="10"/>
  <c r="DL62" i="10"/>
  <c r="DF42" i="10"/>
  <c r="DK25" i="10"/>
  <c r="DB86" i="10"/>
  <c r="CV51" i="10"/>
  <c r="DG28" i="10"/>
  <c r="DL95" i="10"/>
  <c r="CX60" i="10"/>
  <c r="DF48" i="10"/>
  <c r="CW94" i="10"/>
  <c r="DF85" i="10"/>
  <c r="CS64" i="10"/>
  <c r="DG38" i="10"/>
  <c r="DB21" i="10"/>
  <c r="CU78" i="10"/>
  <c r="DA52" i="10"/>
  <c r="CZ24" i="10"/>
  <c r="DE96" i="10"/>
  <c r="DE90" i="10"/>
  <c r="CV98" i="10"/>
  <c r="DG79" i="10"/>
  <c r="CZ88" i="10"/>
  <c r="CY83" i="10"/>
  <c r="DL82" i="10"/>
  <c r="DB83" i="10"/>
  <c r="DH82" i="10"/>
  <c r="CT72" i="10"/>
  <c r="DD55" i="10"/>
  <c r="CX63" i="10"/>
  <c r="DK67" i="10"/>
  <c r="DA66" i="10"/>
  <c r="DK59" i="10"/>
  <c r="DH55" i="10"/>
  <c r="CT52" i="10"/>
  <c r="DE51" i="10"/>
  <c r="CX48" i="10"/>
  <c r="DB42" i="10"/>
  <c r="DL40" i="10"/>
  <c r="CZ38" i="10"/>
  <c r="DF32" i="10"/>
  <c r="CX29" i="10"/>
  <c r="CS30" i="10"/>
  <c r="DF99" i="10"/>
  <c r="DK24" i="10"/>
  <c r="DA23" i="10"/>
  <c r="DC95" i="10"/>
  <c r="DA96" i="10"/>
  <c r="DL88" i="10"/>
  <c r="DE80" i="10"/>
  <c r="DK80" i="10"/>
  <c r="DA81" i="10"/>
  <c r="CX68" i="10"/>
  <c r="DF60" i="10"/>
  <c r="DG68" i="10"/>
  <c r="DL64" i="10"/>
  <c r="DB65" i="10"/>
  <c r="CZ60" i="10"/>
  <c r="DA58" i="10"/>
  <c r="DK53" i="10"/>
  <c r="CY52" i="10"/>
  <c r="DH49" i="10"/>
  <c r="DD45" i="10"/>
  <c r="CY42" i="10"/>
  <c r="DB37" i="10"/>
  <c r="DI32" i="10"/>
  <c r="DC33" i="10"/>
  <c r="DK27" i="10"/>
  <c r="DH98" i="10"/>
  <c r="DD21" i="10"/>
  <c r="DB20" i="10"/>
  <c r="CV92" i="10"/>
  <c r="DJ92" i="10"/>
  <c r="DH89" i="10"/>
  <c r="CX80" i="10"/>
  <c r="DC88" i="10"/>
  <c r="CX64" i="10"/>
  <c r="CU77" i="10"/>
  <c r="DI76" i="10"/>
  <c r="CS69" i="10"/>
  <c r="CW61" i="10"/>
  <c r="DK61" i="10"/>
  <c r="DA60" i="10"/>
  <c r="DD50" i="10"/>
  <c r="CX58" i="10"/>
  <c r="DA51" i="10"/>
  <c r="CT46" i="10"/>
  <c r="DI44" i="10"/>
  <c r="DI39" i="10"/>
  <c r="DK39" i="10"/>
  <c r="DJ34" i="10"/>
  <c r="DD35" i="10"/>
  <c r="DD30" i="10"/>
  <c r="DH23" i="10"/>
  <c r="DE19" i="10"/>
  <c r="DK99" i="10"/>
  <c r="CZ97" i="10"/>
  <c r="DC89" i="10"/>
  <c r="DA90" i="10"/>
  <c r="DF89" i="10"/>
  <c r="DD84" i="10"/>
  <c r="CT85" i="10"/>
  <c r="CZ85" i="10"/>
  <c r="DJ73" i="10"/>
  <c r="CZ70" i="10"/>
  <c r="DE70" i="10"/>
  <c r="DD57" i="10"/>
  <c r="DL53" i="10"/>
  <c r="DG60" i="10"/>
  <c r="CZ58" i="10"/>
  <c r="DJ53" i="10"/>
  <c r="DD49" i="10"/>
  <c r="CS44" i="10"/>
  <c r="CT44" i="10"/>
  <c r="CW38" i="10"/>
  <c r="DH40" i="10"/>
  <c r="CX35" i="10"/>
  <c r="DG26" i="10"/>
  <c r="DJ26" i="10"/>
  <c r="CX21" i="10"/>
  <c r="DE93" i="10"/>
  <c r="CS25" i="10"/>
  <c r="CU97" i="10"/>
  <c r="CS98" i="10"/>
  <c r="CY91" i="10"/>
  <c r="CW83" i="10"/>
  <c r="DC82" i="10"/>
  <c r="CS83" i="10"/>
  <c r="CU71" i="10"/>
  <c r="DI70" i="10"/>
  <c r="DF71" i="10"/>
  <c r="DD66" i="10"/>
  <c r="CT67" i="10"/>
  <c r="DH62" i="10"/>
  <c r="DL52" i="10"/>
  <c r="CW55" i="10"/>
  <c r="CZ50" i="10"/>
  <c r="CX44" i="10"/>
  <c r="DE41" i="10"/>
  <c r="DG44" i="10"/>
  <c r="CT39" i="10"/>
  <c r="DA34" i="10"/>
  <c r="CU35" i="10"/>
  <c r="DC29" i="10"/>
  <c r="CY20" i="10"/>
  <c r="CV23" i="10"/>
  <c r="CT22" i="10"/>
  <c r="DL93" i="10"/>
  <c r="DB94" i="10"/>
  <c r="CZ92" i="10"/>
  <c r="DF82" i="10"/>
  <c r="CV77" i="10"/>
  <c r="DA85" i="10"/>
  <c r="DB78" i="10"/>
  <c r="DG75" i="10"/>
  <c r="DL68" i="10"/>
  <c r="CT64" i="10"/>
  <c r="CU58" i="10"/>
  <c r="DE58" i="10"/>
  <c r="DC44" i="10"/>
  <c r="DB43" i="10"/>
  <c r="DH39" i="10"/>
  <c r="DF30" i="10"/>
  <c r="DJ96" i="10"/>
  <c r="CX86" i="10"/>
  <c r="DB81" i="10"/>
  <c r="CT70" i="10"/>
  <c r="CW67" i="10"/>
  <c r="DA64" i="10"/>
  <c r="DG57" i="10"/>
  <c r="CS39" i="10"/>
  <c r="DG43" i="10"/>
  <c r="CV34" i="10"/>
  <c r="AP97" i="10"/>
  <c r="AQ25" i="10"/>
  <c r="Z25" i="10"/>
  <c r="AG24" i="10"/>
  <c r="Z96" i="10"/>
  <c r="AM23" i="10"/>
  <c r="AG96" i="10"/>
  <c r="AN97" i="10"/>
  <c r="AM98" i="10"/>
  <c r="AG88" i="10"/>
  <c r="AD90" i="10"/>
  <c r="AS91" i="10"/>
  <c r="AB95" i="10"/>
  <c r="AA89" i="10"/>
  <c r="AB78" i="10"/>
  <c r="AE80" i="10"/>
  <c r="AN77" i="10"/>
  <c r="AD69" i="10"/>
  <c r="AJ70" i="10"/>
  <c r="AH70" i="10"/>
  <c r="AF69" i="10"/>
  <c r="AS68" i="10"/>
  <c r="AN56" i="10"/>
  <c r="Z53" i="10"/>
  <c r="AB50" i="10"/>
  <c r="AL49" i="10"/>
  <c r="AH48" i="10"/>
  <c r="AQ39" i="10"/>
  <c r="AG40" i="10"/>
  <c r="AB37" i="10"/>
  <c r="Z36" i="10"/>
  <c r="AI30" i="10"/>
  <c r="DH44" i="10"/>
  <c r="CU96" i="10"/>
  <c r="DG66" i="10"/>
  <c r="CS89" i="10"/>
  <c r="CY57" i="10"/>
  <c r="CV22" i="10"/>
  <c r="CV71" i="10"/>
  <c r="CS61" i="10"/>
  <c r="DC40" i="10"/>
  <c r="DC19" i="10"/>
  <c r="DJ85" i="10"/>
  <c r="CT60" i="10"/>
  <c r="DK45" i="10"/>
  <c r="CV67" i="10"/>
  <c r="DB58" i="10"/>
  <c r="CW99" i="10"/>
  <c r="DJ77" i="10"/>
  <c r="CW40" i="10"/>
  <c r="DD93" i="10"/>
  <c r="DI81" i="10"/>
  <c r="AD26" i="10"/>
  <c r="AD30" i="10"/>
  <c r="AE28" i="10"/>
  <c r="AF26" i="10"/>
  <c r="AF30" i="10"/>
  <c r="AG28" i="10"/>
  <c r="Z26" i="10"/>
  <c r="AP28" i="10"/>
  <c r="AH31" i="10"/>
  <c r="AA28" i="10"/>
  <c r="AQ30" i="10"/>
  <c r="AJ27" i="10"/>
  <c r="AB30" i="10"/>
  <c r="AS30" i="10"/>
  <c r="AN35" i="10"/>
  <c r="AG33" i="10"/>
  <c r="AC26" i="10"/>
  <c r="AP33" i="10"/>
  <c r="AH36" i="10"/>
  <c r="AI33" i="10"/>
  <c r="AA36" i="10"/>
  <c r="AJ33" i="10"/>
  <c r="AB36" i="10"/>
  <c r="AL33" i="10"/>
  <c r="AK30" i="10"/>
  <c r="AE35" i="10"/>
  <c r="AJ37" i="10"/>
  <c r="AC31" i="10"/>
  <c r="AK38" i="10"/>
  <c r="AC41" i="10"/>
  <c r="AD38" i="10"/>
  <c r="AE38" i="10"/>
  <c r="AS32" i="10"/>
  <c r="AN40" i="10"/>
  <c r="AO40" i="10"/>
  <c r="Z39" i="10"/>
  <c r="AP41" i="10"/>
  <c r="AQ43" i="10"/>
  <c r="AB42" i="10"/>
  <c r="AR44" i="10"/>
  <c r="AN41" i="10"/>
  <c r="AK44" i="10"/>
  <c r="AA40" i="10"/>
  <c r="AL44" i="10"/>
  <c r="AE43" i="10"/>
  <c r="AG42" i="10"/>
  <c r="AC35" i="10"/>
  <c r="AP43" i="10"/>
  <c r="AQ45" i="10"/>
  <c r="Z46" i="10"/>
  <c r="AP48" i="10"/>
  <c r="AD40" i="10"/>
  <c r="AA48" i="10"/>
  <c r="AQ50" i="10"/>
  <c r="AR47" i="10"/>
  <c r="AK46" i="10"/>
  <c r="AC49" i="10"/>
  <c r="AD46" i="10"/>
  <c r="AD50" i="10"/>
  <c r="AE48" i="10"/>
  <c r="Z51" i="10"/>
  <c r="AA51" i="10"/>
  <c r="AQ53" i="10"/>
  <c r="AR51" i="10"/>
  <c r="AK51" i="10"/>
  <c r="AC54" i="10"/>
  <c r="AD51" i="10"/>
  <c r="AF46" i="10"/>
  <c r="AE53" i="10"/>
  <c r="AF52" i="10"/>
  <c r="AB54" i="10"/>
  <c r="AH57" i="10"/>
  <c r="AI55" i="10"/>
  <c r="AA58" i="10"/>
  <c r="AH54" i="10"/>
  <c r="AJ57" i="10"/>
  <c r="AK55" i="10"/>
  <c r="AC58" i="10"/>
  <c r="AO54" i="10"/>
  <c r="AL58" i="10"/>
  <c r="AM55" i="10"/>
  <c r="AM59" i="10"/>
  <c r="AF57" i="10"/>
  <c r="Z59" i="10"/>
  <c r="AJ62" i="10"/>
  <c r="AB65" i="10"/>
  <c r="AR67" i="10"/>
  <c r="AC61" i="10"/>
  <c r="AS63" i="10"/>
  <c r="AK66" i="10"/>
  <c r="AC69" i="10"/>
  <c r="AD62" i="10"/>
  <c r="AD66" i="10"/>
  <c r="AM60" i="10"/>
  <c r="AM64" i="10"/>
  <c r="AM68" i="10"/>
  <c r="AN61" i="10"/>
  <c r="AN65" i="10"/>
  <c r="AN69" i="10"/>
  <c r="AO61" i="10"/>
  <c r="AO65" i="10"/>
  <c r="AO69" i="10"/>
  <c r="AH61" i="10"/>
  <c r="Z64" i="10"/>
  <c r="AP66" i="10"/>
  <c r="AH69" i="10"/>
  <c r="AP70" i="10"/>
  <c r="AH73" i="10"/>
  <c r="Z76" i="10"/>
  <c r="AI63" i="10"/>
  <c r="AQ71" i="10"/>
  <c r="AI74" i="10"/>
  <c r="AA77" i="10"/>
  <c r="AQ79" i="10"/>
  <c r="AR70" i="10"/>
  <c r="AJ73" i="10"/>
  <c r="AB76" i="10"/>
  <c r="AQ62" i="10"/>
  <c r="AS71" i="10"/>
  <c r="AK74" i="10"/>
  <c r="AC77" i="10"/>
  <c r="AS79" i="10"/>
  <c r="AD70" i="10"/>
  <c r="AD74" i="10"/>
  <c r="AD78" i="10"/>
  <c r="AE70" i="10"/>
  <c r="AE74" i="10"/>
  <c r="AE78" i="10"/>
  <c r="AF70" i="10"/>
  <c r="AF74" i="10"/>
  <c r="AF78" i="10"/>
  <c r="AC80" i="10"/>
  <c r="AS82" i="10"/>
  <c r="AK85" i="10"/>
  <c r="AC88" i="10"/>
  <c r="AR79" i="10"/>
  <c r="AL83" i="10"/>
  <c r="AL87" i="10"/>
  <c r="AM80" i="10"/>
  <c r="AM84" i="10"/>
  <c r="AM88" i="10"/>
  <c r="AF81" i="10"/>
  <c r="AF85" i="10"/>
  <c r="AG70" i="10"/>
  <c r="AO82" i="10"/>
  <c r="AO86" i="10"/>
  <c r="AJ79" i="10"/>
  <c r="AH82" i="10"/>
  <c r="Z85" i="10"/>
  <c r="AP87" i="10"/>
  <c r="AA80" i="10"/>
  <c r="AQ82" i="10"/>
  <c r="AI85" i="10"/>
  <c r="AA88" i="10"/>
  <c r="AI89" i="10"/>
  <c r="AA92" i="10"/>
  <c r="AQ94" i="10"/>
  <c r="AI97" i="10"/>
  <c r="AB90" i="10"/>
  <c r="AR92" i="10"/>
  <c r="AJ95" i="10"/>
  <c r="AB98" i="10"/>
  <c r="AK89" i="10"/>
  <c r="AC92" i="10"/>
  <c r="AS94" i="10"/>
  <c r="AJ81" i="10"/>
  <c r="AL91" i="10"/>
  <c r="AL95" i="10"/>
  <c r="AJ80" i="10"/>
  <c r="AE91" i="10"/>
  <c r="AE95" i="10"/>
  <c r="AR80" i="10"/>
  <c r="AF91" i="10"/>
  <c r="AF95" i="10"/>
  <c r="AO76" i="10"/>
  <c r="AO90" i="10"/>
  <c r="AO94" i="10"/>
  <c r="AO98" i="10"/>
  <c r="AA99" i="10"/>
  <c r="AL21" i="10"/>
  <c r="AL25" i="10"/>
  <c r="AP92" i="10"/>
  <c r="AE21" i="10"/>
  <c r="AE25" i="10"/>
  <c r="AF23" i="10"/>
  <c r="AC21" i="10"/>
  <c r="AS98" i="10"/>
  <c r="AO21" i="10"/>
  <c r="AO25" i="10"/>
  <c r="AA98" i="10"/>
  <c r="AH23" i="10"/>
  <c r="AR99" i="10"/>
  <c r="AP99" i="10"/>
  <c r="AI21" i="10"/>
  <c r="AA24" i="10"/>
  <c r="Z93" i="10"/>
  <c r="AB22" i="10"/>
  <c r="AR24" i="10"/>
  <c r="AC24" i="10"/>
  <c r="AK23" i="10"/>
  <c r="AL26" i="10"/>
  <c r="AL30" i="10"/>
  <c r="AM28" i="10"/>
  <c r="AN26" i="10"/>
  <c r="AN30" i="10"/>
  <c r="AO28" i="10"/>
  <c r="AH26" i="10"/>
  <c r="Z29" i="10"/>
  <c r="AP31" i="10"/>
  <c r="AI28" i="10"/>
  <c r="AA31" i="10"/>
  <c r="AR27" i="10"/>
  <c r="AJ30" i="10"/>
  <c r="AF32" i="10"/>
  <c r="AF36" i="10"/>
  <c r="AO33" i="10"/>
  <c r="AK27" i="10"/>
  <c r="Z34" i="10"/>
  <c r="AP36" i="10"/>
  <c r="AQ33" i="10"/>
  <c r="AI36" i="10"/>
  <c r="AR33" i="10"/>
  <c r="AJ36" i="10"/>
  <c r="AD34" i="10"/>
  <c r="AS31" i="10"/>
  <c r="AM35" i="10"/>
  <c r="AR37" i="10"/>
  <c r="AC33" i="10"/>
  <c r="AS38" i="10"/>
  <c r="AK41" i="10"/>
  <c r="AL38" i="10"/>
  <c r="AM38" i="10"/>
  <c r="AF37" i="10"/>
  <c r="AG37" i="10"/>
  <c r="AC36" i="10"/>
  <c r="AH39" i="10"/>
  <c r="AL40" i="10"/>
  <c r="AA44" i="10"/>
  <c r="AJ42" i="10"/>
  <c r="AB45" i="10"/>
  <c r="AC42" i="10"/>
  <c r="AS44" i="10"/>
  <c r="AB41" i="10"/>
  <c r="AI37" i="10"/>
  <c r="AM43" i="10"/>
  <c r="AO42" i="10"/>
  <c r="AJ40" i="10"/>
  <c r="Z44" i="10"/>
  <c r="AG46" i="10"/>
  <c r="AH46" i="10"/>
  <c r="Z49" i="10"/>
  <c r="AA45" i="10"/>
  <c r="AI48" i="10"/>
  <c r="AF44" i="10"/>
  <c r="AB48" i="10"/>
  <c r="AS46" i="10"/>
  <c r="AK49" i="10"/>
  <c r="AL46" i="10"/>
  <c r="AL50" i="10"/>
  <c r="AM48" i="10"/>
  <c r="AH51" i="10"/>
  <c r="AI51" i="10"/>
  <c r="AA54" i="10"/>
  <c r="AB52" i="10"/>
  <c r="AS51" i="10"/>
  <c r="AK54" i="10"/>
  <c r="AL51" i="10"/>
  <c r="AN47" i="10"/>
  <c r="AM53" i="10"/>
  <c r="AN52" i="10"/>
  <c r="Z55" i="10"/>
  <c r="AP57" i="10"/>
  <c r="AQ55" i="10"/>
  <c r="AI58" i="10"/>
  <c r="AB55" i="10"/>
  <c r="AR57" i="10"/>
  <c r="AS55" i="10"/>
  <c r="AK58" i="10"/>
  <c r="AD55" i="10"/>
  <c r="AD59" i="10"/>
  <c r="AE56" i="10"/>
  <c r="AO51" i="10"/>
  <c r="AN57" i="10"/>
  <c r="AB60" i="10"/>
  <c r="AR62" i="10"/>
  <c r="AJ65" i="10"/>
  <c r="AB68" i="10"/>
  <c r="AK61" i="10"/>
  <c r="AC64" i="10"/>
  <c r="AS66" i="10"/>
  <c r="AK69" i="10"/>
  <c r="AL62" i="10"/>
  <c r="AL66" i="10"/>
  <c r="AE61" i="10"/>
  <c r="AE65" i="10"/>
  <c r="AE69" i="10"/>
  <c r="AF62" i="10"/>
  <c r="AF66" i="10"/>
  <c r="Z54" i="10"/>
  <c r="AG62" i="10"/>
  <c r="AG66" i="10"/>
  <c r="AG56" i="10"/>
  <c r="AP61" i="10"/>
  <c r="AH64" i="10"/>
  <c r="Z67" i="10"/>
  <c r="AP69" i="10"/>
  <c r="Z71" i="10"/>
  <c r="AP73" i="10"/>
  <c r="AH76" i="10"/>
  <c r="AQ64" i="10"/>
  <c r="AA72" i="10"/>
  <c r="AQ74" i="10"/>
  <c r="AI77" i="10"/>
  <c r="AG55" i="10"/>
  <c r="AB71" i="10"/>
  <c r="AR73" i="10"/>
  <c r="AJ76" i="10"/>
  <c r="AA68" i="10"/>
  <c r="AC72" i="10"/>
  <c r="AS74" i="10"/>
  <c r="AK77" i="10"/>
  <c r="AO56" i="10"/>
  <c r="AL70" i="10"/>
  <c r="AL74" i="10"/>
  <c r="AL78" i="10"/>
  <c r="AM70" i="10"/>
  <c r="AM74" i="10"/>
  <c r="AM78" i="10"/>
  <c r="AN70" i="10"/>
  <c r="AN74" i="10"/>
  <c r="AN78" i="10"/>
  <c r="AK80" i="10"/>
  <c r="AC83" i="10"/>
  <c r="AS85" i="10"/>
  <c r="AK88" i="10"/>
  <c r="AD80" i="10"/>
  <c r="AD84" i="10"/>
  <c r="AD88" i="10"/>
  <c r="AE81" i="10"/>
  <c r="AE85" i="10"/>
  <c r="AI65" i="10"/>
  <c r="AN81" i="10"/>
  <c r="AN85" i="10"/>
  <c r="AO71" i="10"/>
  <c r="AG83" i="10"/>
  <c r="AG87" i="10"/>
  <c r="Z80" i="10"/>
  <c r="AP82" i="10"/>
  <c r="AH85" i="10"/>
  <c r="Z88" i="10"/>
  <c r="AI80" i="10"/>
  <c r="AA83" i="10"/>
  <c r="AQ85" i="10"/>
  <c r="AI88" i="10"/>
  <c r="AQ89" i="10"/>
  <c r="AI92" i="10"/>
  <c r="AA95" i="10"/>
  <c r="AQ97" i="10"/>
  <c r="AJ90" i="10"/>
  <c r="AB93" i="10"/>
  <c r="AR95" i="10"/>
  <c r="AJ98" i="10"/>
  <c r="AS89" i="10"/>
  <c r="AK92" i="10"/>
  <c r="AC95" i="10"/>
  <c r="AR82" i="10"/>
  <c r="AD92" i="10"/>
  <c r="AD96" i="10"/>
  <c r="AR81" i="10"/>
  <c r="AM91" i="10"/>
  <c r="AM95" i="10"/>
  <c r="AB86" i="10"/>
  <c r="AN91" i="10"/>
  <c r="AN95" i="10"/>
  <c r="AB85" i="10"/>
  <c r="AG91" i="10"/>
  <c r="AG95" i="10"/>
  <c r="AG99" i="10"/>
  <c r="AJ99" i="10"/>
  <c r="AD22" i="10"/>
  <c r="Z92" i="10"/>
  <c r="AP98" i="10"/>
  <c r="AM21" i="10"/>
  <c r="AM25" i="10"/>
  <c r="AN23" i="10"/>
  <c r="AB84" i="10"/>
  <c r="AD99" i="10"/>
  <c r="AG22" i="10"/>
  <c r="AI98" i="10"/>
  <c r="AE99" i="10"/>
  <c r="Z21" i="10"/>
  <c r="AP23" i="10"/>
  <c r="AJ85" i="10"/>
  <c r="AQ21" i="10"/>
  <c r="AI24" i="10"/>
  <c r="AH94" i="10"/>
  <c r="AJ22" i="10"/>
  <c r="AB25" i="10"/>
  <c r="AK25" i="10"/>
  <c r="AK22" i="10"/>
  <c r="AD27" i="10"/>
  <c r="AD31" i="10"/>
  <c r="AE29" i="10"/>
  <c r="AF27" i="10"/>
  <c r="AF31" i="10"/>
  <c r="AG29" i="10"/>
  <c r="AP26" i="10"/>
  <c r="AH29" i="10"/>
  <c r="AA26" i="10"/>
  <c r="AQ28" i="10"/>
  <c r="AI31" i="10"/>
  <c r="AB28" i="10"/>
  <c r="AR30" i="10"/>
  <c r="AN32" i="10"/>
  <c r="AN36" i="10"/>
  <c r="AG34" i="10"/>
  <c r="AS28" i="10"/>
  <c r="AH34" i="10"/>
  <c r="AK26" i="10"/>
  <c r="AA34" i="10"/>
  <c r="AQ36" i="10"/>
  <c r="AB34" i="10"/>
  <c r="AR36" i="10"/>
  <c r="AL34" i="10"/>
  <c r="AE32" i="10"/>
  <c r="AE36" i="10"/>
  <c r="AB38" i="10"/>
  <c r="AK34" i="10"/>
  <c r="AC39" i="10"/>
  <c r="AS41" i="10"/>
  <c r="AD39" i="10"/>
  <c r="AE39" i="10"/>
  <c r="AN37" i="10"/>
  <c r="AO37" i="10"/>
  <c r="Z37" i="10"/>
  <c r="AP39" i="10"/>
  <c r="AJ41" i="10"/>
  <c r="AI44" i="10"/>
  <c r="AR42" i="10"/>
  <c r="AJ45" i="10"/>
  <c r="AK42" i="10"/>
  <c r="AC45" i="10"/>
  <c r="AO41" i="10"/>
  <c r="AQ38" i="10"/>
  <c r="AE44" i="10"/>
  <c r="AG43" i="10"/>
  <c r="AI41" i="10"/>
  <c r="AH44" i="10"/>
  <c r="AO46" i="10"/>
  <c r="AP46" i="10"/>
  <c r="AH49" i="10"/>
  <c r="AA46" i="10"/>
  <c r="AQ48" i="10"/>
  <c r="AD45" i="10"/>
  <c r="AJ48" i="10"/>
  <c r="AC47" i="10"/>
  <c r="AS49" i="10"/>
  <c r="AD47" i="10"/>
  <c r="AN42" i="10"/>
  <c r="AE49" i="10"/>
  <c r="AP51" i="10"/>
  <c r="AQ51" i="10"/>
  <c r="AI54" i="10"/>
  <c r="AJ52" i="10"/>
  <c r="AC52" i="10"/>
  <c r="AS54" i="10"/>
  <c r="AD52" i="10"/>
  <c r="AR49" i="10"/>
  <c r="AE54" i="10"/>
  <c r="AF53" i="10"/>
  <c r="AH55" i="10"/>
  <c r="Z58" i="10"/>
  <c r="AA56" i="10"/>
  <c r="AQ58" i="10"/>
  <c r="AJ55" i="10"/>
  <c r="AB58" i="10"/>
  <c r="AC56" i="10"/>
  <c r="AS58" i="10"/>
  <c r="AL55" i="10"/>
  <c r="AL59" i="10"/>
  <c r="AM56" i="10"/>
  <c r="AJ53" i="10"/>
  <c r="AF58" i="10"/>
  <c r="AJ60" i="10"/>
  <c r="AB63" i="10"/>
  <c r="AR65" i="10"/>
  <c r="AJ68" i="10"/>
  <c r="AS61" i="10"/>
  <c r="AK64" i="10"/>
  <c r="AC67" i="10"/>
  <c r="AS69" i="10"/>
  <c r="AD63" i="10"/>
  <c r="AD67" i="10"/>
  <c r="AM61" i="10"/>
  <c r="AM65" i="10"/>
  <c r="AM69" i="10"/>
  <c r="AN62" i="10"/>
  <c r="AN66" i="10"/>
  <c r="AG57" i="10"/>
  <c r="AO62" i="10"/>
  <c r="AO66" i="10"/>
  <c r="AO57" i="10"/>
  <c r="Z62" i="10"/>
  <c r="AP64" i="10"/>
  <c r="AH67" i="10"/>
  <c r="AA63" i="10"/>
  <c r="AH71" i="10"/>
  <c r="Z74" i="10"/>
  <c r="AP76" i="10"/>
  <c r="AR69" i="10"/>
  <c r="AI72" i="10"/>
  <c r="AA75" i="10"/>
  <c r="AQ77" i="10"/>
  <c r="AA61" i="10"/>
  <c r="AJ71" i="10"/>
  <c r="AB74" i="10"/>
  <c r="AR76" i="10"/>
  <c r="AB69" i="10"/>
  <c r="AK72" i="10"/>
  <c r="AC75" i="10"/>
  <c r="AS77" i="10"/>
  <c r="AR59" i="10"/>
  <c r="AD71" i="10"/>
  <c r="AD75" i="10"/>
  <c r="AD79" i="10"/>
  <c r="AE71" i="10"/>
  <c r="AE75" i="10"/>
  <c r="AE79" i="10"/>
  <c r="AF71" i="10"/>
  <c r="AF75" i="10"/>
  <c r="AF79" i="10"/>
  <c r="AS80" i="10"/>
  <c r="AK83" i="10"/>
  <c r="AC86" i="10"/>
  <c r="AS88" i="10"/>
  <c r="AL80" i="10"/>
  <c r="AL84" i="10"/>
  <c r="AL88" i="10"/>
  <c r="AM81" i="10"/>
  <c r="AM85" i="10"/>
  <c r="AG71" i="10"/>
  <c r="AF82" i="10"/>
  <c r="AF86" i="10"/>
  <c r="AH79" i="10"/>
  <c r="AO83" i="10"/>
  <c r="AO87" i="10"/>
  <c r="AH80" i="10"/>
  <c r="Z83" i="10"/>
  <c r="AP85" i="10"/>
  <c r="AH88" i="10"/>
  <c r="AQ80" i="10"/>
  <c r="AI83" i="10"/>
  <c r="AA86" i="10"/>
  <c r="AQ88" i="10"/>
  <c r="AA90" i="10"/>
  <c r="AQ92" i="10"/>
  <c r="AI95" i="10"/>
  <c r="AB82" i="10"/>
  <c r="AR90" i="10"/>
  <c r="AJ93" i="10"/>
  <c r="AB96" i="10"/>
  <c r="AR98" i="10"/>
  <c r="AC90" i="10"/>
  <c r="AS92" i="10"/>
  <c r="AK95" i="10"/>
  <c r="AB88" i="10"/>
  <c r="AL92" i="10"/>
  <c r="AL96" i="10"/>
  <c r="AB87" i="10"/>
  <c r="AE92" i="10"/>
  <c r="AE96" i="10"/>
  <c r="AJ87" i="10"/>
  <c r="AF92" i="10"/>
  <c r="AF96" i="10"/>
  <c r="AJ86" i="10"/>
  <c r="AO91" i="10"/>
  <c r="AO95" i="10"/>
  <c r="AO99" i="10"/>
  <c r="AS99" i="10"/>
  <c r="AL22" i="10"/>
  <c r="AH93" i="10"/>
  <c r="AB99" i="10"/>
  <c r="AE22" i="10"/>
  <c r="Z89" i="10"/>
  <c r="AF24" i="10"/>
  <c r="AR88" i="10"/>
  <c r="AM99" i="10"/>
  <c r="AO22" i="10"/>
  <c r="AN99" i="10"/>
  <c r="AH21" i="10"/>
  <c r="Z24" i="10"/>
  <c r="Z94" i="10"/>
  <c r="AA22" i="10"/>
  <c r="AQ24" i="10"/>
  <c r="AP95" i="10"/>
  <c r="AR22" i="10"/>
  <c r="AJ25" i="10"/>
  <c r="AS22" i="10"/>
  <c r="AS23" i="10"/>
  <c r="AL27" i="10"/>
  <c r="AL31" i="10"/>
  <c r="AM29" i="10"/>
  <c r="AN27" i="10"/>
  <c r="AN31" i="10"/>
  <c r="AO29" i="10"/>
  <c r="Z27" i="10"/>
  <c r="AP29" i="10"/>
  <c r="AI26" i="10"/>
  <c r="AA29" i="10"/>
  <c r="AQ31" i="10"/>
  <c r="AJ28" i="10"/>
  <c r="AB31" i="10"/>
  <c r="AF33" i="10"/>
  <c r="AC27" i="10"/>
  <c r="AO34" i="10"/>
  <c r="Z32" i="10"/>
  <c r="AP34" i="10"/>
  <c r="AS27" i="10"/>
  <c r="AI34" i="10"/>
  <c r="AS26" i="10"/>
  <c r="AJ34" i="10"/>
  <c r="AC30" i="10"/>
  <c r="AD35" i="10"/>
  <c r="AM32" i="10"/>
  <c r="AM36" i="10"/>
  <c r="AJ38" i="10"/>
  <c r="AS35" i="10"/>
  <c r="AK39" i="10"/>
  <c r="AC32" i="10"/>
  <c r="AL39" i="10"/>
  <c r="AM39" i="10"/>
  <c r="AF38" i="10"/>
  <c r="AG38" i="10"/>
  <c r="AH37" i="10"/>
  <c r="Z40" i="10"/>
  <c r="AA42" i="10"/>
  <c r="AQ44" i="10"/>
  <c r="AB43" i="10"/>
  <c r="AR45" i="10"/>
  <c r="AS42" i="10"/>
  <c r="AK45" i="10"/>
  <c r="AD42" i="10"/>
  <c r="AB40" i="10"/>
  <c r="AM44" i="10"/>
  <c r="AO43" i="10"/>
  <c r="Z42" i="10"/>
  <c r="AP44" i="10"/>
  <c r="AG47" i="10"/>
  <c r="Z47" i="10"/>
  <c r="AP49" i="10"/>
  <c r="AI46" i="10"/>
  <c r="AA49" i="10"/>
  <c r="AB46" i="10"/>
  <c r="AR48" i="10"/>
  <c r="AK47" i="10"/>
  <c r="AC50" i="10"/>
  <c r="AL47" i="10"/>
  <c r="AL45" i="10"/>
  <c r="AM49" i="10"/>
  <c r="Z52" i="10"/>
  <c r="AA52" i="10"/>
  <c r="AQ54" i="10"/>
  <c r="AR52" i="10"/>
  <c r="AK52" i="10"/>
  <c r="AN45" i="10"/>
  <c r="AL52" i="10"/>
  <c r="AF50" i="10"/>
  <c r="AM54" i="10"/>
  <c r="AN53" i="10"/>
  <c r="AP55" i="10"/>
  <c r="AH58" i="10"/>
  <c r="AI56" i="10"/>
  <c r="AA59" i="10"/>
  <c r="AR55" i="10"/>
  <c r="AJ58" i="10"/>
  <c r="AK56" i="10"/>
  <c r="AC59" i="10"/>
  <c r="AD56" i="10"/>
  <c r="AG51" i="10"/>
  <c r="AE57" i="10"/>
  <c r="AR54" i="10"/>
  <c r="AN58" i="10"/>
  <c r="AR60" i="10"/>
  <c r="AJ63" i="10"/>
  <c r="AB66" i="10"/>
  <c r="AR68" i="10"/>
  <c r="AC62" i="10"/>
  <c r="AS64" i="10"/>
  <c r="AK67" i="10"/>
  <c r="AG59" i="10"/>
  <c r="AL63" i="10"/>
  <c r="AL67" i="10"/>
  <c r="AE62" i="10"/>
  <c r="AE66" i="10"/>
  <c r="AG58" i="10"/>
  <c r="AF63" i="10"/>
  <c r="AF67" i="10"/>
  <c r="AO58" i="10"/>
  <c r="AG63" i="10"/>
  <c r="AG67" i="10"/>
  <c r="AP59" i="10"/>
  <c r="AH62" i="10"/>
  <c r="Z65" i="10"/>
  <c r="AP67" i="10"/>
  <c r="AI64" i="10"/>
  <c r="AP71" i="10"/>
  <c r="AH74" i="10"/>
  <c r="Z77" i="10"/>
  <c r="AA70" i="10"/>
  <c r="AQ72" i="10"/>
  <c r="AI75" i="10"/>
  <c r="AA78" i="10"/>
  <c r="AI62" i="10"/>
  <c r="AR71" i="10"/>
  <c r="AJ74" i="10"/>
  <c r="AB77" i="10"/>
  <c r="AC70" i="10"/>
  <c r="AS72" i="10"/>
  <c r="AK75" i="10"/>
  <c r="AC78" i="10"/>
  <c r="AI60" i="10"/>
  <c r="AL71" i="10"/>
  <c r="AL75" i="10"/>
  <c r="AQ60" i="10"/>
  <c r="AM71" i="10"/>
  <c r="AM75" i="10"/>
  <c r="AM79" i="10"/>
  <c r="AN71" i="10"/>
  <c r="AN75" i="10"/>
  <c r="AN79" i="10"/>
  <c r="AC81" i="10"/>
  <c r="AS83" i="10"/>
  <c r="AK86" i="10"/>
  <c r="AA64" i="10"/>
  <c r="AD81" i="10"/>
  <c r="AD85" i="10"/>
  <c r="AG72" i="10"/>
  <c r="AE82" i="10"/>
  <c r="AE86" i="10"/>
  <c r="AO72" i="10"/>
  <c r="AN82" i="10"/>
  <c r="AN86" i="10"/>
  <c r="AG80" i="10"/>
  <c r="AG84" i="10"/>
  <c r="AQ66" i="10"/>
  <c r="AP80" i="10"/>
  <c r="AH83" i="10"/>
  <c r="Z86" i="10"/>
  <c r="AP88" i="10"/>
  <c r="AA81" i="10"/>
  <c r="AQ83" i="10"/>
  <c r="AI86" i="10"/>
  <c r="AO79" i="10"/>
  <c r="AI90" i="10"/>
  <c r="AA93" i="10"/>
  <c r="AQ95" i="10"/>
  <c r="AJ83" i="10"/>
  <c r="AB91" i="10"/>
  <c r="AR93" i="10"/>
  <c r="AJ96" i="10"/>
  <c r="AD28" i="10"/>
  <c r="AE26" i="10"/>
  <c r="AE30" i="10"/>
  <c r="AF28" i="10"/>
  <c r="AG26" i="10"/>
  <c r="AG30" i="10"/>
  <c r="AH27" i="10"/>
  <c r="Z30" i="10"/>
  <c r="AQ26" i="10"/>
  <c r="AI29" i="10"/>
  <c r="AB26" i="10"/>
  <c r="AR28" i="10"/>
  <c r="AJ31" i="10"/>
  <c r="AN33" i="10"/>
  <c r="AK28" i="10"/>
  <c r="AG35" i="10"/>
  <c r="AH32" i="10"/>
  <c r="Z35" i="10"/>
  <c r="AA32" i="10"/>
  <c r="AQ34" i="10"/>
  <c r="AB32" i="10"/>
  <c r="AR34" i="10"/>
  <c r="AK31" i="10"/>
  <c r="AL35" i="10"/>
  <c r="AE33" i="10"/>
  <c r="AC34" i="10"/>
  <c r="AR38" i="10"/>
  <c r="AC37" i="10"/>
  <c r="AS39" i="10"/>
  <c r="AK33" i="10"/>
  <c r="AK32" i="10"/>
  <c r="AE40" i="10"/>
  <c r="AN38" i="10"/>
  <c r="AO38" i="10"/>
  <c r="AP37" i="10"/>
  <c r="AH40" i="10"/>
  <c r="AI42" i="10"/>
  <c r="AK36" i="10"/>
  <c r="AJ43" i="10"/>
  <c r="AA38" i="10"/>
  <c r="AC43" i="10"/>
  <c r="AS45" i="10"/>
  <c r="AL42" i="10"/>
  <c r="AD41" i="10"/>
  <c r="AE45" i="10"/>
  <c r="AG44" i="10"/>
  <c r="AH42" i="10"/>
  <c r="Z45" i="10"/>
  <c r="AO47" i="10"/>
  <c r="AH47" i="10"/>
  <c r="Z50" i="10"/>
  <c r="AQ46" i="10"/>
  <c r="AI49" i="10"/>
  <c r="AJ46" i="10"/>
  <c r="AF43" i="10"/>
  <c r="AS47" i="10"/>
  <c r="AK50" i="10"/>
  <c r="AD48" i="10"/>
  <c r="AE46" i="10"/>
  <c r="AE50" i="10"/>
  <c r="AH52" i="10"/>
  <c r="AI52" i="10"/>
  <c r="AJ49" i="10"/>
  <c r="AF48" i="10"/>
  <c r="AS52" i="10"/>
  <c r="AF47" i="10"/>
  <c r="AD53" i="10"/>
  <c r="AE51" i="10"/>
  <c r="AN46" i="10"/>
  <c r="AF54" i="10"/>
  <c r="Z56" i="10"/>
  <c r="AP58" i="10"/>
  <c r="AQ56" i="10"/>
  <c r="AI59" i="10"/>
  <c r="AB56" i="10"/>
  <c r="AR58" i="10"/>
  <c r="AS56" i="10"/>
  <c r="AK59" i="10"/>
  <c r="AL56" i="10"/>
  <c r="AO52" i="10"/>
  <c r="AM57" i="10"/>
  <c r="AF55" i="10"/>
  <c r="AF59" i="10"/>
  <c r="AB61" i="10"/>
  <c r="AR63" i="10"/>
  <c r="AJ66" i="10"/>
  <c r="AB59" i="10"/>
  <c r="AK62" i="10"/>
  <c r="AC65" i="10"/>
  <c r="AS67" i="10"/>
  <c r="AD60" i="10"/>
  <c r="AD64" i="10"/>
  <c r="AD68" i="10"/>
  <c r="AM62" i="10"/>
  <c r="AM66" i="10"/>
  <c r="AJ59" i="10"/>
  <c r="AN63" i="10"/>
  <c r="AN67" i="10"/>
  <c r="AO59" i="10"/>
  <c r="AO63" i="10"/>
  <c r="AO67" i="10"/>
  <c r="Z60" i="10"/>
  <c r="AP62" i="10"/>
  <c r="AH65" i="10"/>
  <c r="Z68" i="10"/>
  <c r="AQ65" i="10"/>
  <c r="Z72" i="10"/>
  <c r="AP74" i="10"/>
  <c r="AH77" i="10"/>
  <c r="AI70" i="10"/>
  <c r="AA73" i="10"/>
  <c r="AQ75" i="10"/>
  <c r="AI78" i="10"/>
  <c r="AQ63" i="10"/>
  <c r="AB72" i="10"/>
  <c r="AR74" i="10"/>
  <c r="AJ77" i="10"/>
  <c r="AK70" i="10"/>
  <c r="AC73" i="10"/>
  <c r="AS75" i="10"/>
  <c r="AK78" i="10"/>
  <c r="AQ61" i="10"/>
  <c r="AD72" i="10"/>
  <c r="AD76" i="10"/>
  <c r="AA66" i="10"/>
  <c r="AE72" i="10"/>
  <c r="AE76" i="10"/>
  <c r="AA65" i="10"/>
  <c r="AF72" i="10"/>
  <c r="AF76" i="10"/>
  <c r="AG74" i="10"/>
  <c r="AK81" i="10"/>
  <c r="AC84" i="10"/>
  <c r="AS86" i="10"/>
  <c r="AG73" i="10"/>
  <c r="AL81" i="10"/>
  <c r="AL85" i="10"/>
  <c r="AO73" i="10"/>
  <c r="AM82" i="10"/>
  <c r="AM86" i="10"/>
  <c r="AR78" i="10"/>
  <c r="AF83" i="10"/>
  <c r="AF87" i="10"/>
  <c r="AO80" i="10"/>
  <c r="AO84" i="10"/>
  <c r="AL69" i="10"/>
  <c r="Z81" i="10"/>
  <c r="AP83" i="10"/>
  <c r="AH86" i="10"/>
  <c r="AG76" i="10"/>
  <c r="AI81" i="10"/>
  <c r="AA84" i="10"/>
  <c r="AQ86" i="10"/>
  <c r="AB83" i="10"/>
  <c r="AQ90" i="10"/>
  <c r="AI93" i="10"/>
  <c r="AA96" i="10"/>
  <c r="AR84" i="10"/>
  <c r="AJ91" i="10"/>
  <c r="AB94" i="10"/>
  <c r="AR96" i="10"/>
  <c r="AB81" i="10"/>
  <c r="AS90" i="10"/>
  <c r="AK93" i="10"/>
  <c r="AC96" i="10"/>
  <c r="AL89" i="10"/>
  <c r="AL93" i="10"/>
  <c r="AL97" i="10"/>
  <c r="AE89" i="10"/>
  <c r="AE93" i="10"/>
  <c r="AE97" i="10"/>
  <c r="AF89" i="10"/>
  <c r="AF93" i="10"/>
  <c r="AF97" i="10"/>
  <c r="AO88" i="10"/>
  <c r="AO92" i="10"/>
  <c r="AO96" i="10"/>
  <c r="AH92" i="10"/>
  <c r="AL23" i="10"/>
  <c r="AE23" i="10"/>
  <c r="AP91" i="10"/>
  <c r="AF21" i="10"/>
  <c r="AF25" i="10"/>
  <c r="AP90" i="10"/>
  <c r="AO23" i="10"/>
  <c r="AP89" i="10"/>
  <c r="Z22" i="10"/>
  <c r="AP24" i="10"/>
  <c r="AP96" i="10"/>
  <c r="AQ22" i="10"/>
  <c r="AI25" i="10"/>
  <c r="AH98" i="10"/>
  <c r="AJ23" i="10"/>
  <c r="AR86" i="10"/>
  <c r="AK24" i="10"/>
  <c r="AL28" i="10"/>
  <c r="AM26" i="10"/>
  <c r="AM30" i="10"/>
  <c r="AN28" i="10"/>
  <c r="AO26" i="10"/>
  <c r="AO30" i="10"/>
  <c r="AP27" i="10"/>
  <c r="AH30" i="10"/>
  <c r="AA27" i="10"/>
  <c r="AQ29" i="10"/>
  <c r="AJ26" i="10"/>
  <c r="AB29" i="10"/>
  <c r="AR31" i="10"/>
  <c r="AF34" i="10"/>
  <c r="AS29" i="10"/>
  <c r="AO35" i="10"/>
  <c r="AP32" i="10"/>
  <c r="AH35" i="10"/>
  <c r="AI32" i="10"/>
  <c r="AA35" i="10"/>
  <c r="AJ32" i="10"/>
  <c r="AB35" i="10"/>
  <c r="AD32" i="10"/>
  <c r="AD36" i="10"/>
  <c r="AM33" i="10"/>
  <c r="AK35" i="10"/>
  <c r="AB39" i="10"/>
  <c r="AK37" i="10"/>
  <c r="AC40" i="10"/>
  <c r="AS34" i="10"/>
  <c r="AS33" i="10"/>
  <c r="AM40" i="10"/>
  <c r="AF39" i="10"/>
  <c r="AG39" i="10"/>
  <c r="Z38" i="10"/>
  <c r="AP40" i="10"/>
  <c r="AQ42" i="10"/>
  <c r="AA39" i="10"/>
  <c r="AR43" i="10"/>
  <c r="AI39" i="10"/>
  <c r="AK43" i="10"/>
  <c r="AA37" i="10"/>
  <c r="AD43" i="10"/>
  <c r="AQ41" i="10"/>
  <c r="AM45" i="10"/>
  <c r="AO44" i="10"/>
  <c r="AP42" i="10"/>
  <c r="AH45" i="10"/>
  <c r="AG48" i="10"/>
  <c r="AP47" i="10"/>
  <c r="AH50" i="10"/>
  <c r="AA47" i="10"/>
  <c r="AQ49" i="10"/>
  <c r="AR46" i="10"/>
  <c r="AN44" i="10"/>
  <c r="AC48" i="10"/>
  <c r="AF42" i="10"/>
  <c r="AL48" i="10"/>
  <c r="AM46" i="10"/>
  <c r="AM50" i="10"/>
  <c r="AP52" i="10"/>
  <c r="AQ52" i="10"/>
  <c r="AR50" i="10"/>
  <c r="AN49" i="10"/>
  <c r="AC53" i="10"/>
  <c r="AN48" i="10"/>
  <c r="AL53" i="10"/>
  <c r="AM51" i="10"/>
  <c r="AG50" i="10"/>
  <c r="AN54" i="10"/>
  <c r="AH56" i="10"/>
  <c r="AR53" i="10"/>
  <c r="AA57" i="10"/>
  <c r="AQ59" i="10"/>
  <c r="AJ56" i="10"/>
  <c r="AB53" i="10"/>
  <c r="AC57" i="10"/>
  <c r="AS59" i="10"/>
  <c r="AD57" i="10"/>
  <c r="AH53" i="10"/>
  <c r="AE58" i="10"/>
  <c r="AN55" i="10"/>
  <c r="AN59" i="10"/>
  <c r="AJ61" i="10"/>
  <c r="AB64" i="10"/>
  <c r="AR66" i="10"/>
  <c r="AC60" i="10"/>
  <c r="AS62" i="10"/>
  <c r="AK65" i="10"/>
  <c r="AC68" i="10"/>
  <c r="AL60" i="10"/>
  <c r="AL64" i="10"/>
  <c r="AL68" i="10"/>
  <c r="AE63" i="10"/>
  <c r="AE67" i="10"/>
  <c r="AF60" i="10"/>
  <c r="AF64" i="10"/>
  <c r="AF68" i="10"/>
  <c r="AG60" i="10"/>
  <c r="AG64" i="10"/>
  <c r="AG68" i="10"/>
  <c r="AH60" i="10"/>
  <c r="Z63" i="10"/>
  <c r="AP65" i="10"/>
  <c r="AH68" i="10"/>
  <c r="AQ69" i="10"/>
  <c r="AH72" i="10"/>
  <c r="Z75" i="10"/>
  <c r="AP77" i="10"/>
  <c r="AQ70" i="10"/>
  <c r="AI73" i="10"/>
  <c r="AA76" i="10"/>
  <c r="AQ78" i="10"/>
  <c r="AA69" i="10"/>
  <c r="AJ72" i="10"/>
  <c r="AB75" i="10"/>
  <c r="AR77" i="10"/>
  <c r="AS70" i="10"/>
  <c r="AK73" i="10"/>
  <c r="AC76" i="10"/>
  <c r="AS78" i="10"/>
  <c r="AA67" i="10"/>
  <c r="AL72" i="10"/>
  <c r="AL76" i="10"/>
  <c r="AI67" i="10"/>
  <c r="AM72" i="10"/>
  <c r="AM76" i="10"/>
  <c r="AI66" i="10"/>
  <c r="AN72" i="10"/>
  <c r="AN76" i="10"/>
  <c r="AO75" i="10"/>
  <c r="AS81" i="10"/>
  <c r="AK84" i="10"/>
  <c r="AC87" i="10"/>
  <c r="AO74" i="10"/>
  <c r="AD82" i="10"/>
  <c r="AD86" i="10"/>
  <c r="AP78" i="10"/>
  <c r="AE83" i="10"/>
  <c r="AE87" i="10"/>
  <c r="AG79" i="10"/>
  <c r="AN83" i="10"/>
  <c r="AN87" i="10"/>
  <c r="AG81" i="10"/>
  <c r="AG85" i="10"/>
  <c r="AO70" i="10"/>
  <c r="AH81" i="10"/>
  <c r="Z84" i="10"/>
  <c r="AP86" i="10"/>
  <c r="AO77" i="10"/>
  <c r="AQ81" i="10"/>
  <c r="AI84" i="10"/>
  <c r="AA87" i="10"/>
  <c r="AJ84" i="10"/>
  <c r="AA91" i="10"/>
  <c r="AQ93" i="10"/>
  <c r="AI96" i="10"/>
  <c r="AB89" i="10"/>
  <c r="AD29" i="10"/>
  <c r="AE27" i="10"/>
  <c r="AE31" i="10"/>
  <c r="AF29" i="10"/>
  <c r="AG27" i="10"/>
  <c r="AG31" i="10"/>
  <c r="Z28" i="10"/>
  <c r="AP30" i="10"/>
  <c r="AI27" i="10"/>
  <c r="AA30" i="10"/>
  <c r="AR26" i="10"/>
  <c r="AJ29" i="10"/>
  <c r="AC28" i="10"/>
  <c r="AN34" i="10"/>
  <c r="AG32" i="10"/>
  <c r="AG36" i="10"/>
  <c r="Z33" i="10"/>
  <c r="AP35" i="10"/>
  <c r="AQ32" i="10"/>
  <c r="AI35" i="10"/>
  <c r="AR32" i="10"/>
  <c r="AJ35" i="10"/>
  <c r="AL32" i="10"/>
  <c r="AL36" i="10"/>
  <c r="AE34" i="10"/>
  <c r="AS36" i="10"/>
  <c r="AJ39" i="10"/>
  <c r="AS37" i="10"/>
  <c r="AK40" i="10"/>
  <c r="AD37" i="10"/>
  <c r="AE37" i="10"/>
  <c r="AE41" i="10"/>
  <c r="AN39" i="10"/>
  <c r="AO39" i="10"/>
  <c r="AH38" i="10"/>
  <c r="Z41" i="10"/>
  <c r="AA43" i="10"/>
  <c r="AQ40" i="10"/>
  <c r="AB44" i="10"/>
  <c r="AR40" i="10"/>
  <c r="AS43" i="10"/>
  <c r="AI38" i="10"/>
  <c r="AL43" i="10"/>
  <c r="AE42" i="10"/>
  <c r="AI40" i="10"/>
  <c r="AG45" i="10"/>
  <c r="Z43" i="10"/>
  <c r="AP45" i="10"/>
  <c r="AO48" i="10"/>
  <c r="Z48" i="10"/>
  <c r="AP50" i="10"/>
  <c r="AI47" i="10"/>
  <c r="AA50" i="10"/>
  <c r="AB47" i="10"/>
  <c r="AF45" i="10"/>
  <c r="AK48" i="10"/>
  <c r="AN43" i="10"/>
  <c r="AD49" i="10"/>
  <c r="AE47" i="10"/>
  <c r="AF49" i="10"/>
  <c r="AG49" i="10"/>
  <c r="AA53" i="10"/>
  <c r="AB51" i="10"/>
  <c r="AS50" i="10"/>
  <c r="AK53" i="10"/>
  <c r="AO49" i="10"/>
  <c r="AD54" i="10"/>
  <c r="AE52" i="10"/>
  <c r="AF51" i="10"/>
  <c r="AJ50" i="10"/>
  <c r="AP56" i="10"/>
  <c r="AG54" i="10"/>
  <c r="AI57" i="10"/>
  <c r="AB49" i="10"/>
  <c r="AR56" i="10"/>
  <c r="AJ54" i="10"/>
  <c r="AK57" i="10"/>
  <c r="AG52" i="10"/>
  <c r="AL57" i="10"/>
  <c r="AP54" i="10"/>
  <c r="AM58" i="10"/>
  <c r="AF56" i="10"/>
  <c r="AO53" i="10"/>
  <c r="AR61" i="10"/>
  <c r="AJ64" i="10"/>
  <c r="AB67" i="10"/>
  <c r="AK60" i="10"/>
  <c r="AC63" i="10"/>
  <c r="AS65" i="10"/>
  <c r="AK68" i="10"/>
  <c r="AD61" i="10"/>
  <c r="AD65" i="10"/>
  <c r="AH59" i="10"/>
  <c r="AM63" i="10"/>
  <c r="AM67" i="10"/>
  <c r="AN60" i="10"/>
  <c r="AN64" i="10"/>
  <c r="AN68" i="10"/>
  <c r="AO60" i="10"/>
  <c r="AO64" i="10"/>
  <c r="AO68" i="10"/>
  <c r="AP60" i="10"/>
  <c r="AH63" i="10"/>
  <c r="Z66" i="10"/>
  <c r="AP68" i="10"/>
  <c r="Z70" i="10"/>
  <c r="AP72" i="10"/>
  <c r="AH75" i="10"/>
  <c r="Z78" i="10"/>
  <c r="AA71" i="10"/>
  <c r="AQ73" i="10"/>
  <c r="AI76" i="10"/>
  <c r="AA79" i="10"/>
  <c r="AB70" i="10"/>
  <c r="AR72" i="10"/>
  <c r="AJ75" i="10"/>
  <c r="AA60" i="10"/>
  <c r="AC71" i="10"/>
  <c r="AS73" i="10"/>
  <c r="AK76" i="10"/>
  <c r="AC79" i="10"/>
  <c r="AI68" i="10"/>
  <c r="AD73" i="10"/>
  <c r="AD77" i="10"/>
  <c r="AQ68" i="10"/>
  <c r="AE73" i="10"/>
  <c r="AE77" i="10"/>
  <c r="AQ67" i="10"/>
  <c r="AF73" i="10"/>
  <c r="AF77" i="10"/>
  <c r="AJ78" i="10"/>
  <c r="AC82" i="10"/>
  <c r="AS84" i="10"/>
  <c r="AK87" i="10"/>
  <c r="AO78" i="10"/>
  <c r="AL82" i="10"/>
  <c r="AL86" i="10"/>
  <c r="AB79" i="10"/>
  <c r="AM83" i="10"/>
  <c r="AM87" i="10"/>
  <c r="AF80" i="10"/>
  <c r="AF84" i="10"/>
  <c r="AF88" i="10"/>
  <c r="AO81" i="10"/>
  <c r="AO85" i="10"/>
  <c r="AG77" i="10"/>
  <c r="AP81" i="10"/>
  <c r="AH84" i="10"/>
  <c r="Z87" i="10"/>
  <c r="AG78" i="10"/>
  <c r="AA82" i="10"/>
  <c r="AQ84" i="10"/>
  <c r="AI87" i="10"/>
  <c r="AR85" i="10"/>
  <c r="AI91" i="10"/>
  <c r="AA94" i="10"/>
  <c r="AQ96" i="10"/>
  <c r="AJ89" i="10"/>
  <c r="AB92" i="10"/>
  <c r="AR94" i="10"/>
  <c r="AJ97" i="10"/>
  <c r="AR83" i="10"/>
  <c r="AK91" i="10"/>
  <c r="AC94" i="10"/>
  <c r="AS96" i="10"/>
  <c r="AL90" i="10"/>
  <c r="AL94" i="10"/>
  <c r="AL98" i="10"/>
  <c r="AE90" i="10"/>
  <c r="AE94" i="10"/>
  <c r="AE98" i="10"/>
  <c r="AF90" i="10"/>
  <c r="AF94" i="10"/>
  <c r="AF98" i="10"/>
  <c r="AO89" i="10"/>
  <c r="AO93" i="10"/>
  <c r="AO97" i="10"/>
  <c r="AS97" i="10"/>
  <c r="AL24" i="10"/>
  <c r="Z90" i="10"/>
  <c r="AE24" i="10"/>
  <c r="AC99" i="10"/>
  <c r="AF22" i="10"/>
  <c r="Z97" i="10"/>
  <c r="AO24" i="10"/>
  <c r="AH96" i="10"/>
  <c r="AP22" i="10"/>
  <c r="AH25" i="10"/>
  <c r="AC98" i="10"/>
  <c r="AI23" i="10"/>
  <c r="AI99" i="10"/>
  <c r="AQ99" i="10"/>
  <c r="AJ21" i="10"/>
  <c r="AB24" i="10"/>
  <c r="Z99" i="10"/>
  <c r="AS24" i="10"/>
  <c r="DD90" i="10"/>
  <c r="CX78" i="10"/>
  <c r="DL46" i="10"/>
  <c r="DL19" i="10"/>
  <c r="CU84" i="10"/>
  <c r="DJ55" i="10"/>
  <c r="CV31" i="10"/>
  <c r="DL98" i="10"/>
  <c r="CX69" i="10"/>
  <c r="CU41" i="10"/>
  <c r="DF23" i="10"/>
  <c r="DF95" i="10"/>
  <c r="DB63" i="10"/>
  <c r="CZ31" i="10"/>
  <c r="DB24" i="10"/>
  <c r="CZ87" i="10"/>
  <c r="DK46" i="10"/>
  <c r="CT28" i="10"/>
  <c r="CY86" i="10"/>
  <c r="DF64" i="10"/>
  <c r="DJ42" i="10"/>
  <c r="DL22" i="10"/>
  <c r="DD80" i="10"/>
  <c r="DC57" i="10"/>
  <c r="DE34" i="10"/>
  <c r="DA21" i="10"/>
  <c r="DI77" i="10"/>
  <c r="CT47" i="10"/>
  <c r="DG22" i="10"/>
  <c r="DL24" i="10"/>
  <c r="DJ23" i="10"/>
  <c r="DD95" i="10"/>
  <c r="CT96" i="10"/>
  <c r="DH94" i="10"/>
  <c r="CX85" i="10"/>
  <c r="CV80" i="10"/>
  <c r="DJ80" i="10"/>
  <c r="DG78" i="10"/>
  <c r="CS68" i="10"/>
  <c r="CY74" i="10"/>
  <c r="CW66" i="10"/>
  <c r="CU65" i="10"/>
  <c r="DI63" i="10"/>
  <c r="CU57" i="10"/>
  <c r="DG56" i="10"/>
  <c r="DG48" i="10"/>
  <c r="DB49" i="10"/>
  <c r="DE49" i="10"/>
  <c r="DI43" i="10"/>
  <c r="CV38" i="10"/>
  <c r="CY38" i="10"/>
  <c r="CW34" i="10"/>
  <c r="CW30" i="10"/>
  <c r="DA27" i="10"/>
  <c r="DE24" i="10"/>
  <c r="CU22" i="10"/>
  <c r="DI20" i="10"/>
  <c r="DK92" i="10"/>
  <c r="DI93" i="10"/>
  <c r="DF94" i="10"/>
  <c r="DL87" i="10"/>
  <c r="DD71" i="10"/>
  <c r="DL78" i="10"/>
  <c r="CT77" i="10"/>
  <c r="CZ75" i="10"/>
  <c r="DE75" i="10"/>
  <c r="CV62" i="10"/>
  <c r="DJ62" i="10"/>
  <c r="DG65" i="10"/>
  <c r="DI55" i="10"/>
  <c r="CU51" i="10"/>
  <c r="DF54" i="10"/>
  <c r="CX45" i="10"/>
  <c r="DL42" i="10"/>
  <c r="DF41" i="10"/>
  <c r="DA38" i="10"/>
  <c r="CY35" i="10"/>
  <c r="DH29" i="10"/>
  <c r="CT30" i="10"/>
  <c r="CX98" i="10"/>
  <c r="DL99" i="10"/>
  <c r="CZ98" i="10"/>
  <c r="DD89" i="10"/>
  <c r="CT90" i="10"/>
  <c r="CY96" i="10"/>
  <c r="CW88" i="10"/>
  <c r="DK85" i="10"/>
  <c r="DA86" i="10"/>
  <c r="DC74" i="10"/>
  <c r="CS74" i="10"/>
  <c r="DF76" i="10"/>
  <c r="DL69" i="10"/>
  <c r="CV58" i="10"/>
  <c r="DH67" i="10"/>
  <c r="DB57" i="10"/>
  <c r="CS54" i="10"/>
  <c r="CU46" i="10"/>
  <c r="DI48" i="10"/>
  <c r="DF45" i="10"/>
  <c r="CZ43" i="10"/>
  <c r="CU37" i="10"/>
  <c r="CT32" i="10"/>
  <c r="DL32" i="10"/>
  <c r="DL27" i="10"/>
  <c r="CY25" i="10"/>
  <c r="CZ21" i="10"/>
  <c r="DB25" i="10"/>
  <c r="CV97" i="10"/>
  <c r="DJ97" i="10"/>
  <c r="CV74" i="10"/>
  <c r="DF87" i="10"/>
  <c r="DL81" i="10"/>
  <c r="DB82" i="10"/>
  <c r="CZ81" i="10"/>
  <c r="CT71" i="10"/>
  <c r="DG76" i="10"/>
  <c r="DE68" i="10"/>
  <c r="DK66" i="10"/>
  <c r="DA65" i="10"/>
  <c r="DK58" i="10"/>
  <c r="CW54" i="10"/>
  <c r="CT51" i="10"/>
  <c r="CW50" i="10"/>
  <c r="DF46" i="10"/>
  <c r="DB41" i="10"/>
  <c r="DL39" i="10"/>
  <c r="DH36" i="10"/>
  <c r="CX31" i="10"/>
  <c r="DF27" i="10"/>
  <c r="CS29" i="10"/>
  <c r="CT98" i="10"/>
  <c r="DK23" i="10"/>
  <c r="DA22" i="10"/>
  <c r="DC94" i="10"/>
  <c r="DA95" i="10"/>
  <c r="CY82" i="10"/>
  <c r="CW79" i="10"/>
  <c r="DK79" i="10"/>
  <c r="DA80" i="10"/>
  <c r="DJ78" i="10"/>
  <c r="DH77" i="10"/>
  <c r="DG58" i="10"/>
  <c r="DL63" i="10"/>
  <c r="DB64" i="10"/>
  <c r="CY68" i="10"/>
  <c r="DA57" i="10"/>
  <c r="DK52" i="10"/>
  <c r="DG50" i="10"/>
  <c r="CZ48" i="10"/>
  <c r="DD44" i="10"/>
  <c r="DF39" i="10"/>
  <c r="DB36" i="10"/>
  <c r="DI31" i="10"/>
  <c r="DC32" i="10"/>
  <c r="DK26" i="10"/>
  <c r="DE94" i="10"/>
  <c r="DD20" i="10"/>
  <c r="DB19" i="10"/>
  <c r="CV91" i="10"/>
  <c r="DJ91" i="10"/>
  <c r="DG82" i="10"/>
  <c r="DD78" i="10"/>
  <c r="DC87" i="10"/>
  <c r="DI82" i="10"/>
  <c r="CT73" i="10"/>
  <c r="DG71" i="10"/>
  <c r="CV66" i="10"/>
  <c r="DA67" i="10"/>
  <c r="DC55" i="10"/>
  <c r="DG54" i="10"/>
  <c r="DJ47" i="10"/>
  <c r="CS42" i="10"/>
  <c r="DH35" i="10"/>
  <c r="DE27" i="10"/>
  <c r="DB91" i="10"/>
  <c r="DL77" i="10"/>
  <c r="DI87" i="10"/>
  <c r="DA75" i="10"/>
  <c r="DD58" i="10"/>
  <c r="DH69" i="10"/>
  <c r="CX56" i="10"/>
  <c r="DC41" i="10"/>
  <c r="DE40" i="10"/>
  <c r="DC34" i="10"/>
  <c r="AR25" i="10"/>
  <c r="AA25" i="10"/>
  <c r="AH24" i="10"/>
  <c r="AG23" i="10"/>
  <c r="AH89" i="10"/>
  <c r="AM22" i="10"/>
  <c r="AG94" i="10"/>
  <c r="AN96" i="10"/>
  <c r="AM97" i="10"/>
  <c r="AG75" i="10"/>
  <c r="AD89" i="10"/>
  <c r="AC91" i="10"/>
  <c r="AJ94" i="10"/>
  <c r="AQ87" i="10"/>
  <c r="AG86" i="10"/>
  <c r="AD87" i="10"/>
  <c r="AN73" i="10"/>
  <c r="AK79" i="10"/>
  <c r="AI79" i="10"/>
  <c r="Z69" i="10"/>
  <c r="AF65" i="10"/>
  <c r="AC66" i="10"/>
  <c r="AE59" i="10"/>
  <c r="AQ57" i="10"/>
  <c r="AS53" i="10"/>
  <c r="AI45" i="10"/>
  <c r="AR41" i="10"/>
  <c r="AC44" i="10"/>
  <c r="AF40" i="10"/>
  <c r="AM34" i="10"/>
  <c r="AH33" i="10"/>
  <c r="AQ27" i="10"/>
  <c r="AL29" i="10"/>
  <c r="DL57" i="10"/>
  <c r="CV26" i="10"/>
  <c r="CV76" i="10"/>
  <c r="CY23" i="10"/>
  <c r="CT81" i="10"/>
  <c r="DG99" i="10"/>
  <c r="DF65" i="10"/>
  <c r="DC62" i="10"/>
  <c r="CS41" i="10"/>
  <c r="CS99" i="10"/>
  <c r="CZ86" i="10"/>
  <c r="DG61" i="10"/>
  <c r="DJ44" i="10"/>
  <c r="CY31" i="10"/>
  <c r="CX22" i="10"/>
  <c r="DK97" i="10"/>
  <c r="DI83" i="10"/>
  <c r="DJ67" i="10"/>
  <c r="CZ51" i="10"/>
  <c r="DG45" i="10"/>
  <c r="CS35" i="10"/>
  <c r="CY21" i="10"/>
  <c r="DD94" i="10"/>
  <c r="DF83" i="10"/>
  <c r="DJ79" i="10"/>
  <c r="DL56" i="10"/>
  <c r="DE64" i="10"/>
  <c r="DI62" i="10"/>
  <c r="CY55" i="10"/>
  <c r="DB48" i="10"/>
  <c r="CV37" i="10"/>
  <c r="DE32" i="10"/>
  <c r="DA26" i="10"/>
  <c r="CU21" i="10"/>
  <c r="DI92" i="10"/>
  <c r="DL86" i="10"/>
  <c r="CV72" i="10"/>
  <c r="CT76" i="10"/>
  <c r="CW74" i="10"/>
  <c r="DJ61" i="10"/>
  <c r="CY64" i="10"/>
  <c r="CY54" i="10"/>
  <c r="CU50" i="10"/>
  <c r="CX53" i="10"/>
  <c r="CU42" i="10"/>
  <c r="DL41" i="10"/>
  <c r="DA39" i="10"/>
  <c r="DG33" i="10"/>
  <c r="CY30" i="10"/>
  <c r="CT29" i="10"/>
  <c r="DF24" i="10"/>
  <c r="DE98" i="10"/>
  <c r="CW90" i="10"/>
  <c r="DG86" i="10"/>
  <c r="CT89" i="10"/>
  <c r="DG94" i="10"/>
  <c r="DE86" i="10"/>
  <c r="DK84" i="10"/>
  <c r="CS80" i="10"/>
  <c r="DB70" i="10"/>
  <c r="CX75" i="10"/>
  <c r="DD63" i="10"/>
  <c r="DI64" i="10"/>
  <c r="DB56" i="10"/>
  <c r="DC52" i="10"/>
  <c r="DI47" i="10"/>
  <c r="DH41" i="10"/>
  <c r="CT31" i="10"/>
  <c r="DL26" i="10"/>
  <c r="DA97" i="10"/>
  <c r="CW82" i="10"/>
  <c r="DA82" i="10"/>
  <c r="CS70" i="10"/>
  <c r="DL65" i="10"/>
  <c r="DH61" i="10"/>
  <c r="DL48" i="10"/>
  <c r="DC42" i="10"/>
  <c r="DC38" i="10"/>
  <c r="AJ24" i="10"/>
  <c r="AQ23" i="10"/>
  <c r="Z23" i="10"/>
  <c r="AG21" i="10"/>
  <c r="AP94" i="10"/>
  <c r="AG93" i="10"/>
  <c r="AN94" i="10"/>
  <c r="AM96" i="10"/>
  <c r="AD98" i="10"/>
  <c r="AB80" i="10"/>
  <c r="AK90" i="10"/>
  <c r="AJ92" i="10"/>
  <c r="AA85" i="10"/>
  <c r="AG82" i="10"/>
  <c r="AD83" i="10"/>
  <c r="AJ69" i="10"/>
  <c r="AS76" i="10"/>
  <c r="AQ76" i="10"/>
  <c r="AH66" i="10"/>
  <c r="AF61" i="10"/>
  <c r="AK63" i="10"/>
  <c r="AE55" i="10"/>
  <c r="AA55" i="10"/>
  <c r="AC51" i="10"/>
  <c r="AS48" i="10"/>
  <c r="AF41" i="10"/>
  <c r="AA41" i="10"/>
  <c r="AM41" i="10"/>
  <c r="AC29" i="10"/>
  <c r="AO36" i="10"/>
  <c r="Z31" i="10"/>
  <c r="DI84" i="10"/>
  <c r="CY39" i="10"/>
  <c r="CT75" i="10"/>
  <c r="CU68" i="10"/>
  <c r="CV93" i="10"/>
  <c r="DL92" i="10"/>
  <c r="DA77" i="10"/>
  <c r="CX59" i="10"/>
  <c r="CZ26" i="10"/>
  <c r="CS91" i="10"/>
  <c r="CZ71" i="10"/>
  <c r="DB54" i="10"/>
  <c r="DH33" i="10"/>
  <c r="DB27" i="10"/>
  <c r="DI25" i="10"/>
  <c r="CU83" i="10"/>
  <c r="DF72" i="10"/>
  <c r="DA54" i="10"/>
  <c r="CS46" i="10"/>
  <c r="DJ39" i="10"/>
  <c r="CU30" i="10"/>
  <c r="DJ22" i="10"/>
  <c r="CZ93" i="10"/>
  <c r="CV79" i="10"/>
  <c r="CV73" i="10"/>
  <c r="DG72" i="10"/>
  <c r="CU64" i="10"/>
  <c r="CU56" i="10"/>
  <c r="DI53" i="10"/>
  <c r="CW48" i="10"/>
  <c r="DG36" i="10"/>
  <c r="DE28" i="10"/>
  <c r="CW23" i="10"/>
  <c r="DI19" i="10"/>
  <c r="DK91" i="10"/>
  <c r="CX93" i="10"/>
  <c r="DB87" i="10"/>
  <c r="DH73" i="10"/>
  <c r="CV61" i="10"/>
  <c r="CW93" i="10"/>
  <c r="DG97" i="10"/>
  <c r="CU60" i="10"/>
  <c r="CU38" i="10"/>
  <c r="DJ99" i="10"/>
  <c r="DK72" i="10"/>
  <c r="DH52" i="10"/>
  <c r="CZ23" i="10"/>
  <c r="CS97" i="10"/>
  <c r="DD65" i="10"/>
  <c r="CY43" i="10"/>
  <c r="CW96" i="10"/>
  <c r="CV78" i="10"/>
  <c r="DA56" i="10"/>
  <c r="DC31" i="10"/>
  <c r="CV96" i="10"/>
  <c r="CZ72" i="10"/>
  <c r="DG46" i="10"/>
  <c r="DF19" i="10"/>
  <c r="DG84" i="10"/>
  <c r="DI66" i="10"/>
  <c r="DH38" i="10"/>
  <c r="DJ21" i="10"/>
  <c r="CZ79" i="10"/>
  <c r="CU49" i="10"/>
  <c r="DI27" i="10"/>
  <c r="DJ93" i="10"/>
  <c r="DE62" i="10"/>
  <c r="DA41" i="10"/>
  <c r="DG85" i="10"/>
  <c r="DD19" i="10"/>
  <c r="DB99" i="10"/>
  <c r="CV90" i="10"/>
  <c r="DJ90" i="10"/>
  <c r="CY97" i="10"/>
  <c r="CV75" i="10"/>
  <c r="DC86" i="10"/>
  <c r="CS87" i="10"/>
  <c r="CU75" i="10"/>
  <c r="DI74" i="10"/>
  <c r="DF77" i="10"/>
  <c r="DD56" i="10"/>
  <c r="DI59" i="10"/>
  <c r="DH68" i="10"/>
  <c r="CT58" i="10"/>
  <c r="CX55" i="10"/>
  <c r="DD48" i="10"/>
  <c r="DA49" i="10"/>
  <c r="DD46" i="10"/>
  <c r="CZ44" i="10"/>
  <c r="DK37" i="10"/>
  <c r="DJ32" i="10"/>
  <c r="DD33" i="10"/>
  <c r="DD28" i="10"/>
  <c r="DH21" i="10"/>
  <c r="CW95" i="10"/>
  <c r="CW89" i="10"/>
  <c r="DL97" i="10"/>
  <c r="DE78" i="10"/>
  <c r="DG81" i="10"/>
  <c r="DF88" i="10"/>
  <c r="DD82" i="10"/>
  <c r="CT83" i="10"/>
  <c r="CZ82" i="10"/>
  <c r="DJ71" i="10"/>
  <c r="DG77" i="10"/>
  <c r="DE69" i="10"/>
  <c r="DC67" i="10"/>
  <c r="CS66" i="10"/>
  <c r="DC59" i="10"/>
  <c r="CZ55" i="10"/>
  <c r="DJ51" i="10"/>
  <c r="CW51" i="10"/>
  <c r="DF47" i="10"/>
  <c r="CT42" i="10"/>
  <c r="DD40" i="10"/>
  <c r="DH37" i="10"/>
  <c r="CX32" i="10"/>
  <c r="DF28" i="10"/>
  <c r="DI29" i="10"/>
  <c r="CX99" i="10"/>
  <c r="DC24" i="10"/>
  <c r="CS23" i="10"/>
  <c r="CU95" i="10"/>
  <c r="CS96" i="10"/>
  <c r="CV88" i="10"/>
  <c r="CW80" i="10"/>
  <c r="DC80" i="10"/>
  <c r="CS81" i="10"/>
  <c r="DF66" i="10"/>
  <c r="DH78" i="10"/>
  <c r="DF63" i="10"/>
  <c r="DD64" i="10"/>
  <c r="CT65" i="10"/>
  <c r="DD59" i="10"/>
  <c r="CS58" i="10"/>
  <c r="DC53" i="10"/>
  <c r="DG51" i="10"/>
  <c r="CZ49" i="10"/>
  <c r="CV45" i="10"/>
  <c r="DG41" i="10"/>
  <c r="CT37" i="10"/>
  <c r="DA32" i="10"/>
  <c r="CU33" i="10"/>
  <c r="DC27" i="10"/>
  <c r="CW98" i="10"/>
  <c r="CV21" i="10"/>
  <c r="CT20" i="10"/>
  <c r="DL91" i="10"/>
  <c r="DB92" i="10"/>
  <c r="CZ89" i="10"/>
  <c r="DF79" i="10"/>
  <c r="CU88" i="10"/>
  <c r="DI88" i="10"/>
  <c r="DK76" i="10"/>
  <c r="DA76" i="10"/>
  <c r="DI68" i="10"/>
  <c r="DE60" i="10"/>
  <c r="DC61" i="10"/>
  <c r="CS60" i="10"/>
  <c r="DJ59" i="10"/>
  <c r="DF57" i="10"/>
  <c r="CS51" i="10"/>
  <c r="DB45" i="10"/>
  <c r="DF36" i="10"/>
  <c r="DF38" i="10"/>
  <c r="DC39" i="10"/>
  <c r="DB34" i="10"/>
  <c r="CV35" i="10"/>
  <c r="CV30" i="10"/>
  <c r="CZ22" i="10"/>
  <c r="CW19" i="10"/>
  <c r="DC99" i="10"/>
  <c r="DE92" i="10"/>
  <c r="CU89" i="10"/>
  <c r="CS90" i="10"/>
  <c r="CX89" i="10"/>
  <c r="CV84" i="10"/>
  <c r="DJ84" i="10"/>
  <c r="DH84" i="10"/>
  <c r="DB73" i="10"/>
  <c r="DK69" i="10"/>
  <c r="CW70" i="10"/>
  <c r="CV56" i="10"/>
  <c r="DI67" i="10"/>
  <c r="CY60" i="10"/>
  <c r="DH57" i="10"/>
  <c r="DB53" i="10"/>
  <c r="CV48" i="10"/>
  <c r="CU43" i="10"/>
  <c r="DJ43" i="10"/>
  <c r="DE37" i="10"/>
  <c r="CZ40" i="10"/>
  <c r="DF34" i="10"/>
  <c r="CY26" i="10"/>
  <c r="DB26" i="10"/>
  <c r="DF20" i="10"/>
  <c r="CW92" i="10"/>
  <c r="DI24" i="10"/>
  <c r="DK96" i="10"/>
  <c r="DI97" i="10"/>
  <c r="DG90" i="10"/>
  <c r="DE82" i="10"/>
  <c r="CU82" i="10"/>
  <c r="CZ84" i="10"/>
  <c r="DA78" i="10"/>
  <c r="CX71" i="10"/>
  <c r="DK68" i="10"/>
  <c r="CS62" i="10"/>
  <c r="DD51" i="10"/>
  <c r="CT53" i="10"/>
  <c r="DH47" i="10"/>
  <c r="DF43" i="10"/>
  <c r="DA31" i="10"/>
  <c r="DC26" i="10"/>
  <c r="CS92" i="10"/>
  <c r="CV86" i="10"/>
  <c r="DH87" i="10"/>
  <c r="DH72" i="10"/>
  <c r="DD60" i="10"/>
  <c r="CY63" i="10"/>
  <c r="DK48" i="10"/>
  <c r="CY47" i="10"/>
  <c r="DB38" i="10"/>
  <c r="CV29" i="10"/>
  <c r="AC25" i="10"/>
  <c r="AR23" i="10"/>
  <c r="AA23" i="10"/>
  <c r="AH22" i="10"/>
  <c r="AC97" i="10"/>
  <c r="AD25" i="10"/>
  <c r="AK98" i="10"/>
  <c r="AG92" i="10"/>
  <c r="AN93" i="10"/>
  <c r="AM94" i="10"/>
  <c r="AD97" i="10"/>
  <c r="AK96" i="10"/>
  <c r="AC89" i="10"/>
  <c r="AR91" i="10"/>
  <c r="AI82" i="10"/>
  <c r="AN88" i="10"/>
  <c r="Z79" i="10"/>
  <c r="AM77" i="10"/>
  <c r="AC74" i="10"/>
  <c r="AA74" i="10"/>
  <c r="AP63" i="10"/>
  <c r="AE68" i="10"/>
  <c r="AS60" i="10"/>
  <c r="AD58" i="10"/>
  <c r="Z57" i="10"/>
  <c r="AJ51" i="10"/>
  <c r="AC46" i="10"/>
  <c r="AH43" i="10"/>
  <c r="AJ44" i="10"/>
  <c r="AM37" i="10"/>
  <c r="AD33" i="10"/>
  <c r="AO32" i="10"/>
  <c r="AH28" i="10"/>
  <c r="DB93" i="10"/>
  <c r="CW62" i="10"/>
  <c r="DJ46" i="10"/>
  <c r="CW26" i="10"/>
  <c r="DF90" i="10"/>
  <c r="DB74" i="10"/>
  <c r="CZ59" i="10"/>
  <c r="CW39" i="10"/>
  <c r="DG27" i="10"/>
  <c r="DH19" i="10"/>
  <c r="CY92" i="10"/>
  <c r="DK71" i="10"/>
  <c r="DH63" i="10"/>
  <c r="CW56" i="10"/>
  <c r="DE42" i="10"/>
  <c r="DK35" i="10"/>
  <c r="DL23" i="10"/>
  <c r="CT95" i="10"/>
  <c r="J16" i="10"/>
  <c r="H34" i="10"/>
  <c r="R38" i="10"/>
  <c r="G38" i="10"/>
  <c r="E43" i="10"/>
  <c r="P46" i="10"/>
  <c r="O52" i="10"/>
  <c r="D53" i="10"/>
  <c r="B56" i="10"/>
  <c r="P67" i="10"/>
  <c r="K61" i="10"/>
  <c r="N59" i="10"/>
  <c r="N72" i="10"/>
  <c r="Q73" i="10"/>
  <c r="K76" i="10"/>
  <c r="Q88" i="10"/>
  <c r="T70" i="10"/>
  <c r="U88" i="10"/>
  <c r="G95" i="10"/>
  <c r="J93" i="10"/>
  <c r="R31" i="10"/>
  <c r="F34" i="10"/>
  <c r="Q33" i="10"/>
  <c r="U38" i="10"/>
  <c r="R43" i="10"/>
  <c r="N48" i="10"/>
  <c r="K48" i="10"/>
  <c r="R54" i="10"/>
  <c r="P58" i="10"/>
  <c r="T57" i="10"/>
  <c r="R63" i="10"/>
  <c r="D63" i="10"/>
  <c r="N63" i="10"/>
  <c r="H72" i="10"/>
  <c r="B79" i="10"/>
  <c r="L79" i="10"/>
  <c r="K81" i="10"/>
  <c r="E81" i="10"/>
  <c r="O86" i="10"/>
  <c r="I93" i="10"/>
  <c r="G33" i="10"/>
  <c r="Q37" i="10"/>
  <c r="U41" i="10"/>
  <c r="C43" i="10"/>
  <c r="G46" i="10"/>
  <c r="E49" i="10"/>
  <c r="C53" i="10"/>
  <c r="I57" i="10"/>
  <c r="O60" i="10"/>
  <c r="R66" i="10"/>
  <c r="D66" i="10"/>
  <c r="F68" i="10"/>
  <c r="P76" i="10"/>
  <c r="S71" i="10"/>
  <c r="Q81" i="10"/>
  <c r="K84" i="10"/>
  <c r="E84" i="10"/>
  <c r="H81" i="10"/>
  <c r="H86" i="10"/>
  <c r="M36" i="10"/>
  <c r="K35" i="10"/>
  <c r="Q36" i="10"/>
  <c r="H41" i="10"/>
  <c r="T45" i="10"/>
  <c r="K46" i="10"/>
  <c r="R52" i="10"/>
  <c r="P55" i="10"/>
  <c r="T55" i="10"/>
  <c r="R61" i="10"/>
  <c r="D61" i="10"/>
  <c r="M60" i="10"/>
  <c r="N60" i="10"/>
  <c r="B77" i="10"/>
  <c r="L77" i="10"/>
  <c r="M78" i="10"/>
  <c r="U77" i="10"/>
  <c r="O83" i="10"/>
  <c r="I90" i="10"/>
  <c r="U36" i="10"/>
  <c r="S35" i="10"/>
  <c r="E37" i="10"/>
  <c r="B42" i="10"/>
  <c r="T32" i="10"/>
  <c r="B32" i="10"/>
  <c r="K38" i="10"/>
  <c r="G44" i="10"/>
  <c r="U45" i="10"/>
  <c r="Q46" i="10"/>
  <c r="L49" i="10"/>
  <c r="F55" i="10"/>
  <c r="R58" i="10"/>
  <c r="I61" i="10"/>
  <c r="C64" i="10"/>
  <c r="U62" i="10"/>
  <c r="N76" i="10"/>
  <c r="Q77" i="10"/>
  <c r="C79" i="10"/>
  <c r="J81" i="10"/>
  <c r="D81" i="10"/>
  <c r="F81" i="10"/>
  <c r="H88" i="10"/>
  <c r="B96" i="10"/>
  <c r="O32" i="10"/>
  <c r="I37" i="10"/>
  <c r="M41" i="10"/>
  <c r="S42" i="10"/>
  <c r="B45" i="10"/>
  <c r="D48" i="10"/>
  <c r="S52" i="10"/>
  <c r="Q56" i="10"/>
  <c r="B60" i="10"/>
  <c r="J66" i="10"/>
  <c r="T65" i="10"/>
  <c r="N67" i="10"/>
  <c r="H76" i="10"/>
  <c r="K71" i="10"/>
  <c r="I81" i="10"/>
  <c r="C84" i="10"/>
  <c r="U83" i="10"/>
  <c r="M73" i="10"/>
  <c r="I97" i="10"/>
  <c r="K31" i="10"/>
  <c r="Q41" i="10"/>
  <c r="N39" i="10"/>
  <c r="S45" i="10"/>
  <c r="G50" i="10"/>
  <c r="L48" i="10"/>
  <c r="D51" i="10"/>
  <c r="U51" i="10"/>
  <c r="P64" i="10"/>
  <c r="M57" i="10"/>
  <c r="T68" i="10"/>
  <c r="O62" i="10"/>
  <c r="L70" i="10"/>
  <c r="K74" i="10"/>
  <c r="Q85" i="10"/>
  <c r="C87" i="10"/>
  <c r="U86" i="10"/>
  <c r="G92" i="10"/>
  <c r="J91" i="10"/>
  <c r="N31" i="10"/>
  <c r="F35" i="10"/>
  <c r="P37" i="10"/>
  <c r="M39" i="10"/>
  <c r="J44" i="10"/>
  <c r="N49" i="10"/>
  <c r="C49" i="10"/>
  <c r="E50" i="10"/>
  <c r="U52" i="10"/>
  <c r="L58" i="10"/>
  <c r="J64" i="10"/>
  <c r="T63" i="10"/>
  <c r="N64" i="10"/>
  <c r="H73" i="10"/>
  <c r="R79" i="10"/>
  <c r="E71" i="10"/>
  <c r="C82" i="10"/>
  <c r="U81" i="10"/>
  <c r="O87" i="10"/>
  <c r="I94" i="10"/>
  <c r="N35" i="10"/>
  <c r="H38" i="10"/>
  <c r="U39" i="10"/>
  <c r="R44" i="10"/>
  <c r="U32" i="10"/>
  <c r="L38" i="10"/>
  <c r="R40" i="10"/>
  <c r="M46" i="10"/>
  <c r="B48" i="10"/>
  <c r="Q53" i="10"/>
  <c r="G57" i="10"/>
  <c r="K58" i="10"/>
  <c r="I69" i="10"/>
  <c r="K69" i="10"/>
  <c r="E68" i="10"/>
  <c r="O74" i="10"/>
  <c r="J73" i="10"/>
  <c r="T73" i="10"/>
  <c r="R86" i="10"/>
  <c r="L86" i="10"/>
  <c r="E73" i="10"/>
  <c r="P96" i="10"/>
  <c r="C91" i="10"/>
  <c r="P34" i="10"/>
  <c r="B39" i="10"/>
  <c r="O39" i="10"/>
  <c r="M43" i="10"/>
  <c r="H47" i="10"/>
  <c r="G53" i="10"/>
  <c r="L53" i="10"/>
  <c r="J56" i="10"/>
  <c r="H68" i="10"/>
  <c r="S61" i="10"/>
  <c r="L60" i="10"/>
  <c r="F73" i="10"/>
  <c r="I74" i="10"/>
  <c r="S76" i="10"/>
  <c r="M71" i="10"/>
  <c r="E76" i="10"/>
  <c r="G62" i="10"/>
  <c r="O95" i="10"/>
  <c r="R93" i="10"/>
  <c r="L33" i="10"/>
  <c r="R32" i="10"/>
  <c r="C39" i="10"/>
  <c r="G37" i="10"/>
  <c r="J40" i="10"/>
  <c r="Q47" i="10"/>
  <c r="H51" i="10"/>
  <c r="F56" i="10"/>
  <c r="J59" i="10"/>
  <c r="I62" i="10"/>
  <c r="S64" i="10"/>
  <c r="M63" i="10"/>
  <c r="N77" i="10"/>
  <c r="Q78" i="10"/>
  <c r="S79" i="10"/>
  <c r="B82" i="10"/>
  <c r="T81" i="10"/>
  <c r="F82" i="10"/>
  <c r="P89" i="10"/>
  <c r="R96" i="10"/>
  <c r="S31" i="10"/>
  <c r="Q31" i="10"/>
  <c r="B37" i="10"/>
  <c r="F40" i="10"/>
  <c r="H40" i="10"/>
  <c r="O50" i="10"/>
  <c r="H49" i="10"/>
  <c r="L51" i="10"/>
  <c r="F53" i="10"/>
  <c r="H65" i="10"/>
  <c r="U58" i="10"/>
  <c r="D69" i="10"/>
  <c r="P69" i="10"/>
  <c r="I71" i="10"/>
  <c r="S74" i="10"/>
  <c r="I86" i="10"/>
  <c r="K87" i="10"/>
  <c r="E87" i="10"/>
  <c r="O92" i="10"/>
  <c r="R91" i="10"/>
  <c r="H32" i="10"/>
  <c r="J37" i="10"/>
  <c r="N40" i="10"/>
  <c r="O41" i="10"/>
  <c r="L42" i="10"/>
  <c r="P50" i="10"/>
  <c r="T51" i="10"/>
  <c r="N54" i="10"/>
  <c r="P65" i="10"/>
  <c r="H59" i="10"/>
  <c r="L69" i="10"/>
  <c r="G70" i="10"/>
  <c r="Q71" i="10"/>
  <c r="C75" i="10"/>
  <c r="Q86" i="10"/>
  <c r="S87" i="10"/>
  <c r="M87" i="10"/>
  <c r="G93" i="10"/>
  <c r="B92" i="10"/>
  <c r="F36" i="10"/>
  <c r="P38" i="10"/>
  <c r="E40" i="10"/>
  <c r="B40" i="10"/>
  <c r="N50" i="10"/>
  <c r="S49" i="10"/>
  <c r="K51" i="10"/>
  <c r="M54" i="10"/>
  <c r="D59" i="10"/>
  <c r="B65" i="10"/>
  <c r="L64" i="10"/>
  <c r="N65" i="10"/>
  <c r="H74" i="10"/>
  <c r="O65" i="10"/>
  <c r="U73" i="10"/>
  <c r="S82" i="10"/>
  <c r="M82" i="10"/>
  <c r="O88" i="10"/>
  <c r="I95" i="10"/>
  <c r="M31" i="10"/>
  <c r="U34" i="10"/>
  <c r="S33" i="10"/>
  <c r="L40" i="10"/>
  <c r="I44" i="10"/>
  <c r="M48" i="10"/>
  <c r="B50" i="10"/>
  <c r="B51" i="10"/>
  <c r="G60" i="10"/>
  <c r="K60" i="10"/>
  <c r="F59" i="10"/>
  <c r="M56" i="10"/>
  <c r="E70" i="10"/>
  <c r="O77" i="10"/>
  <c r="J75" i="10"/>
  <c r="T75" i="10"/>
  <c r="R88" i="10"/>
  <c r="L88" i="10"/>
  <c r="G81" i="10"/>
  <c r="P80" i="10"/>
  <c r="C93" i="10"/>
  <c r="U48" i="10"/>
  <c r="G78" i="10"/>
  <c r="C97" i="10"/>
  <c r="M35" i="10"/>
  <c r="K34" i="10"/>
  <c r="D41" i="10"/>
  <c r="I45" i="10"/>
  <c r="G40" i="10"/>
  <c r="R50" i="10"/>
  <c r="R51" i="10"/>
  <c r="M52" i="10"/>
  <c r="U54" i="10"/>
  <c r="R60" i="10"/>
  <c r="M59" i="10"/>
  <c r="U70" i="10"/>
  <c r="O78" i="10"/>
  <c r="B76" i="10"/>
  <c r="L76" i="10"/>
  <c r="D70" i="10"/>
  <c r="O69" i="10"/>
  <c r="G82" i="10"/>
  <c r="P88" i="10"/>
  <c r="S93" i="10"/>
  <c r="D33" i="10"/>
  <c r="J32" i="10"/>
  <c r="S38" i="10"/>
  <c r="O44" i="10"/>
  <c r="G39" i="10"/>
  <c r="I47" i="10"/>
  <c r="T50" i="10"/>
  <c r="N55" i="10"/>
  <c r="B59" i="10"/>
  <c r="Q61" i="10"/>
  <c r="K64" i="10"/>
  <c r="E63" i="10"/>
  <c r="F77" i="10"/>
  <c r="I78" i="10"/>
  <c r="K79" i="10"/>
  <c r="R81" i="10"/>
  <c r="L81" i="10"/>
  <c r="N81" i="10"/>
  <c r="F89" i="10"/>
  <c r="J96" i="10"/>
  <c r="D36" i="10"/>
  <c r="J35" i="10"/>
  <c r="S41" i="10"/>
  <c r="P43" i="10"/>
  <c r="F45" i="10"/>
  <c r="B46" i="10"/>
  <c r="U50" i="10"/>
  <c r="U53" i="10"/>
  <c r="K56" i="10"/>
  <c r="I66" i="10"/>
  <c r="K67" i="10"/>
  <c r="E66" i="10"/>
  <c r="O71" i="10"/>
  <c r="J71" i="10"/>
  <c r="T71" i="10"/>
  <c r="R84" i="10"/>
  <c r="L84" i="10"/>
  <c r="F86" i="10"/>
  <c r="P93" i="10"/>
  <c r="P86" i="10"/>
  <c r="P31" i="10"/>
  <c r="G32" i="10"/>
  <c r="Q32" i="10"/>
  <c r="E41" i="10"/>
  <c r="K42" i="10"/>
  <c r="G36" i="10"/>
  <c r="Q40" i="10"/>
  <c r="N38" i="10"/>
  <c r="C45" i="10"/>
  <c r="G49" i="10"/>
  <c r="L41" i="10"/>
  <c r="U49" i="10"/>
  <c r="I60" i="10"/>
  <c r="P63" i="10"/>
  <c r="R68" i="10"/>
  <c r="D68" i="10"/>
  <c r="N53" i="10"/>
  <c r="O67" i="10"/>
  <c r="S73" i="10"/>
  <c r="Q84" i="10"/>
  <c r="K86" i="10"/>
  <c r="E86" i="10"/>
  <c r="G91" i="10"/>
  <c r="R90" i="10"/>
  <c r="U35" i="10"/>
  <c r="S34" i="10"/>
  <c r="Q45" i="10"/>
  <c r="D43" i="10"/>
  <c r="L45" i="10"/>
  <c r="B52" i="10"/>
  <c r="H54" i="10"/>
  <c r="D55" i="10"/>
  <c r="B61" i="10"/>
  <c r="J60" i="10"/>
  <c r="U55" i="10"/>
  <c r="G79" i="10"/>
  <c r="J76" i="10"/>
  <c r="T76" i="10"/>
  <c r="U71" i="10"/>
  <c r="E75" i="10"/>
  <c r="O82" i="10"/>
  <c r="H89" i="10"/>
  <c r="F31" i="10"/>
  <c r="N34" i="10"/>
  <c r="H37" i="10"/>
  <c r="E39" i="10"/>
  <c r="B44" i="10"/>
  <c r="F49" i="10"/>
  <c r="S48" i="10"/>
  <c r="T49" i="10"/>
  <c r="M51" i="10"/>
  <c r="D58" i="10"/>
  <c r="B64" i="10"/>
  <c r="L63" i="10"/>
  <c r="F64" i="10"/>
  <c r="P72" i="10"/>
  <c r="J79" i="10"/>
  <c r="T79" i="10"/>
  <c r="S81" i="10"/>
  <c r="M81" i="10"/>
  <c r="G87" i="10"/>
  <c r="Q93" i="10"/>
  <c r="U33" i="10"/>
  <c r="S32" i="10"/>
  <c r="L39" i="10"/>
  <c r="Q42" i="10"/>
  <c r="M47" i="10"/>
  <c r="B49" i="10"/>
  <c r="T46" i="10"/>
  <c r="O58" i="10"/>
  <c r="K59" i="10"/>
  <c r="Q70" i="10"/>
  <c r="K70" i="10"/>
  <c r="E69" i="10"/>
  <c r="G76" i="10"/>
  <c r="J74" i="10"/>
  <c r="T74" i="10"/>
  <c r="R87" i="10"/>
  <c r="L87" i="10"/>
  <c r="N79" i="10"/>
  <c r="H98" i="10"/>
  <c r="E34" i="10"/>
  <c r="C33" i="10"/>
  <c r="T39" i="10"/>
  <c r="I43" i="10"/>
  <c r="U47" i="10"/>
  <c r="J49" i="10"/>
  <c r="P49" i="10"/>
  <c r="G59" i="10"/>
  <c r="S59" i="10"/>
  <c r="E57" i="10"/>
  <c r="S70" i="10"/>
  <c r="M69" i="10"/>
  <c r="O76" i="10"/>
  <c r="R74" i="10"/>
  <c r="D75" i="10"/>
  <c r="B88" i="10"/>
  <c r="T87" i="10"/>
  <c r="G80" i="10"/>
  <c r="P98" i="10"/>
  <c r="K92" i="10"/>
  <c r="T31" i="10"/>
  <c r="L34" i="10"/>
  <c r="R33" i="10"/>
  <c r="C40" i="10"/>
  <c r="B41" i="10"/>
  <c r="N42" i="10"/>
  <c r="I49" i="10"/>
  <c r="P52" i="10"/>
  <c r="N57" i="10"/>
  <c r="P54" i="10"/>
  <c r="Q63" i="10"/>
  <c r="S65" i="10"/>
  <c r="M64" i="10"/>
  <c r="O61" i="10"/>
  <c r="G65" i="10"/>
  <c r="J69" i="10"/>
  <c r="B83" i="10"/>
  <c r="T82" i="10"/>
  <c r="N83" i="10"/>
  <c r="H91" i="10"/>
  <c r="R97" i="10"/>
  <c r="H33" i="10"/>
  <c r="B38" i="10"/>
  <c r="N41" i="10"/>
  <c r="M42" i="10"/>
  <c r="D45" i="10"/>
  <c r="O51" i="10"/>
  <c r="L52" i="10"/>
  <c r="J55" i="10"/>
  <c r="P66" i="10"/>
  <c r="S60" i="10"/>
  <c r="M55" i="10"/>
  <c r="N71" i="10"/>
  <c r="Q72" i="10"/>
  <c r="S75" i="10"/>
  <c r="Q87" i="10"/>
  <c r="K88" i="10"/>
  <c r="E88" i="10"/>
  <c r="G94" i="10"/>
  <c r="R92" i="10"/>
  <c r="E35" i="10"/>
  <c r="M53" i="10"/>
  <c r="T88" i="10"/>
  <c r="N33" i="10"/>
  <c r="F44" i="10"/>
  <c r="K52" i="10"/>
  <c r="J63" i="10"/>
  <c r="H70" i="10"/>
  <c r="Q80" i="10"/>
  <c r="G86" i="10"/>
  <c r="C32" i="10"/>
  <c r="K45" i="10"/>
  <c r="I54" i="10"/>
  <c r="Q65" i="10"/>
  <c r="G61" i="10"/>
  <c r="D74" i="10"/>
  <c r="N85" i="10"/>
  <c r="J39" i="10"/>
  <c r="L44" i="10"/>
  <c r="G58" i="10"/>
  <c r="C62" i="10"/>
  <c r="O79" i="10"/>
  <c r="J87" i="10"/>
  <c r="G96" i="10"/>
  <c r="R39" i="10"/>
  <c r="E44" i="10"/>
  <c r="G54" i="10"/>
  <c r="B57" i="10"/>
  <c r="K62" i="10"/>
  <c r="F74" i="10"/>
  <c r="K77" i="10"/>
  <c r="P78" i="10"/>
  <c r="O96" i="10"/>
  <c r="H36" i="10"/>
  <c r="G42" i="10"/>
  <c r="F50" i="10"/>
  <c r="O54" i="10"/>
  <c r="G55" i="10"/>
  <c r="T58" i="10"/>
  <c r="S62" i="10"/>
  <c r="U66" i="10"/>
  <c r="P73" i="10"/>
  <c r="S77" i="10"/>
  <c r="J85" i="10"/>
  <c r="E82" i="10"/>
  <c r="G97" i="10"/>
  <c r="S89" i="10"/>
  <c r="M34" i="10"/>
  <c r="I39" i="10"/>
  <c r="O42" i="10"/>
  <c r="E48" i="10"/>
  <c r="N51" i="10"/>
  <c r="T54" i="10"/>
  <c r="C60" i="10"/>
  <c r="R67" i="10"/>
  <c r="U61" i="10"/>
  <c r="G77" i="10"/>
  <c r="S72" i="10"/>
  <c r="J80" i="10"/>
  <c r="D88" i="10"/>
  <c r="N89" i="10"/>
  <c r="B95" i="10"/>
  <c r="D32" i="10"/>
  <c r="R36" i="10"/>
  <c r="M40" i="10"/>
  <c r="E45" i="10"/>
  <c r="J47" i="10"/>
  <c r="S51" i="10"/>
  <c r="B58" i="10"/>
  <c r="I68" i="10"/>
  <c r="T64" i="10"/>
  <c r="N75" i="10"/>
  <c r="R72" i="10"/>
  <c r="U79" i="10"/>
  <c r="L80" i="10"/>
  <c r="F88" i="10"/>
  <c r="Q95" i="10"/>
  <c r="C34" i="10"/>
  <c r="M70" i="10"/>
  <c r="D92" i="10"/>
  <c r="N93" i="10"/>
  <c r="P57" i="10"/>
  <c r="S80" i="10"/>
  <c r="D95" i="10"/>
  <c r="I31" i="10"/>
  <c r="T59" i="10"/>
  <c r="E83" i="10"/>
  <c r="D98" i="10"/>
  <c r="N95" i="10"/>
  <c r="H82" i="10"/>
  <c r="F38" i="10"/>
  <c r="T67" i="10"/>
  <c r="J90" i="10"/>
  <c r="U92" i="10"/>
  <c r="H46" i="10"/>
  <c r="I73" i="10"/>
  <c r="K98" i="10"/>
  <c r="M98" i="10"/>
  <c r="C99" i="10"/>
  <c r="E54" i="10"/>
  <c r="B81" i="10"/>
  <c r="T93" i="10"/>
  <c r="J34" i="10"/>
  <c r="Q64" i="10"/>
  <c r="N84" i="10"/>
  <c r="H83" i="10"/>
  <c r="P83" i="10"/>
  <c r="G98" i="10"/>
  <c r="O37" i="10"/>
  <c r="U67" i="10"/>
  <c r="H85" i="10"/>
  <c r="E94" i="10"/>
  <c r="R34" i="10"/>
  <c r="F48" i="10"/>
  <c r="D49" i="10"/>
  <c r="B66" i="10"/>
  <c r="P71" i="10"/>
  <c r="B84" i="10"/>
  <c r="O63" i="10"/>
  <c r="I41" i="10"/>
  <c r="N44" i="10"/>
  <c r="H50" i="10"/>
  <c r="Q69" i="10"/>
  <c r="G71" i="10"/>
  <c r="I85" i="10"/>
  <c r="M74" i="10"/>
  <c r="H31" i="10"/>
  <c r="D39" i="10"/>
  <c r="P47" i="10"/>
  <c r="H55" i="10"/>
  <c r="C70" i="10"/>
  <c r="Q74" i="10"/>
  <c r="E77" i="10"/>
  <c r="P97" i="10"/>
  <c r="T33" i="10"/>
  <c r="K39" i="10"/>
  <c r="P41" i="10"/>
  <c r="P51" i="10"/>
  <c r="R59" i="10"/>
  <c r="C65" i="10"/>
  <c r="F78" i="10"/>
  <c r="G63" i="10"/>
  <c r="D82" i="10"/>
  <c r="H90" i="10"/>
  <c r="J33" i="10"/>
  <c r="P40" i="10"/>
  <c r="G47" i="10"/>
  <c r="H52" i="10"/>
  <c r="H56" i="10"/>
  <c r="P61" i="10"/>
  <c r="K65" i="10"/>
  <c r="F61" i="10"/>
  <c r="P77" i="10"/>
  <c r="O64" i="10"/>
  <c r="E79" i="10"/>
  <c r="U84" i="10"/>
  <c r="P90" i="10"/>
  <c r="C95" i="10"/>
  <c r="E31" i="10"/>
  <c r="F32" i="10"/>
  <c r="R37" i="10"/>
  <c r="H45" i="10"/>
  <c r="N46" i="10"/>
  <c r="G51" i="10"/>
  <c r="O55" i="10"/>
  <c r="L56" i="10"/>
  <c r="H60" i="10"/>
  <c r="E67" i="10"/>
  <c r="O68" i="10"/>
  <c r="K75" i="10"/>
  <c r="R85" i="10"/>
  <c r="H79" i="10"/>
  <c r="O93" i="10"/>
  <c r="C90" i="10"/>
  <c r="T34" i="10"/>
  <c r="K36" i="10"/>
  <c r="N37" i="10"/>
  <c r="F43" i="10"/>
  <c r="K47" i="10"/>
  <c r="K54" i="10"/>
  <c r="C55" i="10"/>
  <c r="R62" i="10"/>
  <c r="L67" i="10"/>
  <c r="G68" i="10"/>
  <c r="B78" i="10"/>
  <c r="Q83" i="10"/>
  <c r="D83" i="10"/>
  <c r="G85" i="10"/>
  <c r="B90" i="10"/>
  <c r="T40" i="10"/>
  <c r="R75" i="10"/>
  <c r="T94" i="10"/>
  <c r="F33" i="10"/>
  <c r="D57" i="10"/>
  <c r="M80" i="10"/>
  <c r="T97" i="10"/>
  <c r="F94" i="10"/>
  <c r="P39" i="10"/>
  <c r="R65" i="10"/>
  <c r="O89" i="10"/>
  <c r="U89" i="10"/>
  <c r="O98" i="10"/>
  <c r="S44" i="10"/>
  <c r="N70" i="10"/>
  <c r="K93" i="10"/>
  <c r="M95" i="10"/>
  <c r="G52" i="10"/>
  <c r="C76" i="10"/>
  <c r="T90" i="10"/>
  <c r="N98" i="10"/>
  <c r="L32" i="10"/>
  <c r="J58" i="10"/>
  <c r="T80" i="10"/>
  <c r="L96" i="10"/>
  <c r="S40" i="10"/>
  <c r="K66" i="10"/>
  <c r="H92" i="10"/>
  <c r="E91" i="10"/>
  <c r="E46" i="10"/>
  <c r="G74" i="10"/>
  <c r="S96" i="10"/>
  <c r="U96" i="10"/>
  <c r="R99" i="10"/>
  <c r="T44" i="10"/>
  <c r="H58" i="10"/>
  <c r="S66" i="10"/>
  <c r="P75" i="10"/>
  <c r="C81" i="10"/>
  <c r="P92" i="10"/>
  <c r="C31" i="10"/>
  <c r="K41" i="10"/>
  <c r="U46" i="10"/>
  <c r="E52" i="10"/>
  <c r="E56" i="10"/>
  <c r="G75" i="10"/>
  <c r="J84" i="10"/>
  <c r="O91" i="10"/>
  <c r="M33" i="10"/>
  <c r="I35" i="10"/>
  <c r="R48" i="10"/>
  <c r="R56" i="10"/>
  <c r="T60" i="10"/>
  <c r="B74" i="10"/>
  <c r="M77" i="10"/>
  <c r="Q89" i="10"/>
  <c r="L36" i="10"/>
  <c r="I36" i="10"/>
  <c r="N45" i="10"/>
  <c r="I51" i="10"/>
  <c r="S56" i="10"/>
  <c r="S67" i="10"/>
  <c r="G72" i="10"/>
  <c r="D72" i="10"/>
  <c r="T84" i="10"/>
  <c r="H94" i="10"/>
  <c r="B36" i="10"/>
  <c r="P44" i="10"/>
  <c r="P48" i="10"/>
  <c r="Q51" i="10"/>
  <c r="E53" i="10"/>
  <c r="E58" i="10"/>
  <c r="C68" i="10"/>
  <c r="F65" i="10"/>
  <c r="Q75" i="10"/>
  <c r="L72" i="10"/>
  <c r="K82" i="10"/>
  <c r="U76" i="10"/>
  <c r="P94" i="10"/>
  <c r="O34" i="10"/>
  <c r="K37" i="10"/>
  <c r="Q43" i="10"/>
  <c r="O47" i="10"/>
  <c r="D46" i="10"/>
  <c r="O59" i="10"/>
  <c r="H62" i="10"/>
  <c r="C63" i="10"/>
  <c r="U69" i="10"/>
  <c r="H78" i="10"/>
  <c r="C78" i="10"/>
  <c r="J88" i="10"/>
  <c r="E85" i="10"/>
  <c r="O97" i="10"/>
  <c r="S92" i="10"/>
  <c r="E32" i="10"/>
  <c r="H39" i="10"/>
  <c r="G43" i="10"/>
  <c r="R45" i="10"/>
  <c r="C50" i="10"/>
  <c r="P53" i="10"/>
  <c r="S57" i="10"/>
  <c r="J65" i="10"/>
  <c r="E62" i="10"/>
  <c r="O73" i="10"/>
  <c r="H69" i="10"/>
  <c r="R80" i="10"/>
  <c r="T85" i="10"/>
  <c r="G89" i="10"/>
  <c r="J95" i="10"/>
  <c r="Q44" i="10"/>
  <c r="D76" i="10"/>
  <c r="L97" i="10"/>
  <c r="S36" i="10"/>
  <c r="B63" i="10"/>
  <c r="O85" i="10"/>
  <c r="L89" i="10"/>
  <c r="N97" i="10"/>
  <c r="T99" i="10"/>
  <c r="U40" i="10"/>
  <c r="D65" i="10"/>
  <c r="I96" i="10"/>
  <c r="M92" i="10"/>
  <c r="O48" i="10"/>
  <c r="G66" i="10"/>
  <c r="C98" i="10"/>
  <c r="E98" i="10"/>
  <c r="I98" i="10"/>
  <c r="T52" i="10"/>
  <c r="I88" i="10"/>
  <c r="L93" i="10"/>
  <c r="P60" i="10"/>
  <c r="N80" i="10"/>
  <c r="E72" i="10"/>
  <c r="N92" i="10"/>
  <c r="H42" i="10"/>
  <c r="E65" i="10"/>
  <c r="J98" i="10"/>
  <c r="U93" i="10"/>
  <c r="R47" i="10"/>
  <c r="B73" i="10"/>
  <c r="P85" i="10"/>
  <c r="M99" i="10"/>
  <c r="N96" i="10"/>
  <c r="J31" i="10"/>
  <c r="I32" i="10"/>
  <c r="Q50" i="10"/>
  <c r="I56" i="10"/>
  <c r="T62" i="10"/>
  <c r="O70" i="10"/>
  <c r="S83" i="10"/>
  <c r="Q92" i="10"/>
  <c r="T38" i="10"/>
  <c r="O49" i="10"/>
  <c r="O57" i="10"/>
  <c r="C67" i="10"/>
  <c r="B69" i="10"/>
  <c r="B87" i="10"/>
  <c r="H93" i="10"/>
  <c r="E36" i="10"/>
  <c r="O40" i="10"/>
  <c r="C46" i="10"/>
  <c r="C59" i="10"/>
  <c r="U60" i="10"/>
  <c r="R76" i="10"/>
  <c r="D87" i="10"/>
  <c r="B94" i="10"/>
  <c r="D31" i="10"/>
  <c r="O33" i="10"/>
  <c r="I34" i="10"/>
  <c r="O46" i="10"/>
  <c r="K53" i="10"/>
  <c r="H61" i="10"/>
  <c r="L66" i="10"/>
  <c r="H77" i="10"/>
  <c r="I82" i="10"/>
  <c r="M84" i="10"/>
  <c r="P87" i="10"/>
  <c r="Q38" i="10"/>
  <c r="S43" i="10"/>
  <c r="Q48" i="10"/>
  <c r="B53" i="10"/>
  <c r="I58" i="10"/>
  <c r="I63" i="10"/>
  <c r="L61" i="10"/>
  <c r="F69" i="10"/>
  <c r="Q79" i="10"/>
  <c r="T77" i="10"/>
  <c r="C85" i="10"/>
  <c r="F83" i="10"/>
  <c r="Q90" i="10"/>
  <c r="P32" i="10"/>
  <c r="L37" i="10"/>
  <c r="J42" i="10"/>
  <c r="T43" i="10"/>
  <c r="I52" i="10"/>
  <c r="P56" i="10"/>
  <c r="H66" i="10"/>
  <c r="K68" i="10"/>
  <c r="N61" i="10"/>
  <c r="I72" i="10"/>
  <c r="T72" i="10"/>
  <c r="C80" i="10"/>
  <c r="U87" i="10"/>
  <c r="H95" i="10"/>
  <c r="K95" i="10"/>
  <c r="N32" i="10"/>
  <c r="Q39" i="10"/>
  <c r="T41" i="10"/>
  <c r="F47" i="10"/>
  <c r="F52" i="10"/>
  <c r="F58" i="10"/>
  <c r="T56" i="10"/>
  <c r="B68" i="10"/>
  <c r="U64" i="10"/>
  <c r="J70" i="10"/>
  <c r="C73" i="10"/>
  <c r="J83" i="10"/>
  <c r="E80" i="10"/>
  <c r="G90" i="10"/>
  <c r="B98" i="10"/>
  <c r="J50" i="10"/>
  <c r="B89" i="10"/>
  <c r="C89" i="10"/>
  <c r="F96" i="10"/>
  <c r="K99" i="10"/>
  <c r="E38" i="10"/>
  <c r="L62" i="10"/>
  <c r="I92" i="10"/>
  <c r="E92" i="10"/>
  <c r="C42" i="10"/>
  <c r="N66" i="10"/>
  <c r="C92" i="10"/>
  <c r="E95" i="10"/>
  <c r="L99" i="10"/>
  <c r="N52" i="10"/>
  <c r="K73" i="10"/>
  <c r="L90" i="10"/>
  <c r="F97" i="10"/>
  <c r="P99" i="10"/>
  <c r="R55" i="10"/>
  <c r="S88" i="10"/>
  <c r="D96" i="10"/>
  <c r="C38" i="10"/>
  <c r="S63" i="10"/>
  <c r="P81" i="10"/>
  <c r="U90" i="10"/>
  <c r="N43" i="10"/>
  <c r="R69" i="10"/>
  <c r="C96" i="10"/>
  <c r="M96" i="10"/>
  <c r="I99" i="10"/>
  <c r="I53" i="10"/>
  <c r="L73" i="10"/>
  <c r="T91" i="10"/>
  <c r="F92" i="10"/>
  <c r="C41" i="10"/>
  <c r="C48" i="10"/>
  <c r="S55" i="10"/>
  <c r="L65" i="10"/>
  <c r="R78" i="10"/>
  <c r="T83" i="10"/>
  <c r="Q96" i="10"/>
  <c r="T35" i="10"/>
  <c r="J45" i="10"/>
  <c r="Q60" i="10"/>
  <c r="S69" i="10"/>
  <c r="B71" i="10"/>
  <c r="S86" i="10"/>
  <c r="H97" i="10"/>
  <c r="I42" i="10"/>
  <c r="O53" i="10"/>
  <c r="L55" i="10"/>
  <c r="U68" i="10"/>
  <c r="C77" i="10"/>
  <c r="M76" i="10"/>
  <c r="S91" i="10"/>
  <c r="P35" i="10"/>
  <c r="R41" i="10"/>
  <c r="H48" i="10"/>
  <c r="D54" i="10"/>
  <c r="L50" i="10"/>
  <c r="E61" i="10"/>
  <c r="I75" i="10"/>
  <c r="E78" i="10"/>
  <c r="M75" i="10"/>
  <c r="J94" i="10"/>
  <c r="C37" i="10"/>
  <c r="M44" i="10"/>
  <c r="R46" i="10"/>
  <c r="C51" i="10"/>
  <c r="J57" i="10"/>
  <c r="I67" i="10"/>
  <c r="D64" i="10"/>
  <c r="N74" i="10"/>
  <c r="B72" i="10"/>
  <c r="M72" i="10"/>
  <c r="F79" i="10"/>
  <c r="F87" i="10"/>
  <c r="Q94" i="10"/>
  <c r="P36" i="10"/>
  <c r="D40" i="10"/>
  <c r="C44" i="10"/>
  <c r="T42" i="10"/>
  <c r="D50" i="10"/>
  <c r="Q58" i="10"/>
  <c r="E59" i="10"/>
  <c r="E55" i="10"/>
  <c r="N69" i="10"/>
  <c r="I76" i="10"/>
  <c r="L75" i="10"/>
  <c r="K85" i="10"/>
  <c r="M79" i="10"/>
  <c r="U74" i="10"/>
  <c r="N36" i="10"/>
  <c r="S37" i="10"/>
  <c r="P45" i="10"/>
  <c r="D42" i="10"/>
  <c r="L47" i="10"/>
  <c r="G56" i="10"/>
  <c r="L59" i="10"/>
  <c r="K63" i="10"/>
  <c r="M67" i="10"/>
  <c r="P74" i="10"/>
  <c r="K78" i="10"/>
  <c r="B86" i="10"/>
  <c r="U82" i="10"/>
  <c r="H80" i="10"/>
  <c r="K90" i="10"/>
  <c r="J51" i="10"/>
  <c r="O81" i="10"/>
  <c r="U91" i="10"/>
  <c r="B43" i="10"/>
  <c r="N62" i="10"/>
  <c r="K91" i="10"/>
  <c r="U94" i="10"/>
  <c r="L43" i="10"/>
  <c r="H75" i="10"/>
  <c r="S97" i="10"/>
  <c r="U97" i="10"/>
  <c r="F90" i="10"/>
  <c r="S54" i="10"/>
  <c r="I84" i="10"/>
  <c r="D93" i="10"/>
  <c r="S99" i="10"/>
  <c r="P33" i="10"/>
  <c r="H67" i="10"/>
  <c r="M88" i="10"/>
  <c r="T98" i="10"/>
  <c r="N91" i="10"/>
  <c r="Q99" i="10"/>
  <c r="F91" i="10"/>
  <c r="O43" i="10"/>
  <c r="M62" i="10"/>
  <c r="R95" i="10"/>
  <c r="M93" i="10"/>
  <c r="I50" i="10"/>
  <c r="G69" i="10"/>
  <c r="H84" i="10"/>
  <c r="E99" i="10"/>
  <c r="F95" i="10"/>
  <c r="O56" i="10"/>
  <c r="J86" i="10"/>
  <c r="L94" i="10"/>
  <c r="M38" i="10"/>
  <c r="S50" i="10"/>
  <c r="L57" i="10"/>
  <c r="M65" i="10"/>
  <c r="C71" i="10"/>
  <c r="U80" i="10"/>
  <c r="R98" i="10"/>
  <c r="E33" i="10"/>
  <c r="F39" i="10"/>
  <c r="J48" i="10"/>
  <c r="C56" i="10"/>
  <c r="L68" i="10"/>
  <c r="R73" i="10"/>
  <c r="D84" i="10"/>
  <c r="B91" i="10"/>
  <c r="H35" i="10"/>
  <c r="I33" i="10"/>
  <c r="Q54" i="10"/>
  <c r="P68" i="10"/>
  <c r="P59" i="10"/>
  <c r="L74" i="10"/>
  <c r="E74" i="10"/>
  <c r="K94" i="10"/>
  <c r="B33" i="10"/>
  <c r="O38" i="10"/>
  <c r="I48" i="10"/>
  <c r="N56" i="10"/>
  <c r="Q62" i="10"/>
  <c r="U63" i="10"/>
  <c r="I79" i="10"/>
  <c r="J82" i="10"/>
  <c r="N82" i="10"/>
  <c r="B97" i="10"/>
  <c r="L31" i="10"/>
  <c r="D34" i="10"/>
  <c r="S39" i="10"/>
  <c r="F42" i="10"/>
  <c r="S46" i="10"/>
  <c r="S53" i="10"/>
  <c r="H53" i="10"/>
  <c r="B62" i="10"/>
  <c r="T66" i="10"/>
  <c r="N78" i="10"/>
  <c r="J77" i="10"/>
  <c r="Q82" i="10"/>
  <c r="L82" i="10"/>
  <c r="G84" i="10"/>
  <c r="I89" i="10"/>
  <c r="J36" i="10"/>
  <c r="M37" i="10"/>
  <c r="E42" i="10"/>
  <c r="B47" i="10"/>
  <c r="J53" i="10"/>
  <c r="B55" i="10"/>
  <c r="Q67" i="10"/>
  <c r="T61" i="10"/>
  <c r="F71" i="10"/>
  <c r="J72" i="10"/>
  <c r="D78" i="10"/>
  <c r="C88" i="10"/>
  <c r="N87" i="10"/>
  <c r="I91" i="10"/>
  <c r="G35" i="10"/>
  <c r="K40" i="10"/>
  <c r="R42" i="10"/>
  <c r="G48" i="10"/>
  <c r="O45" i="10"/>
  <c r="H57" i="10"/>
  <c r="P62" i="10"/>
  <c r="C66" i="10"/>
  <c r="F62" i="10"/>
  <c r="U59" i="10"/>
  <c r="B70" i="10"/>
  <c r="K80" i="10"/>
  <c r="M85" i="10"/>
  <c r="P91" i="10"/>
  <c r="S95" i="10"/>
  <c r="E51" i="10"/>
  <c r="H87" i="10"/>
  <c r="M94" i="10"/>
  <c r="N47" i="10"/>
  <c r="H71" i="10"/>
  <c r="K97" i="10"/>
  <c r="M97" i="10"/>
  <c r="K50" i="10"/>
  <c r="P70" i="10"/>
  <c r="D90" i="10"/>
  <c r="N90" i="10"/>
  <c r="G99" i="10"/>
  <c r="O31" i="10"/>
  <c r="Q59" i="10"/>
  <c r="C86" i="10"/>
  <c r="T95" i="10"/>
  <c r="J38" i="10"/>
  <c r="C61" i="10"/>
  <c r="O94" i="10"/>
  <c r="M90" i="10"/>
  <c r="O99" i="10"/>
  <c r="M45" i="10"/>
  <c r="F76" i="10"/>
  <c r="S94" i="10"/>
  <c r="E96" i="10"/>
  <c r="N94" i="10"/>
  <c r="L46" i="10"/>
  <c r="R70" i="10"/>
  <c r="L91" i="10"/>
  <c r="N99" i="10"/>
  <c r="M32" i="10"/>
  <c r="C58" i="10"/>
  <c r="D86" i="10"/>
  <c r="D97" i="10"/>
  <c r="P42" i="10"/>
  <c r="T47" i="10"/>
  <c r="D60" i="10"/>
  <c r="F63" i="10"/>
  <c r="D71" i="10"/>
  <c r="M83" i="10"/>
  <c r="K96" i="10"/>
  <c r="O36" i="10"/>
  <c r="H43" i="10"/>
  <c r="D47" i="10"/>
  <c r="S58" i="10"/>
  <c r="U65" i="10"/>
  <c r="C74" i="10"/>
  <c r="T86" i="10"/>
  <c r="K32" i="10"/>
  <c r="U43" i="10"/>
  <c r="J52" i="10"/>
  <c r="I70" i="10"/>
  <c r="N73" i="10"/>
  <c r="D77" i="10"/>
  <c r="U75" i="10"/>
  <c r="R35" i="10"/>
  <c r="H44" i="10"/>
  <c r="J46" i="10"/>
  <c r="F54" i="10"/>
  <c r="Q66" i="10"/>
  <c r="M66" i="10"/>
  <c r="R71" i="10"/>
  <c r="B85" i="10"/>
  <c r="N86" i="10"/>
  <c r="J89" i="10"/>
  <c r="T36" i="10"/>
  <c r="D37" i="10"/>
  <c r="Q34" i="10"/>
  <c r="K49" i="10"/>
  <c r="L54" i="10"/>
  <c r="C57" i="10"/>
  <c r="R64" i="10"/>
  <c r="M61" i="10"/>
  <c r="O72" i="10"/>
  <c r="G64" i="10"/>
  <c r="B80" i="10"/>
  <c r="D85" i="10"/>
  <c r="G88" i="10"/>
  <c r="R94" i="10"/>
  <c r="K33" i="10"/>
  <c r="F37" i="10"/>
  <c r="U44" i="10"/>
  <c r="R49" i="10"/>
  <c r="C54" i="10"/>
  <c r="R57" i="10"/>
  <c r="M58" i="10"/>
  <c r="D67" i="10"/>
  <c r="F75" i="10"/>
  <c r="B75" i="10"/>
  <c r="I83" i="10"/>
  <c r="D80" i="10"/>
  <c r="O80" i="10"/>
  <c r="R89" i="10"/>
  <c r="G31" i="10"/>
  <c r="T37" i="10"/>
  <c r="J41" i="10"/>
  <c r="G45" i="10"/>
  <c r="Q52" i="10"/>
  <c r="I55" i="10"/>
  <c r="E60" i="10"/>
  <c r="S68" i="10"/>
  <c r="F66" i="10"/>
  <c r="Q76" i="10"/>
  <c r="D73" i="10"/>
  <c r="C83" i="10"/>
  <c r="F80" i="10"/>
  <c r="P95" i="10"/>
  <c r="F60" i="10"/>
  <c r="S90" i="10"/>
  <c r="E97" i="10"/>
  <c r="S47" i="10"/>
  <c r="J78" i="10"/>
  <c r="T89" i="10"/>
  <c r="D89" i="10"/>
  <c r="Q98" i="10"/>
  <c r="C52" i="10"/>
  <c r="I80" i="10"/>
  <c r="T92" i="10"/>
  <c r="J99" i="10"/>
  <c r="O35" i="10"/>
  <c r="H63" i="10"/>
  <c r="U85" i="10"/>
  <c r="L98" i="10"/>
  <c r="H99" i="10"/>
  <c r="U56" i="10"/>
  <c r="B93" i="10"/>
  <c r="E93" i="10"/>
  <c r="I46" i="10"/>
  <c r="I77" i="10"/>
  <c r="S98" i="10"/>
  <c r="U98" i="10"/>
  <c r="P79" i="10"/>
  <c r="N58" i="10"/>
  <c r="R83" i="10"/>
  <c r="D94" i="10"/>
  <c r="Q68" i="10"/>
  <c r="N88" i="10"/>
  <c r="P84" i="10"/>
  <c r="M89" i="10"/>
  <c r="B99" i="10"/>
  <c r="L35" i="10"/>
  <c r="J43" i="10"/>
  <c r="J54" i="10"/>
  <c r="I65" i="10"/>
  <c r="F67" i="10"/>
  <c r="D79" i="10"/>
  <c r="F85" i="10"/>
  <c r="B35" i="10"/>
  <c r="G41" i="10"/>
  <c r="M49" i="10"/>
  <c r="H64" i="10"/>
  <c r="M68" i="10"/>
  <c r="L71" i="10"/>
  <c r="M86" i="10"/>
  <c r="C35" i="10"/>
  <c r="E47" i="10"/>
  <c r="T53" i="10"/>
  <c r="J61" i="10"/>
  <c r="O75" i="10"/>
  <c r="U72" i="10"/>
  <c r="G83" i="10"/>
  <c r="I38" i="10"/>
  <c r="K43" i="10"/>
  <c r="M50" i="10"/>
  <c r="Q57" i="10"/>
  <c r="B67" i="10"/>
  <c r="N68" i="10"/>
  <c r="C72" i="10"/>
  <c r="S84" i="10"/>
  <c r="P82" i="10"/>
  <c r="G34" i="10"/>
  <c r="Q35" i="10"/>
  <c r="F46" i="10"/>
  <c r="F51" i="10"/>
  <c r="F57" i="10"/>
  <c r="D56" i="10"/>
  <c r="J67" i="10"/>
  <c r="E64" i="10"/>
  <c r="G67" i="10"/>
  <c r="K72" i="10"/>
  <c r="R82" i="10"/>
  <c r="U78" i="10"/>
  <c r="E89" i="10"/>
  <c r="J97" i="10"/>
  <c r="C36" i="10"/>
  <c r="F41" i="10"/>
  <c r="D44" i="10"/>
  <c r="C47" i="10"/>
  <c r="D52" i="10"/>
  <c r="K57" i="10"/>
  <c r="J62" i="10"/>
  <c r="T69" i="10"/>
  <c r="G73" i="10"/>
  <c r="R77" i="10"/>
  <c r="I87" i="10"/>
  <c r="L85" i="10"/>
  <c r="O84" i="10"/>
  <c r="J92" i="10"/>
  <c r="B34" i="10"/>
  <c r="U37" i="10"/>
  <c r="K44" i="10"/>
  <c r="Q49" i="10"/>
  <c r="R53" i="10"/>
  <c r="I59" i="10"/>
  <c r="I64" i="10"/>
  <c r="D62" i="10"/>
  <c r="F70" i="10"/>
  <c r="O66" i="10"/>
  <c r="L78" i="10"/>
  <c r="S85" i="10"/>
  <c r="F84" i="10"/>
  <c r="Q91" i="10"/>
  <c r="U31" i="10"/>
  <c r="U57" i="10"/>
  <c r="K89" i="10"/>
  <c r="U99" i="10"/>
  <c r="Q97" i="10"/>
  <c r="B31" i="10"/>
  <c r="B54" i="10"/>
  <c r="T78" i="10"/>
  <c r="L92" i="10"/>
  <c r="F98" i="10"/>
  <c r="Q55" i="10"/>
  <c r="K83" i="10"/>
  <c r="L95" i="10"/>
  <c r="I40" i="10"/>
  <c r="J68" i="10"/>
  <c r="O90" i="10"/>
  <c r="E90" i="10"/>
  <c r="F99" i="10"/>
  <c r="U42" i="10"/>
  <c r="F72" i="10"/>
  <c r="C94" i="10"/>
  <c r="U95" i="10"/>
  <c r="F93" i="10"/>
  <c r="T48" i="10"/>
  <c r="S78" i="10"/>
  <c r="D91" i="10"/>
  <c r="D99" i="10"/>
  <c r="D35" i="10"/>
  <c r="K55" i="10"/>
  <c r="L83" i="10"/>
  <c r="T96" i="10"/>
  <c r="D38" i="10"/>
  <c r="C69" i="10"/>
  <c r="H96" i="10"/>
  <c r="M91" i="10"/>
  <c r="CW22" i="10"/>
  <c r="DD76" i="10"/>
  <c r="CZ69" i="10"/>
  <c r="CT33" i="10"/>
  <c r="DI99" i="10"/>
  <c r="DA72" i="10"/>
  <c r="CS47" i="10"/>
  <c r="CX24" i="10"/>
  <c r="DG89" i="10"/>
  <c r="CT66" i="10"/>
  <c r="CT38" i="10"/>
  <c r="DF97" i="10"/>
  <c r="DA79" i="10"/>
  <c r="DK51" i="10"/>
  <c r="DJ30" i="10"/>
  <c r="DK90" i="10"/>
  <c r="DE72" i="10"/>
  <c r="DF40" i="10"/>
  <c r="CV25" i="10"/>
  <c r="CV83" i="10"/>
  <c r="DL55" i="10"/>
  <c r="CX33" i="10"/>
  <c r="DI21" i="10"/>
  <c r="CY69" i="10"/>
  <c r="DJ49" i="10"/>
  <c r="CY19" i="10"/>
  <c r="CZ91" i="10"/>
  <c r="DK62" i="10"/>
  <c r="DK40" i="10"/>
  <c r="CX23" i="10"/>
  <c r="DE89" i="10"/>
  <c r="DH99" i="10"/>
  <c r="DC98" i="10"/>
  <c r="DG80" i="10"/>
  <c r="CY93" i="10"/>
  <c r="CW85" i="10"/>
  <c r="DK83" i="10"/>
  <c r="DA84" i="10"/>
  <c r="DC72" i="10"/>
  <c r="CS72" i="10"/>
  <c r="DF73" i="10"/>
  <c r="DL67" i="10"/>
  <c r="DB68" i="10"/>
  <c r="DH64" i="10"/>
  <c r="DB55" i="10"/>
  <c r="CW57" i="10"/>
  <c r="CZ52" i="10"/>
  <c r="DI46" i="10"/>
  <c r="DE43" i="10"/>
  <c r="DG39" i="10"/>
  <c r="DB40" i="10"/>
  <c r="DI35" i="10"/>
  <c r="DH28" i="10"/>
  <c r="DK30" i="10"/>
  <c r="CY22" i="10"/>
  <c r="DD24" i="10"/>
  <c r="DB23" i="10"/>
  <c r="CV95" i="10"/>
  <c r="DJ95" i="10"/>
  <c r="CZ94" i="10"/>
  <c r="DF84" i="10"/>
  <c r="DL79" i="10"/>
  <c r="DB80" i="10"/>
  <c r="DL75" i="10"/>
  <c r="DF67" i="10"/>
  <c r="DG73" i="10"/>
  <c r="DE65" i="10"/>
  <c r="DK64" i="10"/>
  <c r="DA63" i="10"/>
  <c r="DK56" i="10"/>
  <c r="CY56" i="10"/>
  <c r="DK47" i="10"/>
  <c r="CT49" i="10"/>
  <c r="CW49" i="10"/>
  <c r="DA43" i="10"/>
  <c r="DL37" i="10"/>
  <c r="DG37" i="10"/>
  <c r="DE33" i="10"/>
  <c r="DE29" i="10"/>
  <c r="CS27" i="10"/>
  <c r="CW24" i="10"/>
  <c r="DK21" i="10"/>
  <c r="DA20" i="10"/>
  <c r="DC92" i="10"/>
  <c r="DA93" i="10"/>
  <c r="CX94" i="10"/>
  <c r="DD87" i="10"/>
  <c r="CV70" i="10"/>
  <c r="DL74" i="10"/>
  <c r="DJ76" i="10"/>
  <c r="DH74" i="10"/>
  <c r="CW75" i="10"/>
  <c r="DL61" i="10"/>
  <c r="DB62" i="10"/>
  <c r="CY65" i="10"/>
  <c r="DA55" i="10"/>
  <c r="DK50" i="10"/>
  <c r="CX54" i="10"/>
  <c r="CU44" i="10"/>
  <c r="DD42" i="10"/>
  <c r="CX41" i="10"/>
  <c r="CS38" i="10"/>
  <c r="DG34" i="10"/>
  <c r="CZ28" i="10"/>
  <c r="DJ29" i="10"/>
  <c r="DF25" i="10"/>
  <c r="DD99" i="10"/>
  <c r="DE97" i="10"/>
  <c r="CV89" i="10"/>
  <c r="DJ89" i="10"/>
  <c r="DG95" i="10"/>
  <c r="DE87" i="10"/>
  <c r="DC85" i="10"/>
  <c r="CS86" i="10"/>
  <c r="CU74" i="10"/>
  <c r="DI73" i="10"/>
  <c r="CX76" i="10"/>
  <c r="DD69" i="10"/>
  <c r="CV57" i="10"/>
  <c r="CZ67" i="10"/>
  <c r="CT57" i="10"/>
  <c r="CV53" i="10"/>
  <c r="DH54" i="10"/>
  <c r="DA48" i="10"/>
  <c r="DF44" i="10"/>
  <c r="DH42" i="10"/>
  <c r="DK36" i="10"/>
  <c r="DJ31" i="10"/>
  <c r="DD32" i="10"/>
  <c r="DD27" i="10"/>
  <c r="DG24" i="10"/>
  <c r="DH20" i="10"/>
  <c r="CT25" i="10"/>
  <c r="DL96" i="10"/>
  <c r="DB97" i="10"/>
  <c r="DH96" i="10"/>
  <c r="CX87" i="10"/>
  <c r="DD81" i="10"/>
  <c r="CT82" i="10"/>
  <c r="DH80" i="10"/>
  <c r="DJ70" i="10"/>
  <c r="CY76" i="10"/>
  <c r="CW68" i="10"/>
  <c r="DC66" i="10"/>
  <c r="CS65" i="10"/>
  <c r="DC58" i="10"/>
  <c r="CY53" i="10"/>
  <c r="DJ50" i="10"/>
  <c r="DC49" i="10"/>
  <c r="CX46" i="10"/>
  <c r="CT41" i="10"/>
  <c r="DD39" i="10"/>
  <c r="CZ36" i="10"/>
  <c r="DH26" i="10"/>
  <c r="CX27" i="10"/>
  <c r="DI28" i="10"/>
  <c r="DE95" i="10"/>
  <c r="DC23" i="10"/>
  <c r="CS22" i="10"/>
  <c r="CU94" i="10"/>
  <c r="CS95" i="10"/>
  <c r="DF96" i="10"/>
  <c r="CY78" i="10"/>
  <c r="DC79" i="10"/>
  <c r="CZ80" i="10"/>
  <c r="CS73" i="10"/>
  <c r="DE77" i="10"/>
  <c r="CU66" i="10"/>
  <c r="CZ66" i="10"/>
  <c r="CS57" i="10"/>
  <c r="DB50" i="10"/>
  <c r="DF49" i="10"/>
  <c r="CW37" i="10"/>
  <c r="CX34" i="10"/>
  <c r="CT26" i="10"/>
  <c r="DH95" i="10"/>
  <c r="DL80" i="10"/>
  <c r="DH79" i="10"/>
  <c r="CY75" i="10"/>
  <c r="DK65" i="10"/>
  <c r="DK57" i="10"/>
  <c r="CT50" i="10"/>
  <c r="CV47" i="10"/>
  <c r="DI36" i="10"/>
  <c r="DK28" i="10"/>
  <c r="AC22" i="10"/>
  <c r="AB23" i="10"/>
  <c r="AI22" i="10"/>
  <c r="AF99" i="10"/>
  <c r="AP21" i="10"/>
  <c r="Z95" i="10"/>
  <c r="AN25" i="10"/>
  <c r="AL99" i="10"/>
  <c r="AD24" i="10"/>
  <c r="AP93" i="10"/>
  <c r="AG90" i="10"/>
  <c r="AN92" i="10"/>
  <c r="AM93" i="10"/>
  <c r="AD95" i="10"/>
  <c r="AS95" i="10"/>
  <c r="AJ82" i="10"/>
  <c r="AR89" i="10"/>
  <c r="AL79" i="10"/>
  <c r="AN84" i="10"/>
  <c r="AS87" i="10"/>
  <c r="AM73" i="10"/>
  <c r="AK71" i="10"/>
  <c r="AI71" i="10"/>
  <c r="Z61" i="10"/>
  <c r="AE64" i="10"/>
  <c r="AJ67" i="10"/>
  <c r="AG53" i="10"/>
  <c r="AP53" i="10"/>
  <c r="AI53" i="10"/>
  <c r="AJ47" i="10"/>
  <c r="AO45" i="10"/>
  <c r="AL41" i="10"/>
  <c r="AL37" i="10"/>
  <c r="AR35" i="10"/>
  <c r="AF35" i="10"/>
  <c r="AO31" i="10"/>
  <c r="DH15" i="10"/>
  <c r="DD15" i="10"/>
  <c r="CZ15" i="10"/>
  <c r="DE15" i="10"/>
  <c r="DF15" i="10"/>
  <c r="DK15" i="10"/>
  <c r="DB15" i="10"/>
  <c r="CY15" i="10"/>
  <c r="DA15" i="10"/>
  <c r="DJ15" i="10"/>
  <c r="DC15" i="10"/>
  <c r="DG15" i="10"/>
  <c r="DJ16" i="10"/>
  <c r="DH17" i="10"/>
  <c r="DC16" i="10"/>
  <c r="DK18" i="10"/>
  <c r="CZ18" i="10"/>
  <c r="DD17" i="10"/>
  <c r="DB18" i="10"/>
  <c r="CZ16" i="10"/>
  <c r="DB17" i="10"/>
  <c r="DF16" i="10"/>
  <c r="DH16" i="10"/>
  <c r="DJ17" i="10"/>
  <c r="DE16" i="10"/>
  <c r="DE17" i="10"/>
  <c r="DG16" i="10"/>
  <c r="DG18" i="10"/>
  <c r="CY16" i="10"/>
  <c r="DF18" i="10"/>
  <c r="DA16" i="10"/>
  <c r="DC17" i="10"/>
  <c r="DE18" i="10"/>
  <c r="DC18" i="10"/>
  <c r="CY17" i="10"/>
  <c r="DK16" i="10"/>
  <c r="DI16" i="10"/>
  <c r="DK17" i="10"/>
  <c r="DI18" i="10"/>
  <c r="DI17" i="10"/>
  <c r="DA17" i="10"/>
  <c r="DA18" i="10"/>
  <c r="CZ17" i="10"/>
  <c r="DB16" i="10"/>
  <c r="DJ18" i="10"/>
  <c r="CY18" i="10"/>
  <c r="DH18" i="10"/>
  <c r="DG17" i="10"/>
  <c r="DD18" i="10"/>
  <c r="DD16" i="10"/>
  <c r="DF17" i="10"/>
  <c r="BN16" i="10"/>
  <c r="BH17" i="10"/>
  <c r="BG18" i="10"/>
  <c r="BL18" i="10"/>
  <c r="BJ16" i="10"/>
  <c r="BL15" i="10"/>
  <c r="BG17" i="10"/>
  <c r="BJ17" i="10"/>
  <c r="BH18" i="10"/>
  <c r="BM16" i="10"/>
  <c r="BF16" i="10"/>
  <c r="BF18" i="10"/>
  <c r="BI17" i="10"/>
  <c r="BO16" i="10"/>
  <c r="BK16" i="10"/>
  <c r="BF15" i="10"/>
  <c r="BF17" i="10"/>
  <c r="BE18" i="10"/>
  <c r="BP15" i="10"/>
  <c r="BK15" i="10"/>
  <c r="BP18" i="10"/>
  <c r="BP17" i="10"/>
  <c r="BK17" i="10"/>
  <c r="BK18" i="10"/>
  <c r="BH15" i="10"/>
  <c r="BH16" i="10"/>
  <c r="BI15" i="10"/>
  <c r="BP16" i="10"/>
  <c r="BL16" i="10"/>
  <c r="BE16" i="10"/>
  <c r="BL17" i="10"/>
  <c r="BE17" i="10"/>
  <c r="BG16" i="10"/>
  <c r="BI16" i="10"/>
  <c r="BO17" i="10"/>
  <c r="BE15" i="10"/>
  <c r="BJ15" i="10"/>
  <c r="BD15" i="10"/>
  <c r="BM15" i="10"/>
  <c r="BN18" i="10"/>
  <c r="BI18" i="10"/>
  <c r="BD17" i="10"/>
  <c r="BO15" i="10"/>
  <c r="BN17" i="10"/>
  <c r="BM18" i="10"/>
  <c r="BD18" i="10"/>
  <c r="BG15" i="10"/>
  <c r="BD16" i="10"/>
  <c r="BO18" i="10"/>
  <c r="BM17" i="10"/>
  <c r="BJ18" i="10"/>
  <c r="AR15" i="10"/>
  <c r="AH15" i="10"/>
  <c r="AI15" i="10"/>
  <c r="AQ15" i="10"/>
  <c r="AM15" i="10"/>
  <c r="R101" i="10"/>
  <c r="S107" i="10"/>
  <c r="P100" i="10"/>
  <c r="O107" i="10"/>
  <c r="P106" i="10"/>
  <c r="S110" i="10"/>
  <c r="T16" i="10"/>
  <c r="Q103" i="10"/>
  <c r="R108" i="10"/>
  <c r="S17" i="10"/>
  <c r="R102" i="10"/>
  <c r="T109" i="10"/>
  <c r="P104" i="10"/>
  <c r="R100" i="10"/>
  <c r="O109" i="10"/>
  <c r="P108" i="10"/>
  <c r="Q108" i="10"/>
  <c r="O101" i="10"/>
  <c r="S109" i="10"/>
  <c r="T17" i="10"/>
  <c r="Q102" i="10"/>
  <c r="P112" i="10"/>
  <c r="Q100" i="10"/>
  <c r="T108" i="10"/>
  <c r="Q101" i="10"/>
  <c r="Q17" i="10"/>
  <c r="Q16" i="10"/>
  <c r="T103" i="10"/>
  <c r="P111" i="10"/>
  <c r="T101" i="10"/>
  <c r="Q110" i="10"/>
  <c r="S111" i="10"/>
  <c r="O111" i="10"/>
  <c r="O112" i="10"/>
  <c r="T110" i="10"/>
  <c r="S104" i="10"/>
  <c r="O106" i="10"/>
  <c r="O16" i="10"/>
  <c r="P105" i="10"/>
  <c r="R112" i="10"/>
  <c r="O17" i="10"/>
  <c r="P103" i="10"/>
  <c r="R104" i="10"/>
  <c r="R16" i="10"/>
  <c r="S103" i="10"/>
  <c r="S101" i="10"/>
  <c r="P110" i="10"/>
  <c r="R17" i="10"/>
  <c r="S102" i="10"/>
  <c r="T100" i="10"/>
  <c r="P16" i="10"/>
  <c r="O104" i="10"/>
  <c r="Q107" i="10"/>
  <c r="R106" i="10"/>
  <c r="T107" i="10"/>
  <c r="S100" i="10"/>
  <c r="P109" i="10"/>
  <c r="T105" i="10"/>
  <c r="Q112" i="10"/>
  <c r="R111" i="10"/>
  <c r="P102" i="10"/>
  <c r="Q105" i="10"/>
  <c r="S108" i="10"/>
  <c r="R109" i="10"/>
  <c r="Q111" i="10"/>
  <c r="T106" i="10"/>
  <c r="O105" i="10"/>
  <c r="P17" i="10"/>
  <c r="O103" i="10"/>
  <c r="Q104" i="10"/>
  <c r="T112" i="10"/>
  <c r="S16" i="10"/>
  <c r="R103" i="10"/>
  <c r="S106" i="10"/>
  <c r="O110" i="10"/>
  <c r="T102" i="10"/>
  <c r="O102" i="10"/>
  <c r="R110" i="10"/>
  <c r="P107" i="10"/>
  <c r="P101" i="10"/>
  <c r="Q106" i="10"/>
  <c r="S105" i="10"/>
  <c r="T104" i="10"/>
  <c r="O108" i="10"/>
  <c r="Q109" i="10"/>
  <c r="R107" i="10"/>
  <c r="R105" i="10"/>
  <c r="O100" i="10"/>
  <c r="S112" i="10"/>
  <c r="T111" i="10"/>
  <c r="K110" i="10"/>
  <c r="K107" i="10"/>
  <c r="K112" i="10"/>
  <c r="K103" i="10"/>
  <c r="K108" i="10"/>
  <c r="K101" i="10"/>
  <c r="K106" i="10"/>
  <c r="K102" i="10"/>
  <c r="K105" i="10"/>
  <c r="K109" i="10"/>
  <c r="K104" i="10"/>
  <c r="K111" i="10"/>
  <c r="K16" i="10"/>
  <c r="K17" i="10"/>
  <c r="K100" i="10"/>
  <c r="AN15" i="10"/>
  <c r="AF15" i="10"/>
  <c r="AG15" i="10"/>
  <c r="AJ15" i="10"/>
  <c r="AK15" i="10"/>
  <c r="AO15" i="10"/>
  <c r="M110" i="10"/>
  <c r="I103" i="10"/>
  <c r="J112" i="10"/>
  <c r="M106" i="10"/>
  <c r="J104" i="10"/>
  <c r="L16" i="10"/>
  <c r="H102" i="10"/>
  <c r="I105" i="10"/>
  <c r="L103" i="10"/>
  <c r="L105" i="10"/>
  <c r="H111" i="10"/>
  <c r="N110" i="10"/>
  <c r="M100" i="10"/>
  <c r="M104" i="10"/>
  <c r="H108" i="10"/>
  <c r="N101" i="10"/>
  <c r="N105" i="10"/>
  <c r="H105" i="10"/>
  <c r="N112" i="10"/>
  <c r="I104" i="10"/>
  <c r="M112" i="10"/>
  <c r="N17" i="10"/>
  <c r="N106" i="10"/>
  <c r="J17" i="10"/>
  <c r="M101" i="10"/>
  <c r="J100" i="10"/>
  <c r="H106" i="10"/>
  <c r="J108" i="10"/>
  <c r="H17" i="10"/>
  <c r="J105" i="10"/>
  <c r="L107" i="10"/>
  <c r="I16" i="10"/>
  <c r="N108" i="10"/>
  <c r="H101" i="10"/>
  <c r="M109" i="10"/>
  <c r="N103" i="10"/>
  <c r="M102" i="10"/>
  <c r="L112" i="10"/>
  <c r="M17" i="10"/>
  <c r="L102" i="10"/>
  <c r="I100" i="10"/>
  <c r="M103" i="10"/>
  <c r="I108" i="10"/>
  <c r="J101" i="10"/>
  <c r="J106" i="10"/>
  <c r="L104" i="10"/>
  <c r="H109" i="10"/>
  <c r="I102" i="10"/>
  <c r="J107" i="10"/>
  <c r="L108" i="10"/>
  <c r="H107" i="10"/>
  <c r="L106" i="10"/>
  <c r="H112" i="10"/>
  <c r="I17" i="10"/>
  <c r="L17" i="10"/>
  <c r="L100" i="10"/>
  <c r="N104" i="10"/>
  <c r="L101" i="10"/>
  <c r="I106" i="10"/>
  <c r="N102" i="10"/>
  <c r="M16" i="10"/>
  <c r="L110" i="10"/>
  <c r="M107" i="10"/>
  <c r="I107" i="10"/>
  <c r="N111" i="10"/>
  <c r="I101" i="10"/>
  <c r="J111" i="10"/>
  <c r="H16" i="10"/>
  <c r="I109" i="10"/>
  <c r="N107" i="10"/>
  <c r="M108" i="10"/>
  <c r="I111" i="10"/>
  <c r="M105" i="10"/>
  <c r="M111" i="10"/>
  <c r="N109" i="10"/>
  <c r="I110" i="10"/>
  <c r="J109" i="10"/>
  <c r="J110" i="10"/>
  <c r="N100" i="10"/>
  <c r="H104" i="10"/>
  <c r="L109" i="10"/>
  <c r="H103" i="10"/>
  <c r="I112" i="10"/>
  <c r="H100" i="10"/>
  <c r="L111" i="10"/>
  <c r="N16" i="10"/>
  <c r="J102" i="10"/>
  <c r="J103" i="10"/>
  <c r="H110" i="10"/>
  <c r="CX15" i="10"/>
  <c r="CU17" i="10"/>
  <c r="CW15" i="10"/>
  <c r="DL17" i="10"/>
  <c r="CV17" i="10"/>
  <c r="CW17" i="10"/>
  <c r="CT15" i="10"/>
  <c r="DI15" i="10"/>
  <c r="CV15" i="10"/>
  <c r="CX17" i="10"/>
  <c r="DL15" i="10"/>
  <c r="CS15" i="10"/>
  <c r="CT17" i="10"/>
  <c r="CS17" i="10"/>
  <c r="CU15" i="10"/>
  <c r="CE19" i="23"/>
  <c r="CE20" i="23" s="1"/>
  <c r="CE21" i="23" s="1"/>
  <c r="BC19" i="23"/>
  <c r="AK18" i="23"/>
  <c r="AK20" i="23"/>
  <c r="AM18" i="23"/>
  <c r="AN18" i="23" s="1"/>
  <c r="AO18" i="23" s="1"/>
  <c r="AM20" i="23"/>
  <c r="AN20" i="23" s="1"/>
  <c r="AL18" i="23"/>
  <c r="AK19" i="23"/>
  <c r="AL19" i="23"/>
  <c r="AL21" i="23"/>
  <c r="AK21" i="23"/>
  <c r="AM19" i="23"/>
  <c r="AN19" i="23" s="1"/>
  <c r="AM21" i="23"/>
  <c r="AN21" i="23" s="1"/>
  <c r="AL20" i="23"/>
  <c r="BC22" i="23"/>
  <c r="AZ16" i="10"/>
  <c r="AD18" i="10"/>
  <c r="Z18" i="10"/>
  <c r="BB16" i="10"/>
  <c r="BC16" i="10"/>
  <c r="CU16" i="10"/>
  <c r="DL16" i="10"/>
  <c r="AY16" i="10"/>
  <c r="BQ16" i="10"/>
  <c r="AS18" i="10"/>
  <c r="AA18" i="10"/>
  <c r="CS16" i="10"/>
  <c r="CT16" i="10"/>
  <c r="CW16" i="10"/>
  <c r="CV16" i="10"/>
  <c r="CS18" i="10"/>
  <c r="CX16" i="10"/>
  <c r="BA16" i="10"/>
  <c r="AX16" i="10"/>
  <c r="AC18" i="10"/>
  <c r="AE18" i="10"/>
  <c r="AB18" i="10"/>
  <c r="CT18" i="10"/>
  <c r="CW18" i="10"/>
  <c r="CX18" i="10"/>
  <c r="DL18" i="10"/>
  <c r="CU18" i="10"/>
  <c r="CV18" i="10"/>
  <c r="BA15" i="10"/>
  <c r="E101" i="10"/>
  <c r="D102" i="10"/>
  <c r="F103" i="10"/>
  <c r="U106" i="10"/>
  <c r="C100" i="10"/>
  <c r="E109" i="10"/>
  <c r="D16" i="10"/>
  <c r="D101" i="10"/>
  <c r="AZ18" i="10"/>
  <c r="BA18" i="10"/>
  <c r="BA17" i="10"/>
  <c r="AZ15" i="10"/>
  <c r="BC18" i="10"/>
  <c r="AX15" i="10"/>
  <c r="AY15" i="10"/>
  <c r="BN15" i="10"/>
  <c r="BB15" i="10"/>
  <c r="AX17" i="10"/>
  <c r="BB18" i="10"/>
  <c r="BC15" i="10"/>
  <c r="AY17" i="10"/>
  <c r="BQ17" i="10"/>
  <c r="BC17" i="10"/>
  <c r="AZ17" i="10"/>
  <c r="AX18" i="10"/>
  <c r="BQ18" i="10"/>
  <c r="BB17" i="10"/>
  <c r="BQ15" i="10"/>
  <c r="AY18" i="10"/>
  <c r="E105" i="10"/>
  <c r="U110" i="10"/>
  <c r="F100" i="10"/>
  <c r="U103" i="10"/>
  <c r="D18" i="10"/>
  <c r="F111" i="10"/>
  <c r="C102" i="10"/>
  <c r="E17" i="10"/>
  <c r="B15" i="10"/>
  <c r="G106" i="10"/>
  <c r="N15" i="10"/>
  <c r="G16" i="10"/>
  <c r="U111" i="10"/>
  <c r="F108" i="10"/>
  <c r="E104" i="10"/>
  <c r="F15" i="10"/>
  <c r="C112" i="10"/>
  <c r="D17" i="10"/>
  <c r="F18" i="10"/>
  <c r="E106" i="10"/>
  <c r="J15" i="10"/>
  <c r="E18" i="10"/>
  <c r="D109" i="10"/>
  <c r="E102" i="10"/>
  <c r="D105" i="10"/>
  <c r="U102" i="10"/>
  <c r="U104" i="10"/>
  <c r="D100" i="10"/>
  <c r="U15" i="10"/>
  <c r="B16" i="10"/>
  <c r="C15" i="10"/>
  <c r="G104" i="10"/>
  <c r="B18" i="10"/>
  <c r="F105" i="10"/>
  <c r="D106" i="10"/>
  <c r="U112" i="10"/>
  <c r="G109" i="10"/>
  <c r="U17" i="10"/>
  <c r="U108" i="10"/>
  <c r="U105" i="10"/>
  <c r="U109" i="10"/>
  <c r="D104" i="10"/>
  <c r="E107" i="10"/>
  <c r="G107" i="10"/>
  <c r="G108" i="10"/>
  <c r="D110" i="10"/>
  <c r="C103" i="10"/>
  <c r="F102" i="10"/>
  <c r="C107" i="10"/>
  <c r="E111" i="10"/>
  <c r="C110" i="10"/>
  <c r="C101" i="10"/>
  <c r="F16" i="10"/>
  <c r="U16" i="10"/>
  <c r="G18" i="10"/>
  <c r="C111" i="10"/>
  <c r="C104" i="10"/>
  <c r="C108" i="10"/>
  <c r="G103" i="10"/>
  <c r="G102" i="10"/>
  <c r="D107" i="10"/>
  <c r="E16" i="10"/>
  <c r="D108" i="10"/>
  <c r="C16" i="10"/>
  <c r="E15" i="10"/>
  <c r="D15" i="10"/>
  <c r="D103" i="10"/>
  <c r="B17" i="10"/>
  <c r="U101" i="10"/>
  <c r="F109" i="10"/>
  <c r="G105" i="10"/>
  <c r="F106" i="10"/>
  <c r="G15" i="10"/>
  <c r="F110" i="10"/>
  <c r="C18" i="10"/>
  <c r="U100" i="10"/>
  <c r="C109" i="10"/>
  <c r="E103" i="10"/>
  <c r="G100" i="10"/>
  <c r="E100" i="10"/>
  <c r="F104" i="10"/>
  <c r="G112" i="10"/>
  <c r="G111" i="10"/>
  <c r="F107" i="10"/>
  <c r="D112" i="10"/>
  <c r="C106" i="10"/>
  <c r="C105" i="10"/>
  <c r="U107" i="10"/>
  <c r="C17" i="10"/>
  <c r="U18" i="10"/>
  <c r="E110" i="10"/>
  <c r="Z16" i="10"/>
  <c r="AP15" i="10"/>
  <c r="AC17" i="10"/>
  <c r="AE17" i="10"/>
  <c r="AE16" i="10"/>
  <c r="AD17" i="10"/>
  <c r="AC15" i="10"/>
  <c r="AD16" i="10"/>
  <c r="Z17" i="10"/>
  <c r="AB17" i="10"/>
  <c r="AS15" i="10"/>
  <c r="AE15" i="10"/>
  <c r="AD15" i="10"/>
  <c r="AS16" i="10"/>
  <c r="AA15" i="10"/>
  <c r="Z15" i="10"/>
  <c r="AB16" i="10"/>
  <c r="AS17" i="10"/>
  <c r="AB15" i="10"/>
  <c r="AC16" i="10"/>
  <c r="AL15" i="10"/>
  <c r="AA17" i="10"/>
  <c r="AA16" i="10"/>
  <c r="E108" i="10"/>
  <c r="F112" i="10"/>
  <c r="G101" i="10"/>
  <c r="F101" i="10"/>
  <c r="G110" i="10"/>
  <c r="E112" i="10"/>
  <c r="D111" i="10"/>
  <c r="G17" i="10"/>
  <c r="F17" i="10"/>
  <c r="BC24" i="23"/>
  <c r="BC50" i="23"/>
  <c r="BC51" i="23"/>
  <c r="BC69" i="23"/>
  <c r="BC39" i="23"/>
  <c r="BC71" i="23"/>
  <c r="BC35" i="23"/>
  <c r="BC59" i="23"/>
  <c r="BC63" i="23"/>
  <c r="BC29" i="23"/>
  <c r="BC42" i="23"/>
  <c r="BC21" i="23"/>
  <c r="BC66" i="23"/>
  <c r="BC26" i="23"/>
  <c r="BC28" i="23"/>
  <c r="BC20" i="23"/>
  <c r="BC52" i="23"/>
  <c r="BC64" i="23"/>
  <c r="BC60" i="23"/>
  <c r="BC27" i="23"/>
  <c r="BC32" i="23"/>
  <c r="BC25" i="23"/>
  <c r="BC30" i="23"/>
  <c r="BC23" i="23"/>
  <c r="BC31" i="23"/>
  <c r="BC57" i="23"/>
  <c r="BC72" i="23"/>
  <c r="BC56" i="23"/>
  <c r="BC43" i="23"/>
  <c r="BC48" i="23"/>
  <c r="BC37" i="23"/>
  <c r="BC55" i="23"/>
  <c r="BC65" i="23"/>
  <c r="BC53" i="23"/>
  <c r="BC40" i="23"/>
  <c r="BC44" i="23"/>
  <c r="BC58" i="23"/>
  <c r="BC62" i="23"/>
  <c r="BC68" i="23"/>
  <c r="BC41" i="23"/>
  <c r="BC70" i="23"/>
  <c r="BC67" i="23"/>
  <c r="BC61" i="23"/>
  <c r="BC45" i="23"/>
  <c r="BC38" i="23"/>
  <c r="BC47" i="23"/>
  <c r="BC54" i="23"/>
  <c r="BC34" i="23"/>
  <c r="BC36" i="23"/>
  <c r="BC33" i="23"/>
  <c r="BC46" i="23"/>
  <c r="BC73" i="23"/>
  <c r="BC49" i="23"/>
  <c r="AO21" i="23" l="1"/>
  <c r="AO20" i="23"/>
  <c r="AO19" i="23"/>
  <c r="AR48" i="22"/>
  <c r="AW47" i="22"/>
  <c r="AU42" i="22"/>
  <c r="AV37" i="22"/>
  <c r="AW59" i="22"/>
  <c r="AV61" i="22"/>
  <c r="BA29" i="22"/>
  <c r="AR20" i="22"/>
  <c r="AR55" i="22"/>
  <c r="AS61" i="22"/>
  <c r="BA27" i="22"/>
  <c r="AY23" i="22"/>
  <c r="AW57" i="22"/>
  <c r="Y71" i="23"/>
  <c r="X72" i="23"/>
  <c r="X52" i="23"/>
  <c r="Y45" i="23"/>
  <c r="W58" i="23"/>
  <c r="W39" i="23"/>
  <c r="Y35" i="23"/>
  <c r="Z35" i="23" s="1"/>
  <c r="Y23" i="23"/>
  <c r="Z23" i="23" s="1"/>
  <c r="Y59" i="23"/>
  <c r="X53" i="23"/>
  <c r="X50" i="23"/>
  <c r="Y47" i="23"/>
  <c r="W73" i="23"/>
  <c r="W49" i="23"/>
  <c r="X42" i="23"/>
  <c r="Y37" i="23"/>
  <c r="Y18" i="23"/>
  <c r="Z18" i="23" s="1"/>
  <c r="W41" i="23"/>
  <c r="W47" i="23"/>
  <c r="W53" i="23"/>
  <c r="Y20" i="23"/>
  <c r="Z20" i="23" s="1"/>
  <c r="W71" i="23"/>
  <c r="W66" i="23"/>
  <c r="W72" i="23"/>
  <c r="X25" i="23"/>
  <c r="Y34" i="23"/>
  <c r="Z34" i="23" s="1"/>
  <c r="W30" i="23"/>
  <c r="X41" i="23"/>
  <c r="W37" i="23"/>
  <c r="X46" i="23"/>
  <c r="Y19" i="23"/>
  <c r="Z19" i="23" s="1"/>
  <c r="X58" i="23"/>
  <c r="X69" i="23"/>
  <c r="W61" i="23"/>
  <c r="X47" i="23"/>
  <c r="W42" i="23"/>
  <c r="Y65" i="23"/>
  <c r="Y36" i="23"/>
  <c r="W29" i="23"/>
  <c r="X32" i="23"/>
  <c r="Y33" i="23"/>
  <c r="Z33" i="23" s="1"/>
  <c r="X59" i="23"/>
  <c r="X31" i="23"/>
  <c r="X73" i="23"/>
  <c r="X40" i="23"/>
  <c r="W18" i="23"/>
  <c r="W33" i="23"/>
  <c r="W24" i="23"/>
  <c r="W54" i="23"/>
  <c r="X43" i="23"/>
  <c r="W65" i="23"/>
  <c r="X28" i="23"/>
  <c r="W51" i="23"/>
  <c r="X20" i="23"/>
  <c r="W32" i="23"/>
  <c r="Y44" i="23"/>
  <c r="Y42" i="23"/>
  <c r="Y49" i="23"/>
  <c r="Y53" i="23"/>
  <c r="W70" i="23"/>
  <c r="X36" i="23"/>
  <c r="W21" i="23"/>
  <c r="Y48" i="23"/>
  <c r="Y67" i="23"/>
  <c r="X24" i="23"/>
  <c r="W60" i="23"/>
  <c r="Y32" i="23"/>
  <c r="Z32" i="23" s="1"/>
  <c r="W44" i="23"/>
  <c r="W22" i="23"/>
  <c r="W43" i="23"/>
  <c r="Y57" i="23"/>
  <c r="W57" i="23"/>
  <c r="W48" i="23"/>
  <c r="W26" i="23"/>
  <c r="X29" i="23"/>
  <c r="Y73" i="23"/>
  <c r="X23" i="23"/>
  <c r="Y62" i="23"/>
  <c r="X37" i="23"/>
  <c r="W45" i="23"/>
  <c r="Y27" i="23"/>
  <c r="Z27" i="23" s="1"/>
  <c r="W40" i="23"/>
  <c r="Y58" i="23"/>
  <c r="Y21" i="23"/>
  <c r="Z21" i="23" s="1"/>
  <c r="Y60" i="23"/>
  <c r="Y24" i="23"/>
  <c r="Z24" i="23" s="1"/>
  <c r="X33" i="23"/>
  <c r="Y28" i="23"/>
  <c r="Z28" i="23" s="1"/>
  <c r="Y56" i="23"/>
  <c r="Y40" i="23"/>
  <c r="Y72" i="23"/>
  <c r="Y29" i="23"/>
  <c r="Z29" i="23" s="1"/>
  <c r="W31" i="23"/>
  <c r="X51" i="23"/>
  <c r="Y50" i="23"/>
  <c r="X62" i="23"/>
  <c r="X19" i="23"/>
  <c r="Y66" i="23"/>
  <c r="W62" i="23"/>
  <c r="Y46" i="23"/>
  <c r="W34" i="23"/>
  <c r="X22" i="23"/>
  <c r="Y41" i="23"/>
  <c r="X26" i="23"/>
  <c r="X68" i="23"/>
  <c r="W35" i="23"/>
  <c r="X57" i="23"/>
  <c r="W27" i="23"/>
  <c r="X55" i="23"/>
  <c r="X44" i="23"/>
  <c r="X67" i="23"/>
  <c r="X34" i="23"/>
  <c r="Y39" i="23"/>
  <c r="W67" i="23"/>
  <c r="X71" i="23"/>
  <c r="Y51" i="23"/>
  <c r="X39" i="23"/>
  <c r="X61" i="23"/>
  <c r="W64" i="23"/>
  <c r="W46" i="23"/>
  <c r="Y68" i="23"/>
  <c r="X54" i="23"/>
  <c r="W69" i="23"/>
  <c r="X21" i="23"/>
  <c r="X30" i="23"/>
  <c r="Y26" i="23"/>
  <c r="Z26" i="23" s="1"/>
  <c r="Y69" i="23"/>
  <c r="X49" i="23"/>
  <c r="X27" i="23"/>
  <c r="W36" i="23"/>
  <c r="Y30" i="23"/>
  <c r="Z30" i="23" s="1"/>
  <c r="X38" i="23"/>
  <c r="W63" i="23"/>
  <c r="X65" i="23"/>
  <c r="W52" i="23"/>
  <c r="Y22" i="23"/>
  <c r="Z22" i="23" s="1"/>
  <c r="Y70" i="23"/>
  <c r="Y52" i="23"/>
  <c r="Y38" i="23"/>
  <c r="Y31" i="23"/>
  <c r="Z31" i="23" s="1"/>
  <c r="W20" i="23"/>
  <c r="X63" i="23"/>
  <c r="W19" i="23"/>
  <c r="W55" i="23"/>
  <c r="X45" i="23"/>
  <c r="X56" i="23"/>
  <c r="W68" i="23"/>
  <c r="X18" i="23"/>
  <c r="W50" i="23"/>
  <c r="Y55" i="23"/>
  <c r="W38" i="23"/>
  <c r="W28" i="23"/>
  <c r="X70" i="23"/>
  <c r="Y61" i="23"/>
  <c r="Y43" i="23"/>
  <c r="Y25" i="23"/>
  <c r="Z25" i="23" s="1"/>
  <c r="X48" i="23"/>
  <c r="Y63" i="23"/>
  <c r="W56" i="23"/>
  <c r="W59" i="23"/>
  <c r="X66" i="23"/>
  <c r="Y64" i="23"/>
  <c r="Y54" i="23"/>
  <c r="W25" i="23"/>
  <c r="X64" i="23"/>
  <c r="X35" i="23"/>
  <c r="X60" i="23"/>
  <c r="W23" i="23"/>
  <c r="AT40" i="22"/>
  <c r="AR30" i="22"/>
  <c r="AZ42" i="22"/>
  <c r="AY28" i="22"/>
  <c r="AS48" i="22"/>
  <c r="AW65" i="22"/>
  <c r="AT36" i="22"/>
  <c r="AU68" i="22"/>
  <c r="AT71" i="22"/>
  <c r="AW19" i="22"/>
  <c r="AX72" i="22"/>
  <c r="AZ33" i="22"/>
  <c r="AR44" i="22"/>
  <c r="AX28" i="22"/>
  <c r="AR47" i="22"/>
  <c r="AY42" i="22"/>
  <c r="AU20" i="22"/>
  <c r="AY49" i="22"/>
  <c r="AU57" i="22"/>
  <c r="AY58" i="22"/>
  <c r="AY31" i="22"/>
  <c r="AR18" i="22"/>
  <c r="AZ64" i="22"/>
  <c r="AS21" i="22"/>
  <c r="AS24" i="22"/>
  <c r="AS32" i="22"/>
  <c r="AW31" i="22"/>
  <c r="AV56" i="22"/>
  <c r="AR34" i="22"/>
  <c r="AV19" i="22"/>
  <c r="AR32" i="22"/>
  <c r="AT65" i="22"/>
  <c r="AY53" i="22"/>
  <c r="AS67" i="22"/>
  <c r="BA62" i="22"/>
  <c r="AR23" i="22"/>
  <c r="AT25" i="22"/>
  <c r="AX52" i="22"/>
  <c r="BA42" i="22"/>
  <c r="AW30" i="22"/>
  <c r="AX64" i="22"/>
  <c r="AV53" i="22"/>
  <c r="AV57" i="22"/>
  <c r="AX18" i="22"/>
  <c r="AS72" i="22"/>
  <c r="BA69" i="22"/>
  <c r="BA60" i="22"/>
  <c r="AV60" i="22"/>
  <c r="AR49" i="22"/>
  <c r="AT42" i="22"/>
  <c r="AS69" i="22"/>
  <c r="AU63" i="22"/>
  <c r="AV51" i="22"/>
  <c r="AU32" i="22"/>
  <c r="AS27" i="22"/>
  <c r="AZ24" i="22"/>
  <c r="AV54" i="22"/>
  <c r="AZ36" i="22"/>
  <c r="AR70" i="22"/>
  <c r="AU34" i="22"/>
  <c r="AW45" i="22"/>
  <c r="AY72" i="22"/>
  <c r="AW18" i="22"/>
  <c r="AT55" i="22"/>
  <c r="AZ51" i="22"/>
  <c r="AW64" i="22"/>
  <c r="AT45" i="22"/>
  <c r="AY18" i="22"/>
  <c r="AY69" i="22"/>
  <c r="AW32" i="22"/>
  <c r="AU60" i="22"/>
  <c r="BA57" i="22"/>
  <c r="AU45" i="22"/>
  <c r="AW71" i="22"/>
  <c r="AZ71" i="22"/>
  <c r="BA53" i="22"/>
  <c r="AS19" i="22"/>
  <c r="AR69" i="22"/>
  <c r="AZ72" i="22"/>
  <c r="AS36" i="22"/>
  <c r="AY43" i="22"/>
  <c r="AZ30" i="22"/>
  <c r="AT21" i="22"/>
  <c r="AU19" i="22"/>
  <c r="AS30" i="22"/>
  <c r="AT64" i="22"/>
  <c r="AU37" i="22"/>
  <c r="AR65" i="22"/>
  <c r="AX63" i="22"/>
  <c r="AY48" i="22"/>
  <c r="AV59" i="22"/>
  <c r="AS26" i="22"/>
  <c r="AW73" i="22"/>
  <c r="AY62" i="22"/>
  <c r="AX48" i="22"/>
  <c r="BA25" i="22"/>
  <c r="AR53" i="22"/>
  <c r="BA41" i="22"/>
  <c r="AZ47" i="22"/>
  <c r="AV72" i="22"/>
  <c r="AX29" i="22"/>
  <c r="AX30" i="22"/>
  <c r="AZ21" i="22"/>
  <c r="AZ38" i="22"/>
  <c r="AW40" i="22"/>
  <c r="AW34" i="22"/>
  <c r="AR61" i="22"/>
  <c r="AU69" i="22"/>
  <c r="AV41" i="22"/>
  <c r="AZ54" i="22"/>
  <c r="AT27" i="22"/>
  <c r="AV67" i="22"/>
  <c r="AX33" i="22"/>
  <c r="AV44" i="22"/>
  <c r="BA68" i="22"/>
  <c r="AV25" i="22"/>
  <c r="AY20" i="22"/>
  <c r="AW50" i="22"/>
  <c r="AR64" i="22"/>
  <c r="AU41" i="22"/>
  <c r="AX27" i="22"/>
  <c r="AY34" i="22"/>
  <c r="AX66" i="22"/>
  <c r="AV65" i="22"/>
  <c r="AX23" i="22"/>
  <c r="AV50" i="22"/>
  <c r="BA72" i="22"/>
  <c r="AW22" i="22"/>
  <c r="AZ60" i="22"/>
  <c r="AZ37" i="22"/>
  <c r="AW20" i="22"/>
  <c r="AY27" i="22"/>
  <c r="AT69" i="22"/>
  <c r="AY29" i="22"/>
  <c r="AZ50" i="22"/>
  <c r="AY25" i="22"/>
  <c r="AW56" i="22"/>
  <c r="AZ41" i="22"/>
  <c r="AV18" i="22"/>
  <c r="AS40" i="22"/>
  <c r="AS68" i="22"/>
  <c r="AV55" i="22"/>
  <c r="AS63" i="22"/>
  <c r="AT39" i="22"/>
  <c r="AW25" i="22"/>
  <c r="AW68" i="22"/>
  <c r="AW62" i="22"/>
  <c r="AW39" i="22"/>
  <c r="AT31" i="22"/>
  <c r="AW53" i="22"/>
  <c r="AS42" i="22"/>
  <c r="AU30" i="22"/>
  <c r="AZ56" i="22"/>
  <c r="AR26" i="22"/>
  <c r="AW52" i="22"/>
  <c r="AU18" i="22"/>
  <c r="AS45" i="22"/>
  <c r="AY45" i="22"/>
  <c r="AW43" i="22"/>
  <c r="AZ63" i="22"/>
  <c r="AX22" i="22"/>
  <c r="AS70" i="22"/>
  <c r="AS50" i="22"/>
  <c r="AX50" i="22"/>
  <c r="AX24" i="22"/>
  <c r="AY22" i="22"/>
  <c r="BA23" i="22"/>
  <c r="AX47" i="22"/>
  <c r="AR35" i="22"/>
  <c r="BA48" i="22"/>
  <c r="AR63" i="22"/>
  <c r="AR33" i="22"/>
  <c r="AV42" i="22"/>
  <c r="AS34" i="22"/>
  <c r="AW69" i="22"/>
  <c r="AR68" i="22"/>
  <c r="AU56" i="22"/>
  <c r="AS57" i="22"/>
  <c r="AU47" i="22"/>
  <c r="AT47" i="22"/>
  <c r="AS58" i="22"/>
  <c r="AY32" i="22"/>
  <c r="AZ49" i="22"/>
  <c r="AU35" i="22"/>
  <c r="AU29" i="22"/>
  <c r="BA40" i="22"/>
  <c r="AV39" i="22"/>
  <c r="AX37" i="22"/>
  <c r="AU52" i="22"/>
  <c r="AZ23" i="22"/>
  <c r="AR25" i="22"/>
  <c r="AR36" i="22"/>
  <c r="AX51" i="22"/>
  <c r="AW29" i="22"/>
  <c r="AY24" i="22"/>
  <c r="AZ57" i="22"/>
  <c r="AX43" i="22"/>
  <c r="AV63" i="22"/>
  <c r="AX73" i="22"/>
  <c r="AZ19" i="22"/>
  <c r="AW27" i="22"/>
  <c r="AU28" i="22"/>
  <c r="BA50" i="22"/>
  <c r="AU25" i="22"/>
  <c r="AX26" i="22"/>
  <c r="AR50" i="22"/>
  <c r="AT22" i="22"/>
  <c r="AU31" i="22"/>
  <c r="AW26" i="22"/>
  <c r="AX19" i="22"/>
  <c r="AV22" i="22"/>
  <c r="AZ68" i="22"/>
  <c r="AX44" i="22"/>
  <c r="AR39" i="22"/>
  <c r="AT72" i="22"/>
  <c r="BA34" i="22"/>
  <c r="AS54" i="22"/>
  <c r="AU64" i="22"/>
  <c r="AS52" i="22"/>
  <c r="AR71" i="22"/>
  <c r="AY38" i="22"/>
  <c r="AS29" i="22"/>
  <c r="AX58" i="22"/>
  <c r="BA70" i="22"/>
  <c r="AY35" i="22"/>
  <c r="AR21" i="22"/>
  <c r="AX32" i="22"/>
  <c r="AU73" i="22"/>
  <c r="AU49" i="22"/>
  <c r="AZ46" i="22"/>
  <c r="AV62" i="22"/>
  <c r="AW70" i="22"/>
  <c r="AT35" i="22"/>
  <c r="AV52" i="22"/>
  <c r="AS60" i="22"/>
  <c r="AX45" i="22"/>
  <c r="AZ58" i="22"/>
  <c r="AT63" i="22"/>
  <c r="AU43" i="22"/>
  <c r="BA28" i="22"/>
  <c r="AX56" i="22"/>
  <c r="AX36" i="22"/>
  <c r="AR54" i="22"/>
  <c r="AV71" i="22"/>
  <c r="AX60" i="22"/>
  <c r="AX39" i="22"/>
  <c r="AZ34" i="22"/>
  <c r="AZ32" i="22"/>
  <c r="AZ31" i="22"/>
  <c r="AR43" i="22"/>
  <c r="AW55" i="22"/>
  <c r="AW24" i="22"/>
  <c r="AR67" i="22"/>
  <c r="BA67" i="22"/>
  <c r="AS53" i="22"/>
  <c r="AX49" i="22"/>
  <c r="AS33" i="22"/>
  <c r="AS71" i="22"/>
  <c r="AT24" i="22"/>
  <c r="BA54" i="22"/>
  <c r="AV31" i="22"/>
  <c r="BA59" i="22"/>
  <c r="AY65" i="22"/>
  <c r="AT67" i="22"/>
  <c r="AY56" i="22"/>
  <c r="AU50" i="22"/>
  <c r="BA33" i="22"/>
  <c r="AV36" i="22"/>
  <c r="AY46" i="22"/>
  <c r="AU40" i="22"/>
  <c r="AR52" i="22"/>
  <c r="AS65" i="22"/>
  <c r="AZ62" i="22"/>
  <c r="AU54" i="22"/>
  <c r="AS35" i="22"/>
  <c r="AR56" i="22"/>
  <c r="AW61" i="22"/>
  <c r="AR46" i="22"/>
  <c r="BA61" i="22"/>
  <c r="AT29" i="22"/>
  <c r="AZ70" i="22"/>
  <c r="AZ27" i="22"/>
  <c r="BA49" i="22"/>
  <c r="AZ45" i="22"/>
  <c r="AU33" i="22"/>
  <c r="AU24" i="22"/>
  <c r="AZ25" i="22"/>
  <c r="AX31" i="22"/>
  <c r="AT57" i="22"/>
  <c r="BA24" i="22"/>
  <c r="AR27" i="22"/>
  <c r="AS73" i="22"/>
  <c r="AV70" i="22"/>
  <c r="AW23" i="22"/>
  <c r="AS37" i="22"/>
  <c r="AS38" i="22"/>
  <c r="BA52" i="22"/>
  <c r="AY21" i="22"/>
  <c r="AT43" i="22"/>
  <c r="AR40" i="22"/>
  <c r="AZ40" i="22"/>
  <c r="AT59" i="22"/>
  <c r="AZ44" i="22"/>
  <c r="AT52" i="22"/>
  <c r="AZ39" i="22"/>
  <c r="AR57" i="22"/>
  <c r="AR51" i="22"/>
  <c r="AT62" i="22"/>
  <c r="AS39" i="22"/>
  <c r="AR42" i="22"/>
  <c r="AX41" i="22"/>
  <c r="AT73" i="22"/>
  <c r="AX21" i="22"/>
  <c r="AY51" i="22"/>
  <c r="AT44" i="22"/>
  <c r="AR38" i="22"/>
  <c r="AX67" i="22"/>
  <c r="AU21" i="22"/>
  <c r="AY64" i="22"/>
  <c r="AV43" i="22"/>
  <c r="AR66" i="22"/>
  <c r="BA56" i="22"/>
  <c r="AW48" i="22"/>
  <c r="AS46" i="22"/>
  <c r="AZ59" i="22"/>
  <c r="AS28" i="22"/>
  <c r="AT46" i="22"/>
  <c r="AV48" i="22"/>
  <c r="AW67" i="22"/>
  <c r="AU38" i="22"/>
  <c r="AS44" i="22"/>
  <c r="AR73" i="22"/>
  <c r="AY70" i="22"/>
  <c r="AY52" i="22"/>
  <c r="AR28" i="22"/>
  <c r="AW66" i="22"/>
  <c r="AW33" i="22"/>
  <c r="AR37" i="22"/>
  <c r="BA22" i="22"/>
  <c r="AY60" i="22"/>
  <c r="AY68" i="22"/>
  <c r="AV23" i="22"/>
  <c r="AX42" i="22"/>
  <c r="BB42" i="22" s="1"/>
  <c r="AX62" i="22"/>
  <c r="AT68" i="22"/>
  <c r="BA38" i="22"/>
  <c r="AT20" i="22"/>
  <c r="AV49" i="22"/>
  <c r="AW41" i="22"/>
  <c r="BA39" i="22"/>
  <c r="AW28" i="22"/>
  <c r="AV47" i="22"/>
  <c r="AY71" i="22"/>
  <c r="BA26" i="22"/>
  <c r="AU62" i="22"/>
  <c r="AZ35" i="22"/>
  <c r="AX55" i="22"/>
  <c r="AW36" i="22"/>
  <c r="AY40" i="22"/>
  <c r="AV64" i="22"/>
  <c r="AS47" i="22"/>
  <c r="AX54" i="22"/>
  <c r="AY33" i="22"/>
  <c r="AV34" i="22"/>
  <c r="AV29" i="22"/>
  <c r="AS66" i="22"/>
  <c r="BA31" i="22"/>
  <c r="AS18" i="22"/>
  <c r="AZ61" i="22"/>
  <c r="AU55" i="22"/>
  <c r="AV26" i="22"/>
  <c r="AU66" i="22"/>
  <c r="AW49" i="22"/>
  <c r="AT66" i="22"/>
  <c r="AX53" i="22"/>
  <c r="AS25" i="22"/>
  <c r="AT30" i="22"/>
  <c r="AR24" i="22"/>
  <c r="AX40" i="22"/>
  <c r="AY19" i="22"/>
  <c r="BA64" i="22"/>
  <c r="AW63" i="22"/>
  <c r="AY57" i="22"/>
  <c r="AU72" i="22"/>
  <c r="AX59" i="22"/>
  <c r="AW60" i="22"/>
  <c r="BA66" i="22"/>
  <c r="BB66" i="22" s="1"/>
  <c r="BA45" i="22"/>
  <c r="BA43" i="22"/>
  <c r="AT61" i="22"/>
  <c r="AV45" i="22"/>
  <c r="AV58" i="22"/>
  <c r="BA20" i="22"/>
  <c r="AR29" i="22"/>
  <c r="AS23" i="22"/>
  <c r="AY66" i="22"/>
  <c r="AX68" i="22"/>
  <c r="AW44" i="22"/>
  <c r="AU71" i="22"/>
  <c r="AW37" i="22"/>
  <c r="AR60" i="22"/>
  <c r="AT50" i="22"/>
  <c r="AR31" i="22"/>
  <c r="AV40" i="22"/>
  <c r="AT51" i="22"/>
  <c r="AT32" i="22"/>
  <c r="AW51" i="22"/>
  <c r="AZ43" i="22"/>
  <c r="BA18" i="22"/>
  <c r="AW42" i="22"/>
  <c r="AT37" i="22"/>
  <c r="AT38" i="22"/>
  <c r="AS20" i="22"/>
  <c r="AX71" i="22"/>
  <c r="BA51" i="22"/>
  <c r="AR45" i="22"/>
  <c r="AT56" i="22"/>
  <c r="AT26" i="22"/>
  <c r="BA63" i="22"/>
  <c r="AR41" i="22"/>
  <c r="AU61" i="22"/>
  <c r="AZ66" i="22"/>
  <c r="AS55" i="22"/>
  <c r="AY73" i="22"/>
  <c r="AV28" i="22"/>
  <c r="AU65" i="22"/>
  <c r="AT70" i="22"/>
  <c r="AR58" i="22"/>
  <c r="AS22" i="22"/>
  <c r="AT58" i="22"/>
  <c r="BA44" i="22"/>
  <c r="AT41" i="22"/>
  <c r="BA19" i="22"/>
  <c r="AX57" i="22"/>
  <c r="AU23" i="22"/>
  <c r="AS41" i="22"/>
  <c r="AX70" i="22"/>
  <c r="AV66" i="22"/>
  <c r="AZ48" i="22"/>
  <c r="AW58" i="22"/>
  <c r="AY39" i="22"/>
  <c r="AU53" i="22"/>
  <c r="AY44" i="22"/>
  <c r="AS43" i="22"/>
  <c r="AU26" i="22"/>
  <c r="AY26" i="22"/>
  <c r="AU36" i="22"/>
  <c r="AU48" i="22"/>
  <c r="AW21" i="22"/>
  <c r="BA35" i="22"/>
  <c r="AX35" i="22"/>
  <c r="AY50" i="22"/>
  <c r="AZ28" i="22"/>
  <c r="BA32" i="22"/>
  <c r="AT49" i="22"/>
  <c r="AZ29" i="22"/>
  <c r="AV68" i="22"/>
  <c r="AS59" i="22"/>
  <c r="AV32" i="22"/>
  <c r="AV24" i="22"/>
  <c r="AT28" i="22"/>
  <c r="AZ73" i="22"/>
  <c r="AT23" i="22"/>
  <c r="BA36" i="22"/>
  <c r="AY59" i="22"/>
  <c r="AZ53" i="22"/>
  <c r="AZ69" i="22"/>
  <c r="AX20" i="22"/>
  <c r="BA47" i="22"/>
  <c r="AW54" i="22"/>
  <c r="AZ18" i="22"/>
  <c r="AU27" i="22"/>
  <c r="AY37" i="22"/>
  <c r="BA55" i="22"/>
  <c r="AR59" i="22"/>
  <c r="AZ22" i="22"/>
  <c r="AZ65" i="22"/>
  <c r="AW72" i="22"/>
  <c r="AU22" i="22"/>
  <c r="AW35" i="22"/>
  <c r="AZ20" i="22"/>
  <c r="AV21" i="22"/>
  <c r="AS51" i="22"/>
  <c r="AY67" i="22"/>
  <c r="BA30" i="22"/>
  <c r="AS49" i="22"/>
  <c r="AY36" i="22"/>
  <c r="AR19" i="22"/>
  <c r="AT54" i="22"/>
  <c r="AR72" i="22"/>
  <c r="AY30" i="22"/>
  <c r="AY55" i="22"/>
  <c r="AV33" i="22"/>
  <c r="AT19" i="22"/>
  <c r="AY54" i="22"/>
  <c r="AV38" i="22"/>
  <c r="AS31" i="22"/>
  <c r="AT18" i="22"/>
  <c r="AY61" i="22"/>
  <c r="AU70" i="22"/>
  <c r="AS62" i="22"/>
  <c r="AT53" i="22"/>
  <c r="AX34" i="22"/>
  <c r="AT60" i="22"/>
  <c r="BA65" i="22"/>
  <c r="AW46" i="22"/>
  <c r="BA71" i="22"/>
  <c r="AY63" i="22"/>
  <c r="AV35" i="22"/>
  <c r="AV69" i="22"/>
  <c r="AT33" i="22"/>
  <c r="AX69" i="22"/>
  <c r="AZ52" i="22"/>
  <c r="AU51" i="22"/>
  <c r="AV20" i="22"/>
  <c r="AU46" i="22"/>
  <c r="BA46" i="22"/>
  <c r="BA58" i="22"/>
  <c r="AU67" i="22"/>
  <c r="AT34" i="22"/>
  <c r="AV27" i="22"/>
  <c r="AT48" i="22"/>
  <c r="AV73" i="22"/>
  <c r="AV46" i="22"/>
  <c r="AX46" i="22"/>
  <c r="BB46" i="22" s="1"/>
  <c r="AY47" i="22"/>
  <c r="AS64" i="22"/>
  <c r="AU59" i="22"/>
  <c r="AS56" i="22"/>
  <c r="AR22" i="22"/>
  <c r="BA37" i="22"/>
  <c r="AW38" i="22"/>
  <c r="BA21" i="22"/>
  <c r="AX61" i="22"/>
  <c r="AX25" i="22"/>
  <c r="AZ26" i="22"/>
  <c r="AX38" i="22"/>
  <c r="AU39" i="22"/>
  <c r="BA73" i="22"/>
  <c r="AZ55" i="22"/>
  <c r="AZ67" i="22"/>
  <c r="AU44" i="22"/>
  <c r="AR62" i="22"/>
  <c r="AV30" i="22"/>
  <c r="AY41" i="22"/>
  <c r="AU58" i="22"/>
  <c r="AX65" i="22"/>
  <c r="CE22" i="23"/>
  <c r="J58" i="23" l="1"/>
  <c r="I34" i="23"/>
  <c r="AK35" i="23"/>
  <c r="AL62" i="23"/>
  <c r="BN29" i="23"/>
  <c r="AM35" i="23"/>
  <c r="AN35" i="23" s="1"/>
  <c r="J69" i="23"/>
  <c r="J19" i="23"/>
  <c r="AL65" i="23"/>
  <c r="AM59" i="23"/>
  <c r="AN59" i="23" s="1"/>
  <c r="K55" i="23"/>
  <c r="L55" i="23" s="1"/>
  <c r="J42" i="23"/>
  <c r="AK45" i="23"/>
  <c r="AL69" i="23"/>
  <c r="AK32" i="23"/>
  <c r="BN27" i="23"/>
  <c r="AM44" i="23"/>
  <c r="AN44" i="23" s="1"/>
  <c r="K52" i="23"/>
  <c r="L52" i="23" s="1"/>
  <c r="AK42" i="23"/>
  <c r="J33" i="23"/>
  <c r="AK53" i="23"/>
  <c r="K59" i="23"/>
  <c r="L59" i="23" s="1"/>
  <c r="AK52" i="23"/>
  <c r="I39" i="23"/>
  <c r="K62" i="23"/>
  <c r="L62" i="23" s="1"/>
  <c r="J24" i="23"/>
  <c r="AM53" i="23"/>
  <c r="AN53" i="23" s="1"/>
  <c r="AK54" i="23"/>
  <c r="J66" i="23"/>
  <c r="AL39" i="23"/>
  <c r="J54" i="23"/>
  <c r="I46" i="23"/>
  <c r="AL40" i="23"/>
  <c r="I54" i="23"/>
  <c r="AM36" i="23"/>
  <c r="AN36" i="23" s="1"/>
  <c r="I41" i="23"/>
  <c r="K64" i="23"/>
  <c r="L64" i="23" s="1"/>
  <c r="I20" i="23"/>
  <c r="I38" i="23"/>
  <c r="K35" i="23"/>
  <c r="L35" i="23" s="1"/>
  <c r="J41" i="23"/>
  <c r="AK44" i="23"/>
  <c r="K68" i="23"/>
  <c r="L68" i="23" s="1"/>
  <c r="J34" i="23"/>
  <c r="AK67" i="23"/>
  <c r="J62" i="23"/>
  <c r="AK59" i="23"/>
  <c r="I36" i="23"/>
  <c r="AL71" i="23"/>
  <c r="I30" i="23"/>
  <c r="AK40" i="23"/>
  <c r="K32" i="23"/>
  <c r="L32" i="23" s="1"/>
  <c r="I72" i="23"/>
  <c r="J39" i="23"/>
  <c r="J25" i="23"/>
  <c r="K51" i="23"/>
  <c r="L51" i="23" s="1"/>
  <c r="AK25" i="23"/>
  <c r="AK29" i="23"/>
  <c r="AM57" i="23"/>
  <c r="AN57" i="23" s="1"/>
  <c r="BO25" i="23"/>
  <c r="BP25" i="23" s="1"/>
  <c r="BN23" i="23"/>
  <c r="J44" i="23"/>
  <c r="AL45" i="23"/>
  <c r="AL50" i="23"/>
  <c r="AK47" i="23"/>
  <c r="AL63" i="23"/>
  <c r="AK28" i="23"/>
  <c r="AK62" i="23"/>
  <c r="AL66" i="23"/>
  <c r="J56" i="23"/>
  <c r="AK72" i="23"/>
  <c r="J32" i="23"/>
  <c r="I44" i="23"/>
  <c r="AK60" i="23"/>
  <c r="AL53" i="23"/>
  <c r="J68" i="23"/>
  <c r="K49" i="23"/>
  <c r="L49" i="23" s="1"/>
  <c r="AM39" i="23"/>
  <c r="AN39" i="23" s="1"/>
  <c r="J23" i="23"/>
  <c r="J49" i="23"/>
  <c r="AK38" i="23"/>
  <c r="AM46" i="23"/>
  <c r="AN46" i="23" s="1"/>
  <c r="K20" i="23"/>
  <c r="L20" i="23" s="1"/>
  <c r="I24" i="23"/>
  <c r="J65" i="23"/>
  <c r="J52" i="23"/>
  <c r="AK31" i="23"/>
  <c r="J29" i="23"/>
  <c r="AK69" i="23"/>
  <c r="AM58" i="23"/>
  <c r="AN58" i="23" s="1"/>
  <c r="AK61" i="23"/>
  <c r="AM28" i="23"/>
  <c r="AN28" i="23" s="1"/>
  <c r="K18" i="23"/>
  <c r="L18" i="23" s="1"/>
  <c r="M18" i="23" s="1"/>
  <c r="J43" i="23"/>
  <c r="I43" i="23"/>
  <c r="AM61" i="23"/>
  <c r="AN61" i="23" s="1"/>
  <c r="I50" i="23"/>
  <c r="AM49" i="23"/>
  <c r="AN49" i="23" s="1"/>
  <c r="J20" i="23"/>
  <c r="AM63" i="23"/>
  <c r="AN63" i="23" s="1"/>
  <c r="AL64" i="23"/>
  <c r="AL73" i="23"/>
  <c r="K66" i="23"/>
  <c r="L66" i="23" s="1"/>
  <c r="J27" i="23"/>
  <c r="AK46" i="23"/>
  <c r="AM60" i="23"/>
  <c r="AN60" i="23" s="1"/>
  <c r="AM43" i="23"/>
  <c r="AN43" i="23" s="1"/>
  <c r="AM50" i="23"/>
  <c r="AN50" i="23" s="1"/>
  <c r="AM34" i="23"/>
  <c r="AN34" i="23" s="1"/>
  <c r="I58" i="23"/>
  <c r="I61" i="23"/>
  <c r="I27" i="23"/>
  <c r="J28" i="23"/>
  <c r="AK39" i="23"/>
  <c r="J72" i="23"/>
  <c r="AK24" i="23"/>
  <c r="AK66" i="23"/>
  <c r="I62" i="23"/>
  <c r="AL68" i="23"/>
  <c r="J46" i="23"/>
  <c r="AK50" i="23"/>
  <c r="K25" i="23"/>
  <c r="L25" i="23" s="1"/>
  <c r="I28" i="23"/>
  <c r="AK36" i="23"/>
  <c r="K23" i="23"/>
  <c r="L23" i="23" s="1"/>
  <c r="AK43" i="23"/>
  <c r="K42" i="23"/>
  <c r="L42" i="23" s="1"/>
  <c r="AL61" i="23"/>
  <c r="AM67" i="23"/>
  <c r="AN67" i="23" s="1"/>
  <c r="AL38" i="23"/>
  <c r="AM41" i="23"/>
  <c r="AN41" i="23" s="1"/>
  <c r="AM26" i="23"/>
  <c r="AN26" i="23" s="1"/>
  <c r="AK27" i="23"/>
  <c r="K54" i="23"/>
  <c r="L54" i="23" s="1"/>
  <c r="AK49" i="23"/>
  <c r="K57" i="23"/>
  <c r="L57" i="23" s="1"/>
  <c r="AM65" i="23"/>
  <c r="AN65" i="23" s="1"/>
  <c r="AK57" i="23"/>
  <c r="J26" i="23"/>
  <c r="K44" i="23"/>
  <c r="L44" i="23" s="1"/>
  <c r="AM70" i="23"/>
  <c r="AN70" i="23" s="1"/>
  <c r="K38" i="23"/>
  <c r="L38" i="23" s="1"/>
  <c r="J50" i="23"/>
  <c r="AL72" i="23"/>
  <c r="AL48" i="23"/>
  <c r="AK71" i="23"/>
  <c r="AM66" i="23"/>
  <c r="AN66" i="23" s="1"/>
  <c r="AM64" i="23"/>
  <c r="AN64" i="23" s="1"/>
  <c r="AK63" i="23"/>
  <c r="I63" i="23"/>
  <c r="J70" i="23"/>
  <c r="AM32" i="23"/>
  <c r="AN32" i="23" s="1"/>
  <c r="AL52" i="23"/>
  <c r="J61" i="23"/>
  <c r="AM51" i="23"/>
  <c r="AN51" i="23" s="1"/>
  <c r="J45" i="23"/>
  <c r="K26" i="23"/>
  <c r="L26" i="23" s="1"/>
  <c r="I57" i="23"/>
  <c r="AM54" i="23"/>
  <c r="AN54" i="23" s="1"/>
  <c r="I59" i="23"/>
  <c r="AM31" i="23"/>
  <c r="AN31" i="23" s="1"/>
  <c r="I69" i="23"/>
  <c r="J37" i="23"/>
  <c r="I33" i="23"/>
  <c r="AM27" i="23"/>
  <c r="AN27" i="23" s="1"/>
  <c r="J47" i="23"/>
  <c r="AL57" i="23"/>
  <c r="K33" i="23"/>
  <c r="L33" i="23" s="1"/>
  <c r="I19" i="23"/>
  <c r="AM45" i="23"/>
  <c r="AN45" i="23" s="1"/>
  <c r="I21" i="23"/>
  <c r="AL55" i="23"/>
  <c r="K40" i="23"/>
  <c r="L40" i="23" s="1"/>
  <c r="K72" i="23"/>
  <c r="L72" i="23" s="1"/>
  <c r="AK55" i="23"/>
  <c r="AL51" i="23"/>
  <c r="AM52" i="23"/>
  <c r="AN52" i="23" s="1"/>
  <c r="J57" i="23"/>
  <c r="AK33" i="23"/>
  <c r="K47" i="23"/>
  <c r="L47" i="23" s="1"/>
  <c r="K50" i="23"/>
  <c r="L50" i="23" s="1"/>
  <c r="I53" i="23"/>
  <c r="K27" i="23"/>
  <c r="L27" i="23" s="1"/>
  <c r="K65" i="23"/>
  <c r="L65" i="23" s="1"/>
  <c r="K28" i="23"/>
  <c r="L28" i="23" s="1"/>
  <c r="K58" i="23"/>
  <c r="L58" i="23" s="1"/>
  <c r="J40" i="23"/>
  <c r="K45" i="23"/>
  <c r="L45" i="23" s="1"/>
  <c r="K29" i="23"/>
  <c r="L29" i="23" s="1"/>
  <c r="AK56" i="23"/>
  <c r="AL43" i="23"/>
  <c r="AM48" i="23"/>
  <c r="AN48" i="23" s="1"/>
  <c r="AM33" i="23"/>
  <c r="AN33" i="23" s="1"/>
  <c r="K63" i="23"/>
  <c r="L63" i="23" s="1"/>
  <c r="K71" i="23"/>
  <c r="L71" i="23" s="1"/>
  <c r="I67" i="23"/>
  <c r="AL70" i="23"/>
  <c r="AM73" i="23"/>
  <c r="AN73" i="23" s="1"/>
  <c r="I68" i="23"/>
  <c r="AL47" i="23"/>
  <c r="K48" i="23"/>
  <c r="L48" i="23" s="1"/>
  <c r="BN70" i="23"/>
  <c r="BN24" i="23"/>
  <c r="BO29" i="23"/>
  <c r="BP29" i="23" s="1"/>
  <c r="BN32" i="23"/>
  <c r="J64" i="23"/>
  <c r="K41" i="23"/>
  <c r="L41" i="23" s="1"/>
  <c r="J22" i="23"/>
  <c r="I26" i="23"/>
  <c r="AL44" i="23"/>
  <c r="I56" i="23"/>
  <c r="AL67" i="23"/>
  <c r="J36" i="23"/>
  <c r="J38" i="23"/>
  <c r="J67" i="23"/>
  <c r="AK48" i="23"/>
  <c r="AL41" i="23"/>
  <c r="AM30" i="23"/>
  <c r="AN30" i="23" s="1"/>
  <c r="I37" i="23"/>
  <c r="AM40" i="23"/>
  <c r="AN40" i="23" s="1"/>
  <c r="I45" i="23"/>
  <c r="J59" i="23"/>
  <c r="AL59" i="23"/>
  <c r="AL37" i="23"/>
  <c r="AM68" i="23"/>
  <c r="AN68" i="23" s="1"/>
  <c r="I23" i="23"/>
  <c r="AM22" i="23"/>
  <c r="AN22" i="23" s="1"/>
  <c r="AO22" i="23" s="1"/>
  <c r="K60" i="23"/>
  <c r="L60" i="23" s="1"/>
  <c r="AK34" i="23"/>
  <c r="K67" i="23"/>
  <c r="L67" i="23" s="1"/>
  <c r="J53" i="23"/>
  <c r="AK22" i="23"/>
  <c r="AL42" i="23"/>
  <c r="K46" i="23"/>
  <c r="L46" i="23" s="1"/>
  <c r="AM71" i="23"/>
  <c r="AN71" i="23" s="1"/>
  <c r="I40" i="23"/>
  <c r="J30" i="23"/>
  <c r="K19" i="23"/>
  <c r="L19" i="23" s="1"/>
  <c r="AK68" i="23"/>
  <c r="AK30" i="23"/>
  <c r="I49" i="23"/>
  <c r="I66" i="23"/>
  <c r="AM72" i="23"/>
  <c r="AN72" i="23" s="1"/>
  <c r="I48" i="23"/>
  <c r="I22" i="23"/>
  <c r="K34" i="23"/>
  <c r="L34" i="23" s="1"/>
  <c r="J55" i="23"/>
  <c r="K30" i="23"/>
  <c r="L30" i="23" s="1"/>
  <c r="AM37" i="23"/>
  <c r="AN37" i="23" s="1"/>
  <c r="I25" i="23"/>
  <c r="K43" i="23"/>
  <c r="L43" i="23" s="1"/>
  <c r="I52" i="23"/>
  <c r="AK23" i="23"/>
  <c r="AK70" i="23"/>
  <c r="K39" i="23"/>
  <c r="L39" i="23" s="1"/>
  <c r="K31" i="23"/>
  <c r="L31" i="23" s="1"/>
  <c r="I60" i="23"/>
  <c r="AK51" i="23"/>
  <c r="AM38" i="23"/>
  <c r="AN38" i="23" s="1"/>
  <c r="J73" i="23"/>
  <c r="J71" i="23"/>
  <c r="AM42" i="23"/>
  <c r="AN42" i="23" s="1"/>
  <c r="I47" i="23"/>
  <c r="I18" i="23"/>
  <c r="K24" i="23"/>
  <c r="L24" i="23" s="1"/>
  <c r="AL58" i="23"/>
  <c r="AM25" i="23"/>
  <c r="AN25" i="23" s="1"/>
  <c r="I35" i="23"/>
  <c r="J60" i="23"/>
  <c r="I31" i="23"/>
  <c r="AL49" i="23"/>
  <c r="AM29" i="23"/>
  <c r="AN29" i="23" s="1"/>
  <c r="K69" i="23"/>
  <c r="L69" i="23" s="1"/>
  <c r="AK65" i="23"/>
  <c r="AK26" i="23"/>
  <c r="J51" i="23"/>
  <c r="J48" i="23"/>
  <c r="J18" i="23"/>
  <c r="K22" i="23"/>
  <c r="L22" i="23" s="1"/>
  <c r="AK58" i="23"/>
  <c r="K70" i="23"/>
  <c r="L70" i="23" s="1"/>
  <c r="AL46" i="23"/>
  <c r="I55" i="23"/>
  <c r="I65" i="23"/>
  <c r="I73" i="23"/>
  <c r="AK73" i="23"/>
  <c r="K36" i="23"/>
  <c r="L36" i="23" s="1"/>
  <c r="AM23" i="23"/>
  <c r="AN23" i="23" s="1"/>
  <c r="I51" i="23"/>
  <c r="AM24" i="23"/>
  <c r="AN24" i="23" s="1"/>
  <c r="K73" i="23"/>
  <c r="L73" i="23" s="1"/>
  <c r="K37" i="23"/>
  <c r="L37" i="23" s="1"/>
  <c r="AM55" i="23"/>
  <c r="AN55" i="23" s="1"/>
  <c r="AK41" i="23"/>
  <c r="I70" i="23"/>
  <c r="K61" i="23"/>
  <c r="L61" i="23" s="1"/>
  <c r="AM47" i="23"/>
  <c r="AN47" i="23" s="1"/>
  <c r="I32" i="23"/>
  <c r="K21" i="23"/>
  <c r="L21" i="23" s="1"/>
  <c r="AK64" i="23"/>
  <c r="J21" i="23"/>
  <c r="K56" i="23"/>
  <c r="L56" i="23" s="1"/>
  <c r="I42" i="23"/>
  <c r="AM56" i="23"/>
  <c r="AN56" i="23" s="1"/>
  <c r="AL54" i="23"/>
  <c r="J35" i="23"/>
  <c r="J31" i="23"/>
  <c r="AL60" i="23"/>
  <c r="AM62" i="23"/>
  <c r="AN62" i="23" s="1"/>
  <c r="I29" i="23"/>
  <c r="AK37" i="23"/>
  <c r="J63" i="23"/>
  <c r="I71" i="23"/>
  <c r="AM69" i="23"/>
  <c r="AN69" i="23" s="1"/>
  <c r="AL56" i="23"/>
  <c r="K53" i="23"/>
  <c r="L53" i="23" s="1"/>
  <c r="I64" i="23"/>
  <c r="BO32" i="23"/>
  <c r="BP32" i="23" s="1"/>
  <c r="BM50" i="23"/>
  <c r="BO24" i="23"/>
  <c r="BP24" i="23" s="1"/>
  <c r="BN28" i="23"/>
  <c r="BO31" i="23"/>
  <c r="BP31" i="23" s="1"/>
  <c r="BO50" i="23"/>
  <c r="BO26" i="23"/>
  <c r="BP26" i="23" s="1"/>
  <c r="BN25" i="23"/>
  <c r="BO22" i="23"/>
  <c r="BP22" i="23" s="1"/>
  <c r="BM29" i="23"/>
  <c r="BO28" i="23"/>
  <c r="BP28" i="23" s="1"/>
  <c r="BN31" i="23"/>
  <c r="BO30" i="23"/>
  <c r="BP30" i="23" s="1"/>
  <c r="BN21" i="23"/>
  <c r="BO27" i="23"/>
  <c r="BP27" i="23" s="1"/>
  <c r="BM23" i="23"/>
  <c r="BO23" i="23"/>
  <c r="BP23" i="23" s="1"/>
  <c r="BN22" i="23"/>
  <c r="BM28" i="23"/>
  <c r="BN30" i="23"/>
  <c r="BM26" i="23"/>
  <c r="BM24" i="23"/>
  <c r="BO21" i="23"/>
  <c r="BP21" i="23" s="1"/>
  <c r="BN26" i="23"/>
  <c r="BO38" i="23"/>
  <c r="BN40" i="23"/>
  <c r="BN59" i="23"/>
  <c r="BN47" i="23"/>
  <c r="BM62" i="23"/>
  <c r="BM21" i="23"/>
  <c r="BN69" i="23"/>
  <c r="BM22" i="23"/>
  <c r="BO39" i="23"/>
  <c r="BM30" i="23"/>
  <c r="BO63" i="23"/>
  <c r="BM32" i="23"/>
  <c r="BM59" i="23"/>
  <c r="BM25" i="23"/>
  <c r="BO57" i="23"/>
  <c r="BM31" i="23"/>
  <c r="BM42" i="23"/>
  <c r="BN60" i="23"/>
  <c r="BM27" i="23"/>
  <c r="BO60" i="23"/>
  <c r="BO73" i="23"/>
  <c r="BN43" i="23"/>
  <c r="BN66" i="23"/>
  <c r="BO67" i="23"/>
  <c r="BN61" i="23"/>
  <c r="BM48" i="23"/>
  <c r="BO45" i="23"/>
  <c r="BN33" i="23"/>
  <c r="BM60" i="23"/>
  <c r="BN51" i="23"/>
  <c r="BO58" i="23"/>
  <c r="BN50" i="23"/>
  <c r="BM54" i="23"/>
  <c r="BM64" i="23"/>
  <c r="BO18" i="23"/>
  <c r="BP18" i="23" s="1"/>
  <c r="BQ18" i="23" s="1"/>
  <c r="BO53" i="23"/>
  <c r="BN62" i="23"/>
  <c r="BO44" i="23"/>
  <c r="BM72" i="23"/>
  <c r="BO42" i="23"/>
  <c r="BO36" i="23"/>
  <c r="BO56" i="23"/>
  <c r="BN64" i="23"/>
  <c r="BO62" i="23"/>
  <c r="BO54" i="23"/>
  <c r="BN35" i="23"/>
  <c r="BO47" i="23"/>
  <c r="BM73" i="23"/>
  <c r="BO19" i="23"/>
  <c r="BP19" i="23" s="1"/>
  <c r="BN39" i="23"/>
  <c r="BN18" i="23"/>
  <c r="BN72" i="23"/>
  <c r="BO64" i="23"/>
  <c r="BN38" i="23"/>
  <c r="BM66" i="23"/>
  <c r="BN55" i="23"/>
  <c r="BM70" i="23"/>
  <c r="BO34" i="23"/>
  <c r="BP34" i="23" s="1"/>
  <c r="BN48" i="23"/>
  <c r="BM37" i="23"/>
  <c r="BM38" i="23"/>
  <c r="BM34" i="23"/>
  <c r="BM41" i="23"/>
  <c r="BM40" i="23"/>
  <c r="BN46" i="23"/>
  <c r="BO37" i="23"/>
  <c r="BO71" i="23"/>
  <c r="BN54" i="23"/>
  <c r="BN49" i="23"/>
  <c r="BM44" i="23"/>
  <c r="BN71" i="23"/>
  <c r="BN34" i="23"/>
  <c r="BO65" i="23"/>
  <c r="BN68" i="23"/>
  <c r="BM36" i="23"/>
  <c r="BN63" i="23"/>
  <c r="BM65" i="23"/>
  <c r="BN42" i="23"/>
  <c r="BM71" i="23"/>
  <c r="BM56" i="23"/>
  <c r="BM18" i="23"/>
  <c r="BM63" i="23"/>
  <c r="BN36" i="23"/>
  <c r="BM47" i="23"/>
  <c r="BN37" i="23"/>
  <c r="BO61" i="23"/>
  <c r="BO51" i="23"/>
  <c r="BM35" i="23"/>
  <c r="BM45" i="23"/>
  <c r="BN19" i="23"/>
  <c r="BM49" i="23"/>
  <c r="BN53" i="23"/>
  <c r="BM52" i="23"/>
  <c r="BM67" i="23"/>
  <c r="BO59" i="23"/>
  <c r="BM51" i="23"/>
  <c r="BO66" i="23"/>
  <c r="BO49" i="23"/>
  <c r="BM39" i="23"/>
  <c r="BM57" i="23"/>
  <c r="BN58" i="23"/>
  <c r="BN20" i="23"/>
  <c r="BM19" i="23"/>
  <c r="BN57" i="23"/>
  <c r="BO20" i="23"/>
  <c r="BP20" i="23" s="1"/>
  <c r="BO72" i="23"/>
  <c r="BN41" i="23"/>
  <c r="BO46" i="23"/>
  <c r="BO35" i="23"/>
  <c r="BP35" i="23" s="1"/>
  <c r="BN65" i="23"/>
  <c r="BO43" i="23"/>
  <c r="BO69" i="23"/>
  <c r="BN44" i="23"/>
  <c r="BM68" i="23"/>
  <c r="BN45" i="23"/>
  <c r="BO68" i="23"/>
  <c r="BN73" i="23"/>
  <c r="BO41" i="23"/>
  <c r="BO70" i="23"/>
  <c r="BM46" i="23"/>
  <c r="BM20" i="23"/>
  <c r="BN52" i="23"/>
  <c r="BN67" i="23"/>
  <c r="BM58" i="23"/>
  <c r="BM53" i="23"/>
  <c r="BO48" i="23"/>
  <c r="BN56" i="23"/>
  <c r="BM69" i="23"/>
  <c r="BM61" i="23"/>
  <c r="BO55" i="23"/>
  <c r="BO52" i="23"/>
  <c r="BO40" i="23"/>
  <c r="BM43" i="23"/>
  <c r="BM33" i="23"/>
  <c r="BM55" i="23"/>
  <c r="BO33" i="23"/>
  <c r="BP33" i="23" s="1"/>
  <c r="BB29" i="22"/>
  <c r="BB27" i="22"/>
  <c r="BB51" i="22"/>
  <c r="BB53" i="22"/>
  <c r="BB64" i="22"/>
  <c r="BB26" i="22"/>
  <c r="BB63" i="22"/>
  <c r="BB45" i="22"/>
  <c r="BB23" i="22"/>
  <c r="BB72" i="22"/>
  <c r="BB18" i="22"/>
  <c r="BB73" i="22"/>
  <c r="BB61" i="22"/>
  <c r="BB58" i="22"/>
  <c r="BB60" i="22"/>
  <c r="BB56" i="22"/>
  <c r="BB22" i="22"/>
  <c r="BB33" i="22"/>
  <c r="BB20" i="22"/>
  <c r="BB65" i="22"/>
  <c r="BB54" i="22"/>
  <c r="BB44" i="22"/>
  <c r="AA19" i="23"/>
  <c r="BB43" i="22"/>
  <c r="BB47" i="22"/>
  <c r="BB70" i="22"/>
  <c r="BB57" i="22"/>
  <c r="BB24" i="22"/>
  <c r="BB55" i="22"/>
  <c r="BB31" i="22"/>
  <c r="BB36" i="22"/>
  <c r="BB19" i="22"/>
  <c r="BB25" i="22"/>
  <c r="BB37" i="22"/>
  <c r="BB34" i="22"/>
  <c r="BB40" i="22"/>
  <c r="BB49" i="22"/>
  <c r="BB68" i="22"/>
  <c r="BB62" i="22"/>
  <c r="BB41" i="22"/>
  <c r="BB38" i="22"/>
  <c r="BB32" i="22"/>
  <c r="BB52" i="22"/>
  <c r="BB28" i="22"/>
  <c r="AA21" i="23"/>
  <c r="BB69" i="22"/>
  <c r="AA22" i="23"/>
  <c r="BB50" i="22"/>
  <c r="BB21" i="22"/>
  <c r="AA25" i="23"/>
  <c r="AA32" i="23"/>
  <c r="AA34" i="23"/>
  <c r="AA28" i="23"/>
  <c r="AA27" i="23"/>
  <c r="AA33" i="23"/>
  <c r="AA18" i="23"/>
  <c r="AA48" i="23"/>
  <c r="AA67" i="23"/>
  <c r="AA53" i="23"/>
  <c r="AA66" i="23"/>
  <c r="AA73" i="23"/>
  <c r="AA55" i="23"/>
  <c r="AA45" i="23"/>
  <c r="AA46" i="23"/>
  <c r="AA40" i="23"/>
  <c r="AA42" i="23"/>
  <c r="AA65" i="23"/>
  <c r="AA39" i="23"/>
  <c r="AA37" i="23"/>
  <c r="AA57" i="23"/>
  <c r="AA68" i="23"/>
  <c r="AA44" i="23"/>
  <c r="AA36" i="23"/>
  <c r="AA60" i="23"/>
  <c r="AA63" i="23"/>
  <c r="AA54" i="23"/>
  <c r="AA69" i="23"/>
  <c r="AA71" i="23"/>
  <c r="AA47" i="23"/>
  <c r="AA59" i="23"/>
  <c r="AA56" i="23"/>
  <c r="AA43" i="23"/>
  <c r="AA70" i="23"/>
  <c r="AA72" i="23"/>
  <c r="AA62" i="23"/>
  <c r="AA52" i="23"/>
  <c r="AA38" i="23"/>
  <c r="AA49" i="23"/>
  <c r="AA64" i="23"/>
  <c r="AA61" i="23"/>
  <c r="AA58" i="23"/>
  <c r="AA41" i="23"/>
  <c r="AA51" i="23"/>
  <c r="AA50" i="23"/>
  <c r="AA23" i="23"/>
  <c r="AA26" i="23"/>
  <c r="AA24" i="23"/>
  <c r="AA35" i="23"/>
  <c r="AA31" i="23"/>
  <c r="AA29" i="23"/>
  <c r="AA20" i="23"/>
  <c r="AA30" i="23"/>
  <c r="BB71" i="22"/>
  <c r="BB59" i="22"/>
  <c r="BB67" i="22"/>
  <c r="BB39" i="22"/>
  <c r="BB30" i="22"/>
  <c r="BB35" i="22"/>
  <c r="BB48" i="22"/>
  <c r="CE23" i="23"/>
  <c r="M36" i="23" l="1"/>
  <c r="M48" i="23"/>
  <c r="AO61" i="23"/>
  <c r="AO24" i="23"/>
  <c r="M19" i="23"/>
  <c r="M30" i="23"/>
  <c r="M67" i="23"/>
  <c r="M42" i="23"/>
  <c r="M33" i="23"/>
  <c r="AO43" i="23"/>
  <c r="AO30" i="23"/>
  <c r="AO31" i="23"/>
  <c r="AO44" i="23"/>
  <c r="AO71" i="23"/>
  <c r="M25" i="23"/>
  <c r="M64" i="23"/>
  <c r="M20" i="23"/>
  <c r="M21" i="23"/>
  <c r="AO38" i="23"/>
  <c r="AO37" i="23"/>
  <c r="AO48" i="23"/>
  <c r="M72" i="23"/>
  <c r="M57" i="23"/>
  <c r="AO56" i="23"/>
  <c r="M32" i="23"/>
  <c r="AO67" i="23"/>
  <c r="M50" i="23"/>
  <c r="AO35" i="23"/>
  <c r="AO39" i="23"/>
  <c r="AO49" i="23"/>
  <c r="AO54" i="23"/>
  <c r="AO55" i="23"/>
  <c r="M22" i="23"/>
  <c r="M69" i="23"/>
  <c r="M43" i="23"/>
  <c r="M63" i="23"/>
  <c r="M65" i="23"/>
  <c r="AO64" i="23"/>
  <c r="M38" i="23"/>
  <c r="AO34" i="23"/>
  <c r="M66" i="23"/>
  <c r="M53" i="23"/>
  <c r="M61" i="23"/>
  <c r="AO29" i="23"/>
  <c r="AO40" i="23"/>
  <c r="AO70" i="23"/>
  <c r="M40" i="23"/>
  <c r="M29" i="23"/>
  <c r="M59" i="23"/>
  <c r="AO58" i="23"/>
  <c r="M34" i="23"/>
  <c r="AO66" i="23"/>
  <c r="M71" i="23"/>
  <c r="AO36" i="23"/>
  <c r="M52" i="23"/>
  <c r="M35" i="23"/>
  <c r="AO62" i="23"/>
  <c r="AO47" i="23"/>
  <c r="M73" i="23"/>
  <c r="M70" i="23"/>
  <c r="AO25" i="23"/>
  <c r="M24" i="23"/>
  <c r="M39" i="23"/>
  <c r="AO72" i="23"/>
  <c r="AO68" i="23"/>
  <c r="M41" i="23"/>
  <c r="AO73" i="23"/>
  <c r="M45" i="23"/>
  <c r="M58" i="23"/>
  <c r="M47" i="23"/>
  <c r="AO45" i="23"/>
  <c r="AO32" i="23"/>
  <c r="M44" i="23"/>
  <c r="M54" i="23"/>
  <c r="AO26" i="23"/>
  <c r="AO69" i="23"/>
  <c r="M56" i="23"/>
  <c r="M37" i="23"/>
  <c r="AO23" i="23"/>
  <c r="M49" i="23"/>
  <c r="M51" i="23"/>
  <c r="AO53" i="23"/>
  <c r="M31" i="23"/>
  <c r="M60" i="23"/>
  <c r="M23" i="23"/>
  <c r="AO65" i="23"/>
  <c r="M26" i="23"/>
  <c r="AO27" i="23"/>
  <c r="AO52" i="23"/>
  <c r="M28" i="23"/>
  <c r="AO33" i="23"/>
  <c r="M62" i="23"/>
  <c r="M55" i="23"/>
  <c r="AO59" i="23"/>
  <c r="AO28" i="23"/>
  <c r="AO46" i="23"/>
  <c r="AO57" i="23"/>
  <c r="AO50" i="23"/>
  <c r="AO60" i="23"/>
  <c r="AO63" i="23"/>
  <c r="AO42" i="23"/>
  <c r="M46" i="23"/>
  <c r="AO41" i="23"/>
  <c r="AO51" i="23"/>
  <c r="M27" i="23"/>
  <c r="M68" i="23"/>
  <c r="BQ20" i="23"/>
  <c r="BQ69" i="23"/>
  <c r="BQ28" i="23"/>
  <c r="BQ21" i="23"/>
  <c r="BQ48" i="23"/>
  <c r="BQ19" i="23"/>
  <c r="BQ41" i="23"/>
  <c r="BQ43" i="23"/>
  <c r="BQ25" i="23"/>
  <c r="BQ22" i="23"/>
  <c r="BQ30" i="23"/>
  <c r="BQ29" i="23"/>
  <c r="BQ54" i="23"/>
  <c r="BQ49" i="23"/>
  <c r="BQ46" i="23"/>
  <c r="BQ67" i="23"/>
  <c r="BQ38" i="23"/>
  <c r="BQ36" i="23"/>
  <c r="BQ70" i="23"/>
  <c r="BQ58" i="23"/>
  <c r="BQ59" i="23"/>
  <c r="BQ56" i="23"/>
  <c r="BQ39" i="23"/>
  <c r="BQ62" i="23"/>
  <c r="BQ57" i="23"/>
  <c r="BQ61" i="23"/>
  <c r="BQ55" i="23"/>
  <c r="BQ32" i="23"/>
  <c r="BQ27" i="23"/>
  <c r="BQ35" i="23"/>
  <c r="BQ34" i="23"/>
  <c r="BQ26" i="23"/>
  <c r="BQ23" i="23"/>
  <c r="BQ31" i="23"/>
  <c r="BQ63" i="23"/>
  <c r="BQ40" i="23"/>
  <c r="BQ51" i="23"/>
  <c r="BQ50" i="23"/>
  <c r="BQ52" i="23"/>
  <c r="BQ72" i="23"/>
  <c r="BQ45" i="23"/>
  <c r="BQ53" i="23"/>
  <c r="BQ71" i="23"/>
  <c r="BQ65" i="23"/>
  <c r="BQ68" i="23"/>
  <c r="BQ73" i="23"/>
  <c r="BQ60" i="23"/>
  <c r="BQ64" i="23"/>
  <c r="BQ37" i="23"/>
  <c r="BQ42" i="23"/>
  <c r="BQ47" i="23"/>
  <c r="BQ44" i="23"/>
  <c r="BQ66" i="23"/>
  <c r="BQ24" i="23"/>
  <c r="BQ33" i="23"/>
  <c r="V29" i="22"/>
  <c r="Y22" i="22"/>
  <c r="P67" i="22"/>
  <c r="W45" i="22"/>
  <c r="Y20" i="22"/>
  <c r="W56" i="22"/>
  <c r="U52" i="22"/>
  <c r="U39" i="22"/>
  <c r="R24" i="22"/>
  <c r="S31" i="22"/>
  <c r="Y69" i="22"/>
  <c r="X47" i="22"/>
  <c r="P50" i="22"/>
  <c r="S26" i="22"/>
  <c r="P42" i="22"/>
  <c r="S58" i="22"/>
  <c r="S59" i="22"/>
  <c r="V20" i="22"/>
  <c r="W40" i="22"/>
  <c r="W44" i="22"/>
  <c r="T58" i="22"/>
  <c r="Q65" i="22"/>
  <c r="V59" i="22"/>
  <c r="T25" i="22"/>
  <c r="Q18" i="22"/>
  <c r="P35" i="22"/>
  <c r="Y59" i="22"/>
  <c r="U49" i="22"/>
  <c r="R40" i="22"/>
  <c r="T39" i="22"/>
  <c r="P72" i="22"/>
  <c r="Q73" i="22"/>
  <c r="Y64" i="22"/>
  <c r="V54" i="22"/>
  <c r="X46" i="22"/>
  <c r="Y36" i="22"/>
  <c r="R43" i="22"/>
  <c r="X48" i="22"/>
  <c r="R29" i="22"/>
  <c r="Y25" i="22"/>
  <c r="Q41" i="22"/>
  <c r="W53" i="22"/>
  <c r="W25" i="22"/>
  <c r="U36" i="22"/>
  <c r="P38" i="22"/>
  <c r="V53" i="22"/>
  <c r="X42" i="22"/>
  <c r="X43" i="22"/>
  <c r="P28" i="22"/>
  <c r="Q56" i="22"/>
  <c r="W37" i="22"/>
  <c r="S61" i="22"/>
  <c r="T73" i="22"/>
  <c r="U62" i="22"/>
  <c r="X66" i="22"/>
  <c r="W49" i="22"/>
  <c r="Y47" i="22"/>
  <c r="S40" i="22"/>
  <c r="V43" i="22"/>
  <c r="Y62" i="22"/>
  <c r="Y21" i="22"/>
  <c r="R46" i="22"/>
  <c r="R64" i="22"/>
  <c r="V18" i="22"/>
  <c r="Y34" i="22"/>
  <c r="P54" i="22"/>
  <c r="Y32" i="22"/>
  <c r="W69" i="22"/>
  <c r="U27" i="22"/>
  <c r="W54" i="22"/>
  <c r="V52" i="22"/>
  <c r="W29" i="22"/>
  <c r="S49" i="22"/>
  <c r="Y46" i="22"/>
  <c r="R37" i="22"/>
  <c r="R45" i="22"/>
  <c r="X53" i="22"/>
  <c r="W42" i="22"/>
  <c r="W59" i="22"/>
  <c r="W28" i="22"/>
  <c r="V45" i="22"/>
  <c r="S34" i="22"/>
  <c r="V58" i="22"/>
  <c r="X36" i="22"/>
  <c r="S51" i="22"/>
  <c r="R54" i="22"/>
  <c r="S35" i="22"/>
  <c r="Y61" i="22"/>
  <c r="Q23" i="22"/>
  <c r="R49" i="22"/>
  <c r="R39" i="22"/>
  <c r="W18" i="22"/>
  <c r="V66" i="22"/>
  <c r="V27" i="22"/>
  <c r="S56" i="22"/>
  <c r="P65" i="22"/>
  <c r="X65" i="22"/>
  <c r="Y71" i="22"/>
  <c r="Q24" i="22"/>
  <c r="Y56" i="22"/>
  <c r="U59" i="22"/>
  <c r="P43" i="22"/>
  <c r="U29" i="22"/>
  <c r="S36" i="22"/>
  <c r="V70" i="22"/>
  <c r="Q55" i="22"/>
  <c r="U58" i="22"/>
  <c r="P34" i="22"/>
  <c r="Y50" i="22"/>
  <c r="V32" i="22"/>
  <c r="W47" i="22"/>
  <c r="Q48" i="22"/>
  <c r="V23" i="22"/>
  <c r="R23" i="22"/>
  <c r="U53" i="22"/>
  <c r="Y58" i="22"/>
  <c r="S65" i="22"/>
  <c r="U70" i="22"/>
  <c r="S71" i="22"/>
  <c r="Q27" i="22"/>
  <c r="X27" i="22"/>
  <c r="Q36" i="22"/>
  <c r="P62" i="22"/>
  <c r="Y18" i="22"/>
  <c r="R26" i="22"/>
  <c r="R48" i="22"/>
  <c r="Y67" i="22"/>
  <c r="T51" i="22"/>
  <c r="X26" i="22"/>
  <c r="R61" i="22"/>
  <c r="W64" i="22"/>
  <c r="Y23" i="22"/>
  <c r="S30" i="22"/>
  <c r="X56" i="22"/>
  <c r="X62" i="22"/>
  <c r="R47" i="22"/>
  <c r="Q66" i="22"/>
  <c r="P23" i="22"/>
  <c r="T67" i="22"/>
  <c r="R31" i="22"/>
  <c r="T27" i="22"/>
  <c r="U38" i="22"/>
  <c r="P27" i="22"/>
  <c r="S42" i="22"/>
  <c r="U19" i="22"/>
  <c r="V51" i="22"/>
  <c r="U54" i="22"/>
  <c r="U40" i="22"/>
  <c r="Q51" i="22"/>
  <c r="Q52" i="22"/>
  <c r="U48" i="22"/>
  <c r="P61" i="22"/>
  <c r="V71" i="22"/>
  <c r="P64" i="22"/>
  <c r="Y35" i="22"/>
  <c r="Q34" i="22"/>
  <c r="S37" i="22"/>
  <c r="P25" i="22"/>
  <c r="Q61" i="22"/>
  <c r="W19" i="22"/>
  <c r="T34" i="22"/>
  <c r="X37" i="22"/>
  <c r="W68" i="22"/>
  <c r="Q43" i="22"/>
  <c r="S27" i="22"/>
  <c r="V63" i="22"/>
  <c r="R62" i="22"/>
  <c r="Q32" i="22"/>
  <c r="S19" i="22"/>
  <c r="T21" i="22"/>
  <c r="P40" i="22"/>
  <c r="R70" i="22"/>
  <c r="R55" i="22"/>
  <c r="Q40" i="22"/>
  <c r="Y19" i="22"/>
  <c r="R34" i="22"/>
  <c r="Q26" i="22"/>
  <c r="Y28" i="22"/>
  <c r="U44" i="22"/>
  <c r="X18" i="22"/>
  <c r="S44" i="22"/>
  <c r="V67" i="22"/>
  <c r="V33" i="22"/>
  <c r="Y41" i="22"/>
  <c r="Y49" i="22"/>
  <c r="P57" i="22"/>
  <c r="U57" i="22"/>
  <c r="Y39" i="22"/>
  <c r="Q25" i="22"/>
  <c r="U30" i="22"/>
  <c r="Y43" i="22"/>
  <c r="S46" i="22"/>
  <c r="P22" i="22"/>
  <c r="T65" i="22"/>
  <c r="U23" i="22"/>
  <c r="V26" i="22"/>
  <c r="S50" i="22"/>
  <c r="Q45" i="22"/>
  <c r="P69" i="22"/>
  <c r="S29" i="22"/>
  <c r="X31" i="22"/>
  <c r="U26" i="22"/>
  <c r="U56" i="22"/>
  <c r="U25" i="22"/>
  <c r="X22" i="22"/>
  <c r="R35" i="22"/>
  <c r="T23" i="22"/>
  <c r="R73" i="22"/>
  <c r="R20" i="22"/>
  <c r="X38" i="22"/>
  <c r="T55" i="22"/>
  <c r="V41" i="22"/>
  <c r="W48" i="22"/>
  <c r="Y60" i="22"/>
  <c r="S72" i="22"/>
  <c r="U50" i="22"/>
  <c r="U24" i="22"/>
  <c r="U20" i="22"/>
  <c r="S39" i="22"/>
  <c r="R36" i="22"/>
  <c r="W22" i="22"/>
  <c r="R68" i="22"/>
  <c r="T19" i="22"/>
  <c r="R25" i="22"/>
  <c r="X44" i="22"/>
  <c r="S20" i="22"/>
  <c r="T53" i="22"/>
  <c r="P32" i="22"/>
  <c r="U22" i="22"/>
  <c r="S23" i="22"/>
  <c r="W51" i="22"/>
  <c r="Q30" i="22"/>
  <c r="Q54" i="22"/>
  <c r="W21" i="22"/>
  <c r="U33" i="22"/>
  <c r="Q72" i="22"/>
  <c r="T47" i="22"/>
  <c r="T72" i="22"/>
  <c r="R38" i="22"/>
  <c r="X25" i="22"/>
  <c r="P18" i="22"/>
  <c r="X33" i="22"/>
  <c r="P45" i="22"/>
  <c r="X69" i="22"/>
  <c r="W43" i="22"/>
  <c r="X54" i="22"/>
  <c r="V49" i="22"/>
  <c r="V19" i="22"/>
  <c r="Y70" i="22"/>
  <c r="V24" i="22"/>
  <c r="U47" i="22"/>
  <c r="T69" i="22"/>
  <c r="P52" i="22"/>
  <c r="V68" i="22"/>
  <c r="R63" i="22"/>
  <c r="Q46" i="22"/>
  <c r="T20" i="22"/>
  <c r="W33" i="22"/>
  <c r="U67" i="22"/>
  <c r="P44" i="22"/>
  <c r="V39" i="22"/>
  <c r="Q44" i="22"/>
  <c r="S45" i="22"/>
  <c r="X57" i="22"/>
  <c r="X29" i="22"/>
  <c r="T50" i="22"/>
  <c r="U46" i="22"/>
  <c r="U35" i="22"/>
  <c r="U45" i="22"/>
  <c r="P19" i="22"/>
  <c r="Y29" i="22"/>
  <c r="U43" i="22"/>
  <c r="U42" i="22"/>
  <c r="P24" i="22"/>
  <c r="S68" i="22"/>
  <c r="U28" i="22"/>
  <c r="Q67" i="22"/>
  <c r="U31" i="22"/>
  <c r="X55" i="22"/>
  <c r="X72" i="22"/>
  <c r="Q20" i="22"/>
  <c r="T33" i="22"/>
  <c r="P73" i="22"/>
  <c r="R42" i="22"/>
  <c r="Q22" i="22"/>
  <c r="R60" i="22"/>
  <c r="U21" i="22"/>
  <c r="T45" i="22"/>
  <c r="W41" i="22"/>
  <c r="Q38" i="22"/>
  <c r="X71" i="22"/>
  <c r="P21" i="22"/>
  <c r="Q19" i="22"/>
  <c r="P51" i="22"/>
  <c r="R72" i="22"/>
  <c r="P59" i="22"/>
  <c r="X35" i="22"/>
  <c r="T28" i="22"/>
  <c r="W62" i="22"/>
  <c r="W66" i="22"/>
  <c r="V57" i="22"/>
  <c r="R27" i="22"/>
  <c r="U71" i="22"/>
  <c r="V40" i="22"/>
  <c r="P60" i="22"/>
  <c r="T48" i="22"/>
  <c r="R41" i="22"/>
  <c r="V65" i="22"/>
  <c r="V47" i="22"/>
  <c r="Y27" i="22"/>
  <c r="T24" i="22"/>
  <c r="T35" i="22"/>
  <c r="P63" i="22"/>
  <c r="Q64" i="22"/>
  <c r="U41" i="22"/>
  <c r="P48" i="22"/>
  <c r="R66" i="22"/>
  <c r="P58" i="22"/>
  <c r="W52" i="22"/>
  <c r="S66" i="22"/>
  <c r="W35" i="22"/>
  <c r="V72" i="22"/>
  <c r="T52" i="22"/>
  <c r="W72" i="22"/>
  <c r="Y48" i="22"/>
  <c r="X59" i="22"/>
  <c r="R59" i="22"/>
  <c r="R52" i="22"/>
  <c r="Q70" i="22"/>
  <c r="T32" i="22"/>
  <c r="Q47" i="22"/>
  <c r="W20" i="22"/>
  <c r="R33" i="22"/>
  <c r="P30" i="22"/>
  <c r="X49" i="22"/>
  <c r="V21" i="22"/>
  <c r="W57" i="22"/>
  <c r="Y31" i="22"/>
  <c r="V46" i="22"/>
  <c r="R65" i="22"/>
  <c r="W63" i="22"/>
  <c r="Q59" i="22"/>
  <c r="R58" i="22"/>
  <c r="V31" i="22"/>
  <c r="U64" i="22"/>
  <c r="R32" i="22"/>
  <c r="X64" i="22"/>
  <c r="T64" i="22"/>
  <c r="R56" i="22"/>
  <c r="X60" i="22"/>
  <c r="Q39" i="22"/>
  <c r="T70" i="22"/>
  <c r="S41" i="22"/>
  <c r="Y26" i="22"/>
  <c r="R30" i="22"/>
  <c r="V42" i="22"/>
  <c r="Y42" i="22"/>
  <c r="T22" i="22"/>
  <c r="Q29" i="22"/>
  <c r="W46" i="22"/>
  <c r="Y68" i="22"/>
  <c r="U51" i="22"/>
  <c r="V56" i="22"/>
  <c r="T61" i="22"/>
  <c r="T63" i="22"/>
  <c r="W50" i="22"/>
  <c r="S47" i="22"/>
  <c r="S69" i="22"/>
  <c r="V34" i="22"/>
  <c r="Z34" i="22" s="1"/>
  <c r="P29" i="22"/>
  <c r="Y30" i="22"/>
  <c r="S52" i="22"/>
  <c r="Y54" i="22"/>
  <c r="W67" i="22"/>
  <c r="R44" i="22"/>
  <c r="P39" i="22"/>
  <c r="P66" i="22"/>
  <c r="W23" i="22"/>
  <c r="Q71" i="22"/>
  <c r="V25" i="22"/>
  <c r="T62" i="22"/>
  <c r="W61" i="22"/>
  <c r="U69" i="22"/>
  <c r="Y57" i="22"/>
  <c r="T40" i="22"/>
  <c r="U55" i="22"/>
  <c r="S73" i="22"/>
  <c r="V30" i="22"/>
  <c r="S63" i="22"/>
  <c r="Q50" i="22"/>
  <c r="S28" i="22"/>
  <c r="W39" i="22"/>
  <c r="Y33" i="22"/>
  <c r="P47" i="22"/>
  <c r="Q35" i="22"/>
  <c r="P33" i="22"/>
  <c r="W26" i="22"/>
  <c r="S24" i="22"/>
  <c r="P41" i="22"/>
  <c r="X70" i="22"/>
  <c r="U37" i="22"/>
  <c r="V55" i="22"/>
  <c r="P68" i="22"/>
  <c r="P37" i="22"/>
  <c r="X40" i="22"/>
  <c r="Y63" i="22"/>
  <c r="X73" i="22"/>
  <c r="T26" i="22"/>
  <c r="U61" i="22"/>
  <c r="V60" i="22"/>
  <c r="R53" i="22"/>
  <c r="T30" i="22"/>
  <c r="V37" i="22"/>
  <c r="S32" i="22"/>
  <c r="T31" i="22"/>
  <c r="T42" i="22"/>
  <c r="Q63" i="22"/>
  <c r="X39" i="22"/>
  <c r="S22" i="22"/>
  <c r="V38" i="22"/>
  <c r="T60" i="22"/>
  <c r="Q62" i="22"/>
  <c r="V44" i="22"/>
  <c r="V48" i="22"/>
  <c r="Y51" i="22"/>
  <c r="U18" i="22"/>
  <c r="V28" i="22"/>
  <c r="U66" i="22"/>
  <c r="Y24" i="22"/>
  <c r="Q58" i="22"/>
  <c r="X68" i="22"/>
  <c r="Q57" i="22"/>
  <c r="W73" i="22"/>
  <c r="V35" i="22"/>
  <c r="T29" i="22"/>
  <c r="R50" i="22"/>
  <c r="U68" i="22"/>
  <c r="T38" i="22"/>
  <c r="U32" i="22"/>
  <c r="W58" i="22"/>
  <c r="S64" i="22"/>
  <c r="W27" i="22"/>
  <c r="T71" i="22"/>
  <c r="Y65" i="22"/>
  <c r="T18" i="22"/>
  <c r="T56" i="22"/>
  <c r="R18" i="22"/>
  <c r="X58" i="22"/>
  <c r="S54" i="22"/>
  <c r="R67" i="22"/>
  <c r="X34" i="22"/>
  <c r="X32" i="22"/>
  <c r="S21" i="22"/>
  <c r="X50" i="22"/>
  <c r="V64" i="22"/>
  <c r="X41" i="22"/>
  <c r="Q49" i="22"/>
  <c r="X61" i="22"/>
  <c r="T37" i="22"/>
  <c r="Q31" i="22"/>
  <c r="V69" i="22"/>
  <c r="W24" i="22"/>
  <c r="Q53" i="22"/>
  <c r="P70" i="22"/>
  <c r="S43" i="22"/>
  <c r="S62" i="22"/>
  <c r="T46" i="22"/>
  <c r="Q37" i="22"/>
  <c r="R28" i="22"/>
  <c r="W36" i="22"/>
  <c r="R51" i="22"/>
  <c r="R22" i="22"/>
  <c r="S33" i="22"/>
  <c r="S53" i="22"/>
  <c r="P55" i="22"/>
  <c r="X20" i="22"/>
  <c r="Y72" i="22"/>
  <c r="T49" i="22"/>
  <c r="P36" i="22"/>
  <c r="Y66" i="22"/>
  <c r="P26" i="22"/>
  <c r="U72" i="22"/>
  <c r="U73" i="22"/>
  <c r="U34" i="22"/>
  <c r="V36" i="22"/>
  <c r="Y53" i="22"/>
  <c r="S18" i="22"/>
  <c r="V73" i="22"/>
  <c r="X23" i="22"/>
  <c r="Q21" i="22"/>
  <c r="X30" i="22"/>
  <c r="Y55" i="22"/>
  <c r="W60" i="22"/>
  <c r="X24" i="22"/>
  <c r="V22" i="22"/>
  <c r="X19" i="22"/>
  <c r="P53" i="22"/>
  <c r="T66" i="22"/>
  <c r="X51" i="22"/>
  <c r="W70" i="22"/>
  <c r="R69" i="22"/>
  <c r="P46" i="22"/>
  <c r="T54" i="22"/>
  <c r="T41" i="22"/>
  <c r="R57" i="22"/>
  <c r="W55" i="22"/>
  <c r="S25" i="22"/>
  <c r="U63" i="22"/>
  <c r="X21" i="22"/>
  <c r="T59" i="22"/>
  <c r="P49" i="22"/>
  <c r="S70" i="22"/>
  <c r="Y38" i="22"/>
  <c r="W71" i="22"/>
  <c r="Y73" i="22"/>
  <c r="S38" i="22"/>
  <c r="W30" i="22"/>
  <c r="S57" i="22"/>
  <c r="P56" i="22"/>
  <c r="Q69" i="22"/>
  <c r="W65" i="22"/>
  <c r="Y40" i="22"/>
  <c r="X28" i="22"/>
  <c r="Q60" i="22"/>
  <c r="R71" i="22"/>
  <c r="U60" i="22"/>
  <c r="X67" i="22"/>
  <c r="S67" i="22"/>
  <c r="W32" i="22"/>
  <c r="R21" i="22"/>
  <c r="S60" i="22"/>
  <c r="V62" i="22"/>
  <c r="Z62" i="22" s="1"/>
  <c r="S48" i="22"/>
  <c r="T43" i="22"/>
  <c r="X63" i="22"/>
  <c r="V61" i="22"/>
  <c r="Z61" i="22" s="1"/>
  <c r="T36" i="22"/>
  <c r="Y52" i="22"/>
  <c r="Y37" i="22"/>
  <c r="P20" i="22"/>
  <c r="R19" i="22"/>
  <c r="Q28" i="22"/>
  <c r="W31" i="22"/>
  <c r="U65" i="22"/>
  <c r="Q33" i="22"/>
  <c r="T44" i="22"/>
  <c r="Q42" i="22"/>
  <c r="Y45" i="22"/>
  <c r="S55" i="22"/>
  <c r="X52" i="22"/>
  <c r="P31" i="22"/>
  <c r="W34" i="22"/>
  <c r="P71" i="22"/>
  <c r="W38" i="22"/>
  <c r="Q68" i="22"/>
  <c r="Y44" i="22"/>
  <c r="X45" i="22"/>
  <c r="T57" i="22"/>
  <c r="V50" i="22"/>
  <c r="T68" i="22"/>
  <c r="CE24" i="23"/>
  <c r="CE25" i="23" s="1"/>
  <c r="CE26" i="23" s="1"/>
  <c r="E52" i="22" l="1"/>
  <c r="I68" i="22"/>
  <c r="I60" i="22"/>
  <c r="C69" i="22"/>
  <c r="H51" i="22"/>
  <c r="H55" i="22"/>
  <c r="J72" i="22"/>
  <c r="H61" i="22"/>
  <c r="H20" i="22"/>
  <c r="I23" i="22"/>
  <c r="I51" i="22"/>
  <c r="E58" i="22"/>
  <c r="C46" i="22"/>
  <c r="AJ42" i="22"/>
  <c r="J18" i="22"/>
  <c r="C52" i="22"/>
  <c r="E32" i="22"/>
  <c r="K41" i="22"/>
  <c r="K71" i="22"/>
  <c r="G47" i="22"/>
  <c r="K61" i="22"/>
  <c r="G36" i="22"/>
  <c r="B55" i="22"/>
  <c r="G32" i="22"/>
  <c r="K49" i="22"/>
  <c r="K18" i="22"/>
  <c r="BN20" i="22"/>
  <c r="D69" i="22"/>
  <c r="C35" i="22"/>
  <c r="K24" i="22"/>
  <c r="F45" i="22"/>
  <c r="F27" i="22"/>
  <c r="C47" i="22"/>
  <c r="I22" i="22"/>
  <c r="E19" i="22"/>
  <c r="G49" i="22"/>
  <c r="H67" i="22"/>
  <c r="C68" i="22"/>
  <c r="C34" i="22"/>
  <c r="B38" i="22"/>
  <c r="D68" i="22"/>
  <c r="I39" i="22"/>
  <c r="G44" i="22"/>
  <c r="G62" i="22"/>
  <c r="G29" i="22"/>
  <c r="F23" i="22"/>
  <c r="D50" i="22"/>
  <c r="C31" i="22"/>
  <c r="C45" i="22"/>
  <c r="B23" i="22"/>
  <c r="G34" i="22"/>
  <c r="AK18" i="22"/>
  <c r="E73" i="22"/>
  <c r="G27" i="22"/>
  <c r="J56" i="22"/>
  <c r="G39" i="22"/>
  <c r="J50" i="22"/>
  <c r="G31" i="22"/>
  <c r="J63" i="22"/>
  <c r="J26" i="22"/>
  <c r="K38" i="22"/>
  <c r="I55" i="22"/>
  <c r="B66" i="22"/>
  <c r="G50" i="22"/>
  <c r="F25" i="22"/>
  <c r="I52" i="22"/>
  <c r="F48" i="22"/>
  <c r="D59" i="22"/>
  <c r="I34" i="22"/>
  <c r="J35" i="22"/>
  <c r="F31" i="22"/>
  <c r="J69" i="22"/>
  <c r="F44" i="22"/>
  <c r="D48" i="22"/>
  <c r="F67" i="22"/>
  <c r="G60" i="22"/>
  <c r="B32" i="22"/>
  <c r="J33" i="22"/>
  <c r="D35" i="22"/>
  <c r="I44" i="22"/>
  <c r="I28" i="22"/>
  <c r="K52" i="22"/>
  <c r="C48" i="22"/>
  <c r="C70" i="22"/>
  <c r="I41" i="22"/>
  <c r="B33" i="22"/>
  <c r="E71" i="22"/>
  <c r="G56" i="22"/>
  <c r="E35" i="22"/>
  <c r="G57" i="22"/>
  <c r="I73" i="22"/>
  <c r="B40" i="22"/>
  <c r="F59" i="22"/>
  <c r="J60" i="22"/>
  <c r="E18" i="22"/>
  <c r="E34" i="22"/>
  <c r="C22" i="22"/>
  <c r="F46" i="22"/>
  <c r="H66" i="22"/>
  <c r="B59" i="22"/>
  <c r="I66" i="22"/>
  <c r="D61" i="22"/>
  <c r="G59" i="22"/>
  <c r="I47" i="22"/>
  <c r="I65" i="22"/>
  <c r="J70" i="22"/>
  <c r="J44" i="22"/>
  <c r="E49" i="22"/>
  <c r="D40" i="22"/>
  <c r="K40" i="22"/>
  <c r="G42" i="22"/>
  <c r="D22" i="22"/>
  <c r="I37" i="22"/>
  <c r="E29" i="22"/>
  <c r="B37" i="22"/>
  <c r="C24" i="22"/>
  <c r="G46" i="22"/>
  <c r="E25" i="22"/>
  <c r="B53" i="22"/>
  <c r="B54" i="22"/>
  <c r="B36" i="22"/>
  <c r="H35" i="22"/>
  <c r="K60" i="22"/>
  <c r="B51" i="22"/>
  <c r="K66" i="22"/>
  <c r="H69" i="22"/>
  <c r="I62" i="22"/>
  <c r="D21" i="22"/>
  <c r="K34" i="22"/>
  <c r="D64" i="22"/>
  <c r="E41" i="22"/>
  <c r="H43" i="22"/>
  <c r="K33" i="22"/>
  <c r="J45" i="22"/>
  <c r="E60" i="22"/>
  <c r="E39" i="22"/>
  <c r="AM71" i="22"/>
  <c r="AK25" i="22"/>
  <c r="B27" i="22"/>
  <c r="E55" i="22"/>
  <c r="I35" i="22"/>
  <c r="K64" i="22"/>
  <c r="J31" i="22"/>
  <c r="C40" i="22"/>
  <c r="B61" i="22"/>
  <c r="C23" i="22"/>
  <c r="J46" i="22"/>
  <c r="C32" i="22"/>
  <c r="I40" i="22"/>
  <c r="B65" i="22"/>
  <c r="C60" i="22"/>
  <c r="J66" i="22"/>
  <c r="J73" i="22"/>
  <c r="F64" i="22"/>
  <c r="K22" i="22"/>
  <c r="B18" i="22"/>
  <c r="H40" i="22"/>
  <c r="D33" i="22"/>
  <c r="H42" i="22"/>
  <c r="K37" i="22"/>
  <c r="D67" i="22"/>
  <c r="C38" i="22"/>
  <c r="B71" i="22"/>
  <c r="B48" i="22"/>
  <c r="K19" i="22"/>
  <c r="H33" i="22"/>
  <c r="H39" i="22"/>
  <c r="D60" i="22"/>
  <c r="H47" i="22"/>
  <c r="B49" i="22"/>
  <c r="G38" i="22"/>
  <c r="F28" i="22"/>
  <c r="H26" i="22"/>
  <c r="D57" i="22"/>
  <c r="E27" i="22"/>
  <c r="J48" i="22"/>
  <c r="J67" i="22"/>
  <c r="D36" i="22"/>
  <c r="D47" i="22"/>
  <c r="D43" i="22"/>
  <c r="G26" i="22"/>
  <c r="I32" i="22"/>
  <c r="D34" i="22"/>
  <c r="E40" i="22"/>
  <c r="D55" i="22"/>
  <c r="J23" i="22"/>
  <c r="D66" i="22"/>
  <c r="AG50" i="22"/>
  <c r="C37" i="22"/>
  <c r="E21" i="22"/>
  <c r="H46" i="22"/>
  <c r="G72" i="22"/>
  <c r="F49" i="22"/>
  <c r="G70" i="22"/>
  <c r="I56" i="22"/>
  <c r="D65" i="22"/>
  <c r="K26" i="22"/>
  <c r="L26" i="22" s="1"/>
  <c r="E64" i="22"/>
  <c r="B21" i="22"/>
  <c r="F51" i="22"/>
  <c r="B63" i="22"/>
  <c r="F39" i="22"/>
  <c r="D53" i="22"/>
  <c r="F65" i="22"/>
  <c r="E23" i="22"/>
  <c r="F33" i="22"/>
  <c r="B29" i="22"/>
  <c r="F60" i="22"/>
  <c r="F38" i="22"/>
  <c r="J20" i="22"/>
  <c r="F61" i="22"/>
  <c r="J27" i="22"/>
  <c r="G71" i="22"/>
  <c r="G19" i="22"/>
  <c r="E70" i="22"/>
  <c r="I43" i="22"/>
  <c r="C67" i="22"/>
  <c r="E68" i="22"/>
  <c r="J25" i="22"/>
  <c r="F54" i="22"/>
  <c r="E30" i="22"/>
  <c r="J65" i="22"/>
  <c r="H24" i="22"/>
  <c r="K62" i="22"/>
  <c r="E33" i="22"/>
  <c r="B45" i="22"/>
  <c r="H45" i="22"/>
  <c r="H54" i="22"/>
  <c r="G63" i="22"/>
  <c r="K31" i="22"/>
  <c r="C56" i="22"/>
  <c r="D19" i="22"/>
  <c r="D41" i="22"/>
  <c r="F53" i="22"/>
  <c r="J47" i="22"/>
  <c r="H37" i="22"/>
  <c r="J53" i="22"/>
  <c r="C53" i="22"/>
  <c r="H27" i="22"/>
  <c r="C49" i="22"/>
  <c r="K29" i="22"/>
  <c r="B52" i="22"/>
  <c r="G41" i="22"/>
  <c r="F32" i="22"/>
  <c r="K55" i="22"/>
  <c r="C20" i="22"/>
  <c r="I53" i="22"/>
  <c r="K27" i="22"/>
  <c r="B67" i="22"/>
  <c r="I42" i="22"/>
  <c r="H73" i="22"/>
  <c r="H21" i="22"/>
  <c r="H31" i="22"/>
  <c r="J52" i="22"/>
  <c r="C25" i="22"/>
  <c r="K73" i="22"/>
  <c r="B19" i="22"/>
  <c r="E51" i="22"/>
  <c r="D23" i="22"/>
  <c r="J62" i="22"/>
  <c r="C62" i="22"/>
  <c r="F62" i="22"/>
  <c r="F63" i="22"/>
  <c r="K63" i="22"/>
  <c r="B31" i="22"/>
  <c r="AG32" i="22"/>
  <c r="AH22" i="22"/>
  <c r="AF56" i="22"/>
  <c r="AE52" i="22"/>
  <c r="B70" i="22"/>
  <c r="I36" i="22"/>
  <c r="D20" i="22"/>
  <c r="F34" i="22"/>
  <c r="F18" i="22"/>
  <c r="B42" i="22"/>
  <c r="C51" i="22"/>
  <c r="E67" i="22"/>
  <c r="G54" i="22"/>
  <c r="I38" i="22"/>
  <c r="G35" i="22"/>
  <c r="AK26" i="22"/>
  <c r="AH43" i="22"/>
  <c r="AH41" i="22"/>
  <c r="AL56" i="22"/>
  <c r="AD47" i="22"/>
  <c r="AD58" i="22"/>
  <c r="AJ21" i="22"/>
  <c r="AH46" i="22"/>
  <c r="AH61" i="22"/>
  <c r="AK66" i="22"/>
  <c r="AH32" i="22"/>
  <c r="AH37" i="22"/>
  <c r="AG53" i="22"/>
  <c r="AE60" i="22"/>
  <c r="AD32" i="22"/>
  <c r="AK40" i="22"/>
  <c r="AD34" i="22"/>
  <c r="AF29" i="22"/>
  <c r="AK41" i="22"/>
  <c r="AM29" i="22"/>
  <c r="E69" i="22"/>
  <c r="G68" i="22"/>
  <c r="D42" i="22"/>
  <c r="K58" i="22"/>
  <c r="C59" i="22"/>
  <c r="F57" i="22"/>
  <c r="B25" i="22"/>
  <c r="K35" i="22"/>
  <c r="F40" i="22"/>
  <c r="K20" i="22"/>
  <c r="F50" i="22"/>
  <c r="D45" i="22"/>
  <c r="I50" i="22"/>
  <c r="B20" i="22"/>
  <c r="G58" i="22"/>
  <c r="F72" i="22"/>
  <c r="B69" i="22"/>
  <c r="D32" i="22"/>
  <c r="K70" i="22"/>
  <c r="J40" i="22"/>
  <c r="D44" i="22"/>
  <c r="I24" i="22"/>
  <c r="G24" i="22"/>
  <c r="C64" i="22"/>
  <c r="H64" i="22"/>
  <c r="B60" i="22"/>
  <c r="B64" i="22"/>
  <c r="H50" i="22"/>
  <c r="B68" i="22"/>
  <c r="D31" i="22"/>
  <c r="F66" i="22"/>
  <c r="E36" i="22"/>
  <c r="D38" i="22"/>
  <c r="E45" i="22"/>
  <c r="D54" i="22"/>
  <c r="I70" i="22"/>
  <c r="C57" i="22"/>
  <c r="J59" i="22"/>
  <c r="C18" i="22"/>
  <c r="D63" i="22"/>
  <c r="E20" i="22"/>
  <c r="H48" i="22"/>
  <c r="J38" i="22"/>
  <c r="G61" i="22"/>
  <c r="H38" i="22"/>
  <c r="J49" i="22"/>
  <c r="J51" i="22"/>
  <c r="I33" i="22"/>
  <c r="C28" i="22"/>
  <c r="C42" i="22"/>
  <c r="J22" i="22"/>
  <c r="J37" i="22"/>
  <c r="K59" i="22"/>
  <c r="I59" i="22"/>
  <c r="I67" i="22"/>
  <c r="J28" i="22"/>
  <c r="E65" i="22"/>
  <c r="K57" i="22"/>
  <c r="E66" i="22"/>
  <c r="F37" i="22"/>
  <c r="E72" i="22"/>
  <c r="D52" i="22"/>
  <c r="J39" i="22"/>
  <c r="H72" i="22"/>
  <c r="F58" i="22"/>
  <c r="H19" i="22"/>
  <c r="H60" i="22"/>
  <c r="L60" i="22" s="1"/>
  <c r="E50" i="22"/>
  <c r="F56" i="22"/>
  <c r="E38" i="22"/>
  <c r="H65" i="22"/>
  <c r="H53" i="22"/>
  <c r="K46" i="22"/>
  <c r="J21" i="22"/>
  <c r="G55" i="22"/>
  <c r="K56" i="22"/>
  <c r="I69" i="22"/>
  <c r="B72" i="22"/>
  <c r="F26" i="22"/>
  <c r="G22" i="22"/>
  <c r="K43" i="22"/>
  <c r="K69" i="22"/>
  <c r="L69" i="22" s="1"/>
  <c r="K65" i="22"/>
  <c r="K51" i="22"/>
  <c r="D27" i="22"/>
  <c r="D73" i="22"/>
  <c r="D29" i="22"/>
  <c r="I19" i="22"/>
  <c r="H36" i="22"/>
  <c r="C61" i="22"/>
  <c r="I25" i="22"/>
  <c r="G48" i="22"/>
  <c r="E22" i="22"/>
  <c r="D30" i="22"/>
  <c r="I58" i="22"/>
  <c r="K54" i="22"/>
  <c r="F42" i="22"/>
  <c r="I72" i="22"/>
  <c r="G40" i="22"/>
  <c r="C29" i="22"/>
  <c r="G45" i="22"/>
  <c r="B28" i="22"/>
  <c r="G73" i="22"/>
  <c r="B50" i="22"/>
  <c r="B30" i="22"/>
  <c r="J29" i="22"/>
  <c r="K44" i="22"/>
  <c r="C66" i="22"/>
  <c r="H52" i="22"/>
  <c r="C50" i="22"/>
  <c r="C58" i="22"/>
  <c r="B41" i="22"/>
  <c r="H23" i="22"/>
  <c r="I64" i="22"/>
  <c r="E42" i="22"/>
  <c r="F30" i="22"/>
  <c r="F55" i="22"/>
  <c r="G20" i="22"/>
  <c r="B46" i="22"/>
  <c r="J36" i="22"/>
  <c r="E61" i="22"/>
  <c r="D24" i="22"/>
  <c r="E62" i="22"/>
  <c r="E24" i="22"/>
  <c r="E63" i="22"/>
  <c r="H49" i="22"/>
  <c r="H68" i="22"/>
  <c r="F22" i="22"/>
  <c r="C21" i="22"/>
  <c r="E56" i="22"/>
  <c r="H59" i="22"/>
  <c r="L59" i="22" s="1"/>
  <c r="G37" i="22"/>
  <c r="H25" i="22"/>
  <c r="C72" i="22"/>
  <c r="C65" i="22"/>
  <c r="AE36" i="22"/>
  <c r="AF55" i="22"/>
  <c r="AD73" i="22"/>
  <c r="AJ27" i="22"/>
  <c r="AM34" i="22"/>
  <c r="AD70" i="22"/>
  <c r="AE61" i="22"/>
  <c r="AK69" i="22"/>
  <c r="AG25" i="22"/>
  <c r="AK19" i="22"/>
  <c r="F73" i="22"/>
  <c r="F24" i="22"/>
  <c r="B22" i="22"/>
  <c r="C73" i="22"/>
  <c r="D25" i="22"/>
  <c r="B44" i="22"/>
  <c r="E57" i="22"/>
  <c r="H62" i="22"/>
  <c r="G65" i="22"/>
  <c r="J71" i="22"/>
  <c r="E53" i="22"/>
  <c r="G64" i="22"/>
  <c r="J41" i="22"/>
  <c r="G30" i="22"/>
  <c r="C41" i="22"/>
  <c r="J55" i="22"/>
  <c r="K28" i="22"/>
  <c r="K42" i="22"/>
  <c r="J30" i="22"/>
  <c r="J61" i="22"/>
  <c r="C44" i="22"/>
  <c r="J54" i="22"/>
  <c r="K39" i="22"/>
  <c r="K23" i="22"/>
  <c r="G66" i="22"/>
  <c r="H71" i="22"/>
  <c r="L71" i="22" s="1"/>
  <c r="I63" i="22"/>
  <c r="I30" i="22"/>
  <c r="E54" i="22"/>
  <c r="K36" i="22"/>
  <c r="K68" i="22"/>
  <c r="D70" i="22"/>
  <c r="G51" i="22"/>
  <c r="F35" i="22"/>
  <c r="I20" i="22"/>
  <c r="B35" i="22"/>
  <c r="B73" i="22"/>
  <c r="F71" i="22"/>
  <c r="F70" i="22"/>
  <c r="I45" i="22"/>
  <c r="E48" i="22"/>
  <c r="E26" i="22"/>
  <c r="I54" i="22"/>
  <c r="J19" i="22"/>
  <c r="J64" i="22"/>
  <c r="G23" i="22"/>
  <c r="J43" i="22"/>
  <c r="E43" i="22"/>
  <c r="I49" i="22"/>
  <c r="B43" i="22"/>
  <c r="H56" i="22"/>
  <c r="L56" i="22" s="1"/>
  <c r="C39" i="22"/>
  <c r="BL26" i="22"/>
  <c r="H34" i="22"/>
  <c r="G69" i="22"/>
  <c r="AJ45" i="22"/>
  <c r="C27" i="22"/>
  <c r="K50" i="22"/>
  <c r="B62" i="22"/>
  <c r="K48" i="22"/>
  <c r="D58" i="22"/>
  <c r="C19" i="22"/>
  <c r="H44" i="22"/>
  <c r="B39" i="22"/>
  <c r="K47" i="22"/>
  <c r="H63" i="22"/>
  <c r="C71" i="22"/>
  <c r="J24" i="22"/>
  <c r="F41" i="22"/>
  <c r="E44" i="22"/>
  <c r="I31" i="22"/>
  <c r="K25" i="22"/>
  <c r="G43" i="22"/>
  <c r="J57" i="22"/>
  <c r="I57" i="22"/>
  <c r="H70" i="22"/>
  <c r="G67" i="22"/>
  <c r="F36" i="22"/>
  <c r="K32" i="22"/>
  <c r="E46" i="22"/>
  <c r="J68" i="22"/>
  <c r="I29" i="22"/>
  <c r="E31" i="22"/>
  <c r="F19" i="22"/>
  <c r="J34" i="22"/>
  <c r="K53" i="22"/>
  <c r="D49" i="22"/>
  <c r="E59" i="22"/>
  <c r="G52" i="22"/>
  <c r="I46" i="22"/>
  <c r="D51" i="22"/>
  <c r="B34" i="22"/>
  <c r="K72" i="22"/>
  <c r="C55" i="22"/>
  <c r="C36" i="22"/>
  <c r="G21" i="22"/>
  <c r="C43" i="22"/>
  <c r="D56" i="22"/>
  <c r="H22" i="22"/>
  <c r="H32" i="22"/>
  <c r="D28" i="22"/>
  <c r="J32" i="22"/>
  <c r="D46" i="22"/>
  <c r="D37" i="22"/>
  <c r="D18" i="22"/>
  <c r="E28" i="22"/>
  <c r="E37" i="22"/>
  <c r="F43" i="22"/>
  <c r="B58" i="22"/>
  <c r="D62" i="22"/>
  <c r="D39" i="22"/>
  <c r="D26" i="22"/>
  <c r="G18" i="22"/>
  <c r="I27" i="22"/>
  <c r="B57" i="22"/>
  <c r="K67" i="22"/>
  <c r="F69" i="22"/>
  <c r="H18" i="22"/>
  <c r="B47" i="22"/>
  <c r="F52" i="22"/>
  <c r="I48" i="22"/>
  <c r="C33" i="22"/>
  <c r="D72" i="22"/>
  <c r="H30" i="22"/>
  <c r="C26" i="22"/>
  <c r="E47" i="22"/>
  <c r="I18" i="22"/>
  <c r="H57" i="22"/>
  <c r="I61" i="22"/>
  <c r="B26" i="22"/>
  <c r="C54" i="22"/>
  <c r="K45" i="22"/>
  <c r="L45" i="22" s="1"/>
  <c r="C63" i="22"/>
  <c r="I26" i="22"/>
  <c r="H58" i="22"/>
  <c r="D71" i="22"/>
  <c r="H28" i="22"/>
  <c r="L28" i="22" s="1"/>
  <c r="B56" i="22"/>
  <c r="F21" i="22"/>
  <c r="G28" i="22"/>
  <c r="J58" i="22"/>
  <c r="G33" i="22"/>
  <c r="H29" i="22"/>
  <c r="F47" i="22"/>
  <c r="J42" i="22"/>
  <c r="F29" i="22"/>
  <c r="F20" i="22"/>
  <c r="G53" i="22"/>
  <c r="I21" i="22"/>
  <c r="H41" i="22"/>
  <c r="B24" i="22"/>
  <c r="AE49" i="22"/>
  <c r="AF50" i="22"/>
  <c r="AL73" i="22"/>
  <c r="AM27" i="22"/>
  <c r="AG34" i="22"/>
  <c r="AM68" i="22"/>
  <c r="AK50" i="22"/>
  <c r="AJ60" i="22"/>
  <c r="AE59" i="22"/>
  <c r="AH45" i="22"/>
  <c r="AJ55" i="22"/>
  <c r="AD26" i="22"/>
  <c r="AL54" i="22"/>
  <c r="AL20" i="22"/>
  <c r="AF60" i="22"/>
  <c r="AE66" i="22"/>
  <c r="AL51" i="22"/>
  <c r="AM19" i="22"/>
  <c r="AF33" i="22"/>
  <c r="AM50" i="22"/>
  <c r="AE44" i="22"/>
  <c r="AF51" i="22"/>
  <c r="AF26" i="22"/>
  <c r="AK43" i="22"/>
  <c r="AD19" i="22"/>
  <c r="AG58" i="22"/>
  <c r="AG44" i="22"/>
  <c r="AK56" i="22"/>
  <c r="AK27" i="22"/>
  <c r="AJ37" i="22"/>
  <c r="AF54" i="22"/>
  <c r="AD21" i="22"/>
  <c r="AI63" i="22"/>
  <c r="AL26" i="22"/>
  <c r="AK57" i="22"/>
  <c r="AH55" i="22"/>
  <c r="AK30" i="22"/>
  <c r="AH18" i="22"/>
  <c r="BO35" i="22"/>
  <c r="AL47" i="22"/>
  <c r="AI52" i="22"/>
  <c r="AD53" i="22"/>
  <c r="AM48" i="22"/>
  <c r="AI32" i="22"/>
  <c r="AM43" i="22"/>
  <c r="AI26" i="22"/>
  <c r="AD22" i="22"/>
  <c r="AE46" i="22"/>
  <c r="AH62" i="22"/>
  <c r="AF24" i="22"/>
  <c r="AE39" i="22"/>
  <c r="AL28" i="22"/>
  <c r="AI30" i="22"/>
  <c r="AL50" i="22"/>
  <c r="AE21" i="22"/>
  <c r="AE35" i="22"/>
  <c r="AE70" i="22"/>
  <c r="AE33" i="22"/>
  <c r="AD23" i="22"/>
  <c r="AF63" i="22"/>
  <c r="AK24" i="22"/>
  <c r="AG51" i="22"/>
  <c r="AG36" i="22"/>
  <c r="AM62" i="22"/>
  <c r="AJ64" i="22"/>
  <c r="AM55" i="22"/>
  <c r="AI35" i="22"/>
  <c r="AH70" i="22"/>
  <c r="AK52" i="22"/>
  <c r="AD25" i="22"/>
  <c r="AF62" i="22"/>
  <c r="AJ25" i="22"/>
  <c r="AK35" i="22"/>
  <c r="AM37" i="22"/>
  <c r="AM61" i="22"/>
  <c r="AJ58" i="22"/>
  <c r="AJ62" i="22"/>
  <c r="AG55" i="22"/>
  <c r="AD61" i="22"/>
  <c r="AH25" i="22"/>
  <c r="AH52" i="22"/>
  <c r="AH69" i="22"/>
  <c r="AJ52" i="22"/>
  <c r="AD62" i="22"/>
  <c r="AJ30" i="22"/>
  <c r="AM53" i="22"/>
  <c r="AJ29" i="22"/>
  <c r="AK38" i="22"/>
  <c r="AJ38" i="22"/>
  <c r="AJ28" i="22"/>
  <c r="AG26" i="22"/>
  <c r="AL39" i="22"/>
  <c r="AE73" i="22"/>
  <c r="AJ41" i="22"/>
  <c r="AE58" i="22"/>
  <c r="AK23" i="22"/>
  <c r="AM40" i="22"/>
  <c r="AJ46" i="22"/>
  <c r="AJ67" i="22"/>
  <c r="AJ39" i="22"/>
  <c r="AH53" i="22"/>
  <c r="AG28" i="22"/>
  <c r="AL19" i="22"/>
  <c r="AJ53" i="22"/>
  <c r="AD51" i="22"/>
  <c r="AJ49" i="22"/>
  <c r="AK28" i="22"/>
  <c r="AJ20" i="22"/>
  <c r="AI41" i="22"/>
  <c r="AD71" i="22"/>
  <c r="AG38" i="22"/>
  <c r="AI66" i="22"/>
  <c r="AM21" i="22"/>
  <c r="AG48" i="22"/>
  <c r="AJ57" i="22"/>
  <c r="AG65" i="22"/>
  <c r="AH36" i="22"/>
  <c r="K21" i="22"/>
  <c r="K30" i="22"/>
  <c r="F68" i="22"/>
  <c r="C30" i="22"/>
  <c r="G25" i="22"/>
  <c r="I71" i="22"/>
  <c r="AM56" i="22"/>
  <c r="BK28" i="22"/>
  <c r="AH20" i="22"/>
  <c r="AI29" i="22"/>
  <c r="BH58" i="22"/>
  <c r="AI67" i="22"/>
  <c r="AJ48" i="22"/>
  <c r="AE69" i="22"/>
  <c r="AM41" i="22"/>
  <c r="AD63" i="22"/>
  <c r="AL48" i="22"/>
  <c r="AD65" i="22"/>
  <c r="AI55" i="22"/>
  <c r="AM52" i="22"/>
  <c r="AM65" i="22"/>
  <c r="AM20" i="22"/>
  <c r="AF32" i="22"/>
  <c r="AK65" i="22"/>
  <c r="AF57" i="22"/>
  <c r="AI64" i="22"/>
  <c r="AJ66" i="22"/>
  <c r="AH59" i="22"/>
  <c r="AG18" i="22"/>
  <c r="AM59" i="22"/>
  <c r="AE56" i="22"/>
  <c r="AE51" i="22"/>
  <c r="AH71" i="22"/>
  <c r="AK54" i="22"/>
  <c r="AK21" i="22"/>
  <c r="AH34" i="22"/>
  <c r="AD27" i="22"/>
  <c r="AF73" i="22"/>
  <c r="AE67" i="22"/>
  <c r="AH68" i="22"/>
  <c r="AL68" i="22"/>
  <c r="AH33" i="22"/>
  <c r="AK31" i="22"/>
  <c r="AF68" i="22"/>
  <c r="AK68" i="22"/>
  <c r="AE29" i="22"/>
  <c r="AF40" i="22"/>
  <c r="AG42" i="22"/>
  <c r="AF39" i="22"/>
  <c r="AL37" i="22"/>
  <c r="AM30" i="22"/>
  <c r="AF48" i="22"/>
  <c r="AH65" i="22"/>
  <c r="AL60" i="22"/>
  <c r="AL49" i="22"/>
  <c r="AD68" i="22"/>
  <c r="AM60" i="22"/>
  <c r="AJ36" i="22"/>
  <c r="AF31" i="22"/>
  <c r="AF30" i="22"/>
  <c r="AI50" i="22"/>
  <c r="AG54" i="22"/>
  <c r="AL27" i="22"/>
  <c r="AK22" i="22"/>
  <c r="AF47" i="22"/>
  <c r="AF61" i="22"/>
  <c r="AF20" i="22"/>
  <c r="AD37" i="22"/>
  <c r="AM25" i="22"/>
  <c r="AL33" i="22"/>
  <c r="AG61" i="22"/>
  <c r="AI37" i="22"/>
  <c r="AK47" i="22"/>
  <c r="AI51" i="22"/>
  <c r="AG49" i="22"/>
  <c r="AI56" i="22"/>
  <c r="AJ23" i="22"/>
  <c r="AL21" i="22"/>
  <c r="AE45" i="22"/>
  <c r="AI20" i="22"/>
  <c r="AI24" i="22"/>
  <c r="AG59" i="22"/>
  <c r="AJ69" i="22"/>
  <c r="AK71" i="22"/>
  <c r="AG35" i="22"/>
  <c r="AJ72" i="22"/>
  <c r="AM58" i="22"/>
  <c r="AL63" i="22"/>
  <c r="AM22" i="22"/>
  <c r="AH60" i="22"/>
  <c r="AF27" i="22"/>
  <c r="AM47" i="22"/>
  <c r="AM36" i="22"/>
  <c r="AL72" i="22"/>
  <c r="AE27" i="22"/>
  <c r="AH44" i="22"/>
  <c r="AH66" i="22"/>
  <c r="AE37" i="22"/>
  <c r="AD67" i="22"/>
  <c r="AM26" i="22"/>
  <c r="AK46" i="22"/>
  <c r="AI19" i="22"/>
  <c r="AL29" i="22"/>
  <c r="AH23" i="22"/>
  <c r="AD56" i="22"/>
  <c r="AL40" i="22"/>
  <c r="AG19" i="22"/>
  <c r="AD18" i="22"/>
  <c r="AG60" i="22"/>
  <c r="AF18" i="22"/>
  <c r="AF64" i="22"/>
  <c r="AD49" i="22"/>
  <c r="AL62" i="22"/>
  <c r="AD50" i="22"/>
  <c r="AG71" i="22"/>
  <c r="AG66" i="22"/>
  <c r="AJ70" i="22"/>
  <c r="AI25" i="22"/>
  <c r="AF23" i="22"/>
  <c r="AD24" i="22"/>
  <c r="AF52" i="22"/>
  <c r="AM23" i="22"/>
  <c r="AG56" i="22"/>
  <c r="AE71" i="22"/>
  <c r="AD28" i="22"/>
  <c r="AH58" i="22"/>
  <c r="AD69" i="22"/>
  <c r="AF35" i="22"/>
  <c r="AD57" i="22"/>
  <c r="AI36" i="22"/>
  <c r="AI72" i="22"/>
  <c r="AI58" i="22"/>
  <c r="AM67" i="22"/>
  <c r="AM44" i="22"/>
  <c r="AK39" i="22"/>
  <c r="AD52" i="22"/>
  <c r="AG46" i="22"/>
  <c r="AH27" i="22"/>
  <c r="AE68" i="22"/>
  <c r="AL41" i="22"/>
  <c r="AL66" i="22"/>
  <c r="AI23" i="22"/>
  <c r="AF22" i="22"/>
  <c r="AI28" i="22"/>
  <c r="AD55" i="22"/>
  <c r="AK58" i="22"/>
  <c r="AE40" i="22"/>
  <c r="AG62" i="22"/>
  <c r="AD66" i="22"/>
  <c r="AJ33" i="22"/>
  <c r="AF25" i="22"/>
  <c r="AL58" i="22"/>
  <c r="AK55" i="22"/>
  <c r="AI68" i="22"/>
  <c r="AE30" i="22"/>
  <c r="AK64" i="22"/>
  <c r="AD46" i="22"/>
  <c r="AE64" i="22"/>
  <c r="AI49" i="22"/>
  <c r="AE43" i="22"/>
  <c r="AE28" i="22"/>
  <c r="AE53" i="22"/>
  <c r="AJ32" i="22"/>
  <c r="AM33" i="22"/>
  <c r="AH31" i="22"/>
  <c r="AH39" i="22"/>
  <c r="AG45" i="22"/>
  <c r="AJ24" i="22"/>
  <c r="AJ61" i="22"/>
  <c r="AF46" i="22"/>
  <c r="AG67" i="22"/>
  <c r="AK20" i="22"/>
  <c r="AK63" i="22"/>
  <c r="AH19" i="22"/>
  <c r="AM57" i="22"/>
  <c r="AL46" i="22"/>
  <c r="AK33" i="22"/>
  <c r="AH73" i="22"/>
  <c r="AH63" i="22"/>
  <c r="AJ34" i="22"/>
  <c r="AH38" i="22"/>
  <c r="AD72" i="22"/>
  <c r="AM39" i="22"/>
  <c r="AN39" i="22" s="1"/>
  <c r="AD31" i="22"/>
  <c r="AE42" i="22"/>
  <c r="AG41" i="22"/>
  <c r="AM64" i="22"/>
  <c r="AG23" i="22"/>
  <c r="AI22" i="22"/>
  <c r="AF44" i="22"/>
  <c r="AK62" i="22"/>
  <c r="AI54" i="22"/>
  <c r="AM63" i="22"/>
  <c r="AF72" i="22"/>
  <c r="AE19" i="22"/>
  <c r="AF37" i="22"/>
  <c r="AF71" i="22"/>
  <c r="AJ63" i="22"/>
  <c r="AH30" i="22"/>
  <c r="AK44" i="22"/>
  <c r="AE57" i="22"/>
  <c r="AK49" i="22"/>
  <c r="AE24" i="22"/>
  <c r="AF38" i="22"/>
  <c r="AE20" i="22"/>
  <c r="AM69" i="22"/>
  <c r="AG69" i="22"/>
  <c r="AK37" i="22"/>
  <c r="AI53" i="22"/>
  <c r="AL71" i="22"/>
  <c r="AF69" i="22"/>
  <c r="AJ47" i="22"/>
  <c r="AN47" i="22" s="1"/>
  <c r="AK72" i="22"/>
  <c r="AG72" i="22"/>
  <c r="AL53" i="22"/>
  <c r="AJ73" i="22"/>
  <c r="AK53" i="22"/>
  <c r="AD45" i="22"/>
  <c r="AJ56" i="22"/>
  <c r="AK59" i="22"/>
  <c r="AM45" i="22"/>
  <c r="AG29" i="22"/>
  <c r="AJ35" i="22"/>
  <c r="AG24" i="22"/>
  <c r="AG68" i="22"/>
  <c r="AD40" i="22"/>
  <c r="AD59" i="22"/>
  <c r="AH72" i="22"/>
  <c r="AG39" i="22"/>
  <c r="AF21" i="22"/>
  <c r="AM66" i="22"/>
  <c r="AK51" i="22"/>
  <c r="AH64" i="22"/>
  <c r="AJ54" i="22"/>
  <c r="AI57" i="22"/>
  <c r="AD41" i="22"/>
  <c r="AK61" i="22"/>
  <c r="AI31" i="22"/>
  <c r="AJ65" i="22"/>
  <c r="AL38" i="22"/>
  <c r="AL70" i="22"/>
  <c r="AL64" i="22"/>
  <c r="AI47" i="22"/>
  <c r="AI42" i="22"/>
  <c r="AF43" i="22"/>
  <c r="AH54" i="22"/>
  <c r="AJ44" i="22"/>
  <c r="AH49" i="22"/>
  <c r="AK42" i="22"/>
  <c r="AL44" i="22"/>
  <c r="AG47" i="22"/>
  <c r="AF67" i="22"/>
  <c r="AE32" i="22"/>
  <c r="AG52" i="22"/>
  <c r="AD35" i="22"/>
  <c r="AL59" i="22"/>
  <c r="AH42" i="22"/>
  <c r="AF34" i="22"/>
  <c r="AE65" i="22"/>
  <c r="AH21" i="22"/>
  <c r="AE54" i="22"/>
  <c r="AE25" i="22"/>
  <c r="AI40" i="22"/>
  <c r="AI27" i="22"/>
  <c r="AF59" i="22"/>
  <c r="AH67" i="22"/>
  <c r="AD33" i="22"/>
  <c r="AG21" i="22"/>
  <c r="AJ59" i="22"/>
  <c r="AG20" i="22"/>
  <c r="AH48" i="22"/>
  <c r="AK32" i="22"/>
  <c r="AK60" i="22"/>
  <c r="AM70" i="22"/>
  <c r="AL36" i="22"/>
  <c r="AJ68" i="22"/>
  <c r="AK67" i="22"/>
  <c r="AH35" i="22"/>
  <c r="AD44" i="22"/>
  <c r="AM35" i="22"/>
  <c r="AJ18" i="22"/>
  <c r="AL65" i="22"/>
  <c r="AD38" i="22"/>
  <c r="AF65" i="22"/>
  <c r="AL52" i="22"/>
  <c r="AM32" i="22"/>
  <c r="AK48" i="22"/>
  <c r="AI59" i="22"/>
  <c r="AH40" i="22"/>
  <c r="AI73" i="22"/>
  <c r="AI60" i="22"/>
  <c r="AJ71" i="22"/>
  <c r="AN71" i="22" s="1"/>
  <c r="AJ51" i="22"/>
  <c r="AG33" i="22"/>
  <c r="AI21" i="22"/>
  <c r="AG73" i="22"/>
  <c r="AH28" i="22"/>
  <c r="AF28" i="22"/>
  <c r="AF45" i="22"/>
  <c r="AD64" i="22"/>
  <c r="AJ50" i="22"/>
  <c r="AI45" i="22"/>
  <c r="AG30" i="22"/>
  <c r="AE55" i="22"/>
  <c r="AL18" i="22"/>
  <c r="AM28" i="22"/>
  <c r="AM18" i="22"/>
  <c r="AF49" i="22"/>
  <c r="AL57" i="22"/>
  <c r="AL22" i="22"/>
  <c r="AI34" i="22"/>
  <c r="AE23" i="22"/>
  <c r="AI71" i="22"/>
  <c r="AE31" i="22"/>
  <c r="AE47" i="22"/>
  <c r="AL24" i="22"/>
  <c r="AH56" i="22"/>
  <c r="AE63" i="22"/>
  <c r="AL42" i="22"/>
  <c r="AJ26" i="22"/>
  <c r="AE26" i="22"/>
  <c r="AE48" i="22"/>
  <c r="AG64" i="22"/>
  <c r="AG63" i="22"/>
  <c r="AF19" i="22"/>
  <c r="AI18" i="22"/>
  <c r="AJ19" i="22"/>
  <c r="AH51" i="22"/>
  <c r="AD20" i="22"/>
  <c r="AF36" i="22"/>
  <c r="AE72" i="22"/>
  <c r="AL69" i="22"/>
  <c r="AE18" i="22"/>
  <c r="AL32" i="22"/>
  <c r="AG40" i="22"/>
  <c r="AD42" i="22"/>
  <c r="AJ31" i="22"/>
  <c r="AI69" i="22"/>
  <c r="AL67" i="22"/>
  <c r="AG27" i="22"/>
  <c r="AD60" i="22"/>
  <c r="AF42" i="22"/>
  <c r="AD36" i="22"/>
  <c r="AI62" i="22"/>
  <c r="AE34" i="22"/>
  <c r="AL35" i="22"/>
  <c r="AL25" i="22"/>
  <c r="AF66" i="22"/>
  <c r="AG70" i="22"/>
  <c r="AH57" i="22"/>
  <c r="AG31" i="22"/>
  <c r="AK36" i="22"/>
  <c r="AM42" i="22"/>
  <c r="AN42" i="22" s="1"/>
  <c r="AK70" i="22"/>
  <c r="AK73" i="22"/>
  <c r="AM51" i="22"/>
  <c r="AD54" i="22"/>
  <c r="AK34" i="22"/>
  <c r="AI46" i="22"/>
  <c r="AG22" i="22"/>
  <c r="AE62" i="22"/>
  <c r="AJ43" i="22"/>
  <c r="AN43" i="22" s="1"/>
  <c r="AM72" i="22"/>
  <c r="AG43" i="22"/>
  <c r="AK29" i="22"/>
  <c r="AM24" i="22"/>
  <c r="AE50" i="22"/>
  <c r="AI65" i="22"/>
  <c r="AM38" i="22"/>
  <c r="AH50" i="22"/>
  <c r="AL55" i="22"/>
  <c r="AF53" i="22"/>
  <c r="AI39" i="22"/>
  <c r="AG57" i="22"/>
  <c r="AI44" i="22"/>
  <c r="AJ22" i="22"/>
  <c r="AM54" i="22"/>
  <c r="AG37" i="22"/>
  <c r="AD48" i="22"/>
  <c r="AI33" i="22"/>
  <c r="AM73" i="22"/>
  <c r="AI61" i="22"/>
  <c r="AI70" i="22"/>
  <c r="AI48" i="22"/>
  <c r="AE38" i="22"/>
  <c r="AE41" i="22"/>
  <c r="AM49" i="22"/>
  <c r="AD29" i="22"/>
  <c r="AF58" i="22"/>
  <c r="AL34" i="22"/>
  <c r="AL30" i="22"/>
  <c r="AD30" i="22"/>
  <c r="AI43" i="22"/>
  <c r="AD43" i="22"/>
  <c r="AH29" i="22"/>
  <c r="AE22" i="22"/>
  <c r="AL45" i="22"/>
  <c r="AF70" i="22"/>
  <c r="AI38" i="22"/>
  <c r="AH47" i="22"/>
  <c r="AH24" i="22"/>
  <c r="AL23" i="22"/>
  <c r="AM31" i="22"/>
  <c r="AL31" i="22"/>
  <c r="AL43" i="22"/>
  <c r="AF41" i="22"/>
  <c r="AH26" i="22"/>
  <c r="AM46" i="22"/>
  <c r="AJ40" i="22"/>
  <c r="AL61" i="22"/>
  <c r="AD39" i="22"/>
  <c r="AK45" i="22"/>
  <c r="BI20" i="22"/>
  <c r="BL62" i="22"/>
  <c r="BJ24" i="22"/>
  <c r="BH45" i="22"/>
  <c r="BH64" i="22"/>
  <c r="BL44" i="22"/>
  <c r="BN48" i="22"/>
  <c r="BM26" i="22"/>
  <c r="BL71" i="22"/>
  <c r="BG64" i="22"/>
  <c r="BN43" i="22"/>
  <c r="BH56" i="22"/>
  <c r="BG52" i="22"/>
  <c r="BH71" i="22"/>
  <c r="BN60" i="22"/>
  <c r="BG55" i="22"/>
  <c r="BI46" i="22"/>
  <c r="BG58" i="22"/>
  <c r="BH68" i="22"/>
  <c r="BF43" i="22"/>
  <c r="BG71" i="22"/>
  <c r="BI70" i="22"/>
  <c r="BM25" i="22"/>
  <c r="BO66" i="22"/>
  <c r="BM45" i="22"/>
  <c r="BN58" i="22"/>
  <c r="BF53" i="22"/>
  <c r="BH61" i="22"/>
  <c r="BK18" i="22"/>
  <c r="BN34" i="22"/>
  <c r="BG45" i="22"/>
  <c r="BI48" i="22"/>
  <c r="BL41" i="22"/>
  <c r="BN25" i="22"/>
  <c r="BG49" i="22"/>
  <c r="BO65" i="22"/>
  <c r="BL67" i="22"/>
  <c r="BK71" i="22"/>
  <c r="BM28" i="22"/>
  <c r="BF64" i="22"/>
  <c r="BL48" i="22"/>
  <c r="BO70" i="22"/>
  <c r="BJ73" i="22"/>
  <c r="BH49" i="22"/>
  <c r="BI51" i="22"/>
  <c r="BL28" i="22"/>
  <c r="BO59" i="22"/>
  <c r="BF69" i="22"/>
  <c r="BF33" i="22"/>
  <c r="BI27" i="22"/>
  <c r="BH65" i="22"/>
  <c r="BI73" i="22"/>
  <c r="BK68" i="22"/>
  <c r="BK55" i="22"/>
  <c r="BI18" i="22"/>
  <c r="BN42" i="22"/>
  <c r="BI38" i="22"/>
  <c r="BM56" i="22"/>
  <c r="BN55" i="22"/>
  <c r="BN69" i="22"/>
  <c r="BM20" i="22"/>
  <c r="BM50" i="22"/>
  <c r="BL47" i="22"/>
  <c r="BF42" i="22"/>
  <c r="BJ18" i="22"/>
  <c r="BH53" i="22"/>
  <c r="BF72" i="22"/>
  <c r="BN36" i="22"/>
  <c r="BG63" i="22"/>
  <c r="BG37" i="22"/>
  <c r="BK30" i="22"/>
  <c r="BH46" i="22"/>
  <c r="BI25" i="22"/>
  <c r="BJ71" i="22"/>
  <c r="BF34" i="22"/>
  <c r="BO33" i="22"/>
  <c r="BK58" i="22"/>
  <c r="BM36" i="22"/>
  <c r="BF19" i="22"/>
  <c r="BO34" i="22"/>
  <c r="BJ23" i="22"/>
  <c r="BO41" i="22"/>
  <c r="BF18" i="22"/>
  <c r="BF68" i="22"/>
  <c r="BL70" i="22"/>
  <c r="BL40" i="22"/>
  <c r="BK37" i="22"/>
  <c r="BM19" i="22"/>
  <c r="BJ66" i="22"/>
  <c r="BF54" i="22"/>
  <c r="BN31" i="22"/>
  <c r="BF41" i="22"/>
  <c r="BJ59" i="22"/>
  <c r="BK70" i="22"/>
  <c r="BJ40" i="22"/>
  <c r="BJ47" i="22"/>
  <c r="BH50" i="22"/>
  <c r="BO28" i="22"/>
  <c r="BL32" i="22"/>
  <c r="BN52" i="22"/>
  <c r="BH32" i="22"/>
  <c r="BL63" i="22"/>
  <c r="BF31" i="22"/>
  <c r="BI53" i="22"/>
  <c r="BF37" i="22"/>
  <c r="BO40" i="22"/>
  <c r="BF29" i="22"/>
  <c r="BH73" i="22"/>
  <c r="BH39" i="22"/>
  <c r="BI68" i="22"/>
  <c r="BN46" i="22"/>
  <c r="BF52" i="22"/>
  <c r="BM61" i="22"/>
  <c r="BJ41" i="22"/>
  <c r="BH66" i="22"/>
  <c r="BN51" i="22"/>
  <c r="BM70" i="22"/>
  <c r="BN19" i="22"/>
  <c r="BK73" i="22"/>
  <c r="BG66" i="22"/>
  <c r="BN24" i="22"/>
  <c r="BK50" i="22"/>
  <c r="BK67" i="22"/>
  <c r="BL49" i="22"/>
  <c r="BK60" i="22"/>
  <c r="BK36" i="22"/>
  <c r="BI42" i="22"/>
  <c r="BJ39" i="22"/>
  <c r="BF67" i="22"/>
  <c r="BJ57" i="22"/>
  <c r="BH23" i="22"/>
  <c r="BK27" i="22"/>
  <c r="BK29" i="22"/>
  <c r="BO27" i="22"/>
  <c r="BK66" i="22"/>
  <c r="BK41" i="22"/>
  <c r="BI44" i="22"/>
  <c r="BI37" i="22"/>
  <c r="BJ54" i="22"/>
  <c r="BK31" i="22"/>
  <c r="BL54" i="22"/>
  <c r="BO71" i="22"/>
  <c r="BM72" i="22"/>
  <c r="BI22" i="22"/>
  <c r="BI52" i="22"/>
  <c r="BN64" i="22"/>
  <c r="BK38" i="22"/>
  <c r="BK45" i="22"/>
  <c r="BH48" i="22"/>
  <c r="BJ63" i="22"/>
  <c r="BM57" i="22"/>
  <c r="BG26" i="22"/>
  <c r="BF63" i="22"/>
  <c r="BG42" i="22"/>
  <c r="BH37" i="22"/>
  <c r="BG28" i="22"/>
  <c r="BM59" i="22"/>
  <c r="BH38" i="22"/>
  <c r="BI24" i="22"/>
  <c r="BJ65" i="22"/>
  <c r="BK61" i="22"/>
  <c r="BH41" i="22"/>
  <c r="BG30" i="22"/>
  <c r="BL50" i="22"/>
  <c r="BJ49" i="22"/>
  <c r="BI32" i="22"/>
  <c r="BK24" i="22"/>
  <c r="BG23" i="22"/>
  <c r="BM71" i="22"/>
  <c r="BG48" i="22"/>
  <c r="BH35" i="22"/>
  <c r="BG44" i="22"/>
  <c r="BG39" i="22"/>
  <c r="BJ62" i="22"/>
  <c r="BL60" i="22"/>
  <c r="BG73" i="22"/>
  <c r="BO58" i="22"/>
  <c r="BI71" i="22"/>
  <c r="BL51" i="22"/>
  <c r="BN59" i="22"/>
  <c r="BO19" i="22"/>
  <c r="BL33" i="22"/>
  <c r="BO42" i="22"/>
  <c r="BK32" i="22"/>
  <c r="BH44" i="22"/>
  <c r="BO24" i="22"/>
  <c r="BO73" i="22"/>
  <c r="BH31" i="22"/>
  <c r="BH42" i="22"/>
  <c r="BO32" i="22"/>
  <c r="BL45" i="22"/>
  <c r="BK20" i="22"/>
  <c r="BN72" i="22"/>
  <c r="BJ67" i="22"/>
  <c r="BL20" i="22"/>
  <c r="BK48" i="22"/>
  <c r="BJ21" i="22"/>
  <c r="BK46" i="22"/>
  <c r="BM40" i="22"/>
  <c r="BM51" i="22"/>
  <c r="BI39" i="22"/>
  <c r="BH19" i="22"/>
  <c r="BF61" i="22"/>
  <c r="BO50" i="22"/>
  <c r="BM62" i="22"/>
  <c r="BJ43" i="22"/>
  <c r="BF35" i="22"/>
  <c r="BF57" i="22"/>
  <c r="BI61" i="22"/>
  <c r="BK42" i="22"/>
  <c r="BJ32" i="22"/>
  <c r="BN73" i="22"/>
  <c r="BF44" i="22"/>
  <c r="BL23" i="22"/>
  <c r="BM43" i="22"/>
  <c r="BG41" i="22"/>
  <c r="BL35" i="22"/>
  <c r="BH18" i="22"/>
  <c r="BG33" i="22"/>
  <c r="BJ36" i="22"/>
  <c r="BK23" i="22"/>
  <c r="BI60" i="22"/>
  <c r="BN44" i="22"/>
  <c r="BM54" i="22"/>
  <c r="BN57" i="22"/>
  <c r="BM34" i="22"/>
  <c r="BM69" i="22"/>
  <c r="BN28" i="22"/>
  <c r="BL27" i="22"/>
  <c r="BK69" i="22"/>
  <c r="BI72" i="22"/>
  <c r="BJ60" i="22"/>
  <c r="BI59" i="22"/>
  <c r="BJ26" i="22"/>
  <c r="BL55" i="22"/>
  <c r="BL34" i="22"/>
  <c r="BM24" i="22"/>
  <c r="BF55" i="22"/>
  <c r="BJ28" i="22"/>
  <c r="BN54" i="22"/>
  <c r="BL42" i="22"/>
  <c r="BM27" i="22"/>
  <c r="BL22" i="22"/>
  <c r="BO26" i="22"/>
  <c r="BN53" i="22"/>
  <c r="BH22" i="22"/>
  <c r="BF47" i="22"/>
  <c r="BG67" i="22"/>
  <c r="BF62" i="22"/>
  <c r="BI28" i="22"/>
  <c r="BG20" i="22"/>
  <c r="BF71" i="22"/>
  <c r="BL65" i="22"/>
  <c r="BO44" i="22"/>
  <c r="BO36" i="22"/>
  <c r="BK49" i="22"/>
  <c r="BF56" i="22"/>
  <c r="BG34" i="22"/>
  <c r="BN70" i="22"/>
  <c r="BI67" i="22"/>
  <c r="BH36" i="22"/>
  <c r="BJ31" i="22"/>
  <c r="BG36" i="22"/>
  <c r="BL43" i="22"/>
  <c r="BK40" i="22"/>
  <c r="BF20" i="22"/>
  <c r="BO64" i="22"/>
  <c r="BH28" i="22"/>
  <c r="BI64" i="22"/>
  <c r="BF36" i="22"/>
  <c r="BK65" i="22"/>
  <c r="BK44" i="22"/>
  <c r="BI65" i="22"/>
  <c r="BJ38" i="22"/>
  <c r="BH62" i="22"/>
  <c r="BG32" i="22"/>
  <c r="BL39" i="22"/>
  <c r="BK72" i="22"/>
  <c r="BJ69" i="22"/>
  <c r="BH30" i="22"/>
  <c r="BG61" i="22"/>
  <c r="BN26" i="22"/>
  <c r="BN66" i="22"/>
  <c r="BI57" i="22"/>
  <c r="BF38" i="22"/>
  <c r="BJ30" i="22"/>
  <c r="BM35" i="22"/>
  <c r="BO57" i="22"/>
  <c r="BK26" i="22"/>
  <c r="BL56" i="22"/>
  <c r="BH20" i="22"/>
  <c r="BF73" i="22"/>
  <c r="BN37" i="22"/>
  <c r="BK51" i="22"/>
  <c r="BH51" i="22"/>
  <c r="BH40" i="22"/>
  <c r="BH29" i="22"/>
  <c r="BG69" i="22"/>
  <c r="BM48" i="22"/>
  <c r="BM47" i="22"/>
  <c r="BI26" i="22"/>
  <c r="BM38" i="22"/>
  <c r="BO67" i="22"/>
  <c r="BM67" i="22"/>
  <c r="BL38" i="22"/>
  <c r="BO45" i="22"/>
  <c r="BG46" i="22"/>
  <c r="BO55" i="22"/>
  <c r="BO54" i="22"/>
  <c r="BG56" i="22"/>
  <c r="BF50" i="22"/>
  <c r="BK25" i="22"/>
  <c r="BF45" i="22"/>
  <c r="BO62" i="22"/>
  <c r="BN27" i="22"/>
  <c r="BM64" i="22"/>
  <c r="BF70" i="22"/>
  <c r="BJ61" i="22"/>
  <c r="BI35" i="22"/>
  <c r="BO48" i="22"/>
  <c r="BF27" i="22"/>
  <c r="BL73" i="22"/>
  <c r="BI45" i="22"/>
  <c r="BN39" i="22"/>
  <c r="BG25" i="22"/>
  <c r="BM23" i="22"/>
  <c r="BJ55" i="22"/>
  <c r="BJ46" i="22"/>
  <c r="BI29" i="22"/>
  <c r="BG22" i="22"/>
  <c r="BO47" i="22"/>
  <c r="BM33" i="22"/>
  <c r="BJ20" i="22"/>
  <c r="BM53" i="22"/>
  <c r="BO30" i="22"/>
  <c r="BL64" i="22"/>
  <c r="BO31" i="22"/>
  <c r="BN56" i="22"/>
  <c r="BG35" i="22"/>
  <c r="BJ72" i="22"/>
  <c r="BI55" i="22"/>
  <c r="BJ33" i="22"/>
  <c r="BG65" i="22"/>
  <c r="BF46" i="22"/>
  <c r="BI36" i="22"/>
  <c r="BH47" i="22"/>
  <c r="BF26" i="22"/>
  <c r="BG29" i="22"/>
  <c r="BM18" i="22"/>
  <c r="BK57" i="22"/>
  <c r="BL37" i="22"/>
  <c r="BN45" i="22"/>
  <c r="BL29" i="22"/>
  <c r="BG21" i="22"/>
  <c r="BH57" i="22"/>
  <c r="BI21" i="22"/>
  <c r="BO49" i="22"/>
  <c r="BM44" i="22"/>
  <c r="BI34" i="22"/>
  <c r="BO56" i="22"/>
  <c r="BO68" i="22"/>
  <c r="BJ48" i="22"/>
  <c r="BI23" i="22"/>
  <c r="BN61" i="22"/>
  <c r="BM60" i="22"/>
  <c r="BJ22" i="22"/>
  <c r="BJ53" i="22"/>
  <c r="BG68" i="22"/>
  <c r="BI66" i="22"/>
  <c r="BJ56" i="22"/>
  <c r="BH24" i="22"/>
  <c r="BG40" i="22"/>
  <c r="BL19" i="22"/>
  <c r="BP19" i="22" s="1"/>
  <c r="BN63" i="22"/>
  <c r="BG38" i="22"/>
  <c r="BK35" i="22"/>
  <c r="BF21" i="22"/>
  <c r="BN62" i="22"/>
  <c r="BH33" i="22"/>
  <c r="BM31" i="22"/>
  <c r="BJ44" i="22"/>
  <c r="BH43" i="22"/>
  <c r="BN30" i="22"/>
  <c r="BO51" i="22"/>
  <c r="BJ35" i="22"/>
  <c r="BH26" i="22"/>
  <c r="BO43" i="22"/>
  <c r="BN33" i="22"/>
  <c r="BO29" i="22"/>
  <c r="BL31" i="22"/>
  <c r="BI30" i="22"/>
  <c r="BM29" i="22"/>
  <c r="BI19" i="22"/>
  <c r="BG50" i="22"/>
  <c r="BN68" i="22"/>
  <c r="BO60" i="22"/>
  <c r="BN47" i="22"/>
  <c r="BN18" i="22"/>
  <c r="BF25" i="22"/>
  <c r="BF24" i="22"/>
  <c r="BL18" i="22"/>
  <c r="BK33" i="22"/>
  <c r="BF32" i="22"/>
  <c r="BF23" i="22"/>
  <c r="BM39" i="22"/>
  <c r="BG62" i="22"/>
  <c r="BJ51" i="22"/>
  <c r="BJ45" i="22"/>
  <c r="BK21" i="22"/>
  <c r="BK19" i="22"/>
  <c r="BK52" i="22"/>
  <c r="BO37" i="22"/>
  <c r="BG59" i="22"/>
  <c r="BH25" i="22"/>
  <c r="BM21" i="22"/>
  <c r="BJ68" i="22"/>
  <c r="BF40" i="22"/>
  <c r="BK53" i="22"/>
  <c r="BI62" i="22"/>
  <c r="BF49" i="22"/>
  <c r="BO53" i="22"/>
  <c r="BL72" i="22"/>
  <c r="BK56" i="22"/>
  <c r="BO23" i="22"/>
  <c r="BH63" i="22"/>
  <c r="BJ42" i="22"/>
  <c r="BH21" i="22"/>
  <c r="BM32" i="22"/>
  <c r="BF22" i="22"/>
  <c r="BH59" i="22"/>
  <c r="BN32" i="22"/>
  <c r="BM22" i="22"/>
  <c r="BO52" i="22"/>
  <c r="BM41" i="22"/>
  <c r="BK59" i="22"/>
  <c r="BN23" i="22"/>
  <c r="BO22" i="22"/>
  <c r="BM42" i="22"/>
  <c r="BK64" i="22"/>
  <c r="BH52" i="22"/>
  <c r="BI54" i="22"/>
  <c r="BN49" i="22"/>
  <c r="BI63" i="22"/>
  <c r="BM37" i="22"/>
  <c r="BN29" i="22"/>
  <c r="BL24" i="22"/>
  <c r="BM65" i="22"/>
  <c r="BH54" i="22"/>
  <c r="BM55" i="22"/>
  <c r="BL61" i="22"/>
  <c r="BF30" i="22"/>
  <c r="BH67" i="22"/>
  <c r="BH70" i="22"/>
  <c r="BN50" i="22"/>
  <c r="BM58" i="22"/>
  <c r="BN35" i="22"/>
  <c r="BJ34" i="22"/>
  <c r="BN22" i="22"/>
  <c r="BF28" i="22"/>
  <c r="BG43" i="22"/>
  <c r="BG72" i="22"/>
  <c r="BG60" i="22"/>
  <c r="BI58" i="22"/>
  <c r="BK34" i="22"/>
  <c r="BI47" i="22"/>
  <c r="BF58" i="22"/>
  <c r="BJ58" i="22"/>
  <c r="BJ25" i="22"/>
  <c r="BI40" i="22"/>
  <c r="BN38" i="22"/>
  <c r="BL68" i="22"/>
  <c r="BO39" i="22"/>
  <c r="BG51" i="22"/>
  <c r="BL36" i="22"/>
  <c r="BF65" i="22"/>
  <c r="BG19" i="22"/>
  <c r="BL69" i="22"/>
  <c r="BK22" i="22"/>
  <c r="BF48" i="22"/>
  <c r="BL57" i="22"/>
  <c r="BP57" i="22" s="1"/>
  <c r="BH55" i="22"/>
  <c r="BG53" i="22"/>
  <c r="BO21" i="22"/>
  <c r="BL58" i="22"/>
  <c r="BJ50" i="22"/>
  <c r="BG31" i="22"/>
  <c r="BJ37" i="22"/>
  <c r="BO25" i="22"/>
  <c r="BH27" i="22"/>
  <c r="BM49" i="22"/>
  <c r="BM46" i="22"/>
  <c r="BO46" i="22"/>
  <c r="BK54" i="22"/>
  <c r="BN40" i="22"/>
  <c r="BI31" i="22"/>
  <c r="BL53" i="22"/>
  <c r="BF66" i="22"/>
  <c r="BO61" i="22"/>
  <c r="BN71" i="22"/>
  <c r="BJ29" i="22"/>
  <c r="BH60" i="22"/>
  <c r="BG27" i="22"/>
  <c r="BF60" i="22"/>
  <c r="BL30" i="22"/>
  <c r="BI69" i="22"/>
  <c r="BM30" i="22"/>
  <c r="BM66" i="22"/>
  <c r="BK39" i="22"/>
  <c r="BF39" i="22"/>
  <c r="BL21" i="22"/>
  <c r="BI50" i="22"/>
  <c r="BJ70" i="22"/>
  <c r="BK62" i="22"/>
  <c r="BF59" i="22"/>
  <c r="BM63" i="22"/>
  <c r="BG24" i="22"/>
  <c r="BJ27" i="22"/>
  <c r="BO38" i="22"/>
  <c r="BG70" i="22"/>
  <c r="BI43" i="22"/>
  <c r="BO69" i="22"/>
  <c r="BM52" i="22"/>
  <c r="BL59" i="22"/>
  <c r="BP59" i="22" s="1"/>
  <c r="BJ64" i="22"/>
  <c r="BI49" i="22"/>
  <c r="BM68" i="22"/>
  <c r="BG57" i="22"/>
  <c r="BO63" i="22"/>
  <c r="BP63" i="22" s="1"/>
  <c r="BK47" i="22"/>
  <c r="BH72" i="22"/>
  <c r="BL66" i="22"/>
  <c r="BN67" i="22"/>
  <c r="BG18" i="22"/>
  <c r="BJ52" i="22"/>
  <c r="BO20" i="22"/>
  <c r="BN41" i="22"/>
  <c r="BO72" i="22"/>
  <c r="BI33" i="22"/>
  <c r="BN21" i="22"/>
  <c r="BL46" i="22"/>
  <c r="BP46" i="22" s="1"/>
  <c r="BI56" i="22"/>
  <c r="BG54" i="22"/>
  <c r="BL52" i="22"/>
  <c r="BN65" i="22"/>
  <c r="BM73" i="22"/>
  <c r="BH69" i="22"/>
  <c r="BJ19" i="22"/>
  <c r="BL25" i="22"/>
  <c r="BK43" i="22"/>
  <c r="BH34" i="22"/>
  <c r="BO18" i="22"/>
  <c r="BK63" i="22"/>
  <c r="BF51" i="22"/>
  <c r="BI41" i="22"/>
  <c r="BG47" i="22"/>
  <c r="Z69" i="22"/>
  <c r="Z47" i="22"/>
  <c r="Z21" i="22"/>
  <c r="Z64" i="22"/>
  <c r="Z60" i="22"/>
  <c r="Z28" i="22"/>
  <c r="Z46" i="22"/>
  <c r="Z22" i="22"/>
  <c r="Z48" i="22"/>
  <c r="Z35" i="22"/>
  <c r="Z32" i="22"/>
  <c r="Z58" i="22"/>
  <c r="Z50" i="22"/>
  <c r="Z49" i="22"/>
  <c r="Z31" i="22"/>
  <c r="L53" i="22"/>
  <c r="Z25" i="22"/>
  <c r="Z30" i="22"/>
  <c r="Z19" i="22"/>
  <c r="L35" i="22"/>
  <c r="Z41" i="22"/>
  <c r="Z73" i="22"/>
  <c r="Z68" i="22"/>
  <c r="Z38" i="22"/>
  <c r="Z42" i="22"/>
  <c r="Z26" i="22"/>
  <c r="Z56" i="22"/>
  <c r="L34" i="22"/>
  <c r="Z40" i="22"/>
  <c r="Z18" i="22"/>
  <c r="Z44" i="22"/>
  <c r="Z33" i="22"/>
  <c r="Z67" i="22"/>
  <c r="Z52" i="22"/>
  <c r="Z59" i="22"/>
  <c r="Z63" i="22"/>
  <c r="Z27" i="22"/>
  <c r="Z53" i="22"/>
  <c r="L38" i="22"/>
  <c r="Z37" i="22"/>
  <c r="Z57" i="22"/>
  <c r="Z39" i="22"/>
  <c r="Z66" i="22"/>
  <c r="Z65" i="22"/>
  <c r="Z36" i="22"/>
  <c r="Z43" i="22"/>
  <c r="L66" i="22"/>
  <c r="Z55" i="22"/>
  <c r="Z72" i="22"/>
  <c r="Z24" i="22"/>
  <c r="Z51" i="22"/>
  <c r="Z71" i="22"/>
  <c r="Z54" i="22"/>
  <c r="Z20" i="22"/>
  <c r="Z23" i="22"/>
  <c r="Z70" i="22"/>
  <c r="Z45" i="22"/>
  <c r="Z29" i="22"/>
  <c r="CE27" i="23"/>
  <c r="CE28" i="23" s="1"/>
  <c r="L67" i="22" l="1"/>
  <c r="L21" i="22"/>
  <c r="L72" i="22"/>
  <c r="BP67" i="22"/>
  <c r="L70" i="22"/>
  <c r="AN21" i="22"/>
  <c r="L42" i="22"/>
  <c r="BP24" i="22"/>
  <c r="BP42" i="22"/>
  <c r="BP34" i="22"/>
  <c r="AN26" i="22"/>
  <c r="L73" i="22"/>
  <c r="L37" i="22"/>
  <c r="L61" i="22"/>
  <c r="AN50" i="22"/>
  <c r="BP20" i="22"/>
  <c r="AN56" i="22"/>
  <c r="L58" i="22"/>
  <c r="AN19" i="22"/>
  <c r="AN65" i="22"/>
  <c r="BP68" i="22"/>
  <c r="AN53" i="22"/>
  <c r="BP29" i="22"/>
  <c r="BP25" i="22"/>
  <c r="BP33" i="22"/>
  <c r="BP52" i="22"/>
  <c r="L22" i="22"/>
  <c r="L39" i="22"/>
  <c r="L49" i="22"/>
  <c r="L51" i="22"/>
  <c r="L20" i="22"/>
  <c r="L24" i="22"/>
  <c r="AN33" i="22"/>
  <c r="L19" i="22"/>
  <c r="L57" i="22"/>
  <c r="L43" i="22"/>
  <c r="L40" i="22"/>
  <c r="L18" i="22"/>
  <c r="L41" i="22"/>
  <c r="L55" i="22"/>
  <c r="AN52" i="22"/>
  <c r="AN45" i="22"/>
  <c r="L47" i="22"/>
  <c r="L33" i="22"/>
  <c r="AN51" i="22"/>
  <c r="BP44" i="22"/>
  <c r="AN73" i="22"/>
  <c r="AN23" i="22"/>
  <c r="AN20" i="22"/>
  <c r="AN46" i="22"/>
  <c r="AN34" i="22"/>
  <c r="L50" i="22"/>
  <c r="AN29" i="22"/>
  <c r="L54" i="22"/>
  <c r="L62" i="22"/>
  <c r="L52" i="22"/>
  <c r="L64" i="22"/>
  <c r="AN68" i="22"/>
  <c r="L63" i="22"/>
  <c r="L48" i="22"/>
  <c r="L31" i="22"/>
  <c r="AN54" i="22"/>
  <c r="AN24" i="22"/>
  <c r="AN72" i="22"/>
  <c r="AN36" i="22"/>
  <c r="AN67" i="22"/>
  <c r="AN30" i="22"/>
  <c r="L30" i="22"/>
  <c r="L25" i="22"/>
  <c r="L68" i="22"/>
  <c r="L23" i="22"/>
  <c r="L36" i="22"/>
  <c r="L29" i="22"/>
  <c r="L27" i="22"/>
  <c r="L46" i="22"/>
  <c r="BP35" i="22"/>
  <c r="AN40" i="22"/>
  <c r="AN38" i="22"/>
  <c r="AN59" i="22"/>
  <c r="AN44" i="22"/>
  <c r="AN64" i="22"/>
  <c r="AN57" i="22"/>
  <c r="AN61" i="22"/>
  <c r="AN48" i="22"/>
  <c r="AN27" i="22"/>
  <c r="L44" i="22"/>
  <c r="L65" i="22"/>
  <c r="AN31" i="22"/>
  <c r="AN69" i="22"/>
  <c r="AN66" i="22"/>
  <c r="AN28" i="22"/>
  <c r="AN58" i="22"/>
  <c r="AN63" i="22"/>
  <c r="AN18" i="22"/>
  <c r="AN35" i="22"/>
  <c r="AN32" i="22"/>
  <c r="AN70" i="22"/>
  <c r="AN22" i="22"/>
  <c r="AN49" i="22"/>
  <c r="AN41" i="22"/>
  <c r="AN25" i="22"/>
  <c r="AN37" i="22"/>
  <c r="AN60" i="22"/>
  <c r="L32" i="22"/>
  <c r="BP26" i="22"/>
  <c r="AN62" i="22"/>
  <c r="AN55" i="22"/>
  <c r="BP64" i="22"/>
  <c r="BP28" i="22"/>
  <c r="BP31" i="22"/>
  <c r="BP56" i="22"/>
  <c r="BP23" i="22"/>
  <c r="BP50" i="22"/>
  <c r="BP62" i="22"/>
  <c r="BP72" i="22"/>
  <c r="BP66" i="22"/>
  <c r="BP43" i="22"/>
  <c r="BP49" i="22"/>
  <c r="BP65" i="22"/>
  <c r="BP27" i="22"/>
  <c r="BP70" i="22"/>
  <c r="BP39" i="22"/>
  <c r="BP47" i="22"/>
  <c r="BP41" i="22"/>
  <c r="BP37" i="22"/>
  <c r="BP51" i="22"/>
  <c r="BP71" i="22"/>
  <c r="BP53" i="22"/>
  <c r="BP30" i="22"/>
  <c r="BP22" i="22"/>
  <c r="BP55" i="22"/>
  <c r="BP45" i="22"/>
  <c r="BP73" i="22"/>
  <c r="BP60" i="22"/>
  <c r="BP54" i="22"/>
  <c r="BP32" i="22"/>
  <c r="BP48" i="22"/>
  <c r="BP58" i="22"/>
  <c r="BP38" i="22"/>
  <c r="BP21" i="22"/>
  <c r="BP36" i="22"/>
  <c r="BP40" i="22"/>
  <c r="BP61" i="22"/>
  <c r="BP69" i="22"/>
  <c r="BP18" i="22"/>
  <c r="CE29" i="23"/>
  <c r="CE30" i="23" s="1"/>
  <c r="CE31" i="23" l="1"/>
  <c r="CE32" i="23" s="1"/>
  <c r="CE33" i="23" s="1"/>
  <c r="CE34" i="23" s="1"/>
  <c r="CE35" i="23" s="1"/>
  <c r="CE36" i="23" s="1"/>
  <c r="CE37" i="23" s="1"/>
  <c r="CE38" i="23" s="1"/>
  <c r="CE39" i="23" s="1"/>
  <c r="CE40" i="23" s="1"/>
  <c r="CE41" i="23" s="1"/>
  <c r="CE42" i="23" s="1"/>
  <c r="CE43" i="23" s="1"/>
  <c r="CE44" i="23" s="1"/>
  <c r="CE45" i="23" s="1"/>
  <c r="CE46" i="23" s="1"/>
  <c r="CE47" i="23" s="1"/>
  <c r="CE48" i="23" s="1"/>
  <c r="CE49" i="23" s="1"/>
  <c r="CE50" i="23" s="1"/>
  <c r="CE51" i="23" s="1"/>
  <c r="CE52" i="23" s="1"/>
  <c r="CE53" i="23" s="1"/>
  <c r="CE54" i="23" s="1"/>
  <c r="CE55" i="23" s="1"/>
  <c r="CE56" i="23" s="1"/>
  <c r="CE57" i="23" s="1"/>
  <c r="CE58" i="23" s="1"/>
  <c r="CE59" i="23" s="1"/>
  <c r="CE60" i="23" s="1"/>
  <c r="CE61" i="23" s="1"/>
  <c r="CE62" i="23" s="1"/>
  <c r="CE63" i="23" s="1"/>
  <c r="CE64" i="23" s="1"/>
  <c r="CE65" i="23" s="1"/>
  <c r="CE66" i="23" s="1"/>
  <c r="CE67" i="23" s="1"/>
  <c r="CE68" i="23" s="1"/>
  <c r="CE69" i="23" s="1"/>
  <c r="CE70" i="23" s="1"/>
  <c r="CE71" i="23" s="1"/>
  <c r="CE72" i="23" s="1"/>
  <c r="CE73" i="23" s="1"/>
  <c r="BZ69" i="22" l="1"/>
  <c r="BX29" i="22"/>
  <c r="BX38" i="22"/>
  <c r="BT41" i="22"/>
  <c r="BW26" i="22"/>
  <c r="BW69" i="22"/>
  <c r="CA38" i="22"/>
  <c r="BT18" i="22"/>
  <c r="CA61" i="22"/>
  <c r="BT35" i="22"/>
  <c r="BX21" i="22"/>
  <c r="BW38" i="22"/>
  <c r="BY39" i="22"/>
  <c r="BT28" i="22"/>
  <c r="BX70" i="22"/>
  <c r="BY52" i="22"/>
  <c r="BV33" i="22"/>
  <c r="CA62" i="22"/>
  <c r="BZ72" i="22"/>
  <c r="BW70" i="22"/>
  <c r="BX49" i="22"/>
  <c r="BV24" i="22"/>
  <c r="BV34" i="22"/>
  <c r="CA51" i="22"/>
  <c r="BX44" i="22"/>
  <c r="BV62" i="22"/>
  <c r="BX22" i="22"/>
  <c r="CB63" i="22"/>
  <c r="BW28" i="22"/>
  <c r="BU18" i="22"/>
  <c r="BY59" i="22"/>
  <c r="BW40" i="22"/>
  <c r="BW35" i="22"/>
  <c r="BT30" i="22"/>
  <c r="BU69" i="22"/>
  <c r="CB51" i="22"/>
  <c r="BX63" i="22"/>
  <c r="BX56" i="22"/>
  <c r="BX25" i="22"/>
  <c r="BT67" i="22"/>
  <c r="BU34" i="22"/>
  <c r="CC30" i="22"/>
  <c r="CC43" i="22"/>
  <c r="CC31" i="22"/>
  <c r="BX73" i="22"/>
  <c r="BU45" i="22"/>
  <c r="BZ20" i="22"/>
  <c r="CB71" i="22"/>
  <c r="BT43" i="22"/>
  <c r="BX47" i="22"/>
  <c r="BZ61" i="22"/>
  <c r="BV53" i="22"/>
  <c r="CC25" i="22"/>
  <c r="BW31" i="22"/>
  <c r="BW72" i="22"/>
  <c r="BX66" i="22"/>
  <c r="BX46" i="22"/>
  <c r="CB59" i="22"/>
  <c r="CC38" i="22"/>
  <c r="BW57" i="22"/>
  <c r="BZ65" i="22"/>
  <c r="BT50" i="22"/>
  <c r="BX28" i="22"/>
  <c r="BZ50" i="22"/>
  <c r="CA71" i="22"/>
  <c r="BT49" i="22"/>
  <c r="CA22" i="22"/>
  <c r="CB73" i="22"/>
  <c r="BV23" i="22"/>
  <c r="BV42" i="22"/>
  <c r="BX54" i="22"/>
  <c r="BT31" i="22"/>
  <c r="BU42" i="22"/>
  <c r="BW59" i="22"/>
  <c r="BY27" i="22"/>
  <c r="BZ40" i="22"/>
  <c r="BX53" i="22"/>
  <c r="BW67" i="22"/>
  <c r="BT55" i="22"/>
  <c r="BU66" i="22"/>
  <c r="BV20" i="22"/>
  <c r="CB61" i="22"/>
  <c r="BZ68" i="22"/>
  <c r="BU19" i="22"/>
  <c r="CC28" i="22"/>
  <c r="CC63" i="22"/>
  <c r="CC44" i="22"/>
  <c r="BV18" i="22"/>
  <c r="BT39" i="22"/>
  <c r="BY23" i="22"/>
  <c r="BY28" i="22"/>
  <c r="BZ59" i="22"/>
  <c r="BU37" i="22"/>
  <c r="BY51" i="22"/>
  <c r="CB52" i="22"/>
  <c r="BV55" i="22"/>
  <c r="CA25" i="22"/>
  <c r="BY34" i="22"/>
  <c r="BX72" i="22"/>
  <c r="BT56" i="22"/>
  <c r="CB48" i="22"/>
  <c r="BT36" i="22"/>
  <c r="CB20" i="22"/>
  <c r="BU32" i="22"/>
  <c r="BX69" i="22"/>
  <c r="BY33" i="22"/>
  <c r="CA57" i="22"/>
  <c r="BY45" i="22"/>
  <c r="CB25" i="22"/>
  <c r="CB31" i="22"/>
  <c r="BW33" i="22"/>
  <c r="BY40" i="22"/>
  <c r="BT20" i="22"/>
  <c r="BX64" i="22"/>
  <c r="BV19" i="22"/>
  <c r="CC23" i="22"/>
  <c r="BU56" i="22"/>
  <c r="BU65" i="22"/>
  <c r="BZ29" i="22"/>
  <c r="BY20" i="22"/>
  <c r="BX45" i="22"/>
  <c r="CC24" i="22"/>
  <c r="BY47" i="22"/>
  <c r="BZ53" i="22"/>
  <c r="BZ19" i="22"/>
  <c r="CA41" i="22"/>
  <c r="BY68" i="22"/>
  <c r="CA68" i="22"/>
  <c r="BV26" i="22"/>
  <c r="BW68" i="22"/>
  <c r="BZ48" i="22"/>
  <c r="BY29" i="22"/>
  <c r="BU20" i="22"/>
  <c r="CA60" i="22"/>
  <c r="BU63" i="22"/>
  <c r="BW27" i="22"/>
  <c r="BW41" i="22"/>
  <c r="BT53" i="22"/>
  <c r="CA59" i="22"/>
  <c r="CB41" i="22"/>
  <c r="CA58" i="22"/>
  <c r="CC53" i="22"/>
  <c r="CC62" i="22"/>
  <c r="BU72" i="22"/>
  <c r="BW54" i="22"/>
  <c r="CA20" i="22"/>
  <c r="BY36" i="22"/>
  <c r="BV71" i="22"/>
  <c r="BT48" i="22"/>
  <c r="BZ18" i="22"/>
  <c r="CC57" i="22"/>
  <c r="CC55" i="22"/>
  <c r="CC29" i="22"/>
  <c r="BV45" i="22"/>
  <c r="BU41" i="22"/>
  <c r="BY49" i="22"/>
  <c r="BW34" i="22"/>
  <c r="BY63" i="22"/>
  <c r="CC60" i="22"/>
  <c r="BY73" i="22"/>
  <c r="BW19" i="22"/>
  <c r="BT45" i="22"/>
  <c r="BV28" i="22"/>
  <c r="BU68" i="22"/>
  <c r="BZ38" i="22"/>
  <c r="CA34" i="22"/>
  <c r="CA32" i="22"/>
  <c r="CB22" i="22"/>
  <c r="BV32" i="22"/>
  <c r="BY56" i="22"/>
  <c r="CB53" i="22"/>
  <c r="BX34" i="22"/>
  <c r="BY25" i="22"/>
  <c r="CB46" i="22"/>
  <c r="BV21" i="22"/>
  <c r="CB18" i="22"/>
  <c r="BX19" i="22"/>
  <c r="BX71" i="22"/>
  <c r="CC21" i="22"/>
  <c r="BW42" i="22"/>
  <c r="BT71" i="22"/>
  <c r="BZ41" i="22"/>
  <c r="BU55" i="22"/>
  <c r="CB55" i="22"/>
  <c r="BZ37" i="22"/>
  <c r="BV46" i="22"/>
  <c r="BV31" i="22"/>
  <c r="BY65" i="22"/>
  <c r="CC22" i="22"/>
  <c r="BU40" i="22"/>
  <c r="CB50" i="22"/>
  <c r="BY35" i="22"/>
  <c r="BU29" i="22"/>
  <c r="BY19" i="22"/>
  <c r="BW21" i="22"/>
  <c r="BU35" i="22"/>
  <c r="CB65" i="22"/>
  <c r="CB40" i="22"/>
  <c r="CB21" i="22"/>
  <c r="BV50" i="22"/>
  <c r="BW58" i="22"/>
  <c r="BX30" i="22"/>
  <c r="BT61" i="22"/>
  <c r="BZ42" i="22"/>
  <c r="BZ24" i="22"/>
  <c r="CC46" i="22"/>
  <c r="CA70" i="22"/>
  <c r="BT21" i="22"/>
  <c r="CC18" i="22"/>
  <c r="BT46" i="22"/>
  <c r="BZ39" i="22"/>
  <c r="CB43" i="22"/>
  <c r="BX41" i="22"/>
  <c r="CB64" i="22"/>
  <c r="CA27" i="22"/>
  <c r="BW18" i="22"/>
  <c r="CC52" i="22"/>
  <c r="BX52" i="22"/>
  <c r="BX55" i="22"/>
  <c r="BY66" i="22"/>
  <c r="BW66" i="22"/>
  <c r="BW29" i="22"/>
  <c r="CB54" i="22"/>
  <c r="CB39" i="22"/>
  <c r="CB72" i="22"/>
  <c r="BY46" i="22"/>
  <c r="CC68" i="22"/>
  <c r="BZ64" i="22"/>
  <c r="BZ55" i="22"/>
  <c r="CA48" i="22"/>
  <c r="CB70" i="22"/>
  <c r="CA24" i="22"/>
  <c r="BV35" i="22"/>
  <c r="BZ49" i="22"/>
  <c r="BT69" i="22"/>
  <c r="BZ52" i="22"/>
  <c r="BZ70" i="22"/>
  <c r="CB24" i="22"/>
  <c r="BT29" i="22"/>
  <c r="BY21" i="22"/>
  <c r="CA35" i="22"/>
  <c r="BV52" i="22"/>
  <c r="BV48" i="22"/>
  <c r="BW23" i="22"/>
  <c r="BT57" i="22"/>
  <c r="CB28" i="22"/>
  <c r="CC19" i="22"/>
  <c r="BX26" i="22"/>
  <c r="BY69" i="22"/>
  <c r="CB69" i="22"/>
  <c r="BT52" i="22"/>
  <c r="BT26" i="22"/>
  <c r="BV68" i="22"/>
  <c r="CB42" i="22"/>
  <c r="CA65" i="22"/>
  <c r="BT59" i="22"/>
  <c r="BW64" i="22"/>
  <c r="BU22" i="22"/>
  <c r="BZ57" i="22"/>
  <c r="BZ23" i="22"/>
  <c r="CD23" i="22" s="1"/>
  <c r="BT22" i="22"/>
  <c r="BW60" i="22"/>
  <c r="BT54" i="22"/>
  <c r="CA43" i="22"/>
  <c r="CA67" i="22"/>
  <c r="BY32" i="22"/>
  <c r="BU44" i="22"/>
  <c r="BW43" i="22"/>
  <c r="BY22" i="22"/>
  <c r="BU27" i="22"/>
  <c r="BY67" i="22"/>
  <c r="BW22" i="22"/>
  <c r="CA47" i="22"/>
  <c r="BT40" i="22"/>
  <c r="BV54" i="22"/>
  <c r="CC69" i="22"/>
  <c r="BZ27" i="22"/>
  <c r="BX40" i="22"/>
  <c r="BV22" i="22"/>
  <c r="BV47" i="22"/>
  <c r="BX31" i="22"/>
  <c r="BX62" i="22"/>
  <c r="CA42" i="22"/>
  <c r="CB33" i="22"/>
  <c r="BV49" i="22"/>
  <c r="BU33" i="22"/>
  <c r="CC67" i="22"/>
  <c r="BY41" i="22"/>
  <c r="CA19" i="22"/>
  <c r="BX39" i="22"/>
  <c r="BZ43" i="22"/>
  <c r="BW53" i="22"/>
  <c r="BU23" i="22"/>
  <c r="BU49" i="22"/>
  <c r="CB45" i="22"/>
  <c r="BW56" i="22"/>
  <c r="CB27" i="22"/>
  <c r="BY44" i="22"/>
  <c r="BY61" i="22"/>
  <c r="BY60" i="22"/>
  <c r="BW62" i="22"/>
  <c r="BV67" i="22"/>
  <c r="CB34" i="22"/>
  <c r="BV70" i="22"/>
  <c r="BY70" i="22"/>
  <c r="CC66" i="22"/>
  <c r="BZ71" i="22"/>
  <c r="BT70" i="22"/>
  <c r="BV58" i="22"/>
  <c r="BU38" i="22"/>
  <c r="CA52" i="22"/>
  <c r="BZ35" i="22"/>
  <c r="BU39" i="22"/>
  <c r="BW52" i="22"/>
  <c r="CA54" i="22"/>
  <c r="BU48" i="22"/>
  <c r="CA66" i="22"/>
  <c r="BV61" i="22"/>
  <c r="BX61" i="22"/>
  <c r="BZ22" i="22"/>
  <c r="BY62" i="22"/>
  <c r="CB56" i="22"/>
  <c r="BV69" i="22"/>
  <c r="BT72" i="22"/>
  <c r="BZ44" i="22"/>
  <c r="BU24" i="22"/>
  <c r="BU26" i="22"/>
  <c r="CC73" i="22"/>
  <c r="BZ56" i="22"/>
  <c r="CC59" i="22"/>
  <c r="BW36" i="22"/>
  <c r="BV56" i="22"/>
  <c r="BX36" i="22"/>
  <c r="BT42" i="22"/>
  <c r="BZ58" i="22"/>
  <c r="CA18" i="22"/>
  <c r="BW37" i="22"/>
  <c r="BX51" i="22"/>
  <c r="BV25" i="22"/>
  <c r="BW44" i="22"/>
  <c r="CA29" i="22"/>
  <c r="BU36" i="22"/>
  <c r="CA63" i="22"/>
  <c r="CB62" i="22"/>
  <c r="BW61" i="22"/>
  <c r="CA73" i="22"/>
  <c r="CC48" i="22"/>
  <c r="BT32" i="22"/>
  <c r="CB38" i="22"/>
  <c r="BY38" i="22"/>
  <c r="BW20" i="22"/>
  <c r="BU61" i="22"/>
  <c r="CA26" i="22"/>
  <c r="CC56" i="22"/>
  <c r="BY55" i="22"/>
  <c r="BT58" i="22"/>
  <c r="CA31" i="22"/>
  <c r="BX20" i="22"/>
  <c r="CC58" i="22"/>
  <c r="BU21" i="22"/>
  <c r="BW71" i="22"/>
  <c r="CA50" i="22"/>
  <c r="CB29" i="22"/>
  <c r="CC50" i="22"/>
  <c r="BT24" i="22"/>
  <c r="BV73" i="22"/>
  <c r="BT63" i="22"/>
  <c r="BZ25" i="22"/>
  <c r="BX24" i="22"/>
  <c r="BU60" i="22"/>
  <c r="BT65" i="22"/>
  <c r="BY24" i="22"/>
  <c r="CC33" i="22"/>
  <c r="BV44" i="22"/>
  <c r="BY64" i="22"/>
  <c r="CB37" i="22"/>
  <c r="BY58" i="22"/>
  <c r="BT19" i="22"/>
  <c r="BY50" i="22"/>
  <c r="CC32" i="22"/>
  <c r="CA23" i="22"/>
  <c r="BZ30" i="22"/>
  <c r="BZ51" i="22"/>
  <c r="BU71" i="22"/>
  <c r="BY54" i="22"/>
  <c r="BU53" i="22"/>
  <c r="CB26" i="22"/>
  <c r="CA45" i="22"/>
  <c r="CA36" i="22"/>
  <c r="BZ34" i="22"/>
  <c r="BX35" i="22"/>
  <c r="BU58" i="22"/>
  <c r="BV72" i="22"/>
  <c r="BZ36" i="22"/>
  <c r="BT44" i="22"/>
  <c r="BW45" i="22"/>
  <c r="CB58" i="22"/>
  <c r="BX18" i="22"/>
  <c r="CC51" i="22"/>
  <c r="CA21" i="22"/>
  <c r="CC65" i="22"/>
  <c r="BY42" i="22"/>
  <c r="CA40" i="22"/>
  <c r="CA55" i="22"/>
  <c r="BW55" i="22"/>
  <c r="BU67" i="22"/>
  <c r="BU62" i="22"/>
  <c r="CC72" i="22"/>
  <c r="BU47" i="22"/>
  <c r="BT33" i="22"/>
  <c r="CA30" i="22"/>
  <c r="BZ26" i="22"/>
  <c r="BU73" i="22"/>
  <c r="BY57" i="22"/>
  <c r="BU25" i="22"/>
  <c r="BZ32" i="22"/>
  <c r="BX57" i="22"/>
  <c r="BX33" i="22"/>
  <c r="BX65" i="22"/>
  <c r="BX50" i="22"/>
  <c r="CC71" i="22"/>
  <c r="BU30" i="22"/>
  <c r="BW51" i="22"/>
  <c r="CB32" i="22"/>
  <c r="BX67" i="22"/>
  <c r="BT47" i="22"/>
  <c r="CB68" i="22"/>
  <c r="BZ60" i="22"/>
  <c r="CC47" i="22"/>
  <c r="BW50" i="22"/>
  <c r="CC36" i="22"/>
  <c r="BZ47" i="22"/>
  <c r="CC49" i="22"/>
  <c r="BV41" i="22"/>
  <c r="BW46" i="22"/>
  <c r="BX48" i="22"/>
  <c r="CC26" i="22"/>
  <c r="BX37" i="22"/>
  <c r="BY43" i="22"/>
  <c r="BX59" i="22"/>
  <c r="BZ21" i="22"/>
  <c r="BV39" i="22"/>
  <c r="CA44" i="22"/>
  <c r="BT73" i="22"/>
  <c r="BZ67" i="22"/>
  <c r="BY18" i="22"/>
  <c r="BW48" i="22"/>
  <c r="BU70" i="22"/>
  <c r="BU57" i="22"/>
  <c r="CC20" i="22"/>
  <c r="CC45" i="22"/>
  <c r="BU28" i="22"/>
  <c r="BZ63" i="22"/>
  <c r="BY48" i="22"/>
  <c r="CB57" i="22"/>
  <c r="CB30" i="22"/>
  <c r="CC37" i="22"/>
  <c r="BV51" i="22"/>
  <c r="BV29" i="22"/>
  <c r="BT23" i="22"/>
  <c r="BW47" i="22"/>
  <c r="BZ66" i="22"/>
  <c r="CA69" i="22"/>
  <c r="CB23" i="22"/>
  <c r="CB35" i="22"/>
  <c r="CC40" i="22"/>
  <c r="CC42" i="22"/>
  <c r="BT68" i="22"/>
  <c r="CA39" i="22"/>
  <c r="CC54" i="22"/>
  <c r="CA49" i="22"/>
  <c r="BX32" i="22"/>
  <c r="BU31" i="22"/>
  <c r="BV37" i="22"/>
  <c r="BT37" i="22"/>
  <c r="CC41" i="22"/>
  <c r="BT38" i="22"/>
  <c r="CB60" i="22"/>
  <c r="BV57" i="22"/>
  <c r="CA28" i="22"/>
  <c r="BT51" i="22"/>
  <c r="BU51" i="22"/>
  <c r="BZ46" i="22"/>
  <c r="BY72" i="22"/>
  <c r="BU59" i="22"/>
  <c r="BY53" i="22"/>
  <c r="BW32" i="22"/>
  <c r="BX68" i="22"/>
  <c r="BU64" i="22"/>
  <c r="CB49" i="22"/>
  <c r="BX27" i="22"/>
  <c r="BT60" i="22"/>
  <c r="BX43" i="22"/>
  <c r="BV63" i="22"/>
  <c r="CC35" i="22"/>
  <c r="BT25" i="22"/>
  <c r="BW73" i="22"/>
  <c r="CB67" i="22"/>
  <c r="CB47" i="22"/>
  <c r="BX42" i="22"/>
  <c r="CC39" i="22"/>
  <c r="BZ62" i="22"/>
  <c r="CC27" i="22"/>
  <c r="BW65" i="22"/>
  <c r="CA37" i="22"/>
  <c r="BV30" i="22"/>
  <c r="BT62" i="22"/>
  <c r="BT64" i="22"/>
  <c r="BV64" i="22"/>
  <c r="BY71" i="22"/>
  <c r="BZ31" i="22"/>
  <c r="BV27" i="22"/>
  <c r="CB19" i="22"/>
  <c r="CA56" i="22"/>
  <c r="BT66" i="22"/>
  <c r="BV40" i="22"/>
  <c r="BW25" i="22"/>
  <c r="BW39" i="22"/>
  <c r="BZ73" i="22"/>
  <c r="BU50" i="22"/>
  <c r="BW63" i="22"/>
  <c r="BZ28" i="22"/>
  <c r="BZ45" i="22"/>
  <c r="BV38" i="22"/>
  <c r="BT34" i="22"/>
  <c r="BZ54" i="22"/>
  <c r="BX60" i="22"/>
  <c r="BV60" i="22"/>
  <c r="CC64" i="22"/>
  <c r="CA33" i="22"/>
  <c r="CB44" i="22"/>
  <c r="CA46" i="22"/>
  <c r="BU54" i="22"/>
  <c r="BV43" i="22"/>
  <c r="CA72" i="22"/>
  <c r="BU46" i="22"/>
  <c r="CA64" i="22"/>
  <c r="BU43" i="22"/>
  <c r="BY30" i="22"/>
  <c r="BW24" i="22"/>
  <c r="CC70" i="22"/>
  <c r="CB36" i="22"/>
  <c r="BY31" i="22"/>
  <c r="BX58" i="22"/>
  <c r="BX23" i="22"/>
  <c r="BZ33" i="22"/>
  <c r="BY26" i="22"/>
  <c r="BV36" i="22"/>
  <c r="CB66" i="22"/>
  <c r="BV65" i="22"/>
  <c r="BV66" i="22"/>
  <c r="BT27" i="22"/>
  <c r="BU52" i="22"/>
  <c r="BY37" i="22"/>
  <c r="BW49" i="22"/>
  <c r="BW30" i="22"/>
  <c r="CC61" i="22"/>
  <c r="BV59" i="22"/>
  <c r="CA53" i="22"/>
  <c r="CC34" i="22"/>
  <c r="CD25" i="22" l="1"/>
  <c r="CD22" i="22"/>
  <c r="CD21" i="22"/>
  <c r="CD33" i="22"/>
  <c r="CD28" i="22"/>
  <c r="CD31" i="22"/>
  <c r="CD32" i="22"/>
  <c r="CD30" i="22"/>
  <c r="CD24" i="22"/>
  <c r="CD35" i="22"/>
  <c r="CD29" i="22"/>
  <c r="CD20" i="22"/>
  <c r="CD34" i="22"/>
  <c r="CD18" i="22"/>
  <c r="CD27" i="22"/>
  <c r="CD19" i="22"/>
  <c r="CD26" i="22"/>
  <c r="CE27" i="22" l="1"/>
  <c r="CE19" i="22"/>
  <c r="CE28" i="22"/>
  <c r="CE26" i="22"/>
  <c r="CE34" i="22"/>
  <c r="CE33" i="22"/>
  <c r="CE24" i="22"/>
  <c r="CE21" i="22"/>
  <c r="CE23" i="22"/>
  <c r="CE53" i="22"/>
  <c r="CE47" i="22"/>
  <c r="CE71" i="22"/>
  <c r="CE44" i="22"/>
  <c r="CE69" i="22"/>
  <c r="CE51" i="22"/>
  <c r="CE58" i="22"/>
  <c r="CE43" i="22"/>
  <c r="CE66" i="22"/>
  <c r="CE45" i="22"/>
  <c r="CE42" i="22"/>
  <c r="CE62" i="22"/>
  <c r="CE59" i="22"/>
  <c r="CE57" i="22"/>
  <c r="CE70" i="22"/>
  <c r="CE64" i="22"/>
  <c r="CE68" i="22"/>
  <c r="CE48" i="22"/>
  <c r="CE38" i="22"/>
  <c r="CE55" i="22"/>
  <c r="CE40" i="22"/>
  <c r="CE72" i="22"/>
  <c r="CE65" i="22"/>
  <c r="CE49" i="22"/>
  <c r="CE54" i="22"/>
  <c r="CE39" i="22"/>
  <c r="CE41" i="22"/>
  <c r="CE67" i="22"/>
  <c r="CE73" i="22"/>
  <c r="CE60" i="22"/>
  <c r="CE37" i="22"/>
  <c r="CE46" i="22"/>
  <c r="CE50" i="22"/>
  <c r="CE56" i="22"/>
  <c r="CE63" i="22"/>
  <c r="CE52" i="22"/>
  <c r="CE61" i="22"/>
  <c r="CE36" i="22"/>
  <c r="CE30" i="22"/>
  <c r="CE25" i="22"/>
  <c r="CE20" i="22"/>
  <c r="CE29" i="22"/>
  <c r="CE35" i="22"/>
  <c r="CE31" i="22"/>
  <c r="CE32" i="22"/>
  <c r="CE22" i="22"/>
  <c r="T136" i="8" l="1"/>
  <c r="AF129" i="12" s="1"/>
  <c r="AF7" i="12"/>
  <c r="FS14" i="9" l="1"/>
  <c r="FF14" i="9"/>
  <c r="AD7" i="12"/>
  <c r="AZ7" i="12" s="1"/>
  <c r="AH7" i="12" s="1"/>
  <c r="AC7" i="12"/>
  <c r="FD14" i="9" s="1"/>
  <c r="AD129" i="12"/>
  <c r="BA129" i="12" s="1"/>
  <c r="AC129" i="12"/>
  <c r="AI7" i="12" l="1"/>
  <c r="FJ14" i="11"/>
  <c r="AK7" i="12"/>
  <c r="CW14" i="11"/>
  <c r="CX120" i="11" s="1"/>
  <c r="EW14" i="11"/>
  <c r="EX15" i="11" s="1"/>
  <c r="DD14" i="9"/>
  <c r="FQ14" i="9"/>
  <c r="BA7" i="12"/>
  <c r="AR7" i="12" s="1"/>
  <c r="AW44" i="12" s="1"/>
  <c r="BH44" i="12" s="1"/>
  <c r="BI44" i="12" s="1"/>
  <c r="AW114" i="12"/>
  <c r="BH114" i="12" s="1"/>
  <c r="BI114" i="12" s="1"/>
  <c r="AW120" i="12"/>
  <c r="BH120" i="12" s="1"/>
  <c r="BI120" i="12" s="1"/>
  <c r="AW121" i="12"/>
  <c r="BH121" i="12" s="1"/>
  <c r="BI121" i="12" s="1"/>
  <c r="AW111" i="12"/>
  <c r="BH111" i="12" s="1"/>
  <c r="BI111" i="12" s="1"/>
  <c r="AW119" i="12"/>
  <c r="BH119" i="12" s="1"/>
  <c r="BI119" i="12" s="1"/>
  <c r="AW115" i="12"/>
  <c r="BH115" i="12" s="1"/>
  <c r="BI115" i="12" s="1"/>
  <c r="AW118" i="12"/>
  <c r="BH118" i="12" s="1"/>
  <c r="BI118" i="12" s="1"/>
  <c r="AW112" i="12"/>
  <c r="BH112" i="12" s="1"/>
  <c r="BI112" i="12" s="1"/>
  <c r="AW122" i="12"/>
  <c r="BH122" i="12" s="1"/>
  <c r="BI122" i="12" s="1"/>
  <c r="AW113" i="12"/>
  <c r="BH113" i="12" s="1"/>
  <c r="BI113" i="12" s="1"/>
  <c r="AW117" i="12"/>
  <c r="BH117" i="12" s="1"/>
  <c r="BI117" i="12" s="1"/>
  <c r="AW123" i="12"/>
  <c r="BH123" i="12" s="1"/>
  <c r="BI123" i="12" s="1"/>
  <c r="AW110" i="12"/>
  <c r="BH110" i="12" s="1"/>
  <c r="BI110" i="12" s="1"/>
  <c r="AW108" i="12"/>
  <c r="BH108" i="12" s="1"/>
  <c r="BI108" i="12" s="1"/>
  <c r="AW101" i="12"/>
  <c r="BH101" i="12" s="1"/>
  <c r="BI101" i="12" s="1"/>
  <c r="AW116" i="12"/>
  <c r="BH116" i="12" s="1"/>
  <c r="BI116" i="12" s="1"/>
  <c r="AW91" i="12"/>
  <c r="BH91" i="12" s="1"/>
  <c r="BI91" i="12" s="1"/>
  <c r="AW95" i="12"/>
  <c r="BH95" i="12" s="1"/>
  <c r="BI95" i="12" s="1"/>
  <c r="AW102" i="12"/>
  <c r="BH102" i="12" s="1"/>
  <c r="BI102" i="12" s="1"/>
  <c r="AZ129" i="12"/>
  <c r="AW83" i="12"/>
  <c r="BH83" i="12" s="1"/>
  <c r="BI83" i="12" s="1"/>
  <c r="AW51" i="12"/>
  <c r="BH51" i="12" s="1"/>
  <c r="BI51" i="12" s="1"/>
  <c r="AW76" i="12"/>
  <c r="BH76" i="12" s="1"/>
  <c r="BI76" i="12" s="1"/>
  <c r="AW59" i="12"/>
  <c r="BH59" i="12" s="1"/>
  <c r="BI59" i="12" s="1"/>
  <c r="AW54" i="12"/>
  <c r="BH54" i="12" s="1"/>
  <c r="BI54" i="12" s="1"/>
  <c r="AW106" i="12"/>
  <c r="BH106" i="12" s="1"/>
  <c r="BI106" i="12" s="1"/>
  <c r="AW56" i="12"/>
  <c r="BH56" i="12" s="1"/>
  <c r="BI56" i="12" s="1"/>
  <c r="AW94" i="12"/>
  <c r="BH94" i="12" s="1"/>
  <c r="BI94" i="12" s="1"/>
  <c r="AW74" i="12"/>
  <c r="BH74" i="12" s="1"/>
  <c r="BI74" i="12" s="1"/>
  <c r="AW92" i="12"/>
  <c r="BH92" i="12" s="1"/>
  <c r="BI92" i="12" s="1"/>
  <c r="AW99" i="12"/>
  <c r="BH99" i="12" s="1"/>
  <c r="BI99" i="12" s="1"/>
  <c r="AW57" i="12"/>
  <c r="BH57" i="12" s="1"/>
  <c r="BI57" i="12" s="1"/>
  <c r="AW97" i="12"/>
  <c r="BH97" i="12" s="1"/>
  <c r="BI97" i="12" s="1"/>
  <c r="AW78" i="12"/>
  <c r="BH78" i="12" s="1"/>
  <c r="BI78" i="12" s="1"/>
  <c r="AW69" i="12"/>
  <c r="BH69" i="12" s="1"/>
  <c r="BI69" i="12" s="1"/>
  <c r="AW96" i="12"/>
  <c r="BH96" i="12" s="1"/>
  <c r="BI96" i="12" s="1"/>
  <c r="AW82" i="12"/>
  <c r="BH82" i="12" s="1"/>
  <c r="BI82" i="12" s="1"/>
  <c r="AW88" i="12"/>
  <c r="BH88" i="12" s="1"/>
  <c r="BI88" i="12" s="1"/>
  <c r="AW60" i="12"/>
  <c r="BH60" i="12" s="1"/>
  <c r="BI60" i="12" s="1"/>
  <c r="AW105" i="12"/>
  <c r="BH105" i="12" s="1"/>
  <c r="BI105" i="12" s="1"/>
  <c r="AW71" i="12"/>
  <c r="BH71" i="12" s="1"/>
  <c r="BI71" i="12" s="1"/>
  <c r="AW48" i="12"/>
  <c r="BH48" i="12" s="1"/>
  <c r="BI48" i="12" s="1"/>
  <c r="AW70" i="12"/>
  <c r="BH70" i="12" s="1"/>
  <c r="BI70" i="12" s="1"/>
  <c r="AW55" i="12"/>
  <c r="BH55" i="12" s="1"/>
  <c r="BI55" i="12" s="1"/>
  <c r="AW90" i="12"/>
  <c r="BH90" i="12" s="1"/>
  <c r="BI90" i="12" s="1"/>
  <c r="AW73" i="12"/>
  <c r="BH73" i="12" s="1"/>
  <c r="BI73" i="12" s="1"/>
  <c r="AW61" i="12"/>
  <c r="BH61" i="12" s="1"/>
  <c r="BI61" i="12" s="1"/>
  <c r="AW53" i="12"/>
  <c r="BH53" i="12" s="1"/>
  <c r="BI53" i="12" s="1"/>
  <c r="AW49" i="12"/>
  <c r="BH49" i="12" s="1"/>
  <c r="BI49" i="12" s="1"/>
  <c r="AW68" i="12"/>
  <c r="BH68" i="12" s="1"/>
  <c r="BI68" i="12" s="1"/>
  <c r="AW45" i="12"/>
  <c r="BH45" i="12" s="1"/>
  <c r="BI45" i="12" s="1"/>
  <c r="AW79" i="12"/>
  <c r="BH79" i="12" s="1"/>
  <c r="BI79" i="12" s="1"/>
  <c r="AW58" i="12"/>
  <c r="BH58" i="12" s="1"/>
  <c r="BI58" i="12" s="1"/>
  <c r="AW80" i="12"/>
  <c r="BH80" i="12" s="1"/>
  <c r="BI80" i="12" s="1"/>
  <c r="AW52" i="12"/>
  <c r="BH52" i="12" s="1"/>
  <c r="BI52" i="12" s="1"/>
  <c r="AW104" i="12"/>
  <c r="BH104" i="12" s="1"/>
  <c r="BI104" i="12" s="1"/>
  <c r="AW84" i="12"/>
  <c r="BH84" i="12" s="1"/>
  <c r="BI84" i="12" s="1"/>
  <c r="AW65" i="12"/>
  <c r="BH65" i="12" s="1"/>
  <c r="BI65" i="12" s="1"/>
  <c r="AW103" i="12"/>
  <c r="BH103" i="12" s="1"/>
  <c r="BI103" i="12" s="1"/>
  <c r="AW62" i="12"/>
  <c r="BH62" i="12" s="1"/>
  <c r="BI62" i="12" s="1"/>
  <c r="AW63" i="12"/>
  <c r="BH63" i="12" s="1"/>
  <c r="BI63" i="12" s="1"/>
  <c r="AW86" i="12"/>
  <c r="BH86" i="12" s="1"/>
  <c r="BI86" i="12" s="1"/>
  <c r="AW66" i="12"/>
  <c r="BH66" i="12" s="1"/>
  <c r="BI66" i="12" s="1"/>
  <c r="AW85" i="12"/>
  <c r="BH85" i="12" s="1"/>
  <c r="BI85" i="12" s="1"/>
  <c r="AW72" i="12"/>
  <c r="BH72" i="12" s="1"/>
  <c r="BI72" i="12" s="1"/>
  <c r="AW87" i="12"/>
  <c r="BH87" i="12" s="1"/>
  <c r="BI87" i="12" s="1"/>
  <c r="AW77" i="12"/>
  <c r="BH77" i="12" s="1"/>
  <c r="BI77" i="12" s="1"/>
  <c r="AW93" i="12"/>
  <c r="BH93" i="12" s="1"/>
  <c r="BI93" i="12" s="1"/>
  <c r="AW89" i="12"/>
  <c r="BH89" i="12" s="1"/>
  <c r="BI89" i="12" s="1"/>
  <c r="AW98" i="12"/>
  <c r="BH98" i="12" s="1"/>
  <c r="BI98" i="12" s="1"/>
  <c r="AW107" i="12"/>
  <c r="BH107" i="12" s="1"/>
  <c r="BI107" i="12" s="1"/>
  <c r="AW64" i="12"/>
  <c r="BH64" i="12" s="1"/>
  <c r="BI64" i="12" s="1"/>
  <c r="AW67" i="12"/>
  <c r="BH67" i="12" s="1"/>
  <c r="BI67" i="12" s="1"/>
  <c r="AW100" i="12"/>
  <c r="BH100" i="12" s="1"/>
  <c r="BI100" i="12" s="1"/>
  <c r="AW109" i="12"/>
  <c r="BH109" i="12" s="1"/>
  <c r="BI109" i="12" s="1"/>
  <c r="AW50" i="12"/>
  <c r="BH50" i="12" s="1"/>
  <c r="BI50" i="12" s="1"/>
  <c r="AW81" i="12"/>
  <c r="BH81" i="12" s="1"/>
  <c r="BI81" i="12" s="1"/>
  <c r="AW75" i="12"/>
  <c r="BH75" i="12" s="1"/>
  <c r="BI75" i="12" s="1"/>
  <c r="AL10" i="12" l="1"/>
  <c r="AL9" i="12"/>
  <c r="AL11" i="12"/>
  <c r="DH14" i="9"/>
  <c r="AW46" i="12"/>
  <c r="BH46" i="12" s="1"/>
  <c r="BI46" i="12" s="1"/>
  <c r="AW43" i="12"/>
  <c r="BH43" i="12" s="1"/>
  <c r="BI43" i="12" s="1"/>
  <c r="AW47" i="12"/>
  <c r="BH47" i="12" s="1"/>
  <c r="BI47" i="12" s="1"/>
  <c r="BJ47" i="12" s="1"/>
  <c r="AJ45" i="12"/>
  <c r="AJ38" i="12"/>
  <c r="AJ44" i="12"/>
  <c r="AJ42" i="12"/>
  <c r="AJ39" i="12"/>
  <c r="AJ40" i="12"/>
  <c r="AJ36" i="12"/>
  <c r="AJ43" i="12"/>
  <c r="AJ41" i="12"/>
  <c r="AW30" i="12"/>
  <c r="BH30" i="12" s="1"/>
  <c r="BI30" i="12" s="1"/>
  <c r="AW14" i="12"/>
  <c r="BH14" i="12" s="1"/>
  <c r="BI14" i="12" s="1"/>
  <c r="AL15" i="12"/>
  <c r="AL14" i="12"/>
  <c r="AL12" i="12"/>
  <c r="AL13" i="12"/>
  <c r="AL22" i="12"/>
  <c r="AL23" i="12"/>
  <c r="AL36" i="12"/>
  <c r="AL24" i="12"/>
  <c r="AJ33" i="12"/>
  <c r="AJ35" i="12"/>
  <c r="AJ34" i="12"/>
  <c r="AJ37" i="12"/>
  <c r="AW42" i="12"/>
  <c r="BH42" i="12" s="1"/>
  <c r="BI42" i="12" s="1"/>
  <c r="BK42" i="12" s="1"/>
  <c r="AW28" i="12"/>
  <c r="BH28" i="12" s="1"/>
  <c r="BI28" i="12" s="1"/>
  <c r="BK28" i="12" s="1"/>
  <c r="AW41" i="12"/>
  <c r="BH41" i="12" s="1"/>
  <c r="BI41" i="12" s="1"/>
  <c r="AW40" i="12"/>
  <c r="BH40" i="12" s="1"/>
  <c r="BI40" i="12" s="1"/>
  <c r="AW39" i="12"/>
  <c r="BH39" i="12" s="1"/>
  <c r="BI39" i="12" s="1"/>
  <c r="BK39" i="12" s="1"/>
  <c r="AW35" i="12"/>
  <c r="BH35" i="12" s="1"/>
  <c r="BI35" i="12" s="1"/>
  <c r="BJ35" i="12" s="1"/>
  <c r="AW29" i="12"/>
  <c r="BH29" i="12" s="1"/>
  <c r="BI29" i="12" s="1"/>
  <c r="BK29" i="12" s="1"/>
  <c r="AW33" i="12"/>
  <c r="BH33" i="12" s="1"/>
  <c r="BI33" i="12" s="1"/>
  <c r="BJ33" i="12" s="1"/>
  <c r="AW37" i="12"/>
  <c r="BH37" i="12" s="1"/>
  <c r="BI37" i="12" s="1"/>
  <c r="BJ37" i="12" s="1"/>
  <c r="AW36" i="12"/>
  <c r="BH36" i="12" s="1"/>
  <c r="BI36" i="12" s="1"/>
  <c r="BK36" i="12" s="1"/>
  <c r="AW32" i="12"/>
  <c r="BH32" i="12" s="1"/>
  <c r="BI32" i="12" s="1"/>
  <c r="BJ32" i="12" s="1"/>
  <c r="AW38" i="12"/>
  <c r="BH38" i="12" s="1"/>
  <c r="BI38" i="12" s="1"/>
  <c r="AW31" i="12"/>
  <c r="BH31" i="12" s="1"/>
  <c r="BI31" i="12" s="1"/>
  <c r="BK31" i="12" s="1"/>
  <c r="AW34" i="12"/>
  <c r="BH34" i="12" s="1"/>
  <c r="BI34" i="12" s="1"/>
  <c r="BJ34" i="12" s="1"/>
  <c r="AW27" i="12"/>
  <c r="BH27" i="12" s="1"/>
  <c r="BI27" i="12" s="1"/>
  <c r="AW24" i="12"/>
  <c r="BH24" i="12" s="1"/>
  <c r="BI24" i="12" s="1"/>
  <c r="AW26" i="12"/>
  <c r="BH26" i="12" s="1"/>
  <c r="BI26" i="12" s="1"/>
  <c r="AW25" i="12"/>
  <c r="BH25" i="12" s="1"/>
  <c r="BI25" i="12" s="1"/>
  <c r="AL19" i="12"/>
  <c r="AL20" i="12"/>
  <c r="AL21" i="12"/>
  <c r="AL16" i="12"/>
  <c r="AJ25" i="12"/>
  <c r="AJ28" i="12"/>
  <c r="AJ26" i="12"/>
  <c r="AJ29" i="12"/>
  <c r="AJ27" i="12"/>
  <c r="AJ32" i="12"/>
  <c r="AJ31" i="12"/>
  <c r="AJ23" i="12"/>
  <c r="AJ30" i="12"/>
  <c r="AJ22" i="12"/>
  <c r="AJ24" i="12"/>
  <c r="AL7" i="12"/>
  <c r="AL8" i="12"/>
  <c r="FK123" i="11"/>
  <c r="FK112" i="11"/>
  <c r="FK57" i="11"/>
  <c r="FK121" i="11"/>
  <c r="FK122" i="11"/>
  <c r="FK72" i="11"/>
  <c r="FK56" i="11"/>
  <c r="FK94" i="11"/>
  <c r="FK87" i="11"/>
  <c r="FK81" i="11"/>
  <c r="FK125" i="11"/>
  <c r="FK109" i="11"/>
  <c r="FK50" i="11"/>
  <c r="FK115" i="11"/>
  <c r="FK58" i="11"/>
  <c r="FK127" i="11"/>
  <c r="FK108" i="11"/>
  <c r="FK28" i="11"/>
  <c r="FK99" i="11"/>
  <c r="FK53" i="11"/>
  <c r="FK80" i="11"/>
  <c r="FK139" i="11"/>
  <c r="FK67" i="11"/>
  <c r="FK76" i="11"/>
  <c r="FK106" i="11"/>
  <c r="FK62" i="11"/>
  <c r="FK85" i="11"/>
  <c r="FK29" i="11"/>
  <c r="FK34" i="11"/>
  <c r="FK102" i="11"/>
  <c r="FK37" i="11"/>
  <c r="FK113" i="11"/>
  <c r="FK66" i="11"/>
  <c r="FK107" i="11"/>
  <c r="FK47" i="11"/>
  <c r="FK140" i="11"/>
  <c r="FK82" i="11"/>
  <c r="FK136" i="11"/>
  <c r="FK143" i="11"/>
  <c r="FK137" i="11"/>
  <c r="FK59" i="11"/>
  <c r="FK110" i="11"/>
  <c r="FK131" i="11"/>
  <c r="FK70" i="11"/>
  <c r="FK133" i="11"/>
  <c r="FK22" i="11"/>
  <c r="FK30" i="11"/>
  <c r="FK16" i="11"/>
  <c r="FK14" i="11"/>
  <c r="FK116" i="11"/>
  <c r="FK31" i="11"/>
  <c r="FK105" i="11"/>
  <c r="FK119" i="11"/>
  <c r="FK38" i="11"/>
  <c r="FK129" i="11"/>
  <c r="FK36" i="11"/>
  <c r="FK63" i="11"/>
  <c r="FK92" i="11"/>
  <c r="FK79" i="11"/>
  <c r="FK26" i="11"/>
  <c r="FK138" i="11"/>
  <c r="FK24" i="11"/>
  <c r="FK60" i="11"/>
  <c r="FK27" i="11"/>
  <c r="FK19" i="11"/>
  <c r="FK44" i="11"/>
  <c r="FK98" i="11"/>
  <c r="FK20" i="11"/>
  <c r="FK90" i="11"/>
  <c r="FK84" i="11"/>
  <c r="FK61" i="11"/>
  <c r="FK77" i="11"/>
  <c r="FK132" i="11"/>
  <c r="FK120" i="11"/>
  <c r="FK33" i="11"/>
  <c r="FK111" i="11"/>
  <c r="FK52" i="11"/>
  <c r="FK55" i="11"/>
  <c r="FK51" i="11"/>
  <c r="FK86" i="11"/>
  <c r="FK118" i="11"/>
  <c r="FK32" i="11"/>
  <c r="FK40" i="11"/>
  <c r="FK93" i="11"/>
  <c r="FK126" i="11"/>
  <c r="FK17" i="11"/>
  <c r="FK69" i="11"/>
  <c r="FK128" i="11"/>
  <c r="FK124" i="11"/>
  <c r="FK64" i="11"/>
  <c r="FK103" i="11"/>
  <c r="FK42" i="11"/>
  <c r="FK78" i="11"/>
  <c r="FK23" i="11"/>
  <c r="FK96" i="11"/>
  <c r="FK88" i="11"/>
  <c r="FK91" i="11"/>
  <c r="FK54" i="11"/>
  <c r="FK97" i="11"/>
  <c r="FK18" i="11"/>
  <c r="FK41" i="11"/>
  <c r="FK21" i="11"/>
  <c r="FK117" i="11"/>
  <c r="FK39" i="11"/>
  <c r="FK68" i="11"/>
  <c r="FK130" i="11"/>
  <c r="FK89" i="11"/>
  <c r="FK45" i="11"/>
  <c r="FK43" i="11"/>
  <c r="FK73" i="11"/>
  <c r="FK71" i="11"/>
  <c r="FK134" i="11"/>
  <c r="FK141" i="11"/>
  <c r="FK25" i="11"/>
  <c r="FK35" i="11"/>
  <c r="FK49" i="11"/>
  <c r="FK95" i="11"/>
  <c r="FK101" i="11"/>
  <c r="FK104" i="11"/>
  <c r="FK75" i="11"/>
  <c r="FK135" i="11"/>
  <c r="FK46" i="11"/>
  <c r="FK65" i="11"/>
  <c r="FK142" i="11"/>
  <c r="FK100" i="11"/>
  <c r="FK48" i="11"/>
  <c r="FK74" i="11"/>
  <c r="FK114" i="11"/>
  <c r="FK83" i="11"/>
  <c r="AU7" i="12"/>
  <c r="AS7" i="12"/>
  <c r="AJ7" i="12"/>
  <c r="AJ19" i="12"/>
  <c r="AJ16" i="12"/>
  <c r="AJ15" i="12"/>
  <c r="AL18" i="12"/>
  <c r="AL17" i="12"/>
  <c r="FH14" i="9"/>
  <c r="FI79" i="9" s="1"/>
  <c r="CX28" i="11"/>
  <c r="CX36" i="11"/>
  <c r="CX116" i="11"/>
  <c r="CX99" i="11"/>
  <c r="CX114" i="11"/>
  <c r="CX83" i="11"/>
  <c r="CX53" i="11"/>
  <c r="CX56" i="11"/>
  <c r="CX85" i="11"/>
  <c r="CX78" i="11"/>
  <c r="CX66" i="11"/>
  <c r="CX104" i="11"/>
  <c r="CX30" i="11"/>
  <c r="CX61" i="11"/>
  <c r="CX15" i="11"/>
  <c r="CX125" i="11"/>
  <c r="CX110" i="11"/>
  <c r="CX75" i="11"/>
  <c r="CX16" i="11"/>
  <c r="CX25" i="11"/>
  <c r="CX71" i="11"/>
  <c r="CX126" i="11"/>
  <c r="CX38" i="11"/>
  <c r="CX27" i="11"/>
  <c r="CX103" i="11"/>
  <c r="CX77" i="11"/>
  <c r="CX14" i="11"/>
  <c r="CX140" i="11"/>
  <c r="CX57" i="11"/>
  <c r="CX119" i="11"/>
  <c r="CX111" i="11"/>
  <c r="CX73" i="11"/>
  <c r="CX50" i="11"/>
  <c r="CX101" i="11"/>
  <c r="CX106" i="11"/>
  <c r="CX124" i="11"/>
  <c r="CX35" i="11"/>
  <c r="CX121" i="11"/>
  <c r="CX17" i="11"/>
  <c r="CX142" i="11"/>
  <c r="CX26" i="11"/>
  <c r="CX100" i="11"/>
  <c r="CX93" i="11"/>
  <c r="CX84" i="11"/>
  <c r="CX60" i="11"/>
  <c r="CX105" i="11"/>
  <c r="CX91" i="11"/>
  <c r="CX64" i="11"/>
  <c r="CX33" i="11"/>
  <c r="CX22" i="11"/>
  <c r="CX39" i="11"/>
  <c r="CX117" i="11"/>
  <c r="CX95" i="11"/>
  <c r="CX86" i="11"/>
  <c r="CX129" i="11"/>
  <c r="CX37" i="11"/>
  <c r="CX88" i="11"/>
  <c r="CX54" i="11"/>
  <c r="CX98" i="11"/>
  <c r="CX112" i="11"/>
  <c r="CX63" i="11"/>
  <c r="CX51" i="11"/>
  <c r="CX115" i="11"/>
  <c r="CX107" i="11"/>
  <c r="CX24" i="11"/>
  <c r="CX135" i="11"/>
  <c r="CX58" i="11"/>
  <c r="CX127" i="11"/>
  <c r="CX20" i="11"/>
  <c r="CX128" i="11"/>
  <c r="CX130" i="11"/>
  <c r="CX34" i="11"/>
  <c r="CX48" i="11"/>
  <c r="CX40" i="11"/>
  <c r="CX92" i="11"/>
  <c r="CX102" i="11"/>
  <c r="CX90" i="11"/>
  <c r="CX52" i="11"/>
  <c r="CX18" i="11"/>
  <c r="CX97" i="11"/>
  <c r="CX132" i="11"/>
  <c r="CX94" i="11"/>
  <c r="CX72" i="11"/>
  <c r="CX31" i="11"/>
  <c r="CX59" i="11"/>
  <c r="CX70" i="11"/>
  <c r="CX139" i="11"/>
  <c r="CX82" i="11"/>
  <c r="CX122" i="11"/>
  <c r="CX47" i="11"/>
  <c r="CX76" i="11"/>
  <c r="CX131" i="11"/>
  <c r="CX41" i="11"/>
  <c r="CX65" i="11"/>
  <c r="CX21" i="11"/>
  <c r="CX96" i="11"/>
  <c r="CX80" i="11"/>
  <c r="CX138" i="11"/>
  <c r="CX118" i="11"/>
  <c r="CX123" i="11"/>
  <c r="CX46" i="11"/>
  <c r="CX44" i="11"/>
  <c r="CX141" i="11"/>
  <c r="CX55" i="11"/>
  <c r="CX68" i="11"/>
  <c r="CX81" i="11"/>
  <c r="CX79" i="11"/>
  <c r="CX62" i="11"/>
  <c r="CX109" i="11"/>
  <c r="CX137" i="11"/>
  <c r="CX45" i="11"/>
  <c r="CX133" i="11"/>
  <c r="CX43" i="11"/>
  <c r="CX74" i="11"/>
  <c r="CX29" i="11"/>
  <c r="CX67" i="11"/>
  <c r="CX69" i="11"/>
  <c r="CX49" i="11"/>
  <c r="CX136" i="11"/>
  <c r="CX143" i="11"/>
  <c r="CX89" i="11"/>
  <c r="CX134" i="11"/>
  <c r="CX113" i="11"/>
  <c r="CX108" i="11"/>
  <c r="CX23" i="11"/>
  <c r="CX42" i="11"/>
  <c r="CX32" i="11"/>
  <c r="CX87" i="11"/>
  <c r="CX19" i="11"/>
  <c r="EX14" i="11"/>
  <c r="BC14" i="12"/>
  <c r="AW19" i="12"/>
  <c r="BH19" i="12" s="1"/>
  <c r="BI19" i="12" s="1"/>
  <c r="AW21" i="12"/>
  <c r="BH21" i="12" s="1"/>
  <c r="BI21" i="12" s="1"/>
  <c r="AW18" i="12"/>
  <c r="BH18" i="12" s="1"/>
  <c r="BI18" i="12" s="1"/>
  <c r="AW23" i="12"/>
  <c r="BH23" i="12" s="1"/>
  <c r="BI23" i="12" s="1"/>
  <c r="AW22" i="12"/>
  <c r="BH22" i="12" s="1"/>
  <c r="BI22" i="12" s="1"/>
  <c r="AW20" i="12"/>
  <c r="BH20" i="12" s="1"/>
  <c r="BI20" i="12" s="1"/>
  <c r="AW17" i="12"/>
  <c r="BH17" i="12" s="1"/>
  <c r="BI17" i="12" s="1"/>
  <c r="AW8" i="12"/>
  <c r="BH8" i="12" s="1"/>
  <c r="BI8" i="12" s="1"/>
  <c r="BJ8" i="12" s="1"/>
  <c r="AW16" i="12"/>
  <c r="BH16" i="12" s="1"/>
  <c r="BI16" i="12" s="1"/>
  <c r="AW10" i="12"/>
  <c r="BH10" i="12" s="1"/>
  <c r="BI10" i="12" s="1"/>
  <c r="BJ10" i="12" s="1"/>
  <c r="AW9" i="12"/>
  <c r="BH9" i="12" s="1"/>
  <c r="BI9" i="12" s="1"/>
  <c r="BJ9" i="12" s="1"/>
  <c r="AW7" i="12"/>
  <c r="BH7" i="12" s="1"/>
  <c r="BI7" i="12" s="1"/>
  <c r="AW12" i="12"/>
  <c r="BH12" i="12" s="1"/>
  <c r="BI12" i="12" s="1"/>
  <c r="AW13" i="12"/>
  <c r="BH13" i="12" s="1"/>
  <c r="BI13" i="12" s="1"/>
  <c r="AW15" i="12"/>
  <c r="BH15" i="12" s="1"/>
  <c r="BI15" i="12" s="1"/>
  <c r="AW11" i="12"/>
  <c r="BH11" i="12" s="1"/>
  <c r="BI11" i="12" s="1"/>
  <c r="FU14" i="9"/>
  <c r="BJ118" i="12"/>
  <c r="BK118" i="12"/>
  <c r="BJ108" i="12"/>
  <c r="BK108" i="12"/>
  <c r="BK115" i="12"/>
  <c r="BJ115" i="12"/>
  <c r="BK101" i="12"/>
  <c r="BJ101" i="12"/>
  <c r="BK110" i="12"/>
  <c r="BJ110" i="12"/>
  <c r="BK119" i="12"/>
  <c r="BJ119" i="12"/>
  <c r="BJ123" i="12"/>
  <c r="BK123" i="12"/>
  <c r="BK111" i="12"/>
  <c r="BJ111" i="12"/>
  <c r="BK112" i="12"/>
  <c r="BJ112" i="12"/>
  <c r="BK102" i="12"/>
  <c r="BJ102" i="12"/>
  <c r="BJ117" i="12"/>
  <c r="BK117" i="12"/>
  <c r="BJ121" i="12"/>
  <c r="BK121" i="12"/>
  <c r="BJ95" i="12"/>
  <c r="BK95" i="12"/>
  <c r="BJ113" i="12"/>
  <c r="BK113" i="12"/>
  <c r="BJ120" i="12"/>
  <c r="BK120" i="12"/>
  <c r="BK116" i="12"/>
  <c r="BJ116" i="12"/>
  <c r="BK91" i="12"/>
  <c r="BJ91" i="12"/>
  <c r="BJ122" i="12"/>
  <c r="BK122" i="12"/>
  <c r="BK114" i="12"/>
  <c r="BJ114" i="12"/>
  <c r="BK38" i="12"/>
  <c r="BJ38" i="12"/>
  <c r="BK43" i="12"/>
  <c r="BJ43" i="12"/>
  <c r="BK35" i="12"/>
  <c r="BJ30" i="12"/>
  <c r="BK30" i="12"/>
  <c r="BK40" i="12"/>
  <c r="BJ40" i="12"/>
  <c r="BK79" i="12"/>
  <c r="BJ79" i="12"/>
  <c r="BK109" i="12"/>
  <c r="BJ109" i="12"/>
  <c r="BK77" i="12"/>
  <c r="BJ77" i="12"/>
  <c r="BK103" i="12"/>
  <c r="BJ103" i="12"/>
  <c r="BK45" i="12"/>
  <c r="BJ45" i="12"/>
  <c r="BJ41" i="12"/>
  <c r="BK41" i="12"/>
  <c r="BK82" i="12"/>
  <c r="BJ82" i="12"/>
  <c r="BK99" i="12"/>
  <c r="BJ99" i="12"/>
  <c r="BK54" i="12"/>
  <c r="BJ54" i="12"/>
  <c r="BK50" i="12"/>
  <c r="BJ50" i="12"/>
  <c r="BJ90" i="12"/>
  <c r="BK90" i="12"/>
  <c r="BJ100" i="12"/>
  <c r="BK100" i="12"/>
  <c r="BK87" i="12"/>
  <c r="BJ87" i="12"/>
  <c r="BK65" i="12"/>
  <c r="BJ65" i="12"/>
  <c r="BK68" i="12"/>
  <c r="BJ68" i="12"/>
  <c r="BK55" i="12"/>
  <c r="BJ55" i="12"/>
  <c r="BJ96" i="12"/>
  <c r="BK96" i="12"/>
  <c r="BJ92" i="12"/>
  <c r="BK92" i="12"/>
  <c r="BJ59" i="12"/>
  <c r="BK59" i="12"/>
  <c r="BJ88" i="12"/>
  <c r="BK88" i="12"/>
  <c r="BJ67" i="12"/>
  <c r="BK67" i="12"/>
  <c r="BK72" i="12"/>
  <c r="BJ72" i="12"/>
  <c r="BJ84" i="12"/>
  <c r="BK84" i="12"/>
  <c r="BJ49" i="12"/>
  <c r="BK49" i="12"/>
  <c r="BJ70" i="12"/>
  <c r="BK70" i="12"/>
  <c r="BJ69" i="12"/>
  <c r="BK69" i="12"/>
  <c r="BJ74" i="12"/>
  <c r="BK74" i="12"/>
  <c r="BJ57" i="12"/>
  <c r="BK57" i="12"/>
  <c r="BK64" i="12"/>
  <c r="BJ64" i="12"/>
  <c r="BK85" i="12"/>
  <c r="BJ85" i="12"/>
  <c r="BK104" i="12"/>
  <c r="BJ104" i="12"/>
  <c r="BJ48" i="12"/>
  <c r="BK48" i="12"/>
  <c r="BJ78" i="12"/>
  <c r="BK78" i="12"/>
  <c r="BJ94" i="12"/>
  <c r="BK94" i="12"/>
  <c r="BK76" i="12"/>
  <c r="BJ76" i="12"/>
  <c r="BK93" i="12"/>
  <c r="BJ93" i="12"/>
  <c r="BJ75" i="12"/>
  <c r="BK75" i="12"/>
  <c r="BJ107" i="12"/>
  <c r="BK107" i="12"/>
  <c r="BJ66" i="12"/>
  <c r="BK66" i="12"/>
  <c r="BK52" i="12"/>
  <c r="BJ52" i="12"/>
  <c r="BK53" i="12"/>
  <c r="BJ53" i="12"/>
  <c r="BK71" i="12"/>
  <c r="BJ71" i="12"/>
  <c r="BJ56" i="12"/>
  <c r="BK56" i="12"/>
  <c r="BJ51" i="12"/>
  <c r="BK51" i="12"/>
  <c r="BK62" i="12"/>
  <c r="BJ62" i="12"/>
  <c r="BK81" i="12"/>
  <c r="BJ81" i="12"/>
  <c r="BJ98" i="12"/>
  <c r="BK98" i="12"/>
  <c r="BJ86" i="12"/>
  <c r="BK86" i="12"/>
  <c r="BJ80" i="12"/>
  <c r="BK80" i="12"/>
  <c r="BK61" i="12"/>
  <c r="BJ61" i="12"/>
  <c r="BK105" i="12"/>
  <c r="BJ105" i="12"/>
  <c r="BJ97" i="12"/>
  <c r="BK97" i="12"/>
  <c r="BK106" i="12"/>
  <c r="BJ106" i="12"/>
  <c r="BK83" i="12"/>
  <c r="BJ83" i="12"/>
  <c r="BK44" i="12"/>
  <c r="BJ44" i="12"/>
  <c r="BK89" i="12"/>
  <c r="BJ89" i="12"/>
  <c r="BK63" i="12"/>
  <c r="BJ63" i="12"/>
  <c r="BJ58" i="12"/>
  <c r="BK58" i="12"/>
  <c r="BJ73" i="12"/>
  <c r="BK73" i="12"/>
  <c r="BJ60" i="12"/>
  <c r="BK60" i="12"/>
  <c r="DI120" i="9"/>
  <c r="DI150" i="9"/>
  <c r="DI106" i="9"/>
  <c r="DI126" i="9"/>
  <c r="DI99" i="9"/>
  <c r="DI81" i="9"/>
  <c r="DI21" i="9"/>
  <c r="DI33" i="9"/>
  <c r="DI96" i="9"/>
  <c r="DI94" i="9"/>
  <c r="DI47" i="9"/>
  <c r="DI45" i="9"/>
  <c r="DI59" i="9"/>
  <c r="DI125" i="9"/>
  <c r="DI83" i="9"/>
  <c r="DI90" i="9"/>
  <c r="DI160" i="9"/>
  <c r="DI22" i="9"/>
  <c r="DI27" i="9"/>
  <c r="DI151" i="9"/>
  <c r="DI109" i="9"/>
  <c r="DI129" i="9"/>
  <c r="DI144" i="9"/>
  <c r="DI102" i="9"/>
  <c r="DI139" i="9"/>
  <c r="DI73" i="9"/>
  <c r="DI18" i="9"/>
  <c r="DI64" i="9"/>
  <c r="DI104" i="9"/>
  <c r="DI88" i="9"/>
  <c r="DI60" i="9"/>
  <c r="DI95" i="9"/>
  <c r="DI118" i="9"/>
  <c r="DI56" i="9"/>
  <c r="DI127" i="9"/>
  <c r="DI32" i="9"/>
  <c r="DI35" i="9"/>
  <c r="DI42" i="9"/>
  <c r="DI87" i="9"/>
  <c r="DI70" i="9"/>
  <c r="DI134" i="9"/>
  <c r="DI133" i="9"/>
  <c r="DI20" i="9"/>
  <c r="DI30" i="9"/>
  <c r="DI44" i="9"/>
  <c r="DI89" i="9"/>
  <c r="DI82" i="9"/>
  <c r="DI41" i="9"/>
  <c r="DI137" i="9"/>
  <c r="DI75" i="9"/>
  <c r="DI115" i="9"/>
  <c r="DI136" i="9"/>
  <c r="DI97" i="9"/>
  <c r="DI77" i="9"/>
  <c r="DI124" i="9"/>
  <c r="DI107" i="9"/>
  <c r="DI122" i="9"/>
  <c r="DI34" i="9"/>
  <c r="DI31" i="9"/>
  <c r="DI38" i="9"/>
  <c r="DI43" i="9"/>
  <c r="DI74" i="9"/>
  <c r="DI46" i="9"/>
  <c r="DI113" i="9"/>
  <c r="DI140" i="9"/>
  <c r="DI142" i="9"/>
  <c r="DI76" i="9"/>
  <c r="DI119" i="9"/>
  <c r="DI79" i="9"/>
  <c r="DI37" i="9"/>
  <c r="DI130" i="9"/>
  <c r="DI26" i="9"/>
  <c r="DI145" i="9"/>
  <c r="DI72" i="9"/>
  <c r="DI55" i="9"/>
  <c r="DI23" i="9"/>
  <c r="DI105" i="9"/>
  <c r="DI116" i="9"/>
  <c r="DI149" i="9"/>
  <c r="DI71" i="9"/>
  <c r="DI85" i="9"/>
  <c r="DI110" i="9"/>
  <c r="DI65" i="9"/>
  <c r="DI50" i="9"/>
  <c r="DI131" i="9"/>
  <c r="DI24" i="9"/>
  <c r="DI111" i="9"/>
  <c r="DI138" i="9"/>
  <c r="DI84" i="9"/>
  <c r="DI29" i="9"/>
  <c r="DI53" i="9"/>
  <c r="DI19" i="9"/>
  <c r="DI54" i="9"/>
  <c r="DI57" i="9"/>
  <c r="DI108" i="9"/>
  <c r="DI25" i="9"/>
  <c r="DI86" i="9"/>
  <c r="DI66" i="9"/>
  <c r="DI114" i="9"/>
  <c r="DI63" i="9"/>
  <c r="DI158" i="9"/>
  <c r="DI121" i="9"/>
  <c r="DI91" i="9"/>
  <c r="DI16" i="9"/>
  <c r="DI92" i="9"/>
  <c r="DI28" i="9"/>
  <c r="DI157" i="9"/>
  <c r="DI52" i="9"/>
  <c r="DI100" i="9"/>
  <c r="DI141" i="9"/>
  <c r="DI143" i="9"/>
  <c r="DI159" i="9"/>
  <c r="DI103" i="9"/>
  <c r="DI132" i="9"/>
  <c r="DI148" i="9"/>
  <c r="DI146" i="9"/>
  <c r="DI112" i="9"/>
  <c r="DI117" i="9"/>
  <c r="DI61" i="9"/>
  <c r="DI62" i="9"/>
  <c r="DI51" i="9"/>
  <c r="DI98" i="9"/>
  <c r="DI40" i="9"/>
  <c r="DI101" i="9"/>
  <c r="DI36" i="9"/>
  <c r="DI58" i="9"/>
  <c r="DI155" i="9"/>
  <c r="DI68" i="9"/>
  <c r="DI156" i="9"/>
  <c r="DI93" i="9"/>
  <c r="DI153" i="9"/>
  <c r="DI14" i="9"/>
  <c r="DI154" i="9"/>
  <c r="DI67" i="9"/>
  <c r="DI123" i="9"/>
  <c r="DI48" i="9"/>
  <c r="DI147" i="9"/>
  <c r="DI49" i="9"/>
  <c r="DI17" i="9"/>
  <c r="DI15" i="9"/>
  <c r="DI80" i="9"/>
  <c r="DI39" i="9"/>
  <c r="DI152" i="9"/>
  <c r="DI69" i="9"/>
  <c r="DI78" i="9"/>
  <c r="DI135" i="9"/>
  <c r="DI128" i="9"/>
  <c r="BK46" i="12"/>
  <c r="BJ46" i="12"/>
  <c r="BJ42" i="12" l="1"/>
  <c r="BK47" i="12"/>
  <c r="BJ28" i="12"/>
  <c r="AV10" i="12"/>
  <c r="AV9" i="12"/>
  <c r="AV11" i="12"/>
  <c r="BJ36" i="12"/>
  <c r="AT37" i="12"/>
  <c r="AT47" i="12"/>
  <c r="AT43" i="12"/>
  <c r="AT39" i="12"/>
  <c r="AT36" i="12"/>
  <c r="AT44" i="12"/>
  <c r="AT38" i="12"/>
  <c r="AV14" i="12"/>
  <c r="AV24" i="12"/>
  <c r="AV25" i="12"/>
  <c r="AV15" i="12"/>
  <c r="AV13" i="12"/>
  <c r="AV26" i="12"/>
  <c r="AV12" i="12"/>
  <c r="BK14" i="12"/>
  <c r="BJ14" i="12"/>
  <c r="AT42" i="12"/>
  <c r="AT34" i="12"/>
  <c r="AT45" i="12"/>
  <c r="AT46" i="12"/>
  <c r="AT35" i="12"/>
  <c r="AV40" i="12"/>
  <c r="AV21" i="12"/>
  <c r="AV42" i="12"/>
  <c r="AV43" i="12"/>
  <c r="AV41" i="12"/>
  <c r="AV44" i="12"/>
  <c r="BK33" i="12"/>
  <c r="BJ39" i="12"/>
  <c r="BJ31" i="12"/>
  <c r="BJ29" i="12"/>
  <c r="AT41" i="12"/>
  <c r="AT33" i="12"/>
  <c r="AT28" i="12"/>
  <c r="BK32" i="12"/>
  <c r="BK37" i="12"/>
  <c r="FI43" i="9"/>
  <c r="FI112" i="9"/>
  <c r="FI89" i="9"/>
  <c r="BK34" i="12"/>
  <c r="FI137" i="9"/>
  <c r="FI153" i="9"/>
  <c r="FI159" i="9"/>
  <c r="FI41" i="9"/>
  <c r="FI46" i="9"/>
  <c r="FI160" i="9"/>
  <c r="FI100" i="9"/>
  <c r="FI97" i="9"/>
  <c r="FI110" i="9"/>
  <c r="FI40" i="9"/>
  <c r="FI128" i="9"/>
  <c r="FI63" i="9"/>
  <c r="FI106" i="9"/>
  <c r="FI33" i="9"/>
  <c r="AT26" i="12"/>
  <c r="AT24" i="12"/>
  <c r="AT25" i="12"/>
  <c r="AT27" i="12"/>
  <c r="AT30" i="12"/>
  <c r="AT29" i="12"/>
  <c r="AT40" i="12"/>
  <c r="AT31" i="12"/>
  <c r="AT23" i="12"/>
  <c r="AT32" i="12"/>
  <c r="AT22" i="12"/>
  <c r="AV18" i="12"/>
  <c r="AV37" i="12"/>
  <c r="AV33" i="12"/>
  <c r="AV36" i="12"/>
  <c r="AV35" i="12"/>
  <c r="AV38" i="12"/>
  <c r="AV19" i="12"/>
  <c r="AV39" i="12"/>
  <c r="AV34" i="12"/>
  <c r="AV16" i="12"/>
  <c r="BK25" i="12"/>
  <c r="BJ25" i="12"/>
  <c r="BJ26" i="12"/>
  <c r="BK26" i="12"/>
  <c r="BK24" i="12"/>
  <c r="BJ24" i="12"/>
  <c r="BK27" i="12"/>
  <c r="BJ27" i="12"/>
  <c r="EX17" i="11"/>
  <c r="FI22" i="9"/>
  <c r="FI15" i="9"/>
  <c r="AV20" i="12"/>
  <c r="AV8" i="12"/>
  <c r="AV17" i="12"/>
  <c r="AV22" i="12"/>
  <c r="AV7" i="12"/>
  <c r="AV23" i="12"/>
  <c r="FI113" i="9"/>
  <c r="FI158" i="9"/>
  <c r="FI93" i="9"/>
  <c r="FI130" i="9"/>
  <c r="FI35" i="9"/>
  <c r="FI70" i="9"/>
  <c r="FI125" i="9"/>
  <c r="FI24" i="9"/>
  <c r="FI145" i="9"/>
  <c r="FI88" i="9"/>
  <c r="FI34" i="9"/>
  <c r="FI149" i="9"/>
  <c r="FI28" i="9"/>
  <c r="FI131" i="9"/>
  <c r="FI118" i="9"/>
  <c r="FI26" i="9"/>
  <c r="FI54" i="9"/>
  <c r="FI27" i="9"/>
  <c r="FI18" i="9"/>
  <c r="FI126" i="9"/>
  <c r="FI152" i="9"/>
  <c r="FI73" i="9"/>
  <c r="FI16" i="9"/>
  <c r="FI122" i="9"/>
  <c r="FI102" i="9"/>
  <c r="FI104" i="9"/>
  <c r="FI66" i="9"/>
  <c r="FI44" i="9"/>
  <c r="FI114" i="9"/>
  <c r="FI115" i="9"/>
  <c r="FI56" i="9"/>
  <c r="FI138" i="9"/>
  <c r="FI87" i="9"/>
  <c r="FI157" i="9"/>
  <c r="FI50" i="9"/>
  <c r="FI72" i="9"/>
  <c r="FI146" i="9"/>
  <c r="FI80" i="9"/>
  <c r="FI121" i="9"/>
  <c r="FI32" i="9"/>
  <c r="FI81" i="9"/>
  <c r="FI94" i="9"/>
  <c r="FI119" i="9"/>
  <c r="FI98" i="9"/>
  <c r="FI142" i="9"/>
  <c r="FI29" i="9"/>
  <c r="FI133" i="9"/>
  <c r="FI58" i="9"/>
  <c r="FI124" i="9"/>
  <c r="FI99" i="9"/>
  <c r="FI20" i="9"/>
  <c r="FI52" i="9"/>
  <c r="FI84" i="9"/>
  <c r="FI19" i="9"/>
  <c r="FI82" i="9"/>
  <c r="FI51" i="9"/>
  <c r="FI127" i="9"/>
  <c r="FI136" i="9"/>
  <c r="FI38" i="9"/>
  <c r="FI64" i="9"/>
  <c r="FI47" i="9"/>
  <c r="FI134" i="9"/>
  <c r="FI75" i="9"/>
  <c r="FI30" i="9"/>
  <c r="FI68" i="9"/>
  <c r="FI77" i="9"/>
  <c r="FI116" i="9"/>
  <c r="FI150" i="9"/>
  <c r="FI101" i="9"/>
  <c r="FI90" i="9"/>
  <c r="FI42" i="9"/>
  <c r="FI31" i="9"/>
  <c r="FI91" i="9"/>
  <c r="FI83" i="9"/>
  <c r="FI78" i="9"/>
  <c r="FI154" i="9"/>
  <c r="FI23" i="9"/>
  <c r="FI86" i="9"/>
  <c r="FI120" i="9"/>
  <c r="FI45" i="9"/>
  <c r="FI61" i="9"/>
  <c r="FI69" i="9"/>
  <c r="FI103" i="9"/>
  <c r="FI49" i="9"/>
  <c r="FI76" i="9"/>
  <c r="FI147" i="9"/>
  <c r="FI148" i="9"/>
  <c r="AT19" i="12"/>
  <c r="AT15" i="12"/>
  <c r="AT16" i="12"/>
  <c r="AT7" i="12"/>
  <c r="AT21" i="12"/>
  <c r="FI71" i="9"/>
  <c r="FI109" i="9"/>
  <c r="FI92" i="9"/>
  <c r="FI143" i="9"/>
  <c r="FI107" i="9"/>
  <c r="FI55" i="9"/>
  <c r="FI57" i="9"/>
  <c r="FI144" i="9"/>
  <c r="FI156" i="9"/>
  <c r="FI17" i="9"/>
  <c r="FI117" i="9"/>
  <c r="FI140" i="9"/>
  <c r="FI59" i="9"/>
  <c r="FI129" i="9"/>
  <c r="FI62" i="9"/>
  <c r="FI37" i="9"/>
  <c r="FI53" i="9"/>
  <c r="FI48" i="9"/>
  <c r="FI155" i="9"/>
  <c r="FI108" i="9"/>
  <c r="FI135" i="9"/>
  <c r="FI65" i="9"/>
  <c r="FI123" i="9"/>
  <c r="FI25" i="9"/>
  <c r="FI139" i="9"/>
  <c r="FI21" i="9"/>
  <c r="FI60" i="9"/>
  <c r="FI14" i="9"/>
  <c r="FI67" i="9"/>
  <c r="FI96" i="9"/>
  <c r="FI132" i="9"/>
  <c r="FI95" i="9"/>
  <c r="FI39" i="9"/>
  <c r="FI85" i="9"/>
  <c r="FI141" i="9"/>
  <c r="FI36" i="9"/>
  <c r="FI74" i="9"/>
  <c r="FI105" i="9"/>
  <c r="FI151" i="9"/>
  <c r="FI111" i="9"/>
  <c r="BO14" i="11"/>
  <c r="BV14" i="11"/>
  <c r="BW17" i="11"/>
  <c r="BP26" i="11"/>
  <c r="BW50" i="11"/>
  <c r="BP61" i="11"/>
  <c r="BU59" i="11"/>
  <c r="BO18" i="11"/>
  <c r="BV20" i="11"/>
  <c r="BR39" i="11"/>
  <c r="BV32" i="11"/>
  <c r="BP58" i="11"/>
  <c r="BT20" i="11"/>
  <c r="BO41" i="11"/>
  <c r="BT35" i="11"/>
  <c r="BU46" i="11"/>
  <c r="BV63" i="11"/>
  <c r="BP47" i="11"/>
  <c r="BT45" i="11"/>
  <c r="BP52" i="11"/>
  <c r="BU22" i="11"/>
  <c r="BU62" i="11"/>
  <c r="BU65" i="11"/>
  <c r="BS68" i="11"/>
  <c r="BT67" i="11"/>
  <c r="BQ52" i="11"/>
  <c r="BQ54" i="11"/>
  <c r="BO56" i="11"/>
  <c r="BR65" i="11"/>
  <c r="BV30" i="11"/>
  <c r="BQ55" i="11"/>
  <c r="BT24" i="11"/>
  <c r="BS53" i="11"/>
  <c r="BS42" i="11"/>
  <c r="BO63" i="11"/>
  <c r="BV53" i="11"/>
  <c r="BU39" i="11"/>
  <c r="BR27" i="11"/>
  <c r="BQ26" i="11"/>
  <c r="BR19" i="11"/>
  <c r="BU34" i="11"/>
  <c r="BO36" i="11"/>
  <c r="BP29" i="11"/>
  <c r="BW43" i="11"/>
  <c r="BT56" i="11"/>
  <c r="BT55" i="11"/>
  <c r="BU16" i="11"/>
  <c r="BQ15" i="11"/>
  <c r="BR42" i="11"/>
  <c r="BP43" i="11"/>
  <c r="BO47" i="11"/>
  <c r="BV60" i="11"/>
  <c r="BP38" i="11"/>
  <c r="BO61" i="11"/>
  <c r="BU66" i="11"/>
  <c r="BR25" i="11"/>
  <c r="BP50" i="11"/>
  <c r="BT39" i="11"/>
  <c r="BR17" i="11"/>
  <c r="BW36" i="11"/>
  <c r="BP22" i="11"/>
  <c r="BU63" i="11"/>
  <c r="BP41" i="11"/>
  <c r="BT14" i="11"/>
  <c r="BS43" i="11"/>
  <c r="BS64" i="11"/>
  <c r="BS33" i="11"/>
  <c r="BQ24" i="11"/>
  <c r="BS22" i="11"/>
  <c r="BU27" i="11"/>
  <c r="BW68" i="11"/>
  <c r="BO15" i="11"/>
  <c r="BR46" i="11"/>
  <c r="BS65" i="11"/>
  <c r="BV44" i="11"/>
  <c r="BQ40" i="11"/>
  <c r="BV28" i="11"/>
  <c r="BU38" i="11"/>
  <c r="BW19" i="11"/>
  <c r="BQ28" i="11"/>
  <c r="BR26" i="11"/>
  <c r="BQ65" i="11"/>
  <c r="BQ18" i="11"/>
  <c r="BU47" i="11"/>
  <c r="BV68" i="11"/>
  <c r="BS17" i="11"/>
  <c r="BU48" i="11"/>
  <c r="BW38" i="11"/>
  <c r="BP23" i="11"/>
  <c r="BS59" i="11"/>
  <c r="BV49" i="11"/>
  <c r="BV33" i="11"/>
  <c r="BS47" i="11"/>
  <c r="BT40" i="11"/>
  <c r="BV36" i="11"/>
  <c r="BV57" i="11"/>
  <c r="BO32" i="11"/>
  <c r="BV55" i="11"/>
  <c r="BS18" i="11"/>
  <c r="BP69" i="11"/>
  <c r="BR43" i="11"/>
  <c r="BV47" i="11"/>
  <c r="BO24" i="11"/>
  <c r="BP30" i="11"/>
  <c r="BW66" i="11"/>
  <c r="BW25" i="11"/>
  <c r="BV22" i="11"/>
  <c r="BV23" i="11"/>
  <c r="BW59" i="11"/>
  <c r="BO43" i="11"/>
  <c r="BS63" i="11"/>
  <c r="BP16" i="11"/>
  <c r="BR59" i="11"/>
  <c r="BR16" i="11"/>
  <c r="BR61" i="11"/>
  <c r="BQ39" i="11"/>
  <c r="BQ27" i="11"/>
  <c r="BU60" i="11"/>
  <c r="BQ47" i="11"/>
  <c r="BS25" i="11"/>
  <c r="BT60" i="11"/>
  <c r="BR38" i="11"/>
  <c r="BO37" i="11"/>
  <c r="BR40" i="11"/>
  <c r="BO35" i="11"/>
  <c r="BV27" i="11"/>
  <c r="BR14" i="11"/>
  <c r="BO60" i="11"/>
  <c r="BW61" i="11"/>
  <c r="BO67" i="11"/>
  <c r="BW58" i="11"/>
  <c r="BU51" i="11"/>
  <c r="BU43" i="11"/>
  <c r="BV58" i="11"/>
  <c r="BO65" i="11"/>
  <c r="BV64" i="11"/>
  <c r="BU68" i="11"/>
  <c r="BR50" i="11"/>
  <c r="BV43" i="11"/>
  <c r="BT23" i="11"/>
  <c r="BV59" i="11"/>
  <c r="BO48" i="11"/>
  <c r="BW41" i="11"/>
  <c r="BO44" i="11"/>
  <c r="BT27" i="11"/>
  <c r="BW40" i="11"/>
  <c r="BT17" i="11"/>
  <c r="BQ38" i="11"/>
  <c r="BQ31" i="11"/>
  <c r="BR31" i="11"/>
  <c r="BP18" i="11"/>
  <c r="BU64" i="11"/>
  <c r="BT36" i="11"/>
  <c r="BS61" i="11"/>
  <c r="BR66" i="11"/>
  <c r="BW29" i="11"/>
  <c r="BW56" i="11"/>
  <c r="BT58" i="11"/>
  <c r="BR20" i="11"/>
  <c r="BR52" i="11"/>
  <c r="BU40" i="11"/>
  <c r="BU21" i="11"/>
  <c r="BW63" i="11"/>
  <c r="BP53" i="11"/>
  <c r="BU61" i="11"/>
  <c r="BO33" i="11"/>
  <c r="BS62" i="11"/>
  <c r="BO53" i="11"/>
  <c r="BU25" i="11"/>
  <c r="BO28" i="11"/>
  <c r="BP15" i="11"/>
  <c r="BS67" i="11"/>
  <c r="BW47" i="11"/>
  <c r="BO51" i="11"/>
  <c r="BU45" i="11"/>
  <c r="BR62" i="11"/>
  <c r="BO29" i="11"/>
  <c r="BW69" i="11"/>
  <c r="BT29" i="11"/>
  <c r="BV45" i="11"/>
  <c r="BT57" i="11"/>
  <c r="BP65" i="11"/>
  <c r="BU26" i="11"/>
  <c r="BW57" i="11"/>
  <c r="BQ59" i="11"/>
  <c r="BS26" i="11"/>
  <c r="BQ35" i="11"/>
  <c r="BT37" i="11"/>
  <c r="BS30" i="11"/>
  <c r="BP14" i="11"/>
  <c r="BR44" i="11"/>
  <c r="BO64" i="11"/>
  <c r="BR55" i="11"/>
  <c r="BO52" i="11"/>
  <c r="BS57" i="11"/>
  <c r="BR48" i="11"/>
  <c r="BV65" i="11"/>
  <c r="BT59" i="11"/>
  <c r="BP54" i="11"/>
  <c r="BU52" i="11"/>
  <c r="BT25" i="11"/>
  <c r="BP24" i="11"/>
  <c r="BQ57" i="11"/>
  <c r="BP39" i="11"/>
  <c r="BU53" i="11"/>
  <c r="BR30" i="11"/>
  <c r="BO66" i="11"/>
  <c r="BP66" i="11"/>
  <c r="BV17" i="11"/>
  <c r="BO54" i="11"/>
  <c r="BT38" i="11"/>
  <c r="BR18" i="11"/>
  <c r="BO46" i="11"/>
  <c r="BR67" i="11"/>
  <c r="BV29" i="11"/>
  <c r="BV16" i="11"/>
  <c r="BQ69" i="11"/>
  <c r="BS32" i="11"/>
  <c r="BR28" i="11"/>
  <c r="BQ21" i="11"/>
  <c r="BO27" i="11"/>
  <c r="BU41" i="11"/>
  <c r="BO30" i="11"/>
  <c r="BT33" i="11"/>
  <c r="BO22" i="11"/>
  <c r="BR47" i="11"/>
  <c r="BU33" i="11"/>
  <c r="BQ62" i="11"/>
  <c r="BQ37" i="11"/>
  <c r="BO42" i="11"/>
  <c r="BW67" i="11"/>
  <c r="BV42" i="11"/>
  <c r="BP63" i="11"/>
  <c r="BU29" i="11"/>
  <c r="BQ63" i="11"/>
  <c r="BT52" i="11"/>
  <c r="BW55" i="11"/>
  <c r="BS24" i="11"/>
  <c r="BT22" i="11"/>
  <c r="BT63" i="11"/>
  <c r="BW64" i="11"/>
  <c r="BT51" i="11"/>
  <c r="BQ30" i="11"/>
  <c r="BP45" i="11"/>
  <c r="BW53" i="11"/>
  <c r="BW20" i="11"/>
  <c r="BQ56" i="11"/>
  <c r="BT47" i="11"/>
  <c r="BS21" i="11"/>
  <c r="BT62" i="11"/>
  <c r="BV19" i="11"/>
  <c r="BU23" i="11"/>
  <c r="BQ14" i="11"/>
  <c r="BO23" i="11"/>
  <c r="BU28" i="11"/>
  <c r="BP55" i="11"/>
  <c r="BU54" i="11"/>
  <c r="BU55" i="11"/>
  <c r="BP32" i="11"/>
  <c r="BU18" i="11"/>
  <c r="BO62" i="11"/>
  <c r="BW23" i="11"/>
  <c r="BQ58" i="11"/>
  <c r="BW54" i="11"/>
  <c r="BP40" i="11"/>
  <c r="BT31" i="11"/>
  <c r="BR51" i="11"/>
  <c r="BP46" i="11"/>
  <c r="BT18" i="11"/>
  <c r="BT26" i="11"/>
  <c r="BU42" i="11"/>
  <c r="BQ34" i="11"/>
  <c r="BT53" i="11"/>
  <c r="BW37" i="11"/>
  <c r="BV25" i="11"/>
  <c r="BV54" i="11"/>
  <c r="BV50" i="11"/>
  <c r="BU57" i="11"/>
  <c r="BO49" i="11"/>
  <c r="BO68" i="11"/>
  <c r="BU56" i="11"/>
  <c r="BW44" i="11"/>
  <c r="BO34" i="11"/>
  <c r="BR53" i="11"/>
  <c r="BO17" i="11"/>
  <c r="BO50" i="11"/>
  <c r="BQ46" i="11"/>
  <c r="BO38" i="11"/>
  <c r="BV41" i="11"/>
  <c r="BT65" i="11"/>
  <c r="BQ64" i="11"/>
  <c r="BQ43" i="11"/>
  <c r="BQ45" i="11"/>
  <c r="BT69" i="11"/>
  <c r="BT41" i="11"/>
  <c r="BW39" i="11"/>
  <c r="BS55" i="11"/>
  <c r="BO45" i="11"/>
  <c r="BW46" i="11"/>
  <c r="BO16" i="11"/>
  <c r="BS41" i="11"/>
  <c r="BU67" i="11"/>
  <c r="BU36" i="11"/>
  <c r="BT50" i="11"/>
  <c r="BR32" i="11"/>
  <c r="BQ16" i="11"/>
  <c r="BR22" i="11"/>
  <c r="BO58" i="11"/>
  <c r="BV21" i="11"/>
  <c r="BU24" i="11"/>
  <c r="BQ36" i="11"/>
  <c r="BW33" i="11"/>
  <c r="BR63" i="11"/>
  <c r="BW42" i="11"/>
  <c r="BV31" i="11"/>
  <c r="BU14" i="11"/>
  <c r="BW62" i="11"/>
  <c r="BT21" i="11"/>
  <c r="BV38" i="11"/>
  <c r="BW30" i="11"/>
  <c r="BV56" i="11"/>
  <c r="BP59" i="11"/>
  <c r="BU37" i="11"/>
  <c r="BW45" i="11"/>
  <c r="BT19" i="11"/>
  <c r="BS50" i="11"/>
  <c r="BW16" i="11"/>
  <c r="BS20" i="11"/>
  <c r="BO20" i="11"/>
  <c r="BV40" i="11"/>
  <c r="BP68" i="11"/>
  <c r="BP37" i="11"/>
  <c r="BV51" i="11"/>
  <c r="BV18" i="11"/>
  <c r="BQ42" i="11"/>
  <c r="BS39" i="11"/>
  <c r="BS28" i="11"/>
  <c r="BO55" i="11"/>
  <c r="BW35" i="11"/>
  <c r="BP64" i="11"/>
  <c r="BR15" i="11"/>
  <c r="BQ66" i="11"/>
  <c r="BW49" i="11"/>
  <c r="BP21" i="11"/>
  <c r="BP48" i="11"/>
  <c r="BW52" i="11"/>
  <c r="BP51" i="11"/>
  <c r="BO59" i="11"/>
  <c r="BQ51" i="11"/>
  <c r="BR49" i="11"/>
  <c r="BS23" i="11"/>
  <c r="BS45" i="11"/>
  <c r="BV67" i="11"/>
  <c r="BU58" i="11"/>
  <c r="BR35" i="11"/>
  <c r="BQ48" i="11"/>
  <c r="BR34" i="11"/>
  <c r="BS34" i="11"/>
  <c r="BP33" i="11"/>
  <c r="BU32" i="11"/>
  <c r="BU35" i="11"/>
  <c r="BS15" i="11"/>
  <c r="BT43" i="11"/>
  <c r="BS60" i="11"/>
  <c r="BS51" i="11"/>
  <c r="BP17" i="11"/>
  <c r="BU15" i="11"/>
  <c r="BQ17" i="11"/>
  <c r="BT16" i="11"/>
  <c r="BT28" i="11"/>
  <c r="BU30" i="11"/>
  <c r="BQ29" i="11"/>
  <c r="BR37" i="11"/>
  <c r="BP49" i="11"/>
  <c r="BV24" i="11"/>
  <c r="BQ67" i="11"/>
  <c r="BW31" i="11"/>
  <c r="BT64" i="11"/>
  <c r="BS14" i="11"/>
  <c r="BW15" i="11"/>
  <c r="BT42" i="11"/>
  <c r="BW27" i="11"/>
  <c r="BR29" i="11"/>
  <c r="BQ53" i="11"/>
  <c r="BR68" i="11"/>
  <c r="BP36" i="11"/>
  <c r="BQ68" i="11"/>
  <c r="BT46" i="11"/>
  <c r="BS19" i="11"/>
  <c r="BO39" i="11"/>
  <c r="BW28" i="11"/>
  <c r="BV66" i="11"/>
  <c r="BV48" i="11"/>
  <c r="BS36" i="11"/>
  <c r="BR33" i="11"/>
  <c r="BP60" i="11"/>
  <c r="BV52" i="11"/>
  <c r="BV34" i="11"/>
  <c r="BR24" i="11"/>
  <c r="BQ44" i="11"/>
  <c r="BR56" i="11"/>
  <c r="BO69" i="11"/>
  <c r="BS46" i="11"/>
  <c r="BP35" i="11"/>
  <c r="BS69" i="11"/>
  <c r="BV62" i="11"/>
  <c r="BP19" i="11"/>
  <c r="BW22" i="11"/>
  <c r="BT32" i="11"/>
  <c r="BR57" i="11"/>
  <c r="BP31" i="11"/>
  <c r="BS54" i="11"/>
  <c r="BR36" i="11"/>
  <c r="BO19" i="11"/>
  <c r="BS58" i="11"/>
  <c r="BU19" i="11"/>
  <c r="BP20" i="11"/>
  <c r="BQ49" i="11"/>
  <c r="BV15" i="11"/>
  <c r="BW18" i="11"/>
  <c r="BT61" i="11"/>
  <c r="BT44" i="11"/>
  <c r="BP27" i="11"/>
  <c r="BV61" i="11"/>
  <c r="BQ22" i="11"/>
  <c r="BW48" i="11"/>
  <c r="BS27" i="11"/>
  <c r="BS56" i="11"/>
  <c r="BU20" i="11"/>
  <c r="BO21" i="11"/>
  <c r="BR45" i="11"/>
  <c r="BW24" i="11"/>
  <c r="BU49" i="11"/>
  <c r="BV35" i="11"/>
  <c r="BU44" i="11"/>
  <c r="BQ25" i="11"/>
  <c r="BW26" i="11"/>
  <c r="BQ32" i="11"/>
  <c r="BQ61" i="11"/>
  <c r="BP56" i="11"/>
  <c r="BV39" i="11"/>
  <c r="BW14" i="11"/>
  <c r="BP44" i="11"/>
  <c r="BQ23" i="11"/>
  <c r="BV37" i="11"/>
  <c r="BO25" i="11"/>
  <c r="BP34" i="11"/>
  <c r="BT34" i="11"/>
  <c r="BT15" i="11"/>
  <c r="BR69" i="11"/>
  <c r="BO40" i="11"/>
  <c r="BS66" i="11"/>
  <c r="BW51" i="11"/>
  <c r="BT30" i="11"/>
  <c r="BP57" i="11"/>
  <c r="BW32" i="11"/>
  <c r="BS40" i="11"/>
  <c r="BT49" i="11"/>
  <c r="BS48" i="11"/>
  <c r="BW65" i="11"/>
  <c r="BP42" i="11"/>
  <c r="BQ33" i="11"/>
  <c r="BV46" i="11"/>
  <c r="BR41" i="11"/>
  <c r="BR64" i="11"/>
  <c r="BP62" i="11"/>
  <c r="BP67" i="11"/>
  <c r="BR58" i="11"/>
  <c r="BS52" i="11"/>
  <c r="BW60" i="11"/>
  <c r="BT68" i="11"/>
  <c r="BS44" i="11"/>
  <c r="BP28" i="11"/>
  <c r="BS29" i="11"/>
  <c r="BS31" i="11"/>
  <c r="BR54" i="11"/>
  <c r="BV26" i="11"/>
  <c r="BU17" i="11"/>
  <c r="BO57" i="11"/>
  <c r="BS49" i="11"/>
  <c r="BT66" i="11"/>
  <c r="BQ50" i="11"/>
  <c r="BR21" i="11"/>
  <c r="BQ19" i="11"/>
  <c r="BQ41" i="11"/>
  <c r="BO26" i="11"/>
  <c r="BS37" i="11"/>
  <c r="BS35" i="11"/>
  <c r="BP25" i="11"/>
  <c r="BT54" i="11"/>
  <c r="BW34" i="11"/>
  <c r="BW21" i="11"/>
  <c r="BQ60" i="11"/>
  <c r="BU31" i="11"/>
  <c r="BV69" i="11"/>
  <c r="BS16" i="11"/>
  <c r="BQ20" i="11"/>
  <c r="BO31" i="11"/>
  <c r="BS38" i="11"/>
  <c r="BR23" i="11"/>
  <c r="BU69" i="11"/>
  <c r="BT48" i="11"/>
  <c r="BU50" i="11"/>
  <c r="BR60" i="11"/>
  <c r="J42" i="11"/>
  <c r="C42" i="11"/>
  <c r="B20" i="11"/>
  <c r="G67" i="11"/>
  <c r="I69" i="11"/>
  <c r="I32" i="11"/>
  <c r="H58" i="11"/>
  <c r="B68" i="11"/>
  <c r="J32" i="11"/>
  <c r="C49" i="11"/>
  <c r="C35" i="11"/>
  <c r="E17" i="11"/>
  <c r="H67" i="11"/>
  <c r="G21" i="11"/>
  <c r="I26" i="11"/>
  <c r="F29" i="11"/>
  <c r="B16" i="11"/>
  <c r="H33" i="11"/>
  <c r="B25" i="11"/>
  <c r="J66" i="11"/>
  <c r="E65" i="11"/>
  <c r="F67" i="11"/>
  <c r="H59" i="11"/>
  <c r="H48" i="11"/>
  <c r="D26" i="11"/>
  <c r="H40" i="11"/>
  <c r="D69" i="11"/>
  <c r="B19" i="11"/>
  <c r="B14" i="11"/>
  <c r="J50" i="11"/>
  <c r="H69" i="11"/>
  <c r="B64" i="11"/>
  <c r="J41" i="11"/>
  <c r="B42" i="11"/>
  <c r="I20" i="11"/>
  <c r="F53" i="11"/>
  <c r="G62" i="11"/>
  <c r="B35" i="11"/>
  <c r="E18" i="11"/>
  <c r="H29" i="11"/>
  <c r="C56" i="11"/>
  <c r="G24" i="11"/>
  <c r="G17" i="11"/>
  <c r="D22" i="11"/>
  <c r="F25" i="11"/>
  <c r="F68" i="11"/>
  <c r="C19" i="11"/>
  <c r="J61" i="11"/>
  <c r="D32" i="11"/>
  <c r="J26" i="11"/>
  <c r="J54" i="11"/>
  <c r="E47" i="11"/>
  <c r="J25" i="11"/>
  <c r="G39" i="11"/>
  <c r="G54" i="11"/>
  <c r="H19" i="11"/>
  <c r="D23" i="11"/>
  <c r="F40" i="11"/>
  <c r="G64" i="11"/>
  <c r="G51" i="11"/>
  <c r="D30" i="11"/>
  <c r="E38" i="11"/>
  <c r="H28" i="11"/>
  <c r="G55" i="11"/>
  <c r="J31" i="11"/>
  <c r="C48" i="11"/>
  <c r="E62" i="11"/>
  <c r="C16" i="11"/>
  <c r="B28" i="11"/>
  <c r="I27" i="11"/>
  <c r="H45" i="11"/>
  <c r="G28" i="11"/>
  <c r="G14" i="11"/>
  <c r="I62" i="11"/>
  <c r="D63" i="11"/>
  <c r="C52" i="11"/>
  <c r="E16" i="11"/>
  <c r="G37" i="11"/>
  <c r="B41" i="11"/>
  <c r="H37" i="11"/>
  <c r="I15" i="11"/>
  <c r="F46" i="11"/>
  <c r="G50" i="11"/>
  <c r="B59" i="11"/>
  <c r="G22" i="11"/>
  <c r="J38" i="11"/>
  <c r="B44" i="11"/>
  <c r="D33" i="11"/>
  <c r="H50" i="11"/>
  <c r="E46" i="11"/>
  <c r="E22" i="11"/>
  <c r="B45" i="11"/>
  <c r="C45" i="11"/>
  <c r="C65" i="11"/>
  <c r="I54" i="11"/>
  <c r="I64" i="11"/>
  <c r="C24" i="11"/>
  <c r="H42" i="11"/>
  <c r="I42" i="11"/>
  <c r="G25" i="11"/>
  <c r="G57" i="11"/>
  <c r="G65" i="11"/>
  <c r="J20" i="11"/>
  <c r="B37" i="11"/>
  <c r="E24" i="11"/>
  <c r="E34" i="11"/>
  <c r="E45" i="11"/>
  <c r="E67" i="11"/>
  <c r="E66" i="11"/>
  <c r="C66" i="11"/>
  <c r="B22" i="11"/>
  <c r="D62" i="11"/>
  <c r="E44" i="11"/>
  <c r="D16" i="11"/>
  <c r="F28" i="11"/>
  <c r="H41" i="11"/>
  <c r="D14" i="11"/>
  <c r="D19" i="11"/>
  <c r="G66" i="11"/>
  <c r="I39" i="11"/>
  <c r="C68" i="11"/>
  <c r="D37" i="11"/>
  <c r="G16" i="11"/>
  <c r="E33" i="11"/>
  <c r="H56" i="11"/>
  <c r="F60" i="11"/>
  <c r="I35" i="11"/>
  <c r="J36" i="11"/>
  <c r="D52" i="11"/>
  <c r="E63" i="11"/>
  <c r="E43" i="11"/>
  <c r="C41" i="11"/>
  <c r="I34" i="11"/>
  <c r="F36" i="11"/>
  <c r="H66" i="11"/>
  <c r="C54" i="11"/>
  <c r="J35" i="11"/>
  <c r="E49" i="11"/>
  <c r="F49" i="11"/>
  <c r="F43" i="11"/>
  <c r="I24" i="11"/>
  <c r="F27" i="11"/>
  <c r="H20" i="11"/>
  <c r="E42" i="11"/>
  <c r="C30" i="11"/>
  <c r="E52" i="11"/>
  <c r="B31" i="11"/>
  <c r="F14" i="11"/>
  <c r="I43" i="11"/>
  <c r="B62" i="11"/>
  <c r="C32" i="11"/>
  <c r="H30" i="11"/>
  <c r="J65" i="11"/>
  <c r="I63" i="11"/>
  <c r="B65" i="11"/>
  <c r="G49" i="11"/>
  <c r="E31" i="11"/>
  <c r="B30" i="11"/>
  <c r="J17" i="11"/>
  <c r="G18" i="11"/>
  <c r="H22" i="11"/>
  <c r="J69" i="11"/>
  <c r="G69" i="11"/>
  <c r="I52" i="11"/>
  <c r="C69" i="11"/>
  <c r="G45" i="11"/>
  <c r="C43" i="11"/>
  <c r="F21" i="11"/>
  <c r="H34" i="11"/>
  <c r="I31" i="11"/>
  <c r="C33" i="11"/>
  <c r="D31" i="11"/>
  <c r="F39" i="11"/>
  <c r="C14" i="11"/>
  <c r="B53" i="11"/>
  <c r="D44" i="11"/>
  <c r="F33" i="11"/>
  <c r="C27" i="11"/>
  <c r="H17" i="11"/>
  <c r="G26" i="11"/>
  <c r="C55" i="11"/>
  <c r="F47" i="11"/>
  <c r="J53" i="11"/>
  <c r="G20" i="11"/>
  <c r="B29" i="11"/>
  <c r="I23" i="11"/>
  <c r="B27" i="11"/>
  <c r="H18" i="11"/>
  <c r="C36" i="11"/>
  <c r="E58" i="11"/>
  <c r="I22" i="11"/>
  <c r="F64" i="11"/>
  <c r="G53" i="11"/>
  <c r="B38" i="11"/>
  <c r="B15" i="11"/>
  <c r="B21" i="11"/>
  <c r="H27" i="11"/>
  <c r="I25" i="11"/>
  <c r="F30" i="11"/>
  <c r="I67" i="11"/>
  <c r="D49" i="11"/>
  <c r="C60" i="11"/>
  <c r="G59" i="11"/>
  <c r="G44" i="11"/>
  <c r="J23" i="11"/>
  <c r="J27" i="11"/>
  <c r="H38" i="11"/>
  <c r="E26" i="11"/>
  <c r="J52" i="11"/>
  <c r="J47" i="11"/>
  <c r="I30" i="11"/>
  <c r="E53" i="11"/>
  <c r="E40" i="11"/>
  <c r="J37" i="11"/>
  <c r="E32" i="11"/>
  <c r="H47" i="11"/>
  <c r="C58" i="11"/>
  <c r="B52" i="11"/>
  <c r="J59" i="11"/>
  <c r="I57" i="11"/>
  <c r="B63" i="11"/>
  <c r="F59" i="11"/>
  <c r="I17" i="11"/>
  <c r="G27" i="11"/>
  <c r="H39" i="11"/>
  <c r="F63" i="11"/>
  <c r="C61" i="11"/>
  <c r="G58" i="11"/>
  <c r="J63" i="11"/>
  <c r="G60" i="11"/>
  <c r="C37" i="11"/>
  <c r="G23" i="11"/>
  <c r="H51" i="11"/>
  <c r="B47" i="11"/>
  <c r="H36" i="11"/>
  <c r="J46" i="11"/>
  <c r="F22" i="11"/>
  <c r="C53" i="11"/>
  <c r="I55" i="11"/>
  <c r="C15" i="11"/>
  <c r="E28" i="11"/>
  <c r="J34" i="11"/>
  <c r="I49" i="11"/>
  <c r="F23" i="11"/>
  <c r="D53" i="11"/>
  <c r="G35" i="11"/>
  <c r="I19" i="11"/>
  <c r="J19" i="11"/>
  <c r="D60" i="11"/>
  <c r="I33" i="11"/>
  <c r="G34" i="11"/>
  <c r="E23" i="11"/>
  <c r="F66" i="11"/>
  <c r="E59" i="11"/>
  <c r="I59" i="11"/>
  <c r="E50" i="11"/>
  <c r="E56" i="11"/>
  <c r="C17" i="11"/>
  <c r="D29" i="11"/>
  <c r="J28" i="11"/>
  <c r="H44" i="11"/>
  <c r="G43" i="11"/>
  <c r="D45" i="11"/>
  <c r="G63" i="11"/>
  <c r="D20" i="11"/>
  <c r="D25" i="11"/>
  <c r="F42" i="11"/>
  <c r="I40" i="11"/>
  <c r="G33" i="11"/>
  <c r="E27" i="11"/>
  <c r="E39" i="11"/>
  <c r="B18" i="11"/>
  <c r="I46" i="11"/>
  <c r="F35" i="11"/>
  <c r="F20" i="11"/>
  <c r="I68" i="11"/>
  <c r="J15" i="11"/>
  <c r="C26" i="11"/>
  <c r="C34" i="11"/>
  <c r="F50" i="11"/>
  <c r="C23" i="11"/>
  <c r="G19" i="11"/>
  <c r="C39" i="11"/>
  <c r="D54" i="11"/>
  <c r="F62" i="11"/>
  <c r="J43" i="11"/>
  <c r="G41" i="11"/>
  <c r="B34" i="11"/>
  <c r="H57" i="11"/>
  <c r="D66" i="11"/>
  <c r="I14" i="11"/>
  <c r="B58" i="11"/>
  <c r="F52" i="11"/>
  <c r="I37" i="11"/>
  <c r="D40" i="11"/>
  <c r="B33" i="11"/>
  <c r="H68" i="11"/>
  <c r="B61" i="11"/>
  <c r="E20" i="11"/>
  <c r="D65" i="11"/>
  <c r="D67" i="11"/>
  <c r="D35" i="11"/>
  <c r="I51" i="11"/>
  <c r="G40" i="11"/>
  <c r="D28" i="11"/>
  <c r="H26" i="11"/>
  <c r="G61" i="11"/>
  <c r="F32" i="11"/>
  <c r="I50" i="11"/>
  <c r="I66" i="11"/>
  <c r="D55" i="11"/>
  <c r="D39" i="11"/>
  <c r="G38" i="11"/>
  <c r="B26" i="11"/>
  <c r="H35" i="11"/>
  <c r="J30" i="11"/>
  <c r="B54" i="11"/>
  <c r="D50" i="11"/>
  <c r="I58" i="11"/>
  <c r="G68" i="11"/>
  <c r="F37" i="11"/>
  <c r="B43" i="11"/>
  <c r="I41" i="11"/>
  <c r="H62" i="11"/>
  <c r="D38" i="11"/>
  <c r="J57" i="11"/>
  <c r="B55" i="11"/>
  <c r="J51" i="11"/>
  <c r="F19" i="11"/>
  <c r="E15" i="11"/>
  <c r="D15" i="11"/>
  <c r="J33" i="11"/>
  <c r="H46" i="11"/>
  <c r="I53" i="11"/>
  <c r="H54" i="11"/>
  <c r="I45" i="11"/>
  <c r="I47" i="11"/>
  <c r="F51" i="11"/>
  <c r="E48" i="11"/>
  <c r="B40" i="11"/>
  <c r="C18" i="11"/>
  <c r="H55" i="11"/>
  <c r="E64" i="11"/>
  <c r="F24" i="11"/>
  <c r="E30" i="11"/>
  <c r="J55" i="11"/>
  <c r="E55" i="11"/>
  <c r="C25" i="11"/>
  <c r="E29" i="11"/>
  <c r="B24" i="11"/>
  <c r="D27" i="11"/>
  <c r="F56" i="11"/>
  <c r="C59" i="11"/>
  <c r="F45" i="11"/>
  <c r="G47" i="11"/>
  <c r="J22" i="11"/>
  <c r="B17" i="11"/>
  <c r="D24" i="11"/>
  <c r="D18" i="11"/>
  <c r="H31" i="11"/>
  <c r="I56" i="11"/>
  <c r="J49" i="11"/>
  <c r="E14" i="11"/>
  <c r="B51" i="11"/>
  <c r="F31" i="11"/>
  <c r="J40" i="11"/>
  <c r="D42" i="11"/>
  <c r="E21" i="11"/>
  <c r="H43" i="11"/>
  <c r="B46" i="11"/>
  <c r="H16" i="11"/>
  <c r="B66" i="11"/>
  <c r="E35" i="11"/>
  <c r="J14" i="11"/>
  <c r="D59" i="11"/>
  <c r="D17" i="11"/>
  <c r="J18" i="11"/>
  <c r="H52" i="11"/>
  <c r="I60" i="11"/>
  <c r="F69" i="11"/>
  <c r="C57" i="11"/>
  <c r="E19" i="11"/>
  <c r="J58" i="11"/>
  <c r="D56" i="11"/>
  <c r="F44" i="11"/>
  <c r="F15" i="11"/>
  <c r="J21" i="11"/>
  <c r="H25" i="11"/>
  <c r="F16" i="11"/>
  <c r="G46" i="11"/>
  <c r="G52" i="11"/>
  <c r="B36" i="11"/>
  <c r="E68" i="11"/>
  <c r="I38" i="11"/>
  <c r="D43" i="11"/>
  <c r="E41" i="11"/>
  <c r="H63" i="11"/>
  <c r="E57" i="11"/>
  <c r="C67" i="11"/>
  <c r="J45" i="11"/>
  <c r="C22" i="11"/>
  <c r="G30" i="11"/>
  <c r="I48" i="11"/>
  <c r="G42" i="11"/>
  <c r="C21" i="11"/>
  <c r="H14" i="11"/>
  <c r="F61" i="11"/>
  <c r="F34" i="11"/>
  <c r="D51" i="11"/>
  <c r="B50" i="11"/>
  <c r="J62" i="11"/>
  <c r="D47" i="11"/>
  <c r="J44" i="11"/>
  <c r="I18" i="11"/>
  <c r="H65" i="11"/>
  <c r="C20" i="11"/>
  <c r="C51" i="11"/>
  <c r="F58" i="11"/>
  <c r="E51" i="11"/>
  <c r="B48" i="11"/>
  <c r="J29" i="11"/>
  <c r="F41" i="11"/>
  <c r="B32" i="11"/>
  <c r="H49" i="11"/>
  <c r="F65" i="11"/>
  <c r="J64" i="11"/>
  <c r="F48" i="11"/>
  <c r="D64" i="11"/>
  <c r="I65" i="11"/>
  <c r="J16" i="11"/>
  <c r="C44" i="11"/>
  <c r="J24" i="11"/>
  <c r="H60" i="11"/>
  <c r="C31" i="11"/>
  <c r="E60" i="11"/>
  <c r="E36" i="11"/>
  <c r="E25" i="11"/>
  <c r="E54" i="11"/>
  <c r="E61" i="11"/>
  <c r="C38" i="11"/>
  <c r="I28" i="11"/>
  <c r="H15" i="11"/>
  <c r="I44" i="11"/>
  <c r="E69" i="11"/>
  <c r="D36" i="11"/>
  <c r="B57" i="11"/>
  <c r="B39" i="11"/>
  <c r="C29" i="11"/>
  <c r="F26" i="11"/>
  <c r="G32" i="11"/>
  <c r="H24" i="11"/>
  <c r="C63" i="11"/>
  <c r="F54" i="11"/>
  <c r="D57" i="11"/>
  <c r="J67" i="11"/>
  <c r="B69" i="11"/>
  <c r="F38" i="11"/>
  <c r="G15" i="11"/>
  <c r="D21" i="11"/>
  <c r="H21" i="11"/>
  <c r="C40" i="11"/>
  <c r="B60" i="11"/>
  <c r="F57" i="11"/>
  <c r="G48" i="11"/>
  <c r="J68" i="11"/>
  <c r="B56" i="11"/>
  <c r="I16" i="11"/>
  <c r="D41" i="11"/>
  <c r="H64" i="11"/>
  <c r="G56" i="11"/>
  <c r="H53" i="11"/>
  <c r="J60" i="11"/>
  <c r="D61" i="11"/>
  <c r="G31" i="11"/>
  <c r="D68" i="11"/>
  <c r="C62" i="11"/>
  <c r="F18" i="11"/>
  <c r="H32" i="11"/>
  <c r="J56" i="11"/>
  <c r="B67" i="11"/>
  <c r="G36" i="11"/>
  <c r="C47" i="11"/>
  <c r="D48" i="11"/>
  <c r="F17" i="11"/>
  <c r="B23" i="11"/>
  <c r="D34" i="11"/>
  <c r="H61" i="11"/>
  <c r="I36" i="11"/>
  <c r="B49" i="11"/>
  <c r="C46" i="11"/>
  <c r="J39" i="11"/>
  <c r="D58" i="11"/>
  <c r="E37" i="11"/>
  <c r="D46" i="11"/>
  <c r="I21" i="11"/>
  <c r="H23" i="11"/>
  <c r="J48" i="11"/>
  <c r="C50" i="11"/>
  <c r="C64" i="11"/>
  <c r="F55" i="11"/>
  <c r="I61" i="11"/>
  <c r="I29" i="11"/>
  <c r="G29" i="11"/>
  <c r="C28" i="11"/>
  <c r="EX16" i="11"/>
  <c r="BJ17" i="12"/>
  <c r="BK17" i="12"/>
  <c r="BJ20" i="12"/>
  <c r="BK20" i="12"/>
  <c r="BK22" i="12"/>
  <c r="BJ22" i="12"/>
  <c r="BK23" i="12"/>
  <c r="BJ23" i="12"/>
  <c r="BJ18" i="12"/>
  <c r="BK18" i="12"/>
  <c r="BK21" i="12"/>
  <c r="BJ21" i="12"/>
  <c r="BJ19" i="12"/>
  <c r="BK19" i="12"/>
  <c r="BK8" i="12"/>
  <c r="BK9" i="12"/>
  <c r="BK10" i="12"/>
  <c r="BK16" i="12"/>
  <c r="BJ16" i="12"/>
  <c r="BH4" i="12"/>
  <c r="BK15" i="12"/>
  <c r="BJ15" i="12"/>
  <c r="BJ13" i="12"/>
  <c r="BK13" i="12"/>
  <c r="FV16" i="9"/>
  <c r="FV19" i="9"/>
  <c r="FV22" i="9"/>
  <c r="FV34" i="9"/>
  <c r="FV114" i="9"/>
  <c r="FV108" i="9"/>
  <c r="FV151" i="9"/>
  <c r="FV35" i="9"/>
  <c r="FV149" i="9"/>
  <c r="FV94" i="9"/>
  <c r="FV84" i="9"/>
  <c r="FV159" i="9"/>
  <c r="FV33" i="9"/>
  <c r="FV36" i="9"/>
  <c r="FV80" i="9"/>
  <c r="FV113" i="9"/>
  <c r="FV37" i="9"/>
  <c r="FV55" i="9"/>
  <c r="FV91" i="9"/>
  <c r="FV118" i="9"/>
  <c r="FV152" i="9"/>
  <c r="FV58" i="9"/>
  <c r="FV111" i="9"/>
  <c r="FV109" i="9"/>
  <c r="FV142" i="9"/>
  <c r="FV51" i="9"/>
  <c r="FV87" i="9"/>
  <c r="FV116" i="9"/>
  <c r="FV106" i="9"/>
  <c r="FV82" i="9"/>
  <c r="FV60" i="9"/>
  <c r="FV41" i="9"/>
  <c r="FV25" i="9"/>
  <c r="FV70" i="9"/>
  <c r="FV27" i="9"/>
  <c r="FV148" i="9"/>
  <c r="FV28" i="9"/>
  <c r="FV26" i="9"/>
  <c r="FV89" i="9"/>
  <c r="FV121" i="9"/>
  <c r="FV135" i="9"/>
  <c r="FV92" i="9"/>
  <c r="FV68" i="9"/>
  <c r="FV38" i="9"/>
  <c r="FV44" i="9"/>
  <c r="FV157" i="9"/>
  <c r="FV49" i="9"/>
  <c r="FV110" i="9"/>
  <c r="FV50" i="9"/>
  <c r="FV130" i="9"/>
  <c r="FV46" i="9"/>
  <c r="FV29" i="9"/>
  <c r="FV139" i="9"/>
  <c r="FV158" i="9"/>
  <c r="FV105" i="9"/>
  <c r="FV32" i="9"/>
  <c r="FV63" i="9"/>
  <c r="FV54" i="9"/>
  <c r="FV47" i="9"/>
  <c r="FV141" i="9"/>
  <c r="FV83" i="9"/>
  <c r="FV23" i="9"/>
  <c r="FV95" i="9"/>
  <c r="FV17" i="9"/>
  <c r="FV156" i="9"/>
  <c r="FV62" i="9"/>
  <c r="FV45" i="9"/>
  <c r="FV18" i="9"/>
  <c r="FV40" i="9"/>
  <c r="FV93" i="9"/>
  <c r="FV52" i="9"/>
  <c r="FV123" i="9"/>
  <c r="FV56" i="9"/>
  <c r="FV96" i="9"/>
  <c r="FV57" i="9"/>
  <c r="FV138" i="9"/>
  <c r="FV43" i="9"/>
  <c r="FV76" i="9"/>
  <c r="FV136" i="9"/>
  <c r="FV24" i="9"/>
  <c r="FV20" i="9"/>
  <c r="FV67" i="9"/>
  <c r="FV81" i="9"/>
  <c r="FV112" i="9"/>
  <c r="FV97" i="9"/>
  <c r="FV104" i="9"/>
  <c r="FV71" i="9"/>
  <c r="FV120" i="9"/>
  <c r="FV126" i="9"/>
  <c r="FV31" i="9"/>
  <c r="FV132" i="9"/>
  <c r="FV74" i="9"/>
  <c r="FV143" i="9"/>
  <c r="FV107" i="9"/>
  <c r="FV39" i="9"/>
  <c r="FV102" i="9"/>
  <c r="FV146" i="9"/>
  <c r="FV137" i="9"/>
  <c r="FV155" i="9"/>
  <c r="FV117" i="9"/>
  <c r="FV154" i="9"/>
  <c r="FV129" i="9"/>
  <c r="FV90" i="9"/>
  <c r="FV147" i="9"/>
  <c r="FV103" i="9"/>
  <c r="FV59" i="9"/>
  <c r="FV133" i="9"/>
  <c r="FV100" i="9"/>
  <c r="FV61" i="9"/>
  <c r="FV69" i="9"/>
  <c r="FV115" i="9"/>
  <c r="FV125" i="9"/>
  <c r="FV72" i="9"/>
  <c r="FV134" i="9"/>
  <c r="FV64" i="9"/>
  <c r="FV150" i="9"/>
  <c r="FV140" i="9"/>
  <c r="FV153" i="9"/>
  <c r="FV14" i="9"/>
  <c r="FV98" i="9"/>
  <c r="FV86" i="9"/>
  <c r="FV160" i="9"/>
  <c r="FV131" i="9"/>
  <c r="FV99" i="9"/>
  <c r="FV78" i="9"/>
  <c r="FV127" i="9"/>
  <c r="FV77" i="9"/>
  <c r="FV30" i="9"/>
  <c r="FV79" i="9"/>
  <c r="FV128" i="9"/>
  <c r="FV75" i="9"/>
  <c r="FV124" i="9"/>
  <c r="FV144" i="9"/>
  <c r="FV85" i="9"/>
  <c r="FV101" i="9"/>
  <c r="FV48" i="9"/>
  <c r="FV88" i="9"/>
  <c r="FV119" i="9"/>
  <c r="FV65" i="9"/>
  <c r="FV73" i="9"/>
  <c r="FV21" i="9"/>
  <c r="FV66" i="9"/>
  <c r="FV42" i="9"/>
  <c r="FV53" i="9"/>
  <c r="FV145" i="9"/>
  <c r="FV122" i="9"/>
  <c r="BJ12" i="12"/>
  <c r="BK12" i="12"/>
  <c r="BJ11" i="12"/>
  <c r="BK11" i="12"/>
  <c r="K56" i="9"/>
  <c r="H40" i="9"/>
  <c r="I44" i="9"/>
  <c r="K48" i="9"/>
  <c r="I34" i="9"/>
  <c r="J76" i="9"/>
  <c r="G95" i="9"/>
  <c r="D71" i="9"/>
  <c r="B37" i="9"/>
  <c r="L85" i="9"/>
  <c r="L14" i="9"/>
  <c r="K69" i="9"/>
  <c r="C73" i="9"/>
  <c r="B31" i="9"/>
  <c r="E61" i="9"/>
  <c r="C47" i="9"/>
  <c r="C16" i="9"/>
  <c r="J75" i="9"/>
  <c r="K68" i="9"/>
  <c r="G46" i="9"/>
  <c r="G28" i="9"/>
  <c r="G98" i="9"/>
  <c r="E42" i="9"/>
  <c r="E93" i="9"/>
  <c r="L72" i="9"/>
  <c r="I40" i="9"/>
  <c r="L81" i="9"/>
  <c r="J26" i="9"/>
  <c r="F32" i="9"/>
  <c r="J93" i="9"/>
  <c r="F47" i="9"/>
  <c r="K70" i="9"/>
  <c r="E36" i="9"/>
  <c r="L70" i="9"/>
  <c r="E14" i="9"/>
  <c r="K30" i="9"/>
  <c r="L58" i="9"/>
  <c r="E50" i="9"/>
  <c r="E34" i="9"/>
  <c r="I90" i="9"/>
  <c r="E54" i="9"/>
  <c r="E89" i="9"/>
  <c r="J66" i="9"/>
  <c r="L32" i="9"/>
  <c r="E51" i="9"/>
  <c r="E27" i="9"/>
  <c r="D83" i="9"/>
  <c r="L64" i="9"/>
  <c r="G65" i="9"/>
  <c r="C85" i="9"/>
  <c r="D24" i="9"/>
  <c r="H31" i="9"/>
  <c r="J55" i="9"/>
  <c r="K32" i="9"/>
  <c r="D46" i="9"/>
  <c r="D30" i="9"/>
  <c r="E55" i="9"/>
  <c r="G90" i="9"/>
  <c r="I82" i="9"/>
  <c r="L34" i="9"/>
  <c r="L21" i="9"/>
  <c r="B52" i="9"/>
  <c r="H70" i="9"/>
  <c r="E24" i="9"/>
  <c r="D17" i="9"/>
  <c r="F20" i="9"/>
  <c r="E63" i="9"/>
  <c r="H49" i="9"/>
  <c r="J79" i="9"/>
  <c r="L52" i="9"/>
  <c r="G59" i="9"/>
  <c r="E74" i="9"/>
  <c r="E97" i="9"/>
  <c r="G77" i="9"/>
  <c r="E69" i="9"/>
  <c r="H87" i="9"/>
  <c r="F36" i="9"/>
  <c r="B20" i="9"/>
  <c r="C80" i="9"/>
  <c r="F76" i="9"/>
  <c r="H21" i="9"/>
  <c r="B18" i="9"/>
  <c r="F52" i="9"/>
  <c r="J82" i="9"/>
  <c r="C19" i="9"/>
  <c r="F59" i="9"/>
  <c r="B38" i="9"/>
  <c r="I72" i="9"/>
  <c r="F79" i="9"/>
  <c r="F24" i="9"/>
  <c r="D67" i="9"/>
  <c r="C84" i="9"/>
  <c r="H83" i="9"/>
  <c r="L50" i="9"/>
  <c r="G63" i="9"/>
  <c r="D59" i="9"/>
  <c r="L93" i="9"/>
  <c r="E67" i="9"/>
  <c r="F92" i="9"/>
  <c r="D61" i="9"/>
  <c r="G58" i="9"/>
  <c r="G25" i="9"/>
  <c r="K91" i="9"/>
  <c r="E71" i="9"/>
  <c r="K22" i="9"/>
  <c r="K73" i="9"/>
  <c r="K96" i="9"/>
  <c r="G64" i="9"/>
  <c r="L88" i="9"/>
  <c r="L19" i="9"/>
  <c r="L92" i="9"/>
  <c r="E49" i="9"/>
  <c r="L82" i="9"/>
  <c r="G97" i="9"/>
  <c r="G34" i="9"/>
  <c r="C42" i="9"/>
  <c r="G74" i="9"/>
  <c r="F25" i="9"/>
  <c r="F44" i="9"/>
  <c r="E81" i="9"/>
  <c r="J54" i="9"/>
  <c r="F77" i="9"/>
  <c r="E25" i="9"/>
  <c r="H27" i="9"/>
  <c r="B19" i="9"/>
  <c r="E39" i="9"/>
  <c r="I78" i="9"/>
  <c r="K85" i="9"/>
  <c r="H62" i="9"/>
  <c r="G96" i="9"/>
  <c r="C30" i="9"/>
  <c r="F56" i="9"/>
  <c r="C15" i="9"/>
  <c r="G49" i="9"/>
  <c r="I27" i="9"/>
  <c r="G36" i="9"/>
  <c r="K29" i="9"/>
  <c r="J35" i="9"/>
  <c r="D44" i="9"/>
  <c r="I59" i="9"/>
  <c r="C58" i="9"/>
  <c r="J23" i="9"/>
  <c r="K46" i="9"/>
  <c r="F38" i="9"/>
  <c r="E87" i="9"/>
  <c r="K82" i="9"/>
  <c r="L89" i="9"/>
  <c r="E98" i="9"/>
  <c r="D90" i="9"/>
  <c r="J18" i="9"/>
  <c r="K37" i="9"/>
  <c r="J17" i="9"/>
  <c r="F46" i="9"/>
  <c r="G43" i="9"/>
  <c r="I98" i="9"/>
  <c r="E72" i="9"/>
  <c r="E15" i="9"/>
  <c r="J85" i="9"/>
  <c r="K78" i="9"/>
  <c r="G44" i="9"/>
  <c r="C27" i="9"/>
  <c r="C22" i="9"/>
  <c r="D14" i="9"/>
  <c r="K72" i="9"/>
  <c r="K65" i="9"/>
  <c r="F70" i="9"/>
  <c r="L31" i="9"/>
  <c r="H52" i="9"/>
  <c r="F68" i="9"/>
  <c r="G37" i="9"/>
  <c r="B60" i="9"/>
  <c r="K86" i="9"/>
  <c r="L77" i="9"/>
  <c r="H59" i="9"/>
  <c r="B65" i="9"/>
  <c r="F16" i="9"/>
  <c r="B53" i="9"/>
  <c r="E70" i="9"/>
  <c r="L29" i="9"/>
  <c r="E46" i="9"/>
  <c r="J21" i="9"/>
  <c r="L45" i="9"/>
  <c r="C75" i="9"/>
  <c r="E16" i="9"/>
  <c r="C32" i="9"/>
  <c r="I20" i="9"/>
  <c r="G62" i="9"/>
  <c r="I36" i="9"/>
  <c r="G75" i="9"/>
  <c r="G71" i="9"/>
  <c r="I66" i="9"/>
  <c r="D77" i="9"/>
  <c r="L22" i="9"/>
  <c r="I42" i="9"/>
  <c r="G84" i="9"/>
  <c r="B14" i="9"/>
  <c r="F63" i="9"/>
  <c r="G17" i="9"/>
  <c r="C25" i="9"/>
  <c r="L75" i="9"/>
  <c r="D58" i="9"/>
  <c r="K38" i="9"/>
  <c r="G69" i="9"/>
  <c r="F75" i="9"/>
  <c r="K80" i="9"/>
  <c r="L67" i="9"/>
  <c r="H94" i="9"/>
  <c r="F18" i="9"/>
  <c r="J32" i="9"/>
  <c r="C76" i="9"/>
  <c r="G91" i="9"/>
  <c r="F21" i="9"/>
  <c r="E82" i="9"/>
  <c r="L28" i="9"/>
  <c r="K97" i="9"/>
  <c r="E59" i="9"/>
  <c r="F91" i="9"/>
  <c r="H26" i="9"/>
  <c r="K27" i="9"/>
  <c r="G73" i="9"/>
  <c r="H78" i="9"/>
  <c r="K19" i="9"/>
  <c r="D53" i="9"/>
  <c r="C62" i="9"/>
  <c r="J62" i="9"/>
  <c r="E85" i="9"/>
  <c r="H22" i="9"/>
  <c r="I81" i="9"/>
  <c r="D16" i="9"/>
  <c r="F81" i="9"/>
  <c r="J41" i="9"/>
  <c r="B48" i="9"/>
  <c r="I41" i="9"/>
  <c r="G51" i="9"/>
  <c r="G38" i="9"/>
  <c r="J81" i="9"/>
  <c r="C87" i="9"/>
  <c r="H82" i="9"/>
  <c r="G31" i="9"/>
  <c r="F29" i="9"/>
  <c r="L15" i="9"/>
  <c r="B36" i="9"/>
  <c r="D87" i="9"/>
  <c r="I17" i="9"/>
  <c r="B23" i="9"/>
  <c r="B34" i="9"/>
  <c r="E20" i="9"/>
  <c r="G47" i="9"/>
  <c r="D33" i="9"/>
  <c r="K66" i="9"/>
  <c r="G79" i="9"/>
  <c r="L17" i="9"/>
  <c r="K60" i="9"/>
  <c r="F61" i="9"/>
  <c r="I76" i="9"/>
  <c r="D64" i="9"/>
  <c r="K47" i="9"/>
  <c r="D94" i="9"/>
  <c r="I68" i="9"/>
  <c r="G18" i="9"/>
  <c r="K53" i="9"/>
  <c r="J57" i="9"/>
  <c r="G54" i="9"/>
  <c r="F67" i="9"/>
  <c r="L55" i="9"/>
  <c r="I75" i="9"/>
  <c r="J40" i="9"/>
  <c r="J58" i="9"/>
  <c r="I97" i="9"/>
  <c r="C51" i="9"/>
  <c r="J31" i="9"/>
  <c r="J45" i="9"/>
  <c r="D73" i="9"/>
  <c r="G61" i="9"/>
  <c r="L36" i="9"/>
  <c r="J44" i="9"/>
  <c r="F66" i="9"/>
  <c r="C90" i="9"/>
  <c r="H92" i="9"/>
  <c r="L18" i="9"/>
  <c r="J70" i="9"/>
  <c r="K59" i="9"/>
  <c r="L39" i="9"/>
  <c r="E37" i="9"/>
  <c r="C41" i="9"/>
  <c r="C64" i="9"/>
  <c r="J69" i="9"/>
  <c r="D84" i="9"/>
  <c r="H54" i="9"/>
  <c r="L51" i="9"/>
  <c r="K45" i="9"/>
  <c r="K28" i="9"/>
  <c r="B46" i="9"/>
  <c r="C35" i="9"/>
  <c r="I14" i="9"/>
  <c r="D69" i="9"/>
  <c r="J67" i="9"/>
  <c r="F93" i="9"/>
  <c r="I47" i="9"/>
  <c r="K92" i="9"/>
  <c r="C83" i="9"/>
  <c r="D95" i="9"/>
  <c r="C72" i="9"/>
  <c r="K24" i="9"/>
  <c r="K51" i="9"/>
  <c r="D88" i="9"/>
  <c r="E58" i="9"/>
  <c r="L60" i="9"/>
  <c r="F31" i="9"/>
  <c r="G53" i="9"/>
  <c r="J42" i="9"/>
  <c r="J92" i="9"/>
  <c r="D32" i="9"/>
  <c r="L68" i="9"/>
  <c r="L16" i="9"/>
  <c r="H23" i="9"/>
  <c r="E76" i="9"/>
  <c r="H75" i="9"/>
  <c r="K43" i="9"/>
  <c r="H60" i="9"/>
  <c r="F23" i="9"/>
  <c r="J34" i="9"/>
  <c r="D60" i="9"/>
  <c r="B27" i="9"/>
  <c r="F88" i="9"/>
  <c r="C91" i="9"/>
  <c r="C33" i="9"/>
  <c r="C95" i="9"/>
  <c r="I39" i="9"/>
  <c r="J73" i="9"/>
  <c r="B55" i="9"/>
  <c r="L49" i="9"/>
  <c r="J48" i="9"/>
  <c r="G67" i="9"/>
  <c r="I28" i="9"/>
  <c r="B50" i="9"/>
  <c r="L86" i="9"/>
  <c r="K33" i="9"/>
  <c r="H30" i="9"/>
  <c r="K76" i="9"/>
  <c r="E56" i="9"/>
  <c r="B24" i="9"/>
  <c r="F74" i="9"/>
  <c r="C70" i="9"/>
  <c r="G30" i="9"/>
  <c r="G93" i="9"/>
  <c r="F17" i="9"/>
  <c r="J25" i="9"/>
  <c r="G88" i="9"/>
  <c r="G70" i="9"/>
  <c r="I74" i="9"/>
  <c r="K67" i="9"/>
  <c r="L76" i="9"/>
  <c r="I16" i="9"/>
  <c r="D23" i="9"/>
  <c r="L69" i="9"/>
  <c r="C77" i="9"/>
  <c r="G39" i="9"/>
  <c r="B47" i="9"/>
  <c r="J96" i="9"/>
  <c r="G89" i="9"/>
  <c r="E22" i="9"/>
  <c r="D79" i="9"/>
  <c r="D78" i="9"/>
  <c r="B66" i="9"/>
  <c r="D62" i="9"/>
  <c r="F28" i="9"/>
  <c r="I25" i="9"/>
  <c r="B49" i="9"/>
  <c r="D36" i="9"/>
  <c r="G83" i="9"/>
  <c r="L91" i="9"/>
  <c r="I55" i="9"/>
  <c r="H28" i="9"/>
  <c r="K84" i="9"/>
  <c r="H44" i="9"/>
  <c r="K14" i="9"/>
  <c r="E44" i="9"/>
  <c r="G72" i="9"/>
  <c r="H86" i="9"/>
  <c r="K23" i="9"/>
  <c r="G26" i="9"/>
  <c r="D37" i="9"/>
  <c r="B42" i="9"/>
  <c r="F45" i="9"/>
  <c r="I58" i="9"/>
  <c r="H79" i="9"/>
  <c r="E65" i="9"/>
  <c r="J64" i="9"/>
  <c r="C79" i="9"/>
  <c r="F80" i="9"/>
  <c r="C28" i="9"/>
  <c r="K64" i="9"/>
  <c r="D57" i="9"/>
  <c r="J52" i="9"/>
  <c r="I18" i="9"/>
  <c r="L35" i="9"/>
  <c r="C88" i="9"/>
  <c r="C96" i="9"/>
  <c r="J36" i="9"/>
  <c r="F95" i="9"/>
  <c r="F94" i="9"/>
  <c r="D97" i="9"/>
  <c r="K75" i="9"/>
  <c r="E57" i="9"/>
  <c r="H45" i="9"/>
  <c r="F64" i="9"/>
  <c r="L48" i="9"/>
  <c r="E62" i="9"/>
  <c r="B57" i="9"/>
  <c r="F40" i="9"/>
  <c r="E80" i="9"/>
  <c r="I56" i="9"/>
  <c r="J19" i="9"/>
  <c r="F50" i="9"/>
  <c r="C18" i="9"/>
  <c r="L33" i="9"/>
  <c r="D91" i="9"/>
  <c r="B33" i="9"/>
  <c r="F51" i="9"/>
  <c r="J65" i="9"/>
  <c r="K81" i="9"/>
  <c r="I87" i="9"/>
  <c r="H96" i="9"/>
  <c r="G81" i="9"/>
  <c r="I52" i="9"/>
  <c r="D98" i="9"/>
  <c r="C55" i="9"/>
  <c r="G23" i="9"/>
  <c r="K54" i="9"/>
  <c r="G16" i="9"/>
  <c r="G27" i="9"/>
  <c r="F30" i="9"/>
  <c r="J47" i="9"/>
  <c r="F78" i="9"/>
  <c r="F82" i="9"/>
  <c r="L90" i="9"/>
  <c r="E79" i="9"/>
  <c r="H67" i="9"/>
  <c r="I31" i="9"/>
  <c r="J51" i="9"/>
  <c r="F83" i="9"/>
  <c r="L54" i="9"/>
  <c r="G82" i="9"/>
  <c r="G22" i="9"/>
  <c r="K49" i="9"/>
  <c r="B63" i="9"/>
  <c r="D75" i="9"/>
  <c r="G60" i="9"/>
  <c r="I50" i="9"/>
  <c r="J16" i="9"/>
  <c r="I94" i="9"/>
  <c r="G80" i="9"/>
  <c r="K61" i="9"/>
  <c r="I22" i="9"/>
  <c r="E53" i="9"/>
  <c r="I48" i="9"/>
  <c r="L20" i="9"/>
  <c r="F87" i="9"/>
  <c r="F39" i="9"/>
  <c r="I61" i="9"/>
  <c r="J86" i="9"/>
  <c r="F42" i="9"/>
  <c r="J63" i="9"/>
  <c r="I80" i="9"/>
  <c r="J46" i="9"/>
  <c r="B62" i="9"/>
  <c r="H80" i="9"/>
  <c r="G20" i="9"/>
  <c r="B44" i="9"/>
  <c r="K17" i="9"/>
  <c r="L95" i="9"/>
  <c r="F22" i="9"/>
  <c r="K95" i="9"/>
  <c r="E21" i="9"/>
  <c r="L42" i="9"/>
  <c r="H58" i="9"/>
  <c r="H39" i="9"/>
  <c r="H63" i="9"/>
  <c r="J28" i="9"/>
  <c r="H57" i="9"/>
  <c r="I54" i="9"/>
  <c r="C17" i="9"/>
  <c r="K41" i="9"/>
  <c r="C44" i="9"/>
  <c r="I88" i="9"/>
  <c r="C92" i="9"/>
  <c r="I46" i="9"/>
  <c r="L61" i="9"/>
  <c r="J24" i="9"/>
  <c r="J49" i="9"/>
  <c r="I24" i="9"/>
  <c r="E41" i="9"/>
  <c r="I21" i="9"/>
  <c r="H47" i="9"/>
  <c r="C24" i="9"/>
  <c r="L57" i="9"/>
  <c r="L87" i="9"/>
  <c r="E92" i="9"/>
  <c r="F15" i="9"/>
  <c r="B32" i="9"/>
  <c r="D66" i="9"/>
  <c r="F65" i="9"/>
  <c r="H84" i="9"/>
  <c r="J88" i="9"/>
  <c r="B45" i="9"/>
  <c r="E96" i="9"/>
  <c r="D96" i="9"/>
  <c r="I45" i="9"/>
  <c r="K52" i="9"/>
  <c r="F84" i="9"/>
  <c r="D28" i="9"/>
  <c r="H56" i="9"/>
  <c r="C65" i="9"/>
  <c r="I60" i="9"/>
  <c r="J53" i="9"/>
  <c r="J30" i="9"/>
  <c r="L37" i="9"/>
  <c r="J71" i="9"/>
  <c r="H43" i="9"/>
  <c r="L97" i="9"/>
  <c r="D26" i="9"/>
  <c r="D19" i="9"/>
  <c r="C59" i="9"/>
  <c r="C23" i="9"/>
  <c r="D49" i="9"/>
  <c r="H69" i="9"/>
  <c r="E30" i="9"/>
  <c r="K20" i="9"/>
  <c r="B17" i="9"/>
  <c r="F53" i="9"/>
  <c r="G32" i="9"/>
  <c r="J29" i="9"/>
  <c r="H33" i="9"/>
  <c r="G55" i="9"/>
  <c r="L79" i="9"/>
  <c r="L38" i="9"/>
  <c r="C36" i="9"/>
  <c r="H17" i="9"/>
  <c r="I26" i="9"/>
  <c r="E60" i="9"/>
  <c r="E94" i="9"/>
  <c r="H37" i="9"/>
  <c r="H25" i="9"/>
  <c r="F49" i="9"/>
  <c r="C89" i="9"/>
  <c r="L24" i="9"/>
  <c r="C21" i="9"/>
  <c r="K15" i="9"/>
  <c r="I62" i="9"/>
  <c r="K39" i="9"/>
  <c r="K40" i="9"/>
  <c r="D56" i="9"/>
  <c r="G29" i="9"/>
  <c r="J87" i="9"/>
  <c r="H29" i="9"/>
  <c r="C98" i="9"/>
  <c r="F35" i="9"/>
  <c r="I70" i="9"/>
  <c r="L94" i="9"/>
  <c r="J97" i="9"/>
  <c r="H42" i="9"/>
  <c r="D47" i="9"/>
  <c r="F34" i="9"/>
  <c r="J60" i="9"/>
  <c r="F33" i="9"/>
  <c r="H68" i="9"/>
  <c r="J59" i="9"/>
  <c r="D25" i="9"/>
  <c r="L23" i="9"/>
  <c r="J39" i="9"/>
  <c r="L41" i="9"/>
  <c r="I73" i="9"/>
  <c r="E84" i="9"/>
  <c r="J38" i="9"/>
  <c r="F98" i="9"/>
  <c r="G52" i="9"/>
  <c r="I86" i="9"/>
  <c r="B40" i="9"/>
  <c r="J33" i="9"/>
  <c r="J27" i="9"/>
  <c r="D35" i="9"/>
  <c r="K36" i="9"/>
  <c r="J50" i="9"/>
  <c r="E38" i="9"/>
  <c r="C26" i="9"/>
  <c r="E91" i="9"/>
  <c r="K21" i="9"/>
  <c r="H32" i="9"/>
  <c r="C81" i="9"/>
  <c r="J77" i="9"/>
  <c r="D31" i="9"/>
  <c r="D15" i="9"/>
  <c r="G42" i="9"/>
  <c r="E35" i="9"/>
  <c r="F73" i="9"/>
  <c r="C40" i="9"/>
  <c r="D85" i="9"/>
  <c r="D86" i="9"/>
  <c r="E47" i="9"/>
  <c r="D54" i="9"/>
  <c r="B51" i="9"/>
  <c r="F58" i="9"/>
  <c r="C69" i="9"/>
  <c r="L98" i="9"/>
  <c r="J68" i="9"/>
  <c r="K87" i="9"/>
  <c r="I65" i="9"/>
  <c r="K90" i="9"/>
  <c r="H89" i="9"/>
  <c r="E19" i="9"/>
  <c r="C46" i="9"/>
  <c r="K77" i="9"/>
  <c r="B64" i="9"/>
  <c r="E83" i="9"/>
  <c r="B58" i="9"/>
  <c r="J56" i="9"/>
  <c r="C71" i="9"/>
  <c r="J74" i="9"/>
  <c r="L27" i="9"/>
  <c r="J15" i="9"/>
  <c r="K35" i="9"/>
  <c r="D20" i="9"/>
  <c r="K79" i="9"/>
  <c r="H73" i="9"/>
  <c r="J78" i="9"/>
  <c r="H34" i="9"/>
  <c r="D52" i="9"/>
  <c r="I79" i="9"/>
  <c r="H55" i="9"/>
  <c r="E64" i="9"/>
  <c r="L84" i="9"/>
  <c r="E26" i="9"/>
  <c r="F54" i="9"/>
  <c r="I30" i="9"/>
  <c r="G50" i="9"/>
  <c r="D45" i="9"/>
  <c r="C56" i="9"/>
  <c r="E18" i="9"/>
  <c r="D70" i="9"/>
  <c r="J83" i="9"/>
  <c r="J14" i="9"/>
  <c r="L74" i="9"/>
  <c r="H95" i="9"/>
  <c r="H81" i="9"/>
  <c r="I77" i="9"/>
  <c r="B35" i="9"/>
  <c r="L66" i="9"/>
  <c r="I53" i="9"/>
  <c r="E31" i="9"/>
  <c r="L83" i="9"/>
  <c r="I57" i="9"/>
  <c r="C66" i="9"/>
  <c r="F26" i="9"/>
  <c r="C86" i="9"/>
  <c r="I29" i="9"/>
  <c r="L40" i="9"/>
  <c r="K55" i="9"/>
  <c r="C37" i="9"/>
  <c r="D43" i="9"/>
  <c r="H88" i="9"/>
  <c r="H24" i="9"/>
  <c r="E90" i="9"/>
  <c r="L65" i="9"/>
  <c r="K88" i="9"/>
  <c r="D92" i="9"/>
  <c r="F43" i="9"/>
  <c r="B28" i="9"/>
  <c r="K50" i="9"/>
  <c r="E86" i="9"/>
  <c r="K42" i="9"/>
  <c r="K44" i="9"/>
  <c r="B30" i="9"/>
  <c r="G85" i="9"/>
  <c r="L56" i="9"/>
  <c r="C78" i="9"/>
  <c r="D41" i="9"/>
  <c r="I96" i="9"/>
  <c r="E29" i="9"/>
  <c r="L96" i="9"/>
  <c r="L30" i="9"/>
  <c r="J90" i="9"/>
  <c r="D50" i="9"/>
  <c r="H48" i="9"/>
  <c r="I23" i="9"/>
  <c r="G41" i="9"/>
  <c r="D72" i="9"/>
  <c r="H85" i="9"/>
  <c r="E95" i="9"/>
  <c r="I84" i="9"/>
  <c r="D82" i="9"/>
  <c r="C20" i="9"/>
  <c r="H51" i="9"/>
  <c r="D48" i="9"/>
  <c r="F85" i="9"/>
  <c r="H90" i="9"/>
  <c r="I33" i="9"/>
  <c r="F71" i="9"/>
  <c r="K89" i="9"/>
  <c r="D74" i="9"/>
  <c r="J84" i="9"/>
  <c r="B61" i="9"/>
  <c r="E40" i="9"/>
  <c r="C67" i="9"/>
  <c r="C43" i="9"/>
  <c r="G45" i="9"/>
  <c r="H50" i="9"/>
  <c r="D55" i="9"/>
  <c r="E48" i="9"/>
  <c r="K26" i="9"/>
  <c r="B25" i="9"/>
  <c r="J61" i="9"/>
  <c r="I71" i="9"/>
  <c r="G57" i="9"/>
  <c r="L71" i="9"/>
  <c r="K25" i="9"/>
  <c r="H18" i="9"/>
  <c r="C14" i="9"/>
  <c r="J89" i="9"/>
  <c r="H20" i="9"/>
  <c r="L46" i="9"/>
  <c r="K93" i="9"/>
  <c r="I38" i="9"/>
  <c r="C45" i="9"/>
  <c r="G15" i="9"/>
  <c r="C97" i="9"/>
  <c r="H14" i="9"/>
  <c r="D81" i="9"/>
  <c r="E17" i="9"/>
  <c r="H38" i="9"/>
  <c r="C50" i="9"/>
  <c r="H53" i="9"/>
  <c r="H66" i="9"/>
  <c r="L44" i="9"/>
  <c r="I95" i="9"/>
  <c r="E73" i="9"/>
  <c r="C38" i="9"/>
  <c r="F89" i="9"/>
  <c r="J94" i="9"/>
  <c r="F62" i="9"/>
  <c r="G92" i="9"/>
  <c r="I49" i="9"/>
  <c r="F37" i="9"/>
  <c r="F90" i="9"/>
  <c r="D18" i="9"/>
  <c r="I89" i="9"/>
  <c r="J91" i="9"/>
  <c r="I91" i="9"/>
  <c r="E88" i="9"/>
  <c r="F97" i="9"/>
  <c r="E32" i="9"/>
  <c r="J22" i="9"/>
  <c r="B59" i="9"/>
  <c r="C29" i="9"/>
  <c r="K16" i="9"/>
  <c r="G19" i="9"/>
  <c r="G66" i="9"/>
  <c r="D39" i="9"/>
  <c r="C48" i="9"/>
  <c r="D21" i="9"/>
  <c r="K98" i="9"/>
  <c r="C93" i="9"/>
  <c r="I85" i="9"/>
  <c r="L80" i="9"/>
  <c r="I43" i="9"/>
  <c r="D38" i="9"/>
  <c r="E66" i="9"/>
  <c r="K63" i="9"/>
  <c r="C39" i="9"/>
  <c r="H64" i="9"/>
  <c r="F86" i="9"/>
  <c r="D65" i="9"/>
  <c r="I37" i="9"/>
  <c r="H71" i="9"/>
  <c r="G78" i="9"/>
  <c r="B21" i="9"/>
  <c r="D29" i="9"/>
  <c r="D22" i="9"/>
  <c r="J98" i="9"/>
  <c r="L78" i="9"/>
  <c r="J37" i="9"/>
  <c r="B43" i="9"/>
  <c r="E52" i="9"/>
  <c r="K71" i="9"/>
  <c r="B68" i="9"/>
  <c r="E23" i="9"/>
  <c r="D68" i="9"/>
  <c r="H98" i="9"/>
  <c r="H46" i="9"/>
  <c r="D34" i="9"/>
  <c r="I93" i="9"/>
  <c r="I64" i="9"/>
  <c r="C94" i="9"/>
  <c r="L47" i="9"/>
  <c r="E68" i="9"/>
  <c r="C52" i="9"/>
  <c r="I69" i="9"/>
  <c r="E78" i="9"/>
  <c r="C31" i="9"/>
  <c r="G33" i="9"/>
  <c r="H16" i="9"/>
  <c r="D27" i="9"/>
  <c r="B41" i="9"/>
  <c r="K18" i="9"/>
  <c r="E43" i="9"/>
  <c r="H74" i="9"/>
  <c r="G14" i="9"/>
  <c r="H76" i="9"/>
  <c r="D42" i="9"/>
  <c r="J95" i="9"/>
  <c r="I51" i="9"/>
  <c r="F72" i="9"/>
  <c r="E75" i="9"/>
  <c r="I19" i="9"/>
  <c r="D63" i="9"/>
  <c r="F96" i="9"/>
  <c r="F57" i="9"/>
  <c r="E77" i="9"/>
  <c r="K83" i="9"/>
  <c r="L62" i="9"/>
  <c r="H91" i="9"/>
  <c r="H65" i="9"/>
  <c r="H77" i="9"/>
  <c r="B39" i="9"/>
  <c r="C74" i="9"/>
  <c r="G76" i="9"/>
  <c r="H72" i="9"/>
  <c r="G35" i="9"/>
  <c r="F69" i="9"/>
  <c r="B67" i="9"/>
  <c r="B15" i="9"/>
  <c r="G40" i="9"/>
  <c r="I32" i="9"/>
  <c r="D76" i="9"/>
  <c r="G87" i="9"/>
  <c r="F14" i="9"/>
  <c r="G94" i="9"/>
  <c r="H41" i="9"/>
  <c r="G56" i="9"/>
  <c r="B29" i="9"/>
  <c r="H97" i="9"/>
  <c r="E45" i="9"/>
  <c r="C68" i="9"/>
  <c r="I83" i="9"/>
  <c r="J20" i="9"/>
  <c r="K31" i="9"/>
  <c r="C49" i="9"/>
  <c r="J72" i="9"/>
  <c r="H35" i="9"/>
  <c r="C60" i="9"/>
  <c r="C34" i="9"/>
  <c r="I92" i="9"/>
  <c r="K57" i="9"/>
  <c r="I63" i="9"/>
  <c r="C53" i="9"/>
  <c r="K62" i="9"/>
  <c r="F41" i="9"/>
  <c r="H61" i="9"/>
  <c r="L73" i="9"/>
  <c r="B16" i="9"/>
  <c r="J80" i="9"/>
  <c r="K94" i="9"/>
  <c r="H15" i="9"/>
  <c r="B56" i="9"/>
  <c r="L63" i="9"/>
  <c r="F48" i="9"/>
  <c r="L53" i="9"/>
  <c r="F55" i="9"/>
  <c r="H19" i="9"/>
  <c r="D89" i="9"/>
  <c r="G21" i="9"/>
  <c r="L25" i="9"/>
  <c r="K34" i="9"/>
  <c r="B69" i="9"/>
  <c r="H93" i="9"/>
  <c r="B54" i="9"/>
  <c r="C63" i="9"/>
  <c r="D40" i="9"/>
  <c r="B22" i="9"/>
  <c r="C54" i="9"/>
  <c r="K74" i="9"/>
  <c r="D80" i="9"/>
  <c r="G86" i="9"/>
  <c r="F27" i="9"/>
  <c r="D93" i="9"/>
  <c r="I67" i="9"/>
  <c r="G68" i="9"/>
  <c r="E33" i="9"/>
  <c r="D51" i="9"/>
  <c r="C82" i="9"/>
  <c r="L26" i="9"/>
  <c r="H36" i="9"/>
  <c r="F19" i="9"/>
  <c r="C57" i="9"/>
  <c r="I15" i="9"/>
  <c r="K58" i="9"/>
  <c r="C61" i="9"/>
  <c r="I35" i="9"/>
  <c r="F60" i="9"/>
  <c r="B26" i="9"/>
  <c r="J43" i="9"/>
  <c r="G48" i="9"/>
  <c r="G24" i="9"/>
  <c r="E28" i="9"/>
  <c r="L43" i="9"/>
  <c r="L59" i="9"/>
  <c r="BC9" i="12"/>
  <c r="BJ7" i="12"/>
  <c r="BK7" i="12"/>
  <c r="BI4" i="12"/>
  <c r="BK76" i="9" l="1"/>
  <c r="BJ15" i="9"/>
  <c r="BM89" i="9"/>
  <c r="BR96" i="9"/>
  <c r="BO52" i="9"/>
  <c r="BM65" i="9"/>
  <c r="BJ57" i="9"/>
  <c r="BJ34" i="9"/>
  <c r="BR18" i="9"/>
  <c r="BR19" i="9"/>
  <c r="BK92" i="9"/>
  <c r="BP36" i="9"/>
  <c r="BO74" i="9"/>
  <c r="BM19" i="9"/>
  <c r="BP58" i="9"/>
  <c r="BS88" i="9"/>
  <c r="BS71" i="9"/>
  <c r="BO73" i="9"/>
  <c r="BK82" i="9"/>
  <c r="BP51" i="9"/>
  <c r="BS79" i="9"/>
  <c r="BT92" i="9"/>
  <c r="BQ14" i="9"/>
  <c r="BN32" i="9"/>
  <c r="BN76" i="9"/>
  <c r="BQ98" i="9"/>
  <c r="BM14" i="9"/>
  <c r="BS29" i="9"/>
  <c r="BR49" i="9"/>
  <c r="BQ85" i="9"/>
  <c r="BS19" i="9"/>
  <c r="BS24" i="9"/>
  <c r="BJ55" i="9"/>
  <c r="BJ71" i="9"/>
  <c r="BM80" i="9"/>
  <c r="BT80" i="9"/>
  <c r="BP46" i="9"/>
  <c r="BL84" i="9"/>
  <c r="BM31" i="9"/>
  <c r="BS90" i="9"/>
  <c r="BR35" i="9"/>
  <c r="BN19" i="9"/>
  <c r="BO65" i="9"/>
  <c r="BK19" i="9"/>
  <c r="BQ32" i="9"/>
  <c r="BJ14" i="9"/>
  <c r="BR71" i="9"/>
  <c r="BR27" i="9"/>
  <c r="BL35" i="9"/>
  <c r="BP29" i="9"/>
  <c r="BJ82" i="9"/>
  <c r="BS86" i="9"/>
  <c r="BT39" i="9"/>
  <c r="BL95" i="9"/>
  <c r="BR91" i="9"/>
  <c r="BM35" i="9"/>
  <c r="BS68" i="9"/>
  <c r="BM98" i="9"/>
  <c r="BO96" i="9"/>
  <c r="BT74" i="9"/>
  <c r="BN23" i="9"/>
  <c r="BK85" i="9"/>
  <c r="BL88" i="9"/>
  <c r="BK97" i="9"/>
  <c r="BO34" i="9"/>
  <c r="BQ24" i="9"/>
  <c r="BS98" i="9"/>
  <c r="BN84" i="9"/>
  <c r="BM88" i="9"/>
  <c r="BP40" i="9"/>
  <c r="BT90" i="9"/>
  <c r="BT81" i="9"/>
  <c r="BP65" i="9"/>
  <c r="BK53" i="9"/>
  <c r="BT41" i="9"/>
  <c r="BT76" i="9"/>
  <c r="BQ88" i="9"/>
  <c r="BL44" i="9"/>
  <c r="BM68" i="9"/>
  <c r="BS78" i="9"/>
  <c r="BK48" i="9"/>
  <c r="BN74" i="9"/>
  <c r="BK31" i="9"/>
  <c r="BN86" i="9"/>
  <c r="BT29" i="9"/>
  <c r="BJ47" i="9"/>
  <c r="BN69" i="9"/>
  <c r="BL36" i="9"/>
  <c r="BQ77" i="9"/>
  <c r="BQ36" i="9"/>
  <c r="BS83" i="9"/>
  <c r="BP33" i="9"/>
  <c r="BT63" i="9"/>
  <c r="BQ31" i="9"/>
  <c r="BK96" i="9"/>
  <c r="BK61" i="9"/>
  <c r="BM92" i="9"/>
  <c r="BP44" i="9"/>
  <c r="BQ28" i="9"/>
  <c r="BM16" i="9"/>
  <c r="BO90" i="9"/>
  <c r="BM55" i="9"/>
  <c r="BQ38" i="9"/>
  <c r="BN87" i="9"/>
  <c r="BJ84" i="9"/>
  <c r="BN88" i="9"/>
  <c r="BQ55" i="9"/>
  <c r="BJ40" i="9"/>
  <c r="BP16" i="9"/>
  <c r="BP97" i="9"/>
  <c r="BS37" i="9"/>
  <c r="BK66" i="9"/>
  <c r="BP28" i="9"/>
  <c r="BQ57" i="9"/>
  <c r="BK35" i="9"/>
  <c r="BK79" i="9"/>
  <c r="BS39" i="9"/>
  <c r="BR34" i="9"/>
  <c r="BJ20" i="9"/>
  <c r="BL66" i="9"/>
  <c r="BJ76" i="9"/>
  <c r="BS82" i="9"/>
  <c r="BQ21" i="9"/>
  <c r="BJ51" i="9"/>
  <c r="BS73" i="9"/>
  <c r="BJ68" i="9"/>
  <c r="BK84" i="9"/>
  <c r="BM28" i="9"/>
  <c r="BN36" i="9"/>
  <c r="BO86" i="9"/>
  <c r="BS70" i="9"/>
  <c r="BJ73" i="9"/>
  <c r="BO43" i="9"/>
  <c r="BJ91" i="9"/>
  <c r="BN20" i="9"/>
  <c r="BN90" i="9"/>
  <c r="BK57" i="9"/>
  <c r="BR72" i="9"/>
  <c r="BM69" i="9"/>
  <c r="BP84" i="9"/>
  <c r="BM59" i="9"/>
  <c r="BP87" i="9"/>
  <c r="BR44" i="9"/>
  <c r="BL41" i="9"/>
  <c r="BL21" i="9"/>
  <c r="BK67" i="9"/>
  <c r="BO46" i="9"/>
  <c r="BS75" i="9"/>
  <c r="BL65" i="9"/>
  <c r="BN24" i="9"/>
  <c r="BJ81" i="9"/>
  <c r="BS31" i="9"/>
  <c r="BP48" i="9"/>
  <c r="BQ95" i="9"/>
  <c r="BP66" i="9"/>
  <c r="BQ97" i="9"/>
  <c r="BQ40" i="9"/>
  <c r="BT36" i="9"/>
  <c r="BO70" i="9"/>
  <c r="BO30" i="9"/>
  <c r="BS18" i="9"/>
  <c r="BK73" i="9"/>
  <c r="BR20" i="9"/>
  <c r="BO41" i="9"/>
  <c r="BJ69" i="9"/>
  <c r="BS56" i="9"/>
  <c r="BL32" i="9"/>
  <c r="BT33" i="9"/>
  <c r="BR77" i="9"/>
  <c r="BK21" i="9"/>
  <c r="BS89" i="9"/>
  <c r="BM22" i="9"/>
  <c r="BP63" i="9"/>
  <c r="BL87" i="9"/>
  <c r="BL86" i="9"/>
  <c r="BJ22" i="9"/>
  <c r="BJ44" i="9"/>
  <c r="BQ80" i="9"/>
  <c r="BT62" i="9"/>
  <c r="BP94" i="9"/>
  <c r="BJ92" i="9"/>
  <c r="BN92" i="9"/>
  <c r="BT47" i="9"/>
  <c r="BK72" i="9"/>
  <c r="BT21" i="9"/>
  <c r="BT98" i="9"/>
  <c r="BN21" i="9"/>
  <c r="BS69" i="9"/>
  <c r="BL43" i="9"/>
  <c r="BR88" i="9"/>
  <c r="BS25" i="9"/>
  <c r="BL79" i="9"/>
  <c r="BS36" i="9"/>
  <c r="BQ29" i="9"/>
  <c r="BK60" i="9"/>
  <c r="BT23" i="9"/>
  <c r="BP15" i="9"/>
  <c r="BT95" i="9"/>
  <c r="BL78" i="9"/>
  <c r="BQ78" i="9"/>
  <c r="BP61" i="9"/>
  <c r="BP80" i="9"/>
  <c r="BT70" i="9"/>
  <c r="BT75" i="9"/>
  <c r="BT77" i="9"/>
  <c r="BQ17" i="9"/>
  <c r="BR51" i="9"/>
  <c r="BO18" i="9"/>
  <c r="BP37" i="9"/>
  <c r="BM42" i="9"/>
  <c r="BR37" i="9"/>
  <c r="BL68" i="9"/>
  <c r="BO61" i="9"/>
  <c r="BR84" i="9"/>
  <c r="BS26" i="9"/>
  <c r="BN16" i="9"/>
  <c r="BL29" i="9"/>
  <c r="BL37" i="9"/>
  <c r="BJ98" i="9"/>
  <c r="BN94" i="9"/>
  <c r="BK78" i="9"/>
  <c r="BT83" i="9"/>
  <c r="BK20" i="9"/>
  <c r="BO92" i="9"/>
  <c r="BP71" i="9"/>
  <c r="BM81" i="9"/>
  <c r="BL48" i="9"/>
  <c r="BO77" i="9"/>
  <c r="BT28" i="9"/>
  <c r="BO56" i="9"/>
  <c r="BQ56" i="9"/>
  <c r="BK62" i="9"/>
  <c r="BM77" i="9"/>
  <c r="BS51" i="9"/>
  <c r="BN66" i="9"/>
  <c r="BT67" i="9"/>
  <c r="BR79" i="9"/>
  <c r="BP67" i="9"/>
  <c r="BQ46" i="9"/>
  <c r="BQ16" i="9"/>
  <c r="BN59" i="9"/>
  <c r="BK71" i="9"/>
  <c r="BO88" i="9"/>
  <c r="BN15" i="9"/>
  <c r="BR82" i="9"/>
  <c r="BR56" i="9"/>
  <c r="BJ27" i="9"/>
  <c r="BS84" i="9"/>
  <c r="BS44" i="9"/>
  <c r="BM70" i="9"/>
  <c r="BL62" i="9"/>
  <c r="BO45" i="9"/>
  <c r="BJ53" i="9"/>
  <c r="BL47" i="9"/>
  <c r="BL24" i="9"/>
  <c r="BM87" i="9"/>
  <c r="BO15" i="9"/>
  <c r="BQ73" i="9"/>
  <c r="BS53" i="9"/>
  <c r="BK80" i="9"/>
  <c r="BO69" i="9"/>
  <c r="BN65" i="9"/>
  <c r="BL22" i="9"/>
  <c r="BK49" i="9"/>
  <c r="BL72" i="9"/>
  <c r="BM76" i="9"/>
  <c r="BO44" i="9"/>
  <c r="BS28" i="9"/>
  <c r="BJ72" i="9"/>
  <c r="BM97" i="9"/>
  <c r="BR70" i="9"/>
  <c r="BS93" i="9"/>
  <c r="BJ63" i="9"/>
  <c r="BM83" i="9"/>
  <c r="BM49" i="9"/>
  <c r="BR23" i="9"/>
  <c r="BQ82" i="9"/>
  <c r="BM26" i="9"/>
  <c r="BN85" i="9"/>
  <c r="BJ64" i="9"/>
  <c r="BP24" i="9"/>
  <c r="BJ30" i="9"/>
  <c r="BQ72" i="9"/>
  <c r="BT50" i="9"/>
  <c r="BS91" i="9"/>
  <c r="BT18" i="9"/>
  <c r="BK88" i="9"/>
  <c r="BK29" i="9"/>
  <c r="BL39" i="9"/>
  <c r="BN14" i="9"/>
  <c r="BN35" i="9"/>
  <c r="BQ52" i="9"/>
  <c r="BT51" i="9"/>
  <c r="BS17" i="9"/>
  <c r="BN50" i="9"/>
  <c r="BQ68" i="9"/>
  <c r="BN40" i="9"/>
  <c r="BM43" i="9"/>
  <c r="BR81" i="9"/>
  <c r="BK50" i="9"/>
  <c r="BJ86" i="9"/>
  <c r="BN82" i="9"/>
  <c r="BM37" i="9"/>
  <c r="BT89" i="9"/>
  <c r="BT38" i="9"/>
  <c r="BL51" i="9"/>
  <c r="BO81" i="9"/>
  <c r="BR69" i="9"/>
  <c r="BJ89" i="9"/>
  <c r="BO93" i="9"/>
  <c r="BR75" i="9"/>
  <c r="BR63" i="9"/>
  <c r="BR98" i="9"/>
  <c r="BL46" i="9"/>
  <c r="BT57" i="9"/>
  <c r="BM30" i="9"/>
  <c r="BS23" i="9"/>
  <c r="BQ23" i="9"/>
  <c r="BO22" i="9"/>
  <c r="BM94" i="9"/>
  <c r="BN25" i="9"/>
  <c r="BM61" i="9"/>
  <c r="BR67" i="9"/>
  <c r="BP26" i="9"/>
  <c r="BJ77" i="9"/>
  <c r="BP83" i="9"/>
  <c r="BK27" i="9"/>
  <c r="BQ92" i="9"/>
  <c r="BR86" i="9"/>
  <c r="BT66" i="9"/>
  <c r="BO25" i="9"/>
  <c r="BM95" i="9"/>
  <c r="BP95" i="9"/>
  <c r="BM52" i="9"/>
  <c r="BJ17" i="9"/>
  <c r="BK23" i="9"/>
  <c r="BQ66" i="9"/>
  <c r="BP38" i="9"/>
  <c r="BP22" i="9"/>
  <c r="BS30" i="9"/>
  <c r="BL69" i="9"/>
  <c r="BS14" i="9"/>
  <c r="BK17" i="9"/>
  <c r="BQ18" i="9"/>
  <c r="BN72" i="9"/>
  <c r="BO83" i="9"/>
  <c r="BM74" i="9"/>
  <c r="BT26" i="9"/>
  <c r="BO39" i="9"/>
  <c r="BO51" i="9"/>
  <c r="BQ48" i="9"/>
  <c r="BM32" i="9"/>
  <c r="BN51" i="9"/>
  <c r="BL45" i="9"/>
  <c r="BS60" i="9"/>
  <c r="BL52" i="9"/>
  <c r="BM84" i="9"/>
  <c r="BR43" i="9"/>
  <c r="BK87" i="9"/>
  <c r="BM40" i="9"/>
  <c r="BS58" i="9"/>
  <c r="BR17" i="9"/>
  <c r="BM17" i="9"/>
  <c r="BK44" i="9"/>
  <c r="BP39" i="9"/>
  <c r="BR38" i="9"/>
  <c r="BT19" i="9"/>
  <c r="BT30" i="9"/>
  <c r="BO82" i="9"/>
  <c r="BM75" i="9"/>
  <c r="BN68" i="9"/>
  <c r="BJ37" i="9"/>
  <c r="BQ93" i="9"/>
  <c r="BN98" i="9"/>
  <c r="BK39" i="9"/>
  <c r="BS62" i="9"/>
  <c r="BN79" i="9"/>
  <c r="BJ85" i="9"/>
  <c r="BO55" i="9"/>
  <c r="BT53" i="9"/>
  <c r="BP32" i="9"/>
  <c r="BL63" i="9"/>
  <c r="BN60" i="9"/>
  <c r="BL31" i="9"/>
  <c r="BJ75" i="9"/>
  <c r="BL23" i="9"/>
  <c r="BJ16" i="9"/>
  <c r="BO91" i="9"/>
  <c r="BS85" i="9"/>
  <c r="BT20" i="9"/>
  <c r="BN18" i="9"/>
  <c r="BP45" i="9"/>
  <c r="BM45" i="9"/>
  <c r="BS40" i="9"/>
  <c r="BJ52" i="9"/>
  <c r="BO64" i="9"/>
  <c r="BO16" i="9"/>
  <c r="BT58" i="9"/>
  <c r="BR47" i="9"/>
  <c r="BN38" i="9"/>
  <c r="BT91" i="9"/>
  <c r="BQ54" i="9"/>
  <c r="BT64" i="9"/>
  <c r="BP79" i="9"/>
  <c r="BQ35" i="9"/>
  <c r="BJ65" i="9"/>
  <c r="BO72" i="9"/>
  <c r="BK90" i="9"/>
  <c r="BQ49" i="9"/>
  <c r="BK40" i="9"/>
  <c r="BO14" i="9"/>
  <c r="BN91" i="9"/>
  <c r="BM29" i="9"/>
  <c r="BT40" i="9"/>
  <c r="BJ21" i="9"/>
  <c r="BM24" i="9"/>
  <c r="BM82" i="9"/>
  <c r="BR89" i="9"/>
  <c r="BT17" i="9"/>
  <c r="BQ70" i="9"/>
  <c r="BJ43" i="9"/>
  <c r="BK37" i="9"/>
  <c r="BR32" i="9"/>
  <c r="BP86" i="9"/>
  <c r="BL40" i="9"/>
  <c r="BM21" i="9"/>
  <c r="BP68" i="9"/>
  <c r="BO58" i="9"/>
  <c r="BL42" i="9"/>
  <c r="BT96" i="9"/>
  <c r="BK16" i="9"/>
  <c r="BO27" i="9"/>
  <c r="BR53" i="9"/>
  <c r="BM64" i="9"/>
  <c r="BL18" i="9"/>
  <c r="BT72" i="9"/>
  <c r="BN57" i="9"/>
  <c r="BN55" i="9"/>
  <c r="BP77" i="9"/>
  <c r="BO40" i="9"/>
  <c r="BL89" i="9"/>
  <c r="BO59" i="9"/>
  <c r="BM36" i="9"/>
  <c r="BQ76" i="9"/>
  <c r="BQ90" i="9"/>
  <c r="BR74" i="9"/>
  <c r="BP78" i="9"/>
  <c r="BP19" i="9"/>
  <c r="BJ74" i="9"/>
  <c r="BO28" i="9"/>
  <c r="BL53" i="9"/>
  <c r="BJ93" i="9"/>
  <c r="BN67" i="9"/>
  <c r="BT82" i="9"/>
  <c r="BS32" i="9"/>
  <c r="BL28" i="9"/>
  <c r="BK95" i="9"/>
  <c r="BN26" i="9"/>
  <c r="BP72" i="9"/>
  <c r="BP14" i="9"/>
  <c r="BO67" i="9"/>
  <c r="BR39" i="9"/>
  <c r="BK33" i="9"/>
  <c r="BT71" i="9"/>
  <c r="BL15" i="9"/>
  <c r="BN71" i="9"/>
  <c r="BJ33" i="9"/>
  <c r="BP35" i="9"/>
  <c r="BO60" i="9"/>
  <c r="BR87" i="9"/>
  <c r="BK59" i="9"/>
  <c r="BL27" i="9"/>
  <c r="BJ50" i="9"/>
  <c r="BM34" i="9"/>
  <c r="BQ25" i="9"/>
  <c r="BN63" i="9"/>
  <c r="BN41" i="9"/>
  <c r="BL74" i="9"/>
  <c r="BR48" i="9"/>
  <c r="BS50" i="9"/>
  <c r="BT68" i="9"/>
  <c r="BQ67" i="9"/>
  <c r="BR45" i="9"/>
  <c r="BO66" i="9"/>
  <c r="BR85" i="9"/>
  <c r="BQ61" i="9"/>
  <c r="BK58" i="9"/>
  <c r="BK18" i="9"/>
  <c r="BT37" i="9"/>
  <c r="BT97" i="9"/>
  <c r="BO26" i="9"/>
  <c r="BR26" i="9"/>
  <c r="BK98" i="9"/>
  <c r="BT94" i="9"/>
  <c r="BO17" i="9"/>
  <c r="BJ70" i="9"/>
  <c r="BR41" i="9"/>
  <c r="BQ87" i="9"/>
  <c r="BP60" i="9"/>
  <c r="BL14" i="9"/>
  <c r="BK86" i="9"/>
  <c r="BO94" i="9"/>
  <c r="BL90" i="9"/>
  <c r="BL61" i="9"/>
  <c r="BP64" i="9"/>
  <c r="BM41" i="9"/>
  <c r="BP91" i="9"/>
  <c r="BS48" i="9"/>
  <c r="BK64" i="9"/>
  <c r="BN27" i="9"/>
  <c r="BT34" i="9"/>
  <c r="BS66" i="9"/>
  <c r="BT73" i="9"/>
  <c r="BK47" i="9"/>
  <c r="BM18" i="9"/>
  <c r="BS64" i="9"/>
  <c r="BR95" i="9"/>
  <c r="BQ26" i="9"/>
  <c r="BS41" i="9"/>
  <c r="BJ83" i="9"/>
  <c r="BO87" i="9"/>
  <c r="BO50" i="9"/>
  <c r="BN45" i="9"/>
  <c r="BN43" i="9"/>
  <c r="BQ51" i="9"/>
  <c r="BR33" i="9"/>
  <c r="BS59" i="9"/>
  <c r="BK55" i="9"/>
  <c r="BP76" i="9"/>
  <c r="BK42" i="9"/>
  <c r="BM27" i="9"/>
  <c r="BM15" i="9"/>
  <c r="BR25" i="9"/>
  <c r="BJ48" i="9"/>
  <c r="BM38" i="9"/>
  <c r="BS43" i="9"/>
  <c r="BP17" i="9"/>
  <c r="BT46" i="9"/>
  <c r="BO38" i="9"/>
  <c r="BJ19" i="9"/>
  <c r="BM62" i="9"/>
  <c r="BN47" i="9"/>
  <c r="BT88" i="9"/>
  <c r="BM72" i="9"/>
  <c r="BT52" i="9"/>
  <c r="BL34" i="9"/>
  <c r="BS77" i="9"/>
  <c r="BO35" i="9"/>
  <c r="BP90" i="9"/>
  <c r="BR73" i="9"/>
  <c r="BQ37" i="9"/>
  <c r="BP20" i="9"/>
  <c r="BS95" i="9"/>
  <c r="BS16" i="9"/>
  <c r="BK26" i="9"/>
  <c r="BR59" i="9"/>
  <c r="BO57" i="9"/>
  <c r="BP50" i="9"/>
  <c r="BO21" i="9"/>
  <c r="BK25" i="9"/>
  <c r="BK83" i="9"/>
  <c r="BQ96" i="9"/>
  <c r="BL49" i="9"/>
  <c r="BM54" i="9"/>
  <c r="BM33" i="9"/>
  <c r="BO37" i="9"/>
  <c r="BS65" i="9"/>
  <c r="BL16" i="9"/>
  <c r="BR61" i="9"/>
  <c r="BJ66" i="9"/>
  <c r="BR94" i="9"/>
  <c r="BJ45" i="9"/>
  <c r="BS94" i="9"/>
  <c r="BQ65" i="9"/>
  <c r="BP52" i="9"/>
  <c r="BS80" i="9"/>
  <c r="BK30" i="9"/>
  <c r="BT60" i="9"/>
  <c r="BQ39" i="9"/>
  <c r="BQ71" i="9"/>
  <c r="BK36" i="9"/>
  <c r="BM53" i="9"/>
  <c r="BQ15" i="9"/>
  <c r="BP18" i="9"/>
  <c r="BL93" i="9"/>
  <c r="BT93" i="9"/>
  <c r="BQ69" i="9"/>
  <c r="BM79" i="9"/>
  <c r="BN42" i="9"/>
  <c r="BM91" i="9"/>
  <c r="BR65" i="9"/>
  <c r="BR80" i="9"/>
  <c r="BT87" i="9"/>
  <c r="BR58" i="9"/>
  <c r="BP27" i="9"/>
  <c r="BS45" i="9"/>
  <c r="BN93" i="9"/>
  <c r="BP23" i="9"/>
  <c r="BL75" i="9"/>
  <c r="BT48" i="9"/>
  <c r="BR54" i="9"/>
  <c r="BN77" i="9"/>
  <c r="BL54" i="9"/>
  <c r="BJ28" i="9"/>
  <c r="BP30" i="9"/>
  <c r="BL91" i="9"/>
  <c r="BK43" i="9"/>
  <c r="BJ90" i="9"/>
  <c r="BT65" i="9"/>
  <c r="BO49" i="9"/>
  <c r="BP96" i="9"/>
  <c r="BS34" i="9"/>
  <c r="BN62" i="9"/>
  <c r="BT27" i="9"/>
  <c r="BO89" i="9"/>
  <c r="BR16" i="9"/>
  <c r="BM85" i="9"/>
  <c r="BL81" i="9"/>
  <c r="BO54" i="9"/>
  <c r="BK63" i="9"/>
  <c r="BJ56" i="9"/>
  <c r="BJ79" i="9"/>
  <c r="BJ39" i="9"/>
  <c r="BJ35" i="9"/>
  <c r="BR52" i="9"/>
  <c r="BT59" i="9"/>
  <c r="BK46" i="9"/>
  <c r="BM86" i="9"/>
  <c r="BN34" i="9"/>
  <c r="BN29" i="9"/>
  <c r="BR76" i="9"/>
  <c r="BL94" i="9"/>
  <c r="BM67" i="9"/>
  <c r="BT69" i="9"/>
  <c r="BT79" i="9"/>
  <c r="BQ91" i="9"/>
  <c r="BJ25" i="9"/>
  <c r="BS97" i="9"/>
  <c r="BT55" i="9"/>
  <c r="BQ20" i="9"/>
  <c r="BJ38" i="9"/>
  <c r="BN52" i="9"/>
  <c r="BN64" i="9"/>
  <c r="BK91" i="9"/>
  <c r="BL25" i="9"/>
  <c r="BO68" i="9"/>
  <c r="BP75" i="9"/>
  <c r="BP98" i="9"/>
  <c r="BM58" i="9"/>
  <c r="BS20" i="9"/>
  <c r="BP74" i="9"/>
  <c r="BS55" i="9"/>
  <c r="BJ26" i="9"/>
  <c r="BQ74" i="9"/>
  <c r="BT42" i="9"/>
  <c r="BR90" i="9"/>
  <c r="BQ75" i="9"/>
  <c r="BN58" i="9"/>
  <c r="BQ84" i="9"/>
  <c r="BL30" i="9"/>
  <c r="BK68" i="9"/>
  <c r="BN75" i="9"/>
  <c r="BN70" i="9"/>
  <c r="BR29" i="9"/>
  <c r="BQ53" i="9"/>
  <c r="BM71" i="9"/>
  <c r="BK52" i="9"/>
  <c r="BK22" i="9"/>
  <c r="BK77" i="9"/>
  <c r="BL98" i="9"/>
  <c r="BL70" i="9"/>
  <c r="BJ49" i="9"/>
  <c r="BQ34" i="9"/>
  <c r="BJ97" i="9"/>
  <c r="BJ94" i="9"/>
  <c r="BS38" i="9"/>
  <c r="BJ67" i="9"/>
  <c r="BQ62" i="9"/>
  <c r="BL80" i="9"/>
  <c r="BL26" i="9"/>
  <c r="BO75" i="9"/>
  <c r="BR31" i="9"/>
  <c r="BN97" i="9"/>
  <c r="BS57" i="9"/>
  <c r="BP54" i="9"/>
  <c r="BP92" i="9"/>
  <c r="BL60" i="9"/>
  <c r="BN31" i="9"/>
  <c r="BQ19" i="9"/>
  <c r="BR62" i="9"/>
  <c r="BP49" i="9"/>
  <c r="BT49" i="9"/>
  <c r="BM39" i="9"/>
  <c r="BP85" i="9"/>
  <c r="BO84" i="9"/>
  <c r="BK15" i="9"/>
  <c r="BO95" i="9"/>
  <c r="BQ59" i="9"/>
  <c r="BJ88" i="9"/>
  <c r="BM60" i="9"/>
  <c r="BL83" i="9"/>
  <c r="BQ30" i="9"/>
  <c r="BP31" i="9"/>
  <c r="BO98" i="9"/>
  <c r="BR57" i="9"/>
  <c r="BS76" i="9"/>
  <c r="BQ41" i="9"/>
  <c r="BJ96" i="9"/>
  <c r="BM56" i="9"/>
  <c r="BL33" i="9"/>
  <c r="BT61" i="9"/>
  <c r="BR22" i="9"/>
  <c r="BQ33" i="9"/>
  <c r="BP93" i="9"/>
  <c r="BL59" i="9"/>
  <c r="BO20" i="9"/>
  <c r="BK65" i="9"/>
  <c r="BR78" i="9"/>
  <c r="BL57" i="9"/>
  <c r="BK51" i="9"/>
  <c r="BS35" i="9"/>
  <c r="BS92" i="9"/>
  <c r="BQ47" i="9"/>
  <c r="BT44" i="9"/>
  <c r="BO62" i="9"/>
  <c r="BR93" i="9"/>
  <c r="BR60" i="9"/>
  <c r="BO48" i="9"/>
  <c r="BO23" i="9"/>
  <c r="BT24" i="9"/>
  <c r="BL38" i="9"/>
  <c r="BP25" i="9"/>
  <c r="BJ59" i="9"/>
  <c r="BM93" i="9"/>
  <c r="BJ36" i="9"/>
  <c r="BP21" i="9"/>
  <c r="BL82" i="9"/>
  <c r="BJ58" i="9"/>
  <c r="BP88" i="9"/>
  <c r="BN44" i="9"/>
  <c r="BL58" i="9"/>
  <c r="BK74" i="9"/>
  <c r="BP41" i="9"/>
  <c r="BS63" i="9"/>
  <c r="BT84" i="9"/>
  <c r="BK41" i="9"/>
  <c r="BJ95" i="9"/>
  <c r="BK56" i="9"/>
  <c r="BS33" i="9"/>
  <c r="BN81" i="9"/>
  <c r="BP59" i="9"/>
  <c r="BS54" i="9"/>
  <c r="BQ44" i="9"/>
  <c r="BR30" i="9"/>
  <c r="BQ83" i="9"/>
  <c r="BS72" i="9"/>
  <c r="BS67" i="9"/>
  <c r="BN30" i="9"/>
  <c r="BJ32" i="9"/>
  <c r="BL50" i="9"/>
  <c r="BR83" i="9"/>
  <c r="BM51" i="9"/>
  <c r="BN46" i="9"/>
  <c r="BJ31" i="9"/>
  <c r="BN73" i="9"/>
  <c r="BS61" i="9"/>
  <c r="BS87" i="9"/>
  <c r="BQ22" i="9"/>
  <c r="BP55" i="9"/>
  <c r="BJ18" i="9"/>
  <c r="BK75" i="9"/>
  <c r="BL92" i="9"/>
  <c r="BS27" i="9"/>
  <c r="BR36" i="9"/>
  <c r="BO36" i="9"/>
  <c r="BN80" i="9"/>
  <c r="BS81" i="9"/>
  <c r="BP53" i="9"/>
  <c r="BR15" i="9"/>
  <c r="BK94" i="9"/>
  <c r="BP34" i="9"/>
  <c r="BM20" i="9"/>
  <c r="BK34" i="9"/>
  <c r="BN54" i="9"/>
  <c r="BP56" i="9"/>
  <c r="BK14" i="9"/>
  <c r="BN78" i="9"/>
  <c r="BP73" i="9"/>
  <c r="BM78" i="9"/>
  <c r="BN37" i="9"/>
  <c r="BR46" i="9"/>
  <c r="BT78" i="9"/>
  <c r="BO31" i="9"/>
  <c r="BR97" i="9"/>
  <c r="BT32" i="9"/>
  <c r="BJ80" i="9"/>
  <c r="BR24" i="9"/>
  <c r="BT14" i="9"/>
  <c r="BM48" i="9"/>
  <c r="BO76" i="9"/>
  <c r="BL71" i="9"/>
  <c r="BK45" i="9"/>
  <c r="BO29" i="9"/>
  <c r="BP57" i="9"/>
  <c r="BM44" i="9"/>
  <c r="BM25" i="9"/>
  <c r="BP70" i="9"/>
  <c r="BQ58" i="9"/>
  <c r="BL77" i="9"/>
  <c r="BP89" i="9"/>
  <c r="BO78" i="9"/>
  <c r="BK89" i="9"/>
  <c r="BO71" i="9"/>
  <c r="BM66" i="9"/>
  <c r="BR55" i="9"/>
  <c r="BR21" i="9"/>
  <c r="BK32" i="9"/>
  <c r="BL85" i="9"/>
  <c r="BL17" i="9"/>
  <c r="BT45" i="9"/>
  <c r="BO85" i="9"/>
  <c r="BT85" i="9"/>
  <c r="BT31" i="9"/>
  <c r="BL76" i="9"/>
  <c r="BR42" i="9"/>
  <c r="BN48" i="9"/>
  <c r="BQ50" i="9"/>
  <c r="BK24" i="9"/>
  <c r="BK81" i="9"/>
  <c r="BL73" i="9"/>
  <c r="BR66" i="9"/>
  <c r="BR50" i="9"/>
  <c r="BN95" i="9"/>
  <c r="BQ60" i="9"/>
  <c r="BJ23" i="9"/>
  <c r="BQ94" i="9"/>
  <c r="BQ27" i="9"/>
  <c r="BS74" i="9"/>
  <c r="BJ42" i="9"/>
  <c r="BN56" i="9"/>
  <c r="BO63" i="9"/>
  <c r="BN89" i="9"/>
  <c r="BN39" i="9"/>
  <c r="BR64" i="9"/>
  <c r="BQ63" i="9"/>
  <c r="BJ46" i="9"/>
  <c r="BJ24" i="9"/>
  <c r="BQ86" i="9"/>
  <c r="BM90" i="9"/>
  <c r="BP47" i="9"/>
  <c r="BT15" i="9"/>
  <c r="BO32" i="9"/>
  <c r="BR14" i="9"/>
  <c r="BJ61" i="9"/>
  <c r="BL55" i="9"/>
  <c r="BJ54" i="9"/>
  <c r="BN22" i="9"/>
  <c r="BS46" i="9"/>
  <c r="BN96" i="9"/>
  <c r="BM63" i="9"/>
  <c r="BQ64" i="9"/>
  <c r="BM50" i="9"/>
  <c r="BO19" i="9"/>
  <c r="BS47" i="9"/>
  <c r="BN61" i="9"/>
  <c r="BK54" i="9"/>
  <c r="BS52" i="9"/>
  <c r="BJ62" i="9"/>
  <c r="BK70" i="9"/>
  <c r="BT43" i="9"/>
  <c r="BL64" i="9"/>
  <c r="BQ42" i="9"/>
  <c r="BL19" i="9"/>
  <c r="BS96" i="9"/>
  <c r="BS15" i="9"/>
  <c r="BM47" i="9"/>
  <c r="BN53" i="9"/>
  <c r="BN83" i="9"/>
  <c r="BN17" i="9"/>
  <c r="BR40" i="9"/>
  <c r="BO33" i="9"/>
  <c r="BM57" i="9"/>
  <c r="BJ78" i="9"/>
  <c r="BO24" i="9"/>
  <c r="BO47" i="9"/>
  <c r="BQ43" i="9"/>
  <c r="BT56" i="9"/>
  <c r="BM46" i="9"/>
  <c r="BQ79" i="9"/>
  <c r="BS21" i="9"/>
  <c r="BS42" i="9"/>
  <c r="BM23" i="9"/>
  <c r="BL97" i="9"/>
  <c r="BT54" i="9"/>
  <c r="BN28" i="9"/>
  <c r="BO42" i="9"/>
  <c r="BN33" i="9"/>
  <c r="BT86" i="9"/>
  <c r="BK38" i="9"/>
  <c r="BP82" i="9"/>
  <c r="BP42" i="9"/>
  <c r="BQ81" i="9"/>
  <c r="BT22" i="9"/>
  <c r="BO97" i="9"/>
  <c r="BO80" i="9"/>
  <c r="BQ89" i="9"/>
  <c r="BR28" i="9"/>
  <c r="BS49" i="9"/>
  <c r="BN49" i="9"/>
  <c r="BM96" i="9"/>
  <c r="BR92" i="9"/>
  <c r="BP81" i="9"/>
  <c r="BJ41" i="9"/>
  <c r="BT16" i="9"/>
  <c r="BP62" i="9"/>
  <c r="BJ60" i="9"/>
  <c r="BL67" i="9"/>
  <c r="BJ29" i="9"/>
  <c r="BR68" i="9"/>
  <c r="BQ45" i="9"/>
  <c r="BP43" i="9"/>
  <c r="BL96" i="9"/>
  <c r="BK69" i="9"/>
  <c r="BO79" i="9"/>
  <c r="BK93" i="9"/>
  <c r="BP69" i="9"/>
  <c r="BO53" i="9"/>
  <c r="BL56" i="9"/>
  <c r="BK28" i="9"/>
  <c r="BL20" i="9"/>
  <c r="BJ87" i="9"/>
  <c r="BS22" i="9"/>
  <c r="BM73" i="9"/>
  <c r="BT25" i="9"/>
  <c r="BT35" i="9"/>
  <c r="EX18" i="11"/>
  <c r="EX19" i="11"/>
  <c r="BD9" i="12"/>
  <c r="CF17" i="9"/>
  <c r="CG40" i="9"/>
  <c r="CI38" i="9"/>
  <c r="CE69" i="9"/>
  <c r="CG44" i="9"/>
  <c r="CA97" i="9"/>
  <c r="BY65" i="9"/>
  <c r="CB52" i="9"/>
  <c r="CF86" i="9"/>
  <c r="CA61" i="9"/>
  <c r="CF18" i="9"/>
  <c r="CI93" i="9"/>
  <c r="CA65" i="9"/>
  <c r="CF28" i="9"/>
  <c r="CE84" i="9"/>
  <c r="CF46" i="9"/>
  <c r="CG28" i="9"/>
  <c r="CE93" i="9"/>
  <c r="CB82" i="9"/>
  <c r="CD92" i="9"/>
  <c r="CF31" i="9"/>
  <c r="CH88" i="9"/>
  <c r="CE58" i="9"/>
  <c r="BY41" i="9"/>
  <c r="CA36" i="9"/>
  <c r="CB20" i="9"/>
  <c r="CG82" i="9"/>
  <c r="CB58" i="9"/>
  <c r="BY14" i="9"/>
  <c r="BZ88" i="9"/>
  <c r="CC80" i="9"/>
  <c r="CC27" i="9"/>
  <c r="CE92" i="9"/>
  <c r="CD73" i="9"/>
  <c r="BY23" i="9"/>
  <c r="CB98" i="9"/>
  <c r="CF73" i="9"/>
  <c r="CF32" i="9"/>
  <c r="CI95" i="9"/>
  <c r="CB38" i="9"/>
  <c r="CE28" i="9"/>
  <c r="CF61" i="9"/>
  <c r="CD48" i="9"/>
  <c r="CC26" i="9"/>
  <c r="CA52" i="9"/>
  <c r="CE49" i="9"/>
  <c r="BZ17" i="9"/>
  <c r="BZ29" i="9"/>
  <c r="CA72" i="9"/>
  <c r="CD57" i="9"/>
  <c r="CD31" i="9"/>
  <c r="CD45" i="9"/>
  <c r="CI59" i="9"/>
  <c r="CB30" i="9"/>
  <c r="CF39" i="9"/>
  <c r="CC15" i="9"/>
  <c r="CH63" i="9"/>
  <c r="CH57" i="9"/>
  <c r="BY34" i="9"/>
  <c r="CB17" i="9"/>
  <c r="CI58" i="9"/>
  <c r="BY38" i="9"/>
  <c r="BZ22" i="9"/>
  <c r="CD59" i="9"/>
  <c r="CF47" i="9"/>
  <c r="CA77" i="9"/>
  <c r="CI56" i="9"/>
  <c r="CG93" i="9"/>
  <c r="CF80" i="9"/>
  <c r="BY59" i="9"/>
  <c r="CI87" i="9"/>
  <c r="CD79" i="9"/>
  <c r="CE73" i="9"/>
  <c r="CD95" i="9"/>
  <c r="CB88" i="9"/>
  <c r="CD89" i="9"/>
  <c r="CF63" i="9"/>
  <c r="CA26" i="9"/>
  <c r="CC54" i="9"/>
  <c r="CA74" i="9"/>
  <c r="BZ33" i="9"/>
  <c r="CH61" i="9"/>
  <c r="CC32" i="9"/>
  <c r="CA57" i="9"/>
  <c r="BZ21" i="9"/>
  <c r="CE61" i="9"/>
  <c r="CH60" i="9"/>
  <c r="CG85" i="9"/>
  <c r="CC60" i="9"/>
  <c r="CH17" i="9"/>
  <c r="CE91" i="9"/>
  <c r="CI40" i="9"/>
  <c r="CI21" i="9"/>
  <c r="BZ87" i="9"/>
  <c r="CC44" i="9"/>
  <c r="CD35" i="9"/>
  <c r="CH55" i="9"/>
  <c r="CC48" i="9"/>
  <c r="CB72" i="9"/>
  <c r="BZ58" i="9"/>
  <c r="CC43" i="9"/>
  <c r="CC72" i="9"/>
  <c r="CB66" i="9"/>
  <c r="CB29" i="9"/>
  <c r="CG72" i="9"/>
  <c r="CH91" i="9"/>
  <c r="BZ74" i="9"/>
  <c r="CI57" i="9"/>
  <c r="CD18" i="9"/>
  <c r="CF37" i="9"/>
  <c r="CG32" i="9"/>
  <c r="CF76" i="9"/>
  <c r="CD62" i="9"/>
  <c r="CA19" i="9"/>
  <c r="CI42" i="9"/>
  <c r="CA53" i="9"/>
  <c r="CD29" i="9"/>
  <c r="CG57" i="9"/>
  <c r="CD37" i="9"/>
  <c r="CG27" i="9"/>
  <c r="BY64" i="9"/>
  <c r="CI39" i="9"/>
  <c r="CB80" i="9"/>
  <c r="CA60" i="9"/>
  <c r="BZ76" i="9"/>
  <c r="CI85" i="9"/>
  <c r="CA64" i="9"/>
  <c r="CG96" i="9"/>
  <c r="CF84" i="9"/>
  <c r="CE98" i="9"/>
  <c r="CC22" i="9"/>
  <c r="BZ90" i="9"/>
  <c r="CB93" i="9"/>
  <c r="CE65" i="9"/>
  <c r="CH33" i="9"/>
  <c r="BY81" i="9"/>
  <c r="CI33" i="9"/>
  <c r="CH35" i="9"/>
  <c r="CA95" i="9"/>
  <c r="CI98" i="9"/>
  <c r="BY26" i="9"/>
  <c r="BY95" i="9"/>
  <c r="CA41" i="9"/>
  <c r="CB21" i="9"/>
  <c r="CB76" i="9"/>
  <c r="CA56" i="9"/>
  <c r="BY93" i="9"/>
  <c r="CG79" i="9"/>
  <c r="CF94" i="9"/>
  <c r="BY96" i="9"/>
  <c r="CI83" i="9"/>
  <c r="BY35" i="9"/>
  <c r="CH27" i="9"/>
  <c r="BY36" i="9"/>
  <c r="CA31" i="9"/>
  <c r="CF25" i="9"/>
  <c r="CC52" i="9"/>
  <c r="CB28" i="9"/>
  <c r="BY67" i="9"/>
  <c r="CA50" i="9"/>
  <c r="CH31" i="9"/>
  <c r="CD44" i="9"/>
  <c r="CF66" i="9"/>
  <c r="CA35" i="9"/>
  <c r="BY44" i="9"/>
  <c r="CB92" i="9"/>
  <c r="BY72" i="9"/>
  <c r="CC65" i="9"/>
  <c r="CE14" i="9"/>
  <c r="BZ14" i="9"/>
  <c r="CI92" i="9"/>
  <c r="CB31" i="9"/>
  <c r="CH79" i="9"/>
  <c r="CI15" i="9"/>
  <c r="CD47" i="9"/>
  <c r="CE45" i="9"/>
  <c r="CC61" i="9"/>
  <c r="BZ80" i="9"/>
  <c r="CA39" i="9"/>
  <c r="BY31" i="9"/>
  <c r="CB78" i="9"/>
  <c r="BY82" i="9"/>
  <c r="CF35" i="9"/>
  <c r="CD90" i="9"/>
  <c r="CA96" i="9"/>
  <c r="CE15" i="9"/>
  <c r="CE38" i="9"/>
  <c r="CC70" i="9"/>
  <c r="CB81" i="9"/>
  <c r="CD93" i="9"/>
  <c r="BY32" i="9"/>
  <c r="CD64" i="9"/>
  <c r="CB86" i="9"/>
  <c r="CI60" i="9"/>
  <c r="CG91" i="9"/>
  <c r="BZ40" i="9"/>
  <c r="CG47" i="9"/>
  <c r="CA32" i="9"/>
  <c r="BY56" i="9"/>
  <c r="BZ65" i="9"/>
  <c r="CC88" i="9"/>
  <c r="CH16" i="9"/>
  <c r="CH76" i="9"/>
  <c r="CF90" i="9"/>
  <c r="CH22" i="9"/>
  <c r="CG33" i="9"/>
  <c r="CE52" i="9"/>
  <c r="CB54" i="9"/>
  <c r="BZ83" i="9"/>
  <c r="CB18" i="9"/>
  <c r="CA69" i="9"/>
  <c r="CA67" i="9"/>
  <c r="CI41" i="9"/>
  <c r="CA75" i="9"/>
  <c r="CH83" i="9"/>
  <c r="CI71" i="9"/>
  <c r="CC92" i="9"/>
  <c r="CA79" i="9"/>
  <c r="CC62" i="9"/>
  <c r="CA23" i="9"/>
  <c r="CE77" i="9"/>
  <c r="CA83" i="9"/>
  <c r="CC23" i="9"/>
  <c r="CE86" i="9"/>
  <c r="BZ41" i="9"/>
  <c r="BZ27" i="9"/>
  <c r="CE53" i="9"/>
  <c r="CA33" i="9"/>
  <c r="CE25" i="9"/>
  <c r="CC46" i="9"/>
  <c r="CD43" i="9"/>
  <c r="CF95" i="9"/>
  <c r="CH78" i="9"/>
  <c r="CD67" i="9"/>
  <c r="CH39" i="9"/>
  <c r="CE23" i="9"/>
  <c r="BY45" i="9"/>
  <c r="CI18" i="9"/>
  <c r="CI84" i="9"/>
  <c r="CA14" i="9"/>
  <c r="CG63" i="9"/>
  <c r="BY58" i="9"/>
  <c r="CE42" i="9"/>
  <c r="CD17" i="9"/>
  <c r="CE97" i="9"/>
  <c r="CA46" i="9"/>
  <c r="CB22" i="9"/>
  <c r="CI94" i="9"/>
  <c r="CG52" i="9"/>
  <c r="CD32" i="9"/>
  <c r="CH64" i="9"/>
  <c r="CI53" i="9"/>
  <c r="BZ82" i="9"/>
  <c r="CF69" i="9"/>
  <c r="CD42" i="9"/>
  <c r="CE54" i="9"/>
  <c r="CE43" i="9"/>
  <c r="BZ55" i="9"/>
  <c r="CA76" i="9"/>
  <c r="BZ93" i="9"/>
  <c r="CE64" i="9"/>
  <c r="BY80" i="9"/>
  <c r="CH97" i="9"/>
  <c r="CI22" i="9"/>
  <c r="CG94" i="9"/>
  <c r="CB46" i="9"/>
  <c r="CC45" i="9"/>
  <c r="CH25" i="9"/>
  <c r="CF55" i="9"/>
  <c r="CE85" i="9"/>
  <c r="CC79" i="9"/>
  <c r="CF29" i="9"/>
  <c r="CC63" i="9"/>
  <c r="CI97" i="9"/>
  <c r="CC16" i="9"/>
  <c r="CC39" i="9"/>
  <c r="CH44" i="9"/>
  <c r="BZ72" i="9"/>
  <c r="CI32" i="9"/>
  <c r="BZ16" i="9"/>
  <c r="CH70" i="9"/>
  <c r="CF74" i="9"/>
  <c r="BY92" i="9"/>
  <c r="BY37" i="9"/>
  <c r="CB15" i="9"/>
  <c r="CE26" i="9"/>
  <c r="CC30" i="9"/>
  <c r="BZ44" i="9"/>
  <c r="CH65" i="9"/>
  <c r="CB89" i="9"/>
  <c r="CG76" i="9"/>
  <c r="BZ86" i="9"/>
  <c r="CG90" i="9"/>
  <c r="CA17" i="9"/>
  <c r="CF78" i="9"/>
  <c r="CI46" i="9"/>
  <c r="CB68" i="9"/>
  <c r="BZ56" i="9"/>
  <c r="CH26" i="9"/>
  <c r="CB35" i="9"/>
  <c r="CF30" i="9"/>
  <c r="CE22" i="9"/>
  <c r="CB39" i="9"/>
  <c r="CB40" i="9"/>
  <c r="CG26" i="9"/>
  <c r="BZ62" i="9"/>
  <c r="BY33" i="9"/>
  <c r="CC68" i="9"/>
  <c r="CC57" i="9"/>
  <c r="CE88" i="9"/>
  <c r="CG71" i="9"/>
  <c r="CH62" i="9"/>
  <c r="CF92" i="9"/>
  <c r="CB64" i="9"/>
  <c r="CC91" i="9"/>
  <c r="CC95" i="9"/>
  <c r="CI65" i="9"/>
  <c r="CG84" i="9"/>
  <c r="CF68" i="9"/>
  <c r="CF19" i="9"/>
  <c r="CD91" i="9"/>
  <c r="CD21" i="9"/>
  <c r="BY20" i="9"/>
  <c r="CC18" i="9"/>
  <c r="CE79" i="9"/>
  <c r="CD66" i="9"/>
  <c r="BZ46" i="9"/>
  <c r="CH14" i="9"/>
  <c r="CB91" i="9"/>
  <c r="BZ64" i="9"/>
  <c r="CC50" i="9"/>
  <c r="CH81" i="9"/>
  <c r="CH68" i="9"/>
  <c r="CF59" i="9"/>
  <c r="BY91" i="9"/>
  <c r="CD63" i="9"/>
  <c r="BZ25" i="9"/>
  <c r="BY86" i="9"/>
  <c r="BZ37" i="9"/>
  <c r="CE30" i="9"/>
  <c r="CF91" i="9"/>
  <c r="CB49" i="9"/>
  <c r="CG21" i="9"/>
  <c r="CD75" i="9"/>
  <c r="CA30" i="9"/>
  <c r="CD70" i="9"/>
  <c r="BZ43" i="9"/>
  <c r="CD54" i="9"/>
  <c r="CA16" i="9"/>
  <c r="CH34" i="9"/>
  <c r="CE34" i="9"/>
  <c r="BY73" i="9"/>
  <c r="CB51" i="9"/>
  <c r="BY87" i="9"/>
  <c r="CF77" i="9"/>
  <c r="CB84" i="9"/>
  <c r="CH72" i="9"/>
  <c r="CA93" i="9"/>
  <c r="CH69" i="9"/>
  <c r="BZ18" i="9"/>
  <c r="BZ67" i="9"/>
  <c r="CA49" i="9"/>
  <c r="CH49" i="9"/>
  <c r="CH54" i="9"/>
  <c r="CE68" i="9"/>
  <c r="CE67" i="9"/>
  <c r="CF87" i="9"/>
  <c r="CC47" i="9"/>
  <c r="CE78" i="9"/>
  <c r="BZ92" i="9"/>
  <c r="CA22" i="9"/>
  <c r="CA51" i="9"/>
  <c r="CF56" i="9"/>
  <c r="BY15" i="9"/>
  <c r="CH18" i="9"/>
  <c r="CG35" i="9"/>
  <c r="BY53" i="9"/>
  <c r="CE35" i="9"/>
  <c r="CA25" i="9"/>
  <c r="CF34" i="9"/>
  <c r="CH85" i="9"/>
  <c r="CH28" i="9"/>
  <c r="CG50" i="9"/>
  <c r="BY77" i="9"/>
  <c r="BZ75" i="9"/>
  <c r="CB83" i="9"/>
  <c r="CE16" i="9"/>
  <c r="CG97" i="9"/>
  <c r="CG74" i="9"/>
  <c r="CI75" i="9"/>
  <c r="CC83" i="9"/>
  <c r="CH67" i="9"/>
  <c r="CI24" i="9"/>
  <c r="BY54" i="9"/>
  <c r="BZ68" i="9"/>
  <c r="CA82" i="9"/>
  <c r="CI61" i="9"/>
  <c r="CC89" i="9"/>
  <c r="CG19" i="9"/>
  <c r="CG73" i="9"/>
  <c r="CD41" i="9"/>
  <c r="CC25" i="9"/>
  <c r="CH58" i="9"/>
  <c r="CA44" i="9"/>
  <c r="BY62" i="9"/>
  <c r="BY51" i="9"/>
  <c r="CB85" i="9"/>
  <c r="CH71" i="9"/>
  <c r="CD61" i="9"/>
  <c r="CG98" i="9"/>
  <c r="CF79" i="9"/>
  <c r="CB19" i="9"/>
  <c r="CE94" i="9"/>
  <c r="CD86" i="9"/>
  <c r="BY22" i="9"/>
  <c r="CH87" i="9"/>
  <c r="CE39" i="9"/>
  <c r="CF23" i="9"/>
  <c r="CI96" i="9"/>
  <c r="CD19" i="9"/>
  <c r="CF51" i="9"/>
  <c r="CH48" i="9"/>
  <c r="BZ70" i="9"/>
  <c r="CG61" i="9"/>
  <c r="CC41" i="9"/>
  <c r="CA81" i="9"/>
  <c r="CF49" i="9"/>
  <c r="CD51" i="9"/>
  <c r="CF67" i="9"/>
  <c r="CF57" i="9"/>
  <c r="CD97" i="9"/>
  <c r="BY78" i="9"/>
  <c r="BZ77" i="9"/>
  <c r="BZ26" i="9"/>
  <c r="CA29" i="9"/>
  <c r="CC59" i="9"/>
  <c r="CH29" i="9"/>
  <c r="CB53" i="9"/>
  <c r="BY30" i="9"/>
  <c r="CG36" i="9"/>
  <c r="BZ69" i="9"/>
  <c r="CE95" i="9"/>
  <c r="CA34" i="9"/>
  <c r="CD71" i="9"/>
  <c r="CH50" i="9"/>
  <c r="CD78" i="9"/>
  <c r="CF62" i="9"/>
  <c r="CH74" i="9"/>
  <c r="CH24" i="9"/>
  <c r="BY48" i="9"/>
  <c r="CC17" i="9"/>
  <c r="CH42" i="9"/>
  <c r="CI52" i="9"/>
  <c r="CF27" i="9"/>
  <c r="CC34" i="9"/>
  <c r="CA63" i="9"/>
  <c r="CC75" i="9"/>
  <c r="CC98" i="9"/>
  <c r="CH94" i="9"/>
  <c r="CG37" i="9"/>
  <c r="CC67" i="9"/>
  <c r="CI23" i="9"/>
  <c r="CA48" i="9"/>
  <c r="CC69" i="9"/>
  <c r="CA73" i="9"/>
  <c r="CE90" i="9"/>
  <c r="CG56" i="9"/>
  <c r="CD74" i="9"/>
  <c r="CD98" i="9"/>
  <c r="BZ23" i="9"/>
  <c r="CB37" i="9"/>
  <c r="CA71" i="9"/>
  <c r="BZ49" i="9"/>
  <c r="CB48" i="9"/>
  <c r="CH21" i="9"/>
  <c r="CE55" i="9"/>
  <c r="BY57" i="9"/>
  <c r="CI37" i="9"/>
  <c r="CD15" i="9"/>
  <c r="CI78" i="9"/>
  <c r="CA54" i="9"/>
  <c r="BY52" i="9"/>
  <c r="BY63" i="9"/>
  <c r="CI69" i="9"/>
  <c r="BZ35" i="9"/>
  <c r="CI26" i="9"/>
  <c r="CD22" i="9"/>
  <c r="BY98" i="9"/>
  <c r="CG78" i="9"/>
  <c r="CD14" i="9"/>
  <c r="CF93" i="9"/>
  <c r="CE40" i="9"/>
  <c r="CH15" i="9"/>
  <c r="CG95" i="9"/>
  <c r="CF44" i="9"/>
  <c r="BZ34" i="9"/>
  <c r="CI66" i="9"/>
  <c r="CG49" i="9"/>
  <c r="CI76" i="9"/>
  <c r="CD58" i="9"/>
  <c r="BY43" i="9"/>
  <c r="CE81" i="9"/>
  <c r="CG59" i="9"/>
  <c r="CH66" i="9"/>
  <c r="CH98" i="9"/>
  <c r="CE72" i="9"/>
  <c r="BY76" i="9"/>
  <c r="CD46" i="9"/>
  <c r="BY18" i="9"/>
  <c r="CI77" i="9"/>
  <c r="BZ28" i="9"/>
  <c r="CG58" i="9"/>
  <c r="CI50" i="9"/>
  <c r="BY84" i="9"/>
  <c r="CF45" i="9"/>
  <c r="CD39" i="9"/>
  <c r="BZ66" i="9"/>
  <c r="CD30" i="9"/>
  <c r="BZ98" i="9"/>
  <c r="CC19" i="9"/>
  <c r="CH51" i="9"/>
  <c r="CI34" i="9"/>
  <c r="BY88" i="9"/>
  <c r="CE51" i="9"/>
  <c r="CF82" i="9"/>
  <c r="BZ63" i="9"/>
  <c r="CE63" i="9"/>
  <c r="CE33" i="9"/>
  <c r="CI43" i="9"/>
  <c r="CF21" i="9"/>
  <c r="CI17" i="9"/>
  <c r="BZ97" i="9"/>
  <c r="BY39" i="9"/>
  <c r="CH75" i="9"/>
  <c r="CB26" i="9"/>
  <c r="CG83" i="9"/>
  <c r="CI19" i="9"/>
  <c r="CG25" i="9"/>
  <c r="CD80" i="9"/>
  <c r="CE17" i="9"/>
  <c r="CI89" i="9"/>
  <c r="CC29" i="9"/>
  <c r="BY79" i="9"/>
  <c r="CI16" i="9"/>
  <c r="BZ57" i="9"/>
  <c r="CD49" i="9"/>
  <c r="CH82" i="9"/>
  <c r="BY68" i="9"/>
  <c r="CA92" i="9"/>
  <c r="CG81" i="9"/>
  <c r="CD94" i="9"/>
  <c r="CB45" i="9"/>
  <c r="CG41" i="9"/>
  <c r="CC37" i="9"/>
  <c r="BY21" i="9"/>
  <c r="CH59" i="9"/>
  <c r="CH90" i="9"/>
  <c r="CG89" i="9"/>
  <c r="CD50" i="9"/>
  <c r="CC38" i="9"/>
  <c r="CF97" i="9"/>
  <c r="CH73" i="9"/>
  <c r="CE31" i="9"/>
  <c r="CG64" i="9"/>
  <c r="CB43" i="9"/>
  <c r="CG67" i="9"/>
  <c r="CC87" i="9"/>
  <c r="CI54" i="9"/>
  <c r="CH53" i="9"/>
  <c r="CC82" i="9"/>
  <c r="CB73" i="9"/>
  <c r="CD23" i="9"/>
  <c r="CD40" i="9"/>
  <c r="CD55" i="9"/>
  <c r="CH77" i="9"/>
  <c r="BY46" i="9"/>
  <c r="CE96" i="9"/>
  <c r="BZ36" i="9"/>
  <c r="CA24" i="9"/>
  <c r="BZ47" i="9"/>
  <c r="BY42" i="9"/>
  <c r="CI28" i="9"/>
  <c r="CG23" i="9"/>
  <c r="CF64" i="9"/>
  <c r="CG38" i="9"/>
  <c r="CG92" i="9"/>
  <c r="CC36" i="9"/>
  <c r="CE56" i="9"/>
  <c r="CA87" i="9"/>
  <c r="CF43" i="9"/>
  <c r="CD16" i="9"/>
  <c r="CA38" i="9"/>
  <c r="CI88" i="9"/>
  <c r="CF40" i="9"/>
  <c r="CB24" i="9"/>
  <c r="CC53" i="9"/>
  <c r="CB41" i="9"/>
  <c r="CI82" i="9"/>
  <c r="CC84" i="9"/>
  <c r="CC93" i="9"/>
  <c r="CI25" i="9"/>
  <c r="CI62" i="9"/>
  <c r="CE87" i="9"/>
  <c r="BZ60" i="9"/>
  <c r="CI14" i="9"/>
  <c r="CA62" i="9"/>
  <c r="CA78" i="9"/>
  <c r="CF48" i="9"/>
  <c r="CG77" i="9"/>
  <c r="CC86" i="9"/>
  <c r="CG17" i="9"/>
  <c r="CI30" i="9"/>
  <c r="CB79" i="9"/>
  <c r="CF26" i="9"/>
  <c r="CD77" i="9"/>
  <c r="CF24" i="9"/>
  <c r="CG69" i="9"/>
  <c r="CI72" i="9"/>
  <c r="CI81" i="9"/>
  <c r="CD20" i="9"/>
  <c r="CE50" i="9"/>
  <c r="BY47" i="9"/>
  <c r="CD82" i="9"/>
  <c r="CI45" i="9"/>
  <c r="CC90" i="9"/>
  <c r="CH47" i="9"/>
  <c r="CD84" i="9"/>
  <c r="CC81" i="9"/>
  <c r="CB75" i="9"/>
  <c r="CG86" i="9"/>
  <c r="CF38" i="9"/>
  <c r="CG87" i="9"/>
  <c r="CD24" i="9"/>
  <c r="CB14" i="9"/>
  <c r="CH46" i="9"/>
  <c r="CF85" i="9"/>
  <c r="CB69" i="9"/>
  <c r="CG43" i="9"/>
  <c r="CB70" i="9"/>
  <c r="CF16" i="9"/>
  <c r="BZ24" i="9"/>
  <c r="CI47" i="9"/>
  <c r="BY24" i="9"/>
  <c r="CH52" i="9"/>
  <c r="CA89" i="9"/>
  <c r="CE74" i="9"/>
  <c r="CF36" i="9"/>
  <c r="CE19" i="9"/>
  <c r="BZ30" i="9"/>
  <c r="CA47" i="9"/>
  <c r="CE71" i="9"/>
  <c r="CI64" i="9"/>
  <c r="BZ51" i="9"/>
  <c r="BZ78" i="9"/>
  <c r="CA85" i="9"/>
  <c r="CI27" i="9"/>
  <c r="CH41" i="9"/>
  <c r="CG68" i="9"/>
  <c r="BZ91" i="9"/>
  <c r="CI36" i="9"/>
  <c r="CA88" i="9"/>
  <c r="CH38" i="9"/>
  <c r="CC56" i="9"/>
  <c r="CA84" i="9"/>
  <c r="CF20" i="9"/>
  <c r="CE83" i="9"/>
  <c r="CD83" i="9"/>
  <c r="CD34" i="9"/>
  <c r="BZ81" i="9"/>
  <c r="CB59" i="9"/>
  <c r="CG22" i="9"/>
  <c r="CG15" i="9"/>
  <c r="CE48" i="9"/>
  <c r="CH56" i="9"/>
  <c r="CI68" i="9"/>
  <c r="BY75" i="9"/>
  <c r="CB65" i="9"/>
  <c r="CI51" i="9"/>
  <c r="CB71" i="9"/>
  <c r="BZ54" i="9"/>
  <c r="CB67" i="9"/>
  <c r="CA94" i="9"/>
  <c r="CD81" i="9"/>
  <c r="CI80" i="9"/>
  <c r="CF96" i="9"/>
  <c r="CD28" i="9"/>
  <c r="CH30" i="9"/>
  <c r="CE62" i="9"/>
  <c r="CD60" i="9"/>
  <c r="BY97" i="9"/>
  <c r="CH23" i="9"/>
  <c r="CA27" i="9"/>
  <c r="CC14" i="9"/>
  <c r="CG16" i="9"/>
  <c r="CH45" i="9"/>
  <c r="CE76" i="9"/>
  <c r="BZ32" i="9"/>
  <c r="BZ45" i="9"/>
  <c r="CB34" i="9"/>
  <c r="CI67" i="9"/>
  <c r="CF83" i="9"/>
  <c r="BY40" i="9"/>
  <c r="CA37" i="9"/>
  <c r="CA45" i="9"/>
  <c r="BY25" i="9"/>
  <c r="CF70" i="9"/>
  <c r="CG88" i="9"/>
  <c r="BZ85" i="9"/>
  <c r="CA55" i="9"/>
  <c r="CF41" i="9"/>
  <c r="CC76" i="9"/>
  <c r="CC20" i="9"/>
  <c r="CI29" i="9"/>
  <c r="CC21" i="9"/>
  <c r="CB95" i="9"/>
  <c r="CA98" i="9"/>
  <c r="CH93" i="9"/>
  <c r="CB94" i="9"/>
  <c r="BZ59" i="9"/>
  <c r="CG70" i="9"/>
  <c r="CF60" i="9"/>
  <c r="CF88" i="9"/>
  <c r="CG60" i="9"/>
  <c r="CH40" i="9"/>
  <c r="CF53" i="9"/>
  <c r="CF52" i="9"/>
  <c r="CA15" i="9"/>
  <c r="CB42" i="9"/>
  <c r="BZ89" i="9"/>
  <c r="CH80" i="9"/>
  <c r="CG54" i="9"/>
  <c r="CI86" i="9"/>
  <c r="CA21" i="9"/>
  <c r="CE47" i="9"/>
  <c r="CB25" i="9"/>
  <c r="BY29" i="9"/>
  <c r="BY89" i="9"/>
  <c r="CC35" i="9"/>
  <c r="CB60" i="9"/>
  <c r="CC42" i="9"/>
  <c r="CI35" i="9"/>
  <c r="BY70" i="9"/>
  <c r="BZ50" i="9"/>
  <c r="CD65" i="9"/>
  <c r="CI91" i="9"/>
  <c r="BY50" i="9"/>
  <c r="CI79" i="9"/>
  <c r="CC55" i="9"/>
  <c r="BZ52" i="9"/>
  <c r="CE46" i="9"/>
  <c r="BY19" i="9"/>
  <c r="CG75" i="9"/>
  <c r="CC96" i="9"/>
  <c r="CC77" i="9"/>
  <c r="CG66" i="9"/>
  <c r="CG39" i="9"/>
  <c r="CD53" i="9"/>
  <c r="CE75" i="9"/>
  <c r="CB23" i="9"/>
  <c r="CB77" i="9"/>
  <c r="CE37" i="9"/>
  <c r="CI73" i="9"/>
  <c r="CG29" i="9"/>
  <c r="CH32" i="9"/>
  <c r="CH89" i="9"/>
  <c r="CF22" i="9"/>
  <c r="CI44" i="9"/>
  <c r="CG51" i="9"/>
  <c r="CG65" i="9"/>
  <c r="CA90" i="9"/>
  <c r="CD56" i="9"/>
  <c r="CB62" i="9"/>
  <c r="BZ42" i="9"/>
  <c r="CA86" i="9"/>
  <c r="CB55" i="9"/>
  <c r="BZ61" i="9"/>
  <c r="BY55" i="9"/>
  <c r="CF71" i="9"/>
  <c r="CF33" i="9"/>
  <c r="CH92" i="9"/>
  <c r="BZ20" i="9"/>
  <c r="CB97" i="9"/>
  <c r="CG24" i="9"/>
  <c r="CA91" i="9"/>
  <c r="CE80" i="9"/>
  <c r="CD85" i="9"/>
  <c r="CG62" i="9"/>
  <c r="CC71" i="9"/>
  <c r="BZ84" i="9"/>
  <c r="BY85" i="9"/>
  <c r="CB27" i="9"/>
  <c r="CF42" i="9"/>
  <c r="CC58" i="9"/>
  <c r="CF81" i="9"/>
  <c r="CC64" i="9"/>
  <c r="CC33" i="9"/>
  <c r="CB32" i="9"/>
  <c r="CC24" i="9"/>
  <c r="CE70" i="9"/>
  <c r="BY66" i="9"/>
  <c r="CH19" i="9"/>
  <c r="BY27" i="9"/>
  <c r="CE41" i="9"/>
  <c r="CI63" i="9"/>
  <c r="CB44" i="9"/>
  <c r="CD52" i="9"/>
  <c r="CC74" i="9"/>
  <c r="BY83" i="9"/>
  <c r="CI20" i="9"/>
  <c r="CH86" i="9"/>
  <c r="CG14" i="9"/>
  <c r="CB87" i="9"/>
  <c r="CD36" i="9"/>
  <c r="BY71" i="9"/>
  <c r="CA18" i="9"/>
  <c r="CD96" i="9"/>
  <c r="CC49" i="9"/>
  <c r="CD87" i="9"/>
  <c r="CE89" i="9"/>
  <c r="BZ79" i="9"/>
  <c r="CE36" i="9"/>
  <c r="CF15" i="9"/>
  <c r="CE57" i="9"/>
  <c r="CG55" i="9"/>
  <c r="BZ71" i="9"/>
  <c r="BZ96" i="9"/>
  <c r="CI90" i="9"/>
  <c r="CD33" i="9"/>
  <c r="CB47" i="9"/>
  <c r="CA43" i="9"/>
  <c r="CG48" i="9"/>
  <c r="CH43" i="9"/>
  <c r="CA66" i="9"/>
  <c r="CF75" i="9"/>
  <c r="CC66" i="9"/>
  <c r="BY69" i="9"/>
  <c r="BY90" i="9"/>
  <c r="BY16" i="9"/>
  <c r="CI31" i="9"/>
  <c r="CE20" i="9"/>
  <c r="CB56" i="9"/>
  <c r="CF89" i="9"/>
  <c r="CF65" i="9"/>
  <c r="BZ31" i="9"/>
  <c r="CC28" i="9"/>
  <c r="CG30" i="9"/>
  <c r="CB57" i="9"/>
  <c r="CI70" i="9"/>
  <c r="CD76" i="9"/>
  <c r="CD69" i="9"/>
  <c r="CA20" i="9"/>
  <c r="CG45" i="9"/>
  <c r="BY60" i="9"/>
  <c r="CD72" i="9"/>
  <c r="BZ38" i="9"/>
  <c r="BZ73" i="9"/>
  <c r="CI55" i="9"/>
  <c r="CE82" i="9"/>
  <c r="CA28" i="9"/>
  <c r="CG42" i="9"/>
  <c r="CA58" i="9"/>
  <c r="CB61" i="9"/>
  <c r="CA42" i="9"/>
  <c r="BZ94" i="9"/>
  <c r="CD38" i="9"/>
  <c r="BZ39" i="9"/>
  <c r="CB90" i="9"/>
  <c r="CD26" i="9"/>
  <c r="CG18" i="9"/>
  <c r="CE60" i="9"/>
  <c r="BY74" i="9"/>
  <c r="CH95" i="9"/>
  <c r="CA59" i="9"/>
  <c r="BY94" i="9"/>
  <c r="CA80" i="9"/>
  <c r="CF54" i="9"/>
  <c r="CB63" i="9"/>
  <c r="BY49" i="9"/>
  <c r="CC78" i="9"/>
  <c r="CG53" i="9"/>
  <c r="CH96" i="9"/>
  <c r="CB16" i="9"/>
  <c r="CH37" i="9"/>
  <c r="CD88" i="9"/>
  <c r="CF14" i="9"/>
  <c r="CA68" i="9"/>
  <c r="CF58" i="9"/>
  <c r="BY28" i="9"/>
  <c r="CA40" i="9"/>
  <c r="CE27" i="9"/>
  <c r="CF50" i="9"/>
  <c r="CB50" i="9"/>
  <c r="CH84" i="9"/>
  <c r="CE18" i="9"/>
  <c r="CF72" i="9"/>
  <c r="BZ19" i="9"/>
  <c r="BZ95" i="9"/>
  <c r="CC40" i="9"/>
  <c r="CD25" i="9"/>
  <c r="CC51" i="9"/>
  <c r="BZ53" i="9"/>
  <c r="CE29" i="9"/>
  <c r="BY61" i="9"/>
  <c r="CC31" i="9"/>
  <c r="CC94" i="9"/>
  <c r="CA70" i="9"/>
  <c r="CE59" i="9"/>
  <c r="CE21" i="9"/>
  <c r="CD27" i="9"/>
  <c r="CB33" i="9"/>
  <c r="CI49" i="9"/>
  <c r="CE32" i="9"/>
  <c r="CG34" i="9"/>
  <c r="CC85" i="9"/>
  <c r="CC97" i="9"/>
  <c r="CE24" i="9"/>
  <c r="CG31" i="9"/>
  <c r="CG80" i="9"/>
  <c r="CI74" i="9"/>
  <c r="BZ15" i="9"/>
  <c r="CH20" i="9"/>
  <c r="BY17" i="9"/>
  <c r="CI48" i="9"/>
  <c r="CC73" i="9"/>
  <c r="BZ48" i="9"/>
  <c r="CB74" i="9"/>
  <c r="CE44" i="9"/>
  <c r="CG46" i="9"/>
  <c r="CB36" i="9"/>
  <c r="CD68" i="9"/>
  <c r="CF98" i="9"/>
  <c r="CG20" i="9"/>
  <c r="CB96" i="9"/>
  <c r="CE66" i="9"/>
  <c r="CH36" i="9"/>
  <c r="EX21" i="11" l="1"/>
  <c r="EX20" i="11"/>
  <c r="EX23" i="11" l="1"/>
  <c r="EX22" i="11"/>
  <c r="EX25" i="11" l="1"/>
  <c r="EX24" i="11"/>
  <c r="EX27" i="11" l="1"/>
  <c r="EX26" i="11"/>
  <c r="EX28" i="11" l="1"/>
  <c r="EX30" i="11" s="1"/>
  <c r="EX29" i="11"/>
  <c r="EX32" i="11" l="1"/>
  <c r="EX31" i="11"/>
  <c r="EX33" i="11" s="1"/>
  <c r="EX35" i="11" l="1"/>
  <c r="EX34" i="11"/>
  <c r="EX36" i="11" s="1"/>
  <c r="EX38" i="11" l="1"/>
  <c r="EX37" i="11"/>
  <c r="EX40" i="11" l="1"/>
  <c r="EX39" i="11"/>
  <c r="EX41" i="11" s="1"/>
  <c r="EX42" i="11" l="1"/>
  <c r="EX44" i="11" s="1"/>
  <c r="EX43" i="11"/>
  <c r="EX45" i="11" l="1"/>
  <c r="EX47" i="11" s="1"/>
  <c r="EX46" i="11"/>
  <c r="EX49" i="11" l="1"/>
  <c r="EX48" i="11"/>
  <c r="EX51" i="11" l="1"/>
  <c r="EX50" i="11"/>
  <c r="EX53" i="11" l="1"/>
  <c r="EX52" i="11"/>
  <c r="EX54" i="11" s="1"/>
  <c r="EX56" i="11" l="1"/>
  <c r="EX55" i="11"/>
  <c r="EX57" i="11" s="1"/>
  <c r="EX59" i="11" l="1"/>
  <c r="EX58" i="11"/>
  <c r="EX60" i="11" s="1"/>
  <c r="EX61" i="11" l="1"/>
  <c r="EX63" i="11" s="1"/>
  <c r="EX62" i="11"/>
  <c r="EX64" i="11" l="1"/>
  <c r="EX66" i="11" s="1"/>
  <c r="EX65" i="11"/>
  <c r="EX67" i="11" l="1"/>
  <c r="EX69" i="11" s="1"/>
  <c r="EX68" i="11"/>
  <c r="EX70" i="11" l="1"/>
  <c r="EX72" i="11" s="1"/>
  <c r="EX71" i="11"/>
  <c r="EX73" i="11" l="1"/>
  <c r="EX75" i="11" s="1"/>
  <c r="EX74" i="11"/>
  <c r="EX77" i="11" l="1"/>
  <c r="EX76" i="11"/>
  <c r="EX78" i="11" s="1"/>
  <c r="EX79" i="11" l="1"/>
  <c r="EX81" i="11" s="1"/>
  <c r="EX80" i="11"/>
  <c r="EX82" i="11" l="1"/>
  <c r="EX84" i="11" s="1"/>
  <c r="EX83" i="11"/>
  <c r="EX86" i="11" l="1"/>
  <c r="EX85" i="11"/>
  <c r="EX88" i="11" l="1"/>
  <c r="EX87" i="11"/>
  <c r="EX89" i="11" s="1"/>
  <c r="EX90" i="11" l="1"/>
  <c r="EX92" i="11" s="1"/>
  <c r="EX91" i="11"/>
  <c r="EX94" i="11" l="1"/>
  <c r="EX93" i="11"/>
  <c r="EX95" i="11" s="1"/>
  <c r="EX97" i="11" l="1"/>
  <c r="EX96" i="11"/>
  <c r="EX98" i="11" s="1"/>
  <c r="EX100" i="11" l="1"/>
  <c r="EX99" i="11"/>
  <c r="EX101" i="11" s="1"/>
  <c r="EX103" i="11" l="1"/>
  <c r="EX102" i="11"/>
  <c r="EX104" i="11" s="1"/>
  <c r="EX106" i="11" l="1"/>
  <c r="EX105" i="11"/>
  <c r="EX107" i="11" s="1"/>
  <c r="EX109" i="11" l="1"/>
  <c r="EX108" i="11"/>
  <c r="EX110" i="11" s="1"/>
  <c r="EX112" i="11" l="1"/>
  <c r="EX111" i="11"/>
  <c r="EX113" i="11" s="1"/>
  <c r="EX115" i="11" l="1"/>
  <c r="EX114" i="11"/>
  <c r="EX116" i="11" s="1"/>
  <c r="EX118" i="11" l="1"/>
  <c r="EX117" i="11"/>
  <c r="EX119" i="11" s="1"/>
  <c r="EX120" i="11" l="1"/>
  <c r="EX122" i="11" s="1"/>
  <c r="EX121" i="11"/>
  <c r="EX123" i="11" l="1"/>
  <c r="EX125" i="11" s="1"/>
  <c r="EX124" i="11"/>
  <c r="EX127" i="11" l="1"/>
  <c r="EX126" i="11"/>
  <c r="EX129" i="11" l="1"/>
  <c r="EX128" i="11"/>
  <c r="EX130" i="11" s="1"/>
  <c r="EX131" i="11" l="1"/>
  <c r="EX132" i="11"/>
  <c r="EX134" i="11" l="1"/>
  <c r="EX133" i="11"/>
  <c r="EX136" i="11" l="1"/>
  <c r="EX135" i="11"/>
  <c r="EX138" i="11" l="1"/>
  <c r="EX137" i="11"/>
  <c r="EX139" i="11" s="1"/>
  <c r="EX141" i="11" l="1"/>
  <c r="EX140" i="11"/>
  <c r="EX142" i="11" s="1"/>
  <c r="EX143" i="11" l="1"/>
  <c r="BI50" i="11" l="1"/>
  <c r="BD15" i="11"/>
  <c r="BE14" i="11"/>
  <c r="BH15" i="11"/>
  <c r="BF14" i="11"/>
  <c r="BI15" i="11"/>
  <c r="BJ15" i="11"/>
  <c r="BB14" i="11"/>
  <c r="BJ14" i="11"/>
  <c r="BG14" i="11"/>
  <c r="BD14" i="11"/>
  <c r="BH14" i="11"/>
  <c r="BB15" i="11"/>
  <c r="BF15" i="11"/>
  <c r="BI14" i="11"/>
  <c r="BE15" i="11"/>
  <c r="BC14" i="11"/>
  <c r="BC15" i="11"/>
  <c r="BG15" i="11"/>
  <c r="BC31" i="11"/>
  <c r="BI24" i="11"/>
  <c r="BG27" i="11"/>
  <c r="BC34" i="11"/>
  <c r="BE39" i="11"/>
  <c r="BF52" i="11"/>
  <c r="BG42" i="11"/>
  <c r="BE60" i="11"/>
  <c r="BH42" i="11"/>
  <c r="BH63" i="11"/>
  <c r="BD57" i="11"/>
  <c r="BF50" i="11"/>
  <c r="BD47" i="11"/>
  <c r="BE28" i="11"/>
  <c r="BC22" i="11"/>
  <c r="BJ65" i="11"/>
  <c r="BG69" i="11"/>
  <c r="BG54" i="11"/>
  <c r="BF38" i="11"/>
  <c r="BD50" i="11"/>
  <c r="BH68" i="11"/>
  <c r="BC57" i="11"/>
  <c r="BF60" i="11"/>
  <c r="BB65" i="11"/>
  <c r="BE66" i="11"/>
  <c r="BD34" i="11"/>
  <c r="BE35" i="11"/>
  <c r="BH55" i="11"/>
  <c r="BB29" i="11"/>
  <c r="BJ60" i="11"/>
  <c r="BJ23" i="11"/>
  <c r="BH40" i="11"/>
  <c r="BD62" i="11"/>
  <c r="BI63" i="11"/>
  <c r="BB18" i="11"/>
  <c r="BI46" i="11"/>
  <c r="BF64" i="11"/>
  <c r="BI26" i="11"/>
  <c r="BD33" i="11"/>
  <c r="BE24" i="11"/>
  <c r="BF24" i="11"/>
  <c r="BG37" i="11"/>
  <c r="BB64" i="11"/>
  <c r="BH39" i="11"/>
  <c r="BJ51" i="11"/>
  <c r="BI22" i="11"/>
  <c r="BE33" i="11"/>
  <c r="BF40" i="11"/>
  <c r="BE41" i="11"/>
  <c r="BC54" i="11"/>
  <c r="BD18" i="11"/>
  <c r="BB41" i="11"/>
  <c r="BD43" i="11"/>
  <c r="BJ56" i="11"/>
  <c r="BB16" i="11"/>
  <c r="BB59" i="11"/>
  <c r="BF18" i="11"/>
  <c r="BJ50" i="11"/>
  <c r="BE31" i="11"/>
  <c r="BH45" i="11"/>
  <c r="BJ38" i="11"/>
  <c r="BI58" i="11"/>
  <c r="BG20" i="11"/>
  <c r="BE49" i="11"/>
  <c r="BE52" i="11"/>
  <c r="BB48" i="11"/>
  <c r="BC52" i="11"/>
  <c r="BD42" i="11"/>
  <c r="BJ43" i="11"/>
  <c r="BI62" i="11"/>
  <c r="BH23" i="11"/>
  <c r="BG47" i="11"/>
  <c r="BI47" i="11"/>
  <c r="BH67" i="11"/>
  <c r="BB50" i="11"/>
  <c r="BC43" i="11"/>
  <c r="BG51" i="11"/>
  <c r="BG36" i="11"/>
  <c r="BE38" i="11"/>
  <c r="BC40" i="11"/>
  <c r="BJ69" i="11"/>
  <c r="BJ57" i="11"/>
  <c r="BG19" i="11"/>
  <c r="BH36" i="11"/>
  <c r="BH51" i="11"/>
  <c r="BB68" i="11"/>
  <c r="BG31" i="11"/>
  <c r="BH44" i="11"/>
  <c r="BG41" i="11"/>
  <c r="BG50" i="11"/>
  <c r="BF39" i="11"/>
  <c r="BC47" i="11"/>
  <c r="BI42" i="11"/>
  <c r="BF46" i="11"/>
  <c r="BH18" i="11"/>
  <c r="BB43" i="11"/>
  <c r="BC27" i="11"/>
  <c r="BD37" i="11"/>
  <c r="BF57" i="11"/>
  <c r="BE22" i="11"/>
  <c r="BE34" i="11"/>
  <c r="BJ45" i="11"/>
  <c r="BC65" i="11"/>
  <c r="BB63" i="11"/>
  <c r="BD51" i="11"/>
  <c r="BF42" i="11"/>
  <c r="BF58" i="11"/>
  <c r="BG60" i="11"/>
  <c r="BE27" i="11"/>
  <c r="BG48" i="11"/>
  <c r="BB51" i="11"/>
  <c r="BI16" i="11"/>
  <c r="BC49" i="11"/>
  <c r="BD66" i="11"/>
  <c r="BF65" i="11"/>
  <c r="BG53" i="11"/>
  <c r="BB39" i="11"/>
  <c r="BB49" i="11"/>
  <c r="BF48" i="11"/>
  <c r="BI52" i="11"/>
  <c r="BC50" i="11"/>
  <c r="BG49" i="11"/>
  <c r="BF67" i="11"/>
  <c r="BI68" i="11"/>
  <c r="BC44" i="11"/>
  <c r="BI39" i="11"/>
  <c r="BI44" i="11"/>
  <c r="BH66" i="11"/>
  <c r="BD22" i="11"/>
  <c r="BE55" i="11"/>
  <c r="BG46" i="11"/>
  <c r="BD61" i="11"/>
  <c r="BF61" i="11"/>
  <c r="BJ41" i="11"/>
  <c r="BJ58" i="11"/>
  <c r="BC51" i="11"/>
  <c r="BC61" i="11"/>
  <c r="BH33" i="11"/>
  <c r="BG39" i="11"/>
  <c r="BC60" i="11"/>
  <c r="BC55" i="11"/>
  <c r="BG57" i="11"/>
  <c r="BJ49" i="11"/>
  <c r="BI34" i="11"/>
  <c r="BJ64" i="11"/>
  <c r="BD58" i="11"/>
  <c r="BJ67" i="11"/>
  <c r="BJ68" i="11"/>
  <c r="BI48" i="11"/>
  <c r="BE20" i="11"/>
  <c r="BG67" i="11"/>
  <c r="BG35" i="11"/>
  <c r="BC20" i="11"/>
  <c r="BF23" i="11"/>
  <c r="BH62" i="11"/>
  <c r="BJ48" i="11"/>
  <c r="BJ29" i="11"/>
  <c r="BF56" i="11"/>
  <c r="BF47" i="11"/>
  <c r="BC24" i="11"/>
  <c r="BB56" i="11"/>
  <c r="BG65" i="11"/>
  <c r="BC21" i="11"/>
  <c r="BC33" i="11"/>
  <c r="BJ18" i="11"/>
  <c r="BE30" i="11"/>
  <c r="BC35" i="11"/>
  <c r="BC67" i="11"/>
  <c r="BI66" i="11"/>
  <c r="BD56" i="11"/>
  <c r="BE56" i="11"/>
  <c r="BC18" i="11"/>
  <c r="BH25" i="11"/>
  <c r="BI33" i="11"/>
  <c r="BI37" i="11"/>
  <c r="BH26" i="11"/>
  <c r="BH21" i="11"/>
  <c r="BD60" i="11"/>
  <c r="BJ37" i="11"/>
  <c r="BH59" i="11"/>
  <c r="BB31" i="11"/>
  <c r="BG33" i="11"/>
  <c r="BC58" i="11"/>
  <c r="BI69" i="11"/>
  <c r="BJ25" i="11"/>
  <c r="BE67" i="11"/>
  <c r="BF53" i="11"/>
  <c r="BI45" i="11"/>
  <c r="BH41" i="11"/>
  <c r="BD35" i="11"/>
  <c r="BC45" i="11"/>
  <c r="BD63" i="11"/>
  <c r="BD36" i="11"/>
  <c r="BH24" i="11"/>
  <c r="BF36" i="11"/>
  <c r="BG52" i="11"/>
  <c r="BI57" i="11"/>
  <c r="BF45" i="11"/>
  <c r="BD59" i="11"/>
  <c r="BI18" i="11"/>
  <c r="BF28" i="11"/>
  <c r="BF34" i="11"/>
  <c r="BH22" i="11"/>
  <c r="BF51" i="11"/>
  <c r="BI49" i="11"/>
  <c r="BG25" i="11"/>
  <c r="BF69" i="11"/>
  <c r="BG28" i="11"/>
  <c r="BJ27" i="11"/>
  <c r="BD30" i="11"/>
  <c r="BJ30" i="11"/>
  <c r="BD19" i="11"/>
  <c r="BJ52" i="11"/>
  <c r="BH58" i="11"/>
  <c r="BB21" i="11"/>
  <c r="BG68" i="11"/>
  <c r="BG23" i="11"/>
  <c r="BC39" i="11"/>
  <c r="BD25" i="11"/>
  <c r="BB44" i="11"/>
  <c r="BF21" i="11"/>
  <c r="BB40" i="11"/>
  <c r="BG66" i="11"/>
  <c r="BD38" i="11"/>
  <c r="BC64" i="11"/>
  <c r="BF22" i="11"/>
  <c r="BH31" i="11"/>
  <c r="BF43" i="11"/>
  <c r="BI29" i="11"/>
  <c r="BD27" i="11"/>
  <c r="BG56" i="11"/>
  <c r="BI27" i="11"/>
  <c r="BC69" i="11"/>
  <c r="BC48" i="11"/>
  <c r="BG40" i="11"/>
  <c r="BC16" i="11"/>
  <c r="BF29" i="11"/>
  <c r="BB26" i="11"/>
  <c r="BH57" i="11"/>
  <c r="BJ47" i="11"/>
  <c r="BJ61" i="11"/>
  <c r="BG18" i="11"/>
  <c r="BI19" i="11"/>
  <c r="BC41" i="11"/>
  <c r="BC36" i="11"/>
  <c r="BG59" i="11"/>
  <c r="BG63" i="11"/>
  <c r="BB35" i="11"/>
  <c r="BH37" i="11"/>
  <c r="BB69" i="11"/>
  <c r="BB46" i="11"/>
  <c r="BD45" i="11"/>
  <c r="BC63" i="11"/>
  <c r="BE32" i="11"/>
  <c r="BB33" i="11"/>
  <c r="BB66" i="11"/>
  <c r="BG44" i="11"/>
  <c r="BJ17" i="11"/>
  <c r="BH32" i="11"/>
  <c r="BF63" i="11"/>
  <c r="BI17" i="11"/>
  <c r="BB42" i="11"/>
  <c r="BC25" i="11"/>
  <c r="BI60" i="11"/>
  <c r="BB32" i="11"/>
  <c r="BG29" i="11"/>
  <c r="BI20" i="11"/>
  <c r="BD31" i="11"/>
  <c r="BI23" i="11"/>
  <c r="BB60" i="11"/>
  <c r="BJ26" i="11"/>
  <c r="BC37" i="11"/>
  <c r="BG58" i="11"/>
  <c r="BF41" i="11"/>
  <c r="BH54" i="11"/>
  <c r="BI28" i="11"/>
  <c r="BD64" i="11"/>
  <c r="BD40" i="11"/>
  <c r="BB53" i="11"/>
  <c r="BE17" i="11"/>
  <c r="BB38" i="11"/>
  <c r="BF16" i="11"/>
  <c r="BH20" i="11"/>
  <c r="BF49" i="11"/>
  <c r="BB45" i="11"/>
  <c r="BF19" i="11"/>
  <c r="BC32" i="11"/>
  <c r="BE53" i="11"/>
  <c r="BC62" i="11"/>
  <c r="BE54" i="11"/>
  <c r="BF32" i="11"/>
  <c r="BH52" i="11"/>
  <c r="BE46" i="11"/>
  <c r="BB55" i="11"/>
  <c r="BD41" i="11"/>
  <c r="BD17" i="11"/>
  <c r="BI54" i="11"/>
  <c r="BG26" i="11"/>
  <c r="BE36" i="11"/>
  <c r="BE40" i="11"/>
  <c r="BD32" i="11"/>
  <c r="BJ34" i="11"/>
  <c r="BI25" i="11"/>
  <c r="BH50" i="11"/>
  <c r="BH34" i="11"/>
  <c r="BE69" i="11"/>
  <c r="BJ39" i="11"/>
  <c r="BB36" i="11"/>
  <c r="BH69" i="11"/>
  <c r="BI30" i="11"/>
  <c r="BF17" i="11"/>
  <c r="BC38" i="11"/>
  <c r="BE44" i="11"/>
  <c r="BJ59" i="11"/>
  <c r="BJ16" i="11"/>
  <c r="BC66" i="11"/>
  <c r="BC19" i="11"/>
  <c r="BH46" i="11"/>
  <c r="BB67" i="11"/>
  <c r="BH60" i="11"/>
  <c r="BG62" i="11"/>
  <c r="BJ63" i="11"/>
  <c r="BH61" i="11"/>
  <c r="BB47" i="11"/>
  <c r="BI64" i="11"/>
  <c r="BD26" i="11"/>
  <c r="BF37" i="11"/>
  <c r="BI51" i="11"/>
  <c r="BF59" i="11"/>
  <c r="BJ36" i="11"/>
  <c r="BI67" i="11"/>
  <c r="BD16" i="11"/>
  <c r="BF31" i="11"/>
  <c r="BD53" i="11"/>
  <c r="BG22" i="11"/>
  <c r="BG17" i="11"/>
  <c r="BI32" i="11"/>
  <c r="BH49" i="11"/>
  <c r="BD29" i="11"/>
  <c r="BH53" i="11"/>
  <c r="BF26" i="11"/>
  <c r="BD46" i="11"/>
  <c r="BE57" i="11"/>
  <c r="BI65" i="11"/>
  <c r="BJ40" i="11"/>
  <c r="BD67" i="11"/>
  <c r="BG32" i="11"/>
  <c r="BG55" i="11"/>
  <c r="BF68" i="11"/>
  <c r="BI43" i="11"/>
  <c r="BG64" i="11"/>
  <c r="BC17" i="11"/>
  <c r="BG61" i="11"/>
  <c r="BG45" i="11"/>
  <c r="BJ19" i="11"/>
  <c r="BC26" i="11"/>
  <c r="BE23" i="11"/>
  <c r="BB20" i="11"/>
  <c r="BB57" i="11"/>
  <c r="BE68" i="11"/>
  <c r="BJ28" i="11"/>
  <c r="BB52" i="11"/>
  <c r="BC68" i="11"/>
  <c r="BE62" i="11"/>
  <c r="BI35" i="11"/>
  <c r="BE25" i="11"/>
  <c r="BB62" i="11"/>
  <c r="BH47" i="11"/>
  <c r="BD44" i="11"/>
  <c r="BH30" i="11"/>
  <c r="BE65" i="11"/>
  <c r="BG34" i="11"/>
  <c r="BF55" i="11"/>
  <c r="BJ20" i="11"/>
  <c r="BJ62" i="11"/>
  <c r="BD20" i="11"/>
  <c r="BE51" i="11"/>
  <c r="BD21" i="11"/>
  <c r="BI40" i="11"/>
  <c r="BJ44" i="11"/>
  <c r="BC29" i="11"/>
  <c r="BB34" i="11"/>
  <c r="BJ66" i="11"/>
  <c r="BH43" i="11"/>
  <c r="BJ53" i="11"/>
  <c r="BB22" i="11"/>
  <c r="BH64" i="11"/>
  <c r="BJ24" i="11"/>
  <c r="BF27" i="11"/>
  <c r="BF44" i="11"/>
  <c r="BI53" i="11"/>
  <c r="BJ55" i="11"/>
  <c r="BD28" i="11"/>
  <c r="BE29" i="11"/>
  <c r="BH48" i="11"/>
  <c r="BB54" i="11"/>
  <c r="BD52" i="11"/>
  <c r="BE64" i="11"/>
  <c r="BC56" i="11"/>
  <c r="BH56" i="11"/>
  <c r="BH35" i="11"/>
  <c r="BF30" i="11"/>
  <c r="BJ42" i="11"/>
  <c r="BC42" i="11"/>
  <c r="BI41" i="11"/>
  <c r="BJ33" i="11"/>
  <c r="BI61" i="11"/>
  <c r="BB58" i="11"/>
  <c r="BE50" i="11"/>
  <c r="BJ46" i="11"/>
  <c r="BC53" i="11"/>
  <c r="BE48" i="11"/>
  <c r="BE59" i="11"/>
  <c r="BD24" i="11"/>
  <c r="BE45" i="11"/>
  <c r="BE43" i="11"/>
  <c r="BI56" i="11"/>
  <c r="BD69" i="11"/>
  <c r="BJ22" i="11"/>
  <c r="BB17" i="11"/>
  <c r="BF54" i="11"/>
  <c r="BE47" i="11"/>
  <c r="BE58" i="11"/>
  <c r="BH65" i="11"/>
  <c r="BI59" i="11"/>
  <c r="BE16" i="11"/>
  <c r="BB28" i="11"/>
  <c r="BE21" i="11"/>
  <c r="BB24" i="11"/>
  <c r="BD68" i="11"/>
  <c r="BB19" i="11"/>
  <c r="BH27" i="11"/>
  <c r="BG38" i="11"/>
  <c r="BH16" i="11"/>
  <c r="BB61" i="11"/>
  <c r="BF66" i="11"/>
  <c r="BB25" i="11"/>
  <c r="BJ31" i="11"/>
  <c r="BC23" i="11"/>
  <c r="BE42" i="11"/>
  <c r="BI55" i="11"/>
  <c r="BB23" i="11"/>
  <c r="BH38" i="11"/>
  <c r="BH17" i="11"/>
  <c r="BJ21" i="11"/>
  <c r="BJ35" i="11"/>
  <c r="BE37" i="11"/>
  <c r="BG43" i="11"/>
  <c r="BB37" i="11"/>
  <c r="BD49" i="11"/>
  <c r="BI31" i="11"/>
  <c r="BF35" i="11"/>
  <c r="BD55" i="11"/>
  <c r="BE63" i="11"/>
  <c r="BG21" i="11"/>
  <c r="BI38" i="11"/>
  <c r="BF20" i="11"/>
  <c r="BJ32" i="11"/>
  <c r="BD39" i="11"/>
  <c r="BE26" i="11"/>
  <c r="BC28" i="11"/>
  <c r="BD48" i="11"/>
  <c r="BE61" i="11"/>
  <c r="BE19" i="11"/>
  <c r="BF33" i="11"/>
  <c r="BG16" i="11"/>
  <c r="BH29" i="11"/>
  <c r="BF25" i="11"/>
  <c r="BC46" i="11"/>
  <c r="BC30" i="11"/>
  <c r="BI21" i="11"/>
  <c r="BB27" i="11"/>
  <c r="BF62" i="11"/>
  <c r="BE18" i="11"/>
  <c r="BC59" i="11"/>
  <c r="BH28" i="11"/>
  <c r="BD23" i="11"/>
  <c r="BG30" i="11"/>
  <c r="BD65" i="11"/>
  <c r="BJ54" i="11"/>
  <c r="BI36" i="11"/>
  <c r="BD54" i="11"/>
  <c r="BH19" i="11"/>
  <c r="BG24" i="11"/>
  <c r="BB30" i="11"/>
  <c r="D4" i="24" l="1"/>
  <c r="D1" i="24" s="1"/>
  <c r="E1" i="24" l="1"/>
  <c r="H4" i="24"/>
  <c r="E2" i="24" l="1"/>
  <c r="S6" i="24"/>
  <c r="Q7" i="24"/>
  <c r="V8" i="24" s="1"/>
  <c r="Q6" i="24"/>
  <c r="V10" i="24"/>
  <c r="F15" i="24" l="1"/>
  <c r="B13" i="24"/>
  <c r="H11" i="24"/>
  <c r="G5" i="24"/>
  <c r="H9" i="24"/>
  <c r="F6" i="24"/>
  <c r="H5" i="24"/>
  <c r="G9" i="24"/>
  <c r="D7" i="24"/>
  <c r="D17" i="24"/>
  <c r="D15" i="24"/>
  <c r="G11" i="24"/>
  <c r="D16" i="24"/>
  <c r="X6" i="24"/>
  <c r="I4" i="24" s="1"/>
  <c r="I10" i="24" s="1"/>
  <c r="E6" i="24"/>
  <c r="F16" i="24"/>
  <c r="F17" i="24"/>
  <c r="D1" i="26"/>
  <c r="H7" i="24" l="1"/>
  <c r="I6" i="24"/>
  <c r="D6" i="24"/>
  <c r="I11" i="24"/>
  <c r="I9" i="24"/>
  <c r="I8" i="24"/>
  <c r="G7" i="24"/>
  <c r="I5" i="24"/>
  <c r="Q7" i="26"/>
  <c r="E1" i="26"/>
  <c r="V10" i="26"/>
  <c r="E2" i="26"/>
  <c r="S6" i="26"/>
  <c r="I7" i="24" l="1"/>
  <c r="B13" i="26"/>
  <c r="I11" i="26"/>
  <c r="H5" i="26"/>
  <c r="I9" i="26"/>
  <c r="G11" i="26"/>
  <c r="I5" i="26"/>
  <c r="D7" i="26"/>
  <c r="H9" i="26"/>
  <c r="E6" i="26"/>
  <c r="H11" i="26"/>
  <c r="F6" i="26"/>
  <c r="Q6" i="26"/>
  <c r="G5" i="26"/>
  <c r="G9" i="26"/>
  <c r="X6" i="26"/>
  <c r="F16" i="26"/>
  <c r="D15" i="26"/>
  <c r="D17" i="26"/>
  <c r="V8" i="26"/>
  <c r="F17" i="26"/>
  <c r="D16" i="26"/>
  <c r="F15" i="26"/>
  <c r="I7" i="26" l="1"/>
  <c r="H7" i="26"/>
  <c r="D6" i="26"/>
  <c r="G7" i="26"/>
  <c r="V4" i="26"/>
</calcChain>
</file>

<file path=xl/sharedStrings.xml><?xml version="1.0" encoding="utf-8"?>
<sst xmlns="http://schemas.openxmlformats.org/spreadsheetml/2006/main" count="2289" uniqueCount="305">
  <si>
    <t>Índice!A1</t>
  </si>
  <si>
    <t>Desportos gímnicos - Trampolins</t>
  </si>
  <si>
    <t>Nome</t>
  </si>
  <si>
    <t>Esc.</t>
  </si>
  <si>
    <t>nº</t>
  </si>
  <si>
    <t>Escola</t>
  </si>
  <si>
    <t>CLDE</t>
  </si>
  <si>
    <t>Sexo</t>
  </si>
  <si>
    <t>Nível</t>
  </si>
  <si>
    <t>Série 1</t>
  </si>
  <si>
    <t>Série 2</t>
  </si>
  <si>
    <t>Série 3</t>
  </si>
  <si>
    <t>Trampolins</t>
  </si>
  <si>
    <t>Tapete</t>
  </si>
  <si>
    <t>Salto 1</t>
  </si>
  <si>
    <t>Salto 2</t>
  </si>
  <si>
    <t>Salto 3</t>
  </si>
  <si>
    <t>2º encontro</t>
  </si>
  <si>
    <t>TAPETE</t>
  </si>
  <si>
    <t>3º encontro</t>
  </si>
  <si>
    <t>Mini-trampolim</t>
  </si>
  <si>
    <t>mini</t>
  </si>
  <si>
    <t>tapete</t>
  </si>
  <si>
    <t>Class.</t>
  </si>
  <si>
    <t>Média</t>
  </si>
  <si>
    <t>Mini-trampolim - Salto 3</t>
  </si>
  <si>
    <t>Nivel</t>
  </si>
  <si>
    <t>DIF.</t>
  </si>
  <si>
    <t>ESAG</t>
  </si>
  <si>
    <t/>
  </si>
  <si>
    <t>Soma</t>
  </si>
  <si>
    <t>Mini-trampolim - Salto 2</t>
  </si>
  <si>
    <t>Mini-trampolim - Salto 1</t>
  </si>
  <si>
    <t>Total 
Série 1</t>
  </si>
  <si>
    <t>Class</t>
  </si>
  <si>
    <t xml:space="preserve">Ordem </t>
  </si>
  <si>
    <t>Nome dos gínastas</t>
  </si>
  <si>
    <t>Género</t>
  </si>
  <si>
    <t>fem</t>
  </si>
  <si>
    <t>mas</t>
  </si>
  <si>
    <t>Prova</t>
  </si>
  <si>
    <t>EBS Cerco</t>
  </si>
  <si>
    <t>Beatriz Moreira</t>
  </si>
  <si>
    <t>Ana Silva</t>
  </si>
  <si>
    <t>Juiz de execução 2</t>
  </si>
  <si>
    <t>João Santos</t>
  </si>
  <si>
    <t>S.Pedro do Sul</t>
  </si>
  <si>
    <t>Juiz de execução 3</t>
  </si>
  <si>
    <t>Telma</t>
  </si>
  <si>
    <t>ES Canelas</t>
  </si>
  <si>
    <t>Juiz de execução 4</t>
  </si>
  <si>
    <t>Afonso Costa</t>
  </si>
  <si>
    <t>ES D. Sancho II</t>
  </si>
  <si>
    <t>Juiz de execução 5</t>
  </si>
  <si>
    <t>Marta Leandro</t>
  </si>
  <si>
    <t>AE Duarte Pacheco</t>
  </si>
  <si>
    <t>Juiz Tumbling - 5</t>
  </si>
  <si>
    <t>AE Eng Duarte Pacheco</t>
  </si>
  <si>
    <t>NOTA</t>
  </si>
  <si>
    <t>Juiz Tumbling - 4</t>
  </si>
  <si>
    <t>ES D.Sancho II</t>
  </si>
  <si>
    <t>Juiz Tumbling - 3</t>
  </si>
  <si>
    <t>Telma Soares</t>
  </si>
  <si>
    <t>EB Canelas</t>
  </si>
  <si>
    <t>Juiz Tumbling - 2</t>
  </si>
  <si>
    <t>Juiz Tumbling - 1</t>
  </si>
  <si>
    <t>joao vieira</t>
  </si>
  <si>
    <t>ramada</t>
  </si>
  <si>
    <t>PCT</t>
  </si>
  <si>
    <t>MINI</t>
  </si>
  <si>
    <t>Beatriz Dias</t>
  </si>
  <si>
    <t>pct</t>
  </si>
  <si>
    <t>Total 
Tapete</t>
  </si>
  <si>
    <t>nota</t>
  </si>
  <si>
    <t>dif</t>
  </si>
  <si>
    <t>nota final</t>
  </si>
  <si>
    <t>Tumbling</t>
  </si>
  <si>
    <t>mas. 1</t>
  </si>
  <si>
    <t>fem.1</t>
  </si>
  <si>
    <t>mas. 2</t>
  </si>
  <si>
    <t>fem.2</t>
  </si>
  <si>
    <t>mas. 3</t>
  </si>
  <si>
    <t>fem.3</t>
  </si>
  <si>
    <t>ALUNOS PARTICIPANTES</t>
  </si>
  <si>
    <t>MAS</t>
  </si>
  <si>
    <t>Ana Vasconcelos</t>
  </si>
  <si>
    <t>Bruno Guedes</t>
  </si>
  <si>
    <t>EB Maria Manuela Sá</t>
  </si>
  <si>
    <t>Eduarda Peixoto</t>
  </si>
  <si>
    <t>Ana Azevedo</t>
  </si>
  <si>
    <t>João Soares</t>
  </si>
  <si>
    <t>Sofia Alves</t>
  </si>
  <si>
    <t>Alexandre Magalhães</t>
  </si>
  <si>
    <t>Daniela Francisca</t>
  </si>
  <si>
    <t>Tiago Fernandes</t>
  </si>
  <si>
    <t>Prova Combinada de Trampolins</t>
  </si>
  <si>
    <t>Nível 1 - Feminino</t>
  </si>
  <si>
    <t>Nível 1 - Masculino</t>
  </si>
  <si>
    <t>Nível 2 - Feminino</t>
  </si>
  <si>
    <t>Nível 2 - Masculino</t>
  </si>
  <si>
    <t>Nível 3 - Feminino</t>
  </si>
  <si>
    <t>Nível 3 - Masculino</t>
  </si>
  <si>
    <t>NIVEL 1 - FEMININO</t>
  </si>
  <si>
    <t>NIVEL 1 - MASCULINO</t>
  </si>
  <si>
    <t>NIVEL 2 - FEMININO</t>
  </si>
  <si>
    <t>NIVEL 2 MASCULINO</t>
  </si>
  <si>
    <t>NIVEL 3 - FEMININO</t>
  </si>
  <si>
    <t>NIVEL 3 MASCULINO</t>
  </si>
  <si>
    <t>Mini-Trampolim</t>
  </si>
  <si>
    <t>Nota</t>
  </si>
  <si>
    <t>NOME</t>
  </si>
  <si>
    <t>escola</t>
  </si>
  <si>
    <t>SEXO</t>
  </si>
  <si>
    <t>ESCALÃO</t>
  </si>
  <si>
    <t>salto1</t>
  </si>
  <si>
    <t>santo 2</t>
  </si>
  <si>
    <t>salto 3</t>
  </si>
  <si>
    <t>tumbling</t>
  </si>
  <si>
    <t>MARCA</t>
  </si>
  <si>
    <t>CLASS.</t>
  </si>
  <si>
    <t>NIVEL 1 - FETapeteNO</t>
  </si>
  <si>
    <t>NIVEL 2 - FETapeteNO</t>
  </si>
  <si>
    <t>NIVEL 3 - FETapeteNO</t>
  </si>
  <si>
    <t>DED</t>
  </si>
  <si>
    <t>exe</t>
  </si>
  <si>
    <t>ded</t>
  </si>
  <si>
    <t>Apuramento Regional</t>
  </si>
  <si>
    <t>Classificações do</t>
  </si>
  <si>
    <t>Total</t>
  </si>
  <si>
    <t>Class. Final</t>
  </si>
  <si>
    <t>José Emanuel Rocha - Versão1.0</t>
  </si>
  <si>
    <t>Pts</t>
  </si>
  <si>
    <t>Ana Mafalda Vieira</t>
  </si>
  <si>
    <t>Agrupamento de escolas de Águas Santas</t>
  </si>
  <si>
    <t>Diogo Nogueira</t>
  </si>
  <si>
    <t>EB 2,3 Maria Manuela de Sá</t>
  </si>
  <si>
    <t>Maria Inês Moreira</t>
  </si>
  <si>
    <t>Joel Brandão</t>
  </si>
  <si>
    <t>Colégio de Gaia</t>
  </si>
  <si>
    <t>Patrícia Gomes</t>
  </si>
  <si>
    <t>Cristóvão Machado</t>
  </si>
  <si>
    <t>Agrupamento de Escolas de Canelas</t>
  </si>
  <si>
    <t>João Monteiro</t>
  </si>
  <si>
    <t>Cristiana Carvalho</t>
  </si>
  <si>
    <t>Lucas Marques da Silva</t>
  </si>
  <si>
    <t>Sara Serafim</t>
  </si>
  <si>
    <t>Ricardo Ribeiro</t>
  </si>
  <si>
    <t>Maria Osório</t>
  </si>
  <si>
    <t>Filipe Camarinha</t>
  </si>
  <si>
    <t>EB23 Sophia de Mello Breyner</t>
  </si>
  <si>
    <t>Daniela Costa</t>
  </si>
  <si>
    <t>António Ferrer</t>
  </si>
  <si>
    <t>Andreia Lopes</t>
  </si>
  <si>
    <t>João Sousa</t>
  </si>
  <si>
    <t>Ana Beatriz Moreira</t>
  </si>
  <si>
    <t>José Feijão</t>
  </si>
  <si>
    <t>Rafaela Costa</t>
  </si>
  <si>
    <t>Tiago Purificação</t>
  </si>
  <si>
    <t>Hugo Santos</t>
  </si>
  <si>
    <t>Claúdia Marques</t>
  </si>
  <si>
    <t>Luis Filipe Rocha</t>
  </si>
  <si>
    <t>Ana Carolina Dias</t>
  </si>
  <si>
    <t>Mário Guedes</t>
  </si>
  <si>
    <t>Sara Martins</t>
  </si>
  <si>
    <t>Ricardo Cardoso</t>
  </si>
  <si>
    <t>Belinda Shutter</t>
  </si>
  <si>
    <t>Daniel Cunha</t>
  </si>
  <si>
    <t>Escola Básica da Ponte</t>
  </si>
  <si>
    <t>Bárbara Pais</t>
  </si>
  <si>
    <t>Xavier cruz</t>
  </si>
  <si>
    <t>Daniela Martins</t>
  </si>
  <si>
    <t>João Pinheiro</t>
  </si>
  <si>
    <t>Inês Brito</t>
  </si>
  <si>
    <t>Vasco Verdeal</t>
  </si>
  <si>
    <t>Márcia Inês Pereira Macedo</t>
  </si>
  <si>
    <t>Leonardo Teixeira Monteiro</t>
  </si>
  <si>
    <t>Ana Rita Rocha</t>
  </si>
  <si>
    <t>Rui Filipe</t>
  </si>
  <si>
    <t>Joana Teixeira</t>
  </si>
  <si>
    <t>Gervásio Manuel Pinto Andrade</t>
  </si>
  <si>
    <t>Diana Ribeiro</t>
  </si>
  <si>
    <t>Pedro Araújo</t>
  </si>
  <si>
    <t>Jéssica Antunes Moreira</t>
  </si>
  <si>
    <t>Sérgio Carvalho</t>
  </si>
  <si>
    <t>Mara Filipa Braga Sá</t>
  </si>
  <si>
    <t>Miguel Oliveira</t>
  </si>
  <si>
    <t>Naomi Zangger</t>
  </si>
  <si>
    <t>Cátia Guimarães</t>
  </si>
  <si>
    <t>Débora Sousa</t>
  </si>
  <si>
    <t>Joana Filipa Faria Gonçalves</t>
  </si>
  <si>
    <t>Carla Silva</t>
  </si>
  <si>
    <t>Mariana Santos</t>
  </si>
  <si>
    <t>Catarina Ferreira Rocha</t>
  </si>
  <si>
    <t>Nádia Coelho</t>
  </si>
  <si>
    <t>Menú</t>
  </si>
  <si>
    <t>Data:</t>
  </si>
  <si>
    <t>Prova:</t>
  </si>
  <si>
    <t>Mini</t>
  </si>
  <si>
    <t>Fem</t>
  </si>
  <si>
    <t>Mas</t>
  </si>
  <si>
    <t>PCTN</t>
  </si>
  <si>
    <t>PCTT</t>
  </si>
  <si>
    <t>PCTM</t>
  </si>
  <si>
    <t>Soretio</t>
  </si>
  <si>
    <t>C.P.</t>
  </si>
  <si>
    <t>N. Referência</t>
  </si>
  <si>
    <t>Ordenação - Trampolins</t>
  </si>
  <si>
    <t>INSTRUÇÕES</t>
  </si>
  <si>
    <t xml:space="preserve">As classificações são calculadas automaticamente consoante o seu nível, sexo e especialidade. </t>
  </si>
  <si>
    <t>1 - No menu, colocar a data da prova por extenso (ex:12 de janeiro de 2019) e o nome da prova (Ex:1º encontro).</t>
  </si>
  <si>
    <t xml:space="preserve"> Nesta folha devem realizar a ordenação dos grupos por nível, especialidade e género</t>
  </si>
  <si>
    <t>Colocar o número da ordem de passagem</t>
  </si>
  <si>
    <t>Colocar o nome da escola o mais abreviado possível</t>
  </si>
  <si>
    <t>A designação deve ser a mais curta possível (siglas)</t>
  </si>
  <si>
    <t xml:space="preserve">No caso de utilizarem a ficha de inscrição que se encontra na plataforma, só têm de selecionar os nomes dos ginastas, escola clde/dsr, grupo, sexo e nível de cada escola, que se encontra </t>
  </si>
  <si>
    <t>na folha "lista dos grupos" e colar como VALORES na fola da ordenação</t>
  </si>
  <si>
    <t>a não desconfigurar a folha da "Ordem de passagem" e desta forma não danificar as fórmulas das outras páginas.</t>
  </si>
  <si>
    <t>No caso de faltar alguém, no local do número de ordem podem colocar "falta", pois isso vai identificar na folha de ajuizamento os que faltam, facilitando a leitura para quem coloca os dados.</t>
  </si>
  <si>
    <t>c) colocar as notas dos juizes de execução do 1º ao 3º ou ao 5º</t>
  </si>
  <si>
    <t>atenção o juiz em questão no sentido de retificar a nota.</t>
  </si>
  <si>
    <t>5 - A folha das "Classificações" é preenchida automaticamente, consoante se vai preenchendo a folha do ajuizamento.</t>
  </si>
  <si>
    <t>BOM TRABALHO</t>
  </si>
  <si>
    <t>2 - Na folha de "Ordenação" devem colocar todas as informações necessárias para o programa de pontuação e executar todas as operações para realizar a ordem de passagem. Podem utilizar a informação proveniente</t>
  </si>
  <si>
    <t xml:space="preserve"> das fichas de inscrição, copiando a informação existente e colando como VALORES (CTRL+V)</t>
  </si>
  <si>
    <t xml:space="preserve"> Posteriormente essa informação deve ser colocada na ordem de passagem.</t>
  </si>
  <si>
    <t>Colocar o género. Este tem de ser obrigatoriamente "fem" ou "mas"</t>
  </si>
  <si>
    <r>
      <t xml:space="preserve">3 - Depois de ordenarem os alunos, só têm que copiar a ordenação realizada e colar como VALORES na folha da "Ordem de passagem". </t>
    </r>
    <r>
      <rPr>
        <b/>
        <sz val="11"/>
        <color theme="1"/>
        <rFont val="Times New Roman"/>
        <family val="1"/>
      </rPr>
      <t xml:space="preserve">O "colar" tem de ser como "VALORES", de forma </t>
    </r>
  </si>
  <si>
    <t>4 - Nas folhas de "Ajuizamento" proceder da seguinte forma:</t>
  </si>
  <si>
    <t>b) colocar as notas do CP, isto é a nota de referência, as deduções e a dificuldade.</t>
  </si>
  <si>
    <t>a) colocar o nome do Chefe de Painel (CP), dos alunos juizes e respetivas escolas em cada folha de ajuizamento. A colocação dos nomes dos alunos juízes é fundamental para que o programa funcione</t>
  </si>
  <si>
    <r>
      <t xml:space="preserve">d) se uma nota de um juiz ficar a </t>
    </r>
    <r>
      <rPr>
        <b/>
        <sz val="11"/>
        <color rgb="FFFF0000"/>
        <rFont val="Times New Roman"/>
        <family val="1"/>
      </rPr>
      <t>vermelho,</t>
    </r>
    <r>
      <rPr>
        <b/>
        <sz val="11"/>
        <color rgb="FFFFC000"/>
        <rFont val="Times New Roman"/>
        <family val="1"/>
      </rPr>
      <t xml:space="preserve"> </t>
    </r>
    <r>
      <rPr>
        <sz val="11"/>
        <color theme="1"/>
        <rFont val="Times New Roman"/>
        <family val="1"/>
      </rPr>
      <t xml:space="preserve">significa que a nota desse juiz tem mais de </t>
    </r>
    <r>
      <rPr>
        <b/>
        <sz val="11"/>
        <color theme="1"/>
        <rFont val="Times New Roman"/>
        <family val="1"/>
      </rPr>
      <t>1,5</t>
    </r>
    <r>
      <rPr>
        <sz val="11"/>
        <color theme="1"/>
        <rFont val="Times New Roman"/>
        <family val="1"/>
      </rPr>
      <t xml:space="preserve"> pontos acima ou abaixo da nota de referência do chefe de painel. Isto significa que o CP deverá chamar à</t>
    </r>
  </si>
  <si>
    <t>e) caso se coloque "falta" na ordem de passagem a linha do aluno fica a laranja. Mesmo colocando notas nesse aluno, nunca aparecerá a nota final enquanto estiver falta na sua ordem  de passagem.</t>
  </si>
  <si>
    <t>Total 
Série 3</t>
  </si>
  <si>
    <t>Total 
Série 2</t>
  </si>
  <si>
    <t>f) caso um aluno, não realize um dos aparelhos, a linha desse aluno ficará vermelha e aparece a informação de que este aluno "não faz o aparelho"</t>
  </si>
  <si>
    <t>No final da competição, só tem de conferir se o número de alunos inscritos é o mesmo que se encontra na folha da "Ordem de passagem" e imprimir todas, ou as páginas onde existem classificações e afixar.</t>
  </si>
  <si>
    <t>Uma vez que nas "combos" das provas podem escolher o "PCTT", "PCTN", "PCTM", este ficheiro está preparado para a realização de Regionais.</t>
  </si>
  <si>
    <t>Na eventualidade de faltar um juiz, o 3 ou o 5, a nota do CP deve ser colocada na nota do juiz de execução 3 ou 5.</t>
  </si>
  <si>
    <t>No mesmo painel de ajuizamento, com o mesmo programa de pontuação, é possível fazer o ajuizamento do nível 1, 2 3, independentemente do género e especialidade.</t>
  </si>
  <si>
    <r>
      <t>Colocar os 1</t>
    </r>
    <r>
      <rPr>
        <vertAlign val="superscript"/>
        <sz val="11"/>
        <color theme="1"/>
        <rFont val="Times New Roman"/>
        <family val="1"/>
      </rPr>
      <t>os</t>
    </r>
    <r>
      <rPr>
        <sz val="11"/>
        <color theme="1"/>
        <rFont val="Times New Roman"/>
        <family val="1"/>
      </rPr>
      <t xml:space="preserve"> e últimos nomes dos alunos.</t>
    </r>
  </si>
  <si>
    <t>Colocar o nível do grupo em questão. 
1, 2 ou 3</t>
  </si>
  <si>
    <t>Colocar a especialidade através da combo</t>
  </si>
  <si>
    <r>
      <t xml:space="preserve"> corretamente, pois é isto que vai definir com quantos juizes a prova vai decorrer, isto é com 3 ou com 5. A Prova NUNCA pode ser feita com 2 ou 4 juizes. </t>
    </r>
    <r>
      <rPr>
        <sz val="11"/>
        <color rgb="FFFF0000"/>
        <rFont val="Times New Roman"/>
        <family val="1"/>
      </rPr>
      <t>A falta do nome do juiz vai fazer com que os</t>
    </r>
  </si>
  <si>
    <t>cálculos das notas não estejam corretos.</t>
  </si>
  <si>
    <t>minipct</t>
  </si>
  <si>
    <t>Exe</t>
  </si>
  <si>
    <t>Ded</t>
  </si>
  <si>
    <t>Dif</t>
  </si>
  <si>
    <t>exe pura</t>
  </si>
  <si>
    <t>salto 1</t>
  </si>
  <si>
    <t>salto 2</t>
  </si>
  <si>
    <t>Class.
Empate</t>
  </si>
  <si>
    <t>Class.
Empte</t>
  </si>
  <si>
    <t>Execução</t>
  </si>
  <si>
    <t>Deduções</t>
  </si>
  <si>
    <t>Dificuldade</t>
  </si>
  <si>
    <t>Quadro
eletrónico</t>
  </si>
  <si>
    <t>Grupo</t>
  </si>
  <si>
    <t>nota fim</t>
  </si>
  <si>
    <t>class fim</t>
  </si>
  <si>
    <t>nota mas</t>
  </si>
  <si>
    <t>class mas</t>
  </si>
  <si>
    <t>Lídia Silva</t>
  </si>
  <si>
    <t>Falta Preencher</t>
  </si>
  <si>
    <t>Painel 1</t>
  </si>
  <si>
    <t>Painel 2</t>
  </si>
  <si>
    <t>Mini trampolim</t>
  </si>
  <si>
    <t>Valores das notas a atribuir</t>
  </si>
  <si>
    <t>M.B - 2,0  /  B -1,5  /  S - 1,0  /  I -0,5  /  F - 0,25</t>
  </si>
  <si>
    <t>Amplitude do Salto</t>
  </si>
  <si>
    <t>Extensão dos pés</t>
  </si>
  <si>
    <t xml:space="preserve">Alinha. segmentos </t>
  </si>
  <si>
    <t>Definição de ângulos</t>
  </si>
  <si>
    <t>Receção</t>
  </si>
  <si>
    <t>Entensão dos pés</t>
  </si>
  <si>
    <t>Alinha.  segmentos</t>
  </si>
  <si>
    <t>Ritmo do exercício</t>
  </si>
  <si>
    <r>
      <rPr>
        <b/>
        <sz val="11"/>
        <color theme="1"/>
        <rFont val="Times New Roman"/>
        <family val="1"/>
      </rPr>
      <t xml:space="preserve">Grupo 1A
</t>
    </r>
    <r>
      <rPr>
        <sz val="11"/>
        <color theme="1"/>
        <rFont val="Times New Roman"/>
        <family val="1"/>
      </rPr>
      <t xml:space="preserve">
Mini-trampolim salto 1 e 3
</t>
    </r>
  </si>
  <si>
    <r>
      <rPr>
        <b/>
        <sz val="11"/>
        <color theme="1"/>
        <rFont val="Times New Roman"/>
        <family val="1"/>
      </rPr>
      <t xml:space="preserve">Grupo 1B
</t>
    </r>
    <r>
      <rPr>
        <sz val="11"/>
        <color theme="1"/>
        <rFont val="Times New Roman"/>
        <family val="1"/>
      </rPr>
      <t xml:space="preserve">
Mini-trampolim salto 2 + tapete</t>
    </r>
  </si>
  <si>
    <r>
      <rPr>
        <b/>
        <sz val="11"/>
        <color theme="1"/>
        <rFont val="Times New Roman"/>
        <family val="1"/>
      </rPr>
      <t>Grupo 2A</t>
    </r>
    <r>
      <rPr>
        <sz val="11"/>
        <color theme="1"/>
        <rFont val="Times New Roman"/>
        <family val="1"/>
      </rPr>
      <t xml:space="preserve">
Mini-trampolim
salto 1 e 3</t>
    </r>
  </si>
  <si>
    <r>
      <t xml:space="preserve">Grupo 2B
</t>
    </r>
    <r>
      <rPr>
        <sz val="11"/>
        <color theme="1"/>
        <rFont val="Times New Roman"/>
        <family val="1"/>
      </rPr>
      <t>Mini-trampolim
salto 2 + tapete</t>
    </r>
  </si>
  <si>
    <r>
      <rPr>
        <b/>
        <sz val="11"/>
        <color theme="1"/>
        <rFont val="Times New Roman"/>
        <family val="1"/>
      </rPr>
      <t>Grupo 3A</t>
    </r>
    <r>
      <rPr>
        <sz val="11"/>
        <color theme="1"/>
        <rFont val="Times New Roman"/>
        <family val="1"/>
      </rPr>
      <t xml:space="preserve">
Mini-trampolim 
salto 1  e 3
</t>
    </r>
  </si>
  <si>
    <t>Grupo 3B
Mini trampolim 4º salto e 
Tapete</t>
  </si>
  <si>
    <t>Ordem de passagem - Trampolins</t>
  </si>
  <si>
    <t xml:space="preserve">Grupo 1
Inicia com o
1º e 3º salto </t>
  </si>
  <si>
    <t>Grupo 2
Inicia com o 2º salto e tapete</t>
  </si>
  <si>
    <t xml:space="preserve">Grupo 1A
Inicia com o
1º e 3º salto </t>
  </si>
  <si>
    <t>Grupo 1B
Inicia com o 2º salto e tapete</t>
  </si>
  <si>
    <t xml:space="preserve">Grupo 2A
Inicia com o
1º e 3º salto </t>
  </si>
  <si>
    <t>Grupo 2B
Inicia com o 2º salto e tapete</t>
  </si>
  <si>
    <t>José Emanuel Rocha - 2011-2020</t>
  </si>
  <si>
    <t>CLDE/DSR</t>
  </si>
  <si>
    <t>Critérios de desempate</t>
  </si>
  <si>
    <r>
      <rPr>
        <b/>
        <sz val="18"/>
        <rFont val="Eras Bold ITC"/>
        <family val="2"/>
      </rPr>
      <t xml:space="preserve">GINÁSTICA DE TRAMPOLINS
</t>
    </r>
    <r>
      <rPr>
        <b/>
        <sz val="22"/>
        <rFont val="Eras Bold ITC"/>
        <family val="2"/>
      </rPr>
      <t xml:space="preserve">
Registo de Notas</t>
    </r>
  </si>
  <si>
    <t>Esta folha é preenchida automáticamente com os nomes dos alunos praticantes, bem como com toda a informação relativa à prova.</t>
  </si>
  <si>
    <t>sdfghjklçlkjuytfdcvbnjiuygfv</t>
  </si>
  <si>
    <t>Este programa de pontuação foi concebido no sentido de facilitar a organização das provas, para que os resultados sejam disponibilizados logo a seguir à atuação do aluno, bem como no final da prova sejam afixados todos os resultados em tempo útil.</t>
  </si>
  <si>
    <t>Caso haja mais que um painel de ajuizamento independente, pode ser utilizado mais do que um programa de pontuação.</t>
  </si>
  <si>
    <t xml:space="preserve">6 - A folha do registo de notas dos juízes alunos, está preparado para a existencia de dois paineis, no entanto no caso de haver mais paineis, a organização só terá que imprimir folhas de registo, tantas quantos os paineis e juízes existentes </t>
  </si>
  <si>
    <t>Juiz 1</t>
  </si>
  <si>
    <t>Juiz 2</t>
  </si>
  <si>
    <t>Juiz 3</t>
  </si>
  <si>
    <t>Juiz 4</t>
  </si>
  <si>
    <t>Juiz 5</t>
  </si>
  <si>
    <t>NOTA: Este programa de pontuação tem quadro eletrónico de notas. Caso queriram utilizar o quadro eltrónico, por favor contactem para desportosgimnicos@gmail.com.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</si>
</sst>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quot;,&quot;00&quot;mts&quot;"/>
    <numFmt numFmtId="165" formatCode="0.0"/>
    <numFmt numFmtId="166" formatCode="0.000000"/>
    <numFmt numFmtId="167" formatCode="0.000"/>
    <numFmt numFmtId="168" formatCode="0.0000"/>
    <numFmt numFmtId="169" formatCode="0&quot;º Lugar&quot;"/>
    <numFmt numFmtId="170" formatCode="0.00&quot; pts&quot;"/>
    <numFmt numFmtId="171" formatCode="0.00000000000"/>
  </numFmts>
  <fonts count="171"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1"/>
    </font>
    <font>
      <sz val="11"/>
      <color theme="1"/>
      <name val="Times New Roman"/>
      <family val="1"/>
    </font>
    <font>
      <b/>
      <sz val="12"/>
      <color theme="1"/>
      <name val="Times New Roman"/>
      <family val="1"/>
    </font>
    <font>
      <b/>
      <sz val="12"/>
      <name val="Times New Roman"/>
      <family val="1"/>
    </font>
    <font>
      <b/>
      <sz val="12"/>
      <color theme="0"/>
      <name val="Times New Roman"/>
      <family val="1"/>
    </font>
    <font>
      <sz val="12"/>
      <name val="Times New Roman"/>
      <family val="1"/>
    </font>
    <font>
      <sz val="10"/>
      <name val="Arial"/>
      <family val="2"/>
    </font>
    <font>
      <sz val="16"/>
      <color theme="1"/>
      <name val="Times New Roman"/>
      <family val="1"/>
    </font>
    <font>
      <b/>
      <sz val="22"/>
      <color theme="1"/>
      <name val="Times New Roman"/>
      <family val="1"/>
    </font>
    <font>
      <sz val="9"/>
      <color theme="1"/>
      <name val="Times New Roman"/>
      <family val="1"/>
    </font>
    <font>
      <sz val="8"/>
      <color theme="1"/>
      <name val="Times New Roman"/>
      <family val="1"/>
    </font>
    <font>
      <b/>
      <sz val="24"/>
      <color theme="1"/>
      <name val="Times New Roman"/>
      <family val="1"/>
    </font>
    <font>
      <b/>
      <sz val="48"/>
      <color theme="1"/>
      <name val="Times New Roman"/>
      <family val="1"/>
    </font>
    <font>
      <sz val="10"/>
      <name val="Arial"/>
      <family val="2"/>
    </font>
    <font>
      <b/>
      <sz val="28"/>
      <color theme="1"/>
      <name val="Times New Roman"/>
      <family val="1"/>
    </font>
    <font>
      <b/>
      <sz val="16"/>
      <color theme="1"/>
      <name val="Times New Roman"/>
      <family val="1"/>
    </font>
    <font>
      <b/>
      <sz val="16"/>
      <name val="Times New Roman"/>
      <family val="1"/>
    </font>
    <font>
      <b/>
      <sz val="18"/>
      <color theme="0"/>
      <name val="Times New Roman"/>
      <family val="1"/>
    </font>
    <font>
      <b/>
      <sz val="18"/>
      <name val="Times New Roman"/>
      <family val="1"/>
    </font>
    <font>
      <b/>
      <sz val="28"/>
      <color theme="0"/>
      <name val="Times New Roman"/>
      <family val="1"/>
    </font>
    <font>
      <sz val="11"/>
      <color theme="1"/>
      <name val="Calibri"/>
      <family val="2"/>
      <scheme val="minor"/>
    </font>
    <font>
      <u/>
      <sz val="11"/>
      <color theme="10"/>
      <name val="Calibri"/>
      <family val="2"/>
    </font>
    <font>
      <sz val="11"/>
      <color theme="1"/>
      <name val="Arabic Typesetting"/>
      <family val="4"/>
    </font>
    <font>
      <b/>
      <sz val="22"/>
      <color theme="1"/>
      <name val="Arabic Typesetting"/>
      <family val="4"/>
    </font>
    <font>
      <sz val="16"/>
      <color theme="1"/>
      <name val="Arabic Typesetting"/>
      <family val="4"/>
    </font>
    <font>
      <b/>
      <sz val="24"/>
      <color theme="0"/>
      <name val="Arabic Typesetting"/>
      <family val="4"/>
    </font>
    <font>
      <b/>
      <sz val="24"/>
      <color theme="1"/>
      <name val="Arabic Typesetting"/>
      <family val="4"/>
    </font>
    <font>
      <b/>
      <sz val="11"/>
      <color theme="1"/>
      <name val="Arabic Typesetting"/>
      <family val="4"/>
    </font>
    <font>
      <sz val="11"/>
      <name val="Arabic Typesetting"/>
      <family val="4"/>
    </font>
    <font>
      <b/>
      <sz val="24"/>
      <color indexed="8"/>
      <name val="Arabic Typesetting"/>
      <family val="4"/>
    </font>
    <font>
      <b/>
      <sz val="24"/>
      <name val="Arabic Typesetting"/>
      <family val="4"/>
    </font>
    <font>
      <sz val="18"/>
      <color theme="1"/>
      <name val="Arabic Typesetting"/>
      <family val="4"/>
    </font>
    <font>
      <sz val="20"/>
      <color theme="1"/>
      <name val="Arabic Typesetting"/>
      <family val="4"/>
    </font>
    <font>
      <b/>
      <sz val="36"/>
      <color theme="0"/>
      <name val="Arabic Typesetting"/>
      <family val="4"/>
    </font>
    <font>
      <b/>
      <sz val="14"/>
      <color theme="1"/>
      <name val="Arabic Typesetting"/>
      <family val="4"/>
    </font>
    <font>
      <b/>
      <sz val="16"/>
      <color theme="1"/>
      <name val="Arabic Typesetting"/>
      <family val="4"/>
    </font>
    <font>
      <b/>
      <sz val="18"/>
      <color theme="1"/>
      <name val="Arabic Typesetting"/>
      <family val="4"/>
    </font>
    <font>
      <b/>
      <sz val="18"/>
      <color theme="0"/>
      <name val="Arabic Typesetting"/>
      <family val="4"/>
    </font>
    <font>
      <b/>
      <sz val="28"/>
      <color theme="1"/>
      <name val="Arabic Typesetting"/>
      <family val="4"/>
    </font>
    <font>
      <sz val="18"/>
      <color theme="0"/>
      <name val="Arabic Typesetting"/>
      <family val="4"/>
    </font>
    <font>
      <b/>
      <sz val="18"/>
      <name val="Arabic Typesetting"/>
      <family val="4"/>
    </font>
    <font>
      <b/>
      <sz val="16"/>
      <name val="Arabic Typesetting"/>
      <family val="4"/>
    </font>
    <font>
      <u/>
      <sz val="11"/>
      <color theme="0"/>
      <name val="Arabic Typesetting"/>
      <family val="4"/>
    </font>
    <font>
      <sz val="22"/>
      <color theme="1"/>
      <name val="Arabic Typesetting"/>
      <family val="4"/>
    </font>
    <font>
      <sz val="14"/>
      <color theme="1"/>
      <name val="Arabic Typesetting"/>
      <family val="4"/>
    </font>
    <font>
      <sz val="8"/>
      <color theme="1"/>
      <name val="Arabic Typesetting"/>
      <family val="4"/>
    </font>
    <font>
      <sz val="26"/>
      <color theme="1"/>
      <name val="Arabic Typesetting"/>
      <family val="4"/>
    </font>
    <font>
      <sz val="24"/>
      <color theme="1"/>
      <name val="Arabic Typesetting"/>
      <family val="4"/>
    </font>
    <font>
      <b/>
      <sz val="26"/>
      <color theme="0"/>
      <name val="Arabic Typesetting"/>
      <family val="4"/>
    </font>
    <font>
      <sz val="14"/>
      <color rgb="FFFF0000"/>
      <name val="Arabic Typesetting"/>
      <family val="4"/>
    </font>
    <font>
      <sz val="16"/>
      <name val="Times New Roman"/>
      <family val="1"/>
    </font>
    <font>
      <b/>
      <sz val="18"/>
      <color theme="1"/>
      <name val="Times New Roman"/>
      <family val="1"/>
    </font>
    <font>
      <sz val="36"/>
      <color theme="1"/>
      <name val="Times New Roman"/>
      <family val="1"/>
    </font>
    <font>
      <b/>
      <sz val="36"/>
      <color theme="5" tint="-0.249977111117893"/>
      <name val="Times New Roman"/>
      <family val="1"/>
    </font>
    <font>
      <b/>
      <sz val="36"/>
      <color theme="1"/>
      <name val="Times New Roman"/>
      <family val="1"/>
    </font>
    <font>
      <b/>
      <sz val="36"/>
      <color theme="0"/>
      <name val="Times New Roman"/>
      <family val="1"/>
    </font>
    <font>
      <sz val="36"/>
      <color theme="1" tint="4.9989318521683403E-2"/>
      <name val="Times New Roman"/>
      <family val="1"/>
    </font>
    <font>
      <sz val="22"/>
      <color theme="0"/>
      <name val="Times New Roman"/>
      <family val="1"/>
    </font>
    <font>
      <sz val="22"/>
      <name val="Times New Roman"/>
      <family val="1"/>
    </font>
    <font>
      <sz val="22"/>
      <color theme="1"/>
      <name val="Times New Roman"/>
      <family val="1"/>
    </font>
    <font>
      <sz val="14"/>
      <color theme="1" tint="4.9989318521683403E-2"/>
      <name val="Times New Roman"/>
      <family val="1"/>
    </font>
    <font>
      <b/>
      <sz val="14"/>
      <color theme="1" tint="4.9989318521683403E-2"/>
      <name val="Times New Roman"/>
      <family val="1"/>
    </font>
    <font>
      <sz val="14"/>
      <name val="Times New Roman"/>
      <family val="1"/>
    </font>
    <font>
      <sz val="14"/>
      <color theme="1"/>
      <name val="Times New Roman"/>
      <family val="1"/>
    </font>
    <font>
      <b/>
      <sz val="14"/>
      <color theme="1"/>
      <name val="Times New Roman"/>
      <family val="1"/>
    </font>
    <font>
      <b/>
      <sz val="16"/>
      <color theme="4" tint="-0.499984740745262"/>
      <name val="Times New Roman"/>
      <family val="1"/>
    </font>
    <font>
      <sz val="14"/>
      <color rgb="FF000000"/>
      <name val="Arabic Typesetting"/>
      <family val="4"/>
    </font>
    <font>
      <u/>
      <sz val="36"/>
      <color theme="0"/>
      <name val="Times New Roman"/>
      <family val="1"/>
    </font>
    <font>
      <b/>
      <sz val="30"/>
      <color theme="1"/>
      <name val="Times New Roman"/>
      <family val="1"/>
    </font>
    <font>
      <sz val="30"/>
      <color theme="1"/>
      <name val="Times New Roman"/>
      <family val="1"/>
    </font>
    <font>
      <b/>
      <sz val="14"/>
      <color theme="5" tint="-0.249977111117893"/>
      <name val="Times New Roman"/>
      <family val="1"/>
    </font>
    <font>
      <b/>
      <sz val="14"/>
      <color theme="0"/>
      <name val="Times New Roman"/>
      <family val="1"/>
    </font>
    <font>
      <sz val="72"/>
      <color theme="1"/>
      <name val="Arabic Typesetting"/>
      <family val="4"/>
    </font>
    <font>
      <b/>
      <sz val="11"/>
      <color theme="1"/>
      <name val="Times New Roman"/>
      <family val="1"/>
    </font>
    <font>
      <b/>
      <sz val="20"/>
      <color theme="1"/>
      <name val="Times New Roman"/>
      <family val="1"/>
    </font>
    <font>
      <sz val="12"/>
      <color theme="1"/>
      <name val="Calibri"/>
      <family val="2"/>
      <scheme val="minor"/>
    </font>
    <font>
      <b/>
      <sz val="16"/>
      <color theme="0"/>
      <name val="Times New Roman"/>
      <family val="1"/>
    </font>
    <font>
      <sz val="28"/>
      <color theme="1"/>
      <name val="Times New Roman"/>
      <family val="1"/>
    </font>
    <font>
      <sz val="16"/>
      <color theme="4" tint="-0.499984740745262"/>
      <name val="Times New Roman"/>
      <family val="1"/>
    </font>
    <font>
      <sz val="16"/>
      <color theme="1" tint="4.9989318521683403E-2"/>
      <name val="Times New Roman"/>
      <family val="1"/>
    </font>
    <font>
      <sz val="16"/>
      <color theme="0"/>
      <name val="Times New Roman"/>
      <family val="1"/>
    </font>
    <font>
      <b/>
      <sz val="16"/>
      <color rgb="FF002060"/>
      <name val="Times New Roman"/>
      <family val="1"/>
    </font>
    <font>
      <u/>
      <sz val="11"/>
      <color theme="10"/>
      <name val="Calibri"/>
      <family val="2"/>
      <scheme val="minor"/>
    </font>
    <font>
      <b/>
      <sz val="28"/>
      <name val="Times New Roman"/>
      <family val="1"/>
    </font>
    <font>
      <b/>
      <sz val="26"/>
      <color theme="4" tint="-0.499984740745262"/>
      <name val="Times New Roman"/>
      <family val="1"/>
    </font>
    <font>
      <sz val="60"/>
      <name val="Times New Roman"/>
      <family val="1"/>
    </font>
    <font>
      <u/>
      <sz val="11"/>
      <color theme="0"/>
      <name val="Times New Roman"/>
      <family val="1"/>
    </font>
    <font>
      <sz val="26"/>
      <color theme="1"/>
      <name val="Times New Roman"/>
      <family val="1"/>
    </font>
    <font>
      <u/>
      <sz val="11"/>
      <color theme="10"/>
      <name val="Times New Roman"/>
      <family val="1"/>
    </font>
    <font>
      <b/>
      <sz val="24"/>
      <color theme="0"/>
      <name val="Times New Roman"/>
      <family val="1"/>
    </font>
    <font>
      <b/>
      <sz val="14"/>
      <name val="Times New Roman"/>
      <family val="1"/>
    </font>
    <font>
      <sz val="18"/>
      <name val="Times New Roman"/>
      <family val="1"/>
    </font>
    <font>
      <b/>
      <sz val="24"/>
      <color indexed="8"/>
      <name val="Times New Roman"/>
      <family val="1"/>
    </font>
    <font>
      <b/>
      <sz val="18"/>
      <color rgb="FF002060"/>
      <name val="Times New Roman"/>
      <family val="1"/>
    </font>
    <font>
      <sz val="18"/>
      <color theme="1"/>
      <name val="Times New Roman"/>
      <family val="1"/>
    </font>
    <font>
      <b/>
      <sz val="14"/>
      <color rgb="FF002060"/>
      <name val="Times New Roman"/>
      <family val="1"/>
    </font>
    <font>
      <b/>
      <sz val="11"/>
      <color indexed="8"/>
      <name val="Times New Roman"/>
      <family val="1"/>
    </font>
    <font>
      <sz val="16"/>
      <color indexed="8"/>
      <name val="Times New Roman"/>
      <family val="1"/>
    </font>
    <font>
      <sz val="16"/>
      <color indexed="10"/>
      <name val="Times New Roman"/>
      <family val="1"/>
    </font>
    <font>
      <sz val="11"/>
      <name val="Times New Roman"/>
      <family val="1"/>
    </font>
    <font>
      <sz val="20"/>
      <color theme="1"/>
      <name val="Times New Roman"/>
      <family val="1"/>
    </font>
    <font>
      <b/>
      <sz val="24"/>
      <color theme="4" tint="-0.499984740745262"/>
      <name val="Times New Roman"/>
      <family val="1"/>
    </font>
    <font>
      <b/>
      <sz val="16"/>
      <color theme="5" tint="-0.249977111117893"/>
      <name val="Times New Roman"/>
      <family val="1"/>
    </font>
    <font>
      <b/>
      <sz val="36"/>
      <color theme="3" tint="-0.499984740745262"/>
      <name val="Times New Roman"/>
      <family val="1"/>
    </font>
    <font>
      <b/>
      <sz val="14"/>
      <color indexed="8"/>
      <name val="Times New Roman"/>
      <family val="1"/>
    </font>
    <font>
      <sz val="18"/>
      <color theme="1"/>
      <name val="Arabic Typesetting"/>
      <family val="4"/>
    </font>
    <font>
      <u/>
      <sz val="11"/>
      <name val="Times New Roman"/>
      <family val="1"/>
    </font>
    <font>
      <b/>
      <sz val="22"/>
      <color theme="3" tint="-0.499984740745262"/>
      <name val="Times New Roman"/>
      <family val="1"/>
    </font>
    <font>
      <sz val="36"/>
      <color theme="0"/>
      <name val="Times New Roman"/>
      <family val="1"/>
    </font>
    <font>
      <u/>
      <sz val="18"/>
      <color theme="10"/>
      <name val="Times New Roman"/>
      <family val="1"/>
    </font>
    <font>
      <b/>
      <sz val="10"/>
      <color theme="3" tint="-0.499984740745262"/>
      <name val="Times New Roman"/>
      <family val="1"/>
    </font>
    <font>
      <sz val="14"/>
      <color theme="0"/>
      <name val="Times New Roman"/>
      <family val="1"/>
    </font>
    <font>
      <sz val="14"/>
      <color theme="3" tint="-0.499984740745262"/>
      <name val="Times New Roman"/>
      <family val="1"/>
    </font>
    <font>
      <vertAlign val="superscript"/>
      <sz val="11"/>
      <color theme="1"/>
      <name val="Times New Roman"/>
      <family val="1"/>
    </font>
    <font>
      <b/>
      <sz val="11"/>
      <color rgb="FFFF0000"/>
      <name val="Times New Roman"/>
      <family val="1"/>
    </font>
    <font>
      <b/>
      <sz val="11"/>
      <color rgb="FFFFC000"/>
      <name val="Times New Roman"/>
      <family val="1"/>
    </font>
    <font>
      <sz val="11"/>
      <color rgb="FFFF0000"/>
      <name val="Times New Roman"/>
      <family val="1"/>
    </font>
    <font>
      <sz val="22"/>
      <color theme="1" tint="4.9989318521683403E-2"/>
      <name val="Times New Roman"/>
      <family val="1"/>
    </font>
    <font>
      <sz val="11"/>
      <color theme="1"/>
      <name val="Eras Bold ITC"/>
      <family val="2"/>
    </font>
    <font>
      <b/>
      <sz val="66"/>
      <color theme="0"/>
      <name val="Eras Bold ITC"/>
      <family val="2"/>
    </font>
    <font>
      <b/>
      <sz val="72"/>
      <color theme="0"/>
      <name val="Eras Bold ITC"/>
      <family val="2"/>
    </font>
    <font>
      <sz val="48"/>
      <color theme="1"/>
      <name val="Eras Bold ITC"/>
      <family val="2"/>
    </font>
    <font>
      <sz val="36"/>
      <color theme="1"/>
      <name val="Eras Bold ITC"/>
      <family val="2"/>
    </font>
    <font>
      <sz val="120"/>
      <color rgb="FFFF0000"/>
      <name val="Eras Bold ITC"/>
      <family val="2"/>
    </font>
    <font>
      <b/>
      <sz val="100"/>
      <color rgb="FFFFFF00"/>
      <name val="Eras Bold ITC"/>
      <family val="2"/>
    </font>
    <font>
      <b/>
      <sz val="72"/>
      <color rgb="FFFFFF00"/>
      <name val="Eras Bold ITC"/>
      <family val="2"/>
    </font>
    <font>
      <sz val="10"/>
      <color theme="1"/>
      <name val="Eras Bold ITC"/>
      <family val="2"/>
    </font>
    <font>
      <sz val="280"/>
      <color rgb="FFFFFF00"/>
      <name val="Eras Bold ITC"/>
      <family val="2"/>
    </font>
    <font>
      <b/>
      <sz val="70"/>
      <color rgb="FFFFFF00"/>
      <name val="Eras Bold ITC"/>
      <family val="2"/>
    </font>
    <font>
      <b/>
      <sz val="70"/>
      <color theme="0"/>
      <name val="Eras Bold ITC"/>
      <family val="2"/>
    </font>
    <font>
      <u val="double"/>
      <sz val="48"/>
      <color theme="0"/>
      <name val="Eras Bold ITC"/>
      <family val="2"/>
    </font>
    <font>
      <sz val="11"/>
      <name val="Eras Bold ITC"/>
      <family val="2"/>
    </font>
    <font>
      <u val="double"/>
      <sz val="48"/>
      <color rgb="FFFF0000"/>
      <name val="Eras Bold ITC"/>
      <family val="2"/>
    </font>
    <font>
      <b/>
      <sz val="72"/>
      <color rgb="FFFF0000"/>
      <name val="Eras Bold ITC"/>
      <family val="2"/>
    </font>
    <font>
      <b/>
      <sz val="11"/>
      <color theme="1"/>
      <name val="Eras Bold ITC"/>
      <family val="2"/>
    </font>
    <font>
      <b/>
      <sz val="36"/>
      <color theme="0"/>
      <name val="Eras Bold ITC"/>
      <family val="2"/>
    </font>
    <font>
      <sz val="34"/>
      <color theme="1"/>
      <name val="Eras Bold ITC"/>
      <family val="2"/>
    </font>
    <font>
      <b/>
      <sz val="34"/>
      <color rgb="FFFFFF00"/>
      <name val="Eras Bold ITC"/>
      <family val="2"/>
    </font>
    <font>
      <sz val="28"/>
      <color theme="1"/>
      <name val="Eras Bold ITC"/>
      <family val="2"/>
    </font>
    <font>
      <sz val="48"/>
      <name val="Eras Bold ITC"/>
      <family val="2"/>
    </font>
    <font>
      <sz val="24"/>
      <color theme="1"/>
      <name val="Eras Bold ITC"/>
      <family val="2"/>
    </font>
    <font>
      <sz val="22"/>
      <color theme="1"/>
      <name val="Eras Bold ITC"/>
      <family val="2"/>
    </font>
    <font>
      <sz val="11"/>
      <name val="Calibri"/>
      <family val="2"/>
      <scheme val="minor"/>
    </font>
    <font>
      <sz val="11"/>
      <color theme="0"/>
      <name val="Eras Bold ITC"/>
      <family val="2"/>
    </font>
    <font>
      <sz val="120"/>
      <name val="Eras Bold ITC"/>
      <family val="2"/>
    </font>
    <font>
      <sz val="72"/>
      <color theme="0"/>
      <name val="Eras Bold ITC"/>
      <family val="2"/>
    </font>
    <font>
      <sz val="80"/>
      <color rgb="FFFFFF00"/>
      <name val="Eras Bold ITC"/>
      <family val="2"/>
    </font>
    <font>
      <b/>
      <sz val="80"/>
      <color rgb="FFFFFF00"/>
      <name val="Eras Bold ITC"/>
      <family val="2"/>
    </font>
    <font>
      <b/>
      <sz val="22"/>
      <name val="Eras Bold ITC"/>
      <family val="2"/>
    </font>
    <font>
      <b/>
      <sz val="18"/>
      <name val="Eras Bold ITC"/>
      <family val="2"/>
    </font>
    <font>
      <sz val="10"/>
      <name val="Times New Roman"/>
      <family val="1"/>
    </font>
    <font>
      <b/>
      <sz val="32"/>
      <name val="Times New Roman"/>
      <family val="1"/>
    </font>
    <font>
      <sz val="8"/>
      <color theme="0"/>
      <name val="Times New Roman"/>
      <family val="1"/>
    </font>
    <font>
      <b/>
      <sz val="26"/>
      <color theme="1"/>
      <name val="Times New Roman"/>
      <family val="1"/>
    </font>
    <font>
      <b/>
      <sz val="12"/>
      <color indexed="8"/>
      <name val="Times New Roman"/>
      <family val="1"/>
    </font>
    <font>
      <sz val="24"/>
      <color theme="1"/>
      <name val="Times New Roman"/>
      <family val="1"/>
    </font>
    <font>
      <sz val="24"/>
      <color indexed="8"/>
      <name val="Times New Roman"/>
      <family val="1"/>
    </font>
    <font>
      <sz val="120"/>
      <color theme="0"/>
      <name val="Eras Bold ITC"/>
      <family val="2"/>
    </font>
    <font>
      <b/>
      <sz val="90"/>
      <color theme="3" tint="-0.499984740745262"/>
      <name val="Eras Bold ITC"/>
      <family val="2"/>
    </font>
    <font>
      <b/>
      <sz val="27"/>
      <color theme="1"/>
      <name val="Times New Roman"/>
      <family val="1"/>
    </font>
    <font>
      <b/>
      <sz val="14"/>
      <color theme="4" tint="-0.499984740745262"/>
      <name val="Times New Roman"/>
      <family val="1"/>
    </font>
    <font>
      <sz val="11"/>
      <color theme="0"/>
      <name val="Calibri"/>
      <family val="2"/>
      <scheme val="minor"/>
    </font>
    <font>
      <b/>
      <sz val="26"/>
      <color theme="0"/>
      <name val="Times New Roman"/>
      <family val="1"/>
    </font>
    <font>
      <sz val="8"/>
      <name val="Calibri"/>
      <family val="2"/>
      <scheme val="minor"/>
    </font>
    <font>
      <b/>
      <sz val="22"/>
      <color theme="7" tint="-0.499984740745262"/>
      <name val="Times New Roman"/>
      <family val="1"/>
    </font>
    <font>
      <sz val="20"/>
      <color theme="1"/>
      <name val="Calibri"/>
      <family val="2"/>
      <scheme val="minor"/>
    </font>
    <font>
      <b/>
      <sz val="11"/>
      <name val="Times New Roman"/>
      <family val="1"/>
    </font>
  </fonts>
  <fills count="37">
    <fill>
      <patternFill patternType="none"/>
    </fill>
    <fill>
      <patternFill patternType="gray125"/>
    </fill>
    <fill>
      <patternFill patternType="solid">
        <fgColor rgb="FFFF0000"/>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F3BD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indexed="46"/>
        <bgColor indexed="64"/>
      </patternFill>
    </fill>
    <fill>
      <patternFill patternType="solid">
        <fgColor indexed="47"/>
        <bgColor indexed="64"/>
      </patternFill>
    </fill>
    <fill>
      <patternFill patternType="solid">
        <fgColor theme="4" tint="0.79998168889431442"/>
        <bgColor indexed="64"/>
      </patternFill>
    </fill>
    <fill>
      <patternFill patternType="solid">
        <fgColor theme="3" tint="-0.499984740745262"/>
        <bgColor indexed="64"/>
      </patternFill>
    </fill>
    <fill>
      <patternFill patternType="solid">
        <fgColor theme="5" tint="0.39997558519241921"/>
        <bgColor indexed="64"/>
      </patternFill>
    </fill>
    <fill>
      <patternFill patternType="solid">
        <fgColor rgb="FFFFCCFF"/>
        <bgColor indexed="64"/>
      </patternFill>
    </fill>
    <fill>
      <patternFill patternType="solid">
        <fgColor theme="4" tint="0.39997558519241921"/>
        <bgColor indexed="64"/>
      </patternFill>
    </fill>
    <fill>
      <patternFill patternType="solid">
        <fgColor rgb="FFFFCC99"/>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theme="6" tint="0.59999389629810485"/>
        <bgColor indexed="64"/>
      </patternFill>
    </fill>
    <fill>
      <patternFill patternType="solid">
        <fgColor theme="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rgb="FFFFCCCC"/>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top style="thick">
        <color theme="0"/>
      </top>
      <bottom/>
      <diagonal/>
    </border>
    <border>
      <left style="thick">
        <color theme="0"/>
      </left>
      <right/>
      <top/>
      <bottom style="thick">
        <color theme="0"/>
      </bottom>
      <diagonal/>
    </border>
    <border>
      <left/>
      <right/>
      <top/>
      <bottom style="thick">
        <color theme="0"/>
      </bottom>
      <diagonal/>
    </border>
    <border>
      <left style="thick">
        <color theme="0"/>
      </left>
      <right/>
      <top style="thick">
        <color theme="0"/>
      </top>
      <bottom/>
      <diagonal/>
    </border>
    <border>
      <left style="thin">
        <color theme="0"/>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style="thin">
        <color theme="5" tint="-0.499984740745262"/>
      </bottom>
      <diagonal/>
    </border>
    <border>
      <left style="thin">
        <color theme="0"/>
      </left>
      <right style="thin">
        <color theme="0"/>
      </right>
      <top style="thin">
        <color theme="0"/>
      </top>
      <bottom/>
      <diagonal/>
    </border>
    <border>
      <left style="dashed">
        <color indexed="64"/>
      </left>
      <right style="dashed">
        <color indexed="64"/>
      </right>
      <top style="dashed">
        <color indexed="64"/>
      </top>
      <bottom style="dashed">
        <color indexed="64"/>
      </bottom>
      <diagonal/>
    </border>
    <border>
      <left/>
      <right/>
      <top style="thin">
        <color indexed="64"/>
      </top>
      <bottom style="thick">
        <color theme="0"/>
      </bottom>
      <diagonal/>
    </border>
    <border>
      <left/>
      <right/>
      <top style="thick">
        <color theme="0"/>
      </top>
      <bottom style="thin">
        <color indexed="64"/>
      </bottom>
      <diagonal/>
    </border>
    <border>
      <left style="thick">
        <color theme="0"/>
      </left>
      <right/>
      <top style="thin">
        <color indexed="64"/>
      </top>
      <bottom style="thick">
        <color theme="0"/>
      </bottom>
      <diagonal/>
    </border>
    <border>
      <left style="thick">
        <color theme="0"/>
      </left>
      <right/>
      <top style="thick">
        <color theme="0"/>
      </top>
      <bottom style="thin">
        <color indexed="64"/>
      </bottom>
      <diagonal/>
    </border>
    <border>
      <left style="thick">
        <color theme="0"/>
      </left>
      <right style="thick">
        <color theme="0"/>
      </right>
      <top style="thin">
        <color indexed="64"/>
      </top>
      <bottom style="thick">
        <color theme="0"/>
      </bottom>
      <diagonal/>
    </border>
    <border>
      <left style="thick">
        <color theme="0"/>
      </left>
      <right style="thick">
        <color theme="0"/>
      </right>
      <top style="thick">
        <color theme="0"/>
      </top>
      <bottom style="thin">
        <color indexed="64"/>
      </bottom>
      <diagonal/>
    </border>
    <border>
      <left/>
      <right/>
      <top/>
      <bottom style="thin">
        <color theme="5" tint="-0.499984740745262"/>
      </bottom>
      <diagonal/>
    </border>
    <border>
      <left style="thin">
        <color theme="0"/>
      </left>
      <right/>
      <top style="thin">
        <color theme="0"/>
      </top>
      <bottom style="thin">
        <color theme="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double">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style="thin">
        <color theme="5" tint="-0.499984740745262"/>
      </bottom>
      <diagonal/>
    </border>
    <border>
      <left/>
      <right style="thin">
        <color theme="5" tint="-0.499984740745262"/>
      </right>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top style="thin">
        <color theme="5" tint="-0.499984740745262"/>
      </top>
      <bottom style="thin">
        <color theme="5" tint="-0.499984740745262"/>
      </bottom>
      <diagonal/>
    </border>
    <border>
      <left style="thin">
        <color theme="0"/>
      </left>
      <right style="thin">
        <color theme="0"/>
      </right>
      <top style="thin">
        <color auto="1"/>
      </top>
      <bottom style="thin">
        <color theme="0"/>
      </bottom>
      <diagonal/>
    </border>
    <border>
      <left/>
      <right style="medium">
        <color indexed="64"/>
      </right>
      <top/>
      <bottom/>
      <diagonal/>
    </border>
    <border>
      <left/>
      <right style="medium">
        <color indexed="64"/>
      </right>
      <top/>
      <bottom style="medium">
        <color indexed="64"/>
      </bottom>
      <diagonal/>
    </border>
    <border>
      <left style="thin">
        <color theme="0"/>
      </left>
      <right style="thin">
        <color theme="0"/>
      </right>
      <top/>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theme="5" tint="-0.499984740745262"/>
      </top>
      <bottom style="thin">
        <color theme="5" tint="-0.499984740745262"/>
      </bottom>
      <diagonal/>
    </border>
    <border>
      <left style="thin">
        <color theme="0"/>
      </left>
      <right/>
      <top style="thin">
        <color auto="1"/>
      </top>
      <bottom/>
      <diagonal/>
    </border>
    <border>
      <left/>
      <right style="thin">
        <color theme="0"/>
      </right>
      <top style="thin">
        <color auto="1"/>
      </top>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top style="medium">
        <color indexed="64"/>
      </top>
      <bottom/>
      <diagonal/>
    </border>
    <border>
      <left style="thin">
        <color indexed="64"/>
      </left>
      <right/>
      <top/>
      <bottom style="medium">
        <color indexed="64"/>
      </bottom>
      <diagonal/>
    </border>
    <border>
      <left/>
      <right style="thin">
        <color theme="5" tint="-0.499984740745262"/>
      </right>
      <top/>
      <bottom/>
      <diagonal/>
    </border>
    <border>
      <left style="thin">
        <color theme="5" tint="-0.499984740745262"/>
      </left>
      <right style="thin">
        <color theme="5" tint="-0.499984740745262"/>
      </right>
      <top/>
      <bottom/>
      <diagonal/>
    </border>
    <border>
      <left style="thin">
        <color theme="5" tint="-0.499984740745262"/>
      </left>
      <right/>
      <top/>
      <bottom/>
      <diagonal/>
    </border>
    <border>
      <left style="thin">
        <color theme="0"/>
      </left>
      <right/>
      <top style="thin">
        <color theme="0"/>
      </top>
      <bottom/>
      <diagonal/>
    </border>
    <border>
      <left style="thin">
        <color theme="0"/>
      </left>
      <right/>
      <top/>
      <bottom/>
      <diagonal/>
    </border>
    <border>
      <left/>
      <right style="thin">
        <color theme="0"/>
      </right>
      <top/>
      <bottom/>
      <diagonal/>
    </border>
    <border>
      <left style="thick">
        <color theme="0"/>
      </left>
      <right style="thick">
        <color theme="0"/>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medium">
        <color indexed="64"/>
      </left>
      <right style="medium">
        <color indexed="64"/>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s>
  <cellStyleXfs count="27">
    <xf numFmtId="0" fontId="0" fillId="0" borderId="0"/>
    <xf numFmtId="0" fontId="10" fillId="0" borderId="0"/>
    <xf numFmtId="0" fontId="17" fillId="0" borderId="0"/>
    <xf numFmtId="0" fontId="10" fillId="0" borderId="0"/>
    <xf numFmtId="0" fontId="3" fillId="0" borderId="0"/>
    <xf numFmtId="0" fontId="24" fillId="0" borderId="0"/>
    <xf numFmtId="0" fontId="25" fillId="0" borderId="0" applyNumberFormat="0" applyFill="0" applyBorder="0" applyAlignment="0" applyProtection="0">
      <alignment vertical="top"/>
      <protection locked="0"/>
    </xf>
    <xf numFmtId="0" fontId="2"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applyNumberFormat="0" applyFill="0" applyBorder="0" applyAlignment="0" applyProtection="0"/>
  </cellStyleXfs>
  <cellXfs count="996">
    <xf numFmtId="0" fontId="0" fillId="0" borderId="0" xfId="0"/>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top"/>
      <protection hidden="1"/>
    </xf>
    <xf numFmtId="0" fontId="5" fillId="0" borderId="0" xfId="0" applyFont="1" applyAlignment="1" applyProtection="1">
      <alignment horizontal="center"/>
      <protection hidden="1"/>
    </xf>
    <xf numFmtId="0" fontId="15" fillId="0" borderId="0" xfId="0" applyFont="1" applyAlignment="1" applyProtection="1">
      <alignment vertical="center"/>
      <protection hidden="1"/>
    </xf>
    <xf numFmtId="14" fontId="5" fillId="0" borderId="0" xfId="0" applyNumberFormat="1" applyFont="1" applyAlignment="1" applyProtection="1">
      <alignment vertical="center"/>
      <protection hidden="1"/>
    </xf>
    <xf numFmtId="0" fontId="4" fillId="0" borderId="0" xfId="0" applyFont="1" applyAlignment="1" applyProtection="1">
      <alignment horizontal="left" wrapText="1"/>
      <protection hidden="1"/>
    </xf>
    <xf numFmtId="0" fontId="4" fillId="0" borderId="0" xfId="0" applyFont="1" applyAlignment="1" applyProtection="1">
      <alignment wrapText="1"/>
      <protection hidden="1"/>
    </xf>
    <xf numFmtId="0" fontId="6" fillId="0" borderId="0" xfId="0" applyFont="1" applyAlignment="1" applyProtection="1">
      <alignment horizontal="center" vertical="center" wrapText="1"/>
      <protection hidden="1"/>
    </xf>
    <xf numFmtId="0" fontId="4" fillId="0" borderId="0" xfId="0" applyFont="1" applyAlignment="1" applyProtection="1">
      <alignment horizontal="center" wrapText="1"/>
      <protection hidden="1"/>
    </xf>
    <xf numFmtId="0" fontId="7" fillId="0" borderId="2" xfId="0" applyFont="1" applyBorder="1" applyAlignment="1" applyProtection="1">
      <alignment horizontal="left" vertical="center" wrapText="1"/>
      <protection hidden="1"/>
    </xf>
    <xf numFmtId="0" fontId="6" fillId="0" borderId="2" xfId="0" applyFont="1" applyBorder="1" applyAlignment="1" applyProtection="1">
      <alignment horizontal="left" vertical="center" wrapText="1"/>
      <protection hidden="1"/>
    </xf>
    <xf numFmtId="0" fontId="7" fillId="0" borderId="2" xfId="0" applyFont="1" applyBorder="1" applyAlignment="1" applyProtection="1">
      <alignment horizontal="center" vertical="center" wrapText="1"/>
      <protection hidden="1"/>
    </xf>
    <xf numFmtId="164" fontId="6" fillId="0" borderId="2" xfId="0" applyNumberFormat="1" applyFont="1" applyBorder="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0" fontId="7" fillId="0" borderId="6" xfId="0" applyFont="1" applyBorder="1" applyAlignment="1" applyProtection="1">
      <alignment horizontal="left" vertical="center" wrapText="1"/>
      <protection hidden="1"/>
    </xf>
    <xf numFmtId="0" fontId="6" fillId="0" borderId="6" xfId="0" applyFont="1" applyBorder="1" applyAlignment="1" applyProtection="1">
      <alignment horizontal="left" vertical="center" wrapText="1"/>
      <protection hidden="1"/>
    </xf>
    <xf numFmtId="0" fontId="7" fillId="0" borderId="6" xfId="0" applyFont="1" applyBorder="1" applyAlignment="1" applyProtection="1">
      <alignment horizontal="center" vertical="center" wrapText="1"/>
      <protection hidden="1"/>
    </xf>
    <xf numFmtId="0" fontId="8" fillId="2" borderId="1" xfId="0" applyFont="1" applyFill="1" applyBorder="1" applyAlignment="1" applyProtection="1">
      <alignment horizontal="left" vertical="center" wrapText="1"/>
      <protection hidden="1"/>
    </xf>
    <xf numFmtId="0" fontId="8" fillId="2" borderId="1" xfId="0" applyFont="1" applyFill="1" applyBorder="1" applyAlignment="1" applyProtection="1">
      <alignment horizontal="center" vertical="center" wrapText="1"/>
      <protection hidden="1"/>
    </xf>
    <xf numFmtId="1" fontId="8" fillId="2" borderId="1" xfId="0" applyNumberFormat="1" applyFont="1" applyFill="1" applyBorder="1" applyAlignment="1" applyProtection="1">
      <alignment horizontal="center" vertical="center" wrapText="1"/>
      <protection hidden="1"/>
    </xf>
    <xf numFmtId="1" fontId="8" fillId="0" borderId="0" xfId="0" applyNumberFormat="1" applyFont="1" applyAlignment="1" applyProtection="1">
      <alignment horizontal="center" vertical="center" wrapText="1"/>
      <protection hidden="1"/>
    </xf>
    <xf numFmtId="1" fontId="9" fillId="0" borderId="1" xfId="0" applyNumberFormat="1" applyFont="1" applyBorder="1" applyAlignment="1" applyProtection="1">
      <alignment horizontal="center" vertical="center" wrapText="1"/>
      <protection hidden="1"/>
    </xf>
    <xf numFmtId="1" fontId="9" fillId="0" borderId="0" xfId="0" applyNumberFormat="1" applyFont="1" applyAlignment="1" applyProtection="1">
      <alignment horizontal="center" vertical="center" wrapText="1"/>
      <protection hidden="1"/>
    </xf>
    <xf numFmtId="0" fontId="4" fillId="0" borderId="1" xfId="0" applyFont="1" applyBorder="1" applyAlignment="1" applyProtection="1">
      <alignment horizontal="left" vertical="center" wrapText="1"/>
      <protection hidden="1"/>
    </xf>
    <xf numFmtId="0" fontId="4" fillId="0" borderId="5" xfId="0" applyFont="1" applyBorder="1" applyAlignment="1" applyProtection="1">
      <alignment horizontal="center" vertical="center" wrapText="1"/>
      <protection hidden="1"/>
    </xf>
    <xf numFmtId="0" fontId="7" fillId="0" borderId="0" xfId="0" applyFont="1" applyAlignment="1" applyProtection="1">
      <alignment horizontal="left" vertical="center" wrapText="1"/>
      <protection hidden="1"/>
    </xf>
    <xf numFmtId="1" fontId="9" fillId="0" borderId="5" xfId="0" applyNumberFormat="1" applyFont="1" applyBorder="1" applyAlignment="1" applyProtection="1">
      <alignment horizontal="center" vertical="center" wrapText="1"/>
      <protection hidden="1"/>
    </xf>
    <xf numFmtId="0" fontId="4" fillId="0" borderId="5"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9" fillId="0" borderId="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9" fillId="0" borderId="5" xfId="0" applyFont="1" applyBorder="1" applyAlignment="1" applyProtection="1">
      <alignment horizontal="center" vertical="center" wrapText="1"/>
      <protection hidden="1"/>
    </xf>
    <xf numFmtId="0" fontId="15" fillId="0" borderId="0" xfId="0" applyFont="1" applyAlignment="1" applyProtection="1">
      <alignment vertical="top"/>
      <protection hidden="1"/>
    </xf>
    <xf numFmtId="0" fontId="18" fillId="0" borderId="0" xfId="0" applyFont="1" applyAlignment="1" applyProtection="1">
      <alignment vertical="center"/>
      <protection hidden="1"/>
    </xf>
    <xf numFmtId="0" fontId="4" fillId="0" borderId="1" xfId="0" applyFont="1" applyBorder="1" applyAlignment="1" applyProtection="1">
      <alignment horizontal="center" vertical="center" wrapText="1"/>
      <protection hidden="1"/>
    </xf>
    <xf numFmtId="2" fontId="8" fillId="2" borderId="1" xfId="0" applyNumberFormat="1" applyFont="1" applyFill="1" applyBorder="1" applyAlignment="1" applyProtection="1">
      <alignment horizontal="center" vertical="center" wrapText="1"/>
      <protection hidden="1"/>
    </xf>
    <xf numFmtId="2" fontId="9" fillId="0" borderId="1" xfId="0" applyNumberFormat="1" applyFont="1" applyBorder="1" applyAlignment="1" applyProtection="1">
      <alignment horizontal="center" vertical="center" wrapText="1"/>
      <protection hidden="1"/>
    </xf>
    <xf numFmtId="2" fontId="4" fillId="0" borderId="5" xfId="0" applyNumberFormat="1" applyFont="1" applyBorder="1" applyAlignment="1" applyProtection="1">
      <alignment horizontal="center" vertical="center" wrapText="1"/>
      <protection hidden="1"/>
    </xf>
    <xf numFmtId="1" fontId="7" fillId="0" borderId="1" xfId="0" applyNumberFormat="1" applyFont="1" applyBorder="1" applyAlignment="1" applyProtection="1">
      <alignment horizontal="center" vertical="center" wrapText="1"/>
      <protection hidden="1"/>
    </xf>
    <xf numFmtId="0" fontId="7" fillId="0" borderId="1" xfId="0" applyFont="1" applyBorder="1" applyAlignment="1" applyProtection="1">
      <alignment horizontal="left" vertical="center" wrapText="1"/>
      <protection hidden="1"/>
    </xf>
    <xf numFmtId="0" fontId="7" fillId="0" borderId="1" xfId="0" applyFont="1" applyBorder="1" applyAlignment="1" applyProtection="1">
      <alignment horizontal="center" vertical="center" wrapText="1"/>
      <protection hidden="1"/>
    </xf>
    <xf numFmtId="2" fontId="7" fillId="0" borderId="1" xfId="0" applyNumberFormat="1" applyFont="1" applyBorder="1" applyAlignment="1" applyProtection="1">
      <alignment horizontal="center" vertical="center" wrapText="1"/>
      <protection hidden="1"/>
    </xf>
    <xf numFmtId="0" fontId="15" fillId="6" borderId="2" xfId="0" applyFont="1" applyFill="1" applyBorder="1" applyAlignment="1" applyProtection="1">
      <alignment vertical="center"/>
      <protection hidden="1"/>
    </xf>
    <xf numFmtId="1" fontId="7" fillId="6" borderId="1" xfId="0" applyNumberFormat="1" applyFont="1" applyFill="1" applyBorder="1" applyAlignment="1" applyProtection="1">
      <alignment horizontal="center" vertical="center" wrapText="1"/>
      <protection hidden="1"/>
    </xf>
    <xf numFmtId="0" fontId="12" fillId="6" borderId="1" xfId="0" applyFont="1" applyFill="1" applyBorder="1" applyAlignment="1" applyProtection="1">
      <alignment horizontal="center" vertical="center"/>
      <protection hidden="1"/>
    </xf>
    <xf numFmtId="0" fontId="16" fillId="0" borderId="0" xfId="0" applyFont="1" applyAlignment="1" applyProtection="1">
      <alignment vertical="center"/>
      <protection hidden="1"/>
    </xf>
    <xf numFmtId="2" fontId="6" fillId="0" borderId="1" xfId="0"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wrapText="1"/>
      <protection hidden="1"/>
    </xf>
    <xf numFmtId="0" fontId="15" fillId="3" borderId="2" xfId="0" applyFont="1" applyFill="1" applyBorder="1" applyAlignment="1" applyProtection="1">
      <alignment vertical="center"/>
      <protection hidden="1"/>
    </xf>
    <xf numFmtId="0" fontId="15" fillId="6" borderId="15" xfId="0" applyFont="1" applyFill="1" applyBorder="1" applyAlignment="1" applyProtection="1">
      <alignment vertical="center"/>
      <protection hidden="1"/>
    </xf>
    <xf numFmtId="0" fontId="5" fillId="0" borderId="2" xfId="0" applyFont="1" applyBorder="1" applyAlignment="1" applyProtection="1">
      <alignment vertical="center"/>
      <protection hidden="1"/>
    </xf>
    <xf numFmtId="0" fontId="5" fillId="3" borderId="2" xfId="0" applyFont="1" applyFill="1" applyBorder="1" applyAlignment="1" applyProtection="1">
      <alignment vertical="center"/>
      <protection hidden="1"/>
    </xf>
    <xf numFmtId="0" fontId="5" fillId="3" borderId="15" xfId="0" applyFont="1" applyFill="1" applyBorder="1" applyAlignment="1" applyProtection="1">
      <alignment vertical="center"/>
      <protection hidden="1"/>
    </xf>
    <xf numFmtId="0" fontId="21" fillId="2" borderId="1" xfId="0" applyFont="1" applyFill="1" applyBorder="1" applyAlignment="1" applyProtection="1">
      <alignment horizontal="left" vertical="center" wrapText="1"/>
      <protection hidden="1"/>
    </xf>
    <xf numFmtId="0" fontId="21" fillId="2" borderId="1" xfId="0" applyFont="1" applyFill="1" applyBorder="1" applyAlignment="1" applyProtection="1">
      <alignment horizontal="center" vertical="center" wrapText="1"/>
      <protection hidden="1"/>
    </xf>
    <xf numFmtId="1" fontId="21" fillId="2" borderId="1" xfId="0" applyNumberFormat="1" applyFont="1" applyFill="1" applyBorder="1" applyAlignment="1" applyProtection="1">
      <alignment horizontal="center" vertical="center" wrapText="1"/>
      <protection hidden="1"/>
    </xf>
    <xf numFmtId="1" fontId="9" fillId="0" borderId="0" xfId="0" applyNumberFormat="1" applyFont="1" applyAlignment="1" applyProtection="1">
      <alignment horizontal="center" wrapText="1"/>
      <protection hidden="1"/>
    </xf>
    <xf numFmtId="0" fontId="4" fillId="0" borderId="1" xfId="0" applyFont="1" applyBorder="1" applyAlignment="1" applyProtection="1">
      <alignment horizontal="left" wrapText="1"/>
      <protection hidden="1"/>
    </xf>
    <xf numFmtId="0" fontId="4" fillId="0" borderId="1" xfId="0" applyFont="1" applyBorder="1" applyAlignment="1" applyProtection="1">
      <alignment horizontal="center" wrapText="1"/>
      <protection hidden="1"/>
    </xf>
    <xf numFmtId="1" fontId="7" fillId="6" borderId="1" xfId="0" applyNumberFormat="1" applyFont="1" applyFill="1" applyBorder="1" applyAlignment="1" applyProtection="1">
      <alignment horizontal="center" wrapText="1"/>
      <protection hidden="1"/>
    </xf>
    <xf numFmtId="0" fontId="12" fillId="6" borderId="1" xfId="0" applyFont="1" applyFill="1" applyBorder="1" applyAlignment="1" applyProtection="1">
      <alignment horizontal="center"/>
      <protection hidden="1"/>
    </xf>
    <xf numFmtId="0" fontId="9" fillId="0" borderId="1" xfId="0" applyFont="1" applyBorder="1" applyAlignment="1" applyProtection="1">
      <alignment horizontal="left" wrapText="1"/>
      <protection hidden="1"/>
    </xf>
    <xf numFmtId="0" fontId="9" fillId="0" borderId="1" xfId="0" applyFont="1" applyBorder="1" applyAlignment="1" applyProtection="1">
      <alignment horizontal="center" wrapText="1"/>
      <protection hidden="1"/>
    </xf>
    <xf numFmtId="1" fontId="9" fillId="0" borderId="1" xfId="0" applyNumberFormat="1" applyFont="1" applyBorder="1" applyAlignment="1" applyProtection="1">
      <alignment horizontal="center" wrapText="1"/>
      <protection hidden="1"/>
    </xf>
    <xf numFmtId="0" fontId="15" fillId="0" borderId="0" xfId="0" applyFont="1" applyAlignment="1" applyProtection="1">
      <alignment horizontal="center"/>
      <protection hidden="1"/>
    </xf>
    <xf numFmtId="0" fontId="6" fillId="0" borderId="0" xfId="0" applyFont="1" applyAlignment="1" applyProtection="1">
      <alignment horizontal="center" wrapText="1"/>
      <protection hidden="1"/>
    </xf>
    <xf numFmtId="1" fontId="8" fillId="0" borderId="0" xfId="0" applyNumberFormat="1" applyFont="1" applyAlignment="1" applyProtection="1">
      <alignment horizontal="center" wrapText="1"/>
      <protection hidden="1"/>
    </xf>
    <xf numFmtId="0" fontId="5" fillId="0" borderId="0" xfId="0" applyFont="1" applyProtection="1">
      <protection hidden="1"/>
    </xf>
    <xf numFmtId="0" fontId="18" fillId="0" borderId="0" xfId="0" applyFont="1" applyProtection="1">
      <protection hidden="1"/>
    </xf>
    <xf numFmtId="0" fontId="15" fillId="0" borderId="0" xfId="0" applyFont="1" applyProtection="1">
      <protection hidden="1"/>
    </xf>
    <xf numFmtId="0" fontId="22" fillId="10" borderId="1" xfId="0" applyFont="1" applyFill="1" applyBorder="1" applyAlignment="1" applyProtection="1">
      <alignment horizontal="left" wrapText="1"/>
      <protection hidden="1"/>
    </xf>
    <xf numFmtId="0" fontId="22" fillId="10" borderId="1" xfId="0" applyFont="1" applyFill="1" applyBorder="1" applyAlignment="1" applyProtection="1">
      <alignment horizontal="center" wrapText="1"/>
      <protection hidden="1"/>
    </xf>
    <xf numFmtId="0" fontId="19" fillId="10" borderId="1" xfId="0" applyFont="1" applyFill="1" applyBorder="1" applyAlignment="1" applyProtection="1">
      <alignment horizontal="center"/>
      <protection hidden="1"/>
    </xf>
    <xf numFmtId="0" fontId="20" fillId="10" borderId="1" xfId="0" applyFont="1" applyFill="1" applyBorder="1" applyAlignment="1" applyProtection="1">
      <alignment horizontal="left" wrapText="1"/>
      <protection hidden="1"/>
    </xf>
    <xf numFmtId="0" fontId="20" fillId="10" borderId="1" xfId="0" applyFont="1" applyFill="1" applyBorder="1" applyAlignment="1" applyProtection="1">
      <alignment horizontal="center" wrapText="1"/>
      <protection hidden="1"/>
    </xf>
    <xf numFmtId="1" fontId="20" fillId="10" borderId="1" xfId="0" applyNumberFormat="1" applyFont="1" applyFill="1" applyBorder="1" applyAlignment="1" applyProtection="1">
      <alignment horizontal="center" wrapText="1"/>
      <protection hidden="1"/>
    </xf>
    <xf numFmtId="0" fontId="20" fillId="10" borderId="1" xfId="0" applyFont="1" applyFill="1" applyBorder="1" applyAlignment="1" applyProtection="1">
      <alignment horizontal="center"/>
      <protection hidden="1"/>
    </xf>
    <xf numFmtId="0" fontId="22" fillId="10" borderId="1" xfId="0" applyFont="1" applyFill="1" applyBorder="1" applyAlignment="1" applyProtection="1">
      <alignment horizontal="left" vertical="center" wrapText="1"/>
      <protection hidden="1"/>
    </xf>
    <xf numFmtId="0" fontId="22" fillId="10" borderId="1" xfId="0" applyFont="1" applyFill="1" applyBorder="1" applyAlignment="1" applyProtection="1">
      <alignment horizontal="center" vertical="center" wrapText="1"/>
      <protection hidden="1"/>
    </xf>
    <xf numFmtId="0" fontId="23" fillId="2" borderId="1" xfId="0" applyFont="1" applyFill="1" applyBorder="1" applyAlignment="1" applyProtection="1">
      <alignment horizontal="center" vertical="center"/>
      <protection hidden="1"/>
    </xf>
    <xf numFmtId="0" fontId="20" fillId="10" borderId="1" xfId="0" applyFont="1" applyFill="1" applyBorder="1" applyAlignment="1" applyProtection="1">
      <alignment horizontal="left" vertical="center" wrapText="1"/>
      <protection hidden="1"/>
    </xf>
    <xf numFmtId="0" fontId="20" fillId="10" borderId="1" xfId="0" applyFont="1" applyFill="1" applyBorder="1" applyAlignment="1" applyProtection="1">
      <alignment horizontal="center" vertical="center" wrapText="1"/>
      <protection hidden="1"/>
    </xf>
    <xf numFmtId="0" fontId="12" fillId="0" borderId="0" xfId="0" applyFont="1" applyProtection="1">
      <protection hidden="1"/>
    </xf>
    <xf numFmtId="0" fontId="11" fillId="0" borderId="0" xfId="0" applyFont="1" applyProtection="1">
      <protection hidden="1"/>
    </xf>
    <xf numFmtId="165" fontId="21" fillId="2" borderId="1" xfId="0" applyNumberFormat="1" applyFont="1" applyFill="1" applyBorder="1" applyAlignment="1" applyProtection="1">
      <alignment horizontal="center" vertical="center" wrapText="1"/>
      <protection hidden="1"/>
    </xf>
    <xf numFmtId="165" fontId="22" fillId="10" borderId="1" xfId="0" applyNumberFormat="1" applyFont="1" applyFill="1" applyBorder="1" applyAlignment="1" applyProtection="1">
      <alignment horizontal="center" vertical="center" wrapText="1"/>
      <protection hidden="1"/>
    </xf>
    <xf numFmtId="0" fontId="13"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11"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26" fillId="0" borderId="0" xfId="0" applyFont="1" applyAlignment="1">
      <alignment vertical="center"/>
    </xf>
    <xf numFmtId="0" fontId="27" fillId="0" borderId="0" xfId="0" applyFont="1" applyAlignment="1" applyProtection="1">
      <alignment vertical="center"/>
      <protection hidden="1"/>
    </xf>
    <xf numFmtId="0" fontId="28" fillId="0" borderId="0" xfId="0" applyFont="1" applyAlignment="1" applyProtection="1">
      <alignment vertical="top"/>
      <protection hidden="1"/>
    </xf>
    <xf numFmtId="0" fontId="28" fillId="0" borderId="0" xfId="0" applyFont="1" applyAlignment="1" applyProtection="1">
      <alignment horizontal="center" vertical="center"/>
      <protection hidden="1"/>
    </xf>
    <xf numFmtId="0" fontId="29" fillId="10" borderId="0" xfId="0" applyFont="1" applyFill="1" applyAlignment="1" applyProtection="1">
      <alignment vertical="center"/>
      <protection hidden="1"/>
    </xf>
    <xf numFmtId="0" fontId="30" fillId="0" borderId="0" xfId="0" applyFont="1" applyAlignment="1">
      <alignment horizontal="center" vertical="center"/>
    </xf>
    <xf numFmtId="0" fontId="30" fillId="0" borderId="2" xfId="0" applyFont="1" applyBorder="1" applyAlignment="1">
      <alignment horizontal="center" vertical="center"/>
    </xf>
    <xf numFmtId="0" fontId="30" fillId="0" borderId="0" xfId="0" applyFont="1" applyAlignment="1" applyProtection="1">
      <alignment horizontal="center" vertical="center"/>
      <protection hidden="1"/>
    </xf>
    <xf numFmtId="0" fontId="31" fillId="0" borderId="0" xfId="0" applyFont="1" applyAlignment="1">
      <alignment horizontal="center" vertical="center"/>
    </xf>
    <xf numFmtId="0" fontId="33" fillId="0" borderId="2" xfId="0" applyFont="1" applyBorder="1" applyAlignment="1" applyProtection="1">
      <alignment horizontal="center" vertical="center"/>
      <protection hidden="1"/>
    </xf>
    <xf numFmtId="0" fontId="26" fillId="0" borderId="0" xfId="0" applyFont="1" applyProtection="1">
      <protection hidden="1"/>
    </xf>
    <xf numFmtId="0" fontId="26" fillId="0" borderId="0" xfId="0" applyFont="1" applyAlignment="1">
      <alignment horizontal="center" vertical="center"/>
    </xf>
    <xf numFmtId="0" fontId="26" fillId="0" borderId="0" xfId="0" applyFont="1" applyAlignment="1" applyProtection="1">
      <alignment horizontal="center"/>
      <protection hidden="1"/>
    </xf>
    <xf numFmtId="0" fontId="26" fillId="0" borderId="0" xfId="0" applyFont="1" applyAlignment="1" applyProtection="1">
      <alignment horizontal="left"/>
      <protection hidden="1"/>
    </xf>
    <xf numFmtId="0" fontId="32" fillId="0" borderId="0" xfId="0" applyFont="1" applyAlignment="1">
      <alignment horizontal="center" vertical="center"/>
    </xf>
    <xf numFmtId="0" fontId="26" fillId="0" borderId="0" xfId="0" applyFont="1" applyAlignment="1">
      <alignment horizontal="left" vertical="center"/>
    </xf>
    <xf numFmtId="0" fontId="39" fillId="0" borderId="0" xfId="0" applyFont="1" applyAlignment="1" applyProtection="1">
      <alignment horizontal="center" vertical="center"/>
      <protection hidden="1"/>
    </xf>
    <xf numFmtId="0" fontId="40" fillId="0" borderId="0" xfId="0" applyFont="1" applyAlignment="1">
      <alignment horizontal="center" vertical="center"/>
    </xf>
    <xf numFmtId="0" fontId="40" fillId="0" borderId="0" xfId="0" applyFont="1" applyAlignment="1" applyProtection="1">
      <alignment horizontal="center" vertical="center"/>
      <protection hidden="1"/>
    </xf>
    <xf numFmtId="0" fontId="35" fillId="0" borderId="0" xfId="0" applyFont="1" applyAlignment="1">
      <alignment horizontal="center" vertical="center"/>
    </xf>
    <xf numFmtId="0" fontId="30" fillId="0" borderId="0" xfId="0" applyFont="1" applyAlignment="1" applyProtection="1">
      <alignment horizontal="left" vertical="center"/>
      <protection hidden="1"/>
    </xf>
    <xf numFmtId="0" fontId="30" fillId="0" borderId="2" xfId="0" applyFont="1" applyBorder="1" applyAlignment="1" applyProtection="1">
      <alignment horizontal="center" vertical="center"/>
      <protection hidden="1"/>
    </xf>
    <xf numFmtId="0" fontId="35" fillId="5" borderId="1" xfId="0" applyFont="1" applyFill="1" applyBorder="1" applyAlignment="1">
      <alignment horizontal="center" vertical="center"/>
    </xf>
    <xf numFmtId="0" fontId="39" fillId="0" borderId="7" xfId="0" applyFont="1" applyBorder="1" applyAlignment="1" applyProtection="1">
      <alignment horizontal="center" vertical="center"/>
      <protection hidden="1"/>
    </xf>
    <xf numFmtId="0" fontId="35" fillId="0" borderId="0" xfId="0" applyFont="1" applyAlignment="1">
      <alignment vertical="center"/>
    </xf>
    <xf numFmtId="0" fontId="40" fillId="0" borderId="7" xfId="0" applyFont="1" applyBorder="1" applyAlignment="1">
      <alignment horizontal="center" vertical="center"/>
    </xf>
    <xf numFmtId="0" fontId="40" fillId="0" borderId="7" xfId="0" applyFont="1" applyBorder="1" applyAlignment="1" applyProtection="1">
      <alignment horizontal="center" vertical="center"/>
      <protection hidden="1"/>
    </xf>
    <xf numFmtId="0" fontId="46" fillId="0" borderId="0" xfId="6" applyFont="1" applyAlignment="1" applyProtection="1">
      <alignment vertical="center"/>
    </xf>
    <xf numFmtId="0" fontId="48" fillId="10" borderId="3" xfId="0" applyFont="1" applyFill="1" applyBorder="1" applyAlignment="1" applyProtection="1">
      <alignment horizontal="center"/>
      <protection hidden="1"/>
    </xf>
    <xf numFmtId="0" fontId="48" fillId="10" borderId="3" xfId="0" applyFont="1" applyFill="1" applyBorder="1" applyAlignment="1" applyProtection="1">
      <alignment horizontal="left"/>
      <protection hidden="1"/>
    </xf>
    <xf numFmtId="0" fontId="38" fillId="0" borderId="0" xfId="0" applyFont="1" applyAlignment="1">
      <alignment horizontal="center" vertical="center"/>
    </xf>
    <xf numFmtId="0" fontId="38" fillId="0" borderId="0" xfId="0" applyFont="1" applyAlignment="1" applyProtection="1">
      <alignment horizontal="center" vertical="center"/>
      <protection hidden="1"/>
    </xf>
    <xf numFmtId="165" fontId="48" fillId="13" borderId="1" xfId="0" applyNumberFormat="1" applyFont="1" applyFill="1" applyBorder="1" applyAlignment="1" applyProtection="1">
      <alignment horizontal="center" vertical="center"/>
      <protection locked="0"/>
    </xf>
    <xf numFmtId="0" fontId="48" fillId="0" borderId="0" xfId="0" applyFont="1" applyAlignment="1">
      <alignment vertical="center"/>
    </xf>
    <xf numFmtId="0" fontId="48" fillId="0" borderId="7" xfId="0" applyFont="1" applyBorder="1" applyAlignment="1" applyProtection="1">
      <alignment horizontal="center"/>
      <protection hidden="1"/>
    </xf>
    <xf numFmtId="0" fontId="48" fillId="0" borderId="0" xfId="0" applyFont="1" applyProtection="1">
      <protection hidden="1"/>
    </xf>
    <xf numFmtId="0" fontId="48" fillId="0" borderId="0" xfId="0" applyFont="1" applyAlignment="1" applyProtection="1">
      <alignment horizontal="center"/>
      <protection hidden="1"/>
    </xf>
    <xf numFmtId="0" fontId="48" fillId="0" borderId="0" xfId="0" applyFont="1" applyAlignment="1" applyProtection="1">
      <alignment horizontal="left"/>
      <protection hidden="1"/>
    </xf>
    <xf numFmtId="0" fontId="48" fillId="0" borderId="0" xfId="0" applyFont="1" applyAlignment="1" applyProtection="1">
      <alignment horizontal="center" vertical="center"/>
      <protection locked="0"/>
    </xf>
    <xf numFmtId="0" fontId="48" fillId="0" borderId="0" xfId="0" applyFont="1" applyAlignment="1">
      <alignment horizontal="center" vertical="center"/>
    </xf>
    <xf numFmtId="0" fontId="26" fillId="0" borderId="0" xfId="0" applyFont="1" applyAlignment="1" applyProtection="1">
      <alignment horizontal="left" vertical="center"/>
      <protection hidden="1"/>
    </xf>
    <xf numFmtId="0" fontId="27" fillId="0" borderId="0" xfId="0" applyFont="1" applyAlignment="1" applyProtection="1">
      <alignment horizontal="left" vertical="center"/>
      <protection hidden="1"/>
    </xf>
    <xf numFmtId="0" fontId="36" fillId="0" borderId="0" xfId="0" applyFont="1" applyAlignment="1" applyProtection="1">
      <alignment vertical="center"/>
      <protection hidden="1"/>
    </xf>
    <xf numFmtId="0" fontId="28" fillId="0" borderId="0" xfId="0" applyFont="1" applyAlignment="1" applyProtection="1">
      <alignment horizontal="left" vertical="top"/>
      <protection hidden="1"/>
    </xf>
    <xf numFmtId="0" fontId="49"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39" fillId="0" borderId="0" xfId="0" applyFont="1" applyAlignment="1">
      <alignment horizontal="center" vertical="center"/>
    </xf>
    <xf numFmtId="0" fontId="39" fillId="0" borderId="7" xfId="0" applyFont="1" applyBorder="1" applyAlignment="1">
      <alignment horizontal="center" vertical="center"/>
    </xf>
    <xf numFmtId="0" fontId="48" fillId="10" borderId="3" xfId="0" applyFont="1" applyFill="1" applyBorder="1" applyAlignment="1" applyProtection="1">
      <alignment horizontal="center" vertical="center"/>
      <protection hidden="1"/>
    </xf>
    <xf numFmtId="0" fontId="48" fillId="10" borderId="3" xfId="0" applyFont="1" applyFill="1" applyBorder="1" applyAlignment="1" applyProtection="1">
      <alignment horizontal="left" vertical="center"/>
      <protection hidden="1"/>
    </xf>
    <xf numFmtId="165" fontId="48" fillId="7" borderId="11" xfId="0" applyNumberFormat="1" applyFont="1" applyFill="1" applyBorder="1" applyAlignment="1" applyProtection="1">
      <alignment horizontal="center" vertical="center"/>
      <protection locked="0"/>
    </xf>
    <xf numFmtId="165" fontId="48" fillId="13" borderId="11" xfId="0" applyNumberFormat="1" applyFont="1" applyFill="1" applyBorder="1" applyAlignment="1" applyProtection="1">
      <alignment horizontal="center" vertical="center"/>
      <protection locked="0"/>
    </xf>
    <xf numFmtId="0" fontId="48" fillId="0" borderId="7" xfId="0" applyFont="1" applyBorder="1" applyAlignment="1" applyProtection="1">
      <alignment horizontal="center" vertical="center"/>
      <protection hidden="1"/>
    </xf>
    <xf numFmtId="0" fontId="48" fillId="0" borderId="0" xfId="0" applyFont="1" applyAlignment="1" applyProtection="1">
      <alignment vertical="center"/>
      <protection hidden="1"/>
    </xf>
    <xf numFmtId="0" fontId="48" fillId="0" borderId="0" xfId="0" applyFont="1" applyAlignment="1" applyProtection="1">
      <alignment horizontal="center" vertical="center"/>
      <protection hidden="1"/>
    </xf>
    <xf numFmtId="0" fontId="48" fillId="0" borderId="0" xfId="0" applyFont="1" applyAlignment="1" applyProtection="1">
      <alignment horizontal="left" vertical="center"/>
      <protection hidden="1"/>
    </xf>
    <xf numFmtId="0" fontId="35" fillId="0" borderId="0" xfId="0" applyFont="1" applyAlignment="1">
      <alignment horizontal="left" vertical="center"/>
    </xf>
    <xf numFmtId="0" fontId="26" fillId="0" borderId="0" xfId="0" applyFont="1"/>
    <xf numFmtId="0" fontId="30" fillId="4" borderId="4" xfId="0" applyFont="1" applyFill="1" applyBorder="1" applyAlignment="1">
      <alignment horizontal="center" vertical="center"/>
    </xf>
    <xf numFmtId="0" fontId="30" fillId="5" borderId="1" xfId="0" applyFont="1" applyFill="1" applyBorder="1" applyAlignment="1">
      <alignment horizontal="center" vertical="center"/>
    </xf>
    <xf numFmtId="0" fontId="40"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0" fontId="40" fillId="0" borderId="13" xfId="0" applyFont="1" applyBorder="1" applyAlignment="1" applyProtection="1">
      <alignment horizontal="center" vertical="center"/>
      <protection locked="0"/>
    </xf>
    <xf numFmtId="0" fontId="40" fillId="0" borderId="3"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 xfId="0" applyFont="1" applyBorder="1" applyAlignment="1" applyProtection="1">
      <alignment horizontal="center" vertical="center" wrapText="1"/>
      <protection locked="0"/>
    </xf>
    <xf numFmtId="0" fontId="35" fillId="0" borderId="0" xfId="0" applyFont="1" applyAlignment="1" applyProtection="1">
      <alignment vertical="center" wrapText="1"/>
      <protection locked="0"/>
    </xf>
    <xf numFmtId="0" fontId="35" fillId="0" borderId="3" xfId="0" applyFont="1" applyBorder="1" applyAlignment="1">
      <alignment horizontal="left" vertical="center"/>
    </xf>
    <xf numFmtId="165" fontId="35" fillId="0" borderId="1" xfId="0" applyNumberFormat="1" applyFont="1" applyBorder="1" applyAlignment="1">
      <alignment horizontal="center" vertical="center"/>
    </xf>
    <xf numFmtId="0" fontId="47" fillId="0" borderId="1" xfId="0" applyFont="1" applyBorder="1" applyAlignment="1">
      <alignment horizontal="center" vertical="center"/>
    </xf>
    <xf numFmtId="0" fontId="47" fillId="0" borderId="1" xfId="0" applyFont="1" applyBorder="1" applyAlignment="1">
      <alignment horizontal="center" vertical="center" wrapText="1"/>
    </xf>
    <xf numFmtId="0" fontId="51" fillId="0" borderId="1" xfId="0" applyFont="1" applyBorder="1" applyAlignment="1">
      <alignment horizontal="center" wrapText="1"/>
    </xf>
    <xf numFmtId="0" fontId="37" fillId="9" borderId="14" xfId="0" applyFont="1" applyFill="1" applyBorder="1" applyAlignment="1" applyProtection="1">
      <alignment vertical="center"/>
      <protection hidden="1"/>
    </xf>
    <xf numFmtId="0" fontId="37" fillId="9" borderId="13" xfId="0" applyFont="1" applyFill="1" applyBorder="1" applyAlignment="1" applyProtection="1">
      <alignment vertical="center"/>
      <protection hidden="1"/>
    </xf>
    <xf numFmtId="0" fontId="37" fillId="9" borderId="2" xfId="0" applyFont="1" applyFill="1" applyBorder="1" applyAlignment="1" applyProtection="1">
      <alignment vertical="center"/>
      <protection hidden="1"/>
    </xf>
    <xf numFmtId="0" fontId="37" fillId="9" borderId="15" xfId="0" applyFont="1" applyFill="1" applyBorder="1" applyAlignment="1" applyProtection="1">
      <alignment vertical="center"/>
      <protection hidden="1"/>
    </xf>
    <xf numFmtId="0" fontId="29" fillId="9" borderId="36" xfId="0" applyFont="1" applyFill="1" applyBorder="1" applyAlignment="1" applyProtection="1">
      <alignment horizontal="center" vertical="center"/>
      <protection hidden="1"/>
    </xf>
    <xf numFmtId="0" fontId="29" fillId="9" borderId="37" xfId="0" applyFont="1" applyFill="1" applyBorder="1" applyAlignment="1" applyProtection="1">
      <alignment horizontal="center" vertical="center"/>
      <protection hidden="1"/>
    </xf>
    <xf numFmtId="0" fontId="53" fillId="10" borderId="3" xfId="0" applyFont="1" applyFill="1" applyBorder="1" applyAlignment="1" applyProtection="1">
      <alignment horizontal="left" vertical="center"/>
      <protection hidden="1"/>
    </xf>
    <xf numFmtId="0" fontId="53" fillId="10" borderId="3" xfId="0" applyFont="1" applyFill="1" applyBorder="1" applyAlignment="1" applyProtection="1">
      <alignment horizontal="center" vertical="center"/>
      <protection hidden="1"/>
    </xf>
    <xf numFmtId="0" fontId="42" fillId="0" borderId="0" xfId="6" applyFont="1" applyAlignment="1" applyProtection="1">
      <alignment vertical="center"/>
      <protection hidden="1"/>
    </xf>
    <xf numFmtId="0" fontId="4"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4" fontId="4" fillId="0" borderId="0" xfId="0" applyNumberFormat="1" applyFont="1" applyAlignment="1" applyProtection="1">
      <alignment horizontal="center" vertical="center" wrapText="1"/>
      <protection hidden="1"/>
    </xf>
    <xf numFmtId="0" fontId="5" fillId="0" borderId="0" xfId="0" applyFont="1" applyAlignment="1" applyProtection="1">
      <alignment horizontal="left" vertical="center"/>
      <protection hidden="1"/>
    </xf>
    <xf numFmtId="0" fontId="56" fillId="0" borderId="0" xfId="0" applyFont="1" applyAlignment="1" applyProtection="1">
      <alignment vertical="center"/>
      <protection hidden="1"/>
    </xf>
    <xf numFmtId="0" fontId="58" fillId="0" borderId="0" xfId="0" applyFont="1" applyAlignment="1" applyProtection="1">
      <alignment vertical="center"/>
      <protection hidden="1"/>
    </xf>
    <xf numFmtId="0" fontId="58" fillId="0" borderId="0" xfId="0" applyFont="1" applyAlignment="1" applyProtection="1">
      <alignment horizontal="center" vertical="center"/>
      <protection hidden="1"/>
    </xf>
    <xf numFmtId="0" fontId="56" fillId="0" borderId="0" xfId="0" applyFont="1" applyAlignment="1" applyProtection="1">
      <alignment vertical="center" wrapText="1"/>
      <protection hidden="1"/>
    </xf>
    <xf numFmtId="0" fontId="6" fillId="0" borderId="0" xfId="0" applyFont="1" applyAlignment="1" applyProtection="1">
      <alignment horizontal="left" vertical="center" wrapText="1"/>
      <protection hidden="1"/>
    </xf>
    <xf numFmtId="0" fontId="7" fillId="0" borderId="0" xfId="0" applyFont="1" applyAlignment="1" applyProtection="1">
      <alignment horizontal="center" vertical="center" wrapText="1"/>
      <protection hidden="1"/>
    </xf>
    <xf numFmtId="164" fontId="6" fillId="0" borderId="0" xfId="0" applyNumberFormat="1" applyFont="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164" fontId="6" fillId="0" borderId="6" xfId="0" applyNumberFormat="1" applyFont="1" applyBorder="1" applyAlignment="1" applyProtection="1">
      <alignment horizontal="center" vertical="center" wrapText="1"/>
      <protection hidden="1"/>
    </xf>
    <xf numFmtId="1" fontId="62" fillId="0" borderId="0" xfId="0" applyNumberFormat="1" applyFont="1" applyAlignment="1" applyProtection="1">
      <alignment horizontal="center" vertical="center" wrapText="1"/>
      <protection hidden="1"/>
    </xf>
    <xf numFmtId="0" fontId="63" fillId="0" borderId="0" xfId="0" applyFont="1" applyAlignment="1" applyProtection="1">
      <alignment wrapText="1"/>
      <protection hidden="1"/>
    </xf>
    <xf numFmtId="0" fontId="63" fillId="0" borderId="0" xfId="0" applyFont="1" applyAlignment="1" applyProtection="1">
      <alignment vertical="center"/>
      <protection hidden="1"/>
    </xf>
    <xf numFmtId="0" fontId="63" fillId="0" borderId="0" xfId="0" applyFont="1" applyAlignment="1" applyProtection="1">
      <alignment vertical="top"/>
      <protection hidden="1"/>
    </xf>
    <xf numFmtId="1" fontId="61" fillId="0" borderId="0" xfId="0" applyNumberFormat="1" applyFont="1" applyAlignment="1" applyProtection="1">
      <alignment horizontal="center" vertical="center" wrapText="1"/>
      <protection hidden="1"/>
    </xf>
    <xf numFmtId="0" fontId="62" fillId="0" borderId="0" xfId="0" applyFont="1" applyAlignment="1" applyProtection="1">
      <alignment horizontal="left" vertical="center" wrapText="1"/>
      <protection hidden="1"/>
    </xf>
    <xf numFmtId="0" fontId="62" fillId="0" borderId="0" xfId="0" applyFont="1" applyAlignment="1" applyProtection="1">
      <alignment horizontal="center" vertical="center" wrapText="1"/>
      <protection hidden="1"/>
    </xf>
    <xf numFmtId="0" fontId="63" fillId="0" borderId="0" xfId="0" applyFont="1" applyAlignment="1" applyProtection="1">
      <alignment horizontal="left" vertical="center" wrapText="1"/>
      <protection hidden="1"/>
    </xf>
    <xf numFmtId="0" fontId="63" fillId="0" borderId="0" xfId="0" applyFont="1" applyAlignment="1" applyProtection="1">
      <alignment horizontal="center" wrapText="1"/>
      <protection hidden="1"/>
    </xf>
    <xf numFmtId="0" fontId="63" fillId="0" borderId="0" xfId="0" applyFont="1" applyAlignment="1" applyProtection="1">
      <alignment horizontal="left" vertical="top"/>
      <protection hidden="1"/>
    </xf>
    <xf numFmtId="0" fontId="63" fillId="0" borderId="0" xfId="0" applyFont="1" applyAlignment="1" applyProtection="1">
      <alignment horizontal="center" vertical="top"/>
      <protection hidden="1"/>
    </xf>
    <xf numFmtId="0" fontId="63" fillId="0" borderId="0" xfId="0" applyFont="1" applyAlignment="1" applyProtection="1">
      <alignment horizontal="left" vertical="center"/>
      <protection hidden="1"/>
    </xf>
    <xf numFmtId="0" fontId="11" fillId="0" borderId="0" xfId="0" applyFont="1" applyAlignment="1" applyProtection="1">
      <alignment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center" vertical="center" wrapText="1"/>
      <protection hidden="1"/>
    </xf>
    <xf numFmtId="1" fontId="54" fillId="0" borderId="0" xfId="0" applyNumberFormat="1" applyFont="1" applyAlignment="1" applyProtection="1">
      <alignment horizontal="center" vertical="center" wrapTex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wrapText="1"/>
      <protection hidden="1"/>
    </xf>
    <xf numFmtId="0" fontId="11" fillId="0" borderId="0" xfId="0" applyFont="1" applyAlignment="1" applyProtection="1">
      <alignment horizontal="center" wrapText="1"/>
      <protection hidden="1"/>
    </xf>
    <xf numFmtId="1" fontId="4" fillId="0" borderId="0" xfId="0" applyNumberFormat="1" applyFont="1" applyAlignment="1" applyProtection="1">
      <alignment horizontal="center" vertical="center" wrapText="1"/>
      <protection hidden="1"/>
    </xf>
    <xf numFmtId="0" fontId="69" fillId="0" borderId="0" xfId="0" applyFont="1" applyAlignment="1" applyProtection="1">
      <alignment wrapText="1"/>
      <protection hidden="1"/>
    </xf>
    <xf numFmtId="0" fontId="69" fillId="3" borderId="31" xfId="0" applyFont="1" applyFill="1" applyBorder="1" applyAlignment="1" applyProtection="1">
      <alignment horizontal="left" vertical="center" wrapText="1"/>
      <protection hidden="1"/>
    </xf>
    <xf numFmtId="0" fontId="69" fillId="3" borderId="31" xfId="0" applyFont="1" applyFill="1" applyBorder="1" applyAlignment="1" applyProtection="1">
      <alignment horizontal="center" vertical="center" wrapText="1"/>
      <protection hidden="1"/>
    </xf>
    <xf numFmtId="2" fontId="69" fillId="3" borderId="31" xfId="0" applyNumberFormat="1" applyFont="1" applyFill="1" applyBorder="1" applyAlignment="1" applyProtection="1">
      <alignment horizontal="center" vertical="center" wrapText="1"/>
      <protection hidden="1"/>
    </xf>
    <xf numFmtId="1" fontId="69" fillId="0" borderId="0" xfId="0" applyNumberFormat="1" applyFont="1" applyAlignment="1" applyProtection="1">
      <alignment horizontal="center" vertical="center" wrapText="1"/>
      <protection hidden="1"/>
    </xf>
    <xf numFmtId="0" fontId="69" fillId="0" borderId="1" xfId="0" applyFont="1" applyBorder="1" applyAlignment="1" applyProtection="1">
      <alignment vertical="center" wrapText="1"/>
      <protection hidden="1"/>
    </xf>
    <xf numFmtId="0" fontId="69" fillId="0" borderId="1" xfId="0" applyFont="1" applyBorder="1" applyAlignment="1" applyProtection="1">
      <alignment horizontal="center" vertical="center" wrapText="1"/>
      <protection hidden="1"/>
    </xf>
    <xf numFmtId="1" fontId="69" fillId="0" borderId="1" xfId="0" applyNumberFormat="1" applyFont="1" applyBorder="1" applyAlignment="1" applyProtection="1">
      <alignment horizontal="center" vertical="center" wrapText="1"/>
      <protection hidden="1"/>
    </xf>
    <xf numFmtId="165" fontId="70" fillId="13" borderId="1" xfId="0" applyNumberFormat="1" applyFont="1" applyFill="1" applyBorder="1" applyAlignment="1" applyProtection="1">
      <alignment horizontal="center" vertical="center"/>
      <protection locked="0"/>
    </xf>
    <xf numFmtId="0" fontId="71" fillId="0" borderId="0" xfId="6" applyFont="1" applyAlignment="1" applyProtection="1">
      <alignment vertical="center"/>
    </xf>
    <xf numFmtId="0" fontId="56" fillId="0" borderId="0" xfId="0" applyFont="1" applyAlignment="1" applyProtection="1">
      <alignment horizontal="center" vertical="center" wrapText="1"/>
      <protection hidden="1"/>
    </xf>
    <xf numFmtId="164" fontId="56" fillId="0" borderId="0" xfId="0" applyNumberFormat="1" applyFont="1" applyAlignment="1" applyProtection="1">
      <alignment horizontal="center" vertical="center" wrapText="1"/>
      <protection hidden="1"/>
    </xf>
    <xf numFmtId="0" fontId="56" fillId="0" borderId="0" xfId="0" applyFont="1" applyAlignment="1" applyProtection="1">
      <alignment wrapText="1"/>
      <protection hidden="1"/>
    </xf>
    <xf numFmtId="0" fontId="72" fillId="0" borderId="0" xfId="0" applyFont="1" applyAlignment="1" applyProtection="1">
      <alignment vertical="center"/>
      <protection hidden="1"/>
    </xf>
    <xf numFmtId="0" fontId="72" fillId="0" borderId="0" xfId="0" applyFont="1" applyAlignment="1" applyProtection="1">
      <alignment vertical="top"/>
      <protection hidden="1"/>
    </xf>
    <xf numFmtId="0" fontId="75" fillId="0" borderId="0" xfId="0" applyFont="1" applyAlignment="1" applyProtection="1">
      <alignment horizontal="center" wrapText="1"/>
      <protection hidden="1"/>
    </xf>
    <xf numFmtId="0" fontId="75" fillId="0" borderId="0" xfId="0" applyFont="1" applyAlignment="1" applyProtection="1">
      <alignment horizontal="center" vertical="center"/>
      <protection hidden="1"/>
    </xf>
    <xf numFmtId="0" fontId="75" fillId="0" borderId="0" xfId="0" applyFont="1" applyAlignment="1" applyProtection="1">
      <alignment horizontal="center" vertical="center" wrapText="1"/>
      <protection hidden="1"/>
    </xf>
    <xf numFmtId="0" fontId="65" fillId="3" borderId="1" xfId="0" applyFont="1" applyFill="1" applyBorder="1" applyAlignment="1" applyProtection="1">
      <alignment horizontal="center" wrapText="1"/>
      <protection hidden="1"/>
    </xf>
    <xf numFmtId="164" fontId="65" fillId="3" borderId="1" xfId="0" applyNumberFormat="1" applyFont="1" applyFill="1" applyBorder="1" applyAlignment="1" applyProtection="1">
      <alignment horizontal="center" wrapText="1"/>
      <protection hidden="1"/>
    </xf>
    <xf numFmtId="0" fontId="81" fillId="0" borderId="0" xfId="0" applyFont="1" applyAlignment="1" applyProtection="1">
      <alignment vertical="center" wrapText="1"/>
      <protection hidden="1"/>
    </xf>
    <xf numFmtId="0" fontId="81" fillId="0" borderId="0" xfId="0" applyFont="1" applyAlignment="1" applyProtection="1">
      <alignment horizontal="center" vertical="center" wrapText="1"/>
      <protection hidden="1"/>
    </xf>
    <xf numFmtId="164" fontId="81" fillId="0" borderId="0" xfId="0" applyNumberFormat="1" applyFont="1" applyAlignment="1" applyProtection="1">
      <alignment horizontal="center" vertical="center" wrapText="1"/>
      <protection hidden="1"/>
    </xf>
    <xf numFmtId="0" fontId="81" fillId="0" borderId="0" xfId="0" applyFont="1" applyAlignment="1" applyProtection="1">
      <alignment wrapText="1"/>
      <protection hidden="1"/>
    </xf>
    <xf numFmtId="0" fontId="81" fillId="0" borderId="0" xfId="0" applyFont="1" applyAlignment="1" applyProtection="1">
      <alignment vertical="center"/>
      <protection hidden="1"/>
    </xf>
    <xf numFmtId="0" fontId="18" fillId="0" borderId="0" xfId="0" applyFont="1" applyAlignment="1" applyProtection="1">
      <alignment vertical="top"/>
      <protection hidden="1"/>
    </xf>
    <xf numFmtId="0" fontId="73" fillId="0" borderId="0" xfId="0" applyFont="1" applyAlignment="1" applyProtection="1">
      <alignment horizontal="center" vertical="center"/>
      <protection hidden="1"/>
    </xf>
    <xf numFmtId="0" fontId="56" fillId="0" borderId="0" xfId="0" applyFont="1" applyAlignment="1" applyProtection="1">
      <alignment horizontal="center" vertical="center"/>
      <protection hidden="1"/>
    </xf>
    <xf numFmtId="0" fontId="74" fillId="18" borderId="1" xfId="0" applyFont="1" applyFill="1" applyBorder="1" applyAlignment="1" applyProtection="1">
      <alignment horizontal="center" vertical="center" wrapText="1"/>
      <protection hidden="1"/>
    </xf>
    <xf numFmtId="0" fontId="83" fillId="0" borderId="31" xfId="0" applyFont="1" applyBorder="1" applyAlignment="1" applyProtection="1">
      <alignment horizontal="left" vertical="center" wrapText="1"/>
      <protection hidden="1"/>
    </xf>
    <xf numFmtId="0" fontId="83" fillId="0" borderId="31" xfId="0" applyFont="1" applyBorder="1" applyAlignment="1" applyProtection="1">
      <alignment horizontal="center" vertical="center" wrapText="1"/>
      <protection hidden="1"/>
    </xf>
    <xf numFmtId="2" fontId="83" fillId="0" borderId="31" xfId="0" applyNumberFormat="1" applyFont="1" applyBorder="1" applyAlignment="1" applyProtection="1">
      <alignment horizontal="center" vertical="center" wrapText="1"/>
      <protection hidden="1"/>
    </xf>
    <xf numFmtId="1" fontId="83" fillId="0" borderId="31" xfId="0" applyNumberFormat="1" applyFont="1" applyBorder="1" applyAlignment="1" applyProtection="1">
      <alignment horizontal="center" vertical="center" wrapText="1"/>
      <protection hidden="1"/>
    </xf>
    <xf numFmtId="1" fontId="83" fillId="0" borderId="0" xfId="0" applyNumberFormat="1" applyFont="1" applyAlignment="1" applyProtection="1">
      <alignment horizontal="center" vertical="center" wrapText="1"/>
      <protection hidden="1"/>
    </xf>
    <xf numFmtId="0" fontId="83" fillId="0" borderId="0" xfId="0" applyFont="1" applyAlignment="1" applyProtection="1">
      <alignment wrapText="1"/>
      <protection hidden="1"/>
    </xf>
    <xf numFmtId="0" fontId="83" fillId="0" borderId="1" xfId="0" applyFont="1" applyBorder="1" applyAlignment="1" applyProtection="1">
      <alignment vertical="center" wrapText="1"/>
      <protection hidden="1"/>
    </xf>
    <xf numFmtId="0" fontId="11" fillId="0" borderId="0" xfId="0" applyFont="1" applyAlignment="1" applyProtection="1">
      <alignment vertical="center"/>
      <protection hidden="1"/>
    </xf>
    <xf numFmtId="1" fontId="84" fillId="0" borderId="0" xfId="0" applyNumberFormat="1" applyFont="1" applyAlignment="1" applyProtection="1">
      <alignment horizontal="center" vertical="center" wrapText="1"/>
      <protection hidden="1"/>
    </xf>
    <xf numFmtId="0" fontId="11" fillId="0" borderId="0" xfId="0" applyFont="1" applyAlignment="1" applyProtection="1">
      <alignment horizontal="center" vertical="top"/>
      <protection hidden="1"/>
    </xf>
    <xf numFmtId="0" fontId="82" fillId="0" borderId="31" xfId="0" applyFont="1" applyBorder="1" applyAlignment="1" applyProtection="1">
      <alignment horizontal="center" vertical="center" wrapText="1"/>
      <protection hidden="1"/>
    </xf>
    <xf numFmtId="0" fontId="82" fillId="0" borderId="31" xfId="0" applyFont="1" applyBorder="1" applyAlignment="1" applyProtection="1">
      <alignment horizontal="left" vertical="center" wrapText="1"/>
      <protection hidden="1"/>
    </xf>
    <xf numFmtId="0" fontId="89" fillId="0" borderId="0" xfId="6" applyFont="1" applyAlignment="1" applyProtection="1">
      <alignment vertical="center"/>
      <protection hidden="1"/>
    </xf>
    <xf numFmtId="0" fontId="5" fillId="0" borderId="0" xfId="0" applyFont="1" applyAlignment="1">
      <alignment vertical="center"/>
    </xf>
    <xf numFmtId="0" fontId="90" fillId="0" borderId="0" xfId="6" applyFont="1" applyAlignment="1" applyProtection="1">
      <alignment vertical="center"/>
    </xf>
    <xf numFmtId="0" fontId="93" fillId="10" borderId="0" xfId="0" applyFont="1" applyFill="1" applyAlignment="1" applyProtection="1">
      <alignment vertical="center"/>
      <protection hidden="1"/>
    </xf>
    <xf numFmtId="0" fontId="15" fillId="0" borderId="0" xfId="0" applyFont="1" applyAlignment="1" applyProtection="1">
      <alignment horizontal="left" vertical="center"/>
      <protection hidden="1"/>
    </xf>
    <xf numFmtId="0" fontId="15" fillId="0" borderId="2" xfId="0" applyFont="1" applyBorder="1" applyAlignment="1" applyProtection="1">
      <alignment horizontal="center" vertical="center"/>
      <protection hidden="1"/>
    </xf>
    <xf numFmtId="0" fontId="96" fillId="0" borderId="0" xfId="0" applyFont="1" applyAlignment="1" applyProtection="1">
      <alignment horizontal="center" vertical="center"/>
      <protection hidden="1"/>
    </xf>
    <xf numFmtId="0" fontId="95" fillId="0" borderId="16" xfId="0" applyFont="1" applyBorder="1" applyAlignment="1" applyProtection="1">
      <alignment horizontal="center" vertical="center" wrapText="1"/>
      <protection hidden="1"/>
    </xf>
    <xf numFmtId="0" fontId="98" fillId="0" borderId="0" xfId="0" applyFont="1" applyAlignment="1">
      <alignment vertical="center"/>
    </xf>
    <xf numFmtId="0" fontId="55" fillId="0" borderId="7" xfId="0" applyFont="1" applyBorder="1" applyAlignment="1">
      <alignment horizontal="center" vertical="center"/>
    </xf>
    <xf numFmtId="0" fontId="55" fillId="0" borderId="0" xfId="0" applyFont="1" applyAlignment="1">
      <alignment horizontal="center" vertical="center"/>
    </xf>
    <xf numFmtId="0" fontId="96" fillId="0" borderId="2"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77" fillId="0" borderId="16" xfId="0" applyFont="1" applyBorder="1" applyAlignment="1" applyProtection="1">
      <alignment horizontal="center" vertical="center"/>
      <protection hidden="1"/>
    </xf>
    <xf numFmtId="0" fontId="98" fillId="0" borderId="0" xfId="0" applyFont="1" applyProtection="1">
      <protection hidden="1"/>
    </xf>
    <xf numFmtId="0" fontId="98" fillId="0" borderId="0" xfId="0" applyFont="1" applyAlignment="1" applyProtection="1">
      <alignment horizontal="left"/>
      <protection hidden="1"/>
    </xf>
    <xf numFmtId="0" fontId="98" fillId="0" borderId="0" xfId="0" applyFont="1" applyAlignment="1" applyProtection="1">
      <alignment horizontal="center"/>
      <protection hidden="1"/>
    </xf>
    <xf numFmtId="0" fontId="98" fillId="0" borderId="0" xfId="0" applyFont="1" applyAlignment="1">
      <alignment horizontal="center" vertical="center"/>
    </xf>
    <xf numFmtId="0" fontId="98" fillId="0" borderId="1" xfId="0" applyFont="1" applyBorder="1" applyAlignment="1" applyProtection="1">
      <alignment horizontal="center"/>
      <protection hidden="1"/>
    </xf>
    <xf numFmtId="0" fontId="5" fillId="0" borderId="0" xfId="0" applyFont="1" applyAlignment="1" applyProtection="1">
      <alignment horizontal="left"/>
      <protection hidden="1"/>
    </xf>
    <xf numFmtId="0" fontId="5" fillId="0" borderId="0" xfId="0" applyFont="1" applyAlignment="1">
      <alignment horizontal="center" vertical="center"/>
    </xf>
    <xf numFmtId="0" fontId="5" fillId="0" borderId="0" xfId="0" applyFont="1" applyAlignment="1">
      <alignment horizontal="left" vertical="center"/>
    </xf>
    <xf numFmtId="0" fontId="11" fillId="10" borderId="3" xfId="0" applyFont="1" applyFill="1" applyBorder="1" applyAlignment="1" applyProtection="1">
      <alignment horizontal="center"/>
      <protection hidden="1"/>
    </xf>
    <xf numFmtId="0" fontId="11" fillId="0" borderId="7" xfId="0" applyFont="1" applyBorder="1" applyAlignment="1" applyProtection="1">
      <alignment horizontal="center"/>
      <protection hidden="1"/>
    </xf>
    <xf numFmtId="2" fontId="11" fillId="5" borderId="1" xfId="0" applyNumberFormat="1" applyFont="1" applyFill="1" applyBorder="1" applyAlignment="1" applyProtection="1">
      <alignment horizontal="center" vertical="center"/>
      <protection hidden="1"/>
    </xf>
    <xf numFmtId="2" fontId="80" fillId="9" borderId="1" xfId="0" applyNumberFormat="1" applyFont="1" applyFill="1" applyBorder="1" applyAlignment="1" applyProtection="1">
      <alignment horizontal="center" vertical="center"/>
      <protection hidden="1"/>
    </xf>
    <xf numFmtId="0" fontId="11" fillId="0" borderId="0" xfId="0" applyFont="1" applyAlignment="1">
      <alignment vertical="center"/>
    </xf>
    <xf numFmtId="0" fontId="81" fillId="0" borderId="0" xfId="0" applyFont="1" applyAlignment="1">
      <alignment vertical="center"/>
    </xf>
    <xf numFmtId="0" fontId="104" fillId="0" borderId="0" xfId="0" applyFont="1" applyAlignment="1">
      <alignment vertical="center"/>
    </xf>
    <xf numFmtId="0" fontId="78" fillId="0" borderId="0" xfId="0" applyFont="1" applyAlignment="1">
      <alignment horizontal="center" vertical="center"/>
    </xf>
    <xf numFmtId="0" fontId="104" fillId="0" borderId="0" xfId="0" applyFont="1" applyAlignment="1" applyProtection="1">
      <alignment vertical="center"/>
      <protection hidden="1"/>
    </xf>
    <xf numFmtId="0" fontId="104" fillId="0" borderId="0" xfId="0" applyFont="1" applyAlignment="1" applyProtection="1">
      <alignment horizontal="center" vertical="center"/>
      <protection hidden="1"/>
    </xf>
    <xf numFmtId="0" fontId="104" fillId="0" borderId="0" xfId="0" applyFont="1" applyAlignment="1" applyProtection="1">
      <alignment horizontal="left" vertical="center"/>
      <protection hidden="1"/>
    </xf>
    <xf numFmtId="165" fontId="35" fillId="0" borderId="0" xfId="0" applyNumberFormat="1" applyFont="1" applyAlignment="1">
      <alignment vertical="center"/>
    </xf>
    <xf numFmtId="0" fontId="67" fillId="0" borderId="0" xfId="0" applyFont="1" applyAlignment="1" applyProtection="1">
      <alignment vertical="center"/>
      <protection hidden="1"/>
    </xf>
    <xf numFmtId="0" fontId="67" fillId="0" borderId="0" xfId="0" applyFont="1" applyAlignment="1" applyProtection="1">
      <alignment horizontal="center" vertical="center"/>
      <protection hidden="1"/>
    </xf>
    <xf numFmtId="0" fontId="74" fillId="18" borderId="11" xfId="0" applyFont="1" applyFill="1" applyBorder="1" applyAlignment="1" applyProtection="1">
      <alignment horizontal="center" vertical="center" wrapText="1"/>
      <protection hidden="1"/>
    </xf>
    <xf numFmtId="0" fontId="68" fillId="0" borderId="0" xfId="0" applyFont="1" applyAlignment="1" applyProtection="1">
      <alignment vertical="top"/>
      <protection hidden="1"/>
    </xf>
    <xf numFmtId="0" fontId="40" fillId="4" borderId="1" xfId="0" applyFont="1" applyFill="1" applyBorder="1" applyAlignment="1">
      <alignment horizontal="center" vertical="center"/>
    </xf>
    <xf numFmtId="0" fontId="40" fillId="5" borderId="1" xfId="0" applyFont="1" applyFill="1" applyBorder="1" applyAlignment="1">
      <alignment horizontal="center" vertical="center" wrapText="1"/>
    </xf>
    <xf numFmtId="0" fontId="55" fillId="0" borderId="40" xfId="0" applyFont="1" applyBorder="1" applyAlignment="1">
      <alignment vertical="center"/>
    </xf>
    <xf numFmtId="0" fontId="98" fillId="0" borderId="3" xfId="0" applyFont="1" applyBorder="1" applyAlignment="1" applyProtection="1">
      <alignment horizontal="center"/>
      <protection hidden="1"/>
    </xf>
    <xf numFmtId="0" fontId="30" fillId="4" borderId="13" xfId="0" applyFont="1" applyFill="1" applyBorder="1" applyAlignment="1">
      <alignment horizontal="center" vertical="center"/>
    </xf>
    <xf numFmtId="0" fontId="35" fillId="20" borderId="3" xfId="0" applyFont="1" applyFill="1" applyBorder="1" applyAlignment="1">
      <alignment horizontal="left" vertical="center"/>
    </xf>
    <xf numFmtId="165" fontId="35" fillId="20" borderId="1" xfId="0" applyNumberFormat="1" applyFont="1" applyFill="1" applyBorder="1" applyAlignment="1">
      <alignment horizontal="center" vertical="center"/>
    </xf>
    <xf numFmtId="2" fontId="35" fillId="0" borderId="0" xfId="0" applyNumberFormat="1" applyFont="1" applyAlignment="1">
      <alignment vertical="center"/>
    </xf>
    <xf numFmtId="0" fontId="108" fillId="14" borderId="1" xfId="0" applyFont="1" applyFill="1" applyBorder="1" applyAlignment="1">
      <alignment horizontal="center" vertical="center"/>
    </xf>
    <xf numFmtId="2" fontId="102" fillId="15" borderId="1" xfId="0" applyNumberFormat="1" applyFont="1" applyFill="1" applyBorder="1" applyAlignment="1" applyProtection="1">
      <alignment horizontal="center" vertical="center"/>
      <protection locked="0"/>
    </xf>
    <xf numFmtId="0" fontId="49" fillId="0" borderId="0" xfId="0" applyFont="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0" xfId="0" applyFont="1" applyAlignment="1" applyProtection="1">
      <alignment horizontal="center"/>
      <protection hidden="1"/>
    </xf>
    <xf numFmtId="0" fontId="14" fillId="0" borderId="0" xfId="0" applyFont="1" applyAlignment="1" applyProtection="1">
      <alignment horizontal="center" vertical="center"/>
      <protection hidden="1"/>
    </xf>
    <xf numFmtId="0" fontId="30" fillId="5" borderId="0" xfId="0" applyFont="1" applyFill="1" applyAlignment="1">
      <alignment horizontal="center" vertical="center"/>
    </xf>
    <xf numFmtId="0" fontId="35" fillId="5" borderId="0" xfId="0" applyFont="1" applyFill="1" applyAlignment="1">
      <alignment horizontal="center" vertical="center"/>
    </xf>
    <xf numFmtId="0" fontId="40" fillId="0" borderId="5" xfId="0" applyFont="1" applyBorder="1" applyAlignment="1" applyProtection="1">
      <alignment horizontal="center" vertical="center"/>
      <protection locked="0"/>
    </xf>
    <xf numFmtId="165" fontId="35" fillId="0" borderId="0" xfId="0" applyNumberFormat="1" applyFont="1" applyAlignment="1">
      <alignment horizontal="center" vertical="center"/>
    </xf>
    <xf numFmtId="166" fontId="35" fillId="5" borderId="0" xfId="0" applyNumberFormat="1" applyFont="1" applyFill="1" applyAlignment="1">
      <alignment horizontal="center" vertical="center"/>
    </xf>
    <xf numFmtId="167" fontId="109" fillId="0" borderId="1" xfId="0" applyNumberFormat="1" applyFont="1" applyBorder="1" applyAlignment="1">
      <alignment horizontal="center" vertical="center"/>
    </xf>
    <xf numFmtId="167" fontId="109" fillId="5" borderId="1" xfId="0" applyNumberFormat="1" applyFont="1" applyFill="1" applyBorder="1" applyAlignment="1">
      <alignment horizontal="center" vertical="center"/>
    </xf>
    <xf numFmtId="168" fontId="11" fillId="0" borderId="1" xfId="0" applyNumberFormat="1" applyFont="1" applyBorder="1" applyAlignment="1" applyProtection="1">
      <alignment horizontal="center" vertical="center" wrapText="1"/>
      <protection hidden="1"/>
    </xf>
    <xf numFmtId="0" fontId="98" fillId="0" borderId="0" xfId="0" applyFont="1" applyAlignment="1" applyProtection="1">
      <alignment horizontal="center" vertical="center"/>
      <protection locked="0"/>
    </xf>
    <xf numFmtId="0" fontId="18" fillId="0" borderId="0" xfId="0" applyFont="1" applyAlignment="1" applyProtection="1">
      <alignment horizontal="center" vertical="center"/>
      <protection hidden="1"/>
    </xf>
    <xf numFmtId="0" fontId="75" fillId="17" borderId="23" xfId="0" applyFont="1" applyFill="1" applyBorder="1" applyAlignment="1" applyProtection="1">
      <alignment horizontal="center" vertical="center" wrapText="1"/>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center" vertical="center" wrapText="1"/>
      <protection hidden="1"/>
    </xf>
    <xf numFmtId="0" fontId="98" fillId="0" borderId="0" xfId="0" applyFont="1" applyAlignment="1" applyProtection="1">
      <alignment vertical="center"/>
      <protection hidden="1"/>
    </xf>
    <xf numFmtId="0" fontId="55" fillId="0" borderId="0" xfId="0" applyFont="1" applyAlignment="1" applyProtection="1">
      <alignment horizontal="center" vertical="center"/>
      <protection hidden="1"/>
    </xf>
    <xf numFmtId="0" fontId="98" fillId="0" borderId="0" xfId="0" applyFont="1" applyAlignment="1" applyProtection="1">
      <alignment horizontal="center" vertical="center"/>
      <protection hidden="1"/>
    </xf>
    <xf numFmtId="0" fontId="11" fillId="10" borderId="3" xfId="0" applyFont="1" applyFill="1" applyBorder="1" applyAlignment="1" applyProtection="1">
      <alignment horizontal="left"/>
      <protection hidden="1"/>
    </xf>
    <xf numFmtId="0" fontId="103" fillId="0" borderId="0" xfId="0" applyFont="1" applyAlignment="1" applyProtection="1">
      <alignment horizontal="center" vertical="center"/>
      <protection hidden="1"/>
    </xf>
    <xf numFmtId="0" fontId="72" fillId="0" borderId="0" xfId="0" applyFont="1" applyAlignment="1" applyProtection="1">
      <alignment horizontal="center" vertical="center"/>
      <protection hidden="1"/>
    </xf>
    <xf numFmtId="0" fontId="76" fillId="0" borderId="0" xfId="0" applyFont="1" applyAlignment="1">
      <alignment horizontal="center" vertical="center"/>
    </xf>
    <xf numFmtId="0" fontId="30" fillId="4" borderId="11" xfId="0" applyFont="1" applyFill="1" applyBorder="1" applyAlignment="1">
      <alignment horizontal="center" vertical="center"/>
    </xf>
    <xf numFmtId="0" fontId="30" fillId="4" borderId="6"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1" xfId="0" applyFont="1" applyFill="1" applyBorder="1" applyAlignment="1">
      <alignment horizontal="center" vertical="center"/>
    </xf>
    <xf numFmtId="0" fontId="64" fillId="10" borderId="0" xfId="0" applyFont="1" applyFill="1" applyAlignment="1" applyProtection="1">
      <alignment horizontal="center" vertical="center"/>
      <protection hidden="1"/>
    </xf>
    <xf numFmtId="0" fontId="55" fillId="0" borderId="40" xfId="0" applyFont="1" applyBorder="1" applyAlignment="1">
      <alignment horizontal="center" vertical="center"/>
    </xf>
    <xf numFmtId="0" fontId="64" fillId="10" borderId="0" xfId="0" applyFont="1" applyFill="1" applyAlignment="1">
      <alignment horizontal="center" vertical="center"/>
    </xf>
    <xf numFmtId="0" fontId="11" fillId="0" borderId="2" xfId="0" applyFont="1" applyBorder="1" applyAlignment="1" applyProtection="1">
      <alignment horizontal="center" vertical="center"/>
      <protection hidden="1"/>
    </xf>
    <xf numFmtId="0" fontId="94" fillId="7" borderId="1" xfId="0" applyFont="1" applyFill="1" applyBorder="1" applyAlignment="1" applyProtection="1">
      <alignment horizontal="center" vertical="center"/>
      <protection hidden="1"/>
    </xf>
    <xf numFmtId="0" fontId="54" fillId="7" borderId="4" xfId="0" applyFont="1" applyFill="1" applyBorder="1" applyAlignment="1" applyProtection="1">
      <alignment horizontal="center" vertical="center" shrinkToFit="1"/>
      <protection locked="0"/>
    </xf>
    <xf numFmtId="0" fontId="110" fillId="0" borderId="0" xfId="6" applyFont="1" applyAlignment="1" applyProtection="1">
      <alignment horizontal="center" vertical="center" wrapText="1"/>
      <protection hidden="1"/>
    </xf>
    <xf numFmtId="0" fontId="92" fillId="0" borderId="0" xfId="6" applyFont="1" applyAlignment="1" applyProtection="1">
      <alignment horizontal="center" vertical="center" wrapText="1"/>
      <protection hidden="1"/>
    </xf>
    <xf numFmtId="0" fontId="113" fillId="0" borderId="0" xfId="6" applyFont="1" applyAlignment="1" applyProtection="1">
      <alignment horizontal="center" vertical="center" wrapText="1"/>
      <protection hidden="1"/>
    </xf>
    <xf numFmtId="0" fontId="114" fillId="0" borderId="0" xfId="6" applyFont="1" applyAlignment="1" applyProtection="1">
      <alignment horizontal="center" vertical="center" wrapText="1"/>
      <protection hidden="1"/>
    </xf>
    <xf numFmtId="0" fontId="115" fillId="17" borderId="60" xfId="6" applyFont="1" applyFill="1" applyBorder="1" applyAlignment="1" applyProtection="1">
      <alignment horizontal="right" vertical="center" wrapText="1"/>
      <protection hidden="1"/>
    </xf>
    <xf numFmtId="0" fontId="8" fillId="0" borderId="0" xfId="6" applyFont="1" applyAlignment="1" applyProtection="1">
      <alignment horizontal="center" vertical="center" wrapText="1"/>
      <protection hidden="1"/>
    </xf>
    <xf numFmtId="0" fontId="92" fillId="10" borderId="0" xfId="6" applyFont="1" applyFill="1" applyAlignment="1" applyProtection="1">
      <alignment horizontal="center" vertical="center" wrapText="1"/>
      <protection hidden="1"/>
    </xf>
    <xf numFmtId="0" fontId="113" fillId="10" borderId="0" xfId="6" applyFont="1" applyFill="1" applyAlignment="1" applyProtection="1">
      <alignment horizontal="center" vertical="center" wrapText="1"/>
      <protection hidden="1"/>
    </xf>
    <xf numFmtId="0" fontId="114" fillId="10" borderId="0" xfId="6" applyFont="1" applyFill="1" applyAlignment="1" applyProtection="1">
      <alignment horizontal="center" vertical="center" wrapText="1"/>
      <protection hidden="1"/>
    </xf>
    <xf numFmtId="0" fontId="110" fillId="10" borderId="0" xfId="6" applyFont="1" applyFill="1" applyAlignment="1" applyProtection="1">
      <alignment horizontal="center" vertical="center" wrapText="1"/>
      <protection hidden="1"/>
    </xf>
    <xf numFmtId="0" fontId="13" fillId="0" borderId="43" xfId="0" applyFont="1" applyBorder="1" applyAlignment="1" applyProtection="1">
      <alignment horizontal="left" vertical="center"/>
      <protection hidden="1"/>
    </xf>
    <xf numFmtId="0" fontId="78" fillId="0" borderId="43" xfId="0" applyFont="1" applyBorder="1" applyAlignment="1" applyProtection="1">
      <alignment vertical="center"/>
      <protection hidden="1"/>
    </xf>
    <xf numFmtId="0" fontId="87" fillId="21" borderId="0" xfId="6" applyFont="1" applyFill="1" applyAlignment="1" applyProtection="1">
      <alignment vertical="center"/>
      <protection hidden="1"/>
    </xf>
    <xf numFmtId="0" fontId="89" fillId="21" borderId="0" xfId="6" applyFont="1" applyFill="1" applyAlignment="1" applyProtection="1">
      <alignment vertical="center"/>
      <protection hidden="1"/>
    </xf>
    <xf numFmtId="14" fontId="67" fillId="0" borderId="2" xfId="0" applyNumberFormat="1" applyFont="1" applyBorder="1" applyProtection="1">
      <protection hidden="1"/>
    </xf>
    <xf numFmtId="165" fontId="98" fillId="0" borderId="1" xfId="0" applyNumberFormat="1" applyFont="1" applyBorder="1" applyAlignment="1" applyProtection="1">
      <alignment vertical="center"/>
      <protection locked="0"/>
    </xf>
    <xf numFmtId="165" fontId="98" fillId="0" borderId="1" xfId="0" applyNumberFormat="1" applyFont="1" applyBorder="1" applyAlignment="1" applyProtection="1">
      <alignment horizontal="center" vertical="center"/>
      <protection locked="0"/>
    </xf>
    <xf numFmtId="165" fontId="98" fillId="0" borderId="0" xfId="0" applyNumberFormat="1" applyFont="1" applyAlignment="1" applyProtection="1">
      <alignment horizontal="center" vertical="center"/>
      <protection locked="0"/>
    </xf>
    <xf numFmtId="0" fontId="98" fillId="0" borderId="5" xfId="0" applyFont="1" applyBorder="1" applyAlignment="1" applyProtection="1">
      <alignment horizontal="center" vertical="center"/>
      <protection locked="0"/>
    </xf>
    <xf numFmtId="0" fontId="94" fillId="22" borderId="1" xfId="0" applyFont="1" applyFill="1" applyBorder="1" applyAlignment="1" applyProtection="1">
      <alignment horizontal="center" vertical="center"/>
      <protection hidden="1"/>
    </xf>
    <xf numFmtId="0" fontId="54" fillId="22" borderId="4" xfId="0" applyFont="1" applyFill="1" applyBorder="1" applyAlignment="1" applyProtection="1">
      <alignment horizontal="center" vertical="center" shrinkToFit="1"/>
      <protection locked="0"/>
    </xf>
    <xf numFmtId="0" fontId="100" fillId="0" borderId="0" xfId="0" applyFont="1" applyAlignment="1" applyProtection="1">
      <alignment horizontal="center" vertical="center"/>
      <protection hidden="1"/>
    </xf>
    <xf numFmtId="0" fontId="97" fillId="0" borderId="1" xfId="0" applyFont="1" applyBorder="1" applyAlignment="1" applyProtection="1">
      <alignment horizontal="center" vertical="center"/>
      <protection hidden="1"/>
    </xf>
    <xf numFmtId="0" fontId="99" fillId="0" borderId="1" xfId="0" applyFont="1" applyBorder="1" applyAlignment="1" applyProtection="1">
      <alignment horizontal="center" wrapText="1"/>
      <protection hidden="1"/>
    </xf>
    <xf numFmtId="0" fontId="75" fillId="2" borderId="1" xfId="0" applyFont="1" applyFill="1" applyBorder="1" applyAlignment="1">
      <alignment horizontal="center" vertical="center"/>
    </xf>
    <xf numFmtId="165" fontId="11" fillId="7" borderId="6" xfId="0" applyNumberFormat="1" applyFont="1" applyFill="1" applyBorder="1" applyAlignment="1" applyProtection="1">
      <alignment horizontal="center" vertical="center"/>
      <protection locked="0"/>
    </xf>
    <xf numFmtId="165" fontId="101" fillId="0" borderId="1" xfId="0" applyNumberFormat="1" applyFont="1" applyBorder="1" applyAlignment="1" applyProtection="1">
      <alignment horizontal="center" vertical="center"/>
      <protection locked="0"/>
    </xf>
    <xf numFmtId="165" fontId="11" fillId="0" borderId="1" xfId="0" applyNumberFormat="1" applyFont="1" applyBorder="1" applyAlignment="1" applyProtection="1">
      <alignment horizontal="center" vertical="center"/>
      <protection locked="0"/>
    </xf>
    <xf numFmtId="0" fontId="18" fillId="23" borderId="0" xfId="0" applyFont="1" applyFill="1" applyAlignment="1" applyProtection="1">
      <alignment vertical="center"/>
      <protection hidden="1"/>
    </xf>
    <xf numFmtId="0" fontId="18" fillId="23" borderId="0" xfId="0" applyFont="1" applyFill="1" applyAlignment="1" applyProtection="1">
      <alignment vertical="top"/>
      <protection hidden="1"/>
    </xf>
    <xf numFmtId="0" fontId="92" fillId="0" borderId="2" xfId="6" applyFont="1" applyBorder="1" applyAlignment="1" applyProtection="1">
      <alignment vertical="center"/>
      <protection hidden="1"/>
    </xf>
    <xf numFmtId="0" fontId="91" fillId="0" borderId="0" xfId="0" applyFont="1" applyAlignment="1" applyProtection="1">
      <alignment vertical="center"/>
      <protection hidden="1"/>
    </xf>
    <xf numFmtId="0" fontId="11" fillId="0" borderId="2" xfId="0" applyFont="1" applyBorder="1" applyAlignment="1" applyProtection="1">
      <alignment vertical="center"/>
      <protection hidden="1"/>
    </xf>
    <xf numFmtId="0" fontId="16" fillId="0" borderId="0" xfId="0" applyFont="1" applyAlignment="1">
      <alignment vertical="center"/>
    </xf>
    <xf numFmtId="0" fontId="98" fillId="0" borderId="11" xfId="0" applyFont="1" applyBorder="1" applyAlignment="1" applyProtection="1">
      <alignment horizontal="center" vertical="center"/>
      <protection hidden="1"/>
    </xf>
    <xf numFmtId="165" fontId="98" fillId="0" borderId="1" xfId="0" applyNumberFormat="1" applyFont="1" applyBorder="1" applyAlignment="1" applyProtection="1">
      <alignment vertical="center"/>
      <protection hidden="1"/>
    </xf>
    <xf numFmtId="165" fontId="98" fillId="0" borderId="11" xfId="0" applyNumberFormat="1" applyFont="1" applyBorder="1" applyAlignment="1" applyProtection="1">
      <alignment horizontal="center" vertical="center"/>
      <protection hidden="1"/>
    </xf>
    <xf numFmtId="165" fontId="98" fillId="0" borderId="0" xfId="0" applyNumberFormat="1" applyFont="1" applyAlignment="1" applyProtection="1">
      <alignment horizontal="center" vertical="center"/>
      <protection hidden="1"/>
    </xf>
    <xf numFmtId="0" fontId="95" fillId="0" borderId="1" xfId="0" applyFont="1" applyBorder="1" applyAlignment="1" applyProtection="1">
      <alignment horizontal="center" vertical="center" wrapText="1"/>
      <protection hidden="1"/>
    </xf>
    <xf numFmtId="0" fontId="55" fillId="0" borderId="1" xfId="0" applyFont="1" applyBorder="1" applyAlignment="1" applyProtection="1">
      <alignment horizontal="center" vertical="center"/>
      <protection hidden="1"/>
    </xf>
    <xf numFmtId="0" fontId="94" fillId="7" borderId="4" xfId="0" applyFont="1" applyFill="1" applyBorder="1" applyAlignment="1" applyProtection="1">
      <alignment horizontal="center" vertical="center"/>
      <protection hidden="1"/>
    </xf>
    <xf numFmtId="0" fontId="94" fillId="13" borderId="4" xfId="0" applyFont="1" applyFill="1" applyBorder="1" applyAlignment="1" applyProtection="1">
      <alignment horizontal="center" vertical="center"/>
      <protection hidden="1"/>
    </xf>
    <xf numFmtId="0" fontId="64" fillId="10" borderId="0" xfId="0" applyFont="1" applyFill="1" applyAlignment="1">
      <alignment vertical="center"/>
    </xf>
    <xf numFmtId="0" fontId="64" fillId="10" borderId="0" xfId="0" applyFont="1" applyFill="1" applyAlignment="1" applyProtection="1">
      <alignment vertical="center"/>
      <protection hidden="1"/>
    </xf>
    <xf numFmtId="0" fontId="18" fillId="24" borderId="0" xfId="0" applyFont="1" applyFill="1" applyAlignment="1" applyProtection="1">
      <alignment vertical="center"/>
      <protection hidden="1"/>
    </xf>
    <xf numFmtId="0" fontId="81" fillId="24" borderId="0" xfId="0" applyFont="1" applyFill="1" applyAlignment="1" applyProtection="1">
      <alignment vertical="top"/>
      <protection hidden="1"/>
    </xf>
    <xf numFmtId="0" fontId="81" fillId="24" borderId="0" xfId="0" applyFont="1" applyFill="1" applyAlignment="1" applyProtection="1">
      <alignment vertical="center"/>
      <protection hidden="1"/>
    </xf>
    <xf numFmtId="0" fontId="18" fillId="24" borderId="0" xfId="0" applyFont="1" applyFill="1" applyAlignment="1" applyProtection="1">
      <alignment vertical="top"/>
      <protection hidden="1"/>
    </xf>
    <xf numFmtId="0" fontId="114" fillId="22" borderId="0" xfId="6" applyFont="1" applyFill="1" applyAlignment="1" applyProtection="1">
      <alignment horizontal="center" vertical="center" wrapText="1"/>
      <protection hidden="1"/>
    </xf>
    <xf numFmtId="0" fontId="110" fillId="22" borderId="0" xfId="6" applyFont="1" applyFill="1" applyAlignment="1" applyProtection="1">
      <alignment vertical="center" wrapText="1"/>
      <protection hidden="1"/>
    </xf>
    <xf numFmtId="0" fontId="5" fillId="0" borderId="0" xfId="0" applyFont="1"/>
    <xf numFmtId="0" fontId="5" fillId="22" borderId="10" xfId="0" applyFont="1" applyFill="1" applyBorder="1"/>
    <xf numFmtId="0" fontId="5" fillId="22" borderId="8" xfId="0" applyFont="1" applyFill="1" applyBorder="1"/>
    <xf numFmtId="0" fontId="5" fillId="22" borderId="0" xfId="0" applyFont="1" applyFill="1"/>
    <xf numFmtId="0" fontId="5" fillId="22" borderId="7" xfId="0" applyFont="1" applyFill="1" applyBorder="1"/>
    <xf numFmtId="0" fontId="5" fillId="22" borderId="9" xfId="0" applyFont="1" applyFill="1" applyBorder="1"/>
    <xf numFmtId="0" fontId="5" fillId="22" borderId="2" xfId="0" applyFont="1" applyFill="1" applyBorder="1"/>
    <xf numFmtId="0" fontId="5" fillId="22" borderId="15" xfId="0" applyFont="1" applyFill="1" applyBorder="1"/>
    <xf numFmtId="0" fontId="5" fillId="0" borderId="10" xfId="0" applyFont="1" applyBorder="1"/>
    <xf numFmtId="0" fontId="5" fillId="0" borderId="8" xfId="0" applyFont="1" applyBorder="1"/>
    <xf numFmtId="0" fontId="5" fillId="0" borderId="7" xfId="0" applyFont="1" applyBorder="1"/>
    <xf numFmtId="0" fontId="5" fillId="0" borderId="0" xfId="0" applyFont="1" applyAlignment="1">
      <alignment wrapText="1"/>
    </xf>
    <xf numFmtId="0" fontId="5" fillId="0" borderId="9" xfId="0" applyFont="1" applyBorder="1"/>
    <xf numFmtId="0" fontId="5" fillId="0" borderId="2" xfId="0" applyFont="1" applyBorder="1"/>
    <xf numFmtId="0" fontId="5" fillId="0" borderId="15" xfId="0" applyFont="1" applyBorder="1"/>
    <xf numFmtId="0" fontId="5" fillId="22" borderId="14" xfId="0" applyFont="1" applyFill="1" applyBorder="1"/>
    <xf numFmtId="0" fontId="5" fillId="22" borderId="13" xfId="0" applyFont="1" applyFill="1" applyBorder="1"/>
    <xf numFmtId="0" fontId="5" fillId="0" borderId="14" xfId="0" applyFont="1" applyBorder="1"/>
    <xf numFmtId="0" fontId="5" fillId="0" borderId="13" xfId="0" applyFont="1" applyBorder="1"/>
    <xf numFmtId="0" fontId="5" fillId="0" borderId="0" xfId="0" applyFont="1" applyAlignment="1">
      <alignment vertical="top" wrapText="1"/>
    </xf>
    <xf numFmtId="2" fontId="80" fillId="9" borderId="11" xfId="0" applyNumberFormat="1" applyFont="1" applyFill="1" applyBorder="1" applyAlignment="1" applyProtection="1">
      <alignment horizontal="center" vertical="center"/>
      <protection hidden="1"/>
    </xf>
    <xf numFmtId="0" fontId="104"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92" fillId="26" borderId="0" xfId="6" applyFont="1" applyFill="1" applyAlignment="1" applyProtection="1">
      <alignment horizontal="center" vertical="center" wrapText="1"/>
      <protection hidden="1"/>
    </xf>
    <xf numFmtId="0" fontId="113" fillId="26" borderId="0" xfId="6" applyFont="1" applyFill="1" applyAlignment="1" applyProtection="1">
      <alignment horizontal="center" vertical="center" wrapText="1"/>
      <protection hidden="1"/>
    </xf>
    <xf numFmtId="0" fontId="60" fillId="0" borderId="9"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15" xfId="0" applyFont="1" applyBorder="1" applyAlignment="1" applyProtection="1">
      <alignment horizontal="center"/>
      <protection hidden="1"/>
    </xf>
    <xf numFmtId="0" fontId="75" fillId="17" borderId="30" xfId="0" applyFont="1" applyFill="1" applyBorder="1" applyAlignment="1" applyProtection="1">
      <alignment horizontal="center" vertical="center" wrapText="1"/>
      <protection hidden="1"/>
    </xf>
    <xf numFmtId="0" fontId="80" fillId="17" borderId="23" xfId="0" applyFont="1" applyFill="1" applyBorder="1" applyAlignment="1" applyProtection="1">
      <alignment horizontal="center" vertical="center" wrapText="1"/>
      <protection hidden="1"/>
    </xf>
    <xf numFmtId="0" fontId="106" fillId="19" borderId="1" xfId="0" applyFont="1" applyFill="1" applyBorder="1" applyAlignment="1" applyProtection="1">
      <alignment horizontal="center" vertical="center" wrapText="1"/>
      <protection hidden="1"/>
    </xf>
    <xf numFmtId="0" fontId="30" fillId="4" borderId="11" xfId="0" applyFont="1" applyFill="1" applyBorder="1" applyAlignment="1">
      <alignment vertical="center"/>
    </xf>
    <xf numFmtId="0" fontId="30" fillId="4" borderId="6" xfId="0" applyFont="1" applyFill="1" applyBorder="1" applyAlignment="1">
      <alignment vertical="center"/>
    </xf>
    <xf numFmtId="0" fontId="30" fillId="4" borderId="3" xfId="0" applyFont="1" applyFill="1" applyBorder="1" applyAlignment="1">
      <alignment vertical="center"/>
    </xf>
    <xf numFmtId="0" fontId="106" fillId="19" borderId="5" xfId="0" applyFont="1" applyFill="1" applyBorder="1" applyAlignment="1" applyProtection="1">
      <alignment horizontal="center" vertical="center" wrapText="1"/>
      <protection hidden="1"/>
    </xf>
    <xf numFmtId="0" fontId="75" fillId="17" borderId="23" xfId="0" applyFont="1" applyFill="1" applyBorder="1" applyAlignment="1" applyProtection="1">
      <alignment horizontal="center" wrapText="1"/>
      <protection hidden="1"/>
    </xf>
    <xf numFmtId="0" fontId="67" fillId="0" borderId="0" xfId="0" applyFont="1" applyProtection="1">
      <protection hidden="1"/>
    </xf>
    <xf numFmtId="0" fontId="67" fillId="16" borderId="0" xfId="0" applyFont="1" applyFill="1" applyProtection="1">
      <protection hidden="1"/>
    </xf>
    <xf numFmtId="0" fontId="68" fillId="0" borderId="0" xfId="0" applyFont="1" applyProtection="1">
      <protection hidden="1"/>
    </xf>
    <xf numFmtId="0" fontId="74" fillId="19" borderId="27" xfId="0" applyFont="1" applyFill="1" applyBorder="1" applyAlignment="1" applyProtection="1">
      <alignment horizontal="center" vertical="center" wrapText="1"/>
      <protection hidden="1"/>
    </xf>
    <xf numFmtId="0" fontId="67" fillId="0" borderId="0" xfId="0" applyFont="1" applyAlignment="1" applyProtection="1">
      <alignment horizontal="left" vertical="center"/>
      <protection hidden="1"/>
    </xf>
    <xf numFmtId="0" fontId="68" fillId="0" borderId="0" xfId="0" applyFont="1" applyAlignment="1" applyProtection="1">
      <alignment horizontal="left" vertical="top"/>
      <protection hidden="1"/>
    </xf>
    <xf numFmtId="2" fontId="11" fillId="0" borderId="0" xfId="0" applyNumberFormat="1" applyFont="1" applyProtection="1">
      <protection hidden="1"/>
    </xf>
    <xf numFmtId="0" fontId="58" fillId="23" borderId="0" xfId="0" applyFont="1" applyFill="1" applyAlignment="1" applyProtection="1">
      <alignment horizontal="center" vertical="center"/>
      <protection hidden="1"/>
    </xf>
    <xf numFmtId="0" fontId="18" fillId="23" borderId="0" xfId="0" applyFont="1" applyFill="1" applyAlignment="1" applyProtection="1">
      <alignment horizontal="center" vertical="center"/>
      <protection hidden="1"/>
    </xf>
    <xf numFmtId="0" fontId="57" fillId="0" borderId="0" xfId="0" applyFont="1" applyAlignment="1" applyProtection="1">
      <alignment horizontal="center" vertical="center"/>
      <protection hidden="1"/>
    </xf>
    <xf numFmtId="0" fontId="107" fillId="0" borderId="0" xfId="0" applyFont="1" applyAlignment="1" applyProtection="1">
      <alignment horizontal="center" vertical="center"/>
      <protection hidden="1"/>
    </xf>
    <xf numFmtId="0" fontId="72" fillId="24" borderId="0" xfId="0" applyFont="1" applyFill="1" applyAlignment="1" applyProtection="1">
      <alignment horizontal="center" vertical="center"/>
      <protection hidden="1"/>
    </xf>
    <xf numFmtId="0" fontId="18" fillId="24" borderId="0" xfId="0" applyFont="1" applyFill="1" applyAlignment="1" applyProtection="1">
      <alignment horizontal="center" vertical="center"/>
      <protection hidden="1"/>
    </xf>
    <xf numFmtId="1" fontId="69" fillId="3" borderId="31" xfId="0" applyNumberFormat="1" applyFont="1" applyFill="1" applyBorder="1" applyAlignment="1" applyProtection="1">
      <alignment horizontal="center" vertical="center" wrapText="1"/>
      <protection locked="0"/>
    </xf>
    <xf numFmtId="1" fontId="83" fillId="0" borderId="31" xfId="0" applyNumberFormat="1" applyFont="1" applyBorder="1" applyAlignment="1" applyProtection="1">
      <alignment horizontal="center" vertical="center" wrapText="1"/>
      <protection locked="0"/>
    </xf>
    <xf numFmtId="0" fontId="18" fillId="16" borderId="2" xfId="0" applyFont="1" applyFill="1" applyBorder="1" applyAlignment="1" applyProtection="1">
      <alignment vertical="center"/>
      <protection hidden="1"/>
    </xf>
    <xf numFmtId="1" fontId="83" fillId="0" borderId="0" xfId="0" applyNumberFormat="1" applyFont="1" applyAlignment="1" applyProtection="1">
      <alignment horizontal="center" vertical="center" wrapText="1"/>
      <protection locked="0"/>
    </xf>
    <xf numFmtId="1" fontId="105" fillId="3" borderId="31" xfId="0" applyNumberFormat="1" applyFont="1" applyFill="1" applyBorder="1" applyAlignment="1" applyProtection="1">
      <alignment horizontal="center" vertical="center" wrapText="1"/>
      <protection hidden="1"/>
    </xf>
    <xf numFmtId="1" fontId="88" fillId="3" borderId="31" xfId="0" applyNumberFormat="1" applyFont="1" applyFill="1" applyBorder="1" applyAlignment="1" applyProtection="1">
      <alignment horizontal="center" vertical="center" wrapText="1"/>
      <protection hidden="1"/>
    </xf>
    <xf numFmtId="14" fontId="19" fillId="23" borderId="2" xfId="0" applyNumberFormat="1" applyFont="1" applyFill="1" applyBorder="1" applyAlignment="1" applyProtection="1">
      <alignment horizontal="right" vertical="center"/>
      <protection hidden="1"/>
    </xf>
    <xf numFmtId="14" fontId="19" fillId="24" borderId="2" xfId="0" applyNumberFormat="1" applyFont="1" applyFill="1" applyBorder="1" applyAlignment="1" applyProtection="1">
      <alignment horizontal="right" vertical="center"/>
      <protection hidden="1"/>
    </xf>
    <xf numFmtId="0" fontId="11" fillId="0" borderId="1" xfId="0" applyFont="1" applyFill="1" applyBorder="1" applyAlignment="1" applyProtection="1">
      <alignment horizontal="center" vertical="center"/>
      <protection locked="0"/>
    </xf>
    <xf numFmtId="0" fontId="11" fillId="0" borderId="0" xfId="0" applyFont="1" applyAlignment="1" applyProtection="1">
      <alignment horizontal="center" vertical="center"/>
      <protection hidden="1"/>
    </xf>
    <xf numFmtId="0" fontId="122" fillId="0" borderId="0" xfId="0" applyFont="1"/>
    <xf numFmtId="0" fontId="122" fillId="0" borderId="0" xfId="0" applyFont="1" applyAlignment="1">
      <alignment vertical="center"/>
    </xf>
    <xf numFmtId="0" fontId="125" fillId="0" borderId="0" xfId="0" applyFont="1" applyAlignment="1">
      <alignment vertical="center"/>
    </xf>
    <xf numFmtId="0" fontId="122" fillId="10" borderId="0" xfId="0" applyFont="1" applyFill="1"/>
    <xf numFmtId="0" fontId="130" fillId="0" borderId="0" xfId="0" applyFont="1"/>
    <xf numFmtId="0" fontId="138" fillId="0" borderId="0" xfId="0" applyFont="1" applyAlignment="1">
      <alignment vertical="center"/>
    </xf>
    <xf numFmtId="0" fontId="125" fillId="0" borderId="0" xfId="0" applyFont="1" applyAlignment="1">
      <alignment horizontal="center" vertical="center"/>
    </xf>
    <xf numFmtId="0" fontId="125" fillId="0" borderId="0" xfId="0" applyFont="1"/>
    <xf numFmtId="0" fontId="126" fillId="0" borderId="0" xfId="0" applyFont="1" applyAlignment="1">
      <alignment horizontal="center" vertical="center"/>
    </xf>
    <xf numFmtId="0" fontId="126" fillId="0" borderId="0" xfId="0" applyFont="1"/>
    <xf numFmtId="0" fontId="140" fillId="0" borderId="0" xfId="0" applyFont="1" applyAlignment="1">
      <alignment horizontal="center" vertical="center"/>
    </xf>
    <xf numFmtId="0" fontId="140" fillId="0" borderId="0" xfId="0" applyFont="1"/>
    <xf numFmtId="1" fontId="98" fillId="0" borderId="0" xfId="0" applyNumberFormat="1" applyFont="1" applyProtection="1">
      <protection hidden="1"/>
    </xf>
    <xf numFmtId="0" fontId="11" fillId="0" borderId="0" xfId="0" applyFont="1" applyAlignment="1" applyProtection="1">
      <alignment horizontal="center" vertical="center"/>
      <protection hidden="1"/>
    </xf>
    <xf numFmtId="0" fontId="98" fillId="0" borderId="1" xfId="0" applyFont="1" applyFill="1" applyBorder="1" applyAlignment="1" applyProtection="1">
      <alignment horizontal="center" vertical="center"/>
      <protection locked="0"/>
    </xf>
    <xf numFmtId="0" fontId="95" fillId="0" borderId="1" xfId="5" applyNumberFormat="1" applyFont="1" applyFill="1" applyBorder="1" applyAlignment="1" applyProtection="1">
      <alignment horizontal="left" vertical="center"/>
      <protection locked="0"/>
    </xf>
    <xf numFmtId="0" fontId="95" fillId="0" borderId="1" xfId="5" applyNumberFormat="1" applyFont="1" applyFill="1" applyBorder="1" applyAlignment="1" applyProtection="1">
      <alignment horizontal="center" vertical="center"/>
      <protection locked="0"/>
    </xf>
    <xf numFmtId="0" fontId="142" fillId="0" borderId="0" xfId="0" applyFont="1"/>
    <xf numFmtId="1" fontId="142" fillId="0" borderId="0" xfId="0" applyNumberFormat="1" applyFont="1" applyAlignment="1"/>
    <xf numFmtId="170" fontId="141" fillId="17" borderId="70" xfId="0" applyNumberFormat="1" applyFont="1" applyFill="1" applyBorder="1" applyAlignment="1">
      <alignment horizontal="center" vertical="center"/>
    </xf>
    <xf numFmtId="0" fontId="76" fillId="0" borderId="0" xfId="0" applyFont="1" applyAlignment="1">
      <alignment horizontal="center" vertical="center"/>
    </xf>
    <xf numFmtId="0" fontId="143" fillId="2" borderId="0" xfId="0" applyFont="1" applyFill="1"/>
    <xf numFmtId="0" fontId="144" fillId="0" borderId="0" xfId="0" applyFont="1"/>
    <xf numFmtId="0" fontId="30" fillId="5" borderId="0" xfId="0" applyFont="1" applyFill="1" applyBorder="1" applyAlignment="1">
      <alignment horizontal="center" vertical="center"/>
    </xf>
    <xf numFmtId="0" fontId="40" fillId="0" borderId="0" xfId="0" applyFont="1" applyBorder="1" applyAlignment="1" applyProtection="1">
      <alignment horizontal="center" vertical="center"/>
      <protection locked="0"/>
    </xf>
    <xf numFmtId="0" fontId="35" fillId="5" borderId="0" xfId="0" applyFont="1" applyFill="1" applyBorder="1" applyAlignment="1">
      <alignment horizontal="center" vertical="center"/>
    </xf>
    <xf numFmtId="171" fontId="109" fillId="0" borderId="1" xfId="0" applyNumberFormat="1" applyFont="1" applyBorder="1" applyAlignment="1">
      <alignment horizontal="center" vertical="center"/>
    </xf>
    <xf numFmtId="167" fontId="35" fillId="0" borderId="1" xfId="0" applyNumberFormat="1" applyFont="1" applyBorder="1" applyAlignment="1">
      <alignment horizontal="center" vertical="center"/>
    </xf>
    <xf numFmtId="1" fontId="35" fillId="0" borderId="1" xfId="0" applyNumberFormat="1" applyFont="1" applyBorder="1" applyAlignment="1">
      <alignment horizontal="center" vertical="center"/>
    </xf>
    <xf numFmtId="0" fontId="145" fillId="0" borderId="0" xfId="0" applyFont="1"/>
    <xf numFmtId="0" fontId="139" fillId="27" borderId="71" xfId="0" applyFont="1" applyFill="1" applyBorder="1" applyAlignment="1">
      <alignment vertical="center"/>
    </xf>
    <xf numFmtId="1" fontId="125" fillId="0" borderId="0" xfId="0" applyNumberFormat="1" applyFont="1"/>
    <xf numFmtId="169" fontId="125" fillId="0" borderId="0" xfId="0" applyNumberFormat="1" applyFont="1"/>
    <xf numFmtId="0" fontId="149" fillId="10" borderId="0" xfId="0" applyFont="1" applyFill="1" applyAlignment="1">
      <alignment shrinkToFit="1"/>
    </xf>
    <xf numFmtId="0" fontId="122" fillId="0" borderId="0" xfId="0" applyFont="1" applyAlignment="1">
      <alignment horizontal="center" vertical="center"/>
    </xf>
    <xf numFmtId="0" fontId="148" fillId="10" borderId="0" xfId="0" applyFont="1" applyFill="1" applyBorder="1" applyAlignment="1">
      <alignment vertical="center"/>
    </xf>
    <xf numFmtId="0" fontId="150" fillId="27" borderId="70" xfId="0" applyFont="1" applyFill="1" applyBorder="1" applyAlignment="1">
      <alignment vertical="center"/>
    </xf>
    <xf numFmtId="0" fontId="125" fillId="27" borderId="0" xfId="0" applyFont="1" applyFill="1"/>
    <xf numFmtId="0" fontId="126" fillId="27" borderId="0" xfId="0" applyFont="1" applyFill="1"/>
    <xf numFmtId="0" fontId="140" fillId="27" borderId="0" xfId="0" applyFont="1" applyFill="1"/>
    <xf numFmtId="0" fontId="122" fillId="0" borderId="0" xfId="0" applyFont="1" applyBorder="1"/>
    <xf numFmtId="0" fontId="122" fillId="10" borderId="74" xfId="0" applyFont="1" applyFill="1" applyBorder="1"/>
    <xf numFmtId="2" fontId="133" fillId="27" borderId="75" xfId="0" applyNumberFormat="1" applyFont="1" applyFill="1" applyBorder="1" applyAlignment="1">
      <alignment horizontal="center" vertical="center"/>
    </xf>
    <xf numFmtId="2" fontId="129" fillId="27" borderId="76" xfId="0" applyNumberFormat="1" applyFont="1" applyFill="1" applyBorder="1" applyAlignment="1">
      <alignment horizontal="center" vertical="center"/>
    </xf>
    <xf numFmtId="0" fontId="134" fillId="27" borderId="75" xfId="0" applyFont="1" applyFill="1" applyBorder="1" applyAlignment="1">
      <alignment horizontal="center" vertical="center"/>
    </xf>
    <xf numFmtId="0" fontId="136" fillId="19" borderId="75" xfId="0" applyFont="1" applyFill="1" applyBorder="1" applyAlignment="1">
      <alignment horizontal="center" vertical="center"/>
    </xf>
    <xf numFmtId="2" fontId="124" fillId="27" borderId="76" xfId="0" applyNumberFormat="1" applyFont="1" applyFill="1" applyBorder="1" applyAlignment="1">
      <alignment horizontal="center" vertical="center"/>
    </xf>
    <xf numFmtId="2" fontId="137" fillId="19" borderId="76" xfId="0" applyNumberFormat="1" applyFont="1" applyFill="1" applyBorder="1" applyAlignment="1">
      <alignment horizontal="center" vertical="center"/>
    </xf>
    <xf numFmtId="0" fontId="54" fillId="22" borderId="4" xfId="0" applyFont="1" applyFill="1" applyBorder="1" applyAlignment="1" applyProtection="1">
      <alignment horizontal="center" vertical="center" shrinkToFit="1"/>
      <protection hidden="1"/>
    </xf>
    <xf numFmtId="0" fontId="54" fillId="7" borderId="10" xfId="0" applyFont="1" applyFill="1" applyBorder="1" applyAlignment="1" applyProtection="1">
      <alignment horizontal="center" vertical="center" shrinkToFit="1"/>
      <protection hidden="1"/>
    </xf>
    <xf numFmtId="165" fontId="11" fillId="13" borderId="11" xfId="0" applyNumberFormat="1" applyFont="1" applyFill="1" applyBorder="1" applyAlignment="1" applyProtection="1">
      <alignment horizontal="center" vertical="center"/>
      <protection hidden="1"/>
    </xf>
    <xf numFmtId="165" fontId="11" fillId="13" borderId="3" xfId="0" applyNumberFormat="1" applyFont="1" applyFill="1" applyBorder="1" applyAlignment="1" applyProtection="1">
      <alignment horizontal="center" vertical="center"/>
      <protection hidden="1"/>
    </xf>
    <xf numFmtId="165" fontId="11" fillId="7" borderId="11" xfId="0" applyNumberFormat="1" applyFont="1" applyFill="1" applyBorder="1" applyAlignment="1" applyProtection="1">
      <alignment horizontal="center" vertical="center"/>
      <protection hidden="1"/>
    </xf>
    <xf numFmtId="165" fontId="11" fillId="7" borderId="6" xfId="0" applyNumberFormat="1" applyFont="1" applyFill="1" applyBorder="1" applyAlignment="1" applyProtection="1">
      <alignment horizontal="center" vertical="center"/>
      <protection hidden="1"/>
    </xf>
    <xf numFmtId="0" fontId="54" fillId="13" borderId="1" xfId="0" applyFont="1" applyFill="1" applyBorder="1" applyAlignment="1" applyProtection="1">
      <alignment horizontal="center" vertical="center" shrinkToFit="1"/>
      <protection hidden="1"/>
    </xf>
    <xf numFmtId="0" fontId="54" fillId="7" borderId="1" xfId="0" applyFont="1" applyFill="1" applyBorder="1" applyAlignment="1" applyProtection="1">
      <alignment horizontal="center" vertical="center" shrinkToFit="1"/>
      <protection hidden="1"/>
    </xf>
    <xf numFmtId="0" fontId="14" fillId="10" borderId="0" xfId="0" applyFont="1" applyFill="1" applyAlignment="1" applyProtection="1">
      <protection hidden="1"/>
    </xf>
    <xf numFmtId="0" fontId="16" fillId="0" borderId="0" xfId="0" applyFont="1" applyAlignment="1" applyProtection="1">
      <alignment horizontal="center" vertical="center"/>
      <protection hidden="1"/>
    </xf>
    <xf numFmtId="0" fontId="87" fillId="0" borderId="0" xfId="1" applyFont="1" applyAlignment="1" applyProtection="1">
      <alignment vertical="top" wrapText="1"/>
      <protection hidden="1"/>
    </xf>
    <xf numFmtId="0" fontId="154" fillId="0" borderId="0" xfId="1" applyFont="1" applyAlignment="1" applyProtection="1">
      <alignment vertical="center"/>
      <protection hidden="1"/>
    </xf>
    <xf numFmtId="0" fontId="152" fillId="0" borderId="0" xfId="1" applyFont="1" applyAlignment="1" applyProtection="1">
      <alignment vertical="top" wrapText="1"/>
      <protection hidden="1"/>
    </xf>
    <xf numFmtId="0" fontId="155" fillId="0" borderId="0" xfId="1" applyFont="1" applyAlignment="1" applyProtection="1">
      <alignment horizontal="center" vertical="center"/>
      <protection hidden="1"/>
    </xf>
    <xf numFmtId="14" fontId="21" fillId="17" borderId="6" xfId="0" applyNumberFormat="1" applyFont="1" applyFill="1" applyBorder="1" applyAlignment="1" applyProtection="1">
      <alignment vertical="center"/>
      <protection hidden="1"/>
    </xf>
    <xf numFmtId="0" fontId="21" fillId="17" borderId="6" xfId="0" applyFont="1" applyFill="1" applyBorder="1" applyAlignment="1" applyProtection="1">
      <alignment vertical="center"/>
      <protection hidden="1"/>
    </xf>
    <xf numFmtId="0" fontId="21" fillId="10" borderId="0" xfId="0" applyFont="1" applyFill="1" applyAlignment="1" applyProtection="1">
      <alignment horizontal="center" vertical="center" textRotation="90"/>
      <protection hidden="1"/>
    </xf>
    <xf numFmtId="0" fontId="63" fillId="31" borderId="0" xfId="0" applyFont="1" applyFill="1" applyAlignment="1">
      <alignment vertical="center"/>
    </xf>
    <xf numFmtId="0" fontId="63" fillId="31" borderId="7" xfId="0" applyFont="1" applyFill="1" applyBorder="1" applyAlignment="1">
      <alignment vertical="center"/>
    </xf>
    <xf numFmtId="0" fontId="87" fillId="32" borderId="0" xfId="1" applyFont="1" applyFill="1" applyAlignment="1" applyProtection="1">
      <alignment vertical="center"/>
      <protection hidden="1"/>
    </xf>
    <xf numFmtId="0" fontId="87" fillId="32" borderId="3" xfId="1" applyFont="1" applyFill="1" applyBorder="1" applyAlignment="1" applyProtection="1">
      <alignment vertical="center"/>
      <protection hidden="1"/>
    </xf>
    <xf numFmtId="0" fontId="87" fillId="32" borderId="1" xfId="1" applyFont="1" applyFill="1" applyBorder="1" applyAlignment="1" applyProtection="1">
      <alignment vertical="center"/>
      <protection hidden="1"/>
    </xf>
    <xf numFmtId="0" fontId="87" fillId="32" borderId="11" xfId="1" applyFont="1" applyFill="1" applyBorder="1" applyAlignment="1" applyProtection="1">
      <alignment vertical="center"/>
      <protection hidden="1"/>
    </xf>
    <xf numFmtId="0" fontId="63" fillId="0" borderId="14" xfId="0" applyFont="1" applyBorder="1" applyAlignment="1">
      <alignment vertical="center" wrapText="1"/>
    </xf>
    <xf numFmtId="0" fontId="63" fillId="0" borderId="0" xfId="0" applyFont="1" applyAlignment="1">
      <alignment vertical="center"/>
    </xf>
    <xf numFmtId="0" fontId="63" fillId="0" borderId="7" xfId="0" applyFont="1" applyBorder="1" applyAlignment="1">
      <alignment vertical="center"/>
    </xf>
    <xf numFmtId="0" fontId="63" fillId="0" borderId="0" xfId="0" applyFont="1" applyAlignment="1">
      <alignment horizontal="center" vertical="center"/>
    </xf>
    <xf numFmtId="0" fontId="5" fillId="0" borderId="0" xfId="0" applyFont="1" applyAlignment="1">
      <alignment horizontal="center" vertical="center"/>
    </xf>
    <xf numFmtId="0" fontId="4" fillId="0" borderId="0" xfId="0" applyFont="1" applyAlignment="1">
      <alignment vertical="center"/>
    </xf>
    <xf numFmtId="0" fontId="6" fillId="3" borderId="1" xfId="0" applyFont="1" applyFill="1" applyBorder="1" applyAlignment="1">
      <alignment horizontal="center" vertical="center"/>
    </xf>
    <xf numFmtId="0" fontId="158" fillId="10" borderId="3" xfId="0" applyFont="1" applyFill="1" applyBorder="1" applyAlignment="1" applyProtection="1">
      <alignment horizontal="center" vertical="center" textRotation="90" wrapText="1"/>
      <protection hidden="1"/>
    </xf>
    <xf numFmtId="0" fontId="158" fillId="10" borderId="1" xfId="0" applyFont="1" applyFill="1" applyBorder="1" applyAlignment="1" applyProtection="1">
      <alignment horizontal="center" vertical="center" textRotation="90" wrapText="1"/>
      <protection hidden="1"/>
    </xf>
    <xf numFmtId="0" fontId="6" fillId="10" borderId="1" xfId="0" applyFont="1" applyFill="1" applyBorder="1" applyAlignment="1" applyProtection="1">
      <alignment horizontal="center" vertical="center" textRotation="90" wrapText="1"/>
      <protection hidden="1"/>
    </xf>
    <xf numFmtId="0" fontId="4" fillId="0" borderId="1" xfId="0" applyFont="1" applyBorder="1" applyAlignment="1">
      <alignment vertical="center" textRotation="90"/>
    </xf>
    <xf numFmtId="0" fontId="158" fillId="0" borderId="3" xfId="0" applyFont="1" applyBorder="1" applyAlignment="1" applyProtection="1">
      <alignment horizontal="center" vertical="center" textRotation="90" wrapText="1"/>
      <protection hidden="1"/>
    </xf>
    <xf numFmtId="0" fontId="158" fillId="0" borderId="1" xfId="0" applyFont="1" applyBorder="1" applyAlignment="1" applyProtection="1">
      <alignment horizontal="center" vertical="center" textRotation="90" wrapText="1"/>
      <protection hidden="1"/>
    </xf>
    <xf numFmtId="0" fontId="6" fillId="0" borderId="1" xfId="0" applyFont="1" applyBorder="1" applyAlignment="1" applyProtection="1">
      <alignment horizontal="center" vertical="center" textRotation="90" wrapText="1"/>
      <protection hidden="1"/>
    </xf>
    <xf numFmtId="0" fontId="4" fillId="0" borderId="0" xfId="0" applyFont="1" applyAlignment="1" applyProtection="1">
      <alignment vertical="center"/>
      <protection hidden="1"/>
    </xf>
    <xf numFmtId="0" fontId="63" fillId="0" borderId="2" xfId="0" applyFont="1" applyBorder="1" applyAlignment="1">
      <alignment vertical="center"/>
    </xf>
    <xf numFmtId="0" fontId="157" fillId="0" borderId="3" xfId="0" applyFont="1" applyBorder="1" applyAlignment="1">
      <alignment horizontal="center" vertical="center"/>
    </xf>
    <xf numFmtId="0" fontId="157" fillId="0" borderId="1" xfId="0" applyFont="1" applyBorder="1" applyAlignment="1">
      <alignment horizontal="center" vertical="center"/>
    </xf>
    <xf numFmtId="0" fontId="55" fillId="3" borderId="1" xfId="0" applyFont="1" applyFill="1" applyBorder="1" applyAlignment="1">
      <alignment horizontal="center" vertical="center"/>
    </xf>
    <xf numFmtId="0" fontId="55" fillId="3" borderId="1" xfId="0" applyFont="1" applyFill="1" applyBorder="1" applyAlignment="1">
      <alignment horizontal="center" vertical="center" wrapText="1"/>
    </xf>
    <xf numFmtId="0" fontId="55" fillId="3" borderId="11" xfId="0" applyFont="1" applyFill="1" applyBorder="1" applyAlignment="1">
      <alignment horizontal="center" vertical="center" wrapText="1"/>
    </xf>
    <xf numFmtId="0" fontId="104" fillId="0" borderId="1" xfId="0" applyFont="1" applyBorder="1" applyAlignment="1">
      <alignment vertical="center" textRotation="90"/>
    </xf>
    <xf numFmtId="0" fontId="55" fillId="3" borderId="3" xfId="0" applyFont="1" applyFill="1" applyBorder="1" applyAlignment="1">
      <alignment horizontal="center" vertical="center" wrapText="1"/>
    </xf>
    <xf numFmtId="0" fontId="11" fillId="0" borderId="1" xfId="0" applyFont="1" applyBorder="1" applyAlignment="1">
      <alignment horizontal="center" vertical="center"/>
    </xf>
    <xf numFmtId="0" fontId="11" fillId="0" borderId="1" xfId="0" applyFont="1" applyBorder="1" applyAlignment="1">
      <alignment horizontal="left" vertical="center"/>
    </xf>
    <xf numFmtId="0" fontId="11" fillId="0" borderId="4" xfId="0" applyFont="1" applyBorder="1" applyAlignment="1">
      <alignment horizontal="center" vertical="center"/>
    </xf>
    <xf numFmtId="0" fontId="11" fillId="0" borderId="78" xfId="0" applyFont="1" applyBorder="1" applyAlignment="1">
      <alignment horizontal="center" vertical="center"/>
    </xf>
    <xf numFmtId="0" fontId="11" fillId="0" borderId="3" xfId="0" applyFont="1" applyBorder="1" applyAlignment="1">
      <alignment horizontal="center" vertical="center"/>
    </xf>
    <xf numFmtId="0" fontId="11" fillId="0" borderId="11" xfId="0" applyFont="1" applyBorder="1" applyAlignment="1">
      <alignment horizontal="center" vertical="center"/>
    </xf>
    <xf numFmtId="0" fontId="11" fillId="0" borderId="77" xfId="0" applyFont="1" applyBorder="1" applyAlignment="1">
      <alignment horizontal="center" vertical="center"/>
    </xf>
    <xf numFmtId="0" fontId="11" fillId="34" borderId="1" xfId="0" applyFont="1" applyFill="1" applyBorder="1" applyAlignment="1">
      <alignment horizontal="center" vertical="center"/>
    </xf>
    <xf numFmtId="0" fontId="11" fillId="34" borderId="1" xfId="0" applyFont="1" applyFill="1" applyBorder="1" applyAlignment="1">
      <alignment horizontal="left" vertical="center"/>
    </xf>
    <xf numFmtId="0" fontId="11" fillId="34" borderId="3" xfId="0" applyFont="1" applyFill="1" applyBorder="1" applyAlignment="1">
      <alignment horizontal="center" vertical="center"/>
    </xf>
    <xf numFmtId="0" fontId="11" fillId="34" borderId="78" xfId="0" applyFont="1" applyFill="1" applyBorder="1" applyAlignment="1">
      <alignment horizontal="center" vertical="center"/>
    </xf>
    <xf numFmtId="0" fontId="11" fillId="34" borderId="11" xfId="0" applyFont="1" applyFill="1" applyBorder="1" applyAlignment="1">
      <alignment horizontal="center" vertical="center"/>
    </xf>
    <xf numFmtId="0" fontId="11" fillId="34" borderId="77" xfId="0" applyFont="1" applyFill="1" applyBorder="1" applyAlignment="1">
      <alignment horizontal="center" vertical="center"/>
    </xf>
    <xf numFmtId="0" fontId="5" fillId="16" borderId="1" xfId="0" applyFont="1" applyFill="1" applyBorder="1" applyAlignment="1">
      <alignment vertical="center" wrapText="1"/>
    </xf>
    <xf numFmtId="0" fontId="104" fillId="0" borderId="1" xfId="0" applyFont="1" applyBorder="1" applyAlignment="1" applyProtection="1">
      <alignment vertical="center"/>
      <protection hidden="1"/>
    </xf>
    <xf numFmtId="0" fontId="5" fillId="0" borderId="1" xfId="0" applyFont="1" applyBorder="1" applyAlignment="1" applyProtection="1">
      <alignment horizontal="left" vertical="center"/>
      <protection hidden="1"/>
    </xf>
    <xf numFmtId="0" fontId="5" fillId="0" borderId="1" xfId="0" applyFont="1" applyBorder="1" applyAlignment="1">
      <alignment horizontal="center" vertical="center"/>
    </xf>
    <xf numFmtId="0" fontId="160" fillId="10" borderId="1" xfId="0" applyFont="1" applyFill="1" applyBorder="1" applyAlignment="1" applyProtection="1">
      <alignment vertical="center"/>
      <protection hidden="1"/>
    </xf>
    <xf numFmtId="0" fontId="160" fillId="10" borderId="1" xfId="0" applyFont="1" applyFill="1" applyBorder="1" applyAlignment="1" applyProtection="1">
      <alignment vertical="center" wrapText="1"/>
      <protection hidden="1"/>
    </xf>
    <xf numFmtId="0" fontId="159" fillId="10" borderId="1" xfId="0" applyFont="1" applyFill="1" applyBorder="1" applyAlignment="1" applyProtection="1">
      <alignment vertical="center"/>
      <protection hidden="1"/>
    </xf>
    <xf numFmtId="0" fontId="104" fillId="34" borderId="1" xfId="0" applyFont="1" applyFill="1" applyBorder="1" applyAlignment="1" applyProtection="1">
      <alignment vertical="center"/>
      <protection hidden="1"/>
    </xf>
    <xf numFmtId="0" fontId="5" fillId="34" borderId="1" xfId="0" applyFont="1" applyFill="1" applyBorder="1" applyAlignment="1" applyProtection="1">
      <alignment horizontal="left" vertical="center"/>
      <protection hidden="1"/>
    </xf>
    <xf numFmtId="0" fontId="5" fillId="34" borderId="1" xfId="0" applyFont="1" applyFill="1" applyBorder="1" applyAlignment="1">
      <alignment horizontal="center" vertical="center"/>
    </xf>
    <xf numFmtId="0" fontId="55" fillId="12" borderId="1" xfId="0" applyFont="1" applyFill="1" applyBorder="1" applyAlignment="1" applyProtection="1">
      <alignment horizontal="center" vertical="center" wrapText="1"/>
      <protection locked="0"/>
    </xf>
    <xf numFmtId="1" fontId="19" fillId="0" borderId="11" xfId="0" applyNumberFormat="1" applyFont="1" applyFill="1" applyBorder="1" applyAlignment="1" applyProtection="1">
      <alignment horizontal="center" vertical="center"/>
      <protection locked="0"/>
    </xf>
    <xf numFmtId="0" fontId="147" fillId="17" borderId="0" xfId="0" applyFont="1" applyFill="1" applyAlignment="1">
      <alignment horizontal="center" vertical="center"/>
    </xf>
    <xf numFmtId="0" fontId="161" fillId="17" borderId="0" xfId="0" applyFont="1" applyFill="1" applyBorder="1" applyAlignment="1">
      <alignment vertical="center"/>
    </xf>
    <xf numFmtId="0" fontId="162" fillId="10" borderId="0" xfId="0" applyFont="1" applyFill="1" applyBorder="1" applyAlignment="1">
      <alignment vertical="center" shrinkToFit="1"/>
    </xf>
    <xf numFmtId="0" fontId="56" fillId="30" borderId="0" xfId="0" applyFont="1" applyFill="1" applyAlignment="1" applyProtection="1">
      <alignment wrapText="1"/>
      <protection hidden="1"/>
    </xf>
    <xf numFmtId="0" fontId="58" fillId="36" borderId="0" xfId="0" applyFont="1" applyFill="1" applyAlignment="1" applyProtection="1">
      <alignment vertical="center"/>
      <protection hidden="1"/>
    </xf>
    <xf numFmtId="0" fontId="81" fillId="30" borderId="0" xfId="0" applyFont="1" applyFill="1" applyAlignment="1" applyProtection="1">
      <alignment vertical="top"/>
      <protection hidden="1"/>
    </xf>
    <xf numFmtId="0" fontId="81" fillId="30" borderId="0" xfId="0" applyFont="1" applyFill="1" applyAlignment="1" applyProtection="1">
      <alignment vertical="center"/>
      <protection hidden="1"/>
    </xf>
    <xf numFmtId="0" fontId="81" fillId="30" borderId="0" xfId="0" applyFont="1" applyFill="1" applyAlignment="1" applyProtection="1">
      <alignment horizontal="left" vertical="center"/>
      <protection hidden="1"/>
    </xf>
    <xf numFmtId="0" fontId="18" fillId="30" borderId="0" xfId="0" applyFont="1" applyFill="1" applyAlignment="1" applyProtection="1">
      <alignment vertical="top"/>
      <protection hidden="1"/>
    </xf>
    <xf numFmtId="0" fontId="67" fillId="0" borderId="6" xfId="0" applyFont="1" applyFill="1" applyBorder="1" applyAlignment="1" applyProtection="1">
      <alignment horizontal="left" vertical="top"/>
      <protection hidden="1"/>
    </xf>
    <xf numFmtId="0" fontId="67" fillId="0" borderId="6" xfId="0" applyFont="1" applyFill="1" applyBorder="1" applyAlignment="1" applyProtection="1">
      <alignment vertical="top"/>
      <protection hidden="1"/>
    </xf>
    <xf numFmtId="0" fontId="18" fillId="3" borderId="0" xfId="0" applyFont="1" applyFill="1" applyAlignment="1" applyProtection="1">
      <alignment vertical="center"/>
      <protection hidden="1"/>
    </xf>
    <xf numFmtId="0" fontId="81" fillId="3" borderId="0" xfId="0" applyFont="1" applyFill="1" applyAlignment="1" applyProtection="1">
      <alignment vertical="center"/>
      <protection hidden="1"/>
    </xf>
    <xf numFmtId="0" fontId="81" fillId="3" borderId="0" xfId="0" applyFont="1" applyFill="1" applyAlignment="1" applyProtection="1">
      <alignment vertical="top"/>
      <protection hidden="1"/>
    </xf>
    <xf numFmtId="0" fontId="67" fillId="34" borderId="6" xfId="0" applyFont="1" applyFill="1" applyBorder="1" applyAlignment="1" applyProtection="1">
      <alignment horizontal="left" vertical="top"/>
      <protection hidden="1"/>
    </xf>
    <xf numFmtId="0" fontId="67" fillId="34" borderId="6" xfId="0" applyFont="1" applyFill="1" applyBorder="1" applyAlignment="1" applyProtection="1">
      <alignment vertical="top"/>
      <protection hidden="1"/>
    </xf>
    <xf numFmtId="0" fontId="72" fillId="24" borderId="0" xfId="0" applyFont="1" applyFill="1" applyAlignment="1" applyProtection="1">
      <alignment vertical="center"/>
      <protection hidden="1"/>
    </xf>
    <xf numFmtId="0" fontId="67" fillId="34" borderId="0" xfId="0" applyFont="1" applyFill="1" applyAlignment="1" applyProtection="1">
      <alignment horizontal="left" vertical="top"/>
      <protection hidden="1"/>
    </xf>
    <xf numFmtId="0" fontId="87" fillId="21" borderId="0" xfId="6" applyFont="1" applyFill="1" applyAlignment="1" applyProtection="1">
      <alignment horizontal="center" vertical="center"/>
      <protection hidden="1"/>
    </xf>
    <xf numFmtId="165" fontId="11" fillId="13" borderId="11" xfId="0" applyNumberFormat="1" applyFont="1" applyFill="1" applyBorder="1" applyAlignment="1" applyProtection="1">
      <alignment horizontal="center" vertical="center"/>
      <protection hidden="1"/>
    </xf>
    <xf numFmtId="165" fontId="11" fillId="13" borderId="3" xfId="0" applyNumberFormat="1" applyFont="1" applyFill="1" applyBorder="1" applyAlignment="1" applyProtection="1">
      <alignment horizontal="center" vertical="center"/>
      <protection hidden="1"/>
    </xf>
    <xf numFmtId="165" fontId="11" fillId="7" borderId="11" xfId="0" applyNumberFormat="1" applyFont="1" applyFill="1" applyBorder="1" applyAlignment="1" applyProtection="1">
      <alignment horizontal="center" vertical="center"/>
      <protection hidden="1"/>
    </xf>
    <xf numFmtId="165" fontId="11" fillId="7" borderId="6" xfId="0" applyNumberFormat="1" applyFont="1" applyFill="1" applyBorder="1" applyAlignment="1" applyProtection="1">
      <alignment horizontal="center" vertical="center"/>
      <protection hidden="1"/>
    </xf>
    <xf numFmtId="0" fontId="78" fillId="30" borderId="4" xfId="0" applyFont="1" applyFill="1" applyBorder="1" applyAlignment="1">
      <alignment vertical="center" wrapText="1"/>
    </xf>
    <xf numFmtId="0" fontId="78" fillId="30" borderId="12" xfId="0" applyFont="1" applyFill="1" applyBorder="1" applyAlignment="1">
      <alignment vertical="center" wrapText="1"/>
    </xf>
    <xf numFmtId="0" fontId="78" fillId="30" borderId="5" xfId="0" applyFont="1" applyFill="1" applyBorder="1" applyAlignment="1">
      <alignment vertical="center" wrapText="1"/>
    </xf>
    <xf numFmtId="0" fontId="5" fillId="0" borderId="0" xfId="0" applyFont="1"/>
    <xf numFmtId="2" fontId="164" fillId="3" borderId="31" xfId="0" applyNumberFormat="1" applyFont="1" applyFill="1" applyBorder="1" applyAlignment="1" applyProtection="1">
      <alignment horizontal="center" vertical="center" wrapText="1"/>
      <protection hidden="1"/>
    </xf>
    <xf numFmtId="165" fontId="83" fillId="0" borderId="31" xfId="0" applyNumberFormat="1" applyFont="1" applyBorder="1" applyAlignment="1" applyProtection="1">
      <alignment horizontal="center" vertical="center" wrapText="1"/>
      <protection hidden="1"/>
    </xf>
    <xf numFmtId="0" fontId="98" fillId="10" borderId="1" xfId="0" applyFont="1" applyFill="1" applyBorder="1" applyAlignment="1" applyProtection="1">
      <alignment horizontal="center" vertical="center"/>
      <protection locked="0"/>
    </xf>
    <xf numFmtId="0" fontId="95" fillId="10" borderId="1" xfId="5" applyNumberFormat="1" applyFont="1" applyFill="1" applyBorder="1" applyAlignment="1" applyProtection="1">
      <alignment horizontal="left" vertical="center"/>
      <protection locked="0"/>
    </xf>
    <xf numFmtId="0" fontId="95" fillId="10" borderId="1" xfId="5" applyNumberFormat="1" applyFont="1" applyFill="1" applyBorder="1" applyAlignment="1" applyProtection="1">
      <alignment horizontal="center" vertical="center"/>
      <protection locked="0"/>
    </xf>
    <xf numFmtId="0" fontId="5" fillId="0" borderId="0" xfId="0" applyFont="1" applyFill="1"/>
    <xf numFmtId="0" fontId="11" fillId="0" borderId="1" xfId="0" applyFont="1" applyFill="1" applyBorder="1" applyAlignment="1">
      <alignment horizontal="left" vertical="center"/>
    </xf>
    <xf numFmtId="0" fontId="59" fillId="9" borderId="2" xfId="0" applyFont="1" applyFill="1" applyBorder="1" applyAlignment="1" applyProtection="1">
      <alignment vertical="center"/>
      <protection hidden="1"/>
    </xf>
    <xf numFmtId="0" fontId="55" fillId="12" borderId="1" xfId="0" applyFont="1" applyFill="1" applyBorder="1" applyAlignment="1" applyProtection="1">
      <alignment horizontal="center" vertical="center" wrapText="1"/>
      <protection hidden="1"/>
    </xf>
    <xf numFmtId="0" fontId="78" fillId="0" borderId="0" xfId="0" applyFont="1" applyAlignment="1" applyProtection="1">
      <alignment horizontal="center" vertical="center"/>
      <protection hidden="1"/>
    </xf>
    <xf numFmtId="0" fontId="0" fillId="0" borderId="0" xfId="0" applyProtection="1">
      <protection hidden="1"/>
    </xf>
    <xf numFmtId="0" fontId="11" fillId="0" borderId="1" xfId="0" applyFont="1" applyFill="1" applyBorder="1" applyAlignment="1" applyProtection="1">
      <alignment horizontal="center" vertical="center"/>
      <protection hidden="1"/>
    </xf>
    <xf numFmtId="0" fontId="146" fillId="27" borderId="0" xfId="0" applyFont="1" applyFill="1" applyAlignment="1" applyProtection="1">
      <alignment horizontal="center" vertical="center"/>
      <protection hidden="1"/>
    </xf>
    <xf numFmtId="0" fontId="146" fillId="0" borderId="0" xfId="0" applyFont="1" applyFill="1" applyAlignment="1" applyProtection="1">
      <alignment horizontal="center" vertical="center"/>
      <protection hidden="1"/>
    </xf>
    <xf numFmtId="0" fontId="146" fillId="0" borderId="0" xfId="0" applyFont="1" applyAlignment="1" applyProtection="1">
      <alignment horizontal="center" vertical="center"/>
      <protection hidden="1"/>
    </xf>
    <xf numFmtId="0" fontId="165" fillId="0" borderId="0" xfId="0" applyFont="1" applyProtection="1">
      <protection hidden="1"/>
    </xf>
    <xf numFmtId="0" fontId="0" fillId="27" borderId="0" xfId="0" applyFill="1" applyProtection="1">
      <protection hidden="1"/>
    </xf>
    <xf numFmtId="0" fontId="169" fillId="0" borderId="0" xfId="0" applyFont="1" applyAlignment="1" applyProtection="1">
      <alignment vertical="center" wrapText="1"/>
      <protection hidden="1"/>
    </xf>
    <xf numFmtId="0" fontId="5" fillId="0" borderId="0" xfId="0" applyFont="1"/>
    <xf numFmtId="0" fontId="139" fillId="17" borderId="71" xfId="0" applyFont="1" applyFill="1" applyBorder="1" applyAlignment="1">
      <alignment vertical="center"/>
    </xf>
    <xf numFmtId="0" fontId="139" fillId="17" borderId="72" xfId="0" applyFont="1" applyFill="1" applyBorder="1" applyAlignment="1">
      <alignment vertical="center"/>
    </xf>
    <xf numFmtId="0" fontId="139" fillId="17" borderId="70" xfId="0" applyFont="1" applyFill="1" applyBorder="1" applyAlignment="1">
      <alignment horizontal="left" vertical="center"/>
    </xf>
    <xf numFmtId="0" fontId="141" fillId="17" borderId="71" xfId="0" applyFont="1" applyFill="1" applyBorder="1" applyAlignment="1">
      <alignment vertical="center"/>
    </xf>
    <xf numFmtId="0" fontId="141" fillId="17" borderId="72" xfId="0" applyFont="1" applyFill="1" applyBorder="1" applyAlignment="1">
      <alignment vertical="center"/>
    </xf>
    <xf numFmtId="0" fontId="141" fillId="17" borderId="70" xfId="0" applyFont="1" applyFill="1" applyBorder="1" applyAlignment="1">
      <alignment horizontal="left" vertical="center"/>
    </xf>
    <xf numFmtId="169" fontId="151" fillId="27" borderId="70" xfId="0" applyNumberFormat="1" applyFont="1" applyFill="1" applyBorder="1" applyAlignment="1">
      <alignment vertical="center" shrinkToFit="1"/>
    </xf>
    <xf numFmtId="170" fontId="151" fillId="27" borderId="70" xfId="0" applyNumberFormat="1" applyFont="1" applyFill="1" applyBorder="1" applyAlignment="1">
      <alignment vertical="center" shrinkToFit="1"/>
    </xf>
    <xf numFmtId="0" fontId="122" fillId="0" borderId="74" xfId="0" applyFont="1" applyBorder="1" applyAlignment="1">
      <alignment horizontal="center" vertical="center"/>
    </xf>
    <xf numFmtId="0" fontId="127" fillId="29" borderId="74" xfId="0" applyFont="1" applyFill="1" applyBorder="1" applyAlignment="1">
      <alignment horizontal="center" vertical="center" shrinkToFit="1"/>
    </xf>
    <xf numFmtId="0" fontId="128" fillId="27" borderId="74" xfId="0" applyFont="1" applyFill="1" applyBorder="1" applyAlignment="1">
      <alignment horizontal="center" vertical="center" shrinkToFit="1"/>
    </xf>
    <xf numFmtId="0" fontId="129" fillId="27" borderId="74" xfId="0" applyFont="1" applyFill="1" applyBorder="1" applyAlignment="1">
      <alignment horizontal="center" vertical="center" shrinkToFit="1"/>
    </xf>
    <xf numFmtId="0" fontId="132" fillId="27" borderId="74" xfId="0" applyFont="1" applyFill="1" applyBorder="1" applyAlignment="1">
      <alignment horizontal="center" vertical="center"/>
    </xf>
    <xf numFmtId="0" fontId="161" fillId="17" borderId="0" xfId="0" applyFont="1" applyFill="1" applyBorder="1" applyAlignment="1">
      <alignment horizontal="center" vertical="center"/>
    </xf>
    <xf numFmtId="0" fontId="162" fillId="10" borderId="0" xfId="0" applyFont="1" applyFill="1" applyBorder="1" applyAlignment="1">
      <alignment horizontal="center" vertical="center" shrinkToFit="1"/>
    </xf>
    <xf numFmtId="0" fontId="124" fillId="28" borderId="70" xfId="0" applyFont="1" applyFill="1" applyBorder="1" applyAlignment="1">
      <alignment horizontal="center" vertical="center" wrapText="1"/>
    </xf>
    <xf numFmtId="2" fontId="131" fillId="27" borderId="74" xfId="0" applyNumberFormat="1" applyFont="1" applyFill="1" applyBorder="1" applyAlignment="1">
      <alignment horizontal="center" vertical="center" shrinkToFit="1"/>
    </xf>
    <xf numFmtId="0" fontId="135" fillId="0" borderId="0" xfId="0" applyFont="1" applyAlignment="1">
      <alignment horizontal="center"/>
    </xf>
    <xf numFmtId="0" fontId="123" fillId="27" borderId="70" xfId="0" applyFont="1" applyFill="1" applyBorder="1" applyAlignment="1">
      <alignment horizontal="center" vertical="center" shrinkToFit="1"/>
    </xf>
    <xf numFmtId="0" fontId="129" fillId="27" borderId="70" xfId="0" applyFont="1" applyFill="1" applyBorder="1" applyAlignment="1">
      <alignment horizontal="center" vertical="center" shrinkToFit="1"/>
    </xf>
    <xf numFmtId="0" fontId="5" fillId="0" borderId="0" xfId="0" applyFont="1" applyAlignment="1">
      <alignment horizontal="left"/>
    </xf>
    <xf numFmtId="0" fontId="5" fillId="0" borderId="7" xfId="0" applyFont="1" applyBorder="1" applyAlignment="1">
      <alignment horizontal="left"/>
    </xf>
    <xf numFmtId="0" fontId="5" fillId="0" borderId="0" xfId="0" applyFont="1" applyAlignment="1">
      <alignment horizontal="center" vertical="top" wrapText="1"/>
    </xf>
    <xf numFmtId="0" fontId="5" fillId="22" borderId="0" xfId="0" applyFont="1" applyFill="1"/>
    <xf numFmtId="0" fontId="5" fillId="22" borderId="7" xfId="0" applyFont="1" applyFill="1" applyBorder="1"/>
    <xf numFmtId="0" fontId="77" fillId="22" borderId="0" xfId="0" applyFont="1" applyFill="1"/>
    <xf numFmtId="0" fontId="77" fillId="22" borderId="7" xfId="0" applyFont="1" applyFill="1" applyBorder="1"/>
    <xf numFmtId="0" fontId="91" fillId="22" borderId="0" xfId="0" applyFont="1" applyFill="1" applyAlignment="1">
      <alignment horizontal="center" vertical="center"/>
    </xf>
    <xf numFmtId="0" fontId="5" fillId="22" borderId="14" xfId="0" applyFont="1" applyFill="1" applyBorder="1"/>
    <xf numFmtId="0" fontId="120" fillId="0" borderId="0" xfId="0" applyFont="1" applyAlignment="1">
      <alignment horizontal="left"/>
    </xf>
    <xf numFmtId="0" fontId="120" fillId="0" borderId="7" xfId="0" applyFont="1" applyBorder="1" applyAlignment="1">
      <alignment horizontal="left"/>
    </xf>
    <xf numFmtId="0" fontId="5" fillId="0" borderId="14" xfId="0" applyFont="1" applyFill="1" applyBorder="1"/>
    <xf numFmtId="0" fontId="5" fillId="0" borderId="0" xfId="0" applyFont="1" applyFill="1"/>
    <xf numFmtId="0" fontId="5" fillId="0" borderId="14" xfId="0" applyFont="1" applyBorder="1" applyAlignment="1">
      <alignment horizontal="left"/>
    </xf>
    <xf numFmtId="0" fontId="5" fillId="0" borderId="13" xfId="0" applyFont="1" applyBorder="1" applyAlignment="1">
      <alignment horizontal="left"/>
    </xf>
    <xf numFmtId="0" fontId="5" fillId="0" borderId="0" xfId="0" applyFont="1" applyAlignment="1">
      <alignment horizontal="center" wrapText="1"/>
    </xf>
    <xf numFmtId="0" fontId="5" fillId="0" borderId="0" xfId="0" applyFont="1" applyAlignment="1">
      <alignment horizontal="center" vertical="center" wrapText="1"/>
    </xf>
    <xf numFmtId="0" fontId="5" fillId="22" borderId="14" xfId="0" applyFont="1" applyFill="1" applyBorder="1" applyAlignment="1">
      <alignment horizontal="left"/>
    </xf>
    <xf numFmtId="0" fontId="5" fillId="22" borderId="13" xfId="0" applyFont="1" applyFill="1" applyBorder="1" applyAlignment="1">
      <alignment horizontal="left"/>
    </xf>
    <xf numFmtId="0" fontId="93" fillId="25" borderId="0" xfId="0" applyFont="1" applyFill="1" applyAlignment="1">
      <alignment horizontal="center" vertical="center"/>
    </xf>
    <xf numFmtId="0" fontId="5" fillId="0" borderId="0" xfId="0" applyFont="1"/>
    <xf numFmtId="0" fontId="14" fillId="10" borderId="0" xfId="0" applyFont="1" applyFill="1" applyAlignment="1" applyProtection="1">
      <alignment horizontal="right"/>
      <protection hidden="1"/>
    </xf>
    <xf numFmtId="0" fontId="110" fillId="22" borderId="0" xfId="6" applyFont="1" applyFill="1" applyAlignment="1" applyProtection="1">
      <alignment horizontal="center" vertical="center" wrapText="1"/>
      <protection hidden="1"/>
    </xf>
    <xf numFmtId="0" fontId="111" fillId="26" borderId="0" xfId="6" applyFont="1" applyFill="1" applyAlignment="1" applyProtection="1">
      <alignment horizontal="center" vertical="center" wrapText="1"/>
      <protection hidden="1"/>
    </xf>
    <xf numFmtId="0" fontId="116" fillId="4" borderId="0" xfId="6" applyFont="1" applyFill="1" applyAlignment="1">
      <alignment horizontal="left" vertical="center" wrapText="1"/>
      <protection locked="0"/>
    </xf>
    <xf numFmtId="0" fontId="110" fillId="26" borderId="0" xfId="6" applyFont="1" applyFill="1" applyAlignment="1" applyProtection="1">
      <alignment horizontal="center" vertical="center" wrapText="1"/>
      <protection hidden="1"/>
    </xf>
    <xf numFmtId="0" fontId="112" fillId="17" borderId="61" xfId="6" applyFont="1" applyFill="1" applyBorder="1" applyAlignment="1" applyProtection="1">
      <alignment horizontal="center" vertical="center" wrapText="1"/>
      <protection hidden="1"/>
    </xf>
    <xf numFmtId="0" fontId="112" fillId="17" borderId="0" xfId="6" applyFont="1" applyFill="1" applyAlignment="1" applyProtection="1">
      <alignment horizontal="center" vertical="center" wrapText="1"/>
      <protection hidden="1"/>
    </xf>
    <xf numFmtId="0" fontId="78" fillId="0" borderId="13" xfId="0" applyFont="1" applyBorder="1" applyAlignment="1">
      <alignment horizontal="center" vertical="center" wrapText="1"/>
    </xf>
    <xf numFmtId="0" fontId="78" fillId="0" borderId="7" xfId="0" applyFont="1" applyBorder="1" applyAlignment="1">
      <alignment horizontal="center" vertical="center" wrapText="1"/>
    </xf>
    <xf numFmtId="0" fontId="78" fillId="0" borderId="15" xfId="0" applyFont="1" applyBorder="1" applyAlignment="1">
      <alignment horizontal="center" vertical="center" wrapText="1"/>
    </xf>
    <xf numFmtId="0" fontId="18" fillId="21" borderId="0" xfId="0" applyFont="1" applyFill="1" applyAlignment="1">
      <alignment horizontal="center" vertical="center" wrapText="1"/>
    </xf>
    <xf numFmtId="0" fontId="18" fillId="21" borderId="0" xfId="0" applyFont="1" applyFill="1" applyAlignment="1">
      <alignment horizontal="center" vertical="center"/>
    </xf>
    <xf numFmtId="0" fontId="81" fillId="21" borderId="0" xfId="0" applyFont="1" applyFill="1" applyAlignment="1">
      <alignment horizontal="center" vertical="center"/>
    </xf>
    <xf numFmtId="14" fontId="67" fillId="0" borderId="43" xfId="0" applyNumberFormat="1" applyFont="1" applyBorder="1" applyAlignment="1" applyProtection="1">
      <alignment horizontal="right" vertical="center"/>
      <protection locked="0"/>
    </xf>
    <xf numFmtId="0" fontId="152" fillId="0" borderId="0" xfId="1" applyFont="1" applyAlignment="1" applyProtection="1">
      <alignment horizontal="center" vertical="center" wrapText="1"/>
      <protection hidden="1"/>
    </xf>
    <xf numFmtId="0" fontId="152" fillId="0" borderId="2" xfId="1" applyFont="1" applyBorder="1" applyAlignment="1" applyProtection="1">
      <alignment horizontal="center" vertical="center" wrapText="1"/>
      <protection hidden="1"/>
    </xf>
    <xf numFmtId="0" fontId="21" fillId="10" borderId="0" xfId="0" applyFont="1" applyFill="1" applyAlignment="1" applyProtection="1">
      <alignment horizontal="center" vertical="center" textRotation="90"/>
      <protection hidden="1"/>
    </xf>
    <xf numFmtId="0" fontId="156" fillId="17" borderId="8" xfId="1" applyFont="1" applyFill="1" applyBorder="1" applyAlignment="1" applyProtection="1">
      <alignment horizontal="center" vertical="top" wrapText="1"/>
      <protection hidden="1"/>
    </xf>
    <xf numFmtId="0" fontId="156" fillId="17" borderId="0" xfId="1" applyFont="1" applyFill="1" applyAlignment="1" applyProtection="1">
      <alignment horizontal="center" vertical="top" wrapText="1"/>
      <protection hidden="1"/>
    </xf>
    <xf numFmtId="0" fontId="21" fillId="17" borderId="14" xfId="0" applyFont="1" applyFill="1" applyBorder="1" applyAlignment="1" applyProtection="1">
      <alignment horizontal="center" vertical="center"/>
      <protection hidden="1"/>
    </xf>
    <xf numFmtId="14" fontId="21" fillId="17" borderId="6" xfId="0" applyNumberFormat="1" applyFont="1" applyFill="1" applyBorder="1" applyAlignment="1" applyProtection="1">
      <alignment horizontal="center" vertical="center"/>
      <protection hidden="1"/>
    </xf>
    <xf numFmtId="14" fontId="21" fillId="17" borderId="3" xfId="0" applyNumberFormat="1" applyFont="1" applyFill="1" applyBorder="1" applyAlignment="1" applyProtection="1">
      <alignment horizontal="center" vertical="center"/>
      <protection hidden="1"/>
    </xf>
    <xf numFmtId="0" fontId="21" fillId="17" borderId="0" xfId="0" applyFont="1" applyFill="1" applyAlignment="1" applyProtection="1">
      <alignment horizontal="center" vertical="center"/>
      <protection hidden="1"/>
    </xf>
    <xf numFmtId="14" fontId="21" fillId="17" borderId="0" xfId="0" applyNumberFormat="1" applyFont="1" applyFill="1" applyAlignment="1" applyProtection="1">
      <alignment horizontal="center" vertical="center"/>
      <protection hidden="1"/>
    </xf>
    <xf numFmtId="14" fontId="21" fillId="17" borderId="7" xfId="0" applyNumberFormat="1" applyFont="1" applyFill="1" applyBorder="1" applyAlignment="1" applyProtection="1">
      <alignment horizontal="center" vertical="center"/>
      <protection hidden="1"/>
    </xf>
    <xf numFmtId="0" fontId="87" fillId="32" borderId="6" xfId="1" applyFont="1" applyFill="1" applyBorder="1" applyAlignment="1" applyProtection="1">
      <alignment horizontal="center" vertical="center"/>
      <protection hidden="1"/>
    </xf>
    <xf numFmtId="0" fontId="87" fillId="32" borderId="3" xfId="1" applyFont="1" applyFill="1" applyBorder="1" applyAlignment="1" applyProtection="1">
      <alignment horizontal="center" vertical="center"/>
      <protection hidden="1"/>
    </xf>
    <xf numFmtId="0" fontId="18" fillId="0" borderId="5" xfId="0" applyFont="1" applyBorder="1" applyAlignment="1">
      <alignment horizontal="center" vertical="center"/>
    </xf>
    <xf numFmtId="0" fontId="5" fillId="0" borderId="0" xfId="0" applyFont="1" applyAlignment="1">
      <alignment horizontal="center"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18" fillId="0" borderId="11" xfId="0" applyFont="1" applyBorder="1" applyAlignment="1">
      <alignment horizontal="center" vertical="center"/>
    </xf>
    <xf numFmtId="0" fontId="58" fillId="22" borderId="77" xfId="0" applyFont="1" applyFill="1" applyBorder="1" applyAlignment="1">
      <alignment horizontal="center" vertical="center"/>
    </xf>
    <xf numFmtId="0" fontId="58" fillId="22" borderId="1" xfId="0" applyFont="1" applyFill="1" applyBorder="1" applyAlignment="1">
      <alignment horizontal="center" vertical="center"/>
    </xf>
    <xf numFmtId="0" fontId="157" fillId="0" borderId="1" xfId="0" applyFont="1" applyBorder="1" applyAlignment="1">
      <alignment horizontal="center" vertical="center"/>
    </xf>
    <xf numFmtId="0" fontId="157" fillId="0" borderId="78" xfId="0" applyFont="1" applyBorder="1" applyAlignment="1">
      <alignment horizontal="center" vertical="center"/>
    </xf>
    <xf numFmtId="0" fontId="157" fillId="0" borderId="3" xfId="0" applyFont="1" applyBorder="1" applyAlignment="1">
      <alignment horizontal="center" vertical="center"/>
    </xf>
    <xf numFmtId="0" fontId="157" fillId="22" borderId="1" xfId="0" applyFont="1" applyFill="1" applyBorder="1" applyAlignment="1">
      <alignment horizontal="center" vertical="center"/>
    </xf>
    <xf numFmtId="0" fontId="157" fillId="0" borderId="11" xfId="0" applyFont="1" applyBorder="1" applyAlignment="1">
      <alignment horizontal="center" vertical="center"/>
    </xf>
    <xf numFmtId="0" fontId="158" fillId="10" borderId="11" xfId="0" applyFont="1" applyFill="1" applyBorder="1" applyAlignment="1" applyProtection="1">
      <alignment horizontal="center" vertical="center" wrapText="1"/>
      <protection hidden="1"/>
    </xf>
    <xf numFmtId="0" fontId="158" fillId="10" borderId="6" xfId="0" applyFont="1" applyFill="1" applyBorder="1" applyAlignment="1" applyProtection="1">
      <alignment horizontal="center" vertical="center" wrapText="1"/>
      <protection hidden="1"/>
    </xf>
    <xf numFmtId="0" fontId="158" fillId="10" borderId="79" xfId="0" applyFont="1" applyFill="1" applyBorder="1" applyAlignment="1" applyProtection="1">
      <alignment horizontal="center" vertical="center" wrapText="1"/>
      <protection hidden="1"/>
    </xf>
    <xf numFmtId="0" fontId="158" fillId="22" borderId="11" xfId="0" applyFont="1" applyFill="1" applyBorder="1" applyAlignment="1" applyProtection="1">
      <alignment horizontal="center" vertical="center" wrapText="1"/>
      <protection hidden="1"/>
    </xf>
    <xf numFmtId="0" fontId="158" fillId="22" borderId="6" xfId="0" applyFont="1" applyFill="1" applyBorder="1" applyAlignment="1" applyProtection="1">
      <alignment horizontal="center" vertical="center" wrapText="1"/>
      <protection hidden="1"/>
    </xf>
    <xf numFmtId="0" fontId="158" fillId="22" borderId="79" xfId="0" applyFont="1" applyFill="1" applyBorder="1" applyAlignment="1" applyProtection="1">
      <alignment horizontal="center" vertical="center" wrapText="1"/>
      <protection hidden="1"/>
    </xf>
    <xf numFmtId="0" fontId="6" fillId="10" borderId="11"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3" xfId="0" applyFont="1" applyFill="1" applyBorder="1" applyAlignment="1">
      <alignment horizontal="center" vertical="center" wrapText="1"/>
    </xf>
    <xf numFmtId="0" fontId="158" fillId="0" borderId="11" xfId="0" applyFont="1" applyBorder="1" applyAlignment="1" applyProtection="1">
      <alignment horizontal="center" vertical="center" wrapText="1"/>
      <protection hidden="1"/>
    </xf>
    <xf numFmtId="0" fontId="158" fillId="0" borderId="6" xfId="0" applyFont="1" applyBorder="1" applyAlignment="1" applyProtection="1">
      <alignment horizontal="center" vertical="center" wrapText="1"/>
      <protection hidden="1"/>
    </xf>
    <xf numFmtId="0" fontId="158" fillId="0" borderId="79" xfId="0" applyFont="1" applyBorder="1" applyAlignment="1" applyProtection="1">
      <alignment horizontal="center" vertical="center" wrapText="1"/>
      <protection hidden="1"/>
    </xf>
    <xf numFmtId="0" fontId="87" fillId="31" borderId="11" xfId="1" applyFont="1" applyFill="1" applyBorder="1" applyAlignment="1" applyProtection="1">
      <alignment horizontal="center" vertical="center"/>
      <protection hidden="1"/>
    </xf>
    <xf numFmtId="0" fontId="87" fillId="31" borderId="6" xfId="1" applyFont="1" applyFill="1" applyBorder="1" applyAlignment="1" applyProtection="1">
      <alignment horizontal="center" vertical="center"/>
      <protection hidden="1"/>
    </xf>
    <xf numFmtId="0" fontId="87" fillId="31" borderId="3" xfId="1" applyFont="1" applyFill="1" applyBorder="1" applyAlignment="1" applyProtection="1">
      <alignment horizontal="center" vertical="center"/>
      <protection hidden="1"/>
    </xf>
    <xf numFmtId="0" fontId="63" fillId="0" borderId="2" xfId="0" applyFont="1" applyBorder="1" applyAlignment="1">
      <alignment horizontal="center" vertical="center"/>
    </xf>
    <xf numFmtId="0" fontId="63" fillId="0" borderId="15" xfId="0" applyFont="1" applyBorder="1" applyAlignment="1">
      <alignment horizontal="center" vertical="center"/>
    </xf>
    <xf numFmtId="0" fontId="158" fillId="0" borderId="4" xfId="0" applyFont="1" applyBorder="1" applyAlignment="1" applyProtection="1">
      <alignment horizontal="center" vertical="center" textRotation="90" wrapText="1"/>
      <protection hidden="1"/>
    </xf>
    <xf numFmtId="0" fontId="158" fillId="0" borderId="5" xfId="0" applyFont="1" applyBorder="1" applyAlignment="1" applyProtection="1">
      <alignment horizontal="center" vertical="center" textRotation="90" wrapText="1"/>
      <protection hidden="1"/>
    </xf>
    <xf numFmtId="0" fontId="6" fillId="0" borderId="4" xfId="0" applyFont="1" applyBorder="1" applyAlignment="1" applyProtection="1">
      <alignment horizontal="center" vertical="center" textRotation="90" wrapText="1"/>
      <protection hidden="1"/>
    </xf>
    <xf numFmtId="0" fontId="6" fillId="0" borderId="5" xfId="0" applyFont="1" applyBorder="1" applyAlignment="1" applyProtection="1">
      <alignment horizontal="center" vertical="center" textRotation="90" wrapText="1"/>
      <protection hidden="1"/>
    </xf>
    <xf numFmtId="0" fontId="159" fillId="0" borderId="80" xfId="0" applyFont="1" applyBorder="1" applyAlignment="1">
      <alignment horizontal="center" vertical="center"/>
    </xf>
    <xf numFmtId="0" fontId="159" fillId="0" borderId="81" xfId="0" applyFont="1" applyBorder="1" applyAlignment="1">
      <alignment horizontal="center" vertical="center"/>
    </xf>
    <xf numFmtId="0" fontId="158" fillId="22" borderId="4" xfId="0" applyFont="1" applyFill="1" applyBorder="1" applyAlignment="1" applyProtection="1">
      <alignment horizontal="center" vertical="center" textRotation="90" wrapText="1"/>
      <protection hidden="1"/>
    </xf>
    <xf numFmtId="0" fontId="158" fillId="22" borderId="5" xfId="0" applyFont="1" applyFill="1" applyBorder="1" applyAlignment="1" applyProtection="1">
      <alignment horizontal="center" vertical="center" textRotation="90" wrapText="1"/>
      <protection hidden="1"/>
    </xf>
    <xf numFmtId="0" fontId="158" fillId="22" borderId="1" xfId="0" applyFont="1" applyFill="1" applyBorder="1" applyAlignment="1" applyProtection="1">
      <alignment horizontal="center" vertical="center" textRotation="90" wrapText="1"/>
      <protection hidden="1"/>
    </xf>
    <xf numFmtId="0" fontId="6" fillId="22" borderId="1" xfId="0" applyFont="1" applyFill="1" applyBorder="1" applyAlignment="1" applyProtection="1">
      <alignment horizontal="center" vertical="center" textRotation="90" wrapText="1"/>
      <protection hidden="1"/>
    </xf>
    <xf numFmtId="0" fontId="159" fillId="22" borderId="4" xfId="0" applyFont="1" applyFill="1" applyBorder="1" applyAlignment="1">
      <alignment horizontal="center" vertical="center"/>
    </xf>
    <xf numFmtId="0" fontId="159" fillId="22" borderId="5" xfId="0" applyFont="1" applyFill="1" applyBorder="1" applyAlignment="1">
      <alignment horizontal="center" vertical="center"/>
    </xf>
    <xf numFmtId="0" fontId="19" fillId="10" borderId="9"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19" fillId="10" borderId="15" xfId="0" applyFont="1" applyFill="1" applyBorder="1" applyAlignment="1">
      <alignment horizontal="center" vertical="center" wrapText="1"/>
    </xf>
    <xf numFmtId="0" fontId="5" fillId="30" borderId="1" xfId="0" applyFont="1" applyFill="1" applyBorder="1" applyAlignment="1">
      <alignment horizontal="center" vertical="center" wrapText="1"/>
    </xf>
    <xf numFmtId="0" fontId="158" fillId="0" borderId="1" xfId="0" applyFont="1" applyBorder="1" applyAlignment="1" applyProtection="1">
      <alignment horizontal="center" vertical="center" textRotation="90" wrapText="1"/>
      <protection hidden="1"/>
    </xf>
    <xf numFmtId="0" fontId="6" fillId="0" borderId="1" xfId="0" applyFont="1" applyBorder="1" applyAlignment="1" applyProtection="1">
      <alignment horizontal="center" vertical="center" textRotation="90" wrapText="1"/>
      <protection hidden="1"/>
    </xf>
    <xf numFmtId="0" fontId="81" fillId="0" borderId="11" xfId="0" applyFont="1" applyBorder="1" applyAlignment="1">
      <alignment horizontal="center" vertical="center" textRotation="90"/>
    </xf>
    <xf numFmtId="0" fontId="159" fillId="0" borderId="4" xfId="0" applyFont="1" applyBorder="1" applyAlignment="1">
      <alignment horizontal="center" vertical="center"/>
    </xf>
    <xf numFmtId="0" fontId="159" fillId="0" borderId="5" xfId="0" applyFont="1" applyBorder="1" applyAlignment="1">
      <alignment horizontal="center" vertical="center"/>
    </xf>
    <xf numFmtId="0" fontId="81" fillId="0" borderId="4" xfId="0" applyFont="1" applyBorder="1" applyAlignment="1">
      <alignment horizontal="center" vertical="center" textRotation="90"/>
    </xf>
    <xf numFmtId="0" fontId="81" fillId="0" borderId="5" xfId="0" applyFont="1" applyBorder="1" applyAlignment="1">
      <alignment horizontal="center" vertical="center" textRotation="90"/>
    </xf>
    <xf numFmtId="0" fontId="5" fillId="33" borderId="1" xfId="0" applyFont="1" applyFill="1" applyBorder="1" applyAlignment="1">
      <alignment horizontal="center" vertical="center" wrapText="1"/>
    </xf>
    <xf numFmtId="0" fontId="158" fillId="22" borderId="77" xfId="0" applyFont="1" applyFill="1" applyBorder="1" applyAlignment="1" applyProtection="1">
      <alignment horizontal="center" vertical="center" textRotation="90" wrapText="1"/>
      <protection hidden="1"/>
    </xf>
    <xf numFmtId="0" fontId="6" fillId="22" borderId="4" xfId="0" applyFont="1" applyFill="1" applyBorder="1" applyAlignment="1" applyProtection="1">
      <alignment horizontal="center" vertical="center" textRotation="90" wrapText="1"/>
      <protection hidden="1"/>
    </xf>
    <xf numFmtId="0" fontId="6" fillId="22" borderId="5" xfId="0" applyFont="1" applyFill="1" applyBorder="1" applyAlignment="1" applyProtection="1">
      <alignment horizontal="center" vertical="center" textRotation="90" wrapText="1"/>
      <protection hidden="1"/>
    </xf>
    <xf numFmtId="0" fontId="158" fillId="0" borderId="13" xfId="0" applyFont="1" applyBorder="1" applyAlignment="1" applyProtection="1">
      <alignment horizontal="center" vertical="center" textRotation="90" wrapText="1"/>
      <protection hidden="1"/>
    </xf>
    <xf numFmtId="0" fontId="16" fillId="35" borderId="13" xfId="0" applyFont="1" applyFill="1" applyBorder="1" applyAlignment="1">
      <alignment horizontal="center" vertical="center"/>
    </xf>
    <xf numFmtId="0" fontId="16" fillId="35" borderId="7" xfId="0" applyFont="1" applyFill="1" applyBorder="1" applyAlignment="1">
      <alignment horizontal="center" vertical="center"/>
    </xf>
    <xf numFmtId="0" fontId="16" fillId="35" borderId="15" xfId="0" applyFont="1" applyFill="1" applyBorder="1" applyAlignment="1">
      <alignment horizontal="center" vertical="center"/>
    </xf>
    <xf numFmtId="0" fontId="5" fillId="16" borderId="1" xfId="0" applyFont="1" applyFill="1" applyBorder="1" applyAlignment="1">
      <alignment horizontal="center" vertical="center" wrapText="1"/>
    </xf>
    <xf numFmtId="0" fontId="77" fillId="30" borderId="1" xfId="0" applyFont="1" applyFill="1" applyBorder="1" applyAlignment="1">
      <alignment horizontal="center" vertical="center" wrapText="1"/>
    </xf>
    <xf numFmtId="20" fontId="78" fillId="35" borderId="1" xfId="0" applyNumberFormat="1" applyFont="1" applyFill="1" applyBorder="1" applyAlignment="1">
      <alignment horizontal="center" vertical="center" wrapText="1"/>
    </xf>
    <xf numFmtId="0" fontId="94" fillId="0" borderId="1" xfId="0" applyFont="1" applyBorder="1" applyAlignment="1">
      <alignment horizontal="center" vertical="center" wrapText="1"/>
    </xf>
    <xf numFmtId="0" fontId="78" fillId="21" borderId="12" xfId="0" applyFont="1" applyFill="1" applyBorder="1" applyAlignment="1" applyProtection="1">
      <alignment horizontal="center" vertical="center" wrapText="1"/>
      <protection hidden="1"/>
    </xf>
    <xf numFmtId="0" fontId="78" fillId="21" borderId="5" xfId="0" applyFont="1" applyFill="1" applyBorder="1" applyAlignment="1" applyProtection="1">
      <alignment horizontal="center" vertical="center" wrapText="1"/>
      <protection hidden="1"/>
    </xf>
    <xf numFmtId="14" fontId="67" fillId="0" borderId="43" xfId="0" applyNumberFormat="1" applyFont="1" applyBorder="1" applyAlignment="1" applyProtection="1">
      <alignment horizontal="right" vertical="center"/>
      <protection hidden="1"/>
    </xf>
    <xf numFmtId="0" fontId="13" fillId="0" borderId="43" xfId="0" applyFont="1" applyBorder="1" applyAlignment="1" applyProtection="1">
      <alignment horizontal="center" vertical="center"/>
      <protection hidden="1"/>
    </xf>
    <xf numFmtId="0" fontId="18" fillId="21" borderId="0" xfId="0" applyFont="1" applyFill="1" applyAlignment="1" applyProtection="1">
      <alignment horizontal="center" vertical="center" wrapText="1"/>
      <protection hidden="1"/>
    </xf>
    <xf numFmtId="0" fontId="18" fillId="21" borderId="0" xfId="0" applyFont="1" applyFill="1" applyAlignment="1" applyProtection="1">
      <alignment horizontal="center" vertical="center"/>
      <protection hidden="1"/>
    </xf>
    <xf numFmtId="0" fontId="91" fillId="21" borderId="0" xfId="0" applyFont="1" applyFill="1" applyAlignment="1" applyProtection="1">
      <alignment horizontal="center" vertical="center"/>
      <protection hidden="1"/>
    </xf>
    <xf numFmtId="0" fontId="78" fillId="0" borderId="4" xfId="0" applyFont="1" applyBorder="1" applyAlignment="1" applyProtection="1">
      <alignment horizontal="center" vertical="center" wrapText="1"/>
      <protection hidden="1"/>
    </xf>
    <xf numFmtId="0" fontId="78" fillId="0" borderId="12" xfId="0" applyFont="1" applyBorder="1" applyAlignment="1" applyProtection="1">
      <alignment horizontal="center" vertical="center" wrapText="1"/>
      <protection hidden="1"/>
    </xf>
    <xf numFmtId="0" fontId="78" fillId="0" borderId="4" xfId="0" applyFont="1" applyFill="1" applyBorder="1" applyAlignment="1" applyProtection="1">
      <alignment horizontal="center" vertical="center" wrapText="1"/>
      <protection hidden="1"/>
    </xf>
    <xf numFmtId="0" fontId="78" fillId="0" borderId="12" xfId="0" applyFont="1" applyFill="1" applyBorder="1" applyAlignment="1" applyProtection="1">
      <alignment horizontal="center" vertical="center" wrapText="1"/>
      <protection hidden="1"/>
    </xf>
    <xf numFmtId="0" fontId="94" fillId="0" borderId="41" xfId="0" applyFont="1" applyBorder="1" applyAlignment="1">
      <alignment horizontal="center" vertical="center" wrapText="1"/>
    </xf>
    <xf numFmtId="0" fontId="94" fillId="0" borderId="73" xfId="0" applyFont="1" applyBorder="1" applyAlignment="1">
      <alignment horizontal="center" vertical="center"/>
    </xf>
    <xf numFmtId="0" fontId="94" fillId="0" borderId="42" xfId="0" applyFont="1" applyBorder="1" applyAlignment="1">
      <alignment horizontal="center" vertical="center"/>
    </xf>
    <xf numFmtId="165" fontId="11" fillId="7" borderId="11" xfId="0" applyNumberFormat="1" applyFont="1" applyFill="1" applyBorder="1" applyAlignment="1" applyProtection="1">
      <alignment horizontal="center" vertical="center"/>
      <protection locked="0"/>
    </xf>
    <xf numFmtId="165" fontId="11" fillId="7" borderId="3"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locked="0"/>
    </xf>
    <xf numFmtId="165" fontId="11" fillId="13" borderId="3" xfId="0" applyNumberFormat="1" applyFont="1" applyFill="1" applyBorder="1" applyAlignment="1" applyProtection="1">
      <alignment horizontal="center" vertical="center"/>
      <protection locked="0"/>
    </xf>
    <xf numFmtId="165" fontId="11" fillId="13" borderId="11" xfId="0" applyNumberFormat="1" applyFont="1" applyFill="1" applyBorder="1" applyAlignment="1" applyProtection="1">
      <alignment horizontal="center" vertical="center"/>
      <protection hidden="1"/>
    </xf>
    <xf numFmtId="165" fontId="11" fillId="13" borderId="3" xfId="0" applyNumberFormat="1" applyFont="1" applyFill="1" applyBorder="1" applyAlignment="1" applyProtection="1">
      <alignment horizontal="center" vertical="center"/>
      <protection hidden="1"/>
    </xf>
    <xf numFmtId="165" fontId="11" fillId="7" borderId="11" xfId="0" applyNumberFormat="1" applyFont="1" applyFill="1" applyBorder="1" applyAlignment="1" applyProtection="1">
      <alignment horizontal="center" vertical="center"/>
      <protection hidden="1"/>
    </xf>
    <xf numFmtId="165" fontId="11" fillId="7" borderId="6" xfId="0" applyNumberFormat="1" applyFont="1" applyFill="1" applyBorder="1" applyAlignment="1" applyProtection="1">
      <alignment horizontal="center" vertical="center"/>
      <protection hidden="1"/>
    </xf>
    <xf numFmtId="0" fontId="55" fillId="0" borderId="0" xfId="0" applyFont="1" applyAlignment="1">
      <alignment horizontal="center" vertical="center"/>
    </xf>
    <xf numFmtId="0" fontId="55" fillId="0" borderId="52" xfId="0" applyFont="1" applyBorder="1" applyAlignment="1">
      <alignment horizontal="center" vertical="center"/>
    </xf>
    <xf numFmtId="0" fontId="55" fillId="0" borderId="40" xfId="0" applyFont="1" applyBorder="1" applyAlignment="1">
      <alignment horizontal="center" vertical="center"/>
    </xf>
    <xf numFmtId="0" fontId="55" fillId="0" borderId="53" xfId="0" applyFont="1" applyBorder="1" applyAlignment="1">
      <alignment horizontal="center" vertical="center"/>
    </xf>
    <xf numFmtId="0" fontId="75" fillId="9" borderId="62" xfId="0" applyFont="1" applyFill="1" applyBorder="1" applyAlignment="1">
      <alignment horizontal="center" vertical="center" wrapText="1"/>
    </xf>
    <xf numFmtId="0" fontId="75" fillId="9" borderId="63" xfId="0" applyFont="1" applyFill="1" applyBorder="1" applyAlignment="1">
      <alignment horizontal="center" vertical="center" wrapText="1"/>
    </xf>
    <xf numFmtId="14" fontId="67" fillId="0" borderId="0" xfId="0" applyNumberFormat="1" applyFont="1" applyAlignment="1" applyProtection="1">
      <alignment horizontal="right"/>
      <protection hidden="1"/>
    </xf>
    <xf numFmtId="0" fontId="68" fillId="8" borderId="4" xfId="0" applyFont="1" applyFill="1" applyBorder="1" applyAlignment="1">
      <alignment horizontal="center" vertical="center"/>
    </xf>
    <xf numFmtId="0" fontId="68" fillId="8" borderId="5" xfId="0" applyFont="1" applyFill="1" applyBorder="1" applyAlignment="1">
      <alignment horizontal="center" vertical="center"/>
    </xf>
    <xf numFmtId="0" fontId="166" fillId="9" borderId="10" xfId="0" applyFont="1" applyFill="1" applyBorder="1" applyAlignment="1" applyProtection="1">
      <alignment horizontal="center" vertical="center"/>
      <protection hidden="1"/>
    </xf>
    <xf numFmtId="0" fontId="166" fillId="9" borderId="14" xfId="0" applyFont="1" applyFill="1" applyBorder="1" applyAlignment="1" applyProtection="1">
      <alignment horizontal="center" vertical="center"/>
      <protection hidden="1"/>
    </xf>
    <xf numFmtId="0" fontId="168" fillId="7" borderId="2" xfId="0" applyFont="1" applyFill="1" applyBorder="1" applyAlignment="1" applyProtection="1">
      <alignment horizontal="center" vertical="center"/>
      <protection hidden="1"/>
    </xf>
    <xf numFmtId="0" fontId="168" fillId="13" borderId="2" xfId="0" applyFont="1" applyFill="1" applyBorder="1" applyAlignment="1" applyProtection="1">
      <alignment horizontal="center" vertical="center"/>
      <protection hidden="1"/>
    </xf>
    <xf numFmtId="0" fontId="64" fillId="10" borderId="0" xfId="0" applyFont="1" applyFill="1" applyAlignment="1">
      <alignment horizontal="center" vertical="center"/>
    </xf>
    <xf numFmtId="0" fontId="55" fillId="0" borderId="14" xfId="0" applyFont="1" applyBorder="1" applyAlignment="1">
      <alignment horizontal="center" vertical="center"/>
    </xf>
    <xf numFmtId="0" fontId="85" fillId="0" borderId="1" xfId="0" applyFont="1" applyBorder="1" applyAlignment="1" applyProtection="1">
      <alignment horizontal="center" vertical="center" shrinkToFit="1"/>
      <protection locked="0"/>
    </xf>
    <xf numFmtId="0" fontId="16" fillId="0" borderId="0" xfId="0" applyFont="1" applyAlignment="1">
      <alignment horizontal="center" vertical="center"/>
    </xf>
    <xf numFmtId="0" fontId="91" fillId="0" borderId="0" xfId="0" applyFont="1" applyAlignment="1" applyProtection="1">
      <alignment horizontal="center" vertical="center"/>
      <protection hidden="1"/>
    </xf>
    <xf numFmtId="0" fontId="92" fillId="0" borderId="2" xfId="6" applyFont="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66" fillId="7" borderId="11" xfId="0" applyFont="1" applyFill="1" applyBorder="1" applyAlignment="1" applyProtection="1">
      <alignment horizontal="center" vertical="center" shrinkToFit="1"/>
      <protection locked="0"/>
    </xf>
    <xf numFmtId="0" fontId="66" fillId="7" borderId="3" xfId="0" applyFont="1" applyFill="1" applyBorder="1" applyAlignment="1" applyProtection="1">
      <alignment horizontal="center" vertical="center" shrinkToFit="1"/>
      <protection locked="0"/>
    </xf>
    <xf numFmtId="0" fontId="66" fillId="22" borderId="11" xfId="0" applyFont="1" applyFill="1" applyBorder="1" applyAlignment="1" applyProtection="1">
      <alignment horizontal="center" vertical="center" shrinkToFit="1"/>
      <protection locked="0"/>
    </xf>
    <xf numFmtId="0" fontId="66" fillId="22" borderId="3" xfId="0" applyFont="1" applyFill="1" applyBorder="1" applyAlignment="1" applyProtection="1">
      <alignment horizontal="center" vertical="center" shrinkToFit="1"/>
      <protection locked="0"/>
    </xf>
    <xf numFmtId="0" fontId="66" fillId="22" borderId="11" xfId="0" applyFont="1" applyFill="1" applyBorder="1" applyAlignment="1" applyProtection="1">
      <alignment horizontal="center" vertical="center" shrinkToFit="1"/>
      <protection hidden="1"/>
    </xf>
    <xf numFmtId="0" fontId="66" fillId="22" borderId="3" xfId="0" applyFont="1" applyFill="1" applyBorder="1" applyAlignment="1" applyProtection="1">
      <alignment horizontal="center" vertical="center" shrinkToFit="1"/>
      <protection hidden="1"/>
    </xf>
    <xf numFmtId="0" fontId="66" fillId="7" borderId="11" xfId="0" applyFont="1" applyFill="1" applyBorder="1" applyAlignment="1" applyProtection="1">
      <alignment horizontal="center" vertical="center" shrinkToFit="1"/>
      <protection hidden="1"/>
    </xf>
    <xf numFmtId="0" fontId="66" fillId="7" borderId="6" xfId="0" applyFont="1" applyFill="1" applyBorder="1" applyAlignment="1" applyProtection="1">
      <alignment horizontal="center" vertical="center" shrinkToFit="1"/>
      <protection hidden="1"/>
    </xf>
    <xf numFmtId="0" fontId="98" fillId="0" borderId="5"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165" fontId="98" fillId="0" borderId="1" xfId="0" applyNumberFormat="1" applyFont="1" applyBorder="1" applyAlignment="1" applyProtection="1">
      <alignment horizontal="center" vertical="center"/>
      <protection locked="0"/>
    </xf>
    <xf numFmtId="2" fontId="98" fillId="0" borderId="1" xfId="0" applyNumberFormat="1" applyFont="1" applyBorder="1" applyAlignment="1" applyProtection="1">
      <alignment horizontal="center" vertical="center"/>
      <protection locked="0"/>
    </xf>
    <xf numFmtId="0" fontId="75" fillId="9" borderId="17" xfId="0" applyFont="1" applyFill="1" applyBorder="1" applyAlignment="1">
      <alignment horizontal="center" vertical="center" wrapText="1"/>
    </xf>
    <xf numFmtId="0" fontId="75" fillId="9" borderId="18" xfId="0" applyFont="1" applyFill="1" applyBorder="1" applyAlignment="1">
      <alignment horizontal="center" vertical="center" wrapText="1"/>
    </xf>
    <xf numFmtId="0" fontId="68" fillId="8" borderId="4" xfId="0" applyFont="1" applyFill="1" applyBorder="1" applyAlignment="1" applyProtection="1">
      <alignment horizontal="center" vertical="center"/>
      <protection hidden="1"/>
    </xf>
    <xf numFmtId="0" fontId="68" fillId="8" borderId="5" xfId="0" applyFont="1" applyFill="1" applyBorder="1" applyAlignment="1" applyProtection="1">
      <alignment horizontal="center" vertical="center"/>
      <protection hidden="1"/>
    </xf>
    <xf numFmtId="0" fontId="68" fillId="8" borderId="4" xfId="0" applyFont="1" applyFill="1" applyBorder="1" applyAlignment="1" applyProtection="1">
      <alignment vertical="center"/>
      <protection hidden="1"/>
    </xf>
    <xf numFmtId="0" fontId="68" fillId="8" borderId="5" xfId="0" applyFont="1" applyFill="1" applyBorder="1" applyAlignment="1" applyProtection="1">
      <alignment vertical="center"/>
      <protection hidden="1"/>
    </xf>
    <xf numFmtId="0" fontId="68" fillId="8" borderId="4" xfId="0" applyFont="1" applyFill="1" applyBorder="1" applyAlignment="1" applyProtection="1">
      <alignment horizontal="center" vertical="center" wrapText="1"/>
      <protection hidden="1"/>
    </xf>
    <xf numFmtId="0" fontId="68" fillId="8" borderId="5" xfId="0" applyFont="1" applyFill="1" applyBorder="1" applyAlignment="1" applyProtection="1">
      <alignment horizontal="center" vertical="center" wrapText="1"/>
      <protection hidden="1"/>
    </xf>
    <xf numFmtId="165" fontId="67" fillId="13" borderId="11" xfId="0" applyNumberFormat="1" applyFont="1" applyFill="1" applyBorder="1" applyAlignment="1" applyProtection="1">
      <alignment horizontal="center" vertical="center"/>
      <protection hidden="1"/>
    </xf>
    <xf numFmtId="165" fontId="67" fillId="13" borderId="3" xfId="0" applyNumberFormat="1" applyFont="1" applyFill="1" applyBorder="1" applyAlignment="1" applyProtection="1">
      <alignment horizontal="center" vertical="center"/>
      <protection hidden="1"/>
    </xf>
    <xf numFmtId="165" fontId="67" fillId="7" borderId="11" xfId="0" applyNumberFormat="1" applyFont="1" applyFill="1" applyBorder="1" applyAlignment="1" applyProtection="1">
      <alignment horizontal="center" vertical="center"/>
      <protection hidden="1"/>
    </xf>
    <xf numFmtId="165" fontId="67" fillId="7" borderId="3" xfId="0" applyNumberFormat="1" applyFont="1" applyFill="1" applyBorder="1" applyAlignment="1" applyProtection="1">
      <alignment horizontal="center" vertical="center"/>
      <protection hidden="1"/>
    </xf>
    <xf numFmtId="0" fontId="55" fillId="0" borderId="0" xfId="0" applyFont="1" applyAlignment="1" applyProtection="1">
      <alignment horizontal="center" vertical="center"/>
      <protection hidden="1"/>
    </xf>
    <xf numFmtId="0" fontId="55" fillId="0" borderId="52" xfId="0" applyFont="1" applyBorder="1" applyAlignment="1" applyProtection="1">
      <alignment horizontal="center" vertical="center"/>
      <protection hidden="1"/>
    </xf>
    <xf numFmtId="0" fontId="55" fillId="0" borderId="40" xfId="0" applyFont="1" applyBorder="1" applyAlignment="1" applyProtection="1">
      <alignment horizontal="center" vertical="center"/>
      <protection hidden="1"/>
    </xf>
    <xf numFmtId="0" fontId="55" fillId="0" borderId="53" xfId="0" applyFont="1" applyBorder="1" applyAlignment="1" applyProtection="1">
      <alignment horizontal="center" vertical="center"/>
      <protection hidden="1"/>
    </xf>
    <xf numFmtId="0" fontId="75" fillId="9" borderId="41" xfId="0" applyFont="1" applyFill="1" applyBorder="1" applyAlignment="1" applyProtection="1">
      <alignment horizontal="center" vertical="center" wrapText="1"/>
      <protection hidden="1"/>
    </xf>
    <xf numFmtId="0" fontId="75" fillId="9" borderId="42" xfId="0" applyFont="1" applyFill="1" applyBorder="1" applyAlignment="1" applyProtection="1">
      <alignment horizontal="center" vertical="center" wrapText="1"/>
      <protection hidden="1"/>
    </xf>
    <xf numFmtId="2" fontId="98" fillId="0" borderId="11" xfId="0" applyNumberFormat="1" applyFont="1" applyBorder="1" applyAlignment="1" applyProtection="1">
      <alignment horizontal="center" vertical="center"/>
      <protection hidden="1"/>
    </xf>
    <xf numFmtId="2" fontId="98" fillId="0" borderId="3" xfId="0" applyNumberFormat="1" applyFont="1" applyBorder="1" applyAlignment="1" applyProtection="1">
      <alignment horizontal="center" vertical="center"/>
      <protection hidden="1"/>
    </xf>
    <xf numFmtId="165" fontId="98" fillId="0" borderId="11" xfId="0" applyNumberFormat="1" applyFont="1" applyBorder="1" applyAlignment="1" applyProtection="1">
      <alignment horizontal="center" vertical="center"/>
      <protection hidden="1"/>
    </xf>
    <xf numFmtId="165" fontId="98" fillId="0" borderId="3" xfId="0" applyNumberFormat="1" applyFont="1" applyBorder="1" applyAlignment="1" applyProtection="1">
      <alignment horizontal="center" vertical="center"/>
      <protection hidden="1"/>
    </xf>
    <xf numFmtId="0" fontId="98" fillId="0" borderId="11" xfId="0" applyFont="1" applyBorder="1" applyAlignment="1" applyProtection="1">
      <alignment horizontal="center" vertical="center"/>
      <protection hidden="1"/>
    </xf>
    <xf numFmtId="0" fontId="98" fillId="0" borderId="3" xfId="0" applyFont="1" applyBorder="1" applyAlignment="1" applyProtection="1">
      <alignment horizontal="center" vertical="center"/>
      <protection hidden="1"/>
    </xf>
    <xf numFmtId="0" fontId="98" fillId="0" borderId="6" xfId="0" applyFont="1" applyBorder="1" applyAlignment="1" applyProtection="1">
      <alignment horizontal="center" vertical="center"/>
      <protection hidden="1"/>
    </xf>
    <xf numFmtId="0" fontId="157" fillId="30" borderId="0" xfId="0" applyFont="1" applyFill="1" applyAlignment="1" applyProtection="1">
      <alignment horizontal="center" vertical="center"/>
      <protection hidden="1"/>
    </xf>
    <xf numFmtId="0" fontId="163" fillId="30" borderId="0" xfId="0" applyFont="1" applyFill="1" applyAlignment="1" applyProtection="1">
      <alignment horizontal="center" vertical="top" shrinkToFit="1"/>
      <protection hidden="1"/>
    </xf>
    <xf numFmtId="14" fontId="19" fillId="0" borderId="6" xfId="0" applyNumberFormat="1" applyFont="1" applyFill="1" applyBorder="1" applyAlignment="1" applyProtection="1">
      <alignment horizontal="right" vertical="center"/>
      <protection hidden="1"/>
    </xf>
    <xf numFmtId="14" fontId="19" fillId="34" borderId="6" xfId="0" applyNumberFormat="1" applyFont="1" applyFill="1" applyBorder="1" applyAlignment="1" applyProtection="1">
      <alignment horizontal="right" vertical="center"/>
      <protection hidden="1"/>
    </xf>
    <xf numFmtId="0" fontId="60" fillId="0" borderId="1" xfId="0" applyFont="1" applyBorder="1" applyAlignment="1" applyProtection="1">
      <alignment horizontal="center"/>
      <protection hidden="1"/>
    </xf>
    <xf numFmtId="0" fontId="57" fillId="0" borderId="49" xfId="0" applyFont="1" applyBorder="1" applyAlignment="1" applyProtection="1">
      <alignment horizontal="center" vertical="center"/>
      <protection hidden="1"/>
    </xf>
    <xf numFmtId="0" fontId="57" fillId="0" borderId="27" xfId="0" applyFont="1" applyBorder="1" applyAlignment="1" applyProtection="1">
      <alignment horizontal="center" vertical="center"/>
      <protection hidden="1"/>
    </xf>
    <xf numFmtId="0" fontId="57" fillId="0" borderId="50" xfId="0" applyFont="1" applyBorder="1" applyAlignment="1" applyProtection="1">
      <alignment horizontal="center" vertical="center"/>
      <protection hidden="1"/>
    </xf>
    <xf numFmtId="0" fontId="107" fillId="0" borderId="51" xfId="0" applyFont="1" applyBorder="1" applyAlignment="1" applyProtection="1">
      <alignment horizontal="center" vertical="center"/>
      <protection hidden="1"/>
    </xf>
    <xf numFmtId="0" fontId="107" fillId="0" borderId="23" xfId="0" applyFont="1" applyBorder="1" applyAlignment="1" applyProtection="1">
      <alignment horizontal="center" vertical="center"/>
      <protection hidden="1"/>
    </xf>
    <xf numFmtId="0" fontId="106" fillId="19" borderId="49" xfId="0" applyFont="1" applyFill="1" applyBorder="1" applyAlignment="1" applyProtection="1">
      <alignment horizontal="center" vertical="center" wrapText="1"/>
      <protection hidden="1"/>
    </xf>
    <xf numFmtId="0" fontId="106" fillId="19" borderId="27" xfId="0" applyFont="1" applyFill="1" applyBorder="1" applyAlignment="1" applyProtection="1">
      <alignment horizontal="center" vertical="center" wrapText="1"/>
      <protection hidden="1"/>
    </xf>
    <xf numFmtId="0" fontId="106" fillId="19" borderId="28" xfId="0" applyFont="1" applyFill="1" applyBorder="1" applyAlignment="1" applyProtection="1">
      <alignment horizontal="center" vertical="center" wrapText="1"/>
      <protection hidden="1"/>
    </xf>
    <xf numFmtId="0" fontId="106" fillId="19" borderId="29" xfId="0" applyFont="1" applyFill="1" applyBorder="1" applyAlignment="1" applyProtection="1">
      <alignment horizontal="center" vertical="center" wrapText="1"/>
      <protection hidden="1"/>
    </xf>
    <xf numFmtId="0" fontId="75" fillId="17" borderId="23" xfId="0" applyFont="1" applyFill="1" applyBorder="1" applyAlignment="1" applyProtection="1">
      <alignment horizontal="center" vertical="center" wrapText="1"/>
      <protection hidden="1"/>
    </xf>
    <xf numFmtId="0" fontId="75" fillId="17" borderId="30" xfId="0" applyFont="1" applyFill="1" applyBorder="1" applyAlignment="1" applyProtection="1">
      <alignment horizontal="center" vertical="center" wrapText="1"/>
      <protection hidden="1"/>
    </xf>
    <xf numFmtId="164" fontId="106" fillId="19" borderId="27" xfId="0" applyNumberFormat="1" applyFont="1" applyFill="1" applyBorder="1" applyAlignment="1" applyProtection="1">
      <alignment horizontal="center" vertical="center" wrapText="1"/>
      <protection hidden="1"/>
    </xf>
    <xf numFmtId="0" fontId="74" fillId="19" borderId="50" xfId="0" applyFont="1" applyFill="1" applyBorder="1" applyAlignment="1" applyProtection="1">
      <alignment horizontal="center" vertical="center" wrapText="1"/>
      <protection hidden="1"/>
    </xf>
    <xf numFmtId="0" fontId="80" fillId="17" borderId="23" xfId="0" applyFont="1" applyFill="1" applyBorder="1" applyAlignment="1" applyProtection="1">
      <alignment horizontal="center" vertical="center" wrapText="1"/>
      <protection hidden="1"/>
    </xf>
    <xf numFmtId="0" fontId="80" fillId="17" borderId="30" xfId="0" applyFont="1" applyFill="1" applyBorder="1" applyAlignment="1" applyProtection="1">
      <alignment horizontal="center" vertical="center" wrapText="1"/>
      <protection hidden="1"/>
    </xf>
    <xf numFmtId="164" fontId="75" fillId="17" borderId="23" xfId="0" applyNumberFormat="1" applyFont="1" applyFill="1" applyBorder="1" applyAlignment="1" applyProtection="1">
      <alignment horizontal="center" vertical="center" wrapText="1"/>
      <protection hidden="1"/>
    </xf>
    <xf numFmtId="164" fontId="75" fillId="17" borderId="30" xfId="0" applyNumberFormat="1" applyFont="1" applyFill="1" applyBorder="1" applyAlignment="1" applyProtection="1">
      <alignment horizontal="center" vertical="center" wrapText="1"/>
      <protection hidden="1"/>
    </xf>
    <xf numFmtId="0" fontId="106" fillId="19" borderId="50" xfId="0" applyFont="1" applyFill="1" applyBorder="1" applyAlignment="1" applyProtection="1">
      <alignment horizontal="center" vertical="center" wrapText="1"/>
      <protection hidden="1"/>
    </xf>
    <xf numFmtId="0" fontId="106" fillId="19" borderId="57" xfId="0" applyFont="1" applyFill="1" applyBorder="1" applyAlignment="1" applyProtection="1">
      <alignment horizontal="center" vertical="center" wrapText="1"/>
      <protection hidden="1"/>
    </xf>
    <xf numFmtId="0" fontId="80" fillId="17" borderId="39" xfId="0" applyFont="1" applyFill="1" applyBorder="1" applyAlignment="1" applyProtection="1">
      <alignment horizontal="center" vertical="center" wrapText="1"/>
      <protection hidden="1"/>
    </xf>
    <xf numFmtId="0" fontId="80" fillId="17" borderId="55" xfId="0" applyFont="1" applyFill="1" applyBorder="1" applyAlignment="1" applyProtection="1">
      <alignment horizontal="center" vertical="center" wrapText="1"/>
      <protection hidden="1"/>
    </xf>
    <xf numFmtId="0" fontId="80" fillId="17" borderId="56" xfId="0" applyFont="1" applyFill="1" applyBorder="1" applyAlignment="1" applyProtection="1">
      <alignment horizontal="center" vertical="center" wrapText="1"/>
      <protection hidden="1"/>
    </xf>
    <xf numFmtId="0" fontId="18" fillId="3" borderId="0" xfId="0" applyFont="1" applyFill="1" applyAlignment="1" applyProtection="1">
      <alignment horizontal="center" vertical="center"/>
      <protection hidden="1"/>
    </xf>
    <xf numFmtId="0" fontId="58" fillId="3" borderId="0" xfId="0" applyFont="1" applyFill="1" applyAlignment="1" applyProtection="1">
      <alignment horizontal="center" vertical="center"/>
      <protection hidden="1"/>
    </xf>
    <xf numFmtId="0" fontId="121" fillId="0" borderId="1" xfId="0" applyFont="1" applyBorder="1" applyAlignment="1" applyProtection="1">
      <alignment horizontal="center" vertical="center"/>
      <protection hidden="1"/>
    </xf>
    <xf numFmtId="0" fontId="75" fillId="17" borderId="54" xfId="0" applyFont="1" applyFill="1" applyBorder="1" applyAlignment="1" applyProtection="1">
      <alignment horizontal="center" vertical="center" wrapText="1"/>
      <protection hidden="1"/>
    </xf>
    <xf numFmtId="0" fontId="106" fillId="19" borderId="46" xfId="0" applyFont="1" applyFill="1" applyBorder="1" applyAlignment="1" applyProtection="1">
      <alignment horizontal="center" vertical="center" wrapText="1"/>
      <protection hidden="1"/>
    </xf>
    <xf numFmtId="0" fontId="106" fillId="19" borderId="64" xfId="0" applyFont="1" applyFill="1" applyBorder="1" applyAlignment="1" applyProtection="1">
      <alignment horizontal="center" vertical="center" wrapText="1"/>
      <protection hidden="1"/>
    </xf>
    <xf numFmtId="0" fontId="106" fillId="19" borderId="48" xfId="0" applyFont="1" applyFill="1" applyBorder="1" applyAlignment="1" applyProtection="1">
      <alignment horizontal="center" vertical="center" wrapText="1"/>
      <protection hidden="1"/>
    </xf>
    <xf numFmtId="0" fontId="106" fillId="19" borderId="65" xfId="0" applyFont="1" applyFill="1" applyBorder="1" applyAlignment="1" applyProtection="1">
      <alignment horizontal="center" vertical="center" wrapText="1"/>
      <protection hidden="1"/>
    </xf>
    <xf numFmtId="0" fontId="106" fillId="19" borderId="11" xfId="0" applyFont="1" applyFill="1" applyBorder="1" applyAlignment="1" applyProtection="1">
      <alignment horizontal="center" vertical="center" wrapText="1"/>
      <protection hidden="1"/>
    </xf>
    <xf numFmtId="0" fontId="106" fillId="19" borderId="6" xfId="0" applyFont="1" applyFill="1" applyBorder="1" applyAlignment="1" applyProtection="1">
      <alignment horizontal="center" vertical="center" wrapText="1"/>
      <protection hidden="1"/>
    </xf>
    <xf numFmtId="0" fontId="106" fillId="19" borderId="3" xfId="0" applyFont="1" applyFill="1" applyBorder="1" applyAlignment="1" applyProtection="1">
      <alignment horizontal="center" vertical="center" wrapText="1"/>
      <protection hidden="1"/>
    </xf>
    <xf numFmtId="0" fontId="74" fillId="19" borderId="4" xfId="0" applyFont="1" applyFill="1" applyBorder="1" applyAlignment="1" applyProtection="1">
      <alignment horizontal="center" vertical="center" wrapText="1"/>
      <protection hidden="1"/>
    </xf>
    <xf numFmtId="0" fontId="74" fillId="19" borderId="12" xfId="0" applyFont="1" applyFill="1" applyBorder="1" applyAlignment="1" applyProtection="1">
      <alignment horizontal="center" vertical="center" wrapText="1"/>
      <protection hidden="1"/>
    </xf>
    <xf numFmtId="0" fontId="74" fillId="19" borderId="5" xfId="0" applyFont="1" applyFill="1" applyBorder="1" applyAlignment="1" applyProtection="1">
      <alignment horizontal="center" vertical="center" wrapText="1"/>
      <protection hidden="1"/>
    </xf>
    <xf numFmtId="14" fontId="19" fillId="16" borderId="38" xfId="0" applyNumberFormat="1" applyFont="1" applyFill="1" applyBorder="1" applyAlignment="1" applyProtection="1">
      <alignment horizontal="right"/>
      <protection hidden="1"/>
    </xf>
    <xf numFmtId="0" fontId="107" fillId="0" borderId="58" xfId="0" applyFont="1" applyBorder="1" applyAlignment="1" applyProtection="1">
      <alignment horizontal="center" vertical="center"/>
      <protection hidden="1"/>
    </xf>
    <xf numFmtId="0" fontId="107" fillId="0" borderId="14" xfId="0" applyFont="1" applyBorder="1" applyAlignment="1" applyProtection="1">
      <alignment horizontal="center" vertical="center"/>
      <protection hidden="1"/>
    </xf>
    <xf numFmtId="0" fontId="107" fillId="0" borderId="59" xfId="0" applyFont="1" applyBorder="1" applyAlignment="1" applyProtection="1">
      <alignment horizontal="center" vertical="center"/>
      <protection hidden="1"/>
    </xf>
    <xf numFmtId="0" fontId="107" fillId="0" borderId="24" xfId="0" applyFont="1" applyBorder="1" applyAlignment="1" applyProtection="1">
      <alignment horizontal="center" vertical="center"/>
      <protection hidden="1"/>
    </xf>
    <xf numFmtId="0" fontId="107" fillId="0" borderId="25" xfId="0" applyFont="1" applyBorder="1" applyAlignment="1" applyProtection="1">
      <alignment horizontal="center" vertical="center"/>
      <protection hidden="1"/>
    </xf>
    <xf numFmtId="0" fontId="107" fillId="0" borderId="26" xfId="0" applyFont="1" applyBorder="1" applyAlignment="1" applyProtection="1">
      <alignment horizontal="center" vertical="center"/>
      <protection hidden="1"/>
    </xf>
    <xf numFmtId="0" fontId="60" fillId="0" borderId="10" xfId="0" applyFont="1" applyBorder="1" applyAlignment="1" applyProtection="1">
      <alignment horizontal="center"/>
      <protection hidden="1"/>
    </xf>
    <xf numFmtId="0" fontId="60" fillId="0" borderId="14" xfId="0" applyFont="1" applyBorder="1" applyAlignment="1" applyProtection="1">
      <alignment horizontal="center"/>
      <protection hidden="1"/>
    </xf>
    <xf numFmtId="0" fontId="60" fillId="0" borderId="13" xfId="0" applyFont="1" applyBorder="1" applyAlignment="1" applyProtection="1">
      <alignment horizontal="center"/>
      <protection hidden="1"/>
    </xf>
    <xf numFmtId="0" fontId="60" fillId="0" borderId="9" xfId="0" applyFont="1" applyBorder="1" applyAlignment="1" applyProtection="1">
      <alignment horizontal="center"/>
      <protection hidden="1"/>
    </xf>
    <xf numFmtId="0" fontId="60" fillId="0" borderId="2" xfId="0" applyFont="1" applyBorder="1" applyAlignment="1" applyProtection="1">
      <alignment horizontal="center"/>
      <protection hidden="1"/>
    </xf>
    <xf numFmtId="0" fontId="60" fillId="0" borderId="15" xfId="0" applyFont="1" applyBorder="1" applyAlignment="1" applyProtection="1">
      <alignment horizontal="center"/>
      <protection hidden="1"/>
    </xf>
    <xf numFmtId="0" fontId="80" fillId="17" borderId="54" xfId="0" applyFont="1" applyFill="1" applyBorder="1" applyAlignment="1" applyProtection="1">
      <alignment horizontal="center" vertical="center" wrapText="1"/>
      <protection hidden="1"/>
    </xf>
    <xf numFmtId="164" fontId="106" fillId="19" borderId="28" xfId="0" applyNumberFormat="1" applyFont="1" applyFill="1" applyBorder="1" applyAlignment="1" applyProtection="1">
      <alignment horizontal="center" vertical="center" wrapText="1"/>
      <protection hidden="1"/>
    </xf>
    <xf numFmtId="164" fontId="106" fillId="19" borderId="65" xfId="0" applyNumberFormat="1" applyFont="1" applyFill="1" applyBorder="1" applyAlignment="1" applyProtection="1">
      <alignment horizontal="center" vertical="center" wrapText="1"/>
      <protection hidden="1"/>
    </xf>
    <xf numFmtId="164" fontId="106" fillId="19" borderId="29" xfId="0" applyNumberFormat="1" applyFont="1" applyFill="1" applyBorder="1" applyAlignment="1" applyProtection="1">
      <alignment horizontal="center" vertical="center" wrapText="1"/>
      <protection hidden="1"/>
    </xf>
    <xf numFmtId="0" fontId="74" fillId="19" borderId="44" xfId="0" applyFont="1" applyFill="1" applyBorder="1" applyAlignment="1" applyProtection="1">
      <alignment horizontal="center" vertical="center" wrapText="1"/>
      <protection hidden="1"/>
    </xf>
    <xf numFmtId="0" fontId="74" fillId="19" borderId="66" xfId="0" applyFont="1" applyFill="1" applyBorder="1" applyAlignment="1" applyProtection="1">
      <alignment horizontal="center" vertical="center" wrapText="1"/>
      <protection hidden="1"/>
    </xf>
    <xf numFmtId="0" fontId="74" fillId="19" borderId="47" xfId="0" applyFont="1" applyFill="1" applyBorder="1" applyAlignment="1" applyProtection="1">
      <alignment horizontal="center" vertical="center" wrapText="1"/>
      <protection hidden="1"/>
    </xf>
    <xf numFmtId="164" fontId="75" fillId="17" borderId="54" xfId="0" applyNumberFormat="1" applyFont="1" applyFill="1" applyBorder="1" applyAlignment="1" applyProtection="1">
      <alignment horizontal="center" vertical="center" wrapText="1"/>
      <protection hidden="1"/>
    </xf>
    <xf numFmtId="0" fontId="106" fillId="19" borderId="1" xfId="0" applyFont="1" applyFill="1" applyBorder="1" applyAlignment="1" applyProtection="1">
      <alignment horizontal="center" vertical="center" wrapText="1"/>
      <protection hidden="1"/>
    </xf>
    <xf numFmtId="0" fontId="57" fillId="0" borderId="45" xfId="0" applyFont="1" applyBorder="1" applyAlignment="1" applyProtection="1">
      <alignment horizontal="center" vertical="center"/>
      <protection hidden="1"/>
    </xf>
    <xf numFmtId="0" fontId="57" fillId="0" borderId="38" xfId="0" applyFont="1" applyBorder="1" applyAlignment="1" applyProtection="1">
      <alignment horizontal="center" vertical="center"/>
      <protection hidden="1"/>
    </xf>
    <xf numFmtId="0" fontId="57" fillId="0" borderId="0" xfId="0" applyFont="1" applyAlignment="1" applyProtection="1">
      <alignment horizontal="center" vertical="center"/>
      <protection hidden="1"/>
    </xf>
    <xf numFmtId="0" fontId="107" fillId="0" borderId="0" xfId="0" applyFont="1" applyAlignment="1" applyProtection="1">
      <alignment horizontal="center" vertical="center"/>
      <protection hidden="1"/>
    </xf>
    <xf numFmtId="0" fontId="107" fillId="0" borderId="69" xfId="0" applyFont="1" applyBorder="1" applyAlignment="1" applyProtection="1">
      <alignment horizontal="center" vertical="center"/>
      <protection hidden="1"/>
    </xf>
    <xf numFmtId="0" fontId="106" fillId="19" borderId="44" xfId="0" applyFont="1" applyFill="1" applyBorder="1" applyAlignment="1" applyProtection="1">
      <alignment horizontal="center" vertical="center" wrapText="1"/>
      <protection hidden="1"/>
    </xf>
    <xf numFmtId="0" fontId="106" fillId="19" borderId="66" xfId="0" applyFont="1" applyFill="1" applyBorder="1" applyAlignment="1" applyProtection="1">
      <alignment horizontal="center" vertical="center" wrapText="1"/>
      <protection hidden="1"/>
    </xf>
    <xf numFmtId="0" fontId="106" fillId="19" borderId="47" xfId="0" applyFont="1" applyFill="1" applyBorder="1" applyAlignment="1" applyProtection="1">
      <alignment horizontal="center" vertical="center" wrapText="1"/>
      <protection hidden="1"/>
    </xf>
    <xf numFmtId="164" fontId="106" fillId="19" borderId="46" xfId="0" applyNumberFormat="1" applyFont="1" applyFill="1" applyBorder="1" applyAlignment="1" applyProtection="1">
      <alignment horizontal="center" vertical="center" wrapText="1"/>
      <protection hidden="1"/>
    </xf>
    <xf numFmtId="164" fontId="106" fillId="19" borderId="64" xfId="0" applyNumberFormat="1" applyFont="1" applyFill="1" applyBorder="1" applyAlignment="1" applyProtection="1">
      <alignment horizontal="center" vertical="center" wrapText="1"/>
      <protection hidden="1"/>
    </xf>
    <xf numFmtId="0" fontId="80" fillId="17" borderId="67" xfId="0" applyFont="1" applyFill="1" applyBorder="1" applyAlignment="1" applyProtection="1">
      <alignment horizontal="center" vertical="center" wrapText="1"/>
      <protection hidden="1"/>
    </xf>
    <xf numFmtId="0" fontId="80" fillId="17" borderId="68" xfId="0" applyFont="1" applyFill="1" applyBorder="1" applyAlignment="1" applyProtection="1">
      <alignment horizontal="center" vertical="center" wrapText="1"/>
      <protection hidden="1"/>
    </xf>
    <xf numFmtId="164" fontId="80" fillId="17" borderId="23" xfId="0" applyNumberFormat="1" applyFont="1" applyFill="1" applyBorder="1" applyAlignment="1" applyProtection="1">
      <alignment horizontal="center" vertical="center" wrapText="1"/>
      <protection hidden="1"/>
    </xf>
    <xf numFmtId="14" fontId="19" fillId="34" borderId="38" xfId="0" applyNumberFormat="1" applyFont="1" applyFill="1" applyBorder="1" applyAlignment="1" applyProtection="1">
      <alignment horizontal="right" vertical="center"/>
      <protection hidden="1"/>
    </xf>
    <xf numFmtId="0" fontId="163" fillId="24" borderId="0" xfId="0" applyFont="1" applyFill="1" applyAlignment="1" applyProtection="1">
      <alignment horizontal="center" vertical="center"/>
      <protection hidden="1"/>
    </xf>
    <xf numFmtId="0" fontId="18" fillId="24" borderId="0" xfId="0" applyFont="1" applyFill="1" applyAlignment="1" applyProtection="1">
      <alignment horizontal="center" vertical="center"/>
      <protection hidden="1"/>
    </xf>
    <xf numFmtId="0" fontId="74" fillId="19" borderId="27"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right" vertical="center"/>
      <protection hidden="1"/>
    </xf>
    <xf numFmtId="0" fontId="63" fillId="0" borderId="0" xfId="0" applyFont="1" applyAlignment="1" applyProtection="1">
      <alignment horizontal="center" vertical="center"/>
      <protection hidden="1"/>
    </xf>
    <xf numFmtId="0" fontId="63" fillId="0" borderId="0" xfId="0" applyFont="1" applyAlignment="1" applyProtection="1">
      <alignment horizontal="center" vertical="center" wrapText="1"/>
      <protection hidden="1"/>
    </xf>
    <xf numFmtId="164" fontId="63" fillId="0" borderId="0" xfId="0" applyNumberFormat="1" applyFont="1" applyAlignment="1" applyProtection="1">
      <alignment horizontal="center" vertical="center" wrapText="1"/>
      <protection hidden="1"/>
    </xf>
    <xf numFmtId="0" fontId="40" fillId="4" borderId="1" xfId="0" applyFont="1" applyFill="1" applyBorder="1" applyAlignment="1">
      <alignment horizontal="center" vertical="center" wrapText="1"/>
    </xf>
    <xf numFmtId="0" fontId="76" fillId="0" borderId="0" xfId="0" applyFont="1" applyAlignment="1">
      <alignment horizontal="center" vertical="center"/>
    </xf>
    <xf numFmtId="0" fontId="30" fillId="4" borderId="11" xfId="0" applyFont="1" applyFill="1" applyBorder="1" applyAlignment="1">
      <alignment horizontal="center" vertical="center"/>
    </xf>
    <xf numFmtId="0" fontId="30" fillId="4" borderId="6" xfId="0" applyFont="1" applyFill="1" applyBorder="1" applyAlignment="1">
      <alignment horizontal="center" vertical="center"/>
    </xf>
    <xf numFmtId="0" fontId="30" fillId="4" borderId="3" xfId="0" applyFont="1" applyFill="1" applyBorder="1" applyAlignment="1">
      <alignment horizontal="center" vertical="center"/>
    </xf>
    <xf numFmtId="0" fontId="3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40" fillId="4" borderId="6" xfId="0" applyFont="1" applyFill="1" applyBorder="1" applyAlignment="1">
      <alignment horizontal="center" vertical="center"/>
    </xf>
    <xf numFmtId="0" fontId="40" fillId="4" borderId="3" xfId="0" applyFont="1" applyFill="1" applyBorder="1" applyAlignment="1">
      <alignment horizontal="center" vertical="center"/>
    </xf>
    <xf numFmtId="0" fontId="35" fillId="0" borderId="0" xfId="0" applyFont="1" applyAlignment="1">
      <alignment horizontal="center" vertical="center"/>
    </xf>
    <xf numFmtId="0" fontId="26" fillId="0" borderId="2" xfId="0" applyFont="1" applyBorder="1" applyAlignment="1" applyProtection="1">
      <alignment horizontal="center" vertical="center"/>
      <protection hidden="1"/>
    </xf>
    <xf numFmtId="0" fontId="45" fillId="13" borderId="10" xfId="0" applyFont="1" applyFill="1" applyBorder="1" applyAlignment="1" applyProtection="1">
      <alignment horizontal="center" vertical="center"/>
      <protection hidden="1"/>
    </xf>
    <xf numFmtId="0" fontId="45" fillId="13" borderId="8" xfId="0" applyFont="1" applyFill="1" applyBorder="1" applyAlignment="1" applyProtection="1">
      <alignment horizontal="center" vertical="center"/>
      <protection hidden="1"/>
    </xf>
    <xf numFmtId="0" fontId="45" fillId="13" borderId="9" xfId="0" applyFont="1" applyFill="1" applyBorder="1" applyAlignment="1" applyProtection="1">
      <alignment horizontal="center" vertical="center"/>
      <protection hidden="1"/>
    </xf>
    <xf numFmtId="0" fontId="45" fillId="7" borderId="10" xfId="0" applyFont="1" applyFill="1" applyBorder="1" applyAlignment="1" applyProtection="1">
      <alignment horizontal="center" vertical="center"/>
      <protection hidden="1"/>
    </xf>
    <xf numFmtId="0" fontId="45" fillId="7" borderId="8" xfId="0" applyFont="1" applyFill="1" applyBorder="1" applyAlignment="1" applyProtection="1">
      <alignment horizontal="center" vertical="center"/>
      <protection hidden="1"/>
    </xf>
    <xf numFmtId="0" fontId="45" fillId="7" borderId="9" xfId="0" applyFont="1" applyFill="1" applyBorder="1" applyAlignment="1" applyProtection="1">
      <alignment horizontal="center" vertical="center"/>
      <protection hidden="1"/>
    </xf>
    <xf numFmtId="0" fontId="42" fillId="0" borderId="0" xfId="6" applyFont="1" applyAlignment="1" applyProtection="1">
      <alignment horizontal="center" vertical="center"/>
      <protection hidden="1"/>
    </xf>
    <xf numFmtId="0" fontId="43" fillId="9" borderId="21" xfId="0" applyFont="1" applyFill="1" applyBorder="1" applyAlignment="1">
      <alignment horizontal="center" vertical="center"/>
    </xf>
    <xf numFmtId="0" fontId="43" fillId="9" borderId="19" xfId="0" applyFont="1" applyFill="1" applyBorder="1" applyAlignment="1">
      <alignment horizontal="center" vertical="center"/>
    </xf>
    <xf numFmtId="0" fontId="39" fillId="7" borderId="1" xfId="0" applyFont="1" applyFill="1" applyBorder="1" applyAlignment="1">
      <alignment horizontal="center" vertical="center"/>
    </xf>
    <xf numFmtId="0" fontId="39" fillId="7" borderId="4" xfId="0" applyFont="1" applyFill="1" applyBorder="1" applyAlignment="1">
      <alignment horizontal="center" vertical="center"/>
    </xf>
    <xf numFmtId="0" fontId="39" fillId="7" borderId="12" xfId="0" applyFont="1" applyFill="1" applyBorder="1" applyAlignment="1">
      <alignment horizontal="center" vertical="center"/>
    </xf>
    <xf numFmtId="0" fontId="39" fillId="7" borderId="5" xfId="0" applyFont="1" applyFill="1" applyBorder="1" applyAlignment="1">
      <alignment horizontal="center" vertical="center"/>
    </xf>
    <xf numFmtId="0" fontId="50" fillId="0" borderId="0" xfId="0" applyFont="1" applyAlignment="1" applyProtection="1">
      <alignment horizontal="center" vertical="center"/>
      <protection hidden="1"/>
    </xf>
    <xf numFmtId="14" fontId="48" fillId="0" borderId="0" xfId="0" applyNumberFormat="1" applyFont="1" applyAlignment="1" applyProtection="1">
      <alignment horizontal="center" vertical="center"/>
      <protection hidden="1"/>
    </xf>
    <xf numFmtId="0" fontId="37" fillId="9" borderId="10" xfId="0" applyFont="1" applyFill="1" applyBorder="1" applyAlignment="1" applyProtection="1">
      <alignment horizontal="center" vertical="center"/>
      <protection hidden="1"/>
    </xf>
    <xf numFmtId="0" fontId="37" fillId="9" borderId="14" xfId="0" applyFont="1" applyFill="1" applyBorder="1" applyAlignment="1" applyProtection="1">
      <alignment horizontal="center" vertical="center"/>
      <protection hidden="1"/>
    </xf>
    <xf numFmtId="0" fontId="37" fillId="9" borderId="9" xfId="0" applyFont="1" applyFill="1" applyBorder="1" applyAlignment="1" applyProtection="1">
      <alignment horizontal="center" vertical="center"/>
      <protection hidden="1"/>
    </xf>
    <xf numFmtId="0" fontId="37" fillId="9" borderId="2" xfId="0" applyFont="1" applyFill="1" applyBorder="1" applyAlignment="1" applyProtection="1">
      <alignment horizontal="center" vertical="center"/>
      <protection hidden="1"/>
    </xf>
    <xf numFmtId="0" fontId="52" fillId="9" borderId="34" xfId="0" applyFont="1" applyFill="1" applyBorder="1" applyAlignment="1" applyProtection="1">
      <alignment horizontal="center" vertical="center"/>
      <protection hidden="1"/>
    </xf>
    <xf numFmtId="0" fontId="52" fillId="9" borderId="32" xfId="0" applyFont="1" applyFill="1" applyBorder="1" applyAlignment="1" applyProtection="1">
      <alignment horizontal="center" vertical="center"/>
      <protection hidden="1"/>
    </xf>
    <xf numFmtId="0" fontId="52" fillId="9" borderId="35" xfId="0" applyFont="1" applyFill="1" applyBorder="1" applyAlignment="1" applyProtection="1">
      <alignment horizontal="center" vertical="center"/>
      <protection hidden="1"/>
    </xf>
    <xf numFmtId="0" fontId="52" fillId="9" borderId="33" xfId="0" applyFont="1" applyFill="1" applyBorder="1" applyAlignment="1" applyProtection="1">
      <alignment horizontal="center" vertical="center"/>
      <protection hidden="1"/>
    </xf>
    <xf numFmtId="0" fontId="43" fillId="9" borderId="0" xfId="0" applyFont="1" applyFill="1" applyAlignment="1">
      <alignment horizontal="center" vertical="center"/>
    </xf>
    <xf numFmtId="0" fontId="40" fillId="8" borderId="1" xfId="0" applyFont="1" applyFill="1" applyBorder="1" applyAlignment="1">
      <alignment horizontal="center" vertical="center"/>
    </xf>
    <xf numFmtId="0" fontId="34" fillId="0" borderId="0" xfId="6" applyFont="1" applyAlignment="1" applyProtection="1">
      <alignment horizontal="center" vertical="center"/>
      <protection hidden="1"/>
    </xf>
    <xf numFmtId="0" fontId="36" fillId="0" borderId="0" xfId="0" applyFont="1" applyAlignment="1" applyProtection="1">
      <alignment horizontal="center" vertical="center"/>
      <protection hidden="1"/>
    </xf>
    <xf numFmtId="0" fontId="49" fillId="0" borderId="0" xfId="0" applyFont="1" applyAlignment="1" applyProtection="1">
      <alignment horizontal="center" vertical="center"/>
      <protection hidden="1"/>
    </xf>
    <xf numFmtId="0" fontId="41" fillId="9" borderId="20" xfId="0" applyFont="1" applyFill="1" applyBorder="1" applyAlignment="1" applyProtection="1">
      <alignment horizontal="center" vertical="center"/>
      <protection hidden="1"/>
    </xf>
    <xf numFmtId="0" fontId="41" fillId="9" borderId="21" xfId="0" applyFont="1" applyFill="1" applyBorder="1" applyAlignment="1" applyProtection="1">
      <alignment horizontal="center" vertical="center"/>
      <protection hidden="1"/>
    </xf>
    <xf numFmtId="0" fontId="41" fillId="9" borderId="22" xfId="0" applyFont="1" applyFill="1" applyBorder="1" applyAlignment="1" applyProtection="1">
      <alignment horizontal="center" vertical="center"/>
      <protection hidden="1"/>
    </xf>
    <xf numFmtId="0" fontId="41" fillId="9" borderId="19" xfId="0" applyFont="1" applyFill="1" applyBorder="1" applyAlignment="1" applyProtection="1">
      <alignment horizontal="center" vertical="center"/>
      <protection hidden="1"/>
    </xf>
    <xf numFmtId="14" fontId="48" fillId="0" borderId="0" xfId="0" applyNumberFormat="1" applyFont="1" applyAlignment="1" applyProtection="1">
      <alignment horizontal="right" vertical="center"/>
      <protection hidden="1"/>
    </xf>
    <xf numFmtId="0" fontId="44" fillId="13" borderId="1" xfId="0" applyFont="1" applyFill="1" applyBorder="1" applyAlignment="1" applyProtection="1">
      <alignment horizontal="center" vertical="center"/>
      <protection hidden="1"/>
    </xf>
    <xf numFmtId="0" fontId="40" fillId="8" borderId="4" xfId="0" applyFont="1" applyFill="1" applyBorder="1" applyAlignment="1">
      <alignment horizontal="center" vertical="center"/>
    </xf>
    <xf numFmtId="0" fontId="40" fillId="8" borderId="12" xfId="0" applyFont="1" applyFill="1" applyBorder="1" applyAlignment="1">
      <alignment horizontal="center" vertical="center"/>
    </xf>
    <xf numFmtId="0" fontId="40" fillId="8" borderId="5" xfId="0" applyFont="1" applyFill="1" applyBorder="1" applyAlignment="1">
      <alignment horizontal="center" vertical="center"/>
    </xf>
    <xf numFmtId="0" fontId="14" fillId="0" borderId="0" xfId="0" applyFont="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15" fillId="6" borderId="1" xfId="0" applyFont="1" applyFill="1" applyBorder="1" applyAlignment="1" applyProtection="1">
      <alignment horizontal="center" vertical="center" textRotation="90"/>
      <protection hidden="1"/>
    </xf>
    <xf numFmtId="0" fontId="15" fillId="6" borderId="1" xfId="0" applyFont="1" applyFill="1" applyBorder="1" applyAlignment="1" applyProtection="1">
      <alignment horizontal="center" vertical="center" textRotation="90" wrapText="1"/>
      <protection hidden="1"/>
    </xf>
    <xf numFmtId="0" fontId="15" fillId="3" borderId="0" xfId="0" applyFont="1" applyFill="1" applyAlignment="1" applyProtection="1">
      <alignment horizontal="center" vertical="center"/>
      <protection hidden="1"/>
    </xf>
    <xf numFmtId="0" fontId="15" fillId="3" borderId="7" xfId="0" applyFont="1" applyFill="1" applyBorder="1" applyAlignment="1" applyProtection="1">
      <alignment horizontal="center" vertical="center"/>
      <protection hidden="1"/>
    </xf>
    <xf numFmtId="0" fontId="6" fillId="11" borderId="1" xfId="0" applyFont="1" applyFill="1" applyBorder="1" applyAlignment="1" applyProtection="1">
      <alignment horizontal="center" vertical="center" wrapText="1"/>
      <protection hidden="1"/>
    </xf>
    <xf numFmtId="164" fontId="6" fillId="12" borderId="1" xfId="0" applyNumberFormat="1" applyFont="1" applyFill="1" applyBorder="1" applyAlignment="1" applyProtection="1">
      <alignment horizontal="center" vertical="center" wrapText="1"/>
      <protection hidden="1"/>
    </xf>
    <xf numFmtId="0" fontId="6" fillId="12" borderId="1" xfId="0" applyFont="1" applyFill="1" applyBorder="1" applyAlignment="1" applyProtection="1">
      <alignment horizontal="center" vertical="center" wrapText="1"/>
      <protection hidden="1"/>
    </xf>
    <xf numFmtId="0" fontId="6" fillId="12" borderId="11" xfId="0" applyFont="1" applyFill="1" applyBorder="1" applyAlignment="1" applyProtection="1">
      <alignment horizontal="center" vertical="center" wrapText="1"/>
      <protection hidden="1"/>
    </xf>
    <xf numFmtId="0" fontId="15" fillId="6" borderId="7" xfId="0" applyFont="1" applyFill="1" applyBorder="1" applyAlignment="1" applyProtection="1">
      <alignment horizontal="center" vertical="center"/>
      <protection hidden="1"/>
    </xf>
    <xf numFmtId="0" fontId="15" fillId="3" borderId="2" xfId="0" applyFont="1" applyFill="1" applyBorder="1" applyAlignment="1" applyProtection="1">
      <alignment horizontal="center" vertical="center"/>
      <protection hidden="1"/>
    </xf>
    <xf numFmtId="0" fontId="6" fillId="6" borderId="4" xfId="0" applyFont="1" applyFill="1" applyBorder="1" applyAlignment="1" applyProtection="1">
      <alignment horizontal="center" vertical="center" wrapText="1"/>
      <protection hidden="1"/>
    </xf>
    <xf numFmtId="0" fontId="6" fillId="6" borderId="5" xfId="0" applyFont="1" applyFill="1" applyBorder="1" applyAlignment="1" applyProtection="1">
      <alignment horizontal="center" vertical="center" wrapText="1"/>
      <protection hidden="1"/>
    </xf>
    <xf numFmtId="0" fontId="15" fillId="0" borderId="0" xfId="0" applyFont="1" applyAlignment="1" applyProtection="1">
      <alignment horizontal="center" vertical="center"/>
      <protection hidden="1"/>
    </xf>
    <xf numFmtId="0" fontId="15" fillId="12" borderId="1" xfId="0" applyFont="1" applyFill="1" applyBorder="1" applyAlignment="1" applyProtection="1">
      <alignment horizontal="center" vertical="center"/>
      <protection hidden="1"/>
    </xf>
    <xf numFmtId="0" fontId="15" fillId="12" borderId="11" xfId="0" applyFont="1" applyFill="1" applyBorder="1" applyAlignment="1" applyProtection="1">
      <alignment horizontal="center" vertical="center"/>
      <protection hidden="1"/>
    </xf>
    <xf numFmtId="0" fontId="15" fillId="11" borderId="1" xfId="0" applyFont="1" applyFill="1" applyBorder="1" applyAlignment="1" applyProtection="1">
      <alignment horizontal="center" vertical="center"/>
      <protection hidden="1"/>
    </xf>
    <xf numFmtId="0" fontId="15" fillId="0" borderId="0" xfId="0" applyFont="1" applyAlignment="1" applyProtection="1">
      <alignment horizontal="left" vertical="center"/>
      <protection hidden="1"/>
    </xf>
    <xf numFmtId="0" fontId="16" fillId="0" borderId="0" xfId="0" applyFont="1" applyAlignment="1" applyProtection="1">
      <alignment horizontal="center" vertical="center"/>
      <protection hidden="1"/>
    </xf>
    <xf numFmtId="0" fontId="6" fillId="6" borderId="1" xfId="0" applyFont="1" applyFill="1" applyBorder="1" applyAlignment="1" applyProtection="1">
      <alignment horizontal="center" vertical="center" wrapText="1"/>
      <protection hidden="1"/>
    </xf>
    <xf numFmtId="0" fontId="13" fillId="0" borderId="2" xfId="0" applyFont="1" applyBorder="1" applyAlignment="1" applyProtection="1">
      <alignment horizontal="center" vertical="center"/>
      <protection hidden="1"/>
    </xf>
    <xf numFmtId="0" fontId="15" fillId="0" borderId="0" xfId="0" applyFont="1" applyAlignment="1" applyProtection="1">
      <alignment horizontal="right" vertical="center"/>
      <protection hidden="1"/>
    </xf>
    <xf numFmtId="0" fontId="6" fillId="0" borderId="0" xfId="0" applyFont="1" applyAlignment="1" applyProtection="1">
      <alignment horizontal="center"/>
      <protection hidden="1"/>
    </xf>
    <xf numFmtId="164" fontId="6" fillId="11" borderId="1" xfId="0" applyNumberFormat="1" applyFont="1" applyFill="1" applyBorder="1" applyAlignment="1" applyProtection="1">
      <alignment horizontal="center" vertical="center" wrapText="1"/>
      <protection hidden="1"/>
    </xf>
    <xf numFmtId="0" fontId="6" fillId="3" borderId="4" xfId="0" applyFont="1" applyFill="1" applyBorder="1" applyAlignment="1" applyProtection="1">
      <alignment horizontal="center" vertical="center" wrapText="1"/>
      <protection hidden="1"/>
    </xf>
    <xf numFmtId="0" fontId="6" fillId="3" borderId="5" xfId="0"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16" fillId="0" borderId="0" xfId="0" applyFont="1" applyAlignment="1" applyProtection="1">
      <alignment horizontal="center"/>
      <protection hidden="1"/>
    </xf>
    <xf numFmtId="0" fontId="15" fillId="0" borderId="0" xfId="0" applyFont="1" applyAlignment="1" applyProtection="1">
      <alignment horizontal="right"/>
      <protection hidden="1"/>
    </xf>
    <xf numFmtId="0" fontId="15" fillId="0" borderId="0" xfId="0" applyFont="1" applyAlignment="1" applyProtection="1">
      <alignment horizontal="center"/>
      <protection hidden="1"/>
    </xf>
    <xf numFmtId="0" fontId="6" fillId="6" borderId="1" xfId="0" applyFont="1" applyFill="1" applyBorder="1" applyAlignment="1" applyProtection="1">
      <alignment horizontal="center" wrapText="1"/>
      <protection hidden="1"/>
    </xf>
    <xf numFmtId="0" fontId="6" fillId="3" borderId="4" xfId="0" applyFont="1" applyFill="1" applyBorder="1" applyAlignment="1" applyProtection="1">
      <alignment horizontal="center" wrapText="1"/>
      <protection hidden="1"/>
    </xf>
    <xf numFmtId="0" fontId="6" fillId="3" borderId="5" xfId="0" applyFont="1" applyFill="1" applyBorder="1" applyAlignment="1" applyProtection="1">
      <alignment horizontal="center" wrapText="1"/>
      <protection hidden="1"/>
    </xf>
    <xf numFmtId="0" fontId="6" fillId="3" borderId="1" xfId="0" applyFont="1" applyFill="1" applyBorder="1" applyAlignment="1" applyProtection="1">
      <alignment horizontal="center" wrapText="1"/>
      <protection hidden="1"/>
    </xf>
    <xf numFmtId="0" fontId="15" fillId="6" borderId="0" xfId="0" applyFont="1" applyFill="1" applyAlignment="1" applyProtection="1">
      <alignment horizontal="center"/>
      <protection hidden="1"/>
    </xf>
    <xf numFmtId="0" fontId="15" fillId="6" borderId="2" xfId="0" applyFont="1" applyFill="1" applyBorder="1" applyAlignment="1" applyProtection="1">
      <alignment horizontal="center"/>
      <protection hidden="1"/>
    </xf>
    <xf numFmtId="0" fontId="15" fillId="3" borderId="0" xfId="0" applyFont="1" applyFill="1" applyAlignment="1" applyProtection="1">
      <alignment horizontal="center"/>
      <protection hidden="1"/>
    </xf>
    <xf numFmtId="0" fontId="15" fillId="3" borderId="2" xfId="0" applyFont="1" applyFill="1" applyBorder="1" applyAlignment="1" applyProtection="1">
      <alignment horizontal="center"/>
      <protection hidden="1"/>
    </xf>
    <xf numFmtId="0" fontId="13" fillId="0" borderId="2" xfId="0" applyFont="1" applyBorder="1" applyAlignment="1" applyProtection="1">
      <alignment horizontal="center"/>
      <protection hidden="1"/>
    </xf>
    <xf numFmtId="164" fontId="6" fillId="6" borderId="1" xfId="0" applyNumberFormat="1" applyFont="1" applyFill="1" applyBorder="1" applyAlignment="1" applyProtection="1">
      <alignment horizontal="center" wrapText="1"/>
      <protection hidden="1"/>
    </xf>
    <xf numFmtId="164" fontId="6" fillId="6" borderId="1" xfId="0" applyNumberFormat="1" applyFont="1" applyFill="1" applyBorder="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15" fillId="6" borderId="2" xfId="0" applyFon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170" fillId="0" borderId="0" xfId="0" applyFont="1"/>
  </cellXfs>
  <cellStyles count="27">
    <cellStyle name="Hiperligação" xfId="6" builtinId="8"/>
    <cellStyle name="Hiperligação 2" xfId="26" xr:uid="{00000000-0005-0000-0000-000001000000}"/>
    <cellStyle name="Normal" xfId="0" builtinId="0"/>
    <cellStyle name="Normal 10" xfId="19" xr:uid="{00000000-0005-0000-0000-000003000000}"/>
    <cellStyle name="Normal 10 2" xfId="25" xr:uid="{00000000-0005-0000-0000-000004000000}"/>
    <cellStyle name="Normal 11" xfId="7" xr:uid="{00000000-0005-0000-0000-000005000000}"/>
    <cellStyle name="Normal 11 2" xfId="12" xr:uid="{00000000-0005-0000-0000-000006000000}"/>
    <cellStyle name="Normal 2" xfId="1" xr:uid="{00000000-0005-0000-0000-000007000000}"/>
    <cellStyle name="Normal 2 2" xfId="5" xr:uid="{00000000-0005-0000-0000-000008000000}"/>
    <cellStyle name="Normal 2 3" xfId="9" xr:uid="{00000000-0005-0000-0000-000009000000}"/>
    <cellStyle name="Normal 3" xfId="2" xr:uid="{00000000-0005-0000-0000-00000A000000}"/>
    <cellStyle name="Normal 3 2" xfId="3" xr:uid="{00000000-0005-0000-0000-00000B000000}"/>
    <cellStyle name="Normal 3 3" xfId="10" xr:uid="{00000000-0005-0000-0000-00000C000000}"/>
    <cellStyle name="Normal 3 4" xfId="15" xr:uid="{00000000-0005-0000-0000-00000D000000}"/>
    <cellStyle name="Normal 3_Folha2" xfId="11" xr:uid="{00000000-0005-0000-0000-00000E000000}"/>
    <cellStyle name="Normal 4" xfId="4" xr:uid="{00000000-0005-0000-0000-00000F000000}"/>
    <cellStyle name="Normal 4 2" xfId="13" xr:uid="{00000000-0005-0000-0000-000010000000}"/>
    <cellStyle name="Normal 5" xfId="14" xr:uid="{00000000-0005-0000-0000-000011000000}"/>
    <cellStyle name="Normal 5 2" xfId="20" xr:uid="{00000000-0005-0000-0000-000012000000}"/>
    <cellStyle name="Normal 6" xfId="8" xr:uid="{00000000-0005-0000-0000-000013000000}"/>
    <cellStyle name="Normal 6 2" xfId="21" xr:uid="{00000000-0005-0000-0000-000014000000}"/>
    <cellStyle name="Normal 7" xfId="16" xr:uid="{00000000-0005-0000-0000-000015000000}"/>
    <cellStyle name="Normal 7 2" xfId="22" xr:uid="{00000000-0005-0000-0000-000016000000}"/>
    <cellStyle name="Normal 8" xfId="17" xr:uid="{00000000-0005-0000-0000-000017000000}"/>
    <cellStyle name="Normal 8 2" xfId="23" xr:uid="{00000000-0005-0000-0000-000018000000}"/>
    <cellStyle name="Normal 9" xfId="18" xr:uid="{00000000-0005-0000-0000-000019000000}"/>
    <cellStyle name="Normal 9 2" xfId="24" xr:uid="{00000000-0005-0000-0000-00001A000000}"/>
  </cellStyles>
  <dxfs count="3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color theme="0" tint="-0.14996795556505021"/>
      </font>
    </dxf>
    <dxf>
      <font>
        <color theme="0"/>
      </font>
    </dxf>
    <dxf>
      <font>
        <color theme="0" tint="-0.14996795556505021"/>
      </font>
    </dxf>
    <dxf>
      <fill>
        <patternFill>
          <bgColor rgb="FFFF0000"/>
        </patternFill>
      </fill>
    </dxf>
    <dxf>
      <font>
        <color theme="0"/>
      </font>
    </dxf>
    <dxf>
      <font>
        <color theme="0" tint="-0.14996795556505021"/>
      </font>
    </dxf>
    <dxf>
      <fill>
        <patternFill>
          <bgColor rgb="FFFF0000"/>
        </patternFill>
      </fill>
    </dxf>
    <dxf>
      <font>
        <color theme="0"/>
      </font>
    </dxf>
    <dxf>
      <font>
        <color theme="0"/>
      </font>
    </dxf>
    <dxf>
      <font>
        <color theme="0"/>
      </font>
    </dxf>
    <dxf>
      <font>
        <color theme="0"/>
      </font>
    </dxf>
    <dxf>
      <fill>
        <patternFill>
          <bgColor rgb="FFFF0000"/>
        </patternFill>
      </fill>
    </dxf>
    <dxf>
      <font>
        <color theme="0"/>
      </font>
    </dxf>
    <dxf>
      <font>
        <color theme="0"/>
      </font>
    </dxf>
    <dxf>
      <font>
        <b/>
        <i val="0"/>
        <color theme="0"/>
      </font>
      <fill>
        <patternFill>
          <fgColor theme="9" tint="-0.24994659260841701"/>
          <bgColor rgb="FFFF0000"/>
        </patternFill>
      </fill>
    </dxf>
    <dxf>
      <font>
        <b/>
        <i val="0"/>
        <color theme="0"/>
      </font>
      <fill>
        <patternFill>
          <bgColor rgb="FF00B05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color theme="0"/>
      </font>
    </dxf>
    <dxf>
      <fill>
        <patternFill>
          <bgColor rgb="FFFFC000"/>
        </patternFill>
      </fill>
    </dxf>
    <dxf>
      <font>
        <color theme="0"/>
      </font>
    </dxf>
    <dxf>
      <font>
        <color theme="0" tint="-0.14996795556505021"/>
      </font>
    </dxf>
    <dxf>
      <font>
        <color theme="0" tint="-0.14996795556505021"/>
      </font>
    </dxf>
    <dxf>
      <font>
        <color theme="0" tint="-0.14996795556505021"/>
      </font>
    </dxf>
    <dxf>
      <font>
        <color theme="0"/>
      </font>
    </dxf>
    <dxf>
      <fill>
        <patternFill>
          <bgColor rgb="FFFF0000"/>
        </patternFill>
      </fill>
    </dxf>
    <dxf>
      <font>
        <color theme="0"/>
      </font>
    </dxf>
    <dxf>
      <font>
        <color theme="0" tint="-0.14996795556505021"/>
      </font>
    </dxf>
    <dxf>
      <font>
        <color theme="0"/>
      </font>
    </dxf>
    <dxf>
      <font>
        <color theme="0"/>
      </font>
    </dxf>
    <dxf>
      <font>
        <color theme="0"/>
      </font>
    </dxf>
    <dxf>
      <fill>
        <patternFill>
          <bgColor rgb="FFFF0000"/>
        </patternFill>
      </fill>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b/>
        <i val="0"/>
        <color theme="0"/>
      </font>
      <fill>
        <patternFill>
          <bgColor rgb="FFFF0000"/>
        </patternFill>
      </fill>
    </dxf>
    <dxf>
      <fill>
        <patternFill>
          <bgColor rgb="FFFFC000"/>
        </patternFill>
      </fill>
    </dxf>
    <dxf>
      <fill>
        <patternFill>
          <bgColor rgb="FFFF0000"/>
        </patternFill>
      </fill>
    </dxf>
    <dxf>
      <fill>
        <patternFill>
          <bgColor rgb="FFFF0000"/>
        </patternFill>
      </fill>
    </dxf>
    <dxf>
      <font>
        <color theme="0"/>
      </font>
    </dxf>
    <dxf>
      <font>
        <color theme="0"/>
      </font>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color theme="0"/>
      </font>
    </dxf>
    <dxf>
      <font>
        <color theme="0"/>
      </font>
    </dxf>
    <dxf>
      <fill>
        <patternFill>
          <bgColor rgb="FFFF0000"/>
        </patternFill>
      </fill>
    </dxf>
    <dxf>
      <font>
        <color theme="0"/>
      </font>
    </dxf>
    <dxf>
      <font>
        <b/>
        <i val="0"/>
        <color theme="0"/>
      </font>
      <fill>
        <patternFill>
          <fgColor theme="9" tint="-0.24994659260841701"/>
          <bgColor rgb="FFFF0000"/>
        </patternFill>
      </fill>
    </dxf>
    <dxf>
      <font>
        <b/>
        <i val="0"/>
        <color theme="0"/>
      </font>
      <fill>
        <patternFill>
          <bgColor rgb="FF00B050"/>
        </patternFill>
      </fill>
    </dxf>
    <dxf>
      <font>
        <b/>
        <i val="0"/>
        <color theme="0"/>
      </font>
      <fill>
        <patternFill>
          <bgColor rgb="FFFF0000"/>
        </patternFill>
      </fill>
    </dxf>
    <dxf>
      <fill>
        <patternFill>
          <bgColor rgb="FFFFC000"/>
        </patternFill>
      </fill>
    </dxf>
    <dxf>
      <font>
        <color theme="0" tint="-0.14996795556505021"/>
      </font>
    </dxf>
    <dxf>
      <font>
        <b/>
        <i val="0"/>
        <color theme="0"/>
      </font>
      <fill>
        <patternFill>
          <bgColor rgb="FFFF0000"/>
        </patternFill>
      </fill>
    </dxf>
    <dxf>
      <fill>
        <patternFill>
          <bgColor rgb="FFFFC000"/>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color theme="0"/>
      </font>
    </dxf>
    <dxf>
      <fill>
        <patternFill>
          <bgColor rgb="FFFFC000"/>
        </patternFill>
      </fill>
    </dxf>
    <dxf>
      <fill>
        <patternFill>
          <bgColor rgb="FFFF0000"/>
        </patternFill>
      </fill>
    </dxf>
    <dxf>
      <font>
        <color theme="0"/>
      </font>
    </dxf>
    <dxf>
      <font>
        <color theme="0" tint="-0.14996795556505021"/>
      </font>
    </dxf>
    <dxf>
      <fill>
        <patternFill>
          <bgColor rgb="FFFF0000"/>
        </patternFill>
      </fill>
    </dxf>
    <dxf>
      <font>
        <color theme="0"/>
      </font>
    </dxf>
    <dxf>
      <font>
        <color theme="0"/>
      </font>
    </dxf>
    <dxf>
      <font>
        <color theme="0"/>
      </font>
    </dxf>
    <dxf>
      <font>
        <color theme="0"/>
      </font>
    </dxf>
    <dxf>
      <font>
        <color theme="0"/>
      </font>
    </dxf>
    <dxf>
      <font>
        <color theme="0" tint="-0.14996795556505021"/>
      </font>
    </dxf>
    <dxf>
      <font>
        <color theme="0"/>
      </font>
    </dxf>
    <dxf>
      <font>
        <color theme="0" tint="-0.14996795556505021"/>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ill>
        <patternFill>
          <bgColor rgb="FFFF0000"/>
        </patternFill>
      </fill>
    </dxf>
    <dxf>
      <fill>
        <patternFill>
          <bgColor rgb="FFFF0000"/>
        </patternFill>
      </fill>
    </dxf>
    <dxf>
      <font>
        <color theme="0"/>
      </font>
    </dxf>
    <dxf>
      <font>
        <color theme="0"/>
      </font>
    </dxf>
    <dxf>
      <font>
        <color theme="0"/>
      </font>
    </dxf>
    <dxf>
      <font>
        <b/>
        <i val="0"/>
        <color theme="0"/>
      </font>
      <fill>
        <patternFill>
          <fgColor theme="9" tint="-0.24994659260841701"/>
          <bgColor rgb="FFFF0000"/>
        </patternFill>
      </fill>
    </dxf>
    <dxf>
      <font>
        <b/>
        <i val="0"/>
        <color theme="0"/>
      </font>
      <fill>
        <patternFill>
          <bgColor rgb="FF00B050"/>
        </patternFill>
      </fill>
    </dxf>
    <dxf>
      <font>
        <b/>
        <i val="0"/>
        <color theme="0"/>
      </font>
      <fill>
        <patternFill>
          <bgColor rgb="FFFF0000"/>
        </patternFill>
      </fill>
    </dxf>
    <dxf>
      <fill>
        <patternFill>
          <bgColor rgb="FFFFC000"/>
        </patternFill>
      </fill>
    </dxf>
    <dxf>
      <font>
        <color theme="0" tint="-0.14996795556505021"/>
      </font>
    </dxf>
    <dxf>
      <font>
        <b/>
        <i val="0"/>
        <color theme="0"/>
      </font>
      <fill>
        <patternFill>
          <bgColor rgb="FFFF0000"/>
        </patternFill>
      </fill>
    </dxf>
    <dxf>
      <fill>
        <patternFill>
          <bgColor rgb="FFFFC000"/>
        </patternFill>
      </fill>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ill>
        <patternFill>
          <bgColor rgb="FFFFC000"/>
        </patternFill>
      </fill>
    </dxf>
    <dxf>
      <font>
        <b/>
        <i val="0"/>
        <color theme="0"/>
      </font>
      <fill>
        <patternFill>
          <bgColor rgb="FFFF0000"/>
        </patternFill>
      </fill>
    </dxf>
    <dxf>
      <font>
        <b/>
        <i val="0"/>
        <color theme="0"/>
      </font>
      <fill>
        <patternFill>
          <bgColor rgb="FFFF0000"/>
        </patternFill>
      </fill>
    </dxf>
    <dxf>
      <fill>
        <patternFill>
          <bgColor rgb="FFFFC000"/>
        </patternFill>
      </fill>
    </dxf>
    <dxf>
      <font>
        <color theme="0"/>
      </font>
    </dxf>
    <dxf>
      <font>
        <b/>
        <i val="0"/>
        <color theme="0"/>
      </font>
      <fill>
        <patternFill>
          <bgColor rgb="FFFF0000"/>
        </patternFill>
      </fill>
    </dxf>
    <dxf>
      <fill>
        <patternFill>
          <bgColor rgb="FFFFC000"/>
        </patternFill>
      </fill>
    </dxf>
    <dxf>
      <font>
        <color theme="0"/>
      </font>
    </dxf>
    <dxf>
      <fill>
        <patternFill>
          <bgColor rgb="FFFFC000"/>
        </patternFill>
      </fill>
    </dxf>
    <dxf>
      <font>
        <color theme="0" tint="-0.14996795556505021"/>
      </font>
    </dxf>
    <dxf>
      <font>
        <color theme="0" tint="-0.14996795556505021"/>
      </font>
    </dxf>
    <dxf>
      <font>
        <color theme="0"/>
      </font>
    </dxf>
    <dxf>
      <font>
        <color theme="0" tint="-0.14996795556505021"/>
      </font>
    </dxf>
    <dxf>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b/>
        <i val="0"/>
        <color theme="0"/>
      </font>
      <fill>
        <patternFill>
          <bgColor rgb="FFFF0000"/>
        </patternFill>
      </fill>
    </dxf>
    <dxf>
      <fill>
        <patternFill>
          <bgColor rgb="FFFFC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ont>
        <color theme="0"/>
      </font>
    </dxf>
    <dxf>
      <font>
        <b/>
        <i val="0"/>
        <color theme="0"/>
      </font>
      <fill>
        <patternFill>
          <fgColor theme="9" tint="-0.24994659260841701"/>
          <bgColor rgb="FFFF0000"/>
        </patternFill>
      </fill>
    </dxf>
    <dxf>
      <font>
        <b/>
        <i val="0"/>
        <color theme="0"/>
      </font>
      <fill>
        <patternFill>
          <bgColor rgb="FF00B050"/>
        </patternFill>
      </fill>
    </dxf>
    <dxf>
      <font>
        <b/>
        <i val="0"/>
        <color theme="0"/>
      </font>
      <fill>
        <patternFill>
          <bgColor rgb="FFFF0000"/>
        </patternFill>
      </fill>
    </dxf>
    <dxf>
      <fill>
        <patternFill>
          <bgColor rgb="FFFFC000"/>
        </patternFill>
      </fill>
    </dxf>
    <dxf>
      <fill>
        <patternFill>
          <bgColor rgb="FFFF0000"/>
        </patternFill>
      </fill>
    </dxf>
    <dxf>
      <font>
        <color theme="0"/>
      </font>
    </dxf>
    <dxf>
      <font>
        <b/>
        <i val="0"/>
        <color theme="0"/>
      </font>
      <fill>
        <patternFill>
          <bgColor rgb="FFFF0000"/>
        </patternFill>
      </fill>
    </dxf>
    <dxf>
      <fill>
        <patternFill>
          <bgColor rgb="FFFFC000"/>
        </patternFill>
      </fill>
    </dxf>
    <dxf>
      <font>
        <b/>
        <i val="0"/>
        <color theme="0"/>
      </font>
      <fill>
        <patternFill>
          <bgColor rgb="FFFF0000"/>
        </patternFill>
      </fill>
    </dxf>
    <dxf>
      <fill>
        <patternFill>
          <bgColor rgb="FFFFC000"/>
        </patternFill>
      </fill>
    </dxf>
    <dxf>
      <font>
        <color theme="0" tint="-0.14996795556505021"/>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tint="-0.14996795556505021"/>
      </font>
    </dxf>
    <dxf>
      <font>
        <color theme="0"/>
      </font>
    </dxf>
    <dxf>
      <font>
        <color theme="0"/>
      </font>
    </dxf>
    <dxf>
      <font>
        <b/>
        <i val="0"/>
        <color theme="0"/>
      </font>
      <fill>
        <patternFill>
          <bgColor rgb="FFFF0000"/>
        </patternFill>
      </fill>
    </dxf>
    <dxf>
      <fill>
        <patternFill>
          <bgColor rgb="FFFFC000"/>
        </patternFill>
      </fill>
    </dxf>
    <dxf>
      <font>
        <color theme="0"/>
      </font>
    </dxf>
    <dxf>
      <font>
        <color theme="0"/>
      </font>
    </dxf>
    <dxf>
      <font>
        <color theme="0"/>
      </font>
    </dxf>
    <dxf>
      <fill>
        <patternFill>
          <bgColor rgb="FFFFC000"/>
        </patternFill>
      </fill>
    </dxf>
    <dxf>
      <font>
        <color theme="0"/>
      </font>
    </dxf>
    <dxf>
      <font>
        <color theme="0" tint="-0.14996795556505021"/>
      </font>
    </dxf>
    <dxf>
      <font>
        <color theme="0"/>
      </font>
    </dxf>
    <dxf>
      <font>
        <color theme="0" tint="-0.14996795556505021"/>
      </font>
    </dxf>
    <dxf>
      <font>
        <color theme="0" tint="-0.14996795556505021"/>
      </font>
    </dxf>
    <dxf>
      <font>
        <color theme="0"/>
      </font>
    </dxf>
    <dxf>
      <font>
        <color theme="0" tint="-0.14996795556505021"/>
      </font>
    </dxf>
    <dxf>
      <fill>
        <patternFill>
          <bgColor rgb="FFFF0000"/>
        </patternFill>
      </fill>
    </dxf>
    <dxf>
      <font>
        <color theme="0" tint="-0.14996795556505021"/>
      </font>
    </dxf>
    <dxf>
      <font>
        <color theme="0"/>
      </font>
    </dxf>
    <dxf>
      <font>
        <color theme="0"/>
      </font>
    </dxf>
    <dxf>
      <font>
        <color theme="0"/>
      </font>
    </dxf>
    <dxf>
      <font>
        <color theme="0"/>
      </font>
    </dxf>
    <dxf>
      <font>
        <color theme="0"/>
      </font>
    </dxf>
    <dxf>
      <fill>
        <patternFill patternType="gray0625">
          <fgColor theme="0" tint="-0.499984740745262"/>
          <bgColor rgb="FFFAC294"/>
        </patternFill>
      </fill>
    </dxf>
    <dxf>
      <font>
        <color theme="0"/>
      </font>
    </dxf>
    <dxf>
      <font>
        <color theme="0"/>
      </font>
    </dxf>
    <dxf>
      <fill>
        <patternFill patternType="gray0625">
          <fgColor theme="0" tint="-0.499984740745262"/>
          <bgColor rgb="FFFAC294"/>
        </patternFill>
      </fill>
    </dxf>
    <dxf>
      <fill>
        <patternFill patternType="gray0625">
          <fgColor theme="0" tint="-0.499984740745262"/>
          <bgColor rgb="FFFAC294"/>
        </patternFill>
      </fill>
    </dxf>
    <dxf>
      <font>
        <color theme="0"/>
      </font>
    </dxf>
    <dxf>
      <font>
        <color theme="0"/>
      </font>
    </dxf>
    <dxf>
      <font>
        <color theme="1"/>
      </font>
      <fill>
        <patternFill>
          <bgColor rgb="FFFF0000"/>
        </patternFill>
      </fill>
    </dxf>
    <dxf>
      <fill>
        <patternFill>
          <bgColor rgb="FFFFC000"/>
        </patternFill>
      </fill>
    </dxf>
    <dxf>
      <font>
        <b/>
        <i val="0"/>
        <color theme="0"/>
      </font>
      <fill>
        <patternFill>
          <bgColor rgb="FFFF0000"/>
        </patternFill>
      </fill>
    </dxf>
    <dxf>
      <font>
        <color theme="0"/>
      </font>
    </dxf>
    <dxf>
      <font>
        <color theme="0"/>
      </font>
    </dxf>
    <dxf>
      <fill>
        <patternFill patternType="gray0625">
          <fgColor theme="0" tint="-0.499984740745262"/>
          <bgColor rgb="FFFAC294"/>
        </patternFill>
      </fill>
    </dxf>
    <dxf>
      <fill>
        <patternFill patternType="gray0625">
          <fgColor theme="0" tint="-0.499984740745262"/>
          <bgColor rgb="FFFAC294"/>
        </patternFill>
      </fill>
    </dxf>
    <dxf>
      <fill>
        <patternFill patternType="gray0625">
          <fgColor theme="0" tint="-0.499984740745262"/>
          <bgColor rgb="FFFAC294"/>
        </patternFill>
      </fill>
    </dxf>
    <dxf>
      <fill>
        <patternFill patternType="gray0625">
          <fgColor theme="0" tint="-0.499984740745262"/>
          <bgColor rgb="FFFAC294"/>
        </patternFill>
      </fill>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patternType="gray0625">
          <fgColor theme="0" tint="-0.499984740745262"/>
          <bgColor rgb="FFFAC294"/>
        </patternFill>
      </fill>
    </dxf>
    <dxf>
      <fill>
        <patternFill patternType="gray0625">
          <fgColor theme="0" tint="-0.499984740745262"/>
          <bgColor rgb="FFFAC294"/>
        </patternFill>
      </fill>
    </dxf>
    <dxf>
      <fill>
        <patternFill patternType="gray0625">
          <fgColor theme="0" tint="-0.499984740745262"/>
          <bgColor rgb="FFFAC294"/>
        </patternFill>
      </fill>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patternType="gray0625">
          <fgColor theme="0" tint="-0.499984740745262"/>
          <bgColor rgb="FFFAC294"/>
        </patternFill>
      </fill>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solid">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rgb="FFFF0000"/>
        </patternFill>
      </fill>
    </dxf>
    <dxf>
      <font>
        <b/>
        <i val="0"/>
        <color theme="0"/>
      </font>
      <fill>
        <patternFill>
          <bgColor theme="7" tint="0.39994506668294322"/>
        </patternFill>
      </fill>
    </dxf>
    <dxf>
      <font>
        <b/>
        <i val="0"/>
        <color auto="1"/>
      </font>
      <fill>
        <patternFill>
          <bgColor theme="9" tint="0.39994506668294322"/>
        </patternFill>
      </fill>
    </dxf>
    <dxf>
      <font>
        <color theme="0"/>
      </font>
    </dxf>
    <dxf>
      <font>
        <color theme="0"/>
      </font>
    </dxf>
    <dxf>
      <fill>
        <patternFill patternType="gray0625">
          <fgColor theme="0" tint="-0.499984740745262"/>
          <bgColor rgb="FFFAC294"/>
        </patternFill>
      </fill>
    </dxf>
    <dxf>
      <font>
        <color theme="0"/>
      </font>
    </dxf>
    <dxf>
      <font>
        <color theme="0"/>
      </font>
    </dxf>
    <dxf>
      <fill>
        <patternFill patternType="gray0625">
          <fgColor theme="0" tint="-0.499984740745262"/>
          <bgColor rgb="FFFAC294"/>
        </patternFill>
      </fill>
    </dxf>
    <dxf>
      <font>
        <color theme="0"/>
      </font>
    </dxf>
    <dxf>
      <font>
        <color theme="0"/>
      </font>
    </dxf>
    <dxf>
      <fill>
        <patternFill patternType="gray0625">
          <fgColor theme="0" tint="-0.499984740745262"/>
          <bgColor rgb="FFFAC294"/>
        </patternFill>
      </fill>
    </dxf>
    <dxf>
      <fill>
        <patternFill>
          <bgColor rgb="FFFF0000"/>
        </patternFill>
      </fill>
    </dxf>
    <dxf>
      <font>
        <color auto="1"/>
      </font>
      <fill>
        <patternFill>
          <fgColor rgb="FFFF0000"/>
          <bgColor rgb="FFFF0000"/>
        </patternFill>
      </fill>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auto="1"/>
        </left>
        <right style="thin">
          <color auto="1"/>
        </right>
        <top style="thin">
          <color auto="1"/>
        </top>
        <bottom style="thin">
          <color auto="1"/>
        </bottom>
        <vertical/>
        <horizontal/>
      </border>
    </dxf>
    <dxf>
      <font>
        <color auto="1"/>
      </font>
      <fill>
        <patternFill>
          <bgColor theme="1"/>
        </patternFill>
      </fill>
      <border>
        <left style="thin">
          <color theme="1"/>
        </left>
        <right style="thin">
          <color theme="1"/>
        </right>
        <top style="thin">
          <color theme="1"/>
        </top>
        <bottom style="thin">
          <color theme="1"/>
        </bottom>
        <vertical/>
        <horizontal/>
      </border>
    </dxf>
  </dxfs>
  <tableStyles count="0" defaultTableStyle="TableStyleMedium9" defaultPivotStyle="PivotStyleLight16"/>
  <colors>
    <mruColors>
      <color rgb="FFFFCC99"/>
      <color rgb="FFFFCCCC"/>
      <color rgb="FFFF99FF"/>
      <color rgb="FFFF9900"/>
      <color rgb="FFFFCC00"/>
      <color rgb="FFFFCC66"/>
      <color rgb="FFFFCCFF"/>
      <color rgb="FFFF6699"/>
      <color rgb="FFFFFF99"/>
      <color rgb="FFFAC2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hyperlink" Target="#men&#250;!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Class. Final Tapete'!A1"/><Relationship Id="rId3" Type="http://schemas.openxmlformats.org/officeDocument/2006/relationships/hyperlink" Target="#ordena&#231;&#227;o!A1"/><Relationship Id="rId7" Type="http://schemas.openxmlformats.org/officeDocument/2006/relationships/hyperlink" Target="#'Class. Final PCT'!A1"/><Relationship Id="rId12" Type="http://schemas.openxmlformats.org/officeDocument/2006/relationships/image" Target="../media/image22.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Class. Final Mini'!A1"/><Relationship Id="rId11" Type="http://schemas.openxmlformats.org/officeDocument/2006/relationships/hyperlink" Target="#tapete!A1"/><Relationship Id="rId5" Type="http://schemas.openxmlformats.org/officeDocument/2006/relationships/hyperlink" Target="#'mini - salto 1'!A1"/><Relationship Id="rId10" Type="http://schemas.openxmlformats.org/officeDocument/2006/relationships/image" Target="../media/image21.png"/><Relationship Id="rId4" Type="http://schemas.openxmlformats.org/officeDocument/2006/relationships/hyperlink" Target="#'mini - salto 3'!A1"/><Relationship Id="rId9" Type="http://schemas.openxmlformats.org/officeDocument/2006/relationships/hyperlink" Target="#men&#250;!A1"/></Relationships>
</file>

<file path=xl/drawings/_rels/drawing11.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ordena&#231;&#227;o!A1"/><Relationship Id="rId7" Type="http://schemas.openxmlformats.org/officeDocument/2006/relationships/hyperlink" Target="#'Class. Final Mini'!A1"/><Relationship Id="rId12" Type="http://schemas.openxmlformats.org/officeDocument/2006/relationships/image" Target="../media/image23.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tapete!A1"/><Relationship Id="rId11" Type="http://schemas.openxmlformats.org/officeDocument/2006/relationships/image" Target="../media/image21.png"/><Relationship Id="rId5" Type="http://schemas.openxmlformats.org/officeDocument/2006/relationships/hyperlink" Target="#'mini - salto 1'!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12.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ordena&#231;&#227;o!A1"/><Relationship Id="rId7" Type="http://schemas.openxmlformats.org/officeDocument/2006/relationships/hyperlink" Target="#'Class. Final Mini'!A1"/><Relationship Id="rId12" Type="http://schemas.openxmlformats.org/officeDocument/2006/relationships/image" Target="../media/image24.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mini - salto 1'!A1"/><Relationship Id="rId11" Type="http://schemas.openxmlformats.org/officeDocument/2006/relationships/image" Target="../media/image21.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13.xml.rels><?xml version="1.0" encoding="UTF-8" standalone="yes"?>
<Relationships xmlns="http://schemas.openxmlformats.org/package/2006/relationships"><Relationship Id="rId8" Type="http://schemas.openxmlformats.org/officeDocument/2006/relationships/hyperlink" Target="#tapete!A1"/><Relationship Id="rId13" Type="http://schemas.openxmlformats.org/officeDocument/2006/relationships/image" Target="../media/image25.png"/><Relationship Id="rId3" Type="http://schemas.openxmlformats.org/officeDocument/2006/relationships/hyperlink" Target="#instru&#231;&#245;es!A1"/><Relationship Id="rId7" Type="http://schemas.openxmlformats.org/officeDocument/2006/relationships/hyperlink" Target="#'mini - salto 1'!A1"/><Relationship Id="rId12" Type="http://schemas.openxmlformats.org/officeDocument/2006/relationships/hyperlink" Target="#men&#250;!A1"/><Relationship Id="rId2" Type="http://schemas.openxmlformats.org/officeDocument/2006/relationships/hyperlink" Target="#'ordem de passagem'!A1"/><Relationship Id="rId1" Type="http://schemas.openxmlformats.org/officeDocument/2006/relationships/image" Target="../media/image16.png"/><Relationship Id="rId6" Type="http://schemas.openxmlformats.org/officeDocument/2006/relationships/hyperlink" Target="#'mini - salto 3'!A1"/><Relationship Id="rId11" Type="http://schemas.openxmlformats.org/officeDocument/2006/relationships/hyperlink" Target="#'Class. Final Tapete'!A1"/><Relationship Id="rId5" Type="http://schemas.openxmlformats.org/officeDocument/2006/relationships/hyperlink" Target="#'mini - salto 2'!A1"/><Relationship Id="rId10" Type="http://schemas.openxmlformats.org/officeDocument/2006/relationships/hyperlink" Target="#'Class. Final PCT'!A1"/><Relationship Id="rId4" Type="http://schemas.openxmlformats.org/officeDocument/2006/relationships/hyperlink" Target="#ordena&#231;&#227;o!A1"/><Relationship Id="rId9" Type="http://schemas.openxmlformats.org/officeDocument/2006/relationships/hyperlink" Target="#'Class. Final Mini'!A1"/></Relationships>
</file>

<file path=xl/drawings/_rels/drawing14.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ordena&#231;&#227;o!A1"/><Relationship Id="rId7" Type="http://schemas.openxmlformats.org/officeDocument/2006/relationships/hyperlink" Target="#tapete!A1"/><Relationship Id="rId12" Type="http://schemas.openxmlformats.org/officeDocument/2006/relationships/image" Target="../media/image25.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mini - salto 1'!A1"/><Relationship Id="rId11" Type="http://schemas.openxmlformats.org/officeDocument/2006/relationships/image" Target="../media/image16.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15.xml.rels><?xml version="1.0" encoding="UTF-8" standalone="yes"?>
<Relationships xmlns="http://schemas.openxmlformats.org/package/2006/relationships"><Relationship Id="rId8" Type="http://schemas.openxmlformats.org/officeDocument/2006/relationships/hyperlink" Target="#'Class. Final Mini'!A1"/><Relationship Id="rId3" Type="http://schemas.openxmlformats.org/officeDocument/2006/relationships/hyperlink" Target="#ordena&#231;&#227;o!A1"/><Relationship Id="rId7" Type="http://schemas.openxmlformats.org/officeDocument/2006/relationships/hyperlink" Target="#tapete!A1"/><Relationship Id="rId12" Type="http://schemas.openxmlformats.org/officeDocument/2006/relationships/image" Target="../media/image25.png"/><Relationship Id="rId2" Type="http://schemas.openxmlformats.org/officeDocument/2006/relationships/hyperlink" Target="#instru&#231;&#245;es!A1"/><Relationship Id="rId1" Type="http://schemas.openxmlformats.org/officeDocument/2006/relationships/hyperlink" Target="#'ordem de passagem'!A1"/><Relationship Id="rId6" Type="http://schemas.openxmlformats.org/officeDocument/2006/relationships/hyperlink" Target="#'mini - salto 1'!A1"/><Relationship Id="rId11" Type="http://schemas.openxmlformats.org/officeDocument/2006/relationships/image" Target="../media/image16.png"/><Relationship Id="rId5" Type="http://schemas.openxmlformats.org/officeDocument/2006/relationships/hyperlink" Target="#'mini - salto 3'!A1"/><Relationship Id="rId10" Type="http://schemas.openxmlformats.org/officeDocument/2006/relationships/hyperlink" Target="#men&#250;!A1"/><Relationship Id="rId4" Type="http://schemas.openxmlformats.org/officeDocument/2006/relationships/hyperlink" Target="#'mini - salto 2'!A1"/><Relationship Id="rId9" Type="http://schemas.openxmlformats.org/officeDocument/2006/relationships/hyperlink" Target="#'Class. Final Tapete'!A1"/></Relationships>
</file>

<file path=xl/drawings/_rels/drawing16.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205;ndice!A1"/><Relationship Id="rId1" Type="http://schemas.openxmlformats.org/officeDocument/2006/relationships/image" Target="../media/image2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205;ndice!A1"/><Relationship Id="rId1" Type="http://schemas.openxmlformats.org/officeDocument/2006/relationships/image" Target="../media/image2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205;ndice!A1"/><Relationship Id="rId1" Type="http://schemas.openxmlformats.org/officeDocument/2006/relationships/image" Target="../media/image26.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hyperlink" Target="#&#205;ndice!A1"/><Relationship Id="rId1" Type="http://schemas.openxmlformats.org/officeDocument/2006/relationships/image" Target="../media/image2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hyperlink" Target="#&#205;ndice!A1"/><Relationship Id="rId1" Type="http://schemas.openxmlformats.org/officeDocument/2006/relationships/image" Target="../media/image26.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hyperlink" Target="#&#205;ndice!A1"/><Relationship Id="rId1" Type="http://schemas.openxmlformats.org/officeDocument/2006/relationships/image" Target="../media/image2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hyperlink" Target="#&#205;ndice!A1"/><Relationship Id="rId1" Type="http://schemas.openxmlformats.org/officeDocument/2006/relationships/image" Target="../media/image26.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hyperlink" Target="#&#205;ndice!A1"/><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hyperlink" Target="#&#205;ndice!A1"/><Relationship Id="rId1" Type="http://schemas.openxmlformats.org/officeDocument/2006/relationships/image" Target="../media/image2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30.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3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emf"/></Relationships>
</file>

<file path=xl/drawings/_rels/drawing4.xml.rels><?xml version="1.0" encoding="UTF-8" standalone="yes"?>
<Relationships xmlns="http://schemas.openxmlformats.org/package/2006/relationships"><Relationship Id="rId3" Type="http://schemas.openxmlformats.org/officeDocument/2006/relationships/hyperlink" Target="#men&#250;!A1"/><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5.xml.rels><?xml version="1.0" encoding="UTF-8" standalone="yes"?>
<Relationships xmlns="http://schemas.openxmlformats.org/package/2006/relationships"><Relationship Id="rId8" Type="http://schemas.openxmlformats.org/officeDocument/2006/relationships/hyperlink" Target="#'mini - salto 1'!A1"/><Relationship Id="rId13" Type="http://schemas.openxmlformats.org/officeDocument/2006/relationships/hyperlink" Target="#' Pont. salto 1 e 3'!A1"/><Relationship Id="rId3" Type="http://schemas.openxmlformats.org/officeDocument/2006/relationships/hyperlink" Target="#'ordem de passagem'!A1"/><Relationship Id="rId7" Type="http://schemas.openxmlformats.org/officeDocument/2006/relationships/hyperlink" Target="#'mini - salto 3'!A1"/><Relationship Id="rId12" Type="http://schemas.openxmlformats.org/officeDocument/2006/relationships/hyperlink" Target="#'Class. Final PCT'!A1"/><Relationship Id="rId17" Type="http://schemas.openxmlformats.org/officeDocument/2006/relationships/hyperlink" Target="#fotos!A1"/><Relationship Id="rId2" Type="http://schemas.openxmlformats.org/officeDocument/2006/relationships/image" Target="../media/image13.png"/><Relationship Id="rId16" Type="http://schemas.openxmlformats.org/officeDocument/2006/relationships/hyperlink" Target="#'carta de competi&#231;&#227;o'!A1"/><Relationship Id="rId1" Type="http://schemas.openxmlformats.org/officeDocument/2006/relationships/image" Target="../media/image12.png"/><Relationship Id="rId6" Type="http://schemas.openxmlformats.org/officeDocument/2006/relationships/hyperlink" Target="#'mini - salto 2'!A1"/><Relationship Id="rId11" Type="http://schemas.openxmlformats.org/officeDocument/2006/relationships/hyperlink" Target="#'Class. Final Tapete'!A1"/><Relationship Id="rId5" Type="http://schemas.openxmlformats.org/officeDocument/2006/relationships/image" Target="../media/image14.emf"/><Relationship Id="rId15" Type="http://schemas.openxmlformats.org/officeDocument/2006/relationships/hyperlink" Target="#instru&#231;&#245;es!A1"/><Relationship Id="rId10" Type="http://schemas.openxmlformats.org/officeDocument/2006/relationships/hyperlink" Target="#'Class. Final Mini'!A1"/><Relationship Id="rId4" Type="http://schemas.openxmlformats.org/officeDocument/2006/relationships/hyperlink" Target="#ordena&#231;&#227;o!A1"/><Relationship Id="rId9" Type="http://schemas.openxmlformats.org/officeDocument/2006/relationships/hyperlink" Target="#tapete!A1"/><Relationship Id="rId14" Type="http://schemas.openxmlformats.org/officeDocument/2006/relationships/hyperlink" Target="#' Pont. salto 2 e tapete'!A1"/></Relationships>
</file>

<file path=xl/drawings/_rels/drawing6.xml.rels><?xml version="1.0" encoding="UTF-8" standalone="yes"?>
<Relationships xmlns="http://schemas.openxmlformats.org/package/2006/relationships"><Relationship Id="rId8" Type="http://schemas.openxmlformats.org/officeDocument/2006/relationships/hyperlink" Target="#tapete!A1"/><Relationship Id="rId3" Type="http://schemas.openxmlformats.org/officeDocument/2006/relationships/hyperlink" Target="#'ordem de passagem'!A1"/><Relationship Id="rId7" Type="http://schemas.openxmlformats.org/officeDocument/2006/relationships/hyperlink" Target="#'mini - salto 1'!A1"/><Relationship Id="rId12" Type="http://schemas.openxmlformats.org/officeDocument/2006/relationships/hyperlink" Target="#men&#250;!A1"/><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hyperlink" Target="#'mini - salto 3'!A1"/><Relationship Id="rId11" Type="http://schemas.openxmlformats.org/officeDocument/2006/relationships/hyperlink" Target="#'Class. Final Tapete'!A1"/><Relationship Id="rId5" Type="http://schemas.openxmlformats.org/officeDocument/2006/relationships/hyperlink" Target="#'mini - salto 2'!A1"/><Relationship Id="rId10" Type="http://schemas.openxmlformats.org/officeDocument/2006/relationships/hyperlink" Target="#'Class. Final PCT'!A1"/><Relationship Id="rId4" Type="http://schemas.openxmlformats.org/officeDocument/2006/relationships/hyperlink" Target="#Instru&#231;&#245;es!A1"/><Relationship Id="rId9" Type="http://schemas.openxmlformats.org/officeDocument/2006/relationships/hyperlink" Target="#'Class. Final Mini'!A1"/></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hyperlink" Target="#men&#250;!A1"/><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8" Type="http://schemas.openxmlformats.org/officeDocument/2006/relationships/hyperlink" Target="#'Class. Final PCT'!A1"/><Relationship Id="rId3" Type="http://schemas.openxmlformats.org/officeDocument/2006/relationships/hyperlink" Target="#'mini - salto 2'!A1"/><Relationship Id="rId7" Type="http://schemas.openxmlformats.org/officeDocument/2006/relationships/hyperlink" Target="#'Class. Final Mini'!A1"/><Relationship Id="rId12" Type="http://schemas.openxmlformats.org/officeDocument/2006/relationships/image" Target="../media/image16.png"/><Relationship Id="rId2" Type="http://schemas.openxmlformats.org/officeDocument/2006/relationships/hyperlink" Target="#ordena&#231;&#227;o!A1"/><Relationship Id="rId1" Type="http://schemas.openxmlformats.org/officeDocument/2006/relationships/hyperlink" Target="#Instru&#231;&#245;es!A1"/><Relationship Id="rId6" Type="http://schemas.openxmlformats.org/officeDocument/2006/relationships/hyperlink" Target="#tapete!A1"/><Relationship Id="rId11" Type="http://schemas.openxmlformats.org/officeDocument/2006/relationships/image" Target="../media/image19.png"/><Relationship Id="rId5" Type="http://schemas.openxmlformats.org/officeDocument/2006/relationships/hyperlink" Target="#'mini - salto 1'!A1"/><Relationship Id="rId10" Type="http://schemas.openxmlformats.org/officeDocument/2006/relationships/hyperlink" Target="#men&#250;!A1"/><Relationship Id="rId4" Type="http://schemas.openxmlformats.org/officeDocument/2006/relationships/hyperlink" Target="#'mini - salto 3'!A1"/><Relationship Id="rId9" Type="http://schemas.openxmlformats.org/officeDocument/2006/relationships/hyperlink" Target="#'Class. Final Tapete'!A1"/></Relationships>
</file>

<file path=xl/drawings/_rels/drawing9.xml.rels><?xml version="1.0" encoding="UTF-8" standalone="yes"?>
<Relationships xmlns="http://schemas.openxmlformats.org/package/2006/relationships"><Relationship Id="rId8" Type="http://schemas.openxmlformats.org/officeDocument/2006/relationships/hyperlink" Target="#'Class. Final Mini'!A1"/><Relationship Id="rId3" Type="http://schemas.openxmlformats.org/officeDocument/2006/relationships/hyperlink" Target="#instru&#231;&#245;es!A1"/><Relationship Id="rId7" Type="http://schemas.openxmlformats.org/officeDocument/2006/relationships/hyperlink" Target="#tapete!A1"/><Relationship Id="rId12" Type="http://schemas.openxmlformats.org/officeDocument/2006/relationships/image" Target="../media/image21.png"/><Relationship Id="rId2" Type="http://schemas.openxmlformats.org/officeDocument/2006/relationships/hyperlink" Target="#'ordem de passagem'!A1"/><Relationship Id="rId1" Type="http://schemas.openxmlformats.org/officeDocument/2006/relationships/image" Target="../media/image20.png"/><Relationship Id="rId6" Type="http://schemas.openxmlformats.org/officeDocument/2006/relationships/hyperlink" Target="#'mini - salto 3'!A1"/><Relationship Id="rId11" Type="http://schemas.openxmlformats.org/officeDocument/2006/relationships/hyperlink" Target="#men&#250;!A1"/><Relationship Id="rId5" Type="http://schemas.openxmlformats.org/officeDocument/2006/relationships/hyperlink" Target="#'mini - salto 2'!A1"/><Relationship Id="rId10" Type="http://schemas.openxmlformats.org/officeDocument/2006/relationships/hyperlink" Target="#'Class. Final Tapete'!A1"/><Relationship Id="rId4" Type="http://schemas.openxmlformats.org/officeDocument/2006/relationships/hyperlink" Target="#ordena&#231;&#227;o!A1"/><Relationship Id="rId9" Type="http://schemas.openxmlformats.org/officeDocument/2006/relationships/hyperlink" Target="#'Class. Final PC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7</xdr:col>
      <xdr:colOff>73692</xdr:colOff>
      <xdr:row>0</xdr:row>
      <xdr:rowOff>130630</xdr:rowOff>
    </xdr:from>
    <xdr:to>
      <xdr:col>7</xdr:col>
      <xdr:colOff>1418999</xdr:colOff>
      <xdr:row>0</xdr:row>
      <xdr:rowOff>1099458</xdr:rowOff>
    </xdr:to>
    <xdr:pic>
      <xdr:nvPicPr>
        <xdr:cNvPr id="15" name="Imagem 14">
          <a:extLst>
            <a:ext uri="{FF2B5EF4-FFF2-40B4-BE49-F238E27FC236}">
              <a16:creationId xmlns:a16="http://schemas.microsoft.com/office/drawing/2014/main" id="{30884FBF-3D92-4FAB-AE78-6821F758C9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730806" y="130630"/>
          <a:ext cx="1345307" cy="968828"/>
        </a:xfrm>
        <a:prstGeom prst="rect">
          <a:avLst/>
        </a:prstGeom>
      </xdr:spPr>
    </xdr:pic>
    <xdr:clientData/>
  </xdr:twoCellAnchor>
  <xdr:twoCellAnchor>
    <xdr:from>
      <xdr:col>9</xdr:col>
      <xdr:colOff>174171</xdr:colOff>
      <xdr:row>0</xdr:row>
      <xdr:rowOff>0</xdr:rowOff>
    </xdr:from>
    <xdr:to>
      <xdr:col>14</xdr:col>
      <xdr:colOff>21772</xdr:colOff>
      <xdr:row>0</xdr:row>
      <xdr:rowOff>1164771</xdr:rowOff>
    </xdr:to>
    <xdr:sp macro="" textlink="">
      <xdr:nvSpPr>
        <xdr:cNvPr id="3" name="Retângulo: Canto Simples Cortado 14">
          <a:hlinkClick xmlns:r="http://schemas.openxmlformats.org/officeDocument/2006/relationships" r:id="rId2"/>
          <a:extLst>
            <a:ext uri="{FF2B5EF4-FFF2-40B4-BE49-F238E27FC236}">
              <a16:creationId xmlns:a16="http://schemas.microsoft.com/office/drawing/2014/main" id="{2DA514D8-13BB-42CB-8266-22AA60E696ED}"/>
            </a:ext>
          </a:extLst>
        </xdr:cNvPr>
        <xdr:cNvSpPr/>
      </xdr:nvSpPr>
      <xdr:spPr>
        <a:xfrm>
          <a:off x="12932228" y="0"/>
          <a:ext cx="2895601" cy="1164771"/>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5000" b="1">
              <a:latin typeface="Times New Roman" panose="02020603050405020304" pitchFamily="18" charset="0"/>
              <a:cs typeface="Times New Roman" panose="02020603050405020304" pitchFamily="18" charset="0"/>
            </a:rPr>
            <a:t>Menu</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1717964</xdr:colOff>
      <xdr:row>0</xdr:row>
      <xdr:rowOff>0</xdr:rowOff>
    </xdr:from>
    <xdr:to>
      <xdr:col>3</xdr:col>
      <xdr:colOff>42334</xdr:colOff>
      <xdr:row>0</xdr:row>
      <xdr:rowOff>617220</xdr:rowOff>
    </xdr:to>
    <xdr:sp macro="" textlink="">
      <xdr:nvSpPr>
        <xdr:cNvPr id="5" name="Retângulo: Canto Simples Cortado 4">
          <a:hlinkClick xmlns:r="http://schemas.openxmlformats.org/officeDocument/2006/relationships" r:id="rId1"/>
          <a:extLst>
            <a:ext uri="{FF2B5EF4-FFF2-40B4-BE49-F238E27FC236}">
              <a16:creationId xmlns:a16="http://schemas.microsoft.com/office/drawing/2014/main" id="{05A3C686-4B17-44C6-97BA-9E4B19271DA8}"/>
            </a:ext>
          </a:extLst>
        </xdr:cNvPr>
        <xdr:cNvSpPr/>
      </xdr:nvSpPr>
      <xdr:spPr>
        <a:xfrm>
          <a:off x="2258291" y="0"/>
          <a:ext cx="2259061"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11546</xdr:rowOff>
    </xdr:from>
    <xdr:to>
      <xdr:col>17</xdr:col>
      <xdr:colOff>770467</xdr:colOff>
      <xdr:row>0</xdr:row>
      <xdr:rowOff>621146</xdr:rowOff>
    </xdr:to>
    <xdr:sp macro="" textlink="">
      <xdr:nvSpPr>
        <xdr:cNvPr id="6" name="Retângulo: Canto Simples Cortado 5">
          <a:hlinkClick xmlns:r="http://schemas.openxmlformats.org/officeDocument/2006/relationships" r:id="rId2"/>
          <a:extLst>
            <a:ext uri="{FF2B5EF4-FFF2-40B4-BE49-F238E27FC236}">
              <a16:creationId xmlns:a16="http://schemas.microsoft.com/office/drawing/2014/main" id="{E7578C42-0C9F-470A-85B9-7C93EDBF2D62}"/>
            </a:ext>
          </a:extLst>
        </xdr:cNvPr>
        <xdr:cNvSpPr/>
      </xdr:nvSpPr>
      <xdr:spPr>
        <a:xfrm>
          <a:off x="12783127" y="11546"/>
          <a:ext cx="1564795"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7" name="Retângulo: Canto Simples Cortado 6">
          <a:hlinkClick xmlns:r="http://schemas.openxmlformats.org/officeDocument/2006/relationships" r:id="rId3"/>
          <a:extLst>
            <a:ext uri="{FF2B5EF4-FFF2-40B4-BE49-F238E27FC236}">
              <a16:creationId xmlns:a16="http://schemas.microsoft.com/office/drawing/2014/main" id="{8C434360-C6FA-4CBD-ADFC-5B287D6C5C75}"/>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403412</xdr:colOff>
      <xdr:row>0</xdr:row>
      <xdr:rowOff>8467</xdr:rowOff>
    </xdr:from>
    <xdr:to>
      <xdr:col>6</xdr:col>
      <xdr:colOff>321734</xdr:colOff>
      <xdr:row>0</xdr:row>
      <xdr:rowOff>614283</xdr:rowOff>
    </xdr:to>
    <xdr:sp macro="" textlink="">
      <xdr:nvSpPr>
        <xdr:cNvPr id="9" name="Retângulo: Canto Simples Cortado 8">
          <a:hlinkClick xmlns:r="http://schemas.openxmlformats.org/officeDocument/2006/relationships" r:id="rId4"/>
          <a:extLst>
            <a:ext uri="{FF2B5EF4-FFF2-40B4-BE49-F238E27FC236}">
              <a16:creationId xmlns:a16="http://schemas.microsoft.com/office/drawing/2014/main" id="{1CB3EE41-2811-4468-828C-9D0AF7C1345E}"/>
            </a:ext>
          </a:extLst>
        </xdr:cNvPr>
        <xdr:cNvSpPr/>
      </xdr:nvSpPr>
      <xdr:spPr>
        <a:xfrm>
          <a:off x="5569772" y="8467"/>
          <a:ext cx="1305162"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70043</xdr:colOff>
      <xdr:row>0</xdr:row>
      <xdr:rowOff>4849</xdr:rowOff>
    </xdr:from>
    <xdr:to>
      <xdr:col>4</xdr:col>
      <xdr:colOff>365760</xdr:colOff>
      <xdr:row>0</xdr:row>
      <xdr:rowOff>613533</xdr:rowOff>
    </xdr:to>
    <xdr:sp macro="" textlink="">
      <xdr:nvSpPr>
        <xdr:cNvPr id="10" name="Retângulo: Canto Simples Cortado 9">
          <a:hlinkClick xmlns:r="http://schemas.openxmlformats.org/officeDocument/2006/relationships" r:id="rId5"/>
          <a:extLst>
            <a:ext uri="{FF2B5EF4-FFF2-40B4-BE49-F238E27FC236}">
              <a16:creationId xmlns:a16="http://schemas.microsoft.com/office/drawing/2014/main" id="{FD8F506C-93CB-4EED-AB20-634CF317D9CE}"/>
            </a:ext>
          </a:extLst>
        </xdr:cNvPr>
        <xdr:cNvSpPr/>
      </xdr:nvSpPr>
      <xdr:spPr>
        <a:xfrm>
          <a:off x="4177223" y="4849"/>
          <a:ext cx="1354897"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2" name="Retângulo: Canto Simples Cortado 11">
          <a:hlinkClick xmlns:r="http://schemas.openxmlformats.org/officeDocument/2006/relationships" r:id="rId6"/>
          <a:extLst>
            <a:ext uri="{FF2B5EF4-FFF2-40B4-BE49-F238E27FC236}">
              <a16:creationId xmlns:a16="http://schemas.microsoft.com/office/drawing/2014/main" id="{701C199B-4F98-4452-B299-3F40ED491F93}"/>
            </a:ext>
          </a:extLst>
        </xdr:cNvPr>
        <xdr:cNvSpPr/>
      </xdr:nvSpPr>
      <xdr:spPr>
        <a:xfrm>
          <a:off x="8304007" y="17432"/>
          <a:ext cx="179067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3" name="Retângulo: Canto Simples Cortado 12">
          <a:hlinkClick xmlns:r="http://schemas.openxmlformats.org/officeDocument/2006/relationships" r:id="rId7"/>
          <a:extLst>
            <a:ext uri="{FF2B5EF4-FFF2-40B4-BE49-F238E27FC236}">
              <a16:creationId xmlns:a16="http://schemas.microsoft.com/office/drawing/2014/main" id="{8CBE706C-C58B-4B76-87BC-2DE22AE9E113}"/>
            </a:ext>
          </a:extLst>
        </xdr:cNvPr>
        <xdr:cNvSpPr/>
      </xdr:nvSpPr>
      <xdr:spPr>
        <a:xfrm>
          <a:off x="11398641" y="11546"/>
          <a:ext cx="13421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25401</xdr:rowOff>
    </xdr:from>
    <xdr:to>
      <xdr:col>14</xdr:col>
      <xdr:colOff>84668</xdr:colOff>
      <xdr:row>0</xdr:row>
      <xdr:rowOff>624115</xdr:rowOff>
    </xdr:to>
    <xdr:sp macro="" textlink="">
      <xdr:nvSpPr>
        <xdr:cNvPr id="14" name="Retângulo: Canto Simples Cortado 13">
          <a:hlinkClick xmlns:r="http://schemas.openxmlformats.org/officeDocument/2006/relationships" r:id="rId8"/>
          <a:extLst>
            <a:ext uri="{FF2B5EF4-FFF2-40B4-BE49-F238E27FC236}">
              <a16:creationId xmlns:a16="http://schemas.microsoft.com/office/drawing/2014/main" id="{197DB0C8-903F-4436-A253-9D507BFF590E}"/>
            </a:ext>
          </a:extLst>
        </xdr:cNvPr>
        <xdr:cNvSpPr/>
      </xdr:nvSpPr>
      <xdr:spPr>
        <a:xfrm>
          <a:off x="10127831" y="25401"/>
          <a:ext cx="12953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5" name="Retângulo: Canto Simples Cortado 14">
          <a:hlinkClick xmlns:r="http://schemas.openxmlformats.org/officeDocument/2006/relationships" r:id="rId9"/>
          <a:extLst>
            <a:ext uri="{FF2B5EF4-FFF2-40B4-BE49-F238E27FC236}">
              <a16:creationId xmlns:a16="http://schemas.microsoft.com/office/drawing/2014/main" id="{3D2348DE-14E0-49ED-8126-B4C58254E8EA}"/>
            </a:ext>
          </a:extLst>
        </xdr:cNvPr>
        <xdr:cNvSpPr/>
      </xdr:nvSpPr>
      <xdr:spPr>
        <a:xfrm>
          <a:off x="14428047" y="8467"/>
          <a:ext cx="805687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536721</xdr:colOff>
      <xdr:row>7</xdr:row>
      <xdr:rowOff>1819</xdr:rowOff>
    </xdr:to>
    <xdr:pic>
      <xdr:nvPicPr>
        <xdr:cNvPr id="16" name="Imagem 15">
          <a:extLst>
            <a:ext uri="{FF2B5EF4-FFF2-40B4-BE49-F238E27FC236}">
              <a16:creationId xmlns:a16="http://schemas.microsoft.com/office/drawing/2014/main" id="{D648A313-32C1-4425-9720-3EA07033E56D}"/>
            </a:ext>
          </a:extLst>
        </xdr:cNvPr>
        <xdr:cNvPicPr>
          <a:picLocks noChangeAspect="1"/>
        </xdr:cNvPicPr>
      </xdr:nvPicPr>
      <xdr:blipFill>
        <a:blip xmlns:r="http://schemas.openxmlformats.org/officeDocument/2006/relationships" r:embed="rId10"/>
        <a:stretch>
          <a:fillRect/>
        </a:stretch>
      </xdr:blipFill>
      <xdr:spPr>
        <a:xfrm>
          <a:off x="13910086" y="618565"/>
          <a:ext cx="2672969" cy="1324112"/>
        </a:xfrm>
        <a:prstGeom prst="rect">
          <a:avLst/>
        </a:prstGeom>
      </xdr:spPr>
    </xdr:pic>
    <xdr:clientData/>
  </xdr:twoCellAnchor>
  <xdr:twoCellAnchor>
    <xdr:from>
      <xdr:col>6</xdr:col>
      <xdr:colOff>360218</xdr:colOff>
      <xdr:row>0</xdr:row>
      <xdr:rowOff>13855</xdr:rowOff>
    </xdr:from>
    <xdr:to>
      <xdr:col>8</xdr:col>
      <xdr:colOff>817419</xdr:colOff>
      <xdr:row>0</xdr:row>
      <xdr:rowOff>619228</xdr:rowOff>
    </xdr:to>
    <xdr:sp macro="" textlink="">
      <xdr:nvSpPr>
        <xdr:cNvPr id="17" name="Retângulo: Canto Simples Cortado 16">
          <a:hlinkClick xmlns:r="http://schemas.openxmlformats.org/officeDocument/2006/relationships" r:id="rId11"/>
          <a:extLst>
            <a:ext uri="{FF2B5EF4-FFF2-40B4-BE49-F238E27FC236}">
              <a16:creationId xmlns:a16="http://schemas.microsoft.com/office/drawing/2014/main" id="{5947B1AE-36CD-4FF3-BEF5-D90562C6BF14}"/>
            </a:ext>
          </a:extLst>
        </xdr:cNvPr>
        <xdr:cNvSpPr/>
      </xdr:nvSpPr>
      <xdr:spPr>
        <a:xfrm>
          <a:off x="6899563" y="13855"/>
          <a:ext cx="134389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editAs="oneCell">
    <xdr:from>
      <xdr:col>1</xdr:col>
      <xdr:colOff>796638</xdr:colOff>
      <xdr:row>1</xdr:row>
      <xdr:rowOff>88621</xdr:rowOff>
    </xdr:from>
    <xdr:to>
      <xdr:col>2</xdr:col>
      <xdr:colOff>872836</xdr:colOff>
      <xdr:row>7</xdr:row>
      <xdr:rowOff>278090</xdr:rowOff>
    </xdr:to>
    <xdr:pic>
      <xdr:nvPicPr>
        <xdr:cNvPr id="18" name="Imagem 17">
          <a:extLst>
            <a:ext uri="{FF2B5EF4-FFF2-40B4-BE49-F238E27FC236}">
              <a16:creationId xmlns:a16="http://schemas.microsoft.com/office/drawing/2014/main" id="{37C4AD23-9A33-44CA-A48B-323E46D61A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336965" y="739785"/>
          <a:ext cx="2140526" cy="1541508"/>
        </a:xfrm>
        <a:prstGeom prst="roundRect">
          <a:avLst>
            <a:gd name="adj" fmla="val 8594"/>
          </a:avLst>
        </a:prstGeom>
        <a:no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1745673</xdr:colOff>
      <xdr:row>0</xdr:row>
      <xdr:rowOff>0</xdr:rowOff>
    </xdr:from>
    <xdr:to>
      <xdr:col>3</xdr:col>
      <xdr:colOff>42334</xdr:colOff>
      <xdr:row>0</xdr:row>
      <xdr:rowOff>617220</xdr:rowOff>
    </xdr:to>
    <xdr:sp macro="" textlink="">
      <xdr:nvSpPr>
        <xdr:cNvPr id="4" name="Retângulo: Canto Simples Cortado 3">
          <a:hlinkClick xmlns:r="http://schemas.openxmlformats.org/officeDocument/2006/relationships" r:id="rId1"/>
          <a:extLst>
            <a:ext uri="{FF2B5EF4-FFF2-40B4-BE49-F238E27FC236}">
              <a16:creationId xmlns:a16="http://schemas.microsoft.com/office/drawing/2014/main" id="{9F70C79A-4F51-4EA1-B4F6-E80F3473EAE7}"/>
            </a:ext>
          </a:extLst>
        </xdr:cNvPr>
        <xdr:cNvSpPr/>
      </xdr:nvSpPr>
      <xdr:spPr>
        <a:xfrm>
          <a:off x="2286000" y="0"/>
          <a:ext cx="2051243"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14515</xdr:rowOff>
    </xdr:from>
    <xdr:to>
      <xdr:col>17</xdr:col>
      <xdr:colOff>770467</xdr:colOff>
      <xdr:row>0</xdr:row>
      <xdr:rowOff>608239</xdr:rowOff>
    </xdr:to>
    <xdr:sp macro="" textlink="">
      <xdr:nvSpPr>
        <xdr:cNvPr id="6" name="Retângulo: Canto Simples Cortado 5">
          <a:hlinkClick xmlns:r="http://schemas.openxmlformats.org/officeDocument/2006/relationships" r:id="rId2"/>
          <a:extLst>
            <a:ext uri="{FF2B5EF4-FFF2-40B4-BE49-F238E27FC236}">
              <a16:creationId xmlns:a16="http://schemas.microsoft.com/office/drawing/2014/main" id="{B87F2E92-8347-4006-99AB-39F2FE8FA062}"/>
            </a:ext>
          </a:extLst>
        </xdr:cNvPr>
        <xdr:cNvSpPr/>
      </xdr:nvSpPr>
      <xdr:spPr>
        <a:xfrm>
          <a:off x="12830629" y="14515"/>
          <a:ext cx="1568752" cy="593724"/>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7" name="Retângulo: Canto Simples Cortado 6">
          <a:hlinkClick xmlns:r="http://schemas.openxmlformats.org/officeDocument/2006/relationships" r:id="rId3"/>
          <a:extLst>
            <a:ext uri="{FF2B5EF4-FFF2-40B4-BE49-F238E27FC236}">
              <a16:creationId xmlns:a16="http://schemas.microsoft.com/office/drawing/2014/main" id="{C0CC7BB2-BD2C-445F-9A79-F5444DA1AC07}"/>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358280</xdr:colOff>
      <xdr:row>0</xdr:row>
      <xdr:rowOff>9525</xdr:rowOff>
    </xdr:from>
    <xdr:to>
      <xdr:col>6</xdr:col>
      <xdr:colOff>328892</xdr:colOff>
      <xdr:row>0</xdr:row>
      <xdr:rowOff>618209</xdr:rowOff>
    </xdr:to>
    <xdr:sp macro="" textlink="">
      <xdr:nvSpPr>
        <xdr:cNvPr id="8" name="Retângulo: Canto Simples Cortado 7">
          <a:hlinkClick xmlns:r="http://schemas.openxmlformats.org/officeDocument/2006/relationships" r:id="rId4"/>
          <a:extLst>
            <a:ext uri="{FF2B5EF4-FFF2-40B4-BE49-F238E27FC236}">
              <a16:creationId xmlns:a16="http://schemas.microsoft.com/office/drawing/2014/main" id="{AB67EBCC-5D86-4E8D-BE82-D4B5E8980CC2}"/>
            </a:ext>
          </a:extLst>
        </xdr:cNvPr>
        <xdr:cNvSpPr/>
      </xdr:nvSpPr>
      <xdr:spPr>
        <a:xfrm>
          <a:off x="5530355" y="9525"/>
          <a:ext cx="1351737"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3</xdr:col>
      <xdr:colOff>70909</xdr:colOff>
      <xdr:row>0</xdr:row>
      <xdr:rowOff>9525</xdr:rowOff>
    </xdr:from>
    <xdr:to>
      <xdr:col>4</xdr:col>
      <xdr:colOff>314326</xdr:colOff>
      <xdr:row>0</xdr:row>
      <xdr:rowOff>618209</xdr:rowOff>
    </xdr:to>
    <xdr:sp macro="" textlink="">
      <xdr:nvSpPr>
        <xdr:cNvPr id="10" name="Retângulo: Canto Simples Cortado 9">
          <a:hlinkClick xmlns:r="http://schemas.openxmlformats.org/officeDocument/2006/relationships" r:id="rId5"/>
          <a:extLst>
            <a:ext uri="{FF2B5EF4-FFF2-40B4-BE49-F238E27FC236}">
              <a16:creationId xmlns:a16="http://schemas.microsoft.com/office/drawing/2014/main" id="{96D43CD2-6CEC-40B7-9BF1-F8F420995B13}"/>
            </a:ext>
          </a:extLst>
        </xdr:cNvPr>
        <xdr:cNvSpPr/>
      </xdr:nvSpPr>
      <xdr:spPr>
        <a:xfrm>
          <a:off x="4185709" y="9525"/>
          <a:ext cx="1300692"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6</xdr:col>
      <xdr:colOff>386297</xdr:colOff>
      <xdr:row>0</xdr:row>
      <xdr:rowOff>17432</xdr:rowOff>
    </xdr:from>
    <xdr:to>
      <xdr:col>8</xdr:col>
      <xdr:colOff>803564</xdr:colOff>
      <xdr:row>0</xdr:row>
      <xdr:rowOff>622805</xdr:rowOff>
    </xdr:to>
    <xdr:sp macro="" textlink="">
      <xdr:nvSpPr>
        <xdr:cNvPr id="11" name="Retângulo: Canto Simples Cortado 10">
          <a:hlinkClick xmlns:r="http://schemas.openxmlformats.org/officeDocument/2006/relationships" r:id="rId6"/>
          <a:extLst>
            <a:ext uri="{FF2B5EF4-FFF2-40B4-BE49-F238E27FC236}">
              <a16:creationId xmlns:a16="http://schemas.microsoft.com/office/drawing/2014/main" id="{9655C2C6-B96D-45AA-ABA0-2F5FA479DBD9}"/>
            </a:ext>
          </a:extLst>
        </xdr:cNvPr>
        <xdr:cNvSpPr/>
      </xdr:nvSpPr>
      <xdr:spPr>
        <a:xfrm>
          <a:off x="6925642" y="17432"/>
          <a:ext cx="1303958"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2" name="Retângulo: Canto Simples Cortado 11">
          <a:hlinkClick xmlns:r="http://schemas.openxmlformats.org/officeDocument/2006/relationships" r:id="rId7"/>
          <a:extLst>
            <a:ext uri="{FF2B5EF4-FFF2-40B4-BE49-F238E27FC236}">
              <a16:creationId xmlns:a16="http://schemas.microsoft.com/office/drawing/2014/main" id="{E037BE5D-9235-4D39-B7B9-495EAA171D0E}"/>
            </a:ext>
          </a:extLst>
        </xdr:cNvPr>
        <xdr:cNvSpPr/>
      </xdr:nvSpPr>
      <xdr:spPr>
        <a:xfrm>
          <a:off x="8304007" y="17432"/>
          <a:ext cx="179067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3" name="Retângulo: Canto Simples Cortado 12">
          <a:hlinkClick xmlns:r="http://schemas.openxmlformats.org/officeDocument/2006/relationships" r:id="rId8"/>
          <a:extLst>
            <a:ext uri="{FF2B5EF4-FFF2-40B4-BE49-F238E27FC236}">
              <a16:creationId xmlns:a16="http://schemas.microsoft.com/office/drawing/2014/main" id="{923B6504-D79E-40ED-9128-1AED5E5FC94A}"/>
            </a:ext>
          </a:extLst>
        </xdr:cNvPr>
        <xdr:cNvSpPr/>
      </xdr:nvSpPr>
      <xdr:spPr>
        <a:xfrm>
          <a:off x="11445746" y="11546"/>
          <a:ext cx="1349081"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26762</xdr:rowOff>
    </xdr:from>
    <xdr:to>
      <xdr:col>14</xdr:col>
      <xdr:colOff>84668</xdr:colOff>
      <xdr:row>0</xdr:row>
      <xdr:rowOff>625476</xdr:rowOff>
    </xdr:to>
    <xdr:sp macro="" textlink="">
      <xdr:nvSpPr>
        <xdr:cNvPr id="14" name="Retângulo: Canto Simples Cortado 13">
          <a:hlinkClick xmlns:r="http://schemas.openxmlformats.org/officeDocument/2006/relationships" r:id="rId9"/>
          <a:extLst>
            <a:ext uri="{FF2B5EF4-FFF2-40B4-BE49-F238E27FC236}">
              <a16:creationId xmlns:a16="http://schemas.microsoft.com/office/drawing/2014/main" id="{D98F2689-BE85-43DD-9ADC-261DD4815A64}"/>
            </a:ext>
          </a:extLst>
        </xdr:cNvPr>
        <xdr:cNvSpPr/>
      </xdr:nvSpPr>
      <xdr:spPr>
        <a:xfrm>
          <a:off x="10121300" y="26762"/>
          <a:ext cx="12953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5" name="Retângulo: Canto Simples Cortado 14">
          <a:hlinkClick xmlns:r="http://schemas.openxmlformats.org/officeDocument/2006/relationships" r:id="rId10"/>
          <a:extLst>
            <a:ext uri="{FF2B5EF4-FFF2-40B4-BE49-F238E27FC236}">
              <a16:creationId xmlns:a16="http://schemas.microsoft.com/office/drawing/2014/main" id="{08CB9CCB-4E60-453D-9F17-ECEA3578E9D0}"/>
            </a:ext>
          </a:extLst>
        </xdr:cNvPr>
        <xdr:cNvSpPr/>
      </xdr:nvSpPr>
      <xdr:spPr>
        <a:xfrm>
          <a:off x="14428047" y="8467"/>
          <a:ext cx="236473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540531</xdr:colOff>
      <xdr:row>7</xdr:row>
      <xdr:rowOff>7197</xdr:rowOff>
    </xdr:to>
    <xdr:pic>
      <xdr:nvPicPr>
        <xdr:cNvPr id="16" name="Imagem 15">
          <a:extLst>
            <a:ext uri="{FF2B5EF4-FFF2-40B4-BE49-F238E27FC236}">
              <a16:creationId xmlns:a16="http://schemas.microsoft.com/office/drawing/2014/main" id="{B8456AC8-39A4-4E28-8121-783569F9F26B}"/>
            </a:ext>
          </a:extLst>
        </xdr:cNvPr>
        <xdr:cNvPicPr>
          <a:picLocks noChangeAspect="1"/>
        </xdr:cNvPicPr>
      </xdr:nvPicPr>
      <xdr:blipFill>
        <a:blip xmlns:r="http://schemas.openxmlformats.org/officeDocument/2006/relationships" r:embed="rId11"/>
        <a:stretch>
          <a:fillRect/>
        </a:stretch>
      </xdr:blipFill>
      <xdr:spPr>
        <a:xfrm>
          <a:off x="13910086" y="618565"/>
          <a:ext cx="2681976" cy="1377452"/>
        </a:xfrm>
        <a:prstGeom prst="rect">
          <a:avLst/>
        </a:prstGeom>
      </xdr:spPr>
    </xdr:pic>
    <xdr:clientData/>
  </xdr:twoCellAnchor>
  <xdr:twoCellAnchor editAs="oneCell">
    <xdr:from>
      <xdr:col>1</xdr:col>
      <xdr:colOff>642257</xdr:colOff>
      <xdr:row>1</xdr:row>
      <xdr:rowOff>76200</xdr:rowOff>
    </xdr:from>
    <xdr:to>
      <xdr:col>2</xdr:col>
      <xdr:colOff>801934</xdr:colOff>
      <xdr:row>7</xdr:row>
      <xdr:rowOff>338687</xdr:rowOff>
    </xdr:to>
    <xdr:pic>
      <xdr:nvPicPr>
        <xdr:cNvPr id="17" name="Imagem 16">
          <a:extLst>
            <a:ext uri="{FF2B5EF4-FFF2-40B4-BE49-F238E27FC236}">
              <a16:creationId xmlns:a16="http://schemas.microsoft.com/office/drawing/2014/main" id="{0C0F1C58-098A-4C63-B8B9-87D5D18D34F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86543" y="729343"/>
          <a:ext cx="2238848" cy="1612315"/>
        </a:xfrm>
        <a:prstGeom prst="roundRect">
          <a:avLst>
            <a:gd name="adj" fmla="val 8594"/>
          </a:avLst>
        </a:prstGeom>
        <a:noFill/>
        <a:ln>
          <a:noFill/>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1360714</xdr:colOff>
      <xdr:row>0</xdr:row>
      <xdr:rowOff>0</xdr:rowOff>
    </xdr:from>
    <xdr:to>
      <xdr:col>2</xdr:col>
      <xdr:colOff>1219200</xdr:colOff>
      <xdr:row>0</xdr:row>
      <xdr:rowOff>617220</xdr:rowOff>
    </xdr:to>
    <xdr:sp macro="" textlink="">
      <xdr:nvSpPr>
        <xdr:cNvPr id="24" name="Retângulo: Canto Simples Cortado 23">
          <a:hlinkClick xmlns:r="http://schemas.openxmlformats.org/officeDocument/2006/relationships" r:id="rId1"/>
          <a:extLst>
            <a:ext uri="{FF2B5EF4-FFF2-40B4-BE49-F238E27FC236}">
              <a16:creationId xmlns:a16="http://schemas.microsoft.com/office/drawing/2014/main" id="{546B24FC-58E4-45D7-8D36-0485A02CACCE}"/>
            </a:ext>
          </a:extLst>
        </xdr:cNvPr>
        <xdr:cNvSpPr/>
      </xdr:nvSpPr>
      <xdr:spPr>
        <a:xfrm>
          <a:off x="2057400" y="0"/>
          <a:ext cx="1545771"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15</xdr:col>
      <xdr:colOff>18142</xdr:colOff>
      <xdr:row>0</xdr:row>
      <xdr:rowOff>11546</xdr:rowOff>
    </xdr:from>
    <xdr:to>
      <xdr:col>17</xdr:col>
      <xdr:colOff>291495</xdr:colOff>
      <xdr:row>0</xdr:row>
      <xdr:rowOff>621146</xdr:rowOff>
    </xdr:to>
    <xdr:sp macro="" textlink="">
      <xdr:nvSpPr>
        <xdr:cNvPr id="25" name="Retângulo: Canto Simples Cortado 24">
          <a:hlinkClick xmlns:r="http://schemas.openxmlformats.org/officeDocument/2006/relationships" r:id="rId2"/>
          <a:extLst>
            <a:ext uri="{FF2B5EF4-FFF2-40B4-BE49-F238E27FC236}">
              <a16:creationId xmlns:a16="http://schemas.microsoft.com/office/drawing/2014/main" id="{4B44E0C8-0757-42F1-8EB5-E80768A09932}"/>
            </a:ext>
          </a:extLst>
        </xdr:cNvPr>
        <xdr:cNvSpPr/>
      </xdr:nvSpPr>
      <xdr:spPr>
        <a:xfrm>
          <a:off x="12014199" y="11546"/>
          <a:ext cx="1688496"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1328057</xdr:colOff>
      <xdr:row>0</xdr:row>
      <xdr:rowOff>609601</xdr:rowOff>
    </xdr:to>
    <xdr:sp macro="" textlink="">
      <xdr:nvSpPr>
        <xdr:cNvPr id="26" name="Retângulo: Canto Simples Cortado 25">
          <a:hlinkClick xmlns:r="http://schemas.openxmlformats.org/officeDocument/2006/relationships" r:id="rId3"/>
          <a:extLst>
            <a:ext uri="{FF2B5EF4-FFF2-40B4-BE49-F238E27FC236}">
              <a16:creationId xmlns:a16="http://schemas.microsoft.com/office/drawing/2014/main" id="{2486BB3A-EA55-448E-9FBE-FEBCE7A7AE52}"/>
            </a:ext>
          </a:extLst>
        </xdr:cNvPr>
        <xdr:cNvSpPr/>
      </xdr:nvSpPr>
      <xdr:spPr>
        <a:xfrm>
          <a:off x="0" y="1"/>
          <a:ext cx="2024743"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4</xdr:col>
      <xdr:colOff>130630</xdr:colOff>
      <xdr:row>0</xdr:row>
      <xdr:rowOff>8467</xdr:rowOff>
    </xdr:from>
    <xdr:to>
      <xdr:col>6</xdr:col>
      <xdr:colOff>430948</xdr:colOff>
      <xdr:row>0</xdr:row>
      <xdr:rowOff>617151</xdr:rowOff>
    </xdr:to>
    <xdr:sp macro="" textlink="">
      <xdr:nvSpPr>
        <xdr:cNvPr id="27" name="Retângulo: Canto Simples Cortado 26">
          <a:hlinkClick xmlns:r="http://schemas.openxmlformats.org/officeDocument/2006/relationships" r:id="rId4"/>
          <a:extLst>
            <a:ext uri="{FF2B5EF4-FFF2-40B4-BE49-F238E27FC236}">
              <a16:creationId xmlns:a16="http://schemas.microsoft.com/office/drawing/2014/main" id="{30444C08-ECE8-4216-BE80-EC77C0FC35BA}"/>
            </a:ext>
          </a:extLst>
        </xdr:cNvPr>
        <xdr:cNvSpPr/>
      </xdr:nvSpPr>
      <xdr:spPr>
        <a:xfrm>
          <a:off x="4909459" y="8467"/>
          <a:ext cx="1280032"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6</xdr:col>
      <xdr:colOff>468083</xdr:colOff>
      <xdr:row>0</xdr:row>
      <xdr:rowOff>22322</xdr:rowOff>
    </xdr:from>
    <xdr:to>
      <xdr:col>8</xdr:col>
      <xdr:colOff>816426</xdr:colOff>
      <xdr:row>0</xdr:row>
      <xdr:rowOff>628138</xdr:rowOff>
    </xdr:to>
    <xdr:sp macro="" textlink="">
      <xdr:nvSpPr>
        <xdr:cNvPr id="28" name="Retângulo: Canto Simples Cortado 27">
          <a:hlinkClick xmlns:r="http://schemas.openxmlformats.org/officeDocument/2006/relationships" r:id="rId5"/>
          <a:extLst>
            <a:ext uri="{FF2B5EF4-FFF2-40B4-BE49-F238E27FC236}">
              <a16:creationId xmlns:a16="http://schemas.microsoft.com/office/drawing/2014/main" id="{B7816C4C-CA36-494F-AB07-634FC677C718}"/>
            </a:ext>
          </a:extLst>
        </xdr:cNvPr>
        <xdr:cNvSpPr/>
      </xdr:nvSpPr>
      <xdr:spPr>
        <a:xfrm>
          <a:off x="6226626" y="22322"/>
          <a:ext cx="1219200"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2</xdr:col>
      <xdr:colOff>1262744</xdr:colOff>
      <xdr:row>0</xdr:row>
      <xdr:rowOff>10886</xdr:rowOff>
    </xdr:from>
    <xdr:to>
      <xdr:col>4</xdr:col>
      <xdr:colOff>97972</xdr:colOff>
      <xdr:row>0</xdr:row>
      <xdr:rowOff>619570</xdr:rowOff>
    </xdr:to>
    <xdr:sp macro="" textlink="">
      <xdr:nvSpPr>
        <xdr:cNvPr id="29" name="Retângulo: Canto Simples Cortado 28">
          <a:hlinkClick xmlns:r="http://schemas.openxmlformats.org/officeDocument/2006/relationships" r:id="rId6"/>
          <a:extLst>
            <a:ext uri="{FF2B5EF4-FFF2-40B4-BE49-F238E27FC236}">
              <a16:creationId xmlns:a16="http://schemas.microsoft.com/office/drawing/2014/main" id="{94FB2A8D-11D9-4A29-AB24-FFDCC08731CD}"/>
            </a:ext>
          </a:extLst>
        </xdr:cNvPr>
        <xdr:cNvSpPr/>
      </xdr:nvSpPr>
      <xdr:spPr>
        <a:xfrm>
          <a:off x="3646715" y="10886"/>
          <a:ext cx="1230086"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8</xdr:col>
      <xdr:colOff>849085</xdr:colOff>
      <xdr:row>0</xdr:row>
      <xdr:rowOff>28318</xdr:rowOff>
    </xdr:from>
    <xdr:to>
      <xdr:col>10</xdr:col>
      <xdr:colOff>976802</xdr:colOff>
      <xdr:row>0</xdr:row>
      <xdr:rowOff>633691</xdr:rowOff>
    </xdr:to>
    <xdr:sp macro="" textlink="">
      <xdr:nvSpPr>
        <xdr:cNvPr id="31" name="Retângulo: Canto Simples Cortado 30">
          <a:hlinkClick xmlns:r="http://schemas.openxmlformats.org/officeDocument/2006/relationships" r:id="rId7"/>
          <a:extLst>
            <a:ext uri="{FF2B5EF4-FFF2-40B4-BE49-F238E27FC236}">
              <a16:creationId xmlns:a16="http://schemas.microsoft.com/office/drawing/2014/main" id="{EC27D610-D44C-4CF1-867D-BE67C6FC86D9}"/>
            </a:ext>
          </a:extLst>
        </xdr:cNvPr>
        <xdr:cNvSpPr/>
      </xdr:nvSpPr>
      <xdr:spPr>
        <a:xfrm>
          <a:off x="7478485" y="28318"/>
          <a:ext cx="1542860"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12</xdr:col>
      <xdr:colOff>1043357</xdr:colOff>
      <xdr:row>0</xdr:row>
      <xdr:rowOff>11546</xdr:rowOff>
    </xdr:from>
    <xdr:to>
      <xdr:col>14</xdr:col>
      <xdr:colOff>1097037</xdr:colOff>
      <xdr:row>0</xdr:row>
      <xdr:rowOff>617362</xdr:rowOff>
    </xdr:to>
    <xdr:sp macro="" textlink="">
      <xdr:nvSpPr>
        <xdr:cNvPr id="32" name="Retângulo: Canto Simples Cortado 31">
          <a:hlinkClick xmlns:r="http://schemas.openxmlformats.org/officeDocument/2006/relationships" r:id="rId8"/>
          <a:extLst>
            <a:ext uri="{FF2B5EF4-FFF2-40B4-BE49-F238E27FC236}">
              <a16:creationId xmlns:a16="http://schemas.microsoft.com/office/drawing/2014/main" id="{5AA3C371-90F7-4DF9-9502-D7C05B1308DB}"/>
            </a:ext>
          </a:extLst>
        </xdr:cNvPr>
        <xdr:cNvSpPr/>
      </xdr:nvSpPr>
      <xdr:spPr>
        <a:xfrm>
          <a:off x="10503043" y="11546"/>
          <a:ext cx="146882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10</xdr:col>
      <xdr:colOff>1020842</xdr:colOff>
      <xdr:row>0</xdr:row>
      <xdr:rowOff>25401</xdr:rowOff>
    </xdr:from>
    <xdr:to>
      <xdr:col>12</xdr:col>
      <xdr:colOff>1020839</xdr:colOff>
      <xdr:row>0</xdr:row>
      <xdr:rowOff>624115</xdr:rowOff>
    </xdr:to>
    <xdr:sp macro="" textlink="">
      <xdr:nvSpPr>
        <xdr:cNvPr id="33" name="Retângulo: Canto Simples Cortado 32">
          <a:hlinkClick xmlns:r="http://schemas.openxmlformats.org/officeDocument/2006/relationships" r:id="rId9"/>
          <a:extLst>
            <a:ext uri="{FF2B5EF4-FFF2-40B4-BE49-F238E27FC236}">
              <a16:creationId xmlns:a16="http://schemas.microsoft.com/office/drawing/2014/main" id="{2F813B8E-357E-471A-841E-F2F725343469}"/>
            </a:ext>
          </a:extLst>
        </xdr:cNvPr>
        <xdr:cNvSpPr/>
      </xdr:nvSpPr>
      <xdr:spPr>
        <a:xfrm>
          <a:off x="9065385" y="25401"/>
          <a:ext cx="141514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315685</xdr:colOff>
      <xdr:row>0</xdr:row>
      <xdr:rowOff>8467</xdr:rowOff>
    </xdr:from>
    <xdr:to>
      <xdr:col>23</xdr:col>
      <xdr:colOff>560005</xdr:colOff>
      <xdr:row>0</xdr:row>
      <xdr:rowOff>643467</xdr:rowOff>
    </xdr:to>
    <xdr:sp macro="" textlink="">
      <xdr:nvSpPr>
        <xdr:cNvPr id="34" name="Retângulo: Canto Simples Cortado 33">
          <a:hlinkClick xmlns:r="http://schemas.openxmlformats.org/officeDocument/2006/relationships" r:id="rId10"/>
          <a:extLst>
            <a:ext uri="{FF2B5EF4-FFF2-40B4-BE49-F238E27FC236}">
              <a16:creationId xmlns:a16="http://schemas.microsoft.com/office/drawing/2014/main" id="{0CD5CCA7-5789-4F9D-BC6D-064CC83CB4C2}"/>
            </a:ext>
          </a:extLst>
        </xdr:cNvPr>
        <xdr:cNvSpPr/>
      </xdr:nvSpPr>
      <xdr:spPr>
        <a:xfrm>
          <a:off x="13726885" y="8467"/>
          <a:ext cx="2519434"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236341</xdr:colOff>
      <xdr:row>0</xdr:row>
      <xdr:rowOff>618565</xdr:rowOff>
    </xdr:from>
    <xdr:to>
      <xdr:col>23</xdr:col>
      <xdr:colOff>649982</xdr:colOff>
      <xdr:row>7</xdr:row>
      <xdr:rowOff>7197</xdr:rowOff>
    </xdr:to>
    <xdr:pic>
      <xdr:nvPicPr>
        <xdr:cNvPr id="36" name="Imagem 35">
          <a:extLst>
            <a:ext uri="{FF2B5EF4-FFF2-40B4-BE49-F238E27FC236}">
              <a16:creationId xmlns:a16="http://schemas.microsoft.com/office/drawing/2014/main" id="{0D8D5708-5203-44EA-B4F8-9921BF4FB131}"/>
            </a:ext>
          </a:extLst>
        </xdr:cNvPr>
        <xdr:cNvPicPr>
          <a:picLocks noChangeAspect="1"/>
        </xdr:cNvPicPr>
      </xdr:nvPicPr>
      <xdr:blipFill>
        <a:blip xmlns:r="http://schemas.openxmlformats.org/officeDocument/2006/relationships" r:embed="rId11"/>
        <a:stretch>
          <a:fillRect/>
        </a:stretch>
      </xdr:blipFill>
      <xdr:spPr>
        <a:xfrm>
          <a:off x="13883068" y="618565"/>
          <a:ext cx="2699641" cy="1397541"/>
        </a:xfrm>
        <a:prstGeom prst="rect">
          <a:avLst/>
        </a:prstGeom>
      </xdr:spPr>
    </xdr:pic>
    <xdr:clientData/>
  </xdr:twoCellAnchor>
  <xdr:twoCellAnchor editAs="oneCell">
    <xdr:from>
      <xdr:col>1</xdr:col>
      <xdr:colOff>711201</xdr:colOff>
      <xdr:row>1</xdr:row>
      <xdr:rowOff>114300</xdr:rowOff>
    </xdr:from>
    <xdr:to>
      <xdr:col>2</xdr:col>
      <xdr:colOff>672125</xdr:colOff>
      <xdr:row>8</xdr:row>
      <xdr:rowOff>10301</xdr:rowOff>
    </xdr:to>
    <xdr:pic>
      <xdr:nvPicPr>
        <xdr:cNvPr id="14" name="Imagem 13">
          <a:extLst>
            <a:ext uri="{FF2B5EF4-FFF2-40B4-BE49-F238E27FC236}">
              <a16:creationId xmlns:a16="http://schemas.microsoft.com/office/drawing/2014/main" id="{5B7B6CAA-02B4-4488-9B24-F4CA8161340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409701" y="774700"/>
          <a:ext cx="2183424" cy="1572401"/>
        </a:xfrm>
        <a:prstGeom prst="roundRect">
          <a:avLst>
            <a:gd name="adj" fmla="val 8594"/>
          </a:avLst>
        </a:prstGeom>
        <a:noFill/>
        <a:ln>
          <a:noFill/>
        </a:ln>
        <a:effec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8</xdr:col>
      <xdr:colOff>490168</xdr:colOff>
      <xdr:row>2</xdr:row>
      <xdr:rowOff>119746</xdr:rowOff>
    </xdr:from>
    <xdr:ext cx="2755747" cy="1382484"/>
    <xdr:pic>
      <xdr:nvPicPr>
        <xdr:cNvPr id="42" name="Imagem 41">
          <a:extLst>
            <a:ext uri="{FF2B5EF4-FFF2-40B4-BE49-F238E27FC236}">
              <a16:creationId xmlns:a16="http://schemas.microsoft.com/office/drawing/2014/main" id="{0394AB5D-7644-4BA0-8C5C-6DB3E8DAE0B7}"/>
            </a:ext>
          </a:extLst>
        </xdr:cNvPr>
        <xdr:cNvPicPr>
          <a:picLocks noChangeAspect="1"/>
        </xdr:cNvPicPr>
      </xdr:nvPicPr>
      <xdr:blipFill>
        <a:blip xmlns:r="http://schemas.openxmlformats.org/officeDocument/2006/relationships" r:embed="rId1"/>
        <a:stretch>
          <a:fillRect/>
        </a:stretch>
      </xdr:blipFill>
      <xdr:spPr>
        <a:xfrm>
          <a:off x="12003295" y="937164"/>
          <a:ext cx="2755747" cy="1382484"/>
        </a:xfrm>
        <a:prstGeom prst="rect">
          <a:avLst/>
        </a:prstGeom>
      </xdr:spPr>
    </xdr:pic>
    <xdr:clientData/>
  </xdr:oneCellAnchor>
  <xdr:twoCellAnchor>
    <xdr:from>
      <xdr:col>2</xdr:col>
      <xdr:colOff>1911931</xdr:colOff>
      <xdr:row>0</xdr:row>
      <xdr:rowOff>0</xdr:rowOff>
    </xdr:from>
    <xdr:to>
      <xdr:col>3</xdr:col>
      <xdr:colOff>1289247</xdr:colOff>
      <xdr:row>0</xdr:row>
      <xdr:rowOff>617220</xdr:rowOff>
    </xdr:to>
    <xdr:sp macro="" textlink="">
      <xdr:nvSpPr>
        <xdr:cNvPr id="14" name="Retângulo: Canto Simples Cortado 13">
          <a:hlinkClick xmlns:r="http://schemas.openxmlformats.org/officeDocument/2006/relationships" r:id="rId2"/>
          <a:extLst>
            <a:ext uri="{FF2B5EF4-FFF2-40B4-BE49-F238E27FC236}">
              <a16:creationId xmlns:a16="http://schemas.microsoft.com/office/drawing/2014/main" id="{8104AFC1-DF21-4D69-B2A7-98C7E9BDEEC2}"/>
            </a:ext>
          </a:extLst>
        </xdr:cNvPr>
        <xdr:cNvSpPr/>
      </xdr:nvSpPr>
      <xdr:spPr>
        <a:xfrm>
          <a:off x="2119749" y="0"/>
          <a:ext cx="2106662"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17</xdr:col>
      <xdr:colOff>2438400</xdr:colOff>
      <xdr:row>0</xdr:row>
      <xdr:rowOff>25401</xdr:rowOff>
    </xdr:from>
    <xdr:to>
      <xdr:col>18</xdr:col>
      <xdr:colOff>1814946</xdr:colOff>
      <xdr:row>0</xdr:row>
      <xdr:rowOff>635001</xdr:rowOff>
    </xdr:to>
    <xdr:sp macro="" textlink="">
      <xdr:nvSpPr>
        <xdr:cNvPr id="15" name="Retângulo: Canto Simples Cortado 14">
          <a:hlinkClick xmlns:r="http://schemas.openxmlformats.org/officeDocument/2006/relationships" r:id="rId3"/>
          <a:extLst>
            <a:ext uri="{FF2B5EF4-FFF2-40B4-BE49-F238E27FC236}">
              <a16:creationId xmlns:a16="http://schemas.microsoft.com/office/drawing/2014/main" id="{206DDC9F-17AD-487A-A605-D472CBAC22CC}"/>
            </a:ext>
          </a:extLst>
        </xdr:cNvPr>
        <xdr:cNvSpPr/>
      </xdr:nvSpPr>
      <xdr:spPr>
        <a:xfrm>
          <a:off x="14173200" y="25401"/>
          <a:ext cx="2078182"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16" name="Retângulo: Canto Simples Cortado 15">
          <a:hlinkClick xmlns:r="http://schemas.openxmlformats.org/officeDocument/2006/relationships" r:id="rId4"/>
          <a:extLst>
            <a:ext uri="{FF2B5EF4-FFF2-40B4-BE49-F238E27FC236}">
              <a16:creationId xmlns:a16="http://schemas.microsoft.com/office/drawing/2014/main" id="{1FFB34E1-A1CB-4251-AC5C-20CEB8483D0E}"/>
            </a:ext>
          </a:extLst>
        </xdr:cNvPr>
        <xdr:cNvSpPr/>
      </xdr:nvSpPr>
      <xdr:spPr>
        <a:xfrm>
          <a:off x="0" y="1"/>
          <a:ext cx="2092036"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17" name="Retângulo: Canto Simples Cortado 16">
          <a:hlinkClick xmlns:r="http://schemas.openxmlformats.org/officeDocument/2006/relationships" r:id="rId5"/>
          <a:extLst>
            <a:ext uri="{FF2B5EF4-FFF2-40B4-BE49-F238E27FC236}">
              <a16:creationId xmlns:a16="http://schemas.microsoft.com/office/drawing/2014/main" id="{6806B569-651B-4BAA-963D-66EF14CF0A00}"/>
            </a:ext>
          </a:extLst>
        </xdr:cNvPr>
        <xdr:cNvSpPr/>
      </xdr:nvSpPr>
      <xdr:spPr>
        <a:xfrm>
          <a:off x="5486405" y="13855"/>
          <a:ext cx="1260758"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18" name="Retângulo: Canto Simples Cortado 17">
          <a:hlinkClick xmlns:r="http://schemas.openxmlformats.org/officeDocument/2006/relationships" r:id="rId6"/>
          <a:extLst>
            <a:ext uri="{FF2B5EF4-FFF2-40B4-BE49-F238E27FC236}">
              <a16:creationId xmlns:a16="http://schemas.microsoft.com/office/drawing/2014/main" id="{B6969402-21D7-4AED-9922-4B8C2008DA9B}"/>
            </a:ext>
          </a:extLst>
        </xdr:cNvPr>
        <xdr:cNvSpPr/>
      </xdr:nvSpPr>
      <xdr:spPr>
        <a:xfrm>
          <a:off x="6774871"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19" name="Retângulo: Canto Simples Cortado 18">
          <a:hlinkClick xmlns:r="http://schemas.openxmlformats.org/officeDocument/2006/relationships" r:id="rId7"/>
          <a:extLst>
            <a:ext uri="{FF2B5EF4-FFF2-40B4-BE49-F238E27FC236}">
              <a16:creationId xmlns:a16="http://schemas.microsoft.com/office/drawing/2014/main" id="{CB647CC0-ACA8-4D8C-8821-22B5F6494EC7}"/>
            </a:ext>
          </a:extLst>
        </xdr:cNvPr>
        <xdr:cNvSpPr/>
      </xdr:nvSpPr>
      <xdr:spPr>
        <a:xfrm>
          <a:off x="4239490"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20" name="Retângulo: Canto Simples Cortado 19">
          <a:hlinkClick xmlns:r="http://schemas.openxmlformats.org/officeDocument/2006/relationships" r:id="rId8"/>
          <a:extLst>
            <a:ext uri="{FF2B5EF4-FFF2-40B4-BE49-F238E27FC236}">
              <a16:creationId xmlns:a16="http://schemas.microsoft.com/office/drawing/2014/main" id="{98456842-7C16-4DDF-B840-83FE0FC656A2}"/>
            </a:ext>
          </a:extLst>
        </xdr:cNvPr>
        <xdr:cNvSpPr/>
      </xdr:nvSpPr>
      <xdr:spPr>
        <a:xfrm flipH="1">
          <a:off x="8132618" y="17432"/>
          <a:ext cx="1440873"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6</xdr:col>
      <xdr:colOff>678872</xdr:colOff>
      <xdr:row>0</xdr:row>
      <xdr:rowOff>17432</xdr:rowOff>
    </xdr:from>
    <xdr:to>
      <xdr:col>12</xdr:col>
      <xdr:colOff>623453</xdr:colOff>
      <xdr:row>0</xdr:row>
      <xdr:rowOff>622805</xdr:rowOff>
    </xdr:to>
    <xdr:sp macro="" textlink="">
      <xdr:nvSpPr>
        <xdr:cNvPr id="21" name="Retângulo: Canto Simples Cortado 20">
          <a:hlinkClick xmlns:r="http://schemas.openxmlformats.org/officeDocument/2006/relationships" r:id="rId9"/>
          <a:extLst>
            <a:ext uri="{FF2B5EF4-FFF2-40B4-BE49-F238E27FC236}">
              <a16:creationId xmlns:a16="http://schemas.microsoft.com/office/drawing/2014/main" id="{BF0D12F1-EC9A-4F2E-B3FC-271A62DDF047}"/>
            </a:ext>
          </a:extLst>
        </xdr:cNvPr>
        <xdr:cNvSpPr/>
      </xdr:nvSpPr>
      <xdr:spPr>
        <a:xfrm>
          <a:off x="9601199" y="17432"/>
          <a:ext cx="1551709"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17</xdr:col>
      <xdr:colOff>966164</xdr:colOff>
      <xdr:row>0</xdr:row>
      <xdr:rowOff>27710</xdr:rowOff>
    </xdr:from>
    <xdr:to>
      <xdr:col>17</xdr:col>
      <xdr:colOff>2410687</xdr:colOff>
      <xdr:row>0</xdr:row>
      <xdr:rowOff>633526</xdr:rowOff>
    </xdr:to>
    <xdr:sp macro="" textlink="">
      <xdr:nvSpPr>
        <xdr:cNvPr id="22" name="Retângulo: Canto Simples Cortado 21">
          <a:hlinkClick xmlns:r="http://schemas.openxmlformats.org/officeDocument/2006/relationships" r:id="rId10"/>
          <a:extLst>
            <a:ext uri="{FF2B5EF4-FFF2-40B4-BE49-F238E27FC236}">
              <a16:creationId xmlns:a16="http://schemas.microsoft.com/office/drawing/2014/main" id="{166F2BC0-9B4D-4032-8480-51E8B2B53B60}"/>
            </a:ext>
          </a:extLst>
        </xdr:cNvPr>
        <xdr:cNvSpPr/>
      </xdr:nvSpPr>
      <xdr:spPr>
        <a:xfrm>
          <a:off x="12700964" y="27710"/>
          <a:ext cx="144452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666564</xdr:colOff>
      <xdr:row>0</xdr:row>
      <xdr:rowOff>25401</xdr:rowOff>
    </xdr:from>
    <xdr:to>
      <xdr:col>17</xdr:col>
      <xdr:colOff>942111</xdr:colOff>
      <xdr:row>0</xdr:row>
      <xdr:rowOff>624115</xdr:rowOff>
    </xdr:to>
    <xdr:sp macro="" textlink="">
      <xdr:nvSpPr>
        <xdr:cNvPr id="23" name="Retângulo: Canto Simples Cortado 22">
          <a:hlinkClick xmlns:r="http://schemas.openxmlformats.org/officeDocument/2006/relationships" r:id="rId11"/>
          <a:extLst>
            <a:ext uri="{FF2B5EF4-FFF2-40B4-BE49-F238E27FC236}">
              <a16:creationId xmlns:a16="http://schemas.microsoft.com/office/drawing/2014/main" id="{B02E0566-F50F-467D-A1B5-051CF1C32152}"/>
            </a:ext>
          </a:extLst>
        </xdr:cNvPr>
        <xdr:cNvSpPr/>
      </xdr:nvSpPr>
      <xdr:spPr>
        <a:xfrm>
          <a:off x="11196019" y="25401"/>
          <a:ext cx="1480892"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18</xdr:col>
      <xdr:colOff>1870364</xdr:colOff>
      <xdr:row>0</xdr:row>
      <xdr:rowOff>8467</xdr:rowOff>
    </xdr:from>
    <xdr:to>
      <xdr:col>19</xdr:col>
      <xdr:colOff>1773383</xdr:colOff>
      <xdr:row>0</xdr:row>
      <xdr:rowOff>643467</xdr:rowOff>
    </xdr:to>
    <xdr:sp macro="" textlink="">
      <xdr:nvSpPr>
        <xdr:cNvPr id="24" name="Retângulo: Canto Simples Cortado 23">
          <a:hlinkClick xmlns:r="http://schemas.openxmlformats.org/officeDocument/2006/relationships" r:id="rId12"/>
          <a:extLst>
            <a:ext uri="{FF2B5EF4-FFF2-40B4-BE49-F238E27FC236}">
              <a16:creationId xmlns:a16="http://schemas.microsoft.com/office/drawing/2014/main" id="{49EED78C-E08D-4824-BFFE-11DF6BA89E42}"/>
            </a:ext>
          </a:extLst>
        </xdr:cNvPr>
        <xdr:cNvSpPr/>
      </xdr:nvSpPr>
      <xdr:spPr>
        <a:xfrm>
          <a:off x="16306800" y="8467"/>
          <a:ext cx="2964874"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2</xdr:col>
      <xdr:colOff>558136</xdr:colOff>
      <xdr:row>2</xdr:row>
      <xdr:rowOff>216816</xdr:rowOff>
    </xdr:from>
    <xdr:ext cx="1936406" cy="1394510"/>
    <xdr:pic>
      <xdr:nvPicPr>
        <xdr:cNvPr id="33" name="Imagem 32">
          <a:extLst>
            <a:ext uri="{FF2B5EF4-FFF2-40B4-BE49-F238E27FC236}">
              <a16:creationId xmlns:a16="http://schemas.microsoft.com/office/drawing/2014/main" id="{910BF704-4E7E-49CA-87DE-A8B30A4AE9D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twoCellAnchor>
    <xdr:from>
      <xdr:col>61</xdr:col>
      <xdr:colOff>0</xdr:colOff>
      <xdr:row>0</xdr:row>
      <xdr:rowOff>0</xdr:rowOff>
    </xdr:from>
    <xdr:to>
      <xdr:col>63</xdr:col>
      <xdr:colOff>1326100</xdr:colOff>
      <xdr:row>0</xdr:row>
      <xdr:rowOff>638260</xdr:rowOff>
    </xdr:to>
    <xdr:sp macro="" textlink="">
      <xdr:nvSpPr>
        <xdr:cNvPr id="63" name="Retângulo: Canto Simples Cortado 41">
          <a:hlinkClick xmlns:r="http://schemas.openxmlformats.org/officeDocument/2006/relationships" r:id="rId12"/>
          <a:extLst>
            <a:ext uri="{FF2B5EF4-FFF2-40B4-BE49-F238E27FC236}">
              <a16:creationId xmlns:a16="http://schemas.microsoft.com/office/drawing/2014/main" id="{EBB05B38-D1F1-4275-A602-117EF2B7EE06}"/>
            </a:ext>
          </a:extLst>
        </xdr:cNvPr>
        <xdr:cNvSpPr/>
      </xdr:nvSpPr>
      <xdr:spPr>
        <a:xfrm>
          <a:off x="63232145"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75</xdr:col>
      <xdr:colOff>0</xdr:colOff>
      <xdr:row>0</xdr:row>
      <xdr:rowOff>0</xdr:rowOff>
    </xdr:from>
    <xdr:to>
      <xdr:col>78</xdr:col>
      <xdr:colOff>1062864</xdr:colOff>
      <xdr:row>0</xdr:row>
      <xdr:rowOff>638260</xdr:rowOff>
    </xdr:to>
    <xdr:sp macro="" textlink="">
      <xdr:nvSpPr>
        <xdr:cNvPr id="64" name="Retângulo: Canto Simples Cortado 41">
          <a:hlinkClick xmlns:r="http://schemas.openxmlformats.org/officeDocument/2006/relationships" r:id="rId12"/>
          <a:extLst>
            <a:ext uri="{FF2B5EF4-FFF2-40B4-BE49-F238E27FC236}">
              <a16:creationId xmlns:a16="http://schemas.microsoft.com/office/drawing/2014/main" id="{45EA74AF-CB09-4C43-8B41-9057CA15D813}"/>
            </a:ext>
          </a:extLst>
        </xdr:cNvPr>
        <xdr:cNvSpPr/>
      </xdr:nvSpPr>
      <xdr:spPr>
        <a:xfrm>
          <a:off x="78070364"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46</xdr:col>
      <xdr:colOff>0</xdr:colOff>
      <xdr:row>0</xdr:row>
      <xdr:rowOff>0</xdr:rowOff>
    </xdr:from>
    <xdr:to>
      <xdr:col>48</xdr:col>
      <xdr:colOff>1326100</xdr:colOff>
      <xdr:row>0</xdr:row>
      <xdr:rowOff>638260</xdr:rowOff>
    </xdr:to>
    <xdr:sp macro="" textlink="">
      <xdr:nvSpPr>
        <xdr:cNvPr id="65" name="Retângulo: Canto Simples Cortado 41">
          <a:hlinkClick xmlns:r="http://schemas.openxmlformats.org/officeDocument/2006/relationships" r:id="rId12"/>
          <a:extLst>
            <a:ext uri="{FF2B5EF4-FFF2-40B4-BE49-F238E27FC236}">
              <a16:creationId xmlns:a16="http://schemas.microsoft.com/office/drawing/2014/main" id="{97C21E19-0C10-4FD8-B68F-CD06CF2ECA33}"/>
            </a:ext>
          </a:extLst>
        </xdr:cNvPr>
        <xdr:cNvSpPr/>
      </xdr:nvSpPr>
      <xdr:spPr>
        <a:xfrm>
          <a:off x="47327127"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31</xdr:col>
      <xdr:colOff>0</xdr:colOff>
      <xdr:row>0</xdr:row>
      <xdr:rowOff>0</xdr:rowOff>
    </xdr:from>
    <xdr:to>
      <xdr:col>33</xdr:col>
      <xdr:colOff>1326100</xdr:colOff>
      <xdr:row>0</xdr:row>
      <xdr:rowOff>638260</xdr:rowOff>
    </xdr:to>
    <xdr:sp macro="" textlink="">
      <xdr:nvSpPr>
        <xdr:cNvPr id="66" name="Retângulo: Canto Simples Cortado 41">
          <a:hlinkClick xmlns:r="http://schemas.openxmlformats.org/officeDocument/2006/relationships" r:id="rId12"/>
          <a:extLst>
            <a:ext uri="{FF2B5EF4-FFF2-40B4-BE49-F238E27FC236}">
              <a16:creationId xmlns:a16="http://schemas.microsoft.com/office/drawing/2014/main" id="{C98C2C66-0461-4C46-AE81-C0D37012BD58}"/>
            </a:ext>
          </a:extLst>
        </xdr:cNvPr>
        <xdr:cNvSpPr/>
      </xdr:nvSpPr>
      <xdr:spPr>
        <a:xfrm>
          <a:off x="31671491"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23</xdr:col>
      <xdr:colOff>407038</xdr:colOff>
      <xdr:row>2</xdr:row>
      <xdr:rowOff>119746</xdr:rowOff>
    </xdr:from>
    <xdr:ext cx="2755747" cy="1382484"/>
    <xdr:pic>
      <xdr:nvPicPr>
        <xdr:cNvPr id="45" name="Imagem 44">
          <a:extLst>
            <a:ext uri="{FF2B5EF4-FFF2-40B4-BE49-F238E27FC236}">
              <a16:creationId xmlns:a16="http://schemas.microsoft.com/office/drawing/2014/main" id="{C271A593-6D84-46ED-8B57-E906ECD7C026}"/>
            </a:ext>
          </a:extLst>
        </xdr:cNvPr>
        <xdr:cNvPicPr>
          <a:picLocks noChangeAspect="1"/>
        </xdr:cNvPicPr>
      </xdr:nvPicPr>
      <xdr:blipFill>
        <a:blip xmlns:r="http://schemas.openxmlformats.org/officeDocument/2006/relationships" r:embed="rId1"/>
        <a:stretch>
          <a:fillRect/>
        </a:stretch>
      </xdr:blipFill>
      <xdr:spPr>
        <a:xfrm>
          <a:off x="27049329" y="937164"/>
          <a:ext cx="2755747" cy="1382484"/>
        </a:xfrm>
        <a:prstGeom prst="rect">
          <a:avLst/>
        </a:prstGeom>
      </xdr:spPr>
    </xdr:pic>
    <xdr:clientData/>
  </xdr:oneCellAnchor>
  <xdr:oneCellAnchor>
    <xdr:from>
      <xdr:col>17</xdr:col>
      <xdr:colOff>558136</xdr:colOff>
      <xdr:row>2</xdr:row>
      <xdr:rowOff>216816</xdr:rowOff>
    </xdr:from>
    <xdr:ext cx="1936406" cy="1394510"/>
    <xdr:pic>
      <xdr:nvPicPr>
        <xdr:cNvPr id="46" name="Imagem 45">
          <a:extLst>
            <a:ext uri="{FF2B5EF4-FFF2-40B4-BE49-F238E27FC236}">
              <a16:creationId xmlns:a16="http://schemas.microsoft.com/office/drawing/2014/main" id="{04953D61-CE4A-4014-8B41-83E7D2A7FAA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oneCellAnchor>
    <xdr:from>
      <xdr:col>38</xdr:col>
      <xdr:colOff>365473</xdr:colOff>
      <xdr:row>2</xdr:row>
      <xdr:rowOff>119746</xdr:rowOff>
    </xdr:from>
    <xdr:ext cx="2755747" cy="1382484"/>
    <xdr:pic>
      <xdr:nvPicPr>
        <xdr:cNvPr id="47" name="Imagem 46">
          <a:extLst>
            <a:ext uri="{FF2B5EF4-FFF2-40B4-BE49-F238E27FC236}">
              <a16:creationId xmlns:a16="http://schemas.microsoft.com/office/drawing/2014/main" id="{EC228528-DA49-4711-AADD-743BCD110D49}"/>
            </a:ext>
          </a:extLst>
        </xdr:cNvPr>
        <xdr:cNvPicPr>
          <a:picLocks noChangeAspect="1"/>
        </xdr:cNvPicPr>
      </xdr:nvPicPr>
      <xdr:blipFill>
        <a:blip xmlns:r="http://schemas.openxmlformats.org/officeDocument/2006/relationships" r:embed="rId1"/>
        <a:stretch>
          <a:fillRect/>
        </a:stretch>
      </xdr:blipFill>
      <xdr:spPr>
        <a:xfrm>
          <a:off x="41956818" y="937164"/>
          <a:ext cx="2755747" cy="1382484"/>
        </a:xfrm>
        <a:prstGeom prst="rect">
          <a:avLst/>
        </a:prstGeom>
      </xdr:spPr>
    </xdr:pic>
    <xdr:clientData/>
  </xdr:oneCellAnchor>
  <xdr:oneCellAnchor>
    <xdr:from>
      <xdr:col>32</xdr:col>
      <xdr:colOff>558136</xdr:colOff>
      <xdr:row>2</xdr:row>
      <xdr:rowOff>216816</xdr:rowOff>
    </xdr:from>
    <xdr:ext cx="1936406" cy="1394510"/>
    <xdr:pic>
      <xdr:nvPicPr>
        <xdr:cNvPr id="48" name="Imagem 47">
          <a:extLst>
            <a:ext uri="{FF2B5EF4-FFF2-40B4-BE49-F238E27FC236}">
              <a16:creationId xmlns:a16="http://schemas.microsoft.com/office/drawing/2014/main" id="{685E0D67-B321-40D6-B2CD-268C9459062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oneCellAnchor>
    <xdr:from>
      <xdr:col>53</xdr:col>
      <xdr:colOff>434748</xdr:colOff>
      <xdr:row>2</xdr:row>
      <xdr:rowOff>119746</xdr:rowOff>
    </xdr:from>
    <xdr:ext cx="2755747" cy="1382484"/>
    <xdr:pic>
      <xdr:nvPicPr>
        <xdr:cNvPr id="49" name="Imagem 48">
          <a:extLst>
            <a:ext uri="{FF2B5EF4-FFF2-40B4-BE49-F238E27FC236}">
              <a16:creationId xmlns:a16="http://schemas.microsoft.com/office/drawing/2014/main" id="{B66B6A19-5BFA-46F3-B10F-25609E6A9ED2}"/>
            </a:ext>
          </a:extLst>
        </xdr:cNvPr>
        <xdr:cNvPicPr>
          <a:picLocks noChangeAspect="1"/>
        </xdr:cNvPicPr>
      </xdr:nvPicPr>
      <xdr:blipFill>
        <a:blip xmlns:r="http://schemas.openxmlformats.org/officeDocument/2006/relationships" r:embed="rId1"/>
        <a:stretch>
          <a:fillRect/>
        </a:stretch>
      </xdr:blipFill>
      <xdr:spPr>
        <a:xfrm>
          <a:off x="57238384" y="937164"/>
          <a:ext cx="2755747" cy="1382484"/>
        </a:xfrm>
        <a:prstGeom prst="rect">
          <a:avLst/>
        </a:prstGeom>
      </xdr:spPr>
    </xdr:pic>
    <xdr:clientData/>
  </xdr:oneCellAnchor>
  <xdr:oneCellAnchor>
    <xdr:from>
      <xdr:col>47</xdr:col>
      <xdr:colOff>558136</xdr:colOff>
      <xdr:row>2</xdr:row>
      <xdr:rowOff>216816</xdr:rowOff>
    </xdr:from>
    <xdr:ext cx="1936406" cy="1394510"/>
    <xdr:pic>
      <xdr:nvPicPr>
        <xdr:cNvPr id="50" name="Imagem 49">
          <a:extLst>
            <a:ext uri="{FF2B5EF4-FFF2-40B4-BE49-F238E27FC236}">
              <a16:creationId xmlns:a16="http://schemas.microsoft.com/office/drawing/2014/main" id="{0177098A-1AE2-4E6E-8B41-D131B79295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oneCellAnchor>
    <xdr:from>
      <xdr:col>68</xdr:col>
      <xdr:colOff>407038</xdr:colOff>
      <xdr:row>2</xdr:row>
      <xdr:rowOff>119746</xdr:rowOff>
    </xdr:from>
    <xdr:ext cx="2755747" cy="1382484"/>
    <xdr:pic>
      <xdr:nvPicPr>
        <xdr:cNvPr id="57" name="Imagem 56">
          <a:extLst>
            <a:ext uri="{FF2B5EF4-FFF2-40B4-BE49-F238E27FC236}">
              <a16:creationId xmlns:a16="http://schemas.microsoft.com/office/drawing/2014/main" id="{EB0747F6-2CFD-4809-9A53-FEA18C2C8105}"/>
            </a:ext>
          </a:extLst>
        </xdr:cNvPr>
        <xdr:cNvPicPr>
          <a:picLocks noChangeAspect="1"/>
        </xdr:cNvPicPr>
      </xdr:nvPicPr>
      <xdr:blipFill>
        <a:blip xmlns:r="http://schemas.openxmlformats.org/officeDocument/2006/relationships" r:embed="rId1"/>
        <a:stretch>
          <a:fillRect/>
        </a:stretch>
      </xdr:blipFill>
      <xdr:spPr>
        <a:xfrm>
          <a:off x="72242856" y="937164"/>
          <a:ext cx="2755747" cy="1382484"/>
        </a:xfrm>
        <a:prstGeom prst="rect">
          <a:avLst/>
        </a:prstGeom>
      </xdr:spPr>
    </xdr:pic>
    <xdr:clientData/>
  </xdr:oneCellAnchor>
  <xdr:oneCellAnchor>
    <xdr:from>
      <xdr:col>62</xdr:col>
      <xdr:colOff>558136</xdr:colOff>
      <xdr:row>2</xdr:row>
      <xdr:rowOff>216816</xdr:rowOff>
    </xdr:from>
    <xdr:ext cx="1936406" cy="1394510"/>
    <xdr:pic>
      <xdr:nvPicPr>
        <xdr:cNvPr id="58" name="Imagem 57">
          <a:extLst>
            <a:ext uri="{FF2B5EF4-FFF2-40B4-BE49-F238E27FC236}">
              <a16:creationId xmlns:a16="http://schemas.microsoft.com/office/drawing/2014/main" id="{121B4B6E-7263-4215-A8A3-3D091299AAD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oneCellAnchor>
    <xdr:from>
      <xdr:col>83</xdr:col>
      <xdr:colOff>379328</xdr:colOff>
      <xdr:row>2</xdr:row>
      <xdr:rowOff>119746</xdr:rowOff>
    </xdr:from>
    <xdr:ext cx="2755747" cy="1382484"/>
    <xdr:pic>
      <xdr:nvPicPr>
        <xdr:cNvPr id="59" name="Imagem 58">
          <a:extLst>
            <a:ext uri="{FF2B5EF4-FFF2-40B4-BE49-F238E27FC236}">
              <a16:creationId xmlns:a16="http://schemas.microsoft.com/office/drawing/2014/main" id="{70216356-AE82-4DE5-923D-7DA6ACAB8CAF}"/>
            </a:ext>
          </a:extLst>
        </xdr:cNvPr>
        <xdr:cNvPicPr>
          <a:picLocks noChangeAspect="1"/>
        </xdr:cNvPicPr>
      </xdr:nvPicPr>
      <xdr:blipFill>
        <a:blip xmlns:r="http://schemas.openxmlformats.org/officeDocument/2006/relationships" r:embed="rId1"/>
        <a:stretch>
          <a:fillRect/>
        </a:stretch>
      </xdr:blipFill>
      <xdr:spPr>
        <a:xfrm>
          <a:off x="87372019" y="937164"/>
          <a:ext cx="2755747" cy="1382484"/>
        </a:xfrm>
        <a:prstGeom prst="rect">
          <a:avLst/>
        </a:prstGeom>
      </xdr:spPr>
    </xdr:pic>
    <xdr:clientData/>
  </xdr:oneCellAnchor>
  <xdr:oneCellAnchor>
    <xdr:from>
      <xdr:col>77</xdr:col>
      <xdr:colOff>558136</xdr:colOff>
      <xdr:row>2</xdr:row>
      <xdr:rowOff>216816</xdr:rowOff>
    </xdr:from>
    <xdr:ext cx="1936406" cy="1394510"/>
    <xdr:pic>
      <xdr:nvPicPr>
        <xdr:cNvPr id="67" name="Imagem 66">
          <a:extLst>
            <a:ext uri="{FF2B5EF4-FFF2-40B4-BE49-F238E27FC236}">
              <a16:creationId xmlns:a16="http://schemas.microsoft.com/office/drawing/2014/main" id="{F5368D85-2106-489B-AABB-1867AB1A536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65954" y="1034234"/>
          <a:ext cx="1936406" cy="1394510"/>
        </a:xfrm>
        <a:prstGeom prst="roundRect">
          <a:avLst>
            <a:gd name="adj" fmla="val 8594"/>
          </a:avLst>
        </a:prstGeom>
        <a:noFill/>
        <a:ln>
          <a:noFill/>
        </a:ln>
        <a:effectLst/>
      </xdr:spPr>
    </xdr:pic>
    <xdr:clientData/>
  </xdr:oneCellAnchor>
</xdr:wsDr>
</file>

<file path=xl/drawings/drawing14.xml><?xml version="1.0" encoding="utf-8"?>
<xdr:wsDr xmlns:xdr="http://schemas.openxmlformats.org/drawingml/2006/spreadsheetDrawing" xmlns:a="http://schemas.openxmlformats.org/drawingml/2006/main">
  <xdr:twoCellAnchor>
    <xdr:from>
      <xdr:col>2</xdr:col>
      <xdr:colOff>1911931</xdr:colOff>
      <xdr:row>0</xdr:row>
      <xdr:rowOff>0</xdr:rowOff>
    </xdr:from>
    <xdr:to>
      <xdr:col>3</xdr:col>
      <xdr:colOff>1289247</xdr:colOff>
      <xdr:row>0</xdr:row>
      <xdr:rowOff>617220</xdr:rowOff>
    </xdr:to>
    <xdr:sp macro="" textlink="">
      <xdr:nvSpPr>
        <xdr:cNvPr id="20" name="Retângulo: Canto Simples Cortado 19">
          <a:hlinkClick xmlns:r="http://schemas.openxmlformats.org/officeDocument/2006/relationships" r:id="rId1"/>
          <a:extLst>
            <a:ext uri="{FF2B5EF4-FFF2-40B4-BE49-F238E27FC236}">
              <a16:creationId xmlns:a16="http://schemas.microsoft.com/office/drawing/2014/main" id="{EE675668-8DDD-4C4E-BE33-2D19DB3A0E72}"/>
            </a:ext>
          </a:extLst>
        </xdr:cNvPr>
        <xdr:cNvSpPr/>
      </xdr:nvSpPr>
      <xdr:spPr>
        <a:xfrm>
          <a:off x="2125291" y="0"/>
          <a:ext cx="2112896"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20</xdr:col>
      <xdr:colOff>523198</xdr:colOff>
      <xdr:row>0</xdr:row>
      <xdr:rowOff>25401</xdr:rowOff>
    </xdr:from>
    <xdr:to>
      <xdr:col>26</xdr:col>
      <xdr:colOff>515049</xdr:colOff>
      <xdr:row>0</xdr:row>
      <xdr:rowOff>635001</xdr:rowOff>
    </xdr:to>
    <xdr:sp macro="" textlink="">
      <xdr:nvSpPr>
        <xdr:cNvPr id="21" name="Retângulo: Canto Simples Cortado 20">
          <a:hlinkClick xmlns:r="http://schemas.openxmlformats.org/officeDocument/2006/relationships" r:id="rId2"/>
          <a:extLst>
            <a:ext uri="{FF2B5EF4-FFF2-40B4-BE49-F238E27FC236}">
              <a16:creationId xmlns:a16="http://schemas.microsoft.com/office/drawing/2014/main" id="{EA239A31-68F2-48F4-BD0D-87C014CA9143}"/>
            </a:ext>
          </a:extLst>
        </xdr:cNvPr>
        <xdr:cNvSpPr/>
      </xdr:nvSpPr>
      <xdr:spPr>
        <a:xfrm>
          <a:off x="12742907" y="25401"/>
          <a:ext cx="2083887"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22" name="Retângulo: Canto Simples Cortado 21">
          <a:hlinkClick xmlns:r="http://schemas.openxmlformats.org/officeDocument/2006/relationships" r:id="rId3"/>
          <a:extLst>
            <a:ext uri="{FF2B5EF4-FFF2-40B4-BE49-F238E27FC236}">
              <a16:creationId xmlns:a16="http://schemas.microsoft.com/office/drawing/2014/main" id="{E58FBA37-F068-4B14-9FB8-1E3C0D903BFF}"/>
            </a:ext>
          </a:extLst>
        </xdr:cNvPr>
        <xdr:cNvSpPr/>
      </xdr:nvSpPr>
      <xdr:spPr>
        <a:xfrm>
          <a:off x="0" y="1"/>
          <a:ext cx="2092036"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23" name="Retângulo: Canto Simples Cortado 22">
          <a:hlinkClick xmlns:r="http://schemas.openxmlformats.org/officeDocument/2006/relationships" r:id="rId4"/>
          <a:extLst>
            <a:ext uri="{FF2B5EF4-FFF2-40B4-BE49-F238E27FC236}">
              <a16:creationId xmlns:a16="http://schemas.microsoft.com/office/drawing/2014/main" id="{8046C764-EE5A-4D4E-ACDE-29483A118662}"/>
            </a:ext>
          </a:extLst>
        </xdr:cNvPr>
        <xdr:cNvSpPr/>
      </xdr:nvSpPr>
      <xdr:spPr>
        <a:xfrm>
          <a:off x="5498181" y="13855"/>
          <a:ext cx="1260066"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24" name="Retângulo: Canto Simples Cortado 23">
          <a:hlinkClick xmlns:r="http://schemas.openxmlformats.org/officeDocument/2006/relationships" r:id="rId5"/>
          <a:extLst>
            <a:ext uri="{FF2B5EF4-FFF2-40B4-BE49-F238E27FC236}">
              <a16:creationId xmlns:a16="http://schemas.microsoft.com/office/drawing/2014/main" id="{94BBD2BF-5338-4072-AB08-9C4F566AA409}"/>
            </a:ext>
          </a:extLst>
        </xdr:cNvPr>
        <xdr:cNvSpPr/>
      </xdr:nvSpPr>
      <xdr:spPr>
        <a:xfrm>
          <a:off x="6785955"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25" name="Retângulo: Canto Simples Cortado 24">
          <a:hlinkClick xmlns:r="http://schemas.openxmlformats.org/officeDocument/2006/relationships" r:id="rId6"/>
          <a:extLst>
            <a:ext uri="{FF2B5EF4-FFF2-40B4-BE49-F238E27FC236}">
              <a16:creationId xmlns:a16="http://schemas.microsoft.com/office/drawing/2014/main" id="{A39CC20D-BD8A-4BD9-8FC5-D1F0BB8BA7B6}"/>
            </a:ext>
          </a:extLst>
        </xdr:cNvPr>
        <xdr:cNvSpPr/>
      </xdr:nvSpPr>
      <xdr:spPr>
        <a:xfrm>
          <a:off x="4251266"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26" name="Retângulo: Canto Simples Cortado 25">
          <a:hlinkClick xmlns:r="http://schemas.openxmlformats.org/officeDocument/2006/relationships" r:id="rId7"/>
          <a:extLst>
            <a:ext uri="{FF2B5EF4-FFF2-40B4-BE49-F238E27FC236}">
              <a16:creationId xmlns:a16="http://schemas.microsoft.com/office/drawing/2014/main" id="{2B83DBBD-FC56-40F0-98D9-03D22E00FA54}"/>
            </a:ext>
          </a:extLst>
        </xdr:cNvPr>
        <xdr:cNvSpPr/>
      </xdr:nvSpPr>
      <xdr:spPr>
        <a:xfrm flipH="1">
          <a:off x="8143702" y="17432"/>
          <a:ext cx="144572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742032</xdr:colOff>
      <xdr:row>0</xdr:row>
      <xdr:rowOff>27710</xdr:rowOff>
    </xdr:from>
    <xdr:to>
      <xdr:col>20</xdr:col>
      <xdr:colOff>495485</xdr:colOff>
      <xdr:row>0</xdr:row>
      <xdr:rowOff>633526</xdr:rowOff>
    </xdr:to>
    <xdr:sp macro="" textlink="">
      <xdr:nvSpPr>
        <xdr:cNvPr id="28" name="Retângulo: Canto Simples Cortado 27">
          <a:hlinkClick xmlns:r="http://schemas.openxmlformats.org/officeDocument/2006/relationships" r:id="rId8"/>
          <a:extLst>
            <a:ext uri="{FF2B5EF4-FFF2-40B4-BE49-F238E27FC236}">
              <a16:creationId xmlns:a16="http://schemas.microsoft.com/office/drawing/2014/main" id="{F0CDD410-56B4-4D08-9C53-8A30A3F7CB61}"/>
            </a:ext>
          </a:extLst>
        </xdr:cNvPr>
        <xdr:cNvSpPr/>
      </xdr:nvSpPr>
      <xdr:spPr>
        <a:xfrm>
          <a:off x="11285341" y="27710"/>
          <a:ext cx="14298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7</xdr:col>
      <xdr:colOff>1</xdr:colOff>
      <xdr:row>0</xdr:row>
      <xdr:rowOff>25401</xdr:rowOff>
    </xdr:from>
    <xdr:to>
      <xdr:col>13</xdr:col>
      <xdr:colOff>565580</xdr:colOff>
      <xdr:row>0</xdr:row>
      <xdr:rowOff>624115</xdr:rowOff>
    </xdr:to>
    <xdr:sp macro="" textlink="">
      <xdr:nvSpPr>
        <xdr:cNvPr id="29" name="Retângulo: Canto Simples Cortado 28">
          <a:hlinkClick xmlns:r="http://schemas.openxmlformats.org/officeDocument/2006/relationships" r:id="rId9"/>
          <a:extLst>
            <a:ext uri="{FF2B5EF4-FFF2-40B4-BE49-F238E27FC236}">
              <a16:creationId xmlns:a16="http://schemas.microsoft.com/office/drawing/2014/main" id="{FAFA25D3-CB1C-43E4-8318-93B062307606}"/>
            </a:ext>
          </a:extLst>
        </xdr:cNvPr>
        <xdr:cNvSpPr/>
      </xdr:nvSpPr>
      <xdr:spPr>
        <a:xfrm>
          <a:off x="9952183" y="25401"/>
          <a:ext cx="3959942"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26</xdr:col>
      <xdr:colOff>534606</xdr:colOff>
      <xdr:row>0</xdr:row>
      <xdr:rowOff>8467</xdr:rowOff>
    </xdr:from>
    <xdr:to>
      <xdr:col>27</xdr:col>
      <xdr:colOff>1191480</xdr:colOff>
      <xdr:row>0</xdr:row>
      <xdr:rowOff>643467</xdr:rowOff>
    </xdr:to>
    <xdr:sp macro="" textlink="">
      <xdr:nvSpPr>
        <xdr:cNvPr id="30" name="Retângulo: Canto Simples Cortado 29">
          <a:hlinkClick xmlns:r="http://schemas.openxmlformats.org/officeDocument/2006/relationships" r:id="rId10"/>
          <a:extLst>
            <a:ext uri="{FF2B5EF4-FFF2-40B4-BE49-F238E27FC236}">
              <a16:creationId xmlns:a16="http://schemas.microsoft.com/office/drawing/2014/main" id="{E5D51470-43D1-4423-AA4E-32CE8DABC9A0}"/>
            </a:ext>
          </a:extLst>
        </xdr:cNvPr>
        <xdr:cNvSpPr/>
      </xdr:nvSpPr>
      <xdr:spPr>
        <a:xfrm>
          <a:off x="14846351" y="8467"/>
          <a:ext cx="3358511"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16</xdr:col>
      <xdr:colOff>259976</xdr:colOff>
      <xdr:row>1</xdr:row>
      <xdr:rowOff>149841</xdr:rowOff>
    </xdr:from>
    <xdr:ext cx="2755747" cy="1382484"/>
    <xdr:pic>
      <xdr:nvPicPr>
        <xdr:cNvPr id="27" name="Imagem 26">
          <a:extLst>
            <a:ext uri="{FF2B5EF4-FFF2-40B4-BE49-F238E27FC236}">
              <a16:creationId xmlns:a16="http://schemas.microsoft.com/office/drawing/2014/main" id="{4DA8EA97-D53D-41AC-AB07-4D688324F81F}"/>
            </a:ext>
          </a:extLst>
        </xdr:cNvPr>
        <xdr:cNvPicPr>
          <a:picLocks noChangeAspect="1"/>
        </xdr:cNvPicPr>
      </xdr:nvPicPr>
      <xdr:blipFill>
        <a:blip xmlns:r="http://schemas.openxmlformats.org/officeDocument/2006/relationships" r:embed="rId11"/>
        <a:stretch>
          <a:fillRect/>
        </a:stretch>
      </xdr:blipFill>
      <xdr:spPr>
        <a:xfrm>
          <a:off x="15051741" y="804265"/>
          <a:ext cx="2755747" cy="1382484"/>
        </a:xfrm>
        <a:prstGeom prst="rect">
          <a:avLst/>
        </a:prstGeom>
      </xdr:spPr>
    </xdr:pic>
    <xdr:clientData/>
  </xdr:oneCellAnchor>
  <xdr:oneCellAnchor>
    <xdr:from>
      <xdr:col>2</xdr:col>
      <xdr:colOff>495111</xdr:colOff>
      <xdr:row>2</xdr:row>
      <xdr:rowOff>200358</xdr:rowOff>
    </xdr:from>
    <xdr:ext cx="1936406" cy="1394510"/>
    <xdr:pic>
      <xdr:nvPicPr>
        <xdr:cNvPr id="43" name="Imagem 42">
          <a:extLst>
            <a:ext uri="{FF2B5EF4-FFF2-40B4-BE49-F238E27FC236}">
              <a16:creationId xmlns:a16="http://schemas.microsoft.com/office/drawing/2014/main" id="{354CAF40-310A-4D09-B846-9B09F2FB0AC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twoCellAnchor>
    <xdr:from>
      <xdr:col>119</xdr:col>
      <xdr:colOff>0</xdr:colOff>
      <xdr:row>0</xdr:row>
      <xdr:rowOff>0</xdr:rowOff>
    </xdr:from>
    <xdr:to>
      <xdr:col>122</xdr:col>
      <xdr:colOff>1397818</xdr:colOff>
      <xdr:row>0</xdr:row>
      <xdr:rowOff>638260</xdr:rowOff>
    </xdr:to>
    <xdr:sp macro="" textlink="">
      <xdr:nvSpPr>
        <xdr:cNvPr id="67" name="Retângulo: Canto Simples Cortado 41">
          <a:hlinkClick xmlns:r="http://schemas.openxmlformats.org/officeDocument/2006/relationships" r:id="rId10"/>
          <a:extLst>
            <a:ext uri="{FF2B5EF4-FFF2-40B4-BE49-F238E27FC236}">
              <a16:creationId xmlns:a16="http://schemas.microsoft.com/office/drawing/2014/main" id="{A70316C3-9BB0-42BF-A3B1-53756A85C95C}"/>
            </a:ext>
          </a:extLst>
        </xdr:cNvPr>
        <xdr:cNvSpPr/>
      </xdr:nvSpPr>
      <xdr:spPr>
        <a:xfrm>
          <a:off x="94514894"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95</xdr:col>
      <xdr:colOff>0</xdr:colOff>
      <xdr:row>0</xdr:row>
      <xdr:rowOff>0</xdr:rowOff>
    </xdr:from>
    <xdr:to>
      <xdr:col>98</xdr:col>
      <xdr:colOff>1424712</xdr:colOff>
      <xdr:row>0</xdr:row>
      <xdr:rowOff>638260</xdr:rowOff>
    </xdr:to>
    <xdr:sp macro="" textlink="">
      <xdr:nvSpPr>
        <xdr:cNvPr id="68" name="Retângulo: Canto Simples Cortado 41">
          <a:hlinkClick xmlns:r="http://schemas.openxmlformats.org/officeDocument/2006/relationships" r:id="rId10"/>
          <a:extLst>
            <a:ext uri="{FF2B5EF4-FFF2-40B4-BE49-F238E27FC236}">
              <a16:creationId xmlns:a16="http://schemas.microsoft.com/office/drawing/2014/main" id="{46F46543-E6A5-4D38-9449-F84A50DC15F4}"/>
            </a:ext>
          </a:extLst>
        </xdr:cNvPr>
        <xdr:cNvSpPr/>
      </xdr:nvSpPr>
      <xdr:spPr>
        <a:xfrm>
          <a:off x="75895200"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49</xdr:col>
      <xdr:colOff>0</xdr:colOff>
      <xdr:row>0</xdr:row>
      <xdr:rowOff>0</xdr:rowOff>
    </xdr:from>
    <xdr:to>
      <xdr:col>51</xdr:col>
      <xdr:colOff>1666759</xdr:colOff>
      <xdr:row>0</xdr:row>
      <xdr:rowOff>638260</xdr:rowOff>
    </xdr:to>
    <xdr:sp macro="" textlink="">
      <xdr:nvSpPr>
        <xdr:cNvPr id="69" name="Retângulo: Canto Simples Cortado 41">
          <a:hlinkClick xmlns:r="http://schemas.openxmlformats.org/officeDocument/2006/relationships" r:id="rId10"/>
          <a:extLst>
            <a:ext uri="{FF2B5EF4-FFF2-40B4-BE49-F238E27FC236}">
              <a16:creationId xmlns:a16="http://schemas.microsoft.com/office/drawing/2014/main" id="{FF0A81F4-DB2A-44E9-B3E7-6EA0922544DA}"/>
            </a:ext>
          </a:extLst>
        </xdr:cNvPr>
        <xdr:cNvSpPr/>
      </xdr:nvSpPr>
      <xdr:spPr>
        <a:xfrm>
          <a:off x="38073106"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73</xdr:col>
      <xdr:colOff>0</xdr:colOff>
      <xdr:row>0</xdr:row>
      <xdr:rowOff>0</xdr:rowOff>
    </xdr:from>
    <xdr:to>
      <xdr:col>75</xdr:col>
      <xdr:colOff>1666759</xdr:colOff>
      <xdr:row>0</xdr:row>
      <xdr:rowOff>638260</xdr:rowOff>
    </xdr:to>
    <xdr:sp macro="" textlink="">
      <xdr:nvSpPr>
        <xdr:cNvPr id="70" name="Retângulo: Canto Simples Cortado 41">
          <a:hlinkClick xmlns:r="http://schemas.openxmlformats.org/officeDocument/2006/relationships" r:id="rId10"/>
          <a:extLst>
            <a:ext uri="{FF2B5EF4-FFF2-40B4-BE49-F238E27FC236}">
              <a16:creationId xmlns:a16="http://schemas.microsoft.com/office/drawing/2014/main" id="{E8D46D03-512C-4316-8B6F-1BA65403C2A3}"/>
            </a:ext>
          </a:extLst>
        </xdr:cNvPr>
        <xdr:cNvSpPr/>
      </xdr:nvSpPr>
      <xdr:spPr>
        <a:xfrm>
          <a:off x="57374118"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40</xdr:col>
      <xdr:colOff>259976</xdr:colOff>
      <xdr:row>1</xdr:row>
      <xdr:rowOff>149841</xdr:rowOff>
    </xdr:from>
    <xdr:ext cx="2755747" cy="1382484"/>
    <xdr:pic>
      <xdr:nvPicPr>
        <xdr:cNvPr id="36" name="Imagem 35">
          <a:extLst>
            <a:ext uri="{FF2B5EF4-FFF2-40B4-BE49-F238E27FC236}">
              <a16:creationId xmlns:a16="http://schemas.microsoft.com/office/drawing/2014/main" id="{7F76C96E-013E-4CEE-9D12-4234927F59FF}"/>
            </a:ext>
          </a:extLst>
        </xdr:cNvPr>
        <xdr:cNvPicPr>
          <a:picLocks noChangeAspect="1"/>
        </xdr:cNvPicPr>
      </xdr:nvPicPr>
      <xdr:blipFill>
        <a:blip xmlns:r="http://schemas.openxmlformats.org/officeDocument/2006/relationships" r:embed="rId11"/>
        <a:stretch>
          <a:fillRect/>
        </a:stretch>
      </xdr:blipFill>
      <xdr:spPr>
        <a:xfrm>
          <a:off x="15042776" y="797541"/>
          <a:ext cx="2755747" cy="1382484"/>
        </a:xfrm>
        <a:prstGeom prst="rect">
          <a:avLst/>
        </a:prstGeom>
      </xdr:spPr>
    </xdr:pic>
    <xdr:clientData/>
  </xdr:oneCellAnchor>
  <xdr:oneCellAnchor>
    <xdr:from>
      <xdr:col>26</xdr:col>
      <xdr:colOff>495111</xdr:colOff>
      <xdr:row>2</xdr:row>
      <xdr:rowOff>200358</xdr:rowOff>
    </xdr:from>
    <xdr:ext cx="1936406" cy="1394510"/>
    <xdr:pic>
      <xdr:nvPicPr>
        <xdr:cNvPr id="37" name="Imagem 36">
          <a:extLst>
            <a:ext uri="{FF2B5EF4-FFF2-40B4-BE49-F238E27FC236}">
              <a16:creationId xmlns:a16="http://schemas.microsoft.com/office/drawing/2014/main" id="{F215BDFF-5B04-40CD-A022-AE583B7EE49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oneCellAnchor>
    <xdr:from>
      <xdr:col>64</xdr:col>
      <xdr:colOff>259976</xdr:colOff>
      <xdr:row>1</xdr:row>
      <xdr:rowOff>149841</xdr:rowOff>
    </xdr:from>
    <xdr:ext cx="2755747" cy="1382484"/>
    <xdr:pic>
      <xdr:nvPicPr>
        <xdr:cNvPr id="38" name="Imagem 37">
          <a:extLst>
            <a:ext uri="{FF2B5EF4-FFF2-40B4-BE49-F238E27FC236}">
              <a16:creationId xmlns:a16="http://schemas.microsoft.com/office/drawing/2014/main" id="{480F07DC-4A5C-4E21-AC34-F2EB64ECCD0A}"/>
            </a:ext>
          </a:extLst>
        </xdr:cNvPr>
        <xdr:cNvPicPr>
          <a:picLocks noChangeAspect="1"/>
        </xdr:cNvPicPr>
      </xdr:nvPicPr>
      <xdr:blipFill>
        <a:blip xmlns:r="http://schemas.openxmlformats.org/officeDocument/2006/relationships" r:embed="rId11"/>
        <a:stretch>
          <a:fillRect/>
        </a:stretch>
      </xdr:blipFill>
      <xdr:spPr>
        <a:xfrm>
          <a:off x="15042776" y="797541"/>
          <a:ext cx="2755747" cy="1382484"/>
        </a:xfrm>
        <a:prstGeom prst="rect">
          <a:avLst/>
        </a:prstGeom>
      </xdr:spPr>
    </xdr:pic>
    <xdr:clientData/>
  </xdr:oneCellAnchor>
  <xdr:oneCellAnchor>
    <xdr:from>
      <xdr:col>50</xdr:col>
      <xdr:colOff>495111</xdr:colOff>
      <xdr:row>2</xdr:row>
      <xdr:rowOff>200358</xdr:rowOff>
    </xdr:from>
    <xdr:ext cx="1936406" cy="1394510"/>
    <xdr:pic>
      <xdr:nvPicPr>
        <xdr:cNvPr id="39" name="Imagem 38">
          <a:extLst>
            <a:ext uri="{FF2B5EF4-FFF2-40B4-BE49-F238E27FC236}">
              <a16:creationId xmlns:a16="http://schemas.microsoft.com/office/drawing/2014/main" id="{6ED78F69-1139-4D21-A977-2CD51DEE2F7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oneCellAnchor>
    <xdr:from>
      <xdr:col>88</xdr:col>
      <xdr:colOff>259976</xdr:colOff>
      <xdr:row>1</xdr:row>
      <xdr:rowOff>149841</xdr:rowOff>
    </xdr:from>
    <xdr:ext cx="2755747" cy="1382484"/>
    <xdr:pic>
      <xdr:nvPicPr>
        <xdr:cNvPr id="40" name="Imagem 39">
          <a:extLst>
            <a:ext uri="{FF2B5EF4-FFF2-40B4-BE49-F238E27FC236}">
              <a16:creationId xmlns:a16="http://schemas.microsoft.com/office/drawing/2014/main" id="{CDEFA7AE-1621-4A24-907C-2CA3A0CA26CA}"/>
            </a:ext>
          </a:extLst>
        </xdr:cNvPr>
        <xdr:cNvPicPr>
          <a:picLocks noChangeAspect="1"/>
        </xdr:cNvPicPr>
      </xdr:nvPicPr>
      <xdr:blipFill>
        <a:blip xmlns:r="http://schemas.openxmlformats.org/officeDocument/2006/relationships" r:embed="rId11"/>
        <a:stretch>
          <a:fillRect/>
        </a:stretch>
      </xdr:blipFill>
      <xdr:spPr>
        <a:xfrm>
          <a:off x="15042776" y="797541"/>
          <a:ext cx="2755747" cy="1382484"/>
        </a:xfrm>
        <a:prstGeom prst="rect">
          <a:avLst/>
        </a:prstGeom>
      </xdr:spPr>
    </xdr:pic>
    <xdr:clientData/>
  </xdr:oneCellAnchor>
  <xdr:oneCellAnchor>
    <xdr:from>
      <xdr:col>74</xdr:col>
      <xdr:colOff>495111</xdr:colOff>
      <xdr:row>2</xdr:row>
      <xdr:rowOff>200358</xdr:rowOff>
    </xdr:from>
    <xdr:ext cx="1936406" cy="1394510"/>
    <xdr:pic>
      <xdr:nvPicPr>
        <xdr:cNvPr id="41" name="Imagem 40">
          <a:extLst>
            <a:ext uri="{FF2B5EF4-FFF2-40B4-BE49-F238E27FC236}">
              <a16:creationId xmlns:a16="http://schemas.microsoft.com/office/drawing/2014/main" id="{C289EB56-E4DC-44AA-8C8B-C5977277701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oneCellAnchor>
    <xdr:from>
      <xdr:col>111</xdr:col>
      <xdr:colOff>259976</xdr:colOff>
      <xdr:row>1</xdr:row>
      <xdr:rowOff>149841</xdr:rowOff>
    </xdr:from>
    <xdr:ext cx="2755747" cy="1382484"/>
    <xdr:pic>
      <xdr:nvPicPr>
        <xdr:cNvPr id="42" name="Imagem 41">
          <a:extLst>
            <a:ext uri="{FF2B5EF4-FFF2-40B4-BE49-F238E27FC236}">
              <a16:creationId xmlns:a16="http://schemas.microsoft.com/office/drawing/2014/main" id="{C3816383-C360-4F14-AC56-014D4DFB9090}"/>
            </a:ext>
          </a:extLst>
        </xdr:cNvPr>
        <xdr:cNvPicPr>
          <a:picLocks noChangeAspect="1"/>
        </xdr:cNvPicPr>
      </xdr:nvPicPr>
      <xdr:blipFill>
        <a:blip xmlns:r="http://schemas.openxmlformats.org/officeDocument/2006/relationships" r:embed="rId11"/>
        <a:stretch>
          <a:fillRect/>
        </a:stretch>
      </xdr:blipFill>
      <xdr:spPr>
        <a:xfrm>
          <a:off x="15042776" y="797541"/>
          <a:ext cx="2755747" cy="1382484"/>
        </a:xfrm>
        <a:prstGeom prst="rect">
          <a:avLst/>
        </a:prstGeom>
      </xdr:spPr>
    </xdr:pic>
    <xdr:clientData/>
  </xdr:oneCellAnchor>
  <xdr:oneCellAnchor>
    <xdr:from>
      <xdr:col>97</xdr:col>
      <xdr:colOff>495111</xdr:colOff>
      <xdr:row>2</xdr:row>
      <xdr:rowOff>200358</xdr:rowOff>
    </xdr:from>
    <xdr:ext cx="1936406" cy="1394510"/>
    <xdr:pic>
      <xdr:nvPicPr>
        <xdr:cNvPr id="45" name="Imagem 44">
          <a:extLst>
            <a:ext uri="{FF2B5EF4-FFF2-40B4-BE49-F238E27FC236}">
              <a16:creationId xmlns:a16="http://schemas.microsoft.com/office/drawing/2014/main" id="{C271F3C7-FE4C-48ED-A8BA-3873265656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oneCellAnchor>
    <xdr:from>
      <xdr:col>135</xdr:col>
      <xdr:colOff>259976</xdr:colOff>
      <xdr:row>1</xdr:row>
      <xdr:rowOff>149841</xdr:rowOff>
    </xdr:from>
    <xdr:ext cx="2755747" cy="1382484"/>
    <xdr:pic>
      <xdr:nvPicPr>
        <xdr:cNvPr id="46" name="Imagem 45">
          <a:extLst>
            <a:ext uri="{FF2B5EF4-FFF2-40B4-BE49-F238E27FC236}">
              <a16:creationId xmlns:a16="http://schemas.microsoft.com/office/drawing/2014/main" id="{9B5363E2-1F89-4286-A007-CE26F808A6CB}"/>
            </a:ext>
          </a:extLst>
        </xdr:cNvPr>
        <xdr:cNvPicPr>
          <a:picLocks noChangeAspect="1"/>
        </xdr:cNvPicPr>
      </xdr:nvPicPr>
      <xdr:blipFill>
        <a:blip xmlns:r="http://schemas.openxmlformats.org/officeDocument/2006/relationships" r:embed="rId11"/>
        <a:stretch>
          <a:fillRect/>
        </a:stretch>
      </xdr:blipFill>
      <xdr:spPr>
        <a:xfrm>
          <a:off x="15042776" y="797541"/>
          <a:ext cx="2755747" cy="1382484"/>
        </a:xfrm>
        <a:prstGeom prst="rect">
          <a:avLst/>
        </a:prstGeom>
      </xdr:spPr>
    </xdr:pic>
    <xdr:clientData/>
  </xdr:oneCellAnchor>
  <xdr:oneCellAnchor>
    <xdr:from>
      <xdr:col>121</xdr:col>
      <xdr:colOff>495111</xdr:colOff>
      <xdr:row>2</xdr:row>
      <xdr:rowOff>200358</xdr:rowOff>
    </xdr:from>
    <xdr:ext cx="1936406" cy="1394510"/>
    <xdr:pic>
      <xdr:nvPicPr>
        <xdr:cNvPr id="47" name="Imagem 46">
          <a:extLst>
            <a:ext uri="{FF2B5EF4-FFF2-40B4-BE49-F238E27FC236}">
              <a16:creationId xmlns:a16="http://schemas.microsoft.com/office/drawing/2014/main" id="{FA886723-9D97-45B0-B45F-15F0FFD8A91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704661" y="1019508"/>
          <a:ext cx="1936406" cy="1394510"/>
        </a:xfrm>
        <a:prstGeom prst="roundRect">
          <a:avLst>
            <a:gd name="adj" fmla="val 8594"/>
          </a:avLst>
        </a:prstGeom>
        <a:noFill/>
        <a:ln>
          <a:noFill/>
        </a:ln>
        <a:effectLst/>
      </xdr:spPr>
    </xdr:pic>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1911931</xdr:colOff>
      <xdr:row>0</xdr:row>
      <xdr:rowOff>0</xdr:rowOff>
    </xdr:from>
    <xdr:to>
      <xdr:col>3</xdr:col>
      <xdr:colOff>1289247</xdr:colOff>
      <xdr:row>0</xdr:row>
      <xdr:rowOff>617220</xdr:rowOff>
    </xdr:to>
    <xdr:sp macro="" textlink="">
      <xdr:nvSpPr>
        <xdr:cNvPr id="32" name="Retângulo: Canto Simples Cortado 31">
          <a:hlinkClick xmlns:r="http://schemas.openxmlformats.org/officeDocument/2006/relationships" r:id="rId1"/>
          <a:extLst>
            <a:ext uri="{FF2B5EF4-FFF2-40B4-BE49-F238E27FC236}">
              <a16:creationId xmlns:a16="http://schemas.microsoft.com/office/drawing/2014/main" id="{C8CA3A52-FE36-44D2-989C-C4A11773AD06}"/>
            </a:ext>
          </a:extLst>
        </xdr:cNvPr>
        <xdr:cNvSpPr/>
      </xdr:nvSpPr>
      <xdr:spPr>
        <a:xfrm>
          <a:off x="2125291" y="0"/>
          <a:ext cx="2112896"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9</xdr:col>
      <xdr:colOff>801843</xdr:colOff>
      <xdr:row>0</xdr:row>
      <xdr:rowOff>25401</xdr:rowOff>
    </xdr:from>
    <xdr:to>
      <xdr:col>13</xdr:col>
      <xdr:colOff>265546</xdr:colOff>
      <xdr:row>0</xdr:row>
      <xdr:rowOff>635001</xdr:rowOff>
    </xdr:to>
    <xdr:sp macro="" textlink="">
      <xdr:nvSpPr>
        <xdr:cNvPr id="33" name="Retângulo: Canto Simples Cortado 32">
          <a:hlinkClick xmlns:r="http://schemas.openxmlformats.org/officeDocument/2006/relationships" r:id="rId2"/>
          <a:extLst>
            <a:ext uri="{FF2B5EF4-FFF2-40B4-BE49-F238E27FC236}">
              <a16:creationId xmlns:a16="http://schemas.microsoft.com/office/drawing/2014/main" id="{1437E7C2-582F-45C3-A05B-FE7CF1766DE7}"/>
            </a:ext>
          </a:extLst>
        </xdr:cNvPr>
        <xdr:cNvSpPr/>
      </xdr:nvSpPr>
      <xdr:spPr>
        <a:xfrm>
          <a:off x="13005388" y="25401"/>
          <a:ext cx="1334067"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2</xdr:col>
      <xdr:colOff>1884218</xdr:colOff>
      <xdr:row>0</xdr:row>
      <xdr:rowOff>609601</xdr:rowOff>
    </xdr:to>
    <xdr:sp macro="" textlink="">
      <xdr:nvSpPr>
        <xdr:cNvPr id="34" name="Retângulo: Canto Simples Cortado 33">
          <a:hlinkClick xmlns:r="http://schemas.openxmlformats.org/officeDocument/2006/relationships" r:id="rId3"/>
          <a:extLst>
            <a:ext uri="{FF2B5EF4-FFF2-40B4-BE49-F238E27FC236}">
              <a16:creationId xmlns:a16="http://schemas.microsoft.com/office/drawing/2014/main" id="{B7F267F9-9A1D-43C6-B26F-887E1742A470}"/>
            </a:ext>
          </a:extLst>
        </xdr:cNvPr>
        <xdr:cNvSpPr/>
      </xdr:nvSpPr>
      <xdr:spPr>
        <a:xfrm>
          <a:off x="0" y="1"/>
          <a:ext cx="2097578"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2549241</xdr:colOff>
      <xdr:row>0</xdr:row>
      <xdr:rowOff>13855</xdr:rowOff>
    </xdr:from>
    <xdr:to>
      <xdr:col>4</xdr:col>
      <xdr:colOff>692727</xdr:colOff>
      <xdr:row>0</xdr:row>
      <xdr:rowOff>622539</xdr:rowOff>
    </xdr:to>
    <xdr:sp macro="" textlink="">
      <xdr:nvSpPr>
        <xdr:cNvPr id="35" name="Retângulo: Canto Simples Cortado 34">
          <a:hlinkClick xmlns:r="http://schemas.openxmlformats.org/officeDocument/2006/relationships" r:id="rId4"/>
          <a:extLst>
            <a:ext uri="{FF2B5EF4-FFF2-40B4-BE49-F238E27FC236}">
              <a16:creationId xmlns:a16="http://schemas.microsoft.com/office/drawing/2014/main" id="{11121C46-7B13-4035-A64F-E84F8AD1D73F}"/>
            </a:ext>
          </a:extLst>
        </xdr:cNvPr>
        <xdr:cNvSpPr/>
      </xdr:nvSpPr>
      <xdr:spPr>
        <a:xfrm>
          <a:off x="5498181" y="13855"/>
          <a:ext cx="1260066"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720435</xdr:colOff>
      <xdr:row>0</xdr:row>
      <xdr:rowOff>8467</xdr:rowOff>
    </xdr:from>
    <xdr:to>
      <xdr:col>4</xdr:col>
      <xdr:colOff>2053551</xdr:colOff>
      <xdr:row>0</xdr:row>
      <xdr:rowOff>614283</xdr:rowOff>
    </xdr:to>
    <xdr:sp macro="" textlink="">
      <xdr:nvSpPr>
        <xdr:cNvPr id="36" name="Retângulo: Canto Simples Cortado 35">
          <a:hlinkClick xmlns:r="http://schemas.openxmlformats.org/officeDocument/2006/relationships" r:id="rId5"/>
          <a:extLst>
            <a:ext uri="{FF2B5EF4-FFF2-40B4-BE49-F238E27FC236}">
              <a16:creationId xmlns:a16="http://schemas.microsoft.com/office/drawing/2014/main" id="{25E9FD93-3247-4759-A09B-F26683F40797}"/>
            </a:ext>
          </a:extLst>
        </xdr:cNvPr>
        <xdr:cNvSpPr/>
      </xdr:nvSpPr>
      <xdr:spPr>
        <a:xfrm>
          <a:off x="6785955" y="8467"/>
          <a:ext cx="133311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1302326</xdr:colOff>
      <xdr:row>0</xdr:row>
      <xdr:rowOff>13854</xdr:rowOff>
    </xdr:from>
    <xdr:to>
      <xdr:col>3</xdr:col>
      <xdr:colOff>2523449</xdr:colOff>
      <xdr:row>0</xdr:row>
      <xdr:rowOff>622538</xdr:rowOff>
    </xdr:to>
    <xdr:sp macro="" textlink="">
      <xdr:nvSpPr>
        <xdr:cNvPr id="37" name="Retângulo: Canto Simples Cortado 36">
          <a:hlinkClick xmlns:r="http://schemas.openxmlformats.org/officeDocument/2006/relationships" r:id="rId6"/>
          <a:extLst>
            <a:ext uri="{FF2B5EF4-FFF2-40B4-BE49-F238E27FC236}">
              <a16:creationId xmlns:a16="http://schemas.microsoft.com/office/drawing/2014/main" id="{4825557B-C33F-4C25-B037-3E67EB62FC63}"/>
            </a:ext>
          </a:extLst>
        </xdr:cNvPr>
        <xdr:cNvSpPr/>
      </xdr:nvSpPr>
      <xdr:spPr>
        <a:xfrm>
          <a:off x="4251266" y="13854"/>
          <a:ext cx="1221123"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2078182</xdr:colOff>
      <xdr:row>0</xdr:row>
      <xdr:rowOff>17432</xdr:rowOff>
    </xdr:from>
    <xdr:to>
      <xdr:col>6</xdr:col>
      <xdr:colOff>651164</xdr:colOff>
      <xdr:row>0</xdr:row>
      <xdr:rowOff>622805</xdr:rowOff>
    </xdr:to>
    <xdr:sp macro="" textlink="">
      <xdr:nvSpPr>
        <xdr:cNvPr id="38" name="Retângulo: Canto Simples Cortado 37">
          <a:hlinkClick xmlns:r="http://schemas.openxmlformats.org/officeDocument/2006/relationships" r:id="rId7"/>
          <a:extLst>
            <a:ext uri="{FF2B5EF4-FFF2-40B4-BE49-F238E27FC236}">
              <a16:creationId xmlns:a16="http://schemas.microsoft.com/office/drawing/2014/main" id="{FA46C9E4-6B03-491A-BB8D-60A84FAD441C}"/>
            </a:ext>
          </a:extLst>
        </xdr:cNvPr>
        <xdr:cNvSpPr/>
      </xdr:nvSpPr>
      <xdr:spPr>
        <a:xfrm flipH="1">
          <a:off x="8143702" y="17432"/>
          <a:ext cx="144572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7</xdr:col>
      <xdr:colOff>0</xdr:colOff>
      <xdr:row>0</xdr:row>
      <xdr:rowOff>17432</xdr:rowOff>
    </xdr:from>
    <xdr:to>
      <xdr:col>8</xdr:col>
      <xdr:colOff>473362</xdr:colOff>
      <xdr:row>0</xdr:row>
      <xdr:rowOff>622805</xdr:rowOff>
    </xdr:to>
    <xdr:sp macro="" textlink="">
      <xdr:nvSpPr>
        <xdr:cNvPr id="39" name="Retângulo: Canto Simples Cortado 38">
          <a:hlinkClick xmlns:r="http://schemas.openxmlformats.org/officeDocument/2006/relationships" r:id="rId8"/>
          <a:extLst>
            <a:ext uri="{FF2B5EF4-FFF2-40B4-BE49-F238E27FC236}">
              <a16:creationId xmlns:a16="http://schemas.microsoft.com/office/drawing/2014/main" id="{91CE7C39-0184-413D-A192-2B7BBD717E56}"/>
            </a:ext>
          </a:extLst>
        </xdr:cNvPr>
        <xdr:cNvSpPr/>
      </xdr:nvSpPr>
      <xdr:spPr>
        <a:xfrm>
          <a:off x="9871364" y="17432"/>
          <a:ext cx="1639453"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8</xdr:col>
      <xdr:colOff>531086</xdr:colOff>
      <xdr:row>0</xdr:row>
      <xdr:rowOff>25401</xdr:rowOff>
    </xdr:from>
    <xdr:to>
      <xdr:col>9</xdr:col>
      <xdr:colOff>750450</xdr:colOff>
      <xdr:row>0</xdr:row>
      <xdr:rowOff>624115</xdr:rowOff>
    </xdr:to>
    <xdr:sp macro="" textlink="">
      <xdr:nvSpPr>
        <xdr:cNvPr id="41" name="Retângulo: Canto Simples Cortado 40">
          <a:hlinkClick xmlns:r="http://schemas.openxmlformats.org/officeDocument/2006/relationships" r:id="rId9"/>
          <a:extLst>
            <a:ext uri="{FF2B5EF4-FFF2-40B4-BE49-F238E27FC236}">
              <a16:creationId xmlns:a16="http://schemas.microsoft.com/office/drawing/2014/main" id="{D7E48F15-4472-459C-94BF-483C2213874D}"/>
            </a:ext>
          </a:extLst>
        </xdr:cNvPr>
        <xdr:cNvSpPr/>
      </xdr:nvSpPr>
      <xdr:spPr>
        <a:xfrm>
          <a:off x="11568541" y="25401"/>
          <a:ext cx="1385454"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15</xdr:col>
      <xdr:colOff>18479</xdr:colOff>
      <xdr:row>0</xdr:row>
      <xdr:rowOff>27710</xdr:rowOff>
    </xdr:from>
    <xdr:to>
      <xdr:col>16</xdr:col>
      <xdr:colOff>376391</xdr:colOff>
      <xdr:row>1</xdr:row>
      <xdr:rowOff>11546</xdr:rowOff>
    </xdr:to>
    <xdr:sp macro="" textlink="">
      <xdr:nvSpPr>
        <xdr:cNvPr id="42" name="Retângulo: Canto Simples Cortado 41">
          <a:hlinkClick xmlns:r="http://schemas.openxmlformats.org/officeDocument/2006/relationships" r:id="rId10"/>
          <a:extLst>
            <a:ext uri="{FF2B5EF4-FFF2-40B4-BE49-F238E27FC236}">
              <a16:creationId xmlns:a16="http://schemas.microsoft.com/office/drawing/2014/main" id="{5159BF06-147A-430D-A234-E081BA3D8E5D}"/>
            </a:ext>
          </a:extLst>
        </xdr:cNvPr>
        <xdr:cNvSpPr/>
      </xdr:nvSpPr>
      <xdr:spPr>
        <a:xfrm>
          <a:off x="14369479" y="27710"/>
          <a:ext cx="3117276" cy="641927"/>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7</xdr:col>
      <xdr:colOff>1004765</xdr:colOff>
      <xdr:row>2</xdr:row>
      <xdr:rowOff>101933</xdr:rowOff>
    </xdr:from>
    <xdr:ext cx="2755747" cy="1382484"/>
    <xdr:pic>
      <xdr:nvPicPr>
        <xdr:cNvPr id="60" name="Imagem 59">
          <a:extLst>
            <a:ext uri="{FF2B5EF4-FFF2-40B4-BE49-F238E27FC236}">
              <a16:creationId xmlns:a16="http://schemas.microsoft.com/office/drawing/2014/main" id="{C58D63D6-BAFA-416E-9F85-05B54B9E7FBD}"/>
            </a:ext>
          </a:extLst>
        </xdr:cNvPr>
        <xdr:cNvPicPr>
          <a:picLocks noChangeAspect="1"/>
        </xdr:cNvPicPr>
      </xdr:nvPicPr>
      <xdr:blipFill>
        <a:blip xmlns:r="http://schemas.openxmlformats.org/officeDocument/2006/relationships" r:embed="rId11"/>
        <a:stretch>
          <a:fillRect/>
        </a:stretch>
      </xdr:blipFill>
      <xdr:spPr>
        <a:xfrm>
          <a:off x="91817236" y="926686"/>
          <a:ext cx="2755747" cy="1382484"/>
        </a:xfrm>
        <a:prstGeom prst="rect">
          <a:avLst/>
        </a:prstGeom>
      </xdr:spPr>
    </xdr:pic>
    <xdr:clientData/>
  </xdr:oneCellAnchor>
  <xdr:oneCellAnchor>
    <xdr:from>
      <xdr:col>2</xdr:col>
      <xdr:colOff>267790</xdr:colOff>
      <xdr:row>2</xdr:row>
      <xdr:rowOff>244352</xdr:rowOff>
    </xdr:from>
    <xdr:ext cx="1936406" cy="1394510"/>
    <xdr:pic>
      <xdr:nvPicPr>
        <xdr:cNvPr id="61" name="Imagem 60">
          <a:extLst>
            <a:ext uri="{FF2B5EF4-FFF2-40B4-BE49-F238E27FC236}">
              <a16:creationId xmlns:a16="http://schemas.microsoft.com/office/drawing/2014/main" id="{00333822-F8A2-4D84-BA73-4A0012CF23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twoCellAnchor>
    <xdr:from>
      <xdr:col>27</xdr:col>
      <xdr:colOff>0</xdr:colOff>
      <xdr:row>0</xdr:row>
      <xdr:rowOff>0</xdr:rowOff>
    </xdr:from>
    <xdr:to>
      <xdr:col>29</xdr:col>
      <xdr:colOff>967512</xdr:colOff>
      <xdr:row>0</xdr:row>
      <xdr:rowOff>638260</xdr:rowOff>
    </xdr:to>
    <xdr:sp macro="" textlink="">
      <xdr:nvSpPr>
        <xdr:cNvPr id="72" name="Retângulo: Canto Simples Cortado 41">
          <a:hlinkClick xmlns:r="http://schemas.openxmlformats.org/officeDocument/2006/relationships" r:id="rId10"/>
          <a:extLst>
            <a:ext uri="{FF2B5EF4-FFF2-40B4-BE49-F238E27FC236}">
              <a16:creationId xmlns:a16="http://schemas.microsoft.com/office/drawing/2014/main" id="{6E72CF25-9742-49A5-8019-7707F43BE989}"/>
            </a:ext>
          </a:extLst>
        </xdr:cNvPr>
        <xdr:cNvSpPr/>
      </xdr:nvSpPr>
      <xdr:spPr>
        <a:xfrm>
          <a:off x="32201224"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40</xdr:col>
      <xdr:colOff>0</xdr:colOff>
      <xdr:row>0</xdr:row>
      <xdr:rowOff>0</xdr:rowOff>
    </xdr:from>
    <xdr:to>
      <xdr:col>42</xdr:col>
      <xdr:colOff>967511</xdr:colOff>
      <xdr:row>0</xdr:row>
      <xdr:rowOff>638260</xdr:rowOff>
    </xdr:to>
    <xdr:sp macro="" textlink="">
      <xdr:nvSpPr>
        <xdr:cNvPr id="73" name="Retângulo: Canto Simples Cortado 41">
          <a:hlinkClick xmlns:r="http://schemas.openxmlformats.org/officeDocument/2006/relationships" r:id="rId10"/>
          <a:extLst>
            <a:ext uri="{FF2B5EF4-FFF2-40B4-BE49-F238E27FC236}">
              <a16:creationId xmlns:a16="http://schemas.microsoft.com/office/drawing/2014/main" id="{5D4E1531-B12E-42DB-9C4F-D95161D2AF5C}"/>
            </a:ext>
          </a:extLst>
        </xdr:cNvPr>
        <xdr:cNvSpPr/>
      </xdr:nvSpPr>
      <xdr:spPr>
        <a:xfrm>
          <a:off x="48023929"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52</xdr:col>
      <xdr:colOff>0</xdr:colOff>
      <xdr:row>0</xdr:row>
      <xdr:rowOff>0</xdr:rowOff>
    </xdr:from>
    <xdr:to>
      <xdr:col>55</xdr:col>
      <xdr:colOff>725465</xdr:colOff>
      <xdr:row>0</xdr:row>
      <xdr:rowOff>638260</xdr:rowOff>
    </xdr:to>
    <xdr:sp macro="" textlink="">
      <xdr:nvSpPr>
        <xdr:cNvPr id="74" name="Retângulo: Canto Simples Cortado 41">
          <a:hlinkClick xmlns:r="http://schemas.openxmlformats.org/officeDocument/2006/relationships" r:id="rId10"/>
          <a:extLst>
            <a:ext uri="{FF2B5EF4-FFF2-40B4-BE49-F238E27FC236}">
              <a16:creationId xmlns:a16="http://schemas.microsoft.com/office/drawing/2014/main" id="{7535266B-62D7-47DE-8DD7-E22D76E66F24}"/>
            </a:ext>
          </a:extLst>
        </xdr:cNvPr>
        <xdr:cNvSpPr/>
      </xdr:nvSpPr>
      <xdr:spPr>
        <a:xfrm>
          <a:off x="64008000"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65</xdr:col>
      <xdr:colOff>0</xdr:colOff>
      <xdr:row>0</xdr:row>
      <xdr:rowOff>0</xdr:rowOff>
    </xdr:from>
    <xdr:to>
      <xdr:col>68</xdr:col>
      <xdr:colOff>626853</xdr:colOff>
      <xdr:row>0</xdr:row>
      <xdr:rowOff>638260</xdr:rowOff>
    </xdr:to>
    <xdr:sp macro="" textlink="">
      <xdr:nvSpPr>
        <xdr:cNvPr id="75" name="Retângulo: Canto Simples Cortado 41">
          <a:hlinkClick xmlns:r="http://schemas.openxmlformats.org/officeDocument/2006/relationships" r:id="rId10"/>
          <a:extLst>
            <a:ext uri="{FF2B5EF4-FFF2-40B4-BE49-F238E27FC236}">
              <a16:creationId xmlns:a16="http://schemas.microsoft.com/office/drawing/2014/main" id="{742DE45D-B4BF-4387-BF72-AEE3A9B53D42}"/>
            </a:ext>
          </a:extLst>
        </xdr:cNvPr>
        <xdr:cNvSpPr/>
      </xdr:nvSpPr>
      <xdr:spPr>
        <a:xfrm>
          <a:off x="79364541" y="0"/>
          <a:ext cx="4374100" cy="63826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20</xdr:col>
      <xdr:colOff>1004765</xdr:colOff>
      <xdr:row>2</xdr:row>
      <xdr:rowOff>101933</xdr:rowOff>
    </xdr:from>
    <xdr:ext cx="2755747" cy="1382484"/>
    <xdr:pic>
      <xdr:nvPicPr>
        <xdr:cNvPr id="48" name="Imagem 47">
          <a:extLst>
            <a:ext uri="{FF2B5EF4-FFF2-40B4-BE49-F238E27FC236}">
              <a16:creationId xmlns:a16="http://schemas.microsoft.com/office/drawing/2014/main" id="{FBCA5978-8C8C-488E-8B85-FF4FDB1935DE}"/>
            </a:ext>
          </a:extLst>
        </xdr:cNvPr>
        <xdr:cNvPicPr>
          <a:picLocks noChangeAspect="1"/>
        </xdr:cNvPicPr>
      </xdr:nvPicPr>
      <xdr:blipFill>
        <a:blip xmlns:r="http://schemas.openxmlformats.org/officeDocument/2006/relationships" r:embed="rId11"/>
        <a:stretch>
          <a:fillRect/>
        </a:stretch>
      </xdr:blipFill>
      <xdr:spPr>
        <a:xfrm>
          <a:off x="12282365" y="919351"/>
          <a:ext cx="2755747" cy="1382484"/>
        </a:xfrm>
        <a:prstGeom prst="rect">
          <a:avLst/>
        </a:prstGeom>
      </xdr:spPr>
    </xdr:pic>
    <xdr:clientData/>
  </xdr:oneCellAnchor>
  <xdr:oneCellAnchor>
    <xdr:from>
      <xdr:col>15</xdr:col>
      <xdr:colOff>267790</xdr:colOff>
      <xdr:row>2</xdr:row>
      <xdr:rowOff>244352</xdr:rowOff>
    </xdr:from>
    <xdr:ext cx="1936406" cy="1394510"/>
    <xdr:pic>
      <xdr:nvPicPr>
        <xdr:cNvPr id="49" name="Imagem 48">
          <a:extLst>
            <a:ext uri="{FF2B5EF4-FFF2-40B4-BE49-F238E27FC236}">
              <a16:creationId xmlns:a16="http://schemas.microsoft.com/office/drawing/2014/main" id="{78D96321-6709-46D6-9C0F-4BD67169288F}"/>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oneCellAnchor>
    <xdr:from>
      <xdr:col>33</xdr:col>
      <xdr:colOff>741520</xdr:colOff>
      <xdr:row>2</xdr:row>
      <xdr:rowOff>101933</xdr:rowOff>
    </xdr:from>
    <xdr:ext cx="2755747" cy="1382484"/>
    <xdr:pic>
      <xdr:nvPicPr>
        <xdr:cNvPr id="50" name="Imagem 49">
          <a:extLst>
            <a:ext uri="{FF2B5EF4-FFF2-40B4-BE49-F238E27FC236}">
              <a16:creationId xmlns:a16="http://schemas.microsoft.com/office/drawing/2014/main" id="{22745FB6-C427-45E1-BE0C-994B70330237}"/>
            </a:ext>
          </a:extLst>
        </xdr:cNvPr>
        <xdr:cNvPicPr>
          <a:picLocks noChangeAspect="1"/>
        </xdr:cNvPicPr>
      </xdr:nvPicPr>
      <xdr:blipFill>
        <a:blip xmlns:r="http://schemas.openxmlformats.org/officeDocument/2006/relationships" r:embed="rId11"/>
        <a:stretch>
          <a:fillRect/>
        </a:stretch>
      </xdr:blipFill>
      <xdr:spPr>
        <a:xfrm>
          <a:off x="42499120" y="919351"/>
          <a:ext cx="2755747" cy="1382484"/>
        </a:xfrm>
        <a:prstGeom prst="rect">
          <a:avLst/>
        </a:prstGeom>
      </xdr:spPr>
    </xdr:pic>
    <xdr:clientData/>
  </xdr:oneCellAnchor>
  <xdr:oneCellAnchor>
    <xdr:from>
      <xdr:col>28</xdr:col>
      <xdr:colOff>267790</xdr:colOff>
      <xdr:row>2</xdr:row>
      <xdr:rowOff>244352</xdr:rowOff>
    </xdr:from>
    <xdr:ext cx="1936406" cy="1394510"/>
    <xdr:pic>
      <xdr:nvPicPr>
        <xdr:cNvPr id="51" name="Imagem 50">
          <a:extLst>
            <a:ext uri="{FF2B5EF4-FFF2-40B4-BE49-F238E27FC236}">
              <a16:creationId xmlns:a16="http://schemas.microsoft.com/office/drawing/2014/main" id="{01116DEA-7B5B-409B-A9D0-432423F51C8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oneCellAnchor>
    <xdr:from>
      <xdr:col>46</xdr:col>
      <xdr:colOff>1004765</xdr:colOff>
      <xdr:row>2</xdr:row>
      <xdr:rowOff>101933</xdr:rowOff>
    </xdr:from>
    <xdr:ext cx="2755747" cy="1382484"/>
    <xdr:pic>
      <xdr:nvPicPr>
        <xdr:cNvPr id="52" name="Imagem 51">
          <a:extLst>
            <a:ext uri="{FF2B5EF4-FFF2-40B4-BE49-F238E27FC236}">
              <a16:creationId xmlns:a16="http://schemas.microsoft.com/office/drawing/2014/main" id="{6FFE758B-9519-410D-8019-A81ECD617271}"/>
            </a:ext>
          </a:extLst>
        </xdr:cNvPr>
        <xdr:cNvPicPr>
          <a:picLocks noChangeAspect="1"/>
        </xdr:cNvPicPr>
      </xdr:nvPicPr>
      <xdr:blipFill>
        <a:blip xmlns:r="http://schemas.openxmlformats.org/officeDocument/2006/relationships" r:embed="rId11"/>
        <a:stretch>
          <a:fillRect/>
        </a:stretch>
      </xdr:blipFill>
      <xdr:spPr>
        <a:xfrm>
          <a:off x="12282365" y="919351"/>
          <a:ext cx="2755747" cy="1382484"/>
        </a:xfrm>
        <a:prstGeom prst="rect">
          <a:avLst/>
        </a:prstGeom>
      </xdr:spPr>
    </xdr:pic>
    <xdr:clientData/>
  </xdr:oneCellAnchor>
  <xdr:oneCellAnchor>
    <xdr:from>
      <xdr:col>41</xdr:col>
      <xdr:colOff>267790</xdr:colOff>
      <xdr:row>2</xdr:row>
      <xdr:rowOff>244352</xdr:rowOff>
    </xdr:from>
    <xdr:ext cx="1936406" cy="1394510"/>
    <xdr:pic>
      <xdr:nvPicPr>
        <xdr:cNvPr id="53" name="Imagem 52">
          <a:extLst>
            <a:ext uri="{FF2B5EF4-FFF2-40B4-BE49-F238E27FC236}">
              <a16:creationId xmlns:a16="http://schemas.microsoft.com/office/drawing/2014/main" id="{DE603436-8CEC-4F98-BA08-A9A61DF154D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oneCellAnchor>
    <xdr:from>
      <xdr:col>59</xdr:col>
      <xdr:colOff>1004765</xdr:colOff>
      <xdr:row>2</xdr:row>
      <xdr:rowOff>101933</xdr:rowOff>
    </xdr:from>
    <xdr:ext cx="2755747" cy="1382484"/>
    <xdr:pic>
      <xdr:nvPicPr>
        <xdr:cNvPr id="54" name="Imagem 53">
          <a:extLst>
            <a:ext uri="{FF2B5EF4-FFF2-40B4-BE49-F238E27FC236}">
              <a16:creationId xmlns:a16="http://schemas.microsoft.com/office/drawing/2014/main" id="{B19B66F8-DF48-47F2-9406-00A8E4628B50}"/>
            </a:ext>
          </a:extLst>
        </xdr:cNvPr>
        <xdr:cNvPicPr>
          <a:picLocks noChangeAspect="1"/>
        </xdr:cNvPicPr>
      </xdr:nvPicPr>
      <xdr:blipFill>
        <a:blip xmlns:r="http://schemas.openxmlformats.org/officeDocument/2006/relationships" r:embed="rId11"/>
        <a:stretch>
          <a:fillRect/>
        </a:stretch>
      </xdr:blipFill>
      <xdr:spPr>
        <a:xfrm>
          <a:off x="12282365" y="919351"/>
          <a:ext cx="2755747" cy="1382484"/>
        </a:xfrm>
        <a:prstGeom prst="rect">
          <a:avLst/>
        </a:prstGeom>
      </xdr:spPr>
    </xdr:pic>
    <xdr:clientData/>
  </xdr:oneCellAnchor>
  <xdr:oneCellAnchor>
    <xdr:from>
      <xdr:col>54</xdr:col>
      <xdr:colOff>267790</xdr:colOff>
      <xdr:row>2</xdr:row>
      <xdr:rowOff>244352</xdr:rowOff>
    </xdr:from>
    <xdr:ext cx="1936406" cy="1394510"/>
    <xdr:pic>
      <xdr:nvPicPr>
        <xdr:cNvPr id="55" name="Imagem 54">
          <a:extLst>
            <a:ext uri="{FF2B5EF4-FFF2-40B4-BE49-F238E27FC236}">
              <a16:creationId xmlns:a16="http://schemas.microsoft.com/office/drawing/2014/main" id="{16C193C1-0C8F-4E70-81AC-B0775CA0DF0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oneCellAnchor>
    <xdr:from>
      <xdr:col>72</xdr:col>
      <xdr:colOff>1004765</xdr:colOff>
      <xdr:row>2</xdr:row>
      <xdr:rowOff>101933</xdr:rowOff>
    </xdr:from>
    <xdr:ext cx="2755747" cy="1382484"/>
    <xdr:pic>
      <xdr:nvPicPr>
        <xdr:cNvPr id="56" name="Imagem 55">
          <a:extLst>
            <a:ext uri="{FF2B5EF4-FFF2-40B4-BE49-F238E27FC236}">
              <a16:creationId xmlns:a16="http://schemas.microsoft.com/office/drawing/2014/main" id="{03A73B1B-9B40-48B2-89F0-74022A2FA1E9}"/>
            </a:ext>
          </a:extLst>
        </xdr:cNvPr>
        <xdr:cNvPicPr>
          <a:picLocks noChangeAspect="1"/>
        </xdr:cNvPicPr>
      </xdr:nvPicPr>
      <xdr:blipFill>
        <a:blip xmlns:r="http://schemas.openxmlformats.org/officeDocument/2006/relationships" r:embed="rId11"/>
        <a:stretch>
          <a:fillRect/>
        </a:stretch>
      </xdr:blipFill>
      <xdr:spPr>
        <a:xfrm>
          <a:off x="12282365" y="919351"/>
          <a:ext cx="2755747" cy="1382484"/>
        </a:xfrm>
        <a:prstGeom prst="rect">
          <a:avLst/>
        </a:prstGeom>
      </xdr:spPr>
    </xdr:pic>
    <xdr:clientData/>
  </xdr:oneCellAnchor>
  <xdr:oneCellAnchor>
    <xdr:from>
      <xdr:col>67</xdr:col>
      <xdr:colOff>267790</xdr:colOff>
      <xdr:row>2</xdr:row>
      <xdr:rowOff>244352</xdr:rowOff>
    </xdr:from>
    <xdr:ext cx="1936406" cy="1394510"/>
    <xdr:pic>
      <xdr:nvPicPr>
        <xdr:cNvPr id="57" name="Imagem 56">
          <a:extLst>
            <a:ext uri="{FF2B5EF4-FFF2-40B4-BE49-F238E27FC236}">
              <a16:creationId xmlns:a16="http://schemas.microsoft.com/office/drawing/2014/main" id="{CFF3B62B-6E2B-4DAB-99AF-1F2541AA195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558735" y="1061770"/>
          <a:ext cx="1936406" cy="1394510"/>
        </a:xfrm>
        <a:prstGeom prst="roundRect">
          <a:avLst>
            <a:gd name="adj" fmla="val 8594"/>
          </a:avLst>
        </a:prstGeom>
        <a:noFill/>
        <a:ln>
          <a:noFill/>
        </a:ln>
        <a:effec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5" name="Imagem 4" descr="desporto escolar.jpg">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6" name="Imagem 5" descr="mini-trampolim.jpg">
          <a:hlinkClick xmlns:r="http://schemas.openxmlformats.org/officeDocument/2006/relationships" r:id="rId2"/>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219075</xdr:colOff>
      <xdr:row>5</xdr:row>
      <xdr:rowOff>0</xdr:rowOff>
    </xdr:to>
    <xdr:pic>
      <xdr:nvPicPr>
        <xdr:cNvPr id="4" name="Imagem 3" descr="desporto escolar.jpg">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0</xdr:col>
      <xdr:colOff>85725</xdr:colOff>
      <xdr:row>0</xdr:row>
      <xdr:rowOff>152400</xdr:rowOff>
    </xdr:from>
    <xdr:to>
      <xdr:col>1</xdr:col>
      <xdr:colOff>971550</xdr:colOff>
      <xdr:row>5</xdr:row>
      <xdr:rowOff>19050</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133475" cy="8953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923925</xdr:colOff>
      <xdr:row>0</xdr:row>
      <xdr:rowOff>161925</xdr:rowOff>
    </xdr:from>
    <xdr:to>
      <xdr:col>2</xdr:col>
      <xdr:colOff>219075</xdr:colOff>
      <xdr:row>5</xdr:row>
      <xdr:rowOff>0</xdr:rowOff>
    </xdr:to>
    <xdr:pic>
      <xdr:nvPicPr>
        <xdr:cNvPr id="6" name="Imagem 5" descr="desporto escolar.jpg">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742950" cy="86843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4082244</xdr:colOff>
      <xdr:row>12</xdr:row>
      <xdr:rowOff>121920</xdr:rowOff>
    </xdr:from>
    <xdr:ext cx="4824969" cy="3474720"/>
    <xdr:pic>
      <xdr:nvPicPr>
        <xdr:cNvPr id="2" name="Imagem 1">
          <a:extLst>
            <a:ext uri="{FF2B5EF4-FFF2-40B4-BE49-F238E27FC236}">
              <a16:creationId xmlns:a16="http://schemas.microsoft.com/office/drawing/2014/main" id="{0B87ECA6-6AB2-4D7C-88D4-C3A9DE2DE1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6086244" y="13350240"/>
          <a:ext cx="4824969" cy="3474720"/>
        </a:xfrm>
        <a:prstGeom prst="roundRect">
          <a:avLst>
            <a:gd name="adj" fmla="val 8594"/>
          </a:avLst>
        </a:prstGeom>
        <a:noFill/>
        <a:ln>
          <a:noFill/>
        </a:ln>
        <a:effectLst/>
      </xdr:spPr>
    </xdr:pic>
    <xdr:clientData/>
  </xdr:oneCellAnchor>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243840</xdr:colOff>
          <xdr:row>11</xdr:row>
          <xdr:rowOff>0</xdr:rowOff>
        </xdr:to>
        <xdr:pic>
          <xdr:nvPicPr>
            <xdr:cNvPr id="3" name="Imagem 2">
              <a:extLst>
                <a:ext uri="{FF2B5EF4-FFF2-40B4-BE49-F238E27FC236}">
                  <a16:creationId xmlns:a16="http://schemas.microsoft.com/office/drawing/2014/main" id="{BF7251D2-5737-47FB-98FD-61BEFC89FFFB}"/>
                </a:ext>
              </a:extLst>
            </xdr:cNvPr>
            <xdr:cNvPicPr>
              <a:picLocks noChangeAspect="1" noChangeArrowheads="1"/>
              <a:extLst>
                <a:ext uri="{84589F7E-364E-4C9E-8A38-B11213B215E9}">
                  <a14:cameraTool cellRange="foto" spid="_x0000_s50957"/>
                </a:ext>
              </a:extLst>
            </xdr:cNvPicPr>
          </xdr:nvPicPr>
          <xdr:blipFill>
            <a:blip xmlns:r="http://schemas.openxmlformats.org/officeDocument/2006/relationships" r:embed="rId2"/>
            <a:srcRect/>
            <a:stretch>
              <a:fillRect/>
            </a:stretch>
          </xdr:blipFill>
          <xdr:spPr bwMode="auto">
            <a:xfrm>
              <a:off x="0" y="30480"/>
              <a:ext cx="13959840" cy="1292352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30480</xdr:rowOff>
        </xdr:from>
        <xdr:to>
          <xdr:col>3</xdr:col>
          <xdr:colOff>243840</xdr:colOff>
          <xdr:row>11</xdr:row>
          <xdr:rowOff>0</xdr:rowOff>
        </xdr:to>
        <xdr:pic>
          <xdr:nvPicPr>
            <xdr:cNvPr id="50288" name="Imagem 2">
              <a:extLst>
                <a:ext uri="{FF2B5EF4-FFF2-40B4-BE49-F238E27FC236}">
                  <a16:creationId xmlns:a16="http://schemas.microsoft.com/office/drawing/2014/main" id="{DF7D5654-4A7B-478B-BAE1-891315A2376D}"/>
                </a:ext>
              </a:extLst>
            </xdr:cNvPr>
            <xdr:cNvPicPr>
              <a:picLocks noChangeAspect="1" noChangeArrowheads="1"/>
              <a:extLst>
                <a:ext uri="{84589F7E-364E-4C9E-8A38-B11213B215E9}">
                  <a14:cameraTool cellRange="foto" spid="_x0000_s50958"/>
                </a:ext>
              </a:extLst>
            </xdr:cNvPicPr>
          </xdr:nvPicPr>
          <xdr:blipFill>
            <a:blip xmlns:r="http://schemas.openxmlformats.org/officeDocument/2006/relationships" r:embed="rId2"/>
            <a:srcRect/>
            <a:stretch>
              <a:fillRect/>
            </a:stretch>
          </xdr:blipFill>
          <xdr:spPr bwMode="auto">
            <a:xfrm>
              <a:off x="0" y="30480"/>
              <a:ext cx="13936980" cy="1290066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2" name="Imagem 1" descr="desporto escolar.jp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171575" y="171449"/>
          <a:ext cx="892420"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3" name="Imagem 2" descr="mini-trampolim.jpg">
          <a:hlinkClick xmlns:r="http://schemas.openxmlformats.org/officeDocument/2006/relationships" r:id="rId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3" cstate="print"/>
        <a:stretch>
          <a:fillRect/>
        </a:stretch>
      </xdr:blipFill>
      <xdr:spPr>
        <a:xfrm>
          <a:off x="85725" y="154322"/>
          <a:ext cx="1095375" cy="893428"/>
        </a:xfrm>
        <a:prstGeom prst="roundRect">
          <a:avLst>
            <a:gd name="adj" fmla="val 8594"/>
          </a:avLst>
        </a:prstGeom>
        <a:solidFill>
          <a:srgbClr val="FFFFFF">
            <a:shade val="85000"/>
          </a:srgbClr>
        </a:solidFill>
        <a:ln>
          <a:noFill/>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923925</xdr:colOff>
      <xdr:row>0</xdr:row>
      <xdr:rowOff>161925</xdr:rowOff>
    </xdr:from>
    <xdr:to>
      <xdr:col>2</xdr:col>
      <xdr:colOff>361950</xdr:colOff>
      <xdr:row>5</xdr:row>
      <xdr:rowOff>152400</xdr:rowOff>
    </xdr:to>
    <xdr:pic>
      <xdr:nvPicPr>
        <xdr:cNvPr id="4" name="Imagem 3" descr="desporto escolar.jpg">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stretch>
          <a:fillRect/>
        </a:stretch>
      </xdr:blipFill>
      <xdr:spPr>
        <a:xfrm>
          <a:off x="1171575" y="161925"/>
          <a:ext cx="885825" cy="866775"/>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85725</xdr:colOff>
      <xdr:row>0</xdr:row>
      <xdr:rowOff>152400</xdr:rowOff>
    </xdr:from>
    <xdr:to>
      <xdr:col>1</xdr:col>
      <xdr:colOff>933450</xdr:colOff>
      <xdr:row>5</xdr:row>
      <xdr:rowOff>161925</xdr:rowOff>
    </xdr:to>
    <xdr:pic>
      <xdr:nvPicPr>
        <xdr:cNvPr id="5" name="Imagem 4" descr="mini-trampolim.jpg">
          <a:hlinkClick xmlns:r="http://schemas.openxmlformats.org/officeDocument/2006/relationships" r:id="rId2"/>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cstate="print"/>
        <a:stretch>
          <a:fillRect/>
        </a:stretch>
      </xdr:blipFill>
      <xdr:spPr>
        <a:xfrm>
          <a:off x="85725" y="152400"/>
          <a:ext cx="1095375" cy="885825"/>
        </a:xfrm>
        <a:prstGeom prst="roundRect">
          <a:avLst>
            <a:gd name="adj" fmla="val 8594"/>
          </a:avLst>
        </a:prstGeom>
        <a:solidFill>
          <a:srgbClr val="FFFFFF">
            <a:shade val="85000"/>
          </a:srgbClr>
        </a:solidFill>
        <a:ln>
          <a:noFill/>
        </a:ln>
        <a:effec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923925</xdr:colOff>
      <xdr:row>4</xdr:row>
      <xdr:rowOff>238125</xdr:rowOff>
    </xdr:from>
    <xdr:to>
      <xdr:col>1</xdr:col>
      <xdr:colOff>3057525</xdr:colOff>
      <xdr:row>12</xdr:row>
      <xdr:rowOff>66675</xdr:rowOff>
    </xdr:to>
    <xdr:pic>
      <xdr:nvPicPr>
        <xdr:cNvPr id="2" name="Imagem 1" descr="mini-trampolim.jpg">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2943225</xdr:colOff>
      <xdr:row>5</xdr:row>
      <xdr:rowOff>133350</xdr:rowOff>
    </xdr:from>
    <xdr:to>
      <xdr:col>1</xdr:col>
      <xdr:colOff>4305300</xdr:colOff>
      <xdr:row>12</xdr:row>
      <xdr:rowOff>152400</xdr:rowOff>
    </xdr:to>
    <xdr:pic>
      <xdr:nvPicPr>
        <xdr:cNvPr id="3" name="Imagem 2" descr="desporto escolar.jpg">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1133475</xdr:colOff>
      <xdr:row>11</xdr:row>
      <xdr:rowOff>123825</xdr:rowOff>
    </xdr:to>
    <xdr:pic>
      <xdr:nvPicPr>
        <xdr:cNvPr id="15" name="Imagem 14" descr="desporto escolar.jpg">
          <a:extLst>
            <a:ext uri="{FF2B5EF4-FFF2-40B4-BE49-F238E27FC236}">
              <a16:creationId xmlns:a16="http://schemas.microsoft.com/office/drawing/2014/main" id="{00000000-0008-0000-2F00-00000F000000}"/>
            </a:ext>
          </a:extLst>
        </xdr:cNvPr>
        <xdr:cNvPicPr>
          <a:picLocks noChangeAspect="1"/>
        </xdr:cNvPicPr>
      </xdr:nvPicPr>
      <xdr:blipFill>
        <a:blip xmlns:r="http://schemas.openxmlformats.org/officeDocument/2006/relationships" r:embed="rId2" cstate="print"/>
        <a:stretch>
          <a:fillRect/>
        </a:stretch>
      </xdr:blipFill>
      <xdr:spPr>
        <a:xfrm>
          <a:off x="299391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6" name="Imagem 15" descr="desporto escolar.jpg">
          <a:extLst>
            <a:ext uri="{FF2B5EF4-FFF2-40B4-BE49-F238E27FC236}">
              <a16:creationId xmlns:a16="http://schemas.microsoft.com/office/drawing/2014/main" id="{00000000-0008-0000-2F00-000010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17" name="Imagem 16" descr="desporto escolar.jpg">
          <a:extLst>
            <a:ext uri="{FF2B5EF4-FFF2-40B4-BE49-F238E27FC236}">
              <a16:creationId xmlns:a16="http://schemas.microsoft.com/office/drawing/2014/main" id="{00000000-0008-0000-2F00-000011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18" name="Imagem 17" descr="desporto escolar.jpg">
          <a:extLst>
            <a:ext uri="{FF2B5EF4-FFF2-40B4-BE49-F238E27FC236}">
              <a16:creationId xmlns:a16="http://schemas.microsoft.com/office/drawing/2014/main" id="{00000000-0008-0000-2F00-000012000000}"/>
            </a:ext>
          </a:extLst>
        </xdr:cNvPr>
        <xdr:cNvPicPr>
          <a:picLocks noChangeAspect="1"/>
        </xdr:cNvPicPr>
      </xdr:nvPicPr>
      <xdr:blipFill>
        <a:blip xmlns:r="http://schemas.openxmlformats.org/officeDocument/2006/relationships" r:embed="rId2" cstate="print"/>
        <a:stretch>
          <a:fillRect/>
        </a:stretch>
      </xdr:blipFill>
      <xdr:spPr>
        <a:xfrm>
          <a:off x="423312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9" name="Imagem 18" descr="desporto escolar.jpg">
          <a:extLst>
            <a:ext uri="{FF2B5EF4-FFF2-40B4-BE49-F238E27FC236}">
              <a16:creationId xmlns:a16="http://schemas.microsoft.com/office/drawing/2014/main" id="{00000000-0008-0000-2F00-000013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0" name="Imagem 19" descr="desporto escolar.jpg">
          <a:extLst>
            <a:ext uri="{FF2B5EF4-FFF2-40B4-BE49-F238E27FC236}">
              <a16:creationId xmlns:a16="http://schemas.microsoft.com/office/drawing/2014/main" id="{00000000-0008-0000-2F00-000014000000}"/>
            </a:ext>
          </a:extLst>
        </xdr:cNvPr>
        <xdr:cNvPicPr>
          <a:picLocks noChangeAspect="1"/>
        </xdr:cNvPicPr>
      </xdr:nvPicPr>
      <xdr:blipFill>
        <a:blip xmlns:r="http://schemas.openxmlformats.org/officeDocument/2006/relationships" r:embed="rId2" cstate="print"/>
        <a:stretch>
          <a:fillRect/>
        </a:stretch>
      </xdr:blipFill>
      <xdr:spPr>
        <a:xfrm>
          <a:off x="28803600"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25" name="Imagem 24" descr="desporto escolar.jpg">
          <a:extLst>
            <a:ext uri="{FF2B5EF4-FFF2-40B4-BE49-F238E27FC236}">
              <a16:creationId xmlns:a16="http://schemas.microsoft.com/office/drawing/2014/main" id="{00000000-0008-0000-2F00-000019000000}"/>
            </a:ext>
          </a:extLst>
        </xdr:cNvPr>
        <xdr:cNvPicPr>
          <a:picLocks noChangeAspect="1"/>
        </xdr:cNvPicPr>
      </xdr:nvPicPr>
      <xdr:blipFill>
        <a:blip xmlns:r="http://schemas.openxmlformats.org/officeDocument/2006/relationships" r:embed="rId2" cstate="print"/>
        <a:stretch>
          <a:fillRect/>
        </a:stretch>
      </xdr:blipFill>
      <xdr:spPr>
        <a:xfrm>
          <a:off x="547518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26" name="Imagem 25" descr="desporto escolar.jpg">
          <a:extLst>
            <a:ext uri="{FF2B5EF4-FFF2-40B4-BE49-F238E27FC236}">
              <a16:creationId xmlns:a16="http://schemas.microsoft.com/office/drawing/2014/main" id="{00000000-0008-0000-2F00-00001A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27" name="Imagem 26" descr="desporto escolar.jpg">
          <a:extLst>
            <a:ext uri="{FF2B5EF4-FFF2-40B4-BE49-F238E27FC236}">
              <a16:creationId xmlns:a16="http://schemas.microsoft.com/office/drawing/2014/main" id="{00000000-0008-0000-2F00-00001B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28" name="Imagem 27" descr="desporto escolar.jpg">
          <a:extLst>
            <a:ext uri="{FF2B5EF4-FFF2-40B4-BE49-F238E27FC236}">
              <a16:creationId xmlns:a16="http://schemas.microsoft.com/office/drawing/2014/main" id="{00000000-0008-0000-2F00-00001C000000}"/>
            </a:ext>
          </a:extLst>
        </xdr:cNvPr>
        <xdr:cNvPicPr>
          <a:picLocks noChangeAspect="1"/>
        </xdr:cNvPicPr>
      </xdr:nvPicPr>
      <xdr:blipFill>
        <a:blip xmlns:r="http://schemas.openxmlformats.org/officeDocument/2006/relationships" r:embed="rId2" cstate="print"/>
        <a:stretch>
          <a:fillRect/>
        </a:stretch>
      </xdr:blipFill>
      <xdr:spPr>
        <a:xfrm>
          <a:off x="669342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29" name="Imagem 28" descr="desporto escolar.jpg">
          <a:extLst>
            <a:ext uri="{FF2B5EF4-FFF2-40B4-BE49-F238E27FC236}">
              <a16:creationId xmlns:a16="http://schemas.microsoft.com/office/drawing/2014/main" id="{00000000-0008-0000-2F00-00001D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30" name="Imagem 29" descr="desporto escolar.jpg">
          <a:extLst>
            <a:ext uri="{FF2B5EF4-FFF2-40B4-BE49-F238E27FC236}">
              <a16:creationId xmlns:a16="http://schemas.microsoft.com/office/drawing/2014/main" id="{00000000-0008-0000-2F00-00001E000000}"/>
            </a:ext>
          </a:extLst>
        </xdr:cNvPr>
        <xdr:cNvPicPr>
          <a:picLocks noChangeAspect="1"/>
        </xdr:cNvPicPr>
      </xdr:nvPicPr>
      <xdr:blipFill>
        <a:blip xmlns:r="http://schemas.openxmlformats.org/officeDocument/2006/relationships" r:embed="rId2" cstate="print"/>
        <a:stretch>
          <a:fillRect/>
        </a:stretch>
      </xdr:blipFill>
      <xdr:spPr>
        <a:xfrm>
          <a:off x="53616225" y="18230850"/>
          <a:ext cx="1052" cy="775916"/>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31" name="Imagem 30" descr="desporto escolar.jpg">
          <a:extLst>
            <a:ext uri="{FF2B5EF4-FFF2-40B4-BE49-F238E27FC236}">
              <a16:creationId xmlns:a16="http://schemas.microsoft.com/office/drawing/2014/main" id="{00000000-0008-0000-2F00-00001F000000}"/>
            </a:ext>
          </a:extLst>
        </xdr:cNvPr>
        <xdr:cNvPicPr>
          <a:picLocks noChangeAspect="1"/>
        </xdr:cNvPicPr>
      </xdr:nvPicPr>
      <xdr:blipFill>
        <a:blip xmlns:r="http://schemas.openxmlformats.org/officeDocument/2006/relationships" r:embed="rId2" cstate="print"/>
        <a:stretch>
          <a:fillRect/>
        </a:stretch>
      </xdr:blipFill>
      <xdr:spPr>
        <a:xfrm>
          <a:off x="54751823"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32" name="Imagem 31" descr="desporto escolar.jpg">
          <a:extLst>
            <a:ext uri="{FF2B5EF4-FFF2-40B4-BE49-F238E27FC236}">
              <a16:creationId xmlns:a16="http://schemas.microsoft.com/office/drawing/2014/main" id="{00000000-0008-0000-2F00-000020000000}"/>
            </a:ext>
          </a:extLst>
        </xdr:cNvPr>
        <xdr:cNvPicPr>
          <a:picLocks noChangeAspect="1"/>
        </xdr:cNvPicPr>
      </xdr:nvPicPr>
      <xdr:blipFill>
        <a:blip xmlns:r="http://schemas.openxmlformats.org/officeDocument/2006/relationships" r:embed="rId2" cstate="print"/>
        <a:stretch>
          <a:fillRect/>
        </a:stretch>
      </xdr:blipFill>
      <xdr:spPr>
        <a:xfrm>
          <a:off x="66934298" y="241161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8</xdr:row>
      <xdr:rowOff>142875</xdr:rowOff>
    </xdr:from>
    <xdr:to>
      <xdr:col>57</xdr:col>
      <xdr:colOff>1133475</xdr:colOff>
      <xdr:row>13</xdr:row>
      <xdr:rowOff>85725</xdr:rowOff>
    </xdr:to>
    <xdr:pic>
      <xdr:nvPicPr>
        <xdr:cNvPr id="33" name="Imagem 32" descr="desporto escolar.jpg">
          <a:extLst>
            <a:ext uri="{FF2B5EF4-FFF2-40B4-BE49-F238E27FC236}">
              <a16:creationId xmlns:a16="http://schemas.microsoft.com/office/drawing/2014/main" id="{00000000-0008-0000-2F00-000021000000}"/>
            </a:ext>
          </a:extLst>
        </xdr:cNvPr>
        <xdr:cNvPicPr>
          <a:picLocks noChangeAspect="1"/>
        </xdr:cNvPicPr>
      </xdr:nvPicPr>
      <xdr:blipFill>
        <a:blip xmlns:r="http://schemas.openxmlformats.org/officeDocument/2006/relationships" r:embed="rId2" cstate="print"/>
        <a:stretch>
          <a:fillRect/>
        </a:stretch>
      </xdr:blipFill>
      <xdr:spPr>
        <a:xfrm>
          <a:off x="54751823" y="2602116"/>
          <a:ext cx="1052"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8</xdr:row>
      <xdr:rowOff>142875</xdr:rowOff>
    </xdr:from>
    <xdr:to>
      <xdr:col>71</xdr:col>
      <xdr:colOff>1133475</xdr:colOff>
      <xdr:row>13</xdr:row>
      <xdr:rowOff>85725</xdr:rowOff>
    </xdr:to>
    <xdr:pic>
      <xdr:nvPicPr>
        <xdr:cNvPr id="34" name="Imagem 33" descr="desporto escolar.jpg">
          <a:extLst>
            <a:ext uri="{FF2B5EF4-FFF2-40B4-BE49-F238E27FC236}">
              <a16:creationId xmlns:a16="http://schemas.microsoft.com/office/drawing/2014/main" id="{00000000-0008-0000-2F00-000022000000}"/>
            </a:ext>
          </a:extLst>
        </xdr:cNvPr>
        <xdr:cNvPicPr>
          <a:picLocks noChangeAspect="1"/>
        </xdr:cNvPicPr>
      </xdr:nvPicPr>
      <xdr:blipFill>
        <a:blip xmlns:r="http://schemas.openxmlformats.org/officeDocument/2006/relationships" r:embed="rId2" cstate="print"/>
        <a:stretch>
          <a:fillRect/>
        </a:stretch>
      </xdr:blipFill>
      <xdr:spPr>
        <a:xfrm>
          <a:off x="66934298" y="2602116"/>
          <a:ext cx="1052"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923925</xdr:colOff>
      <xdr:row>4</xdr:row>
      <xdr:rowOff>238125</xdr:rowOff>
    </xdr:from>
    <xdr:to>
      <xdr:col>15</xdr:col>
      <xdr:colOff>3057525</xdr:colOff>
      <xdr:row>12</xdr:row>
      <xdr:rowOff>66675</xdr:rowOff>
    </xdr:to>
    <xdr:pic>
      <xdr:nvPicPr>
        <xdr:cNvPr id="36" name="Imagem 35" descr="mini-trampolim.jpg">
          <a:extLst>
            <a:ext uri="{FF2B5EF4-FFF2-40B4-BE49-F238E27FC236}">
              <a16:creationId xmlns:a16="http://schemas.microsoft.com/office/drawing/2014/main" id="{00000000-0008-0000-2F00-000024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2943225</xdr:colOff>
      <xdr:row>5</xdr:row>
      <xdr:rowOff>133350</xdr:rowOff>
    </xdr:from>
    <xdr:to>
      <xdr:col>15</xdr:col>
      <xdr:colOff>4305300</xdr:colOff>
      <xdr:row>12</xdr:row>
      <xdr:rowOff>152400</xdr:rowOff>
    </xdr:to>
    <xdr:pic>
      <xdr:nvPicPr>
        <xdr:cNvPr id="37" name="Imagem 36" descr="desporto escolar.jpg">
          <a:extLst>
            <a:ext uri="{FF2B5EF4-FFF2-40B4-BE49-F238E27FC236}">
              <a16:creationId xmlns:a16="http://schemas.microsoft.com/office/drawing/2014/main" id="{00000000-0008-0000-2F00-000025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923925</xdr:colOff>
      <xdr:row>4</xdr:row>
      <xdr:rowOff>238125</xdr:rowOff>
    </xdr:from>
    <xdr:to>
      <xdr:col>29</xdr:col>
      <xdr:colOff>3057525</xdr:colOff>
      <xdr:row>12</xdr:row>
      <xdr:rowOff>66675</xdr:rowOff>
    </xdr:to>
    <xdr:pic>
      <xdr:nvPicPr>
        <xdr:cNvPr id="38" name="Imagem 37" descr="mini-trampolim.jpg">
          <a:extLst>
            <a:ext uri="{FF2B5EF4-FFF2-40B4-BE49-F238E27FC236}">
              <a16:creationId xmlns:a16="http://schemas.microsoft.com/office/drawing/2014/main" id="{00000000-0008-0000-2F00-000026000000}"/>
            </a:ext>
          </a:extLst>
        </xdr:cNvPr>
        <xdr:cNvPicPr>
          <a:picLocks noChangeAspect="1"/>
        </xdr:cNvPicPr>
      </xdr:nvPicPr>
      <xdr:blipFill>
        <a:blip xmlns:r="http://schemas.openxmlformats.org/officeDocument/2006/relationships" r:embed="rId1" cstate="print"/>
        <a:stretch>
          <a:fillRect/>
        </a:stretch>
      </xdr:blipFill>
      <xdr:spPr>
        <a:xfrm>
          <a:off x="1146601"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2943225</xdr:colOff>
      <xdr:row>5</xdr:row>
      <xdr:rowOff>133350</xdr:rowOff>
    </xdr:from>
    <xdr:to>
      <xdr:col>29</xdr:col>
      <xdr:colOff>4305300</xdr:colOff>
      <xdr:row>12</xdr:row>
      <xdr:rowOff>152400</xdr:rowOff>
    </xdr:to>
    <xdr:pic>
      <xdr:nvPicPr>
        <xdr:cNvPr id="39" name="Imagem 38" descr="desporto escolar.jpg">
          <a:extLst>
            <a:ext uri="{FF2B5EF4-FFF2-40B4-BE49-F238E27FC236}">
              <a16:creationId xmlns:a16="http://schemas.microsoft.com/office/drawing/2014/main" id="{00000000-0008-0000-2F00-000027000000}"/>
            </a:ext>
          </a:extLst>
        </xdr:cNvPr>
        <xdr:cNvPicPr>
          <a:picLocks noChangeAspect="1"/>
        </xdr:cNvPicPr>
      </xdr:nvPicPr>
      <xdr:blipFill>
        <a:blip xmlns:r="http://schemas.openxmlformats.org/officeDocument/2006/relationships" r:embed="rId2" cstate="print"/>
        <a:stretch>
          <a:fillRect/>
        </a:stretch>
      </xdr:blipFill>
      <xdr:spPr>
        <a:xfrm>
          <a:off x="3159661"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40" name="Imagem 39" descr="desporto escolar.jpg">
          <a:extLst>
            <a:ext uri="{FF2B5EF4-FFF2-40B4-BE49-F238E27FC236}">
              <a16:creationId xmlns:a16="http://schemas.microsoft.com/office/drawing/2014/main" id="{00000000-0008-0000-2F00-000028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923925</xdr:colOff>
      <xdr:row>4</xdr:row>
      <xdr:rowOff>238125</xdr:rowOff>
    </xdr:from>
    <xdr:to>
      <xdr:col>43</xdr:col>
      <xdr:colOff>3057525</xdr:colOff>
      <xdr:row>12</xdr:row>
      <xdr:rowOff>66675</xdr:rowOff>
    </xdr:to>
    <xdr:pic>
      <xdr:nvPicPr>
        <xdr:cNvPr id="41" name="Imagem 40" descr="mini-trampolim.jpg">
          <a:extLst>
            <a:ext uri="{FF2B5EF4-FFF2-40B4-BE49-F238E27FC236}">
              <a16:creationId xmlns:a16="http://schemas.microsoft.com/office/drawing/2014/main" id="{00000000-0008-0000-2F00-000029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2943225</xdr:colOff>
      <xdr:row>5</xdr:row>
      <xdr:rowOff>133350</xdr:rowOff>
    </xdr:from>
    <xdr:to>
      <xdr:col>43</xdr:col>
      <xdr:colOff>4305300</xdr:colOff>
      <xdr:row>12</xdr:row>
      <xdr:rowOff>152400</xdr:rowOff>
    </xdr:to>
    <xdr:pic>
      <xdr:nvPicPr>
        <xdr:cNvPr id="42" name="Imagem 41" descr="desporto escolar.jpg">
          <a:extLst>
            <a:ext uri="{FF2B5EF4-FFF2-40B4-BE49-F238E27FC236}">
              <a16:creationId xmlns:a16="http://schemas.microsoft.com/office/drawing/2014/main" id="{00000000-0008-0000-2F00-00002A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43" name="Imagem 42" descr="desporto escolar.jpg">
          <a:extLst>
            <a:ext uri="{FF2B5EF4-FFF2-40B4-BE49-F238E27FC236}">
              <a16:creationId xmlns:a16="http://schemas.microsoft.com/office/drawing/2014/main" id="{00000000-0008-0000-2F00-00002B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923925</xdr:colOff>
      <xdr:row>4</xdr:row>
      <xdr:rowOff>238125</xdr:rowOff>
    </xdr:from>
    <xdr:to>
      <xdr:col>57</xdr:col>
      <xdr:colOff>3057525</xdr:colOff>
      <xdr:row>12</xdr:row>
      <xdr:rowOff>66675</xdr:rowOff>
    </xdr:to>
    <xdr:pic>
      <xdr:nvPicPr>
        <xdr:cNvPr id="44" name="Imagem 43" descr="mini-trampolim.jpg">
          <a:extLst>
            <a:ext uri="{FF2B5EF4-FFF2-40B4-BE49-F238E27FC236}">
              <a16:creationId xmlns:a16="http://schemas.microsoft.com/office/drawing/2014/main" id="{00000000-0008-0000-2F00-00002C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2943225</xdr:colOff>
      <xdr:row>5</xdr:row>
      <xdr:rowOff>133350</xdr:rowOff>
    </xdr:from>
    <xdr:to>
      <xdr:col>57</xdr:col>
      <xdr:colOff>4305300</xdr:colOff>
      <xdr:row>12</xdr:row>
      <xdr:rowOff>152400</xdr:rowOff>
    </xdr:to>
    <xdr:pic>
      <xdr:nvPicPr>
        <xdr:cNvPr id="45" name="Imagem 44" descr="desporto escolar.jpg">
          <a:extLst>
            <a:ext uri="{FF2B5EF4-FFF2-40B4-BE49-F238E27FC236}">
              <a16:creationId xmlns:a16="http://schemas.microsoft.com/office/drawing/2014/main" id="{00000000-0008-0000-2F00-00002D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46" name="Imagem 45" descr="desporto escolar.jpg">
          <a:extLst>
            <a:ext uri="{FF2B5EF4-FFF2-40B4-BE49-F238E27FC236}">
              <a16:creationId xmlns:a16="http://schemas.microsoft.com/office/drawing/2014/main" id="{00000000-0008-0000-2F00-00002E000000}"/>
            </a:ext>
          </a:extLst>
        </xdr:cNvPr>
        <xdr:cNvPicPr>
          <a:picLocks noChangeAspect="1"/>
        </xdr:cNvPicPr>
      </xdr:nvPicPr>
      <xdr:blipFill>
        <a:blip xmlns:r="http://schemas.openxmlformats.org/officeDocument/2006/relationships" r:embed="rId2" cstate="print"/>
        <a:stretch>
          <a:fillRect/>
        </a:stretch>
      </xdr:blipFill>
      <xdr:spPr>
        <a:xfrm>
          <a:off x="35020786" y="2383041"/>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923925</xdr:colOff>
      <xdr:row>4</xdr:row>
      <xdr:rowOff>238125</xdr:rowOff>
    </xdr:from>
    <xdr:to>
      <xdr:col>71</xdr:col>
      <xdr:colOff>3057525</xdr:colOff>
      <xdr:row>12</xdr:row>
      <xdr:rowOff>66675</xdr:rowOff>
    </xdr:to>
    <xdr:pic>
      <xdr:nvPicPr>
        <xdr:cNvPr id="47" name="Imagem 46" descr="mini-trampolim.jpg">
          <a:extLst>
            <a:ext uri="{FF2B5EF4-FFF2-40B4-BE49-F238E27FC236}">
              <a16:creationId xmlns:a16="http://schemas.microsoft.com/office/drawing/2014/main" id="{00000000-0008-0000-2F00-00002F000000}"/>
            </a:ext>
          </a:extLst>
        </xdr:cNvPr>
        <xdr:cNvPicPr>
          <a:picLocks noChangeAspect="1"/>
        </xdr:cNvPicPr>
      </xdr:nvPicPr>
      <xdr:blipFill>
        <a:blip xmlns:r="http://schemas.openxmlformats.org/officeDocument/2006/relationships" r:embed="rId1" cstate="print"/>
        <a:stretch>
          <a:fillRect/>
        </a:stretch>
      </xdr:blipFill>
      <xdr:spPr>
        <a:xfrm>
          <a:off x="34817476" y="1524217"/>
          <a:ext cx="2139524" cy="173925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2943225</xdr:colOff>
      <xdr:row>5</xdr:row>
      <xdr:rowOff>133350</xdr:rowOff>
    </xdr:from>
    <xdr:to>
      <xdr:col>71</xdr:col>
      <xdr:colOff>4305300</xdr:colOff>
      <xdr:row>12</xdr:row>
      <xdr:rowOff>152400</xdr:rowOff>
    </xdr:to>
    <xdr:pic>
      <xdr:nvPicPr>
        <xdr:cNvPr id="48" name="Imagem 47" descr="desporto escolar.jpg">
          <a:extLst>
            <a:ext uri="{FF2B5EF4-FFF2-40B4-BE49-F238E27FC236}">
              <a16:creationId xmlns:a16="http://schemas.microsoft.com/office/drawing/2014/main" id="{00000000-0008-0000-2F00-000030000000}"/>
            </a:ext>
          </a:extLst>
        </xdr:cNvPr>
        <xdr:cNvPicPr>
          <a:picLocks noChangeAspect="1"/>
        </xdr:cNvPicPr>
      </xdr:nvPicPr>
      <xdr:blipFill>
        <a:blip xmlns:r="http://schemas.openxmlformats.org/officeDocument/2006/relationships" r:embed="rId2" cstate="print"/>
        <a:stretch>
          <a:fillRect/>
        </a:stretch>
      </xdr:blipFill>
      <xdr:spPr>
        <a:xfrm>
          <a:off x="36830536" y="1991183"/>
          <a:ext cx="1364714" cy="1353509"/>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19050</xdr:colOff>
      <xdr:row>6</xdr:row>
      <xdr:rowOff>57150</xdr:rowOff>
    </xdr:from>
    <xdr:to>
      <xdr:col>1</xdr:col>
      <xdr:colOff>1085850</xdr:colOff>
      <xdr:row>10</xdr:row>
      <xdr:rowOff>161925</xdr:rowOff>
    </xdr:to>
    <xdr:pic>
      <xdr:nvPicPr>
        <xdr:cNvPr id="2" name="Imagem 1" descr="mini-trampolim.jpg">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stretch>
          <a:fillRect/>
        </a:stretch>
      </xdr:blipFill>
      <xdr:spPr>
        <a:xfrm>
          <a:off x="236963" y="213790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xdr:col>
      <xdr:colOff>1133475</xdr:colOff>
      <xdr:row>7</xdr:row>
      <xdr:rowOff>142875</xdr:rowOff>
    </xdr:from>
    <xdr:to>
      <xdr:col>1</xdr:col>
      <xdr:colOff>1885950</xdr:colOff>
      <xdr:row>11</xdr:row>
      <xdr:rowOff>123825</xdr:rowOff>
    </xdr:to>
    <xdr:pic>
      <xdr:nvPicPr>
        <xdr:cNvPr id="3" name="Imagem 2" descr="desporto escolar.jpg">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345148" y="241161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19050</xdr:colOff>
      <xdr:row>6</xdr:row>
      <xdr:rowOff>57150</xdr:rowOff>
    </xdr:from>
    <xdr:to>
      <xdr:col>15</xdr:col>
      <xdr:colOff>1085850</xdr:colOff>
      <xdr:row>10</xdr:row>
      <xdr:rowOff>161925</xdr:rowOff>
    </xdr:to>
    <xdr:pic>
      <xdr:nvPicPr>
        <xdr:cNvPr id="4" name="Imagem 3" descr="mini-trampolim.jpg">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cstate="print"/>
        <a:stretch>
          <a:fillRect/>
        </a:stretch>
      </xdr:blipFill>
      <xdr:spPr>
        <a:xfrm>
          <a:off x="11524088" y="213790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15</xdr:col>
      <xdr:colOff>1133475</xdr:colOff>
      <xdr:row>7</xdr:row>
      <xdr:rowOff>142875</xdr:rowOff>
    </xdr:from>
    <xdr:to>
      <xdr:col>15</xdr:col>
      <xdr:colOff>1885950</xdr:colOff>
      <xdr:row>11</xdr:row>
      <xdr:rowOff>123825</xdr:rowOff>
    </xdr:to>
    <xdr:pic>
      <xdr:nvPicPr>
        <xdr:cNvPr id="5" name="Imagem 4" descr="desporto escolar.jpg">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2" cstate="print"/>
        <a:stretch>
          <a:fillRect/>
        </a:stretch>
      </xdr:blipFill>
      <xdr:spPr>
        <a:xfrm>
          <a:off x="12632273" y="241161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1133475</xdr:colOff>
      <xdr:row>11</xdr:row>
      <xdr:rowOff>123825</xdr:rowOff>
    </xdr:to>
    <xdr:pic>
      <xdr:nvPicPr>
        <xdr:cNvPr id="17" name="Imagem 16" descr="desporto escolar.jpg">
          <a:extLst>
            <a:ext uri="{FF2B5EF4-FFF2-40B4-BE49-F238E27FC236}">
              <a16:creationId xmlns:a16="http://schemas.microsoft.com/office/drawing/2014/main" id="{00000000-0008-0000-3000-000011000000}"/>
            </a:ext>
          </a:extLst>
        </xdr:cNvPr>
        <xdr:cNvPicPr>
          <a:picLocks noChangeAspect="1"/>
        </xdr:cNvPicPr>
      </xdr:nvPicPr>
      <xdr:blipFill>
        <a:blip xmlns:r="http://schemas.openxmlformats.org/officeDocument/2006/relationships" r:embed="rId2" cstate="print"/>
        <a:stretch>
          <a:fillRect/>
        </a:stretch>
      </xdr:blipFill>
      <xdr:spPr>
        <a:xfrm>
          <a:off x="1343416" y="24306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19" name="Imagem 18" descr="desporto escolar.jpg">
          <a:extLst>
            <a:ext uri="{FF2B5EF4-FFF2-40B4-BE49-F238E27FC236}">
              <a16:creationId xmlns:a16="http://schemas.microsoft.com/office/drawing/2014/main" id="{00000000-0008-0000-3000-000013000000}"/>
            </a:ext>
          </a:extLst>
        </xdr:cNvPr>
        <xdr:cNvPicPr>
          <a:picLocks noChangeAspect="1"/>
        </xdr:cNvPicPr>
      </xdr:nvPicPr>
      <xdr:blipFill>
        <a:blip xmlns:r="http://schemas.openxmlformats.org/officeDocument/2006/relationships" r:embed="rId2" cstate="print"/>
        <a:stretch>
          <a:fillRect/>
        </a:stretch>
      </xdr:blipFill>
      <xdr:spPr>
        <a:xfrm>
          <a:off x="1343416" y="19333211"/>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1" name="Imagem 20" descr="desporto escolar.jpg">
          <a:extLst>
            <a:ext uri="{FF2B5EF4-FFF2-40B4-BE49-F238E27FC236}">
              <a16:creationId xmlns:a16="http://schemas.microsoft.com/office/drawing/2014/main" id="{00000000-0008-0000-3000-000015000000}"/>
            </a:ext>
          </a:extLst>
        </xdr:cNvPr>
        <xdr:cNvPicPr>
          <a:picLocks noChangeAspect="1"/>
        </xdr:cNvPicPr>
      </xdr:nvPicPr>
      <xdr:blipFill>
        <a:blip xmlns:r="http://schemas.openxmlformats.org/officeDocument/2006/relationships" r:embed="rId2" cstate="print"/>
        <a:stretch>
          <a:fillRect/>
        </a:stretch>
      </xdr:blipFill>
      <xdr:spPr>
        <a:xfrm>
          <a:off x="1343416" y="27230302"/>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1133475</xdr:colOff>
      <xdr:row>11</xdr:row>
      <xdr:rowOff>123825</xdr:rowOff>
    </xdr:to>
    <xdr:pic>
      <xdr:nvPicPr>
        <xdr:cNvPr id="23" name="Imagem 22" descr="desporto escolar.jpg">
          <a:extLst>
            <a:ext uri="{FF2B5EF4-FFF2-40B4-BE49-F238E27FC236}">
              <a16:creationId xmlns:a16="http://schemas.microsoft.com/office/drawing/2014/main" id="{00000000-0008-0000-3000-000017000000}"/>
            </a:ext>
          </a:extLst>
        </xdr:cNvPr>
        <xdr:cNvPicPr>
          <a:picLocks noChangeAspect="1"/>
        </xdr:cNvPicPr>
      </xdr:nvPicPr>
      <xdr:blipFill>
        <a:blip xmlns:r="http://schemas.openxmlformats.org/officeDocument/2006/relationships" r:embed="rId2" cstate="print"/>
        <a:stretch>
          <a:fillRect/>
        </a:stretch>
      </xdr:blipFill>
      <xdr:spPr>
        <a:xfrm>
          <a:off x="1343416" y="24306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85</xdr:row>
      <xdr:rowOff>142875</xdr:rowOff>
    </xdr:from>
    <xdr:to>
      <xdr:col>29</xdr:col>
      <xdr:colOff>0</xdr:colOff>
      <xdr:row>131</xdr:row>
      <xdr:rowOff>171450</xdr:rowOff>
    </xdr:to>
    <xdr:pic>
      <xdr:nvPicPr>
        <xdr:cNvPr id="25" name="Imagem 24" descr="desporto escolar.jpg">
          <a:extLst>
            <a:ext uri="{FF2B5EF4-FFF2-40B4-BE49-F238E27FC236}">
              <a16:creationId xmlns:a16="http://schemas.microsoft.com/office/drawing/2014/main" id="{00000000-0008-0000-3000-000019000000}"/>
            </a:ext>
          </a:extLst>
        </xdr:cNvPr>
        <xdr:cNvPicPr>
          <a:picLocks noChangeAspect="1"/>
        </xdr:cNvPicPr>
      </xdr:nvPicPr>
      <xdr:blipFill>
        <a:blip xmlns:r="http://schemas.openxmlformats.org/officeDocument/2006/relationships" r:embed="rId2" cstate="print"/>
        <a:stretch>
          <a:fillRect/>
        </a:stretch>
      </xdr:blipFill>
      <xdr:spPr>
        <a:xfrm>
          <a:off x="1343416" y="19333211"/>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0</xdr:colOff>
      <xdr:row>94</xdr:row>
      <xdr:rowOff>0</xdr:rowOff>
    </xdr:from>
    <xdr:to>
      <xdr:col>29</xdr:col>
      <xdr:colOff>0</xdr:colOff>
      <xdr:row>131</xdr:row>
      <xdr:rowOff>171450</xdr:rowOff>
    </xdr:to>
    <xdr:pic>
      <xdr:nvPicPr>
        <xdr:cNvPr id="27" name="Imagem 26" descr="desporto escolar.jpg">
          <a:extLst>
            <a:ext uri="{FF2B5EF4-FFF2-40B4-BE49-F238E27FC236}">
              <a16:creationId xmlns:a16="http://schemas.microsoft.com/office/drawing/2014/main" id="{00000000-0008-0000-3000-00001B000000}"/>
            </a:ext>
          </a:extLst>
        </xdr:cNvPr>
        <xdr:cNvPicPr>
          <a:picLocks noChangeAspect="1"/>
        </xdr:cNvPicPr>
      </xdr:nvPicPr>
      <xdr:blipFill>
        <a:blip xmlns:r="http://schemas.openxmlformats.org/officeDocument/2006/relationships" r:embed="rId2" cstate="print"/>
        <a:stretch>
          <a:fillRect/>
        </a:stretch>
      </xdr:blipFill>
      <xdr:spPr>
        <a:xfrm>
          <a:off x="1343416" y="27230302"/>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19050</xdr:colOff>
      <xdr:row>6</xdr:row>
      <xdr:rowOff>57150</xdr:rowOff>
    </xdr:from>
    <xdr:to>
      <xdr:col>29</xdr:col>
      <xdr:colOff>1085850</xdr:colOff>
      <xdr:row>10</xdr:row>
      <xdr:rowOff>161925</xdr:rowOff>
    </xdr:to>
    <xdr:pic>
      <xdr:nvPicPr>
        <xdr:cNvPr id="33" name="Imagem 32" descr="mini-trampolim.jpg">
          <a:extLst>
            <a:ext uri="{FF2B5EF4-FFF2-40B4-BE49-F238E27FC236}">
              <a16:creationId xmlns:a16="http://schemas.microsoft.com/office/drawing/2014/main" id="{00000000-0008-0000-3000-000021000000}"/>
            </a:ext>
          </a:extLst>
        </xdr:cNvPr>
        <xdr:cNvPicPr>
          <a:picLocks noChangeAspect="1"/>
        </xdr:cNvPicPr>
      </xdr:nvPicPr>
      <xdr:blipFill>
        <a:blip xmlns:r="http://schemas.openxmlformats.org/officeDocument/2006/relationships" r:embed="rId1" cstate="print"/>
        <a:stretch>
          <a:fillRect/>
        </a:stretch>
      </xdr:blipFill>
      <xdr:spPr>
        <a:xfrm>
          <a:off x="256013" y="18349453"/>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29</xdr:col>
      <xdr:colOff>1133475</xdr:colOff>
      <xdr:row>7</xdr:row>
      <xdr:rowOff>142875</xdr:rowOff>
    </xdr:from>
    <xdr:to>
      <xdr:col>29</xdr:col>
      <xdr:colOff>1885950</xdr:colOff>
      <xdr:row>11</xdr:row>
      <xdr:rowOff>123825</xdr:rowOff>
    </xdr:to>
    <xdr:pic>
      <xdr:nvPicPr>
        <xdr:cNvPr id="34" name="Imagem 33" descr="desporto escolar.jpg">
          <a:extLst>
            <a:ext uri="{FF2B5EF4-FFF2-40B4-BE49-F238E27FC236}">
              <a16:creationId xmlns:a16="http://schemas.microsoft.com/office/drawing/2014/main" id="{00000000-0008-0000-3000-000022000000}"/>
            </a:ext>
          </a:extLst>
        </xdr:cNvPr>
        <xdr:cNvPicPr>
          <a:picLocks noChangeAspect="1"/>
        </xdr:cNvPicPr>
      </xdr:nvPicPr>
      <xdr:blipFill>
        <a:blip xmlns:r="http://schemas.openxmlformats.org/officeDocument/2006/relationships" r:embed="rId2" cstate="print"/>
        <a:stretch>
          <a:fillRect/>
        </a:stretch>
      </xdr:blipFill>
      <xdr:spPr>
        <a:xfrm>
          <a:off x="271959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19050</xdr:colOff>
      <xdr:row>6</xdr:row>
      <xdr:rowOff>57150</xdr:rowOff>
    </xdr:from>
    <xdr:to>
      <xdr:col>43</xdr:col>
      <xdr:colOff>1085850</xdr:colOff>
      <xdr:row>10</xdr:row>
      <xdr:rowOff>161925</xdr:rowOff>
    </xdr:to>
    <xdr:pic>
      <xdr:nvPicPr>
        <xdr:cNvPr id="35" name="Imagem 34" descr="mini-trampolim.jpg">
          <a:extLst>
            <a:ext uri="{FF2B5EF4-FFF2-40B4-BE49-F238E27FC236}">
              <a16:creationId xmlns:a16="http://schemas.microsoft.com/office/drawing/2014/main" id="{00000000-0008-0000-3000-000023000000}"/>
            </a:ext>
          </a:extLst>
        </xdr:cNvPr>
        <xdr:cNvPicPr>
          <a:picLocks noChangeAspect="1"/>
        </xdr:cNvPicPr>
      </xdr:nvPicPr>
      <xdr:blipFill>
        <a:blip xmlns:r="http://schemas.openxmlformats.org/officeDocument/2006/relationships" r:embed="rId1" cstate="print"/>
        <a:stretch>
          <a:fillRect/>
        </a:stretch>
      </xdr:blipFill>
      <xdr:spPr>
        <a:xfrm>
          <a:off x="41532601" y="2109328"/>
          <a:ext cx="1067962" cy="868162"/>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43</xdr:col>
      <xdr:colOff>1133475</xdr:colOff>
      <xdr:row>7</xdr:row>
      <xdr:rowOff>142875</xdr:rowOff>
    </xdr:from>
    <xdr:to>
      <xdr:col>43</xdr:col>
      <xdr:colOff>1885950</xdr:colOff>
      <xdr:row>11</xdr:row>
      <xdr:rowOff>123825</xdr:rowOff>
    </xdr:to>
    <xdr:pic>
      <xdr:nvPicPr>
        <xdr:cNvPr id="36" name="Imagem 35" descr="desporto escolar.jpg">
          <a:extLst>
            <a:ext uri="{FF2B5EF4-FFF2-40B4-BE49-F238E27FC236}">
              <a16:creationId xmlns:a16="http://schemas.microsoft.com/office/drawing/2014/main" id="{00000000-0008-0000-3000-000024000000}"/>
            </a:ext>
          </a:extLst>
        </xdr:cNvPr>
        <xdr:cNvPicPr>
          <a:picLocks noChangeAspect="1"/>
        </xdr:cNvPicPr>
      </xdr:nvPicPr>
      <xdr:blipFill>
        <a:blip xmlns:r="http://schemas.openxmlformats.org/officeDocument/2006/relationships" r:embed="rId2" cstate="print"/>
        <a:stretch>
          <a:fillRect/>
        </a:stretch>
      </xdr:blipFill>
      <xdr:spPr>
        <a:xfrm>
          <a:off x="416739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46" name="Imagem 45" descr="desporto escolar.jpg">
          <a:extLst>
            <a:ext uri="{FF2B5EF4-FFF2-40B4-BE49-F238E27FC236}">
              <a16:creationId xmlns:a16="http://schemas.microsoft.com/office/drawing/2014/main" id="{00000000-0008-0000-3000-00002E000000}"/>
            </a:ext>
          </a:extLst>
        </xdr:cNvPr>
        <xdr:cNvPicPr>
          <a:picLocks noChangeAspect="1"/>
        </xdr:cNvPicPr>
      </xdr:nvPicPr>
      <xdr:blipFill>
        <a:blip xmlns:r="http://schemas.openxmlformats.org/officeDocument/2006/relationships" r:embed="rId2" cstate="print"/>
        <a:stretch>
          <a:fillRect/>
        </a:stretch>
      </xdr:blipFill>
      <xdr:spPr>
        <a:xfrm>
          <a:off x="28072298" y="239256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47" name="Imagem 46" descr="desporto escolar.jpg">
          <a:extLst>
            <a:ext uri="{FF2B5EF4-FFF2-40B4-BE49-F238E27FC236}">
              <a16:creationId xmlns:a16="http://schemas.microsoft.com/office/drawing/2014/main" id="{00000000-0008-0000-3000-00002F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49" name="Imagem 48" descr="desporto escolar.jpg">
          <a:extLst>
            <a:ext uri="{FF2B5EF4-FFF2-40B4-BE49-F238E27FC236}">
              <a16:creationId xmlns:a16="http://schemas.microsoft.com/office/drawing/2014/main" id="{00000000-0008-0000-3000-000031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50" name="Imagem 49" descr="desporto escolar.jpg">
          <a:extLst>
            <a:ext uri="{FF2B5EF4-FFF2-40B4-BE49-F238E27FC236}">
              <a16:creationId xmlns:a16="http://schemas.microsoft.com/office/drawing/2014/main" id="{00000000-0008-0000-3000-000032000000}"/>
            </a:ext>
          </a:extLst>
        </xdr:cNvPr>
        <xdr:cNvPicPr>
          <a:picLocks noChangeAspect="1"/>
        </xdr:cNvPicPr>
      </xdr:nvPicPr>
      <xdr:blipFill>
        <a:blip xmlns:r="http://schemas.openxmlformats.org/officeDocument/2006/relationships" r:embed="rId2" cstate="print"/>
        <a:stretch>
          <a:fillRect/>
        </a:stretch>
      </xdr:blipFill>
      <xdr:spPr>
        <a:xfrm>
          <a:off x="42550298" y="2392566"/>
          <a:ext cx="1052"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85</xdr:row>
      <xdr:rowOff>142875</xdr:rowOff>
    </xdr:from>
    <xdr:to>
      <xdr:col>57</xdr:col>
      <xdr:colOff>0</xdr:colOff>
      <xdr:row>131</xdr:row>
      <xdr:rowOff>171450</xdr:rowOff>
    </xdr:to>
    <xdr:pic>
      <xdr:nvPicPr>
        <xdr:cNvPr id="51" name="Imagem 50" descr="desporto escolar.jpg">
          <a:extLst>
            <a:ext uri="{FF2B5EF4-FFF2-40B4-BE49-F238E27FC236}">
              <a16:creationId xmlns:a16="http://schemas.microsoft.com/office/drawing/2014/main" id="{00000000-0008-0000-3000-000033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0</xdr:colOff>
      <xdr:row>94</xdr:row>
      <xdr:rowOff>0</xdr:rowOff>
    </xdr:from>
    <xdr:to>
      <xdr:col>57</xdr:col>
      <xdr:colOff>0</xdr:colOff>
      <xdr:row>131</xdr:row>
      <xdr:rowOff>171450</xdr:rowOff>
    </xdr:to>
    <xdr:pic>
      <xdr:nvPicPr>
        <xdr:cNvPr id="53" name="Imagem 52" descr="desporto escolar.jpg">
          <a:extLst>
            <a:ext uri="{FF2B5EF4-FFF2-40B4-BE49-F238E27FC236}">
              <a16:creationId xmlns:a16="http://schemas.microsoft.com/office/drawing/2014/main" id="{00000000-0008-0000-3000-000035000000}"/>
            </a:ext>
          </a:extLst>
        </xdr:cNvPr>
        <xdr:cNvPicPr>
          <a:picLocks noChangeAspect="1"/>
        </xdr:cNvPicPr>
      </xdr:nvPicPr>
      <xdr:blipFill>
        <a:blip xmlns:r="http://schemas.openxmlformats.org/officeDocument/2006/relationships" r:embed="rId2" cstate="print"/>
        <a:stretch>
          <a:fillRect/>
        </a:stretch>
      </xdr:blipFill>
      <xdr:spPr>
        <a:xfrm>
          <a:off x="26936700" y="17754600"/>
          <a:ext cx="1052" cy="7473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7</xdr:row>
      <xdr:rowOff>142875</xdr:rowOff>
    </xdr:from>
    <xdr:to>
      <xdr:col>57</xdr:col>
      <xdr:colOff>1133475</xdr:colOff>
      <xdr:row>11</xdr:row>
      <xdr:rowOff>123825</xdr:rowOff>
    </xdr:to>
    <xdr:pic>
      <xdr:nvPicPr>
        <xdr:cNvPr id="55" name="Imagem 54" descr="desporto escolar.jpg">
          <a:extLst>
            <a:ext uri="{FF2B5EF4-FFF2-40B4-BE49-F238E27FC236}">
              <a16:creationId xmlns:a16="http://schemas.microsoft.com/office/drawing/2014/main" id="{00000000-0008-0000-3000-000037000000}"/>
            </a:ext>
          </a:extLst>
        </xdr:cNvPr>
        <xdr:cNvPicPr>
          <a:picLocks noChangeAspect="1"/>
        </xdr:cNvPicPr>
      </xdr:nvPicPr>
      <xdr:blipFill>
        <a:blip xmlns:r="http://schemas.openxmlformats.org/officeDocument/2006/relationships" r:embed="rId2" cstate="print"/>
        <a:stretch>
          <a:fillRect/>
        </a:stretch>
      </xdr:blipFill>
      <xdr:spPr>
        <a:xfrm>
          <a:off x="280722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7</xdr:row>
      <xdr:rowOff>142875</xdr:rowOff>
    </xdr:from>
    <xdr:to>
      <xdr:col>71</xdr:col>
      <xdr:colOff>1133475</xdr:colOff>
      <xdr:row>11</xdr:row>
      <xdr:rowOff>123825</xdr:rowOff>
    </xdr:to>
    <xdr:pic>
      <xdr:nvPicPr>
        <xdr:cNvPr id="57" name="Imagem 56" descr="desporto escolar.jpg">
          <a:extLst>
            <a:ext uri="{FF2B5EF4-FFF2-40B4-BE49-F238E27FC236}">
              <a16:creationId xmlns:a16="http://schemas.microsoft.com/office/drawing/2014/main" id="{00000000-0008-0000-3000-000039000000}"/>
            </a:ext>
          </a:extLst>
        </xdr:cNvPr>
        <xdr:cNvPicPr>
          <a:picLocks noChangeAspect="1"/>
        </xdr:cNvPicPr>
      </xdr:nvPicPr>
      <xdr:blipFill>
        <a:blip xmlns:r="http://schemas.openxmlformats.org/officeDocument/2006/relationships" r:embed="rId2" cstate="print"/>
        <a:stretch>
          <a:fillRect/>
        </a:stretch>
      </xdr:blipFill>
      <xdr:spPr>
        <a:xfrm>
          <a:off x="42550298" y="2392566"/>
          <a:ext cx="753527" cy="74734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57</xdr:col>
      <xdr:colOff>1133475</xdr:colOff>
      <xdr:row>8</xdr:row>
      <xdr:rowOff>142875</xdr:rowOff>
    </xdr:from>
    <xdr:to>
      <xdr:col>57</xdr:col>
      <xdr:colOff>1133475</xdr:colOff>
      <xdr:row>13</xdr:row>
      <xdr:rowOff>85725</xdr:rowOff>
    </xdr:to>
    <xdr:pic>
      <xdr:nvPicPr>
        <xdr:cNvPr id="59" name="Imagem 58" descr="desporto escolar.jpg">
          <a:extLst>
            <a:ext uri="{FF2B5EF4-FFF2-40B4-BE49-F238E27FC236}">
              <a16:creationId xmlns:a16="http://schemas.microsoft.com/office/drawing/2014/main" id="{00000000-0008-0000-3000-00003B000000}"/>
            </a:ext>
          </a:extLst>
        </xdr:cNvPr>
        <xdr:cNvPicPr>
          <a:picLocks noChangeAspect="1"/>
        </xdr:cNvPicPr>
      </xdr:nvPicPr>
      <xdr:blipFill>
        <a:blip xmlns:r="http://schemas.openxmlformats.org/officeDocument/2006/relationships" r:embed="rId2" cstate="print"/>
        <a:stretch>
          <a:fillRect/>
        </a:stretch>
      </xdr:blipFill>
      <xdr:spPr>
        <a:xfrm>
          <a:off x="28072298" y="9669666"/>
          <a:ext cx="753527"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twoCellAnchor editAs="oneCell">
    <xdr:from>
      <xdr:col>71</xdr:col>
      <xdr:colOff>1133475</xdr:colOff>
      <xdr:row>8</xdr:row>
      <xdr:rowOff>142875</xdr:rowOff>
    </xdr:from>
    <xdr:to>
      <xdr:col>71</xdr:col>
      <xdr:colOff>1133475</xdr:colOff>
      <xdr:row>13</xdr:row>
      <xdr:rowOff>85725</xdr:rowOff>
    </xdr:to>
    <xdr:pic>
      <xdr:nvPicPr>
        <xdr:cNvPr id="61" name="Imagem 60" descr="desporto escolar.jpg">
          <a:extLst>
            <a:ext uri="{FF2B5EF4-FFF2-40B4-BE49-F238E27FC236}">
              <a16:creationId xmlns:a16="http://schemas.microsoft.com/office/drawing/2014/main" id="{00000000-0008-0000-3000-00003D000000}"/>
            </a:ext>
          </a:extLst>
        </xdr:cNvPr>
        <xdr:cNvPicPr>
          <a:picLocks noChangeAspect="1"/>
        </xdr:cNvPicPr>
      </xdr:nvPicPr>
      <xdr:blipFill>
        <a:blip xmlns:r="http://schemas.openxmlformats.org/officeDocument/2006/relationships" r:embed="rId2" cstate="print"/>
        <a:stretch>
          <a:fillRect/>
        </a:stretch>
      </xdr:blipFill>
      <xdr:spPr>
        <a:xfrm>
          <a:off x="42550298" y="9669666"/>
          <a:ext cx="753527" cy="899741"/>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3</xdr:col>
          <xdr:colOff>71028</xdr:colOff>
          <xdr:row>10</xdr:row>
          <xdr:rowOff>1188720</xdr:rowOff>
        </xdr:to>
        <xdr:pic>
          <xdr:nvPicPr>
            <xdr:cNvPr id="4" name="Imagem 3">
              <a:extLst>
                <a:ext uri="{FF2B5EF4-FFF2-40B4-BE49-F238E27FC236}">
                  <a16:creationId xmlns:a16="http://schemas.microsoft.com/office/drawing/2014/main" id="{A4E3844E-EF70-4078-B15B-6B963052E129}"/>
                </a:ext>
              </a:extLst>
            </xdr:cNvPr>
            <xdr:cNvPicPr>
              <a:picLocks noChangeAspect="1" noChangeArrowheads="1"/>
              <a:extLst>
                <a:ext uri="{84589F7E-364E-4C9E-8A38-B11213B215E9}">
                  <a14:cameraTool cellRange="foto" spid="_x0000_s24962"/>
                </a:ext>
              </a:extLst>
            </xdr:cNvPicPr>
          </xdr:nvPicPr>
          <xdr:blipFill>
            <a:blip xmlns:r="http://schemas.openxmlformats.org/officeDocument/2006/relationships" r:embed="rId1"/>
            <a:srcRect/>
            <a:stretch>
              <a:fillRect/>
            </a:stretch>
          </xdr:blipFill>
          <xdr:spPr bwMode="auto">
            <a:xfrm>
              <a:off x="0" y="0"/>
              <a:ext cx="13787028" cy="12923520"/>
            </a:xfrm>
            <a:prstGeom prst="rect">
              <a:avLst/>
            </a:prstGeom>
            <a:noFill/>
            <a:ln w="9525">
              <a:noFill/>
              <a:miter lim="800000"/>
              <a:headEnd/>
              <a:tailEnd/>
            </a:ln>
          </xdr:spPr>
        </xdr:pic>
        <xdr:clientData/>
      </xdr:twoCellAnchor>
    </mc:Choice>
    <mc:Fallback/>
  </mc:AlternateContent>
  <xdr:oneCellAnchor>
    <xdr:from>
      <xdr:col>7</xdr:col>
      <xdr:colOff>3868884</xdr:colOff>
      <xdr:row>12</xdr:row>
      <xdr:rowOff>152400</xdr:rowOff>
    </xdr:from>
    <xdr:ext cx="4824969" cy="3474720"/>
    <xdr:pic>
      <xdr:nvPicPr>
        <xdr:cNvPr id="7" name="Imagem 6">
          <a:extLst>
            <a:ext uri="{FF2B5EF4-FFF2-40B4-BE49-F238E27FC236}">
              <a16:creationId xmlns:a16="http://schemas.microsoft.com/office/drawing/2014/main" id="{5F05CBD5-9344-4C1B-A6D1-7AE9491F73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5872884" y="13380720"/>
          <a:ext cx="4824969" cy="3474720"/>
        </a:xfrm>
        <a:prstGeom prst="roundRect">
          <a:avLst>
            <a:gd name="adj" fmla="val 8594"/>
          </a:avLst>
        </a:prstGeom>
        <a:noFill/>
        <a:ln>
          <a:noFill/>
        </a:ln>
        <a:effec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xdr:col>
      <xdr:colOff>167640</xdr:colOff>
      <xdr:row>44</xdr:row>
      <xdr:rowOff>106680</xdr:rowOff>
    </xdr:from>
    <xdr:to>
      <xdr:col>20</xdr:col>
      <xdr:colOff>76200</xdr:colOff>
      <xdr:row>63</xdr:row>
      <xdr:rowOff>106680</xdr:rowOff>
    </xdr:to>
    <xdr:pic>
      <xdr:nvPicPr>
        <xdr:cNvPr id="33" name="Imagem 32">
          <a:extLst>
            <a:ext uri="{FF2B5EF4-FFF2-40B4-BE49-F238E27FC236}">
              <a16:creationId xmlns:a16="http://schemas.microsoft.com/office/drawing/2014/main" id="{B76675AB-CAEA-4259-9086-4577A8FEE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20" y="8511540"/>
          <a:ext cx="10881360" cy="332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18</xdr:row>
      <xdr:rowOff>236411</xdr:rowOff>
    </xdr:from>
    <xdr:to>
      <xdr:col>17</xdr:col>
      <xdr:colOff>68580</xdr:colOff>
      <xdr:row>24</xdr:row>
      <xdr:rowOff>38100</xdr:rowOff>
    </xdr:to>
    <xdr:pic>
      <xdr:nvPicPr>
        <xdr:cNvPr id="19" name="Imagem 18">
          <a:extLst>
            <a:ext uri="{FF2B5EF4-FFF2-40B4-BE49-F238E27FC236}">
              <a16:creationId xmlns:a16="http://schemas.microsoft.com/office/drawing/2014/main" id="{1CED609A-9D1D-422C-8D06-E7E68D03CA8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6172"/>
        <a:stretch/>
      </xdr:blipFill>
      <xdr:spPr bwMode="auto">
        <a:xfrm>
          <a:off x="304800" y="3825431"/>
          <a:ext cx="9852660" cy="1104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20171</xdr:colOff>
      <xdr:row>0</xdr:row>
      <xdr:rowOff>24206</xdr:rowOff>
    </xdr:from>
    <xdr:to>
      <xdr:col>21</xdr:col>
      <xdr:colOff>7620</xdr:colOff>
      <xdr:row>0</xdr:row>
      <xdr:rowOff>580465</xdr:rowOff>
    </xdr:to>
    <xdr:sp macro="" textlink="">
      <xdr:nvSpPr>
        <xdr:cNvPr id="3" name="Retângulo: Canto Simples Cortado 2">
          <a:hlinkClick xmlns:r="http://schemas.openxmlformats.org/officeDocument/2006/relationships" r:id="rId3"/>
          <a:extLst>
            <a:ext uri="{FF2B5EF4-FFF2-40B4-BE49-F238E27FC236}">
              <a16:creationId xmlns:a16="http://schemas.microsoft.com/office/drawing/2014/main" id="{F3BB9B25-7565-4528-A055-C8301E3F8347}"/>
            </a:ext>
          </a:extLst>
        </xdr:cNvPr>
        <xdr:cNvSpPr/>
      </xdr:nvSpPr>
      <xdr:spPr>
        <a:xfrm>
          <a:off x="20171" y="24206"/>
          <a:ext cx="12613789" cy="556259"/>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3600" b="1">
              <a:latin typeface="Times New Roman" panose="02020603050405020304" pitchFamily="18" charset="0"/>
              <a:cs typeface="Times New Roman" panose="02020603050405020304" pitchFamily="18" charset="0"/>
            </a:rPr>
            <a:t>Menu</a:t>
          </a:r>
        </a:p>
      </xdr:txBody>
    </xdr:sp>
    <xdr:clientData/>
  </xdr:twoCellAnchor>
  <xdr:oneCellAnchor>
    <xdr:from>
      <xdr:col>1</xdr:col>
      <xdr:colOff>19275</xdr:colOff>
      <xdr:row>12</xdr:row>
      <xdr:rowOff>59167</xdr:rowOff>
    </xdr:from>
    <xdr:ext cx="7016180" cy="268493"/>
    <xdr:pic>
      <xdr:nvPicPr>
        <xdr:cNvPr id="4" name="Imagem 3">
          <a:extLst>
            <a:ext uri="{FF2B5EF4-FFF2-40B4-BE49-F238E27FC236}">
              <a16:creationId xmlns:a16="http://schemas.microsoft.com/office/drawing/2014/main" id="{3215B6B4-9D83-4420-98DE-3301B85AE1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555" y="2596627"/>
          <a:ext cx="7016180" cy="2684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465718</xdr:colOff>
      <xdr:row>12</xdr:row>
      <xdr:rowOff>24204</xdr:rowOff>
    </xdr:from>
    <xdr:to>
      <xdr:col>10</xdr:col>
      <xdr:colOff>427618</xdr:colOff>
      <xdr:row>12</xdr:row>
      <xdr:rowOff>150158</xdr:rowOff>
    </xdr:to>
    <xdr:cxnSp macro="">
      <xdr:nvCxnSpPr>
        <xdr:cNvPr id="5" name="Conexão reta unidirecional 4">
          <a:extLst>
            <a:ext uri="{FF2B5EF4-FFF2-40B4-BE49-F238E27FC236}">
              <a16:creationId xmlns:a16="http://schemas.microsoft.com/office/drawing/2014/main" id="{CDC4F095-2D1D-450D-8341-9A37DDB87441}"/>
            </a:ext>
          </a:extLst>
        </xdr:cNvPr>
        <xdr:cNvCxnSpPr/>
      </xdr:nvCxnSpPr>
      <xdr:spPr>
        <a:xfrm flipH="1">
          <a:off x="5677798" y="2561664"/>
          <a:ext cx="571500" cy="125954"/>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580016</xdr:colOff>
      <xdr:row>12</xdr:row>
      <xdr:rowOff>7620</xdr:rowOff>
    </xdr:from>
    <xdr:to>
      <xdr:col>5</xdr:col>
      <xdr:colOff>541916</xdr:colOff>
      <xdr:row>12</xdr:row>
      <xdr:rowOff>137160</xdr:rowOff>
    </xdr:to>
    <xdr:cxnSp macro="">
      <xdr:nvCxnSpPr>
        <xdr:cNvPr id="6" name="Conexão reta unidirecional 5">
          <a:extLst>
            <a:ext uri="{FF2B5EF4-FFF2-40B4-BE49-F238E27FC236}">
              <a16:creationId xmlns:a16="http://schemas.microsoft.com/office/drawing/2014/main" id="{60110A78-5916-468C-998B-DF69B5099540}"/>
            </a:ext>
          </a:extLst>
        </xdr:cNvPr>
        <xdr:cNvCxnSpPr/>
      </xdr:nvCxnSpPr>
      <xdr:spPr>
        <a:xfrm flipH="1">
          <a:off x="2744096" y="2545080"/>
          <a:ext cx="571500" cy="12954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510540</xdr:colOff>
      <xdr:row>19</xdr:row>
      <xdr:rowOff>114300</xdr:rowOff>
    </xdr:from>
    <xdr:to>
      <xdr:col>2</xdr:col>
      <xdr:colOff>26894</xdr:colOff>
      <xdr:row>25</xdr:row>
      <xdr:rowOff>80682</xdr:rowOff>
    </xdr:to>
    <xdr:cxnSp macro="">
      <xdr:nvCxnSpPr>
        <xdr:cNvPr id="7" name="Conexão reta unidirecional 6">
          <a:extLst>
            <a:ext uri="{FF2B5EF4-FFF2-40B4-BE49-F238E27FC236}">
              <a16:creationId xmlns:a16="http://schemas.microsoft.com/office/drawing/2014/main" id="{DBA1165F-5BBC-41D5-9488-573B89A72005}"/>
            </a:ext>
          </a:extLst>
        </xdr:cNvPr>
        <xdr:cNvCxnSpPr/>
      </xdr:nvCxnSpPr>
      <xdr:spPr>
        <a:xfrm>
          <a:off x="845820" y="4130040"/>
          <a:ext cx="125954" cy="1193202"/>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502920</xdr:colOff>
      <xdr:row>19</xdr:row>
      <xdr:rowOff>114300</xdr:rowOff>
    </xdr:from>
    <xdr:to>
      <xdr:col>5</xdr:col>
      <xdr:colOff>53341</xdr:colOff>
      <xdr:row>25</xdr:row>
      <xdr:rowOff>73959</xdr:rowOff>
    </xdr:to>
    <xdr:cxnSp macro="">
      <xdr:nvCxnSpPr>
        <xdr:cNvPr id="9" name="Conexão reta unidirecional 8">
          <a:extLst>
            <a:ext uri="{FF2B5EF4-FFF2-40B4-BE49-F238E27FC236}">
              <a16:creationId xmlns:a16="http://schemas.microsoft.com/office/drawing/2014/main" id="{DA516C21-A0F1-4483-B434-B98D314CC7DB}"/>
            </a:ext>
          </a:extLst>
        </xdr:cNvPr>
        <xdr:cNvCxnSpPr/>
      </xdr:nvCxnSpPr>
      <xdr:spPr>
        <a:xfrm>
          <a:off x="2667000" y="4130040"/>
          <a:ext cx="160021" cy="1186479"/>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10</xdr:col>
      <xdr:colOff>335280</xdr:colOff>
      <xdr:row>19</xdr:row>
      <xdr:rowOff>121920</xdr:rowOff>
    </xdr:from>
    <xdr:to>
      <xdr:col>11</xdr:col>
      <xdr:colOff>23758</xdr:colOff>
      <xdr:row>25</xdr:row>
      <xdr:rowOff>69477</xdr:rowOff>
    </xdr:to>
    <xdr:cxnSp macro="">
      <xdr:nvCxnSpPr>
        <xdr:cNvPr id="10" name="Conexão reta unidirecional 9">
          <a:extLst>
            <a:ext uri="{FF2B5EF4-FFF2-40B4-BE49-F238E27FC236}">
              <a16:creationId xmlns:a16="http://schemas.microsoft.com/office/drawing/2014/main" id="{C1FEB572-4C65-4F31-A5E7-597030576503}"/>
            </a:ext>
          </a:extLst>
        </xdr:cNvPr>
        <xdr:cNvCxnSpPr/>
      </xdr:nvCxnSpPr>
      <xdr:spPr>
        <a:xfrm>
          <a:off x="6156960" y="4137660"/>
          <a:ext cx="298078" cy="117437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17</xdr:col>
      <xdr:colOff>9861</xdr:colOff>
      <xdr:row>18</xdr:row>
      <xdr:rowOff>367553</xdr:rowOff>
    </xdr:from>
    <xdr:to>
      <xdr:col>17</xdr:col>
      <xdr:colOff>320040</xdr:colOff>
      <xdr:row>21</xdr:row>
      <xdr:rowOff>7620</xdr:rowOff>
    </xdr:to>
    <xdr:cxnSp macro="">
      <xdr:nvCxnSpPr>
        <xdr:cNvPr id="11" name="Conexão reta unidirecional 10">
          <a:extLst>
            <a:ext uri="{FF2B5EF4-FFF2-40B4-BE49-F238E27FC236}">
              <a16:creationId xmlns:a16="http://schemas.microsoft.com/office/drawing/2014/main" id="{ED1B8AB8-89A8-407B-9EAE-A197FDF980B7}"/>
            </a:ext>
          </a:extLst>
        </xdr:cNvPr>
        <xdr:cNvCxnSpPr/>
      </xdr:nvCxnSpPr>
      <xdr:spPr>
        <a:xfrm>
          <a:off x="10098741" y="3956573"/>
          <a:ext cx="310179" cy="41730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13</xdr:col>
      <xdr:colOff>99060</xdr:colOff>
      <xdr:row>19</xdr:row>
      <xdr:rowOff>106680</xdr:rowOff>
    </xdr:from>
    <xdr:to>
      <xdr:col>13</xdr:col>
      <xdr:colOff>205740</xdr:colOff>
      <xdr:row>25</xdr:row>
      <xdr:rowOff>30480</xdr:rowOff>
    </xdr:to>
    <xdr:cxnSp macro="">
      <xdr:nvCxnSpPr>
        <xdr:cNvPr id="12" name="Conexão reta unidirecional 11">
          <a:extLst>
            <a:ext uri="{FF2B5EF4-FFF2-40B4-BE49-F238E27FC236}">
              <a16:creationId xmlns:a16="http://schemas.microsoft.com/office/drawing/2014/main" id="{1D70248E-5875-475D-AD1D-0FDC307E215E}"/>
            </a:ext>
          </a:extLst>
        </xdr:cNvPr>
        <xdr:cNvCxnSpPr/>
      </xdr:nvCxnSpPr>
      <xdr:spPr>
        <a:xfrm>
          <a:off x="7749540" y="4122420"/>
          <a:ext cx="106680" cy="115062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14</xdr:col>
      <xdr:colOff>548640</xdr:colOff>
      <xdr:row>19</xdr:row>
      <xdr:rowOff>76200</xdr:rowOff>
    </xdr:from>
    <xdr:to>
      <xdr:col>14</xdr:col>
      <xdr:colOff>607808</xdr:colOff>
      <xdr:row>25</xdr:row>
      <xdr:rowOff>71717</xdr:rowOff>
    </xdr:to>
    <xdr:cxnSp macro="">
      <xdr:nvCxnSpPr>
        <xdr:cNvPr id="13" name="Conexão reta unidirecional 12">
          <a:extLst>
            <a:ext uri="{FF2B5EF4-FFF2-40B4-BE49-F238E27FC236}">
              <a16:creationId xmlns:a16="http://schemas.microsoft.com/office/drawing/2014/main" id="{EBB3C61D-608B-4CF6-9835-725F44067127}"/>
            </a:ext>
          </a:extLst>
        </xdr:cNvPr>
        <xdr:cNvCxnSpPr/>
      </xdr:nvCxnSpPr>
      <xdr:spPr>
        <a:xfrm>
          <a:off x="8808720" y="4091940"/>
          <a:ext cx="59168" cy="1222337"/>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15</xdr:col>
      <xdr:colOff>457200</xdr:colOff>
      <xdr:row>18</xdr:row>
      <xdr:rowOff>83820</xdr:rowOff>
    </xdr:from>
    <xdr:to>
      <xdr:col>15</xdr:col>
      <xdr:colOff>464820</xdr:colOff>
      <xdr:row>18</xdr:row>
      <xdr:rowOff>335280</xdr:rowOff>
    </xdr:to>
    <xdr:cxnSp macro="">
      <xdr:nvCxnSpPr>
        <xdr:cNvPr id="14" name="Conexão reta unidirecional 13">
          <a:extLst>
            <a:ext uri="{FF2B5EF4-FFF2-40B4-BE49-F238E27FC236}">
              <a16:creationId xmlns:a16="http://schemas.microsoft.com/office/drawing/2014/main" id="{69212D92-26D9-48B4-A778-988F25454EE6}"/>
            </a:ext>
          </a:extLst>
        </xdr:cNvPr>
        <xdr:cNvCxnSpPr/>
      </xdr:nvCxnSpPr>
      <xdr:spPr>
        <a:xfrm flipH="1" flipV="1">
          <a:off x="9326880" y="3672840"/>
          <a:ext cx="7620" cy="251460"/>
        </a:xfrm>
        <a:prstGeom prst="straightConnector1">
          <a:avLst/>
        </a:prstGeom>
        <a:ln w="22225">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editAs="oneCell">
    <xdr:from>
      <xdr:col>2</xdr:col>
      <xdr:colOff>152400</xdr:colOff>
      <xdr:row>32</xdr:row>
      <xdr:rowOff>53340</xdr:rowOff>
    </xdr:from>
    <xdr:to>
      <xdr:col>15</xdr:col>
      <xdr:colOff>358140</xdr:colOff>
      <xdr:row>39</xdr:row>
      <xdr:rowOff>129540</xdr:rowOff>
    </xdr:to>
    <xdr:pic>
      <xdr:nvPicPr>
        <xdr:cNvPr id="32" name="Imagem 31">
          <a:extLst>
            <a:ext uri="{FF2B5EF4-FFF2-40B4-BE49-F238E27FC236}">
              <a16:creationId xmlns:a16="http://schemas.microsoft.com/office/drawing/2014/main" id="{DB862F0A-35D6-4D8A-85D6-201E901A9D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280" y="6530340"/>
          <a:ext cx="8130540" cy="1303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449580</xdr:colOff>
      <xdr:row>34</xdr:row>
      <xdr:rowOff>125505</xdr:rowOff>
    </xdr:from>
    <xdr:to>
      <xdr:col>15</xdr:col>
      <xdr:colOff>365760</xdr:colOff>
      <xdr:row>39</xdr:row>
      <xdr:rowOff>137160</xdr:rowOff>
    </xdr:to>
    <xdr:sp macro="" textlink="">
      <xdr:nvSpPr>
        <xdr:cNvPr id="16" name="Retângulo 15">
          <a:extLst>
            <a:ext uri="{FF2B5EF4-FFF2-40B4-BE49-F238E27FC236}">
              <a16:creationId xmlns:a16="http://schemas.microsoft.com/office/drawing/2014/main" id="{6FEA41E0-E179-4CCA-87E9-216C0D1D33E8}"/>
            </a:ext>
          </a:extLst>
        </xdr:cNvPr>
        <xdr:cNvSpPr/>
      </xdr:nvSpPr>
      <xdr:spPr>
        <a:xfrm>
          <a:off x="1394460" y="6953025"/>
          <a:ext cx="7840980" cy="887955"/>
        </a:xfrm>
        <a:prstGeom prst="rect">
          <a:avLst/>
        </a:prstGeom>
        <a:solidFill>
          <a:schemeClr val="bg2">
            <a:alpha val="38000"/>
          </a:schemeClr>
        </a:solidFill>
        <a:ln>
          <a:solidFill>
            <a:schemeClr val="tx2">
              <a:alpha val="88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p>
      </xdr:txBody>
    </xdr:sp>
    <xdr:clientData/>
  </xdr:twoCellAnchor>
  <xdr:twoCellAnchor>
    <xdr:from>
      <xdr:col>1</xdr:col>
      <xdr:colOff>83820</xdr:colOff>
      <xdr:row>44</xdr:row>
      <xdr:rowOff>76200</xdr:rowOff>
    </xdr:from>
    <xdr:to>
      <xdr:col>2</xdr:col>
      <xdr:colOff>121920</xdr:colOff>
      <xdr:row>61</xdr:row>
      <xdr:rowOff>144780</xdr:rowOff>
    </xdr:to>
    <xdr:cxnSp macro="">
      <xdr:nvCxnSpPr>
        <xdr:cNvPr id="42" name="Conexão: Curva 41">
          <a:extLst>
            <a:ext uri="{FF2B5EF4-FFF2-40B4-BE49-F238E27FC236}">
              <a16:creationId xmlns:a16="http://schemas.microsoft.com/office/drawing/2014/main" id="{7645A2B7-D168-47CB-AE0E-25D6FE07548D}"/>
            </a:ext>
          </a:extLst>
        </xdr:cNvPr>
        <xdr:cNvCxnSpPr/>
      </xdr:nvCxnSpPr>
      <xdr:spPr>
        <a:xfrm rot="16200000" flipH="1">
          <a:off x="-781050" y="9681210"/>
          <a:ext cx="3048000" cy="647700"/>
        </a:xfrm>
        <a:prstGeom prst="curvedConnector3">
          <a:avLst>
            <a:gd name="adj1" fmla="val 101250"/>
          </a:avLst>
        </a:prstGeom>
        <a:ln>
          <a:solidFill>
            <a:srgbClr val="FF00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2</xdr:col>
      <xdr:colOff>426720</xdr:colOff>
      <xdr:row>79</xdr:row>
      <xdr:rowOff>69050</xdr:rowOff>
    </xdr:from>
    <xdr:to>
      <xdr:col>18</xdr:col>
      <xdr:colOff>299062</xdr:colOff>
      <xdr:row>91</xdr:row>
      <xdr:rowOff>129540</xdr:rowOff>
    </xdr:to>
    <xdr:pic>
      <xdr:nvPicPr>
        <xdr:cNvPr id="49" name="Imagem 48">
          <a:extLst>
            <a:ext uri="{FF2B5EF4-FFF2-40B4-BE49-F238E27FC236}">
              <a16:creationId xmlns:a16="http://schemas.microsoft.com/office/drawing/2014/main" id="{76685815-3F4C-4B75-ACEA-F60FA920F59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71600" y="14608010"/>
          <a:ext cx="9625942" cy="21636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457075</xdr:colOff>
      <xdr:row>77</xdr:row>
      <xdr:rowOff>82513</xdr:rowOff>
    </xdr:from>
    <xdr:to>
      <xdr:col>2</xdr:col>
      <xdr:colOff>175135</xdr:colOff>
      <xdr:row>91</xdr:row>
      <xdr:rowOff>167157</xdr:rowOff>
    </xdr:to>
    <xdr:sp macro="" textlink="">
      <xdr:nvSpPr>
        <xdr:cNvPr id="54" name="Seta: Curvada Para a Direita 53">
          <a:extLst>
            <a:ext uri="{FF2B5EF4-FFF2-40B4-BE49-F238E27FC236}">
              <a16:creationId xmlns:a16="http://schemas.microsoft.com/office/drawing/2014/main" id="{82644DF3-E50E-4015-97CC-838C5660A294}"/>
            </a:ext>
          </a:extLst>
        </xdr:cNvPr>
        <xdr:cNvSpPr/>
      </xdr:nvSpPr>
      <xdr:spPr>
        <a:xfrm rot="21006865">
          <a:off x="792355" y="14270953"/>
          <a:ext cx="327660" cy="2538284"/>
        </a:xfrm>
        <a:prstGeom prst="curvedRightArrow">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solidFill>
              <a:schemeClr val="tx1"/>
            </a:solidFill>
          </a:endParaRPr>
        </a:p>
      </xdr:txBody>
    </xdr:sp>
    <xdr:clientData/>
  </xdr:twoCellAnchor>
  <xdr:twoCellAnchor>
    <xdr:from>
      <xdr:col>1</xdr:col>
      <xdr:colOff>559265</xdr:colOff>
      <xdr:row>78</xdr:row>
      <xdr:rowOff>72250</xdr:rowOff>
    </xdr:from>
    <xdr:to>
      <xdr:col>2</xdr:col>
      <xdr:colOff>221696</xdr:colOff>
      <xdr:row>88</xdr:row>
      <xdr:rowOff>127342</xdr:rowOff>
    </xdr:to>
    <xdr:sp macro="" textlink="">
      <xdr:nvSpPr>
        <xdr:cNvPr id="55" name="Seta: Curvada Para a Direita 54">
          <a:extLst>
            <a:ext uri="{FF2B5EF4-FFF2-40B4-BE49-F238E27FC236}">
              <a16:creationId xmlns:a16="http://schemas.microsoft.com/office/drawing/2014/main" id="{1ACDE4F4-BADF-4B20-84AB-1B696045EC59}"/>
            </a:ext>
          </a:extLst>
        </xdr:cNvPr>
        <xdr:cNvSpPr/>
      </xdr:nvSpPr>
      <xdr:spPr>
        <a:xfrm rot="20766458">
          <a:off x="894545" y="14435950"/>
          <a:ext cx="272031" cy="1807692"/>
        </a:xfrm>
        <a:prstGeom prst="curved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PT"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494348</xdr:colOff>
      <xdr:row>4</xdr:row>
      <xdr:rowOff>45720</xdr:rowOff>
    </xdr:from>
    <xdr:to>
      <xdr:col>4</xdr:col>
      <xdr:colOff>1074420</xdr:colOff>
      <xdr:row>7</xdr:row>
      <xdr:rowOff>24298</xdr:rowOff>
    </xdr:to>
    <xdr:pic>
      <xdr:nvPicPr>
        <xdr:cNvPr id="3" name="Imagem 2">
          <a:extLst>
            <a:ext uri="{FF2B5EF4-FFF2-40B4-BE49-F238E27FC236}">
              <a16:creationId xmlns:a16="http://schemas.microsoft.com/office/drawing/2014/main" id="{F1B6133F-E32F-4E60-ADDF-FBD35CE60A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85788" y="1028700"/>
          <a:ext cx="2911792" cy="2096938"/>
        </a:xfrm>
        <a:prstGeom prst="rect">
          <a:avLst/>
        </a:prstGeom>
      </xdr:spPr>
    </xdr:pic>
    <xdr:clientData/>
  </xdr:twoCellAnchor>
  <xdr:twoCellAnchor editAs="oneCell">
    <xdr:from>
      <xdr:col>1</xdr:col>
      <xdr:colOff>276816</xdr:colOff>
      <xdr:row>0</xdr:row>
      <xdr:rowOff>39195</xdr:rowOff>
    </xdr:from>
    <xdr:to>
      <xdr:col>4</xdr:col>
      <xdr:colOff>965343</xdr:colOff>
      <xdr:row>0</xdr:row>
      <xdr:rowOff>630620</xdr:rowOff>
    </xdr:to>
    <xdr:pic>
      <xdr:nvPicPr>
        <xdr:cNvPr id="4" name="Imagem 3">
          <a:extLst>
            <a:ext uri="{FF2B5EF4-FFF2-40B4-BE49-F238E27FC236}">
              <a16:creationId xmlns:a16="http://schemas.microsoft.com/office/drawing/2014/main" id="{6B3CBA20-1D67-48E5-AA0C-3017F47D45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0601" y="39195"/>
          <a:ext cx="3028453" cy="591425"/>
        </a:xfrm>
        <a:prstGeom prst="rect">
          <a:avLst/>
        </a:prstGeom>
      </xdr:spPr>
    </xdr:pic>
    <xdr:clientData/>
  </xdr:twoCellAnchor>
  <xdr:twoCellAnchor>
    <xdr:from>
      <xdr:col>8</xdr:col>
      <xdr:colOff>8533</xdr:colOff>
      <xdr:row>4</xdr:row>
      <xdr:rowOff>10510</xdr:rowOff>
    </xdr:from>
    <xdr:to>
      <xdr:col>9</xdr:col>
      <xdr:colOff>1012271</xdr:colOff>
      <xdr:row>5</xdr:row>
      <xdr:rowOff>41029</xdr:rowOff>
    </xdr:to>
    <xdr:sp macro="" textlink="">
      <xdr:nvSpPr>
        <xdr:cNvPr id="5" name="Retângulo: Canto Simples Cortado 4">
          <a:hlinkClick xmlns:r="http://schemas.openxmlformats.org/officeDocument/2006/relationships" r:id="rId3"/>
          <a:extLst>
            <a:ext uri="{FF2B5EF4-FFF2-40B4-BE49-F238E27FC236}">
              <a16:creationId xmlns:a16="http://schemas.microsoft.com/office/drawing/2014/main" id="{E0E0A32F-A124-453B-ACCD-6C7B3E8275BD}"/>
            </a:ext>
          </a:extLst>
        </xdr:cNvPr>
        <xdr:cNvSpPr/>
      </xdr:nvSpPr>
      <xdr:spPr>
        <a:xfrm>
          <a:off x="3951055" y="997797"/>
          <a:ext cx="2037407" cy="1050936"/>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8</xdr:col>
      <xdr:colOff>13788</xdr:colOff>
      <xdr:row>5</xdr:row>
      <xdr:rowOff>70338</xdr:rowOff>
    </xdr:from>
    <xdr:to>
      <xdr:col>9</xdr:col>
      <xdr:colOff>1017526</xdr:colOff>
      <xdr:row>7</xdr:row>
      <xdr:rowOff>50325</xdr:rowOff>
    </xdr:to>
    <xdr:sp macro="" textlink="">
      <xdr:nvSpPr>
        <xdr:cNvPr id="9" name="Retângulo: Canto Simples Cortado 8">
          <a:hlinkClick xmlns:r="http://schemas.openxmlformats.org/officeDocument/2006/relationships" r:id="rId4"/>
          <a:extLst>
            <a:ext uri="{FF2B5EF4-FFF2-40B4-BE49-F238E27FC236}">
              <a16:creationId xmlns:a16="http://schemas.microsoft.com/office/drawing/2014/main" id="{D10B628A-5794-41DD-8072-4A99564404B1}"/>
            </a:ext>
          </a:extLst>
        </xdr:cNvPr>
        <xdr:cNvSpPr/>
      </xdr:nvSpPr>
      <xdr:spPr>
        <a:xfrm>
          <a:off x="3956310" y="2078042"/>
          <a:ext cx="2037407" cy="1079918"/>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editAs="oneCell">
    <xdr:from>
      <xdr:col>3</xdr:col>
      <xdr:colOff>98789</xdr:colOff>
      <xdr:row>11</xdr:row>
      <xdr:rowOff>42560</xdr:rowOff>
    </xdr:from>
    <xdr:to>
      <xdr:col>13</xdr:col>
      <xdr:colOff>719819</xdr:colOff>
      <xdr:row>15</xdr:row>
      <xdr:rowOff>273065</xdr:rowOff>
    </xdr:to>
    <xdr:pic>
      <xdr:nvPicPr>
        <xdr:cNvPr id="10" name="Imagem 9">
          <a:extLst>
            <a:ext uri="{FF2B5EF4-FFF2-40B4-BE49-F238E27FC236}">
              <a16:creationId xmlns:a16="http://schemas.microsoft.com/office/drawing/2014/main" id="{1DA77A06-F64C-41FD-B508-7C2BB77CF8C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44709" y="3745880"/>
          <a:ext cx="8050530" cy="1350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89198</xdr:colOff>
      <xdr:row>4</xdr:row>
      <xdr:rowOff>731472</xdr:rowOff>
    </xdr:from>
    <xdr:to>
      <xdr:col>11</xdr:col>
      <xdr:colOff>1563271</xdr:colOff>
      <xdr:row>6</xdr:row>
      <xdr:rowOff>334100</xdr:rowOff>
    </xdr:to>
    <xdr:sp macro="" textlink="">
      <xdr:nvSpPr>
        <xdr:cNvPr id="13" name="Retângulo: Canto Simples Cortado 12">
          <a:hlinkClick xmlns:r="http://schemas.openxmlformats.org/officeDocument/2006/relationships" r:id="rId6"/>
          <a:extLst>
            <a:ext uri="{FF2B5EF4-FFF2-40B4-BE49-F238E27FC236}">
              <a16:creationId xmlns:a16="http://schemas.microsoft.com/office/drawing/2014/main" id="{C3479C4A-9C09-4727-8F64-18F009B66F50}"/>
            </a:ext>
          </a:extLst>
        </xdr:cNvPr>
        <xdr:cNvSpPr/>
      </xdr:nvSpPr>
      <xdr:spPr>
        <a:xfrm>
          <a:off x="6108998" y="1714452"/>
          <a:ext cx="1573133" cy="699908"/>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2</a:t>
          </a:r>
        </a:p>
      </xdr:txBody>
    </xdr:sp>
    <xdr:clientData/>
  </xdr:twoCellAnchor>
  <xdr:twoCellAnchor>
    <xdr:from>
      <xdr:col>10</xdr:col>
      <xdr:colOff>95060</xdr:colOff>
      <xdr:row>6</xdr:row>
      <xdr:rowOff>368056</xdr:rowOff>
    </xdr:from>
    <xdr:to>
      <xdr:col>11</xdr:col>
      <xdr:colOff>1569133</xdr:colOff>
      <xdr:row>7</xdr:row>
      <xdr:rowOff>46885</xdr:rowOff>
    </xdr:to>
    <xdr:sp macro="" textlink="">
      <xdr:nvSpPr>
        <xdr:cNvPr id="19" name="Retângulo: Canto Simples Cortado 18">
          <a:hlinkClick xmlns:r="http://schemas.openxmlformats.org/officeDocument/2006/relationships" r:id="rId7"/>
          <a:extLst>
            <a:ext uri="{FF2B5EF4-FFF2-40B4-BE49-F238E27FC236}">
              <a16:creationId xmlns:a16="http://schemas.microsoft.com/office/drawing/2014/main" id="{824C8FD5-C376-43D7-9B77-89F48197A812}"/>
            </a:ext>
          </a:extLst>
        </xdr:cNvPr>
        <xdr:cNvSpPr/>
      </xdr:nvSpPr>
      <xdr:spPr>
        <a:xfrm>
          <a:off x="6114860" y="2448316"/>
          <a:ext cx="1573133" cy="699909"/>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3</a:t>
          </a:r>
        </a:p>
      </xdr:txBody>
    </xdr:sp>
    <xdr:clientData/>
  </xdr:twoCellAnchor>
  <xdr:twoCellAnchor>
    <xdr:from>
      <xdr:col>10</xdr:col>
      <xdr:colOff>89198</xdr:colOff>
      <xdr:row>3</xdr:row>
      <xdr:rowOff>28086</xdr:rowOff>
    </xdr:from>
    <xdr:to>
      <xdr:col>11</xdr:col>
      <xdr:colOff>1563271</xdr:colOff>
      <xdr:row>4</xdr:row>
      <xdr:rowOff>697514</xdr:rowOff>
    </xdr:to>
    <xdr:sp macro="" textlink="">
      <xdr:nvSpPr>
        <xdr:cNvPr id="20" name="Retângulo: Canto Simples Cortado 19">
          <a:hlinkClick xmlns:r="http://schemas.openxmlformats.org/officeDocument/2006/relationships" r:id="rId8"/>
          <a:extLst>
            <a:ext uri="{FF2B5EF4-FFF2-40B4-BE49-F238E27FC236}">
              <a16:creationId xmlns:a16="http://schemas.microsoft.com/office/drawing/2014/main" id="{3A5568FC-B4B0-447C-B0B7-429710AB8F40}"/>
            </a:ext>
          </a:extLst>
        </xdr:cNvPr>
        <xdr:cNvSpPr/>
      </xdr:nvSpPr>
      <xdr:spPr>
        <a:xfrm>
          <a:off x="6108998" y="980586"/>
          <a:ext cx="1573133" cy="699908"/>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Salto 1</a:t>
          </a:r>
        </a:p>
      </xdr:txBody>
    </xdr:sp>
    <xdr:clientData/>
  </xdr:twoCellAnchor>
  <xdr:twoCellAnchor>
    <xdr:from>
      <xdr:col>11</xdr:col>
      <xdr:colOff>1670055</xdr:colOff>
      <xdr:row>4</xdr:row>
      <xdr:rowOff>4643</xdr:rowOff>
    </xdr:from>
    <xdr:to>
      <xdr:col>13</xdr:col>
      <xdr:colOff>1121897</xdr:colOff>
      <xdr:row>4</xdr:row>
      <xdr:rowOff>703379</xdr:rowOff>
    </xdr:to>
    <xdr:sp macro="" textlink="">
      <xdr:nvSpPr>
        <xdr:cNvPr id="21" name="Retângulo: Canto Simples Cortado 20">
          <a:hlinkClick xmlns:r="http://schemas.openxmlformats.org/officeDocument/2006/relationships" r:id="rId9"/>
          <a:extLst>
            <a:ext uri="{FF2B5EF4-FFF2-40B4-BE49-F238E27FC236}">
              <a16:creationId xmlns:a16="http://schemas.microsoft.com/office/drawing/2014/main" id="{1206E9CE-DC64-4ACA-8281-F21DC0AD3957}"/>
            </a:ext>
          </a:extLst>
        </xdr:cNvPr>
        <xdr:cNvSpPr/>
      </xdr:nvSpPr>
      <xdr:spPr>
        <a:xfrm>
          <a:off x="7788915" y="987623"/>
          <a:ext cx="1570202" cy="698736"/>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Ajuizamento </a:t>
          </a:r>
        </a:p>
        <a:p>
          <a:pPr algn="ctr"/>
          <a:r>
            <a:rPr lang="pt-PT" sz="18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1228678</xdr:colOff>
      <xdr:row>4</xdr:row>
      <xdr:rowOff>4643</xdr:rowOff>
    </xdr:from>
    <xdr:to>
      <xdr:col>15</xdr:col>
      <xdr:colOff>1184613</xdr:colOff>
      <xdr:row>4</xdr:row>
      <xdr:rowOff>703379</xdr:rowOff>
    </xdr:to>
    <xdr:sp macro="" textlink="">
      <xdr:nvSpPr>
        <xdr:cNvPr id="22" name="Retângulo: Canto Simples Cortado 21">
          <a:hlinkClick xmlns:r="http://schemas.openxmlformats.org/officeDocument/2006/relationships" r:id="rId10"/>
          <a:extLst>
            <a:ext uri="{FF2B5EF4-FFF2-40B4-BE49-F238E27FC236}">
              <a16:creationId xmlns:a16="http://schemas.microsoft.com/office/drawing/2014/main" id="{FD3BEC5D-214F-4985-93A3-F0CE00CABD8E}"/>
            </a:ext>
          </a:extLst>
        </xdr:cNvPr>
        <xdr:cNvSpPr/>
      </xdr:nvSpPr>
      <xdr:spPr>
        <a:xfrm>
          <a:off x="9465898" y="987623"/>
          <a:ext cx="2074295" cy="698736"/>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Mini-trampolim</a:t>
          </a:r>
        </a:p>
      </xdr:txBody>
    </xdr:sp>
    <xdr:clientData/>
  </xdr:twoCellAnchor>
  <xdr:twoCellAnchor>
    <xdr:from>
      <xdr:col>13</xdr:col>
      <xdr:colOff>1228679</xdr:colOff>
      <xdr:row>4</xdr:row>
      <xdr:rowOff>737337</xdr:rowOff>
    </xdr:from>
    <xdr:to>
      <xdr:col>15</xdr:col>
      <xdr:colOff>1184614</xdr:colOff>
      <xdr:row>6</xdr:row>
      <xdr:rowOff>339965</xdr:rowOff>
    </xdr:to>
    <xdr:sp macro="" textlink="">
      <xdr:nvSpPr>
        <xdr:cNvPr id="23" name="Retângulo: Canto Simples Cortado 22">
          <a:hlinkClick xmlns:r="http://schemas.openxmlformats.org/officeDocument/2006/relationships" r:id="rId11"/>
          <a:extLst>
            <a:ext uri="{FF2B5EF4-FFF2-40B4-BE49-F238E27FC236}">
              <a16:creationId xmlns:a16="http://schemas.microsoft.com/office/drawing/2014/main" id="{D5EE9FC7-B847-4438-B5ED-E4D01EC28DB5}"/>
            </a:ext>
          </a:extLst>
        </xdr:cNvPr>
        <xdr:cNvSpPr/>
      </xdr:nvSpPr>
      <xdr:spPr>
        <a:xfrm>
          <a:off x="9465899" y="1720317"/>
          <a:ext cx="2074295" cy="699908"/>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Tapete</a:t>
          </a:r>
        </a:p>
      </xdr:txBody>
    </xdr:sp>
    <xdr:clientData/>
  </xdr:twoCellAnchor>
  <xdr:twoCellAnchor>
    <xdr:from>
      <xdr:col>13</xdr:col>
      <xdr:colOff>1228679</xdr:colOff>
      <xdr:row>6</xdr:row>
      <xdr:rowOff>373157</xdr:rowOff>
    </xdr:from>
    <xdr:to>
      <xdr:col>15</xdr:col>
      <xdr:colOff>1184614</xdr:colOff>
      <xdr:row>7</xdr:row>
      <xdr:rowOff>51986</xdr:rowOff>
    </xdr:to>
    <xdr:sp macro="" textlink="">
      <xdr:nvSpPr>
        <xdr:cNvPr id="24" name="Retângulo: Canto Simples Cortado 23">
          <a:hlinkClick xmlns:r="http://schemas.openxmlformats.org/officeDocument/2006/relationships" r:id="rId12"/>
          <a:extLst>
            <a:ext uri="{FF2B5EF4-FFF2-40B4-BE49-F238E27FC236}">
              <a16:creationId xmlns:a16="http://schemas.microsoft.com/office/drawing/2014/main" id="{4952E69F-EC46-4175-8A32-CFC8C9B83C1D}"/>
            </a:ext>
          </a:extLst>
        </xdr:cNvPr>
        <xdr:cNvSpPr/>
      </xdr:nvSpPr>
      <xdr:spPr>
        <a:xfrm>
          <a:off x="9465899" y="2453417"/>
          <a:ext cx="2074295" cy="699909"/>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Classificações</a:t>
          </a:r>
        </a:p>
        <a:p>
          <a:pPr algn="ctr"/>
          <a:r>
            <a:rPr lang="pt-PT" sz="1800" b="1">
              <a:latin typeface="Times New Roman" panose="02020603050405020304" pitchFamily="18" charset="0"/>
              <a:cs typeface="Times New Roman" panose="02020603050405020304" pitchFamily="18" charset="0"/>
            </a:rPr>
            <a:t>PCT</a:t>
          </a:r>
        </a:p>
      </xdr:txBody>
    </xdr:sp>
    <xdr:clientData/>
  </xdr:twoCellAnchor>
  <xdr:twoCellAnchor>
    <xdr:from>
      <xdr:col>1</xdr:col>
      <xdr:colOff>7621</xdr:colOff>
      <xdr:row>8</xdr:row>
      <xdr:rowOff>22860</xdr:rowOff>
    </xdr:from>
    <xdr:to>
      <xdr:col>8</xdr:col>
      <xdr:colOff>929640</xdr:colOff>
      <xdr:row>11</xdr:row>
      <xdr:rowOff>14856</xdr:rowOff>
    </xdr:to>
    <xdr:sp macro="" textlink="">
      <xdr:nvSpPr>
        <xdr:cNvPr id="15" name="Retângulo: Canto Simples Cortado 4">
          <a:hlinkClick xmlns:r="http://schemas.openxmlformats.org/officeDocument/2006/relationships" r:id="rId13"/>
          <a:extLst>
            <a:ext uri="{FF2B5EF4-FFF2-40B4-BE49-F238E27FC236}">
              <a16:creationId xmlns:a16="http://schemas.microsoft.com/office/drawing/2014/main" id="{BB479130-B7BF-4C1A-9701-2B81C84709F2}"/>
            </a:ext>
          </a:extLst>
        </xdr:cNvPr>
        <xdr:cNvSpPr/>
      </xdr:nvSpPr>
      <xdr:spPr>
        <a:xfrm>
          <a:off x="99061" y="3185160"/>
          <a:ext cx="5615939" cy="533016"/>
        </a:xfrm>
        <a:prstGeom prst="snip1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Quadro</a:t>
          </a:r>
          <a:r>
            <a:rPr lang="pt-PT" sz="1600" b="1" baseline="0">
              <a:latin typeface="Times New Roman" panose="02020603050405020304" pitchFamily="18" charset="0"/>
              <a:cs typeface="Times New Roman" panose="02020603050405020304" pitchFamily="18" charset="0"/>
            </a:rPr>
            <a:t> eletrónico 1ª e 3º salto</a:t>
          </a:r>
          <a:endParaRPr lang="pt-PT" sz="1600" b="1">
            <a:latin typeface="Times New Roman" panose="02020603050405020304" pitchFamily="18" charset="0"/>
            <a:cs typeface="Times New Roman" panose="02020603050405020304" pitchFamily="18" charset="0"/>
          </a:endParaRPr>
        </a:p>
      </xdr:txBody>
    </xdr:sp>
    <xdr:clientData/>
  </xdr:twoCellAnchor>
  <xdr:twoCellAnchor>
    <xdr:from>
      <xdr:col>11</xdr:col>
      <xdr:colOff>137160</xdr:colOff>
      <xdr:row>8</xdr:row>
      <xdr:rowOff>15240</xdr:rowOff>
    </xdr:from>
    <xdr:to>
      <xdr:col>15</xdr:col>
      <xdr:colOff>1166245</xdr:colOff>
      <xdr:row>11</xdr:row>
      <xdr:rowOff>7236</xdr:rowOff>
    </xdr:to>
    <xdr:sp macro="" textlink="">
      <xdr:nvSpPr>
        <xdr:cNvPr id="16" name="Retângulo: Canto Simples Cortado 4">
          <a:hlinkClick xmlns:r="http://schemas.openxmlformats.org/officeDocument/2006/relationships" r:id="rId14"/>
          <a:extLst>
            <a:ext uri="{FF2B5EF4-FFF2-40B4-BE49-F238E27FC236}">
              <a16:creationId xmlns:a16="http://schemas.microsoft.com/office/drawing/2014/main" id="{80F0D6BA-32FF-4442-B449-4CC13089B608}"/>
            </a:ext>
          </a:extLst>
        </xdr:cNvPr>
        <xdr:cNvSpPr/>
      </xdr:nvSpPr>
      <xdr:spPr>
        <a:xfrm>
          <a:off x="7094220" y="3177540"/>
          <a:ext cx="5265805" cy="533016"/>
        </a:xfrm>
        <a:prstGeom prst="snip1Rect">
          <a:avLst/>
        </a:prstGeom>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Quadro eletrónico 2º salto e tapete</a:t>
          </a:r>
        </a:p>
      </xdr:txBody>
    </xdr:sp>
    <xdr:clientData/>
  </xdr:twoCellAnchor>
  <xdr:twoCellAnchor>
    <xdr:from>
      <xdr:col>11</xdr:col>
      <xdr:colOff>1653540</xdr:colOff>
      <xdr:row>6</xdr:row>
      <xdr:rowOff>610262</xdr:rowOff>
    </xdr:from>
    <xdr:to>
      <xdr:col>13</xdr:col>
      <xdr:colOff>1178073</xdr:colOff>
      <xdr:row>7</xdr:row>
      <xdr:rowOff>60146</xdr:rowOff>
    </xdr:to>
    <xdr:sp macro="" textlink="">
      <xdr:nvSpPr>
        <xdr:cNvPr id="17" name="Retângulo: Canto Simples Cortado 4">
          <a:hlinkClick xmlns:r="http://schemas.openxmlformats.org/officeDocument/2006/relationships" r:id="rId15"/>
          <a:extLst>
            <a:ext uri="{FF2B5EF4-FFF2-40B4-BE49-F238E27FC236}">
              <a16:creationId xmlns:a16="http://schemas.microsoft.com/office/drawing/2014/main" id="{40E83ED0-D0D8-41E1-B48F-48541E58FB91}"/>
            </a:ext>
          </a:extLst>
        </xdr:cNvPr>
        <xdr:cNvSpPr/>
      </xdr:nvSpPr>
      <xdr:spPr>
        <a:xfrm>
          <a:off x="7772400" y="2690522"/>
          <a:ext cx="1642893" cy="470964"/>
        </a:xfrm>
        <a:prstGeom prst="snip1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11</xdr:col>
      <xdr:colOff>1660166</xdr:colOff>
      <xdr:row>4</xdr:row>
      <xdr:rowOff>746760</xdr:rowOff>
    </xdr:from>
    <xdr:to>
      <xdr:col>13</xdr:col>
      <xdr:colOff>1184699</xdr:colOff>
      <xdr:row>6</xdr:row>
      <xdr:rowOff>570506</xdr:rowOff>
    </xdr:to>
    <xdr:sp macro="" textlink="">
      <xdr:nvSpPr>
        <xdr:cNvPr id="18" name="Retângulo: Canto Simples Cortado 4">
          <a:hlinkClick xmlns:r="http://schemas.openxmlformats.org/officeDocument/2006/relationships" r:id="rId16"/>
          <a:extLst>
            <a:ext uri="{FF2B5EF4-FFF2-40B4-BE49-F238E27FC236}">
              <a16:creationId xmlns:a16="http://schemas.microsoft.com/office/drawing/2014/main" id="{94A560D8-08CA-42F2-B52E-8D2DBD99D2A7}"/>
            </a:ext>
          </a:extLst>
        </xdr:cNvPr>
        <xdr:cNvSpPr/>
      </xdr:nvSpPr>
      <xdr:spPr>
        <a:xfrm>
          <a:off x="7779026" y="1729740"/>
          <a:ext cx="1642893" cy="921026"/>
        </a:xfrm>
        <a:prstGeom prst="snip1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Registo de notas - </a:t>
          </a:r>
          <a:r>
            <a:rPr lang="pt-PT" sz="1600" b="1" baseline="0">
              <a:latin typeface="Times New Roman" panose="02020603050405020304" pitchFamily="18" charset="0"/>
              <a:cs typeface="Times New Roman" panose="02020603050405020304" pitchFamily="18" charset="0"/>
            </a:rPr>
            <a:t>alunos juízes</a:t>
          </a:r>
        </a:p>
        <a:p>
          <a:pPr algn="ctr"/>
          <a:endParaRPr lang="pt-PT" sz="1400" b="1">
            <a:latin typeface="Times New Roman" panose="02020603050405020304" pitchFamily="18" charset="0"/>
            <a:cs typeface="Times New Roman" panose="02020603050405020304" pitchFamily="18" charset="0"/>
          </a:endParaRPr>
        </a:p>
      </xdr:txBody>
    </xdr:sp>
    <xdr:clientData/>
  </xdr:twoCellAnchor>
  <xdr:twoCellAnchor>
    <xdr:from>
      <xdr:col>8</xdr:col>
      <xdr:colOff>960120</xdr:colOff>
      <xdr:row>8</xdr:row>
      <xdr:rowOff>38100</xdr:rowOff>
    </xdr:from>
    <xdr:to>
      <xdr:col>11</xdr:col>
      <xdr:colOff>106679</xdr:colOff>
      <xdr:row>11</xdr:row>
      <xdr:rowOff>0</xdr:rowOff>
    </xdr:to>
    <xdr:sp macro="" textlink="">
      <xdr:nvSpPr>
        <xdr:cNvPr id="25" name="Retângulo: Canto Simples Cortado 4">
          <a:hlinkClick xmlns:r="http://schemas.openxmlformats.org/officeDocument/2006/relationships" r:id="rId17"/>
          <a:extLst>
            <a:ext uri="{FF2B5EF4-FFF2-40B4-BE49-F238E27FC236}">
              <a16:creationId xmlns:a16="http://schemas.microsoft.com/office/drawing/2014/main" id="{D34667F2-33D4-4670-9BD1-B60344CC6128}"/>
            </a:ext>
          </a:extLst>
        </xdr:cNvPr>
        <xdr:cNvSpPr/>
      </xdr:nvSpPr>
      <xdr:spPr>
        <a:xfrm>
          <a:off x="5745480" y="3200400"/>
          <a:ext cx="1318259" cy="502920"/>
        </a:xfrm>
        <a:prstGeom prst="snip1Rect">
          <a:avLst/>
        </a:prstGeom>
        <a:solidFill>
          <a:schemeClr val="accent1">
            <a:lumMod val="60000"/>
            <a:lumOff val="40000"/>
          </a:schemeClr>
        </a:solidFill>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pt-PT" sz="2400" b="1">
              <a:solidFill>
                <a:schemeClr val="accent2">
                  <a:lumMod val="75000"/>
                </a:schemeClr>
              </a:solidFill>
              <a:latin typeface="Times New Roman" panose="02020603050405020304" pitchFamily="18" charset="0"/>
              <a:cs typeface="Times New Roman" panose="02020603050405020304" pitchFamily="18" charset="0"/>
            </a:rPr>
            <a:t>Fotos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309254</xdr:colOff>
      <xdr:row>2</xdr:row>
      <xdr:rowOff>49772</xdr:rowOff>
    </xdr:from>
    <xdr:to>
      <xdr:col>3</xdr:col>
      <xdr:colOff>993331</xdr:colOff>
      <xdr:row>5</xdr:row>
      <xdr:rowOff>-1</xdr:rowOff>
    </xdr:to>
    <xdr:pic>
      <xdr:nvPicPr>
        <xdr:cNvPr id="2" name="Imagem 1">
          <a:extLst>
            <a:ext uri="{FF2B5EF4-FFF2-40B4-BE49-F238E27FC236}">
              <a16:creationId xmlns:a16="http://schemas.microsoft.com/office/drawing/2014/main" id="{F4219E41-DFF0-4B23-9D29-DB0FC5E3C6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72540" y="887972"/>
          <a:ext cx="1533162" cy="1104113"/>
        </a:xfrm>
        <a:prstGeom prst="roundRect">
          <a:avLst>
            <a:gd name="adj" fmla="val 8594"/>
          </a:avLst>
        </a:prstGeom>
        <a:noFill/>
        <a:ln>
          <a:noFill/>
        </a:ln>
        <a:effectLst/>
      </xdr:spPr>
    </xdr:pic>
    <xdr:clientData/>
  </xdr:twoCellAnchor>
  <xdr:twoCellAnchor editAs="oneCell">
    <xdr:from>
      <xdr:col>5</xdr:col>
      <xdr:colOff>1649555</xdr:colOff>
      <xdr:row>1</xdr:row>
      <xdr:rowOff>28302</xdr:rowOff>
    </xdr:from>
    <xdr:to>
      <xdr:col>8</xdr:col>
      <xdr:colOff>254659</xdr:colOff>
      <xdr:row>5</xdr:row>
      <xdr:rowOff>17416</xdr:rowOff>
    </xdr:to>
    <xdr:pic>
      <xdr:nvPicPr>
        <xdr:cNvPr id="3" name="Imagem 2">
          <a:extLst>
            <a:ext uri="{FF2B5EF4-FFF2-40B4-BE49-F238E27FC236}">
              <a16:creationId xmlns:a16="http://schemas.microsoft.com/office/drawing/2014/main" id="{31E12424-2FBE-4006-9E05-B3639A5F47C9}"/>
            </a:ext>
          </a:extLst>
        </xdr:cNvPr>
        <xdr:cNvPicPr>
          <a:picLocks noChangeAspect="1"/>
        </xdr:cNvPicPr>
      </xdr:nvPicPr>
      <xdr:blipFill>
        <a:blip xmlns:r="http://schemas.openxmlformats.org/officeDocument/2006/relationships" r:embed="rId2"/>
        <a:stretch>
          <a:fillRect/>
        </a:stretch>
      </xdr:blipFill>
      <xdr:spPr>
        <a:xfrm>
          <a:off x="9498155" y="681445"/>
          <a:ext cx="2665476" cy="1328057"/>
        </a:xfrm>
        <a:prstGeom prst="rect">
          <a:avLst/>
        </a:prstGeom>
      </xdr:spPr>
    </xdr:pic>
    <xdr:clientData/>
  </xdr:twoCellAnchor>
  <xdr:twoCellAnchor>
    <xdr:from>
      <xdr:col>0</xdr:col>
      <xdr:colOff>0</xdr:colOff>
      <xdr:row>0</xdr:row>
      <xdr:rowOff>0</xdr:rowOff>
    </xdr:from>
    <xdr:to>
      <xdr:col>3</xdr:col>
      <xdr:colOff>969817</xdr:colOff>
      <xdr:row>0</xdr:row>
      <xdr:rowOff>617220</xdr:rowOff>
    </xdr:to>
    <xdr:sp macro="" textlink="">
      <xdr:nvSpPr>
        <xdr:cNvPr id="4" name="Retângulo: Canto Simples Cortado 3">
          <a:hlinkClick xmlns:r="http://schemas.openxmlformats.org/officeDocument/2006/relationships" r:id="rId3"/>
          <a:extLst>
            <a:ext uri="{FF2B5EF4-FFF2-40B4-BE49-F238E27FC236}">
              <a16:creationId xmlns:a16="http://schemas.microsoft.com/office/drawing/2014/main" id="{D3A0DB27-E513-4CD2-95DD-64CD6DF146E4}"/>
            </a:ext>
          </a:extLst>
        </xdr:cNvPr>
        <xdr:cNvSpPr/>
      </xdr:nvSpPr>
      <xdr:spPr>
        <a:xfrm>
          <a:off x="0" y="0"/>
          <a:ext cx="1981199"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a:t>
          </a:r>
        </a:p>
        <a:p>
          <a:pPr algn="ctr"/>
          <a:r>
            <a:rPr lang="pt-PT" sz="1600" b="1">
              <a:latin typeface="Times New Roman" panose="02020603050405020304" pitchFamily="18" charset="0"/>
              <a:cs typeface="Times New Roman" panose="02020603050405020304" pitchFamily="18" charset="0"/>
            </a:rPr>
            <a:t>passagem</a:t>
          </a:r>
        </a:p>
      </xdr:txBody>
    </xdr:sp>
    <xdr:clientData/>
  </xdr:twoCellAnchor>
  <xdr:twoCellAnchor>
    <xdr:from>
      <xdr:col>10</xdr:col>
      <xdr:colOff>310369</xdr:colOff>
      <xdr:row>0</xdr:row>
      <xdr:rowOff>0</xdr:rowOff>
    </xdr:from>
    <xdr:to>
      <xdr:col>12</xdr:col>
      <xdr:colOff>388620</xdr:colOff>
      <xdr:row>0</xdr:row>
      <xdr:rowOff>609600</xdr:rowOff>
    </xdr:to>
    <xdr:sp macro="" textlink="">
      <xdr:nvSpPr>
        <xdr:cNvPr id="5" name="Retângulo: Canto Simples Cortado 4">
          <a:hlinkClick xmlns:r="http://schemas.openxmlformats.org/officeDocument/2006/relationships" r:id="rId4"/>
          <a:extLst>
            <a:ext uri="{FF2B5EF4-FFF2-40B4-BE49-F238E27FC236}">
              <a16:creationId xmlns:a16="http://schemas.microsoft.com/office/drawing/2014/main" id="{9ACE9BA0-B533-4DC3-97C1-C6F6AAB2C3EE}"/>
            </a:ext>
          </a:extLst>
        </xdr:cNvPr>
        <xdr:cNvSpPr/>
      </xdr:nvSpPr>
      <xdr:spPr>
        <a:xfrm>
          <a:off x="11549869" y="0"/>
          <a:ext cx="1327931"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4</xdr:col>
      <xdr:colOff>19050</xdr:colOff>
      <xdr:row>0</xdr:row>
      <xdr:rowOff>0</xdr:rowOff>
    </xdr:from>
    <xdr:to>
      <xdr:col>4</xdr:col>
      <xdr:colOff>1440475</xdr:colOff>
      <xdr:row>0</xdr:row>
      <xdr:rowOff>609600</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E846F31F-3081-43FC-99AE-02C05875B87A}"/>
            </a:ext>
          </a:extLst>
        </xdr:cNvPr>
        <xdr:cNvSpPr/>
      </xdr:nvSpPr>
      <xdr:spPr>
        <a:xfrm>
          <a:off x="3274868" y="0"/>
          <a:ext cx="1421425" cy="609600"/>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1467897</xdr:colOff>
      <xdr:row>0</xdr:row>
      <xdr:rowOff>0</xdr:rowOff>
    </xdr:from>
    <xdr:to>
      <xdr:col>4</xdr:col>
      <xdr:colOff>2741729</xdr:colOff>
      <xdr:row>0</xdr:row>
      <xdr:rowOff>605816</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81EE4FFA-B8B9-40A9-88EB-381B21758411}"/>
            </a:ext>
          </a:extLst>
        </xdr:cNvPr>
        <xdr:cNvSpPr/>
      </xdr:nvSpPr>
      <xdr:spPr>
        <a:xfrm>
          <a:off x="4723715" y="0"/>
          <a:ext cx="1273832"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991911</xdr:colOff>
      <xdr:row>0</xdr:row>
      <xdr:rowOff>0</xdr:rowOff>
    </xdr:from>
    <xdr:to>
      <xdr:col>4</xdr:col>
      <xdr:colOff>28234</xdr:colOff>
      <xdr:row>0</xdr:row>
      <xdr:rowOff>608684</xdr:rowOff>
    </xdr:to>
    <xdr:sp macro="" textlink="">
      <xdr:nvSpPr>
        <xdr:cNvPr id="9" name="Retângulo: Canto Simples Cortado 8">
          <a:hlinkClick xmlns:r="http://schemas.openxmlformats.org/officeDocument/2006/relationships" r:id="rId7"/>
          <a:extLst>
            <a:ext uri="{FF2B5EF4-FFF2-40B4-BE49-F238E27FC236}">
              <a16:creationId xmlns:a16="http://schemas.microsoft.com/office/drawing/2014/main" id="{EA90E003-82F0-43BF-8E90-DE76905D9E20}"/>
            </a:ext>
          </a:extLst>
        </xdr:cNvPr>
        <xdr:cNvSpPr/>
      </xdr:nvSpPr>
      <xdr:spPr>
        <a:xfrm>
          <a:off x="2003293" y="0"/>
          <a:ext cx="1280759"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2764397</xdr:colOff>
      <xdr:row>0</xdr:row>
      <xdr:rowOff>0</xdr:rowOff>
    </xdr:from>
    <xdr:to>
      <xdr:col>4</xdr:col>
      <xdr:colOff>4037198</xdr:colOff>
      <xdr:row>0</xdr:row>
      <xdr:rowOff>605373</xdr:rowOff>
    </xdr:to>
    <xdr:sp macro="" textlink="">
      <xdr:nvSpPr>
        <xdr:cNvPr id="10" name="Retângulo: Canto Simples Cortado 9">
          <a:hlinkClick xmlns:r="http://schemas.openxmlformats.org/officeDocument/2006/relationships" r:id="rId8"/>
          <a:extLst>
            <a:ext uri="{FF2B5EF4-FFF2-40B4-BE49-F238E27FC236}">
              <a16:creationId xmlns:a16="http://schemas.microsoft.com/office/drawing/2014/main" id="{0736B67F-547A-46CA-89D9-601FB75FD515}"/>
            </a:ext>
          </a:extLst>
        </xdr:cNvPr>
        <xdr:cNvSpPr/>
      </xdr:nvSpPr>
      <xdr:spPr>
        <a:xfrm>
          <a:off x="6020215" y="0"/>
          <a:ext cx="1272801"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4</xdr:col>
      <xdr:colOff>4100945</xdr:colOff>
      <xdr:row>0</xdr:row>
      <xdr:rowOff>0</xdr:rowOff>
    </xdr:from>
    <xdr:to>
      <xdr:col>6</xdr:col>
      <xdr:colOff>178517</xdr:colOff>
      <xdr:row>0</xdr:row>
      <xdr:rowOff>605373</xdr:rowOff>
    </xdr:to>
    <xdr:sp macro="" textlink="">
      <xdr:nvSpPr>
        <xdr:cNvPr id="11" name="Retângulo: Canto Simples Cortado 10">
          <a:hlinkClick xmlns:r="http://schemas.openxmlformats.org/officeDocument/2006/relationships" r:id="rId9"/>
          <a:extLst>
            <a:ext uri="{FF2B5EF4-FFF2-40B4-BE49-F238E27FC236}">
              <a16:creationId xmlns:a16="http://schemas.microsoft.com/office/drawing/2014/main" id="{CA6B2A57-B8DD-4A5C-BAF4-6DC0B8497903}"/>
            </a:ext>
          </a:extLst>
        </xdr:cNvPr>
        <xdr:cNvSpPr/>
      </xdr:nvSpPr>
      <xdr:spPr>
        <a:xfrm>
          <a:off x="7356763" y="0"/>
          <a:ext cx="2436809"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7</xdr:col>
      <xdr:colOff>386585</xdr:colOff>
      <xdr:row>0</xdr:row>
      <xdr:rowOff>0</xdr:rowOff>
    </xdr:from>
    <xdr:to>
      <xdr:col>10</xdr:col>
      <xdr:colOff>236220</xdr:colOff>
      <xdr:row>0</xdr:row>
      <xdr:rowOff>605816</xdr:rowOff>
    </xdr:to>
    <xdr:sp macro="" textlink="">
      <xdr:nvSpPr>
        <xdr:cNvPr id="12" name="Retângulo: Canto Simples Cortado 11">
          <a:hlinkClick xmlns:r="http://schemas.openxmlformats.org/officeDocument/2006/relationships" r:id="rId10"/>
          <a:extLst>
            <a:ext uri="{FF2B5EF4-FFF2-40B4-BE49-F238E27FC236}">
              <a16:creationId xmlns:a16="http://schemas.microsoft.com/office/drawing/2014/main" id="{A29990D5-689F-4A70-A7F8-C922D580D765}"/>
            </a:ext>
          </a:extLst>
        </xdr:cNvPr>
        <xdr:cNvSpPr/>
      </xdr:nvSpPr>
      <xdr:spPr>
        <a:xfrm>
          <a:off x="10140185" y="0"/>
          <a:ext cx="1335535"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6</xdr:col>
      <xdr:colOff>205740</xdr:colOff>
      <xdr:row>0</xdr:row>
      <xdr:rowOff>0</xdr:rowOff>
    </xdr:from>
    <xdr:to>
      <xdr:col>7</xdr:col>
      <xdr:colOff>373380</xdr:colOff>
      <xdr:row>0</xdr:row>
      <xdr:rowOff>598714</xdr:rowOff>
    </xdr:to>
    <xdr:sp macro="" textlink="">
      <xdr:nvSpPr>
        <xdr:cNvPr id="13" name="Retângulo: Canto Simples Cortado 12">
          <a:hlinkClick xmlns:r="http://schemas.openxmlformats.org/officeDocument/2006/relationships" r:id="rId11"/>
          <a:extLst>
            <a:ext uri="{FF2B5EF4-FFF2-40B4-BE49-F238E27FC236}">
              <a16:creationId xmlns:a16="http://schemas.microsoft.com/office/drawing/2014/main" id="{7F40F4D0-3E37-4402-A3CD-8924D1293415}"/>
            </a:ext>
          </a:extLst>
        </xdr:cNvPr>
        <xdr:cNvSpPr/>
      </xdr:nvSpPr>
      <xdr:spPr>
        <a:xfrm>
          <a:off x="8801100" y="0"/>
          <a:ext cx="132588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10</xdr:col>
      <xdr:colOff>313764</xdr:colOff>
      <xdr:row>0</xdr:row>
      <xdr:rowOff>645459</xdr:rowOff>
    </xdr:from>
    <xdr:to>
      <xdr:col>12</xdr:col>
      <xdr:colOff>421340</xdr:colOff>
      <xdr:row>5</xdr:row>
      <xdr:rowOff>53789</xdr:rowOff>
    </xdr:to>
    <xdr:sp macro="" textlink="">
      <xdr:nvSpPr>
        <xdr:cNvPr id="14" name="Retângulo: Canto Simples Cortado 13">
          <a:hlinkClick xmlns:r="http://schemas.openxmlformats.org/officeDocument/2006/relationships" r:id="rId12"/>
          <a:extLst>
            <a:ext uri="{FF2B5EF4-FFF2-40B4-BE49-F238E27FC236}">
              <a16:creationId xmlns:a16="http://schemas.microsoft.com/office/drawing/2014/main" id="{7B99F220-7D9D-424E-A53A-2A9D40DDF71D}"/>
            </a:ext>
          </a:extLst>
        </xdr:cNvPr>
        <xdr:cNvSpPr/>
      </xdr:nvSpPr>
      <xdr:spPr>
        <a:xfrm>
          <a:off x="11564470" y="645459"/>
          <a:ext cx="1362635" cy="1407459"/>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xdr:from>
      <xdr:col>16</xdr:col>
      <xdr:colOff>446313</xdr:colOff>
      <xdr:row>0</xdr:row>
      <xdr:rowOff>0</xdr:rowOff>
    </xdr:from>
    <xdr:to>
      <xdr:col>27</xdr:col>
      <xdr:colOff>206829</xdr:colOff>
      <xdr:row>45</xdr:row>
      <xdr:rowOff>22761</xdr:rowOff>
    </xdr:to>
    <xdr:sp macro="" textlink="">
      <xdr:nvSpPr>
        <xdr:cNvPr id="15" name="Explosão: 8 Pontos 14">
          <a:extLst>
            <a:ext uri="{FF2B5EF4-FFF2-40B4-BE49-F238E27FC236}">
              <a16:creationId xmlns:a16="http://schemas.microsoft.com/office/drawing/2014/main" id="{289D381F-5695-4EAD-AA1B-3FAC48337663}"/>
            </a:ext>
          </a:extLst>
        </xdr:cNvPr>
        <xdr:cNvSpPr/>
      </xdr:nvSpPr>
      <xdr:spPr>
        <a:xfrm>
          <a:off x="13530942" y="0"/>
          <a:ext cx="6585858" cy="10549247"/>
        </a:xfrm>
        <a:prstGeom prst="irregularSeal1">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PT" sz="2400">
              <a:solidFill>
                <a:schemeClr val="bg1"/>
              </a:solidFill>
            </a:rPr>
            <a:t>Esta folha serve para prepar e organizar a ordem de passagem. </a:t>
          </a:r>
        </a:p>
        <a:p>
          <a:pPr algn="ctr"/>
          <a:r>
            <a:rPr lang="pt-PT" sz="2400">
              <a:solidFill>
                <a:schemeClr val="bg1"/>
              </a:solidFill>
            </a:rPr>
            <a:t>Aqui, podem digitar, apagar,</a:t>
          </a:r>
          <a:r>
            <a:rPr lang="pt-PT" sz="2400" baseline="0">
              <a:solidFill>
                <a:schemeClr val="bg1"/>
              </a:solidFill>
            </a:rPr>
            <a:t> ordenar e colar dados das fichas de inscrição (DESDE QUE "COLEM" COMO VALORES).</a:t>
          </a:r>
          <a:r>
            <a:rPr lang="pt-PT" sz="1050" baseline="0">
              <a:solidFill>
                <a:schemeClr val="bg1"/>
              </a:solidFill>
            </a:rPr>
            <a:t> </a:t>
          </a:r>
          <a:endParaRPr lang="pt-PT" sz="2400">
            <a:solidFill>
              <a:schemeClr val="bg1"/>
            </a:solidFill>
          </a:endParaRPr>
        </a:p>
        <a:p>
          <a:pPr algn="l"/>
          <a:endParaRPr lang="pt-PT" sz="1100">
            <a:solidFill>
              <a:schemeClr val="bg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21771</xdr:colOff>
      <xdr:row>5</xdr:row>
      <xdr:rowOff>141513</xdr:rowOff>
    </xdr:from>
    <xdr:to>
      <xdr:col>5</xdr:col>
      <xdr:colOff>32657</xdr:colOff>
      <xdr:row>8</xdr:row>
      <xdr:rowOff>378822</xdr:rowOff>
    </xdr:to>
    <xdr:pic>
      <xdr:nvPicPr>
        <xdr:cNvPr id="4" name="Imagem 3">
          <a:extLst>
            <a:ext uri="{FF2B5EF4-FFF2-40B4-BE49-F238E27FC236}">
              <a16:creationId xmlns:a16="http://schemas.microsoft.com/office/drawing/2014/main" id="{DF03C1BF-7A87-4B7D-B874-CFB954EC04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9411" y="1673133"/>
          <a:ext cx="3340826" cy="1159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10886</xdr:colOff>
      <xdr:row>6</xdr:row>
      <xdr:rowOff>5024</xdr:rowOff>
    </xdr:from>
    <xdr:to>
      <xdr:col>32</xdr:col>
      <xdr:colOff>26832</xdr:colOff>
      <xdr:row>9</xdr:row>
      <xdr:rowOff>5861</xdr:rowOff>
    </xdr:to>
    <xdr:pic>
      <xdr:nvPicPr>
        <xdr:cNvPr id="5" name="Imagem 4">
          <a:extLst>
            <a:ext uri="{FF2B5EF4-FFF2-40B4-BE49-F238E27FC236}">
              <a16:creationId xmlns:a16="http://schemas.microsoft.com/office/drawing/2014/main" id="{9DB110CE-F7A8-46FC-8538-8BF14E36F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26586" y="1681424"/>
          <a:ext cx="3345886" cy="115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356114</xdr:colOff>
      <xdr:row>1</xdr:row>
      <xdr:rowOff>119816</xdr:rowOff>
    </xdr:from>
    <xdr:ext cx="1541610" cy="1110196"/>
    <xdr:pic>
      <xdr:nvPicPr>
        <xdr:cNvPr id="10" name="Imagem 9">
          <a:extLst>
            <a:ext uri="{FF2B5EF4-FFF2-40B4-BE49-F238E27FC236}">
              <a16:creationId xmlns:a16="http://schemas.microsoft.com/office/drawing/2014/main" id="{3137C005-66DC-4813-B9D0-EC11CDFCDE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27564" y="862766"/>
          <a:ext cx="1541610" cy="1110196"/>
        </a:xfrm>
        <a:prstGeom prst="roundRect">
          <a:avLst>
            <a:gd name="adj" fmla="val 8594"/>
          </a:avLst>
        </a:prstGeom>
        <a:noFill/>
        <a:ln>
          <a:noFill/>
        </a:ln>
        <a:effectLst/>
      </xdr:spPr>
    </xdr:pic>
    <xdr:clientData/>
  </xdr:oneCellAnchor>
  <xdr:oneCellAnchor>
    <xdr:from>
      <xdr:col>19</xdr:col>
      <xdr:colOff>283028</xdr:colOff>
      <xdr:row>1</xdr:row>
      <xdr:rowOff>0</xdr:rowOff>
    </xdr:from>
    <xdr:ext cx="2231571" cy="1119519"/>
    <xdr:pic>
      <xdr:nvPicPr>
        <xdr:cNvPr id="12" name="Imagem 11">
          <a:extLst>
            <a:ext uri="{FF2B5EF4-FFF2-40B4-BE49-F238E27FC236}">
              <a16:creationId xmlns:a16="http://schemas.microsoft.com/office/drawing/2014/main" id="{ACD80F37-4A02-4469-B980-15D906982D5A}"/>
            </a:ext>
          </a:extLst>
        </xdr:cNvPr>
        <xdr:cNvPicPr>
          <a:picLocks noChangeAspect="1"/>
        </xdr:cNvPicPr>
      </xdr:nvPicPr>
      <xdr:blipFill>
        <a:blip xmlns:r="http://schemas.openxmlformats.org/officeDocument/2006/relationships" r:embed="rId4"/>
        <a:stretch>
          <a:fillRect/>
        </a:stretch>
      </xdr:blipFill>
      <xdr:spPr>
        <a:xfrm>
          <a:off x="8904514" y="0"/>
          <a:ext cx="2231571" cy="1119519"/>
        </a:xfrm>
        <a:prstGeom prst="rect">
          <a:avLst/>
        </a:prstGeom>
      </xdr:spPr>
    </xdr:pic>
    <xdr:clientData/>
  </xdr:oneCellAnchor>
  <xdr:twoCellAnchor>
    <xdr:from>
      <xdr:col>1</xdr:col>
      <xdr:colOff>0</xdr:colOff>
      <xdr:row>0</xdr:row>
      <xdr:rowOff>0</xdr:rowOff>
    </xdr:from>
    <xdr:to>
      <xdr:col>3</xdr:col>
      <xdr:colOff>1908628</xdr:colOff>
      <xdr:row>0</xdr:row>
      <xdr:rowOff>685800</xdr:rowOff>
    </xdr:to>
    <xdr:sp macro="" textlink="">
      <xdr:nvSpPr>
        <xdr:cNvPr id="16" name="Retângulo: Canto Simples Cortado 13">
          <a:hlinkClick xmlns:r="http://schemas.openxmlformats.org/officeDocument/2006/relationships" r:id="rId5"/>
          <a:extLst>
            <a:ext uri="{FF2B5EF4-FFF2-40B4-BE49-F238E27FC236}">
              <a16:creationId xmlns:a16="http://schemas.microsoft.com/office/drawing/2014/main" id="{630DAF6C-64CD-44BB-836C-23D9CB9BB033}"/>
            </a:ext>
          </a:extLst>
        </xdr:cNvPr>
        <xdr:cNvSpPr/>
      </xdr:nvSpPr>
      <xdr:spPr>
        <a:xfrm>
          <a:off x="163286" y="0"/>
          <a:ext cx="2409371" cy="6858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oneCellAnchor>
    <xdr:from>
      <xdr:col>23</xdr:col>
      <xdr:colOff>361950</xdr:colOff>
      <xdr:row>1</xdr:row>
      <xdr:rowOff>119816</xdr:rowOff>
    </xdr:from>
    <xdr:ext cx="1541610" cy="1110196"/>
    <xdr:pic>
      <xdr:nvPicPr>
        <xdr:cNvPr id="17" name="Imagem 16">
          <a:extLst>
            <a:ext uri="{FF2B5EF4-FFF2-40B4-BE49-F238E27FC236}">
              <a16:creationId xmlns:a16="http://schemas.microsoft.com/office/drawing/2014/main" id="{A7C044A2-96F0-4D6E-8641-72762BCB4D5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1620500" y="862766"/>
          <a:ext cx="1541610" cy="1110196"/>
        </a:xfrm>
        <a:prstGeom prst="roundRect">
          <a:avLst>
            <a:gd name="adj" fmla="val 8594"/>
          </a:avLst>
        </a:prstGeom>
        <a:noFill/>
        <a:ln>
          <a:noFill/>
        </a:ln>
        <a:effectLst/>
      </xdr:spPr>
    </xdr:pic>
    <xdr:clientData/>
  </xdr:oneCellAnchor>
  <xdr:oneCellAnchor>
    <xdr:from>
      <xdr:col>46</xdr:col>
      <xdr:colOff>288864</xdr:colOff>
      <xdr:row>1</xdr:row>
      <xdr:rowOff>0</xdr:rowOff>
    </xdr:from>
    <xdr:ext cx="2231571" cy="1119519"/>
    <xdr:pic>
      <xdr:nvPicPr>
        <xdr:cNvPr id="18" name="Imagem 17">
          <a:extLst>
            <a:ext uri="{FF2B5EF4-FFF2-40B4-BE49-F238E27FC236}">
              <a16:creationId xmlns:a16="http://schemas.microsoft.com/office/drawing/2014/main" id="{671B7AE9-3AFD-4E33-ADA1-7D506ADDB5BD}"/>
            </a:ext>
          </a:extLst>
        </xdr:cNvPr>
        <xdr:cNvPicPr>
          <a:picLocks noChangeAspect="1"/>
        </xdr:cNvPicPr>
      </xdr:nvPicPr>
      <xdr:blipFill>
        <a:blip xmlns:r="http://schemas.openxmlformats.org/officeDocument/2006/relationships" r:embed="rId4"/>
        <a:stretch>
          <a:fillRect/>
        </a:stretch>
      </xdr:blipFill>
      <xdr:spPr>
        <a:xfrm>
          <a:off x="19929414" y="742950"/>
          <a:ext cx="2231571" cy="111951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10</xdr:col>
      <xdr:colOff>272269</xdr:colOff>
      <xdr:row>0</xdr:row>
      <xdr:rowOff>0</xdr:rowOff>
    </xdr:from>
    <xdr:to>
      <xdr:col>12</xdr:col>
      <xdr:colOff>350520</xdr:colOff>
      <xdr:row>0</xdr:row>
      <xdr:rowOff>609600</xdr:rowOff>
    </xdr:to>
    <xdr:sp macro="" textlink="">
      <xdr:nvSpPr>
        <xdr:cNvPr id="10" name="Retângulo: Canto Simples Cortado 9">
          <a:hlinkClick xmlns:r="http://schemas.openxmlformats.org/officeDocument/2006/relationships" r:id="rId1"/>
          <a:extLst>
            <a:ext uri="{FF2B5EF4-FFF2-40B4-BE49-F238E27FC236}">
              <a16:creationId xmlns:a16="http://schemas.microsoft.com/office/drawing/2014/main" id="{B2506A0B-A51B-4DB9-B60F-4092DA4ACDAA}"/>
            </a:ext>
          </a:extLst>
        </xdr:cNvPr>
        <xdr:cNvSpPr/>
      </xdr:nvSpPr>
      <xdr:spPr>
        <a:xfrm>
          <a:off x="11511769" y="0"/>
          <a:ext cx="1327931"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3</xdr:col>
      <xdr:colOff>800100</xdr:colOff>
      <xdr:row>0</xdr:row>
      <xdr:rowOff>609601</xdr:rowOff>
    </xdr:to>
    <xdr:sp macro="" textlink="">
      <xdr:nvSpPr>
        <xdr:cNvPr id="11" name="Retângulo: Canto Simples Cortado 10">
          <a:hlinkClick xmlns:r="http://schemas.openxmlformats.org/officeDocument/2006/relationships" r:id="rId2"/>
          <a:extLst>
            <a:ext uri="{FF2B5EF4-FFF2-40B4-BE49-F238E27FC236}">
              <a16:creationId xmlns:a16="http://schemas.microsoft.com/office/drawing/2014/main" id="{582A9F80-92F8-4F01-A4C2-B11A7F832313}"/>
            </a:ext>
          </a:extLst>
        </xdr:cNvPr>
        <xdr:cNvSpPr/>
      </xdr:nvSpPr>
      <xdr:spPr>
        <a:xfrm>
          <a:off x="0" y="1"/>
          <a:ext cx="1752600"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Ordenação</a:t>
          </a:r>
        </a:p>
        <a:p>
          <a:pPr algn="ctr"/>
          <a:r>
            <a:rPr lang="pt-PT" sz="800" b="1">
              <a:latin typeface="Times New Roman" panose="02020603050405020304" pitchFamily="18" charset="0"/>
              <a:cs typeface="Times New Roman" panose="02020603050405020304" pitchFamily="18" charset="0"/>
            </a:rPr>
            <a:t>(construção da ordem de passagem</a:t>
          </a:r>
          <a:r>
            <a:rPr lang="pt-PT" sz="900" b="1">
              <a:latin typeface="Times New Roman" panose="02020603050405020304" pitchFamily="18" charset="0"/>
              <a:cs typeface="Times New Roman" panose="02020603050405020304" pitchFamily="18" charset="0"/>
            </a:rPr>
            <a:t>)</a:t>
          </a:r>
        </a:p>
      </xdr:txBody>
    </xdr:sp>
    <xdr:clientData/>
  </xdr:twoCellAnchor>
  <xdr:twoCellAnchor>
    <xdr:from>
      <xdr:col>3</xdr:col>
      <xdr:colOff>1950720</xdr:colOff>
      <xdr:row>0</xdr:row>
      <xdr:rowOff>0</xdr:rowOff>
    </xdr:from>
    <xdr:to>
      <xdr:col>4</xdr:col>
      <xdr:colOff>579120</xdr:colOff>
      <xdr:row>0</xdr:row>
      <xdr:rowOff>608684</xdr:rowOff>
    </xdr:to>
    <xdr:sp macro="" textlink="">
      <xdr:nvSpPr>
        <xdr:cNvPr id="12" name="Retângulo: Canto Simples Cortado 11">
          <a:hlinkClick xmlns:r="http://schemas.openxmlformats.org/officeDocument/2006/relationships" r:id="rId3"/>
          <a:extLst>
            <a:ext uri="{FF2B5EF4-FFF2-40B4-BE49-F238E27FC236}">
              <a16:creationId xmlns:a16="http://schemas.microsoft.com/office/drawing/2014/main" id="{B52283AD-DD71-426A-9E42-24006B5510F0}"/>
            </a:ext>
          </a:extLst>
        </xdr:cNvPr>
        <xdr:cNvSpPr/>
      </xdr:nvSpPr>
      <xdr:spPr>
        <a:xfrm>
          <a:off x="2903220" y="0"/>
          <a:ext cx="1074420"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200" b="1">
              <a:latin typeface="Times New Roman" panose="02020603050405020304" pitchFamily="18" charset="0"/>
              <a:cs typeface="Times New Roman" panose="02020603050405020304" pitchFamily="18" charset="0"/>
            </a:rPr>
            <a:t>Ajuizamento </a:t>
          </a:r>
        </a:p>
        <a:p>
          <a:pPr algn="ctr"/>
          <a:r>
            <a:rPr lang="pt-PT" sz="12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586740</xdr:colOff>
      <xdr:row>0</xdr:row>
      <xdr:rowOff>0</xdr:rowOff>
    </xdr:from>
    <xdr:to>
      <xdr:col>4</xdr:col>
      <xdr:colOff>1658280</xdr:colOff>
      <xdr:row>0</xdr:row>
      <xdr:rowOff>605816</xdr:rowOff>
    </xdr:to>
    <xdr:sp macro="" textlink="">
      <xdr:nvSpPr>
        <xdr:cNvPr id="13" name="Retângulo: Canto Simples Cortado 12">
          <a:hlinkClick xmlns:r="http://schemas.openxmlformats.org/officeDocument/2006/relationships" r:id="rId4"/>
          <a:extLst>
            <a:ext uri="{FF2B5EF4-FFF2-40B4-BE49-F238E27FC236}">
              <a16:creationId xmlns:a16="http://schemas.microsoft.com/office/drawing/2014/main" id="{22B8F89F-5165-40C3-99D5-9A4A61339978}"/>
            </a:ext>
          </a:extLst>
        </xdr:cNvPr>
        <xdr:cNvSpPr/>
      </xdr:nvSpPr>
      <xdr:spPr>
        <a:xfrm>
          <a:off x="3985260" y="0"/>
          <a:ext cx="1071540"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200" b="1">
              <a:latin typeface="Times New Roman" panose="02020603050405020304" pitchFamily="18" charset="0"/>
              <a:cs typeface="Times New Roman" panose="02020603050405020304" pitchFamily="18" charset="0"/>
            </a:rPr>
            <a:t>Ajuizamento </a:t>
          </a:r>
        </a:p>
        <a:p>
          <a:pPr algn="ctr"/>
          <a:r>
            <a:rPr lang="pt-PT" sz="1200" b="1">
              <a:latin typeface="Times New Roman" panose="02020603050405020304" pitchFamily="18" charset="0"/>
              <a:cs typeface="Times New Roman" panose="02020603050405020304" pitchFamily="18" charset="0"/>
            </a:rPr>
            <a:t>Salto 3</a:t>
          </a:r>
        </a:p>
      </xdr:txBody>
    </xdr:sp>
    <xdr:clientData/>
  </xdr:twoCellAnchor>
  <xdr:twoCellAnchor>
    <xdr:from>
      <xdr:col>3</xdr:col>
      <xdr:colOff>838200</xdr:colOff>
      <xdr:row>0</xdr:row>
      <xdr:rowOff>0</xdr:rowOff>
    </xdr:from>
    <xdr:to>
      <xdr:col>3</xdr:col>
      <xdr:colOff>1943100</xdr:colOff>
      <xdr:row>0</xdr:row>
      <xdr:rowOff>608684</xdr:rowOff>
    </xdr:to>
    <xdr:sp macro="" textlink="">
      <xdr:nvSpPr>
        <xdr:cNvPr id="14" name="Retângulo: Canto Simples Cortado 13">
          <a:hlinkClick xmlns:r="http://schemas.openxmlformats.org/officeDocument/2006/relationships" r:id="rId5"/>
          <a:extLst>
            <a:ext uri="{FF2B5EF4-FFF2-40B4-BE49-F238E27FC236}">
              <a16:creationId xmlns:a16="http://schemas.microsoft.com/office/drawing/2014/main" id="{BE41D5D2-012B-4518-849D-0B002642D067}"/>
            </a:ext>
          </a:extLst>
        </xdr:cNvPr>
        <xdr:cNvSpPr/>
      </xdr:nvSpPr>
      <xdr:spPr>
        <a:xfrm>
          <a:off x="1790700" y="0"/>
          <a:ext cx="1104900" cy="608684"/>
        </a:xfrm>
        <a:prstGeom prst="snip1Rect">
          <a:avLst/>
        </a:prstGeom>
        <a:solidFill>
          <a:schemeClr val="accent3">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200" b="1">
              <a:latin typeface="Times New Roman" panose="02020603050405020304" pitchFamily="18" charset="0"/>
              <a:cs typeface="Times New Roman" panose="02020603050405020304" pitchFamily="18" charset="0"/>
            </a:rPr>
            <a:t>Ajuizamento </a:t>
          </a:r>
        </a:p>
        <a:p>
          <a:pPr algn="ctr"/>
          <a:r>
            <a:rPr lang="pt-PT" sz="1200" b="1">
              <a:latin typeface="Times New Roman" panose="02020603050405020304" pitchFamily="18" charset="0"/>
              <a:cs typeface="Times New Roman" panose="02020603050405020304" pitchFamily="18" charset="0"/>
            </a:rPr>
            <a:t>Salto 1</a:t>
          </a:r>
        </a:p>
      </xdr:txBody>
    </xdr:sp>
    <xdr:clientData/>
  </xdr:twoCellAnchor>
  <xdr:twoCellAnchor>
    <xdr:from>
      <xdr:col>4</xdr:col>
      <xdr:colOff>1684020</xdr:colOff>
      <xdr:row>0</xdr:row>
      <xdr:rowOff>0</xdr:rowOff>
    </xdr:from>
    <xdr:to>
      <xdr:col>4</xdr:col>
      <xdr:colOff>2859562</xdr:colOff>
      <xdr:row>0</xdr:row>
      <xdr:rowOff>605373</xdr:rowOff>
    </xdr:to>
    <xdr:sp macro="" textlink="">
      <xdr:nvSpPr>
        <xdr:cNvPr id="15" name="Retângulo: Canto Simples Cortado 14">
          <a:hlinkClick xmlns:r="http://schemas.openxmlformats.org/officeDocument/2006/relationships" r:id="rId6"/>
          <a:extLst>
            <a:ext uri="{FF2B5EF4-FFF2-40B4-BE49-F238E27FC236}">
              <a16:creationId xmlns:a16="http://schemas.microsoft.com/office/drawing/2014/main" id="{035FEF72-A5F8-4F39-899A-12EFDC6EC15B}"/>
            </a:ext>
          </a:extLst>
        </xdr:cNvPr>
        <xdr:cNvSpPr/>
      </xdr:nvSpPr>
      <xdr:spPr>
        <a:xfrm>
          <a:off x="5082540" y="0"/>
          <a:ext cx="1175542"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200" b="1">
              <a:latin typeface="Times New Roman" panose="02020603050405020304" pitchFamily="18" charset="0"/>
              <a:cs typeface="Times New Roman" panose="02020603050405020304" pitchFamily="18" charset="0"/>
            </a:rPr>
            <a:t>Ajuizamento </a:t>
          </a:r>
        </a:p>
        <a:p>
          <a:pPr algn="ctr"/>
          <a:r>
            <a:rPr lang="pt-PT" sz="1200" b="1">
              <a:latin typeface="Times New Roman" panose="02020603050405020304" pitchFamily="18" charset="0"/>
              <a:cs typeface="Times New Roman" panose="02020603050405020304" pitchFamily="18" charset="0"/>
            </a:rPr>
            <a:t>Tapete</a:t>
          </a:r>
        </a:p>
      </xdr:txBody>
    </xdr:sp>
    <xdr:clientData/>
  </xdr:twoCellAnchor>
  <xdr:twoCellAnchor>
    <xdr:from>
      <xdr:col>4</xdr:col>
      <xdr:colOff>2889201</xdr:colOff>
      <xdr:row>0</xdr:row>
      <xdr:rowOff>0</xdr:rowOff>
    </xdr:from>
    <xdr:to>
      <xdr:col>6</xdr:col>
      <xdr:colOff>178518</xdr:colOff>
      <xdr:row>0</xdr:row>
      <xdr:rowOff>605373</xdr:rowOff>
    </xdr:to>
    <xdr:sp macro="" textlink="">
      <xdr:nvSpPr>
        <xdr:cNvPr id="16" name="Retângulo: Canto Simples Cortado 15">
          <a:hlinkClick xmlns:r="http://schemas.openxmlformats.org/officeDocument/2006/relationships" r:id="rId7"/>
          <a:extLst>
            <a:ext uri="{FF2B5EF4-FFF2-40B4-BE49-F238E27FC236}">
              <a16:creationId xmlns:a16="http://schemas.microsoft.com/office/drawing/2014/main" id="{1AD1A25E-F7CC-4DC4-BA5F-5195B3A8F192}"/>
            </a:ext>
          </a:extLst>
        </xdr:cNvPr>
        <xdr:cNvSpPr/>
      </xdr:nvSpPr>
      <xdr:spPr>
        <a:xfrm>
          <a:off x="7270701" y="0"/>
          <a:ext cx="1503177"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7</xdr:col>
      <xdr:colOff>386585</xdr:colOff>
      <xdr:row>0</xdr:row>
      <xdr:rowOff>0</xdr:rowOff>
    </xdr:from>
    <xdr:to>
      <xdr:col>10</xdr:col>
      <xdr:colOff>236220</xdr:colOff>
      <xdr:row>0</xdr:row>
      <xdr:rowOff>605816</xdr:rowOff>
    </xdr:to>
    <xdr:sp macro="" textlink="">
      <xdr:nvSpPr>
        <xdr:cNvPr id="17" name="Retângulo: Canto Simples Cortado 16">
          <a:hlinkClick xmlns:r="http://schemas.openxmlformats.org/officeDocument/2006/relationships" r:id="rId8"/>
          <a:extLst>
            <a:ext uri="{FF2B5EF4-FFF2-40B4-BE49-F238E27FC236}">
              <a16:creationId xmlns:a16="http://schemas.microsoft.com/office/drawing/2014/main" id="{8FD178FC-4EDB-403B-BADE-4334B4DE0447}"/>
            </a:ext>
          </a:extLst>
        </xdr:cNvPr>
        <xdr:cNvSpPr/>
      </xdr:nvSpPr>
      <xdr:spPr>
        <a:xfrm>
          <a:off x="10140185" y="0"/>
          <a:ext cx="1335535"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6</xdr:col>
      <xdr:colOff>205740</xdr:colOff>
      <xdr:row>0</xdr:row>
      <xdr:rowOff>0</xdr:rowOff>
    </xdr:from>
    <xdr:to>
      <xdr:col>7</xdr:col>
      <xdr:colOff>373380</xdr:colOff>
      <xdr:row>0</xdr:row>
      <xdr:rowOff>598714</xdr:rowOff>
    </xdr:to>
    <xdr:sp macro="" textlink="">
      <xdr:nvSpPr>
        <xdr:cNvPr id="45" name="Retângulo: Canto Simples Cortado 44">
          <a:hlinkClick xmlns:r="http://schemas.openxmlformats.org/officeDocument/2006/relationships" r:id="rId9"/>
          <a:extLst>
            <a:ext uri="{FF2B5EF4-FFF2-40B4-BE49-F238E27FC236}">
              <a16:creationId xmlns:a16="http://schemas.microsoft.com/office/drawing/2014/main" id="{0ACD376A-82D3-4CD5-9005-B27BC76F094F}"/>
            </a:ext>
          </a:extLst>
        </xdr:cNvPr>
        <xdr:cNvSpPr/>
      </xdr:nvSpPr>
      <xdr:spPr>
        <a:xfrm>
          <a:off x="8801100" y="0"/>
          <a:ext cx="1325880"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100" b="1">
              <a:latin typeface="Times New Roman" panose="02020603050405020304" pitchFamily="18" charset="0"/>
              <a:cs typeface="Times New Roman" panose="02020603050405020304" pitchFamily="18" charset="0"/>
            </a:rPr>
            <a:t>Classificações</a:t>
          </a:r>
        </a:p>
        <a:p>
          <a:pPr algn="ctr"/>
          <a:r>
            <a:rPr lang="pt-PT" sz="1100" b="1">
              <a:latin typeface="Times New Roman" panose="02020603050405020304" pitchFamily="18" charset="0"/>
              <a:cs typeface="Times New Roman" panose="02020603050405020304" pitchFamily="18" charset="0"/>
            </a:rPr>
            <a:t>Tapete</a:t>
          </a:r>
        </a:p>
      </xdr:txBody>
    </xdr:sp>
    <xdr:clientData/>
  </xdr:twoCellAnchor>
  <xdr:twoCellAnchor>
    <xdr:from>
      <xdr:col>10</xdr:col>
      <xdr:colOff>266700</xdr:colOff>
      <xdr:row>1</xdr:row>
      <xdr:rowOff>0</xdr:rowOff>
    </xdr:from>
    <xdr:to>
      <xdr:col>12</xdr:col>
      <xdr:colOff>379655</xdr:colOff>
      <xdr:row>5</xdr:row>
      <xdr:rowOff>66339</xdr:rowOff>
    </xdr:to>
    <xdr:sp macro="" textlink="">
      <xdr:nvSpPr>
        <xdr:cNvPr id="18" name="Retângulo: Canto Simples Cortado 17">
          <a:hlinkClick xmlns:r="http://schemas.openxmlformats.org/officeDocument/2006/relationships" r:id="rId10"/>
          <a:extLst>
            <a:ext uri="{FF2B5EF4-FFF2-40B4-BE49-F238E27FC236}">
              <a16:creationId xmlns:a16="http://schemas.microsoft.com/office/drawing/2014/main" id="{9000F49E-3E3D-4FA8-B278-2AAC288DF5A3}"/>
            </a:ext>
          </a:extLst>
        </xdr:cNvPr>
        <xdr:cNvSpPr/>
      </xdr:nvSpPr>
      <xdr:spPr>
        <a:xfrm>
          <a:off x="11506200" y="655320"/>
          <a:ext cx="1362635" cy="1407459"/>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2</xdr:col>
      <xdr:colOff>277091</xdr:colOff>
      <xdr:row>1</xdr:row>
      <xdr:rowOff>143785</xdr:rowOff>
    </xdr:from>
    <xdr:to>
      <xdr:col>3</xdr:col>
      <xdr:colOff>1034286</xdr:colOff>
      <xdr:row>4</xdr:row>
      <xdr:rowOff>412667</xdr:rowOff>
    </xdr:to>
    <xdr:pic>
      <xdr:nvPicPr>
        <xdr:cNvPr id="19" name="Imagem 18">
          <a:extLst>
            <a:ext uri="{FF2B5EF4-FFF2-40B4-BE49-F238E27FC236}">
              <a16:creationId xmlns:a16="http://schemas.microsoft.com/office/drawing/2014/main" id="{DF1C5419-7AF9-4956-AE52-0B5564E66D7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443346" y="794949"/>
          <a:ext cx="1546904" cy="1114009"/>
        </a:xfrm>
        <a:prstGeom prst="roundRect">
          <a:avLst>
            <a:gd name="adj" fmla="val 8594"/>
          </a:avLst>
        </a:prstGeom>
        <a:noFill/>
        <a:ln>
          <a:noFill/>
        </a:ln>
        <a:effectLst/>
      </xdr:spPr>
    </xdr:pic>
    <xdr:clientData/>
  </xdr:twoCellAnchor>
  <xdr:twoCellAnchor editAs="oneCell">
    <xdr:from>
      <xdr:col>5</xdr:col>
      <xdr:colOff>1324787</xdr:colOff>
      <xdr:row>1</xdr:row>
      <xdr:rowOff>152301</xdr:rowOff>
    </xdr:from>
    <xdr:to>
      <xdr:col>8</xdr:col>
      <xdr:colOff>673362</xdr:colOff>
      <xdr:row>4</xdr:row>
      <xdr:rowOff>457200</xdr:rowOff>
    </xdr:to>
    <xdr:pic>
      <xdr:nvPicPr>
        <xdr:cNvPr id="20" name="Imagem 19">
          <a:extLst>
            <a:ext uri="{FF2B5EF4-FFF2-40B4-BE49-F238E27FC236}">
              <a16:creationId xmlns:a16="http://schemas.microsoft.com/office/drawing/2014/main" id="{9B99C49F-753F-49AD-8313-320438BA7284}"/>
            </a:ext>
          </a:extLst>
        </xdr:cNvPr>
        <xdr:cNvPicPr>
          <a:picLocks noChangeAspect="1"/>
        </xdr:cNvPicPr>
      </xdr:nvPicPr>
      <xdr:blipFill>
        <a:blip xmlns:r="http://schemas.openxmlformats.org/officeDocument/2006/relationships" r:embed="rId12"/>
        <a:stretch>
          <a:fillRect/>
        </a:stretch>
      </xdr:blipFill>
      <xdr:spPr>
        <a:xfrm>
          <a:off x="8114207" y="807621"/>
          <a:ext cx="2305135" cy="1143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531629</xdr:colOff>
      <xdr:row>1</xdr:row>
      <xdr:rowOff>42693</xdr:rowOff>
    </xdr:from>
    <xdr:to>
      <xdr:col>2</xdr:col>
      <xdr:colOff>794656</xdr:colOff>
      <xdr:row>8</xdr:row>
      <xdr:rowOff>10792</xdr:rowOff>
    </xdr:to>
    <xdr:pic>
      <xdr:nvPicPr>
        <xdr:cNvPr id="3" name="Imagem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75915" y="695836"/>
          <a:ext cx="2298655" cy="1655385"/>
        </a:xfrm>
        <a:prstGeom prst="roundRect">
          <a:avLst>
            <a:gd name="adj" fmla="val 8594"/>
          </a:avLst>
        </a:prstGeom>
        <a:noFill/>
        <a:ln>
          <a:noFill/>
        </a:ln>
        <a:effectLst/>
      </xdr:spPr>
    </xdr:pic>
    <xdr:clientData/>
  </xdr:twoCellAnchor>
  <xdr:twoCellAnchor>
    <xdr:from>
      <xdr:col>1</xdr:col>
      <xdr:colOff>1730189</xdr:colOff>
      <xdr:row>0</xdr:row>
      <xdr:rowOff>0</xdr:rowOff>
    </xdr:from>
    <xdr:to>
      <xdr:col>3</xdr:col>
      <xdr:colOff>42334</xdr:colOff>
      <xdr:row>0</xdr:row>
      <xdr:rowOff>617220</xdr:rowOff>
    </xdr:to>
    <xdr:sp macro="" textlink="">
      <xdr:nvSpPr>
        <xdr:cNvPr id="4" name="Retângulo: Canto Simples Cortado 3">
          <a:hlinkClick xmlns:r="http://schemas.openxmlformats.org/officeDocument/2006/relationships" r:id="rId2"/>
          <a:extLst>
            <a:ext uri="{FF2B5EF4-FFF2-40B4-BE49-F238E27FC236}">
              <a16:creationId xmlns:a16="http://schemas.microsoft.com/office/drawing/2014/main" id="{5B8A9FE4-D229-40CB-B6E1-19B2E230EE0D}"/>
            </a:ext>
          </a:extLst>
        </xdr:cNvPr>
        <xdr:cNvSpPr/>
      </xdr:nvSpPr>
      <xdr:spPr>
        <a:xfrm>
          <a:off x="2268071" y="0"/>
          <a:ext cx="2229722" cy="617220"/>
        </a:xfrm>
        <a:prstGeom prst="snip1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ctr"/>
        <a:lstStyle/>
        <a:p>
          <a:pPr algn="ctr"/>
          <a:r>
            <a:rPr lang="pt-PT" sz="1600" b="1">
              <a:latin typeface="Times New Roman" panose="02020603050405020304" pitchFamily="18" charset="0"/>
              <a:cs typeface="Times New Roman" panose="02020603050405020304" pitchFamily="18" charset="0"/>
            </a:rPr>
            <a:t>Ordem de passagem</a:t>
          </a:r>
        </a:p>
      </xdr:txBody>
    </xdr:sp>
    <xdr:clientData/>
  </xdr:twoCellAnchor>
  <xdr:twoCellAnchor>
    <xdr:from>
      <xdr:col>16</xdr:col>
      <xdr:colOff>203200</xdr:colOff>
      <xdr:row>0</xdr:row>
      <xdr:rowOff>11546</xdr:rowOff>
    </xdr:from>
    <xdr:to>
      <xdr:col>17</xdr:col>
      <xdr:colOff>770467</xdr:colOff>
      <xdr:row>0</xdr:row>
      <xdr:rowOff>621146</xdr:rowOff>
    </xdr:to>
    <xdr:sp macro="" textlink="">
      <xdr:nvSpPr>
        <xdr:cNvPr id="5" name="Retângulo: Canto Simples Cortado 4">
          <a:hlinkClick xmlns:r="http://schemas.openxmlformats.org/officeDocument/2006/relationships" r:id="rId3"/>
          <a:extLst>
            <a:ext uri="{FF2B5EF4-FFF2-40B4-BE49-F238E27FC236}">
              <a16:creationId xmlns:a16="http://schemas.microsoft.com/office/drawing/2014/main" id="{B6B7EA35-EBB1-49E2-960D-1A54853867C0}"/>
            </a:ext>
          </a:extLst>
        </xdr:cNvPr>
        <xdr:cNvSpPr/>
      </xdr:nvSpPr>
      <xdr:spPr>
        <a:xfrm>
          <a:off x="12783127" y="11546"/>
          <a:ext cx="1564795" cy="609600"/>
        </a:xfrm>
        <a:prstGeom prst="snip1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Instruções</a:t>
          </a:r>
        </a:p>
      </xdr:txBody>
    </xdr:sp>
    <xdr:clientData/>
  </xdr:twoCellAnchor>
  <xdr:twoCellAnchor>
    <xdr:from>
      <xdr:col>0</xdr:col>
      <xdr:colOff>0</xdr:colOff>
      <xdr:row>0</xdr:row>
      <xdr:rowOff>1</xdr:rowOff>
    </xdr:from>
    <xdr:to>
      <xdr:col>1</xdr:col>
      <xdr:colOff>1691452</xdr:colOff>
      <xdr:row>0</xdr:row>
      <xdr:rowOff>609601</xdr:rowOff>
    </xdr:to>
    <xdr:sp macro="" textlink="">
      <xdr:nvSpPr>
        <xdr:cNvPr id="6" name="Retângulo: Canto Simples Cortado 5">
          <a:hlinkClick xmlns:r="http://schemas.openxmlformats.org/officeDocument/2006/relationships" r:id="rId4"/>
          <a:extLst>
            <a:ext uri="{FF2B5EF4-FFF2-40B4-BE49-F238E27FC236}">
              <a16:creationId xmlns:a16="http://schemas.microsoft.com/office/drawing/2014/main" id="{9AD5D226-604D-42F2-90CE-C0ED9B479C60}"/>
            </a:ext>
          </a:extLst>
        </xdr:cNvPr>
        <xdr:cNvSpPr/>
      </xdr:nvSpPr>
      <xdr:spPr>
        <a:xfrm>
          <a:off x="0" y="1"/>
          <a:ext cx="2232472" cy="609600"/>
        </a:xfrm>
        <a:prstGeom prst="snip1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pt-PT" sz="1800" b="1">
              <a:latin typeface="Times New Roman" panose="02020603050405020304" pitchFamily="18" charset="0"/>
              <a:cs typeface="Times New Roman" panose="02020603050405020304" pitchFamily="18" charset="0"/>
            </a:rPr>
            <a:t>Ordenação</a:t>
          </a:r>
        </a:p>
        <a:p>
          <a:pPr algn="ctr"/>
          <a:r>
            <a:rPr lang="pt-PT" sz="900" b="1">
              <a:latin typeface="Times New Roman" panose="02020603050405020304" pitchFamily="18" charset="0"/>
              <a:cs typeface="Times New Roman" panose="02020603050405020304" pitchFamily="18" charset="0"/>
            </a:rPr>
            <a:t>(construção da ordem de passagem</a:t>
          </a:r>
          <a:r>
            <a:rPr lang="pt-PT" sz="1000" b="1">
              <a:latin typeface="Times New Roman" panose="02020603050405020304" pitchFamily="18" charset="0"/>
              <a:cs typeface="Times New Roman" panose="02020603050405020304" pitchFamily="18" charset="0"/>
            </a:rPr>
            <a:t>)</a:t>
          </a:r>
        </a:p>
      </xdr:txBody>
    </xdr:sp>
    <xdr:clientData/>
  </xdr:twoCellAnchor>
  <xdr:twoCellAnchor>
    <xdr:from>
      <xdr:col>3</xdr:col>
      <xdr:colOff>82055</xdr:colOff>
      <xdr:row>0</xdr:row>
      <xdr:rowOff>8467</xdr:rowOff>
    </xdr:from>
    <xdr:to>
      <xdr:col>4</xdr:col>
      <xdr:colOff>376517</xdr:colOff>
      <xdr:row>0</xdr:row>
      <xdr:rowOff>617151</xdr:rowOff>
    </xdr:to>
    <xdr:sp macro="" textlink="">
      <xdr:nvSpPr>
        <xdr:cNvPr id="7" name="Retângulo: Canto Simples Cortado 6">
          <a:hlinkClick xmlns:r="http://schemas.openxmlformats.org/officeDocument/2006/relationships" r:id="rId5"/>
          <a:extLst>
            <a:ext uri="{FF2B5EF4-FFF2-40B4-BE49-F238E27FC236}">
              <a16:creationId xmlns:a16="http://schemas.microsoft.com/office/drawing/2014/main" id="{795B84BB-28EA-4E26-B64D-FE044DD9D388}"/>
            </a:ext>
          </a:extLst>
        </xdr:cNvPr>
        <xdr:cNvSpPr/>
      </xdr:nvSpPr>
      <xdr:spPr>
        <a:xfrm>
          <a:off x="4187890" y="8467"/>
          <a:ext cx="1352298" cy="608684"/>
        </a:xfrm>
        <a:prstGeom prst="snip1Rect">
          <a:avLst/>
        </a:prstGeom>
        <a:solidFill>
          <a:schemeClr val="accent3">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2</a:t>
          </a:r>
        </a:p>
      </xdr:txBody>
    </xdr:sp>
    <xdr:clientData/>
  </xdr:twoCellAnchor>
  <xdr:twoCellAnchor>
    <xdr:from>
      <xdr:col>4</xdr:col>
      <xdr:colOff>403412</xdr:colOff>
      <xdr:row>0</xdr:row>
      <xdr:rowOff>22322</xdr:rowOff>
    </xdr:from>
    <xdr:to>
      <xdr:col>6</xdr:col>
      <xdr:colOff>321734</xdr:colOff>
      <xdr:row>0</xdr:row>
      <xdr:rowOff>628138</xdr:rowOff>
    </xdr:to>
    <xdr:sp macro="" textlink="">
      <xdr:nvSpPr>
        <xdr:cNvPr id="8" name="Retângulo: Canto Simples Cortado 7">
          <a:hlinkClick xmlns:r="http://schemas.openxmlformats.org/officeDocument/2006/relationships" r:id="rId6"/>
          <a:extLst>
            <a:ext uri="{FF2B5EF4-FFF2-40B4-BE49-F238E27FC236}">
              <a16:creationId xmlns:a16="http://schemas.microsoft.com/office/drawing/2014/main" id="{9A35554A-DAB3-4292-92FB-EB7FA43C97D3}"/>
            </a:ext>
          </a:extLst>
        </xdr:cNvPr>
        <xdr:cNvSpPr/>
      </xdr:nvSpPr>
      <xdr:spPr>
        <a:xfrm>
          <a:off x="5557303" y="22322"/>
          <a:ext cx="1303776" cy="605816"/>
        </a:xfrm>
        <a:prstGeom prst="snip1Rect">
          <a:avLst/>
        </a:prstGeom>
        <a:solidFill>
          <a:schemeClr val="accent3">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Salto 3</a:t>
          </a:r>
        </a:p>
      </xdr:txBody>
    </xdr:sp>
    <xdr:clientData/>
  </xdr:twoCellAnchor>
  <xdr:twoCellAnchor>
    <xdr:from>
      <xdr:col>6</xdr:col>
      <xdr:colOff>358579</xdr:colOff>
      <xdr:row>0</xdr:row>
      <xdr:rowOff>17432</xdr:rowOff>
    </xdr:from>
    <xdr:to>
      <xdr:col>8</xdr:col>
      <xdr:colOff>803555</xdr:colOff>
      <xdr:row>0</xdr:row>
      <xdr:rowOff>622805</xdr:rowOff>
    </xdr:to>
    <xdr:sp macro="" textlink="">
      <xdr:nvSpPr>
        <xdr:cNvPr id="10" name="Retângulo: Canto Simples Cortado 9">
          <a:hlinkClick xmlns:r="http://schemas.openxmlformats.org/officeDocument/2006/relationships" r:id="rId7"/>
          <a:extLst>
            <a:ext uri="{FF2B5EF4-FFF2-40B4-BE49-F238E27FC236}">
              <a16:creationId xmlns:a16="http://schemas.microsoft.com/office/drawing/2014/main" id="{D206B1D6-A635-4B77-9EBE-D9E57FEA166E}"/>
            </a:ext>
          </a:extLst>
        </xdr:cNvPr>
        <xdr:cNvSpPr/>
      </xdr:nvSpPr>
      <xdr:spPr>
        <a:xfrm>
          <a:off x="7244288" y="17432"/>
          <a:ext cx="1331667" cy="605373"/>
        </a:xfrm>
        <a:prstGeom prst="snip1Rect">
          <a:avLst/>
        </a:prstGeom>
        <a:solidFill>
          <a:schemeClr val="accent2">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Ajuizamento </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8</xdr:col>
      <xdr:colOff>851647</xdr:colOff>
      <xdr:row>0</xdr:row>
      <xdr:rowOff>17432</xdr:rowOff>
    </xdr:from>
    <xdr:to>
      <xdr:col>12</xdr:col>
      <xdr:colOff>51517</xdr:colOff>
      <xdr:row>0</xdr:row>
      <xdr:rowOff>622805</xdr:rowOff>
    </xdr:to>
    <xdr:sp macro="" textlink="">
      <xdr:nvSpPr>
        <xdr:cNvPr id="11" name="Retângulo: Canto Simples Cortado 10">
          <a:hlinkClick xmlns:r="http://schemas.openxmlformats.org/officeDocument/2006/relationships" r:id="rId8"/>
          <a:extLst>
            <a:ext uri="{FF2B5EF4-FFF2-40B4-BE49-F238E27FC236}">
              <a16:creationId xmlns:a16="http://schemas.microsoft.com/office/drawing/2014/main" id="{458B664F-867B-4E8B-B98A-BA0607F43C06}"/>
            </a:ext>
          </a:extLst>
        </xdr:cNvPr>
        <xdr:cNvSpPr/>
      </xdr:nvSpPr>
      <xdr:spPr>
        <a:xfrm>
          <a:off x="8130988" y="17432"/>
          <a:ext cx="1781705" cy="605373"/>
        </a:xfrm>
        <a:prstGeom prst="snip1Rect">
          <a:avLst/>
        </a:prstGeom>
        <a:solidFill>
          <a:schemeClr val="accent1">
            <a:lumMod val="20000"/>
            <a:lumOff val="8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Mini-trampolim</a:t>
          </a:r>
        </a:p>
      </xdr:txBody>
    </xdr:sp>
    <xdr:clientData/>
  </xdr:twoCellAnchor>
  <xdr:twoCellAnchor>
    <xdr:from>
      <xdr:col>14</xdr:col>
      <xdr:colOff>107186</xdr:colOff>
      <xdr:row>0</xdr:row>
      <xdr:rowOff>11546</xdr:rowOff>
    </xdr:from>
    <xdr:to>
      <xdr:col>16</xdr:col>
      <xdr:colOff>160867</xdr:colOff>
      <xdr:row>0</xdr:row>
      <xdr:rowOff>617362</xdr:rowOff>
    </xdr:to>
    <xdr:sp macro="" textlink="">
      <xdr:nvSpPr>
        <xdr:cNvPr id="12" name="Retângulo: Canto Simples Cortado 11">
          <a:hlinkClick xmlns:r="http://schemas.openxmlformats.org/officeDocument/2006/relationships" r:id="rId9"/>
          <a:extLst>
            <a:ext uri="{FF2B5EF4-FFF2-40B4-BE49-F238E27FC236}">
              <a16:creationId xmlns:a16="http://schemas.microsoft.com/office/drawing/2014/main" id="{5E682652-B537-4AFB-9DC0-E3E2CB97AE38}"/>
            </a:ext>
          </a:extLst>
        </xdr:cNvPr>
        <xdr:cNvSpPr/>
      </xdr:nvSpPr>
      <xdr:spPr>
        <a:xfrm>
          <a:off x="11398641" y="11546"/>
          <a:ext cx="1342153" cy="605816"/>
        </a:xfrm>
        <a:prstGeom prst="snip1Rect">
          <a:avLst/>
        </a:prstGeom>
        <a:solidFill>
          <a:schemeClr val="accent1">
            <a:lumMod val="60000"/>
            <a:lumOff val="4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PCT</a:t>
          </a:r>
        </a:p>
      </xdr:txBody>
    </xdr:sp>
    <xdr:clientData/>
  </xdr:twoCellAnchor>
  <xdr:twoCellAnchor>
    <xdr:from>
      <xdr:col>12</xdr:col>
      <xdr:colOff>84671</xdr:colOff>
      <xdr:row>0</xdr:row>
      <xdr:rowOff>25401</xdr:rowOff>
    </xdr:from>
    <xdr:to>
      <xdr:col>14</xdr:col>
      <xdr:colOff>84668</xdr:colOff>
      <xdr:row>0</xdr:row>
      <xdr:rowOff>624115</xdr:rowOff>
    </xdr:to>
    <xdr:sp macro="" textlink="">
      <xdr:nvSpPr>
        <xdr:cNvPr id="13" name="Retângulo: Canto Simples Cortado 12">
          <a:hlinkClick xmlns:r="http://schemas.openxmlformats.org/officeDocument/2006/relationships" r:id="rId10"/>
          <a:extLst>
            <a:ext uri="{FF2B5EF4-FFF2-40B4-BE49-F238E27FC236}">
              <a16:creationId xmlns:a16="http://schemas.microsoft.com/office/drawing/2014/main" id="{AAE2B85E-3941-4B18-81DA-57578AFFBDE3}"/>
            </a:ext>
          </a:extLst>
        </xdr:cNvPr>
        <xdr:cNvSpPr/>
      </xdr:nvSpPr>
      <xdr:spPr>
        <a:xfrm>
          <a:off x="9663011" y="25401"/>
          <a:ext cx="1257297" cy="598714"/>
        </a:xfrm>
        <a:prstGeom prst="snip1Rect">
          <a:avLst/>
        </a:prstGeom>
        <a:solidFill>
          <a:schemeClr val="accent1">
            <a:lumMod val="40000"/>
            <a:lumOff val="60000"/>
          </a:schemeClr>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PT" sz="1400" b="1">
              <a:latin typeface="Times New Roman" panose="02020603050405020304" pitchFamily="18" charset="0"/>
              <a:cs typeface="Times New Roman" panose="02020603050405020304" pitchFamily="18" charset="0"/>
            </a:rPr>
            <a:t>Classificações</a:t>
          </a:r>
        </a:p>
        <a:p>
          <a:pPr algn="ctr"/>
          <a:r>
            <a:rPr lang="pt-PT" sz="1400" b="1">
              <a:latin typeface="Times New Roman" panose="02020603050405020304" pitchFamily="18" charset="0"/>
              <a:cs typeface="Times New Roman" panose="02020603050405020304" pitchFamily="18" charset="0"/>
            </a:rPr>
            <a:t>Tapete</a:t>
          </a:r>
        </a:p>
      </xdr:txBody>
    </xdr:sp>
    <xdr:clientData/>
  </xdr:twoCellAnchor>
  <xdr:twoCellAnchor>
    <xdr:from>
      <xdr:col>17</xdr:col>
      <xdr:colOff>795867</xdr:colOff>
      <xdr:row>0</xdr:row>
      <xdr:rowOff>8467</xdr:rowOff>
    </xdr:from>
    <xdr:to>
      <xdr:col>30</xdr:col>
      <xdr:colOff>135466</xdr:colOff>
      <xdr:row>0</xdr:row>
      <xdr:rowOff>643467</xdr:rowOff>
    </xdr:to>
    <xdr:sp macro="" textlink="">
      <xdr:nvSpPr>
        <xdr:cNvPr id="14" name="Retângulo: Canto Simples Cortado 13">
          <a:hlinkClick xmlns:r="http://schemas.openxmlformats.org/officeDocument/2006/relationships" r:id="rId11"/>
          <a:extLst>
            <a:ext uri="{FF2B5EF4-FFF2-40B4-BE49-F238E27FC236}">
              <a16:creationId xmlns:a16="http://schemas.microsoft.com/office/drawing/2014/main" id="{C639557D-466D-4B54-A262-EFE0A6AD1DCA}"/>
            </a:ext>
          </a:extLst>
        </xdr:cNvPr>
        <xdr:cNvSpPr/>
      </xdr:nvSpPr>
      <xdr:spPr>
        <a:xfrm>
          <a:off x="14257867" y="8467"/>
          <a:ext cx="2362199" cy="635000"/>
        </a:xfrm>
        <a:prstGeom prst="snip1Rect">
          <a:avLst/>
        </a:prstGeom>
        <a:solidFill>
          <a:schemeClr val="tx2">
            <a:lumMod val="50000"/>
          </a:schemeClr>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lang="pt-PT" sz="2800" b="1">
              <a:solidFill>
                <a:schemeClr val="bg1"/>
              </a:solidFill>
              <a:latin typeface="Times New Roman" panose="02020603050405020304" pitchFamily="18" charset="0"/>
              <a:cs typeface="Times New Roman" panose="02020603050405020304" pitchFamily="18" charset="0"/>
            </a:rPr>
            <a:t>Menu</a:t>
          </a:r>
        </a:p>
      </xdr:txBody>
    </xdr:sp>
    <xdr:clientData/>
  </xdr:twoCellAnchor>
  <xdr:twoCellAnchor editAs="oneCell">
    <xdr:from>
      <xdr:col>17</xdr:col>
      <xdr:colOff>277906</xdr:colOff>
      <xdr:row>0</xdr:row>
      <xdr:rowOff>618565</xdr:rowOff>
    </xdr:from>
    <xdr:to>
      <xdr:col>29</xdr:col>
      <xdr:colOff>527714</xdr:colOff>
      <xdr:row>6</xdr:row>
      <xdr:rowOff>136737</xdr:rowOff>
    </xdr:to>
    <xdr:pic>
      <xdr:nvPicPr>
        <xdr:cNvPr id="2" name="Imagem 1">
          <a:extLst>
            <a:ext uri="{FF2B5EF4-FFF2-40B4-BE49-F238E27FC236}">
              <a16:creationId xmlns:a16="http://schemas.microsoft.com/office/drawing/2014/main" id="{33290194-06A2-49EB-B28F-B1523D8517AF}"/>
            </a:ext>
          </a:extLst>
        </xdr:cNvPr>
        <xdr:cNvPicPr>
          <a:picLocks noChangeAspect="1"/>
        </xdr:cNvPicPr>
      </xdr:nvPicPr>
      <xdr:blipFill>
        <a:blip xmlns:r="http://schemas.openxmlformats.org/officeDocument/2006/relationships" r:embed="rId12"/>
        <a:stretch>
          <a:fillRect/>
        </a:stretch>
      </xdr:blipFill>
      <xdr:spPr>
        <a:xfrm>
          <a:off x="13716000" y="618565"/>
          <a:ext cx="2670279" cy="13290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spo_d3vlamf/OneDrive/DG/Regional/Programas%20de%20pontua&#231;&#227;o/art&#237;stica/2%20-%20Artistica/ficheir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trampolins%20-%20canelas%20-%20emanu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tos"/>
      <sheetName val="Pontuação facultativo"/>
      <sheetName val="Pontuação solo e salto"/>
      <sheetName val="Instruções"/>
      <sheetName val="menú"/>
      <sheetName val="Ordenação"/>
      <sheetName val="ordem de passagem"/>
      <sheetName val="Juiz 1"/>
      <sheetName val="Juiz 2"/>
      <sheetName val="Juiz 3"/>
      <sheetName val="Juiz 4"/>
      <sheetName val="Juiz 5"/>
      <sheetName val="facultativo"/>
      <sheetName val="saltos"/>
      <sheetName val="solo"/>
      <sheetName val="Classificação geral"/>
      <sheetName val="Classificações"/>
      <sheetName val="apuramento"/>
      <sheetName val="Classificação 2 encontros"/>
      <sheetName val="Classificação Final por escalõe"/>
      <sheetName val="classificação juízes"/>
    </sheetNames>
    <sheetDataSet>
      <sheetData sheetId="0"/>
      <sheetData sheetId="1" refreshError="1"/>
      <sheetData sheetId="2">
        <row r="1">
          <cell r="F1">
            <v>2</v>
          </cell>
        </row>
      </sheetData>
      <sheetData sheetId="3" refreshError="1"/>
      <sheetData sheetId="4"/>
      <sheetData sheetId="5" refreshError="1"/>
      <sheetData sheetId="6">
        <row r="1">
          <cell r="K1" t="str">
            <v>fem</v>
          </cell>
          <cell r="M1" t="str">
            <v>Trave</v>
          </cell>
        </row>
        <row r="2">
          <cell r="M2" t="str">
            <v>Paralelas</v>
          </cell>
        </row>
        <row r="3">
          <cell r="M3" t="str">
            <v>Barra fixa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inscrição - trampolins"/>
      <sheetName val="Instruções"/>
      <sheetName val="Folha3"/>
    </sheetNames>
    <sheetDataSet>
      <sheetData sheetId="0">
        <row r="14">
          <cell r="I14" t="str">
            <v>sexo</v>
          </cell>
          <cell r="J14" t="str">
            <v>Nìvel</v>
          </cell>
        </row>
        <row r="16">
          <cell r="I16" t="str">
            <v>mas</v>
          </cell>
          <cell r="J16">
            <v>1</v>
          </cell>
        </row>
        <row r="17">
          <cell r="I17" t="str">
            <v>fem</v>
          </cell>
          <cell r="J17">
            <v>2</v>
          </cell>
        </row>
        <row r="18">
          <cell r="I18" t="str">
            <v>misto</v>
          </cell>
          <cell r="J18">
            <v>3</v>
          </cell>
        </row>
      </sheetData>
      <sheetData sheetId="1"/>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drawing" Target="../drawings/drawing10.xml"/><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drawing" Target="../drawings/drawing11.x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drawing" Target="../drawings/drawing12.xml"/><Relationship Id="rId5" Type="http://schemas.openxmlformats.org/officeDocument/2006/relationships/printerSettings" Target="../printerSettings/printerSettings43.bin"/><Relationship Id="rId4" Type="http://schemas.openxmlformats.org/officeDocument/2006/relationships/printerSettings" Target="../printerSettings/printerSettings4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 Id="rId6" Type="http://schemas.openxmlformats.org/officeDocument/2006/relationships/drawing" Target="../drawings/drawing13.xml"/><Relationship Id="rId5" Type="http://schemas.openxmlformats.org/officeDocument/2006/relationships/printerSettings" Target="../printerSettings/printerSettings48.bin"/><Relationship Id="rId4" Type="http://schemas.openxmlformats.org/officeDocument/2006/relationships/printerSettings" Target="../printerSettings/printerSettings4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drawing" Target="../drawings/drawing14.xml"/><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drawing" Target="../drawings/drawing15.xml"/><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5" Type="http://schemas.openxmlformats.org/officeDocument/2006/relationships/printerSettings" Target="../printerSettings/printerSettings63.bin"/><Relationship Id="rId4" Type="http://schemas.openxmlformats.org/officeDocument/2006/relationships/printerSettings" Target="../printerSettings/printerSettings62.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drawing" Target="../drawings/drawing16.xm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2.bin"/><Relationship Id="rId7" Type="http://schemas.openxmlformats.org/officeDocument/2006/relationships/drawing" Target="../drawings/drawing17.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drawing" Target="../drawings/drawing18.x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5" Type="http://schemas.openxmlformats.org/officeDocument/2006/relationships/printerSettings" Target="../printerSettings/printerSettings80.bin"/><Relationship Id="rId4" Type="http://schemas.openxmlformats.org/officeDocument/2006/relationships/printerSettings" Target="../printerSettings/printerSettings7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drawing" Target="../drawings/drawing19.x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printerSettings" Target="../printerSettings/printerSettings87.bin"/><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20.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95.bin"/><Relationship Id="rId7" Type="http://schemas.openxmlformats.org/officeDocument/2006/relationships/drawing" Target="../drawings/drawing21.xml"/><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01.bin"/><Relationship Id="rId7" Type="http://schemas.openxmlformats.org/officeDocument/2006/relationships/drawing" Target="../drawings/drawing22.xml"/><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drawing" Target="../drawings/drawing23.xm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drawing" Target="../drawings/drawing24.x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4" Type="http://schemas.openxmlformats.org/officeDocument/2006/relationships/printerSettings" Target="../printerSettings/printerSettings11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19.bin"/><Relationship Id="rId7" Type="http://schemas.openxmlformats.org/officeDocument/2006/relationships/drawing" Target="../drawings/drawing25.xml"/><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6" Type="http://schemas.openxmlformats.org/officeDocument/2006/relationships/printerSettings" Target="../printerSettings/printerSettings122.bin"/><Relationship Id="rId5" Type="http://schemas.openxmlformats.org/officeDocument/2006/relationships/printerSettings" Target="../printerSettings/printerSettings121.bin"/><Relationship Id="rId4" Type="http://schemas.openxmlformats.org/officeDocument/2006/relationships/printerSettings" Target="../printerSettings/printerSettings12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25.bin"/><Relationship Id="rId7" Type="http://schemas.openxmlformats.org/officeDocument/2006/relationships/drawing" Target="../drawings/drawing26.xml"/><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printerSettings" Target="../printerSettings/printerSettings128.bin"/><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drawing" Target="../drawings/drawing4.xml"/><Relationship Id="rId5" Type="http://schemas.openxmlformats.org/officeDocument/2006/relationships/printerSettings" Target="../printerSettings/printerSettings7.bin"/><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5.x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drawing" Target="../drawings/drawing6.xml"/><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drawing" Target="../drawings/drawing8.xml"/><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drawing" Target="../drawings/drawing9.x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A6649-6638-415E-88F0-207E17A7C8D8}">
  <dimension ref="A1:H209"/>
  <sheetViews>
    <sheetView zoomScale="70" zoomScaleNormal="70" workbookViewId="0">
      <pane ySplit="1" topLeftCell="A2" activePane="bottomLeft" state="frozen"/>
      <selection pane="bottomLeft" activeCell="F1" sqref="F1:F1048576"/>
    </sheetView>
  </sheetViews>
  <sheetFormatPr defaultRowHeight="14.4" x14ac:dyDescent="0.3"/>
  <cols>
    <col min="1" max="1" width="19.88671875" style="601" customWidth="1"/>
    <col min="2" max="5" width="8.88671875" style="597"/>
    <col min="6" max="6" width="53.33203125" style="597" customWidth="1"/>
    <col min="7" max="7" width="21.5546875" style="602" hidden="1" customWidth="1"/>
    <col min="8" max="8" width="21.77734375" style="597" customWidth="1"/>
    <col min="9" max="16384" width="8.88671875" style="597"/>
  </cols>
  <sheetData>
    <row r="1" spans="1:8" ht="98.4" customHeight="1" x14ac:dyDescent="0.3">
      <c r="A1" s="599">
        <f>IF('ordem de passagem'!C10="","",'ordem de passagem'!C10)</f>
        <v>1</v>
      </c>
      <c r="B1" s="600" t="str">
        <f>IF('ordem de passagem'!D10="","",'ordem de passagem'!D10)</f>
        <v/>
      </c>
      <c r="C1" s="600" t="str">
        <f>IF('ordem de passagem'!E10="","",'ordem de passagem'!E10)</f>
        <v/>
      </c>
      <c r="D1" s="600" t="str">
        <f>IF('ordem de passagem'!F10="","",'ordem de passagem'!F10)</f>
        <v/>
      </c>
      <c r="F1" s="604" t="str">
        <f>"Colocar a foto do aluno número de ordem "&amp;A1&amp;"  na célula A"&amp;G1&amp;" como no exemplo"</f>
        <v>Colocar a foto do aluno número de ordem 1  na célula A1 como no exemplo</v>
      </c>
      <c r="G1" s="602">
        <v>1</v>
      </c>
      <c r="H1" s="603"/>
    </row>
    <row r="2" spans="1:8" ht="98.4" customHeight="1" x14ac:dyDescent="0.3">
      <c r="A2" s="599">
        <f>IF('ordem de passagem'!C11="","",'ordem de passagem'!C11)</f>
        <v>2</v>
      </c>
      <c r="B2" s="600" t="str">
        <f>IF('ordem de passagem'!D11="","",'ordem de passagem'!D11)</f>
        <v/>
      </c>
      <c r="C2" s="600" t="str">
        <f>IF('ordem de passagem'!E11="","",'ordem de passagem'!E11)</f>
        <v/>
      </c>
      <c r="D2" s="600" t="str">
        <f>IF('ordem de passagem'!F11="","",'ordem de passagem'!F11)</f>
        <v/>
      </c>
      <c r="F2" s="604" t="str">
        <f t="shared" ref="F2:F65" si="0">"Colocar a foto do aluno número de ordem "&amp;A2&amp;"  na célula A"&amp;G2&amp;" como no exemplo"</f>
        <v>Colocar a foto do aluno número de ordem 2  na célula A2 como no exemplo</v>
      </c>
      <c r="G2" s="602">
        <v>2</v>
      </c>
    </row>
    <row r="3" spans="1:8" ht="98.4" customHeight="1" x14ac:dyDescent="0.3">
      <c r="A3" s="599">
        <f>IF('ordem de passagem'!C12="","",'ordem de passagem'!C12)</f>
        <v>3</v>
      </c>
      <c r="B3" s="600" t="str">
        <f>IF('ordem de passagem'!D12="","",'ordem de passagem'!D12)</f>
        <v/>
      </c>
      <c r="C3" s="600" t="str">
        <f>IF('ordem de passagem'!E12="","",'ordem de passagem'!E12)</f>
        <v/>
      </c>
      <c r="D3" s="600" t="str">
        <f>IF('ordem de passagem'!F12="","",'ordem de passagem'!F12)</f>
        <v/>
      </c>
      <c r="F3" s="604" t="str">
        <f t="shared" si="0"/>
        <v>Colocar a foto do aluno número de ordem 3  na célula A3 como no exemplo</v>
      </c>
      <c r="G3" s="602">
        <v>3</v>
      </c>
    </row>
    <row r="4" spans="1:8" ht="98.4" customHeight="1" x14ac:dyDescent="0.3">
      <c r="A4" s="599">
        <f>IF('ordem de passagem'!C13="","",'ordem de passagem'!C13)</f>
        <v>4</v>
      </c>
      <c r="B4" s="600" t="str">
        <f>IF('ordem de passagem'!D13="","",'ordem de passagem'!D13)</f>
        <v/>
      </c>
      <c r="C4" s="600" t="str">
        <f>IF('ordem de passagem'!E13="","",'ordem de passagem'!E13)</f>
        <v/>
      </c>
      <c r="D4" s="600" t="str">
        <f>IF('ordem de passagem'!F13="","",'ordem de passagem'!F13)</f>
        <v/>
      </c>
      <c r="F4" s="604" t="str">
        <f t="shared" si="0"/>
        <v>Colocar a foto do aluno número de ordem 4  na célula A4 como no exemplo</v>
      </c>
      <c r="G4" s="602">
        <v>4</v>
      </c>
    </row>
    <row r="5" spans="1:8" ht="98.4" customHeight="1" x14ac:dyDescent="0.3">
      <c r="A5" s="599">
        <f>IF('ordem de passagem'!C14="","",'ordem de passagem'!C14)</f>
        <v>5</v>
      </c>
      <c r="B5" s="600" t="str">
        <f>IF('ordem de passagem'!D14="","",'ordem de passagem'!D14)</f>
        <v/>
      </c>
      <c r="C5" s="600" t="str">
        <f>IF('ordem de passagem'!E14="","",'ordem de passagem'!E14)</f>
        <v/>
      </c>
      <c r="D5" s="600" t="str">
        <f>IF('ordem de passagem'!F14="","",'ordem de passagem'!F14)</f>
        <v/>
      </c>
      <c r="F5" s="604" t="str">
        <f t="shared" si="0"/>
        <v>Colocar a foto do aluno número de ordem 5  na célula A5 como no exemplo</v>
      </c>
      <c r="G5" s="602">
        <v>5</v>
      </c>
    </row>
    <row r="6" spans="1:8" ht="98.4" customHeight="1" x14ac:dyDescent="0.3">
      <c r="A6" s="599">
        <f>IF('ordem de passagem'!C15="","",'ordem de passagem'!C15)</f>
        <v>6</v>
      </c>
      <c r="B6" s="600" t="str">
        <f>IF('ordem de passagem'!D15="","",'ordem de passagem'!D15)</f>
        <v/>
      </c>
      <c r="C6" s="600" t="str">
        <f>IF('ordem de passagem'!E15="","",'ordem de passagem'!E15)</f>
        <v/>
      </c>
      <c r="D6" s="600" t="str">
        <f>IF('ordem de passagem'!F15="","",'ordem de passagem'!F15)</f>
        <v/>
      </c>
      <c r="F6" s="604" t="str">
        <f t="shared" si="0"/>
        <v>Colocar a foto do aluno número de ordem 6  na célula A6 como no exemplo</v>
      </c>
      <c r="G6" s="602">
        <v>6</v>
      </c>
    </row>
    <row r="7" spans="1:8" ht="98.4" customHeight="1" x14ac:dyDescent="0.3">
      <c r="A7" s="599">
        <f>IF('ordem de passagem'!C16="","",'ordem de passagem'!C16)</f>
        <v>7</v>
      </c>
      <c r="B7" s="600" t="str">
        <f>IF('ordem de passagem'!D16="","",'ordem de passagem'!D16)</f>
        <v/>
      </c>
      <c r="C7" s="600" t="str">
        <f>IF('ordem de passagem'!E16="","",'ordem de passagem'!E16)</f>
        <v/>
      </c>
      <c r="D7" s="600" t="str">
        <f>IF('ordem de passagem'!F16="","",'ordem de passagem'!F16)</f>
        <v/>
      </c>
      <c r="F7" s="604" t="str">
        <f t="shared" si="0"/>
        <v>Colocar a foto do aluno número de ordem 7  na célula A7 como no exemplo</v>
      </c>
      <c r="G7" s="602">
        <v>7</v>
      </c>
    </row>
    <row r="8" spans="1:8" ht="98.4" customHeight="1" x14ac:dyDescent="0.3">
      <c r="A8" s="599">
        <f>IF('ordem de passagem'!C17="","",'ordem de passagem'!C17)</f>
        <v>8</v>
      </c>
      <c r="B8" s="600" t="str">
        <f>IF('ordem de passagem'!D17="","",'ordem de passagem'!D17)</f>
        <v/>
      </c>
      <c r="C8" s="600" t="str">
        <f>IF('ordem de passagem'!E17="","",'ordem de passagem'!E17)</f>
        <v/>
      </c>
      <c r="D8" s="600" t="str">
        <f>IF('ordem de passagem'!F17="","",'ordem de passagem'!F17)</f>
        <v/>
      </c>
      <c r="F8" s="604" t="str">
        <f t="shared" si="0"/>
        <v>Colocar a foto do aluno número de ordem 8  na célula A8 como no exemplo</v>
      </c>
      <c r="G8" s="602">
        <v>8</v>
      </c>
    </row>
    <row r="9" spans="1:8" ht="98.4" customHeight="1" x14ac:dyDescent="0.3">
      <c r="A9" s="599">
        <f>IF('ordem de passagem'!C18="","",'ordem de passagem'!C18)</f>
        <v>9</v>
      </c>
      <c r="B9" s="600" t="str">
        <f>IF('ordem de passagem'!D18="","",'ordem de passagem'!D18)</f>
        <v/>
      </c>
      <c r="C9" s="600" t="str">
        <f>IF('ordem de passagem'!E18="","",'ordem de passagem'!E18)</f>
        <v/>
      </c>
      <c r="D9" s="600" t="str">
        <f>IF('ordem de passagem'!F18="","",'ordem de passagem'!F18)</f>
        <v/>
      </c>
      <c r="F9" s="604" t="str">
        <f t="shared" si="0"/>
        <v>Colocar a foto do aluno número de ordem 9  na célula A9 como no exemplo</v>
      </c>
      <c r="G9" s="602">
        <v>9</v>
      </c>
    </row>
    <row r="10" spans="1:8" ht="98.4" customHeight="1" x14ac:dyDescent="0.3">
      <c r="A10" s="599">
        <f>IF('ordem de passagem'!C19="","",'ordem de passagem'!C19)</f>
        <v>10</v>
      </c>
      <c r="B10" s="600" t="str">
        <f>IF('ordem de passagem'!D19="","",'ordem de passagem'!D19)</f>
        <v/>
      </c>
      <c r="C10" s="600" t="str">
        <f>IF('ordem de passagem'!E19="","",'ordem de passagem'!E19)</f>
        <v/>
      </c>
      <c r="D10" s="600" t="str">
        <f>IF('ordem de passagem'!F19="","",'ordem de passagem'!F19)</f>
        <v/>
      </c>
      <c r="F10" s="604" t="str">
        <f t="shared" si="0"/>
        <v>Colocar a foto do aluno número de ordem 10  na célula A10 como no exemplo</v>
      </c>
      <c r="G10" s="602">
        <v>10</v>
      </c>
    </row>
    <row r="11" spans="1:8" ht="98.4" customHeight="1" x14ac:dyDescent="0.3">
      <c r="A11" s="599">
        <f>IF('ordem de passagem'!C20="","",'ordem de passagem'!C20)</f>
        <v>11</v>
      </c>
      <c r="B11" s="600" t="str">
        <f>IF('ordem de passagem'!D20="","",'ordem de passagem'!D20)</f>
        <v/>
      </c>
      <c r="C11" s="600" t="str">
        <f>IF('ordem de passagem'!E20="","",'ordem de passagem'!E20)</f>
        <v/>
      </c>
      <c r="D11" s="600" t="str">
        <f>IF('ordem de passagem'!F20="","",'ordem de passagem'!F20)</f>
        <v/>
      </c>
      <c r="F11" s="604" t="str">
        <f t="shared" si="0"/>
        <v>Colocar a foto do aluno número de ordem 11  na célula A11 como no exemplo</v>
      </c>
      <c r="G11" s="602">
        <v>11</v>
      </c>
    </row>
    <row r="12" spans="1:8" ht="98.4" customHeight="1" x14ac:dyDescent="0.3">
      <c r="A12" s="599">
        <f>IF('ordem de passagem'!C21="","",'ordem de passagem'!C21)</f>
        <v>12</v>
      </c>
      <c r="B12" s="600" t="str">
        <f>IF('ordem de passagem'!D21="","",'ordem de passagem'!D21)</f>
        <v/>
      </c>
      <c r="C12" s="600" t="str">
        <f>IF('ordem de passagem'!E21="","",'ordem de passagem'!E21)</f>
        <v/>
      </c>
      <c r="D12" s="600" t="str">
        <f>IF('ordem de passagem'!F21="","",'ordem de passagem'!F21)</f>
        <v/>
      </c>
      <c r="F12" s="604" t="str">
        <f t="shared" si="0"/>
        <v>Colocar a foto do aluno número de ordem 12  na célula A12 como no exemplo</v>
      </c>
      <c r="G12" s="602">
        <v>12</v>
      </c>
    </row>
    <row r="13" spans="1:8" ht="98.4" customHeight="1" x14ac:dyDescent="0.3">
      <c r="A13" s="599">
        <f>IF('ordem de passagem'!C22="","",'ordem de passagem'!C22)</f>
        <v>13</v>
      </c>
      <c r="B13" s="600" t="str">
        <f>IF('ordem de passagem'!D22="","",'ordem de passagem'!D22)</f>
        <v/>
      </c>
      <c r="C13" s="600" t="str">
        <f>IF('ordem de passagem'!E22="","",'ordem de passagem'!E22)</f>
        <v/>
      </c>
      <c r="D13" s="600" t="str">
        <f>IF('ordem de passagem'!F22="","",'ordem de passagem'!F22)</f>
        <v/>
      </c>
      <c r="F13" s="604" t="str">
        <f t="shared" si="0"/>
        <v>Colocar a foto do aluno número de ordem 13  na célula A13 como no exemplo</v>
      </c>
      <c r="G13" s="602">
        <v>13</v>
      </c>
    </row>
    <row r="14" spans="1:8" ht="98.4" customHeight="1" x14ac:dyDescent="0.3">
      <c r="A14" s="599">
        <f>IF('ordem de passagem'!C23="","",'ordem de passagem'!C23)</f>
        <v>14</v>
      </c>
      <c r="B14" s="600" t="str">
        <f>IF('ordem de passagem'!D23="","",'ordem de passagem'!D23)</f>
        <v/>
      </c>
      <c r="C14" s="600" t="str">
        <f>IF('ordem de passagem'!E23="","",'ordem de passagem'!E23)</f>
        <v/>
      </c>
      <c r="D14" s="600" t="str">
        <f>IF('ordem de passagem'!F23="","",'ordem de passagem'!F23)</f>
        <v/>
      </c>
      <c r="F14" s="604" t="str">
        <f t="shared" si="0"/>
        <v>Colocar a foto do aluno número de ordem 14  na célula A14 como no exemplo</v>
      </c>
      <c r="G14" s="602">
        <v>14</v>
      </c>
    </row>
    <row r="15" spans="1:8" ht="98.4" customHeight="1" x14ac:dyDescent="0.3">
      <c r="A15" s="599">
        <f>IF('ordem de passagem'!C24="","",'ordem de passagem'!C24)</f>
        <v>15</v>
      </c>
      <c r="B15" s="600" t="str">
        <f>IF('ordem de passagem'!D24="","",'ordem de passagem'!D24)</f>
        <v/>
      </c>
      <c r="C15" s="600" t="str">
        <f>IF('ordem de passagem'!E24="","",'ordem de passagem'!E24)</f>
        <v/>
      </c>
      <c r="D15" s="600" t="str">
        <f>IF('ordem de passagem'!F24="","",'ordem de passagem'!F24)</f>
        <v/>
      </c>
      <c r="F15" s="604" t="str">
        <f t="shared" si="0"/>
        <v>Colocar a foto do aluno número de ordem 15  na célula A15 como no exemplo</v>
      </c>
      <c r="G15" s="602">
        <v>15</v>
      </c>
    </row>
    <row r="16" spans="1:8" ht="98.4" customHeight="1" x14ac:dyDescent="0.3">
      <c r="A16" s="599">
        <f>IF('ordem de passagem'!C25="","",'ordem de passagem'!C25)</f>
        <v>16</v>
      </c>
      <c r="B16" s="600" t="str">
        <f>IF('ordem de passagem'!D25="","",'ordem de passagem'!D25)</f>
        <v/>
      </c>
      <c r="C16" s="600" t="str">
        <f>IF('ordem de passagem'!E25="","",'ordem de passagem'!E25)</f>
        <v/>
      </c>
      <c r="D16" s="600" t="str">
        <f>IF('ordem de passagem'!F25="","",'ordem de passagem'!F25)</f>
        <v/>
      </c>
      <c r="F16" s="604" t="str">
        <f t="shared" si="0"/>
        <v>Colocar a foto do aluno número de ordem 16  na célula A16 como no exemplo</v>
      </c>
      <c r="G16" s="602">
        <v>16</v>
      </c>
    </row>
    <row r="17" spans="1:7" ht="98.4" customHeight="1" x14ac:dyDescent="0.3">
      <c r="A17" s="599">
        <f>IF('ordem de passagem'!C26="","",'ordem de passagem'!C26)</f>
        <v>17</v>
      </c>
      <c r="B17" s="600" t="str">
        <f>IF('ordem de passagem'!D26="","",'ordem de passagem'!D26)</f>
        <v/>
      </c>
      <c r="C17" s="600" t="str">
        <f>IF('ordem de passagem'!E26="","",'ordem de passagem'!E26)</f>
        <v/>
      </c>
      <c r="D17" s="600" t="str">
        <f>IF('ordem de passagem'!F26="","",'ordem de passagem'!F26)</f>
        <v/>
      </c>
      <c r="F17" s="604" t="str">
        <f t="shared" si="0"/>
        <v>Colocar a foto do aluno número de ordem 17  na célula A17 como no exemplo</v>
      </c>
      <c r="G17" s="602">
        <v>17</v>
      </c>
    </row>
    <row r="18" spans="1:7" ht="98.4" customHeight="1" x14ac:dyDescent="0.3">
      <c r="A18" s="599">
        <f>IF('ordem de passagem'!C27="","",'ordem de passagem'!C27)</f>
        <v>18</v>
      </c>
      <c r="B18" s="600" t="str">
        <f>IF('ordem de passagem'!D27="","",'ordem de passagem'!D27)</f>
        <v/>
      </c>
      <c r="C18" s="600" t="str">
        <f>IF('ordem de passagem'!E27="","",'ordem de passagem'!E27)</f>
        <v/>
      </c>
      <c r="D18" s="600" t="str">
        <f>IF('ordem de passagem'!F27="","",'ordem de passagem'!F27)</f>
        <v/>
      </c>
      <c r="F18" s="604" t="str">
        <f t="shared" si="0"/>
        <v>Colocar a foto do aluno número de ordem 18  na célula A18 como no exemplo</v>
      </c>
      <c r="G18" s="602">
        <v>18</v>
      </c>
    </row>
    <row r="19" spans="1:7" ht="98.4" customHeight="1" x14ac:dyDescent="0.3">
      <c r="A19" s="599">
        <f>IF('ordem de passagem'!C28="","",'ordem de passagem'!C28)</f>
        <v>19</v>
      </c>
      <c r="B19" s="600" t="str">
        <f>IF('ordem de passagem'!D28="","",'ordem de passagem'!D28)</f>
        <v/>
      </c>
      <c r="C19" s="600" t="str">
        <f>IF('ordem de passagem'!E28="","",'ordem de passagem'!E28)</f>
        <v/>
      </c>
      <c r="D19" s="600" t="str">
        <f>IF('ordem de passagem'!F28="","",'ordem de passagem'!F28)</f>
        <v/>
      </c>
      <c r="F19" s="604" t="str">
        <f t="shared" si="0"/>
        <v>Colocar a foto do aluno número de ordem 19  na célula A19 como no exemplo</v>
      </c>
      <c r="G19" s="602">
        <v>19</v>
      </c>
    </row>
    <row r="20" spans="1:7" ht="98.4" customHeight="1" x14ac:dyDescent="0.3">
      <c r="A20" s="599">
        <f>IF('ordem de passagem'!C29="","",'ordem de passagem'!C29)</f>
        <v>20</v>
      </c>
      <c r="B20" s="600" t="str">
        <f>IF('ordem de passagem'!D29="","",'ordem de passagem'!D29)</f>
        <v/>
      </c>
      <c r="C20" s="600" t="str">
        <f>IF('ordem de passagem'!E29="","",'ordem de passagem'!E29)</f>
        <v/>
      </c>
      <c r="D20" s="600" t="str">
        <f>IF('ordem de passagem'!F29="","",'ordem de passagem'!F29)</f>
        <v/>
      </c>
      <c r="F20" s="604" t="str">
        <f t="shared" si="0"/>
        <v>Colocar a foto do aluno número de ordem 20  na célula A20 como no exemplo</v>
      </c>
      <c r="G20" s="602">
        <v>20</v>
      </c>
    </row>
    <row r="21" spans="1:7" ht="98.4" customHeight="1" x14ac:dyDescent="0.3">
      <c r="A21" s="599">
        <f>IF('ordem de passagem'!C30="","",'ordem de passagem'!C30)</f>
        <v>21</v>
      </c>
      <c r="B21" s="600" t="str">
        <f>IF('ordem de passagem'!D30="","",'ordem de passagem'!D30)</f>
        <v/>
      </c>
      <c r="C21" s="600" t="str">
        <f>IF('ordem de passagem'!E30="","",'ordem de passagem'!E30)</f>
        <v/>
      </c>
      <c r="D21" s="600" t="str">
        <f>IF('ordem de passagem'!F30="","",'ordem de passagem'!F30)</f>
        <v/>
      </c>
      <c r="F21" s="604" t="str">
        <f t="shared" si="0"/>
        <v>Colocar a foto do aluno número de ordem 21  na célula A21 como no exemplo</v>
      </c>
      <c r="G21" s="602">
        <v>21</v>
      </c>
    </row>
    <row r="22" spans="1:7" ht="98.4" customHeight="1" x14ac:dyDescent="0.3">
      <c r="A22" s="599">
        <f>IF('ordem de passagem'!C31="","",'ordem de passagem'!C31)</f>
        <v>22</v>
      </c>
      <c r="B22" s="600" t="str">
        <f>IF('ordem de passagem'!D31="","",'ordem de passagem'!D31)</f>
        <v/>
      </c>
      <c r="C22" s="600" t="str">
        <f>IF('ordem de passagem'!E31="","",'ordem de passagem'!E31)</f>
        <v/>
      </c>
      <c r="D22" s="600" t="str">
        <f>IF('ordem de passagem'!F31="","",'ordem de passagem'!F31)</f>
        <v/>
      </c>
      <c r="F22" s="604" t="str">
        <f t="shared" si="0"/>
        <v>Colocar a foto do aluno número de ordem 22  na célula A22 como no exemplo</v>
      </c>
      <c r="G22" s="602">
        <v>22</v>
      </c>
    </row>
    <row r="23" spans="1:7" ht="98.4" customHeight="1" x14ac:dyDescent="0.3">
      <c r="A23" s="599">
        <f>IF('ordem de passagem'!C32="","",'ordem de passagem'!C32)</f>
        <v>23</v>
      </c>
      <c r="B23" s="600" t="str">
        <f>IF('ordem de passagem'!D32="","",'ordem de passagem'!D32)</f>
        <v/>
      </c>
      <c r="C23" s="600" t="str">
        <f>IF('ordem de passagem'!E32="","",'ordem de passagem'!E32)</f>
        <v/>
      </c>
      <c r="D23" s="600" t="str">
        <f>IF('ordem de passagem'!F32="","",'ordem de passagem'!F32)</f>
        <v/>
      </c>
      <c r="F23" s="604" t="str">
        <f t="shared" si="0"/>
        <v>Colocar a foto do aluno número de ordem 23  na célula A23 como no exemplo</v>
      </c>
      <c r="G23" s="602">
        <v>23</v>
      </c>
    </row>
    <row r="24" spans="1:7" ht="98.4" customHeight="1" x14ac:dyDescent="0.3">
      <c r="A24" s="599">
        <f>IF('ordem de passagem'!C33="","",'ordem de passagem'!C33)</f>
        <v>24</v>
      </c>
      <c r="B24" s="600" t="str">
        <f>IF('ordem de passagem'!D33="","",'ordem de passagem'!D33)</f>
        <v/>
      </c>
      <c r="C24" s="600" t="str">
        <f>IF('ordem de passagem'!E33="","",'ordem de passagem'!E33)</f>
        <v/>
      </c>
      <c r="D24" s="600" t="str">
        <f>IF('ordem de passagem'!F33="","",'ordem de passagem'!F33)</f>
        <v/>
      </c>
      <c r="F24" s="604" t="str">
        <f t="shared" si="0"/>
        <v>Colocar a foto do aluno número de ordem 24  na célula A24 como no exemplo</v>
      </c>
      <c r="G24" s="602">
        <v>24</v>
      </c>
    </row>
    <row r="25" spans="1:7" ht="98.4" customHeight="1" x14ac:dyDescent="0.3">
      <c r="A25" s="599">
        <f>IF('ordem de passagem'!C34="","",'ordem de passagem'!C34)</f>
        <v>25</v>
      </c>
      <c r="B25" s="600" t="str">
        <f>IF('ordem de passagem'!D34="","",'ordem de passagem'!D34)</f>
        <v/>
      </c>
      <c r="C25" s="600" t="str">
        <f>IF('ordem de passagem'!E34="","",'ordem de passagem'!E34)</f>
        <v/>
      </c>
      <c r="D25" s="600" t="str">
        <f>IF('ordem de passagem'!F34="","",'ordem de passagem'!F34)</f>
        <v/>
      </c>
      <c r="F25" s="604" t="str">
        <f t="shared" si="0"/>
        <v>Colocar a foto do aluno número de ordem 25  na célula A25 como no exemplo</v>
      </c>
      <c r="G25" s="602">
        <v>25</v>
      </c>
    </row>
    <row r="26" spans="1:7" ht="98.4" customHeight="1" x14ac:dyDescent="0.3">
      <c r="A26" s="599">
        <f>IF('ordem de passagem'!C35="","",'ordem de passagem'!C35)</f>
        <v>26</v>
      </c>
      <c r="B26" s="600" t="str">
        <f>IF('ordem de passagem'!D35="","",'ordem de passagem'!D35)</f>
        <v/>
      </c>
      <c r="C26" s="600" t="str">
        <f>IF('ordem de passagem'!E35="","",'ordem de passagem'!E35)</f>
        <v/>
      </c>
      <c r="D26" s="600" t="str">
        <f>IF('ordem de passagem'!F35="","",'ordem de passagem'!F35)</f>
        <v/>
      </c>
      <c r="F26" s="604" t="str">
        <f t="shared" si="0"/>
        <v>Colocar a foto do aluno número de ordem 26  na célula A26 como no exemplo</v>
      </c>
      <c r="G26" s="602">
        <v>26</v>
      </c>
    </row>
    <row r="27" spans="1:7" ht="98.4" customHeight="1" x14ac:dyDescent="0.3">
      <c r="A27" s="599">
        <f>IF('ordem de passagem'!C36="","",'ordem de passagem'!C36)</f>
        <v>27</v>
      </c>
      <c r="B27" s="600" t="str">
        <f>IF('ordem de passagem'!D36="","",'ordem de passagem'!D36)</f>
        <v/>
      </c>
      <c r="C27" s="600" t="str">
        <f>IF('ordem de passagem'!E36="","",'ordem de passagem'!E36)</f>
        <v/>
      </c>
      <c r="D27" s="600" t="str">
        <f>IF('ordem de passagem'!F36="","",'ordem de passagem'!F36)</f>
        <v/>
      </c>
      <c r="F27" s="604" t="str">
        <f t="shared" si="0"/>
        <v>Colocar a foto do aluno número de ordem 27  na célula A27 como no exemplo</v>
      </c>
      <c r="G27" s="602">
        <v>27</v>
      </c>
    </row>
    <row r="28" spans="1:7" ht="98.4" customHeight="1" x14ac:dyDescent="0.3">
      <c r="A28" s="599">
        <f>IF('ordem de passagem'!C37="","",'ordem de passagem'!C37)</f>
        <v>28</v>
      </c>
      <c r="B28" s="600" t="str">
        <f>IF('ordem de passagem'!D37="","",'ordem de passagem'!D37)</f>
        <v/>
      </c>
      <c r="C28" s="600" t="str">
        <f>IF('ordem de passagem'!E37="","",'ordem de passagem'!E37)</f>
        <v/>
      </c>
      <c r="D28" s="600" t="str">
        <f>IF('ordem de passagem'!F37="","",'ordem de passagem'!F37)</f>
        <v/>
      </c>
      <c r="F28" s="604" t="str">
        <f t="shared" si="0"/>
        <v>Colocar a foto do aluno número de ordem 28  na célula A28 como no exemplo</v>
      </c>
      <c r="G28" s="602">
        <v>28</v>
      </c>
    </row>
    <row r="29" spans="1:7" ht="98.4" customHeight="1" x14ac:dyDescent="0.3">
      <c r="A29" s="599">
        <f>IF('ordem de passagem'!C38="","",'ordem de passagem'!C38)</f>
        <v>29</v>
      </c>
      <c r="B29" s="600" t="str">
        <f>IF('ordem de passagem'!D38="","",'ordem de passagem'!D38)</f>
        <v/>
      </c>
      <c r="C29" s="600" t="str">
        <f>IF('ordem de passagem'!E38="","",'ordem de passagem'!E38)</f>
        <v/>
      </c>
      <c r="D29" s="600" t="str">
        <f>IF('ordem de passagem'!F38="","",'ordem de passagem'!F38)</f>
        <v/>
      </c>
      <c r="F29" s="604" t="str">
        <f t="shared" si="0"/>
        <v>Colocar a foto do aluno número de ordem 29  na célula A29 como no exemplo</v>
      </c>
      <c r="G29" s="602">
        <v>29</v>
      </c>
    </row>
    <row r="30" spans="1:7" ht="98.4" customHeight="1" x14ac:dyDescent="0.3">
      <c r="A30" s="599">
        <f>IF('ordem de passagem'!C39="","",'ordem de passagem'!C39)</f>
        <v>30</v>
      </c>
      <c r="B30" s="600" t="str">
        <f>IF('ordem de passagem'!D39="","",'ordem de passagem'!D39)</f>
        <v/>
      </c>
      <c r="C30" s="600" t="str">
        <f>IF('ordem de passagem'!E39="","",'ordem de passagem'!E39)</f>
        <v/>
      </c>
      <c r="D30" s="600" t="str">
        <f>IF('ordem de passagem'!F39="","",'ordem de passagem'!F39)</f>
        <v/>
      </c>
      <c r="F30" s="604" t="str">
        <f t="shared" si="0"/>
        <v>Colocar a foto do aluno número de ordem 30  na célula A30 como no exemplo</v>
      </c>
      <c r="G30" s="602">
        <v>30</v>
      </c>
    </row>
    <row r="31" spans="1:7" ht="98.4" customHeight="1" x14ac:dyDescent="0.3">
      <c r="A31" s="599">
        <f>IF('ordem de passagem'!C40="","",'ordem de passagem'!C40)</f>
        <v>31</v>
      </c>
      <c r="B31" s="600" t="str">
        <f>IF('ordem de passagem'!D40="","",'ordem de passagem'!D40)</f>
        <v/>
      </c>
      <c r="C31" s="600" t="str">
        <f>IF('ordem de passagem'!E40="","",'ordem de passagem'!E40)</f>
        <v/>
      </c>
      <c r="D31" s="600" t="str">
        <f>IF('ordem de passagem'!F40="","",'ordem de passagem'!F40)</f>
        <v/>
      </c>
      <c r="F31" s="604" t="str">
        <f t="shared" si="0"/>
        <v>Colocar a foto do aluno número de ordem 31  na célula A31 como no exemplo</v>
      </c>
      <c r="G31" s="602">
        <v>31</v>
      </c>
    </row>
    <row r="32" spans="1:7" ht="98.4" customHeight="1" x14ac:dyDescent="0.3">
      <c r="A32" s="599">
        <f>IF('ordem de passagem'!C41="","",'ordem de passagem'!C41)</f>
        <v>32</v>
      </c>
      <c r="B32" s="600" t="str">
        <f>IF('ordem de passagem'!D41="","",'ordem de passagem'!D41)</f>
        <v/>
      </c>
      <c r="C32" s="600" t="str">
        <f>IF('ordem de passagem'!E41="","",'ordem de passagem'!E41)</f>
        <v/>
      </c>
      <c r="D32" s="600" t="str">
        <f>IF('ordem de passagem'!F41="","",'ordem de passagem'!F41)</f>
        <v/>
      </c>
      <c r="F32" s="604" t="str">
        <f t="shared" si="0"/>
        <v>Colocar a foto do aluno número de ordem 32  na célula A32 como no exemplo</v>
      </c>
      <c r="G32" s="602">
        <v>32</v>
      </c>
    </row>
    <row r="33" spans="1:7" ht="98.4" customHeight="1" x14ac:dyDescent="0.3">
      <c r="A33" s="599">
        <f>IF('ordem de passagem'!C42="","",'ordem de passagem'!C42)</f>
        <v>33</v>
      </c>
      <c r="B33" s="600" t="str">
        <f>IF('ordem de passagem'!D42="","",'ordem de passagem'!D42)</f>
        <v/>
      </c>
      <c r="C33" s="600" t="str">
        <f>IF('ordem de passagem'!E42="","",'ordem de passagem'!E42)</f>
        <v/>
      </c>
      <c r="D33" s="600" t="str">
        <f>IF('ordem de passagem'!F42="","",'ordem de passagem'!F42)</f>
        <v/>
      </c>
      <c r="F33" s="604" t="str">
        <f t="shared" si="0"/>
        <v>Colocar a foto do aluno número de ordem 33  na célula A33 como no exemplo</v>
      </c>
      <c r="G33" s="602">
        <v>33</v>
      </c>
    </row>
    <row r="34" spans="1:7" ht="98.4" customHeight="1" x14ac:dyDescent="0.3">
      <c r="A34" s="599">
        <f>IF('ordem de passagem'!C43="","",'ordem de passagem'!C43)</f>
        <v>34</v>
      </c>
      <c r="B34" s="600" t="str">
        <f>IF('ordem de passagem'!D43="","",'ordem de passagem'!D43)</f>
        <v/>
      </c>
      <c r="C34" s="600" t="str">
        <f>IF('ordem de passagem'!E43="","",'ordem de passagem'!E43)</f>
        <v/>
      </c>
      <c r="D34" s="600" t="str">
        <f>IF('ordem de passagem'!F43="","",'ordem de passagem'!F43)</f>
        <v/>
      </c>
      <c r="F34" s="604" t="str">
        <f t="shared" si="0"/>
        <v>Colocar a foto do aluno número de ordem 34  na célula A34 como no exemplo</v>
      </c>
      <c r="G34" s="602">
        <v>34</v>
      </c>
    </row>
    <row r="35" spans="1:7" ht="98.4" customHeight="1" x14ac:dyDescent="0.3">
      <c r="A35" s="599">
        <f>IF('ordem de passagem'!C44="","",'ordem de passagem'!C44)</f>
        <v>35</v>
      </c>
      <c r="B35" s="600" t="str">
        <f>IF('ordem de passagem'!D44="","",'ordem de passagem'!D44)</f>
        <v/>
      </c>
      <c r="C35" s="600" t="str">
        <f>IF('ordem de passagem'!E44="","",'ordem de passagem'!E44)</f>
        <v/>
      </c>
      <c r="D35" s="600" t="str">
        <f>IF('ordem de passagem'!F44="","",'ordem de passagem'!F44)</f>
        <v/>
      </c>
      <c r="F35" s="604" t="str">
        <f t="shared" si="0"/>
        <v>Colocar a foto do aluno número de ordem 35  na célula A35 como no exemplo</v>
      </c>
      <c r="G35" s="602">
        <v>35</v>
      </c>
    </row>
    <row r="36" spans="1:7" ht="98.4" customHeight="1" x14ac:dyDescent="0.3">
      <c r="A36" s="599">
        <f>IF('ordem de passagem'!C45="","",'ordem de passagem'!C45)</f>
        <v>36</v>
      </c>
      <c r="B36" s="600" t="str">
        <f>IF('ordem de passagem'!D45="","",'ordem de passagem'!D45)</f>
        <v/>
      </c>
      <c r="C36" s="600" t="str">
        <f>IF('ordem de passagem'!E45="","",'ordem de passagem'!E45)</f>
        <v/>
      </c>
      <c r="D36" s="600" t="str">
        <f>IF('ordem de passagem'!F45="","",'ordem de passagem'!F45)</f>
        <v/>
      </c>
      <c r="F36" s="604" t="str">
        <f t="shared" si="0"/>
        <v>Colocar a foto do aluno número de ordem 36  na célula A36 como no exemplo</v>
      </c>
      <c r="G36" s="602">
        <v>36</v>
      </c>
    </row>
    <row r="37" spans="1:7" ht="98.4" customHeight="1" x14ac:dyDescent="0.3">
      <c r="A37" s="599">
        <f>IF('ordem de passagem'!C46="","",'ordem de passagem'!C46)</f>
        <v>37</v>
      </c>
      <c r="B37" s="600" t="str">
        <f>IF('ordem de passagem'!D46="","",'ordem de passagem'!D46)</f>
        <v/>
      </c>
      <c r="C37" s="600" t="str">
        <f>IF('ordem de passagem'!E46="","",'ordem de passagem'!E46)</f>
        <v/>
      </c>
      <c r="D37" s="600" t="str">
        <f>IF('ordem de passagem'!F46="","",'ordem de passagem'!F46)</f>
        <v/>
      </c>
      <c r="F37" s="604" t="str">
        <f t="shared" si="0"/>
        <v>Colocar a foto do aluno número de ordem 37  na célula A37 como no exemplo</v>
      </c>
      <c r="G37" s="602">
        <v>37</v>
      </c>
    </row>
    <row r="38" spans="1:7" ht="98.4" customHeight="1" x14ac:dyDescent="0.3">
      <c r="A38" s="599">
        <f>IF('ordem de passagem'!C47="","",'ordem de passagem'!C47)</f>
        <v>38</v>
      </c>
      <c r="B38" s="600" t="str">
        <f>IF('ordem de passagem'!D47="","",'ordem de passagem'!D47)</f>
        <v/>
      </c>
      <c r="C38" s="600" t="str">
        <f>IF('ordem de passagem'!E47="","",'ordem de passagem'!E47)</f>
        <v/>
      </c>
      <c r="D38" s="600" t="str">
        <f>IF('ordem de passagem'!F47="","",'ordem de passagem'!F47)</f>
        <v/>
      </c>
      <c r="F38" s="604" t="str">
        <f t="shared" si="0"/>
        <v>Colocar a foto do aluno número de ordem 38  na célula A38 como no exemplo</v>
      </c>
      <c r="G38" s="602">
        <v>38</v>
      </c>
    </row>
    <row r="39" spans="1:7" ht="98.4" customHeight="1" x14ac:dyDescent="0.3">
      <c r="A39" s="599">
        <f>IF('ordem de passagem'!C48="","",'ordem de passagem'!C48)</f>
        <v>39</v>
      </c>
      <c r="B39" s="600" t="str">
        <f>IF('ordem de passagem'!D48="","",'ordem de passagem'!D48)</f>
        <v/>
      </c>
      <c r="C39" s="600" t="str">
        <f>IF('ordem de passagem'!E48="","",'ordem de passagem'!E48)</f>
        <v/>
      </c>
      <c r="D39" s="600" t="str">
        <f>IF('ordem de passagem'!F48="","",'ordem de passagem'!F48)</f>
        <v/>
      </c>
      <c r="F39" s="604" t="str">
        <f t="shared" si="0"/>
        <v>Colocar a foto do aluno número de ordem 39  na célula A39 como no exemplo</v>
      </c>
      <c r="G39" s="602">
        <v>39</v>
      </c>
    </row>
    <row r="40" spans="1:7" ht="98.4" customHeight="1" x14ac:dyDescent="0.3">
      <c r="A40" s="599">
        <f>IF('ordem de passagem'!C49="","",'ordem de passagem'!C49)</f>
        <v>40</v>
      </c>
      <c r="B40" s="600" t="str">
        <f>IF('ordem de passagem'!D49="","",'ordem de passagem'!D49)</f>
        <v/>
      </c>
      <c r="C40" s="600" t="str">
        <f>IF('ordem de passagem'!E49="","",'ordem de passagem'!E49)</f>
        <v/>
      </c>
      <c r="D40" s="600" t="str">
        <f>IF('ordem de passagem'!F49="","",'ordem de passagem'!F49)</f>
        <v/>
      </c>
      <c r="F40" s="604" t="str">
        <f t="shared" si="0"/>
        <v>Colocar a foto do aluno número de ordem 40  na célula A40 como no exemplo</v>
      </c>
      <c r="G40" s="602">
        <v>40</v>
      </c>
    </row>
    <row r="41" spans="1:7" ht="98.4" customHeight="1" x14ac:dyDescent="0.3">
      <c r="A41" s="599">
        <f>IF('ordem de passagem'!C50="","",'ordem de passagem'!C50)</f>
        <v>41</v>
      </c>
      <c r="B41" s="600" t="str">
        <f>IF('ordem de passagem'!D50="","",'ordem de passagem'!D50)</f>
        <v/>
      </c>
      <c r="C41" s="600" t="str">
        <f>IF('ordem de passagem'!E50="","",'ordem de passagem'!E50)</f>
        <v/>
      </c>
      <c r="D41" s="600" t="str">
        <f>IF('ordem de passagem'!F50="","",'ordem de passagem'!F50)</f>
        <v/>
      </c>
      <c r="F41" s="604" t="str">
        <f t="shared" si="0"/>
        <v>Colocar a foto do aluno número de ordem 41  na célula A41 como no exemplo</v>
      </c>
      <c r="G41" s="602">
        <v>41</v>
      </c>
    </row>
    <row r="42" spans="1:7" ht="98.4" customHeight="1" x14ac:dyDescent="0.3">
      <c r="A42" s="599" t="str">
        <f>IF('ordem de passagem'!C51="","",'ordem de passagem'!C51)</f>
        <v/>
      </c>
      <c r="B42" s="600" t="str">
        <f>IF('ordem de passagem'!D51="","",'ordem de passagem'!D51)</f>
        <v/>
      </c>
      <c r="C42" s="600" t="str">
        <f>IF('ordem de passagem'!E51="","",'ordem de passagem'!E51)</f>
        <v/>
      </c>
      <c r="D42" s="600" t="str">
        <f>IF('ordem de passagem'!F51="","",'ordem de passagem'!F51)</f>
        <v/>
      </c>
      <c r="F42" s="604" t="str">
        <f t="shared" si="0"/>
        <v>Colocar a foto do aluno número de ordem   na célula A42 como no exemplo</v>
      </c>
      <c r="G42" s="602">
        <v>42</v>
      </c>
    </row>
    <row r="43" spans="1:7" ht="98.4" customHeight="1" x14ac:dyDescent="0.3">
      <c r="A43" s="599" t="str">
        <f>IF('ordem de passagem'!C52="","",'ordem de passagem'!C52)</f>
        <v/>
      </c>
      <c r="B43" s="600" t="str">
        <f>IF('ordem de passagem'!D52="","",'ordem de passagem'!D52)</f>
        <v/>
      </c>
      <c r="C43" s="600" t="str">
        <f>IF('ordem de passagem'!E52="","",'ordem de passagem'!E52)</f>
        <v/>
      </c>
      <c r="D43" s="600" t="str">
        <f>IF('ordem de passagem'!F52="","",'ordem de passagem'!F52)</f>
        <v/>
      </c>
      <c r="F43" s="604" t="str">
        <f t="shared" si="0"/>
        <v>Colocar a foto do aluno número de ordem   na célula A43 como no exemplo</v>
      </c>
      <c r="G43" s="602">
        <v>43</v>
      </c>
    </row>
    <row r="44" spans="1:7" ht="98.4" customHeight="1" x14ac:dyDescent="0.3">
      <c r="A44" s="599" t="str">
        <f>IF('ordem de passagem'!C53="","",'ordem de passagem'!C53)</f>
        <v/>
      </c>
      <c r="B44" s="600" t="str">
        <f>IF('ordem de passagem'!D53="","",'ordem de passagem'!D53)</f>
        <v/>
      </c>
      <c r="C44" s="600" t="str">
        <f>IF('ordem de passagem'!E53="","",'ordem de passagem'!E53)</f>
        <v/>
      </c>
      <c r="D44" s="600" t="str">
        <f>IF('ordem de passagem'!F53="","",'ordem de passagem'!F53)</f>
        <v/>
      </c>
      <c r="F44" s="604" t="str">
        <f t="shared" si="0"/>
        <v>Colocar a foto do aluno número de ordem   na célula A44 como no exemplo</v>
      </c>
      <c r="G44" s="602">
        <v>44</v>
      </c>
    </row>
    <row r="45" spans="1:7" ht="98.4" customHeight="1" x14ac:dyDescent="0.3">
      <c r="A45" s="599" t="str">
        <f>IF('ordem de passagem'!C54="","",'ordem de passagem'!C54)</f>
        <v/>
      </c>
      <c r="B45" s="600" t="str">
        <f>IF('ordem de passagem'!D54="","",'ordem de passagem'!D54)</f>
        <v/>
      </c>
      <c r="C45" s="600" t="str">
        <f>IF('ordem de passagem'!E54="","",'ordem de passagem'!E54)</f>
        <v/>
      </c>
      <c r="D45" s="600" t="str">
        <f>IF('ordem de passagem'!F54="","",'ordem de passagem'!F54)</f>
        <v/>
      </c>
      <c r="F45" s="604" t="str">
        <f t="shared" si="0"/>
        <v>Colocar a foto do aluno número de ordem   na célula A45 como no exemplo</v>
      </c>
      <c r="G45" s="602">
        <v>45</v>
      </c>
    </row>
    <row r="46" spans="1:7" ht="98.4" customHeight="1" x14ac:dyDescent="0.3">
      <c r="A46" s="599" t="str">
        <f>IF('ordem de passagem'!C55="","",'ordem de passagem'!C55)</f>
        <v/>
      </c>
      <c r="B46" s="600" t="str">
        <f>IF('ordem de passagem'!D55="","",'ordem de passagem'!D55)</f>
        <v/>
      </c>
      <c r="C46" s="600" t="str">
        <f>IF('ordem de passagem'!E55="","",'ordem de passagem'!E55)</f>
        <v/>
      </c>
      <c r="D46" s="600" t="str">
        <f>IF('ordem de passagem'!F55="","",'ordem de passagem'!F55)</f>
        <v/>
      </c>
      <c r="F46" s="604" t="str">
        <f t="shared" si="0"/>
        <v>Colocar a foto do aluno número de ordem   na célula A46 como no exemplo</v>
      </c>
      <c r="G46" s="602">
        <v>46</v>
      </c>
    </row>
    <row r="47" spans="1:7" ht="98.4" customHeight="1" x14ac:dyDescent="0.3">
      <c r="A47" s="599" t="str">
        <f>IF('ordem de passagem'!C56="","",'ordem de passagem'!C56)</f>
        <v/>
      </c>
      <c r="B47" s="600" t="str">
        <f>IF('ordem de passagem'!D56="","",'ordem de passagem'!D56)</f>
        <v/>
      </c>
      <c r="C47" s="600" t="str">
        <f>IF('ordem de passagem'!E56="","",'ordem de passagem'!E56)</f>
        <v/>
      </c>
      <c r="D47" s="600" t="str">
        <f>IF('ordem de passagem'!F56="","",'ordem de passagem'!F56)</f>
        <v/>
      </c>
      <c r="F47" s="604" t="str">
        <f t="shared" si="0"/>
        <v>Colocar a foto do aluno número de ordem   na célula A47 como no exemplo</v>
      </c>
      <c r="G47" s="602">
        <v>47</v>
      </c>
    </row>
    <row r="48" spans="1:7" ht="98.4" customHeight="1" x14ac:dyDescent="0.3">
      <c r="A48" s="599" t="str">
        <f>IF('ordem de passagem'!C57="","",'ordem de passagem'!C57)</f>
        <v/>
      </c>
      <c r="B48" s="600" t="str">
        <f>IF('ordem de passagem'!D57="","",'ordem de passagem'!D57)</f>
        <v/>
      </c>
      <c r="C48" s="600" t="str">
        <f>IF('ordem de passagem'!E57="","",'ordem de passagem'!E57)</f>
        <v/>
      </c>
      <c r="D48" s="600" t="str">
        <f>IF('ordem de passagem'!F57="","",'ordem de passagem'!F57)</f>
        <v/>
      </c>
      <c r="F48" s="604" t="str">
        <f t="shared" si="0"/>
        <v>Colocar a foto do aluno número de ordem   na célula A48 como no exemplo</v>
      </c>
      <c r="G48" s="602">
        <v>48</v>
      </c>
    </row>
    <row r="49" spans="1:7" ht="98.4" customHeight="1" x14ac:dyDescent="0.3">
      <c r="A49" s="599" t="str">
        <f>IF('ordem de passagem'!C58="","",'ordem de passagem'!C58)</f>
        <v/>
      </c>
      <c r="B49" s="600" t="str">
        <f>IF('ordem de passagem'!D58="","",'ordem de passagem'!D58)</f>
        <v/>
      </c>
      <c r="C49" s="600" t="str">
        <f>IF('ordem de passagem'!E58="","",'ordem de passagem'!E58)</f>
        <v/>
      </c>
      <c r="D49" s="600" t="str">
        <f>IF('ordem de passagem'!F58="","",'ordem de passagem'!F58)</f>
        <v/>
      </c>
      <c r="F49" s="604" t="str">
        <f t="shared" si="0"/>
        <v>Colocar a foto do aluno número de ordem   na célula A49 como no exemplo</v>
      </c>
      <c r="G49" s="602">
        <v>49</v>
      </c>
    </row>
    <row r="50" spans="1:7" ht="98.4" customHeight="1" x14ac:dyDescent="0.3">
      <c r="A50" s="599" t="str">
        <f>IF('ordem de passagem'!C59="","",'ordem de passagem'!C59)</f>
        <v/>
      </c>
      <c r="B50" s="600" t="str">
        <f>IF('ordem de passagem'!D59="","",'ordem de passagem'!D59)</f>
        <v/>
      </c>
      <c r="C50" s="600" t="str">
        <f>IF('ordem de passagem'!E59="","",'ordem de passagem'!E59)</f>
        <v/>
      </c>
      <c r="D50" s="600" t="str">
        <f>IF('ordem de passagem'!F59="","",'ordem de passagem'!F59)</f>
        <v/>
      </c>
      <c r="F50" s="604" t="str">
        <f t="shared" si="0"/>
        <v>Colocar a foto do aluno número de ordem   na célula A50 como no exemplo</v>
      </c>
      <c r="G50" s="602">
        <v>50</v>
      </c>
    </row>
    <row r="51" spans="1:7" ht="98.4" customHeight="1" x14ac:dyDescent="0.3">
      <c r="A51" s="599" t="str">
        <f>IF('ordem de passagem'!C60="","",'ordem de passagem'!C60)</f>
        <v/>
      </c>
      <c r="B51" s="600" t="str">
        <f>IF('ordem de passagem'!D60="","",'ordem de passagem'!D60)</f>
        <v/>
      </c>
      <c r="C51" s="600" t="str">
        <f>IF('ordem de passagem'!E60="","",'ordem de passagem'!E60)</f>
        <v/>
      </c>
      <c r="D51" s="600" t="str">
        <f>IF('ordem de passagem'!F60="","",'ordem de passagem'!F60)</f>
        <v/>
      </c>
      <c r="F51" s="604" t="str">
        <f t="shared" si="0"/>
        <v>Colocar a foto do aluno número de ordem   na célula A51 como no exemplo</v>
      </c>
      <c r="G51" s="602">
        <v>51</v>
      </c>
    </row>
    <row r="52" spans="1:7" ht="98.4" customHeight="1" x14ac:dyDescent="0.3">
      <c r="A52" s="599" t="str">
        <f>IF('ordem de passagem'!C61="","",'ordem de passagem'!C61)</f>
        <v/>
      </c>
      <c r="B52" s="600" t="str">
        <f>IF('ordem de passagem'!D61="","",'ordem de passagem'!D61)</f>
        <v/>
      </c>
      <c r="C52" s="600" t="str">
        <f>IF('ordem de passagem'!E61="","",'ordem de passagem'!E61)</f>
        <v/>
      </c>
      <c r="D52" s="600" t="str">
        <f>IF('ordem de passagem'!F61="","",'ordem de passagem'!F61)</f>
        <v/>
      </c>
      <c r="F52" s="604" t="str">
        <f t="shared" si="0"/>
        <v>Colocar a foto do aluno número de ordem   na célula A52 como no exemplo</v>
      </c>
      <c r="G52" s="602">
        <v>52</v>
      </c>
    </row>
    <row r="53" spans="1:7" ht="98.4" customHeight="1" x14ac:dyDescent="0.3">
      <c r="A53" s="599" t="str">
        <f>IF('ordem de passagem'!C62="","",'ordem de passagem'!C62)</f>
        <v/>
      </c>
      <c r="B53" s="600" t="str">
        <f>IF('ordem de passagem'!D62="","",'ordem de passagem'!D62)</f>
        <v/>
      </c>
      <c r="C53" s="600" t="str">
        <f>IF('ordem de passagem'!E62="","",'ordem de passagem'!E62)</f>
        <v/>
      </c>
      <c r="D53" s="600" t="str">
        <f>IF('ordem de passagem'!F62="","",'ordem de passagem'!F62)</f>
        <v/>
      </c>
      <c r="F53" s="604" t="str">
        <f t="shared" si="0"/>
        <v>Colocar a foto do aluno número de ordem   na célula A53 como no exemplo</v>
      </c>
      <c r="G53" s="602">
        <v>53</v>
      </c>
    </row>
    <row r="54" spans="1:7" ht="98.4" customHeight="1" x14ac:dyDescent="0.3">
      <c r="A54" s="599" t="str">
        <f>IF('ordem de passagem'!C63="","",'ordem de passagem'!C63)</f>
        <v/>
      </c>
      <c r="B54" s="600" t="str">
        <f>IF('ordem de passagem'!D63="","",'ordem de passagem'!D63)</f>
        <v/>
      </c>
      <c r="C54" s="600" t="str">
        <f>IF('ordem de passagem'!E63="","",'ordem de passagem'!E63)</f>
        <v/>
      </c>
      <c r="D54" s="600" t="str">
        <f>IF('ordem de passagem'!F63="","",'ordem de passagem'!F63)</f>
        <v/>
      </c>
      <c r="F54" s="604" t="str">
        <f t="shared" si="0"/>
        <v>Colocar a foto do aluno número de ordem   na célula A54 como no exemplo</v>
      </c>
      <c r="G54" s="602">
        <v>54</v>
      </c>
    </row>
    <row r="55" spans="1:7" ht="98.4" customHeight="1" x14ac:dyDescent="0.3">
      <c r="A55" s="599" t="str">
        <f>IF('ordem de passagem'!C64="","",'ordem de passagem'!C64)</f>
        <v/>
      </c>
      <c r="B55" s="600" t="str">
        <f>IF('ordem de passagem'!D64="","",'ordem de passagem'!D64)</f>
        <v/>
      </c>
      <c r="C55" s="600" t="str">
        <f>IF('ordem de passagem'!E64="","",'ordem de passagem'!E64)</f>
        <v/>
      </c>
      <c r="D55" s="600" t="str">
        <f>IF('ordem de passagem'!F64="","",'ordem de passagem'!F64)</f>
        <v/>
      </c>
      <c r="F55" s="604" t="str">
        <f t="shared" si="0"/>
        <v>Colocar a foto do aluno número de ordem   na célula A55 como no exemplo</v>
      </c>
      <c r="G55" s="602">
        <v>55</v>
      </c>
    </row>
    <row r="56" spans="1:7" ht="98.4" customHeight="1" x14ac:dyDescent="0.3">
      <c r="A56" s="599" t="str">
        <f>IF('ordem de passagem'!C65="","",'ordem de passagem'!C65)</f>
        <v/>
      </c>
      <c r="B56" s="600" t="str">
        <f>IF('ordem de passagem'!D65="","",'ordem de passagem'!D65)</f>
        <v/>
      </c>
      <c r="C56" s="600" t="str">
        <f>IF('ordem de passagem'!E65="","",'ordem de passagem'!E65)</f>
        <v/>
      </c>
      <c r="D56" s="600" t="str">
        <f>IF('ordem de passagem'!F65="","",'ordem de passagem'!F65)</f>
        <v/>
      </c>
      <c r="F56" s="604" t="str">
        <f t="shared" si="0"/>
        <v>Colocar a foto do aluno número de ordem   na célula A56 como no exemplo</v>
      </c>
      <c r="G56" s="602">
        <v>56</v>
      </c>
    </row>
    <row r="57" spans="1:7" ht="98.4" customHeight="1" x14ac:dyDescent="0.3">
      <c r="A57" s="599" t="str">
        <f>IF('ordem de passagem'!C66="","",'ordem de passagem'!C66)</f>
        <v/>
      </c>
      <c r="B57" s="600" t="str">
        <f>IF('ordem de passagem'!D66="","",'ordem de passagem'!D66)</f>
        <v/>
      </c>
      <c r="C57" s="600" t="str">
        <f>IF('ordem de passagem'!E66="","",'ordem de passagem'!E66)</f>
        <v/>
      </c>
      <c r="D57" s="600" t="str">
        <f>IF('ordem de passagem'!F66="","",'ordem de passagem'!F66)</f>
        <v/>
      </c>
      <c r="F57" s="604" t="str">
        <f t="shared" si="0"/>
        <v>Colocar a foto do aluno número de ordem   na célula A57 como no exemplo</v>
      </c>
      <c r="G57" s="602">
        <v>57</v>
      </c>
    </row>
    <row r="58" spans="1:7" ht="98.4" customHeight="1" x14ac:dyDescent="0.3">
      <c r="A58" s="599" t="str">
        <f>IF('ordem de passagem'!C67="","",'ordem de passagem'!C67)</f>
        <v/>
      </c>
      <c r="B58" s="600" t="str">
        <f>IF('ordem de passagem'!D67="","",'ordem de passagem'!D67)</f>
        <v/>
      </c>
      <c r="C58" s="600" t="str">
        <f>IF('ordem de passagem'!E67="","",'ordem de passagem'!E67)</f>
        <v/>
      </c>
      <c r="D58" s="600" t="str">
        <f>IF('ordem de passagem'!F67="","",'ordem de passagem'!F67)</f>
        <v/>
      </c>
      <c r="F58" s="604" t="str">
        <f t="shared" si="0"/>
        <v>Colocar a foto do aluno número de ordem   na célula A58 como no exemplo</v>
      </c>
      <c r="G58" s="602">
        <v>58</v>
      </c>
    </row>
    <row r="59" spans="1:7" ht="98.4" customHeight="1" x14ac:dyDescent="0.3">
      <c r="A59" s="599" t="str">
        <f>IF('ordem de passagem'!C68="","",'ordem de passagem'!C68)</f>
        <v/>
      </c>
      <c r="B59" s="600" t="str">
        <f>IF('ordem de passagem'!D68="","",'ordem de passagem'!D68)</f>
        <v/>
      </c>
      <c r="C59" s="600" t="str">
        <f>IF('ordem de passagem'!E68="","",'ordem de passagem'!E68)</f>
        <v/>
      </c>
      <c r="D59" s="600" t="str">
        <f>IF('ordem de passagem'!F68="","",'ordem de passagem'!F68)</f>
        <v/>
      </c>
      <c r="F59" s="604" t="str">
        <f t="shared" si="0"/>
        <v>Colocar a foto do aluno número de ordem   na célula A59 como no exemplo</v>
      </c>
      <c r="G59" s="602">
        <v>59</v>
      </c>
    </row>
    <row r="60" spans="1:7" ht="98.4" customHeight="1" x14ac:dyDescent="0.3">
      <c r="A60" s="599" t="str">
        <f>IF('ordem de passagem'!C69="","",'ordem de passagem'!C69)</f>
        <v/>
      </c>
      <c r="B60" s="600" t="str">
        <f>IF('ordem de passagem'!D69="","",'ordem de passagem'!D69)</f>
        <v/>
      </c>
      <c r="C60" s="600" t="str">
        <f>IF('ordem de passagem'!E69="","",'ordem de passagem'!E69)</f>
        <v/>
      </c>
      <c r="D60" s="600" t="str">
        <f>IF('ordem de passagem'!F69="","",'ordem de passagem'!F69)</f>
        <v/>
      </c>
      <c r="F60" s="604" t="str">
        <f t="shared" si="0"/>
        <v>Colocar a foto do aluno número de ordem   na célula A60 como no exemplo</v>
      </c>
      <c r="G60" s="602">
        <v>60</v>
      </c>
    </row>
    <row r="61" spans="1:7" ht="98.4" customHeight="1" x14ac:dyDescent="0.3">
      <c r="A61" s="599" t="str">
        <f>IF('ordem de passagem'!C70="","",'ordem de passagem'!C70)</f>
        <v/>
      </c>
      <c r="B61" s="600" t="str">
        <f>IF('ordem de passagem'!D70="","",'ordem de passagem'!D70)</f>
        <v/>
      </c>
      <c r="C61" s="600" t="str">
        <f>IF('ordem de passagem'!E70="","",'ordem de passagem'!E70)</f>
        <v/>
      </c>
      <c r="D61" s="600" t="str">
        <f>IF('ordem de passagem'!F70="","",'ordem de passagem'!F70)</f>
        <v/>
      </c>
      <c r="F61" s="604" t="str">
        <f t="shared" si="0"/>
        <v>Colocar a foto do aluno número de ordem   na célula A61 como no exemplo</v>
      </c>
      <c r="G61" s="602">
        <v>61</v>
      </c>
    </row>
    <row r="62" spans="1:7" ht="98.4" customHeight="1" x14ac:dyDescent="0.3">
      <c r="A62" s="599" t="str">
        <f>IF('ordem de passagem'!C71="","",'ordem de passagem'!C71)</f>
        <v/>
      </c>
      <c r="B62" s="600" t="str">
        <f>IF('ordem de passagem'!D71="","",'ordem de passagem'!D71)</f>
        <v/>
      </c>
      <c r="C62" s="600" t="str">
        <f>IF('ordem de passagem'!E71="","",'ordem de passagem'!E71)</f>
        <v/>
      </c>
      <c r="D62" s="600" t="str">
        <f>IF('ordem de passagem'!F71="","",'ordem de passagem'!F71)</f>
        <v/>
      </c>
      <c r="F62" s="604" t="str">
        <f t="shared" si="0"/>
        <v>Colocar a foto do aluno número de ordem   na célula A62 como no exemplo</v>
      </c>
      <c r="G62" s="602">
        <v>62</v>
      </c>
    </row>
    <row r="63" spans="1:7" ht="98.4" customHeight="1" x14ac:dyDescent="0.3">
      <c r="A63" s="599" t="str">
        <f>IF('ordem de passagem'!C72="","",'ordem de passagem'!C72)</f>
        <v/>
      </c>
      <c r="B63" s="600" t="str">
        <f>IF('ordem de passagem'!D72="","",'ordem de passagem'!D72)</f>
        <v/>
      </c>
      <c r="C63" s="600" t="str">
        <f>IF('ordem de passagem'!E72="","",'ordem de passagem'!E72)</f>
        <v/>
      </c>
      <c r="D63" s="600" t="str">
        <f>IF('ordem de passagem'!F72="","",'ordem de passagem'!F72)</f>
        <v/>
      </c>
      <c r="F63" s="604" t="str">
        <f t="shared" si="0"/>
        <v>Colocar a foto do aluno número de ordem   na célula A63 como no exemplo</v>
      </c>
      <c r="G63" s="602">
        <v>63</v>
      </c>
    </row>
    <row r="64" spans="1:7" ht="98.4" customHeight="1" x14ac:dyDescent="0.3">
      <c r="A64" s="599" t="str">
        <f>IF('ordem de passagem'!C73="","",'ordem de passagem'!C73)</f>
        <v/>
      </c>
      <c r="B64" s="600" t="str">
        <f>IF('ordem de passagem'!D73="","",'ordem de passagem'!D73)</f>
        <v/>
      </c>
      <c r="C64" s="600" t="str">
        <f>IF('ordem de passagem'!E73="","",'ordem de passagem'!E73)</f>
        <v/>
      </c>
      <c r="D64" s="600" t="str">
        <f>IF('ordem de passagem'!F73="","",'ordem de passagem'!F73)</f>
        <v/>
      </c>
      <c r="F64" s="604" t="str">
        <f t="shared" si="0"/>
        <v>Colocar a foto do aluno número de ordem   na célula A64 como no exemplo</v>
      </c>
      <c r="G64" s="602">
        <v>64</v>
      </c>
    </row>
    <row r="65" spans="1:7" ht="98.4" customHeight="1" x14ac:dyDescent="0.3">
      <c r="A65" s="599" t="str">
        <f>IF('ordem de passagem'!C74="","",'ordem de passagem'!C74)</f>
        <v/>
      </c>
      <c r="B65" s="600" t="str">
        <f>IF('ordem de passagem'!D74="","",'ordem de passagem'!D74)</f>
        <v/>
      </c>
      <c r="C65" s="600" t="str">
        <f>IF('ordem de passagem'!E74="","",'ordem de passagem'!E74)</f>
        <v/>
      </c>
      <c r="D65" s="600" t="str">
        <f>IF('ordem de passagem'!F74="","",'ordem de passagem'!F74)</f>
        <v/>
      </c>
      <c r="F65" s="604" t="str">
        <f t="shared" si="0"/>
        <v>Colocar a foto do aluno número de ordem   na célula A65 como no exemplo</v>
      </c>
      <c r="G65" s="602">
        <v>65</v>
      </c>
    </row>
    <row r="66" spans="1:7" ht="98.4" customHeight="1" x14ac:dyDescent="0.3">
      <c r="A66" s="599" t="str">
        <f>IF('ordem de passagem'!C75="","",'ordem de passagem'!C75)</f>
        <v/>
      </c>
      <c r="B66" s="600" t="str">
        <f>IF('ordem de passagem'!D75="","",'ordem de passagem'!D75)</f>
        <v/>
      </c>
      <c r="C66" s="600" t="str">
        <f>IF('ordem de passagem'!E75="","",'ordem de passagem'!E75)</f>
        <v/>
      </c>
      <c r="D66" s="600" t="str">
        <f>IF('ordem de passagem'!F75="","",'ordem de passagem'!F75)</f>
        <v/>
      </c>
      <c r="F66" s="604" t="str">
        <f t="shared" ref="F66:F128" si="1">"Colocar a foto do aluno número de ordem "&amp;A66&amp;"  na célula A"&amp;G66&amp;" como no exemplo"</f>
        <v>Colocar a foto do aluno número de ordem   na célula A66 como no exemplo</v>
      </c>
      <c r="G66" s="602">
        <v>66</v>
      </c>
    </row>
    <row r="67" spans="1:7" ht="98.4" customHeight="1" x14ac:dyDescent="0.3">
      <c r="A67" s="599" t="str">
        <f>IF('ordem de passagem'!C76="","",'ordem de passagem'!C76)</f>
        <v/>
      </c>
      <c r="B67" s="600" t="str">
        <f>IF('ordem de passagem'!D76="","",'ordem de passagem'!D76)</f>
        <v/>
      </c>
      <c r="C67" s="600" t="str">
        <f>IF('ordem de passagem'!E76="","",'ordem de passagem'!E76)</f>
        <v/>
      </c>
      <c r="D67" s="600" t="str">
        <f>IF('ordem de passagem'!F76="","",'ordem de passagem'!F76)</f>
        <v/>
      </c>
      <c r="F67" s="604" t="str">
        <f t="shared" si="1"/>
        <v>Colocar a foto do aluno número de ordem   na célula A67 como no exemplo</v>
      </c>
      <c r="G67" s="602">
        <v>67</v>
      </c>
    </row>
    <row r="68" spans="1:7" ht="98.4" customHeight="1" x14ac:dyDescent="0.3">
      <c r="A68" s="599" t="str">
        <f>IF('ordem de passagem'!C77="","",'ordem de passagem'!C77)</f>
        <v/>
      </c>
      <c r="B68" s="600" t="str">
        <f>IF('ordem de passagem'!D77="","",'ordem de passagem'!D77)</f>
        <v/>
      </c>
      <c r="C68" s="600" t="str">
        <f>IF('ordem de passagem'!E77="","",'ordem de passagem'!E77)</f>
        <v/>
      </c>
      <c r="D68" s="600" t="str">
        <f>IF('ordem de passagem'!F77="","",'ordem de passagem'!F77)</f>
        <v/>
      </c>
      <c r="F68" s="604" t="str">
        <f t="shared" si="1"/>
        <v>Colocar a foto do aluno número de ordem   na célula A68 como no exemplo</v>
      </c>
      <c r="G68" s="602">
        <v>68</v>
      </c>
    </row>
    <row r="69" spans="1:7" ht="98.4" customHeight="1" x14ac:dyDescent="0.3">
      <c r="A69" s="599" t="str">
        <f>IF('ordem de passagem'!C78="","",'ordem de passagem'!C78)</f>
        <v/>
      </c>
      <c r="B69" s="600" t="str">
        <f>IF('ordem de passagem'!D78="","",'ordem de passagem'!D78)</f>
        <v/>
      </c>
      <c r="C69" s="600" t="str">
        <f>IF('ordem de passagem'!E78="","",'ordem de passagem'!E78)</f>
        <v/>
      </c>
      <c r="D69" s="600" t="str">
        <f>IF('ordem de passagem'!F78="","",'ordem de passagem'!F78)</f>
        <v/>
      </c>
      <c r="F69" s="604" t="str">
        <f t="shared" si="1"/>
        <v>Colocar a foto do aluno número de ordem   na célula A69 como no exemplo</v>
      </c>
      <c r="G69" s="602">
        <v>69</v>
      </c>
    </row>
    <row r="70" spans="1:7" ht="98.4" customHeight="1" x14ac:dyDescent="0.3">
      <c r="A70" s="599" t="str">
        <f>IF('ordem de passagem'!C79="","",'ordem de passagem'!C79)</f>
        <v/>
      </c>
      <c r="B70" s="600" t="str">
        <f>IF('ordem de passagem'!D79="","",'ordem de passagem'!D79)</f>
        <v/>
      </c>
      <c r="C70" s="600" t="str">
        <f>IF('ordem de passagem'!E79="","",'ordem de passagem'!E79)</f>
        <v/>
      </c>
      <c r="D70" s="600" t="str">
        <f>IF('ordem de passagem'!F79="","",'ordem de passagem'!F79)</f>
        <v/>
      </c>
      <c r="F70" s="604" t="str">
        <f t="shared" si="1"/>
        <v>Colocar a foto do aluno número de ordem   na célula A70 como no exemplo</v>
      </c>
      <c r="G70" s="602">
        <v>70</v>
      </c>
    </row>
    <row r="71" spans="1:7" ht="98.4" customHeight="1" x14ac:dyDescent="0.3">
      <c r="A71" s="599" t="str">
        <f>IF('ordem de passagem'!C80="","",'ordem de passagem'!C80)</f>
        <v/>
      </c>
      <c r="B71" s="600" t="str">
        <f>IF('ordem de passagem'!D80="","",'ordem de passagem'!D80)</f>
        <v/>
      </c>
      <c r="C71" s="600" t="str">
        <f>IF('ordem de passagem'!E80="","",'ordem de passagem'!E80)</f>
        <v/>
      </c>
      <c r="D71" s="600" t="str">
        <f>IF('ordem de passagem'!F80="","",'ordem de passagem'!F80)</f>
        <v/>
      </c>
      <c r="F71" s="604" t="str">
        <f t="shared" si="1"/>
        <v>Colocar a foto do aluno número de ordem   na célula A71 como no exemplo</v>
      </c>
      <c r="G71" s="602">
        <v>71</v>
      </c>
    </row>
    <row r="72" spans="1:7" ht="98.4" customHeight="1" x14ac:dyDescent="0.3">
      <c r="A72" s="599" t="str">
        <f>IF('ordem de passagem'!C81="","",'ordem de passagem'!C81)</f>
        <v/>
      </c>
      <c r="B72" s="600" t="str">
        <f>IF('ordem de passagem'!D81="","",'ordem de passagem'!D81)</f>
        <v/>
      </c>
      <c r="C72" s="600" t="str">
        <f>IF('ordem de passagem'!E81="","",'ordem de passagem'!E81)</f>
        <v/>
      </c>
      <c r="D72" s="600" t="str">
        <f>IF('ordem de passagem'!F81="","",'ordem de passagem'!F81)</f>
        <v/>
      </c>
      <c r="F72" s="604" t="str">
        <f t="shared" si="1"/>
        <v>Colocar a foto do aluno número de ordem   na célula A72 como no exemplo</v>
      </c>
      <c r="G72" s="602">
        <v>72</v>
      </c>
    </row>
    <row r="73" spans="1:7" ht="98.4" customHeight="1" x14ac:dyDescent="0.3">
      <c r="A73" s="599" t="str">
        <f>IF('ordem de passagem'!C82="","",'ordem de passagem'!C82)</f>
        <v/>
      </c>
      <c r="B73" s="600" t="str">
        <f>IF('ordem de passagem'!D82="","",'ordem de passagem'!D82)</f>
        <v/>
      </c>
      <c r="C73" s="600" t="str">
        <f>IF('ordem de passagem'!E82="","",'ordem de passagem'!E82)</f>
        <v/>
      </c>
      <c r="D73" s="600" t="str">
        <f>IF('ordem de passagem'!F82="","",'ordem de passagem'!F82)</f>
        <v/>
      </c>
      <c r="F73" s="604" t="str">
        <f t="shared" si="1"/>
        <v>Colocar a foto do aluno número de ordem   na célula A73 como no exemplo</v>
      </c>
      <c r="G73" s="602">
        <v>73</v>
      </c>
    </row>
    <row r="74" spans="1:7" ht="98.4" customHeight="1" x14ac:dyDescent="0.3">
      <c r="A74" s="599" t="str">
        <f>IF('ordem de passagem'!C83="","",'ordem de passagem'!C83)</f>
        <v/>
      </c>
      <c r="B74" s="600" t="str">
        <f>IF('ordem de passagem'!D83="","",'ordem de passagem'!D83)</f>
        <v/>
      </c>
      <c r="C74" s="600" t="str">
        <f>IF('ordem de passagem'!E83="","",'ordem de passagem'!E83)</f>
        <v/>
      </c>
      <c r="D74" s="600" t="str">
        <f>IF('ordem de passagem'!F83="","",'ordem de passagem'!F83)</f>
        <v/>
      </c>
      <c r="F74" s="604" t="str">
        <f t="shared" si="1"/>
        <v>Colocar a foto do aluno número de ordem   na célula A74 como no exemplo</v>
      </c>
      <c r="G74" s="602">
        <v>74</v>
      </c>
    </row>
    <row r="75" spans="1:7" ht="98.4" customHeight="1" x14ac:dyDescent="0.3">
      <c r="A75" s="599" t="str">
        <f>IF('ordem de passagem'!C84="","",'ordem de passagem'!C84)</f>
        <v/>
      </c>
      <c r="B75" s="600" t="str">
        <f>IF('ordem de passagem'!D84="","",'ordem de passagem'!D84)</f>
        <v/>
      </c>
      <c r="C75" s="600" t="str">
        <f>IF('ordem de passagem'!E84="","",'ordem de passagem'!E84)</f>
        <v/>
      </c>
      <c r="D75" s="600" t="str">
        <f>IF('ordem de passagem'!F84="","",'ordem de passagem'!F84)</f>
        <v/>
      </c>
      <c r="F75" s="604" t="str">
        <f t="shared" si="1"/>
        <v>Colocar a foto do aluno número de ordem   na célula A75 como no exemplo</v>
      </c>
      <c r="G75" s="602">
        <v>75</v>
      </c>
    </row>
    <row r="76" spans="1:7" ht="98.4" customHeight="1" x14ac:dyDescent="0.3">
      <c r="A76" s="599" t="str">
        <f>IF('ordem de passagem'!C85="","",'ordem de passagem'!C85)</f>
        <v/>
      </c>
      <c r="B76" s="600" t="str">
        <f>IF('ordem de passagem'!D85="","",'ordem de passagem'!D85)</f>
        <v/>
      </c>
      <c r="C76" s="600" t="str">
        <f>IF('ordem de passagem'!E85="","",'ordem de passagem'!E85)</f>
        <v/>
      </c>
      <c r="D76" s="600" t="str">
        <f>IF('ordem de passagem'!F85="","",'ordem de passagem'!F85)</f>
        <v/>
      </c>
      <c r="F76" s="604" t="str">
        <f t="shared" si="1"/>
        <v>Colocar a foto do aluno número de ordem   na célula A76 como no exemplo</v>
      </c>
      <c r="G76" s="602">
        <v>76</v>
      </c>
    </row>
    <row r="77" spans="1:7" ht="98.4" customHeight="1" x14ac:dyDescent="0.3">
      <c r="A77" s="599" t="str">
        <f>IF('ordem de passagem'!C86="","",'ordem de passagem'!C86)</f>
        <v/>
      </c>
      <c r="B77" s="600" t="str">
        <f>IF('ordem de passagem'!D86="","",'ordem de passagem'!D86)</f>
        <v/>
      </c>
      <c r="C77" s="600" t="str">
        <f>IF('ordem de passagem'!E86="","",'ordem de passagem'!E86)</f>
        <v/>
      </c>
      <c r="D77" s="600" t="str">
        <f>IF('ordem de passagem'!F86="","",'ordem de passagem'!F86)</f>
        <v/>
      </c>
      <c r="F77" s="604" t="str">
        <f t="shared" si="1"/>
        <v>Colocar a foto do aluno número de ordem   na célula A77 como no exemplo</v>
      </c>
      <c r="G77" s="602">
        <v>77</v>
      </c>
    </row>
    <row r="78" spans="1:7" ht="98.4" customHeight="1" x14ac:dyDescent="0.3">
      <c r="A78" s="599" t="str">
        <f>IF('ordem de passagem'!C87="","",'ordem de passagem'!C87)</f>
        <v/>
      </c>
      <c r="B78" s="600" t="str">
        <f>IF('ordem de passagem'!D87="","",'ordem de passagem'!D87)</f>
        <v/>
      </c>
      <c r="C78" s="600" t="str">
        <f>IF('ordem de passagem'!E87="","",'ordem de passagem'!E87)</f>
        <v/>
      </c>
      <c r="D78" s="600" t="str">
        <f>IF('ordem de passagem'!F87="","",'ordem de passagem'!F87)</f>
        <v/>
      </c>
      <c r="F78" s="604" t="str">
        <f t="shared" si="1"/>
        <v>Colocar a foto do aluno número de ordem   na célula A78 como no exemplo</v>
      </c>
      <c r="G78" s="602">
        <v>78</v>
      </c>
    </row>
    <row r="79" spans="1:7" ht="98.4" customHeight="1" x14ac:dyDescent="0.3">
      <c r="A79" s="599" t="str">
        <f>IF('ordem de passagem'!C88="","",'ordem de passagem'!C88)</f>
        <v/>
      </c>
      <c r="B79" s="600" t="str">
        <f>IF('ordem de passagem'!D88="","",'ordem de passagem'!D88)</f>
        <v/>
      </c>
      <c r="C79" s="600" t="str">
        <f>IF('ordem de passagem'!E88="","",'ordem de passagem'!E88)</f>
        <v/>
      </c>
      <c r="D79" s="600" t="str">
        <f>IF('ordem de passagem'!F88="","",'ordem de passagem'!F88)</f>
        <v/>
      </c>
      <c r="F79" s="604" t="str">
        <f t="shared" si="1"/>
        <v>Colocar a foto do aluno número de ordem   na célula A79 como no exemplo</v>
      </c>
      <c r="G79" s="602">
        <v>79</v>
      </c>
    </row>
    <row r="80" spans="1:7" ht="98.4" customHeight="1" x14ac:dyDescent="0.3">
      <c r="A80" s="599" t="str">
        <f>IF('ordem de passagem'!C89="","",'ordem de passagem'!C89)</f>
        <v/>
      </c>
      <c r="B80" s="600" t="str">
        <f>IF('ordem de passagem'!D89="","",'ordem de passagem'!D89)</f>
        <v/>
      </c>
      <c r="C80" s="600" t="str">
        <f>IF('ordem de passagem'!E89="","",'ordem de passagem'!E89)</f>
        <v/>
      </c>
      <c r="D80" s="600" t="str">
        <f>IF('ordem de passagem'!F89="","",'ordem de passagem'!F89)</f>
        <v/>
      </c>
      <c r="F80" s="604" t="str">
        <f t="shared" si="1"/>
        <v>Colocar a foto do aluno número de ordem   na célula A80 como no exemplo</v>
      </c>
      <c r="G80" s="602">
        <v>80</v>
      </c>
    </row>
    <row r="81" spans="1:7" ht="98.4" customHeight="1" x14ac:dyDescent="0.3">
      <c r="A81" s="599" t="str">
        <f>IF('ordem de passagem'!C90="","",'ordem de passagem'!C90)</f>
        <v/>
      </c>
      <c r="B81" s="600" t="str">
        <f>IF('ordem de passagem'!D90="","",'ordem de passagem'!D90)</f>
        <v/>
      </c>
      <c r="C81" s="600" t="str">
        <f>IF('ordem de passagem'!E90="","",'ordem de passagem'!E90)</f>
        <v/>
      </c>
      <c r="D81" s="600" t="str">
        <f>IF('ordem de passagem'!F90="","",'ordem de passagem'!F90)</f>
        <v/>
      </c>
      <c r="F81" s="604" t="str">
        <f t="shared" si="1"/>
        <v>Colocar a foto do aluno número de ordem   na célula A81 como no exemplo</v>
      </c>
      <c r="G81" s="602">
        <v>81</v>
      </c>
    </row>
    <row r="82" spans="1:7" ht="98.4" customHeight="1" x14ac:dyDescent="0.3">
      <c r="A82" s="599" t="str">
        <f>IF('ordem de passagem'!C91="","",'ordem de passagem'!C91)</f>
        <v/>
      </c>
      <c r="B82" s="600" t="str">
        <f>IF('ordem de passagem'!D91="","",'ordem de passagem'!D91)</f>
        <v/>
      </c>
      <c r="C82" s="600" t="str">
        <f>IF('ordem de passagem'!E91="","",'ordem de passagem'!E91)</f>
        <v/>
      </c>
      <c r="D82" s="600" t="str">
        <f>IF('ordem de passagem'!F91="","",'ordem de passagem'!F91)</f>
        <v/>
      </c>
      <c r="F82" s="604" t="str">
        <f t="shared" si="1"/>
        <v>Colocar a foto do aluno número de ordem   na célula A82 como no exemplo</v>
      </c>
      <c r="G82" s="602">
        <v>82</v>
      </c>
    </row>
    <row r="83" spans="1:7" ht="98.4" customHeight="1" x14ac:dyDescent="0.3">
      <c r="A83" s="599" t="str">
        <f>IF('ordem de passagem'!C92="","",'ordem de passagem'!C92)</f>
        <v/>
      </c>
      <c r="B83" s="600" t="str">
        <f>IF('ordem de passagem'!D92="","",'ordem de passagem'!D92)</f>
        <v/>
      </c>
      <c r="C83" s="600" t="str">
        <f>IF('ordem de passagem'!E92="","",'ordem de passagem'!E92)</f>
        <v/>
      </c>
      <c r="D83" s="600" t="str">
        <f>IF('ordem de passagem'!F92="","",'ordem de passagem'!F92)</f>
        <v/>
      </c>
      <c r="F83" s="604" t="str">
        <f t="shared" si="1"/>
        <v>Colocar a foto do aluno número de ordem   na célula A83 como no exemplo</v>
      </c>
      <c r="G83" s="602">
        <v>83</v>
      </c>
    </row>
    <row r="84" spans="1:7" ht="98.4" customHeight="1" x14ac:dyDescent="0.3">
      <c r="A84" s="599" t="str">
        <f>IF('ordem de passagem'!C93="","",'ordem de passagem'!C93)</f>
        <v/>
      </c>
      <c r="B84" s="600" t="str">
        <f>IF('ordem de passagem'!D93="","",'ordem de passagem'!D93)</f>
        <v/>
      </c>
      <c r="C84" s="600" t="str">
        <f>IF('ordem de passagem'!E93="","",'ordem de passagem'!E93)</f>
        <v/>
      </c>
      <c r="D84" s="600" t="str">
        <f>IF('ordem de passagem'!F93="","",'ordem de passagem'!F93)</f>
        <v/>
      </c>
      <c r="F84" s="604" t="str">
        <f t="shared" si="1"/>
        <v>Colocar a foto do aluno número de ordem   na célula A84 como no exemplo</v>
      </c>
      <c r="G84" s="602">
        <v>84</v>
      </c>
    </row>
    <row r="85" spans="1:7" ht="98.4" customHeight="1" x14ac:dyDescent="0.3">
      <c r="A85" s="599" t="str">
        <f>IF('ordem de passagem'!C94="","",'ordem de passagem'!C94)</f>
        <v/>
      </c>
      <c r="B85" s="600" t="str">
        <f>IF('ordem de passagem'!D94="","",'ordem de passagem'!D94)</f>
        <v/>
      </c>
      <c r="C85" s="600" t="str">
        <f>IF('ordem de passagem'!E94="","",'ordem de passagem'!E94)</f>
        <v/>
      </c>
      <c r="D85" s="600" t="str">
        <f>IF('ordem de passagem'!F94="","",'ordem de passagem'!F94)</f>
        <v/>
      </c>
      <c r="F85" s="604" t="str">
        <f t="shared" si="1"/>
        <v>Colocar a foto do aluno número de ordem   na célula A85 como no exemplo</v>
      </c>
      <c r="G85" s="602">
        <v>85</v>
      </c>
    </row>
    <row r="86" spans="1:7" ht="98.4" customHeight="1" x14ac:dyDescent="0.3">
      <c r="A86" s="599" t="str">
        <f>IF('ordem de passagem'!C95="","",'ordem de passagem'!C95)</f>
        <v/>
      </c>
      <c r="B86" s="600" t="str">
        <f>IF('ordem de passagem'!D95="","",'ordem de passagem'!D95)</f>
        <v/>
      </c>
      <c r="C86" s="600" t="str">
        <f>IF('ordem de passagem'!E95="","",'ordem de passagem'!E95)</f>
        <v/>
      </c>
      <c r="D86" s="600" t="str">
        <f>IF('ordem de passagem'!F95="","",'ordem de passagem'!F95)</f>
        <v/>
      </c>
      <c r="F86" s="604" t="str">
        <f t="shared" si="1"/>
        <v>Colocar a foto do aluno número de ordem   na célula A86 como no exemplo</v>
      </c>
      <c r="G86" s="602">
        <v>86</v>
      </c>
    </row>
    <row r="87" spans="1:7" ht="98.4" customHeight="1" x14ac:dyDescent="0.3">
      <c r="A87" s="599" t="str">
        <f>IF('ordem de passagem'!C96="","",'ordem de passagem'!C96)</f>
        <v/>
      </c>
      <c r="B87" s="600" t="str">
        <f>IF('ordem de passagem'!D96="","",'ordem de passagem'!D96)</f>
        <v/>
      </c>
      <c r="C87" s="600" t="str">
        <f>IF('ordem de passagem'!E96="","",'ordem de passagem'!E96)</f>
        <v/>
      </c>
      <c r="D87" s="600" t="str">
        <f>IF('ordem de passagem'!F96="","",'ordem de passagem'!F96)</f>
        <v/>
      </c>
      <c r="F87" s="604" t="str">
        <f t="shared" si="1"/>
        <v>Colocar a foto do aluno número de ordem   na célula A87 como no exemplo</v>
      </c>
      <c r="G87" s="602">
        <v>87</v>
      </c>
    </row>
    <row r="88" spans="1:7" ht="98.4" customHeight="1" x14ac:dyDescent="0.3">
      <c r="A88" s="599" t="str">
        <f>IF('ordem de passagem'!C97="","",'ordem de passagem'!C97)</f>
        <v/>
      </c>
      <c r="B88" s="600" t="str">
        <f>IF('ordem de passagem'!D97="","",'ordem de passagem'!D97)</f>
        <v/>
      </c>
      <c r="C88" s="600" t="str">
        <f>IF('ordem de passagem'!E97="","",'ordem de passagem'!E97)</f>
        <v/>
      </c>
      <c r="D88" s="600" t="str">
        <f>IF('ordem de passagem'!F97="","",'ordem de passagem'!F97)</f>
        <v/>
      </c>
      <c r="F88" s="604" t="str">
        <f t="shared" si="1"/>
        <v>Colocar a foto do aluno número de ordem   na célula A88 como no exemplo</v>
      </c>
      <c r="G88" s="602">
        <v>88</v>
      </c>
    </row>
    <row r="89" spans="1:7" ht="98.4" customHeight="1" x14ac:dyDescent="0.3">
      <c r="A89" s="599" t="str">
        <f>IF('ordem de passagem'!C98="","",'ordem de passagem'!C98)</f>
        <v/>
      </c>
      <c r="B89" s="600" t="str">
        <f>IF('ordem de passagem'!D98="","",'ordem de passagem'!D98)</f>
        <v/>
      </c>
      <c r="C89" s="600" t="str">
        <f>IF('ordem de passagem'!E98="","",'ordem de passagem'!E98)</f>
        <v/>
      </c>
      <c r="D89" s="600" t="str">
        <f>IF('ordem de passagem'!F98="","",'ordem de passagem'!F98)</f>
        <v/>
      </c>
      <c r="F89" s="604" t="str">
        <f t="shared" si="1"/>
        <v>Colocar a foto do aluno número de ordem   na célula A89 como no exemplo</v>
      </c>
      <c r="G89" s="602">
        <v>89</v>
      </c>
    </row>
    <row r="90" spans="1:7" ht="98.4" customHeight="1" x14ac:dyDescent="0.3">
      <c r="A90" s="599" t="str">
        <f>IF('ordem de passagem'!C99="","",'ordem de passagem'!C99)</f>
        <v/>
      </c>
      <c r="B90" s="600" t="str">
        <f>IF('ordem de passagem'!D99="","",'ordem de passagem'!D99)</f>
        <v/>
      </c>
      <c r="C90" s="600" t="str">
        <f>IF('ordem de passagem'!E99="","",'ordem de passagem'!E99)</f>
        <v/>
      </c>
      <c r="D90" s="600" t="str">
        <f>IF('ordem de passagem'!F99="","",'ordem de passagem'!F99)</f>
        <v/>
      </c>
      <c r="F90" s="604" t="str">
        <f t="shared" si="1"/>
        <v>Colocar a foto do aluno número de ordem   na célula A90 como no exemplo</v>
      </c>
      <c r="G90" s="602">
        <v>90</v>
      </c>
    </row>
    <row r="91" spans="1:7" ht="98.4" customHeight="1" x14ac:dyDescent="0.3">
      <c r="A91" s="599" t="str">
        <f>IF('ordem de passagem'!C100="","",'ordem de passagem'!C100)</f>
        <v/>
      </c>
      <c r="B91" s="600" t="str">
        <f>IF('ordem de passagem'!D100="","",'ordem de passagem'!D100)</f>
        <v/>
      </c>
      <c r="C91" s="600" t="str">
        <f>IF('ordem de passagem'!E100="","",'ordem de passagem'!E100)</f>
        <v/>
      </c>
      <c r="D91" s="600" t="str">
        <f>IF('ordem de passagem'!F100="","",'ordem de passagem'!F100)</f>
        <v/>
      </c>
      <c r="F91" s="604" t="str">
        <f t="shared" si="1"/>
        <v>Colocar a foto do aluno número de ordem   na célula A91 como no exemplo</v>
      </c>
      <c r="G91" s="602">
        <v>91</v>
      </c>
    </row>
    <row r="92" spans="1:7" ht="98.4" customHeight="1" x14ac:dyDescent="0.3">
      <c r="A92" s="599" t="str">
        <f>IF('ordem de passagem'!C101="","",'ordem de passagem'!C101)</f>
        <v/>
      </c>
      <c r="B92" s="600" t="str">
        <f>IF('ordem de passagem'!D101="","",'ordem de passagem'!D101)</f>
        <v/>
      </c>
      <c r="C92" s="600" t="str">
        <f>IF('ordem de passagem'!E101="","",'ordem de passagem'!E101)</f>
        <v/>
      </c>
      <c r="D92" s="600" t="str">
        <f>IF('ordem de passagem'!F101="","",'ordem de passagem'!F101)</f>
        <v/>
      </c>
      <c r="F92" s="604" t="str">
        <f t="shared" si="1"/>
        <v>Colocar a foto do aluno número de ordem   na célula A92 como no exemplo</v>
      </c>
      <c r="G92" s="602">
        <v>92</v>
      </c>
    </row>
    <row r="93" spans="1:7" ht="98.4" customHeight="1" x14ac:dyDescent="0.3">
      <c r="A93" s="599" t="str">
        <f>IF('ordem de passagem'!C102="","",'ordem de passagem'!C102)</f>
        <v/>
      </c>
      <c r="B93" s="600" t="str">
        <f>IF('ordem de passagem'!D102="","",'ordem de passagem'!D102)</f>
        <v/>
      </c>
      <c r="C93" s="600" t="str">
        <f>IF('ordem de passagem'!E102="","",'ordem de passagem'!E102)</f>
        <v/>
      </c>
      <c r="D93" s="600" t="str">
        <f>IF('ordem de passagem'!F102="","",'ordem de passagem'!F102)</f>
        <v/>
      </c>
      <c r="F93" s="604" t="str">
        <f t="shared" si="1"/>
        <v>Colocar a foto do aluno número de ordem   na célula A93 como no exemplo</v>
      </c>
      <c r="G93" s="602">
        <v>93</v>
      </c>
    </row>
    <row r="94" spans="1:7" ht="98.4" customHeight="1" x14ac:dyDescent="0.3">
      <c r="A94" s="599" t="str">
        <f>IF('ordem de passagem'!C103="","",'ordem de passagem'!C103)</f>
        <v/>
      </c>
      <c r="B94" s="600" t="str">
        <f>IF('ordem de passagem'!D103="","",'ordem de passagem'!D103)</f>
        <v/>
      </c>
      <c r="C94" s="600" t="str">
        <f>IF('ordem de passagem'!E103="","",'ordem de passagem'!E103)</f>
        <v/>
      </c>
      <c r="D94" s="600" t="str">
        <f>IF('ordem de passagem'!F103="","",'ordem de passagem'!F103)</f>
        <v/>
      </c>
      <c r="F94" s="604" t="str">
        <f t="shared" si="1"/>
        <v>Colocar a foto do aluno número de ordem   na célula A94 como no exemplo</v>
      </c>
      <c r="G94" s="602">
        <v>94</v>
      </c>
    </row>
    <row r="95" spans="1:7" ht="98.4" customHeight="1" x14ac:dyDescent="0.3">
      <c r="A95" s="599" t="str">
        <f>IF('ordem de passagem'!C104="","",'ordem de passagem'!C104)</f>
        <v/>
      </c>
      <c r="B95" s="600" t="str">
        <f>IF('ordem de passagem'!D104="","",'ordem de passagem'!D104)</f>
        <v/>
      </c>
      <c r="C95" s="600" t="str">
        <f>IF('ordem de passagem'!E104="","",'ordem de passagem'!E104)</f>
        <v/>
      </c>
      <c r="D95" s="600" t="str">
        <f>IF('ordem de passagem'!F104="","",'ordem de passagem'!F104)</f>
        <v/>
      </c>
      <c r="F95" s="604" t="str">
        <f t="shared" si="1"/>
        <v>Colocar a foto do aluno número de ordem   na célula A95 como no exemplo</v>
      </c>
      <c r="G95" s="602">
        <v>95</v>
      </c>
    </row>
    <row r="96" spans="1:7" ht="98.4" customHeight="1" x14ac:dyDescent="0.3">
      <c r="A96" s="599" t="str">
        <f>IF('ordem de passagem'!C105="","",'ordem de passagem'!C105)</f>
        <v/>
      </c>
      <c r="B96" s="600" t="str">
        <f>IF('ordem de passagem'!D105="","",'ordem de passagem'!D105)</f>
        <v/>
      </c>
      <c r="C96" s="600" t="str">
        <f>IF('ordem de passagem'!E105="","",'ordem de passagem'!E105)</f>
        <v/>
      </c>
      <c r="D96" s="600" t="str">
        <f>IF('ordem de passagem'!F105="","",'ordem de passagem'!F105)</f>
        <v/>
      </c>
      <c r="F96" s="604" t="str">
        <f t="shared" si="1"/>
        <v>Colocar a foto do aluno número de ordem   na célula A96 como no exemplo</v>
      </c>
      <c r="G96" s="602">
        <v>96</v>
      </c>
    </row>
    <row r="97" spans="1:7" ht="98.4" customHeight="1" x14ac:dyDescent="0.3">
      <c r="A97" s="599" t="str">
        <f>IF('ordem de passagem'!C106="","",'ordem de passagem'!C106)</f>
        <v/>
      </c>
      <c r="B97" s="600" t="str">
        <f>IF('ordem de passagem'!D106="","",'ordem de passagem'!D106)</f>
        <v/>
      </c>
      <c r="C97" s="600" t="str">
        <f>IF('ordem de passagem'!E106="","",'ordem de passagem'!E106)</f>
        <v/>
      </c>
      <c r="D97" s="600" t="str">
        <f>IF('ordem de passagem'!F106="","",'ordem de passagem'!F106)</f>
        <v/>
      </c>
      <c r="F97" s="604" t="str">
        <f t="shared" si="1"/>
        <v>Colocar a foto do aluno número de ordem   na célula A97 como no exemplo</v>
      </c>
      <c r="G97" s="602">
        <v>97</v>
      </c>
    </row>
    <row r="98" spans="1:7" ht="98.4" customHeight="1" x14ac:dyDescent="0.3">
      <c r="A98" s="599" t="str">
        <f>IF('ordem de passagem'!C107="","",'ordem de passagem'!C107)</f>
        <v/>
      </c>
      <c r="B98" s="600" t="str">
        <f>IF('ordem de passagem'!D107="","",'ordem de passagem'!D107)</f>
        <v/>
      </c>
      <c r="C98" s="600" t="str">
        <f>IF('ordem de passagem'!E107="","",'ordem de passagem'!E107)</f>
        <v/>
      </c>
      <c r="D98" s="600" t="str">
        <f>IF('ordem de passagem'!F107="","",'ordem de passagem'!F107)</f>
        <v/>
      </c>
      <c r="F98" s="604" t="str">
        <f t="shared" si="1"/>
        <v>Colocar a foto do aluno número de ordem   na célula A98 como no exemplo</v>
      </c>
      <c r="G98" s="602">
        <v>98</v>
      </c>
    </row>
    <row r="99" spans="1:7" ht="98.4" customHeight="1" x14ac:dyDescent="0.3">
      <c r="A99" s="599" t="str">
        <f>IF('ordem de passagem'!C108="","",'ordem de passagem'!C108)</f>
        <v/>
      </c>
      <c r="B99" s="600" t="str">
        <f>IF('ordem de passagem'!D108="","",'ordem de passagem'!D108)</f>
        <v/>
      </c>
      <c r="C99" s="600" t="str">
        <f>IF('ordem de passagem'!E108="","",'ordem de passagem'!E108)</f>
        <v/>
      </c>
      <c r="D99" s="600" t="str">
        <f>IF('ordem de passagem'!F108="","",'ordem de passagem'!F108)</f>
        <v/>
      </c>
      <c r="F99" s="604" t="str">
        <f t="shared" si="1"/>
        <v>Colocar a foto do aluno número de ordem   na célula A99 como no exemplo</v>
      </c>
      <c r="G99" s="602">
        <v>99</v>
      </c>
    </row>
    <row r="100" spans="1:7" ht="98.4" customHeight="1" x14ac:dyDescent="0.3">
      <c r="A100" s="599" t="str">
        <f>IF('ordem de passagem'!C109="","",'ordem de passagem'!C109)</f>
        <v/>
      </c>
      <c r="B100" s="600" t="str">
        <f>IF('ordem de passagem'!D109="","",'ordem de passagem'!D109)</f>
        <v/>
      </c>
      <c r="C100" s="600" t="str">
        <f>IF('ordem de passagem'!E109="","",'ordem de passagem'!E109)</f>
        <v/>
      </c>
      <c r="D100" s="600" t="str">
        <f>IF('ordem de passagem'!F109="","",'ordem de passagem'!F109)</f>
        <v/>
      </c>
      <c r="F100" s="604" t="str">
        <f t="shared" si="1"/>
        <v>Colocar a foto do aluno número de ordem   na célula A100 como no exemplo</v>
      </c>
      <c r="G100" s="602">
        <v>100</v>
      </c>
    </row>
    <row r="101" spans="1:7" ht="98.4" customHeight="1" x14ac:dyDescent="0.3">
      <c r="A101" s="599" t="str">
        <f>IF('ordem de passagem'!C110="","",'ordem de passagem'!C110)</f>
        <v/>
      </c>
      <c r="B101" s="600" t="str">
        <f>IF('ordem de passagem'!D110="","",'ordem de passagem'!D110)</f>
        <v/>
      </c>
      <c r="C101" s="600" t="str">
        <f>IF('ordem de passagem'!E110="","",'ordem de passagem'!E110)</f>
        <v/>
      </c>
      <c r="D101" s="600" t="str">
        <f>IF('ordem de passagem'!F110="","",'ordem de passagem'!F110)</f>
        <v/>
      </c>
      <c r="F101" s="604" t="str">
        <f t="shared" si="1"/>
        <v>Colocar a foto do aluno número de ordem   na célula A101 como no exemplo</v>
      </c>
      <c r="G101" s="602">
        <v>101</v>
      </c>
    </row>
    <row r="102" spans="1:7" ht="98.4" customHeight="1" x14ac:dyDescent="0.3">
      <c r="A102" s="599" t="str">
        <f>IF('ordem de passagem'!C111="","",'ordem de passagem'!C111)</f>
        <v/>
      </c>
      <c r="B102" s="600" t="str">
        <f>IF('ordem de passagem'!D111="","",'ordem de passagem'!D111)</f>
        <v/>
      </c>
      <c r="C102" s="600" t="str">
        <f>IF('ordem de passagem'!E111="","",'ordem de passagem'!E111)</f>
        <v/>
      </c>
      <c r="D102" s="600" t="str">
        <f>IF('ordem de passagem'!F111="","",'ordem de passagem'!F111)</f>
        <v/>
      </c>
      <c r="F102" s="604" t="str">
        <f t="shared" si="1"/>
        <v>Colocar a foto do aluno número de ordem   na célula A102 como no exemplo</v>
      </c>
      <c r="G102" s="602">
        <v>102</v>
      </c>
    </row>
    <row r="103" spans="1:7" ht="98.4" customHeight="1" x14ac:dyDescent="0.3">
      <c r="A103" s="599" t="str">
        <f>IF('ordem de passagem'!C112="","",'ordem de passagem'!C112)</f>
        <v/>
      </c>
      <c r="B103" s="600" t="str">
        <f>IF('ordem de passagem'!D112="","",'ordem de passagem'!D112)</f>
        <v/>
      </c>
      <c r="C103" s="600" t="str">
        <f>IF('ordem de passagem'!E112="","",'ordem de passagem'!E112)</f>
        <v/>
      </c>
      <c r="D103" s="600" t="str">
        <f>IF('ordem de passagem'!F112="","",'ordem de passagem'!F112)</f>
        <v/>
      </c>
      <c r="F103" s="604" t="str">
        <f t="shared" si="1"/>
        <v>Colocar a foto do aluno número de ordem   na célula A103 como no exemplo</v>
      </c>
      <c r="G103" s="602">
        <v>103</v>
      </c>
    </row>
    <row r="104" spans="1:7" ht="98.4" customHeight="1" x14ac:dyDescent="0.3">
      <c r="A104" s="599" t="str">
        <f>IF('ordem de passagem'!C113="","",'ordem de passagem'!C113)</f>
        <v/>
      </c>
      <c r="B104" s="600" t="str">
        <f>IF('ordem de passagem'!D113="","",'ordem de passagem'!D113)</f>
        <v/>
      </c>
      <c r="C104" s="600" t="str">
        <f>IF('ordem de passagem'!E113="","",'ordem de passagem'!E113)</f>
        <v/>
      </c>
      <c r="D104" s="600" t="str">
        <f>IF('ordem de passagem'!F113="","",'ordem de passagem'!F113)</f>
        <v/>
      </c>
      <c r="F104" s="604" t="str">
        <f t="shared" si="1"/>
        <v>Colocar a foto do aluno número de ordem   na célula A104 como no exemplo</v>
      </c>
      <c r="G104" s="602">
        <v>104</v>
      </c>
    </row>
    <row r="105" spans="1:7" ht="98.4" customHeight="1" x14ac:dyDescent="0.3">
      <c r="A105" s="599" t="str">
        <f>IF('ordem de passagem'!C114="","",'ordem de passagem'!C114)</f>
        <v/>
      </c>
      <c r="B105" s="600" t="str">
        <f>IF('ordem de passagem'!D114="","",'ordem de passagem'!D114)</f>
        <v/>
      </c>
      <c r="C105" s="600" t="str">
        <f>IF('ordem de passagem'!E114="","",'ordem de passagem'!E114)</f>
        <v/>
      </c>
      <c r="D105" s="600" t="str">
        <f>IF('ordem de passagem'!F114="","",'ordem de passagem'!F114)</f>
        <v/>
      </c>
      <c r="F105" s="604" t="str">
        <f t="shared" si="1"/>
        <v>Colocar a foto do aluno número de ordem   na célula A105 como no exemplo</v>
      </c>
      <c r="G105" s="602">
        <v>105</v>
      </c>
    </row>
    <row r="106" spans="1:7" ht="98.4" customHeight="1" x14ac:dyDescent="0.3">
      <c r="A106" s="599" t="str">
        <f>IF('ordem de passagem'!C115="","",'ordem de passagem'!C115)</f>
        <v/>
      </c>
      <c r="B106" s="600" t="str">
        <f>IF('ordem de passagem'!D115="","",'ordem de passagem'!D115)</f>
        <v/>
      </c>
      <c r="C106" s="600" t="str">
        <f>IF('ordem de passagem'!E115="","",'ordem de passagem'!E115)</f>
        <v/>
      </c>
      <c r="D106" s="600" t="str">
        <f>IF('ordem de passagem'!F115="","",'ordem de passagem'!F115)</f>
        <v/>
      </c>
      <c r="F106" s="604" t="str">
        <f t="shared" si="1"/>
        <v>Colocar a foto do aluno número de ordem   na célula A106 como no exemplo</v>
      </c>
      <c r="G106" s="602">
        <v>106</v>
      </c>
    </row>
    <row r="107" spans="1:7" ht="98.4" customHeight="1" x14ac:dyDescent="0.3">
      <c r="A107" s="599" t="str">
        <f>IF('ordem de passagem'!C116="","",'ordem de passagem'!C116)</f>
        <v/>
      </c>
      <c r="B107" s="600" t="str">
        <f>IF('ordem de passagem'!D116="","",'ordem de passagem'!D116)</f>
        <v/>
      </c>
      <c r="C107" s="600" t="str">
        <f>IF('ordem de passagem'!E116="","",'ordem de passagem'!E116)</f>
        <v/>
      </c>
      <c r="D107" s="600" t="str">
        <f>IF('ordem de passagem'!F116="","",'ordem de passagem'!F116)</f>
        <v/>
      </c>
      <c r="F107" s="604" t="str">
        <f t="shared" si="1"/>
        <v>Colocar a foto do aluno número de ordem   na célula A107 como no exemplo</v>
      </c>
      <c r="G107" s="602">
        <v>107</v>
      </c>
    </row>
    <row r="108" spans="1:7" ht="98.4" customHeight="1" x14ac:dyDescent="0.3">
      <c r="A108" s="599" t="str">
        <f>IF('ordem de passagem'!C117="","",'ordem de passagem'!C117)</f>
        <v/>
      </c>
      <c r="B108" s="600" t="str">
        <f>IF('ordem de passagem'!D117="","",'ordem de passagem'!D117)</f>
        <v/>
      </c>
      <c r="C108" s="600" t="str">
        <f>IF('ordem de passagem'!E117="","",'ordem de passagem'!E117)</f>
        <v/>
      </c>
      <c r="D108" s="600" t="str">
        <f>IF('ordem de passagem'!F117="","",'ordem de passagem'!F117)</f>
        <v/>
      </c>
      <c r="F108" s="604" t="str">
        <f t="shared" si="1"/>
        <v>Colocar a foto do aluno número de ordem   na célula A108 como no exemplo</v>
      </c>
      <c r="G108" s="602">
        <v>108</v>
      </c>
    </row>
    <row r="109" spans="1:7" ht="98.4" customHeight="1" x14ac:dyDescent="0.3">
      <c r="A109" s="599" t="str">
        <f>IF('ordem de passagem'!C118="","",'ordem de passagem'!C118)</f>
        <v/>
      </c>
      <c r="B109" s="600" t="str">
        <f>IF('ordem de passagem'!D118="","",'ordem de passagem'!D118)</f>
        <v/>
      </c>
      <c r="C109" s="600" t="str">
        <f>IF('ordem de passagem'!E118="","",'ordem de passagem'!E118)</f>
        <v/>
      </c>
      <c r="D109" s="600" t="str">
        <f>IF('ordem de passagem'!F118="","",'ordem de passagem'!F118)</f>
        <v/>
      </c>
      <c r="F109" s="604" t="str">
        <f t="shared" si="1"/>
        <v>Colocar a foto do aluno número de ordem   na célula A109 como no exemplo</v>
      </c>
      <c r="G109" s="602">
        <v>109</v>
      </c>
    </row>
    <row r="110" spans="1:7" ht="98.4" customHeight="1" x14ac:dyDescent="0.3">
      <c r="A110" s="599" t="str">
        <f>IF('ordem de passagem'!C119="","",'ordem de passagem'!C119)</f>
        <v/>
      </c>
      <c r="B110" s="600" t="str">
        <f>IF('ordem de passagem'!D119="","",'ordem de passagem'!D119)</f>
        <v/>
      </c>
      <c r="C110" s="600" t="str">
        <f>IF('ordem de passagem'!E119="","",'ordem de passagem'!E119)</f>
        <v/>
      </c>
      <c r="D110" s="600" t="str">
        <f>IF('ordem de passagem'!F119="","",'ordem de passagem'!F119)</f>
        <v/>
      </c>
      <c r="F110" s="604" t="str">
        <f t="shared" si="1"/>
        <v>Colocar a foto do aluno número de ordem   na célula A110 como no exemplo</v>
      </c>
      <c r="G110" s="602">
        <v>110</v>
      </c>
    </row>
    <row r="111" spans="1:7" ht="98.4" customHeight="1" x14ac:dyDescent="0.3">
      <c r="A111" s="599" t="str">
        <f>IF('ordem de passagem'!C120="","",'ordem de passagem'!C120)</f>
        <v/>
      </c>
      <c r="B111" s="600" t="str">
        <f>IF('ordem de passagem'!D120="","",'ordem de passagem'!D120)</f>
        <v/>
      </c>
      <c r="C111" s="600" t="str">
        <f>IF('ordem de passagem'!E120="","",'ordem de passagem'!E120)</f>
        <v/>
      </c>
      <c r="D111" s="600" t="str">
        <f>IF('ordem de passagem'!F120="","",'ordem de passagem'!F120)</f>
        <v/>
      </c>
      <c r="F111" s="604" t="str">
        <f t="shared" si="1"/>
        <v>Colocar a foto do aluno número de ordem   na célula A111 como no exemplo</v>
      </c>
      <c r="G111" s="602">
        <v>111</v>
      </c>
    </row>
    <row r="112" spans="1:7" ht="98.4" customHeight="1" x14ac:dyDescent="0.3">
      <c r="A112" s="599" t="str">
        <f>IF('ordem de passagem'!C121="","",'ordem de passagem'!C121)</f>
        <v/>
      </c>
      <c r="B112" s="600" t="str">
        <f>IF('ordem de passagem'!D121="","",'ordem de passagem'!D121)</f>
        <v/>
      </c>
      <c r="C112" s="600" t="str">
        <f>IF('ordem de passagem'!E121="","",'ordem de passagem'!E121)</f>
        <v/>
      </c>
      <c r="D112" s="600" t="str">
        <f>IF('ordem de passagem'!F121="","",'ordem de passagem'!F121)</f>
        <v/>
      </c>
      <c r="F112" s="604" t="str">
        <f t="shared" si="1"/>
        <v>Colocar a foto do aluno número de ordem   na célula A112 como no exemplo</v>
      </c>
      <c r="G112" s="602">
        <v>112</v>
      </c>
    </row>
    <row r="113" spans="1:7" ht="98.4" customHeight="1" x14ac:dyDescent="0.3">
      <c r="A113" s="599" t="str">
        <f>IF('ordem de passagem'!C122="","",'ordem de passagem'!C122)</f>
        <v/>
      </c>
      <c r="B113" s="600" t="str">
        <f>IF('ordem de passagem'!D122="","",'ordem de passagem'!D122)</f>
        <v/>
      </c>
      <c r="C113" s="600" t="str">
        <f>IF('ordem de passagem'!E122="","",'ordem de passagem'!E122)</f>
        <v/>
      </c>
      <c r="D113" s="600" t="str">
        <f>IF('ordem de passagem'!F122="","",'ordem de passagem'!F122)</f>
        <v/>
      </c>
      <c r="F113" s="604" t="str">
        <f t="shared" si="1"/>
        <v>Colocar a foto do aluno número de ordem   na célula A113 como no exemplo</v>
      </c>
      <c r="G113" s="602">
        <v>113</v>
      </c>
    </row>
    <row r="114" spans="1:7" ht="98.4" customHeight="1" x14ac:dyDescent="0.3">
      <c r="A114" s="599" t="str">
        <f>IF('ordem de passagem'!C123="","",'ordem de passagem'!C123)</f>
        <v/>
      </c>
      <c r="B114" s="600" t="str">
        <f>IF('ordem de passagem'!D123="","",'ordem de passagem'!D123)</f>
        <v/>
      </c>
      <c r="C114" s="600" t="str">
        <f>IF('ordem de passagem'!E123="","",'ordem de passagem'!E123)</f>
        <v/>
      </c>
      <c r="D114" s="600" t="str">
        <f>IF('ordem de passagem'!F123="","",'ordem de passagem'!F123)</f>
        <v/>
      </c>
      <c r="F114" s="604" t="str">
        <f t="shared" si="1"/>
        <v>Colocar a foto do aluno número de ordem   na célula A114 como no exemplo</v>
      </c>
      <c r="G114" s="602">
        <v>114</v>
      </c>
    </row>
    <row r="115" spans="1:7" ht="98.4" customHeight="1" x14ac:dyDescent="0.3">
      <c r="A115" s="599" t="str">
        <f>IF('ordem de passagem'!C124="","",'ordem de passagem'!C124)</f>
        <v/>
      </c>
      <c r="B115" s="600" t="str">
        <f>IF('ordem de passagem'!D124="","",'ordem de passagem'!D124)</f>
        <v/>
      </c>
      <c r="C115" s="600" t="str">
        <f>IF('ordem de passagem'!E124="","",'ordem de passagem'!E124)</f>
        <v/>
      </c>
      <c r="D115" s="600" t="str">
        <f>IF('ordem de passagem'!F124="","",'ordem de passagem'!F124)</f>
        <v/>
      </c>
      <c r="F115" s="604" t="str">
        <f t="shared" si="1"/>
        <v>Colocar a foto do aluno número de ordem   na célula A115 como no exemplo</v>
      </c>
      <c r="G115" s="602">
        <v>115</v>
      </c>
    </row>
    <row r="116" spans="1:7" ht="98.4" customHeight="1" x14ac:dyDescent="0.3">
      <c r="A116" s="599" t="str">
        <f>IF('ordem de passagem'!C125="","",'ordem de passagem'!C125)</f>
        <v/>
      </c>
      <c r="B116" s="600" t="str">
        <f>IF('ordem de passagem'!D125="","",'ordem de passagem'!D125)</f>
        <v/>
      </c>
      <c r="C116" s="600" t="str">
        <f>IF('ordem de passagem'!E125="","",'ordem de passagem'!E125)</f>
        <v/>
      </c>
      <c r="D116" s="600" t="str">
        <f>IF('ordem de passagem'!F125="","",'ordem de passagem'!F125)</f>
        <v/>
      </c>
      <c r="F116" s="604" t="str">
        <f t="shared" si="1"/>
        <v>Colocar a foto do aluno número de ordem   na célula A116 como no exemplo</v>
      </c>
      <c r="G116" s="602">
        <v>116</v>
      </c>
    </row>
    <row r="117" spans="1:7" ht="98.4" customHeight="1" x14ac:dyDescent="0.3">
      <c r="A117" s="599" t="str">
        <f>IF('ordem de passagem'!C126="","",'ordem de passagem'!C126)</f>
        <v/>
      </c>
      <c r="B117" s="600" t="str">
        <f>IF('ordem de passagem'!D126="","",'ordem de passagem'!D126)</f>
        <v/>
      </c>
      <c r="C117" s="600" t="str">
        <f>IF('ordem de passagem'!E126="","",'ordem de passagem'!E126)</f>
        <v/>
      </c>
      <c r="D117" s="600" t="str">
        <f>IF('ordem de passagem'!F126="","",'ordem de passagem'!F126)</f>
        <v/>
      </c>
      <c r="F117" s="604" t="str">
        <f t="shared" si="1"/>
        <v>Colocar a foto do aluno número de ordem   na célula A117 como no exemplo</v>
      </c>
      <c r="G117" s="602">
        <v>117</v>
      </c>
    </row>
    <row r="118" spans="1:7" ht="98.4" customHeight="1" x14ac:dyDescent="0.3">
      <c r="A118" s="599" t="str">
        <f>IF('ordem de passagem'!C127="","",'ordem de passagem'!C127)</f>
        <v/>
      </c>
      <c r="B118" s="600" t="str">
        <f>IF('ordem de passagem'!D127="","",'ordem de passagem'!D127)</f>
        <v/>
      </c>
      <c r="C118" s="600" t="str">
        <f>IF('ordem de passagem'!E127="","",'ordem de passagem'!E127)</f>
        <v/>
      </c>
      <c r="D118" s="600" t="str">
        <f>IF('ordem de passagem'!F127="","",'ordem de passagem'!F127)</f>
        <v/>
      </c>
      <c r="F118" s="604" t="str">
        <f t="shared" si="1"/>
        <v>Colocar a foto do aluno número de ordem   na célula A118 como no exemplo</v>
      </c>
      <c r="G118" s="602">
        <v>118</v>
      </c>
    </row>
    <row r="119" spans="1:7" ht="98.4" customHeight="1" x14ac:dyDescent="0.3">
      <c r="A119" s="599" t="str">
        <f>IF('ordem de passagem'!C128="","",'ordem de passagem'!C128)</f>
        <v/>
      </c>
      <c r="B119" s="600" t="str">
        <f>IF('ordem de passagem'!D128="","",'ordem de passagem'!D128)</f>
        <v/>
      </c>
      <c r="C119" s="600" t="str">
        <f>IF('ordem de passagem'!E128="","",'ordem de passagem'!E128)</f>
        <v/>
      </c>
      <c r="D119" s="600" t="str">
        <f>IF('ordem de passagem'!F128="","",'ordem de passagem'!F128)</f>
        <v/>
      </c>
      <c r="F119" s="604" t="str">
        <f t="shared" si="1"/>
        <v>Colocar a foto do aluno número de ordem   na célula A119 como no exemplo</v>
      </c>
      <c r="G119" s="602">
        <v>119</v>
      </c>
    </row>
    <row r="120" spans="1:7" ht="98.4" customHeight="1" x14ac:dyDescent="0.3">
      <c r="A120" s="599" t="str">
        <f>IF('ordem de passagem'!C129="","",'ordem de passagem'!C129)</f>
        <v/>
      </c>
      <c r="B120" s="600" t="str">
        <f>IF('ordem de passagem'!D129="","",'ordem de passagem'!D129)</f>
        <v/>
      </c>
      <c r="C120" s="600" t="str">
        <f>IF('ordem de passagem'!E129="","",'ordem de passagem'!E129)</f>
        <v/>
      </c>
      <c r="D120" s="600" t="str">
        <f>IF('ordem de passagem'!F129="","",'ordem de passagem'!F129)</f>
        <v/>
      </c>
      <c r="F120" s="604" t="str">
        <f t="shared" si="1"/>
        <v>Colocar a foto do aluno número de ordem   na célula A120 como no exemplo</v>
      </c>
      <c r="G120" s="602">
        <v>120</v>
      </c>
    </row>
    <row r="121" spans="1:7" ht="98.4" customHeight="1" x14ac:dyDescent="0.3">
      <c r="A121" s="599" t="str">
        <f>IF('ordem de passagem'!C130="","",'ordem de passagem'!C130)</f>
        <v/>
      </c>
      <c r="B121" s="600" t="str">
        <f>IF('ordem de passagem'!D130="","",'ordem de passagem'!D130)</f>
        <v/>
      </c>
      <c r="C121" s="600" t="str">
        <f>IF('ordem de passagem'!E130="","",'ordem de passagem'!E130)</f>
        <v/>
      </c>
      <c r="D121" s="600" t="str">
        <f>IF('ordem de passagem'!F130="","",'ordem de passagem'!F130)</f>
        <v/>
      </c>
      <c r="F121" s="604" t="str">
        <f t="shared" si="1"/>
        <v>Colocar a foto do aluno número de ordem   na célula A121 como no exemplo</v>
      </c>
      <c r="G121" s="602">
        <v>121</v>
      </c>
    </row>
    <row r="122" spans="1:7" ht="98.4" customHeight="1" x14ac:dyDescent="0.3">
      <c r="A122" s="599" t="str">
        <f>IF('ordem de passagem'!C131="","",'ordem de passagem'!C131)</f>
        <v/>
      </c>
      <c r="B122" s="600" t="str">
        <f>IF('ordem de passagem'!D131="","",'ordem de passagem'!D131)</f>
        <v/>
      </c>
      <c r="C122" s="600" t="str">
        <f>IF('ordem de passagem'!E131="","",'ordem de passagem'!E131)</f>
        <v/>
      </c>
      <c r="D122" s="600" t="str">
        <f>IF('ordem de passagem'!F131="","",'ordem de passagem'!F131)</f>
        <v/>
      </c>
      <c r="F122" s="604" t="str">
        <f t="shared" si="1"/>
        <v>Colocar a foto do aluno número de ordem   na célula A122 como no exemplo</v>
      </c>
      <c r="G122" s="602">
        <v>122</v>
      </c>
    </row>
    <row r="123" spans="1:7" ht="98.4" customHeight="1" x14ac:dyDescent="0.3">
      <c r="A123" s="599" t="str">
        <f>IF('ordem de passagem'!C132="","",'ordem de passagem'!C132)</f>
        <v/>
      </c>
      <c r="B123" s="600" t="str">
        <f>IF('ordem de passagem'!D132="","",'ordem de passagem'!D132)</f>
        <v/>
      </c>
      <c r="C123" s="600" t="str">
        <f>IF('ordem de passagem'!E132="","",'ordem de passagem'!E132)</f>
        <v/>
      </c>
      <c r="D123" s="600" t="str">
        <f>IF('ordem de passagem'!F132="","",'ordem de passagem'!F132)</f>
        <v/>
      </c>
      <c r="F123" s="604" t="str">
        <f t="shared" si="1"/>
        <v>Colocar a foto do aluno número de ordem   na célula A123 como no exemplo</v>
      </c>
      <c r="G123" s="602">
        <v>123</v>
      </c>
    </row>
    <row r="124" spans="1:7" ht="98.4" customHeight="1" x14ac:dyDescent="0.3">
      <c r="A124" s="599" t="str">
        <f>IF('ordem de passagem'!C133="","",'ordem de passagem'!C133)</f>
        <v/>
      </c>
      <c r="B124" s="600" t="str">
        <f>IF('ordem de passagem'!D133="","",'ordem de passagem'!D133)</f>
        <v/>
      </c>
      <c r="C124" s="600" t="str">
        <f>IF('ordem de passagem'!E133="","",'ordem de passagem'!E133)</f>
        <v/>
      </c>
      <c r="D124" s="600" t="str">
        <f>IF('ordem de passagem'!F133="","",'ordem de passagem'!F133)</f>
        <v/>
      </c>
      <c r="F124" s="604" t="str">
        <f t="shared" si="1"/>
        <v>Colocar a foto do aluno número de ordem   na célula A124 como no exemplo</v>
      </c>
      <c r="G124" s="602">
        <v>124</v>
      </c>
    </row>
    <row r="125" spans="1:7" ht="98.4" customHeight="1" x14ac:dyDescent="0.3">
      <c r="A125" s="599" t="str">
        <f>IF('ordem de passagem'!C134="","",'ordem de passagem'!C134)</f>
        <v/>
      </c>
      <c r="B125" s="600" t="str">
        <f>IF('ordem de passagem'!D134="","",'ordem de passagem'!D134)</f>
        <v/>
      </c>
      <c r="C125" s="600" t="str">
        <f>IF('ordem de passagem'!E134="","",'ordem de passagem'!E134)</f>
        <v/>
      </c>
      <c r="D125" s="600" t="str">
        <f>IF('ordem de passagem'!F134="","",'ordem de passagem'!F134)</f>
        <v/>
      </c>
      <c r="F125" s="604" t="str">
        <f t="shared" si="1"/>
        <v>Colocar a foto do aluno número de ordem   na célula A125 como no exemplo</v>
      </c>
      <c r="G125" s="602">
        <v>125</v>
      </c>
    </row>
    <row r="126" spans="1:7" ht="98.4" customHeight="1" x14ac:dyDescent="0.3">
      <c r="A126" s="599" t="str">
        <f>IF('ordem de passagem'!C135="","",'ordem de passagem'!C135)</f>
        <v/>
      </c>
      <c r="B126" s="600" t="str">
        <f>IF('ordem de passagem'!D135="","",'ordem de passagem'!D135)</f>
        <v/>
      </c>
      <c r="C126" s="600" t="str">
        <f>IF('ordem de passagem'!E135="","",'ordem de passagem'!E135)</f>
        <v/>
      </c>
      <c r="D126" s="600" t="str">
        <f>IF('ordem de passagem'!F135="","",'ordem de passagem'!F135)</f>
        <v/>
      </c>
      <c r="F126" s="604" t="str">
        <f t="shared" si="1"/>
        <v>Colocar a foto do aluno número de ordem   na célula A126 como no exemplo</v>
      </c>
      <c r="G126" s="602">
        <v>126</v>
      </c>
    </row>
    <row r="127" spans="1:7" ht="98.4" customHeight="1" x14ac:dyDescent="0.3">
      <c r="A127" s="599" t="str">
        <f>IF('ordem de passagem'!C136="","",'ordem de passagem'!C136)</f>
        <v/>
      </c>
      <c r="B127" s="600" t="str">
        <f>IF('ordem de passagem'!D136="","",'ordem de passagem'!D136)</f>
        <v/>
      </c>
      <c r="C127" s="600" t="str">
        <f>IF('ordem de passagem'!E136="","",'ordem de passagem'!E136)</f>
        <v/>
      </c>
      <c r="D127" s="600" t="str">
        <f>IF('ordem de passagem'!F136="","",'ordem de passagem'!F136)</f>
        <v/>
      </c>
      <c r="F127" s="604" t="str">
        <f t="shared" si="1"/>
        <v>Colocar a foto do aluno número de ordem   na célula A127 como no exemplo</v>
      </c>
      <c r="G127" s="602">
        <v>127</v>
      </c>
    </row>
    <row r="128" spans="1:7" ht="98.4" customHeight="1" x14ac:dyDescent="0.3">
      <c r="A128" s="599" t="str">
        <f>IF('ordem de passagem'!C137="","",'ordem de passagem'!C137)</f>
        <v/>
      </c>
      <c r="B128" s="600" t="str">
        <f>IF('ordem de passagem'!D137="","",'ordem de passagem'!D137)</f>
        <v/>
      </c>
      <c r="C128" s="600" t="str">
        <f>IF('ordem de passagem'!E137="","",'ordem de passagem'!E137)</f>
        <v/>
      </c>
      <c r="D128" s="600" t="str">
        <f>IF('ordem de passagem'!F137="","",'ordem de passagem'!F137)</f>
        <v/>
      </c>
      <c r="F128" s="604" t="str">
        <f t="shared" si="1"/>
        <v>Colocar a foto do aluno número de ordem   na célula A128 como no exemplo</v>
      </c>
      <c r="G128" s="602">
        <v>128</v>
      </c>
    </row>
    <row r="129" ht="98.4" customHeight="1" x14ac:dyDescent="0.3"/>
    <row r="130" ht="98.4" customHeight="1" x14ac:dyDescent="0.3"/>
    <row r="131" ht="98.4" customHeight="1" x14ac:dyDescent="0.3"/>
    <row r="132" ht="98.4" customHeight="1" x14ac:dyDescent="0.3"/>
    <row r="133" ht="98.4" customHeight="1" x14ac:dyDescent="0.3"/>
    <row r="134" ht="98.4" customHeight="1" x14ac:dyDescent="0.3"/>
    <row r="135" ht="98.4" customHeight="1" x14ac:dyDescent="0.3"/>
    <row r="136" ht="98.4" customHeight="1" x14ac:dyDescent="0.3"/>
    <row r="137" ht="98.4" customHeight="1" x14ac:dyDescent="0.3"/>
    <row r="138" ht="98.4" customHeight="1" x14ac:dyDescent="0.3"/>
    <row r="139" ht="98.4" customHeight="1" x14ac:dyDescent="0.3"/>
    <row r="140" ht="98.4" customHeight="1" x14ac:dyDescent="0.3"/>
    <row r="141" ht="98.4" customHeight="1" x14ac:dyDescent="0.3"/>
    <row r="142" ht="98.4" customHeight="1" x14ac:dyDescent="0.3"/>
    <row r="143" ht="98.4" customHeight="1" x14ac:dyDescent="0.3"/>
    <row r="144" ht="98.4" customHeight="1" x14ac:dyDescent="0.3"/>
    <row r="145" ht="98.4" customHeight="1" x14ac:dyDescent="0.3"/>
    <row r="146" ht="98.4" customHeight="1" x14ac:dyDescent="0.3"/>
    <row r="147" ht="98.4" customHeight="1" x14ac:dyDescent="0.3"/>
    <row r="148" ht="98.4" customHeight="1" x14ac:dyDescent="0.3"/>
    <row r="149" ht="98.4" customHeight="1" x14ac:dyDescent="0.3"/>
    <row r="150" ht="98.4" customHeight="1" x14ac:dyDescent="0.3"/>
    <row r="151" ht="98.4" customHeight="1" x14ac:dyDescent="0.3"/>
    <row r="152" ht="98.4" customHeight="1" x14ac:dyDescent="0.3"/>
    <row r="153" ht="98.4" customHeight="1" x14ac:dyDescent="0.3"/>
    <row r="154" ht="98.4" customHeight="1" x14ac:dyDescent="0.3"/>
    <row r="155" ht="98.4" customHeight="1" x14ac:dyDescent="0.3"/>
    <row r="156" ht="98.4" customHeight="1" x14ac:dyDescent="0.3"/>
    <row r="157" ht="98.4" customHeight="1" x14ac:dyDescent="0.3"/>
    <row r="158" ht="98.4" customHeight="1" x14ac:dyDescent="0.3"/>
    <row r="159" ht="98.4" customHeight="1" x14ac:dyDescent="0.3"/>
    <row r="160" ht="98.4" customHeight="1" x14ac:dyDescent="0.3"/>
    <row r="161" ht="98.4" customHeight="1" x14ac:dyDescent="0.3"/>
    <row r="162" ht="98.4" customHeight="1" x14ac:dyDescent="0.3"/>
    <row r="163" ht="98.4" customHeight="1" x14ac:dyDescent="0.3"/>
    <row r="164" ht="98.4" customHeight="1" x14ac:dyDescent="0.3"/>
    <row r="165" ht="98.4" customHeight="1" x14ac:dyDescent="0.3"/>
    <row r="166" ht="98.4" customHeight="1" x14ac:dyDescent="0.3"/>
    <row r="167" ht="98.4" customHeight="1" x14ac:dyDescent="0.3"/>
    <row r="168" ht="98.4" customHeight="1" x14ac:dyDescent="0.3"/>
    <row r="169" ht="98.4" customHeight="1" x14ac:dyDescent="0.3"/>
    <row r="170" ht="98.4" customHeight="1" x14ac:dyDescent="0.3"/>
    <row r="171" ht="98.4" customHeight="1" x14ac:dyDescent="0.3"/>
    <row r="172" ht="98.4" customHeight="1" x14ac:dyDescent="0.3"/>
    <row r="173" ht="98.4" customHeight="1" x14ac:dyDescent="0.3"/>
    <row r="174" ht="98.4" customHeight="1" x14ac:dyDescent="0.3"/>
    <row r="175" ht="98.4" customHeight="1" x14ac:dyDescent="0.3"/>
    <row r="176" ht="98.4" customHeight="1" x14ac:dyDescent="0.3"/>
    <row r="177" ht="98.4" customHeight="1" x14ac:dyDescent="0.3"/>
    <row r="178" ht="98.4" customHeight="1" x14ac:dyDescent="0.3"/>
    <row r="179" ht="98.4" customHeight="1" x14ac:dyDescent="0.3"/>
    <row r="180" ht="98.4" customHeight="1" x14ac:dyDescent="0.3"/>
    <row r="181" ht="98.4" customHeight="1" x14ac:dyDescent="0.3"/>
    <row r="182" ht="98.4" customHeight="1" x14ac:dyDescent="0.3"/>
    <row r="183" ht="98.4" customHeight="1" x14ac:dyDescent="0.3"/>
    <row r="184" ht="98.4" customHeight="1" x14ac:dyDescent="0.3"/>
    <row r="185" ht="98.4" customHeight="1" x14ac:dyDescent="0.3"/>
    <row r="186" ht="98.4" customHeight="1" x14ac:dyDescent="0.3"/>
    <row r="187" ht="98.4" customHeight="1" x14ac:dyDescent="0.3"/>
    <row r="188" ht="98.4" customHeight="1" x14ac:dyDescent="0.3"/>
    <row r="189" ht="98.4" customHeight="1" x14ac:dyDescent="0.3"/>
    <row r="190" ht="98.4" customHeight="1" x14ac:dyDescent="0.3"/>
    <row r="191" ht="98.4" customHeight="1" x14ac:dyDescent="0.3"/>
    <row r="192" ht="98.4" customHeight="1" x14ac:dyDescent="0.3"/>
    <row r="193" ht="98.4" customHeight="1" x14ac:dyDescent="0.3"/>
    <row r="194" ht="98.4" customHeight="1" x14ac:dyDescent="0.3"/>
    <row r="195" ht="98.4" customHeight="1" x14ac:dyDescent="0.3"/>
    <row r="196" ht="98.4" customHeight="1" x14ac:dyDescent="0.3"/>
    <row r="197" ht="98.4" customHeight="1" x14ac:dyDescent="0.3"/>
    <row r="198" ht="98.4" customHeight="1" x14ac:dyDescent="0.3"/>
    <row r="199" ht="98.4" customHeight="1" x14ac:dyDescent="0.3"/>
    <row r="200" ht="98.4" customHeight="1" x14ac:dyDescent="0.3"/>
    <row r="201" ht="98.4" customHeight="1" x14ac:dyDescent="0.3"/>
    <row r="202" ht="98.4" customHeight="1" x14ac:dyDescent="0.3"/>
    <row r="203" ht="98.4" customHeight="1" x14ac:dyDescent="0.3"/>
    <row r="204" ht="98.4" customHeight="1" x14ac:dyDescent="0.3"/>
    <row r="205" ht="98.4" customHeight="1" x14ac:dyDescent="0.3"/>
    <row r="206" ht="98.4" customHeight="1" x14ac:dyDescent="0.3"/>
    <row r="207" ht="98.4" customHeight="1" x14ac:dyDescent="0.3"/>
    <row r="208" ht="98.4" customHeight="1" x14ac:dyDescent="0.3"/>
    <row r="209" ht="98.4" customHeight="1" x14ac:dyDescent="0.3"/>
  </sheetData>
  <sheetProtection algorithmName="SHA-512" hashValue="Gbn3qAOtzIv5b0daQgDqnDb5uICJ/WJEXx7PQR1ukw2MAYJaNz+jS695uDvBiFMcGSGohRdtcW9fiVh51U509w==" saltValue="H0qbSdEOr+eRKs6I+n5aNg==" spinCount="100000" sheet="1" objects="1" scenarios="1" selectLockedCells="1" sort="0" autoFilter="0"/>
  <phoneticPr fontId="167"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11"/>
  <dimension ref="A1:AG312"/>
  <sheetViews>
    <sheetView showGridLines="0" view="pageBreakPreview" zoomScale="55" zoomScaleSheetLayoutView="55" workbookViewId="0">
      <pane xSplit="3" ySplit="12" topLeftCell="D13" activePane="bottomRight" state="frozenSplit"/>
      <selection activeCell="AE15" sqref="AE15"/>
      <selection pane="topRight" activeCell="AE15" sqref="AE15"/>
      <selection pane="bottomLeft" activeCell="AE15" sqref="AE15"/>
      <selection pane="bottomRight" activeCell="AE15" sqref="AE15"/>
    </sheetView>
  </sheetViews>
  <sheetFormatPr defaultColWidth="9.109375" defaultRowHeight="13.8" x14ac:dyDescent="0.25"/>
  <cols>
    <col min="1" max="1" width="7.88671875" style="270" customWidth="1"/>
    <col min="2" max="2" width="30.109375" style="271" customWidth="1"/>
    <col min="3" max="3" width="27.33203125" style="271" bestFit="1" customWidth="1"/>
    <col min="4" max="4" width="15.44140625" style="271" customWidth="1"/>
    <col min="5" max="5" width="8.6640625" style="271" customWidth="1"/>
    <col min="6" max="6" width="11.5546875" style="251" customWidth="1"/>
    <col min="7" max="7" width="8.6640625" style="251" customWidth="1"/>
    <col min="8" max="8" width="4.33203125" style="251" customWidth="1"/>
    <col min="9" max="9" width="14.5546875" style="251" customWidth="1"/>
    <col min="10" max="10" width="4.33203125" style="251" customWidth="1"/>
    <col min="11" max="11" width="14.5546875" style="251" customWidth="1"/>
    <col min="12" max="12" width="4.33203125" style="251" customWidth="1"/>
    <col min="13" max="13" width="14.5546875" style="251" customWidth="1"/>
    <col min="14" max="14" width="4.33203125" style="251" customWidth="1"/>
    <col min="15" max="15" width="14.5546875" style="251" customWidth="1"/>
    <col min="16" max="16" width="4.33203125" style="251" customWidth="1"/>
    <col min="17" max="17" width="14.5546875" style="251" customWidth="1"/>
    <col min="18" max="18" width="17.6640625" style="251" customWidth="1"/>
    <col min="19" max="20" width="8.6640625" style="251" customWidth="1"/>
    <col min="21" max="21" width="8.6640625" style="70" hidden="1" customWidth="1"/>
    <col min="22" max="29" width="8.6640625" style="251" hidden="1" customWidth="1"/>
    <col min="30" max="30" width="10.33203125" style="251" customWidth="1"/>
    <col min="31" max="31" width="13.109375" style="251" customWidth="1"/>
    <col min="32" max="32" width="11.88671875" style="251" hidden="1" customWidth="1"/>
    <col min="33" max="33" width="6.6640625" style="251" customWidth="1"/>
    <col min="34" max="16384" width="9.109375" style="251"/>
  </cols>
  <sheetData>
    <row r="1" spans="1:32" ht="51.6" customHeight="1" x14ac:dyDescent="0.3">
      <c r="A1" s="251"/>
      <c r="B1" s="270"/>
      <c r="C1" s="251"/>
      <c r="F1" s="271"/>
      <c r="G1" s="270"/>
      <c r="H1" s="270"/>
      <c r="I1" s="271"/>
      <c r="U1" s="251"/>
    </row>
    <row r="2" spans="1:32" ht="18.75" customHeight="1" x14ac:dyDescent="0.3">
      <c r="A2" s="252" t="s">
        <v>0</v>
      </c>
      <c r="B2" s="2"/>
      <c r="C2" s="776" t="s">
        <v>12</v>
      </c>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row>
    <row r="3" spans="1:32" ht="21.75" customHeight="1" x14ac:dyDescent="0.3">
      <c r="A3" s="2"/>
      <c r="B3" s="3"/>
      <c r="C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row>
    <row r="4" spans="1:32" ht="18" customHeight="1" x14ac:dyDescent="0.3">
      <c r="A4" s="3"/>
      <c r="B4" s="3"/>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row>
    <row r="5" spans="1:32" ht="16.5" customHeight="1" x14ac:dyDescent="0.3">
      <c r="A5" s="3"/>
      <c r="B5" s="3"/>
      <c r="C5" s="777" t="str">
        <f>IF(menú!$J$3="","",menú!$J$3)</f>
        <v/>
      </c>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row>
    <row r="6" spans="1:32" ht="16.5" customHeight="1" x14ac:dyDescent="0.3">
      <c r="A6" s="4"/>
      <c r="B6" s="4"/>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row>
    <row r="7" spans="1:32" ht="15" customHeight="1" x14ac:dyDescent="0.35">
      <c r="A7" s="4"/>
      <c r="B7" s="4"/>
      <c r="C7" s="91"/>
      <c r="D7" s="91"/>
      <c r="E7" s="91"/>
      <c r="F7" s="91"/>
      <c r="G7" s="91"/>
      <c r="H7" s="778"/>
      <c r="I7" s="778"/>
      <c r="J7" s="329"/>
      <c r="K7" s="329"/>
      <c r="L7" s="779"/>
      <c r="M7" s="779"/>
      <c r="N7" s="329"/>
      <c r="O7" s="329"/>
      <c r="P7" s="779"/>
      <c r="Q7" s="779"/>
      <c r="S7" s="346"/>
      <c r="T7" s="346"/>
      <c r="U7" s="346"/>
      <c r="V7" s="346"/>
      <c r="W7" s="346"/>
      <c r="X7" s="346"/>
      <c r="Y7" s="346"/>
      <c r="Z7" s="346"/>
      <c r="AA7" s="346"/>
      <c r="AB7" s="346"/>
      <c r="AC7" s="346"/>
      <c r="AD7" s="346"/>
      <c r="AE7" s="440"/>
    </row>
    <row r="8" spans="1:32" ht="27.6" customHeight="1" x14ac:dyDescent="0.3">
      <c r="A8" s="251"/>
      <c r="B8" s="328"/>
      <c r="C8" s="326"/>
      <c r="D8" s="253"/>
      <c r="E8" s="253"/>
      <c r="F8" s="253"/>
      <c r="G8" s="253"/>
      <c r="H8" s="769" t="s">
        <v>31</v>
      </c>
      <c r="I8" s="770"/>
      <c r="J8" s="770"/>
      <c r="K8" s="770"/>
      <c r="L8" s="770"/>
      <c r="M8" s="770"/>
      <c r="N8" s="770"/>
      <c r="O8" s="770"/>
      <c r="P8" s="770"/>
      <c r="Q8" s="770"/>
      <c r="R8" s="770"/>
      <c r="S8" s="770"/>
      <c r="T8" s="770"/>
      <c r="U8" s="770"/>
      <c r="V8" s="770"/>
      <c r="W8" s="770"/>
      <c r="X8" s="770"/>
      <c r="Y8" s="770"/>
      <c r="Z8" s="770"/>
      <c r="AA8" s="770"/>
      <c r="AB8" s="770"/>
      <c r="AC8" s="770"/>
      <c r="AD8" s="770"/>
      <c r="AE8" s="2"/>
    </row>
    <row r="9" spans="1:32" ht="21" customHeight="1" x14ac:dyDescent="0.35">
      <c r="A9" s="773" t="str">
        <f>IF(menú!$M$17="","",menú!$M$17)</f>
        <v>José Emanuel Rocha - 2011-2020</v>
      </c>
      <c r="B9" s="773"/>
      <c r="C9" s="773"/>
      <c r="D9" s="253"/>
      <c r="E9" s="766" t="str">
        <f>IF(menú!$C$3="","",menú!$C$3)</f>
        <v/>
      </c>
      <c r="F9" s="766"/>
      <c r="G9" s="766"/>
      <c r="H9" s="771" t="s">
        <v>299</v>
      </c>
      <c r="I9" s="771"/>
      <c r="J9" s="772" t="s">
        <v>300</v>
      </c>
      <c r="K9" s="772"/>
      <c r="L9" s="771" t="s">
        <v>301</v>
      </c>
      <c r="M9" s="771"/>
      <c r="N9" s="772" t="s">
        <v>302</v>
      </c>
      <c r="O9" s="772"/>
      <c r="P9" s="771" t="s">
        <v>303</v>
      </c>
      <c r="Q9" s="771"/>
      <c r="R9" s="594"/>
      <c r="S9" s="594"/>
      <c r="T9" s="594"/>
      <c r="U9" s="594"/>
      <c r="V9" s="594"/>
      <c r="W9" s="594"/>
      <c r="X9" s="594"/>
      <c r="Y9" s="594"/>
      <c r="Z9" s="594"/>
      <c r="AA9" s="594"/>
      <c r="AB9" s="594"/>
      <c r="AC9" s="594"/>
      <c r="AD9" s="594"/>
      <c r="AE9" s="2"/>
    </row>
    <row r="10" spans="1:32" s="2" customFormat="1" ht="3.75" customHeight="1" thickBot="1" x14ac:dyDescent="0.35">
      <c r="A10" s="90"/>
      <c r="B10" s="254"/>
      <c r="C10" s="254"/>
      <c r="D10" s="254"/>
      <c r="E10" s="254"/>
      <c r="F10" s="90"/>
      <c r="G10" s="90"/>
      <c r="H10" s="255"/>
      <c r="I10" s="255"/>
      <c r="J10" s="255"/>
      <c r="K10" s="255"/>
      <c r="L10" s="255"/>
      <c r="M10" s="255"/>
      <c r="N10" s="255"/>
      <c r="O10" s="255"/>
      <c r="P10" s="255"/>
      <c r="Q10" s="255"/>
      <c r="R10" s="90"/>
      <c r="S10" s="90"/>
      <c r="T10" s="90"/>
      <c r="U10" s="90"/>
      <c r="V10" s="774" t="s">
        <v>68</v>
      </c>
      <c r="W10" s="774"/>
      <c r="X10" s="774"/>
      <c r="Y10" s="774"/>
      <c r="Z10" s="774"/>
      <c r="AA10" s="774"/>
      <c r="AB10" s="90"/>
      <c r="AC10" s="90"/>
      <c r="AD10" s="90"/>
    </row>
    <row r="11" spans="1:32" s="258" customFormat="1" ht="22.95" customHeight="1" x14ac:dyDescent="0.3">
      <c r="A11" s="767" t="s">
        <v>4</v>
      </c>
      <c r="B11" s="767" t="s">
        <v>2</v>
      </c>
      <c r="C11" s="767" t="s">
        <v>5</v>
      </c>
      <c r="D11" s="767" t="s">
        <v>291</v>
      </c>
      <c r="E11" s="767" t="s">
        <v>40</v>
      </c>
      <c r="F11" s="767" t="s">
        <v>7</v>
      </c>
      <c r="G11" s="767" t="s">
        <v>8</v>
      </c>
      <c r="H11" s="330" t="str">
        <f>IF(I11="","","J1")</f>
        <v/>
      </c>
      <c r="I11" s="331"/>
      <c r="J11" s="351" t="str">
        <f>IF(K11="","","J2")</f>
        <v/>
      </c>
      <c r="K11" s="352"/>
      <c r="L11" s="330" t="str">
        <f>IF(M11="","","J3")</f>
        <v/>
      </c>
      <c r="M11" s="331"/>
      <c r="N11" s="351" t="str">
        <f>IF(O11="","","J4")</f>
        <v/>
      </c>
      <c r="O11" s="489"/>
      <c r="P11" s="330" t="str">
        <f>IF(Q11="","","J5")</f>
        <v/>
      </c>
      <c r="Q11" s="490"/>
      <c r="R11" s="354" t="s">
        <v>204</v>
      </c>
      <c r="S11" s="775"/>
      <c r="T11" s="775"/>
      <c r="U11" s="257">
        <f>COUNTIF(H11,"J1")+COUNTIF(J11,"J2")+COUNTIF(L11,"J3")+COUNTIF(N11,"J4")+COUNTIF(P11,"J5")</f>
        <v>0</v>
      </c>
      <c r="V11" s="760"/>
      <c r="W11" s="760"/>
      <c r="X11" s="760"/>
      <c r="Y11" s="760"/>
      <c r="Z11" s="760"/>
      <c r="AA11" s="760"/>
      <c r="AB11" s="760" t="s">
        <v>69</v>
      </c>
      <c r="AC11" s="761"/>
      <c r="AD11" s="792" t="s">
        <v>233</v>
      </c>
      <c r="AE11" s="749" t="s">
        <v>256</v>
      </c>
    </row>
    <row r="12" spans="1:32" s="260" customFormat="1" ht="22.95" customHeight="1" thickBot="1" x14ac:dyDescent="0.35">
      <c r="A12" s="768"/>
      <c r="B12" s="768"/>
      <c r="C12" s="768"/>
      <c r="D12" s="768"/>
      <c r="E12" s="768"/>
      <c r="F12" s="768"/>
      <c r="G12" s="768"/>
      <c r="H12" s="780"/>
      <c r="I12" s="781"/>
      <c r="J12" s="782"/>
      <c r="K12" s="783"/>
      <c r="L12" s="780"/>
      <c r="M12" s="781"/>
      <c r="N12" s="784"/>
      <c r="O12" s="785"/>
      <c r="P12" s="786"/>
      <c r="Q12" s="787"/>
      <c r="R12" s="355" t="s">
        <v>205</v>
      </c>
      <c r="S12" s="356" t="s">
        <v>123</v>
      </c>
      <c r="T12" s="296" t="s">
        <v>27</v>
      </c>
      <c r="U12" s="259"/>
      <c r="V12" s="290" t="s">
        <v>73</v>
      </c>
      <c r="W12" s="290" t="s">
        <v>74</v>
      </c>
      <c r="X12" s="290" t="s">
        <v>73</v>
      </c>
      <c r="Y12" s="327" t="s">
        <v>74</v>
      </c>
      <c r="Z12" s="762" t="s">
        <v>75</v>
      </c>
      <c r="AA12" s="762"/>
      <c r="AB12" s="762"/>
      <c r="AC12" s="763"/>
      <c r="AD12" s="793"/>
      <c r="AE12" s="750"/>
      <c r="AF12" s="260" t="s">
        <v>68</v>
      </c>
    </row>
    <row r="13" spans="1:32" s="2" customFormat="1" ht="3.75" customHeight="1" thickBot="1" x14ac:dyDescent="0.35">
      <c r="A13" s="90"/>
      <c r="B13" s="254"/>
      <c r="C13" s="254"/>
      <c r="D13" s="254"/>
      <c r="E13" s="254"/>
      <c r="F13" s="90"/>
      <c r="G13" s="90"/>
      <c r="H13" s="261"/>
      <c r="I13" s="261"/>
      <c r="J13" s="261"/>
      <c r="K13" s="261"/>
      <c r="L13" s="261"/>
      <c r="M13" s="261"/>
      <c r="N13" s="261"/>
      <c r="O13" s="261"/>
      <c r="P13" s="261"/>
      <c r="Q13" s="261"/>
      <c r="R13" s="256"/>
      <c r="S13" s="353"/>
      <c r="T13" s="256"/>
      <c r="U13" s="262"/>
      <c r="V13" s="263"/>
      <c r="W13" s="263"/>
      <c r="X13" s="263"/>
      <c r="Y13" s="263"/>
      <c r="Z13" s="263"/>
      <c r="AA13" s="263"/>
      <c r="AB13" s="263"/>
      <c r="AC13" s="263"/>
      <c r="AD13" s="262"/>
      <c r="AE13" s="751"/>
    </row>
    <row r="14" spans="1:32" s="276" customFormat="1" ht="21" customHeight="1" x14ac:dyDescent="0.4">
      <c r="A14" s="272" t="str">
        <f>IF(OR('ordem de passagem'!$H10="pct",'ordem de passagem'!$H10="mini",'ordem de passagem'!$H10="pctt",'ordem de passagem'!$H10="pctn",'ordem de passagem'!$H10="pctm"),'ordem de passagem'!C10,"")</f>
        <v/>
      </c>
      <c r="B14" s="318" t="str">
        <f>IF(OR('ordem de passagem'!$H10="pct",'ordem de passagem'!$H10="mini",'ordem de passagem'!$H10="pctt",'ordem de passagem'!$H10="pctn",'ordem de passagem'!$H10="pctm"),'ordem de passagem'!D10,"Não faz este aparelho")</f>
        <v>Não faz este aparelho</v>
      </c>
      <c r="C14" s="318" t="str">
        <f>IF(OR('ordem de passagem'!$H10="pct",'ordem de passagem'!$H10="mini",'ordem de passagem'!$H10="pctt",'ordem de passagem'!$H10="pctn",'ordem de passagem'!$H10="pctm"),'ordem de passagem'!E10,"")</f>
        <v/>
      </c>
      <c r="D14" s="272" t="str">
        <f>IF(OR('ordem de passagem'!$H10="pct",'ordem de passagem'!$H10="mini",'ordem de passagem'!$H10="pctt",'ordem de passagem'!$H10="pctn",'ordem de passagem'!$H10="pctm"),'ordem de passagem'!F10,"")</f>
        <v/>
      </c>
      <c r="E14" s="272" t="str">
        <f>IF(OR('ordem de passagem'!$H10="pct",'ordem de passagem'!$H10="mini",'ordem de passagem'!$H10="pctt",'ordem de passagem'!$H10="pctn",'ordem de passagem'!$H10="pctm"),'ordem de passagem'!H10,"")</f>
        <v/>
      </c>
      <c r="F14" s="272" t="str">
        <f>IF(OR('ordem de passagem'!$H10="pct",'ordem de passagem'!$H10="mini",'ordem de passagem'!$H10="pctt",'ordem de passagem'!$H10="pctn",'ordem de passagem'!$H10="pctm"),'ordem de passagem'!G10,"")</f>
        <v/>
      </c>
      <c r="G14" s="272" t="str">
        <f>IF(OR('ordem de passagem'!$H10="pct",'ordem de passagem'!$H10="mini",'ordem de passagem'!$H10="pctt",'ordem de passagem'!$H10="pctn",'ordem de passagem'!$H10="pctm"),'ordem de passagem'!I10,"")</f>
        <v/>
      </c>
      <c r="H14" s="752"/>
      <c r="I14" s="753"/>
      <c r="J14" s="754"/>
      <c r="K14" s="755"/>
      <c r="L14" s="752"/>
      <c r="M14" s="753"/>
      <c r="N14" s="756"/>
      <c r="O14" s="757"/>
      <c r="P14" s="758"/>
      <c r="Q14" s="759"/>
      <c r="R14" s="359"/>
      <c r="S14" s="297"/>
      <c r="T14" s="358"/>
      <c r="U14" s="357"/>
      <c r="V14" s="274">
        <f>IFERROR((IF($U$11=3,((H14+J14+L14))-S14,IF($U$11=5,((H14+J14+L14+N14+P14)-MAX(H14:I14,J14,L14,N14,P14)-MIN(H14:I14,J14,L14,N14,P14))))/3)-S14,"")</f>
        <v>0</v>
      </c>
      <c r="W14" s="274" t="str">
        <f t="shared" ref="W14:W15" si="0">IF(T14="","",T14)</f>
        <v/>
      </c>
      <c r="X14" s="274">
        <f t="shared" ref="X14:X15" si="1">IF($U$11=4,"",V14)</f>
        <v>0</v>
      </c>
      <c r="Y14" s="274" t="str">
        <f t="shared" ref="Y14:Y15" si="2">IF(T14="","",T14)</f>
        <v/>
      </c>
      <c r="Z14" s="275" t="str">
        <f t="shared" ref="Z14:Z15" si="3">IF(H14="","",X14)</f>
        <v/>
      </c>
      <c r="AA14" s="275" t="str">
        <f t="shared" ref="AA14:AA15" si="4">IF(H14="","",Y14)</f>
        <v/>
      </c>
      <c r="AB14" s="274">
        <f>IFERROR((IF($U$11=3,((H14+J14+L14)/3)+T14,IF($U$11=5,((H14+J14+L14+N14+P14)-MAX(H14,J14,L14,N14,P14)-MIN(H14,J14,L14,N14,P14))/3)+T14))-S14,"")</f>
        <v>0</v>
      </c>
      <c r="AC14" s="274">
        <f>IF($U$11=4,"",AB14)</f>
        <v>0</v>
      </c>
      <c r="AD14" s="275" t="str">
        <f t="shared" ref="AD14:AD77" si="5">IF(OR(A14="",A14="falta"),"",AC14)</f>
        <v/>
      </c>
      <c r="AE14" s="559"/>
      <c r="AF14" s="86">
        <f t="shared" ref="AF14:AF33" si="6">IFERROR((IF($U$11=3,((H14+J14+L14))-S14,IF($U$11=5,((H14+J14+L14+N14+P14)-MAX(H14:I14,J14,L14,N14,P14)-MIN(H14:I14,J14,L14,N14,P14)))))-S14,"")</f>
        <v>0</v>
      </c>
    </row>
    <row r="15" spans="1:32" s="86" customFormat="1" ht="21" customHeight="1" x14ac:dyDescent="0.4">
      <c r="A15" s="272" t="str">
        <f>IF(OR('ordem de passagem'!$H11="pct",'ordem de passagem'!$H11="mini",'ordem de passagem'!$H11="pctt",'ordem de passagem'!$H11="pctn",'ordem de passagem'!$H11="pctm"),'ordem de passagem'!C11,"")</f>
        <v/>
      </c>
      <c r="B15" s="318" t="str">
        <f>IF(OR('ordem de passagem'!$H11="pct",'ordem de passagem'!$H11="mini",'ordem de passagem'!$H11="pctt",'ordem de passagem'!$H11="pctn",'ordem de passagem'!$H11="pctm"),'ordem de passagem'!D11,"Não faz este aparelho")</f>
        <v>Não faz este aparelho</v>
      </c>
      <c r="C15" s="318" t="str">
        <f>IF(OR('ordem de passagem'!$H11="pct",'ordem de passagem'!$H11="mini",'ordem de passagem'!$H11="pctt",'ordem de passagem'!$H11="pctn",'ordem de passagem'!$H11="pctm"),'ordem de passagem'!E11,"")</f>
        <v/>
      </c>
      <c r="D15" s="272" t="str">
        <f>IF(OR('ordem de passagem'!$H11="pct",'ordem de passagem'!$H11="mini",'ordem de passagem'!$H11="pctt",'ordem de passagem'!$H11="pctn",'ordem de passagem'!$H11="pctm"),'ordem de passagem'!F11,"")</f>
        <v/>
      </c>
      <c r="E15" s="272" t="str">
        <f>IF(OR('ordem de passagem'!$H11="pct",'ordem de passagem'!$H11="mini",'ordem de passagem'!$H11="pctt",'ordem de passagem'!$H11="pctn",'ordem de passagem'!$H11="pctm"),'ordem de passagem'!H11,"")</f>
        <v/>
      </c>
      <c r="F15" s="272" t="str">
        <f>IF(OR('ordem de passagem'!$H11="pct",'ordem de passagem'!$H11="mini",'ordem de passagem'!$H11="pctt",'ordem de passagem'!$H11="pctn",'ordem de passagem'!$H11="pctm"),'ordem de passagem'!G11,"")</f>
        <v/>
      </c>
      <c r="G15" s="272" t="str">
        <f>IF(OR('ordem de passagem'!$H11="pct",'ordem de passagem'!$H11="mini",'ordem de passagem'!$H11="pctt",'ordem de passagem'!$H11="pctn",'ordem de passagem'!$H11="pctm"),'ordem de passagem'!I11,"")</f>
        <v/>
      </c>
      <c r="H15" s="752"/>
      <c r="I15" s="753"/>
      <c r="J15" s="754"/>
      <c r="K15" s="755"/>
      <c r="L15" s="752"/>
      <c r="M15" s="753"/>
      <c r="N15" s="756"/>
      <c r="O15" s="757"/>
      <c r="P15" s="758"/>
      <c r="Q15" s="759"/>
      <c r="R15" s="359"/>
      <c r="S15" s="297"/>
      <c r="T15" s="358"/>
      <c r="U15" s="273"/>
      <c r="V15" s="274">
        <f>IFERROR((IF($U$11=3,((H15+J15+L15))-S15,IF($U$11=5,((H15+J15+L15+N15+P15)-MAX(H15:I15,J15,L15,N15,P15)-MIN(H15:I15,J15,L15,N15,P15))))/3)-S15,"")</f>
        <v>0</v>
      </c>
      <c r="W15" s="274" t="str">
        <f t="shared" si="0"/>
        <v/>
      </c>
      <c r="X15" s="274">
        <f t="shared" si="1"/>
        <v>0</v>
      </c>
      <c r="Y15" s="274" t="str">
        <f t="shared" si="2"/>
        <v/>
      </c>
      <c r="Z15" s="275" t="str">
        <f t="shared" si="3"/>
        <v/>
      </c>
      <c r="AA15" s="275" t="str">
        <f t="shared" si="4"/>
        <v/>
      </c>
      <c r="AB15" s="274">
        <f>IFERROR((IF($U$11=3,((H15+J15+L15)/3)+T15,IF($U$11=5,((H15+J15+L15+N15+P15)-MAX(H15,J15,L15,N15,P15)-MIN(H15,J15,L15,N15,P15))/3)+T15))-S15,"")</f>
        <v>0</v>
      </c>
      <c r="AC15" s="274">
        <f>IF($U$11=4,"",AB15)</f>
        <v>0</v>
      </c>
      <c r="AD15" s="275" t="str">
        <f t="shared" si="5"/>
        <v/>
      </c>
      <c r="AE15" s="559"/>
      <c r="AF15" s="86">
        <f t="shared" si="6"/>
        <v>0</v>
      </c>
    </row>
    <row r="16" spans="1:32" s="86" customFormat="1" ht="21" customHeight="1" x14ac:dyDescent="0.4">
      <c r="A16" s="272" t="str">
        <f>IF(OR('ordem de passagem'!$H12="pct",'ordem de passagem'!$H12="mini",'ordem de passagem'!$H12="pctt",'ordem de passagem'!$H12="pctn",'ordem de passagem'!$H12="pctm"),'ordem de passagem'!C12,"")</f>
        <v/>
      </c>
      <c r="B16" s="318" t="str">
        <f>IF(OR('ordem de passagem'!$H12="pct",'ordem de passagem'!$H12="mini",'ordem de passagem'!$H12="pctt",'ordem de passagem'!$H12="pctn",'ordem de passagem'!$H12="pctm"),'ordem de passagem'!D12,"Não faz este aparelho")</f>
        <v>Não faz este aparelho</v>
      </c>
      <c r="C16" s="318" t="str">
        <f>IF(OR('ordem de passagem'!$H12="pct",'ordem de passagem'!$H12="mini",'ordem de passagem'!$H12="pctt",'ordem de passagem'!$H12="pctn",'ordem de passagem'!$H12="pctm"),'ordem de passagem'!E12,"")</f>
        <v/>
      </c>
      <c r="D16" s="272" t="str">
        <f>IF(OR('ordem de passagem'!$H12="pct",'ordem de passagem'!$H12="mini",'ordem de passagem'!$H12="pctt",'ordem de passagem'!$H12="pctn",'ordem de passagem'!$H12="pctm"),'ordem de passagem'!F12,"")</f>
        <v/>
      </c>
      <c r="E16" s="272" t="str">
        <f>IF(OR('ordem de passagem'!$H12="pct",'ordem de passagem'!$H12="mini",'ordem de passagem'!$H12="pctt",'ordem de passagem'!$H12="pctn",'ordem de passagem'!$H12="pctm"),'ordem de passagem'!H12,"")</f>
        <v/>
      </c>
      <c r="F16" s="272" t="str">
        <f>IF(OR('ordem de passagem'!$H12="pct",'ordem de passagem'!$H12="mini",'ordem de passagem'!$H12="pctt",'ordem de passagem'!$H12="pctn",'ordem de passagem'!$H12="pctm"),'ordem de passagem'!G12,"")</f>
        <v/>
      </c>
      <c r="G16" s="272" t="str">
        <f>IF(OR('ordem de passagem'!$H12="pct",'ordem de passagem'!$H12="mini",'ordem de passagem'!$H12="pctt",'ordem de passagem'!$H12="pctn",'ordem de passagem'!$H12="pctm"),'ordem de passagem'!I12,"")</f>
        <v/>
      </c>
      <c r="H16" s="752"/>
      <c r="I16" s="753"/>
      <c r="J16" s="754"/>
      <c r="K16" s="755"/>
      <c r="L16" s="752"/>
      <c r="M16" s="753"/>
      <c r="N16" s="756"/>
      <c r="O16" s="757"/>
      <c r="P16" s="758"/>
      <c r="Q16" s="759"/>
      <c r="R16" s="359"/>
      <c r="S16" s="297"/>
      <c r="T16" s="358"/>
      <c r="U16" s="273"/>
      <c r="V16" s="274">
        <f t="shared" ref="V16:V79" si="7">IFERROR((IF($U$11=3,((H16+J16+L16))-S16,IF($U$11=5,((H16+J16+L16+N16+P16)-MAX(H16:I16,J16,L16,N16,P16)-MIN(H16:I16,J16,L16,N16,P16))))/3)-S16,"")</f>
        <v>0</v>
      </c>
      <c r="W16" s="274" t="str">
        <f t="shared" ref="W16:W79" si="8">IF(T16="","",T16)</f>
        <v/>
      </c>
      <c r="X16" s="274">
        <f t="shared" ref="X16:X79" si="9">IF($U$11=4,"",V16)</f>
        <v>0</v>
      </c>
      <c r="Y16" s="274" t="str">
        <f t="shared" ref="Y16:Y79" si="10">IF(T16="","",T16)</f>
        <v/>
      </c>
      <c r="Z16" s="275" t="str">
        <f t="shared" ref="Z16:Z79" si="11">IF(H16="","",X16)</f>
        <v/>
      </c>
      <c r="AA16" s="275" t="str">
        <f t="shared" ref="AA16:AA79" si="12">IF(H16="","",Y16)</f>
        <v/>
      </c>
      <c r="AB16" s="274">
        <f t="shared" ref="AB16:AB79" si="13">IFERROR((IF($U$11=3,((H16+J16+L16)/3)+T16,IF($U$11=5,((H16+J16+L16+N16+P16)-MAX(H16,J16,L16,N16,P16)-MIN(H16,J16,L16,N16,P16))/3)+T16))-S16,"")</f>
        <v>0</v>
      </c>
      <c r="AC16" s="274">
        <f t="shared" ref="AC16:AC79" si="14">IF($U$11=4,"",AB16)</f>
        <v>0</v>
      </c>
      <c r="AD16" s="275" t="str">
        <f t="shared" si="5"/>
        <v/>
      </c>
      <c r="AE16" s="559"/>
      <c r="AF16" s="86">
        <f t="shared" si="6"/>
        <v>0</v>
      </c>
    </row>
    <row r="17" spans="1:32" s="86" customFormat="1" ht="21" customHeight="1" x14ac:dyDescent="0.4">
      <c r="A17" s="272" t="str">
        <f>IF(OR('ordem de passagem'!$H13="pct",'ordem de passagem'!$H13="mini",'ordem de passagem'!$H13="pctt",'ordem de passagem'!$H13="pctn",'ordem de passagem'!$H13="pctm"),'ordem de passagem'!C13,"")</f>
        <v/>
      </c>
      <c r="B17" s="318" t="str">
        <f>IF(OR('ordem de passagem'!$H13="pct",'ordem de passagem'!$H13="mini",'ordem de passagem'!$H13="pctt",'ordem de passagem'!$H13="pctn",'ordem de passagem'!$H13="pctm"),'ordem de passagem'!D13,"Não faz este aparelho")</f>
        <v>Não faz este aparelho</v>
      </c>
      <c r="C17" s="318" t="str">
        <f>IF(OR('ordem de passagem'!$H13="pct",'ordem de passagem'!$H13="mini",'ordem de passagem'!$H13="pctt",'ordem de passagem'!$H13="pctn",'ordem de passagem'!$H13="pctm"),'ordem de passagem'!E13,"")</f>
        <v/>
      </c>
      <c r="D17" s="272" t="str">
        <f>IF(OR('ordem de passagem'!$H13="pct",'ordem de passagem'!$H13="mini",'ordem de passagem'!$H13="pctt",'ordem de passagem'!$H13="pctn",'ordem de passagem'!$H13="pctm"),'ordem de passagem'!F13,"")</f>
        <v/>
      </c>
      <c r="E17" s="272" t="str">
        <f>IF(OR('ordem de passagem'!$H13="pct",'ordem de passagem'!$H13="mini",'ordem de passagem'!$H13="pctt",'ordem de passagem'!$H13="pctn",'ordem de passagem'!$H13="pctm"),'ordem de passagem'!H13,"")</f>
        <v/>
      </c>
      <c r="F17" s="272" t="str">
        <f>IF(OR('ordem de passagem'!$H13="pct",'ordem de passagem'!$H13="mini",'ordem de passagem'!$H13="pctt",'ordem de passagem'!$H13="pctn",'ordem de passagem'!$H13="pctm"),'ordem de passagem'!G13,"")</f>
        <v/>
      </c>
      <c r="G17" s="272" t="str">
        <f>IF(OR('ordem de passagem'!$H13="pct",'ordem de passagem'!$H13="mini",'ordem de passagem'!$H13="pctt",'ordem de passagem'!$H13="pctn",'ordem de passagem'!$H13="pctm"),'ordem de passagem'!I13,"")</f>
        <v/>
      </c>
      <c r="H17" s="752"/>
      <c r="I17" s="753"/>
      <c r="J17" s="754"/>
      <c r="K17" s="755"/>
      <c r="L17" s="752"/>
      <c r="M17" s="753"/>
      <c r="N17" s="756"/>
      <c r="O17" s="757"/>
      <c r="P17" s="758"/>
      <c r="Q17" s="759"/>
      <c r="R17" s="359"/>
      <c r="S17" s="297"/>
      <c r="T17" s="358"/>
      <c r="U17" s="273"/>
      <c r="V17" s="274">
        <f t="shared" si="7"/>
        <v>0</v>
      </c>
      <c r="W17" s="274" t="str">
        <f t="shared" si="8"/>
        <v/>
      </c>
      <c r="X17" s="274">
        <f t="shared" si="9"/>
        <v>0</v>
      </c>
      <c r="Y17" s="274" t="str">
        <f t="shared" si="10"/>
        <v/>
      </c>
      <c r="Z17" s="275" t="str">
        <f t="shared" si="11"/>
        <v/>
      </c>
      <c r="AA17" s="275" t="str">
        <f t="shared" si="12"/>
        <v/>
      </c>
      <c r="AB17" s="274">
        <f t="shared" si="13"/>
        <v>0</v>
      </c>
      <c r="AC17" s="274">
        <f t="shared" si="14"/>
        <v>0</v>
      </c>
      <c r="AD17" s="275" t="str">
        <f t="shared" si="5"/>
        <v/>
      </c>
      <c r="AE17" s="559"/>
      <c r="AF17" s="86">
        <f t="shared" si="6"/>
        <v>0</v>
      </c>
    </row>
    <row r="18" spans="1:32" s="86" customFormat="1" ht="21" customHeight="1" x14ac:dyDescent="0.4">
      <c r="A18" s="272" t="str">
        <f>IF(OR('ordem de passagem'!$H14="pct",'ordem de passagem'!$H14="mini",'ordem de passagem'!$H14="pctt",'ordem de passagem'!$H14="pctn",'ordem de passagem'!$H14="pctm"),'ordem de passagem'!C14,"")</f>
        <v/>
      </c>
      <c r="B18" s="318" t="str">
        <f>IF(OR('ordem de passagem'!$H14="pct",'ordem de passagem'!$H14="mini",'ordem de passagem'!$H14="pctt",'ordem de passagem'!$H14="pctn",'ordem de passagem'!$H14="pctm"),'ordem de passagem'!D14,"Não faz este aparelho")</f>
        <v>Não faz este aparelho</v>
      </c>
      <c r="C18" s="318" t="str">
        <f>IF(OR('ordem de passagem'!$H14="pct",'ordem de passagem'!$H14="mini",'ordem de passagem'!$H14="pctt",'ordem de passagem'!$H14="pctn",'ordem de passagem'!$H14="pctm"),'ordem de passagem'!E14,"")</f>
        <v/>
      </c>
      <c r="D18" s="272" t="str">
        <f>IF(OR('ordem de passagem'!$H14="pct",'ordem de passagem'!$H14="mini",'ordem de passagem'!$H14="pctt",'ordem de passagem'!$H14="pctn",'ordem de passagem'!$H14="pctm"),'ordem de passagem'!F14,"")</f>
        <v/>
      </c>
      <c r="E18" s="272" t="str">
        <f>IF(OR('ordem de passagem'!$H14="pct",'ordem de passagem'!$H14="mini",'ordem de passagem'!$H14="pctt",'ordem de passagem'!$H14="pctn",'ordem de passagem'!$H14="pctm"),'ordem de passagem'!H14,"")</f>
        <v/>
      </c>
      <c r="F18" s="272" t="str">
        <f>IF(OR('ordem de passagem'!$H14="pct",'ordem de passagem'!$H14="mini",'ordem de passagem'!$H14="pctt",'ordem de passagem'!$H14="pctn",'ordem de passagem'!$H14="pctm"),'ordem de passagem'!G14,"")</f>
        <v/>
      </c>
      <c r="G18" s="272" t="str">
        <f>IF(OR('ordem de passagem'!$H14="pct",'ordem de passagem'!$H14="mini",'ordem de passagem'!$H14="pctt",'ordem de passagem'!$H14="pctn",'ordem de passagem'!$H14="pctm"),'ordem de passagem'!I14,"")</f>
        <v/>
      </c>
      <c r="H18" s="752"/>
      <c r="I18" s="753"/>
      <c r="J18" s="754"/>
      <c r="K18" s="755"/>
      <c r="L18" s="752"/>
      <c r="M18" s="753"/>
      <c r="N18" s="756"/>
      <c r="O18" s="757"/>
      <c r="P18" s="758"/>
      <c r="Q18" s="759"/>
      <c r="R18" s="359"/>
      <c r="S18" s="297"/>
      <c r="T18" s="358"/>
      <c r="U18" s="273"/>
      <c r="V18" s="274">
        <f t="shared" si="7"/>
        <v>0</v>
      </c>
      <c r="W18" s="274" t="str">
        <f t="shared" si="8"/>
        <v/>
      </c>
      <c r="X18" s="274">
        <f t="shared" si="9"/>
        <v>0</v>
      </c>
      <c r="Y18" s="274" t="str">
        <f t="shared" si="10"/>
        <v/>
      </c>
      <c r="Z18" s="275" t="str">
        <f t="shared" si="11"/>
        <v/>
      </c>
      <c r="AA18" s="275" t="str">
        <f t="shared" si="12"/>
        <v/>
      </c>
      <c r="AB18" s="274">
        <f t="shared" si="13"/>
        <v>0</v>
      </c>
      <c r="AC18" s="274">
        <f t="shared" si="14"/>
        <v>0</v>
      </c>
      <c r="AD18" s="275" t="str">
        <f t="shared" si="5"/>
        <v/>
      </c>
      <c r="AE18" s="559"/>
      <c r="AF18" s="86">
        <f t="shared" si="6"/>
        <v>0</v>
      </c>
    </row>
    <row r="19" spans="1:32" s="86" customFormat="1" ht="21" customHeight="1" x14ac:dyDescent="0.4">
      <c r="A19" s="272" t="str">
        <f>IF(OR('ordem de passagem'!$H15="pct",'ordem de passagem'!$H15="mini",'ordem de passagem'!$H15="pctt",'ordem de passagem'!$H15="pctn",'ordem de passagem'!$H15="pctm"),'ordem de passagem'!C15,"")</f>
        <v/>
      </c>
      <c r="B19" s="318" t="s">
        <v>295</v>
      </c>
      <c r="C19" s="318" t="str">
        <f>IF(OR('ordem de passagem'!$H15="pct",'ordem de passagem'!$H15="mini",'ordem de passagem'!$H15="pctt",'ordem de passagem'!$H15="pctn",'ordem de passagem'!$H15="pctm"),'ordem de passagem'!E15,"")</f>
        <v/>
      </c>
      <c r="D19" s="272" t="str">
        <f>IF(OR('ordem de passagem'!$H15="pct",'ordem de passagem'!$H15="mini",'ordem de passagem'!$H15="pctt",'ordem de passagem'!$H15="pctn",'ordem de passagem'!$H15="pctm"),'ordem de passagem'!F15,"")</f>
        <v/>
      </c>
      <c r="E19" s="272" t="str">
        <f>IF(OR('ordem de passagem'!$H15="pct",'ordem de passagem'!$H15="mini",'ordem de passagem'!$H15="pctt",'ordem de passagem'!$H15="pctn",'ordem de passagem'!$H15="pctm"),'ordem de passagem'!H15,"")</f>
        <v/>
      </c>
      <c r="F19" s="272" t="str">
        <f>IF(OR('ordem de passagem'!$H15="pct",'ordem de passagem'!$H15="mini",'ordem de passagem'!$H15="pctt",'ordem de passagem'!$H15="pctn",'ordem de passagem'!$H15="pctm"),'ordem de passagem'!G15,"")</f>
        <v/>
      </c>
      <c r="G19" s="272" t="str">
        <f>IF(OR('ordem de passagem'!$H15="pct",'ordem de passagem'!$H15="mini",'ordem de passagem'!$H15="pctt",'ordem de passagem'!$H15="pctn",'ordem de passagem'!$H15="pctm"),'ordem de passagem'!I15,"")</f>
        <v/>
      </c>
      <c r="H19" s="752"/>
      <c r="I19" s="753"/>
      <c r="J19" s="754"/>
      <c r="K19" s="755"/>
      <c r="L19" s="752"/>
      <c r="M19" s="753"/>
      <c r="N19" s="756"/>
      <c r="O19" s="757"/>
      <c r="P19" s="758"/>
      <c r="Q19" s="759"/>
      <c r="R19" s="359"/>
      <c r="S19" s="297"/>
      <c r="T19" s="358"/>
      <c r="U19" s="273"/>
      <c r="V19" s="274">
        <f t="shared" si="7"/>
        <v>0</v>
      </c>
      <c r="W19" s="274" t="str">
        <f t="shared" si="8"/>
        <v/>
      </c>
      <c r="X19" s="274">
        <f t="shared" si="9"/>
        <v>0</v>
      </c>
      <c r="Y19" s="274" t="str">
        <f t="shared" si="10"/>
        <v/>
      </c>
      <c r="Z19" s="275" t="str">
        <f t="shared" si="11"/>
        <v/>
      </c>
      <c r="AA19" s="275" t="str">
        <f t="shared" si="12"/>
        <v/>
      </c>
      <c r="AB19" s="274">
        <f t="shared" si="13"/>
        <v>0</v>
      </c>
      <c r="AC19" s="274">
        <f t="shared" si="14"/>
        <v>0</v>
      </c>
      <c r="AD19" s="275" t="str">
        <f t="shared" si="5"/>
        <v/>
      </c>
      <c r="AE19" s="559"/>
      <c r="AF19" s="86">
        <f t="shared" si="6"/>
        <v>0</v>
      </c>
    </row>
    <row r="20" spans="1:32" s="86" customFormat="1" ht="21" customHeight="1" x14ac:dyDescent="0.4">
      <c r="A20" s="272" t="str">
        <f>IF(OR('ordem de passagem'!$H16="pct",'ordem de passagem'!$H16="mini",'ordem de passagem'!$H16="pctt",'ordem de passagem'!$H16="pctn",'ordem de passagem'!$H16="pctm"),'ordem de passagem'!C16,"")</f>
        <v/>
      </c>
      <c r="B20" s="318" t="str">
        <f>IF(OR('ordem de passagem'!$H16="pct",'ordem de passagem'!$H16="mini",'ordem de passagem'!$H16="pctt",'ordem de passagem'!$H16="pctn",'ordem de passagem'!$H16="pctm"),'ordem de passagem'!D16,"Não faz este aparelho")</f>
        <v>Não faz este aparelho</v>
      </c>
      <c r="C20" s="318" t="str">
        <f>IF(OR('ordem de passagem'!$H16="pct",'ordem de passagem'!$H16="mini",'ordem de passagem'!$H16="pctt",'ordem de passagem'!$H16="pctn",'ordem de passagem'!$H16="pctm"),'ordem de passagem'!E16,"")</f>
        <v/>
      </c>
      <c r="D20" s="272" t="str">
        <f>IF(OR('ordem de passagem'!$H16="pct",'ordem de passagem'!$H16="mini",'ordem de passagem'!$H16="pctt",'ordem de passagem'!$H16="pctn",'ordem de passagem'!$H16="pctm"),'ordem de passagem'!F16,"")</f>
        <v/>
      </c>
      <c r="E20" s="272" t="str">
        <f>IF(OR('ordem de passagem'!$H16="pct",'ordem de passagem'!$H16="mini",'ordem de passagem'!$H16="pctt",'ordem de passagem'!$H16="pctn",'ordem de passagem'!$H16="pctm"),'ordem de passagem'!H16,"")</f>
        <v/>
      </c>
      <c r="F20" s="272" t="str">
        <f>IF(OR('ordem de passagem'!$H16="pct",'ordem de passagem'!$H16="mini",'ordem de passagem'!$H16="pctt",'ordem de passagem'!$H16="pctn",'ordem de passagem'!$H16="pctm"),'ordem de passagem'!G16,"")</f>
        <v/>
      </c>
      <c r="G20" s="272" t="str">
        <f>IF(OR('ordem de passagem'!$H16="pct",'ordem de passagem'!$H16="mini",'ordem de passagem'!$H16="pctt",'ordem de passagem'!$H16="pctn",'ordem de passagem'!$H16="pctm"),'ordem de passagem'!I16,"")</f>
        <v/>
      </c>
      <c r="H20" s="752"/>
      <c r="I20" s="753"/>
      <c r="J20" s="754"/>
      <c r="K20" s="755"/>
      <c r="L20" s="752"/>
      <c r="M20" s="753"/>
      <c r="N20" s="756"/>
      <c r="O20" s="757"/>
      <c r="P20" s="758"/>
      <c r="Q20" s="759"/>
      <c r="R20" s="359"/>
      <c r="S20" s="297"/>
      <c r="T20" s="358"/>
      <c r="U20" s="273"/>
      <c r="V20" s="274">
        <f t="shared" si="7"/>
        <v>0</v>
      </c>
      <c r="W20" s="274" t="str">
        <f t="shared" si="8"/>
        <v/>
      </c>
      <c r="X20" s="274">
        <f t="shared" si="9"/>
        <v>0</v>
      </c>
      <c r="Y20" s="274" t="str">
        <f t="shared" si="10"/>
        <v/>
      </c>
      <c r="Z20" s="275" t="str">
        <f t="shared" si="11"/>
        <v/>
      </c>
      <c r="AA20" s="275" t="str">
        <f t="shared" si="12"/>
        <v/>
      </c>
      <c r="AB20" s="274">
        <f t="shared" si="13"/>
        <v>0</v>
      </c>
      <c r="AC20" s="274">
        <f t="shared" si="14"/>
        <v>0</v>
      </c>
      <c r="AD20" s="275" t="str">
        <f t="shared" si="5"/>
        <v/>
      </c>
      <c r="AE20" s="559"/>
      <c r="AF20" s="86">
        <f t="shared" si="6"/>
        <v>0</v>
      </c>
    </row>
    <row r="21" spans="1:32" s="86" customFormat="1" ht="21" customHeight="1" x14ac:dyDescent="0.4">
      <c r="A21" s="272" t="str">
        <f>IF(OR('ordem de passagem'!$H17="pct",'ordem de passagem'!$H17="mini",'ordem de passagem'!$H17="pctt",'ordem de passagem'!$H17="pctn",'ordem de passagem'!$H17="pctm"),'ordem de passagem'!C17,"")</f>
        <v/>
      </c>
      <c r="B21" s="318" t="str">
        <f>IF(OR('ordem de passagem'!$H17="pct",'ordem de passagem'!$H17="mini",'ordem de passagem'!$H17="pctt",'ordem de passagem'!$H17="pctn",'ordem de passagem'!$H17="pctm"),'ordem de passagem'!D17,"Não faz este aparelho")</f>
        <v>Não faz este aparelho</v>
      </c>
      <c r="C21" s="318" t="str">
        <f>IF(OR('ordem de passagem'!$H17="pct",'ordem de passagem'!$H17="mini",'ordem de passagem'!$H17="pctt",'ordem de passagem'!$H17="pctn",'ordem de passagem'!$H17="pctm"),'ordem de passagem'!E17,"")</f>
        <v/>
      </c>
      <c r="D21" s="272" t="str">
        <f>IF(OR('ordem de passagem'!$H17="pct",'ordem de passagem'!$H17="mini",'ordem de passagem'!$H17="pctt",'ordem de passagem'!$H17="pctn",'ordem de passagem'!$H17="pctm"),'ordem de passagem'!F17,"")</f>
        <v/>
      </c>
      <c r="E21" s="272" t="str">
        <f>IF(OR('ordem de passagem'!$H17="pct",'ordem de passagem'!$H17="mini",'ordem de passagem'!$H17="pctt",'ordem de passagem'!$H17="pctn",'ordem de passagem'!$H17="pctm"),'ordem de passagem'!H17,"")</f>
        <v/>
      </c>
      <c r="F21" s="272" t="str">
        <f>IF(OR('ordem de passagem'!$H17="pct",'ordem de passagem'!$H17="mini",'ordem de passagem'!$H17="pctt",'ordem de passagem'!$H17="pctn",'ordem de passagem'!$H17="pctm"),'ordem de passagem'!G17,"")</f>
        <v/>
      </c>
      <c r="G21" s="272" t="str">
        <f>IF(OR('ordem de passagem'!$H17="pct",'ordem de passagem'!$H17="mini",'ordem de passagem'!$H17="pctt",'ordem de passagem'!$H17="pctn",'ordem de passagem'!$H17="pctm"),'ordem de passagem'!I17,"")</f>
        <v/>
      </c>
      <c r="H21" s="752"/>
      <c r="I21" s="753"/>
      <c r="J21" s="754"/>
      <c r="K21" s="755"/>
      <c r="L21" s="752"/>
      <c r="M21" s="753"/>
      <c r="N21" s="756"/>
      <c r="O21" s="757"/>
      <c r="P21" s="758"/>
      <c r="Q21" s="759"/>
      <c r="R21" s="359"/>
      <c r="S21" s="297"/>
      <c r="T21" s="358"/>
      <c r="U21" s="273"/>
      <c r="V21" s="274">
        <f t="shared" si="7"/>
        <v>0</v>
      </c>
      <c r="W21" s="274" t="str">
        <f t="shared" si="8"/>
        <v/>
      </c>
      <c r="X21" s="274">
        <f t="shared" si="9"/>
        <v>0</v>
      </c>
      <c r="Y21" s="274" t="str">
        <f t="shared" si="10"/>
        <v/>
      </c>
      <c r="Z21" s="275" t="str">
        <f t="shared" si="11"/>
        <v/>
      </c>
      <c r="AA21" s="275" t="str">
        <f t="shared" si="12"/>
        <v/>
      </c>
      <c r="AB21" s="274">
        <f t="shared" si="13"/>
        <v>0</v>
      </c>
      <c r="AC21" s="274">
        <f t="shared" si="14"/>
        <v>0</v>
      </c>
      <c r="AD21" s="275" t="str">
        <f t="shared" si="5"/>
        <v/>
      </c>
      <c r="AE21" s="559"/>
      <c r="AF21" s="86">
        <f t="shared" si="6"/>
        <v>0</v>
      </c>
    </row>
    <row r="22" spans="1:32" s="86" customFormat="1" ht="21" customHeight="1" x14ac:dyDescent="0.4">
      <c r="A22" s="272" t="str">
        <f>IF(OR('ordem de passagem'!$H18="pct",'ordem de passagem'!$H18="mini",'ordem de passagem'!$H18="pctt",'ordem de passagem'!$H18="pctn",'ordem de passagem'!$H18="pctm"),'ordem de passagem'!C18,"")</f>
        <v/>
      </c>
      <c r="B22" s="318" t="str">
        <f>IF(OR('ordem de passagem'!$H18="pct",'ordem de passagem'!$H18="mini",'ordem de passagem'!$H18="pctt",'ordem de passagem'!$H18="pctn",'ordem de passagem'!$H18="pctm"),'ordem de passagem'!D18,"Não faz este aparelho")</f>
        <v>Não faz este aparelho</v>
      </c>
      <c r="C22" s="318" t="str">
        <f>IF(OR('ordem de passagem'!$H18="pct",'ordem de passagem'!$H18="mini",'ordem de passagem'!$H18="pctt",'ordem de passagem'!$H18="pctn",'ordem de passagem'!$H18="pctm"),'ordem de passagem'!E18,"")</f>
        <v/>
      </c>
      <c r="D22" s="272" t="str">
        <f>IF(OR('ordem de passagem'!$H18="pct",'ordem de passagem'!$H18="mini",'ordem de passagem'!$H18="pctt",'ordem de passagem'!$H18="pctn",'ordem de passagem'!$H18="pctm"),'ordem de passagem'!F18,"")</f>
        <v/>
      </c>
      <c r="E22" s="272" t="str">
        <f>IF(OR('ordem de passagem'!$H18="pct",'ordem de passagem'!$H18="mini",'ordem de passagem'!$H18="pctt",'ordem de passagem'!$H18="pctn",'ordem de passagem'!$H18="pctm"),'ordem de passagem'!H18,"")</f>
        <v/>
      </c>
      <c r="F22" s="272" t="str">
        <f>IF(OR('ordem de passagem'!$H18="pct",'ordem de passagem'!$H18="mini",'ordem de passagem'!$H18="pctt",'ordem de passagem'!$H18="pctn",'ordem de passagem'!$H18="pctm"),'ordem de passagem'!G18,"")</f>
        <v/>
      </c>
      <c r="G22" s="272" t="str">
        <f>IF(OR('ordem de passagem'!$H18="pct",'ordem de passagem'!$H18="mini",'ordem de passagem'!$H18="pctt",'ordem de passagem'!$H18="pctn",'ordem de passagem'!$H18="pctm"),'ordem de passagem'!I18,"")</f>
        <v/>
      </c>
      <c r="H22" s="752"/>
      <c r="I22" s="753"/>
      <c r="J22" s="754"/>
      <c r="K22" s="755"/>
      <c r="L22" s="752"/>
      <c r="M22" s="753"/>
      <c r="N22" s="756"/>
      <c r="O22" s="757"/>
      <c r="P22" s="758"/>
      <c r="Q22" s="759"/>
      <c r="R22" s="359"/>
      <c r="S22" s="297"/>
      <c r="T22" s="358"/>
      <c r="U22" s="273"/>
      <c r="V22" s="274">
        <f t="shared" si="7"/>
        <v>0</v>
      </c>
      <c r="W22" s="274" t="str">
        <f t="shared" si="8"/>
        <v/>
      </c>
      <c r="X22" s="274">
        <f t="shared" si="9"/>
        <v>0</v>
      </c>
      <c r="Y22" s="274" t="str">
        <f t="shared" si="10"/>
        <v/>
      </c>
      <c r="Z22" s="275" t="str">
        <f t="shared" si="11"/>
        <v/>
      </c>
      <c r="AA22" s="275" t="str">
        <f t="shared" si="12"/>
        <v/>
      </c>
      <c r="AB22" s="274">
        <f t="shared" si="13"/>
        <v>0</v>
      </c>
      <c r="AC22" s="274">
        <f t="shared" si="14"/>
        <v>0</v>
      </c>
      <c r="AD22" s="275" t="str">
        <f t="shared" si="5"/>
        <v/>
      </c>
      <c r="AE22" s="559"/>
      <c r="AF22" s="86">
        <f t="shared" si="6"/>
        <v>0</v>
      </c>
    </row>
    <row r="23" spans="1:32" s="86" customFormat="1" ht="21" customHeight="1" x14ac:dyDescent="0.4">
      <c r="A23" s="272" t="str">
        <f>IF(OR('ordem de passagem'!$H19="pct",'ordem de passagem'!$H19="mini",'ordem de passagem'!$H19="pctt",'ordem de passagem'!$H19="pctn",'ordem de passagem'!$H19="pctm"),'ordem de passagem'!C19,"")</f>
        <v/>
      </c>
      <c r="B23" s="318" t="str">
        <f>IF(OR('ordem de passagem'!$H19="pct",'ordem de passagem'!$H19="mini",'ordem de passagem'!$H19="pctt",'ordem de passagem'!$H19="pctn",'ordem de passagem'!$H19="pctm"),'ordem de passagem'!D19,"Não faz este aparelho")</f>
        <v>Não faz este aparelho</v>
      </c>
      <c r="C23" s="318" t="str">
        <f>IF(OR('ordem de passagem'!$H19="pct",'ordem de passagem'!$H19="mini",'ordem de passagem'!$H19="pctt",'ordem de passagem'!$H19="pctn",'ordem de passagem'!$H19="pctm"),'ordem de passagem'!E19,"")</f>
        <v/>
      </c>
      <c r="D23" s="272" t="str">
        <f>IF(OR('ordem de passagem'!$H19="pct",'ordem de passagem'!$H19="mini",'ordem de passagem'!$H19="pctt",'ordem de passagem'!$H19="pctn",'ordem de passagem'!$H19="pctm"),'ordem de passagem'!F19,"")</f>
        <v/>
      </c>
      <c r="E23" s="272" t="str">
        <f>IF(OR('ordem de passagem'!$H19="pct",'ordem de passagem'!$H19="mini",'ordem de passagem'!$H19="pctt",'ordem de passagem'!$H19="pctn",'ordem de passagem'!$H19="pctm"),'ordem de passagem'!H19,"")</f>
        <v/>
      </c>
      <c r="F23" s="272" t="str">
        <f>IF(OR('ordem de passagem'!$H19="pct",'ordem de passagem'!$H19="mini",'ordem de passagem'!$H19="pctt",'ordem de passagem'!$H19="pctn",'ordem de passagem'!$H19="pctm"),'ordem de passagem'!G19,"")</f>
        <v/>
      </c>
      <c r="G23" s="272" t="str">
        <f>IF(OR('ordem de passagem'!$H19="pct",'ordem de passagem'!$H19="mini",'ordem de passagem'!$H19="pctt",'ordem de passagem'!$H19="pctn",'ordem de passagem'!$H19="pctm"),'ordem de passagem'!I19,"")</f>
        <v/>
      </c>
      <c r="H23" s="752"/>
      <c r="I23" s="753"/>
      <c r="J23" s="754"/>
      <c r="K23" s="755"/>
      <c r="L23" s="752"/>
      <c r="M23" s="753"/>
      <c r="N23" s="756"/>
      <c r="O23" s="757"/>
      <c r="P23" s="758"/>
      <c r="Q23" s="759"/>
      <c r="R23" s="359"/>
      <c r="S23" s="297"/>
      <c r="T23" s="358"/>
      <c r="U23" s="273"/>
      <c r="V23" s="274">
        <f t="shared" si="7"/>
        <v>0</v>
      </c>
      <c r="W23" s="274" t="str">
        <f t="shared" si="8"/>
        <v/>
      </c>
      <c r="X23" s="274">
        <f t="shared" si="9"/>
        <v>0</v>
      </c>
      <c r="Y23" s="274" t="str">
        <f t="shared" si="10"/>
        <v/>
      </c>
      <c r="Z23" s="275" t="str">
        <f t="shared" si="11"/>
        <v/>
      </c>
      <c r="AA23" s="275" t="str">
        <f t="shared" si="12"/>
        <v/>
      </c>
      <c r="AB23" s="274">
        <f t="shared" si="13"/>
        <v>0</v>
      </c>
      <c r="AC23" s="274">
        <f t="shared" si="14"/>
        <v>0</v>
      </c>
      <c r="AD23" s="275" t="str">
        <f t="shared" si="5"/>
        <v/>
      </c>
      <c r="AE23" s="559"/>
      <c r="AF23" s="86">
        <f t="shared" si="6"/>
        <v>0</v>
      </c>
    </row>
    <row r="24" spans="1:32" s="86" customFormat="1" ht="21" customHeight="1" x14ac:dyDescent="0.4">
      <c r="A24" s="272" t="str">
        <f>IF(OR('ordem de passagem'!$H20="pct",'ordem de passagem'!$H20="mini",'ordem de passagem'!$H20="pctt",'ordem de passagem'!$H20="pctn",'ordem de passagem'!$H20="pctm"),'ordem de passagem'!C20,"")</f>
        <v/>
      </c>
      <c r="B24" s="318" t="str">
        <f>IF(OR('ordem de passagem'!$H20="pct",'ordem de passagem'!$H20="mini",'ordem de passagem'!$H20="pctt",'ordem de passagem'!$H20="pctn",'ordem de passagem'!$H20="pctm"),'ordem de passagem'!D20,"Não faz este aparelho")</f>
        <v>Não faz este aparelho</v>
      </c>
      <c r="C24" s="318" t="str">
        <f>IF(OR('ordem de passagem'!$H20="pct",'ordem de passagem'!$H20="mini",'ordem de passagem'!$H20="pctt",'ordem de passagem'!$H20="pctn",'ordem de passagem'!$H20="pctm"),'ordem de passagem'!E20,"")</f>
        <v/>
      </c>
      <c r="D24" s="272" t="str">
        <f>IF(OR('ordem de passagem'!$H20="pct",'ordem de passagem'!$H20="mini",'ordem de passagem'!$H20="pctt",'ordem de passagem'!$H20="pctn",'ordem de passagem'!$H20="pctm"),'ordem de passagem'!F20,"")</f>
        <v/>
      </c>
      <c r="E24" s="272" t="str">
        <f>IF(OR('ordem de passagem'!$H20="pct",'ordem de passagem'!$H20="mini",'ordem de passagem'!$H20="pctt",'ordem de passagem'!$H20="pctn",'ordem de passagem'!$H20="pctm"),'ordem de passagem'!H20,"")</f>
        <v/>
      </c>
      <c r="F24" s="272" t="str">
        <f>IF(OR('ordem de passagem'!$H20="pct",'ordem de passagem'!$H20="mini",'ordem de passagem'!$H20="pctt",'ordem de passagem'!$H20="pctn",'ordem de passagem'!$H20="pctm"),'ordem de passagem'!G20,"")</f>
        <v/>
      </c>
      <c r="G24" s="272" t="str">
        <f>IF(OR('ordem de passagem'!$H20="pct",'ordem de passagem'!$H20="mini",'ordem de passagem'!$H20="pctt",'ordem de passagem'!$H20="pctn",'ordem de passagem'!$H20="pctm"),'ordem de passagem'!I20,"")</f>
        <v/>
      </c>
      <c r="H24" s="752"/>
      <c r="I24" s="753"/>
      <c r="J24" s="754"/>
      <c r="K24" s="755"/>
      <c r="L24" s="752"/>
      <c r="M24" s="753"/>
      <c r="N24" s="756"/>
      <c r="O24" s="757"/>
      <c r="P24" s="758"/>
      <c r="Q24" s="759"/>
      <c r="R24" s="359"/>
      <c r="S24" s="297"/>
      <c r="T24" s="358"/>
      <c r="U24" s="273"/>
      <c r="V24" s="274">
        <f t="shared" si="7"/>
        <v>0</v>
      </c>
      <c r="W24" s="274" t="str">
        <f t="shared" si="8"/>
        <v/>
      </c>
      <c r="X24" s="274">
        <f t="shared" si="9"/>
        <v>0</v>
      </c>
      <c r="Y24" s="274" t="str">
        <f t="shared" si="10"/>
        <v/>
      </c>
      <c r="Z24" s="275" t="str">
        <f t="shared" si="11"/>
        <v/>
      </c>
      <c r="AA24" s="275" t="str">
        <f t="shared" si="12"/>
        <v/>
      </c>
      <c r="AB24" s="274">
        <f t="shared" si="13"/>
        <v>0</v>
      </c>
      <c r="AC24" s="274">
        <f t="shared" si="14"/>
        <v>0</v>
      </c>
      <c r="AD24" s="275" t="str">
        <f t="shared" si="5"/>
        <v/>
      </c>
      <c r="AE24" s="559"/>
      <c r="AF24" s="86">
        <f t="shared" si="6"/>
        <v>0</v>
      </c>
    </row>
    <row r="25" spans="1:32" s="86" customFormat="1" ht="21" customHeight="1" x14ac:dyDescent="0.4">
      <c r="A25" s="272" t="str">
        <f>IF(OR('ordem de passagem'!$H21="pct",'ordem de passagem'!$H21="mini",'ordem de passagem'!$H21="pctt",'ordem de passagem'!$H21="pctn",'ordem de passagem'!$H21="pctm"),'ordem de passagem'!C21,"")</f>
        <v/>
      </c>
      <c r="B25" s="318" t="str">
        <f>IF(OR('ordem de passagem'!$H21="pct",'ordem de passagem'!$H21="mini",'ordem de passagem'!$H21="pctt",'ordem de passagem'!$H21="pctn",'ordem de passagem'!$H21="pctm"),'ordem de passagem'!D21,"Não faz este aparelho")</f>
        <v>Não faz este aparelho</v>
      </c>
      <c r="C25" s="318" t="str">
        <f>IF(OR('ordem de passagem'!$H21="pct",'ordem de passagem'!$H21="mini",'ordem de passagem'!$H21="pctt",'ordem de passagem'!$H21="pctn",'ordem de passagem'!$H21="pctm"),'ordem de passagem'!E21,"")</f>
        <v/>
      </c>
      <c r="D25" s="272" t="str">
        <f>IF(OR('ordem de passagem'!$H21="pct",'ordem de passagem'!$H21="mini",'ordem de passagem'!$H21="pctt",'ordem de passagem'!$H21="pctn",'ordem de passagem'!$H21="pctm"),'ordem de passagem'!F21,"")</f>
        <v/>
      </c>
      <c r="E25" s="272" t="str">
        <f>IF(OR('ordem de passagem'!$H21="pct",'ordem de passagem'!$H21="mini",'ordem de passagem'!$H21="pctt",'ordem de passagem'!$H21="pctn",'ordem de passagem'!$H21="pctm"),'ordem de passagem'!H21,"")</f>
        <v/>
      </c>
      <c r="F25" s="272" t="str">
        <f>IF(OR('ordem de passagem'!$H21="pct",'ordem de passagem'!$H21="mini",'ordem de passagem'!$H21="pctt",'ordem de passagem'!$H21="pctn",'ordem de passagem'!$H21="pctm"),'ordem de passagem'!G21,"")</f>
        <v/>
      </c>
      <c r="G25" s="272" t="str">
        <f>IF(OR('ordem de passagem'!$H21="pct",'ordem de passagem'!$H21="mini",'ordem de passagem'!$H21="pctt",'ordem de passagem'!$H21="pctn",'ordem de passagem'!$H21="pctm"),'ordem de passagem'!I21,"")</f>
        <v/>
      </c>
      <c r="H25" s="752"/>
      <c r="I25" s="753"/>
      <c r="J25" s="754"/>
      <c r="K25" s="755"/>
      <c r="L25" s="752"/>
      <c r="M25" s="753"/>
      <c r="N25" s="756"/>
      <c r="O25" s="757"/>
      <c r="P25" s="758"/>
      <c r="Q25" s="759"/>
      <c r="R25" s="359"/>
      <c r="S25" s="297"/>
      <c r="T25" s="358"/>
      <c r="U25" s="273"/>
      <c r="V25" s="274">
        <f t="shared" si="7"/>
        <v>0</v>
      </c>
      <c r="W25" s="274" t="str">
        <f t="shared" si="8"/>
        <v/>
      </c>
      <c r="X25" s="274">
        <f t="shared" si="9"/>
        <v>0</v>
      </c>
      <c r="Y25" s="274" t="str">
        <f t="shared" si="10"/>
        <v/>
      </c>
      <c r="Z25" s="275" t="str">
        <f t="shared" si="11"/>
        <v/>
      </c>
      <c r="AA25" s="275" t="str">
        <f t="shared" si="12"/>
        <v/>
      </c>
      <c r="AB25" s="274">
        <f t="shared" si="13"/>
        <v>0</v>
      </c>
      <c r="AC25" s="274">
        <f t="shared" si="14"/>
        <v>0</v>
      </c>
      <c r="AD25" s="275" t="str">
        <f t="shared" si="5"/>
        <v/>
      </c>
      <c r="AE25" s="559"/>
      <c r="AF25" s="86">
        <f t="shared" si="6"/>
        <v>0</v>
      </c>
    </row>
    <row r="26" spans="1:32" s="86" customFormat="1" ht="21" customHeight="1" x14ac:dyDescent="0.4">
      <c r="A26" s="272" t="str">
        <f>IF(OR('ordem de passagem'!$H22="pct",'ordem de passagem'!$H22="mini",'ordem de passagem'!$H22="pctt",'ordem de passagem'!$H22="pctn",'ordem de passagem'!$H22="pctm"),'ordem de passagem'!C22,"")</f>
        <v/>
      </c>
      <c r="B26" s="318" t="str">
        <f>IF(OR('ordem de passagem'!$H22="pct",'ordem de passagem'!$H22="mini",'ordem de passagem'!$H22="pctt",'ordem de passagem'!$H22="pctn",'ordem de passagem'!$H22="pctm"),'ordem de passagem'!D22,"Não faz este aparelho")</f>
        <v>Não faz este aparelho</v>
      </c>
      <c r="C26" s="318" t="str">
        <f>IF(OR('ordem de passagem'!$H22="pct",'ordem de passagem'!$H22="mini",'ordem de passagem'!$H22="pctt",'ordem de passagem'!$H22="pctn",'ordem de passagem'!$H22="pctm"),'ordem de passagem'!E22,"")</f>
        <v/>
      </c>
      <c r="D26" s="272" t="str">
        <f>IF(OR('ordem de passagem'!$H22="pct",'ordem de passagem'!$H22="mini",'ordem de passagem'!$H22="pctt",'ordem de passagem'!$H22="pctn",'ordem de passagem'!$H22="pctm"),'ordem de passagem'!F22,"")</f>
        <v/>
      </c>
      <c r="E26" s="272" t="str">
        <f>IF(OR('ordem de passagem'!$H22="pct",'ordem de passagem'!$H22="mini",'ordem de passagem'!$H22="pctt",'ordem de passagem'!$H22="pctn",'ordem de passagem'!$H22="pctm"),'ordem de passagem'!H22,"")</f>
        <v/>
      </c>
      <c r="F26" s="272" t="str">
        <f>IF(OR('ordem de passagem'!$H22="pct",'ordem de passagem'!$H22="mini",'ordem de passagem'!$H22="pctt",'ordem de passagem'!$H22="pctn",'ordem de passagem'!$H22="pctm"),'ordem de passagem'!G22,"")</f>
        <v/>
      </c>
      <c r="G26" s="272" t="str">
        <f>IF(OR('ordem de passagem'!$H22="pct",'ordem de passagem'!$H22="mini",'ordem de passagem'!$H22="pctt",'ordem de passagem'!$H22="pctn",'ordem de passagem'!$H22="pctm"),'ordem de passagem'!I22,"")</f>
        <v/>
      </c>
      <c r="H26" s="752"/>
      <c r="I26" s="753"/>
      <c r="J26" s="754"/>
      <c r="K26" s="755"/>
      <c r="L26" s="752"/>
      <c r="M26" s="753"/>
      <c r="N26" s="756"/>
      <c r="O26" s="757"/>
      <c r="P26" s="758"/>
      <c r="Q26" s="759"/>
      <c r="R26" s="359"/>
      <c r="S26" s="297"/>
      <c r="T26" s="358"/>
      <c r="U26" s="273"/>
      <c r="V26" s="274">
        <f t="shared" si="7"/>
        <v>0</v>
      </c>
      <c r="W26" s="274" t="str">
        <f t="shared" si="8"/>
        <v/>
      </c>
      <c r="X26" s="274">
        <f t="shared" si="9"/>
        <v>0</v>
      </c>
      <c r="Y26" s="274" t="str">
        <f t="shared" si="10"/>
        <v/>
      </c>
      <c r="Z26" s="275" t="str">
        <f t="shared" si="11"/>
        <v/>
      </c>
      <c r="AA26" s="275" t="str">
        <f t="shared" si="12"/>
        <v/>
      </c>
      <c r="AB26" s="274">
        <f t="shared" si="13"/>
        <v>0</v>
      </c>
      <c r="AC26" s="274">
        <f t="shared" si="14"/>
        <v>0</v>
      </c>
      <c r="AD26" s="275" t="str">
        <f t="shared" si="5"/>
        <v/>
      </c>
      <c r="AE26" s="559"/>
      <c r="AF26" s="86">
        <f t="shared" si="6"/>
        <v>0</v>
      </c>
    </row>
    <row r="27" spans="1:32" s="86" customFormat="1" ht="21" customHeight="1" x14ac:dyDescent="0.4">
      <c r="A27" s="272" t="str">
        <f>IF(OR('ordem de passagem'!$H23="pct",'ordem de passagem'!$H23="mini",'ordem de passagem'!$H23="pctt",'ordem de passagem'!$H23="pctn",'ordem de passagem'!$H23="pctm"),'ordem de passagem'!C23,"")</f>
        <v/>
      </c>
      <c r="B27" s="318" t="str">
        <f>IF(OR('ordem de passagem'!$H23="pct",'ordem de passagem'!$H23="mini",'ordem de passagem'!$H23="pctt",'ordem de passagem'!$H23="pctn",'ordem de passagem'!$H23="pctm"),'ordem de passagem'!D23,"Não faz este aparelho")</f>
        <v>Não faz este aparelho</v>
      </c>
      <c r="C27" s="318" t="str">
        <f>IF(OR('ordem de passagem'!$H23="pct",'ordem de passagem'!$H23="mini",'ordem de passagem'!$H23="pctt",'ordem de passagem'!$H23="pctn",'ordem de passagem'!$H23="pctm"),'ordem de passagem'!E23,"")</f>
        <v/>
      </c>
      <c r="D27" s="272" t="str">
        <f>IF(OR('ordem de passagem'!$H23="pct",'ordem de passagem'!$H23="mini",'ordem de passagem'!$H23="pctt",'ordem de passagem'!$H23="pctn",'ordem de passagem'!$H23="pctm"),'ordem de passagem'!F23,"")</f>
        <v/>
      </c>
      <c r="E27" s="272" t="str">
        <f>IF(OR('ordem de passagem'!$H23="pct",'ordem de passagem'!$H23="mini",'ordem de passagem'!$H23="pctt",'ordem de passagem'!$H23="pctn",'ordem de passagem'!$H23="pctm"),'ordem de passagem'!H23,"")</f>
        <v/>
      </c>
      <c r="F27" s="272" t="str">
        <f>IF(OR('ordem de passagem'!$H23="pct",'ordem de passagem'!$H23="mini",'ordem de passagem'!$H23="pctt",'ordem de passagem'!$H23="pctn",'ordem de passagem'!$H23="pctm"),'ordem de passagem'!G23,"")</f>
        <v/>
      </c>
      <c r="G27" s="272" t="str">
        <f>IF(OR('ordem de passagem'!$H23="pct",'ordem de passagem'!$H23="mini",'ordem de passagem'!$H23="pctt",'ordem de passagem'!$H23="pctn",'ordem de passagem'!$H23="pctm"),'ordem de passagem'!I23,"")</f>
        <v/>
      </c>
      <c r="H27" s="752"/>
      <c r="I27" s="753"/>
      <c r="J27" s="754"/>
      <c r="K27" s="755"/>
      <c r="L27" s="752"/>
      <c r="M27" s="753"/>
      <c r="N27" s="756"/>
      <c r="O27" s="757"/>
      <c r="P27" s="758"/>
      <c r="Q27" s="759"/>
      <c r="R27" s="359"/>
      <c r="S27" s="297"/>
      <c r="T27" s="358"/>
      <c r="U27" s="273"/>
      <c r="V27" s="274">
        <f t="shared" si="7"/>
        <v>0</v>
      </c>
      <c r="W27" s="274" t="str">
        <f t="shared" si="8"/>
        <v/>
      </c>
      <c r="X27" s="274">
        <f t="shared" si="9"/>
        <v>0</v>
      </c>
      <c r="Y27" s="274" t="str">
        <f t="shared" si="10"/>
        <v/>
      </c>
      <c r="Z27" s="275" t="str">
        <f t="shared" si="11"/>
        <v/>
      </c>
      <c r="AA27" s="275" t="str">
        <f t="shared" si="12"/>
        <v/>
      </c>
      <c r="AB27" s="274">
        <f t="shared" si="13"/>
        <v>0</v>
      </c>
      <c r="AC27" s="274">
        <f t="shared" si="14"/>
        <v>0</v>
      </c>
      <c r="AD27" s="275" t="str">
        <f t="shared" si="5"/>
        <v/>
      </c>
      <c r="AE27" s="559"/>
      <c r="AF27" s="86">
        <f t="shared" si="6"/>
        <v>0</v>
      </c>
    </row>
    <row r="28" spans="1:32" s="86" customFormat="1" ht="21" customHeight="1" x14ac:dyDescent="0.4">
      <c r="A28" s="272" t="str">
        <f>IF(OR('ordem de passagem'!$H24="pct",'ordem de passagem'!$H24="mini",'ordem de passagem'!$H24="pctt",'ordem de passagem'!$H24="pctn",'ordem de passagem'!$H24="pctm"),'ordem de passagem'!C24,"")</f>
        <v/>
      </c>
      <c r="B28" s="318" t="str">
        <f>IF(OR('ordem de passagem'!$H24="pct",'ordem de passagem'!$H24="mini",'ordem de passagem'!$H24="pctt",'ordem de passagem'!$H24="pctn",'ordem de passagem'!$H24="pctm"),'ordem de passagem'!D24,"Não faz este aparelho")</f>
        <v>Não faz este aparelho</v>
      </c>
      <c r="C28" s="318" t="str">
        <f>IF(OR('ordem de passagem'!$H24="pct",'ordem de passagem'!$H24="mini",'ordem de passagem'!$H24="pctt",'ordem de passagem'!$H24="pctn",'ordem de passagem'!$H24="pctm"),'ordem de passagem'!E24,"")</f>
        <v/>
      </c>
      <c r="D28" s="272" t="str">
        <f>IF(OR('ordem de passagem'!$H24="pct",'ordem de passagem'!$H24="mini",'ordem de passagem'!$H24="pctt",'ordem de passagem'!$H24="pctn",'ordem de passagem'!$H24="pctm"),'ordem de passagem'!F24,"")</f>
        <v/>
      </c>
      <c r="E28" s="272" t="str">
        <f>IF(OR('ordem de passagem'!$H24="pct",'ordem de passagem'!$H24="mini",'ordem de passagem'!$H24="pctt",'ordem de passagem'!$H24="pctn",'ordem de passagem'!$H24="pctm"),'ordem de passagem'!H24,"")</f>
        <v/>
      </c>
      <c r="F28" s="272" t="str">
        <f>IF(OR('ordem de passagem'!$H24="pct",'ordem de passagem'!$H24="mini",'ordem de passagem'!$H24="pctt",'ordem de passagem'!$H24="pctn",'ordem de passagem'!$H24="pctm"),'ordem de passagem'!G24,"")</f>
        <v/>
      </c>
      <c r="G28" s="272" t="str">
        <f>IF(OR('ordem de passagem'!$H24="pct",'ordem de passagem'!$H24="mini",'ordem de passagem'!$H24="pctt",'ordem de passagem'!$H24="pctn",'ordem de passagem'!$H24="pctm"),'ordem de passagem'!I24,"")</f>
        <v/>
      </c>
      <c r="H28" s="752"/>
      <c r="I28" s="753"/>
      <c r="J28" s="754"/>
      <c r="K28" s="755"/>
      <c r="L28" s="752"/>
      <c r="M28" s="753"/>
      <c r="N28" s="756"/>
      <c r="O28" s="757"/>
      <c r="P28" s="758"/>
      <c r="Q28" s="759"/>
      <c r="R28" s="359"/>
      <c r="S28" s="297"/>
      <c r="T28" s="358"/>
      <c r="U28" s="273"/>
      <c r="V28" s="274">
        <f t="shared" si="7"/>
        <v>0</v>
      </c>
      <c r="W28" s="274" t="str">
        <f t="shared" si="8"/>
        <v/>
      </c>
      <c r="X28" s="274">
        <f t="shared" si="9"/>
        <v>0</v>
      </c>
      <c r="Y28" s="274" t="str">
        <f t="shared" si="10"/>
        <v/>
      </c>
      <c r="Z28" s="275" t="str">
        <f t="shared" si="11"/>
        <v/>
      </c>
      <c r="AA28" s="275" t="str">
        <f t="shared" si="12"/>
        <v/>
      </c>
      <c r="AB28" s="274">
        <f t="shared" si="13"/>
        <v>0</v>
      </c>
      <c r="AC28" s="274">
        <f t="shared" si="14"/>
        <v>0</v>
      </c>
      <c r="AD28" s="275" t="str">
        <f t="shared" si="5"/>
        <v/>
      </c>
      <c r="AE28" s="559"/>
      <c r="AF28" s="86">
        <f t="shared" si="6"/>
        <v>0</v>
      </c>
    </row>
    <row r="29" spans="1:32" s="86" customFormat="1" ht="21" customHeight="1" x14ac:dyDescent="0.4">
      <c r="A29" s="272" t="str">
        <f>IF(OR('ordem de passagem'!$H25="pct",'ordem de passagem'!$H25="mini",'ordem de passagem'!$H25="pctt",'ordem de passagem'!$H25="pctn",'ordem de passagem'!$H25="pctm"),'ordem de passagem'!C25,"")</f>
        <v/>
      </c>
      <c r="B29" s="318" t="str">
        <f>IF(OR('ordem de passagem'!$H25="pct",'ordem de passagem'!$H25="mini",'ordem de passagem'!$H25="pctt",'ordem de passagem'!$H25="pctn",'ordem de passagem'!$H25="pctm"),'ordem de passagem'!D25,"Não faz este aparelho")</f>
        <v>Não faz este aparelho</v>
      </c>
      <c r="C29" s="318" t="str">
        <f>IF(OR('ordem de passagem'!$H25="pct",'ordem de passagem'!$H25="mini",'ordem de passagem'!$H25="pctt",'ordem de passagem'!$H25="pctn",'ordem de passagem'!$H25="pctm"),'ordem de passagem'!E25,"")</f>
        <v/>
      </c>
      <c r="D29" s="272" t="str">
        <f>IF(OR('ordem de passagem'!$H25="pct",'ordem de passagem'!$H25="mini",'ordem de passagem'!$H25="pctt",'ordem de passagem'!$H25="pctn",'ordem de passagem'!$H25="pctm"),'ordem de passagem'!F25,"")</f>
        <v/>
      </c>
      <c r="E29" s="272" t="str">
        <f>IF(OR('ordem de passagem'!$H25="pct",'ordem de passagem'!$H25="mini",'ordem de passagem'!$H25="pctt",'ordem de passagem'!$H25="pctn",'ordem de passagem'!$H25="pctm"),'ordem de passagem'!H25,"")</f>
        <v/>
      </c>
      <c r="F29" s="272" t="str">
        <f>IF(OR('ordem de passagem'!$H25="pct",'ordem de passagem'!$H25="mini",'ordem de passagem'!$H25="pctt",'ordem de passagem'!$H25="pctn",'ordem de passagem'!$H25="pctm"),'ordem de passagem'!G25,"")</f>
        <v/>
      </c>
      <c r="G29" s="272" t="str">
        <f>IF(OR('ordem de passagem'!$H25="pct",'ordem de passagem'!$H25="mini",'ordem de passagem'!$H25="pctt",'ordem de passagem'!$H25="pctn",'ordem de passagem'!$H25="pctm"),'ordem de passagem'!I25,"")</f>
        <v/>
      </c>
      <c r="H29" s="752"/>
      <c r="I29" s="753"/>
      <c r="J29" s="754"/>
      <c r="K29" s="755"/>
      <c r="L29" s="752"/>
      <c r="M29" s="753"/>
      <c r="N29" s="756"/>
      <c r="O29" s="757"/>
      <c r="P29" s="758"/>
      <c r="Q29" s="759"/>
      <c r="R29" s="359"/>
      <c r="S29" s="297"/>
      <c r="T29" s="358"/>
      <c r="U29" s="273"/>
      <c r="V29" s="274">
        <f t="shared" si="7"/>
        <v>0</v>
      </c>
      <c r="W29" s="274" t="str">
        <f t="shared" si="8"/>
        <v/>
      </c>
      <c r="X29" s="274">
        <f t="shared" si="9"/>
        <v>0</v>
      </c>
      <c r="Y29" s="274" t="str">
        <f t="shared" si="10"/>
        <v/>
      </c>
      <c r="Z29" s="275" t="str">
        <f t="shared" si="11"/>
        <v/>
      </c>
      <c r="AA29" s="275" t="str">
        <f t="shared" si="12"/>
        <v/>
      </c>
      <c r="AB29" s="274">
        <f t="shared" si="13"/>
        <v>0</v>
      </c>
      <c r="AC29" s="274">
        <f t="shared" si="14"/>
        <v>0</v>
      </c>
      <c r="AD29" s="275" t="str">
        <f t="shared" si="5"/>
        <v/>
      </c>
      <c r="AE29" s="559"/>
      <c r="AF29" s="86">
        <f t="shared" si="6"/>
        <v>0</v>
      </c>
    </row>
    <row r="30" spans="1:32" s="86" customFormat="1" ht="21" customHeight="1" x14ac:dyDescent="0.4">
      <c r="A30" s="272" t="str">
        <f>IF(OR('ordem de passagem'!$H26="pct",'ordem de passagem'!$H26="mini",'ordem de passagem'!$H26="pctt",'ordem de passagem'!$H26="pctn",'ordem de passagem'!$H26="pctm"),'ordem de passagem'!C26,"")</f>
        <v/>
      </c>
      <c r="B30" s="318" t="str">
        <f>IF(OR('ordem de passagem'!$H26="pct",'ordem de passagem'!$H26="mini",'ordem de passagem'!$H26="pctt",'ordem de passagem'!$H26="pctn",'ordem de passagem'!$H26="pctm"),'ordem de passagem'!D26,"Não faz este aparelho")</f>
        <v>Não faz este aparelho</v>
      </c>
      <c r="C30" s="318" t="str">
        <f>IF(OR('ordem de passagem'!$H26="pct",'ordem de passagem'!$H26="mini",'ordem de passagem'!$H26="pctt",'ordem de passagem'!$H26="pctn",'ordem de passagem'!$H26="pctm"),'ordem de passagem'!E26,"")</f>
        <v/>
      </c>
      <c r="D30" s="272" t="str">
        <f>IF(OR('ordem de passagem'!$H26="pct",'ordem de passagem'!$H26="mini",'ordem de passagem'!$H26="pctt",'ordem de passagem'!$H26="pctn",'ordem de passagem'!$H26="pctm"),'ordem de passagem'!F26,"")</f>
        <v/>
      </c>
      <c r="E30" s="272" t="str">
        <f>IF(OR('ordem de passagem'!$H26="pct",'ordem de passagem'!$H26="mini",'ordem de passagem'!$H26="pctt",'ordem de passagem'!$H26="pctn",'ordem de passagem'!$H26="pctm"),'ordem de passagem'!H26,"")</f>
        <v/>
      </c>
      <c r="F30" s="272" t="str">
        <f>IF(OR('ordem de passagem'!$H26="pct",'ordem de passagem'!$H26="mini",'ordem de passagem'!$H26="pctt",'ordem de passagem'!$H26="pctn",'ordem de passagem'!$H26="pctm"),'ordem de passagem'!G26,"")</f>
        <v/>
      </c>
      <c r="G30" s="272" t="str">
        <f>IF(OR('ordem de passagem'!$H26="pct",'ordem de passagem'!$H26="mini",'ordem de passagem'!$H26="pctt",'ordem de passagem'!$H26="pctn",'ordem de passagem'!$H26="pctm"),'ordem de passagem'!I26,"")</f>
        <v/>
      </c>
      <c r="H30" s="752"/>
      <c r="I30" s="753"/>
      <c r="J30" s="754"/>
      <c r="K30" s="755"/>
      <c r="L30" s="752"/>
      <c r="M30" s="753"/>
      <c r="N30" s="756"/>
      <c r="O30" s="757"/>
      <c r="P30" s="758"/>
      <c r="Q30" s="759"/>
      <c r="R30" s="359"/>
      <c r="S30" s="297"/>
      <c r="T30" s="358"/>
      <c r="U30" s="273"/>
      <c r="V30" s="274">
        <f t="shared" si="7"/>
        <v>0</v>
      </c>
      <c r="W30" s="274" t="str">
        <f t="shared" si="8"/>
        <v/>
      </c>
      <c r="X30" s="274">
        <f t="shared" si="9"/>
        <v>0</v>
      </c>
      <c r="Y30" s="274" t="str">
        <f t="shared" si="10"/>
        <v/>
      </c>
      <c r="Z30" s="275" t="str">
        <f t="shared" si="11"/>
        <v/>
      </c>
      <c r="AA30" s="275" t="str">
        <f t="shared" si="12"/>
        <v/>
      </c>
      <c r="AB30" s="274">
        <f t="shared" si="13"/>
        <v>0</v>
      </c>
      <c r="AC30" s="274">
        <f t="shared" si="14"/>
        <v>0</v>
      </c>
      <c r="AD30" s="275" t="str">
        <f t="shared" si="5"/>
        <v/>
      </c>
      <c r="AE30" s="559"/>
      <c r="AF30" s="86">
        <f t="shared" si="6"/>
        <v>0</v>
      </c>
    </row>
    <row r="31" spans="1:32" s="86" customFormat="1" ht="21" customHeight="1" x14ac:dyDescent="0.4">
      <c r="A31" s="272" t="str">
        <f>IF(OR('ordem de passagem'!$H27="pct",'ordem de passagem'!$H27="mini",'ordem de passagem'!$H27="pctt",'ordem de passagem'!$H27="pctn",'ordem de passagem'!$H27="pctm"),'ordem de passagem'!C27,"")</f>
        <v/>
      </c>
      <c r="B31" s="318" t="str">
        <f>IF(OR('ordem de passagem'!$H27="pct",'ordem de passagem'!$H27="mini",'ordem de passagem'!$H27="pctt",'ordem de passagem'!$H27="pctn",'ordem de passagem'!$H27="pctm"),'ordem de passagem'!D27,"Não faz este aparelho")</f>
        <v>Não faz este aparelho</v>
      </c>
      <c r="C31" s="318" t="str">
        <f>IF(OR('ordem de passagem'!$H27="pct",'ordem de passagem'!$H27="mini",'ordem de passagem'!$H27="pctt",'ordem de passagem'!$H27="pctn",'ordem de passagem'!$H27="pctm"),'ordem de passagem'!E27,"")</f>
        <v/>
      </c>
      <c r="D31" s="272" t="str">
        <f>IF(OR('ordem de passagem'!$H27="pct",'ordem de passagem'!$H27="mini",'ordem de passagem'!$H27="pctt",'ordem de passagem'!$H27="pctn",'ordem de passagem'!$H27="pctm"),'ordem de passagem'!F27,"")</f>
        <v/>
      </c>
      <c r="E31" s="272" t="str">
        <f>IF(OR('ordem de passagem'!$H27="pct",'ordem de passagem'!$H27="mini",'ordem de passagem'!$H27="pctt",'ordem de passagem'!$H27="pctn",'ordem de passagem'!$H27="pctm"),'ordem de passagem'!H27,"")</f>
        <v/>
      </c>
      <c r="F31" s="272" t="str">
        <f>IF(OR('ordem de passagem'!$H27="pct",'ordem de passagem'!$H27="mini",'ordem de passagem'!$H27="pctt",'ordem de passagem'!$H27="pctn",'ordem de passagem'!$H27="pctm"),'ordem de passagem'!G27,"")</f>
        <v/>
      </c>
      <c r="G31" s="272" t="str">
        <f>IF(OR('ordem de passagem'!$H27="pct",'ordem de passagem'!$H27="mini",'ordem de passagem'!$H27="pctt",'ordem de passagem'!$H27="pctn",'ordem de passagem'!$H27="pctm"),'ordem de passagem'!I27,"")</f>
        <v/>
      </c>
      <c r="H31" s="752"/>
      <c r="I31" s="753"/>
      <c r="J31" s="754"/>
      <c r="K31" s="755"/>
      <c r="L31" s="752"/>
      <c r="M31" s="753"/>
      <c r="N31" s="756"/>
      <c r="O31" s="757"/>
      <c r="P31" s="758"/>
      <c r="Q31" s="759"/>
      <c r="R31" s="359"/>
      <c r="S31" s="297"/>
      <c r="T31" s="358"/>
      <c r="U31" s="273"/>
      <c r="V31" s="274">
        <f t="shared" si="7"/>
        <v>0</v>
      </c>
      <c r="W31" s="274" t="str">
        <f t="shared" si="8"/>
        <v/>
      </c>
      <c r="X31" s="274">
        <f t="shared" si="9"/>
        <v>0</v>
      </c>
      <c r="Y31" s="274" t="str">
        <f t="shared" si="10"/>
        <v/>
      </c>
      <c r="Z31" s="275" t="str">
        <f t="shared" si="11"/>
        <v/>
      </c>
      <c r="AA31" s="275" t="str">
        <f t="shared" si="12"/>
        <v/>
      </c>
      <c r="AB31" s="274">
        <f t="shared" si="13"/>
        <v>0</v>
      </c>
      <c r="AC31" s="274">
        <f t="shared" si="14"/>
        <v>0</v>
      </c>
      <c r="AD31" s="275" t="str">
        <f t="shared" si="5"/>
        <v/>
      </c>
      <c r="AE31" s="559"/>
      <c r="AF31" s="86">
        <f t="shared" si="6"/>
        <v>0</v>
      </c>
    </row>
    <row r="32" spans="1:32" s="86" customFormat="1" ht="21" customHeight="1" x14ac:dyDescent="0.4">
      <c r="A32" s="272" t="str">
        <f>IF(OR('ordem de passagem'!$H28="pct",'ordem de passagem'!$H28="mini",'ordem de passagem'!$H28="pctt",'ordem de passagem'!$H28="pctn",'ordem de passagem'!$H28="pctm"),'ordem de passagem'!C28,"")</f>
        <v/>
      </c>
      <c r="B32" s="318" t="str">
        <f>IF(OR('ordem de passagem'!$H28="pct",'ordem de passagem'!$H28="mini",'ordem de passagem'!$H28="pctt",'ordem de passagem'!$H28="pctn",'ordem de passagem'!$H28="pctm"),'ordem de passagem'!D28,"Não faz este aparelho")</f>
        <v>Não faz este aparelho</v>
      </c>
      <c r="C32" s="318" t="str">
        <f>IF(OR('ordem de passagem'!$H28="pct",'ordem de passagem'!$H28="mini",'ordem de passagem'!$H28="pctt",'ordem de passagem'!$H28="pctn",'ordem de passagem'!$H28="pctm"),'ordem de passagem'!E28,"")</f>
        <v/>
      </c>
      <c r="D32" s="272" t="str">
        <f>IF(OR('ordem de passagem'!$H28="pct",'ordem de passagem'!$H28="mini",'ordem de passagem'!$H28="pctt",'ordem de passagem'!$H28="pctn",'ordem de passagem'!$H28="pctm"),'ordem de passagem'!F28,"")</f>
        <v/>
      </c>
      <c r="E32" s="272" t="str">
        <f>IF(OR('ordem de passagem'!$H28="pct",'ordem de passagem'!$H28="mini",'ordem de passagem'!$H28="pctt",'ordem de passagem'!$H28="pctn",'ordem de passagem'!$H28="pctm"),'ordem de passagem'!H28,"")</f>
        <v/>
      </c>
      <c r="F32" s="272" t="str">
        <f>IF(OR('ordem de passagem'!$H28="pct",'ordem de passagem'!$H28="mini",'ordem de passagem'!$H28="pctt",'ordem de passagem'!$H28="pctn",'ordem de passagem'!$H28="pctm"),'ordem de passagem'!G28,"")</f>
        <v/>
      </c>
      <c r="G32" s="272" t="str">
        <f>IF(OR('ordem de passagem'!$H28="pct",'ordem de passagem'!$H28="mini",'ordem de passagem'!$H28="pctt",'ordem de passagem'!$H28="pctn",'ordem de passagem'!$H28="pctm"),'ordem de passagem'!I28,"")</f>
        <v/>
      </c>
      <c r="H32" s="752"/>
      <c r="I32" s="753"/>
      <c r="J32" s="754"/>
      <c r="K32" s="755"/>
      <c r="L32" s="752"/>
      <c r="M32" s="753"/>
      <c r="N32" s="756"/>
      <c r="O32" s="757"/>
      <c r="P32" s="758"/>
      <c r="Q32" s="759"/>
      <c r="R32" s="359"/>
      <c r="S32" s="297"/>
      <c r="T32" s="358"/>
      <c r="U32" s="273"/>
      <c r="V32" s="274">
        <f t="shared" si="7"/>
        <v>0</v>
      </c>
      <c r="W32" s="274" t="str">
        <f t="shared" si="8"/>
        <v/>
      </c>
      <c r="X32" s="274">
        <f t="shared" si="9"/>
        <v>0</v>
      </c>
      <c r="Y32" s="274" t="str">
        <f t="shared" si="10"/>
        <v/>
      </c>
      <c r="Z32" s="275" t="str">
        <f t="shared" si="11"/>
        <v/>
      </c>
      <c r="AA32" s="275" t="str">
        <f t="shared" si="12"/>
        <v/>
      </c>
      <c r="AB32" s="274">
        <f t="shared" si="13"/>
        <v>0</v>
      </c>
      <c r="AC32" s="274">
        <f t="shared" si="14"/>
        <v>0</v>
      </c>
      <c r="AD32" s="275" t="str">
        <f t="shared" si="5"/>
        <v/>
      </c>
      <c r="AE32" s="559"/>
      <c r="AF32" s="86">
        <f t="shared" si="6"/>
        <v>0</v>
      </c>
    </row>
    <row r="33" spans="1:32" s="86" customFormat="1" ht="21" customHeight="1" x14ac:dyDescent="0.4">
      <c r="A33" s="272" t="str">
        <f>IF(OR('ordem de passagem'!$H29="pct",'ordem de passagem'!$H29="mini",'ordem de passagem'!$H29="pctt",'ordem de passagem'!$H29="pctn",'ordem de passagem'!$H29="pctm"),'ordem de passagem'!C29,"")</f>
        <v/>
      </c>
      <c r="B33" s="318" t="str">
        <f>IF(OR('ordem de passagem'!$H29="pct",'ordem de passagem'!$H29="mini",'ordem de passagem'!$H29="pctt",'ordem de passagem'!$H29="pctn",'ordem de passagem'!$H29="pctm"),'ordem de passagem'!D29,"Não faz este aparelho")</f>
        <v>Não faz este aparelho</v>
      </c>
      <c r="C33" s="318" t="str">
        <f>IF(OR('ordem de passagem'!$H29="pct",'ordem de passagem'!$H29="mini",'ordem de passagem'!$H29="pctt",'ordem de passagem'!$H29="pctn",'ordem de passagem'!$H29="pctm"),'ordem de passagem'!E29,"")</f>
        <v/>
      </c>
      <c r="D33" s="272" t="str">
        <f>IF(OR('ordem de passagem'!$H29="pct",'ordem de passagem'!$H29="mini",'ordem de passagem'!$H29="pctt",'ordem de passagem'!$H29="pctn",'ordem de passagem'!$H29="pctm"),'ordem de passagem'!F29,"")</f>
        <v/>
      </c>
      <c r="E33" s="272" t="str">
        <f>IF(OR('ordem de passagem'!$H29="pct",'ordem de passagem'!$H29="mini",'ordem de passagem'!$H29="pctt",'ordem de passagem'!$H29="pctn",'ordem de passagem'!$H29="pctm"),'ordem de passagem'!H29,"")</f>
        <v/>
      </c>
      <c r="F33" s="272" t="str">
        <f>IF(OR('ordem de passagem'!$H29="pct",'ordem de passagem'!$H29="mini",'ordem de passagem'!$H29="pctt",'ordem de passagem'!$H29="pctn",'ordem de passagem'!$H29="pctm"),'ordem de passagem'!G29,"")</f>
        <v/>
      </c>
      <c r="G33" s="272" t="str">
        <f>IF(OR('ordem de passagem'!$H29="pct",'ordem de passagem'!$H29="mini",'ordem de passagem'!$H29="pctt",'ordem de passagem'!$H29="pctn",'ordem de passagem'!$H29="pctm"),'ordem de passagem'!I29,"")</f>
        <v/>
      </c>
      <c r="H33" s="752"/>
      <c r="I33" s="753"/>
      <c r="J33" s="754"/>
      <c r="K33" s="755"/>
      <c r="L33" s="752"/>
      <c r="M33" s="753"/>
      <c r="N33" s="756"/>
      <c r="O33" s="757"/>
      <c r="P33" s="758"/>
      <c r="Q33" s="759"/>
      <c r="R33" s="359"/>
      <c r="S33" s="297"/>
      <c r="T33" s="358"/>
      <c r="U33" s="273"/>
      <c r="V33" s="274">
        <f t="shared" si="7"/>
        <v>0</v>
      </c>
      <c r="W33" s="274" t="str">
        <f t="shared" si="8"/>
        <v/>
      </c>
      <c r="X33" s="274">
        <f t="shared" si="9"/>
        <v>0</v>
      </c>
      <c r="Y33" s="274" t="str">
        <f t="shared" si="10"/>
        <v/>
      </c>
      <c r="Z33" s="275" t="str">
        <f t="shared" si="11"/>
        <v/>
      </c>
      <c r="AA33" s="275" t="str">
        <f t="shared" si="12"/>
        <v/>
      </c>
      <c r="AB33" s="274">
        <f t="shared" si="13"/>
        <v>0</v>
      </c>
      <c r="AC33" s="274">
        <f t="shared" si="14"/>
        <v>0</v>
      </c>
      <c r="AD33" s="275" t="str">
        <f t="shared" si="5"/>
        <v/>
      </c>
      <c r="AE33" s="559"/>
      <c r="AF33" s="86">
        <f t="shared" si="6"/>
        <v>0</v>
      </c>
    </row>
    <row r="34" spans="1:32" s="86" customFormat="1" ht="21" customHeight="1" x14ac:dyDescent="0.4">
      <c r="A34" s="272" t="str">
        <f>IF(OR('ordem de passagem'!$H30="pct",'ordem de passagem'!$H30="mini",'ordem de passagem'!$H30="pctt",'ordem de passagem'!$H30="pctn",'ordem de passagem'!$H30="pctm"),'ordem de passagem'!C30,"")</f>
        <v/>
      </c>
      <c r="B34" s="318" t="str">
        <f>IF(OR('ordem de passagem'!$H30="pct",'ordem de passagem'!$H30="mini",'ordem de passagem'!$H30="pctt",'ordem de passagem'!$H30="pctn",'ordem de passagem'!$H30="pctm"),'ordem de passagem'!D30,"Não faz este aparelho")</f>
        <v>Não faz este aparelho</v>
      </c>
      <c r="C34" s="318" t="str">
        <f>IF(OR('ordem de passagem'!$H30="pct",'ordem de passagem'!$H30="mini",'ordem de passagem'!$H30="pctt",'ordem de passagem'!$H30="pctn",'ordem de passagem'!$H30="pctm"),'ordem de passagem'!E30,"")</f>
        <v/>
      </c>
      <c r="D34" s="272" t="str">
        <f>IF(OR('ordem de passagem'!$H30="pct",'ordem de passagem'!$H30="mini",'ordem de passagem'!$H30="pctt",'ordem de passagem'!$H30="pctn",'ordem de passagem'!$H30="pctm"),'ordem de passagem'!F30,"")</f>
        <v/>
      </c>
      <c r="E34" s="272" t="str">
        <f>IF(OR('ordem de passagem'!$H30="pct",'ordem de passagem'!$H30="mini",'ordem de passagem'!$H30="pctt",'ordem de passagem'!$H30="pctn",'ordem de passagem'!$H30="pctm"),'ordem de passagem'!H30,"")</f>
        <v/>
      </c>
      <c r="F34" s="272" t="str">
        <f>IF(OR('ordem de passagem'!$H30="pct",'ordem de passagem'!$H30="mini",'ordem de passagem'!$H30="pctt",'ordem de passagem'!$H30="pctn",'ordem de passagem'!$H30="pctm"),'ordem de passagem'!G30,"")</f>
        <v/>
      </c>
      <c r="G34" s="272" t="str">
        <f>IF(OR('ordem de passagem'!$H30="pct",'ordem de passagem'!$H30="mini",'ordem de passagem'!$H30="pctt",'ordem de passagem'!$H30="pctn",'ordem de passagem'!$H30="pctm"),'ordem de passagem'!I30,"")</f>
        <v/>
      </c>
      <c r="H34" s="752"/>
      <c r="I34" s="753"/>
      <c r="J34" s="754"/>
      <c r="K34" s="755"/>
      <c r="L34" s="752"/>
      <c r="M34" s="753"/>
      <c r="N34" s="756"/>
      <c r="O34" s="757"/>
      <c r="P34" s="758"/>
      <c r="Q34" s="759"/>
      <c r="R34" s="359"/>
      <c r="S34" s="297"/>
      <c r="T34" s="358"/>
      <c r="U34" s="273"/>
      <c r="V34" s="274">
        <f t="shared" si="7"/>
        <v>0</v>
      </c>
      <c r="W34" s="274" t="str">
        <f t="shared" si="8"/>
        <v/>
      </c>
      <c r="X34" s="274">
        <f t="shared" si="9"/>
        <v>0</v>
      </c>
      <c r="Y34" s="274" t="str">
        <f t="shared" si="10"/>
        <v/>
      </c>
      <c r="Z34" s="275" t="str">
        <f t="shared" si="11"/>
        <v/>
      </c>
      <c r="AA34" s="275" t="str">
        <f t="shared" si="12"/>
        <v/>
      </c>
      <c r="AB34" s="274">
        <f t="shared" si="13"/>
        <v>0</v>
      </c>
      <c r="AC34" s="274">
        <f t="shared" si="14"/>
        <v>0</v>
      </c>
      <c r="AD34" s="275" t="str">
        <f t="shared" si="5"/>
        <v/>
      </c>
      <c r="AE34" s="559"/>
      <c r="AF34" s="86">
        <f>IFERROR((IF($U$11=3,((H34+J34+L34))-S34,IF($U$11=5,((H34+J34+L34+N34+P34)-MAX(H34:I34,J34,L34,N34,P34)-MIN(H34:I34,J34,L34,N34,P34)))))-S34,"")</f>
        <v>0</v>
      </c>
    </row>
    <row r="35" spans="1:32" s="86" customFormat="1" ht="21" customHeight="1" x14ac:dyDescent="0.4">
      <c r="A35" s="272" t="str">
        <f>IF(OR('ordem de passagem'!$H31="pct",'ordem de passagem'!$H31="mini",'ordem de passagem'!$H31="pctt",'ordem de passagem'!$H31="pctn",'ordem de passagem'!$H31="pctm"),'ordem de passagem'!C31,"")</f>
        <v/>
      </c>
      <c r="B35" s="318" t="str">
        <f>IF(OR('ordem de passagem'!$H31="pct",'ordem de passagem'!$H31="mini",'ordem de passagem'!$H31="pctt",'ordem de passagem'!$H31="pctn",'ordem de passagem'!$H31="pctm"),'ordem de passagem'!D31,"Não faz este aparelho")</f>
        <v>Não faz este aparelho</v>
      </c>
      <c r="C35" s="318" t="str">
        <f>IF(OR('ordem de passagem'!$H31="pct",'ordem de passagem'!$H31="mini",'ordem de passagem'!$H31="pctt",'ordem de passagem'!$H31="pctn",'ordem de passagem'!$H31="pctm"),'ordem de passagem'!E31,"")</f>
        <v/>
      </c>
      <c r="D35" s="272" t="str">
        <f>IF(OR('ordem de passagem'!$H31="pct",'ordem de passagem'!$H31="mini",'ordem de passagem'!$H31="pctt",'ordem de passagem'!$H31="pctn",'ordem de passagem'!$H31="pctm"),'ordem de passagem'!F31,"")</f>
        <v/>
      </c>
      <c r="E35" s="272" t="str">
        <f>IF(OR('ordem de passagem'!$H31="pct",'ordem de passagem'!$H31="mini",'ordem de passagem'!$H31="pctt",'ordem de passagem'!$H31="pctn",'ordem de passagem'!$H31="pctm"),'ordem de passagem'!H31,"")</f>
        <v/>
      </c>
      <c r="F35" s="272" t="str">
        <f>IF(OR('ordem de passagem'!$H31="pct",'ordem de passagem'!$H31="mini",'ordem de passagem'!$H31="pctt",'ordem de passagem'!$H31="pctn",'ordem de passagem'!$H31="pctm"),'ordem de passagem'!G31,"")</f>
        <v/>
      </c>
      <c r="G35" s="272" t="str">
        <f>IF(OR('ordem de passagem'!$H31="pct",'ordem de passagem'!$H31="mini",'ordem de passagem'!$H31="pctt",'ordem de passagem'!$H31="pctn",'ordem de passagem'!$H31="pctm"),'ordem de passagem'!I31,"")</f>
        <v/>
      </c>
      <c r="H35" s="752"/>
      <c r="I35" s="753"/>
      <c r="J35" s="754"/>
      <c r="K35" s="755"/>
      <c r="L35" s="752"/>
      <c r="M35" s="753"/>
      <c r="N35" s="756"/>
      <c r="O35" s="757"/>
      <c r="P35" s="758"/>
      <c r="Q35" s="759"/>
      <c r="R35" s="359"/>
      <c r="S35" s="297"/>
      <c r="T35" s="358"/>
      <c r="U35" s="273"/>
      <c r="V35" s="274">
        <f t="shared" si="7"/>
        <v>0</v>
      </c>
      <c r="W35" s="274" t="str">
        <f t="shared" si="8"/>
        <v/>
      </c>
      <c r="X35" s="274">
        <f t="shared" si="9"/>
        <v>0</v>
      </c>
      <c r="Y35" s="274" t="str">
        <f t="shared" si="10"/>
        <v/>
      </c>
      <c r="Z35" s="275" t="str">
        <f t="shared" si="11"/>
        <v/>
      </c>
      <c r="AA35" s="275" t="str">
        <f t="shared" si="12"/>
        <v/>
      </c>
      <c r="AB35" s="274">
        <f t="shared" si="13"/>
        <v>0</v>
      </c>
      <c r="AC35" s="274">
        <f t="shared" si="14"/>
        <v>0</v>
      </c>
      <c r="AD35" s="275" t="str">
        <f t="shared" si="5"/>
        <v/>
      </c>
      <c r="AE35" s="559"/>
      <c r="AF35" s="424">
        <f>IFERROR((IF($U$11=3,((H35+J35+L35))-S35,IF($U$11=5,((H35+J35+L35+N35+P35)-MAX(H35:I35,J35,L35,N35,P35)-MIN(H35:I35,J35,L35,N35,P35)))))-S35,"")</f>
        <v>0</v>
      </c>
    </row>
    <row r="36" spans="1:32" s="86" customFormat="1" ht="21" customHeight="1" x14ac:dyDescent="0.4">
      <c r="A36" s="272" t="str">
        <f>IF(OR('ordem de passagem'!$H32="pct",'ordem de passagem'!$H32="mini",'ordem de passagem'!$H32="pctt",'ordem de passagem'!$H32="pctn",'ordem de passagem'!$H32="pctm"),'ordem de passagem'!C32,"")</f>
        <v/>
      </c>
      <c r="B36" s="318" t="str">
        <f>IF(OR('ordem de passagem'!$H32="pct",'ordem de passagem'!$H32="mini",'ordem de passagem'!$H32="pctt",'ordem de passagem'!$H32="pctn",'ordem de passagem'!$H32="pctm"),'ordem de passagem'!D32,"Não faz este aparelho")</f>
        <v>Não faz este aparelho</v>
      </c>
      <c r="C36" s="318" t="str">
        <f>IF(OR('ordem de passagem'!$H32="pct",'ordem de passagem'!$H32="mini",'ordem de passagem'!$H32="pctt",'ordem de passagem'!$H32="pctn",'ordem de passagem'!$H32="pctm"),'ordem de passagem'!E32,"")</f>
        <v/>
      </c>
      <c r="D36" s="272" t="str">
        <f>IF(OR('ordem de passagem'!$H32="pct",'ordem de passagem'!$H32="mini",'ordem de passagem'!$H32="pctt",'ordem de passagem'!$H32="pctn",'ordem de passagem'!$H32="pctm"),'ordem de passagem'!F32,"")</f>
        <v/>
      </c>
      <c r="E36" s="272" t="str">
        <f>IF(OR('ordem de passagem'!$H32="pct",'ordem de passagem'!$H32="mini",'ordem de passagem'!$H32="pctt",'ordem de passagem'!$H32="pctn",'ordem de passagem'!$H32="pctm"),'ordem de passagem'!H32,"")</f>
        <v/>
      </c>
      <c r="F36" s="272" t="str">
        <f>IF(OR('ordem de passagem'!$H32="pct",'ordem de passagem'!$H32="mini",'ordem de passagem'!$H32="pctt",'ordem de passagem'!$H32="pctn",'ordem de passagem'!$H32="pctm"),'ordem de passagem'!G32,"")</f>
        <v/>
      </c>
      <c r="G36" s="272" t="str">
        <f>IF(OR('ordem de passagem'!$H32="pct",'ordem de passagem'!$H32="mini",'ordem de passagem'!$H32="pctt",'ordem de passagem'!$H32="pctn",'ordem de passagem'!$H32="pctm"),'ordem de passagem'!I32,"")</f>
        <v/>
      </c>
      <c r="H36" s="752"/>
      <c r="I36" s="753"/>
      <c r="J36" s="754"/>
      <c r="K36" s="755"/>
      <c r="L36" s="752"/>
      <c r="M36" s="753"/>
      <c r="N36" s="756"/>
      <c r="O36" s="757"/>
      <c r="P36" s="758"/>
      <c r="Q36" s="759"/>
      <c r="R36" s="359"/>
      <c r="S36" s="297"/>
      <c r="T36" s="358"/>
      <c r="U36" s="273"/>
      <c r="V36" s="274">
        <f t="shared" si="7"/>
        <v>0</v>
      </c>
      <c r="W36" s="274" t="str">
        <f t="shared" si="8"/>
        <v/>
      </c>
      <c r="X36" s="274">
        <f t="shared" si="9"/>
        <v>0</v>
      </c>
      <c r="Y36" s="274" t="str">
        <f t="shared" si="10"/>
        <v/>
      </c>
      <c r="Z36" s="275" t="str">
        <f t="shared" si="11"/>
        <v/>
      </c>
      <c r="AA36" s="275" t="str">
        <f t="shared" si="12"/>
        <v/>
      </c>
      <c r="AB36" s="274">
        <f t="shared" si="13"/>
        <v>0</v>
      </c>
      <c r="AC36" s="274">
        <f t="shared" si="14"/>
        <v>0</v>
      </c>
      <c r="AD36" s="275" t="str">
        <f t="shared" si="5"/>
        <v/>
      </c>
      <c r="AE36" s="559"/>
      <c r="AF36" s="86">
        <f t="shared" ref="AF36:AF98" si="15">IFERROR((IF($U$11=3,((H36+J36+L36))-S36,IF($U$11=5,((H36+J36+L36+N36+P36)-MAX(H36:I36,J36,L36,N36,P36)-MIN(H36:I36,J36,L36,N36,P36)))))-S36,"")</f>
        <v>0</v>
      </c>
    </row>
    <row r="37" spans="1:32" s="86" customFormat="1" ht="21" customHeight="1" x14ac:dyDescent="0.4">
      <c r="A37" s="272" t="str">
        <f>IF(OR('ordem de passagem'!$H33="pct",'ordem de passagem'!$H33="mini",'ordem de passagem'!$H33="pctt",'ordem de passagem'!$H33="pctn",'ordem de passagem'!$H33="pctm"),'ordem de passagem'!C33,"")</f>
        <v/>
      </c>
      <c r="B37" s="318" t="str">
        <f>IF(OR('ordem de passagem'!$H33="pct",'ordem de passagem'!$H33="mini",'ordem de passagem'!$H33="pctt",'ordem de passagem'!$H33="pctn",'ordem de passagem'!$H33="pctm"),'ordem de passagem'!D33,"Não faz este aparelho")</f>
        <v>Não faz este aparelho</v>
      </c>
      <c r="C37" s="318" t="str">
        <f>IF(OR('ordem de passagem'!$H33="pct",'ordem de passagem'!$H33="mini",'ordem de passagem'!$H33="pctt",'ordem de passagem'!$H33="pctn",'ordem de passagem'!$H33="pctm"),'ordem de passagem'!E33,"")</f>
        <v/>
      </c>
      <c r="D37" s="272" t="str">
        <f>IF(OR('ordem de passagem'!$H33="pct",'ordem de passagem'!$H33="mini",'ordem de passagem'!$H33="pctt",'ordem de passagem'!$H33="pctn",'ordem de passagem'!$H33="pctm"),'ordem de passagem'!F33,"")</f>
        <v/>
      </c>
      <c r="E37" s="272" t="str">
        <f>IF(OR('ordem de passagem'!$H33="pct",'ordem de passagem'!$H33="mini",'ordem de passagem'!$H33="pctt",'ordem de passagem'!$H33="pctn",'ordem de passagem'!$H33="pctm"),'ordem de passagem'!H33,"")</f>
        <v/>
      </c>
      <c r="F37" s="272" t="str">
        <f>IF(OR('ordem de passagem'!$H33="pct",'ordem de passagem'!$H33="mini",'ordem de passagem'!$H33="pctt",'ordem de passagem'!$H33="pctn",'ordem de passagem'!$H33="pctm"),'ordem de passagem'!G33,"")</f>
        <v/>
      </c>
      <c r="G37" s="272" t="str">
        <f>IF(OR('ordem de passagem'!$H33="pct",'ordem de passagem'!$H33="mini",'ordem de passagem'!$H33="pctt",'ordem de passagem'!$H33="pctn",'ordem de passagem'!$H33="pctm"),'ordem de passagem'!I33,"")</f>
        <v/>
      </c>
      <c r="H37" s="752"/>
      <c r="I37" s="753"/>
      <c r="J37" s="754"/>
      <c r="K37" s="755"/>
      <c r="L37" s="752"/>
      <c r="M37" s="753"/>
      <c r="N37" s="756"/>
      <c r="O37" s="757"/>
      <c r="P37" s="758"/>
      <c r="Q37" s="759"/>
      <c r="R37" s="359"/>
      <c r="S37" s="297"/>
      <c r="T37" s="358"/>
      <c r="U37" s="273"/>
      <c r="V37" s="274">
        <f t="shared" si="7"/>
        <v>0</v>
      </c>
      <c r="W37" s="274" t="str">
        <f t="shared" si="8"/>
        <v/>
      </c>
      <c r="X37" s="274">
        <f t="shared" si="9"/>
        <v>0</v>
      </c>
      <c r="Y37" s="274" t="str">
        <f t="shared" si="10"/>
        <v/>
      </c>
      <c r="Z37" s="275" t="str">
        <f t="shared" si="11"/>
        <v/>
      </c>
      <c r="AA37" s="275" t="str">
        <f t="shared" si="12"/>
        <v/>
      </c>
      <c r="AB37" s="274">
        <f t="shared" si="13"/>
        <v>0</v>
      </c>
      <c r="AC37" s="274">
        <f t="shared" si="14"/>
        <v>0</v>
      </c>
      <c r="AD37" s="275" t="str">
        <f t="shared" si="5"/>
        <v/>
      </c>
      <c r="AE37" s="559"/>
      <c r="AF37" s="86">
        <f t="shared" si="15"/>
        <v>0</v>
      </c>
    </row>
    <row r="38" spans="1:32" s="86" customFormat="1" ht="21" customHeight="1" x14ac:dyDescent="0.4">
      <c r="A38" s="272" t="str">
        <f>IF(OR('ordem de passagem'!$H34="pct",'ordem de passagem'!$H34="mini",'ordem de passagem'!$H34="pctt",'ordem de passagem'!$H34="pctn",'ordem de passagem'!$H34="pctm"),'ordem de passagem'!C34,"")</f>
        <v/>
      </c>
      <c r="B38" s="318" t="str">
        <f>IF(OR('ordem de passagem'!$H34="pct",'ordem de passagem'!$H34="mini",'ordem de passagem'!$H34="pctt",'ordem de passagem'!$H34="pctn",'ordem de passagem'!$H34="pctm"),'ordem de passagem'!D34,"Não faz este aparelho")</f>
        <v>Não faz este aparelho</v>
      </c>
      <c r="C38" s="318" t="str">
        <f>IF(OR('ordem de passagem'!$H34="pct",'ordem de passagem'!$H34="mini",'ordem de passagem'!$H34="pctt",'ordem de passagem'!$H34="pctn",'ordem de passagem'!$H34="pctm"),'ordem de passagem'!E34,"")</f>
        <v/>
      </c>
      <c r="D38" s="272" t="str">
        <f>IF(OR('ordem de passagem'!$H34="pct",'ordem de passagem'!$H34="mini",'ordem de passagem'!$H34="pctt",'ordem de passagem'!$H34="pctn",'ordem de passagem'!$H34="pctm"),'ordem de passagem'!F34,"")</f>
        <v/>
      </c>
      <c r="E38" s="272" t="str">
        <f>IF(OR('ordem de passagem'!$H34="pct",'ordem de passagem'!$H34="mini",'ordem de passagem'!$H34="pctt",'ordem de passagem'!$H34="pctn",'ordem de passagem'!$H34="pctm"),'ordem de passagem'!H34,"")</f>
        <v/>
      </c>
      <c r="F38" s="272" t="str">
        <f>IF(OR('ordem de passagem'!$H34="pct",'ordem de passagem'!$H34="mini",'ordem de passagem'!$H34="pctt",'ordem de passagem'!$H34="pctn",'ordem de passagem'!$H34="pctm"),'ordem de passagem'!G34,"")</f>
        <v/>
      </c>
      <c r="G38" s="272" t="str">
        <f>IF(OR('ordem de passagem'!$H34="pct",'ordem de passagem'!$H34="mini",'ordem de passagem'!$H34="pctt",'ordem de passagem'!$H34="pctn",'ordem de passagem'!$H34="pctm"),'ordem de passagem'!I34,"")</f>
        <v/>
      </c>
      <c r="H38" s="752"/>
      <c r="I38" s="753"/>
      <c r="J38" s="754"/>
      <c r="K38" s="755"/>
      <c r="L38" s="752"/>
      <c r="M38" s="753"/>
      <c r="N38" s="756"/>
      <c r="O38" s="757"/>
      <c r="P38" s="758"/>
      <c r="Q38" s="759"/>
      <c r="R38" s="359"/>
      <c r="S38" s="297"/>
      <c r="T38" s="358"/>
      <c r="U38" s="273"/>
      <c r="V38" s="274">
        <f t="shared" si="7"/>
        <v>0</v>
      </c>
      <c r="W38" s="274" t="str">
        <f t="shared" si="8"/>
        <v/>
      </c>
      <c r="X38" s="274">
        <f t="shared" si="9"/>
        <v>0</v>
      </c>
      <c r="Y38" s="274" t="str">
        <f t="shared" si="10"/>
        <v/>
      </c>
      <c r="Z38" s="275" t="str">
        <f t="shared" si="11"/>
        <v/>
      </c>
      <c r="AA38" s="275" t="str">
        <f t="shared" si="12"/>
        <v/>
      </c>
      <c r="AB38" s="274">
        <f t="shared" si="13"/>
        <v>0</v>
      </c>
      <c r="AC38" s="274">
        <f t="shared" si="14"/>
        <v>0</v>
      </c>
      <c r="AD38" s="275" t="str">
        <f t="shared" si="5"/>
        <v/>
      </c>
      <c r="AE38" s="559"/>
      <c r="AF38" s="86">
        <f t="shared" si="15"/>
        <v>0</v>
      </c>
    </row>
    <row r="39" spans="1:32" s="86" customFormat="1" ht="21" customHeight="1" x14ac:dyDescent="0.4">
      <c r="A39" s="272" t="str">
        <f>IF(OR('ordem de passagem'!$H35="pct",'ordem de passagem'!$H35="mini",'ordem de passagem'!$H35="pctt",'ordem de passagem'!$H35="pctn",'ordem de passagem'!$H35="pctm"),'ordem de passagem'!C35,"")</f>
        <v/>
      </c>
      <c r="B39" s="318" t="str">
        <f>IF(OR('ordem de passagem'!$H35="pct",'ordem de passagem'!$H35="mini",'ordem de passagem'!$H35="pctt",'ordem de passagem'!$H35="pctn",'ordem de passagem'!$H35="pctm"),'ordem de passagem'!D35,"Não faz este aparelho")</f>
        <v>Não faz este aparelho</v>
      </c>
      <c r="C39" s="318" t="str">
        <f>IF(OR('ordem de passagem'!$H35="pct",'ordem de passagem'!$H35="mini",'ordem de passagem'!$H35="pctt",'ordem de passagem'!$H35="pctn",'ordem de passagem'!$H35="pctm"),'ordem de passagem'!E35,"")</f>
        <v/>
      </c>
      <c r="D39" s="272" t="str">
        <f>IF(OR('ordem de passagem'!$H35="pct",'ordem de passagem'!$H35="mini",'ordem de passagem'!$H35="pctt",'ordem de passagem'!$H35="pctn",'ordem de passagem'!$H35="pctm"),'ordem de passagem'!F35,"")</f>
        <v/>
      </c>
      <c r="E39" s="272" t="str">
        <f>IF(OR('ordem de passagem'!$H35="pct",'ordem de passagem'!$H35="mini",'ordem de passagem'!$H35="pctt",'ordem de passagem'!$H35="pctn",'ordem de passagem'!$H35="pctm"),'ordem de passagem'!H35,"")</f>
        <v/>
      </c>
      <c r="F39" s="272" t="str">
        <f>IF(OR('ordem de passagem'!$H35="pct",'ordem de passagem'!$H35="mini",'ordem de passagem'!$H35="pctt",'ordem de passagem'!$H35="pctn",'ordem de passagem'!$H35="pctm"),'ordem de passagem'!G35,"")</f>
        <v/>
      </c>
      <c r="G39" s="272" t="str">
        <f>IF(OR('ordem de passagem'!$H35="pct",'ordem de passagem'!$H35="mini",'ordem de passagem'!$H35="pctt",'ordem de passagem'!$H35="pctn",'ordem de passagem'!$H35="pctm"),'ordem de passagem'!I35,"")</f>
        <v/>
      </c>
      <c r="H39" s="752"/>
      <c r="I39" s="753"/>
      <c r="J39" s="754"/>
      <c r="K39" s="755"/>
      <c r="L39" s="752"/>
      <c r="M39" s="753"/>
      <c r="N39" s="756"/>
      <c r="O39" s="757"/>
      <c r="P39" s="758"/>
      <c r="Q39" s="759"/>
      <c r="R39" s="359"/>
      <c r="S39" s="297"/>
      <c r="T39" s="358"/>
      <c r="U39" s="273"/>
      <c r="V39" s="274">
        <f t="shared" si="7"/>
        <v>0</v>
      </c>
      <c r="W39" s="274" t="str">
        <f t="shared" si="8"/>
        <v/>
      </c>
      <c r="X39" s="274">
        <f t="shared" si="9"/>
        <v>0</v>
      </c>
      <c r="Y39" s="274" t="str">
        <f t="shared" si="10"/>
        <v/>
      </c>
      <c r="Z39" s="275" t="str">
        <f t="shared" si="11"/>
        <v/>
      </c>
      <c r="AA39" s="275" t="str">
        <f t="shared" si="12"/>
        <v/>
      </c>
      <c r="AB39" s="274">
        <f t="shared" si="13"/>
        <v>0</v>
      </c>
      <c r="AC39" s="274">
        <f t="shared" si="14"/>
        <v>0</v>
      </c>
      <c r="AD39" s="275" t="str">
        <f t="shared" si="5"/>
        <v/>
      </c>
      <c r="AE39" s="559"/>
      <c r="AF39" s="86">
        <f t="shared" si="15"/>
        <v>0</v>
      </c>
    </row>
    <row r="40" spans="1:32" s="86" customFormat="1" ht="21" customHeight="1" x14ac:dyDescent="0.4">
      <c r="A40" s="272" t="str">
        <f>IF(OR('ordem de passagem'!$H36="pct",'ordem de passagem'!$H36="mini",'ordem de passagem'!$H36="pctt",'ordem de passagem'!$H36="pctn",'ordem de passagem'!$H36="pctm"),'ordem de passagem'!C36,"")</f>
        <v/>
      </c>
      <c r="B40" s="318" t="str">
        <f>IF(OR('ordem de passagem'!$H36="pct",'ordem de passagem'!$H36="mini",'ordem de passagem'!$H36="pctt",'ordem de passagem'!$H36="pctn",'ordem de passagem'!$H36="pctm"),'ordem de passagem'!D36,"Não faz este aparelho")</f>
        <v>Não faz este aparelho</v>
      </c>
      <c r="C40" s="318" t="str">
        <f>IF(OR('ordem de passagem'!$H36="pct",'ordem de passagem'!$H36="mini",'ordem de passagem'!$H36="pctt",'ordem de passagem'!$H36="pctn",'ordem de passagem'!$H36="pctm"),'ordem de passagem'!E36,"")</f>
        <v/>
      </c>
      <c r="D40" s="272" t="str">
        <f>IF(OR('ordem de passagem'!$H36="pct",'ordem de passagem'!$H36="mini",'ordem de passagem'!$H36="pctt",'ordem de passagem'!$H36="pctn",'ordem de passagem'!$H36="pctm"),'ordem de passagem'!F36,"")</f>
        <v/>
      </c>
      <c r="E40" s="272" t="str">
        <f>IF(OR('ordem de passagem'!$H36="pct",'ordem de passagem'!$H36="mini",'ordem de passagem'!$H36="pctt",'ordem de passagem'!$H36="pctn",'ordem de passagem'!$H36="pctm"),'ordem de passagem'!H36,"")</f>
        <v/>
      </c>
      <c r="F40" s="272" t="str">
        <f>IF(OR('ordem de passagem'!$H36="pct",'ordem de passagem'!$H36="mini",'ordem de passagem'!$H36="pctt",'ordem de passagem'!$H36="pctn",'ordem de passagem'!$H36="pctm"),'ordem de passagem'!G36,"")</f>
        <v/>
      </c>
      <c r="G40" s="272" t="str">
        <f>IF(OR('ordem de passagem'!$H36="pct",'ordem de passagem'!$H36="mini",'ordem de passagem'!$H36="pctt",'ordem de passagem'!$H36="pctn",'ordem de passagem'!$H36="pctm"),'ordem de passagem'!I36,"")</f>
        <v/>
      </c>
      <c r="H40" s="752"/>
      <c r="I40" s="753"/>
      <c r="J40" s="754"/>
      <c r="K40" s="755"/>
      <c r="L40" s="752"/>
      <c r="M40" s="753"/>
      <c r="N40" s="756"/>
      <c r="O40" s="757"/>
      <c r="P40" s="758"/>
      <c r="Q40" s="759"/>
      <c r="R40" s="359"/>
      <c r="S40" s="297"/>
      <c r="T40" s="358"/>
      <c r="U40" s="273"/>
      <c r="V40" s="274">
        <f t="shared" si="7"/>
        <v>0</v>
      </c>
      <c r="W40" s="274" t="str">
        <f t="shared" si="8"/>
        <v/>
      </c>
      <c r="X40" s="274">
        <f t="shared" si="9"/>
        <v>0</v>
      </c>
      <c r="Y40" s="274" t="str">
        <f t="shared" si="10"/>
        <v/>
      </c>
      <c r="Z40" s="275" t="str">
        <f t="shared" si="11"/>
        <v/>
      </c>
      <c r="AA40" s="275" t="str">
        <f t="shared" si="12"/>
        <v/>
      </c>
      <c r="AB40" s="274">
        <f t="shared" si="13"/>
        <v>0</v>
      </c>
      <c r="AC40" s="274">
        <f t="shared" si="14"/>
        <v>0</v>
      </c>
      <c r="AD40" s="275" t="str">
        <f t="shared" si="5"/>
        <v/>
      </c>
      <c r="AE40" s="559"/>
      <c r="AF40" s="86">
        <f t="shared" si="15"/>
        <v>0</v>
      </c>
    </row>
    <row r="41" spans="1:32" s="86" customFormat="1" ht="21" customHeight="1" x14ac:dyDescent="0.4">
      <c r="A41" s="272" t="str">
        <f>IF(OR('ordem de passagem'!$H37="pct",'ordem de passagem'!$H37="mini",'ordem de passagem'!$H37="pctt",'ordem de passagem'!$H37="pctn",'ordem de passagem'!$H37="pctm"),'ordem de passagem'!C37,"")</f>
        <v/>
      </c>
      <c r="B41" s="318" t="str">
        <f>IF(OR('ordem de passagem'!$H37="pct",'ordem de passagem'!$H37="mini",'ordem de passagem'!$H37="pctt",'ordem de passagem'!$H37="pctn",'ordem de passagem'!$H37="pctm"),'ordem de passagem'!D37,"Não faz este aparelho")</f>
        <v>Não faz este aparelho</v>
      </c>
      <c r="C41" s="318" t="str">
        <f>IF(OR('ordem de passagem'!$H37="pct",'ordem de passagem'!$H37="mini",'ordem de passagem'!$H37="pctt",'ordem de passagem'!$H37="pctn",'ordem de passagem'!$H37="pctm"),'ordem de passagem'!E37,"")</f>
        <v/>
      </c>
      <c r="D41" s="272" t="str">
        <f>IF(OR('ordem de passagem'!$H37="pct",'ordem de passagem'!$H37="mini",'ordem de passagem'!$H37="pctt",'ordem de passagem'!$H37="pctn",'ordem de passagem'!$H37="pctm"),'ordem de passagem'!F37,"")</f>
        <v/>
      </c>
      <c r="E41" s="272" t="str">
        <f>IF(OR('ordem de passagem'!$H37="pct",'ordem de passagem'!$H37="mini",'ordem de passagem'!$H37="pctt",'ordem de passagem'!$H37="pctn",'ordem de passagem'!$H37="pctm"),'ordem de passagem'!H37,"")</f>
        <v/>
      </c>
      <c r="F41" s="272" t="str">
        <f>IF(OR('ordem de passagem'!$H37="pct",'ordem de passagem'!$H37="mini",'ordem de passagem'!$H37="pctt",'ordem de passagem'!$H37="pctn",'ordem de passagem'!$H37="pctm"),'ordem de passagem'!G37,"")</f>
        <v/>
      </c>
      <c r="G41" s="272" t="str">
        <f>IF(OR('ordem de passagem'!$H37="pct",'ordem de passagem'!$H37="mini",'ordem de passagem'!$H37="pctt",'ordem de passagem'!$H37="pctn",'ordem de passagem'!$H37="pctm"),'ordem de passagem'!I37,"")</f>
        <v/>
      </c>
      <c r="H41" s="752"/>
      <c r="I41" s="753"/>
      <c r="J41" s="754"/>
      <c r="K41" s="755"/>
      <c r="L41" s="752"/>
      <c r="M41" s="753"/>
      <c r="N41" s="756"/>
      <c r="O41" s="757"/>
      <c r="P41" s="758"/>
      <c r="Q41" s="759"/>
      <c r="R41" s="359"/>
      <c r="S41" s="297"/>
      <c r="T41" s="358"/>
      <c r="U41" s="273"/>
      <c r="V41" s="274">
        <f t="shared" si="7"/>
        <v>0</v>
      </c>
      <c r="W41" s="274" t="str">
        <f t="shared" si="8"/>
        <v/>
      </c>
      <c r="X41" s="274">
        <f t="shared" si="9"/>
        <v>0</v>
      </c>
      <c r="Y41" s="274" t="str">
        <f t="shared" si="10"/>
        <v/>
      </c>
      <c r="Z41" s="275" t="str">
        <f t="shared" si="11"/>
        <v/>
      </c>
      <c r="AA41" s="275" t="str">
        <f t="shared" si="12"/>
        <v/>
      </c>
      <c r="AB41" s="274">
        <f t="shared" si="13"/>
        <v>0</v>
      </c>
      <c r="AC41" s="274">
        <f t="shared" si="14"/>
        <v>0</v>
      </c>
      <c r="AD41" s="275" t="str">
        <f t="shared" si="5"/>
        <v/>
      </c>
      <c r="AE41" s="559"/>
      <c r="AF41" s="86">
        <f t="shared" si="15"/>
        <v>0</v>
      </c>
    </row>
    <row r="42" spans="1:32" s="86" customFormat="1" ht="21" customHeight="1" x14ac:dyDescent="0.4">
      <c r="A42" s="272" t="str">
        <f>IF(OR('ordem de passagem'!$H38="pct",'ordem de passagem'!$H38="mini",'ordem de passagem'!$H38="pctt",'ordem de passagem'!$H38="pctn",'ordem de passagem'!$H38="pctm"),'ordem de passagem'!C38,"")</f>
        <v/>
      </c>
      <c r="B42" s="318" t="str">
        <f>IF(OR('ordem de passagem'!$H38="pct",'ordem de passagem'!$H38="mini",'ordem de passagem'!$H38="pctt",'ordem de passagem'!$H38="pctn",'ordem de passagem'!$H38="pctm"),'ordem de passagem'!D38,"Não faz este aparelho")</f>
        <v>Não faz este aparelho</v>
      </c>
      <c r="C42" s="318" t="str">
        <f>IF(OR('ordem de passagem'!$H38="pct",'ordem de passagem'!$H38="mini",'ordem de passagem'!$H38="pctt",'ordem de passagem'!$H38="pctn",'ordem de passagem'!$H38="pctm"),'ordem de passagem'!E38,"")</f>
        <v/>
      </c>
      <c r="D42" s="272" t="str">
        <f>IF(OR('ordem de passagem'!$H38="pct",'ordem de passagem'!$H38="mini",'ordem de passagem'!$H38="pctt",'ordem de passagem'!$H38="pctn",'ordem de passagem'!$H38="pctm"),'ordem de passagem'!F38,"")</f>
        <v/>
      </c>
      <c r="E42" s="272" t="str">
        <f>IF(OR('ordem de passagem'!$H38="pct",'ordem de passagem'!$H38="mini",'ordem de passagem'!$H38="pctt",'ordem de passagem'!$H38="pctn",'ordem de passagem'!$H38="pctm"),'ordem de passagem'!H38,"")</f>
        <v/>
      </c>
      <c r="F42" s="272" t="str">
        <f>IF(OR('ordem de passagem'!$H38="pct",'ordem de passagem'!$H38="mini",'ordem de passagem'!$H38="pctt",'ordem de passagem'!$H38="pctn",'ordem de passagem'!$H38="pctm"),'ordem de passagem'!G38,"")</f>
        <v/>
      </c>
      <c r="G42" s="272" t="str">
        <f>IF(OR('ordem de passagem'!$H38="pct",'ordem de passagem'!$H38="mini",'ordem de passagem'!$H38="pctt",'ordem de passagem'!$H38="pctn",'ordem de passagem'!$H38="pctm"),'ordem de passagem'!I38,"")</f>
        <v/>
      </c>
      <c r="H42" s="752"/>
      <c r="I42" s="753"/>
      <c r="J42" s="754"/>
      <c r="K42" s="755"/>
      <c r="L42" s="752"/>
      <c r="M42" s="753"/>
      <c r="N42" s="756"/>
      <c r="O42" s="757"/>
      <c r="P42" s="758"/>
      <c r="Q42" s="759"/>
      <c r="R42" s="359"/>
      <c r="S42" s="297"/>
      <c r="T42" s="358"/>
      <c r="U42" s="273"/>
      <c r="V42" s="274">
        <f t="shared" si="7"/>
        <v>0</v>
      </c>
      <c r="W42" s="274" t="str">
        <f t="shared" si="8"/>
        <v/>
      </c>
      <c r="X42" s="274">
        <f t="shared" si="9"/>
        <v>0</v>
      </c>
      <c r="Y42" s="274" t="str">
        <f t="shared" si="10"/>
        <v/>
      </c>
      <c r="Z42" s="275" t="str">
        <f t="shared" si="11"/>
        <v/>
      </c>
      <c r="AA42" s="275" t="str">
        <f t="shared" si="12"/>
        <v/>
      </c>
      <c r="AB42" s="274">
        <f t="shared" si="13"/>
        <v>0</v>
      </c>
      <c r="AC42" s="274">
        <f t="shared" si="14"/>
        <v>0</v>
      </c>
      <c r="AD42" s="275" t="str">
        <f t="shared" si="5"/>
        <v/>
      </c>
      <c r="AE42" s="559"/>
      <c r="AF42" s="86">
        <f t="shared" si="15"/>
        <v>0</v>
      </c>
    </row>
    <row r="43" spans="1:32" s="86" customFormat="1" ht="21" customHeight="1" x14ac:dyDescent="0.4">
      <c r="A43" s="272" t="str">
        <f>IF(OR('ordem de passagem'!$H39="pct",'ordem de passagem'!$H39="mini",'ordem de passagem'!$H39="pctt",'ordem de passagem'!$H39="pctn",'ordem de passagem'!$H39="pctm"),'ordem de passagem'!C39,"")</f>
        <v/>
      </c>
      <c r="B43" s="318" t="str">
        <f>IF(OR('ordem de passagem'!$H39="pct",'ordem de passagem'!$H39="mini",'ordem de passagem'!$H39="pctt",'ordem de passagem'!$H39="pctn",'ordem de passagem'!$H39="pctm"),'ordem de passagem'!D39,"Não faz este aparelho")</f>
        <v>Não faz este aparelho</v>
      </c>
      <c r="C43" s="318" t="str">
        <f>IF(OR('ordem de passagem'!$H39="pct",'ordem de passagem'!$H39="mini",'ordem de passagem'!$H39="pctt",'ordem de passagem'!$H39="pctn",'ordem de passagem'!$H39="pctm"),'ordem de passagem'!E39,"")</f>
        <v/>
      </c>
      <c r="D43" s="272" t="str">
        <f>IF(OR('ordem de passagem'!$H39="pct",'ordem de passagem'!$H39="mini",'ordem de passagem'!$H39="pctt",'ordem de passagem'!$H39="pctn",'ordem de passagem'!$H39="pctm"),'ordem de passagem'!F39,"")</f>
        <v/>
      </c>
      <c r="E43" s="272" t="str">
        <f>IF(OR('ordem de passagem'!$H39="pct",'ordem de passagem'!$H39="mini",'ordem de passagem'!$H39="pctt",'ordem de passagem'!$H39="pctn",'ordem de passagem'!$H39="pctm"),'ordem de passagem'!H39,"")</f>
        <v/>
      </c>
      <c r="F43" s="272" t="str">
        <f>IF(OR('ordem de passagem'!$H39="pct",'ordem de passagem'!$H39="mini",'ordem de passagem'!$H39="pctt",'ordem de passagem'!$H39="pctn",'ordem de passagem'!$H39="pctm"),'ordem de passagem'!G39,"")</f>
        <v/>
      </c>
      <c r="G43" s="272" t="str">
        <f>IF(OR('ordem de passagem'!$H39="pct",'ordem de passagem'!$H39="mini",'ordem de passagem'!$H39="pctt",'ordem de passagem'!$H39="pctn",'ordem de passagem'!$H39="pctm"),'ordem de passagem'!I39,"")</f>
        <v/>
      </c>
      <c r="H43" s="752"/>
      <c r="I43" s="753"/>
      <c r="J43" s="754"/>
      <c r="K43" s="755"/>
      <c r="L43" s="752"/>
      <c r="M43" s="753"/>
      <c r="N43" s="756"/>
      <c r="O43" s="757"/>
      <c r="P43" s="758"/>
      <c r="Q43" s="759"/>
      <c r="R43" s="359"/>
      <c r="S43" s="297"/>
      <c r="T43" s="358"/>
      <c r="U43" s="273"/>
      <c r="V43" s="274">
        <f t="shared" si="7"/>
        <v>0</v>
      </c>
      <c r="W43" s="274" t="str">
        <f t="shared" si="8"/>
        <v/>
      </c>
      <c r="X43" s="274">
        <f t="shared" si="9"/>
        <v>0</v>
      </c>
      <c r="Y43" s="274" t="str">
        <f t="shared" si="10"/>
        <v/>
      </c>
      <c r="Z43" s="275" t="str">
        <f t="shared" si="11"/>
        <v/>
      </c>
      <c r="AA43" s="275" t="str">
        <f t="shared" si="12"/>
        <v/>
      </c>
      <c r="AB43" s="274">
        <f t="shared" si="13"/>
        <v>0</v>
      </c>
      <c r="AC43" s="274">
        <f t="shared" si="14"/>
        <v>0</v>
      </c>
      <c r="AD43" s="275" t="str">
        <f t="shared" si="5"/>
        <v/>
      </c>
      <c r="AE43" s="559"/>
      <c r="AF43" s="86">
        <f t="shared" si="15"/>
        <v>0</v>
      </c>
    </row>
    <row r="44" spans="1:32" s="86" customFormat="1" ht="21" customHeight="1" x14ac:dyDescent="0.4">
      <c r="A44" s="272" t="str">
        <f>IF(OR('ordem de passagem'!$H40="pct",'ordem de passagem'!$H40="mini",'ordem de passagem'!$H40="pctt",'ordem de passagem'!$H40="pctn",'ordem de passagem'!$H40="pctm"),'ordem de passagem'!C40,"")</f>
        <v/>
      </c>
      <c r="B44" s="318" t="str">
        <f>IF(OR('ordem de passagem'!$H40="pct",'ordem de passagem'!$H40="mini",'ordem de passagem'!$H40="pctt",'ordem de passagem'!$H40="pctn",'ordem de passagem'!$H40="pctm"),'ordem de passagem'!D40,"Não faz este aparelho")</f>
        <v>Não faz este aparelho</v>
      </c>
      <c r="C44" s="318" t="str">
        <f>IF(OR('ordem de passagem'!$H40="pct",'ordem de passagem'!$H40="mini",'ordem de passagem'!$H40="pctt",'ordem de passagem'!$H40="pctn",'ordem de passagem'!$H40="pctm"),'ordem de passagem'!E40,"")</f>
        <v/>
      </c>
      <c r="D44" s="272" t="str">
        <f>IF(OR('ordem de passagem'!$H40="pct",'ordem de passagem'!$H40="mini",'ordem de passagem'!$H40="pctt",'ordem de passagem'!$H40="pctn",'ordem de passagem'!$H40="pctm"),'ordem de passagem'!F40,"")</f>
        <v/>
      </c>
      <c r="E44" s="272" t="str">
        <f>IF(OR('ordem de passagem'!$H40="pct",'ordem de passagem'!$H40="mini",'ordem de passagem'!$H40="pctt",'ordem de passagem'!$H40="pctn",'ordem de passagem'!$H40="pctm"),'ordem de passagem'!H40,"")</f>
        <v/>
      </c>
      <c r="F44" s="272" t="str">
        <f>IF(OR('ordem de passagem'!$H40="pct",'ordem de passagem'!$H40="mini",'ordem de passagem'!$H40="pctt",'ordem de passagem'!$H40="pctn",'ordem de passagem'!$H40="pctm"),'ordem de passagem'!G40,"")</f>
        <v/>
      </c>
      <c r="G44" s="272" t="str">
        <f>IF(OR('ordem de passagem'!$H40="pct",'ordem de passagem'!$H40="mini",'ordem de passagem'!$H40="pctt",'ordem de passagem'!$H40="pctn",'ordem de passagem'!$H40="pctm"),'ordem de passagem'!I40,"")</f>
        <v/>
      </c>
      <c r="H44" s="752"/>
      <c r="I44" s="753"/>
      <c r="J44" s="754"/>
      <c r="K44" s="755"/>
      <c r="L44" s="752"/>
      <c r="M44" s="753"/>
      <c r="N44" s="756"/>
      <c r="O44" s="757"/>
      <c r="P44" s="758"/>
      <c r="Q44" s="759"/>
      <c r="R44" s="359"/>
      <c r="S44" s="297"/>
      <c r="T44" s="358"/>
      <c r="U44" s="273"/>
      <c r="V44" s="274">
        <f t="shared" si="7"/>
        <v>0</v>
      </c>
      <c r="W44" s="274" t="str">
        <f t="shared" si="8"/>
        <v/>
      </c>
      <c r="X44" s="274">
        <f t="shared" si="9"/>
        <v>0</v>
      </c>
      <c r="Y44" s="274" t="str">
        <f t="shared" si="10"/>
        <v/>
      </c>
      <c r="Z44" s="275" t="str">
        <f t="shared" si="11"/>
        <v/>
      </c>
      <c r="AA44" s="275" t="str">
        <f t="shared" si="12"/>
        <v/>
      </c>
      <c r="AB44" s="274">
        <f t="shared" si="13"/>
        <v>0</v>
      </c>
      <c r="AC44" s="274">
        <f t="shared" si="14"/>
        <v>0</v>
      </c>
      <c r="AD44" s="275" t="str">
        <f t="shared" si="5"/>
        <v/>
      </c>
      <c r="AE44" s="559"/>
      <c r="AF44" s="86">
        <f t="shared" si="15"/>
        <v>0</v>
      </c>
    </row>
    <row r="45" spans="1:32" s="86" customFormat="1" ht="21" customHeight="1" x14ac:dyDescent="0.4">
      <c r="A45" s="272" t="str">
        <f>IF(OR('ordem de passagem'!$H41="pct",'ordem de passagem'!$H41="mini",'ordem de passagem'!$H41="pctt",'ordem de passagem'!$H41="pctn",'ordem de passagem'!$H41="pctm"),'ordem de passagem'!C41,"")</f>
        <v/>
      </c>
      <c r="B45" s="318" t="str">
        <f>IF(OR('ordem de passagem'!$H41="pct",'ordem de passagem'!$H41="mini",'ordem de passagem'!$H41="pctt",'ordem de passagem'!$H41="pctn",'ordem de passagem'!$H41="pctm"),'ordem de passagem'!D41,"Não faz este aparelho")</f>
        <v>Não faz este aparelho</v>
      </c>
      <c r="C45" s="318" t="str">
        <f>IF(OR('ordem de passagem'!$H41="pct",'ordem de passagem'!$H41="mini",'ordem de passagem'!$H41="pctt",'ordem de passagem'!$H41="pctn",'ordem de passagem'!$H41="pctm"),'ordem de passagem'!E41,"")</f>
        <v/>
      </c>
      <c r="D45" s="272" t="str">
        <f>IF(OR('ordem de passagem'!$H41="pct",'ordem de passagem'!$H41="mini",'ordem de passagem'!$H41="pctt",'ordem de passagem'!$H41="pctn",'ordem de passagem'!$H41="pctm"),'ordem de passagem'!F41,"")</f>
        <v/>
      </c>
      <c r="E45" s="272" t="str">
        <f>IF(OR('ordem de passagem'!$H41="pct",'ordem de passagem'!$H41="mini",'ordem de passagem'!$H41="pctt",'ordem de passagem'!$H41="pctn",'ordem de passagem'!$H41="pctm"),'ordem de passagem'!H41,"")</f>
        <v/>
      </c>
      <c r="F45" s="272" t="str">
        <f>IF(OR('ordem de passagem'!$H41="pct",'ordem de passagem'!$H41="mini",'ordem de passagem'!$H41="pctt",'ordem de passagem'!$H41="pctn",'ordem de passagem'!$H41="pctm"),'ordem de passagem'!G41,"")</f>
        <v/>
      </c>
      <c r="G45" s="272" t="str">
        <f>IF(OR('ordem de passagem'!$H41="pct",'ordem de passagem'!$H41="mini",'ordem de passagem'!$H41="pctt",'ordem de passagem'!$H41="pctn",'ordem de passagem'!$H41="pctm"),'ordem de passagem'!I41,"")</f>
        <v/>
      </c>
      <c r="H45" s="752"/>
      <c r="I45" s="753"/>
      <c r="J45" s="754"/>
      <c r="K45" s="755"/>
      <c r="L45" s="752"/>
      <c r="M45" s="753"/>
      <c r="N45" s="756"/>
      <c r="O45" s="757"/>
      <c r="P45" s="758"/>
      <c r="Q45" s="759"/>
      <c r="R45" s="359"/>
      <c r="S45" s="297"/>
      <c r="T45" s="358"/>
      <c r="U45" s="273"/>
      <c r="V45" s="274">
        <f t="shared" si="7"/>
        <v>0</v>
      </c>
      <c r="W45" s="274" t="str">
        <f t="shared" si="8"/>
        <v/>
      </c>
      <c r="X45" s="274">
        <f t="shared" si="9"/>
        <v>0</v>
      </c>
      <c r="Y45" s="274" t="str">
        <f t="shared" si="10"/>
        <v/>
      </c>
      <c r="Z45" s="275" t="str">
        <f t="shared" si="11"/>
        <v/>
      </c>
      <c r="AA45" s="275" t="str">
        <f t="shared" si="12"/>
        <v/>
      </c>
      <c r="AB45" s="274">
        <f t="shared" si="13"/>
        <v>0</v>
      </c>
      <c r="AC45" s="274">
        <f t="shared" si="14"/>
        <v>0</v>
      </c>
      <c r="AD45" s="275" t="str">
        <f t="shared" si="5"/>
        <v/>
      </c>
      <c r="AE45" s="559"/>
      <c r="AF45" s="86">
        <f t="shared" si="15"/>
        <v>0</v>
      </c>
    </row>
    <row r="46" spans="1:32" s="86" customFormat="1" ht="21" customHeight="1" x14ac:dyDescent="0.4">
      <c r="A46" s="272" t="str">
        <f>IF(OR('ordem de passagem'!$H42="pct",'ordem de passagem'!$H42="mini",'ordem de passagem'!$H42="pctt",'ordem de passagem'!$H42="pctn",'ordem de passagem'!$H42="pctm"),'ordem de passagem'!C42,"")</f>
        <v/>
      </c>
      <c r="B46" s="318" t="str">
        <f>IF(OR('ordem de passagem'!$H42="pct",'ordem de passagem'!$H42="mini",'ordem de passagem'!$H42="pctt",'ordem de passagem'!$H42="pctn",'ordem de passagem'!$H42="pctm"),'ordem de passagem'!D42,"Não faz este aparelho")</f>
        <v>Não faz este aparelho</v>
      </c>
      <c r="C46" s="318" t="str">
        <f>IF(OR('ordem de passagem'!$H42="pct",'ordem de passagem'!$H42="mini",'ordem de passagem'!$H42="pctt",'ordem de passagem'!$H42="pctn",'ordem de passagem'!$H42="pctm"),'ordem de passagem'!E42,"")</f>
        <v/>
      </c>
      <c r="D46" s="272" t="str">
        <f>IF(OR('ordem de passagem'!$H42="pct",'ordem de passagem'!$H42="mini",'ordem de passagem'!$H42="pctt",'ordem de passagem'!$H42="pctn",'ordem de passagem'!$H42="pctm"),'ordem de passagem'!F42,"")</f>
        <v/>
      </c>
      <c r="E46" s="272" t="str">
        <f>IF(OR('ordem de passagem'!$H42="pct",'ordem de passagem'!$H42="mini",'ordem de passagem'!$H42="pctt",'ordem de passagem'!$H42="pctn",'ordem de passagem'!$H42="pctm"),'ordem de passagem'!H42,"")</f>
        <v/>
      </c>
      <c r="F46" s="272" t="str">
        <f>IF(OR('ordem de passagem'!$H42="pct",'ordem de passagem'!$H42="mini",'ordem de passagem'!$H42="pctt",'ordem de passagem'!$H42="pctn",'ordem de passagem'!$H42="pctm"),'ordem de passagem'!G42,"")</f>
        <v/>
      </c>
      <c r="G46" s="272" t="str">
        <f>IF(OR('ordem de passagem'!$H42="pct",'ordem de passagem'!$H42="mini",'ordem de passagem'!$H42="pctt",'ordem de passagem'!$H42="pctn",'ordem de passagem'!$H42="pctm"),'ordem de passagem'!I42,"")</f>
        <v/>
      </c>
      <c r="H46" s="752"/>
      <c r="I46" s="753"/>
      <c r="J46" s="754"/>
      <c r="K46" s="755"/>
      <c r="L46" s="752"/>
      <c r="M46" s="753"/>
      <c r="N46" s="756"/>
      <c r="O46" s="757"/>
      <c r="P46" s="758"/>
      <c r="Q46" s="759"/>
      <c r="R46" s="359"/>
      <c r="S46" s="297"/>
      <c r="T46" s="358"/>
      <c r="U46" s="273"/>
      <c r="V46" s="274">
        <f t="shared" si="7"/>
        <v>0</v>
      </c>
      <c r="W46" s="274" t="str">
        <f t="shared" si="8"/>
        <v/>
      </c>
      <c r="X46" s="274">
        <f t="shared" si="9"/>
        <v>0</v>
      </c>
      <c r="Y46" s="274" t="str">
        <f t="shared" si="10"/>
        <v/>
      </c>
      <c r="Z46" s="275" t="str">
        <f t="shared" si="11"/>
        <v/>
      </c>
      <c r="AA46" s="275" t="str">
        <f t="shared" si="12"/>
        <v/>
      </c>
      <c r="AB46" s="274">
        <f t="shared" si="13"/>
        <v>0</v>
      </c>
      <c r="AC46" s="274">
        <f t="shared" si="14"/>
        <v>0</v>
      </c>
      <c r="AD46" s="275" t="str">
        <f t="shared" si="5"/>
        <v/>
      </c>
      <c r="AE46" s="559"/>
      <c r="AF46" s="86">
        <f t="shared" si="15"/>
        <v>0</v>
      </c>
    </row>
    <row r="47" spans="1:32" s="86" customFormat="1" ht="21" customHeight="1" x14ac:dyDescent="0.4">
      <c r="A47" s="272" t="str">
        <f>IF(OR('ordem de passagem'!$H43="pct",'ordem de passagem'!$H43="mini",'ordem de passagem'!$H43="pctt",'ordem de passagem'!$H43="pctn",'ordem de passagem'!$H43="pctm"),'ordem de passagem'!C43,"")</f>
        <v/>
      </c>
      <c r="B47" s="318" t="str">
        <f>IF(OR('ordem de passagem'!$H43="pct",'ordem de passagem'!$H43="mini",'ordem de passagem'!$H43="pctt",'ordem de passagem'!$H43="pctn",'ordem de passagem'!$H43="pctm"),'ordem de passagem'!D43,"Não faz este aparelho")</f>
        <v>Não faz este aparelho</v>
      </c>
      <c r="C47" s="318" t="str">
        <f>IF(OR('ordem de passagem'!$H43="pct",'ordem de passagem'!$H43="mini",'ordem de passagem'!$H43="pctt",'ordem de passagem'!$H43="pctn",'ordem de passagem'!$H43="pctm"),'ordem de passagem'!E43,"")</f>
        <v/>
      </c>
      <c r="D47" s="272" t="str">
        <f>IF(OR('ordem de passagem'!$H43="pct",'ordem de passagem'!$H43="mini",'ordem de passagem'!$H43="pctt",'ordem de passagem'!$H43="pctn",'ordem de passagem'!$H43="pctm"),'ordem de passagem'!F43,"")</f>
        <v/>
      </c>
      <c r="E47" s="272" t="str">
        <f>IF(OR('ordem de passagem'!$H43="pct",'ordem de passagem'!$H43="mini",'ordem de passagem'!$H43="pctt",'ordem de passagem'!$H43="pctn",'ordem de passagem'!$H43="pctm"),'ordem de passagem'!H43,"")</f>
        <v/>
      </c>
      <c r="F47" s="272" t="str">
        <f>IF(OR('ordem de passagem'!$H43="pct",'ordem de passagem'!$H43="mini",'ordem de passagem'!$H43="pctt",'ordem de passagem'!$H43="pctn",'ordem de passagem'!$H43="pctm"),'ordem de passagem'!G43,"")</f>
        <v/>
      </c>
      <c r="G47" s="272" t="str">
        <f>IF(OR('ordem de passagem'!$H43="pct",'ordem de passagem'!$H43="mini",'ordem de passagem'!$H43="pctt",'ordem de passagem'!$H43="pctn",'ordem de passagem'!$H43="pctm"),'ordem de passagem'!I43,"")</f>
        <v/>
      </c>
      <c r="H47" s="752"/>
      <c r="I47" s="753"/>
      <c r="J47" s="754"/>
      <c r="K47" s="755"/>
      <c r="L47" s="752"/>
      <c r="M47" s="753"/>
      <c r="N47" s="756"/>
      <c r="O47" s="757"/>
      <c r="P47" s="758"/>
      <c r="Q47" s="759"/>
      <c r="R47" s="359"/>
      <c r="S47" s="297"/>
      <c r="T47" s="358"/>
      <c r="U47" s="273"/>
      <c r="V47" s="274">
        <f t="shared" si="7"/>
        <v>0</v>
      </c>
      <c r="W47" s="274" t="str">
        <f t="shared" si="8"/>
        <v/>
      </c>
      <c r="X47" s="274">
        <f t="shared" si="9"/>
        <v>0</v>
      </c>
      <c r="Y47" s="274" t="str">
        <f t="shared" si="10"/>
        <v/>
      </c>
      <c r="Z47" s="275" t="str">
        <f t="shared" si="11"/>
        <v/>
      </c>
      <c r="AA47" s="275" t="str">
        <f t="shared" si="12"/>
        <v/>
      </c>
      <c r="AB47" s="274">
        <f t="shared" si="13"/>
        <v>0</v>
      </c>
      <c r="AC47" s="274">
        <f t="shared" si="14"/>
        <v>0</v>
      </c>
      <c r="AD47" s="275" t="str">
        <f t="shared" si="5"/>
        <v/>
      </c>
      <c r="AE47" s="559"/>
      <c r="AF47" s="86">
        <f t="shared" si="15"/>
        <v>0</v>
      </c>
    </row>
    <row r="48" spans="1:32" s="86" customFormat="1" ht="21" customHeight="1" x14ac:dyDescent="0.4">
      <c r="A48" s="272" t="str">
        <f>IF(OR('ordem de passagem'!$H44="pct",'ordem de passagem'!$H44="mini",'ordem de passagem'!$H44="pctt",'ordem de passagem'!$H44="pctn",'ordem de passagem'!$H44="pctm"),'ordem de passagem'!C44,"")</f>
        <v/>
      </c>
      <c r="B48" s="318" t="str">
        <f>IF(OR('ordem de passagem'!$H44="pct",'ordem de passagem'!$H44="mini",'ordem de passagem'!$H44="pctt",'ordem de passagem'!$H44="pctn",'ordem de passagem'!$H44="pctm"),'ordem de passagem'!D44,"Não faz este aparelho")</f>
        <v>Não faz este aparelho</v>
      </c>
      <c r="C48" s="318" t="str">
        <f>IF(OR('ordem de passagem'!$H44="pct",'ordem de passagem'!$H44="mini",'ordem de passagem'!$H44="pctt",'ordem de passagem'!$H44="pctn",'ordem de passagem'!$H44="pctm"),'ordem de passagem'!E44,"")</f>
        <v/>
      </c>
      <c r="D48" s="272" t="str">
        <f>IF(OR('ordem de passagem'!$H44="pct",'ordem de passagem'!$H44="mini",'ordem de passagem'!$H44="pctt",'ordem de passagem'!$H44="pctn",'ordem de passagem'!$H44="pctm"),'ordem de passagem'!F44,"")</f>
        <v/>
      </c>
      <c r="E48" s="272" t="str">
        <f>IF(OR('ordem de passagem'!$H44="pct",'ordem de passagem'!$H44="mini",'ordem de passagem'!$H44="pctt",'ordem de passagem'!$H44="pctn",'ordem de passagem'!$H44="pctm"),'ordem de passagem'!H44,"")</f>
        <v/>
      </c>
      <c r="F48" s="272" t="str">
        <f>IF(OR('ordem de passagem'!$H44="pct",'ordem de passagem'!$H44="mini",'ordem de passagem'!$H44="pctt",'ordem de passagem'!$H44="pctn",'ordem de passagem'!$H44="pctm"),'ordem de passagem'!G44,"")</f>
        <v/>
      </c>
      <c r="G48" s="272" t="str">
        <f>IF(OR('ordem de passagem'!$H44="pct",'ordem de passagem'!$H44="mini",'ordem de passagem'!$H44="pctt",'ordem de passagem'!$H44="pctn",'ordem de passagem'!$H44="pctm"),'ordem de passagem'!I44,"")</f>
        <v/>
      </c>
      <c r="H48" s="752"/>
      <c r="I48" s="753"/>
      <c r="J48" s="754"/>
      <c r="K48" s="755"/>
      <c r="L48" s="752"/>
      <c r="M48" s="753"/>
      <c r="N48" s="756"/>
      <c r="O48" s="757"/>
      <c r="P48" s="758"/>
      <c r="Q48" s="759"/>
      <c r="R48" s="359"/>
      <c r="S48" s="297"/>
      <c r="T48" s="358"/>
      <c r="U48" s="273"/>
      <c r="V48" s="274">
        <f t="shared" si="7"/>
        <v>0</v>
      </c>
      <c r="W48" s="274" t="str">
        <f t="shared" si="8"/>
        <v/>
      </c>
      <c r="X48" s="274">
        <f t="shared" si="9"/>
        <v>0</v>
      </c>
      <c r="Y48" s="274" t="str">
        <f t="shared" si="10"/>
        <v/>
      </c>
      <c r="Z48" s="275" t="str">
        <f t="shared" si="11"/>
        <v/>
      </c>
      <c r="AA48" s="275" t="str">
        <f t="shared" si="12"/>
        <v/>
      </c>
      <c r="AB48" s="274">
        <f t="shared" si="13"/>
        <v>0</v>
      </c>
      <c r="AC48" s="274">
        <f t="shared" si="14"/>
        <v>0</v>
      </c>
      <c r="AD48" s="275" t="str">
        <f t="shared" si="5"/>
        <v/>
      </c>
      <c r="AE48" s="559"/>
      <c r="AF48" s="86">
        <f t="shared" si="15"/>
        <v>0</v>
      </c>
    </row>
    <row r="49" spans="1:32" s="86" customFormat="1" ht="21" customHeight="1" x14ac:dyDescent="0.4">
      <c r="A49" s="272" t="str">
        <f>IF(OR('ordem de passagem'!$H45="pct",'ordem de passagem'!$H45="mini",'ordem de passagem'!$H45="pctt",'ordem de passagem'!$H45="pctn",'ordem de passagem'!$H45="pctm"),'ordem de passagem'!C45,"")</f>
        <v/>
      </c>
      <c r="B49" s="318" t="str">
        <f>IF(OR('ordem de passagem'!$H45="pct",'ordem de passagem'!$H45="mini",'ordem de passagem'!$H45="pctt",'ordem de passagem'!$H45="pctn",'ordem de passagem'!$H45="pctm"),'ordem de passagem'!D45,"Não faz este aparelho")</f>
        <v>Não faz este aparelho</v>
      </c>
      <c r="C49" s="318" t="str">
        <f>IF(OR('ordem de passagem'!$H45="pct",'ordem de passagem'!$H45="mini",'ordem de passagem'!$H45="pctt",'ordem de passagem'!$H45="pctn",'ordem de passagem'!$H45="pctm"),'ordem de passagem'!E45,"")</f>
        <v/>
      </c>
      <c r="D49" s="272" t="str">
        <f>IF(OR('ordem de passagem'!$H45="pct",'ordem de passagem'!$H45="mini",'ordem de passagem'!$H45="pctt",'ordem de passagem'!$H45="pctn",'ordem de passagem'!$H45="pctm"),'ordem de passagem'!F45,"")</f>
        <v/>
      </c>
      <c r="E49" s="272" t="str">
        <f>IF(OR('ordem de passagem'!$H45="pct",'ordem de passagem'!$H45="mini",'ordem de passagem'!$H45="pctt",'ordem de passagem'!$H45="pctn",'ordem de passagem'!$H45="pctm"),'ordem de passagem'!H45,"")</f>
        <v/>
      </c>
      <c r="F49" s="272" t="str">
        <f>IF(OR('ordem de passagem'!$H45="pct",'ordem de passagem'!$H45="mini",'ordem de passagem'!$H45="pctt",'ordem de passagem'!$H45="pctn",'ordem de passagem'!$H45="pctm"),'ordem de passagem'!G45,"")</f>
        <v/>
      </c>
      <c r="G49" s="272" t="str">
        <f>IF(OR('ordem de passagem'!$H45="pct",'ordem de passagem'!$H45="mini",'ordem de passagem'!$H45="pctt",'ordem de passagem'!$H45="pctn",'ordem de passagem'!$H45="pctm"),'ordem de passagem'!I45,"")</f>
        <v/>
      </c>
      <c r="H49" s="752"/>
      <c r="I49" s="753"/>
      <c r="J49" s="754"/>
      <c r="K49" s="755"/>
      <c r="L49" s="752"/>
      <c r="M49" s="753"/>
      <c r="N49" s="756"/>
      <c r="O49" s="757"/>
      <c r="P49" s="758"/>
      <c r="Q49" s="759"/>
      <c r="R49" s="359"/>
      <c r="S49" s="297"/>
      <c r="T49" s="358"/>
      <c r="U49" s="273"/>
      <c r="V49" s="274">
        <f t="shared" si="7"/>
        <v>0</v>
      </c>
      <c r="W49" s="274" t="str">
        <f t="shared" si="8"/>
        <v/>
      </c>
      <c r="X49" s="274">
        <f t="shared" si="9"/>
        <v>0</v>
      </c>
      <c r="Y49" s="274" t="str">
        <f t="shared" si="10"/>
        <v/>
      </c>
      <c r="Z49" s="275" t="str">
        <f t="shared" si="11"/>
        <v/>
      </c>
      <c r="AA49" s="275" t="str">
        <f t="shared" si="12"/>
        <v/>
      </c>
      <c r="AB49" s="274">
        <f t="shared" si="13"/>
        <v>0</v>
      </c>
      <c r="AC49" s="274">
        <f t="shared" si="14"/>
        <v>0</v>
      </c>
      <c r="AD49" s="275" t="str">
        <f t="shared" si="5"/>
        <v/>
      </c>
      <c r="AE49" s="559"/>
      <c r="AF49" s="86">
        <f t="shared" si="15"/>
        <v>0</v>
      </c>
    </row>
    <row r="50" spans="1:32" s="86" customFormat="1" ht="21" customHeight="1" x14ac:dyDescent="0.4">
      <c r="A50" s="272" t="str">
        <f>IF(OR('ordem de passagem'!$H46="pct",'ordem de passagem'!$H46="mini",'ordem de passagem'!$H46="pctt",'ordem de passagem'!$H46="pctn",'ordem de passagem'!$H46="pctm"),'ordem de passagem'!C46,"")</f>
        <v/>
      </c>
      <c r="B50" s="318" t="str">
        <f>IF(OR('ordem de passagem'!$H46="pct",'ordem de passagem'!$H46="mini",'ordem de passagem'!$H46="pctt",'ordem de passagem'!$H46="pctn",'ordem de passagem'!$H46="pctm"),'ordem de passagem'!D46,"Não faz este aparelho")</f>
        <v>Não faz este aparelho</v>
      </c>
      <c r="C50" s="318" t="str">
        <f>IF(OR('ordem de passagem'!$H46="pct",'ordem de passagem'!$H46="mini",'ordem de passagem'!$H46="pctt",'ordem de passagem'!$H46="pctn",'ordem de passagem'!$H46="pctm"),'ordem de passagem'!E46,"")</f>
        <v/>
      </c>
      <c r="D50" s="272" t="str">
        <f>IF(OR('ordem de passagem'!$H46="pct",'ordem de passagem'!$H46="mini",'ordem de passagem'!$H46="pctt",'ordem de passagem'!$H46="pctn",'ordem de passagem'!$H46="pctm"),'ordem de passagem'!F46,"")</f>
        <v/>
      </c>
      <c r="E50" s="272" t="str">
        <f>IF(OR('ordem de passagem'!$H46="pct",'ordem de passagem'!$H46="mini",'ordem de passagem'!$H46="pctt",'ordem de passagem'!$H46="pctn",'ordem de passagem'!$H46="pctm"),'ordem de passagem'!H46,"")</f>
        <v/>
      </c>
      <c r="F50" s="272" t="str">
        <f>IF(OR('ordem de passagem'!$H46="pct",'ordem de passagem'!$H46="mini",'ordem de passagem'!$H46="pctt",'ordem de passagem'!$H46="pctn",'ordem de passagem'!$H46="pctm"),'ordem de passagem'!G46,"")</f>
        <v/>
      </c>
      <c r="G50" s="272" t="str">
        <f>IF(OR('ordem de passagem'!$H46="pct",'ordem de passagem'!$H46="mini",'ordem de passagem'!$H46="pctt",'ordem de passagem'!$H46="pctn",'ordem de passagem'!$H46="pctm"),'ordem de passagem'!I46,"")</f>
        <v/>
      </c>
      <c r="H50" s="752"/>
      <c r="I50" s="753"/>
      <c r="J50" s="754"/>
      <c r="K50" s="755"/>
      <c r="L50" s="752"/>
      <c r="M50" s="753"/>
      <c r="N50" s="756"/>
      <c r="O50" s="757"/>
      <c r="P50" s="758"/>
      <c r="Q50" s="759"/>
      <c r="R50" s="359"/>
      <c r="S50" s="297"/>
      <c r="T50" s="358"/>
      <c r="U50" s="273"/>
      <c r="V50" s="274">
        <f t="shared" si="7"/>
        <v>0</v>
      </c>
      <c r="W50" s="274" t="str">
        <f t="shared" si="8"/>
        <v/>
      </c>
      <c r="X50" s="274">
        <f t="shared" si="9"/>
        <v>0</v>
      </c>
      <c r="Y50" s="274" t="str">
        <f t="shared" si="10"/>
        <v/>
      </c>
      <c r="Z50" s="275" t="str">
        <f t="shared" si="11"/>
        <v/>
      </c>
      <c r="AA50" s="275" t="str">
        <f t="shared" si="12"/>
        <v/>
      </c>
      <c r="AB50" s="274">
        <f t="shared" si="13"/>
        <v>0</v>
      </c>
      <c r="AC50" s="274">
        <f t="shared" si="14"/>
        <v>0</v>
      </c>
      <c r="AD50" s="275" t="str">
        <f t="shared" si="5"/>
        <v/>
      </c>
      <c r="AE50" s="559"/>
      <c r="AF50" s="86">
        <f t="shared" si="15"/>
        <v>0</v>
      </c>
    </row>
    <row r="51" spans="1:32" s="86" customFormat="1" ht="21" customHeight="1" x14ac:dyDescent="0.4">
      <c r="A51" s="272" t="str">
        <f>IF(OR('ordem de passagem'!$H47="pct",'ordem de passagem'!$H47="mini",'ordem de passagem'!$H47="pctt",'ordem de passagem'!$H47="pctn",'ordem de passagem'!$H47="pctm"),'ordem de passagem'!C47,"")</f>
        <v/>
      </c>
      <c r="B51" s="318" t="str">
        <f>IF(OR('ordem de passagem'!$H47="pct",'ordem de passagem'!$H47="mini",'ordem de passagem'!$H47="pctt",'ordem de passagem'!$H47="pctn",'ordem de passagem'!$H47="pctm"),'ordem de passagem'!D47,"Não faz este aparelho")</f>
        <v>Não faz este aparelho</v>
      </c>
      <c r="C51" s="318" t="str">
        <f>IF(OR('ordem de passagem'!$H47="pct",'ordem de passagem'!$H47="mini",'ordem de passagem'!$H47="pctt",'ordem de passagem'!$H47="pctn",'ordem de passagem'!$H47="pctm"),'ordem de passagem'!E47,"")</f>
        <v/>
      </c>
      <c r="D51" s="272" t="str">
        <f>IF(OR('ordem de passagem'!$H47="pct",'ordem de passagem'!$H47="mini",'ordem de passagem'!$H47="pctt",'ordem de passagem'!$H47="pctn",'ordem de passagem'!$H47="pctm"),'ordem de passagem'!F47,"")</f>
        <v/>
      </c>
      <c r="E51" s="272" t="str">
        <f>IF(OR('ordem de passagem'!$H47="pct",'ordem de passagem'!$H47="mini",'ordem de passagem'!$H47="pctt",'ordem de passagem'!$H47="pctn",'ordem de passagem'!$H47="pctm"),'ordem de passagem'!H47,"")</f>
        <v/>
      </c>
      <c r="F51" s="272" t="str">
        <f>IF(OR('ordem de passagem'!$H47="pct",'ordem de passagem'!$H47="mini",'ordem de passagem'!$H47="pctt",'ordem de passagem'!$H47="pctn",'ordem de passagem'!$H47="pctm"),'ordem de passagem'!G47,"")</f>
        <v/>
      </c>
      <c r="G51" s="272" t="str">
        <f>IF(OR('ordem de passagem'!$H47="pct",'ordem de passagem'!$H47="mini",'ordem de passagem'!$H47="pctt",'ordem de passagem'!$H47="pctn",'ordem de passagem'!$H47="pctm"),'ordem de passagem'!I47,"")</f>
        <v/>
      </c>
      <c r="H51" s="752"/>
      <c r="I51" s="753"/>
      <c r="J51" s="754"/>
      <c r="K51" s="755"/>
      <c r="L51" s="752"/>
      <c r="M51" s="753"/>
      <c r="N51" s="756"/>
      <c r="O51" s="757"/>
      <c r="P51" s="758"/>
      <c r="Q51" s="759"/>
      <c r="R51" s="359"/>
      <c r="S51" s="297"/>
      <c r="T51" s="358"/>
      <c r="U51" s="273"/>
      <c r="V51" s="274">
        <f t="shared" si="7"/>
        <v>0</v>
      </c>
      <c r="W51" s="274" t="str">
        <f t="shared" si="8"/>
        <v/>
      </c>
      <c r="X51" s="274">
        <f t="shared" si="9"/>
        <v>0</v>
      </c>
      <c r="Y51" s="274" t="str">
        <f t="shared" si="10"/>
        <v/>
      </c>
      <c r="Z51" s="275" t="str">
        <f t="shared" si="11"/>
        <v/>
      </c>
      <c r="AA51" s="275" t="str">
        <f t="shared" si="12"/>
        <v/>
      </c>
      <c r="AB51" s="274">
        <f t="shared" si="13"/>
        <v>0</v>
      </c>
      <c r="AC51" s="274">
        <f t="shared" si="14"/>
        <v>0</v>
      </c>
      <c r="AD51" s="275" t="str">
        <f t="shared" si="5"/>
        <v/>
      </c>
      <c r="AE51" s="559"/>
      <c r="AF51" s="86">
        <f t="shared" si="15"/>
        <v>0</v>
      </c>
    </row>
    <row r="52" spans="1:32" s="86" customFormat="1" ht="21" customHeight="1" x14ac:dyDescent="0.4">
      <c r="A52" s="272" t="str">
        <f>IF(OR('ordem de passagem'!$H48="pct",'ordem de passagem'!$H48="mini",'ordem de passagem'!$H48="pctt",'ordem de passagem'!$H48="pctn",'ordem de passagem'!$H48="pctm"),'ordem de passagem'!C48,"")</f>
        <v/>
      </c>
      <c r="B52" s="318" t="str">
        <f>IF(OR('ordem de passagem'!$H48="pct",'ordem de passagem'!$H48="mini",'ordem de passagem'!$H48="pctt",'ordem de passagem'!$H48="pctn",'ordem de passagem'!$H48="pctm"),'ordem de passagem'!D48,"Não faz este aparelho")</f>
        <v>Não faz este aparelho</v>
      </c>
      <c r="C52" s="318" t="str">
        <f>IF(OR('ordem de passagem'!$H48="pct",'ordem de passagem'!$H48="mini",'ordem de passagem'!$H48="pctt",'ordem de passagem'!$H48="pctn",'ordem de passagem'!$H48="pctm"),'ordem de passagem'!E48,"")</f>
        <v/>
      </c>
      <c r="D52" s="272" t="str">
        <f>IF(OR('ordem de passagem'!$H48="pct",'ordem de passagem'!$H48="mini",'ordem de passagem'!$H48="pctt",'ordem de passagem'!$H48="pctn",'ordem de passagem'!$H48="pctm"),'ordem de passagem'!F48,"")</f>
        <v/>
      </c>
      <c r="E52" s="272" t="str">
        <f>IF(OR('ordem de passagem'!$H48="pct",'ordem de passagem'!$H48="mini",'ordem de passagem'!$H48="pctt",'ordem de passagem'!$H48="pctn",'ordem de passagem'!$H48="pctm"),'ordem de passagem'!H48,"")</f>
        <v/>
      </c>
      <c r="F52" s="272" t="str">
        <f>IF(OR('ordem de passagem'!$H48="pct",'ordem de passagem'!$H48="mini",'ordem de passagem'!$H48="pctt",'ordem de passagem'!$H48="pctn",'ordem de passagem'!$H48="pctm"),'ordem de passagem'!G48,"")</f>
        <v/>
      </c>
      <c r="G52" s="272" t="str">
        <f>IF(OR('ordem de passagem'!$H48="pct",'ordem de passagem'!$H48="mini",'ordem de passagem'!$H48="pctt",'ordem de passagem'!$H48="pctn",'ordem de passagem'!$H48="pctm"),'ordem de passagem'!I48,"")</f>
        <v/>
      </c>
      <c r="H52" s="752"/>
      <c r="I52" s="753"/>
      <c r="J52" s="754"/>
      <c r="K52" s="755"/>
      <c r="L52" s="752"/>
      <c r="M52" s="753"/>
      <c r="N52" s="756"/>
      <c r="O52" s="757"/>
      <c r="P52" s="758"/>
      <c r="Q52" s="759"/>
      <c r="R52" s="359"/>
      <c r="S52" s="297"/>
      <c r="T52" s="358"/>
      <c r="U52" s="273"/>
      <c r="V52" s="274">
        <f t="shared" si="7"/>
        <v>0</v>
      </c>
      <c r="W52" s="274" t="str">
        <f t="shared" si="8"/>
        <v/>
      </c>
      <c r="X52" s="274">
        <f t="shared" si="9"/>
        <v>0</v>
      </c>
      <c r="Y52" s="274" t="str">
        <f t="shared" si="10"/>
        <v/>
      </c>
      <c r="Z52" s="275" t="str">
        <f t="shared" si="11"/>
        <v/>
      </c>
      <c r="AA52" s="275" t="str">
        <f t="shared" si="12"/>
        <v/>
      </c>
      <c r="AB52" s="274">
        <f t="shared" si="13"/>
        <v>0</v>
      </c>
      <c r="AC52" s="274">
        <f t="shared" si="14"/>
        <v>0</v>
      </c>
      <c r="AD52" s="275" t="str">
        <f t="shared" si="5"/>
        <v/>
      </c>
      <c r="AE52" s="559"/>
      <c r="AF52" s="86">
        <f t="shared" si="15"/>
        <v>0</v>
      </c>
    </row>
    <row r="53" spans="1:32" s="86" customFormat="1" ht="21" customHeight="1" x14ac:dyDescent="0.4">
      <c r="A53" s="272" t="str">
        <f>IF(OR('ordem de passagem'!$H49="pct",'ordem de passagem'!$H49="mini",'ordem de passagem'!$H49="pctt",'ordem de passagem'!$H49="pctn",'ordem de passagem'!$H49="pctm"),'ordem de passagem'!C49,"")</f>
        <v/>
      </c>
      <c r="B53" s="318" t="str">
        <f>IF(OR('ordem de passagem'!$H49="pct",'ordem de passagem'!$H49="mini",'ordem de passagem'!$H49="pctt",'ordem de passagem'!$H49="pctn",'ordem de passagem'!$H49="pctm"),'ordem de passagem'!D49,"Não faz este aparelho")</f>
        <v>Não faz este aparelho</v>
      </c>
      <c r="C53" s="318" t="str">
        <f>IF(OR('ordem de passagem'!$H49="pct",'ordem de passagem'!$H49="mini",'ordem de passagem'!$H49="pctt",'ordem de passagem'!$H49="pctn",'ordem de passagem'!$H49="pctm"),'ordem de passagem'!E49,"")</f>
        <v/>
      </c>
      <c r="D53" s="272" t="str">
        <f>IF(OR('ordem de passagem'!$H49="pct",'ordem de passagem'!$H49="mini",'ordem de passagem'!$H49="pctt",'ordem de passagem'!$H49="pctn",'ordem de passagem'!$H49="pctm"),'ordem de passagem'!F49,"")</f>
        <v/>
      </c>
      <c r="E53" s="272" t="str">
        <f>IF(OR('ordem de passagem'!$H49="pct",'ordem de passagem'!$H49="mini",'ordem de passagem'!$H49="pctt",'ordem de passagem'!$H49="pctn",'ordem de passagem'!$H49="pctm"),'ordem de passagem'!H49,"")</f>
        <v/>
      </c>
      <c r="F53" s="272" t="str">
        <f>IF(OR('ordem de passagem'!$H49="pct",'ordem de passagem'!$H49="mini",'ordem de passagem'!$H49="pctt",'ordem de passagem'!$H49="pctn",'ordem de passagem'!$H49="pctm"),'ordem de passagem'!G49,"")</f>
        <v/>
      </c>
      <c r="G53" s="272" t="str">
        <f>IF(OR('ordem de passagem'!$H49="pct",'ordem de passagem'!$H49="mini",'ordem de passagem'!$H49="pctt",'ordem de passagem'!$H49="pctn",'ordem de passagem'!$H49="pctm"),'ordem de passagem'!I49,"")</f>
        <v/>
      </c>
      <c r="H53" s="752"/>
      <c r="I53" s="753"/>
      <c r="J53" s="754"/>
      <c r="K53" s="755"/>
      <c r="L53" s="752"/>
      <c r="M53" s="753"/>
      <c r="N53" s="756"/>
      <c r="O53" s="757"/>
      <c r="P53" s="758"/>
      <c r="Q53" s="759"/>
      <c r="R53" s="359"/>
      <c r="S53" s="297"/>
      <c r="T53" s="358"/>
      <c r="U53" s="273"/>
      <c r="V53" s="274">
        <f t="shared" si="7"/>
        <v>0</v>
      </c>
      <c r="W53" s="274" t="str">
        <f t="shared" si="8"/>
        <v/>
      </c>
      <c r="X53" s="274">
        <f t="shared" si="9"/>
        <v>0</v>
      </c>
      <c r="Y53" s="274" t="str">
        <f t="shared" si="10"/>
        <v/>
      </c>
      <c r="Z53" s="275" t="str">
        <f t="shared" si="11"/>
        <v/>
      </c>
      <c r="AA53" s="275" t="str">
        <f t="shared" si="12"/>
        <v/>
      </c>
      <c r="AB53" s="274">
        <f t="shared" si="13"/>
        <v>0</v>
      </c>
      <c r="AC53" s="274">
        <f t="shared" si="14"/>
        <v>0</v>
      </c>
      <c r="AD53" s="275" t="str">
        <f t="shared" si="5"/>
        <v/>
      </c>
      <c r="AE53" s="559"/>
      <c r="AF53" s="86">
        <f t="shared" si="15"/>
        <v>0</v>
      </c>
    </row>
    <row r="54" spans="1:32" s="86" customFormat="1" ht="21" customHeight="1" x14ac:dyDescent="0.4">
      <c r="A54" s="272" t="str">
        <f>IF(OR('ordem de passagem'!$H50="pct",'ordem de passagem'!$H50="mini",'ordem de passagem'!$H50="pctt",'ordem de passagem'!$H50="pctn",'ordem de passagem'!$H50="pctm"),'ordem de passagem'!C50,"")</f>
        <v/>
      </c>
      <c r="B54" s="318" t="str">
        <f>IF(OR('ordem de passagem'!$H50="pct",'ordem de passagem'!$H50="mini",'ordem de passagem'!$H50="pctt",'ordem de passagem'!$H50="pctn",'ordem de passagem'!$H50="pctm"),'ordem de passagem'!D50,"Não faz este aparelho")</f>
        <v>Não faz este aparelho</v>
      </c>
      <c r="C54" s="318" t="str">
        <f>IF(OR('ordem de passagem'!$H50="pct",'ordem de passagem'!$H50="mini",'ordem de passagem'!$H50="pctt",'ordem de passagem'!$H50="pctn",'ordem de passagem'!$H50="pctm"),'ordem de passagem'!E50,"")</f>
        <v/>
      </c>
      <c r="D54" s="272" t="str">
        <f>IF(OR('ordem de passagem'!$H50="pct",'ordem de passagem'!$H50="mini",'ordem de passagem'!$H50="pctt",'ordem de passagem'!$H50="pctn",'ordem de passagem'!$H50="pctm"),'ordem de passagem'!F50,"")</f>
        <v/>
      </c>
      <c r="E54" s="272" t="str">
        <f>IF(OR('ordem de passagem'!$H50="pct",'ordem de passagem'!$H50="mini",'ordem de passagem'!$H50="pctt",'ordem de passagem'!$H50="pctn",'ordem de passagem'!$H50="pctm"),'ordem de passagem'!H50,"")</f>
        <v/>
      </c>
      <c r="F54" s="272" t="str">
        <f>IF(OR('ordem de passagem'!$H50="pct",'ordem de passagem'!$H50="mini",'ordem de passagem'!$H50="pctt",'ordem de passagem'!$H50="pctn",'ordem de passagem'!$H50="pctm"),'ordem de passagem'!G50,"")</f>
        <v/>
      </c>
      <c r="G54" s="272" t="str">
        <f>IF(OR('ordem de passagem'!$H50="pct",'ordem de passagem'!$H50="mini",'ordem de passagem'!$H50="pctt",'ordem de passagem'!$H50="pctn",'ordem de passagem'!$H50="pctm"),'ordem de passagem'!I50,"")</f>
        <v/>
      </c>
      <c r="H54" s="752"/>
      <c r="I54" s="753"/>
      <c r="J54" s="754"/>
      <c r="K54" s="755"/>
      <c r="L54" s="752"/>
      <c r="M54" s="753"/>
      <c r="N54" s="756"/>
      <c r="O54" s="757"/>
      <c r="P54" s="758"/>
      <c r="Q54" s="759"/>
      <c r="R54" s="359"/>
      <c r="S54" s="297"/>
      <c r="T54" s="358"/>
      <c r="U54" s="273"/>
      <c r="V54" s="274">
        <f t="shared" si="7"/>
        <v>0</v>
      </c>
      <c r="W54" s="274" t="str">
        <f t="shared" si="8"/>
        <v/>
      </c>
      <c r="X54" s="274">
        <f t="shared" si="9"/>
        <v>0</v>
      </c>
      <c r="Y54" s="274" t="str">
        <f t="shared" si="10"/>
        <v/>
      </c>
      <c r="Z54" s="275" t="str">
        <f t="shared" si="11"/>
        <v/>
      </c>
      <c r="AA54" s="275" t="str">
        <f t="shared" si="12"/>
        <v/>
      </c>
      <c r="AB54" s="274">
        <f t="shared" si="13"/>
        <v>0</v>
      </c>
      <c r="AC54" s="274">
        <f t="shared" si="14"/>
        <v>0</v>
      </c>
      <c r="AD54" s="275" t="str">
        <f t="shared" si="5"/>
        <v/>
      </c>
      <c r="AE54" s="559"/>
      <c r="AF54" s="86">
        <f t="shared" si="15"/>
        <v>0</v>
      </c>
    </row>
    <row r="55" spans="1:32" s="86" customFormat="1" ht="21" customHeight="1" x14ac:dyDescent="0.4">
      <c r="A55" s="272" t="str">
        <f>IF(OR('ordem de passagem'!$H51="pct",'ordem de passagem'!$H51="mini",'ordem de passagem'!$H51="pctt",'ordem de passagem'!$H51="pctn",'ordem de passagem'!$H51="pctm"),'ordem de passagem'!C51,"")</f>
        <v/>
      </c>
      <c r="B55" s="318" t="str">
        <f>IF(OR('ordem de passagem'!$H51="pct",'ordem de passagem'!$H51="mini",'ordem de passagem'!$H51="pctt",'ordem de passagem'!$H51="pctn",'ordem de passagem'!$H51="pctm"),'ordem de passagem'!D51,"Não faz este aparelho")</f>
        <v>Não faz este aparelho</v>
      </c>
      <c r="C55" s="318" t="str">
        <f>IF(OR('ordem de passagem'!$H51="pct",'ordem de passagem'!$H51="mini",'ordem de passagem'!$H51="pctt",'ordem de passagem'!$H51="pctn",'ordem de passagem'!$H51="pctm"),'ordem de passagem'!E51,"")</f>
        <v/>
      </c>
      <c r="D55" s="272" t="str">
        <f>IF(OR('ordem de passagem'!$H51="pct",'ordem de passagem'!$H51="mini",'ordem de passagem'!$H51="pctt",'ordem de passagem'!$H51="pctn",'ordem de passagem'!$H51="pctm"),'ordem de passagem'!F51,"")</f>
        <v/>
      </c>
      <c r="E55" s="272" t="str">
        <f>IF(OR('ordem de passagem'!$H51="pct",'ordem de passagem'!$H51="mini",'ordem de passagem'!$H51="pctt",'ordem de passagem'!$H51="pctn",'ordem de passagem'!$H51="pctm"),'ordem de passagem'!H51,"")</f>
        <v/>
      </c>
      <c r="F55" s="272" t="str">
        <f>IF(OR('ordem de passagem'!$H51="pct",'ordem de passagem'!$H51="mini",'ordem de passagem'!$H51="pctt",'ordem de passagem'!$H51="pctn",'ordem de passagem'!$H51="pctm"),'ordem de passagem'!G51,"")</f>
        <v/>
      </c>
      <c r="G55" s="272" t="str">
        <f>IF(OR('ordem de passagem'!$H51="pct",'ordem de passagem'!$H51="mini",'ordem de passagem'!$H51="pctt",'ordem de passagem'!$H51="pctn",'ordem de passagem'!$H51="pctm"),'ordem de passagem'!I51,"")</f>
        <v/>
      </c>
      <c r="H55" s="752"/>
      <c r="I55" s="753"/>
      <c r="J55" s="754"/>
      <c r="K55" s="755"/>
      <c r="L55" s="752"/>
      <c r="M55" s="753"/>
      <c r="N55" s="756"/>
      <c r="O55" s="757"/>
      <c r="P55" s="758"/>
      <c r="Q55" s="759"/>
      <c r="R55" s="359"/>
      <c r="S55" s="297"/>
      <c r="T55" s="358"/>
      <c r="U55" s="273"/>
      <c r="V55" s="274">
        <f t="shared" si="7"/>
        <v>0</v>
      </c>
      <c r="W55" s="274" t="str">
        <f t="shared" si="8"/>
        <v/>
      </c>
      <c r="X55" s="274">
        <f t="shared" si="9"/>
        <v>0</v>
      </c>
      <c r="Y55" s="274" t="str">
        <f t="shared" si="10"/>
        <v/>
      </c>
      <c r="Z55" s="275" t="str">
        <f t="shared" si="11"/>
        <v/>
      </c>
      <c r="AA55" s="275" t="str">
        <f t="shared" si="12"/>
        <v/>
      </c>
      <c r="AB55" s="274">
        <f t="shared" si="13"/>
        <v>0</v>
      </c>
      <c r="AC55" s="274">
        <f t="shared" si="14"/>
        <v>0</v>
      </c>
      <c r="AD55" s="275" t="str">
        <f t="shared" si="5"/>
        <v/>
      </c>
      <c r="AE55" s="559"/>
      <c r="AF55" s="86">
        <f t="shared" si="15"/>
        <v>0</v>
      </c>
    </row>
    <row r="56" spans="1:32" s="86" customFormat="1" ht="21" customHeight="1" x14ac:dyDescent="0.4">
      <c r="A56" s="272" t="str">
        <f>IF(OR('ordem de passagem'!$H52="pct",'ordem de passagem'!$H52="mini",'ordem de passagem'!$H52="pctt",'ordem de passagem'!$H52="pctn",'ordem de passagem'!$H52="pctm"),'ordem de passagem'!C52,"")</f>
        <v/>
      </c>
      <c r="B56" s="318" t="str">
        <f>IF(OR('ordem de passagem'!$H52="pct",'ordem de passagem'!$H52="mini",'ordem de passagem'!$H52="pctt",'ordem de passagem'!$H52="pctn",'ordem de passagem'!$H52="pctm"),'ordem de passagem'!D52,"Não faz este aparelho")</f>
        <v>Não faz este aparelho</v>
      </c>
      <c r="C56" s="318" t="str">
        <f>IF(OR('ordem de passagem'!$H52="pct",'ordem de passagem'!$H52="mini",'ordem de passagem'!$H52="pctt",'ordem de passagem'!$H52="pctn",'ordem de passagem'!$H52="pctm"),'ordem de passagem'!E52,"")</f>
        <v/>
      </c>
      <c r="D56" s="272" t="str">
        <f>IF(OR('ordem de passagem'!$H52="pct",'ordem de passagem'!$H52="mini",'ordem de passagem'!$H52="pctt",'ordem de passagem'!$H52="pctn",'ordem de passagem'!$H52="pctm"),'ordem de passagem'!F52,"")</f>
        <v/>
      </c>
      <c r="E56" s="272" t="str">
        <f>IF(OR('ordem de passagem'!$H52="pct",'ordem de passagem'!$H52="mini",'ordem de passagem'!$H52="pctt",'ordem de passagem'!$H52="pctn",'ordem de passagem'!$H52="pctm"),'ordem de passagem'!H52,"")</f>
        <v/>
      </c>
      <c r="F56" s="272" t="str">
        <f>IF(OR('ordem de passagem'!$H52="pct",'ordem de passagem'!$H52="mini",'ordem de passagem'!$H52="pctt",'ordem de passagem'!$H52="pctn",'ordem de passagem'!$H52="pctm"),'ordem de passagem'!G52,"")</f>
        <v/>
      </c>
      <c r="G56" s="272" t="str">
        <f>IF(OR('ordem de passagem'!$H52="pct",'ordem de passagem'!$H52="mini",'ordem de passagem'!$H52="pctt",'ordem de passagem'!$H52="pctn",'ordem de passagem'!$H52="pctm"),'ordem de passagem'!I52,"")</f>
        <v/>
      </c>
      <c r="H56" s="752"/>
      <c r="I56" s="753"/>
      <c r="J56" s="754"/>
      <c r="K56" s="755"/>
      <c r="L56" s="752"/>
      <c r="M56" s="753"/>
      <c r="N56" s="756"/>
      <c r="O56" s="757"/>
      <c r="P56" s="758"/>
      <c r="Q56" s="759"/>
      <c r="R56" s="359"/>
      <c r="S56" s="297"/>
      <c r="T56" s="358"/>
      <c r="U56" s="273"/>
      <c r="V56" s="274">
        <f t="shared" si="7"/>
        <v>0</v>
      </c>
      <c r="W56" s="274" t="str">
        <f t="shared" si="8"/>
        <v/>
      </c>
      <c r="X56" s="274">
        <f t="shared" si="9"/>
        <v>0</v>
      </c>
      <c r="Y56" s="274" t="str">
        <f t="shared" si="10"/>
        <v/>
      </c>
      <c r="Z56" s="275" t="str">
        <f t="shared" si="11"/>
        <v/>
      </c>
      <c r="AA56" s="275" t="str">
        <f t="shared" si="12"/>
        <v/>
      </c>
      <c r="AB56" s="274">
        <f t="shared" si="13"/>
        <v>0</v>
      </c>
      <c r="AC56" s="274">
        <f t="shared" si="14"/>
        <v>0</v>
      </c>
      <c r="AD56" s="275" t="str">
        <f t="shared" si="5"/>
        <v/>
      </c>
      <c r="AE56" s="559"/>
      <c r="AF56" s="86">
        <f t="shared" si="15"/>
        <v>0</v>
      </c>
    </row>
    <row r="57" spans="1:32" s="86" customFormat="1" ht="21" customHeight="1" x14ac:dyDescent="0.4">
      <c r="A57" s="272" t="str">
        <f>IF(OR('ordem de passagem'!$H53="pct",'ordem de passagem'!$H53="mini",'ordem de passagem'!$H53="pctt",'ordem de passagem'!$H53="pctn",'ordem de passagem'!$H53="pctm"),'ordem de passagem'!C53,"")</f>
        <v/>
      </c>
      <c r="B57" s="318" t="str">
        <f>IF(OR('ordem de passagem'!$H53="pct",'ordem de passagem'!$H53="mini",'ordem de passagem'!$H53="pctt",'ordem de passagem'!$H53="pctn",'ordem de passagem'!$H53="pctm"),'ordem de passagem'!D53,"Não faz este aparelho")</f>
        <v>Não faz este aparelho</v>
      </c>
      <c r="C57" s="318" t="str">
        <f>IF(OR('ordem de passagem'!$H53="pct",'ordem de passagem'!$H53="mini",'ordem de passagem'!$H53="pctt",'ordem de passagem'!$H53="pctn",'ordem de passagem'!$H53="pctm"),'ordem de passagem'!E53,"")</f>
        <v/>
      </c>
      <c r="D57" s="272" t="str">
        <f>IF(OR('ordem de passagem'!$H53="pct",'ordem de passagem'!$H53="mini",'ordem de passagem'!$H53="pctt",'ordem de passagem'!$H53="pctn",'ordem de passagem'!$H53="pctm"),'ordem de passagem'!F53,"")</f>
        <v/>
      </c>
      <c r="E57" s="272" t="str">
        <f>IF(OR('ordem de passagem'!$H53="pct",'ordem de passagem'!$H53="mini",'ordem de passagem'!$H53="pctt",'ordem de passagem'!$H53="pctn",'ordem de passagem'!$H53="pctm"),'ordem de passagem'!H53,"")</f>
        <v/>
      </c>
      <c r="F57" s="272" t="str">
        <f>IF(OR('ordem de passagem'!$H53="pct",'ordem de passagem'!$H53="mini",'ordem de passagem'!$H53="pctt",'ordem de passagem'!$H53="pctn",'ordem de passagem'!$H53="pctm"),'ordem de passagem'!G53,"")</f>
        <v/>
      </c>
      <c r="G57" s="272" t="str">
        <f>IF(OR('ordem de passagem'!$H53="pct",'ordem de passagem'!$H53="mini",'ordem de passagem'!$H53="pctt",'ordem de passagem'!$H53="pctn",'ordem de passagem'!$H53="pctm"),'ordem de passagem'!I53,"")</f>
        <v/>
      </c>
      <c r="H57" s="752"/>
      <c r="I57" s="753"/>
      <c r="J57" s="754"/>
      <c r="K57" s="755"/>
      <c r="L57" s="752"/>
      <c r="M57" s="753"/>
      <c r="N57" s="756"/>
      <c r="O57" s="757"/>
      <c r="P57" s="758"/>
      <c r="Q57" s="759"/>
      <c r="R57" s="359"/>
      <c r="S57" s="297"/>
      <c r="T57" s="358"/>
      <c r="U57" s="273"/>
      <c r="V57" s="274">
        <f t="shared" si="7"/>
        <v>0</v>
      </c>
      <c r="W57" s="274" t="str">
        <f t="shared" si="8"/>
        <v/>
      </c>
      <c r="X57" s="274">
        <f t="shared" si="9"/>
        <v>0</v>
      </c>
      <c r="Y57" s="274" t="str">
        <f t="shared" si="10"/>
        <v/>
      </c>
      <c r="Z57" s="275" t="str">
        <f t="shared" si="11"/>
        <v/>
      </c>
      <c r="AA57" s="275" t="str">
        <f t="shared" si="12"/>
        <v/>
      </c>
      <c r="AB57" s="274">
        <f t="shared" si="13"/>
        <v>0</v>
      </c>
      <c r="AC57" s="274">
        <f t="shared" si="14"/>
        <v>0</v>
      </c>
      <c r="AD57" s="275" t="str">
        <f t="shared" si="5"/>
        <v/>
      </c>
      <c r="AE57" s="559"/>
      <c r="AF57" s="86">
        <f t="shared" si="15"/>
        <v>0</v>
      </c>
    </row>
    <row r="58" spans="1:32" s="86" customFormat="1" ht="21" customHeight="1" x14ac:dyDescent="0.4">
      <c r="A58" s="272" t="str">
        <f>IF(OR('ordem de passagem'!$H54="pct",'ordem de passagem'!$H54="mini",'ordem de passagem'!$H54="pctt",'ordem de passagem'!$H54="pctn",'ordem de passagem'!$H54="pctm"),'ordem de passagem'!C54,"")</f>
        <v/>
      </c>
      <c r="B58" s="318" t="str">
        <f>IF(OR('ordem de passagem'!$H54="pct",'ordem de passagem'!$H54="mini",'ordem de passagem'!$H54="pctt",'ordem de passagem'!$H54="pctn",'ordem de passagem'!$H54="pctm"),'ordem de passagem'!D54,"Não faz este aparelho")</f>
        <v>Não faz este aparelho</v>
      </c>
      <c r="C58" s="318" t="str">
        <f>IF(OR('ordem de passagem'!$H54="pct",'ordem de passagem'!$H54="mini",'ordem de passagem'!$H54="pctt",'ordem de passagem'!$H54="pctn",'ordem de passagem'!$H54="pctm"),'ordem de passagem'!E54,"")</f>
        <v/>
      </c>
      <c r="D58" s="272" t="str">
        <f>IF(OR('ordem de passagem'!$H54="pct",'ordem de passagem'!$H54="mini",'ordem de passagem'!$H54="pctt",'ordem de passagem'!$H54="pctn",'ordem de passagem'!$H54="pctm"),'ordem de passagem'!F54,"")</f>
        <v/>
      </c>
      <c r="E58" s="272" t="str">
        <f>IF(OR('ordem de passagem'!$H54="pct",'ordem de passagem'!$H54="mini",'ordem de passagem'!$H54="pctt",'ordem de passagem'!$H54="pctn",'ordem de passagem'!$H54="pctm"),'ordem de passagem'!H54,"")</f>
        <v/>
      </c>
      <c r="F58" s="272" t="str">
        <f>IF(OR('ordem de passagem'!$H54="pct",'ordem de passagem'!$H54="mini",'ordem de passagem'!$H54="pctt",'ordem de passagem'!$H54="pctn",'ordem de passagem'!$H54="pctm"),'ordem de passagem'!G54,"")</f>
        <v/>
      </c>
      <c r="G58" s="272" t="str">
        <f>IF(OR('ordem de passagem'!$H54="pct",'ordem de passagem'!$H54="mini",'ordem de passagem'!$H54="pctt",'ordem de passagem'!$H54="pctn",'ordem de passagem'!$H54="pctm"),'ordem de passagem'!I54,"")</f>
        <v/>
      </c>
      <c r="H58" s="752"/>
      <c r="I58" s="753"/>
      <c r="J58" s="754"/>
      <c r="K58" s="755"/>
      <c r="L58" s="752"/>
      <c r="M58" s="753"/>
      <c r="N58" s="756"/>
      <c r="O58" s="757"/>
      <c r="P58" s="758"/>
      <c r="Q58" s="759"/>
      <c r="R58" s="359"/>
      <c r="S58" s="297"/>
      <c r="T58" s="358"/>
      <c r="U58" s="273"/>
      <c r="V58" s="274">
        <f t="shared" si="7"/>
        <v>0</v>
      </c>
      <c r="W58" s="274" t="str">
        <f t="shared" si="8"/>
        <v/>
      </c>
      <c r="X58" s="274">
        <f t="shared" si="9"/>
        <v>0</v>
      </c>
      <c r="Y58" s="274" t="str">
        <f t="shared" si="10"/>
        <v/>
      </c>
      <c r="Z58" s="275" t="str">
        <f t="shared" si="11"/>
        <v/>
      </c>
      <c r="AA58" s="275" t="str">
        <f t="shared" si="12"/>
        <v/>
      </c>
      <c r="AB58" s="274">
        <f t="shared" si="13"/>
        <v>0</v>
      </c>
      <c r="AC58" s="274">
        <f t="shared" si="14"/>
        <v>0</v>
      </c>
      <c r="AD58" s="275" t="str">
        <f t="shared" si="5"/>
        <v/>
      </c>
      <c r="AE58" s="559"/>
      <c r="AF58" s="86">
        <f t="shared" si="15"/>
        <v>0</v>
      </c>
    </row>
    <row r="59" spans="1:32" s="86" customFormat="1" ht="21" customHeight="1" x14ac:dyDescent="0.4">
      <c r="A59" s="272" t="str">
        <f>IF(OR('ordem de passagem'!$H55="pct",'ordem de passagem'!$H55="mini",'ordem de passagem'!$H55="pctt",'ordem de passagem'!$H55="pctn",'ordem de passagem'!$H55="pctm"),'ordem de passagem'!C55,"")</f>
        <v/>
      </c>
      <c r="B59" s="318" t="str">
        <f>IF(OR('ordem de passagem'!$H55="pct",'ordem de passagem'!$H55="mini",'ordem de passagem'!$H55="pctt",'ordem de passagem'!$H55="pctn",'ordem de passagem'!$H55="pctm"),'ordem de passagem'!D55,"Não faz este aparelho")</f>
        <v>Não faz este aparelho</v>
      </c>
      <c r="C59" s="318" t="str">
        <f>IF(OR('ordem de passagem'!$H55="pct",'ordem de passagem'!$H55="mini",'ordem de passagem'!$H55="pctt",'ordem de passagem'!$H55="pctn",'ordem de passagem'!$H55="pctm"),'ordem de passagem'!E55,"")</f>
        <v/>
      </c>
      <c r="D59" s="272" t="str">
        <f>IF(OR('ordem de passagem'!$H55="pct",'ordem de passagem'!$H55="mini",'ordem de passagem'!$H55="pctt",'ordem de passagem'!$H55="pctn",'ordem de passagem'!$H55="pctm"),'ordem de passagem'!F55,"")</f>
        <v/>
      </c>
      <c r="E59" s="272" t="str">
        <f>IF(OR('ordem de passagem'!$H55="pct",'ordem de passagem'!$H55="mini",'ordem de passagem'!$H55="pctt",'ordem de passagem'!$H55="pctn",'ordem de passagem'!$H55="pctm"),'ordem de passagem'!H55,"")</f>
        <v/>
      </c>
      <c r="F59" s="272" t="str">
        <f>IF(OR('ordem de passagem'!$H55="pct",'ordem de passagem'!$H55="mini",'ordem de passagem'!$H55="pctt",'ordem de passagem'!$H55="pctn",'ordem de passagem'!$H55="pctm"),'ordem de passagem'!G55,"")</f>
        <v/>
      </c>
      <c r="G59" s="272" t="str">
        <f>IF(OR('ordem de passagem'!$H55="pct",'ordem de passagem'!$H55="mini",'ordem de passagem'!$H55="pctt",'ordem de passagem'!$H55="pctn",'ordem de passagem'!$H55="pctm"),'ordem de passagem'!I55,"")</f>
        <v/>
      </c>
      <c r="H59" s="752"/>
      <c r="I59" s="753"/>
      <c r="J59" s="754"/>
      <c r="K59" s="755"/>
      <c r="L59" s="752"/>
      <c r="M59" s="753"/>
      <c r="N59" s="756"/>
      <c r="O59" s="757"/>
      <c r="P59" s="758"/>
      <c r="Q59" s="759"/>
      <c r="R59" s="359"/>
      <c r="S59" s="297"/>
      <c r="T59" s="358"/>
      <c r="U59" s="273"/>
      <c r="V59" s="274">
        <f t="shared" si="7"/>
        <v>0</v>
      </c>
      <c r="W59" s="274" t="str">
        <f t="shared" si="8"/>
        <v/>
      </c>
      <c r="X59" s="274">
        <f t="shared" si="9"/>
        <v>0</v>
      </c>
      <c r="Y59" s="274" t="str">
        <f t="shared" si="10"/>
        <v/>
      </c>
      <c r="Z59" s="275" t="str">
        <f t="shared" si="11"/>
        <v/>
      </c>
      <c r="AA59" s="275" t="str">
        <f t="shared" si="12"/>
        <v/>
      </c>
      <c r="AB59" s="274">
        <f t="shared" si="13"/>
        <v>0</v>
      </c>
      <c r="AC59" s="274">
        <f t="shared" si="14"/>
        <v>0</v>
      </c>
      <c r="AD59" s="275" t="str">
        <f t="shared" si="5"/>
        <v/>
      </c>
      <c r="AE59" s="559"/>
      <c r="AF59" s="86">
        <f t="shared" si="15"/>
        <v>0</v>
      </c>
    </row>
    <row r="60" spans="1:32" s="86" customFormat="1" ht="21" customHeight="1" x14ac:dyDescent="0.4">
      <c r="A60" s="272" t="str">
        <f>IF(OR('ordem de passagem'!$H56="pct",'ordem de passagem'!$H56="mini",'ordem de passagem'!$H56="pctt",'ordem de passagem'!$H56="pctn",'ordem de passagem'!$H56="pctm"),'ordem de passagem'!C56,"")</f>
        <v/>
      </c>
      <c r="B60" s="318" t="str">
        <f>IF(OR('ordem de passagem'!$H56="pct",'ordem de passagem'!$H56="mini",'ordem de passagem'!$H56="pctt",'ordem de passagem'!$H56="pctn",'ordem de passagem'!$H56="pctm"),'ordem de passagem'!D56,"Não faz este aparelho")</f>
        <v>Não faz este aparelho</v>
      </c>
      <c r="C60" s="318" t="str">
        <f>IF(OR('ordem de passagem'!$H56="pct",'ordem de passagem'!$H56="mini",'ordem de passagem'!$H56="pctt",'ordem de passagem'!$H56="pctn",'ordem de passagem'!$H56="pctm"),'ordem de passagem'!E56,"")</f>
        <v/>
      </c>
      <c r="D60" s="272" t="str">
        <f>IF(OR('ordem de passagem'!$H56="pct",'ordem de passagem'!$H56="mini",'ordem de passagem'!$H56="pctt",'ordem de passagem'!$H56="pctn",'ordem de passagem'!$H56="pctm"),'ordem de passagem'!F56,"")</f>
        <v/>
      </c>
      <c r="E60" s="272" t="str">
        <f>IF(OR('ordem de passagem'!$H56="pct",'ordem de passagem'!$H56="mini",'ordem de passagem'!$H56="pctt",'ordem de passagem'!$H56="pctn",'ordem de passagem'!$H56="pctm"),'ordem de passagem'!H56,"")</f>
        <v/>
      </c>
      <c r="F60" s="272" t="str">
        <f>IF(OR('ordem de passagem'!$H56="pct",'ordem de passagem'!$H56="mini",'ordem de passagem'!$H56="pctt",'ordem de passagem'!$H56="pctn",'ordem de passagem'!$H56="pctm"),'ordem de passagem'!G56,"")</f>
        <v/>
      </c>
      <c r="G60" s="272" t="str">
        <f>IF(OR('ordem de passagem'!$H56="pct",'ordem de passagem'!$H56="mini",'ordem de passagem'!$H56="pctt",'ordem de passagem'!$H56="pctn",'ordem de passagem'!$H56="pctm"),'ordem de passagem'!I56,"")</f>
        <v/>
      </c>
      <c r="H60" s="752"/>
      <c r="I60" s="753"/>
      <c r="J60" s="754"/>
      <c r="K60" s="755"/>
      <c r="L60" s="752"/>
      <c r="M60" s="753"/>
      <c r="N60" s="756"/>
      <c r="O60" s="757"/>
      <c r="P60" s="758"/>
      <c r="Q60" s="759"/>
      <c r="R60" s="359"/>
      <c r="S60" s="297"/>
      <c r="T60" s="358"/>
      <c r="U60" s="273"/>
      <c r="V60" s="274">
        <f t="shared" si="7"/>
        <v>0</v>
      </c>
      <c r="W60" s="274" t="str">
        <f t="shared" si="8"/>
        <v/>
      </c>
      <c r="X60" s="274">
        <f t="shared" si="9"/>
        <v>0</v>
      </c>
      <c r="Y60" s="274" t="str">
        <f t="shared" si="10"/>
        <v/>
      </c>
      <c r="Z60" s="275" t="str">
        <f t="shared" si="11"/>
        <v/>
      </c>
      <c r="AA60" s="275" t="str">
        <f t="shared" si="12"/>
        <v/>
      </c>
      <c r="AB60" s="274">
        <f t="shared" si="13"/>
        <v>0</v>
      </c>
      <c r="AC60" s="274">
        <f t="shared" si="14"/>
        <v>0</v>
      </c>
      <c r="AD60" s="275" t="str">
        <f t="shared" si="5"/>
        <v/>
      </c>
      <c r="AE60" s="559"/>
      <c r="AF60" s="86">
        <f t="shared" si="15"/>
        <v>0</v>
      </c>
    </row>
    <row r="61" spans="1:32" s="86" customFormat="1" ht="21" customHeight="1" x14ac:dyDescent="0.4">
      <c r="A61" s="272" t="str">
        <f>IF(OR('ordem de passagem'!$H57="pct",'ordem de passagem'!$H57="mini",'ordem de passagem'!$H57="pctt",'ordem de passagem'!$H57="pctn",'ordem de passagem'!$H57="pctm"),'ordem de passagem'!C57,"")</f>
        <v/>
      </c>
      <c r="B61" s="318" t="str">
        <f>IF(OR('ordem de passagem'!$H57="pct",'ordem de passagem'!$H57="mini",'ordem de passagem'!$H57="pctt",'ordem de passagem'!$H57="pctn",'ordem de passagem'!$H57="pctm"),'ordem de passagem'!D57,"Não faz este aparelho")</f>
        <v>Não faz este aparelho</v>
      </c>
      <c r="C61" s="318" t="str">
        <f>IF(OR('ordem de passagem'!$H57="pct",'ordem de passagem'!$H57="mini",'ordem de passagem'!$H57="pctt",'ordem de passagem'!$H57="pctn",'ordem de passagem'!$H57="pctm"),'ordem de passagem'!E57,"")</f>
        <v/>
      </c>
      <c r="D61" s="272" t="str">
        <f>IF(OR('ordem de passagem'!$H57="pct",'ordem de passagem'!$H57="mini",'ordem de passagem'!$H57="pctt",'ordem de passagem'!$H57="pctn",'ordem de passagem'!$H57="pctm"),'ordem de passagem'!F57,"")</f>
        <v/>
      </c>
      <c r="E61" s="272" t="str">
        <f>IF(OR('ordem de passagem'!$H57="pct",'ordem de passagem'!$H57="mini",'ordem de passagem'!$H57="pctt",'ordem de passagem'!$H57="pctn",'ordem de passagem'!$H57="pctm"),'ordem de passagem'!H57,"")</f>
        <v/>
      </c>
      <c r="F61" s="272" t="str">
        <f>IF(OR('ordem de passagem'!$H57="pct",'ordem de passagem'!$H57="mini",'ordem de passagem'!$H57="pctt",'ordem de passagem'!$H57="pctn",'ordem de passagem'!$H57="pctm"),'ordem de passagem'!G57,"")</f>
        <v/>
      </c>
      <c r="G61" s="272" t="str">
        <f>IF(OR('ordem de passagem'!$H57="pct",'ordem de passagem'!$H57="mini",'ordem de passagem'!$H57="pctt",'ordem de passagem'!$H57="pctn",'ordem de passagem'!$H57="pctm"),'ordem de passagem'!I57,"")</f>
        <v/>
      </c>
      <c r="H61" s="752"/>
      <c r="I61" s="753"/>
      <c r="J61" s="754"/>
      <c r="K61" s="755"/>
      <c r="L61" s="752"/>
      <c r="M61" s="753"/>
      <c r="N61" s="756"/>
      <c r="O61" s="757"/>
      <c r="P61" s="758"/>
      <c r="Q61" s="759"/>
      <c r="R61" s="359"/>
      <c r="S61" s="297"/>
      <c r="T61" s="358"/>
      <c r="U61" s="273"/>
      <c r="V61" s="274">
        <f t="shared" si="7"/>
        <v>0</v>
      </c>
      <c r="W61" s="274" t="str">
        <f t="shared" si="8"/>
        <v/>
      </c>
      <c r="X61" s="274">
        <f t="shared" si="9"/>
        <v>0</v>
      </c>
      <c r="Y61" s="274" t="str">
        <f t="shared" si="10"/>
        <v/>
      </c>
      <c r="Z61" s="275" t="str">
        <f t="shared" si="11"/>
        <v/>
      </c>
      <c r="AA61" s="275" t="str">
        <f t="shared" si="12"/>
        <v/>
      </c>
      <c r="AB61" s="274">
        <f t="shared" si="13"/>
        <v>0</v>
      </c>
      <c r="AC61" s="274">
        <f t="shared" si="14"/>
        <v>0</v>
      </c>
      <c r="AD61" s="275" t="str">
        <f t="shared" si="5"/>
        <v/>
      </c>
      <c r="AE61" s="559"/>
      <c r="AF61" s="86">
        <f t="shared" si="15"/>
        <v>0</v>
      </c>
    </row>
    <row r="62" spans="1:32" s="86" customFormat="1" ht="21" customHeight="1" x14ac:dyDescent="0.4">
      <c r="A62" s="272" t="str">
        <f>IF(OR('ordem de passagem'!$H58="pct",'ordem de passagem'!$H58="mini",'ordem de passagem'!$H58="pctt",'ordem de passagem'!$H58="pctn",'ordem de passagem'!$H58="pctm"),'ordem de passagem'!C58,"")</f>
        <v/>
      </c>
      <c r="B62" s="318" t="str">
        <f>IF(OR('ordem de passagem'!$H58="pct",'ordem de passagem'!$H58="mini",'ordem de passagem'!$H58="pctt",'ordem de passagem'!$H58="pctn",'ordem de passagem'!$H58="pctm"),'ordem de passagem'!D58,"Não faz este aparelho")</f>
        <v>Não faz este aparelho</v>
      </c>
      <c r="C62" s="318" t="str">
        <f>IF(OR('ordem de passagem'!$H58="pct",'ordem de passagem'!$H58="mini",'ordem de passagem'!$H58="pctt",'ordem de passagem'!$H58="pctn",'ordem de passagem'!$H58="pctm"),'ordem de passagem'!E58,"")</f>
        <v/>
      </c>
      <c r="D62" s="272" t="str">
        <f>IF(OR('ordem de passagem'!$H58="pct",'ordem de passagem'!$H58="mini",'ordem de passagem'!$H58="pctt",'ordem de passagem'!$H58="pctn",'ordem de passagem'!$H58="pctm"),'ordem de passagem'!F58,"")</f>
        <v/>
      </c>
      <c r="E62" s="272" t="str">
        <f>IF(OR('ordem de passagem'!$H58="pct",'ordem de passagem'!$H58="mini",'ordem de passagem'!$H58="pctt",'ordem de passagem'!$H58="pctn",'ordem de passagem'!$H58="pctm"),'ordem de passagem'!H58,"")</f>
        <v/>
      </c>
      <c r="F62" s="272" t="str">
        <f>IF(OR('ordem de passagem'!$H58="pct",'ordem de passagem'!$H58="mini",'ordem de passagem'!$H58="pctt",'ordem de passagem'!$H58="pctn",'ordem de passagem'!$H58="pctm"),'ordem de passagem'!G58,"")</f>
        <v/>
      </c>
      <c r="G62" s="272" t="str">
        <f>IF(OR('ordem de passagem'!$H58="pct",'ordem de passagem'!$H58="mini",'ordem de passagem'!$H58="pctt",'ordem de passagem'!$H58="pctn",'ordem de passagem'!$H58="pctm"),'ordem de passagem'!I58,"")</f>
        <v/>
      </c>
      <c r="H62" s="752"/>
      <c r="I62" s="753"/>
      <c r="J62" s="754"/>
      <c r="K62" s="755"/>
      <c r="L62" s="752"/>
      <c r="M62" s="753"/>
      <c r="N62" s="756"/>
      <c r="O62" s="757"/>
      <c r="P62" s="758"/>
      <c r="Q62" s="759"/>
      <c r="R62" s="359"/>
      <c r="S62" s="297"/>
      <c r="T62" s="358"/>
      <c r="U62" s="273"/>
      <c r="V62" s="274">
        <f t="shared" si="7"/>
        <v>0</v>
      </c>
      <c r="W62" s="274" t="str">
        <f t="shared" si="8"/>
        <v/>
      </c>
      <c r="X62" s="274">
        <f t="shared" si="9"/>
        <v>0</v>
      </c>
      <c r="Y62" s="274" t="str">
        <f t="shared" si="10"/>
        <v/>
      </c>
      <c r="Z62" s="275" t="str">
        <f t="shared" si="11"/>
        <v/>
      </c>
      <c r="AA62" s="275" t="str">
        <f t="shared" si="12"/>
        <v/>
      </c>
      <c r="AB62" s="274">
        <f t="shared" si="13"/>
        <v>0</v>
      </c>
      <c r="AC62" s="274">
        <f t="shared" si="14"/>
        <v>0</v>
      </c>
      <c r="AD62" s="275" t="str">
        <f t="shared" si="5"/>
        <v/>
      </c>
      <c r="AE62" s="559"/>
      <c r="AF62" s="86">
        <f t="shared" si="15"/>
        <v>0</v>
      </c>
    </row>
    <row r="63" spans="1:32" s="86" customFormat="1" ht="21" customHeight="1" x14ac:dyDescent="0.4">
      <c r="A63" s="272" t="str">
        <f>IF(OR('ordem de passagem'!$H59="pct",'ordem de passagem'!$H59="mini",'ordem de passagem'!$H59="pctt",'ordem de passagem'!$H59="pctn",'ordem de passagem'!$H59="pctm"),'ordem de passagem'!C59,"")</f>
        <v/>
      </c>
      <c r="B63" s="318" t="str">
        <f>IF(OR('ordem de passagem'!$H59="pct",'ordem de passagem'!$H59="mini",'ordem de passagem'!$H59="pctt",'ordem de passagem'!$H59="pctn",'ordem de passagem'!$H59="pctm"),'ordem de passagem'!D59,"Não faz este aparelho")</f>
        <v>Não faz este aparelho</v>
      </c>
      <c r="C63" s="318" t="str">
        <f>IF(OR('ordem de passagem'!$H59="pct",'ordem de passagem'!$H59="mini",'ordem de passagem'!$H59="pctt",'ordem de passagem'!$H59="pctn",'ordem de passagem'!$H59="pctm"),'ordem de passagem'!E59,"")</f>
        <v/>
      </c>
      <c r="D63" s="272" t="str">
        <f>IF(OR('ordem de passagem'!$H59="pct",'ordem de passagem'!$H59="mini",'ordem de passagem'!$H59="pctt",'ordem de passagem'!$H59="pctn",'ordem de passagem'!$H59="pctm"),'ordem de passagem'!F59,"")</f>
        <v/>
      </c>
      <c r="E63" s="272" t="str">
        <f>IF(OR('ordem de passagem'!$H59="pct",'ordem de passagem'!$H59="mini",'ordem de passagem'!$H59="pctt",'ordem de passagem'!$H59="pctn",'ordem de passagem'!$H59="pctm"),'ordem de passagem'!H59,"")</f>
        <v/>
      </c>
      <c r="F63" s="272" t="str">
        <f>IF(OR('ordem de passagem'!$H59="pct",'ordem de passagem'!$H59="mini",'ordem de passagem'!$H59="pctt",'ordem de passagem'!$H59="pctn",'ordem de passagem'!$H59="pctm"),'ordem de passagem'!G59,"")</f>
        <v/>
      </c>
      <c r="G63" s="272" t="str">
        <f>IF(OR('ordem de passagem'!$H59="pct",'ordem de passagem'!$H59="mini",'ordem de passagem'!$H59="pctt",'ordem de passagem'!$H59="pctn",'ordem de passagem'!$H59="pctm"),'ordem de passagem'!I59,"")</f>
        <v/>
      </c>
      <c r="H63" s="752"/>
      <c r="I63" s="753"/>
      <c r="J63" s="754"/>
      <c r="K63" s="755"/>
      <c r="L63" s="752"/>
      <c r="M63" s="753"/>
      <c r="N63" s="756"/>
      <c r="O63" s="757"/>
      <c r="P63" s="758"/>
      <c r="Q63" s="759"/>
      <c r="R63" s="359"/>
      <c r="S63" s="297"/>
      <c r="T63" s="358"/>
      <c r="U63" s="273"/>
      <c r="V63" s="274">
        <f t="shared" si="7"/>
        <v>0</v>
      </c>
      <c r="W63" s="274" t="str">
        <f t="shared" si="8"/>
        <v/>
      </c>
      <c r="X63" s="274">
        <f t="shared" si="9"/>
        <v>0</v>
      </c>
      <c r="Y63" s="274" t="str">
        <f t="shared" si="10"/>
        <v/>
      </c>
      <c r="Z63" s="275" t="str">
        <f t="shared" si="11"/>
        <v/>
      </c>
      <c r="AA63" s="275" t="str">
        <f t="shared" si="12"/>
        <v/>
      </c>
      <c r="AB63" s="274">
        <f t="shared" si="13"/>
        <v>0</v>
      </c>
      <c r="AC63" s="274">
        <f t="shared" si="14"/>
        <v>0</v>
      </c>
      <c r="AD63" s="275" t="str">
        <f t="shared" si="5"/>
        <v/>
      </c>
      <c r="AE63" s="559"/>
      <c r="AF63" s="86">
        <f t="shared" si="15"/>
        <v>0</v>
      </c>
    </row>
    <row r="64" spans="1:32" s="86" customFormat="1" ht="21" customHeight="1" x14ac:dyDescent="0.4">
      <c r="A64" s="272" t="str">
        <f>IF(OR('ordem de passagem'!$H60="pct",'ordem de passagem'!$H60="mini",'ordem de passagem'!$H60="pctt",'ordem de passagem'!$H60="pctn",'ordem de passagem'!$H60="pctm"),'ordem de passagem'!C60,"")</f>
        <v/>
      </c>
      <c r="B64" s="318" t="str">
        <f>IF(OR('ordem de passagem'!$H60="pct",'ordem de passagem'!$H60="mini",'ordem de passagem'!$H60="pctt",'ordem de passagem'!$H60="pctn",'ordem de passagem'!$H60="pctm"),'ordem de passagem'!D60,"Não faz este aparelho")</f>
        <v>Não faz este aparelho</v>
      </c>
      <c r="C64" s="318" t="str">
        <f>IF(OR('ordem de passagem'!$H60="pct",'ordem de passagem'!$H60="mini",'ordem de passagem'!$H60="pctt",'ordem de passagem'!$H60="pctn",'ordem de passagem'!$H60="pctm"),'ordem de passagem'!E60,"")</f>
        <v/>
      </c>
      <c r="D64" s="272" t="str">
        <f>IF(OR('ordem de passagem'!$H60="pct",'ordem de passagem'!$H60="mini",'ordem de passagem'!$H60="pctt",'ordem de passagem'!$H60="pctn",'ordem de passagem'!$H60="pctm"),'ordem de passagem'!F60,"")</f>
        <v/>
      </c>
      <c r="E64" s="272" t="str">
        <f>IF(OR('ordem de passagem'!$H60="pct",'ordem de passagem'!$H60="mini",'ordem de passagem'!$H60="pctt",'ordem de passagem'!$H60="pctn",'ordem de passagem'!$H60="pctm"),'ordem de passagem'!H60,"")</f>
        <v/>
      </c>
      <c r="F64" s="272" t="str">
        <f>IF(OR('ordem de passagem'!$H60="pct",'ordem de passagem'!$H60="mini",'ordem de passagem'!$H60="pctt",'ordem de passagem'!$H60="pctn",'ordem de passagem'!$H60="pctm"),'ordem de passagem'!G60,"")</f>
        <v/>
      </c>
      <c r="G64" s="272" t="str">
        <f>IF(OR('ordem de passagem'!$H60="pct",'ordem de passagem'!$H60="mini",'ordem de passagem'!$H60="pctt",'ordem de passagem'!$H60="pctn",'ordem de passagem'!$H60="pctm"),'ordem de passagem'!I60,"")</f>
        <v/>
      </c>
      <c r="H64" s="752"/>
      <c r="I64" s="753"/>
      <c r="J64" s="754"/>
      <c r="K64" s="755"/>
      <c r="L64" s="752"/>
      <c r="M64" s="753"/>
      <c r="N64" s="756"/>
      <c r="O64" s="757"/>
      <c r="P64" s="758"/>
      <c r="Q64" s="759"/>
      <c r="R64" s="359"/>
      <c r="S64" s="297"/>
      <c r="T64" s="358"/>
      <c r="U64" s="273"/>
      <c r="V64" s="274">
        <f t="shared" si="7"/>
        <v>0</v>
      </c>
      <c r="W64" s="274" t="str">
        <f t="shared" si="8"/>
        <v/>
      </c>
      <c r="X64" s="274">
        <f t="shared" si="9"/>
        <v>0</v>
      </c>
      <c r="Y64" s="274" t="str">
        <f t="shared" si="10"/>
        <v/>
      </c>
      <c r="Z64" s="275" t="str">
        <f t="shared" si="11"/>
        <v/>
      </c>
      <c r="AA64" s="275" t="str">
        <f t="shared" si="12"/>
        <v/>
      </c>
      <c r="AB64" s="274">
        <f t="shared" si="13"/>
        <v>0</v>
      </c>
      <c r="AC64" s="274">
        <f t="shared" si="14"/>
        <v>0</v>
      </c>
      <c r="AD64" s="275" t="str">
        <f t="shared" si="5"/>
        <v/>
      </c>
      <c r="AE64" s="559"/>
      <c r="AF64" s="86">
        <f t="shared" si="15"/>
        <v>0</v>
      </c>
    </row>
    <row r="65" spans="1:32" s="86" customFormat="1" ht="21" customHeight="1" x14ac:dyDescent="0.4">
      <c r="A65" s="272" t="str">
        <f>IF(OR('ordem de passagem'!$H61="pct",'ordem de passagem'!$H61="mini",'ordem de passagem'!$H61="pctt",'ordem de passagem'!$H61="pctn",'ordem de passagem'!$H61="pctm"),'ordem de passagem'!C61,"")</f>
        <v/>
      </c>
      <c r="B65" s="318" t="str">
        <f>IF(OR('ordem de passagem'!$H61="pct",'ordem de passagem'!$H61="mini",'ordem de passagem'!$H61="pctt",'ordem de passagem'!$H61="pctn",'ordem de passagem'!$H61="pctm"),'ordem de passagem'!D61,"Não faz este aparelho")</f>
        <v>Não faz este aparelho</v>
      </c>
      <c r="C65" s="318" t="str">
        <f>IF(OR('ordem de passagem'!$H61="pct",'ordem de passagem'!$H61="mini",'ordem de passagem'!$H61="pctt",'ordem de passagem'!$H61="pctn",'ordem de passagem'!$H61="pctm"),'ordem de passagem'!E61,"")</f>
        <v/>
      </c>
      <c r="D65" s="272" t="str">
        <f>IF(OR('ordem de passagem'!$H61="pct",'ordem de passagem'!$H61="mini",'ordem de passagem'!$H61="pctt",'ordem de passagem'!$H61="pctn",'ordem de passagem'!$H61="pctm"),'ordem de passagem'!F61,"")</f>
        <v/>
      </c>
      <c r="E65" s="272" t="str">
        <f>IF(OR('ordem de passagem'!$H61="pct",'ordem de passagem'!$H61="mini",'ordem de passagem'!$H61="pctt",'ordem de passagem'!$H61="pctn",'ordem de passagem'!$H61="pctm"),'ordem de passagem'!H61,"")</f>
        <v/>
      </c>
      <c r="F65" s="272" t="str">
        <f>IF(OR('ordem de passagem'!$H61="pct",'ordem de passagem'!$H61="mini",'ordem de passagem'!$H61="pctt",'ordem de passagem'!$H61="pctn",'ordem de passagem'!$H61="pctm"),'ordem de passagem'!G61,"")</f>
        <v/>
      </c>
      <c r="G65" s="272" t="str">
        <f>IF(OR('ordem de passagem'!$H61="pct",'ordem de passagem'!$H61="mini",'ordem de passagem'!$H61="pctt",'ordem de passagem'!$H61="pctn",'ordem de passagem'!$H61="pctm"),'ordem de passagem'!I61,"")</f>
        <v/>
      </c>
      <c r="H65" s="752"/>
      <c r="I65" s="753"/>
      <c r="J65" s="754"/>
      <c r="K65" s="755"/>
      <c r="L65" s="752"/>
      <c r="M65" s="753"/>
      <c r="N65" s="756"/>
      <c r="O65" s="757"/>
      <c r="P65" s="758"/>
      <c r="Q65" s="759"/>
      <c r="R65" s="359"/>
      <c r="S65" s="297"/>
      <c r="T65" s="358"/>
      <c r="U65" s="273"/>
      <c r="V65" s="274">
        <f t="shared" si="7"/>
        <v>0</v>
      </c>
      <c r="W65" s="274" t="str">
        <f t="shared" si="8"/>
        <v/>
      </c>
      <c r="X65" s="274">
        <f t="shared" si="9"/>
        <v>0</v>
      </c>
      <c r="Y65" s="274" t="str">
        <f t="shared" si="10"/>
        <v/>
      </c>
      <c r="Z65" s="275" t="str">
        <f t="shared" si="11"/>
        <v/>
      </c>
      <c r="AA65" s="275" t="str">
        <f t="shared" si="12"/>
        <v/>
      </c>
      <c r="AB65" s="274">
        <f t="shared" si="13"/>
        <v>0</v>
      </c>
      <c r="AC65" s="274">
        <f t="shared" si="14"/>
        <v>0</v>
      </c>
      <c r="AD65" s="275" t="str">
        <f t="shared" si="5"/>
        <v/>
      </c>
      <c r="AE65" s="559"/>
      <c r="AF65" s="86">
        <f t="shared" si="15"/>
        <v>0</v>
      </c>
    </row>
    <row r="66" spans="1:32" s="86" customFormat="1" ht="21" customHeight="1" x14ac:dyDescent="0.4">
      <c r="A66" s="272" t="str">
        <f>IF(OR('ordem de passagem'!$H62="pct",'ordem de passagem'!$H62="mini",'ordem de passagem'!$H62="pctt",'ordem de passagem'!$H62="pctn",'ordem de passagem'!$H62="pctm"),'ordem de passagem'!C62,"")</f>
        <v/>
      </c>
      <c r="B66" s="318" t="str">
        <f>IF(OR('ordem de passagem'!$H62="pct",'ordem de passagem'!$H62="mini",'ordem de passagem'!$H62="pctt",'ordem de passagem'!$H62="pctn",'ordem de passagem'!$H62="pctm"),'ordem de passagem'!D62,"Não faz este aparelho")</f>
        <v>Não faz este aparelho</v>
      </c>
      <c r="C66" s="318" t="str">
        <f>IF(OR('ordem de passagem'!$H62="pct",'ordem de passagem'!$H62="mini",'ordem de passagem'!$H62="pctt",'ordem de passagem'!$H62="pctn",'ordem de passagem'!$H62="pctm"),'ordem de passagem'!E62,"")</f>
        <v/>
      </c>
      <c r="D66" s="272" t="str">
        <f>IF(OR('ordem de passagem'!$H62="pct",'ordem de passagem'!$H62="mini",'ordem de passagem'!$H62="pctt",'ordem de passagem'!$H62="pctn",'ordem de passagem'!$H62="pctm"),'ordem de passagem'!F62,"")</f>
        <v/>
      </c>
      <c r="E66" s="272" t="str">
        <f>IF(OR('ordem de passagem'!$H62="pct",'ordem de passagem'!$H62="mini",'ordem de passagem'!$H62="pctt",'ordem de passagem'!$H62="pctn",'ordem de passagem'!$H62="pctm"),'ordem de passagem'!H62,"")</f>
        <v/>
      </c>
      <c r="F66" s="272" t="str">
        <f>IF(OR('ordem de passagem'!$H62="pct",'ordem de passagem'!$H62="mini",'ordem de passagem'!$H62="pctt",'ordem de passagem'!$H62="pctn",'ordem de passagem'!$H62="pctm"),'ordem de passagem'!G62,"")</f>
        <v/>
      </c>
      <c r="G66" s="272" t="str">
        <f>IF(OR('ordem de passagem'!$H62="pct",'ordem de passagem'!$H62="mini",'ordem de passagem'!$H62="pctt",'ordem de passagem'!$H62="pctn",'ordem de passagem'!$H62="pctm"),'ordem de passagem'!I62,"")</f>
        <v/>
      </c>
      <c r="H66" s="752"/>
      <c r="I66" s="753"/>
      <c r="J66" s="754"/>
      <c r="K66" s="755"/>
      <c r="L66" s="752"/>
      <c r="M66" s="753"/>
      <c r="N66" s="756"/>
      <c r="O66" s="757"/>
      <c r="P66" s="758"/>
      <c r="Q66" s="759"/>
      <c r="R66" s="359"/>
      <c r="S66" s="297"/>
      <c r="T66" s="358"/>
      <c r="U66" s="273"/>
      <c r="V66" s="274">
        <f t="shared" si="7"/>
        <v>0</v>
      </c>
      <c r="W66" s="274" t="str">
        <f t="shared" si="8"/>
        <v/>
      </c>
      <c r="X66" s="274">
        <f t="shared" si="9"/>
        <v>0</v>
      </c>
      <c r="Y66" s="274" t="str">
        <f t="shared" si="10"/>
        <v/>
      </c>
      <c r="Z66" s="275" t="str">
        <f t="shared" si="11"/>
        <v/>
      </c>
      <c r="AA66" s="275" t="str">
        <f t="shared" si="12"/>
        <v/>
      </c>
      <c r="AB66" s="274">
        <f t="shared" si="13"/>
        <v>0</v>
      </c>
      <c r="AC66" s="274">
        <f t="shared" si="14"/>
        <v>0</v>
      </c>
      <c r="AD66" s="275" t="str">
        <f t="shared" si="5"/>
        <v/>
      </c>
      <c r="AE66" s="559"/>
      <c r="AF66" s="86">
        <f t="shared" si="15"/>
        <v>0</v>
      </c>
    </row>
    <row r="67" spans="1:32" s="86" customFormat="1" ht="21" customHeight="1" x14ac:dyDescent="0.4">
      <c r="A67" s="272" t="str">
        <f>IF(OR('ordem de passagem'!$H63="pct",'ordem de passagem'!$H63="mini",'ordem de passagem'!$H63="pctt",'ordem de passagem'!$H63="pctn",'ordem de passagem'!$H63="pctm"),'ordem de passagem'!C63,"")</f>
        <v/>
      </c>
      <c r="B67" s="318" t="str">
        <f>IF(OR('ordem de passagem'!$H63="pct",'ordem de passagem'!$H63="mini",'ordem de passagem'!$H63="pctt",'ordem de passagem'!$H63="pctn",'ordem de passagem'!$H63="pctm"),'ordem de passagem'!D63,"Não faz este aparelho")</f>
        <v>Não faz este aparelho</v>
      </c>
      <c r="C67" s="318" t="str">
        <f>IF(OR('ordem de passagem'!$H63="pct",'ordem de passagem'!$H63="mini",'ordem de passagem'!$H63="pctt",'ordem de passagem'!$H63="pctn",'ordem de passagem'!$H63="pctm"),'ordem de passagem'!E63,"")</f>
        <v/>
      </c>
      <c r="D67" s="272" t="str">
        <f>IF(OR('ordem de passagem'!$H63="pct",'ordem de passagem'!$H63="mini",'ordem de passagem'!$H63="pctt",'ordem de passagem'!$H63="pctn",'ordem de passagem'!$H63="pctm"),'ordem de passagem'!F63,"")</f>
        <v/>
      </c>
      <c r="E67" s="272" t="str">
        <f>IF(OR('ordem de passagem'!$H63="pct",'ordem de passagem'!$H63="mini",'ordem de passagem'!$H63="pctt",'ordem de passagem'!$H63="pctn",'ordem de passagem'!$H63="pctm"),'ordem de passagem'!H63,"")</f>
        <v/>
      </c>
      <c r="F67" s="272" t="str">
        <f>IF(OR('ordem de passagem'!$H63="pct",'ordem de passagem'!$H63="mini",'ordem de passagem'!$H63="pctt",'ordem de passagem'!$H63="pctn",'ordem de passagem'!$H63="pctm"),'ordem de passagem'!G63,"")</f>
        <v/>
      </c>
      <c r="G67" s="272" t="str">
        <f>IF(OR('ordem de passagem'!$H63="pct",'ordem de passagem'!$H63="mini",'ordem de passagem'!$H63="pctt",'ordem de passagem'!$H63="pctn",'ordem de passagem'!$H63="pctm"),'ordem de passagem'!I63,"")</f>
        <v/>
      </c>
      <c r="H67" s="752"/>
      <c r="I67" s="753"/>
      <c r="J67" s="754"/>
      <c r="K67" s="755"/>
      <c r="L67" s="752"/>
      <c r="M67" s="753"/>
      <c r="N67" s="756"/>
      <c r="O67" s="757"/>
      <c r="P67" s="758"/>
      <c r="Q67" s="759"/>
      <c r="R67" s="359"/>
      <c r="S67" s="297"/>
      <c r="T67" s="358"/>
      <c r="U67" s="273"/>
      <c r="V67" s="274">
        <f t="shared" si="7"/>
        <v>0</v>
      </c>
      <c r="W67" s="274" t="str">
        <f t="shared" si="8"/>
        <v/>
      </c>
      <c r="X67" s="274">
        <f t="shared" si="9"/>
        <v>0</v>
      </c>
      <c r="Y67" s="274" t="str">
        <f t="shared" si="10"/>
        <v/>
      </c>
      <c r="Z67" s="275" t="str">
        <f t="shared" si="11"/>
        <v/>
      </c>
      <c r="AA67" s="275" t="str">
        <f t="shared" si="12"/>
        <v/>
      </c>
      <c r="AB67" s="274">
        <f t="shared" si="13"/>
        <v>0</v>
      </c>
      <c r="AC67" s="274">
        <f t="shared" si="14"/>
        <v>0</v>
      </c>
      <c r="AD67" s="275" t="str">
        <f t="shared" si="5"/>
        <v/>
      </c>
      <c r="AE67" s="559"/>
      <c r="AF67" s="86">
        <f t="shared" si="15"/>
        <v>0</v>
      </c>
    </row>
    <row r="68" spans="1:32" s="86" customFormat="1" ht="21" customHeight="1" x14ac:dyDescent="0.4">
      <c r="A68" s="272" t="str">
        <f>IF(OR('ordem de passagem'!$H64="pct",'ordem de passagem'!$H64="mini",'ordem de passagem'!$H64="pctt",'ordem de passagem'!$H64="pctn",'ordem de passagem'!$H64="pctm"),'ordem de passagem'!C64,"")</f>
        <v/>
      </c>
      <c r="B68" s="318" t="str">
        <f>IF(OR('ordem de passagem'!$H64="pct",'ordem de passagem'!$H64="mini",'ordem de passagem'!$H64="pctt",'ordem de passagem'!$H64="pctn",'ordem de passagem'!$H64="pctm"),'ordem de passagem'!D64,"Não faz este aparelho")</f>
        <v>Não faz este aparelho</v>
      </c>
      <c r="C68" s="318" t="str">
        <f>IF(OR('ordem de passagem'!$H64="pct",'ordem de passagem'!$H64="mini",'ordem de passagem'!$H64="pctt",'ordem de passagem'!$H64="pctn",'ordem de passagem'!$H64="pctm"),'ordem de passagem'!E64,"")</f>
        <v/>
      </c>
      <c r="D68" s="272" t="str">
        <f>IF(OR('ordem de passagem'!$H64="pct",'ordem de passagem'!$H64="mini",'ordem de passagem'!$H64="pctt",'ordem de passagem'!$H64="pctn",'ordem de passagem'!$H64="pctm"),'ordem de passagem'!F64,"")</f>
        <v/>
      </c>
      <c r="E68" s="272" t="str">
        <f>IF(OR('ordem de passagem'!$H64="pct",'ordem de passagem'!$H64="mini",'ordem de passagem'!$H64="pctt",'ordem de passagem'!$H64="pctn",'ordem de passagem'!$H64="pctm"),'ordem de passagem'!H64,"")</f>
        <v/>
      </c>
      <c r="F68" s="272" t="str">
        <f>IF(OR('ordem de passagem'!$H64="pct",'ordem de passagem'!$H64="mini",'ordem de passagem'!$H64="pctt",'ordem de passagem'!$H64="pctn",'ordem de passagem'!$H64="pctm"),'ordem de passagem'!G64,"")</f>
        <v/>
      </c>
      <c r="G68" s="272" t="str">
        <f>IF(OR('ordem de passagem'!$H64="pct",'ordem de passagem'!$H64="mini",'ordem de passagem'!$H64="pctt",'ordem de passagem'!$H64="pctn",'ordem de passagem'!$H64="pctm"),'ordem de passagem'!I64,"")</f>
        <v/>
      </c>
      <c r="H68" s="752"/>
      <c r="I68" s="753"/>
      <c r="J68" s="754"/>
      <c r="K68" s="755"/>
      <c r="L68" s="752"/>
      <c r="M68" s="753"/>
      <c r="N68" s="756"/>
      <c r="O68" s="757"/>
      <c r="P68" s="758"/>
      <c r="Q68" s="759"/>
      <c r="R68" s="359"/>
      <c r="S68" s="297"/>
      <c r="T68" s="358"/>
      <c r="U68" s="273"/>
      <c r="V68" s="274">
        <f t="shared" si="7"/>
        <v>0</v>
      </c>
      <c r="W68" s="274" t="str">
        <f t="shared" si="8"/>
        <v/>
      </c>
      <c r="X68" s="274">
        <f t="shared" si="9"/>
        <v>0</v>
      </c>
      <c r="Y68" s="274" t="str">
        <f t="shared" si="10"/>
        <v/>
      </c>
      <c r="Z68" s="275" t="str">
        <f t="shared" si="11"/>
        <v/>
      </c>
      <c r="AA68" s="275" t="str">
        <f t="shared" si="12"/>
        <v/>
      </c>
      <c r="AB68" s="274">
        <f t="shared" si="13"/>
        <v>0</v>
      </c>
      <c r="AC68" s="274">
        <f t="shared" si="14"/>
        <v>0</v>
      </c>
      <c r="AD68" s="275" t="str">
        <f t="shared" si="5"/>
        <v/>
      </c>
      <c r="AE68" s="559"/>
      <c r="AF68" s="86">
        <f t="shared" si="15"/>
        <v>0</v>
      </c>
    </row>
    <row r="69" spans="1:32" s="86" customFormat="1" ht="21" customHeight="1" x14ac:dyDescent="0.4">
      <c r="A69" s="272" t="str">
        <f>IF(OR('ordem de passagem'!$H65="pct",'ordem de passagem'!$H65="mini",'ordem de passagem'!$H65="pctt",'ordem de passagem'!$H65="pctn",'ordem de passagem'!$H65="pctm"),'ordem de passagem'!C65,"")</f>
        <v/>
      </c>
      <c r="B69" s="318" t="str">
        <f>IF(OR('ordem de passagem'!$H65="pct",'ordem de passagem'!$H65="mini",'ordem de passagem'!$H65="pctt",'ordem de passagem'!$H65="pctn",'ordem de passagem'!$H65="pctm"),'ordem de passagem'!D65,"Não faz este aparelho")</f>
        <v>Não faz este aparelho</v>
      </c>
      <c r="C69" s="318" t="str">
        <f>IF(OR('ordem de passagem'!$H65="pct",'ordem de passagem'!$H65="mini",'ordem de passagem'!$H65="pctt",'ordem de passagem'!$H65="pctn",'ordem de passagem'!$H65="pctm"),'ordem de passagem'!E65,"")</f>
        <v/>
      </c>
      <c r="D69" s="272" t="str">
        <f>IF(OR('ordem de passagem'!$H65="pct",'ordem de passagem'!$H65="mini",'ordem de passagem'!$H65="pctt",'ordem de passagem'!$H65="pctn",'ordem de passagem'!$H65="pctm"),'ordem de passagem'!F65,"")</f>
        <v/>
      </c>
      <c r="E69" s="272" t="str">
        <f>IF(OR('ordem de passagem'!$H65="pct",'ordem de passagem'!$H65="mini",'ordem de passagem'!$H65="pctt",'ordem de passagem'!$H65="pctn",'ordem de passagem'!$H65="pctm"),'ordem de passagem'!H65,"")</f>
        <v/>
      </c>
      <c r="F69" s="272" t="str">
        <f>IF(OR('ordem de passagem'!$H65="pct",'ordem de passagem'!$H65="mini",'ordem de passagem'!$H65="pctt",'ordem de passagem'!$H65="pctn",'ordem de passagem'!$H65="pctm"),'ordem de passagem'!G65,"")</f>
        <v/>
      </c>
      <c r="G69" s="272" t="str">
        <f>IF(OR('ordem de passagem'!$H65="pct",'ordem de passagem'!$H65="mini",'ordem de passagem'!$H65="pctt",'ordem de passagem'!$H65="pctn",'ordem de passagem'!$H65="pctm"),'ordem de passagem'!I65,"")</f>
        <v/>
      </c>
      <c r="H69" s="752"/>
      <c r="I69" s="753"/>
      <c r="J69" s="754"/>
      <c r="K69" s="755"/>
      <c r="L69" s="752"/>
      <c r="M69" s="753"/>
      <c r="N69" s="756"/>
      <c r="O69" s="757"/>
      <c r="P69" s="758"/>
      <c r="Q69" s="759"/>
      <c r="R69" s="359"/>
      <c r="S69" s="297"/>
      <c r="T69" s="358"/>
      <c r="U69" s="273"/>
      <c r="V69" s="274">
        <f t="shared" si="7"/>
        <v>0</v>
      </c>
      <c r="W69" s="274" t="str">
        <f t="shared" si="8"/>
        <v/>
      </c>
      <c r="X69" s="274">
        <f t="shared" si="9"/>
        <v>0</v>
      </c>
      <c r="Y69" s="274" t="str">
        <f t="shared" si="10"/>
        <v/>
      </c>
      <c r="Z69" s="275" t="str">
        <f t="shared" si="11"/>
        <v/>
      </c>
      <c r="AA69" s="275" t="str">
        <f t="shared" si="12"/>
        <v/>
      </c>
      <c r="AB69" s="274">
        <f t="shared" si="13"/>
        <v>0</v>
      </c>
      <c r="AC69" s="274">
        <f t="shared" si="14"/>
        <v>0</v>
      </c>
      <c r="AD69" s="275" t="str">
        <f t="shared" si="5"/>
        <v/>
      </c>
      <c r="AE69" s="559"/>
      <c r="AF69" s="86">
        <f t="shared" si="15"/>
        <v>0</v>
      </c>
    </row>
    <row r="70" spans="1:32" s="86" customFormat="1" ht="21" customHeight="1" x14ac:dyDescent="0.4">
      <c r="A70" s="272" t="str">
        <f>IF(OR('ordem de passagem'!$H66="pct",'ordem de passagem'!$H66="mini",'ordem de passagem'!$H66="pctt",'ordem de passagem'!$H66="pctn",'ordem de passagem'!$H66="pctm"),'ordem de passagem'!C66,"")</f>
        <v/>
      </c>
      <c r="B70" s="318" t="str">
        <f>IF(OR('ordem de passagem'!$H66="pct",'ordem de passagem'!$H66="mini",'ordem de passagem'!$H66="pctt",'ordem de passagem'!$H66="pctn",'ordem de passagem'!$H66="pctm"),'ordem de passagem'!D66,"Não faz este aparelho")</f>
        <v>Não faz este aparelho</v>
      </c>
      <c r="C70" s="318" t="str">
        <f>IF(OR('ordem de passagem'!$H66="pct",'ordem de passagem'!$H66="mini",'ordem de passagem'!$H66="pctt",'ordem de passagem'!$H66="pctn",'ordem de passagem'!$H66="pctm"),'ordem de passagem'!E66,"")</f>
        <v/>
      </c>
      <c r="D70" s="272" t="str">
        <f>IF(OR('ordem de passagem'!$H66="pct",'ordem de passagem'!$H66="mini",'ordem de passagem'!$H66="pctt",'ordem de passagem'!$H66="pctn",'ordem de passagem'!$H66="pctm"),'ordem de passagem'!F66,"")</f>
        <v/>
      </c>
      <c r="E70" s="272" t="str">
        <f>IF(OR('ordem de passagem'!$H66="pct",'ordem de passagem'!$H66="mini",'ordem de passagem'!$H66="pctt",'ordem de passagem'!$H66="pctn",'ordem de passagem'!$H66="pctm"),'ordem de passagem'!H66,"")</f>
        <v/>
      </c>
      <c r="F70" s="272" t="str">
        <f>IF(OR('ordem de passagem'!$H66="pct",'ordem de passagem'!$H66="mini",'ordem de passagem'!$H66="pctt",'ordem de passagem'!$H66="pctn",'ordem de passagem'!$H66="pctm"),'ordem de passagem'!G66,"")</f>
        <v/>
      </c>
      <c r="G70" s="272" t="str">
        <f>IF(OR('ordem de passagem'!$H66="pct",'ordem de passagem'!$H66="mini",'ordem de passagem'!$H66="pctt",'ordem de passagem'!$H66="pctn",'ordem de passagem'!$H66="pctm"),'ordem de passagem'!I66,"")</f>
        <v/>
      </c>
      <c r="H70" s="752"/>
      <c r="I70" s="753"/>
      <c r="J70" s="754"/>
      <c r="K70" s="755"/>
      <c r="L70" s="752"/>
      <c r="M70" s="753"/>
      <c r="N70" s="756"/>
      <c r="O70" s="757"/>
      <c r="P70" s="758"/>
      <c r="Q70" s="759"/>
      <c r="R70" s="359"/>
      <c r="S70" s="297"/>
      <c r="T70" s="358"/>
      <c r="U70" s="273"/>
      <c r="V70" s="274">
        <f t="shared" si="7"/>
        <v>0</v>
      </c>
      <c r="W70" s="274" t="str">
        <f t="shared" si="8"/>
        <v/>
      </c>
      <c r="X70" s="274">
        <f t="shared" si="9"/>
        <v>0</v>
      </c>
      <c r="Y70" s="274" t="str">
        <f t="shared" si="10"/>
        <v/>
      </c>
      <c r="Z70" s="275" t="str">
        <f t="shared" si="11"/>
        <v/>
      </c>
      <c r="AA70" s="275" t="str">
        <f t="shared" si="12"/>
        <v/>
      </c>
      <c r="AB70" s="274">
        <f t="shared" si="13"/>
        <v>0</v>
      </c>
      <c r="AC70" s="274">
        <f t="shared" si="14"/>
        <v>0</v>
      </c>
      <c r="AD70" s="275" t="str">
        <f t="shared" si="5"/>
        <v/>
      </c>
      <c r="AE70" s="559"/>
      <c r="AF70" s="86">
        <f t="shared" si="15"/>
        <v>0</v>
      </c>
    </row>
    <row r="71" spans="1:32" s="86" customFormat="1" ht="21" customHeight="1" x14ac:dyDescent="0.4">
      <c r="A71" s="272" t="str">
        <f>IF(OR('ordem de passagem'!$H67="pct",'ordem de passagem'!$H67="mini",'ordem de passagem'!$H67="pctt",'ordem de passagem'!$H67="pctn",'ordem de passagem'!$H67="pctm"),'ordem de passagem'!C67,"")</f>
        <v/>
      </c>
      <c r="B71" s="318" t="str">
        <f>IF(OR('ordem de passagem'!$H67="pct",'ordem de passagem'!$H67="mini",'ordem de passagem'!$H67="pctt",'ordem de passagem'!$H67="pctn",'ordem de passagem'!$H67="pctm"),'ordem de passagem'!D67,"Não faz este aparelho")</f>
        <v>Não faz este aparelho</v>
      </c>
      <c r="C71" s="318" t="str">
        <f>IF(OR('ordem de passagem'!$H67="pct",'ordem de passagem'!$H67="mini",'ordem de passagem'!$H67="pctt",'ordem de passagem'!$H67="pctn",'ordem de passagem'!$H67="pctm"),'ordem de passagem'!E67,"")</f>
        <v/>
      </c>
      <c r="D71" s="272" t="str">
        <f>IF(OR('ordem de passagem'!$H67="pct",'ordem de passagem'!$H67="mini",'ordem de passagem'!$H67="pctt",'ordem de passagem'!$H67="pctn",'ordem de passagem'!$H67="pctm"),'ordem de passagem'!F67,"")</f>
        <v/>
      </c>
      <c r="E71" s="272" t="str">
        <f>IF(OR('ordem de passagem'!$H67="pct",'ordem de passagem'!$H67="mini",'ordem de passagem'!$H67="pctt",'ordem de passagem'!$H67="pctn",'ordem de passagem'!$H67="pctm"),'ordem de passagem'!H67,"")</f>
        <v/>
      </c>
      <c r="F71" s="272" t="str">
        <f>IF(OR('ordem de passagem'!$H67="pct",'ordem de passagem'!$H67="mini",'ordem de passagem'!$H67="pctt",'ordem de passagem'!$H67="pctn",'ordem de passagem'!$H67="pctm"),'ordem de passagem'!G67,"")</f>
        <v/>
      </c>
      <c r="G71" s="272" t="str">
        <f>IF(OR('ordem de passagem'!$H67="pct",'ordem de passagem'!$H67="mini",'ordem de passagem'!$H67="pctt",'ordem de passagem'!$H67="pctn",'ordem de passagem'!$H67="pctm"),'ordem de passagem'!I67,"")</f>
        <v/>
      </c>
      <c r="H71" s="752"/>
      <c r="I71" s="753"/>
      <c r="J71" s="754"/>
      <c r="K71" s="755"/>
      <c r="L71" s="752"/>
      <c r="M71" s="753"/>
      <c r="N71" s="756"/>
      <c r="O71" s="757"/>
      <c r="P71" s="758"/>
      <c r="Q71" s="759"/>
      <c r="R71" s="359"/>
      <c r="S71" s="297"/>
      <c r="T71" s="358"/>
      <c r="U71" s="273"/>
      <c r="V71" s="274">
        <f t="shared" si="7"/>
        <v>0</v>
      </c>
      <c r="W71" s="274" t="str">
        <f t="shared" si="8"/>
        <v/>
      </c>
      <c r="X71" s="274">
        <f t="shared" si="9"/>
        <v>0</v>
      </c>
      <c r="Y71" s="274" t="str">
        <f t="shared" si="10"/>
        <v/>
      </c>
      <c r="Z71" s="275" t="str">
        <f t="shared" si="11"/>
        <v/>
      </c>
      <c r="AA71" s="275" t="str">
        <f t="shared" si="12"/>
        <v/>
      </c>
      <c r="AB71" s="274">
        <f t="shared" si="13"/>
        <v>0</v>
      </c>
      <c r="AC71" s="274">
        <f t="shared" si="14"/>
        <v>0</v>
      </c>
      <c r="AD71" s="275" t="str">
        <f t="shared" si="5"/>
        <v/>
      </c>
      <c r="AE71" s="559"/>
      <c r="AF71" s="86">
        <f t="shared" si="15"/>
        <v>0</v>
      </c>
    </row>
    <row r="72" spans="1:32" s="86" customFormat="1" ht="21" customHeight="1" x14ac:dyDescent="0.4">
      <c r="A72" s="272" t="str">
        <f>IF(OR('ordem de passagem'!$H68="pct",'ordem de passagem'!$H68="mini",'ordem de passagem'!$H68="pctt",'ordem de passagem'!$H68="pctn",'ordem de passagem'!$H68="pctm"),'ordem de passagem'!C68,"")</f>
        <v/>
      </c>
      <c r="B72" s="318" t="str">
        <f>IF(OR('ordem de passagem'!$H68="pct",'ordem de passagem'!$H68="mini",'ordem de passagem'!$H68="pctt",'ordem de passagem'!$H68="pctn",'ordem de passagem'!$H68="pctm"),'ordem de passagem'!D68,"Não faz este aparelho")</f>
        <v>Não faz este aparelho</v>
      </c>
      <c r="C72" s="318" t="str">
        <f>IF(OR('ordem de passagem'!$H68="pct",'ordem de passagem'!$H68="mini",'ordem de passagem'!$H68="pctt",'ordem de passagem'!$H68="pctn",'ordem de passagem'!$H68="pctm"),'ordem de passagem'!E68,"")</f>
        <v/>
      </c>
      <c r="D72" s="272" t="str">
        <f>IF(OR('ordem de passagem'!$H68="pct",'ordem de passagem'!$H68="mini",'ordem de passagem'!$H68="pctt",'ordem de passagem'!$H68="pctn",'ordem de passagem'!$H68="pctm"),'ordem de passagem'!F68,"")</f>
        <v/>
      </c>
      <c r="E72" s="272" t="str">
        <f>IF(OR('ordem de passagem'!$H68="pct",'ordem de passagem'!$H68="mini",'ordem de passagem'!$H68="pctt",'ordem de passagem'!$H68="pctn",'ordem de passagem'!$H68="pctm"),'ordem de passagem'!H68,"")</f>
        <v/>
      </c>
      <c r="F72" s="272" t="str">
        <f>IF(OR('ordem de passagem'!$H68="pct",'ordem de passagem'!$H68="mini",'ordem de passagem'!$H68="pctt",'ordem de passagem'!$H68="pctn",'ordem de passagem'!$H68="pctm"),'ordem de passagem'!G68,"")</f>
        <v/>
      </c>
      <c r="G72" s="272" t="str">
        <f>IF(OR('ordem de passagem'!$H68="pct",'ordem de passagem'!$H68="mini",'ordem de passagem'!$H68="pctt",'ordem de passagem'!$H68="pctn",'ordem de passagem'!$H68="pctm"),'ordem de passagem'!I68,"")</f>
        <v/>
      </c>
      <c r="H72" s="752"/>
      <c r="I72" s="753"/>
      <c r="J72" s="754"/>
      <c r="K72" s="755"/>
      <c r="L72" s="752"/>
      <c r="M72" s="753"/>
      <c r="N72" s="756"/>
      <c r="O72" s="757"/>
      <c r="P72" s="758"/>
      <c r="Q72" s="759"/>
      <c r="R72" s="359"/>
      <c r="S72" s="297"/>
      <c r="T72" s="358"/>
      <c r="U72" s="273"/>
      <c r="V72" s="274">
        <f t="shared" si="7"/>
        <v>0</v>
      </c>
      <c r="W72" s="274" t="str">
        <f t="shared" si="8"/>
        <v/>
      </c>
      <c r="X72" s="274">
        <f t="shared" si="9"/>
        <v>0</v>
      </c>
      <c r="Y72" s="274" t="str">
        <f t="shared" si="10"/>
        <v/>
      </c>
      <c r="Z72" s="275" t="str">
        <f t="shared" si="11"/>
        <v/>
      </c>
      <c r="AA72" s="275" t="str">
        <f t="shared" si="12"/>
        <v/>
      </c>
      <c r="AB72" s="274">
        <f t="shared" si="13"/>
        <v>0</v>
      </c>
      <c r="AC72" s="274">
        <f t="shared" si="14"/>
        <v>0</v>
      </c>
      <c r="AD72" s="275" t="str">
        <f t="shared" si="5"/>
        <v/>
      </c>
      <c r="AE72" s="559"/>
      <c r="AF72" s="86">
        <f t="shared" si="15"/>
        <v>0</v>
      </c>
    </row>
    <row r="73" spans="1:32" s="86" customFormat="1" ht="21" customHeight="1" x14ac:dyDescent="0.4">
      <c r="A73" s="272" t="str">
        <f>IF(OR('ordem de passagem'!$H69="pct",'ordem de passagem'!$H69="mini",'ordem de passagem'!$H69="pctt",'ordem de passagem'!$H69="pctn",'ordem de passagem'!$H69="pctm"),'ordem de passagem'!C69,"")</f>
        <v/>
      </c>
      <c r="B73" s="318" t="str">
        <f>IF(OR('ordem de passagem'!$H69="pct",'ordem de passagem'!$H69="mini",'ordem de passagem'!$H69="pctt",'ordem de passagem'!$H69="pctn",'ordem de passagem'!$H69="pctm"),'ordem de passagem'!D69,"Não faz este aparelho")</f>
        <v>Não faz este aparelho</v>
      </c>
      <c r="C73" s="318" t="str">
        <f>IF(OR('ordem de passagem'!$H69="pct",'ordem de passagem'!$H69="mini",'ordem de passagem'!$H69="pctt",'ordem de passagem'!$H69="pctn",'ordem de passagem'!$H69="pctm"),'ordem de passagem'!E69,"")</f>
        <v/>
      </c>
      <c r="D73" s="272" t="str">
        <f>IF(OR('ordem de passagem'!$H69="pct",'ordem de passagem'!$H69="mini",'ordem de passagem'!$H69="pctt",'ordem de passagem'!$H69="pctn",'ordem de passagem'!$H69="pctm"),'ordem de passagem'!F69,"")</f>
        <v/>
      </c>
      <c r="E73" s="272" t="str">
        <f>IF(OR('ordem de passagem'!$H69="pct",'ordem de passagem'!$H69="mini",'ordem de passagem'!$H69="pctt",'ordem de passagem'!$H69="pctn",'ordem de passagem'!$H69="pctm"),'ordem de passagem'!H69,"")</f>
        <v/>
      </c>
      <c r="F73" s="272" t="str">
        <f>IF(OR('ordem de passagem'!$H69="pct",'ordem de passagem'!$H69="mini",'ordem de passagem'!$H69="pctt",'ordem de passagem'!$H69="pctn",'ordem de passagem'!$H69="pctm"),'ordem de passagem'!G69,"")</f>
        <v/>
      </c>
      <c r="G73" s="272" t="str">
        <f>IF(OR('ordem de passagem'!$H69="pct",'ordem de passagem'!$H69="mini",'ordem de passagem'!$H69="pctt",'ordem de passagem'!$H69="pctn",'ordem de passagem'!$H69="pctm"),'ordem de passagem'!I69,"")</f>
        <v/>
      </c>
      <c r="H73" s="752"/>
      <c r="I73" s="753"/>
      <c r="J73" s="754"/>
      <c r="K73" s="755"/>
      <c r="L73" s="752"/>
      <c r="M73" s="753"/>
      <c r="N73" s="756"/>
      <c r="O73" s="757"/>
      <c r="P73" s="758"/>
      <c r="Q73" s="759"/>
      <c r="R73" s="359"/>
      <c r="S73" s="297"/>
      <c r="T73" s="358"/>
      <c r="U73" s="273"/>
      <c r="V73" s="274">
        <f t="shared" si="7"/>
        <v>0</v>
      </c>
      <c r="W73" s="274" t="str">
        <f t="shared" si="8"/>
        <v/>
      </c>
      <c r="X73" s="274">
        <f t="shared" si="9"/>
        <v>0</v>
      </c>
      <c r="Y73" s="274" t="str">
        <f t="shared" si="10"/>
        <v/>
      </c>
      <c r="Z73" s="275" t="str">
        <f t="shared" si="11"/>
        <v/>
      </c>
      <c r="AA73" s="275" t="str">
        <f t="shared" si="12"/>
        <v/>
      </c>
      <c r="AB73" s="274">
        <f t="shared" si="13"/>
        <v>0</v>
      </c>
      <c r="AC73" s="274">
        <f t="shared" si="14"/>
        <v>0</v>
      </c>
      <c r="AD73" s="275" t="str">
        <f t="shared" si="5"/>
        <v/>
      </c>
      <c r="AE73" s="559"/>
      <c r="AF73" s="86">
        <f t="shared" si="15"/>
        <v>0</v>
      </c>
    </row>
    <row r="74" spans="1:32" s="86" customFormat="1" ht="21" customHeight="1" x14ac:dyDescent="0.4">
      <c r="A74" s="272" t="str">
        <f>IF(OR('ordem de passagem'!$H70="pct",'ordem de passagem'!$H70="mini",'ordem de passagem'!$H70="pctt",'ordem de passagem'!$H70="pctn",'ordem de passagem'!$H70="pctm"),'ordem de passagem'!C70,"")</f>
        <v/>
      </c>
      <c r="B74" s="318" t="str">
        <f>IF(OR('ordem de passagem'!$H70="pct",'ordem de passagem'!$H70="mini",'ordem de passagem'!$H70="pctt",'ordem de passagem'!$H70="pctn",'ordem de passagem'!$H70="pctm"),'ordem de passagem'!D70,"Não faz este aparelho")</f>
        <v>Não faz este aparelho</v>
      </c>
      <c r="C74" s="318" t="str">
        <f>IF(OR('ordem de passagem'!$H70="pct",'ordem de passagem'!$H70="mini",'ordem de passagem'!$H70="pctt",'ordem de passagem'!$H70="pctn",'ordem de passagem'!$H70="pctm"),'ordem de passagem'!E70,"")</f>
        <v/>
      </c>
      <c r="D74" s="272" t="str">
        <f>IF(OR('ordem de passagem'!$H70="pct",'ordem de passagem'!$H70="mini",'ordem de passagem'!$H70="pctt",'ordem de passagem'!$H70="pctn",'ordem de passagem'!$H70="pctm"),'ordem de passagem'!F70,"")</f>
        <v/>
      </c>
      <c r="E74" s="272" t="str">
        <f>IF(OR('ordem de passagem'!$H70="pct",'ordem de passagem'!$H70="mini",'ordem de passagem'!$H70="pctt",'ordem de passagem'!$H70="pctn",'ordem de passagem'!$H70="pctm"),'ordem de passagem'!H70,"")</f>
        <v/>
      </c>
      <c r="F74" s="272" t="str">
        <f>IF(OR('ordem de passagem'!$H70="pct",'ordem de passagem'!$H70="mini",'ordem de passagem'!$H70="pctt",'ordem de passagem'!$H70="pctn",'ordem de passagem'!$H70="pctm"),'ordem de passagem'!G70,"")</f>
        <v/>
      </c>
      <c r="G74" s="272" t="str">
        <f>IF(OR('ordem de passagem'!$H70="pct",'ordem de passagem'!$H70="mini",'ordem de passagem'!$H70="pctt",'ordem de passagem'!$H70="pctn",'ordem de passagem'!$H70="pctm"),'ordem de passagem'!I70,"")</f>
        <v/>
      </c>
      <c r="H74" s="752"/>
      <c r="I74" s="753"/>
      <c r="J74" s="754"/>
      <c r="K74" s="755"/>
      <c r="L74" s="752"/>
      <c r="M74" s="753"/>
      <c r="N74" s="756"/>
      <c r="O74" s="757"/>
      <c r="P74" s="758"/>
      <c r="Q74" s="759"/>
      <c r="R74" s="359"/>
      <c r="S74" s="297"/>
      <c r="T74" s="358"/>
      <c r="U74" s="273"/>
      <c r="V74" s="274">
        <f t="shared" si="7"/>
        <v>0</v>
      </c>
      <c r="W74" s="274" t="str">
        <f t="shared" si="8"/>
        <v/>
      </c>
      <c r="X74" s="274">
        <f t="shared" si="9"/>
        <v>0</v>
      </c>
      <c r="Y74" s="274" t="str">
        <f t="shared" si="10"/>
        <v/>
      </c>
      <c r="Z74" s="275" t="str">
        <f t="shared" si="11"/>
        <v/>
      </c>
      <c r="AA74" s="275" t="str">
        <f t="shared" si="12"/>
        <v/>
      </c>
      <c r="AB74" s="274">
        <f t="shared" si="13"/>
        <v>0</v>
      </c>
      <c r="AC74" s="274">
        <f t="shared" si="14"/>
        <v>0</v>
      </c>
      <c r="AD74" s="275" t="str">
        <f t="shared" si="5"/>
        <v/>
      </c>
      <c r="AE74" s="559"/>
      <c r="AF74" s="86">
        <f t="shared" si="15"/>
        <v>0</v>
      </c>
    </row>
    <row r="75" spans="1:32" s="86" customFormat="1" ht="21" customHeight="1" x14ac:dyDescent="0.4">
      <c r="A75" s="272" t="str">
        <f>IF(OR('ordem de passagem'!$H71="pct",'ordem de passagem'!$H71="mini",'ordem de passagem'!$H71="pctt",'ordem de passagem'!$H71="pctn",'ordem de passagem'!$H71="pctm"),'ordem de passagem'!C71,"")</f>
        <v/>
      </c>
      <c r="B75" s="318" t="str">
        <f>IF(OR('ordem de passagem'!$H71="pct",'ordem de passagem'!$H71="mini",'ordem de passagem'!$H71="pctt",'ordem de passagem'!$H71="pctn",'ordem de passagem'!$H71="pctm"),'ordem de passagem'!D71,"Não faz este aparelho")</f>
        <v>Não faz este aparelho</v>
      </c>
      <c r="C75" s="318" t="str">
        <f>IF(OR('ordem de passagem'!$H71="pct",'ordem de passagem'!$H71="mini",'ordem de passagem'!$H71="pctt",'ordem de passagem'!$H71="pctn",'ordem de passagem'!$H71="pctm"),'ordem de passagem'!E71,"")</f>
        <v/>
      </c>
      <c r="D75" s="272" t="str">
        <f>IF(OR('ordem de passagem'!$H71="pct",'ordem de passagem'!$H71="mini",'ordem de passagem'!$H71="pctt",'ordem de passagem'!$H71="pctn",'ordem de passagem'!$H71="pctm"),'ordem de passagem'!F71,"")</f>
        <v/>
      </c>
      <c r="E75" s="272" t="str">
        <f>IF(OR('ordem de passagem'!$H71="pct",'ordem de passagem'!$H71="mini",'ordem de passagem'!$H71="pctt",'ordem de passagem'!$H71="pctn",'ordem de passagem'!$H71="pctm"),'ordem de passagem'!H71,"")</f>
        <v/>
      </c>
      <c r="F75" s="272" t="str">
        <f>IF(OR('ordem de passagem'!$H71="pct",'ordem de passagem'!$H71="mini",'ordem de passagem'!$H71="pctt",'ordem de passagem'!$H71="pctn",'ordem de passagem'!$H71="pctm"),'ordem de passagem'!G71,"")</f>
        <v/>
      </c>
      <c r="G75" s="272" t="str">
        <f>IF(OR('ordem de passagem'!$H71="pct",'ordem de passagem'!$H71="mini",'ordem de passagem'!$H71="pctt",'ordem de passagem'!$H71="pctn",'ordem de passagem'!$H71="pctm"),'ordem de passagem'!I71,"")</f>
        <v/>
      </c>
      <c r="H75" s="752"/>
      <c r="I75" s="753"/>
      <c r="J75" s="754"/>
      <c r="K75" s="755"/>
      <c r="L75" s="752"/>
      <c r="M75" s="753"/>
      <c r="N75" s="756"/>
      <c r="O75" s="757"/>
      <c r="P75" s="758"/>
      <c r="Q75" s="759"/>
      <c r="R75" s="359"/>
      <c r="S75" s="297"/>
      <c r="T75" s="358"/>
      <c r="U75" s="273"/>
      <c r="V75" s="274">
        <f t="shared" si="7"/>
        <v>0</v>
      </c>
      <c r="W75" s="274" t="str">
        <f t="shared" si="8"/>
        <v/>
      </c>
      <c r="X75" s="274">
        <f t="shared" si="9"/>
        <v>0</v>
      </c>
      <c r="Y75" s="274" t="str">
        <f t="shared" si="10"/>
        <v/>
      </c>
      <c r="Z75" s="275" t="str">
        <f t="shared" si="11"/>
        <v/>
      </c>
      <c r="AA75" s="275" t="str">
        <f t="shared" si="12"/>
        <v/>
      </c>
      <c r="AB75" s="274">
        <f t="shared" si="13"/>
        <v>0</v>
      </c>
      <c r="AC75" s="274">
        <f t="shared" si="14"/>
        <v>0</v>
      </c>
      <c r="AD75" s="275" t="str">
        <f t="shared" si="5"/>
        <v/>
      </c>
      <c r="AE75" s="559"/>
      <c r="AF75" s="86">
        <f t="shared" si="15"/>
        <v>0</v>
      </c>
    </row>
    <row r="76" spans="1:32" s="86" customFormat="1" ht="21" customHeight="1" x14ac:dyDescent="0.4">
      <c r="A76" s="272" t="str">
        <f>IF(OR('ordem de passagem'!$H72="pct",'ordem de passagem'!$H72="mini",'ordem de passagem'!$H72="pctt",'ordem de passagem'!$H72="pctn",'ordem de passagem'!$H72="pctm"),'ordem de passagem'!C72,"")</f>
        <v/>
      </c>
      <c r="B76" s="318" t="str">
        <f>IF(OR('ordem de passagem'!$H72="pct",'ordem de passagem'!$H72="mini",'ordem de passagem'!$H72="pctt",'ordem de passagem'!$H72="pctn",'ordem de passagem'!$H72="pctm"),'ordem de passagem'!D72,"Não faz este aparelho")</f>
        <v>Não faz este aparelho</v>
      </c>
      <c r="C76" s="318" t="str">
        <f>IF(OR('ordem de passagem'!$H72="pct",'ordem de passagem'!$H72="mini",'ordem de passagem'!$H72="pctt",'ordem de passagem'!$H72="pctn",'ordem de passagem'!$H72="pctm"),'ordem de passagem'!E72,"")</f>
        <v/>
      </c>
      <c r="D76" s="272" t="str">
        <f>IF(OR('ordem de passagem'!$H72="pct",'ordem de passagem'!$H72="mini",'ordem de passagem'!$H72="pctt",'ordem de passagem'!$H72="pctn",'ordem de passagem'!$H72="pctm"),'ordem de passagem'!F72,"")</f>
        <v/>
      </c>
      <c r="E76" s="272" t="str">
        <f>IF(OR('ordem de passagem'!$H72="pct",'ordem de passagem'!$H72="mini",'ordem de passagem'!$H72="pctt",'ordem de passagem'!$H72="pctn",'ordem de passagem'!$H72="pctm"),'ordem de passagem'!H72,"")</f>
        <v/>
      </c>
      <c r="F76" s="272" t="str">
        <f>IF(OR('ordem de passagem'!$H72="pct",'ordem de passagem'!$H72="mini",'ordem de passagem'!$H72="pctt",'ordem de passagem'!$H72="pctn",'ordem de passagem'!$H72="pctm"),'ordem de passagem'!G72,"")</f>
        <v/>
      </c>
      <c r="G76" s="272" t="str">
        <f>IF(OR('ordem de passagem'!$H72="pct",'ordem de passagem'!$H72="mini",'ordem de passagem'!$H72="pctt",'ordem de passagem'!$H72="pctn",'ordem de passagem'!$H72="pctm"),'ordem de passagem'!I72,"")</f>
        <v/>
      </c>
      <c r="H76" s="752"/>
      <c r="I76" s="753"/>
      <c r="J76" s="754"/>
      <c r="K76" s="755"/>
      <c r="L76" s="752"/>
      <c r="M76" s="753"/>
      <c r="N76" s="756"/>
      <c r="O76" s="757"/>
      <c r="P76" s="758"/>
      <c r="Q76" s="759"/>
      <c r="R76" s="359"/>
      <c r="S76" s="297"/>
      <c r="T76" s="358"/>
      <c r="U76" s="273"/>
      <c r="V76" s="274">
        <f t="shared" si="7"/>
        <v>0</v>
      </c>
      <c r="W76" s="274" t="str">
        <f t="shared" si="8"/>
        <v/>
      </c>
      <c r="X76" s="274">
        <f t="shared" si="9"/>
        <v>0</v>
      </c>
      <c r="Y76" s="274" t="str">
        <f t="shared" si="10"/>
        <v/>
      </c>
      <c r="Z76" s="275" t="str">
        <f t="shared" si="11"/>
        <v/>
      </c>
      <c r="AA76" s="275" t="str">
        <f t="shared" si="12"/>
        <v/>
      </c>
      <c r="AB76" s="274">
        <f t="shared" si="13"/>
        <v>0</v>
      </c>
      <c r="AC76" s="274">
        <f t="shared" si="14"/>
        <v>0</v>
      </c>
      <c r="AD76" s="275" t="str">
        <f t="shared" si="5"/>
        <v/>
      </c>
      <c r="AE76" s="559"/>
      <c r="AF76" s="86">
        <f t="shared" si="15"/>
        <v>0</v>
      </c>
    </row>
    <row r="77" spans="1:32" s="86" customFormat="1" ht="21" customHeight="1" x14ac:dyDescent="0.4">
      <c r="A77" s="272" t="str">
        <f>IF(OR('ordem de passagem'!$H73="pct",'ordem de passagem'!$H73="mini",'ordem de passagem'!$H73="pctt",'ordem de passagem'!$H73="pctn",'ordem de passagem'!$H73="pctm"),'ordem de passagem'!C73,"")</f>
        <v/>
      </c>
      <c r="B77" s="318" t="str">
        <f>IF(OR('ordem de passagem'!$H73="pct",'ordem de passagem'!$H73="mini",'ordem de passagem'!$H73="pctt",'ordem de passagem'!$H73="pctn",'ordem de passagem'!$H73="pctm"),'ordem de passagem'!D73,"Não faz este aparelho")</f>
        <v>Não faz este aparelho</v>
      </c>
      <c r="C77" s="318" t="str">
        <f>IF(OR('ordem de passagem'!$H73="pct",'ordem de passagem'!$H73="mini",'ordem de passagem'!$H73="pctt",'ordem de passagem'!$H73="pctn",'ordem de passagem'!$H73="pctm"),'ordem de passagem'!E73,"")</f>
        <v/>
      </c>
      <c r="D77" s="272" t="str">
        <f>IF(OR('ordem de passagem'!$H73="pct",'ordem de passagem'!$H73="mini",'ordem de passagem'!$H73="pctt",'ordem de passagem'!$H73="pctn",'ordem de passagem'!$H73="pctm"),'ordem de passagem'!F73,"")</f>
        <v/>
      </c>
      <c r="E77" s="272" t="str">
        <f>IF(OR('ordem de passagem'!$H73="pct",'ordem de passagem'!$H73="mini",'ordem de passagem'!$H73="pctt",'ordem de passagem'!$H73="pctn",'ordem de passagem'!$H73="pctm"),'ordem de passagem'!H73,"")</f>
        <v/>
      </c>
      <c r="F77" s="272" t="str">
        <f>IF(OR('ordem de passagem'!$H73="pct",'ordem de passagem'!$H73="mini",'ordem de passagem'!$H73="pctt",'ordem de passagem'!$H73="pctn",'ordem de passagem'!$H73="pctm"),'ordem de passagem'!G73,"")</f>
        <v/>
      </c>
      <c r="G77" s="272" t="str">
        <f>IF(OR('ordem de passagem'!$H73="pct",'ordem de passagem'!$H73="mini",'ordem de passagem'!$H73="pctt",'ordem de passagem'!$H73="pctn",'ordem de passagem'!$H73="pctm"),'ordem de passagem'!I73,"")</f>
        <v/>
      </c>
      <c r="H77" s="752"/>
      <c r="I77" s="753"/>
      <c r="J77" s="754"/>
      <c r="K77" s="755"/>
      <c r="L77" s="752"/>
      <c r="M77" s="753"/>
      <c r="N77" s="756"/>
      <c r="O77" s="757"/>
      <c r="P77" s="758"/>
      <c r="Q77" s="759"/>
      <c r="R77" s="359"/>
      <c r="S77" s="297"/>
      <c r="T77" s="358"/>
      <c r="U77" s="273"/>
      <c r="V77" s="274">
        <f t="shared" si="7"/>
        <v>0</v>
      </c>
      <c r="W77" s="274" t="str">
        <f t="shared" si="8"/>
        <v/>
      </c>
      <c r="X77" s="274">
        <f t="shared" si="9"/>
        <v>0</v>
      </c>
      <c r="Y77" s="274" t="str">
        <f t="shared" si="10"/>
        <v/>
      </c>
      <c r="Z77" s="275" t="str">
        <f t="shared" si="11"/>
        <v/>
      </c>
      <c r="AA77" s="275" t="str">
        <f t="shared" si="12"/>
        <v/>
      </c>
      <c r="AB77" s="274">
        <f t="shared" si="13"/>
        <v>0</v>
      </c>
      <c r="AC77" s="274">
        <f t="shared" si="14"/>
        <v>0</v>
      </c>
      <c r="AD77" s="275" t="str">
        <f t="shared" si="5"/>
        <v/>
      </c>
      <c r="AE77" s="559"/>
      <c r="AF77" s="86">
        <f t="shared" si="15"/>
        <v>0</v>
      </c>
    </row>
    <row r="78" spans="1:32" s="86" customFormat="1" ht="21" customHeight="1" x14ac:dyDescent="0.4">
      <c r="A78" s="272" t="str">
        <f>IF(OR('ordem de passagem'!$H74="pct",'ordem de passagem'!$H74="mini",'ordem de passagem'!$H74="pctt",'ordem de passagem'!$H74="pctn",'ordem de passagem'!$H74="pctm"),'ordem de passagem'!C74,"")</f>
        <v/>
      </c>
      <c r="B78" s="318" t="str">
        <f>IF(OR('ordem de passagem'!$H74="pct",'ordem de passagem'!$H74="mini",'ordem de passagem'!$H74="pctt",'ordem de passagem'!$H74="pctn",'ordem de passagem'!$H74="pctm"),'ordem de passagem'!D74,"Não faz este aparelho")</f>
        <v>Não faz este aparelho</v>
      </c>
      <c r="C78" s="318" t="str">
        <f>IF(OR('ordem de passagem'!$H74="pct",'ordem de passagem'!$H74="mini",'ordem de passagem'!$H74="pctt",'ordem de passagem'!$H74="pctn",'ordem de passagem'!$H74="pctm"),'ordem de passagem'!E74,"")</f>
        <v/>
      </c>
      <c r="D78" s="272" t="str">
        <f>IF(OR('ordem de passagem'!$H74="pct",'ordem de passagem'!$H74="mini",'ordem de passagem'!$H74="pctt",'ordem de passagem'!$H74="pctn",'ordem de passagem'!$H74="pctm"),'ordem de passagem'!F74,"")</f>
        <v/>
      </c>
      <c r="E78" s="272" t="str">
        <f>IF(OR('ordem de passagem'!$H74="pct",'ordem de passagem'!$H74="mini",'ordem de passagem'!$H74="pctt",'ordem de passagem'!$H74="pctn",'ordem de passagem'!$H74="pctm"),'ordem de passagem'!H74,"")</f>
        <v/>
      </c>
      <c r="F78" s="272" t="str">
        <f>IF(OR('ordem de passagem'!$H74="pct",'ordem de passagem'!$H74="mini",'ordem de passagem'!$H74="pctt",'ordem de passagem'!$H74="pctn",'ordem de passagem'!$H74="pctm"),'ordem de passagem'!G74,"")</f>
        <v/>
      </c>
      <c r="G78" s="272" t="str">
        <f>IF(OR('ordem de passagem'!$H74="pct",'ordem de passagem'!$H74="mini",'ordem de passagem'!$H74="pctt",'ordem de passagem'!$H74="pctn",'ordem de passagem'!$H74="pctm"),'ordem de passagem'!I74,"")</f>
        <v/>
      </c>
      <c r="H78" s="752"/>
      <c r="I78" s="753"/>
      <c r="J78" s="754"/>
      <c r="K78" s="755"/>
      <c r="L78" s="752"/>
      <c r="M78" s="753"/>
      <c r="N78" s="756"/>
      <c r="O78" s="757"/>
      <c r="P78" s="758"/>
      <c r="Q78" s="759"/>
      <c r="R78" s="359"/>
      <c r="S78" s="297"/>
      <c r="T78" s="358"/>
      <c r="U78" s="273"/>
      <c r="V78" s="274">
        <f t="shared" si="7"/>
        <v>0</v>
      </c>
      <c r="W78" s="274" t="str">
        <f t="shared" si="8"/>
        <v/>
      </c>
      <c r="X78" s="274">
        <f t="shared" si="9"/>
        <v>0</v>
      </c>
      <c r="Y78" s="274" t="str">
        <f t="shared" si="10"/>
        <v/>
      </c>
      <c r="Z78" s="275" t="str">
        <f t="shared" si="11"/>
        <v/>
      </c>
      <c r="AA78" s="275" t="str">
        <f t="shared" si="12"/>
        <v/>
      </c>
      <c r="AB78" s="274">
        <f t="shared" si="13"/>
        <v>0</v>
      </c>
      <c r="AC78" s="274">
        <f t="shared" si="14"/>
        <v>0</v>
      </c>
      <c r="AD78" s="275" t="str">
        <f t="shared" ref="AD78:AD134" si="16">IF(OR(A78="",A78="falta"),"",AC78)</f>
        <v/>
      </c>
      <c r="AE78" s="559"/>
      <c r="AF78" s="86">
        <f t="shared" si="15"/>
        <v>0</v>
      </c>
    </row>
    <row r="79" spans="1:32" s="86" customFormat="1" ht="21" customHeight="1" x14ac:dyDescent="0.4">
      <c r="A79" s="272" t="str">
        <f>IF(OR('ordem de passagem'!$H75="pct",'ordem de passagem'!$H75="mini",'ordem de passagem'!$H75="pctt",'ordem de passagem'!$H75="pctn",'ordem de passagem'!$H75="pctm"),'ordem de passagem'!C75,"")</f>
        <v/>
      </c>
      <c r="B79" s="318" t="str">
        <f>IF(OR('ordem de passagem'!$H75="pct",'ordem de passagem'!$H75="mini",'ordem de passagem'!$H75="pctt",'ordem de passagem'!$H75="pctn",'ordem de passagem'!$H75="pctm"),'ordem de passagem'!D75,"Não faz este aparelho")</f>
        <v>Não faz este aparelho</v>
      </c>
      <c r="C79" s="318" t="str">
        <f>IF(OR('ordem de passagem'!$H75="pct",'ordem de passagem'!$H75="mini",'ordem de passagem'!$H75="pctt",'ordem de passagem'!$H75="pctn",'ordem de passagem'!$H75="pctm"),'ordem de passagem'!E75,"")</f>
        <v/>
      </c>
      <c r="D79" s="272" t="str">
        <f>IF(OR('ordem de passagem'!$H75="pct",'ordem de passagem'!$H75="mini",'ordem de passagem'!$H75="pctt",'ordem de passagem'!$H75="pctn",'ordem de passagem'!$H75="pctm"),'ordem de passagem'!F75,"")</f>
        <v/>
      </c>
      <c r="E79" s="272" t="str">
        <f>IF(OR('ordem de passagem'!$H75="pct",'ordem de passagem'!$H75="mini",'ordem de passagem'!$H75="pctt",'ordem de passagem'!$H75="pctn",'ordem de passagem'!$H75="pctm"),'ordem de passagem'!H75,"")</f>
        <v/>
      </c>
      <c r="F79" s="272" t="str">
        <f>IF(OR('ordem de passagem'!$H75="pct",'ordem de passagem'!$H75="mini",'ordem de passagem'!$H75="pctt",'ordem de passagem'!$H75="pctn",'ordem de passagem'!$H75="pctm"),'ordem de passagem'!G75,"")</f>
        <v/>
      </c>
      <c r="G79" s="272" t="str">
        <f>IF(OR('ordem de passagem'!$H75="pct",'ordem de passagem'!$H75="mini",'ordem de passagem'!$H75="pctt",'ordem de passagem'!$H75="pctn",'ordem de passagem'!$H75="pctm"),'ordem de passagem'!I75,"")</f>
        <v/>
      </c>
      <c r="H79" s="752"/>
      <c r="I79" s="753"/>
      <c r="J79" s="754"/>
      <c r="K79" s="755"/>
      <c r="L79" s="752"/>
      <c r="M79" s="753"/>
      <c r="N79" s="756"/>
      <c r="O79" s="757"/>
      <c r="P79" s="758"/>
      <c r="Q79" s="759"/>
      <c r="R79" s="359"/>
      <c r="S79" s="297"/>
      <c r="T79" s="358"/>
      <c r="U79" s="273"/>
      <c r="V79" s="274">
        <f t="shared" si="7"/>
        <v>0</v>
      </c>
      <c r="W79" s="274" t="str">
        <f t="shared" si="8"/>
        <v/>
      </c>
      <c r="X79" s="274">
        <f t="shared" si="9"/>
        <v>0</v>
      </c>
      <c r="Y79" s="274" t="str">
        <f t="shared" si="10"/>
        <v/>
      </c>
      <c r="Z79" s="275" t="str">
        <f t="shared" si="11"/>
        <v/>
      </c>
      <c r="AA79" s="275" t="str">
        <f t="shared" si="12"/>
        <v/>
      </c>
      <c r="AB79" s="274">
        <f t="shared" si="13"/>
        <v>0</v>
      </c>
      <c r="AC79" s="274">
        <f t="shared" si="14"/>
        <v>0</v>
      </c>
      <c r="AD79" s="275" t="str">
        <f t="shared" si="16"/>
        <v/>
      </c>
      <c r="AE79" s="559"/>
      <c r="AF79" s="86">
        <f t="shared" si="15"/>
        <v>0</v>
      </c>
    </row>
    <row r="80" spans="1:32" s="86" customFormat="1" ht="21" customHeight="1" x14ac:dyDescent="0.4">
      <c r="A80" s="272" t="str">
        <f>IF(OR('ordem de passagem'!$H76="pct",'ordem de passagem'!$H76="mini",'ordem de passagem'!$H76="pctt",'ordem de passagem'!$H76="pctn",'ordem de passagem'!$H76="pctm"),'ordem de passagem'!C76,"")</f>
        <v/>
      </c>
      <c r="B80" s="318" t="str">
        <f>IF(OR('ordem de passagem'!$H76="pct",'ordem de passagem'!$H76="mini",'ordem de passagem'!$H76="pctt",'ordem de passagem'!$H76="pctn",'ordem de passagem'!$H76="pctm"),'ordem de passagem'!D76,"Não faz este aparelho")</f>
        <v>Não faz este aparelho</v>
      </c>
      <c r="C80" s="318" t="str">
        <f>IF(OR('ordem de passagem'!$H76="pct",'ordem de passagem'!$H76="mini",'ordem de passagem'!$H76="pctt",'ordem de passagem'!$H76="pctn",'ordem de passagem'!$H76="pctm"),'ordem de passagem'!E76,"")</f>
        <v/>
      </c>
      <c r="D80" s="272" t="str">
        <f>IF(OR('ordem de passagem'!$H76="pct",'ordem de passagem'!$H76="mini",'ordem de passagem'!$H76="pctt",'ordem de passagem'!$H76="pctn",'ordem de passagem'!$H76="pctm"),'ordem de passagem'!F76,"")</f>
        <v/>
      </c>
      <c r="E80" s="272" t="str">
        <f>IF(OR('ordem de passagem'!$H76="pct",'ordem de passagem'!$H76="mini",'ordem de passagem'!$H76="pctt",'ordem de passagem'!$H76="pctn",'ordem de passagem'!$H76="pctm"),'ordem de passagem'!H76,"")</f>
        <v/>
      </c>
      <c r="F80" s="272" t="str">
        <f>IF(OR('ordem de passagem'!$H76="pct",'ordem de passagem'!$H76="mini",'ordem de passagem'!$H76="pctt",'ordem de passagem'!$H76="pctn",'ordem de passagem'!$H76="pctm"),'ordem de passagem'!G76,"")</f>
        <v/>
      </c>
      <c r="G80" s="272" t="str">
        <f>IF(OR('ordem de passagem'!$H76="pct",'ordem de passagem'!$H76="mini",'ordem de passagem'!$H76="pctt",'ordem de passagem'!$H76="pctn",'ordem de passagem'!$H76="pctm"),'ordem de passagem'!I76,"")</f>
        <v/>
      </c>
      <c r="H80" s="752"/>
      <c r="I80" s="753"/>
      <c r="J80" s="754"/>
      <c r="K80" s="755"/>
      <c r="L80" s="752"/>
      <c r="M80" s="753"/>
      <c r="N80" s="756"/>
      <c r="O80" s="757"/>
      <c r="P80" s="758"/>
      <c r="Q80" s="759"/>
      <c r="R80" s="359"/>
      <c r="S80" s="297"/>
      <c r="T80" s="358"/>
      <c r="U80" s="273"/>
      <c r="V80" s="274">
        <f t="shared" ref="V80:V135" si="17">IFERROR((IF($U$11=3,((H80+J80+L80))-S80,IF($U$11=5,((H80+J80+L80+N80+P80)-MAX(H80:I80,J80,L80,N80,P80)-MIN(H80:I80,J80,L80,N80,P80))))/3)-S80,"")</f>
        <v>0</v>
      </c>
      <c r="W80" s="274" t="str">
        <f t="shared" ref="W80:W135" si="18">IF(T80="","",T80)</f>
        <v/>
      </c>
      <c r="X80" s="274">
        <f t="shared" ref="X80:X135" si="19">IF($U$11=4,"",V80)</f>
        <v>0</v>
      </c>
      <c r="Y80" s="274" t="str">
        <f t="shared" ref="Y80:Y135" si="20">IF(T80="","",T80)</f>
        <v/>
      </c>
      <c r="Z80" s="275" t="str">
        <f t="shared" ref="Z80:Z135" si="21">IF(H80="","",X80)</f>
        <v/>
      </c>
      <c r="AA80" s="275" t="str">
        <f t="shared" ref="AA80:AA135" si="22">IF(H80="","",Y80)</f>
        <v/>
      </c>
      <c r="AB80" s="274">
        <f t="shared" ref="AB80:AB135" si="23">IFERROR((IF($U$11=3,((H80+J80+L80)/3)+T80,IF($U$11=5,((H80+J80+L80+N80+P80)-MAX(H80,J80,L80,N80,P80)-MIN(H80,J80,L80,N80,P80))/3)+T80))-S80,"")</f>
        <v>0</v>
      </c>
      <c r="AC80" s="274">
        <f t="shared" ref="AC80:AC135" si="24">IF($U$11=4,"",AB80)</f>
        <v>0</v>
      </c>
      <c r="AD80" s="275" t="str">
        <f t="shared" si="16"/>
        <v/>
      </c>
      <c r="AE80" s="559"/>
      <c r="AF80" s="86">
        <f t="shared" si="15"/>
        <v>0</v>
      </c>
    </row>
    <row r="81" spans="1:32" s="86" customFormat="1" ht="21" customHeight="1" x14ac:dyDescent="0.4">
      <c r="A81" s="272" t="str">
        <f>IF(OR('ordem de passagem'!$H77="pct",'ordem de passagem'!$H77="mini",'ordem de passagem'!$H77="pctt",'ordem de passagem'!$H77="pctn",'ordem de passagem'!$H77="pctm"),'ordem de passagem'!C77,"")</f>
        <v/>
      </c>
      <c r="B81" s="318" t="str">
        <f>IF(OR('ordem de passagem'!$H77="pct",'ordem de passagem'!$H77="mini",'ordem de passagem'!$H77="pctt",'ordem de passagem'!$H77="pctn",'ordem de passagem'!$H77="pctm"),'ordem de passagem'!D77,"Não faz este aparelho")</f>
        <v>Não faz este aparelho</v>
      </c>
      <c r="C81" s="318" t="str">
        <f>IF(OR('ordem de passagem'!$H77="pct",'ordem de passagem'!$H77="mini",'ordem de passagem'!$H77="pctt",'ordem de passagem'!$H77="pctn",'ordem de passagem'!$H77="pctm"),'ordem de passagem'!E77,"")</f>
        <v/>
      </c>
      <c r="D81" s="272" t="str">
        <f>IF(OR('ordem de passagem'!$H77="pct",'ordem de passagem'!$H77="mini",'ordem de passagem'!$H77="pctt",'ordem de passagem'!$H77="pctn",'ordem de passagem'!$H77="pctm"),'ordem de passagem'!F77,"")</f>
        <v/>
      </c>
      <c r="E81" s="272" t="str">
        <f>IF(OR('ordem de passagem'!$H77="pct",'ordem de passagem'!$H77="mini",'ordem de passagem'!$H77="pctt",'ordem de passagem'!$H77="pctn",'ordem de passagem'!$H77="pctm"),'ordem de passagem'!H77,"")</f>
        <v/>
      </c>
      <c r="F81" s="272" t="str">
        <f>IF(OR('ordem de passagem'!$H77="pct",'ordem de passagem'!$H77="mini",'ordem de passagem'!$H77="pctt",'ordem de passagem'!$H77="pctn",'ordem de passagem'!$H77="pctm"),'ordem de passagem'!G77,"")</f>
        <v/>
      </c>
      <c r="G81" s="272" t="str">
        <f>IF(OR('ordem de passagem'!$H77="pct",'ordem de passagem'!$H77="mini",'ordem de passagem'!$H77="pctt",'ordem de passagem'!$H77="pctn",'ordem de passagem'!$H77="pctm"),'ordem de passagem'!I77,"")</f>
        <v/>
      </c>
      <c r="H81" s="752"/>
      <c r="I81" s="753"/>
      <c r="J81" s="754"/>
      <c r="K81" s="755"/>
      <c r="L81" s="752"/>
      <c r="M81" s="753"/>
      <c r="N81" s="756"/>
      <c r="O81" s="757"/>
      <c r="P81" s="758"/>
      <c r="Q81" s="759"/>
      <c r="R81" s="359"/>
      <c r="S81" s="297"/>
      <c r="T81" s="358"/>
      <c r="U81" s="273"/>
      <c r="V81" s="274">
        <f t="shared" si="17"/>
        <v>0</v>
      </c>
      <c r="W81" s="274" t="str">
        <f t="shared" si="18"/>
        <v/>
      </c>
      <c r="X81" s="274">
        <f t="shared" si="19"/>
        <v>0</v>
      </c>
      <c r="Y81" s="274" t="str">
        <f t="shared" si="20"/>
        <v/>
      </c>
      <c r="Z81" s="275" t="str">
        <f t="shared" si="21"/>
        <v/>
      </c>
      <c r="AA81" s="275" t="str">
        <f t="shared" si="22"/>
        <v/>
      </c>
      <c r="AB81" s="274">
        <f t="shared" si="23"/>
        <v>0</v>
      </c>
      <c r="AC81" s="274">
        <f t="shared" si="24"/>
        <v>0</v>
      </c>
      <c r="AD81" s="275" t="str">
        <f t="shared" si="16"/>
        <v/>
      </c>
      <c r="AE81" s="559"/>
      <c r="AF81" s="86">
        <f t="shared" si="15"/>
        <v>0</v>
      </c>
    </row>
    <row r="82" spans="1:32" s="86" customFormat="1" ht="21" customHeight="1" x14ac:dyDescent="0.4">
      <c r="A82" s="272" t="str">
        <f>IF(OR('ordem de passagem'!$H78="pct",'ordem de passagem'!$H78="mini",'ordem de passagem'!$H78="pctt",'ordem de passagem'!$H78="pctn",'ordem de passagem'!$H78="pctm"),'ordem de passagem'!C78,"")</f>
        <v/>
      </c>
      <c r="B82" s="318" t="str">
        <f>IF(OR('ordem de passagem'!$H78="pct",'ordem de passagem'!$H78="mini",'ordem de passagem'!$H78="pctt",'ordem de passagem'!$H78="pctn",'ordem de passagem'!$H78="pctm"),'ordem de passagem'!D78,"Não faz este aparelho")</f>
        <v>Não faz este aparelho</v>
      </c>
      <c r="C82" s="318" t="str">
        <f>IF(OR('ordem de passagem'!$H78="pct",'ordem de passagem'!$H78="mini",'ordem de passagem'!$H78="pctt",'ordem de passagem'!$H78="pctn",'ordem de passagem'!$H78="pctm"),'ordem de passagem'!E78,"")</f>
        <v/>
      </c>
      <c r="D82" s="272" t="str">
        <f>IF(OR('ordem de passagem'!$H78="pct",'ordem de passagem'!$H78="mini",'ordem de passagem'!$H78="pctt",'ordem de passagem'!$H78="pctn",'ordem de passagem'!$H78="pctm"),'ordem de passagem'!F78,"")</f>
        <v/>
      </c>
      <c r="E82" s="272" t="str">
        <f>IF(OR('ordem de passagem'!$H78="pct",'ordem de passagem'!$H78="mini",'ordem de passagem'!$H78="pctt",'ordem de passagem'!$H78="pctn",'ordem de passagem'!$H78="pctm"),'ordem de passagem'!H78,"")</f>
        <v/>
      </c>
      <c r="F82" s="272" t="str">
        <f>IF(OR('ordem de passagem'!$H78="pct",'ordem de passagem'!$H78="mini",'ordem de passagem'!$H78="pctt",'ordem de passagem'!$H78="pctn",'ordem de passagem'!$H78="pctm"),'ordem de passagem'!G78,"")</f>
        <v/>
      </c>
      <c r="G82" s="272" t="str">
        <f>IF(OR('ordem de passagem'!$H78="pct",'ordem de passagem'!$H78="mini",'ordem de passagem'!$H78="pctt",'ordem de passagem'!$H78="pctn",'ordem de passagem'!$H78="pctm"),'ordem de passagem'!I78,"")</f>
        <v/>
      </c>
      <c r="H82" s="752"/>
      <c r="I82" s="753"/>
      <c r="J82" s="754"/>
      <c r="K82" s="755"/>
      <c r="L82" s="752"/>
      <c r="M82" s="753"/>
      <c r="N82" s="756"/>
      <c r="O82" s="757"/>
      <c r="P82" s="758"/>
      <c r="Q82" s="759"/>
      <c r="R82" s="359"/>
      <c r="S82" s="297"/>
      <c r="T82" s="358"/>
      <c r="U82" s="273"/>
      <c r="V82" s="274">
        <f t="shared" si="17"/>
        <v>0</v>
      </c>
      <c r="W82" s="274" t="str">
        <f t="shared" si="18"/>
        <v/>
      </c>
      <c r="X82" s="274">
        <f t="shared" si="19"/>
        <v>0</v>
      </c>
      <c r="Y82" s="274" t="str">
        <f t="shared" si="20"/>
        <v/>
      </c>
      <c r="Z82" s="275" t="str">
        <f t="shared" si="21"/>
        <v/>
      </c>
      <c r="AA82" s="275" t="str">
        <f t="shared" si="22"/>
        <v/>
      </c>
      <c r="AB82" s="274">
        <f t="shared" si="23"/>
        <v>0</v>
      </c>
      <c r="AC82" s="274">
        <f t="shared" si="24"/>
        <v>0</v>
      </c>
      <c r="AD82" s="275" t="str">
        <f t="shared" si="16"/>
        <v/>
      </c>
      <c r="AE82" s="559"/>
      <c r="AF82" s="86">
        <f t="shared" si="15"/>
        <v>0</v>
      </c>
    </row>
    <row r="83" spans="1:32" s="86" customFormat="1" ht="21" customHeight="1" x14ac:dyDescent="0.4">
      <c r="A83" s="272" t="str">
        <f>IF(OR('ordem de passagem'!$H79="pct",'ordem de passagem'!$H79="mini",'ordem de passagem'!$H79="pctt",'ordem de passagem'!$H79="pctn",'ordem de passagem'!$H79="pctm"),'ordem de passagem'!C79,"")</f>
        <v/>
      </c>
      <c r="B83" s="318" t="str">
        <f>IF(OR('ordem de passagem'!$H79="pct",'ordem de passagem'!$H79="mini",'ordem de passagem'!$H79="pctt",'ordem de passagem'!$H79="pctn",'ordem de passagem'!$H79="pctm"),'ordem de passagem'!D79,"Não faz este aparelho")</f>
        <v>Não faz este aparelho</v>
      </c>
      <c r="C83" s="318" t="str">
        <f>IF(OR('ordem de passagem'!$H79="pct",'ordem de passagem'!$H79="mini",'ordem de passagem'!$H79="pctt",'ordem de passagem'!$H79="pctn",'ordem de passagem'!$H79="pctm"),'ordem de passagem'!E79,"")</f>
        <v/>
      </c>
      <c r="D83" s="272" t="str">
        <f>IF(OR('ordem de passagem'!$H79="pct",'ordem de passagem'!$H79="mini",'ordem de passagem'!$H79="pctt",'ordem de passagem'!$H79="pctn",'ordem de passagem'!$H79="pctm"),'ordem de passagem'!F79,"")</f>
        <v/>
      </c>
      <c r="E83" s="272" t="str">
        <f>IF(OR('ordem de passagem'!$H79="pct",'ordem de passagem'!$H79="mini",'ordem de passagem'!$H79="pctt",'ordem de passagem'!$H79="pctn",'ordem de passagem'!$H79="pctm"),'ordem de passagem'!H79,"")</f>
        <v/>
      </c>
      <c r="F83" s="272" t="str">
        <f>IF(OR('ordem de passagem'!$H79="pct",'ordem de passagem'!$H79="mini",'ordem de passagem'!$H79="pctt",'ordem de passagem'!$H79="pctn",'ordem de passagem'!$H79="pctm"),'ordem de passagem'!G79,"")</f>
        <v/>
      </c>
      <c r="G83" s="272" t="str">
        <f>IF(OR('ordem de passagem'!$H79="pct",'ordem de passagem'!$H79="mini",'ordem de passagem'!$H79="pctt",'ordem de passagem'!$H79="pctn",'ordem de passagem'!$H79="pctm"),'ordem de passagem'!I79,"")</f>
        <v/>
      </c>
      <c r="H83" s="752"/>
      <c r="I83" s="753"/>
      <c r="J83" s="754"/>
      <c r="K83" s="755"/>
      <c r="L83" s="752"/>
      <c r="M83" s="753"/>
      <c r="N83" s="756"/>
      <c r="O83" s="757"/>
      <c r="P83" s="758"/>
      <c r="Q83" s="759"/>
      <c r="R83" s="359"/>
      <c r="S83" s="297"/>
      <c r="T83" s="358"/>
      <c r="U83" s="273"/>
      <c r="V83" s="274">
        <f t="shared" si="17"/>
        <v>0</v>
      </c>
      <c r="W83" s="274" t="str">
        <f t="shared" si="18"/>
        <v/>
      </c>
      <c r="X83" s="274">
        <f t="shared" si="19"/>
        <v>0</v>
      </c>
      <c r="Y83" s="274" t="str">
        <f t="shared" si="20"/>
        <v/>
      </c>
      <c r="Z83" s="275" t="str">
        <f t="shared" si="21"/>
        <v/>
      </c>
      <c r="AA83" s="275" t="str">
        <f t="shared" si="22"/>
        <v/>
      </c>
      <c r="AB83" s="274">
        <f t="shared" si="23"/>
        <v>0</v>
      </c>
      <c r="AC83" s="274">
        <f t="shared" si="24"/>
        <v>0</v>
      </c>
      <c r="AD83" s="275" t="str">
        <f t="shared" si="16"/>
        <v/>
      </c>
      <c r="AE83" s="559"/>
      <c r="AF83" s="86">
        <f t="shared" si="15"/>
        <v>0</v>
      </c>
    </row>
    <row r="84" spans="1:32" s="86" customFormat="1" ht="21" customHeight="1" x14ac:dyDescent="0.4">
      <c r="A84" s="272" t="str">
        <f>IF(OR('ordem de passagem'!$H80="pct",'ordem de passagem'!$H80="mini",'ordem de passagem'!$H80="pctt",'ordem de passagem'!$H80="pctn",'ordem de passagem'!$H80="pctm"),'ordem de passagem'!C80,"")</f>
        <v/>
      </c>
      <c r="B84" s="318" t="str">
        <f>IF(OR('ordem de passagem'!$H80="pct",'ordem de passagem'!$H80="mini",'ordem de passagem'!$H80="pctt",'ordem de passagem'!$H80="pctn",'ordem de passagem'!$H80="pctm"),'ordem de passagem'!D80,"Não faz este aparelho")</f>
        <v>Não faz este aparelho</v>
      </c>
      <c r="C84" s="318" t="str">
        <f>IF(OR('ordem de passagem'!$H80="pct",'ordem de passagem'!$H80="mini",'ordem de passagem'!$H80="pctt",'ordem de passagem'!$H80="pctn",'ordem de passagem'!$H80="pctm"),'ordem de passagem'!E80,"")</f>
        <v/>
      </c>
      <c r="D84" s="272" t="str">
        <f>IF(OR('ordem de passagem'!$H80="pct",'ordem de passagem'!$H80="mini",'ordem de passagem'!$H80="pctt",'ordem de passagem'!$H80="pctn",'ordem de passagem'!$H80="pctm"),'ordem de passagem'!F80,"")</f>
        <v/>
      </c>
      <c r="E84" s="272" t="str">
        <f>IF(OR('ordem de passagem'!$H80="pct",'ordem de passagem'!$H80="mini",'ordem de passagem'!$H80="pctt",'ordem de passagem'!$H80="pctn",'ordem de passagem'!$H80="pctm"),'ordem de passagem'!H80,"")</f>
        <v/>
      </c>
      <c r="F84" s="272" t="str">
        <f>IF(OR('ordem de passagem'!$H80="pct",'ordem de passagem'!$H80="mini",'ordem de passagem'!$H80="pctt",'ordem de passagem'!$H80="pctn",'ordem de passagem'!$H80="pctm"),'ordem de passagem'!G80,"")</f>
        <v/>
      </c>
      <c r="G84" s="272" t="str">
        <f>IF(OR('ordem de passagem'!$H80="pct",'ordem de passagem'!$H80="mini",'ordem de passagem'!$H80="pctt",'ordem de passagem'!$H80="pctn",'ordem de passagem'!$H80="pctm"),'ordem de passagem'!I80,"")</f>
        <v/>
      </c>
      <c r="H84" s="752"/>
      <c r="I84" s="753"/>
      <c r="J84" s="754"/>
      <c r="K84" s="755"/>
      <c r="L84" s="752"/>
      <c r="M84" s="753"/>
      <c r="N84" s="756"/>
      <c r="O84" s="757"/>
      <c r="P84" s="758"/>
      <c r="Q84" s="759"/>
      <c r="R84" s="359"/>
      <c r="S84" s="297"/>
      <c r="T84" s="358"/>
      <c r="U84" s="273"/>
      <c r="V84" s="274">
        <f t="shared" si="17"/>
        <v>0</v>
      </c>
      <c r="W84" s="274" t="str">
        <f t="shared" si="18"/>
        <v/>
      </c>
      <c r="X84" s="274">
        <f t="shared" si="19"/>
        <v>0</v>
      </c>
      <c r="Y84" s="274" t="str">
        <f t="shared" si="20"/>
        <v/>
      </c>
      <c r="Z84" s="275" t="str">
        <f t="shared" si="21"/>
        <v/>
      </c>
      <c r="AA84" s="275" t="str">
        <f t="shared" si="22"/>
        <v/>
      </c>
      <c r="AB84" s="274">
        <f t="shared" si="23"/>
        <v>0</v>
      </c>
      <c r="AC84" s="274">
        <f t="shared" si="24"/>
        <v>0</v>
      </c>
      <c r="AD84" s="275" t="str">
        <f t="shared" si="16"/>
        <v/>
      </c>
      <c r="AE84" s="559"/>
      <c r="AF84" s="86">
        <f t="shared" si="15"/>
        <v>0</v>
      </c>
    </row>
    <row r="85" spans="1:32" s="86" customFormat="1" ht="21" customHeight="1" x14ac:dyDescent="0.4">
      <c r="A85" s="272" t="str">
        <f>IF(OR('ordem de passagem'!$H81="pct",'ordem de passagem'!$H81="mini",'ordem de passagem'!$H81="pctt",'ordem de passagem'!$H81="pctn",'ordem de passagem'!$H81="pctm"),'ordem de passagem'!C81,"")</f>
        <v/>
      </c>
      <c r="B85" s="318" t="str">
        <f>IF(OR('ordem de passagem'!$H81="pct",'ordem de passagem'!$H81="mini",'ordem de passagem'!$H81="pctt",'ordem de passagem'!$H81="pctn",'ordem de passagem'!$H81="pctm"),'ordem de passagem'!D81,"Não faz este aparelho")</f>
        <v>Não faz este aparelho</v>
      </c>
      <c r="C85" s="318" t="str">
        <f>IF(OR('ordem de passagem'!$H81="pct",'ordem de passagem'!$H81="mini",'ordem de passagem'!$H81="pctt",'ordem de passagem'!$H81="pctn",'ordem de passagem'!$H81="pctm"),'ordem de passagem'!E81,"")</f>
        <v/>
      </c>
      <c r="D85" s="272" t="str">
        <f>IF(OR('ordem de passagem'!$H81="pct",'ordem de passagem'!$H81="mini",'ordem de passagem'!$H81="pctt",'ordem de passagem'!$H81="pctn",'ordem de passagem'!$H81="pctm"),'ordem de passagem'!F81,"")</f>
        <v/>
      </c>
      <c r="E85" s="272" t="str">
        <f>IF(OR('ordem de passagem'!$H81="pct",'ordem de passagem'!$H81="mini",'ordem de passagem'!$H81="pctt",'ordem de passagem'!$H81="pctn",'ordem de passagem'!$H81="pctm"),'ordem de passagem'!H81,"")</f>
        <v/>
      </c>
      <c r="F85" s="272" t="str">
        <f>IF(OR('ordem de passagem'!$H81="pct",'ordem de passagem'!$H81="mini",'ordem de passagem'!$H81="pctt",'ordem de passagem'!$H81="pctn",'ordem de passagem'!$H81="pctm"),'ordem de passagem'!G81,"")</f>
        <v/>
      </c>
      <c r="G85" s="272" t="str">
        <f>IF(OR('ordem de passagem'!$H81="pct",'ordem de passagem'!$H81="mini",'ordem de passagem'!$H81="pctt",'ordem de passagem'!$H81="pctn",'ordem de passagem'!$H81="pctm"),'ordem de passagem'!I81,"")</f>
        <v/>
      </c>
      <c r="H85" s="752"/>
      <c r="I85" s="753"/>
      <c r="J85" s="754"/>
      <c r="K85" s="755"/>
      <c r="L85" s="752"/>
      <c r="M85" s="753"/>
      <c r="N85" s="756"/>
      <c r="O85" s="757"/>
      <c r="P85" s="758"/>
      <c r="Q85" s="759"/>
      <c r="R85" s="359"/>
      <c r="S85" s="297"/>
      <c r="T85" s="358"/>
      <c r="U85" s="273"/>
      <c r="V85" s="274">
        <f t="shared" si="17"/>
        <v>0</v>
      </c>
      <c r="W85" s="274" t="str">
        <f t="shared" si="18"/>
        <v/>
      </c>
      <c r="X85" s="274">
        <f t="shared" si="19"/>
        <v>0</v>
      </c>
      <c r="Y85" s="274" t="str">
        <f t="shared" si="20"/>
        <v/>
      </c>
      <c r="Z85" s="275" t="str">
        <f t="shared" si="21"/>
        <v/>
      </c>
      <c r="AA85" s="275" t="str">
        <f t="shared" si="22"/>
        <v/>
      </c>
      <c r="AB85" s="274">
        <f t="shared" si="23"/>
        <v>0</v>
      </c>
      <c r="AC85" s="274">
        <f t="shared" si="24"/>
        <v>0</v>
      </c>
      <c r="AD85" s="275" t="str">
        <f t="shared" si="16"/>
        <v/>
      </c>
      <c r="AE85" s="559"/>
      <c r="AF85" s="86">
        <f t="shared" si="15"/>
        <v>0</v>
      </c>
    </row>
    <row r="86" spans="1:32" s="86" customFormat="1" ht="21" customHeight="1" x14ac:dyDescent="0.4">
      <c r="A86" s="272" t="str">
        <f>IF(OR('ordem de passagem'!$H82="pct",'ordem de passagem'!$H82="mini",'ordem de passagem'!$H82="pctt",'ordem de passagem'!$H82="pctn",'ordem de passagem'!$H82="pctm"),'ordem de passagem'!C82,"")</f>
        <v/>
      </c>
      <c r="B86" s="318" t="str">
        <f>IF(OR('ordem de passagem'!$H82="pct",'ordem de passagem'!$H82="mini",'ordem de passagem'!$H82="pctt",'ordem de passagem'!$H82="pctn",'ordem de passagem'!$H82="pctm"),'ordem de passagem'!D82,"Não faz este aparelho")</f>
        <v>Não faz este aparelho</v>
      </c>
      <c r="C86" s="318" t="str">
        <f>IF(OR('ordem de passagem'!$H82="pct",'ordem de passagem'!$H82="mini",'ordem de passagem'!$H82="pctt",'ordem de passagem'!$H82="pctn",'ordem de passagem'!$H82="pctm"),'ordem de passagem'!E82,"")</f>
        <v/>
      </c>
      <c r="D86" s="272" t="str">
        <f>IF(OR('ordem de passagem'!$H82="pct",'ordem de passagem'!$H82="mini",'ordem de passagem'!$H82="pctt",'ordem de passagem'!$H82="pctn",'ordem de passagem'!$H82="pctm"),'ordem de passagem'!F82,"")</f>
        <v/>
      </c>
      <c r="E86" s="272" t="str">
        <f>IF(OR('ordem de passagem'!$H82="pct",'ordem de passagem'!$H82="mini",'ordem de passagem'!$H82="pctt",'ordem de passagem'!$H82="pctn",'ordem de passagem'!$H82="pctm"),'ordem de passagem'!H82,"")</f>
        <v/>
      </c>
      <c r="F86" s="272" t="str">
        <f>IF(OR('ordem de passagem'!$H82="pct",'ordem de passagem'!$H82="mini",'ordem de passagem'!$H82="pctt",'ordem de passagem'!$H82="pctn",'ordem de passagem'!$H82="pctm"),'ordem de passagem'!G82,"")</f>
        <v/>
      </c>
      <c r="G86" s="272" t="str">
        <f>IF(OR('ordem de passagem'!$H82="pct",'ordem de passagem'!$H82="mini",'ordem de passagem'!$H82="pctt",'ordem de passagem'!$H82="pctn",'ordem de passagem'!$H82="pctm"),'ordem de passagem'!I82,"")</f>
        <v/>
      </c>
      <c r="H86" s="752"/>
      <c r="I86" s="753"/>
      <c r="J86" s="754"/>
      <c r="K86" s="755"/>
      <c r="L86" s="752"/>
      <c r="M86" s="753"/>
      <c r="N86" s="756"/>
      <c r="O86" s="757"/>
      <c r="P86" s="758"/>
      <c r="Q86" s="759"/>
      <c r="R86" s="359"/>
      <c r="S86" s="297"/>
      <c r="T86" s="358"/>
      <c r="U86" s="273"/>
      <c r="V86" s="274">
        <f t="shared" si="17"/>
        <v>0</v>
      </c>
      <c r="W86" s="274" t="str">
        <f t="shared" si="18"/>
        <v/>
      </c>
      <c r="X86" s="274">
        <f t="shared" si="19"/>
        <v>0</v>
      </c>
      <c r="Y86" s="274" t="str">
        <f t="shared" si="20"/>
        <v/>
      </c>
      <c r="Z86" s="275" t="str">
        <f t="shared" si="21"/>
        <v/>
      </c>
      <c r="AA86" s="275" t="str">
        <f t="shared" si="22"/>
        <v/>
      </c>
      <c r="AB86" s="274">
        <f t="shared" si="23"/>
        <v>0</v>
      </c>
      <c r="AC86" s="274">
        <f t="shared" si="24"/>
        <v>0</v>
      </c>
      <c r="AD86" s="275" t="str">
        <f t="shared" si="16"/>
        <v/>
      </c>
      <c r="AE86" s="559"/>
      <c r="AF86" s="86">
        <f t="shared" si="15"/>
        <v>0</v>
      </c>
    </row>
    <row r="87" spans="1:32" s="86" customFormat="1" ht="21" customHeight="1" x14ac:dyDescent="0.4">
      <c r="A87" s="272" t="str">
        <f>IF(OR('ordem de passagem'!$H83="pct",'ordem de passagem'!$H83="mini",'ordem de passagem'!$H83="pctt",'ordem de passagem'!$H83="pctn",'ordem de passagem'!$H83="pctm"),'ordem de passagem'!C83,"")</f>
        <v/>
      </c>
      <c r="B87" s="318" t="str">
        <f>IF(OR('ordem de passagem'!$H83="pct",'ordem de passagem'!$H83="mini",'ordem de passagem'!$H83="pctt",'ordem de passagem'!$H83="pctn",'ordem de passagem'!$H83="pctm"),'ordem de passagem'!D83,"Não faz este aparelho")</f>
        <v>Não faz este aparelho</v>
      </c>
      <c r="C87" s="318" t="str">
        <f>IF(OR('ordem de passagem'!$H83="pct",'ordem de passagem'!$H83="mini",'ordem de passagem'!$H83="pctt",'ordem de passagem'!$H83="pctn",'ordem de passagem'!$H83="pctm"),'ordem de passagem'!E83,"")</f>
        <v/>
      </c>
      <c r="D87" s="272" t="str">
        <f>IF(OR('ordem de passagem'!$H83="pct",'ordem de passagem'!$H83="mini",'ordem de passagem'!$H83="pctt",'ordem de passagem'!$H83="pctn",'ordem de passagem'!$H83="pctm"),'ordem de passagem'!F83,"")</f>
        <v/>
      </c>
      <c r="E87" s="272" t="str">
        <f>IF(OR('ordem de passagem'!$H83="pct",'ordem de passagem'!$H83="mini",'ordem de passagem'!$H83="pctt",'ordem de passagem'!$H83="pctn",'ordem de passagem'!$H83="pctm"),'ordem de passagem'!H83,"")</f>
        <v/>
      </c>
      <c r="F87" s="272" t="str">
        <f>IF(OR('ordem de passagem'!$H83="pct",'ordem de passagem'!$H83="mini",'ordem de passagem'!$H83="pctt",'ordem de passagem'!$H83="pctn",'ordem de passagem'!$H83="pctm"),'ordem de passagem'!G83,"")</f>
        <v/>
      </c>
      <c r="G87" s="272" t="str">
        <f>IF(OR('ordem de passagem'!$H83="pct",'ordem de passagem'!$H83="mini",'ordem de passagem'!$H83="pctt",'ordem de passagem'!$H83="pctn",'ordem de passagem'!$H83="pctm"),'ordem de passagem'!I83,"")</f>
        <v/>
      </c>
      <c r="H87" s="752"/>
      <c r="I87" s="753"/>
      <c r="J87" s="754"/>
      <c r="K87" s="755"/>
      <c r="L87" s="752"/>
      <c r="M87" s="753"/>
      <c r="N87" s="756"/>
      <c r="O87" s="757"/>
      <c r="P87" s="758"/>
      <c r="Q87" s="759"/>
      <c r="R87" s="359"/>
      <c r="S87" s="297"/>
      <c r="T87" s="358"/>
      <c r="U87" s="273"/>
      <c r="V87" s="274">
        <f t="shared" si="17"/>
        <v>0</v>
      </c>
      <c r="W87" s="274" t="str">
        <f t="shared" si="18"/>
        <v/>
      </c>
      <c r="X87" s="274">
        <f t="shared" si="19"/>
        <v>0</v>
      </c>
      <c r="Y87" s="274" t="str">
        <f t="shared" si="20"/>
        <v/>
      </c>
      <c r="Z87" s="275" t="str">
        <f t="shared" si="21"/>
        <v/>
      </c>
      <c r="AA87" s="275" t="str">
        <f t="shared" si="22"/>
        <v/>
      </c>
      <c r="AB87" s="274">
        <f t="shared" si="23"/>
        <v>0</v>
      </c>
      <c r="AC87" s="274">
        <f t="shared" si="24"/>
        <v>0</v>
      </c>
      <c r="AD87" s="275" t="str">
        <f t="shared" si="16"/>
        <v/>
      </c>
      <c r="AE87" s="559"/>
      <c r="AF87" s="86">
        <f t="shared" si="15"/>
        <v>0</v>
      </c>
    </row>
    <row r="88" spans="1:32" s="86" customFormat="1" ht="21" customHeight="1" x14ac:dyDescent="0.4">
      <c r="A88" s="272" t="str">
        <f>IF(OR('ordem de passagem'!$H84="pct",'ordem de passagem'!$H84="mini",'ordem de passagem'!$H84="pctt",'ordem de passagem'!$H84="pctn",'ordem de passagem'!$H84="pctm"),'ordem de passagem'!C84,"")</f>
        <v/>
      </c>
      <c r="B88" s="318" t="str">
        <f>IF(OR('ordem de passagem'!$H84="pct",'ordem de passagem'!$H84="mini",'ordem de passagem'!$H84="pctt",'ordem de passagem'!$H84="pctn",'ordem de passagem'!$H84="pctm"),'ordem de passagem'!D84,"Não faz este aparelho")</f>
        <v>Não faz este aparelho</v>
      </c>
      <c r="C88" s="318" t="str">
        <f>IF(OR('ordem de passagem'!$H84="pct",'ordem de passagem'!$H84="mini",'ordem de passagem'!$H84="pctt",'ordem de passagem'!$H84="pctn",'ordem de passagem'!$H84="pctm"),'ordem de passagem'!E84,"")</f>
        <v/>
      </c>
      <c r="D88" s="272" t="str">
        <f>IF(OR('ordem de passagem'!$H84="pct",'ordem de passagem'!$H84="mini",'ordem de passagem'!$H84="pctt",'ordem de passagem'!$H84="pctn",'ordem de passagem'!$H84="pctm"),'ordem de passagem'!F84,"")</f>
        <v/>
      </c>
      <c r="E88" s="272" t="str">
        <f>IF(OR('ordem de passagem'!$H84="pct",'ordem de passagem'!$H84="mini",'ordem de passagem'!$H84="pctt",'ordem de passagem'!$H84="pctn",'ordem de passagem'!$H84="pctm"),'ordem de passagem'!H84,"")</f>
        <v/>
      </c>
      <c r="F88" s="272" t="str">
        <f>IF(OR('ordem de passagem'!$H84="pct",'ordem de passagem'!$H84="mini",'ordem de passagem'!$H84="pctt",'ordem de passagem'!$H84="pctn",'ordem de passagem'!$H84="pctm"),'ordem de passagem'!G84,"")</f>
        <v/>
      </c>
      <c r="G88" s="272" t="str">
        <f>IF(OR('ordem de passagem'!$H84="pct",'ordem de passagem'!$H84="mini",'ordem de passagem'!$H84="pctt",'ordem de passagem'!$H84="pctn",'ordem de passagem'!$H84="pctm"),'ordem de passagem'!I84,"")</f>
        <v/>
      </c>
      <c r="H88" s="752"/>
      <c r="I88" s="753"/>
      <c r="J88" s="754"/>
      <c r="K88" s="755"/>
      <c r="L88" s="752"/>
      <c r="M88" s="753"/>
      <c r="N88" s="756"/>
      <c r="O88" s="757"/>
      <c r="P88" s="758"/>
      <c r="Q88" s="759"/>
      <c r="R88" s="359"/>
      <c r="S88" s="297"/>
      <c r="T88" s="358"/>
      <c r="U88" s="273"/>
      <c r="V88" s="274">
        <f t="shared" si="17"/>
        <v>0</v>
      </c>
      <c r="W88" s="274" t="str">
        <f t="shared" si="18"/>
        <v/>
      </c>
      <c r="X88" s="274">
        <f t="shared" si="19"/>
        <v>0</v>
      </c>
      <c r="Y88" s="274" t="str">
        <f t="shared" si="20"/>
        <v/>
      </c>
      <c r="Z88" s="275" t="str">
        <f t="shared" si="21"/>
        <v/>
      </c>
      <c r="AA88" s="275" t="str">
        <f t="shared" si="22"/>
        <v/>
      </c>
      <c r="AB88" s="274">
        <f t="shared" si="23"/>
        <v>0</v>
      </c>
      <c r="AC88" s="274">
        <f t="shared" si="24"/>
        <v>0</v>
      </c>
      <c r="AD88" s="275" t="str">
        <f t="shared" si="16"/>
        <v/>
      </c>
      <c r="AE88" s="559"/>
      <c r="AF88" s="86">
        <f t="shared" si="15"/>
        <v>0</v>
      </c>
    </row>
    <row r="89" spans="1:32" s="86" customFormat="1" ht="21" customHeight="1" x14ac:dyDescent="0.4">
      <c r="A89" s="272" t="str">
        <f>IF(OR('ordem de passagem'!$H85="pct",'ordem de passagem'!$H85="mini",'ordem de passagem'!$H85="pctt",'ordem de passagem'!$H85="pctn",'ordem de passagem'!$H85="pctm"),'ordem de passagem'!C85,"")</f>
        <v/>
      </c>
      <c r="B89" s="318" t="str">
        <f>IF(OR('ordem de passagem'!$H85="pct",'ordem de passagem'!$H85="mini",'ordem de passagem'!$H85="pctt",'ordem de passagem'!$H85="pctn",'ordem de passagem'!$H85="pctm"),'ordem de passagem'!D85,"Não faz este aparelho")</f>
        <v>Não faz este aparelho</v>
      </c>
      <c r="C89" s="318" t="str">
        <f>IF(OR('ordem de passagem'!$H85="pct",'ordem de passagem'!$H85="mini",'ordem de passagem'!$H85="pctt",'ordem de passagem'!$H85="pctn",'ordem de passagem'!$H85="pctm"),'ordem de passagem'!E85,"")</f>
        <v/>
      </c>
      <c r="D89" s="272" t="str">
        <f>IF(OR('ordem de passagem'!$H85="pct",'ordem de passagem'!$H85="mini",'ordem de passagem'!$H85="pctt",'ordem de passagem'!$H85="pctn",'ordem de passagem'!$H85="pctm"),'ordem de passagem'!F85,"")</f>
        <v/>
      </c>
      <c r="E89" s="272" t="str">
        <f>IF(OR('ordem de passagem'!$H85="pct",'ordem de passagem'!$H85="mini",'ordem de passagem'!$H85="pctt",'ordem de passagem'!$H85="pctn",'ordem de passagem'!$H85="pctm"),'ordem de passagem'!H85,"")</f>
        <v/>
      </c>
      <c r="F89" s="272" t="str">
        <f>IF(OR('ordem de passagem'!$H85="pct",'ordem de passagem'!$H85="mini",'ordem de passagem'!$H85="pctt",'ordem de passagem'!$H85="pctn",'ordem de passagem'!$H85="pctm"),'ordem de passagem'!G85,"")</f>
        <v/>
      </c>
      <c r="G89" s="272" t="str">
        <f>IF(OR('ordem de passagem'!$H85="pct",'ordem de passagem'!$H85="mini",'ordem de passagem'!$H85="pctt",'ordem de passagem'!$H85="pctn",'ordem de passagem'!$H85="pctm"),'ordem de passagem'!I85,"")</f>
        <v/>
      </c>
      <c r="H89" s="752"/>
      <c r="I89" s="753"/>
      <c r="J89" s="754"/>
      <c r="K89" s="755"/>
      <c r="L89" s="752"/>
      <c r="M89" s="753"/>
      <c r="N89" s="756"/>
      <c r="O89" s="757"/>
      <c r="P89" s="758"/>
      <c r="Q89" s="759"/>
      <c r="R89" s="359"/>
      <c r="S89" s="297"/>
      <c r="T89" s="358"/>
      <c r="U89" s="273"/>
      <c r="V89" s="274">
        <f t="shared" si="17"/>
        <v>0</v>
      </c>
      <c r="W89" s="274" t="str">
        <f t="shared" si="18"/>
        <v/>
      </c>
      <c r="X89" s="274">
        <f t="shared" si="19"/>
        <v>0</v>
      </c>
      <c r="Y89" s="274" t="str">
        <f t="shared" si="20"/>
        <v/>
      </c>
      <c r="Z89" s="275" t="str">
        <f t="shared" si="21"/>
        <v/>
      </c>
      <c r="AA89" s="275" t="str">
        <f t="shared" si="22"/>
        <v/>
      </c>
      <c r="AB89" s="274">
        <f t="shared" si="23"/>
        <v>0</v>
      </c>
      <c r="AC89" s="274">
        <f t="shared" si="24"/>
        <v>0</v>
      </c>
      <c r="AD89" s="275" t="str">
        <f t="shared" si="16"/>
        <v/>
      </c>
      <c r="AE89" s="559"/>
      <c r="AF89" s="86">
        <f t="shared" si="15"/>
        <v>0</v>
      </c>
    </row>
    <row r="90" spans="1:32" s="86" customFormat="1" ht="21" customHeight="1" x14ac:dyDescent="0.4">
      <c r="A90" s="272" t="str">
        <f>IF(OR('ordem de passagem'!$H86="pct",'ordem de passagem'!$H86="mini",'ordem de passagem'!$H86="pctt",'ordem de passagem'!$H86="pctn",'ordem de passagem'!$H86="pctm"),'ordem de passagem'!C86,"")</f>
        <v/>
      </c>
      <c r="B90" s="318" t="str">
        <f>IF(OR('ordem de passagem'!$H86="pct",'ordem de passagem'!$H86="mini",'ordem de passagem'!$H86="pctt",'ordem de passagem'!$H86="pctn",'ordem de passagem'!$H86="pctm"),'ordem de passagem'!D86,"Não faz este aparelho")</f>
        <v>Não faz este aparelho</v>
      </c>
      <c r="C90" s="318" t="str">
        <f>IF(OR('ordem de passagem'!$H86="pct",'ordem de passagem'!$H86="mini",'ordem de passagem'!$H86="pctt",'ordem de passagem'!$H86="pctn",'ordem de passagem'!$H86="pctm"),'ordem de passagem'!E86,"")</f>
        <v/>
      </c>
      <c r="D90" s="272" t="str">
        <f>IF(OR('ordem de passagem'!$H86="pct",'ordem de passagem'!$H86="mini",'ordem de passagem'!$H86="pctt",'ordem de passagem'!$H86="pctn",'ordem de passagem'!$H86="pctm"),'ordem de passagem'!F86,"")</f>
        <v/>
      </c>
      <c r="E90" s="272" t="str">
        <f>IF(OR('ordem de passagem'!$H86="pct",'ordem de passagem'!$H86="mini",'ordem de passagem'!$H86="pctt",'ordem de passagem'!$H86="pctn",'ordem de passagem'!$H86="pctm"),'ordem de passagem'!H86,"")</f>
        <v/>
      </c>
      <c r="F90" s="272" t="str">
        <f>IF(OR('ordem de passagem'!$H86="pct",'ordem de passagem'!$H86="mini",'ordem de passagem'!$H86="pctt",'ordem de passagem'!$H86="pctn",'ordem de passagem'!$H86="pctm"),'ordem de passagem'!G86,"")</f>
        <v/>
      </c>
      <c r="G90" s="272" t="str">
        <f>IF(OR('ordem de passagem'!$H86="pct",'ordem de passagem'!$H86="mini",'ordem de passagem'!$H86="pctt",'ordem de passagem'!$H86="pctn",'ordem de passagem'!$H86="pctm"),'ordem de passagem'!I86,"")</f>
        <v/>
      </c>
      <c r="H90" s="752"/>
      <c r="I90" s="753"/>
      <c r="J90" s="754"/>
      <c r="K90" s="755"/>
      <c r="L90" s="752"/>
      <c r="M90" s="753"/>
      <c r="N90" s="756"/>
      <c r="O90" s="757"/>
      <c r="P90" s="758"/>
      <c r="Q90" s="759"/>
      <c r="R90" s="359"/>
      <c r="S90" s="297"/>
      <c r="T90" s="358"/>
      <c r="U90" s="273"/>
      <c r="V90" s="274">
        <f t="shared" si="17"/>
        <v>0</v>
      </c>
      <c r="W90" s="274" t="str">
        <f t="shared" si="18"/>
        <v/>
      </c>
      <c r="X90" s="274">
        <f t="shared" si="19"/>
        <v>0</v>
      </c>
      <c r="Y90" s="274" t="str">
        <f t="shared" si="20"/>
        <v/>
      </c>
      <c r="Z90" s="275" t="str">
        <f t="shared" si="21"/>
        <v/>
      </c>
      <c r="AA90" s="275" t="str">
        <f t="shared" si="22"/>
        <v/>
      </c>
      <c r="AB90" s="274">
        <f t="shared" si="23"/>
        <v>0</v>
      </c>
      <c r="AC90" s="274">
        <f t="shared" si="24"/>
        <v>0</v>
      </c>
      <c r="AD90" s="275" t="str">
        <f t="shared" si="16"/>
        <v/>
      </c>
      <c r="AE90" s="559"/>
      <c r="AF90" s="86">
        <f t="shared" si="15"/>
        <v>0</v>
      </c>
    </row>
    <row r="91" spans="1:32" s="86" customFormat="1" ht="21" customHeight="1" x14ac:dyDescent="0.4">
      <c r="A91" s="272" t="str">
        <f>IF(OR('ordem de passagem'!$H87="pct",'ordem de passagem'!$H87="mini",'ordem de passagem'!$H87="pctt",'ordem de passagem'!$H87="pctn",'ordem de passagem'!$H87="pctm"),'ordem de passagem'!C87,"")</f>
        <v/>
      </c>
      <c r="B91" s="318" t="str">
        <f>IF(OR('ordem de passagem'!$H87="pct",'ordem de passagem'!$H87="mini",'ordem de passagem'!$H87="pctt",'ordem de passagem'!$H87="pctn",'ordem de passagem'!$H87="pctm"),'ordem de passagem'!D87,"Não faz este aparelho")</f>
        <v>Não faz este aparelho</v>
      </c>
      <c r="C91" s="318" t="str">
        <f>IF(OR('ordem de passagem'!$H87="pct",'ordem de passagem'!$H87="mini",'ordem de passagem'!$H87="pctt",'ordem de passagem'!$H87="pctn",'ordem de passagem'!$H87="pctm"),'ordem de passagem'!E87,"")</f>
        <v/>
      </c>
      <c r="D91" s="272" t="str">
        <f>IF(OR('ordem de passagem'!$H87="pct",'ordem de passagem'!$H87="mini",'ordem de passagem'!$H87="pctt",'ordem de passagem'!$H87="pctn",'ordem de passagem'!$H87="pctm"),'ordem de passagem'!F87,"")</f>
        <v/>
      </c>
      <c r="E91" s="272" t="str">
        <f>IF(OR('ordem de passagem'!$H87="pct",'ordem de passagem'!$H87="mini",'ordem de passagem'!$H87="pctt",'ordem de passagem'!$H87="pctn",'ordem de passagem'!$H87="pctm"),'ordem de passagem'!H87,"")</f>
        <v/>
      </c>
      <c r="F91" s="272" t="str">
        <f>IF(OR('ordem de passagem'!$H87="pct",'ordem de passagem'!$H87="mini",'ordem de passagem'!$H87="pctt",'ordem de passagem'!$H87="pctn",'ordem de passagem'!$H87="pctm"),'ordem de passagem'!G87,"")</f>
        <v/>
      </c>
      <c r="G91" s="272" t="str">
        <f>IF(OR('ordem de passagem'!$H87="pct",'ordem de passagem'!$H87="mini",'ordem de passagem'!$H87="pctt",'ordem de passagem'!$H87="pctn",'ordem de passagem'!$H87="pctm"),'ordem de passagem'!I87,"")</f>
        <v/>
      </c>
      <c r="H91" s="752"/>
      <c r="I91" s="753"/>
      <c r="J91" s="754"/>
      <c r="K91" s="755"/>
      <c r="L91" s="752"/>
      <c r="M91" s="753"/>
      <c r="N91" s="756"/>
      <c r="O91" s="757"/>
      <c r="P91" s="758"/>
      <c r="Q91" s="759"/>
      <c r="R91" s="359"/>
      <c r="S91" s="297"/>
      <c r="T91" s="358"/>
      <c r="U91" s="273"/>
      <c r="V91" s="274">
        <f t="shared" si="17"/>
        <v>0</v>
      </c>
      <c r="W91" s="274" t="str">
        <f t="shared" si="18"/>
        <v/>
      </c>
      <c r="X91" s="274">
        <f t="shared" si="19"/>
        <v>0</v>
      </c>
      <c r="Y91" s="274" t="str">
        <f t="shared" si="20"/>
        <v/>
      </c>
      <c r="Z91" s="275" t="str">
        <f t="shared" si="21"/>
        <v/>
      </c>
      <c r="AA91" s="275" t="str">
        <f t="shared" si="22"/>
        <v/>
      </c>
      <c r="AB91" s="274">
        <f t="shared" si="23"/>
        <v>0</v>
      </c>
      <c r="AC91" s="274">
        <f t="shared" si="24"/>
        <v>0</v>
      </c>
      <c r="AD91" s="275" t="str">
        <f t="shared" si="16"/>
        <v/>
      </c>
      <c r="AE91" s="559"/>
      <c r="AF91" s="86">
        <f t="shared" si="15"/>
        <v>0</v>
      </c>
    </row>
    <row r="92" spans="1:32" s="86" customFormat="1" ht="21" customHeight="1" x14ac:dyDescent="0.4">
      <c r="A92" s="272" t="str">
        <f>IF(OR('ordem de passagem'!$H88="pct",'ordem de passagem'!$H88="mini",'ordem de passagem'!$H88="pctt",'ordem de passagem'!$H88="pctn",'ordem de passagem'!$H88="pctm"),'ordem de passagem'!C88,"")</f>
        <v/>
      </c>
      <c r="B92" s="318" t="str">
        <f>IF(OR('ordem de passagem'!$H88="pct",'ordem de passagem'!$H88="mini",'ordem de passagem'!$H88="pctt",'ordem de passagem'!$H88="pctn",'ordem de passagem'!$H88="pctm"),'ordem de passagem'!D88,"Não faz este aparelho")</f>
        <v>Não faz este aparelho</v>
      </c>
      <c r="C92" s="318" t="str">
        <f>IF(OR('ordem de passagem'!$H88="pct",'ordem de passagem'!$H88="mini",'ordem de passagem'!$H88="pctt",'ordem de passagem'!$H88="pctn",'ordem de passagem'!$H88="pctm"),'ordem de passagem'!E88,"")</f>
        <v/>
      </c>
      <c r="D92" s="272" t="str">
        <f>IF(OR('ordem de passagem'!$H88="pct",'ordem de passagem'!$H88="mini",'ordem de passagem'!$H88="pctt",'ordem de passagem'!$H88="pctn",'ordem de passagem'!$H88="pctm"),'ordem de passagem'!F88,"")</f>
        <v/>
      </c>
      <c r="E92" s="272" t="str">
        <f>IF(OR('ordem de passagem'!$H88="pct",'ordem de passagem'!$H88="mini",'ordem de passagem'!$H88="pctt",'ordem de passagem'!$H88="pctn",'ordem de passagem'!$H88="pctm"),'ordem de passagem'!H88,"")</f>
        <v/>
      </c>
      <c r="F92" s="272" t="str">
        <f>IF(OR('ordem de passagem'!$H88="pct",'ordem de passagem'!$H88="mini",'ordem de passagem'!$H88="pctt",'ordem de passagem'!$H88="pctn",'ordem de passagem'!$H88="pctm"),'ordem de passagem'!G88,"")</f>
        <v/>
      </c>
      <c r="G92" s="272" t="str">
        <f>IF(OR('ordem de passagem'!$H88="pct",'ordem de passagem'!$H88="mini",'ordem de passagem'!$H88="pctt",'ordem de passagem'!$H88="pctn",'ordem de passagem'!$H88="pctm"),'ordem de passagem'!I88,"")</f>
        <v/>
      </c>
      <c r="H92" s="752"/>
      <c r="I92" s="753"/>
      <c r="J92" s="754"/>
      <c r="K92" s="755"/>
      <c r="L92" s="752"/>
      <c r="M92" s="753"/>
      <c r="N92" s="756"/>
      <c r="O92" s="757"/>
      <c r="P92" s="758"/>
      <c r="Q92" s="759"/>
      <c r="R92" s="359"/>
      <c r="S92" s="297"/>
      <c r="T92" s="358"/>
      <c r="U92" s="273"/>
      <c r="V92" s="274">
        <f t="shared" si="17"/>
        <v>0</v>
      </c>
      <c r="W92" s="274" t="str">
        <f t="shared" si="18"/>
        <v/>
      </c>
      <c r="X92" s="274">
        <f t="shared" si="19"/>
        <v>0</v>
      </c>
      <c r="Y92" s="274" t="str">
        <f t="shared" si="20"/>
        <v/>
      </c>
      <c r="Z92" s="275" t="str">
        <f t="shared" si="21"/>
        <v/>
      </c>
      <c r="AA92" s="275" t="str">
        <f t="shared" si="22"/>
        <v/>
      </c>
      <c r="AB92" s="274">
        <f t="shared" si="23"/>
        <v>0</v>
      </c>
      <c r="AC92" s="274">
        <f t="shared" si="24"/>
        <v>0</v>
      </c>
      <c r="AD92" s="275" t="str">
        <f t="shared" si="16"/>
        <v/>
      </c>
      <c r="AE92" s="559"/>
      <c r="AF92" s="86">
        <f t="shared" si="15"/>
        <v>0</v>
      </c>
    </row>
    <row r="93" spans="1:32" s="86" customFormat="1" ht="21" customHeight="1" x14ac:dyDescent="0.4">
      <c r="A93" s="272" t="str">
        <f>IF(OR('ordem de passagem'!$H89="pct",'ordem de passagem'!$H89="mini",'ordem de passagem'!$H89="pctt",'ordem de passagem'!$H89="pctn",'ordem de passagem'!$H89="pctm"),'ordem de passagem'!C89,"")</f>
        <v/>
      </c>
      <c r="B93" s="318" t="str">
        <f>IF(OR('ordem de passagem'!$H89="pct",'ordem de passagem'!$H89="mini",'ordem de passagem'!$H89="pctt",'ordem de passagem'!$H89="pctn",'ordem de passagem'!$H89="pctm"),'ordem de passagem'!D89,"Não faz este aparelho")</f>
        <v>Não faz este aparelho</v>
      </c>
      <c r="C93" s="318" t="str">
        <f>IF(OR('ordem de passagem'!$H89="pct",'ordem de passagem'!$H89="mini",'ordem de passagem'!$H89="pctt",'ordem de passagem'!$H89="pctn",'ordem de passagem'!$H89="pctm"),'ordem de passagem'!E89,"")</f>
        <v/>
      </c>
      <c r="D93" s="272" t="str">
        <f>IF(OR('ordem de passagem'!$H89="pct",'ordem de passagem'!$H89="mini",'ordem de passagem'!$H89="pctt",'ordem de passagem'!$H89="pctn",'ordem de passagem'!$H89="pctm"),'ordem de passagem'!F89,"")</f>
        <v/>
      </c>
      <c r="E93" s="272" t="str">
        <f>IF(OR('ordem de passagem'!$H89="pct",'ordem de passagem'!$H89="mini",'ordem de passagem'!$H89="pctt",'ordem de passagem'!$H89="pctn",'ordem de passagem'!$H89="pctm"),'ordem de passagem'!H89,"")</f>
        <v/>
      </c>
      <c r="F93" s="272" t="str">
        <f>IF(OR('ordem de passagem'!$H89="pct",'ordem de passagem'!$H89="mini",'ordem de passagem'!$H89="pctt",'ordem de passagem'!$H89="pctn",'ordem de passagem'!$H89="pctm"),'ordem de passagem'!G89,"")</f>
        <v/>
      </c>
      <c r="G93" s="272" t="str">
        <f>IF(OR('ordem de passagem'!$H89="pct",'ordem de passagem'!$H89="mini",'ordem de passagem'!$H89="pctt",'ordem de passagem'!$H89="pctn",'ordem de passagem'!$H89="pctm"),'ordem de passagem'!I89,"")</f>
        <v/>
      </c>
      <c r="H93" s="752"/>
      <c r="I93" s="753"/>
      <c r="J93" s="754"/>
      <c r="K93" s="755"/>
      <c r="L93" s="752"/>
      <c r="M93" s="753"/>
      <c r="N93" s="756"/>
      <c r="O93" s="757"/>
      <c r="P93" s="758"/>
      <c r="Q93" s="759"/>
      <c r="R93" s="359"/>
      <c r="S93" s="297"/>
      <c r="T93" s="358"/>
      <c r="U93" s="273"/>
      <c r="V93" s="274">
        <f t="shared" si="17"/>
        <v>0</v>
      </c>
      <c r="W93" s="274" t="str">
        <f t="shared" si="18"/>
        <v/>
      </c>
      <c r="X93" s="274">
        <f t="shared" si="19"/>
        <v>0</v>
      </c>
      <c r="Y93" s="274" t="str">
        <f t="shared" si="20"/>
        <v/>
      </c>
      <c r="Z93" s="275" t="str">
        <f t="shared" si="21"/>
        <v/>
      </c>
      <c r="AA93" s="275" t="str">
        <f t="shared" si="22"/>
        <v/>
      </c>
      <c r="AB93" s="274">
        <f t="shared" si="23"/>
        <v>0</v>
      </c>
      <c r="AC93" s="274">
        <f t="shared" si="24"/>
        <v>0</v>
      </c>
      <c r="AD93" s="275" t="str">
        <f t="shared" si="16"/>
        <v/>
      </c>
      <c r="AE93" s="559"/>
      <c r="AF93" s="86">
        <f t="shared" si="15"/>
        <v>0</v>
      </c>
    </row>
    <row r="94" spans="1:32" s="86" customFormat="1" ht="21" customHeight="1" x14ac:dyDescent="0.4">
      <c r="A94" s="272" t="str">
        <f>IF(OR('ordem de passagem'!$H90="pct",'ordem de passagem'!$H90="mini",'ordem de passagem'!$H90="pctt",'ordem de passagem'!$H90="pctn",'ordem de passagem'!$H90="pctm"),'ordem de passagem'!C90,"")</f>
        <v/>
      </c>
      <c r="B94" s="318" t="str">
        <f>IF(OR('ordem de passagem'!$H90="pct",'ordem de passagem'!$H90="mini",'ordem de passagem'!$H90="pctt",'ordem de passagem'!$H90="pctn",'ordem de passagem'!$H90="pctm"),'ordem de passagem'!D90,"Não faz este aparelho")</f>
        <v>Não faz este aparelho</v>
      </c>
      <c r="C94" s="318" t="str">
        <f>IF(OR('ordem de passagem'!$H90="pct",'ordem de passagem'!$H90="mini",'ordem de passagem'!$H90="pctt",'ordem de passagem'!$H90="pctn",'ordem de passagem'!$H90="pctm"),'ordem de passagem'!E90,"")</f>
        <v/>
      </c>
      <c r="D94" s="272" t="str">
        <f>IF(OR('ordem de passagem'!$H90="pct",'ordem de passagem'!$H90="mini",'ordem de passagem'!$H90="pctt",'ordem de passagem'!$H90="pctn",'ordem de passagem'!$H90="pctm"),'ordem de passagem'!F90,"")</f>
        <v/>
      </c>
      <c r="E94" s="272" t="str">
        <f>IF(OR('ordem de passagem'!$H90="pct",'ordem de passagem'!$H90="mini",'ordem de passagem'!$H90="pctt",'ordem de passagem'!$H90="pctn",'ordem de passagem'!$H90="pctm"),'ordem de passagem'!H90,"")</f>
        <v/>
      </c>
      <c r="F94" s="272" t="str">
        <f>IF(OR('ordem de passagem'!$H90="pct",'ordem de passagem'!$H90="mini",'ordem de passagem'!$H90="pctt",'ordem de passagem'!$H90="pctn",'ordem de passagem'!$H90="pctm"),'ordem de passagem'!G90,"")</f>
        <v/>
      </c>
      <c r="G94" s="272" t="str">
        <f>IF(OR('ordem de passagem'!$H90="pct",'ordem de passagem'!$H90="mini",'ordem de passagem'!$H90="pctt",'ordem de passagem'!$H90="pctn",'ordem de passagem'!$H90="pctm"),'ordem de passagem'!I90,"")</f>
        <v/>
      </c>
      <c r="H94" s="752"/>
      <c r="I94" s="753"/>
      <c r="J94" s="754"/>
      <c r="K94" s="755"/>
      <c r="L94" s="752"/>
      <c r="M94" s="753"/>
      <c r="N94" s="756"/>
      <c r="O94" s="757"/>
      <c r="P94" s="758"/>
      <c r="Q94" s="759"/>
      <c r="R94" s="359"/>
      <c r="S94" s="297"/>
      <c r="T94" s="358"/>
      <c r="U94" s="273"/>
      <c r="V94" s="274">
        <f t="shared" si="17"/>
        <v>0</v>
      </c>
      <c r="W94" s="274" t="str">
        <f t="shared" si="18"/>
        <v/>
      </c>
      <c r="X94" s="274">
        <f t="shared" si="19"/>
        <v>0</v>
      </c>
      <c r="Y94" s="274" t="str">
        <f t="shared" si="20"/>
        <v/>
      </c>
      <c r="Z94" s="275" t="str">
        <f t="shared" si="21"/>
        <v/>
      </c>
      <c r="AA94" s="275" t="str">
        <f t="shared" si="22"/>
        <v/>
      </c>
      <c r="AB94" s="274">
        <f t="shared" si="23"/>
        <v>0</v>
      </c>
      <c r="AC94" s="274">
        <f t="shared" si="24"/>
        <v>0</v>
      </c>
      <c r="AD94" s="275" t="str">
        <f t="shared" si="16"/>
        <v/>
      </c>
      <c r="AE94" s="559"/>
      <c r="AF94" s="86">
        <f t="shared" si="15"/>
        <v>0</v>
      </c>
    </row>
    <row r="95" spans="1:32" s="86" customFormat="1" ht="21" customHeight="1" x14ac:dyDescent="0.4">
      <c r="A95" s="272" t="str">
        <f>IF(OR('ordem de passagem'!$H91="pct",'ordem de passagem'!$H91="mini",'ordem de passagem'!$H91="pctt",'ordem de passagem'!$H91="pctn",'ordem de passagem'!$H91="pctm"),'ordem de passagem'!C91,"")</f>
        <v/>
      </c>
      <c r="B95" s="318" t="str">
        <f>IF(OR('ordem de passagem'!$H91="pct",'ordem de passagem'!$H91="mini",'ordem de passagem'!$H91="pctt",'ordem de passagem'!$H91="pctn",'ordem de passagem'!$H91="pctm"),'ordem de passagem'!D91,"Não faz este aparelho")</f>
        <v>Não faz este aparelho</v>
      </c>
      <c r="C95" s="318" t="str">
        <f>IF(OR('ordem de passagem'!$H91="pct",'ordem de passagem'!$H91="mini",'ordem de passagem'!$H91="pctt",'ordem de passagem'!$H91="pctn",'ordem de passagem'!$H91="pctm"),'ordem de passagem'!E91,"")</f>
        <v/>
      </c>
      <c r="D95" s="272" t="str">
        <f>IF(OR('ordem de passagem'!$H91="pct",'ordem de passagem'!$H91="mini",'ordem de passagem'!$H91="pctt",'ordem de passagem'!$H91="pctn",'ordem de passagem'!$H91="pctm"),'ordem de passagem'!F91,"")</f>
        <v/>
      </c>
      <c r="E95" s="272" t="str">
        <f>IF(OR('ordem de passagem'!$H91="pct",'ordem de passagem'!$H91="mini",'ordem de passagem'!$H91="pctt",'ordem de passagem'!$H91="pctn",'ordem de passagem'!$H91="pctm"),'ordem de passagem'!H91,"")</f>
        <v/>
      </c>
      <c r="F95" s="272" t="str">
        <f>IF(OR('ordem de passagem'!$H91="pct",'ordem de passagem'!$H91="mini",'ordem de passagem'!$H91="pctt",'ordem de passagem'!$H91="pctn",'ordem de passagem'!$H91="pctm"),'ordem de passagem'!G91,"")</f>
        <v/>
      </c>
      <c r="G95" s="272" t="str">
        <f>IF(OR('ordem de passagem'!$H91="pct",'ordem de passagem'!$H91="mini",'ordem de passagem'!$H91="pctt",'ordem de passagem'!$H91="pctn",'ordem de passagem'!$H91="pctm"),'ordem de passagem'!I91,"")</f>
        <v/>
      </c>
      <c r="H95" s="752"/>
      <c r="I95" s="753"/>
      <c r="J95" s="754"/>
      <c r="K95" s="755"/>
      <c r="L95" s="752"/>
      <c r="M95" s="753"/>
      <c r="N95" s="756"/>
      <c r="O95" s="757"/>
      <c r="P95" s="758"/>
      <c r="Q95" s="759"/>
      <c r="R95" s="359"/>
      <c r="S95" s="297"/>
      <c r="T95" s="358"/>
      <c r="U95" s="273"/>
      <c r="V95" s="274">
        <f t="shared" si="17"/>
        <v>0</v>
      </c>
      <c r="W95" s="274" t="str">
        <f t="shared" si="18"/>
        <v/>
      </c>
      <c r="X95" s="274">
        <f t="shared" si="19"/>
        <v>0</v>
      </c>
      <c r="Y95" s="274" t="str">
        <f t="shared" si="20"/>
        <v/>
      </c>
      <c r="Z95" s="275" t="str">
        <f t="shared" si="21"/>
        <v/>
      </c>
      <c r="AA95" s="275" t="str">
        <f t="shared" si="22"/>
        <v/>
      </c>
      <c r="AB95" s="274">
        <f t="shared" si="23"/>
        <v>0</v>
      </c>
      <c r="AC95" s="274">
        <f t="shared" si="24"/>
        <v>0</v>
      </c>
      <c r="AD95" s="275" t="str">
        <f t="shared" si="16"/>
        <v/>
      </c>
      <c r="AE95" s="559"/>
      <c r="AF95" s="86">
        <f t="shared" si="15"/>
        <v>0</v>
      </c>
    </row>
    <row r="96" spans="1:32" s="86" customFormat="1" ht="21" customHeight="1" x14ac:dyDescent="0.4">
      <c r="A96" s="272" t="str">
        <f>IF(OR('ordem de passagem'!$H92="pct",'ordem de passagem'!$H92="mini",'ordem de passagem'!$H92="pctt",'ordem de passagem'!$H92="pctn",'ordem de passagem'!$H92="pctm"),'ordem de passagem'!C92,"")</f>
        <v/>
      </c>
      <c r="B96" s="318" t="str">
        <f>IF(OR('ordem de passagem'!$H92="pct",'ordem de passagem'!$H92="mini",'ordem de passagem'!$H92="pctt",'ordem de passagem'!$H92="pctn",'ordem de passagem'!$H92="pctm"),'ordem de passagem'!D92,"Não faz este aparelho")</f>
        <v>Não faz este aparelho</v>
      </c>
      <c r="C96" s="318" t="str">
        <f>IF(OR('ordem de passagem'!$H92="pct",'ordem de passagem'!$H92="mini",'ordem de passagem'!$H92="pctt",'ordem de passagem'!$H92="pctn",'ordem de passagem'!$H92="pctm"),'ordem de passagem'!E92,"")</f>
        <v/>
      </c>
      <c r="D96" s="272" t="str">
        <f>IF(OR('ordem de passagem'!$H92="pct",'ordem de passagem'!$H92="mini",'ordem de passagem'!$H92="pctt",'ordem de passagem'!$H92="pctn",'ordem de passagem'!$H92="pctm"),'ordem de passagem'!F92,"")</f>
        <v/>
      </c>
      <c r="E96" s="272" t="str">
        <f>IF(OR('ordem de passagem'!$H92="pct",'ordem de passagem'!$H92="mini",'ordem de passagem'!$H92="pctt",'ordem de passagem'!$H92="pctn",'ordem de passagem'!$H92="pctm"),'ordem de passagem'!H92,"")</f>
        <v/>
      </c>
      <c r="F96" s="272" t="str">
        <f>IF(OR('ordem de passagem'!$H92="pct",'ordem de passagem'!$H92="mini",'ordem de passagem'!$H92="pctt",'ordem de passagem'!$H92="pctn",'ordem de passagem'!$H92="pctm"),'ordem de passagem'!G92,"")</f>
        <v/>
      </c>
      <c r="G96" s="272" t="str">
        <f>IF(OR('ordem de passagem'!$H92="pct",'ordem de passagem'!$H92="mini",'ordem de passagem'!$H92="pctt",'ordem de passagem'!$H92="pctn",'ordem de passagem'!$H92="pctm"),'ordem de passagem'!I92,"")</f>
        <v/>
      </c>
      <c r="H96" s="752"/>
      <c r="I96" s="753"/>
      <c r="J96" s="754"/>
      <c r="K96" s="755"/>
      <c r="L96" s="752"/>
      <c r="M96" s="753"/>
      <c r="N96" s="756"/>
      <c r="O96" s="757"/>
      <c r="P96" s="758"/>
      <c r="Q96" s="759"/>
      <c r="R96" s="359"/>
      <c r="S96" s="297"/>
      <c r="T96" s="358"/>
      <c r="U96" s="273"/>
      <c r="V96" s="274">
        <f t="shared" si="17"/>
        <v>0</v>
      </c>
      <c r="W96" s="274" t="str">
        <f t="shared" si="18"/>
        <v/>
      </c>
      <c r="X96" s="274">
        <f t="shared" si="19"/>
        <v>0</v>
      </c>
      <c r="Y96" s="274" t="str">
        <f t="shared" si="20"/>
        <v/>
      </c>
      <c r="Z96" s="275" t="str">
        <f t="shared" si="21"/>
        <v/>
      </c>
      <c r="AA96" s="275" t="str">
        <f t="shared" si="22"/>
        <v/>
      </c>
      <c r="AB96" s="274">
        <f t="shared" si="23"/>
        <v>0</v>
      </c>
      <c r="AC96" s="274">
        <f t="shared" si="24"/>
        <v>0</v>
      </c>
      <c r="AD96" s="275" t="str">
        <f t="shared" si="16"/>
        <v/>
      </c>
      <c r="AE96" s="559"/>
      <c r="AF96" s="86">
        <f t="shared" si="15"/>
        <v>0</v>
      </c>
    </row>
    <row r="97" spans="1:32" s="86" customFormat="1" ht="21" customHeight="1" x14ac:dyDescent="0.4">
      <c r="A97" s="272" t="str">
        <f>IF(OR('ordem de passagem'!$H93="pct",'ordem de passagem'!$H93="mini",'ordem de passagem'!$H93="pctt",'ordem de passagem'!$H93="pctn",'ordem de passagem'!$H93="pctm"),'ordem de passagem'!C93,"")</f>
        <v/>
      </c>
      <c r="B97" s="318" t="str">
        <f>IF(OR('ordem de passagem'!$H93="pct",'ordem de passagem'!$H93="mini",'ordem de passagem'!$H93="pctt",'ordem de passagem'!$H93="pctn",'ordem de passagem'!$H93="pctm"),'ordem de passagem'!D93,"Não faz este aparelho")</f>
        <v>Não faz este aparelho</v>
      </c>
      <c r="C97" s="318" t="str">
        <f>IF(OR('ordem de passagem'!$H93="pct",'ordem de passagem'!$H93="mini",'ordem de passagem'!$H93="pctt",'ordem de passagem'!$H93="pctn",'ordem de passagem'!$H93="pctm"),'ordem de passagem'!E93,"")</f>
        <v/>
      </c>
      <c r="D97" s="272" t="str">
        <f>IF(OR('ordem de passagem'!$H93="pct",'ordem de passagem'!$H93="mini",'ordem de passagem'!$H93="pctt",'ordem de passagem'!$H93="pctn",'ordem de passagem'!$H93="pctm"),'ordem de passagem'!F93,"")</f>
        <v/>
      </c>
      <c r="E97" s="272" t="str">
        <f>IF(OR('ordem de passagem'!$H93="pct",'ordem de passagem'!$H93="mini",'ordem de passagem'!$H93="pctt",'ordem de passagem'!$H93="pctn",'ordem de passagem'!$H93="pctm"),'ordem de passagem'!H93,"")</f>
        <v/>
      </c>
      <c r="F97" s="272" t="str">
        <f>IF(OR('ordem de passagem'!$H93="pct",'ordem de passagem'!$H93="mini",'ordem de passagem'!$H93="pctt",'ordem de passagem'!$H93="pctn",'ordem de passagem'!$H93="pctm"),'ordem de passagem'!G93,"")</f>
        <v/>
      </c>
      <c r="G97" s="272" t="str">
        <f>IF(OR('ordem de passagem'!$H93="pct",'ordem de passagem'!$H93="mini",'ordem de passagem'!$H93="pctt",'ordem de passagem'!$H93="pctn",'ordem de passagem'!$H93="pctm"),'ordem de passagem'!I93,"")</f>
        <v/>
      </c>
      <c r="H97" s="752"/>
      <c r="I97" s="753"/>
      <c r="J97" s="754"/>
      <c r="K97" s="755"/>
      <c r="L97" s="752"/>
      <c r="M97" s="753"/>
      <c r="N97" s="756"/>
      <c r="O97" s="757"/>
      <c r="P97" s="758"/>
      <c r="Q97" s="759"/>
      <c r="R97" s="359"/>
      <c r="S97" s="297"/>
      <c r="T97" s="358"/>
      <c r="U97" s="273"/>
      <c r="V97" s="274">
        <f t="shared" si="17"/>
        <v>0</v>
      </c>
      <c r="W97" s="274" t="str">
        <f t="shared" si="18"/>
        <v/>
      </c>
      <c r="X97" s="274">
        <f t="shared" si="19"/>
        <v>0</v>
      </c>
      <c r="Y97" s="274" t="str">
        <f t="shared" si="20"/>
        <v/>
      </c>
      <c r="Z97" s="275" t="str">
        <f t="shared" si="21"/>
        <v/>
      </c>
      <c r="AA97" s="275" t="str">
        <f t="shared" si="22"/>
        <v/>
      </c>
      <c r="AB97" s="274">
        <f t="shared" si="23"/>
        <v>0</v>
      </c>
      <c r="AC97" s="274">
        <f t="shared" si="24"/>
        <v>0</v>
      </c>
      <c r="AD97" s="275" t="str">
        <f t="shared" si="16"/>
        <v/>
      </c>
      <c r="AE97" s="559"/>
      <c r="AF97" s="86">
        <f t="shared" si="15"/>
        <v>0</v>
      </c>
    </row>
    <row r="98" spans="1:32" s="86" customFormat="1" ht="21" customHeight="1" x14ac:dyDescent="0.4">
      <c r="A98" s="272" t="str">
        <f>IF(OR('ordem de passagem'!$H94="pct",'ordem de passagem'!$H94="mini",'ordem de passagem'!$H94="pctt",'ordem de passagem'!$H94="pctn",'ordem de passagem'!$H94="pctm"),'ordem de passagem'!C94,"")</f>
        <v/>
      </c>
      <c r="B98" s="318" t="str">
        <f>IF(OR('ordem de passagem'!$H94="pct",'ordem de passagem'!$H94="mini",'ordem de passagem'!$H94="pctt",'ordem de passagem'!$H94="pctn",'ordem de passagem'!$H94="pctm"),'ordem de passagem'!D94,"Não faz este aparelho")</f>
        <v>Não faz este aparelho</v>
      </c>
      <c r="C98" s="318" t="str">
        <f>IF(OR('ordem de passagem'!$H94="pct",'ordem de passagem'!$H94="mini",'ordem de passagem'!$H94="pctt",'ordem de passagem'!$H94="pctn",'ordem de passagem'!$H94="pctm"),'ordem de passagem'!E94,"")</f>
        <v/>
      </c>
      <c r="D98" s="272" t="str">
        <f>IF(OR('ordem de passagem'!$H94="pct",'ordem de passagem'!$H94="mini",'ordem de passagem'!$H94="pctt",'ordem de passagem'!$H94="pctn",'ordem de passagem'!$H94="pctm"),'ordem de passagem'!F94,"")</f>
        <v/>
      </c>
      <c r="E98" s="272" t="str">
        <f>IF(OR('ordem de passagem'!$H94="pct",'ordem de passagem'!$H94="mini",'ordem de passagem'!$H94="pctt",'ordem de passagem'!$H94="pctn",'ordem de passagem'!$H94="pctm"),'ordem de passagem'!H94,"")</f>
        <v/>
      </c>
      <c r="F98" s="272" t="str">
        <f>IF(OR('ordem de passagem'!$H94="pct",'ordem de passagem'!$H94="mini",'ordem de passagem'!$H94="pctt",'ordem de passagem'!$H94="pctn",'ordem de passagem'!$H94="pctm"),'ordem de passagem'!G94,"")</f>
        <v/>
      </c>
      <c r="G98" s="272" t="str">
        <f>IF(OR('ordem de passagem'!$H94="pct",'ordem de passagem'!$H94="mini",'ordem de passagem'!$H94="pctt",'ordem de passagem'!$H94="pctn",'ordem de passagem'!$H94="pctm"),'ordem de passagem'!I94,"")</f>
        <v/>
      </c>
      <c r="H98" s="752"/>
      <c r="I98" s="753"/>
      <c r="J98" s="754"/>
      <c r="K98" s="755"/>
      <c r="L98" s="752"/>
      <c r="M98" s="753"/>
      <c r="N98" s="756"/>
      <c r="O98" s="757"/>
      <c r="P98" s="758"/>
      <c r="Q98" s="759"/>
      <c r="R98" s="359"/>
      <c r="S98" s="297"/>
      <c r="T98" s="358"/>
      <c r="U98" s="273"/>
      <c r="V98" s="274">
        <f t="shared" si="17"/>
        <v>0</v>
      </c>
      <c r="W98" s="274" t="str">
        <f t="shared" si="18"/>
        <v/>
      </c>
      <c r="X98" s="274">
        <f t="shared" si="19"/>
        <v>0</v>
      </c>
      <c r="Y98" s="274" t="str">
        <f t="shared" si="20"/>
        <v/>
      </c>
      <c r="Z98" s="275" t="str">
        <f t="shared" si="21"/>
        <v/>
      </c>
      <c r="AA98" s="275" t="str">
        <f t="shared" si="22"/>
        <v/>
      </c>
      <c r="AB98" s="274">
        <f t="shared" si="23"/>
        <v>0</v>
      </c>
      <c r="AC98" s="274">
        <f t="shared" si="24"/>
        <v>0</v>
      </c>
      <c r="AD98" s="275" t="str">
        <f t="shared" si="16"/>
        <v/>
      </c>
      <c r="AE98" s="559"/>
      <c r="AF98" s="86">
        <f t="shared" si="15"/>
        <v>0</v>
      </c>
    </row>
    <row r="99" spans="1:32" s="86" customFormat="1" ht="21" customHeight="1" x14ac:dyDescent="0.4">
      <c r="A99" s="272" t="str">
        <f>IF(OR('ordem de passagem'!$H95="pct",'ordem de passagem'!$H95="mini",'ordem de passagem'!$H95="pctt",'ordem de passagem'!$H95="pctn",'ordem de passagem'!$H95="pctm"),'ordem de passagem'!C95,"")</f>
        <v/>
      </c>
      <c r="B99" s="318" t="str">
        <f>IF(OR('ordem de passagem'!$H95="pct",'ordem de passagem'!$H95="mini",'ordem de passagem'!$H95="pctt",'ordem de passagem'!$H95="pctn",'ordem de passagem'!$H95="pctm"),'ordem de passagem'!D95,"Não faz este aparelho")</f>
        <v>Não faz este aparelho</v>
      </c>
      <c r="C99" s="318" t="str">
        <f>IF(OR('ordem de passagem'!$H95="pct",'ordem de passagem'!$H95="mini",'ordem de passagem'!$H95="pctt",'ordem de passagem'!$H95="pctn",'ordem de passagem'!$H95="pctm"),'ordem de passagem'!E95,"")</f>
        <v/>
      </c>
      <c r="D99" s="272" t="str">
        <f>IF(OR('ordem de passagem'!$H95="pct",'ordem de passagem'!$H95="mini",'ordem de passagem'!$H95="pctt",'ordem de passagem'!$H95="pctn",'ordem de passagem'!$H95="pctm"),'ordem de passagem'!F95,"")</f>
        <v/>
      </c>
      <c r="E99" s="272" t="str">
        <f>IF(OR('ordem de passagem'!$H95="pct",'ordem de passagem'!$H95="mini",'ordem de passagem'!$H95="pctt",'ordem de passagem'!$H95="pctn",'ordem de passagem'!$H95="pctm"),'ordem de passagem'!H95,"")</f>
        <v/>
      </c>
      <c r="F99" s="272" t="str">
        <f>IF(OR('ordem de passagem'!$H95="pct",'ordem de passagem'!$H95="mini",'ordem de passagem'!$H95="pctt",'ordem de passagem'!$H95="pctn",'ordem de passagem'!$H95="pctm"),'ordem de passagem'!G95,"")</f>
        <v/>
      </c>
      <c r="G99" s="272" t="str">
        <f>IF(OR('ordem de passagem'!$H95="pct",'ordem de passagem'!$H95="mini",'ordem de passagem'!$H95="pctt",'ordem de passagem'!$H95="pctn",'ordem de passagem'!$H95="pctm"),'ordem de passagem'!I95,"")</f>
        <v/>
      </c>
      <c r="H99" s="752"/>
      <c r="I99" s="753"/>
      <c r="J99" s="754"/>
      <c r="K99" s="755"/>
      <c r="L99" s="752"/>
      <c r="M99" s="753"/>
      <c r="N99" s="756"/>
      <c r="O99" s="757"/>
      <c r="P99" s="758"/>
      <c r="Q99" s="759"/>
      <c r="R99" s="359"/>
      <c r="S99" s="297"/>
      <c r="T99" s="358"/>
      <c r="U99" s="273"/>
      <c r="V99" s="274">
        <f t="shared" si="17"/>
        <v>0</v>
      </c>
      <c r="W99" s="274" t="str">
        <f t="shared" si="18"/>
        <v/>
      </c>
      <c r="X99" s="274">
        <f t="shared" si="19"/>
        <v>0</v>
      </c>
      <c r="Y99" s="274" t="str">
        <f t="shared" si="20"/>
        <v/>
      </c>
      <c r="Z99" s="275" t="str">
        <f t="shared" si="21"/>
        <v/>
      </c>
      <c r="AA99" s="275" t="str">
        <f t="shared" si="22"/>
        <v/>
      </c>
      <c r="AB99" s="274">
        <f t="shared" si="23"/>
        <v>0</v>
      </c>
      <c r="AC99" s="274">
        <f t="shared" si="24"/>
        <v>0</v>
      </c>
      <c r="AD99" s="275" t="str">
        <f t="shared" si="16"/>
        <v/>
      </c>
      <c r="AE99" s="559"/>
      <c r="AF99" s="86">
        <f t="shared" ref="AF99:AF135" si="25">IFERROR((IF($U$11=3,((H99+J99+L99))-S99,IF($U$11=5,((H99+J99+L99+N99+P99)-MAX(H99:I99,J99,L99,N99,P99)-MIN(H99:I99,J99,L99,N99,P99)))))-S99,"")</f>
        <v>0</v>
      </c>
    </row>
    <row r="100" spans="1:32" s="86" customFormat="1" ht="21" customHeight="1" x14ac:dyDescent="0.4">
      <c r="A100" s="272" t="str">
        <f>IF(OR('ordem de passagem'!$H96="pct",'ordem de passagem'!$H96="mini",'ordem de passagem'!$H96="pctt",'ordem de passagem'!$H96="pctn",'ordem de passagem'!$H96="pctm"),'ordem de passagem'!C96,"")</f>
        <v/>
      </c>
      <c r="B100" s="318" t="str">
        <f>IF(OR('ordem de passagem'!$H96="pct",'ordem de passagem'!$H96="mini",'ordem de passagem'!$H96="pctt",'ordem de passagem'!$H96="pctn",'ordem de passagem'!$H96="pctm"),'ordem de passagem'!D96,"Não faz este aparelho")</f>
        <v>Não faz este aparelho</v>
      </c>
      <c r="C100" s="318" t="str">
        <f>IF(OR('ordem de passagem'!$H96="pct",'ordem de passagem'!$H96="mini",'ordem de passagem'!$H96="pctt",'ordem de passagem'!$H96="pctn",'ordem de passagem'!$H96="pctm"),'ordem de passagem'!E96,"")</f>
        <v/>
      </c>
      <c r="D100" s="272" t="str">
        <f>IF(OR('ordem de passagem'!$H96="pct",'ordem de passagem'!$H96="mini",'ordem de passagem'!$H96="pctt",'ordem de passagem'!$H96="pctn",'ordem de passagem'!$H96="pctm"),'ordem de passagem'!F96,"")</f>
        <v/>
      </c>
      <c r="E100" s="272" t="str">
        <f>IF(OR('ordem de passagem'!$H96="pct",'ordem de passagem'!$H96="mini",'ordem de passagem'!$H96="pctt",'ordem de passagem'!$H96="pctn",'ordem de passagem'!$H96="pctm"),'ordem de passagem'!H96,"")</f>
        <v/>
      </c>
      <c r="F100" s="272" t="str">
        <f>IF(OR('ordem de passagem'!$H96="pct",'ordem de passagem'!$H96="mini",'ordem de passagem'!$H96="pctt",'ordem de passagem'!$H96="pctn",'ordem de passagem'!$H96="pctm"),'ordem de passagem'!G96,"")</f>
        <v/>
      </c>
      <c r="G100" s="272" t="str">
        <f>IF(OR('ordem de passagem'!$H96="pct",'ordem de passagem'!$H96="mini",'ordem de passagem'!$H96="pctt",'ordem de passagem'!$H96="pctn",'ordem de passagem'!$H96="pctm"),'ordem de passagem'!I96,"")</f>
        <v/>
      </c>
      <c r="H100" s="752"/>
      <c r="I100" s="753"/>
      <c r="J100" s="754"/>
      <c r="K100" s="755"/>
      <c r="L100" s="752"/>
      <c r="M100" s="753"/>
      <c r="N100" s="756"/>
      <c r="O100" s="757"/>
      <c r="P100" s="758"/>
      <c r="Q100" s="759"/>
      <c r="R100" s="359"/>
      <c r="S100" s="297"/>
      <c r="T100" s="358"/>
      <c r="U100" s="273"/>
      <c r="V100" s="274">
        <f t="shared" si="17"/>
        <v>0</v>
      </c>
      <c r="W100" s="274" t="str">
        <f t="shared" si="18"/>
        <v/>
      </c>
      <c r="X100" s="274">
        <f t="shared" si="19"/>
        <v>0</v>
      </c>
      <c r="Y100" s="274" t="str">
        <f t="shared" si="20"/>
        <v/>
      </c>
      <c r="Z100" s="275" t="str">
        <f t="shared" si="21"/>
        <v/>
      </c>
      <c r="AA100" s="275" t="str">
        <f t="shared" si="22"/>
        <v/>
      </c>
      <c r="AB100" s="274">
        <f t="shared" si="23"/>
        <v>0</v>
      </c>
      <c r="AC100" s="274">
        <f t="shared" si="24"/>
        <v>0</v>
      </c>
      <c r="AD100" s="275" t="str">
        <f t="shared" si="16"/>
        <v/>
      </c>
      <c r="AE100" s="559"/>
      <c r="AF100" s="86">
        <f t="shared" si="25"/>
        <v>0</v>
      </c>
    </row>
    <row r="101" spans="1:32" s="86" customFormat="1" ht="21" customHeight="1" x14ac:dyDescent="0.4">
      <c r="A101" s="272" t="str">
        <f>IF(OR('ordem de passagem'!$H97="pct",'ordem de passagem'!$H97="mini",'ordem de passagem'!$H97="pctt",'ordem de passagem'!$H97="pctn",'ordem de passagem'!$H97="pctm"),'ordem de passagem'!C97,"")</f>
        <v/>
      </c>
      <c r="B101" s="318" t="str">
        <f>IF(OR('ordem de passagem'!$H97="pct",'ordem de passagem'!$H97="mini",'ordem de passagem'!$H97="pctt",'ordem de passagem'!$H97="pctn",'ordem de passagem'!$H97="pctm"),'ordem de passagem'!D97,"Não faz este aparelho")</f>
        <v>Não faz este aparelho</v>
      </c>
      <c r="C101" s="318" t="str">
        <f>IF(OR('ordem de passagem'!$H97="pct",'ordem de passagem'!$H97="mini",'ordem de passagem'!$H97="pctt",'ordem de passagem'!$H97="pctn",'ordem de passagem'!$H97="pctm"),'ordem de passagem'!E97,"")</f>
        <v/>
      </c>
      <c r="D101" s="272" t="str">
        <f>IF(OR('ordem de passagem'!$H97="pct",'ordem de passagem'!$H97="mini",'ordem de passagem'!$H97="pctt",'ordem de passagem'!$H97="pctn",'ordem de passagem'!$H97="pctm"),'ordem de passagem'!F97,"")</f>
        <v/>
      </c>
      <c r="E101" s="272" t="str">
        <f>IF(OR('ordem de passagem'!$H97="pct",'ordem de passagem'!$H97="mini",'ordem de passagem'!$H97="pctt",'ordem de passagem'!$H97="pctn",'ordem de passagem'!$H97="pctm"),'ordem de passagem'!H97,"")</f>
        <v/>
      </c>
      <c r="F101" s="272" t="str">
        <f>IF(OR('ordem de passagem'!$H97="pct",'ordem de passagem'!$H97="mini",'ordem de passagem'!$H97="pctt",'ordem de passagem'!$H97="pctn",'ordem de passagem'!$H97="pctm"),'ordem de passagem'!G97,"")</f>
        <v/>
      </c>
      <c r="G101" s="272" t="str">
        <f>IF(OR('ordem de passagem'!$H97="pct",'ordem de passagem'!$H97="mini",'ordem de passagem'!$H97="pctt",'ordem de passagem'!$H97="pctn",'ordem de passagem'!$H97="pctm"),'ordem de passagem'!I97,"")</f>
        <v/>
      </c>
      <c r="H101" s="752"/>
      <c r="I101" s="753"/>
      <c r="J101" s="754"/>
      <c r="K101" s="755"/>
      <c r="L101" s="752"/>
      <c r="M101" s="753"/>
      <c r="N101" s="756"/>
      <c r="O101" s="757"/>
      <c r="P101" s="758"/>
      <c r="Q101" s="759"/>
      <c r="R101" s="359"/>
      <c r="S101" s="297"/>
      <c r="T101" s="358"/>
      <c r="U101" s="273"/>
      <c r="V101" s="274">
        <f t="shared" si="17"/>
        <v>0</v>
      </c>
      <c r="W101" s="274" t="str">
        <f t="shared" si="18"/>
        <v/>
      </c>
      <c r="X101" s="274">
        <f t="shared" si="19"/>
        <v>0</v>
      </c>
      <c r="Y101" s="274" t="str">
        <f t="shared" si="20"/>
        <v/>
      </c>
      <c r="Z101" s="275" t="str">
        <f t="shared" si="21"/>
        <v/>
      </c>
      <c r="AA101" s="275" t="str">
        <f t="shared" si="22"/>
        <v/>
      </c>
      <c r="AB101" s="274">
        <f t="shared" si="23"/>
        <v>0</v>
      </c>
      <c r="AC101" s="274">
        <f t="shared" si="24"/>
        <v>0</v>
      </c>
      <c r="AD101" s="275" t="str">
        <f t="shared" si="16"/>
        <v/>
      </c>
      <c r="AE101" s="559"/>
      <c r="AF101" s="86">
        <f t="shared" si="25"/>
        <v>0</v>
      </c>
    </row>
    <row r="102" spans="1:32" s="86" customFormat="1" ht="21" customHeight="1" x14ac:dyDescent="0.4">
      <c r="A102" s="272" t="str">
        <f>IF(OR('ordem de passagem'!$H98="pct",'ordem de passagem'!$H98="mini",'ordem de passagem'!$H98="pctt",'ordem de passagem'!$H98="pctn",'ordem de passagem'!$H98="pctm"),'ordem de passagem'!C98,"")</f>
        <v/>
      </c>
      <c r="B102" s="318" t="str">
        <f>IF(OR('ordem de passagem'!$H98="pct",'ordem de passagem'!$H98="mini",'ordem de passagem'!$H98="pctt",'ordem de passagem'!$H98="pctn",'ordem de passagem'!$H98="pctm"),'ordem de passagem'!D98,"Não faz este aparelho")</f>
        <v>Não faz este aparelho</v>
      </c>
      <c r="C102" s="318" t="str">
        <f>IF(OR('ordem de passagem'!$H98="pct",'ordem de passagem'!$H98="mini",'ordem de passagem'!$H98="pctt",'ordem de passagem'!$H98="pctn",'ordem de passagem'!$H98="pctm"),'ordem de passagem'!E98,"")</f>
        <v/>
      </c>
      <c r="D102" s="272" t="str">
        <f>IF(OR('ordem de passagem'!$H98="pct",'ordem de passagem'!$H98="mini",'ordem de passagem'!$H98="pctt",'ordem de passagem'!$H98="pctn",'ordem de passagem'!$H98="pctm"),'ordem de passagem'!F98,"")</f>
        <v/>
      </c>
      <c r="E102" s="272" t="str">
        <f>IF(OR('ordem de passagem'!$H98="pct",'ordem de passagem'!$H98="mini",'ordem de passagem'!$H98="pctt",'ordem de passagem'!$H98="pctn",'ordem de passagem'!$H98="pctm"),'ordem de passagem'!H98,"")</f>
        <v/>
      </c>
      <c r="F102" s="272" t="str">
        <f>IF(OR('ordem de passagem'!$H98="pct",'ordem de passagem'!$H98="mini",'ordem de passagem'!$H98="pctt",'ordem de passagem'!$H98="pctn",'ordem de passagem'!$H98="pctm"),'ordem de passagem'!G98,"")</f>
        <v/>
      </c>
      <c r="G102" s="272" t="str">
        <f>IF(OR('ordem de passagem'!$H98="pct",'ordem de passagem'!$H98="mini",'ordem de passagem'!$H98="pctt",'ordem de passagem'!$H98="pctn",'ordem de passagem'!$H98="pctm"),'ordem de passagem'!I98,"")</f>
        <v/>
      </c>
      <c r="H102" s="752"/>
      <c r="I102" s="753"/>
      <c r="J102" s="754"/>
      <c r="K102" s="755"/>
      <c r="L102" s="752"/>
      <c r="M102" s="753"/>
      <c r="N102" s="756"/>
      <c r="O102" s="757"/>
      <c r="P102" s="758"/>
      <c r="Q102" s="759"/>
      <c r="R102" s="359"/>
      <c r="S102" s="297"/>
      <c r="T102" s="358"/>
      <c r="U102" s="273"/>
      <c r="V102" s="274">
        <f t="shared" si="17"/>
        <v>0</v>
      </c>
      <c r="W102" s="274" t="str">
        <f t="shared" si="18"/>
        <v/>
      </c>
      <c r="X102" s="274">
        <f t="shared" si="19"/>
        <v>0</v>
      </c>
      <c r="Y102" s="274" t="str">
        <f t="shared" si="20"/>
        <v/>
      </c>
      <c r="Z102" s="275" t="str">
        <f t="shared" si="21"/>
        <v/>
      </c>
      <c r="AA102" s="275" t="str">
        <f t="shared" si="22"/>
        <v/>
      </c>
      <c r="AB102" s="274">
        <f t="shared" si="23"/>
        <v>0</v>
      </c>
      <c r="AC102" s="274">
        <f t="shared" si="24"/>
        <v>0</v>
      </c>
      <c r="AD102" s="275" t="str">
        <f t="shared" si="16"/>
        <v/>
      </c>
      <c r="AE102" s="559"/>
      <c r="AF102" s="86">
        <f t="shared" si="25"/>
        <v>0</v>
      </c>
    </row>
    <row r="103" spans="1:32" s="86" customFormat="1" ht="21" customHeight="1" x14ac:dyDescent="0.4">
      <c r="A103" s="272" t="str">
        <f>IF(OR('ordem de passagem'!$H99="pct",'ordem de passagem'!$H99="mini",'ordem de passagem'!$H99="pctt",'ordem de passagem'!$H99="pctn",'ordem de passagem'!$H99="pctm"),'ordem de passagem'!C99,"")</f>
        <v/>
      </c>
      <c r="B103" s="318" t="str">
        <f>IF(OR('ordem de passagem'!$H99="pct",'ordem de passagem'!$H99="mini",'ordem de passagem'!$H99="pctt",'ordem de passagem'!$H99="pctn",'ordem de passagem'!$H99="pctm"),'ordem de passagem'!D99,"Não faz este aparelho")</f>
        <v>Não faz este aparelho</v>
      </c>
      <c r="C103" s="318" t="str">
        <f>IF(OR('ordem de passagem'!$H99="pct",'ordem de passagem'!$H99="mini",'ordem de passagem'!$H99="pctt",'ordem de passagem'!$H99="pctn",'ordem de passagem'!$H99="pctm"),'ordem de passagem'!E99,"")</f>
        <v/>
      </c>
      <c r="D103" s="272" t="str">
        <f>IF(OR('ordem de passagem'!$H99="pct",'ordem de passagem'!$H99="mini",'ordem de passagem'!$H99="pctt",'ordem de passagem'!$H99="pctn",'ordem de passagem'!$H99="pctm"),'ordem de passagem'!F99,"")</f>
        <v/>
      </c>
      <c r="E103" s="272" t="str">
        <f>IF(OR('ordem de passagem'!$H99="pct",'ordem de passagem'!$H99="mini",'ordem de passagem'!$H99="pctt",'ordem de passagem'!$H99="pctn",'ordem de passagem'!$H99="pctm"),'ordem de passagem'!H99,"")</f>
        <v/>
      </c>
      <c r="F103" s="272" t="str">
        <f>IF(OR('ordem de passagem'!$H99="pct",'ordem de passagem'!$H99="mini",'ordem de passagem'!$H99="pctt",'ordem de passagem'!$H99="pctn",'ordem de passagem'!$H99="pctm"),'ordem de passagem'!G99,"")</f>
        <v/>
      </c>
      <c r="G103" s="272" t="str">
        <f>IF(OR('ordem de passagem'!$H99="pct",'ordem de passagem'!$H99="mini",'ordem de passagem'!$H99="pctt",'ordem de passagem'!$H99="pctn",'ordem de passagem'!$H99="pctm"),'ordem de passagem'!I99,"")</f>
        <v/>
      </c>
      <c r="H103" s="752"/>
      <c r="I103" s="753"/>
      <c r="J103" s="754"/>
      <c r="K103" s="755"/>
      <c r="L103" s="752"/>
      <c r="M103" s="753"/>
      <c r="N103" s="756"/>
      <c r="O103" s="757"/>
      <c r="P103" s="758"/>
      <c r="Q103" s="759"/>
      <c r="R103" s="359"/>
      <c r="S103" s="297"/>
      <c r="T103" s="358"/>
      <c r="U103" s="273"/>
      <c r="V103" s="274">
        <f t="shared" si="17"/>
        <v>0</v>
      </c>
      <c r="W103" s="274" t="str">
        <f t="shared" si="18"/>
        <v/>
      </c>
      <c r="X103" s="274">
        <f t="shared" si="19"/>
        <v>0</v>
      </c>
      <c r="Y103" s="274" t="str">
        <f t="shared" si="20"/>
        <v/>
      </c>
      <c r="Z103" s="275" t="str">
        <f t="shared" si="21"/>
        <v/>
      </c>
      <c r="AA103" s="275" t="str">
        <f t="shared" si="22"/>
        <v/>
      </c>
      <c r="AB103" s="274">
        <f t="shared" si="23"/>
        <v>0</v>
      </c>
      <c r="AC103" s="274">
        <f t="shared" si="24"/>
        <v>0</v>
      </c>
      <c r="AD103" s="275" t="str">
        <f t="shared" si="16"/>
        <v/>
      </c>
      <c r="AE103" s="559"/>
      <c r="AF103" s="86">
        <f t="shared" si="25"/>
        <v>0</v>
      </c>
    </row>
    <row r="104" spans="1:32" s="86" customFormat="1" ht="21" customHeight="1" x14ac:dyDescent="0.4">
      <c r="A104" s="272" t="str">
        <f>IF(OR('ordem de passagem'!$H100="pct",'ordem de passagem'!$H100="mini",'ordem de passagem'!$H100="pctt",'ordem de passagem'!$H100="pctn",'ordem de passagem'!$H100="pctm"),'ordem de passagem'!C100,"")</f>
        <v/>
      </c>
      <c r="B104" s="318" t="str">
        <f>IF(OR('ordem de passagem'!$H100="pct",'ordem de passagem'!$H100="mini",'ordem de passagem'!$H100="pctt",'ordem de passagem'!$H100="pctn",'ordem de passagem'!$H100="pctm"),'ordem de passagem'!D100,"Não faz este aparelho")</f>
        <v>Não faz este aparelho</v>
      </c>
      <c r="C104" s="318" t="str">
        <f>IF(OR('ordem de passagem'!$H100="pct",'ordem de passagem'!$H100="mini",'ordem de passagem'!$H100="pctt",'ordem de passagem'!$H100="pctn",'ordem de passagem'!$H100="pctm"),'ordem de passagem'!E100,"")</f>
        <v/>
      </c>
      <c r="D104" s="272" t="str">
        <f>IF(OR('ordem de passagem'!$H100="pct",'ordem de passagem'!$H100="mini",'ordem de passagem'!$H100="pctt",'ordem de passagem'!$H100="pctn",'ordem de passagem'!$H100="pctm"),'ordem de passagem'!F100,"")</f>
        <v/>
      </c>
      <c r="E104" s="272" t="str">
        <f>IF(OR('ordem de passagem'!$H100="pct",'ordem de passagem'!$H100="mini",'ordem de passagem'!$H100="pctt",'ordem de passagem'!$H100="pctn",'ordem de passagem'!$H100="pctm"),'ordem de passagem'!H100,"")</f>
        <v/>
      </c>
      <c r="F104" s="272" t="str">
        <f>IF(OR('ordem de passagem'!$H100="pct",'ordem de passagem'!$H100="mini",'ordem de passagem'!$H100="pctt",'ordem de passagem'!$H100="pctn",'ordem de passagem'!$H100="pctm"),'ordem de passagem'!G100,"")</f>
        <v/>
      </c>
      <c r="G104" s="272" t="str">
        <f>IF(OR('ordem de passagem'!$H100="pct",'ordem de passagem'!$H100="mini",'ordem de passagem'!$H100="pctt",'ordem de passagem'!$H100="pctn",'ordem de passagem'!$H100="pctm"),'ordem de passagem'!I100,"")</f>
        <v/>
      </c>
      <c r="H104" s="752"/>
      <c r="I104" s="753"/>
      <c r="J104" s="754"/>
      <c r="K104" s="755"/>
      <c r="L104" s="752"/>
      <c r="M104" s="753"/>
      <c r="N104" s="756"/>
      <c r="O104" s="757"/>
      <c r="P104" s="758"/>
      <c r="Q104" s="759"/>
      <c r="R104" s="359"/>
      <c r="S104" s="297"/>
      <c r="T104" s="358"/>
      <c r="U104" s="273"/>
      <c r="V104" s="274">
        <f t="shared" si="17"/>
        <v>0</v>
      </c>
      <c r="W104" s="274" t="str">
        <f t="shared" si="18"/>
        <v/>
      </c>
      <c r="X104" s="274">
        <f t="shared" si="19"/>
        <v>0</v>
      </c>
      <c r="Y104" s="274" t="str">
        <f t="shared" si="20"/>
        <v/>
      </c>
      <c r="Z104" s="275" t="str">
        <f t="shared" si="21"/>
        <v/>
      </c>
      <c r="AA104" s="275" t="str">
        <f t="shared" si="22"/>
        <v/>
      </c>
      <c r="AB104" s="274">
        <f t="shared" si="23"/>
        <v>0</v>
      </c>
      <c r="AC104" s="274">
        <f t="shared" si="24"/>
        <v>0</v>
      </c>
      <c r="AD104" s="275" t="str">
        <f t="shared" si="16"/>
        <v/>
      </c>
      <c r="AE104" s="559"/>
      <c r="AF104" s="86">
        <f t="shared" si="25"/>
        <v>0</v>
      </c>
    </row>
    <row r="105" spans="1:32" s="86" customFormat="1" ht="21" customHeight="1" x14ac:dyDescent="0.4">
      <c r="A105" s="272" t="str">
        <f>IF(OR('ordem de passagem'!$H101="pct",'ordem de passagem'!$H101="mini",'ordem de passagem'!$H101="pctt",'ordem de passagem'!$H101="pctn",'ordem de passagem'!$H101="pctm"),'ordem de passagem'!C101,"")</f>
        <v/>
      </c>
      <c r="B105" s="318" t="str">
        <f>IF(OR('ordem de passagem'!$H101="pct",'ordem de passagem'!$H101="mini",'ordem de passagem'!$H101="pctt",'ordem de passagem'!$H101="pctn",'ordem de passagem'!$H101="pctm"),'ordem de passagem'!D101,"Não faz este aparelho")</f>
        <v>Não faz este aparelho</v>
      </c>
      <c r="C105" s="318" t="str">
        <f>IF(OR('ordem de passagem'!$H101="pct",'ordem de passagem'!$H101="mini",'ordem de passagem'!$H101="pctt",'ordem de passagem'!$H101="pctn",'ordem de passagem'!$H101="pctm"),'ordem de passagem'!E101,"")</f>
        <v/>
      </c>
      <c r="D105" s="272" t="str">
        <f>IF(OR('ordem de passagem'!$H101="pct",'ordem de passagem'!$H101="mini",'ordem de passagem'!$H101="pctt",'ordem de passagem'!$H101="pctn",'ordem de passagem'!$H101="pctm"),'ordem de passagem'!F101,"")</f>
        <v/>
      </c>
      <c r="E105" s="272" t="str">
        <f>IF(OR('ordem de passagem'!$H101="pct",'ordem de passagem'!$H101="mini",'ordem de passagem'!$H101="pctt",'ordem de passagem'!$H101="pctn",'ordem de passagem'!$H101="pctm"),'ordem de passagem'!H101,"")</f>
        <v/>
      </c>
      <c r="F105" s="272" t="str">
        <f>IF(OR('ordem de passagem'!$H101="pct",'ordem de passagem'!$H101="mini",'ordem de passagem'!$H101="pctt",'ordem de passagem'!$H101="pctn",'ordem de passagem'!$H101="pctm"),'ordem de passagem'!G101,"")</f>
        <v/>
      </c>
      <c r="G105" s="272" t="str">
        <f>IF(OR('ordem de passagem'!$H101="pct",'ordem de passagem'!$H101="mini",'ordem de passagem'!$H101="pctt",'ordem de passagem'!$H101="pctn",'ordem de passagem'!$H101="pctm"),'ordem de passagem'!I101,"")</f>
        <v/>
      </c>
      <c r="H105" s="752"/>
      <c r="I105" s="753"/>
      <c r="J105" s="754"/>
      <c r="K105" s="755"/>
      <c r="L105" s="752"/>
      <c r="M105" s="753"/>
      <c r="N105" s="756"/>
      <c r="O105" s="757"/>
      <c r="P105" s="758"/>
      <c r="Q105" s="759"/>
      <c r="R105" s="359"/>
      <c r="S105" s="297"/>
      <c r="T105" s="358"/>
      <c r="U105" s="273"/>
      <c r="V105" s="274">
        <f t="shared" si="17"/>
        <v>0</v>
      </c>
      <c r="W105" s="274" t="str">
        <f t="shared" si="18"/>
        <v/>
      </c>
      <c r="X105" s="274">
        <f t="shared" si="19"/>
        <v>0</v>
      </c>
      <c r="Y105" s="274" t="str">
        <f t="shared" si="20"/>
        <v/>
      </c>
      <c r="Z105" s="275" t="str">
        <f t="shared" si="21"/>
        <v/>
      </c>
      <c r="AA105" s="275" t="str">
        <f t="shared" si="22"/>
        <v/>
      </c>
      <c r="AB105" s="274">
        <f t="shared" si="23"/>
        <v>0</v>
      </c>
      <c r="AC105" s="274">
        <f t="shared" si="24"/>
        <v>0</v>
      </c>
      <c r="AD105" s="275" t="str">
        <f t="shared" si="16"/>
        <v/>
      </c>
      <c r="AE105" s="559"/>
      <c r="AF105" s="86">
        <f t="shared" si="25"/>
        <v>0</v>
      </c>
    </row>
    <row r="106" spans="1:32" s="86" customFormat="1" ht="21" customHeight="1" x14ac:dyDescent="0.4">
      <c r="A106" s="272" t="str">
        <f>IF(OR('ordem de passagem'!$H102="pct",'ordem de passagem'!$H102="mini",'ordem de passagem'!$H102="pctt",'ordem de passagem'!$H102="pctn",'ordem de passagem'!$H102="pctm"),'ordem de passagem'!C102,"")</f>
        <v/>
      </c>
      <c r="B106" s="318" t="str">
        <f>IF(OR('ordem de passagem'!$H102="pct",'ordem de passagem'!$H102="mini",'ordem de passagem'!$H102="pctt",'ordem de passagem'!$H102="pctn",'ordem de passagem'!$H102="pctm"),'ordem de passagem'!D102,"Não faz este aparelho")</f>
        <v>Não faz este aparelho</v>
      </c>
      <c r="C106" s="318" t="str">
        <f>IF(OR('ordem de passagem'!$H102="pct",'ordem de passagem'!$H102="mini",'ordem de passagem'!$H102="pctt",'ordem de passagem'!$H102="pctn",'ordem de passagem'!$H102="pctm"),'ordem de passagem'!E102,"")</f>
        <v/>
      </c>
      <c r="D106" s="272" t="str">
        <f>IF(OR('ordem de passagem'!$H102="pct",'ordem de passagem'!$H102="mini",'ordem de passagem'!$H102="pctt",'ordem de passagem'!$H102="pctn",'ordem de passagem'!$H102="pctm"),'ordem de passagem'!F102,"")</f>
        <v/>
      </c>
      <c r="E106" s="272" t="str">
        <f>IF(OR('ordem de passagem'!$H102="pct",'ordem de passagem'!$H102="mini",'ordem de passagem'!$H102="pctt",'ordem de passagem'!$H102="pctn",'ordem de passagem'!$H102="pctm"),'ordem de passagem'!H102,"")</f>
        <v/>
      </c>
      <c r="F106" s="272" t="str">
        <f>IF(OR('ordem de passagem'!$H102="pct",'ordem de passagem'!$H102="mini",'ordem de passagem'!$H102="pctt",'ordem de passagem'!$H102="pctn",'ordem de passagem'!$H102="pctm"),'ordem de passagem'!G102,"")</f>
        <v/>
      </c>
      <c r="G106" s="272" t="str">
        <f>IF(OR('ordem de passagem'!$H102="pct",'ordem de passagem'!$H102="mini",'ordem de passagem'!$H102="pctt",'ordem de passagem'!$H102="pctn",'ordem de passagem'!$H102="pctm"),'ordem de passagem'!I102,"")</f>
        <v/>
      </c>
      <c r="H106" s="752"/>
      <c r="I106" s="753"/>
      <c r="J106" s="754"/>
      <c r="K106" s="755"/>
      <c r="L106" s="752"/>
      <c r="M106" s="753"/>
      <c r="N106" s="756"/>
      <c r="O106" s="757"/>
      <c r="P106" s="758"/>
      <c r="Q106" s="759"/>
      <c r="R106" s="359"/>
      <c r="S106" s="297"/>
      <c r="T106" s="358"/>
      <c r="U106" s="273"/>
      <c r="V106" s="274">
        <f t="shared" si="17"/>
        <v>0</v>
      </c>
      <c r="W106" s="274" t="str">
        <f t="shared" si="18"/>
        <v/>
      </c>
      <c r="X106" s="274">
        <f t="shared" si="19"/>
        <v>0</v>
      </c>
      <c r="Y106" s="274" t="str">
        <f t="shared" si="20"/>
        <v/>
      </c>
      <c r="Z106" s="275" t="str">
        <f t="shared" si="21"/>
        <v/>
      </c>
      <c r="AA106" s="275" t="str">
        <f t="shared" si="22"/>
        <v/>
      </c>
      <c r="AB106" s="274">
        <f t="shared" si="23"/>
        <v>0</v>
      </c>
      <c r="AC106" s="274">
        <f t="shared" si="24"/>
        <v>0</v>
      </c>
      <c r="AD106" s="275" t="str">
        <f t="shared" si="16"/>
        <v/>
      </c>
      <c r="AE106" s="559"/>
      <c r="AF106" s="86">
        <f t="shared" si="25"/>
        <v>0</v>
      </c>
    </row>
    <row r="107" spans="1:32" s="86" customFormat="1" ht="21" customHeight="1" x14ac:dyDescent="0.4">
      <c r="A107" s="272" t="str">
        <f>IF(OR('ordem de passagem'!$H103="pct",'ordem de passagem'!$H103="mini",'ordem de passagem'!$H103="pctt",'ordem de passagem'!$H103="pctn",'ordem de passagem'!$H103="pctm"),'ordem de passagem'!C103,"")</f>
        <v/>
      </c>
      <c r="B107" s="318" t="str">
        <f>IF(OR('ordem de passagem'!$H103="pct",'ordem de passagem'!$H103="mini",'ordem de passagem'!$H103="pctt",'ordem de passagem'!$H103="pctn",'ordem de passagem'!$H103="pctm"),'ordem de passagem'!D103,"Não faz este aparelho")</f>
        <v>Não faz este aparelho</v>
      </c>
      <c r="C107" s="318" t="str">
        <f>IF(OR('ordem de passagem'!$H103="pct",'ordem de passagem'!$H103="mini",'ordem de passagem'!$H103="pctt",'ordem de passagem'!$H103="pctn",'ordem de passagem'!$H103="pctm"),'ordem de passagem'!E103,"")</f>
        <v/>
      </c>
      <c r="D107" s="272" t="str">
        <f>IF(OR('ordem de passagem'!$H103="pct",'ordem de passagem'!$H103="mini",'ordem de passagem'!$H103="pctt",'ordem de passagem'!$H103="pctn",'ordem de passagem'!$H103="pctm"),'ordem de passagem'!F103,"")</f>
        <v/>
      </c>
      <c r="E107" s="272" t="str">
        <f>IF(OR('ordem de passagem'!$H103="pct",'ordem de passagem'!$H103="mini",'ordem de passagem'!$H103="pctt",'ordem de passagem'!$H103="pctn",'ordem de passagem'!$H103="pctm"),'ordem de passagem'!H103,"")</f>
        <v/>
      </c>
      <c r="F107" s="272" t="str">
        <f>IF(OR('ordem de passagem'!$H103="pct",'ordem de passagem'!$H103="mini",'ordem de passagem'!$H103="pctt",'ordem de passagem'!$H103="pctn",'ordem de passagem'!$H103="pctm"),'ordem de passagem'!G103,"")</f>
        <v/>
      </c>
      <c r="G107" s="272" t="str">
        <f>IF(OR('ordem de passagem'!$H103="pct",'ordem de passagem'!$H103="mini",'ordem de passagem'!$H103="pctt",'ordem de passagem'!$H103="pctn",'ordem de passagem'!$H103="pctm"),'ordem de passagem'!I103,"")</f>
        <v/>
      </c>
      <c r="H107" s="752"/>
      <c r="I107" s="753"/>
      <c r="J107" s="754"/>
      <c r="K107" s="755"/>
      <c r="L107" s="752"/>
      <c r="M107" s="753"/>
      <c r="N107" s="756"/>
      <c r="O107" s="757"/>
      <c r="P107" s="758"/>
      <c r="Q107" s="759"/>
      <c r="R107" s="359"/>
      <c r="S107" s="297"/>
      <c r="T107" s="358"/>
      <c r="U107" s="273"/>
      <c r="V107" s="274">
        <f t="shared" si="17"/>
        <v>0</v>
      </c>
      <c r="W107" s="274" t="str">
        <f t="shared" si="18"/>
        <v/>
      </c>
      <c r="X107" s="274">
        <f t="shared" si="19"/>
        <v>0</v>
      </c>
      <c r="Y107" s="274" t="str">
        <f t="shared" si="20"/>
        <v/>
      </c>
      <c r="Z107" s="275" t="str">
        <f t="shared" si="21"/>
        <v/>
      </c>
      <c r="AA107" s="275" t="str">
        <f t="shared" si="22"/>
        <v/>
      </c>
      <c r="AB107" s="274">
        <f t="shared" si="23"/>
        <v>0</v>
      </c>
      <c r="AC107" s="274">
        <f t="shared" si="24"/>
        <v>0</v>
      </c>
      <c r="AD107" s="275" t="str">
        <f t="shared" si="16"/>
        <v/>
      </c>
      <c r="AE107" s="559"/>
      <c r="AF107" s="86">
        <f t="shared" si="25"/>
        <v>0</v>
      </c>
    </row>
    <row r="108" spans="1:32" s="86" customFormat="1" ht="21" customHeight="1" x14ac:dyDescent="0.4">
      <c r="A108" s="272" t="str">
        <f>IF(OR('ordem de passagem'!$H104="pct",'ordem de passagem'!$H104="mini",'ordem de passagem'!$H104="pctt",'ordem de passagem'!$H104="pctn",'ordem de passagem'!$H104="pctm"),'ordem de passagem'!C104,"")</f>
        <v/>
      </c>
      <c r="B108" s="318" t="str">
        <f>IF(OR('ordem de passagem'!$H104="pct",'ordem de passagem'!$H104="mini",'ordem de passagem'!$H104="pctt",'ordem de passagem'!$H104="pctn",'ordem de passagem'!$H104="pctm"),'ordem de passagem'!D104,"Não faz este aparelho")</f>
        <v>Não faz este aparelho</v>
      </c>
      <c r="C108" s="318" t="str">
        <f>IF(OR('ordem de passagem'!$H104="pct",'ordem de passagem'!$H104="mini",'ordem de passagem'!$H104="pctt",'ordem de passagem'!$H104="pctn",'ordem de passagem'!$H104="pctm"),'ordem de passagem'!E104,"")</f>
        <v/>
      </c>
      <c r="D108" s="272" t="str">
        <f>IF(OR('ordem de passagem'!$H104="pct",'ordem de passagem'!$H104="mini",'ordem de passagem'!$H104="pctt",'ordem de passagem'!$H104="pctn",'ordem de passagem'!$H104="pctm"),'ordem de passagem'!F104,"")</f>
        <v/>
      </c>
      <c r="E108" s="272" t="str">
        <f>IF(OR('ordem de passagem'!$H104="pct",'ordem de passagem'!$H104="mini",'ordem de passagem'!$H104="pctt",'ordem de passagem'!$H104="pctn",'ordem de passagem'!$H104="pctm"),'ordem de passagem'!H104,"")</f>
        <v/>
      </c>
      <c r="F108" s="272" t="str">
        <f>IF(OR('ordem de passagem'!$H104="pct",'ordem de passagem'!$H104="mini",'ordem de passagem'!$H104="pctt",'ordem de passagem'!$H104="pctn",'ordem de passagem'!$H104="pctm"),'ordem de passagem'!G104,"")</f>
        <v/>
      </c>
      <c r="G108" s="272" t="str">
        <f>IF(OR('ordem de passagem'!$H104="pct",'ordem de passagem'!$H104="mini",'ordem de passagem'!$H104="pctt",'ordem de passagem'!$H104="pctn",'ordem de passagem'!$H104="pctm"),'ordem de passagem'!I104,"")</f>
        <v/>
      </c>
      <c r="H108" s="752"/>
      <c r="I108" s="753"/>
      <c r="J108" s="754"/>
      <c r="K108" s="755"/>
      <c r="L108" s="752"/>
      <c r="M108" s="753"/>
      <c r="N108" s="756"/>
      <c r="O108" s="757"/>
      <c r="P108" s="758"/>
      <c r="Q108" s="759"/>
      <c r="R108" s="359"/>
      <c r="S108" s="297"/>
      <c r="T108" s="358"/>
      <c r="U108" s="273"/>
      <c r="V108" s="274">
        <f t="shared" si="17"/>
        <v>0</v>
      </c>
      <c r="W108" s="274" t="str">
        <f t="shared" si="18"/>
        <v/>
      </c>
      <c r="X108" s="274">
        <f t="shared" si="19"/>
        <v>0</v>
      </c>
      <c r="Y108" s="274" t="str">
        <f t="shared" si="20"/>
        <v/>
      </c>
      <c r="Z108" s="275" t="str">
        <f t="shared" si="21"/>
        <v/>
      </c>
      <c r="AA108" s="275" t="str">
        <f t="shared" si="22"/>
        <v/>
      </c>
      <c r="AB108" s="274">
        <f t="shared" si="23"/>
        <v>0</v>
      </c>
      <c r="AC108" s="274">
        <f t="shared" si="24"/>
        <v>0</v>
      </c>
      <c r="AD108" s="275" t="str">
        <f t="shared" si="16"/>
        <v/>
      </c>
      <c r="AE108" s="559"/>
      <c r="AF108" s="86">
        <f t="shared" si="25"/>
        <v>0</v>
      </c>
    </row>
    <row r="109" spans="1:32" s="86" customFormat="1" ht="21" customHeight="1" x14ac:dyDescent="0.4">
      <c r="A109" s="272" t="str">
        <f>IF(OR('ordem de passagem'!$H105="pct",'ordem de passagem'!$H105="mini",'ordem de passagem'!$H105="pctt",'ordem de passagem'!$H105="pctn",'ordem de passagem'!$H105="pctm"),'ordem de passagem'!C105,"")</f>
        <v/>
      </c>
      <c r="B109" s="318" t="str">
        <f>IF(OR('ordem de passagem'!$H105="pct",'ordem de passagem'!$H105="mini",'ordem de passagem'!$H105="pctt",'ordem de passagem'!$H105="pctn",'ordem de passagem'!$H105="pctm"),'ordem de passagem'!D105,"Não faz este aparelho")</f>
        <v>Não faz este aparelho</v>
      </c>
      <c r="C109" s="318" t="str">
        <f>IF(OR('ordem de passagem'!$H105="pct",'ordem de passagem'!$H105="mini",'ordem de passagem'!$H105="pctt",'ordem de passagem'!$H105="pctn",'ordem de passagem'!$H105="pctm"),'ordem de passagem'!E105,"")</f>
        <v/>
      </c>
      <c r="D109" s="272" t="str">
        <f>IF(OR('ordem de passagem'!$H105="pct",'ordem de passagem'!$H105="mini",'ordem de passagem'!$H105="pctt",'ordem de passagem'!$H105="pctn",'ordem de passagem'!$H105="pctm"),'ordem de passagem'!F105,"")</f>
        <v/>
      </c>
      <c r="E109" s="272" t="str">
        <f>IF(OR('ordem de passagem'!$H105="pct",'ordem de passagem'!$H105="mini",'ordem de passagem'!$H105="pctt",'ordem de passagem'!$H105="pctn",'ordem de passagem'!$H105="pctm"),'ordem de passagem'!H105,"")</f>
        <v/>
      </c>
      <c r="F109" s="272" t="str">
        <f>IF(OR('ordem de passagem'!$H105="pct",'ordem de passagem'!$H105="mini",'ordem de passagem'!$H105="pctt",'ordem de passagem'!$H105="pctn",'ordem de passagem'!$H105="pctm"),'ordem de passagem'!G105,"")</f>
        <v/>
      </c>
      <c r="G109" s="272" t="str">
        <f>IF(OR('ordem de passagem'!$H105="pct",'ordem de passagem'!$H105="mini",'ordem de passagem'!$H105="pctt",'ordem de passagem'!$H105="pctn",'ordem de passagem'!$H105="pctm"),'ordem de passagem'!I105,"")</f>
        <v/>
      </c>
      <c r="H109" s="752"/>
      <c r="I109" s="753"/>
      <c r="J109" s="754"/>
      <c r="K109" s="755"/>
      <c r="L109" s="752"/>
      <c r="M109" s="753"/>
      <c r="N109" s="756"/>
      <c r="O109" s="757"/>
      <c r="P109" s="758"/>
      <c r="Q109" s="759"/>
      <c r="R109" s="359"/>
      <c r="S109" s="297"/>
      <c r="T109" s="358"/>
      <c r="U109" s="273"/>
      <c r="V109" s="274">
        <f t="shared" si="17"/>
        <v>0</v>
      </c>
      <c r="W109" s="274" t="str">
        <f t="shared" si="18"/>
        <v/>
      </c>
      <c r="X109" s="274">
        <f t="shared" si="19"/>
        <v>0</v>
      </c>
      <c r="Y109" s="274" t="str">
        <f t="shared" si="20"/>
        <v/>
      </c>
      <c r="Z109" s="275" t="str">
        <f t="shared" si="21"/>
        <v/>
      </c>
      <c r="AA109" s="275" t="str">
        <f t="shared" si="22"/>
        <v/>
      </c>
      <c r="AB109" s="274">
        <f t="shared" si="23"/>
        <v>0</v>
      </c>
      <c r="AC109" s="274">
        <f t="shared" si="24"/>
        <v>0</v>
      </c>
      <c r="AD109" s="275" t="str">
        <f t="shared" si="16"/>
        <v/>
      </c>
      <c r="AE109" s="559"/>
      <c r="AF109" s="86">
        <f t="shared" si="25"/>
        <v>0</v>
      </c>
    </row>
    <row r="110" spans="1:32" s="86" customFormat="1" ht="21" customHeight="1" x14ac:dyDescent="0.4">
      <c r="A110" s="272" t="str">
        <f>IF(OR('ordem de passagem'!$H106="pct",'ordem de passagem'!$H106="mini",'ordem de passagem'!$H106="pctt",'ordem de passagem'!$H106="pctn",'ordem de passagem'!$H106="pctm"),'ordem de passagem'!C106,"")</f>
        <v/>
      </c>
      <c r="B110" s="318" t="str">
        <f>IF(OR('ordem de passagem'!$H106="pct",'ordem de passagem'!$H106="mini",'ordem de passagem'!$H106="pctt",'ordem de passagem'!$H106="pctn",'ordem de passagem'!$H106="pctm"),'ordem de passagem'!D106,"Não faz este aparelho")</f>
        <v>Não faz este aparelho</v>
      </c>
      <c r="C110" s="318" t="str">
        <f>IF(OR('ordem de passagem'!$H106="pct",'ordem de passagem'!$H106="mini",'ordem de passagem'!$H106="pctt",'ordem de passagem'!$H106="pctn",'ordem de passagem'!$H106="pctm"),'ordem de passagem'!E106,"")</f>
        <v/>
      </c>
      <c r="D110" s="272" t="str">
        <f>IF(OR('ordem de passagem'!$H106="pct",'ordem de passagem'!$H106="mini",'ordem de passagem'!$H106="pctt",'ordem de passagem'!$H106="pctn",'ordem de passagem'!$H106="pctm"),'ordem de passagem'!F106,"")</f>
        <v/>
      </c>
      <c r="E110" s="272" t="str">
        <f>IF(OR('ordem de passagem'!$H106="pct",'ordem de passagem'!$H106="mini",'ordem de passagem'!$H106="pctt",'ordem de passagem'!$H106="pctn",'ordem de passagem'!$H106="pctm"),'ordem de passagem'!H106,"")</f>
        <v/>
      </c>
      <c r="F110" s="272" t="str">
        <f>IF(OR('ordem de passagem'!$H106="pct",'ordem de passagem'!$H106="mini",'ordem de passagem'!$H106="pctt",'ordem de passagem'!$H106="pctn",'ordem de passagem'!$H106="pctm"),'ordem de passagem'!G106,"")</f>
        <v/>
      </c>
      <c r="G110" s="272" t="str">
        <f>IF(OR('ordem de passagem'!$H106="pct",'ordem de passagem'!$H106="mini",'ordem de passagem'!$H106="pctt",'ordem de passagem'!$H106="pctn",'ordem de passagem'!$H106="pctm"),'ordem de passagem'!I106,"")</f>
        <v/>
      </c>
      <c r="H110" s="752"/>
      <c r="I110" s="753"/>
      <c r="J110" s="754"/>
      <c r="K110" s="755"/>
      <c r="L110" s="752"/>
      <c r="M110" s="753"/>
      <c r="N110" s="756"/>
      <c r="O110" s="757"/>
      <c r="P110" s="758"/>
      <c r="Q110" s="759"/>
      <c r="R110" s="359"/>
      <c r="S110" s="297"/>
      <c r="T110" s="358"/>
      <c r="U110" s="273"/>
      <c r="V110" s="274">
        <f t="shared" si="17"/>
        <v>0</v>
      </c>
      <c r="W110" s="274" t="str">
        <f t="shared" si="18"/>
        <v/>
      </c>
      <c r="X110" s="274">
        <f t="shared" si="19"/>
        <v>0</v>
      </c>
      <c r="Y110" s="274" t="str">
        <f t="shared" si="20"/>
        <v/>
      </c>
      <c r="Z110" s="275" t="str">
        <f t="shared" si="21"/>
        <v/>
      </c>
      <c r="AA110" s="275" t="str">
        <f t="shared" si="22"/>
        <v/>
      </c>
      <c r="AB110" s="274">
        <f t="shared" si="23"/>
        <v>0</v>
      </c>
      <c r="AC110" s="274">
        <f t="shared" si="24"/>
        <v>0</v>
      </c>
      <c r="AD110" s="275" t="str">
        <f t="shared" si="16"/>
        <v/>
      </c>
      <c r="AE110" s="559"/>
      <c r="AF110" s="86">
        <f t="shared" si="25"/>
        <v>0</v>
      </c>
    </row>
    <row r="111" spans="1:32" s="86" customFormat="1" ht="21" customHeight="1" x14ac:dyDescent="0.4">
      <c r="A111" s="272" t="str">
        <f>IF(OR('ordem de passagem'!$H107="pct",'ordem de passagem'!$H107="mini",'ordem de passagem'!$H107="pctt",'ordem de passagem'!$H107="pctn",'ordem de passagem'!$H107="pctm"),'ordem de passagem'!C107,"")</f>
        <v/>
      </c>
      <c r="B111" s="318" t="str">
        <f>IF(OR('ordem de passagem'!$H107="pct",'ordem de passagem'!$H107="mini",'ordem de passagem'!$H107="pctt",'ordem de passagem'!$H107="pctn",'ordem de passagem'!$H107="pctm"),'ordem de passagem'!D107,"Não faz este aparelho")</f>
        <v>Não faz este aparelho</v>
      </c>
      <c r="C111" s="318" t="str">
        <f>IF(OR('ordem de passagem'!$H107="pct",'ordem de passagem'!$H107="mini",'ordem de passagem'!$H107="pctt",'ordem de passagem'!$H107="pctn",'ordem de passagem'!$H107="pctm"),'ordem de passagem'!E107,"")</f>
        <v/>
      </c>
      <c r="D111" s="272" t="str">
        <f>IF(OR('ordem de passagem'!$H107="pct",'ordem de passagem'!$H107="mini",'ordem de passagem'!$H107="pctt",'ordem de passagem'!$H107="pctn",'ordem de passagem'!$H107="pctm"),'ordem de passagem'!F107,"")</f>
        <v/>
      </c>
      <c r="E111" s="272" t="str">
        <f>IF(OR('ordem de passagem'!$H107="pct",'ordem de passagem'!$H107="mini",'ordem de passagem'!$H107="pctt",'ordem de passagem'!$H107="pctn",'ordem de passagem'!$H107="pctm"),'ordem de passagem'!H107,"")</f>
        <v/>
      </c>
      <c r="F111" s="272" t="str">
        <f>IF(OR('ordem de passagem'!$H107="pct",'ordem de passagem'!$H107="mini",'ordem de passagem'!$H107="pctt",'ordem de passagem'!$H107="pctn",'ordem de passagem'!$H107="pctm"),'ordem de passagem'!G107,"")</f>
        <v/>
      </c>
      <c r="G111" s="272" t="str">
        <f>IF(OR('ordem de passagem'!$H107="pct",'ordem de passagem'!$H107="mini",'ordem de passagem'!$H107="pctt",'ordem de passagem'!$H107="pctn",'ordem de passagem'!$H107="pctm"),'ordem de passagem'!I107,"")</f>
        <v/>
      </c>
      <c r="H111" s="752"/>
      <c r="I111" s="753"/>
      <c r="J111" s="754"/>
      <c r="K111" s="755"/>
      <c r="L111" s="752"/>
      <c r="M111" s="753"/>
      <c r="N111" s="756"/>
      <c r="O111" s="757"/>
      <c r="P111" s="758"/>
      <c r="Q111" s="759"/>
      <c r="R111" s="359"/>
      <c r="S111" s="297"/>
      <c r="T111" s="358"/>
      <c r="U111" s="273"/>
      <c r="V111" s="274">
        <f t="shared" si="17"/>
        <v>0</v>
      </c>
      <c r="W111" s="274" t="str">
        <f t="shared" si="18"/>
        <v/>
      </c>
      <c r="X111" s="274">
        <f t="shared" si="19"/>
        <v>0</v>
      </c>
      <c r="Y111" s="274" t="str">
        <f t="shared" si="20"/>
        <v/>
      </c>
      <c r="Z111" s="275" t="str">
        <f t="shared" si="21"/>
        <v/>
      </c>
      <c r="AA111" s="275" t="str">
        <f t="shared" si="22"/>
        <v/>
      </c>
      <c r="AB111" s="274">
        <f t="shared" si="23"/>
        <v>0</v>
      </c>
      <c r="AC111" s="274">
        <f t="shared" si="24"/>
        <v>0</v>
      </c>
      <c r="AD111" s="275" t="str">
        <f t="shared" si="16"/>
        <v/>
      </c>
      <c r="AE111" s="559"/>
      <c r="AF111" s="86">
        <f t="shared" si="25"/>
        <v>0</v>
      </c>
    </row>
    <row r="112" spans="1:32" s="86" customFormat="1" ht="21" customHeight="1" x14ac:dyDescent="0.4">
      <c r="A112" s="272" t="str">
        <f>IF(OR('ordem de passagem'!$H108="pct",'ordem de passagem'!$H108="mini",'ordem de passagem'!$H108="pctt",'ordem de passagem'!$H108="pctn",'ordem de passagem'!$H108="pctm"),'ordem de passagem'!C108,"")</f>
        <v/>
      </c>
      <c r="B112" s="318" t="str">
        <f>IF(OR('ordem de passagem'!$H108="pct",'ordem de passagem'!$H108="mini",'ordem de passagem'!$H108="pctt",'ordem de passagem'!$H108="pctn",'ordem de passagem'!$H108="pctm"),'ordem de passagem'!D108,"Não faz este aparelho")</f>
        <v>Não faz este aparelho</v>
      </c>
      <c r="C112" s="318" t="str">
        <f>IF(OR('ordem de passagem'!$H108="pct",'ordem de passagem'!$H108="mini",'ordem de passagem'!$H108="pctt",'ordem de passagem'!$H108="pctn",'ordem de passagem'!$H108="pctm"),'ordem de passagem'!E108,"")</f>
        <v/>
      </c>
      <c r="D112" s="272" t="str">
        <f>IF(OR('ordem de passagem'!$H108="pct",'ordem de passagem'!$H108="mini",'ordem de passagem'!$H108="pctt",'ordem de passagem'!$H108="pctn",'ordem de passagem'!$H108="pctm"),'ordem de passagem'!F108,"")</f>
        <v/>
      </c>
      <c r="E112" s="272" t="str">
        <f>IF(OR('ordem de passagem'!$H108="pct",'ordem de passagem'!$H108="mini",'ordem de passagem'!$H108="pctt",'ordem de passagem'!$H108="pctn",'ordem de passagem'!$H108="pctm"),'ordem de passagem'!H108,"")</f>
        <v/>
      </c>
      <c r="F112" s="272" t="str">
        <f>IF(OR('ordem de passagem'!$H108="pct",'ordem de passagem'!$H108="mini",'ordem de passagem'!$H108="pctt",'ordem de passagem'!$H108="pctn",'ordem de passagem'!$H108="pctm"),'ordem de passagem'!G108,"")</f>
        <v/>
      </c>
      <c r="G112" s="272" t="str">
        <f>IF(OR('ordem de passagem'!$H108="pct",'ordem de passagem'!$H108="mini",'ordem de passagem'!$H108="pctt",'ordem de passagem'!$H108="pctn",'ordem de passagem'!$H108="pctm"),'ordem de passagem'!I108,"")</f>
        <v/>
      </c>
      <c r="H112" s="752"/>
      <c r="I112" s="753"/>
      <c r="J112" s="754"/>
      <c r="K112" s="755"/>
      <c r="L112" s="752"/>
      <c r="M112" s="753"/>
      <c r="N112" s="756"/>
      <c r="O112" s="757"/>
      <c r="P112" s="758"/>
      <c r="Q112" s="759"/>
      <c r="R112" s="359"/>
      <c r="S112" s="297"/>
      <c r="T112" s="358"/>
      <c r="U112" s="273"/>
      <c r="V112" s="274">
        <f t="shared" si="17"/>
        <v>0</v>
      </c>
      <c r="W112" s="274" t="str">
        <f t="shared" si="18"/>
        <v/>
      </c>
      <c r="X112" s="274">
        <f t="shared" si="19"/>
        <v>0</v>
      </c>
      <c r="Y112" s="274" t="str">
        <f t="shared" si="20"/>
        <v/>
      </c>
      <c r="Z112" s="275" t="str">
        <f t="shared" si="21"/>
        <v/>
      </c>
      <c r="AA112" s="275" t="str">
        <f t="shared" si="22"/>
        <v/>
      </c>
      <c r="AB112" s="274">
        <f t="shared" si="23"/>
        <v>0</v>
      </c>
      <c r="AC112" s="274">
        <f t="shared" si="24"/>
        <v>0</v>
      </c>
      <c r="AD112" s="275" t="str">
        <f t="shared" si="16"/>
        <v/>
      </c>
      <c r="AE112" s="559"/>
      <c r="AF112" s="86">
        <f t="shared" si="25"/>
        <v>0</v>
      </c>
    </row>
    <row r="113" spans="1:32" s="86" customFormat="1" ht="21" customHeight="1" x14ac:dyDescent="0.4">
      <c r="A113" s="272" t="str">
        <f>IF(OR('ordem de passagem'!$H109="pct",'ordem de passagem'!$H109="mini",'ordem de passagem'!$H109="pctt",'ordem de passagem'!$H109="pctn",'ordem de passagem'!$H109="pctm"),'ordem de passagem'!C109,"")</f>
        <v/>
      </c>
      <c r="B113" s="318" t="str">
        <f>IF(OR('ordem de passagem'!$H109="pct",'ordem de passagem'!$H109="mini",'ordem de passagem'!$H109="pctt",'ordem de passagem'!$H109="pctn",'ordem de passagem'!$H109="pctm"),'ordem de passagem'!D109,"Não faz este aparelho")</f>
        <v>Não faz este aparelho</v>
      </c>
      <c r="C113" s="318" t="str">
        <f>IF(OR('ordem de passagem'!$H109="pct",'ordem de passagem'!$H109="mini",'ordem de passagem'!$H109="pctt",'ordem de passagem'!$H109="pctn",'ordem de passagem'!$H109="pctm"),'ordem de passagem'!E109,"")</f>
        <v/>
      </c>
      <c r="D113" s="272" t="str">
        <f>IF(OR('ordem de passagem'!$H109="pct",'ordem de passagem'!$H109="mini",'ordem de passagem'!$H109="pctt",'ordem de passagem'!$H109="pctn",'ordem de passagem'!$H109="pctm"),'ordem de passagem'!F109,"")</f>
        <v/>
      </c>
      <c r="E113" s="272" t="str">
        <f>IF(OR('ordem de passagem'!$H109="pct",'ordem de passagem'!$H109="mini",'ordem de passagem'!$H109="pctt",'ordem de passagem'!$H109="pctn",'ordem de passagem'!$H109="pctm"),'ordem de passagem'!H109,"")</f>
        <v/>
      </c>
      <c r="F113" s="272" t="str">
        <f>IF(OR('ordem de passagem'!$H109="pct",'ordem de passagem'!$H109="mini",'ordem de passagem'!$H109="pctt",'ordem de passagem'!$H109="pctn",'ordem de passagem'!$H109="pctm"),'ordem de passagem'!G109,"")</f>
        <v/>
      </c>
      <c r="G113" s="272" t="str">
        <f>IF(OR('ordem de passagem'!$H109="pct",'ordem de passagem'!$H109="mini",'ordem de passagem'!$H109="pctt",'ordem de passagem'!$H109="pctn",'ordem de passagem'!$H109="pctm"),'ordem de passagem'!I109,"")</f>
        <v/>
      </c>
      <c r="H113" s="752"/>
      <c r="I113" s="753"/>
      <c r="J113" s="754"/>
      <c r="K113" s="755"/>
      <c r="L113" s="752"/>
      <c r="M113" s="753"/>
      <c r="N113" s="756"/>
      <c r="O113" s="757"/>
      <c r="P113" s="758"/>
      <c r="Q113" s="759"/>
      <c r="R113" s="359"/>
      <c r="S113" s="297"/>
      <c r="T113" s="358"/>
      <c r="U113" s="273"/>
      <c r="V113" s="274">
        <f t="shared" si="17"/>
        <v>0</v>
      </c>
      <c r="W113" s="274" t="str">
        <f t="shared" si="18"/>
        <v/>
      </c>
      <c r="X113" s="274">
        <f t="shared" si="19"/>
        <v>0</v>
      </c>
      <c r="Y113" s="274" t="str">
        <f t="shared" si="20"/>
        <v/>
      </c>
      <c r="Z113" s="275" t="str">
        <f t="shared" si="21"/>
        <v/>
      </c>
      <c r="AA113" s="275" t="str">
        <f t="shared" si="22"/>
        <v/>
      </c>
      <c r="AB113" s="274">
        <f t="shared" si="23"/>
        <v>0</v>
      </c>
      <c r="AC113" s="274">
        <f t="shared" si="24"/>
        <v>0</v>
      </c>
      <c r="AD113" s="275" t="str">
        <f t="shared" si="16"/>
        <v/>
      </c>
      <c r="AE113" s="559"/>
      <c r="AF113" s="86">
        <f t="shared" si="25"/>
        <v>0</v>
      </c>
    </row>
    <row r="114" spans="1:32" s="86" customFormat="1" ht="21" customHeight="1" x14ac:dyDescent="0.4">
      <c r="A114" s="272" t="str">
        <f>IF(OR('ordem de passagem'!$H110="pct",'ordem de passagem'!$H110="mini",'ordem de passagem'!$H110="pctt",'ordem de passagem'!$H110="pctn",'ordem de passagem'!$H110="pctm"),'ordem de passagem'!C110,"")</f>
        <v/>
      </c>
      <c r="B114" s="318" t="str">
        <f>IF(OR('ordem de passagem'!$H110="pct",'ordem de passagem'!$H110="mini",'ordem de passagem'!$H110="pctt",'ordem de passagem'!$H110="pctn",'ordem de passagem'!$H110="pctm"),'ordem de passagem'!D110,"Não faz este aparelho")</f>
        <v>Não faz este aparelho</v>
      </c>
      <c r="C114" s="318" t="str">
        <f>IF(OR('ordem de passagem'!$H110="pct",'ordem de passagem'!$H110="mini",'ordem de passagem'!$H110="pctt",'ordem de passagem'!$H110="pctn",'ordem de passagem'!$H110="pctm"),'ordem de passagem'!E110,"")</f>
        <v/>
      </c>
      <c r="D114" s="272" t="str">
        <f>IF(OR('ordem de passagem'!$H110="pct",'ordem de passagem'!$H110="mini",'ordem de passagem'!$H110="pctt",'ordem de passagem'!$H110="pctn",'ordem de passagem'!$H110="pctm"),'ordem de passagem'!F110,"")</f>
        <v/>
      </c>
      <c r="E114" s="272" t="str">
        <f>IF(OR('ordem de passagem'!$H110="pct",'ordem de passagem'!$H110="mini",'ordem de passagem'!$H110="pctt",'ordem de passagem'!$H110="pctn",'ordem de passagem'!$H110="pctm"),'ordem de passagem'!H110,"")</f>
        <v/>
      </c>
      <c r="F114" s="272" t="str">
        <f>IF(OR('ordem de passagem'!$H110="pct",'ordem de passagem'!$H110="mini",'ordem de passagem'!$H110="pctt",'ordem de passagem'!$H110="pctn",'ordem de passagem'!$H110="pctm"),'ordem de passagem'!G110,"")</f>
        <v/>
      </c>
      <c r="G114" s="272" t="str">
        <f>IF(OR('ordem de passagem'!$H110="pct",'ordem de passagem'!$H110="mini",'ordem de passagem'!$H110="pctt",'ordem de passagem'!$H110="pctn",'ordem de passagem'!$H110="pctm"),'ordem de passagem'!I110,"")</f>
        <v/>
      </c>
      <c r="H114" s="752"/>
      <c r="I114" s="753"/>
      <c r="J114" s="754"/>
      <c r="K114" s="755"/>
      <c r="L114" s="752"/>
      <c r="M114" s="753"/>
      <c r="N114" s="756"/>
      <c r="O114" s="757"/>
      <c r="P114" s="758"/>
      <c r="Q114" s="759"/>
      <c r="R114" s="359"/>
      <c r="S114" s="297"/>
      <c r="T114" s="358"/>
      <c r="U114" s="273"/>
      <c r="V114" s="274">
        <f t="shared" si="17"/>
        <v>0</v>
      </c>
      <c r="W114" s="274" t="str">
        <f t="shared" si="18"/>
        <v/>
      </c>
      <c r="X114" s="274">
        <f t="shared" si="19"/>
        <v>0</v>
      </c>
      <c r="Y114" s="274" t="str">
        <f t="shared" si="20"/>
        <v/>
      </c>
      <c r="Z114" s="275" t="str">
        <f t="shared" si="21"/>
        <v/>
      </c>
      <c r="AA114" s="275" t="str">
        <f t="shared" si="22"/>
        <v/>
      </c>
      <c r="AB114" s="274">
        <f t="shared" si="23"/>
        <v>0</v>
      </c>
      <c r="AC114" s="274">
        <f t="shared" si="24"/>
        <v>0</v>
      </c>
      <c r="AD114" s="275" t="str">
        <f t="shared" si="16"/>
        <v/>
      </c>
      <c r="AE114" s="559"/>
      <c r="AF114" s="86">
        <f t="shared" si="25"/>
        <v>0</v>
      </c>
    </row>
    <row r="115" spans="1:32" s="86" customFormat="1" ht="21" customHeight="1" x14ac:dyDescent="0.4">
      <c r="A115" s="272" t="str">
        <f>IF(OR('ordem de passagem'!$H111="pct",'ordem de passagem'!$H111="mini",'ordem de passagem'!$H111="pctt",'ordem de passagem'!$H111="pctn",'ordem de passagem'!$H111="pctm"),'ordem de passagem'!C111,"")</f>
        <v/>
      </c>
      <c r="B115" s="318" t="str">
        <f>IF(OR('ordem de passagem'!$H111="pct",'ordem de passagem'!$H111="mini",'ordem de passagem'!$H111="pctt",'ordem de passagem'!$H111="pctn",'ordem de passagem'!$H111="pctm"),'ordem de passagem'!D111,"Não faz este aparelho")</f>
        <v>Não faz este aparelho</v>
      </c>
      <c r="C115" s="318" t="str">
        <f>IF(OR('ordem de passagem'!$H111="pct",'ordem de passagem'!$H111="mini",'ordem de passagem'!$H111="pctt",'ordem de passagem'!$H111="pctn",'ordem de passagem'!$H111="pctm"),'ordem de passagem'!E111,"")</f>
        <v/>
      </c>
      <c r="D115" s="272" t="str">
        <f>IF(OR('ordem de passagem'!$H111="pct",'ordem de passagem'!$H111="mini",'ordem de passagem'!$H111="pctt",'ordem de passagem'!$H111="pctn",'ordem de passagem'!$H111="pctm"),'ordem de passagem'!F111,"")</f>
        <v/>
      </c>
      <c r="E115" s="272" t="str">
        <f>IF(OR('ordem de passagem'!$H111="pct",'ordem de passagem'!$H111="mini",'ordem de passagem'!$H111="pctt",'ordem de passagem'!$H111="pctn",'ordem de passagem'!$H111="pctm"),'ordem de passagem'!H111,"")</f>
        <v/>
      </c>
      <c r="F115" s="272" t="str">
        <f>IF(OR('ordem de passagem'!$H111="pct",'ordem de passagem'!$H111="mini",'ordem de passagem'!$H111="pctt",'ordem de passagem'!$H111="pctn",'ordem de passagem'!$H111="pctm"),'ordem de passagem'!G111,"")</f>
        <v/>
      </c>
      <c r="G115" s="272" t="str">
        <f>IF(OR('ordem de passagem'!$H111="pct",'ordem de passagem'!$H111="mini",'ordem de passagem'!$H111="pctt",'ordem de passagem'!$H111="pctn",'ordem de passagem'!$H111="pctm"),'ordem de passagem'!I111,"")</f>
        <v/>
      </c>
      <c r="H115" s="752"/>
      <c r="I115" s="753"/>
      <c r="J115" s="754"/>
      <c r="K115" s="755"/>
      <c r="L115" s="752"/>
      <c r="M115" s="753"/>
      <c r="N115" s="756"/>
      <c r="O115" s="757"/>
      <c r="P115" s="758"/>
      <c r="Q115" s="759"/>
      <c r="R115" s="359"/>
      <c r="S115" s="297"/>
      <c r="T115" s="358"/>
      <c r="U115" s="273"/>
      <c r="V115" s="274">
        <f t="shared" si="17"/>
        <v>0</v>
      </c>
      <c r="W115" s="274" t="str">
        <f t="shared" si="18"/>
        <v/>
      </c>
      <c r="X115" s="274">
        <f t="shared" si="19"/>
        <v>0</v>
      </c>
      <c r="Y115" s="274" t="str">
        <f t="shared" si="20"/>
        <v/>
      </c>
      <c r="Z115" s="275" t="str">
        <f t="shared" si="21"/>
        <v/>
      </c>
      <c r="AA115" s="275" t="str">
        <f t="shared" si="22"/>
        <v/>
      </c>
      <c r="AB115" s="274">
        <f t="shared" si="23"/>
        <v>0</v>
      </c>
      <c r="AC115" s="274">
        <f t="shared" si="24"/>
        <v>0</v>
      </c>
      <c r="AD115" s="275" t="str">
        <f t="shared" si="16"/>
        <v/>
      </c>
      <c r="AE115" s="559"/>
      <c r="AF115" s="86">
        <f t="shared" si="25"/>
        <v>0</v>
      </c>
    </row>
    <row r="116" spans="1:32" s="86" customFormat="1" ht="21" customHeight="1" x14ac:dyDescent="0.4">
      <c r="A116" s="272" t="str">
        <f>IF(OR('ordem de passagem'!$H112="pct",'ordem de passagem'!$H112="mini",'ordem de passagem'!$H112="pctt",'ordem de passagem'!$H112="pctn",'ordem de passagem'!$H112="pctm"),'ordem de passagem'!C112,"")</f>
        <v/>
      </c>
      <c r="B116" s="318" t="str">
        <f>IF(OR('ordem de passagem'!$H112="pct",'ordem de passagem'!$H112="mini",'ordem de passagem'!$H112="pctt",'ordem de passagem'!$H112="pctn",'ordem de passagem'!$H112="pctm"),'ordem de passagem'!D112,"Não faz este aparelho")</f>
        <v>Não faz este aparelho</v>
      </c>
      <c r="C116" s="318" t="str">
        <f>IF(OR('ordem de passagem'!$H112="pct",'ordem de passagem'!$H112="mini",'ordem de passagem'!$H112="pctt",'ordem de passagem'!$H112="pctn",'ordem de passagem'!$H112="pctm"),'ordem de passagem'!E112,"")</f>
        <v/>
      </c>
      <c r="D116" s="272" t="str">
        <f>IF(OR('ordem de passagem'!$H112="pct",'ordem de passagem'!$H112="mini",'ordem de passagem'!$H112="pctt",'ordem de passagem'!$H112="pctn",'ordem de passagem'!$H112="pctm"),'ordem de passagem'!F112,"")</f>
        <v/>
      </c>
      <c r="E116" s="272" t="str">
        <f>IF(OR('ordem de passagem'!$H112="pct",'ordem de passagem'!$H112="mini",'ordem de passagem'!$H112="pctt",'ordem de passagem'!$H112="pctn",'ordem de passagem'!$H112="pctm"),'ordem de passagem'!H112,"")</f>
        <v/>
      </c>
      <c r="F116" s="272" t="str">
        <f>IF(OR('ordem de passagem'!$H112="pct",'ordem de passagem'!$H112="mini",'ordem de passagem'!$H112="pctt",'ordem de passagem'!$H112="pctn",'ordem de passagem'!$H112="pctm"),'ordem de passagem'!G112,"")</f>
        <v/>
      </c>
      <c r="G116" s="272" t="str">
        <f>IF(OR('ordem de passagem'!$H112="pct",'ordem de passagem'!$H112="mini",'ordem de passagem'!$H112="pctt",'ordem de passagem'!$H112="pctn",'ordem de passagem'!$H112="pctm"),'ordem de passagem'!I112,"")</f>
        <v/>
      </c>
      <c r="H116" s="752"/>
      <c r="I116" s="753"/>
      <c r="J116" s="754"/>
      <c r="K116" s="755"/>
      <c r="L116" s="752"/>
      <c r="M116" s="753"/>
      <c r="N116" s="756"/>
      <c r="O116" s="757"/>
      <c r="P116" s="758"/>
      <c r="Q116" s="759"/>
      <c r="R116" s="359"/>
      <c r="S116" s="297"/>
      <c r="T116" s="358"/>
      <c r="U116" s="273"/>
      <c r="V116" s="274">
        <f t="shared" si="17"/>
        <v>0</v>
      </c>
      <c r="W116" s="274" t="str">
        <f t="shared" si="18"/>
        <v/>
      </c>
      <c r="X116" s="274">
        <f t="shared" si="19"/>
        <v>0</v>
      </c>
      <c r="Y116" s="274" t="str">
        <f t="shared" si="20"/>
        <v/>
      </c>
      <c r="Z116" s="275" t="str">
        <f t="shared" si="21"/>
        <v/>
      </c>
      <c r="AA116" s="275" t="str">
        <f t="shared" si="22"/>
        <v/>
      </c>
      <c r="AB116" s="274">
        <f t="shared" si="23"/>
        <v>0</v>
      </c>
      <c r="AC116" s="274">
        <f t="shared" si="24"/>
        <v>0</v>
      </c>
      <c r="AD116" s="275" t="str">
        <f t="shared" si="16"/>
        <v/>
      </c>
      <c r="AE116" s="559"/>
      <c r="AF116" s="86">
        <f t="shared" si="25"/>
        <v>0</v>
      </c>
    </row>
    <row r="117" spans="1:32" s="86" customFormat="1" ht="21" customHeight="1" x14ac:dyDescent="0.4">
      <c r="A117" s="272" t="str">
        <f>IF(OR('ordem de passagem'!$H113="pct",'ordem de passagem'!$H113="mini",'ordem de passagem'!$H113="pctt",'ordem de passagem'!$H113="pctn",'ordem de passagem'!$H113="pctm"),'ordem de passagem'!C113,"")</f>
        <v/>
      </c>
      <c r="B117" s="318" t="str">
        <f>IF(OR('ordem de passagem'!$H113="pct",'ordem de passagem'!$H113="mini",'ordem de passagem'!$H113="pctt",'ordem de passagem'!$H113="pctn",'ordem de passagem'!$H113="pctm"),'ordem de passagem'!D113,"Não faz este aparelho")</f>
        <v>Não faz este aparelho</v>
      </c>
      <c r="C117" s="318" t="str">
        <f>IF(OR('ordem de passagem'!$H113="pct",'ordem de passagem'!$H113="mini",'ordem de passagem'!$H113="pctt",'ordem de passagem'!$H113="pctn",'ordem de passagem'!$H113="pctm"),'ordem de passagem'!E113,"")</f>
        <v/>
      </c>
      <c r="D117" s="272" t="str">
        <f>IF(OR('ordem de passagem'!$H113="pct",'ordem de passagem'!$H113="mini",'ordem de passagem'!$H113="pctt",'ordem de passagem'!$H113="pctn",'ordem de passagem'!$H113="pctm"),'ordem de passagem'!F113,"")</f>
        <v/>
      </c>
      <c r="E117" s="272" t="str">
        <f>IF(OR('ordem de passagem'!$H113="pct",'ordem de passagem'!$H113="mini",'ordem de passagem'!$H113="pctt",'ordem de passagem'!$H113="pctn",'ordem de passagem'!$H113="pctm"),'ordem de passagem'!H113,"")</f>
        <v/>
      </c>
      <c r="F117" s="272" t="str">
        <f>IF(OR('ordem de passagem'!$H113="pct",'ordem de passagem'!$H113="mini",'ordem de passagem'!$H113="pctt",'ordem de passagem'!$H113="pctn",'ordem de passagem'!$H113="pctm"),'ordem de passagem'!G113,"")</f>
        <v/>
      </c>
      <c r="G117" s="272" t="str">
        <f>IF(OR('ordem de passagem'!$H113="pct",'ordem de passagem'!$H113="mini",'ordem de passagem'!$H113="pctt",'ordem de passagem'!$H113="pctn",'ordem de passagem'!$H113="pctm"),'ordem de passagem'!I113,"")</f>
        <v/>
      </c>
      <c r="H117" s="752"/>
      <c r="I117" s="753"/>
      <c r="J117" s="754"/>
      <c r="K117" s="755"/>
      <c r="L117" s="752"/>
      <c r="M117" s="753"/>
      <c r="N117" s="756"/>
      <c r="O117" s="757"/>
      <c r="P117" s="758"/>
      <c r="Q117" s="759"/>
      <c r="R117" s="359"/>
      <c r="S117" s="297"/>
      <c r="T117" s="358"/>
      <c r="U117" s="273"/>
      <c r="V117" s="274">
        <f t="shared" si="17"/>
        <v>0</v>
      </c>
      <c r="W117" s="274" t="str">
        <f t="shared" si="18"/>
        <v/>
      </c>
      <c r="X117" s="274">
        <f t="shared" si="19"/>
        <v>0</v>
      </c>
      <c r="Y117" s="274" t="str">
        <f t="shared" si="20"/>
        <v/>
      </c>
      <c r="Z117" s="275" t="str">
        <f t="shared" si="21"/>
        <v/>
      </c>
      <c r="AA117" s="275" t="str">
        <f t="shared" si="22"/>
        <v/>
      </c>
      <c r="AB117" s="274">
        <f t="shared" si="23"/>
        <v>0</v>
      </c>
      <c r="AC117" s="274">
        <f t="shared" si="24"/>
        <v>0</v>
      </c>
      <c r="AD117" s="275" t="str">
        <f t="shared" si="16"/>
        <v/>
      </c>
      <c r="AE117" s="559"/>
      <c r="AF117" s="86">
        <f t="shared" si="25"/>
        <v>0</v>
      </c>
    </row>
    <row r="118" spans="1:32" s="86" customFormat="1" ht="21" customHeight="1" x14ac:dyDescent="0.4">
      <c r="A118" s="272" t="str">
        <f>IF(OR('ordem de passagem'!$H114="pct",'ordem de passagem'!$H114="mini",'ordem de passagem'!$H114="pctt",'ordem de passagem'!$H114="pctn",'ordem de passagem'!$H114="pctm"),'ordem de passagem'!C114,"")</f>
        <v/>
      </c>
      <c r="B118" s="318" t="str">
        <f>IF(OR('ordem de passagem'!$H114="pct",'ordem de passagem'!$H114="mini",'ordem de passagem'!$H114="pctt",'ordem de passagem'!$H114="pctn",'ordem de passagem'!$H114="pctm"),'ordem de passagem'!D114,"Não faz este aparelho")</f>
        <v>Não faz este aparelho</v>
      </c>
      <c r="C118" s="318" t="str">
        <f>IF(OR('ordem de passagem'!$H114="pct",'ordem de passagem'!$H114="mini",'ordem de passagem'!$H114="pctt",'ordem de passagem'!$H114="pctn",'ordem de passagem'!$H114="pctm"),'ordem de passagem'!E114,"")</f>
        <v/>
      </c>
      <c r="D118" s="272" t="str">
        <f>IF(OR('ordem de passagem'!$H114="pct",'ordem de passagem'!$H114="mini",'ordem de passagem'!$H114="pctt",'ordem de passagem'!$H114="pctn",'ordem de passagem'!$H114="pctm"),'ordem de passagem'!F114,"")</f>
        <v/>
      </c>
      <c r="E118" s="272" t="str">
        <f>IF(OR('ordem de passagem'!$H114="pct",'ordem de passagem'!$H114="mini",'ordem de passagem'!$H114="pctt",'ordem de passagem'!$H114="pctn",'ordem de passagem'!$H114="pctm"),'ordem de passagem'!H114,"")</f>
        <v/>
      </c>
      <c r="F118" s="272" t="str">
        <f>IF(OR('ordem de passagem'!$H114="pct",'ordem de passagem'!$H114="mini",'ordem de passagem'!$H114="pctt",'ordem de passagem'!$H114="pctn",'ordem de passagem'!$H114="pctm"),'ordem de passagem'!G114,"")</f>
        <v/>
      </c>
      <c r="G118" s="272" t="str">
        <f>IF(OR('ordem de passagem'!$H114="pct",'ordem de passagem'!$H114="mini",'ordem de passagem'!$H114="pctt",'ordem de passagem'!$H114="pctn",'ordem de passagem'!$H114="pctm"),'ordem de passagem'!I114,"")</f>
        <v/>
      </c>
      <c r="H118" s="752"/>
      <c r="I118" s="753"/>
      <c r="J118" s="754"/>
      <c r="K118" s="755"/>
      <c r="L118" s="752"/>
      <c r="M118" s="753"/>
      <c r="N118" s="756"/>
      <c r="O118" s="757"/>
      <c r="P118" s="758"/>
      <c r="Q118" s="759"/>
      <c r="R118" s="359"/>
      <c r="S118" s="297"/>
      <c r="T118" s="358"/>
      <c r="U118" s="273"/>
      <c r="V118" s="274">
        <f t="shared" si="17"/>
        <v>0</v>
      </c>
      <c r="W118" s="274" t="str">
        <f t="shared" si="18"/>
        <v/>
      </c>
      <c r="X118" s="274">
        <f t="shared" si="19"/>
        <v>0</v>
      </c>
      <c r="Y118" s="274" t="str">
        <f t="shared" si="20"/>
        <v/>
      </c>
      <c r="Z118" s="275" t="str">
        <f t="shared" si="21"/>
        <v/>
      </c>
      <c r="AA118" s="275" t="str">
        <f t="shared" si="22"/>
        <v/>
      </c>
      <c r="AB118" s="274">
        <f t="shared" si="23"/>
        <v>0</v>
      </c>
      <c r="AC118" s="274">
        <f t="shared" si="24"/>
        <v>0</v>
      </c>
      <c r="AD118" s="275" t="str">
        <f t="shared" si="16"/>
        <v/>
      </c>
      <c r="AE118" s="559"/>
      <c r="AF118" s="86">
        <f t="shared" si="25"/>
        <v>0</v>
      </c>
    </row>
    <row r="119" spans="1:32" s="86" customFormat="1" ht="21" customHeight="1" x14ac:dyDescent="0.4">
      <c r="A119" s="272" t="str">
        <f>IF(OR('ordem de passagem'!$H115="pct",'ordem de passagem'!$H115="mini",'ordem de passagem'!$H115="pctt",'ordem de passagem'!$H115="pctn",'ordem de passagem'!$H115="pctm"),'ordem de passagem'!C115,"")</f>
        <v/>
      </c>
      <c r="B119" s="318" t="str">
        <f>IF(OR('ordem de passagem'!$H115="pct",'ordem de passagem'!$H115="mini",'ordem de passagem'!$H115="pctt",'ordem de passagem'!$H115="pctn",'ordem de passagem'!$H115="pctm"),'ordem de passagem'!D115,"Não faz este aparelho")</f>
        <v>Não faz este aparelho</v>
      </c>
      <c r="C119" s="318" t="str">
        <f>IF(OR('ordem de passagem'!$H115="pct",'ordem de passagem'!$H115="mini",'ordem de passagem'!$H115="pctt",'ordem de passagem'!$H115="pctn",'ordem de passagem'!$H115="pctm"),'ordem de passagem'!E115,"")</f>
        <v/>
      </c>
      <c r="D119" s="272" t="str">
        <f>IF(OR('ordem de passagem'!$H115="pct",'ordem de passagem'!$H115="mini",'ordem de passagem'!$H115="pctt",'ordem de passagem'!$H115="pctn",'ordem de passagem'!$H115="pctm"),'ordem de passagem'!F115,"")</f>
        <v/>
      </c>
      <c r="E119" s="272" t="str">
        <f>IF(OR('ordem de passagem'!$H115="pct",'ordem de passagem'!$H115="mini",'ordem de passagem'!$H115="pctt",'ordem de passagem'!$H115="pctn",'ordem de passagem'!$H115="pctm"),'ordem de passagem'!H115,"")</f>
        <v/>
      </c>
      <c r="F119" s="272" t="str">
        <f>IF(OR('ordem de passagem'!$H115="pct",'ordem de passagem'!$H115="mini",'ordem de passagem'!$H115="pctt",'ordem de passagem'!$H115="pctn",'ordem de passagem'!$H115="pctm"),'ordem de passagem'!G115,"")</f>
        <v/>
      </c>
      <c r="G119" s="272" t="str">
        <f>IF(OR('ordem de passagem'!$H115="pct",'ordem de passagem'!$H115="mini",'ordem de passagem'!$H115="pctt",'ordem de passagem'!$H115="pctn",'ordem de passagem'!$H115="pctm"),'ordem de passagem'!I115,"")</f>
        <v/>
      </c>
      <c r="H119" s="752"/>
      <c r="I119" s="753"/>
      <c r="J119" s="754"/>
      <c r="K119" s="755"/>
      <c r="L119" s="752"/>
      <c r="M119" s="753"/>
      <c r="N119" s="756"/>
      <c r="O119" s="757"/>
      <c r="P119" s="758"/>
      <c r="Q119" s="759"/>
      <c r="R119" s="359"/>
      <c r="S119" s="297"/>
      <c r="T119" s="358"/>
      <c r="U119" s="273"/>
      <c r="V119" s="274">
        <f t="shared" si="17"/>
        <v>0</v>
      </c>
      <c r="W119" s="274" t="str">
        <f t="shared" si="18"/>
        <v/>
      </c>
      <c r="X119" s="274">
        <f t="shared" si="19"/>
        <v>0</v>
      </c>
      <c r="Y119" s="274" t="str">
        <f t="shared" si="20"/>
        <v/>
      </c>
      <c r="Z119" s="275" t="str">
        <f t="shared" si="21"/>
        <v/>
      </c>
      <c r="AA119" s="275" t="str">
        <f t="shared" si="22"/>
        <v/>
      </c>
      <c r="AB119" s="274">
        <f t="shared" si="23"/>
        <v>0</v>
      </c>
      <c r="AC119" s="274">
        <f t="shared" si="24"/>
        <v>0</v>
      </c>
      <c r="AD119" s="275" t="str">
        <f t="shared" si="16"/>
        <v/>
      </c>
      <c r="AE119" s="559"/>
      <c r="AF119" s="86">
        <f t="shared" si="25"/>
        <v>0</v>
      </c>
    </row>
    <row r="120" spans="1:32" s="86" customFormat="1" ht="21" customHeight="1" x14ac:dyDescent="0.4">
      <c r="A120" s="272" t="str">
        <f>IF(OR('ordem de passagem'!$H116="pct",'ordem de passagem'!$H116="mini",'ordem de passagem'!$H116="pctt",'ordem de passagem'!$H116="pctn",'ordem de passagem'!$H116="pctm"),'ordem de passagem'!C116,"")</f>
        <v/>
      </c>
      <c r="B120" s="318" t="str">
        <f>IF(OR('ordem de passagem'!$H116="pct",'ordem de passagem'!$H116="mini",'ordem de passagem'!$H116="pctt",'ordem de passagem'!$H116="pctn",'ordem de passagem'!$H116="pctm"),'ordem de passagem'!D116,"Não faz este aparelho")</f>
        <v>Não faz este aparelho</v>
      </c>
      <c r="C120" s="318" t="str">
        <f>IF(OR('ordem de passagem'!$H116="pct",'ordem de passagem'!$H116="mini",'ordem de passagem'!$H116="pctt",'ordem de passagem'!$H116="pctn",'ordem de passagem'!$H116="pctm"),'ordem de passagem'!E116,"")</f>
        <v/>
      </c>
      <c r="D120" s="272" t="str">
        <f>IF(OR('ordem de passagem'!$H116="pct",'ordem de passagem'!$H116="mini",'ordem de passagem'!$H116="pctt",'ordem de passagem'!$H116="pctn",'ordem de passagem'!$H116="pctm"),'ordem de passagem'!F116,"")</f>
        <v/>
      </c>
      <c r="E120" s="272" t="str">
        <f>IF(OR('ordem de passagem'!$H116="pct",'ordem de passagem'!$H116="mini",'ordem de passagem'!$H116="pctt",'ordem de passagem'!$H116="pctn",'ordem de passagem'!$H116="pctm"),'ordem de passagem'!H116,"")</f>
        <v/>
      </c>
      <c r="F120" s="272" t="str">
        <f>IF(OR('ordem de passagem'!$H116="pct",'ordem de passagem'!$H116="mini",'ordem de passagem'!$H116="pctt",'ordem de passagem'!$H116="pctn",'ordem de passagem'!$H116="pctm"),'ordem de passagem'!G116,"")</f>
        <v/>
      </c>
      <c r="G120" s="272" t="str">
        <f>IF(OR('ordem de passagem'!$H116="pct",'ordem de passagem'!$H116="mini",'ordem de passagem'!$H116="pctt",'ordem de passagem'!$H116="pctn",'ordem de passagem'!$H116="pctm"),'ordem de passagem'!I116,"")</f>
        <v/>
      </c>
      <c r="H120" s="752"/>
      <c r="I120" s="753"/>
      <c r="J120" s="754"/>
      <c r="K120" s="755"/>
      <c r="L120" s="752"/>
      <c r="M120" s="753"/>
      <c r="N120" s="756"/>
      <c r="O120" s="757"/>
      <c r="P120" s="758"/>
      <c r="Q120" s="759"/>
      <c r="R120" s="359"/>
      <c r="S120" s="297"/>
      <c r="T120" s="358"/>
      <c r="U120" s="273"/>
      <c r="V120" s="274">
        <f t="shared" si="17"/>
        <v>0</v>
      </c>
      <c r="W120" s="274" t="str">
        <f t="shared" si="18"/>
        <v/>
      </c>
      <c r="X120" s="274">
        <f t="shared" si="19"/>
        <v>0</v>
      </c>
      <c r="Y120" s="274" t="str">
        <f t="shared" si="20"/>
        <v/>
      </c>
      <c r="Z120" s="275" t="str">
        <f t="shared" si="21"/>
        <v/>
      </c>
      <c r="AA120" s="275" t="str">
        <f t="shared" si="22"/>
        <v/>
      </c>
      <c r="AB120" s="274">
        <f t="shared" si="23"/>
        <v>0</v>
      </c>
      <c r="AC120" s="274">
        <f t="shared" si="24"/>
        <v>0</v>
      </c>
      <c r="AD120" s="275" t="str">
        <f t="shared" si="16"/>
        <v/>
      </c>
      <c r="AE120" s="559"/>
      <c r="AF120" s="86">
        <f t="shared" si="25"/>
        <v>0</v>
      </c>
    </row>
    <row r="121" spans="1:32" s="86" customFormat="1" ht="21" customHeight="1" x14ac:dyDescent="0.4">
      <c r="A121" s="272" t="str">
        <f>IF(OR('ordem de passagem'!$H117="pct",'ordem de passagem'!$H117="mini",'ordem de passagem'!$H117="pctt",'ordem de passagem'!$H117="pctn",'ordem de passagem'!$H117="pctm"),'ordem de passagem'!C117,"")</f>
        <v/>
      </c>
      <c r="B121" s="318" t="str">
        <f>IF(OR('ordem de passagem'!$H117="pct",'ordem de passagem'!$H117="mini",'ordem de passagem'!$H117="pctt",'ordem de passagem'!$H117="pctn",'ordem de passagem'!$H117="pctm"),'ordem de passagem'!D117,"Não faz este aparelho")</f>
        <v>Não faz este aparelho</v>
      </c>
      <c r="C121" s="318" t="str">
        <f>IF(OR('ordem de passagem'!$H117="pct",'ordem de passagem'!$H117="mini",'ordem de passagem'!$H117="pctt",'ordem de passagem'!$H117="pctn",'ordem de passagem'!$H117="pctm"),'ordem de passagem'!E117,"")</f>
        <v/>
      </c>
      <c r="D121" s="272" t="str">
        <f>IF(OR('ordem de passagem'!$H117="pct",'ordem de passagem'!$H117="mini",'ordem de passagem'!$H117="pctt",'ordem de passagem'!$H117="pctn",'ordem de passagem'!$H117="pctm"),'ordem de passagem'!F117,"")</f>
        <v/>
      </c>
      <c r="E121" s="272" t="str">
        <f>IF(OR('ordem de passagem'!$H117="pct",'ordem de passagem'!$H117="mini",'ordem de passagem'!$H117="pctt",'ordem de passagem'!$H117="pctn",'ordem de passagem'!$H117="pctm"),'ordem de passagem'!H117,"")</f>
        <v/>
      </c>
      <c r="F121" s="272" t="str">
        <f>IF(OR('ordem de passagem'!$H117="pct",'ordem de passagem'!$H117="mini",'ordem de passagem'!$H117="pctt",'ordem de passagem'!$H117="pctn",'ordem de passagem'!$H117="pctm"),'ordem de passagem'!G117,"")</f>
        <v/>
      </c>
      <c r="G121" s="272" t="str">
        <f>IF(OR('ordem de passagem'!$H117="pct",'ordem de passagem'!$H117="mini",'ordem de passagem'!$H117="pctt",'ordem de passagem'!$H117="pctn",'ordem de passagem'!$H117="pctm"),'ordem de passagem'!I117,"")</f>
        <v/>
      </c>
      <c r="H121" s="752"/>
      <c r="I121" s="753"/>
      <c r="J121" s="754"/>
      <c r="K121" s="755"/>
      <c r="L121" s="752"/>
      <c r="M121" s="753"/>
      <c r="N121" s="756"/>
      <c r="O121" s="757"/>
      <c r="P121" s="758"/>
      <c r="Q121" s="759"/>
      <c r="R121" s="359"/>
      <c r="S121" s="297"/>
      <c r="T121" s="358"/>
      <c r="U121" s="273"/>
      <c r="V121" s="274">
        <f t="shared" si="17"/>
        <v>0</v>
      </c>
      <c r="W121" s="274" t="str">
        <f t="shared" si="18"/>
        <v/>
      </c>
      <c r="X121" s="274">
        <f t="shared" si="19"/>
        <v>0</v>
      </c>
      <c r="Y121" s="274" t="str">
        <f t="shared" si="20"/>
        <v/>
      </c>
      <c r="Z121" s="275" t="str">
        <f t="shared" si="21"/>
        <v/>
      </c>
      <c r="AA121" s="275" t="str">
        <f t="shared" si="22"/>
        <v/>
      </c>
      <c r="AB121" s="274">
        <f t="shared" si="23"/>
        <v>0</v>
      </c>
      <c r="AC121" s="274">
        <f t="shared" si="24"/>
        <v>0</v>
      </c>
      <c r="AD121" s="275" t="str">
        <f t="shared" si="16"/>
        <v/>
      </c>
      <c r="AE121" s="559"/>
      <c r="AF121" s="86">
        <f t="shared" si="25"/>
        <v>0</v>
      </c>
    </row>
    <row r="122" spans="1:32" s="86" customFormat="1" ht="21" customHeight="1" x14ac:dyDescent="0.4">
      <c r="A122" s="272" t="str">
        <f>IF(OR('ordem de passagem'!$H118="pct",'ordem de passagem'!$H118="mini",'ordem de passagem'!$H118="pctt",'ordem de passagem'!$H118="pctn",'ordem de passagem'!$H118="pctm"),'ordem de passagem'!C118,"")</f>
        <v/>
      </c>
      <c r="B122" s="318" t="str">
        <f>IF(OR('ordem de passagem'!$H118="pct",'ordem de passagem'!$H118="mini",'ordem de passagem'!$H118="pctt",'ordem de passagem'!$H118="pctn",'ordem de passagem'!$H118="pctm"),'ordem de passagem'!D118,"Não faz este aparelho")</f>
        <v>Não faz este aparelho</v>
      </c>
      <c r="C122" s="318" t="str">
        <f>IF(OR('ordem de passagem'!$H118="pct",'ordem de passagem'!$H118="mini",'ordem de passagem'!$H118="pctt",'ordem de passagem'!$H118="pctn",'ordem de passagem'!$H118="pctm"),'ordem de passagem'!E118,"")</f>
        <v/>
      </c>
      <c r="D122" s="272" t="str">
        <f>IF(OR('ordem de passagem'!$H118="pct",'ordem de passagem'!$H118="mini",'ordem de passagem'!$H118="pctt",'ordem de passagem'!$H118="pctn",'ordem de passagem'!$H118="pctm"),'ordem de passagem'!F118,"")</f>
        <v/>
      </c>
      <c r="E122" s="272" t="str">
        <f>IF(OR('ordem de passagem'!$H118="pct",'ordem de passagem'!$H118="mini",'ordem de passagem'!$H118="pctt",'ordem de passagem'!$H118="pctn",'ordem de passagem'!$H118="pctm"),'ordem de passagem'!H118,"")</f>
        <v/>
      </c>
      <c r="F122" s="272" t="str">
        <f>IF(OR('ordem de passagem'!$H118="pct",'ordem de passagem'!$H118="mini",'ordem de passagem'!$H118="pctt",'ordem de passagem'!$H118="pctn",'ordem de passagem'!$H118="pctm"),'ordem de passagem'!G118,"")</f>
        <v/>
      </c>
      <c r="G122" s="272" t="str">
        <f>IF(OR('ordem de passagem'!$H118="pct",'ordem de passagem'!$H118="mini",'ordem de passagem'!$H118="pctt",'ordem de passagem'!$H118="pctn",'ordem de passagem'!$H118="pctm"),'ordem de passagem'!I118,"")</f>
        <v/>
      </c>
      <c r="H122" s="752"/>
      <c r="I122" s="753"/>
      <c r="J122" s="754"/>
      <c r="K122" s="755"/>
      <c r="L122" s="752"/>
      <c r="M122" s="753"/>
      <c r="N122" s="756"/>
      <c r="O122" s="757"/>
      <c r="P122" s="758"/>
      <c r="Q122" s="759"/>
      <c r="R122" s="359"/>
      <c r="S122" s="297"/>
      <c r="T122" s="358"/>
      <c r="U122" s="273"/>
      <c r="V122" s="274">
        <f t="shared" si="17"/>
        <v>0</v>
      </c>
      <c r="W122" s="274" t="str">
        <f t="shared" si="18"/>
        <v/>
      </c>
      <c r="X122" s="274">
        <f t="shared" si="19"/>
        <v>0</v>
      </c>
      <c r="Y122" s="274" t="str">
        <f t="shared" si="20"/>
        <v/>
      </c>
      <c r="Z122" s="275" t="str">
        <f t="shared" si="21"/>
        <v/>
      </c>
      <c r="AA122" s="275" t="str">
        <f t="shared" si="22"/>
        <v/>
      </c>
      <c r="AB122" s="274">
        <f t="shared" si="23"/>
        <v>0</v>
      </c>
      <c r="AC122" s="274">
        <f t="shared" si="24"/>
        <v>0</v>
      </c>
      <c r="AD122" s="275" t="str">
        <f t="shared" si="16"/>
        <v/>
      </c>
      <c r="AE122" s="559"/>
      <c r="AF122" s="86">
        <f t="shared" si="25"/>
        <v>0</v>
      </c>
    </row>
    <row r="123" spans="1:32" s="86" customFormat="1" ht="21" customHeight="1" x14ac:dyDescent="0.4">
      <c r="A123" s="272" t="str">
        <f>IF(OR('ordem de passagem'!$H119="pct",'ordem de passagem'!$H119="mini",'ordem de passagem'!$H119="pctt",'ordem de passagem'!$H119="pctn",'ordem de passagem'!$H119="pctm"),'ordem de passagem'!C119,"")</f>
        <v/>
      </c>
      <c r="B123" s="318" t="str">
        <f>IF(OR('ordem de passagem'!$H119="pct",'ordem de passagem'!$H119="mini",'ordem de passagem'!$H119="pctt",'ordem de passagem'!$H119="pctn",'ordem de passagem'!$H119="pctm"),'ordem de passagem'!D119,"Não faz este aparelho")</f>
        <v>Não faz este aparelho</v>
      </c>
      <c r="C123" s="318" t="str">
        <f>IF(OR('ordem de passagem'!$H119="pct",'ordem de passagem'!$H119="mini",'ordem de passagem'!$H119="pctt",'ordem de passagem'!$H119="pctn",'ordem de passagem'!$H119="pctm"),'ordem de passagem'!E119,"")</f>
        <v/>
      </c>
      <c r="D123" s="272" t="str">
        <f>IF(OR('ordem de passagem'!$H119="pct",'ordem de passagem'!$H119="mini",'ordem de passagem'!$H119="pctt",'ordem de passagem'!$H119="pctn",'ordem de passagem'!$H119="pctm"),'ordem de passagem'!F119,"")</f>
        <v/>
      </c>
      <c r="E123" s="272" t="str">
        <f>IF(OR('ordem de passagem'!$H119="pct",'ordem de passagem'!$H119="mini",'ordem de passagem'!$H119="pctt",'ordem de passagem'!$H119="pctn",'ordem de passagem'!$H119="pctm"),'ordem de passagem'!H119,"")</f>
        <v/>
      </c>
      <c r="F123" s="272" t="str">
        <f>IF(OR('ordem de passagem'!$H119="pct",'ordem de passagem'!$H119="mini",'ordem de passagem'!$H119="pctt",'ordem de passagem'!$H119="pctn",'ordem de passagem'!$H119="pctm"),'ordem de passagem'!G119,"")</f>
        <v/>
      </c>
      <c r="G123" s="272" t="str">
        <f>IF(OR('ordem de passagem'!$H119="pct",'ordem de passagem'!$H119="mini",'ordem de passagem'!$H119="pctt",'ordem de passagem'!$H119="pctn",'ordem de passagem'!$H119="pctm"),'ordem de passagem'!I119,"")</f>
        <v/>
      </c>
      <c r="H123" s="752"/>
      <c r="I123" s="753"/>
      <c r="J123" s="754"/>
      <c r="K123" s="755"/>
      <c r="L123" s="752"/>
      <c r="M123" s="753"/>
      <c r="N123" s="756"/>
      <c r="O123" s="757"/>
      <c r="P123" s="758"/>
      <c r="Q123" s="759"/>
      <c r="R123" s="359"/>
      <c r="S123" s="297"/>
      <c r="T123" s="358"/>
      <c r="U123" s="273"/>
      <c r="V123" s="274">
        <f t="shared" si="17"/>
        <v>0</v>
      </c>
      <c r="W123" s="274" t="str">
        <f t="shared" si="18"/>
        <v/>
      </c>
      <c r="X123" s="274">
        <f t="shared" si="19"/>
        <v>0</v>
      </c>
      <c r="Y123" s="274" t="str">
        <f t="shared" si="20"/>
        <v/>
      </c>
      <c r="Z123" s="275" t="str">
        <f t="shared" si="21"/>
        <v/>
      </c>
      <c r="AA123" s="275" t="str">
        <f t="shared" si="22"/>
        <v/>
      </c>
      <c r="AB123" s="274">
        <f t="shared" si="23"/>
        <v>0</v>
      </c>
      <c r="AC123" s="274">
        <f t="shared" si="24"/>
        <v>0</v>
      </c>
      <c r="AD123" s="275" t="str">
        <f t="shared" si="16"/>
        <v/>
      </c>
      <c r="AE123" s="559"/>
      <c r="AF123" s="86">
        <f t="shared" si="25"/>
        <v>0</v>
      </c>
    </row>
    <row r="124" spans="1:32" s="86" customFormat="1" ht="21" customHeight="1" x14ac:dyDescent="0.4">
      <c r="A124" s="272" t="str">
        <f>IF(OR('ordem de passagem'!$H120="pct",'ordem de passagem'!$H120="mini",'ordem de passagem'!$H120="pctt",'ordem de passagem'!$H120="pctn",'ordem de passagem'!$H120="pctm"),'ordem de passagem'!C120,"")</f>
        <v/>
      </c>
      <c r="B124" s="318" t="str">
        <f>IF(OR('ordem de passagem'!$H120="pct",'ordem de passagem'!$H120="mini",'ordem de passagem'!$H120="pctt",'ordem de passagem'!$H120="pctn",'ordem de passagem'!$H120="pctm"),'ordem de passagem'!D120,"Não faz este aparelho")</f>
        <v>Não faz este aparelho</v>
      </c>
      <c r="C124" s="318" t="str">
        <f>IF(OR('ordem de passagem'!$H120="pct",'ordem de passagem'!$H120="mini",'ordem de passagem'!$H120="pctt",'ordem de passagem'!$H120="pctn",'ordem de passagem'!$H120="pctm"),'ordem de passagem'!E120,"")</f>
        <v/>
      </c>
      <c r="D124" s="272" t="str">
        <f>IF(OR('ordem de passagem'!$H120="pct",'ordem de passagem'!$H120="mini",'ordem de passagem'!$H120="pctt",'ordem de passagem'!$H120="pctn",'ordem de passagem'!$H120="pctm"),'ordem de passagem'!F120,"")</f>
        <v/>
      </c>
      <c r="E124" s="272" t="str">
        <f>IF(OR('ordem de passagem'!$H120="pct",'ordem de passagem'!$H120="mini",'ordem de passagem'!$H120="pctt",'ordem de passagem'!$H120="pctn",'ordem de passagem'!$H120="pctm"),'ordem de passagem'!H120,"")</f>
        <v/>
      </c>
      <c r="F124" s="272" t="str">
        <f>IF(OR('ordem de passagem'!$H120="pct",'ordem de passagem'!$H120="mini",'ordem de passagem'!$H120="pctt",'ordem de passagem'!$H120="pctn",'ordem de passagem'!$H120="pctm"),'ordem de passagem'!G120,"")</f>
        <v/>
      </c>
      <c r="G124" s="272" t="str">
        <f>IF(OR('ordem de passagem'!$H120="pct",'ordem de passagem'!$H120="mini",'ordem de passagem'!$H120="pctt",'ordem de passagem'!$H120="pctn",'ordem de passagem'!$H120="pctm"),'ordem de passagem'!I120,"")</f>
        <v/>
      </c>
      <c r="H124" s="752"/>
      <c r="I124" s="753"/>
      <c r="J124" s="754"/>
      <c r="K124" s="755"/>
      <c r="L124" s="752"/>
      <c r="M124" s="753"/>
      <c r="N124" s="756"/>
      <c r="O124" s="757"/>
      <c r="P124" s="758"/>
      <c r="Q124" s="759"/>
      <c r="R124" s="359"/>
      <c r="S124" s="297"/>
      <c r="T124" s="358"/>
      <c r="U124" s="273"/>
      <c r="V124" s="274">
        <f t="shared" si="17"/>
        <v>0</v>
      </c>
      <c r="W124" s="274" t="str">
        <f t="shared" si="18"/>
        <v/>
      </c>
      <c r="X124" s="274">
        <f t="shared" si="19"/>
        <v>0</v>
      </c>
      <c r="Y124" s="274" t="str">
        <f t="shared" si="20"/>
        <v/>
      </c>
      <c r="Z124" s="275" t="str">
        <f t="shared" si="21"/>
        <v/>
      </c>
      <c r="AA124" s="275" t="str">
        <f t="shared" si="22"/>
        <v/>
      </c>
      <c r="AB124" s="274">
        <f t="shared" si="23"/>
        <v>0</v>
      </c>
      <c r="AC124" s="274">
        <f t="shared" si="24"/>
        <v>0</v>
      </c>
      <c r="AD124" s="275" t="str">
        <f t="shared" si="16"/>
        <v/>
      </c>
      <c r="AE124" s="559"/>
      <c r="AF124" s="86">
        <f t="shared" si="25"/>
        <v>0</v>
      </c>
    </row>
    <row r="125" spans="1:32" s="86" customFormat="1" ht="21" customHeight="1" x14ac:dyDescent="0.4">
      <c r="A125" s="272" t="str">
        <f>IF(OR('ordem de passagem'!$H121="pct",'ordem de passagem'!$H121="mini",'ordem de passagem'!$H121="pctt",'ordem de passagem'!$H121="pctn",'ordem de passagem'!$H121="pctm"),'ordem de passagem'!C121,"")</f>
        <v/>
      </c>
      <c r="B125" s="318" t="str">
        <f>IF(OR('ordem de passagem'!$H121="pct",'ordem de passagem'!$H121="mini",'ordem de passagem'!$H121="pctt",'ordem de passagem'!$H121="pctn",'ordem de passagem'!$H121="pctm"),'ordem de passagem'!D121,"Não faz este aparelho")</f>
        <v>Não faz este aparelho</v>
      </c>
      <c r="C125" s="318" t="str">
        <f>IF(OR('ordem de passagem'!$H121="pct",'ordem de passagem'!$H121="mini",'ordem de passagem'!$H121="pctt",'ordem de passagem'!$H121="pctn",'ordem de passagem'!$H121="pctm"),'ordem de passagem'!E121,"")</f>
        <v/>
      </c>
      <c r="D125" s="272" t="str">
        <f>IF(OR('ordem de passagem'!$H121="pct",'ordem de passagem'!$H121="mini",'ordem de passagem'!$H121="pctt",'ordem de passagem'!$H121="pctn",'ordem de passagem'!$H121="pctm"),'ordem de passagem'!F121,"")</f>
        <v/>
      </c>
      <c r="E125" s="272" t="str">
        <f>IF(OR('ordem de passagem'!$H121="pct",'ordem de passagem'!$H121="mini",'ordem de passagem'!$H121="pctt",'ordem de passagem'!$H121="pctn",'ordem de passagem'!$H121="pctm"),'ordem de passagem'!H121,"")</f>
        <v/>
      </c>
      <c r="F125" s="272" t="str">
        <f>IF(OR('ordem de passagem'!$H121="pct",'ordem de passagem'!$H121="mini",'ordem de passagem'!$H121="pctt",'ordem de passagem'!$H121="pctn",'ordem de passagem'!$H121="pctm"),'ordem de passagem'!G121,"")</f>
        <v/>
      </c>
      <c r="G125" s="272" t="str">
        <f>IF(OR('ordem de passagem'!$H121="pct",'ordem de passagem'!$H121="mini",'ordem de passagem'!$H121="pctt",'ordem de passagem'!$H121="pctn",'ordem de passagem'!$H121="pctm"),'ordem de passagem'!I121,"")</f>
        <v/>
      </c>
      <c r="H125" s="752"/>
      <c r="I125" s="753"/>
      <c r="J125" s="754"/>
      <c r="K125" s="755"/>
      <c r="L125" s="752"/>
      <c r="M125" s="753"/>
      <c r="N125" s="756"/>
      <c r="O125" s="757"/>
      <c r="P125" s="758"/>
      <c r="Q125" s="759"/>
      <c r="R125" s="359"/>
      <c r="S125" s="297"/>
      <c r="T125" s="358"/>
      <c r="U125" s="273"/>
      <c r="V125" s="274">
        <f t="shared" si="17"/>
        <v>0</v>
      </c>
      <c r="W125" s="274" t="str">
        <f t="shared" si="18"/>
        <v/>
      </c>
      <c r="X125" s="274">
        <f t="shared" si="19"/>
        <v>0</v>
      </c>
      <c r="Y125" s="274" t="str">
        <f t="shared" si="20"/>
        <v/>
      </c>
      <c r="Z125" s="275" t="str">
        <f t="shared" si="21"/>
        <v/>
      </c>
      <c r="AA125" s="275" t="str">
        <f t="shared" si="22"/>
        <v/>
      </c>
      <c r="AB125" s="274">
        <f t="shared" si="23"/>
        <v>0</v>
      </c>
      <c r="AC125" s="274">
        <f t="shared" si="24"/>
        <v>0</v>
      </c>
      <c r="AD125" s="275" t="str">
        <f t="shared" si="16"/>
        <v/>
      </c>
      <c r="AE125" s="559"/>
      <c r="AF125" s="86">
        <f t="shared" si="25"/>
        <v>0</v>
      </c>
    </row>
    <row r="126" spans="1:32" s="86" customFormat="1" ht="21" customHeight="1" x14ac:dyDescent="0.4">
      <c r="A126" s="272" t="str">
        <f>IF(OR('ordem de passagem'!$H122="pct",'ordem de passagem'!$H122="mini",'ordem de passagem'!$H122="pctt",'ordem de passagem'!$H122="pctn",'ordem de passagem'!$H122="pctm"),'ordem de passagem'!C122,"")</f>
        <v/>
      </c>
      <c r="B126" s="318" t="str">
        <f>IF(OR('ordem de passagem'!$H122="pct",'ordem de passagem'!$H122="mini",'ordem de passagem'!$H122="pctt",'ordem de passagem'!$H122="pctn",'ordem de passagem'!$H122="pctm"),'ordem de passagem'!D122,"Não faz este aparelho")</f>
        <v>Não faz este aparelho</v>
      </c>
      <c r="C126" s="318" t="str">
        <f>IF(OR('ordem de passagem'!$H122="pct",'ordem de passagem'!$H122="mini",'ordem de passagem'!$H122="pctt",'ordem de passagem'!$H122="pctn",'ordem de passagem'!$H122="pctm"),'ordem de passagem'!E122,"")</f>
        <v/>
      </c>
      <c r="D126" s="272" t="str">
        <f>IF(OR('ordem de passagem'!$H122="pct",'ordem de passagem'!$H122="mini",'ordem de passagem'!$H122="pctt",'ordem de passagem'!$H122="pctn",'ordem de passagem'!$H122="pctm"),'ordem de passagem'!F122,"")</f>
        <v/>
      </c>
      <c r="E126" s="272" t="str">
        <f>IF(OR('ordem de passagem'!$H122="pct",'ordem de passagem'!$H122="mini",'ordem de passagem'!$H122="pctt",'ordem de passagem'!$H122="pctn",'ordem de passagem'!$H122="pctm"),'ordem de passagem'!H122,"")</f>
        <v/>
      </c>
      <c r="F126" s="272" t="str">
        <f>IF(OR('ordem de passagem'!$H122="pct",'ordem de passagem'!$H122="mini",'ordem de passagem'!$H122="pctt",'ordem de passagem'!$H122="pctn",'ordem de passagem'!$H122="pctm"),'ordem de passagem'!G122,"")</f>
        <v/>
      </c>
      <c r="G126" s="272" t="str">
        <f>IF(OR('ordem de passagem'!$H122="pct",'ordem de passagem'!$H122="mini",'ordem de passagem'!$H122="pctt",'ordem de passagem'!$H122="pctn",'ordem de passagem'!$H122="pctm"),'ordem de passagem'!I122,"")</f>
        <v/>
      </c>
      <c r="H126" s="752"/>
      <c r="I126" s="753"/>
      <c r="J126" s="754"/>
      <c r="K126" s="755"/>
      <c r="L126" s="752"/>
      <c r="M126" s="753"/>
      <c r="N126" s="756"/>
      <c r="O126" s="757"/>
      <c r="P126" s="758"/>
      <c r="Q126" s="759"/>
      <c r="R126" s="359"/>
      <c r="S126" s="297"/>
      <c r="T126" s="358"/>
      <c r="U126" s="273"/>
      <c r="V126" s="274">
        <f t="shared" si="17"/>
        <v>0</v>
      </c>
      <c r="W126" s="274" t="str">
        <f t="shared" si="18"/>
        <v/>
      </c>
      <c r="X126" s="274">
        <f t="shared" si="19"/>
        <v>0</v>
      </c>
      <c r="Y126" s="274" t="str">
        <f t="shared" si="20"/>
        <v/>
      </c>
      <c r="Z126" s="275" t="str">
        <f t="shared" si="21"/>
        <v/>
      </c>
      <c r="AA126" s="275" t="str">
        <f t="shared" si="22"/>
        <v/>
      </c>
      <c r="AB126" s="274">
        <f t="shared" si="23"/>
        <v>0</v>
      </c>
      <c r="AC126" s="274">
        <f t="shared" si="24"/>
        <v>0</v>
      </c>
      <c r="AD126" s="275" t="str">
        <f t="shared" si="16"/>
        <v/>
      </c>
      <c r="AE126" s="559"/>
      <c r="AF126" s="86">
        <f t="shared" si="25"/>
        <v>0</v>
      </c>
    </row>
    <row r="127" spans="1:32" s="86" customFormat="1" ht="21" customHeight="1" x14ac:dyDescent="0.4">
      <c r="A127" s="272" t="str">
        <f>IF(OR('ordem de passagem'!$H123="pct",'ordem de passagem'!$H123="mini",'ordem de passagem'!$H123="pctt",'ordem de passagem'!$H123="pctn",'ordem de passagem'!$H123="pctm"),'ordem de passagem'!C123,"")</f>
        <v/>
      </c>
      <c r="B127" s="318" t="str">
        <f>IF(OR('ordem de passagem'!$H123="pct",'ordem de passagem'!$H123="mini",'ordem de passagem'!$H123="pctt",'ordem de passagem'!$H123="pctn",'ordem de passagem'!$H123="pctm"),'ordem de passagem'!D123,"Não faz este aparelho")</f>
        <v>Não faz este aparelho</v>
      </c>
      <c r="C127" s="318" t="str">
        <f>IF(OR('ordem de passagem'!$H123="pct",'ordem de passagem'!$H123="mini",'ordem de passagem'!$H123="pctt",'ordem de passagem'!$H123="pctn",'ordem de passagem'!$H123="pctm"),'ordem de passagem'!E123,"")</f>
        <v/>
      </c>
      <c r="D127" s="272" t="str">
        <f>IF(OR('ordem de passagem'!$H123="pct",'ordem de passagem'!$H123="mini",'ordem de passagem'!$H123="pctt",'ordem de passagem'!$H123="pctn",'ordem de passagem'!$H123="pctm"),'ordem de passagem'!F123,"")</f>
        <v/>
      </c>
      <c r="E127" s="272" t="str">
        <f>IF(OR('ordem de passagem'!$H123="pct",'ordem de passagem'!$H123="mini",'ordem de passagem'!$H123="pctt",'ordem de passagem'!$H123="pctn",'ordem de passagem'!$H123="pctm"),'ordem de passagem'!H123,"")</f>
        <v/>
      </c>
      <c r="F127" s="272" t="str">
        <f>IF(OR('ordem de passagem'!$H123="pct",'ordem de passagem'!$H123="mini",'ordem de passagem'!$H123="pctt",'ordem de passagem'!$H123="pctn",'ordem de passagem'!$H123="pctm"),'ordem de passagem'!G123,"")</f>
        <v/>
      </c>
      <c r="G127" s="272" t="str">
        <f>IF(OR('ordem de passagem'!$H123="pct",'ordem de passagem'!$H123="mini",'ordem de passagem'!$H123="pctt",'ordem de passagem'!$H123="pctn",'ordem de passagem'!$H123="pctm"),'ordem de passagem'!I123,"")</f>
        <v/>
      </c>
      <c r="H127" s="752"/>
      <c r="I127" s="753"/>
      <c r="J127" s="754"/>
      <c r="K127" s="755"/>
      <c r="L127" s="752"/>
      <c r="M127" s="753"/>
      <c r="N127" s="756"/>
      <c r="O127" s="757"/>
      <c r="P127" s="758"/>
      <c r="Q127" s="759"/>
      <c r="R127" s="359"/>
      <c r="S127" s="297"/>
      <c r="T127" s="358"/>
      <c r="U127" s="273"/>
      <c r="V127" s="274">
        <f t="shared" si="17"/>
        <v>0</v>
      </c>
      <c r="W127" s="274" t="str">
        <f t="shared" si="18"/>
        <v/>
      </c>
      <c r="X127" s="274">
        <f t="shared" si="19"/>
        <v>0</v>
      </c>
      <c r="Y127" s="274" t="str">
        <f t="shared" si="20"/>
        <v/>
      </c>
      <c r="Z127" s="275" t="str">
        <f t="shared" si="21"/>
        <v/>
      </c>
      <c r="AA127" s="275" t="str">
        <f t="shared" si="22"/>
        <v/>
      </c>
      <c r="AB127" s="274">
        <f t="shared" si="23"/>
        <v>0</v>
      </c>
      <c r="AC127" s="274">
        <f t="shared" si="24"/>
        <v>0</v>
      </c>
      <c r="AD127" s="275" t="str">
        <f t="shared" si="16"/>
        <v/>
      </c>
      <c r="AE127" s="559"/>
      <c r="AF127" s="86">
        <f t="shared" si="25"/>
        <v>0</v>
      </c>
    </row>
    <row r="128" spans="1:32" s="86" customFormat="1" ht="21" customHeight="1" x14ac:dyDescent="0.4">
      <c r="A128" s="272" t="str">
        <f>IF(OR('ordem de passagem'!$H124="pct",'ordem de passagem'!$H124="mini",'ordem de passagem'!$H124="pctt",'ordem de passagem'!$H124="pctn",'ordem de passagem'!$H124="pctm"),'ordem de passagem'!C124,"")</f>
        <v/>
      </c>
      <c r="B128" s="318" t="str">
        <f>IF(OR('ordem de passagem'!$H124="pct",'ordem de passagem'!$H124="mini",'ordem de passagem'!$H124="pctt",'ordem de passagem'!$H124="pctn",'ordem de passagem'!$H124="pctm"),'ordem de passagem'!D124,"Não faz este aparelho")</f>
        <v>Não faz este aparelho</v>
      </c>
      <c r="C128" s="318" t="str">
        <f>IF(OR('ordem de passagem'!$H124="pct",'ordem de passagem'!$H124="mini",'ordem de passagem'!$H124="pctt",'ordem de passagem'!$H124="pctn",'ordem de passagem'!$H124="pctm"),'ordem de passagem'!E124,"")</f>
        <v/>
      </c>
      <c r="D128" s="272" t="str">
        <f>IF(OR('ordem de passagem'!$H124="pct",'ordem de passagem'!$H124="mini",'ordem de passagem'!$H124="pctt",'ordem de passagem'!$H124="pctn",'ordem de passagem'!$H124="pctm"),'ordem de passagem'!F124,"")</f>
        <v/>
      </c>
      <c r="E128" s="272" t="str">
        <f>IF(OR('ordem de passagem'!$H124="pct",'ordem de passagem'!$H124="mini",'ordem de passagem'!$H124="pctt",'ordem de passagem'!$H124="pctn",'ordem de passagem'!$H124="pctm"),'ordem de passagem'!H124,"")</f>
        <v/>
      </c>
      <c r="F128" s="272" t="str">
        <f>IF(OR('ordem de passagem'!$H124="pct",'ordem de passagem'!$H124="mini",'ordem de passagem'!$H124="pctt",'ordem de passagem'!$H124="pctn",'ordem de passagem'!$H124="pctm"),'ordem de passagem'!G124,"")</f>
        <v/>
      </c>
      <c r="G128" s="272" t="str">
        <f>IF(OR('ordem de passagem'!$H124="pct",'ordem de passagem'!$H124="mini",'ordem de passagem'!$H124="pctt",'ordem de passagem'!$H124="pctn",'ordem de passagem'!$H124="pctm"),'ordem de passagem'!I124,"")</f>
        <v/>
      </c>
      <c r="H128" s="752"/>
      <c r="I128" s="753"/>
      <c r="J128" s="754"/>
      <c r="K128" s="755"/>
      <c r="L128" s="752"/>
      <c r="M128" s="753"/>
      <c r="N128" s="756"/>
      <c r="O128" s="757"/>
      <c r="P128" s="758"/>
      <c r="Q128" s="759"/>
      <c r="R128" s="359"/>
      <c r="S128" s="297"/>
      <c r="T128" s="358"/>
      <c r="U128" s="273"/>
      <c r="V128" s="274">
        <f t="shared" si="17"/>
        <v>0</v>
      </c>
      <c r="W128" s="274" t="str">
        <f t="shared" si="18"/>
        <v/>
      </c>
      <c r="X128" s="274">
        <f t="shared" si="19"/>
        <v>0</v>
      </c>
      <c r="Y128" s="274" t="str">
        <f t="shared" si="20"/>
        <v/>
      </c>
      <c r="Z128" s="275" t="str">
        <f t="shared" si="21"/>
        <v/>
      </c>
      <c r="AA128" s="275" t="str">
        <f t="shared" si="22"/>
        <v/>
      </c>
      <c r="AB128" s="274">
        <f t="shared" si="23"/>
        <v>0</v>
      </c>
      <c r="AC128" s="274">
        <f t="shared" si="24"/>
        <v>0</v>
      </c>
      <c r="AD128" s="275" t="str">
        <f t="shared" si="16"/>
        <v/>
      </c>
      <c r="AE128" s="559"/>
      <c r="AF128" s="86">
        <f t="shared" si="25"/>
        <v>0</v>
      </c>
    </row>
    <row r="129" spans="1:33" s="86" customFormat="1" ht="21" customHeight="1" x14ac:dyDescent="0.4">
      <c r="A129" s="272" t="str">
        <f>IF(OR('ordem de passagem'!$H125="pct",'ordem de passagem'!$H125="mini",'ordem de passagem'!$H125="pctt",'ordem de passagem'!$H125="pctn",'ordem de passagem'!$H125="pctm"),'ordem de passagem'!C125,"")</f>
        <v/>
      </c>
      <c r="B129" s="318" t="str">
        <f>IF(OR('ordem de passagem'!$H125="pct",'ordem de passagem'!$H125="mini",'ordem de passagem'!$H125="pctt",'ordem de passagem'!$H125="pctn",'ordem de passagem'!$H125="pctm"),'ordem de passagem'!D125,"Não faz este aparelho")</f>
        <v>Não faz este aparelho</v>
      </c>
      <c r="C129" s="318" t="str">
        <f>IF(OR('ordem de passagem'!$H125="pct",'ordem de passagem'!$H125="mini",'ordem de passagem'!$H125="pctt",'ordem de passagem'!$H125="pctn",'ordem de passagem'!$H125="pctm"),'ordem de passagem'!E125,"")</f>
        <v/>
      </c>
      <c r="D129" s="272" t="str">
        <f>IF(OR('ordem de passagem'!$H125="pct",'ordem de passagem'!$H125="mini",'ordem de passagem'!$H125="pctt",'ordem de passagem'!$H125="pctn",'ordem de passagem'!$H125="pctm"),'ordem de passagem'!F125,"")</f>
        <v/>
      </c>
      <c r="E129" s="272" t="str">
        <f>IF(OR('ordem de passagem'!$H125="pct",'ordem de passagem'!$H125="mini",'ordem de passagem'!$H125="pctt",'ordem de passagem'!$H125="pctn",'ordem de passagem'!$H125="pctm"),'ordem de passagem'!H125,"")</f>
        <v/>
      </c>
      <c r="F129" s="272" t="str">
        <f>IF(OR('ordem de passagem'!$H125="pct",'ordem de passagem'!$H125="mini",'ordem de passagem'!$H125="pctt",'ordem de passagem'!$H125="pctn",'ordem de passagem'!$H125="pctm"),'ordem de passagem'!G125,"")</f>
        <v/>
      </c>
      <c r="G129" s="272" t="str">
        <f>IF(OR('ordem de passagem'!$H125="pct",'ordem de passagem'!$H125="mini",'ordem de passagem'!$H125="pctt",'ordem de passagem'!$H125="pctn",'ordem de passagem'!$H125="pctm"),'ordem de passagem'!I125,"")</f>
        <v/>
      </c>
      <c r="H129" s="752"/>
      <c r="I129" s="753"/>
      <c r="J129" s="754"/>
      <c r="K129" s="755"/>
      <c r="L129" s="752"/>
      <c r="M129" s="753"/>
      <c r="N129" s="756"/>
      <c r="O129" s="757"/>
      <c r="P129" s="758"/>
      <c r="Q129" s="759"/>
      <c r="R129" s="359"/>
      <c r="S129" s="297"/>
      <c r="T129" s="358"/>
      <c r="U129" s="273"/>
      <c r="V129" s="274">
        <f t="shared" si="17"/>
        <v>0</v>
      </c>
      <c r="W129" s="274" t="str">
        <f t="shared" si="18"/>
        <v/>
      </c>
      <c r="X129" s="274">
        <f t="shared" si="19"/>
        <v>0</v>
      </c>
      <c r="Y129" s="274" t="str">
        <f t="shared" si="20"/>
        <v/>
      </c>
      <c r="Z129" s="275" t="str">
        <f t="shared" si="21"/>
        <v/>
      </c>
      <c r="AA129" s="275" t="str">
        <f t="shared" si="22"/>
        <v/>
      </c>
      <c r="AB129" s="274">
        <f t="shared" si="23"/>
        <v>0</v>
      </c>
      <c r="AC129" s="274">
        <f t="shared" si="24"/>
        <v>0</v>
      </c>
      <c r="AD129" s="275" t="str">
        <f t="shared" si="16"/>
        <v/>
      </c>
      <c r="AE129" s="559"/>
      <c r="AF129" s="86">
        <f t="shared" si="25"/>
        <v>0</v>
      </c>
    </row>
    <row r="130" spans="1:33" s="86" customFormat="1" ht="21" customHeight="1" x14ac:dyDescent="0.4">
      <c r="A130" s="272" t="str">
        <f>IF(OR('ordem de passagem'!$H126="pct",'ordem de passagem'!$H126="mini",'ordem de passagem'!$H126="pctt",'ordem de passagem'!$H126="pctn",'ordem de passagem'!$H126="pctm"),'ordem de passagem'!C126,"")</f>
        <v/>
      </c>
      <c r="B130" s="318" t="str">
        <f>IF(OR('ordem de passagem'!$H126="pct",'ordem de passagem'!$H126="mini",'ordem de passagem'!$H126="pctt",'ordem de passagem'!$H126="pctn",'ordem de passagem'!$H126="pctm"),'ordem de passagem'!D126,"Não faz este aparelho")</f>
        <v>Não faz este aparelho</v>
      </c>
      <c r="C130" s="318" t="str">
        <f>IF(OR('ordem de passagem'!$H126="pct",'ordem de passagem'!$H126="mini",'ordem de passagem'!$H126="pctt",'ordem de passagem'!$H126="pctn",'ordem de passagem'!$H126="pctm"),'ordem de passagem'!E126,"")</f>
        <v/>
      </c>
      <c r="D130" s="272" t="str">
        <f>IF(OR('ordem de passagem'!$H126="pct",'ordem de passagem'!$H126="mini",'ordem de passagem'!$H126="pctt",'ordem de passagem'!$H126="pctn",'ordem de passagem'!$H126="pctm"),'ordem de passagem'!F126,"")</f>
        <v/>
      </c>
      <c r="E130" s="272" t="str">
        <f>IF(OR('ordem de passagem'!$H126="pct",'ordem de passagem'!$H126="mini",'ordem de passagem'!$H126="pctt",'ordem de passagem'!$H126="pctn",'ordem de passagem'!$H126="pctm"),'ordem de passagem'!H126,"")</f>
        <v/>
      </c>
      <c r="F130" s="272" t="str">
        <f>IF(OR('ordem de passagem'!$H126="pct",'ordem de passagem'!$H126="mini",'ordem de passagem'!$H126="pctt",'ordem de passagem'!$H126="pctn",'ordem de passagem'!$H126="pctm"),'ordem de passagem'!G126,"")</f>
        <v/>
      </c>
      <c r="G130" s="272" t="str">
        <f>IF(OR('ordem de passagem'!$H126="pct",'ordem de passagem'!$H126="mini",'ordem de passagem'!$H126="pctt",'ordem de passagem'!$H126="pctn",'ordem de passagem'!$H126="pctm"),'ordem de passagem'!I126,"")</f>
        <v/>
      </c>
      <c r="H130" s="752"/>
      <c r="I130" s="753"/>
      <c r="J130" s="754"/>
      <c r="K130" s="755"/>
      <c r="L130" s="752"/>
      <c r="M130" s="753"/>
      <c r="N130" s="579"/>
      <c r="O130" s="580"/>
      <c r="P130" s="581"/>
      <c r="Q130" s="582"/>
      <c r="R130" s="359"/>
      <c r="S130" s="297"/>
      <c r="T130" s="358"/>
      <c r="U130" s="273"/>
      <c r="V130" s="274">
        <f t="shared" si="17"/>
        <v>0</v>
      </c>
      <c r="W130" s="274" t="str">
        <f t="shared" si="18"/>
        <v/>
      </c>
      <c r="X130" s="274">
        <f t="shared" si="19"/>
        <v>0</v>
      </c>
      <c r="Y130" s="274" t="str">
        <f t="shared" si="20"/>
        <v/>
      </c>
      <c r="Z130" s="275" t="str">
        <f t="shared" si="21"/>
        <v/>
      </c>
      <c r="AA130" s="275" t="str">
        <f t="shared" si="22"/>
        <v/>
      </c>
      <c r="AB130" s="274">
        <f t="shared" si="23"/>
        <v>0</v>
      </c>
      <c r="AC130" s="274">
        <f t="shared" si="24"/>
        <v>0</v>
      </c>
      <c r="AD130" s="275" t="str">
        <f t="shared" si="16"/>
        <v/>
      </c>
      <c r="AE130" s="559"/>
      <c r="AF130" s="86">
        <f t="shared" si="25"/>
        <v>0</v>
      </c>
    </row>
    <row r="131" spans="1:33" s="86" customFormat="1" ht="21" customHeight="1" x14ac:dyDescent="0.4">
      <c r="A131" s="272" t="str">
        <f>IF(OR('ordem de passagem'!$H127="pct",'ordem de passagem'!$H127="mini",'ordem de passagem'!$H127="pctt",'ordem de passagem'!$H127="pctn",'ordem de passagem'!$H127="pctm"),'ordem de passagem'!C127,"")</f>
        <v/>
      </c>
      <c r="B131" s="318" t="str">
        <f>IF(OR('ordem de passagem'!$H127="pct",'ordem de passagem'!$H127="mini",'ordem de passagem'!$H127="pctt",'ordem de passagem'!$H127="pctn",'ordem de passagem'!$H127="pctm"),'ordem de passagem'!D127,"Não faz este aparelho")</f>
        <v>Não faz este aparelho</v>
      </c>
      <c r="C131" s="318" t="str">
        <f>IF(OR('ordem de passagem'!$H127="pct",'ordem de passagem'!$H127="mini",'ordem de passagem'!$H127="pctt",'ordem de passagem'!$H127="pctn",'ordem de passagem'!$H127="pctm"),'ordem de passagem'!E127,"")</f>
        <v/>
      </c>
      <c r="D131" s="272" t="str">
        <f>IF(OR('ordem de passagem'!$H127="pct",'ordem de passagem'!$H127="mini",'ordem de passagem'!$H127="pctt",'ordem de passagem'!$H127="pctn",'ordem de passagem'!$H127="pctm"),'ordem de passagem'!F127,"")</f>
        <v/>
      </c>
      <c r="E131" s="272" t="str">
        <f>IF(OR('ordem de passagem'!$H127="pct",'ordem de passagem'!$H127="mini",'ordem de passagem'!$H127="pctt",'ordem de passagem'!$H127="pctn",'ordem de passagem'!$H127="pctm"),'ordem de passagem'!H127,"")</f>
        <v/>
      </c>
      <c r="F131" s="272" t="str">
        <f>IF(OR('ordem de passagem'!$H127="pct",'ordem de passagem'!$H127="mini",'ordem de passagem'!$H127="pctt",'ordem de passagem'!$H127="pctn",'ordem de passagem'!$H127="pctm"),'ordem de passagem'!G127,"")</f>
        <v/>
      </c>
      <c r="G131" s="272" t="str">
        <f>IF(OR('ordem de passagem'!$H127="pct",'ordem de passagem'!$H127="mini",'ordem de passagem'!$H127="pctt",'ordem de passagem'!$H127="pctn",'ordem de passagem'!$H127="pctm"),'ordem de passagem'!I127,"")</f>
        <v/>
      </c>
      <c r="H131" s="752"/>
      <c r="I131" s="753"/>
      <c r="J131" s="754"/>
      <c r="K131" s="755"/>
      <c r="L131" s="752"/>
      <c r="M131" s="753"/>
      <c r="N131" s="579"/>
      <c r="O131" s="580"/>
      <c r="P131" s="581"/>
      <c r="Q131" s="582"/>
      <c r="R131" s="359"/>
      <c r="S131" s="297"/>
      <c r="T131" s="358"/>
      <c r="U131" s="273"/>
      <c r="V131" s="274">
        <f t="shared" si="17"/>
        <v>0</v>
      </c>
      <c r="W131" s="274" t="str">
        <f t="shared" si="18"/>
        <v/>
      </c>
      <c r="X131" s="274">
        <f t="shared" si="19"/>
        <v>0</v>
      </c>
      <c r="Y131" s="274" t="str">
        <f t="shared" si="20"/>
        <v/>
      </c>
      <c r="Z131" s="275" t="str">
        <f t="shared" si="21"/>
        <v/>
      </c>
      <c r="AA131" s="275" t="str">
        <f t="shared" si="22"/>
        <v/>
      </c>
      <c r="AB131" s="274">
        <f t="shared" si="23"/>
        <v>0</v>
      </c>
      <c r="AC131" s="274">
        <f t="shared" si="24"/>
        <v>0</v>
      </c>
      <c r="AD131" s="275" t="str">
        <f t="shared" si="16"/>
        <v/>
      </c>
      <c r="AE131" s="559"/>
      <c r="AF131" s="86">
        <f t="shared" si="25"/>
        <v>0</v>
      </c>
    </row>
    <row r="132" spans="1:33" s="86" customFormat="1" ht="21" customHeight="1" x14ac:dyDescent="0.4">
      <c r="A132" s="272" t="str">
        <f>IF(OR('ordem de passagem'!$H128="pct",'ordem de passagem'!$H128="mini",'ordem de passagem'!$H128="pctt",'ordem de passagem'!$H128="pctn",'ordem de passagem'!$H128="pctm"),'ordem de passagem'!C128,"")</f>
        <v/>
      </c>
      <c r="B132" s="318" t="str">
        <f>IF(OR('ordem de passagem'!$H128="pct",'ordem de passagem'!$H128="mini",'ordem de passagem'!$H128="pctt",'ordem de passagem'!$H128="pctn",'ordem de passagem'!$H128="pctm"),'ordem de passagem'!D128,"Não faz este aparelho")</f>
        <v>Não faz este aparelho</v>
      </c>
      <c r="C132" s="318" t="str">
        <f>IF(OR('ordem de passagem'!$H128="pct",'ordem de passagem'!$H128="mini",'ordem de passagem'!$H128="pctt",'ordem de passagem'!$H128="pctn",'ordem de passagem'!$H128="pctm"),'ordem de passagem'!E128,"")</f>
        <v/>
      </c>
      <c r="D132" s="272" t="str">
        <f>IF(OR('ordem de passagem'!$H128="pct",'ordem de passagem'!$H128="mini",'ordem de passagem'!$H128="pctt",'ordem de passagem'!$H128="pctn",'ordem de passagem'!$H128="pctm"),'ordem de passagem'!F128,"")</f>
        <v/>
      </c>
      <c r="E132" s="272" t="str">
        <f>IF(OR('ordem de passagem'!$H128="pct",'ordem de passagem'!$H128="mini",'ordem de passagem'!$H128="pctt",'ordem de passagem'!$H128="pctn",'ordem de passagem'!$H128="pctm"),'ordem de passagem'!H128,"")</f>
        <v/>
      </c>
      <c r="F132" s="272" t="str">
        <f>IF(OR('ordem de passagem'!$H128="pct",'ordem de passagem'!$H128="mini",'ordem de passagem'!$H128="pctt",'ordem de passagem'!$H128="pctn",'ordem de passagem'!$H128="pctm"),'ordem de passagem'!G128,"")</f>
        <v/>
      </c>
      <c r="G132" s="272" t="str">
        <f>IF(OR('ordem de passagem'!$H128="pct",'ordem de passagem'!$H128="mini",'ordem de passagem'!$H128="pctt",'ordem de passagem'!$H128="pctn",'ordem de passagem'!$H128="pctm"),'ordem de passagem'!I128,"")</f>
        <v/>
      </c>
      <c r="H132" s="752"/>
      <c r="I132" s="753"/>
      <c r="J132" s="754"/>
      <c r="K132" s="755"/>
      <c r="L132" s="752"/>
      <c r="M132" s="753"/>
      <c r="N132" s="579"/>
      <c r="O132" s="580"/>
      <c r="P132" s="581"/>
      <c r="Q132" s="582"/>
      <c r="R132" s="359"/>
      <c r="S132" s="297"/>
      <c r="T132" s="358"/>
      <c r="U132" s="273"/>
      <c r="V132" s="274">
        <f t="shared" si="17"/>
        <v>0</v>
      </c>
      <c r="W132" s="274" t="str">
        <f t="shared" si="18"/>
        <v/>
      </c>
      <c r="X132" s="274">
        <f t="shared" si="19"/>
        <v>0</v>
      </c>
      <c r="Y132" s="274" t="str">
        <f t="shared" si="20"/>
        <v/>
      </c>
      <c r="Z132" s="275" t="str">
        <f t="shared" si="21"/>
        <v/>
      </c>
      <c r="AA132" s="275" t="str">
        <f t="shared" si="22"/>
        <v/>
      </c>
      <c r="AB132" s="274">
        <f t="shared" si="23"/>
        <v>0</v>
      </c>
      <c r="AC132" s="274">
        <f t="shared" si="24"/>
        <v>0</v>
      </c>
      <c r="AD132" s="275" t="str">
        <f t="shared" si="16"/>
        <v/>
      </c>
      <c r="AE132" s="559"/>
      <c r="AF132" s="86">
        <f t="shared" si="25"/>
        <v>0</v>
      </c>
    </row>
    <row r="133" spans="1:33" s="86" customFormat="1" ht="21" customHeight="1" x14ac:dyDescent="0.4">
      <c r="A133" s="272" t="str">
        <f>IF(OR('ordem de passagem'!$H129="pct",'ordem de passagem'!$H129="mini",'ordem de passagem'!$H129="pctt",'ordem de passagem'!$H129="pctn",'ordem de passagem'!$H129="pctm"),'ordem de passagem'!C129,"")</f>
        <v/>
      </c>
      <c r="B133" s="318" t="str">
        <f>IF(OR('ordem de passagem'!$H129="pct",'ordem de passagem'!$H129="mini",'ordem de passagem'!$H129="pctt",'ordem de passagem'!$H129="pctn",'ordem de passagem'!$H129="pctm"),'ordem de passagem'!D129,"Não faz este aparelho")</f>
        <v>Não faz este aparelho</v>
      </c>
      <c r="C133" s="318" t="str">
        <f>IF(OR('ordem de passagem'!$H129="pct",'ordem de passagem'!$H129="mini",'ordem de passagem'!$H129="pctt",'ordem de passagem'!$H129="pctn",'ordem de passagem'!$H129="pctm"),'ordem de passagem'!E129,"")</f>
        <v/>
      </c>
      <c r="D133" s="272" t="str">
        <f>IF(OR('ordem de passagem'!$H129="pct",'ordem de passagem'!$H129="mini",'ordem de passagem'!$H129="pctt",'ordem de passagem'!$H129="pctn",'ordem de passagem'!$H129="pctm"),'ordem de passagem'!F129,"")</f>
        <v/>
      </c>
      <c r="E133" s="272" t="str">
        <f>IF(OR('ordem de passagem'!$H129="pct",'ordem de passagem'!$H129="mini",'ordem de passagem'!$H129="pctt",'ordem de passagem'!$H129="pctn",'ordem de passagem'!$H129="pctm"),'ordem de passagem'!H129,"")</f>
        <v/>
      </c>
      <c r="F133" s="272" t="str">
        <f>IF(OR('ordem de passagem'!$H129="pct",'ordem de passagem'!$H129="mini",'ordem de passagem'!$H129="pctt",'ordem de passagem'!$H129="pctn",'ordem de passagem'!$H129="pctm"),'ordem de passagem'!G129,"")</f>
        <v/>
      </c>
      <c r="G133" s="272" t="str">
        <f>IF(OR('ordem de passagem'!$H129="pct",'ordem de passagem'!$H129="mini",'ordem de passagem'!$H129="pctt",'ordem de passagem'!$H129="pctn",'ordem de passagem'!$H129="pctm"),'ordem de passagem'!I129,"")</f>
        <v/>
      </c>
      <c r="H133" s="752"/>
      <c r="I133" s="753"/>
      <c r="J133" s="754"/>
      <c r="K133" s="755"/>
      <c r="L133" s="752"/>
      <c r="M133" s="753"/>
      <c r="N133" s="579"/>
      <c r="O133" s="580"/>
      <c r="P133" s="581"/>
      <c r="Q133" s="582"/>
      <c r="R133" s="359"/>
      <c r="S133" s="297"/>
      <c r="T133" s="358"/>
      <c r="U133" s="273"/>
      <c r="V133" s="274">
        <f t="shared" si="17"/>
        <v>0</v>
      </c>
      <c r="W133" s="274" t="str">
        <f t="shared" si="18"/>
        <v/>
      </c>
      <c r="X133" s="274">
        <f t="shared" si="19"/>
        <v>0</v>
      </c>
      <c r="Y133" s="274" t="str">
        <f t="shared" si="20"/>
        <v/>
      </c>
      <c r="Z133" s="275" t="str">
        <f t="shared" si="21"/>
        <v/>
      </c>
      <c r="AA133" s="275" t="str">
        <f t="shared" si="22"/>
        <v/>
      </c>
      <c r="AB133" s="274">
        <f t="shared" si="23"/>
        <v>0</v>
      </c>
      <c r="AC133" s="274">
        <f t="shared" si="24"/>
        <v>0</v>
      </c>
      <c r="AD133" s="275" t="str">
        <f t="shared" si="16"/>
        <v/>
      </c>
      <c r="AE133" s="559"/>
      <c r="AF133" s="86">
        <f t="shared" si="25"/>
        <v>0</v>
      </c>
    </row>
    <row r="134" spans="1:33" s="86" customFormat="1" ht="21" customHeight="1" x14ac:dyDescent="0.4">
      <c r="A134" s="272" t="str">
        <f>IF(OR('ordem de passagem'!$H130="pct",'ordem de passagem'!$H130="mini",'ordem de passagem'!$H130="pctt",'ordem de passagem'!$H130="pctn",'ordem de passagem'!$H130="pctm"),'ordem de passagem'!C130,"")</f>
        <v/>
      </c>
      <c r="B134" s="318" t="str">
        <f>IF(OR('ordem de passagem'!$H130="pct",'ordem de passagem'!$H130="mini",'ordem de passagem'!$H130="pctt",'ordem de passagem'!$H130="pctn",'ordem de passagem'!$H130="pctm"),'ordem de passagem'!D130,"Não faz este aparelho")</f>
        <v>Não faz este aparelho</v>
      </c>
      <c r="C134" s="318" t="str">
        <f>IF(OR('ordem de passagem'!$H130="pct",'ordem de passagem'!$H130="mini",'ordem de passagem'!$H130="pctt",'ordem de passagem'!$H130="pctn",'ordem de passagem'!$H130="pctm"),'ordem de passagem'!E130,"")</f>
        <v/>
      </c>
      <c r="D134" s="272" t="str">
        <f>IF(OR('ordem de passagem'!$H130="pct",'ordem de passagem'!$H130="mini",'ordem de passagem'!$H130="pctt",'ordem de passagem'!$H130="pctn",'ordem de passagem'!$H130="pctm"),'ordem de passagem'!F130,"")</f>
        <v/>
      </c>
      <c r="E134" s="272" t="str">
        <f>IF(OR('ordem de passagem'!$H130="pct",'ordem de passagem'!$H130="mini",'ordem de passagem'!$H130="pctt",'ordem de passagem'!$H130="pctn",'ordem de passagem'!$H130="pctm"),'ordem de passagem'!H130,"")</f>
        <v/>
      </c>
      <c r="F134" s="272" t="str">
        <f>IF(OR('ordem de passagem'!$H130="pct",'ordem de passagem'!$H130="mini",'ordem de passagem'!$H130="pctt",'ordem de passagem'!$H130="pctn",'ordem de passagem'!$H130="pctm"),'ordem de passagem'!G130,"")</f>
        <v/>
      </c>
      <c r="G134" s="272" t="str">
        <f>IF(OR('ordem de passagem'!$H130="pct",'ordem de passagem'!$H130="mini",'ordem de passagem'!$H130="pctt",'ordem de passagem'!$H130="pctn",'ordem de passagem'!$H130="pctm"),'ordem de passagem'!I130,"")</f>
        <v/>
      </c>
      <c r="H134" s="752"/>
      <c r="I134" s="753"/>
      <c r="J134" s="754"/>
      <c r="K134" s="755"/>
      <c r="L134" s="752"/>
      <c r="M134" s="753"/>
      <c r="N134" s="579"/>
      <c r="O134" s="580"/>
      <c r="P134" s="581"/>
      <c r="Q134" s="582"/>
      <c r="R134" s="359"/>
      <c r="S134" s="297"/>
      <c r="T134" s="358"/>
      <c r="U134" s="273"/>
      <c r="V134" s="274">
        <f t="shared" si="17"/>
        <v>0</v>
      </c>
      <c r="W134" s="274" t="str">
        <f t="shared" si="18"/>
        <v/>
      </c>
      <c r="X134" s="274">
        <f t="shared" si="19"/>
        <v>0</v>
      </c>
      <c r="Y134" s="274" t="str">
        <f t="shared" si="20"/>
        <v/>
      </c>
      <c r="Z134" s="275" t="str">
        <f t="shared" si="21"/>
        <v/>
      </c>
      <c r="AA134" s="275" t="str">
        <f t="shared" si="22"/>
        <v/>
      </c>
      <c r="AB134" s="274">
        <f t="shared" si="23"/>
        <v>0</v>
      </c>
      <c r="AC134" s="274">
        <f t="shared" si="24"/>
        <v>0</v>
      </c>
      <c r="AD134" s="275" t="str">
        <f t="shared" si="16"/>
        <v/>
      </c>
      <c r="AE134" s="559"/>
      <c r="AF134" s="86">
        <f t="shared" si="25"/>
        <v>0</v>
      </c>
    </row>
    <row r="135" spans="1:33" s="86" customFormat="1" ht="21" customHeight="1" x14ac:dyDescent="0.4">
      <c r="A135" s="272" t="str">
        <f>IF(OR('ordem de passagem'!$H131="pct",'ordem de passagem'!$H131="mini",'ordem de passagem'!$H131="pctt",'ordem de passagem'!$H131="pctn",'ordem de passagem'!$H131="pctm"),'ordem de passagem'!C131,"")</f>
        <v/>
      </c>
      <c r="B135" s="318" t="str">
        <f>IF(OR('ordem de passagem'!$H131="pct",'ordem de passagem'!$H131="mini",'ordem de passagem'!$H131="pctt",'ordem de passagem'!$H131="pctn",'ordem de passagem'!$H131="pctm"),'ordem de passagem'!D131,"Não faz este aparelho")</f>
        <v>Não faz este aparelho</v>
      </c>
      <c r="C135" s="318" t="str">
        <f>IF(OR('ordem de passagem'!$H131="pct",'ordem de passagem'!$H131="mini",'ordem de passagem'!$H131="pctt",'ordem de passagem'!$H131="pctn",'ordem de passagem'!$H131="pctm"),'ordem de passagem'!E131,"")</f>
        <v/>
      </c>
      <c r="D135" s="272" t="str">
        <f>IF(OR('ordem de passagem'!$H131="pct",'ordem de passagem'!$H131="mini",'ordem de passagem'!$H131="pctt",'ordem de passagem'!$H131="pctn",'ordem de passagem'!$H131="pctm"),'ordem de passagem'!F131,"")</f>
        <v/>
      </c>
      <c r="E135" s="272" t="str">
        <f>IF(OR('ordem de passagem'!$H131="pct",'ordem de passagem'!$H131="mini",'ordem de passagem'!$H131="pctt",'ordem de passagem'!$H131="pctn",'ordem de passagem'!$H131="pctm"),'ordem de passagem'!H131,"")</f>
        <v/>
      </c>
      <c r="F135" s="272" t="str">
        <f>IF(OR('ordem de passagem'!$H131="pct",'ordem de passagem'!$H131="mini",'ordem de passagem'!$H131="pctt",'ordem de passagem'!$H131="pctn",'ordem de passagem'!$H131="pctm"),'ordem de passagem'!G131,"")</f>
        <v/>
      </c>
      <c r="G135" s="272" t="str">
        <f>IF(OR('ordem de passagem'!$H131="pct",'ordem de passagem'!$H131="mini",'ordem de passagem'!$H131="pctt",'ordem de passagem'!$H131="pctn",'ordem de passagem'!$H131="pctm"),'ordem de passagem'!I131,"")</f>
        <v/>
      </c>
      <c r="H135" s="752"/>
      <c r="I135" s="753"/>
      <c r="J135" s="754"/>
      <c r="K135" s="755"/>
      <c r="L135" s="752"/>
      <c r="M135" s="753"/>
      <c r="N135" s="579"/>
      <c r="O135" s="580"/>
      <c r="P135" s="581"/>
      <c r="Q135" s="582"/>
      <c r="R135" s="359"/>
      <c r="S135" s="297"/>
      <c r="T135" s="358"/>
      <c r="U135" s="273"/>
      <c r="V135" s="274">
        <f t="shared" si="17"/>
        <v>0</v>
      </c>
      <c r="W135" s="274" t="str">
        <f t="shared" si="18"/>
        <v/>
      </c>
      <c r="X135" s="274">
        <f t="shared" si="19"/>
        <v>0</v>
      </c>
      <c r="Y135" s="274" t="str">
        <f t="shared" si="20"/>
        <v/>
      </c>
      <c r="Z135" s="275" t="str">
        <f t="shared" si="21"/>
        <v/>
      </c>
      <c r="AA135" s="275" t="str">
        <f t="shared" si="22"/>
        <v/>
      </c>
      <c r="AB135" s="274">
        <f t="shared" si="23"/>
        <v>0</v>
      </c>
      <c r="AC135" s="274">
        <f t="shared" si="24"/>
        <v>0</v>
      </c>
      <c r="AD135" s="275" t="str">
        <f t="shared" ref="AD135" si="26">IF(H135="","",AC135)</f>
        <v/>
      </c>
      <c r="AE135" s="559"/>
      <c r="AF135" s="86">
        <f t="shared" si="25"/>
        <v>0</v>
      </c>
    </row>
    <row r="136" spans="1:33" s="264" customFormat="1" ht="21" customHeight="1" x14ac:dyDescent="0.4">
      <c r="A136" s="266"/>
      <c r="B136" s="265"/>
      <c r="C136" s="265"/>
      <c r="D136" s="265"/>
      <c r="E136" s="265"/>
      <c r="F136" s="268">
        <f>SUM(F137:F138)</f>
        <v>0</v>
      </c>
      <c r="G136" s="266"/>
      <c r="H136" s="789">
        <f>COUNTA(H14:I135)</f>
        <v>0</v>
      </c>
      <c r="I136" s="789"/>
      <c r="J136" s="789">
        <f>COUNTA(J14:K135)</f>
        <v>0</v>
      </c>
      <c r="K136" s="789"/>
      <c r="L136" s="789">
        <f>COUNTA(L14:M135)</f>
        <v>0</v>
      </c>
      <c r="M136" s="789"/>
      <c r="N136" s="789">
        <f t="shared" ref="N136" si="27">COUNTA(N14:O135)</f>
        <v>0</v>
      </c>
      <c r="O136" s="789"/>
      <c r="P136" s="789">
        <f t="shared" ref="P136" si="28">COUNTA(P14:Q135)</f>
        <v>0</v>
      </c>
      <c r="Q136" s="789"/>
      <c r="R136" s="350">
        <f>COUNTA(R14:R135)</f>
        <v>0</v>
      </c>
      <c r="S136" s="350">
        <f>COUNTA(S14:S135)</f>
        <v>0</v>
      </c>
      <c r="T136" s="788">
        <f>COUNTA(T14:U135)</f>
        <v>0</v>
      </c>
      <c r="U136" s="789"/>
      <c r="V136" s="267"/>
      <c r="W136" s="267"/>
      <c r="X136" s="267"/>
      <c r="Y136" s="267"/>
      <c r="Z136" s="267"/>
      <c r="AA136" s="267"/>
      <c r="AB136" s="267"/>
      <c r="AC136" s="267"/>
      <c r="AD136" s="267"/>
      <c r="AE136" s="453">
        <f>SUM(AE14:AE135)+SUM(tapete!Y14:Y135)</f>
        <v>0</v>
      </c>
      <c r="AF136" s="453">
        <f>SUM(AF14:AF135)+SUM(tapete!Z14:Z135)</f>
        <v>0</v>
      </c>
      <c r="AG136" s="453">
        <f>SUM(AE14:AE135)</f>
        <v>0</v>
      </c>
    </row>
    <row r="137" spans="1:33" s="264" customFormat="1" ht="21" customHeight="1" x14ac:dyDescent="0.4">
      <c r="A137" s="266"/>
      <c r="B137" s="265"/>
      <c r="C137" s="265"/>
      <c r="D137" s="265"/>
      <c r="E137" s="265"/>
      <c r="F137" s="268">
        <f>COUNTIF(F14:F135,"fem")</f>
        <v>0</v>
      </c>
      <c r="G137" s="291" t="s">
        <v>30</v>
      </c>
      <c r="H137" s="790">
        <f>SUM(H14:I135)</f>
        <v>0</v>
      </c>
      <c r="I137" s="789"/>
      <c r="J137" s="790">
        <f>SUM(J14:K135)</f>
        <v>0</v>
      </c>
      <c r="K137" s="789"/>
      <c r="L137" s="790">
        <f>SUM(L14:M135)</f>
        <v>0</v>
      </c>
      <c r="M137" s="789"/>
      <c r="N137" s="790">
        <f>SUM(N14:O136)</f>
        <v>0</v>
      </c>
      <c r="O137" s="789"/>
      <c r="P137" s="790">
        <f>SUM(P14:Q136)</f>
        <v>0</v>
      </c>
      <c r="Q137" s="789"/>
      <c r="R137" s="347">
        <f>SUM(R14:R135)</f>
        <v>0</v>
      </c>
      <c r="S137" s="267"/>
      <c r="T137" s="267"/>
      <c r="U137" s="266"/>
      <c r="V137" s="267"/>
      <c r="W137" s="267"/>
      <c r="X137" s="267"/>
      <c r="Y137" s="267"/>
      <c r="Z137" s="267"/>
      <c r="AA137" s="267"/>
      <c r="AB137" s="267"/>
      <c r="AC137" s="267"/>
      <c r="AD137" s="267"/>
    </row>
    <row r="138" spans="1:33" s="264" customFormat="1" ht="21" customHeight="1" x14ac:dyDescent="0.4">
      <c r="A138" s="266"/>
      <c r="B138" s="265"/>
      <c r="C138" s="265"/>
      <c r="D138" s="265"/>
      <c r="E138" s="265"/>
      <c r="F138" s="268">
        <f>COUNTIF(F14:F135,"mas")</f>
        <v>0</v>
      </c>
      <c r="G138" s="291" t="s">
        <v>24</v>
      </c>
      <c r="H138" s="791" t="str">
        <f>IFERROR((AVERAGE(H13:I135)),"")</f>
        <v/>
      </c>
      <c r="I138" s="791"/>
      <c r="J138" s="791" t="str">
        <f>IFERROR((AVERAGE(J14:K135)),"")</f>
        <v/>
      </c>
      <c r="K138" s="791"/>
      <c r="L138" s="791" t="str">
        <f>IFERROR((AVERAGE(L14:M135)),"")</f>
        <v/>
      </c>
      <c r="M138" s="791"/>
      <c r="N138" s="790" t="str">
        <f>IFERROR((AVERAGE(N13:O135)),"")</f>
        <v/>
      </c>
      <c r="O138" s="790"/>
      <c r="P138" s="790" t="str">
        <f>IFERROR((AVERAGE(P13:Q135)),"")</f>
        <v/>
      </c>
      <c r="Q138" s="790"/>
      <c r="R138" s="348" t="str">
        <f>IFERROR((AVERAGE(R14:R135)),"")</f>
        <v/>
      </c>
      <c r="S138" s="267"/>
      <c r="T138" s="267"/>
      <c r="U138" s="266"/>
      <c r="V138" s="267"/>
      <c r="W138" s="267"/>
      <c r="X138" s="267"/>
      <c r="Y138" s="267"/>
      <c r="Z138" s="267"/>
      <c r="AA138" s="267"/>
      <c r="AB138" s="267"/>
      <c r="AC138" s="267"/>
      <c r="AD138" s="267"/>
    </row>
    <row r="139" spans="1:33" s="264" customFormat="1" ht="21" customHeight="1" x14ac:dyDescent="0.4">
      <c r="A139" s="266"/>
      <c r="B139" s="265"/>
      <c r="C139" s="265"/>
      <c r="D139" s="265"/>
      <c r="E139" s="265"/>
      <c r="F139" s="266"/>
      <c r="G139" s="266"/>
      <c r="H139" s="310"/>
      <c r="I139" s="310" t="e">
        <f>H137/H136</f>
        <v>#DIV/0!</v>
      </c>
      <c r="J139" s="310"/>
      <c r="K139" s="310" t="e">
        <f>J137/J136</f>
        <v>#DIV/0!</v>
      </c>
      <c r="L139" s="310"/>
      <c r="M139" s="310" t="e">
        <f>L137/L136</f>
        <v>#DIV/0!</v>
      </c>
      <c r="N139" s="310"/>
      <c r="O139" s="310" t="e">
        <f>N137/N136</f>
        <v>#DIV/0!</v>
      </c>
      <c r="P139" s="310"/>
      <c r="Q139" s="310" t="e">
        <f>P137/P136</f>
        <v>#DIV/0!</v>
      </c>
      <c r="R139" s="310" t="e">
        <f>R137/R136</f>
        <v>#DIV/0!</v>
      </c>
      <c r="S139" s="267"/>
      <c r="T139" s="267"/>
      <c r="U139" s="266"/>
      <c r="V139" s="267"/>
      <c r="W139" s="267"/>
      <c r="X139" s="267"/>
      <c r="Y139" s="267"/>
      <c r="Z139" s="267"/>
      <c r="AA139" s="267"/>
      <c r="AB139" s="267"/>
      <c r="AC139" s="267"/>
      <c r="AD139" s="267"/>
    </row>
    <row r="140" spans="1:33" s="264" customFormat="1" ht="21" customHeight="1" x14ac:dyDescent="0.4">
      <c r="A140" s="266"/>
      <c r="B140" s="265"/>
      <c r="C140" s="265"/>
      <c r="D140" s="265"/>
      <c r="E140" s="265"/>
      <c r="F140" s="266"/>
      <c r="G140" s="266"/>
      <c r="H140" s="310"/>
      <c r="I140" s="310"/>
      <c r="J140" s="310"/>
      <c r="K140" s="310"/>
      <c r="L140" s="310"/>
      <c r="M140" s="310"/>
      <c r="N140" s="310"/>
      <c r="O140" s="310"/>
      <c r="P140" s="310"/>
      <c r="Q140" s="310"/>
      <c r="R140" s="349"/>
      <c r="S140" s="267"/>
      <c r="T140" s="267"/>
      <c r="U140" s="266"/>
      <c r="V140" s="267"/>
      <c r="W140" s="267"/>
      <c r="X140" s="267"/>
      <c r="Y140" s="267"/>
      <c r="Z140" s="267"/>
      <c r="AA140" s="267"/>
      <c r="AB140" s="267"/>
      <c r="AC140" s="267"/>
      <c r="AD140" s="267"/>
    </row>
    <row r="141" spans="1:33" s="264" customFormat="1" ht="21" customHeight="1" x14ac:dyDescent="0.4">
      <c r="A141" s="266"/>
      <c r="B141" s="265"/>
      <c r="C141" s="265"/>
      <c r="D141" s="265"/>
      <c r="E141" s="265"/>
      <c r="F141" s="266"/>
      <c r="G141" s="266"/>
      <c r="H141" s="310"/>
      <c r="I141" s="310"/>
      <c r="J141" s="310"/>
      <c r="K141" s="310"/>
      <c r="L141" s="310"/>
      <c r="M141" s="310"/>
      <c r="N141" s="310"/>
      <c r="O141" s="310"/>
      <c r="P141" s="310"/>
      <c r="Q141" s="310"/>
      <c r="R141" s="349"/>
      <c r="S141" s="267"/>
      <c r="T141" s="267"/>
      <c r="U141" s="266"/>
      <c r="V141" s="267"/>
      <c r="W141" s="267"/>
      <c r="X141" s="267"/>
      <c r="Y141" s="267"/>
      <c r="Z141" s="267"/>
      <c r="AA141" s="267"/>
      <c r="AB141" s="267"/>
      <c r="AC141" s="267"/>
      <c r="AD141" s="267"/>
    </row>
    <row r="142" spans="1:33" s="264" customFormat="1" ht="21" customHeight="1" x14ac:dyDescent="0.4">
      <c r="A142" s="266"/>
      <c r="B142" s="265"/>
      <c r="C142" s="265"/>
      <c r="D142" s="265"/>
      <c r="E142" s="265"/>
      <c r="F142" s="266"/>
      <c r="G142" s="266"/>
      <c r="H142" s="310"/>
      <c r="I142" s="310"/>
      <c r="J142" s="310"/>
      <c r="K142" s="310"/>
      <c r="L142" s="310"/>
      <c r="M142" s="310"/>
      <c r="N142" s="310"/>
      <c r="O142" s="310"/>
      <c r="P142" s="310"/>
      <c r="Q142" s="310"/>
      <c r="R142" s="349"/>
      <c r="S142" s="267"/>
      <c r="T142" s="267"/>
      <c r="U142" s="266"/>
      <c r="V142" s="267"/>
      <c r="W142" s="267"/>
      <c r="X142" s="267"/>
      <c r="Y142" s="267"/>
      <c r="Z142" s="267"/>
      <c r="AA142" s="267"/>
      <c r="AB142" s="267"/>
      <c r="AC142" s="267"/>
      <c r="AD142" s="267"/>
    </row>
    <row r="143" spans="1:33" s="264" customFormat="1" ht="21" customHeight="1" x14ac:dyDescent="0.4">
      <c r="A143" s="266"/>
      <c r="B143" s="265"/>
      <c r="C143" s="265"/>
      <c r="D143" s="265"/>
      <c r="E143" s="265"/>
      <c r="F143" s="266"/>
      <c r="G143" s="266"/>
      <c r="H143" s="310"/>
      <c r="I143" s="310"/>
      <c r="J143" s="310"/>
      <c r="K143" s="310"/>
      <c r="L143" s="310"/>
      <c r="M143" s="310"/>
      <c r="N143" s="310"/>
      <c r="O143" s="310"/>
      <c r="P143" s="310"/>
      <c r="Q143" s="310"/>
      <c r="R143" s="349"/>
      <c r="S143" s="267"/>
      <c r="T143" s="267"/>
      <c r="U143" s="266"/>
      <c r="V143" s="267"/>
      <c r="W143" s="267"/>
      <c r="X143" s="267"/>
      <c r="Y143" s="267"/>
      <c r="Z143" s="267"/>
      <c r="AA143" s="267"/>
      <c r="AB143" s="267"/>
      <c r="AC143" s="267"/>
      <c r="AD143" s="267"/>
    </row>
    <row r="144" spans="1:33" s="264" customFormat="1" ht="21" customHeight="1" x14ac:dyDescent="0.4">
      <c r="A144" s="266"/>
      <c r="B144" s="265"/>
      <c r="C144" s="265"/>
      <c r="D144" s="265"/>
      <c r="E144" s="265"/>
      <c r="F144" s="266"/>
      <c r="G144" s="266"/>
      <c r="H144" s="310"/>
      <c r="I144" s="310"/>
      <c r="J144" s="310"/>
      <c r="K144" s="310"/>
      <c r="L144" s="310"/>
      <c r="M144" s="310"/>
      <c r="N144" s="310"/>
      <c r="O144" s="310"/>
      <c r="P144" s="310"/>
      <c r="Q144" s="310"/>
      <c r="R144" s="349"/>
      <c r="S144" s="267"/>
      <c r="T144" s="267"/>
      <c r="U144" s="266"/>
      <c r="V144" s="267"/>
      <c r="W144" s="267"/>
      <c r="X144" s="267"/>
      <c r="Y144" s="267"/>
      <c r="Z144" s="267"/>
      <c r="AA144" s="267"/>
      <c r="AB144" s="267"/>
      <c r="AC144" s="267"/>
      <c r="AD144" s="267"/>
    </row>
    <row r="145" spans="1:30" s="264" customFormat="1" ht="22.8" x14ac:dyDescent="0.4">
      <c r="A145" s="266"/>
      <c r="B145" s="265"/>
      <c r="C145" s="265"/>
      <c r="D145" s="265"/>
      <c r="E145" s="265"/>
      <c r="F145" s="266"/>
      <c r="G145" s="266"/>
      <c r="H145" s="310"/>
      <c r="I145" s="310"/>
      <c r="J145" s="310"/>
      <c r="K145" s="310"/>
      <c r="L145" s="310"/>
      <c r="M145" s="310"/>
      <c r="N145" s="310"/>
      <c r="O145" s="310"/>
      <c r="P145" s="310"/>
      <c r="Q145" s="310"/>
      <c r="R145" s="349"/>
      <c r="S145" s="267"/>
      <c r="T145" s="267"/>
      <c r="U145" s="266"/>
      <c r="V145" s="267"/>
      <c r="W145" s="267"/>
      <c r="X145" s="267"/>
      <c r="Y145" s="267"/>
      <c r="Z145" s="267"/>
      <c r="AA145" s="267"/>
      <c r="AB145" s="267"/>
      <c r="AC145" s="267"/>
      <c r="AD145" s="267"/>
    </row>
    <row r="146" spans="1:30" s="264" customFormat="1" ht="22.8" x14ac:dyDescent="0.4">
      <c r="A146" s="266"/>
      <c r="B146" s="265"/>
      <c r="C146" s="265"/>
      <c r="D146" s="265"/>
      <c r="E146" s="265"/>
      <c r="F146" s="266"/>
      <c r="G146" s="266"/>
      <c r="H146" s="310"/>
      <c r="I146" s="310"/>
      <c r="J146" s="310"/>
      <c r="K146" s="310"/>
      <c r="L146" s="310"/>
      <c r="M146" s="310"/>
      <c r="N146" s="310"/>
      <c r="O146" s="310"/>
      <c r="P146" s="310"/>
      <c r="Q146" s="310"/>
      <c r="R146" s="349"/>
      <c r="S146" s="267"/>
      <c r="T146" s="267"/>
      <c r="U146" s="266"/>
      <c r="V146" s="267"/>
      <c r="W146" s="267"/>
      <c r="X146" s="267"/>
      <c r="Y146" s="267"/>
      <c r="Z146" s="267"/>
      <c r="AA146" s="267"/>
      <c r="AB146" s="267"/>
      <c r="AC146" s="267"/>
      <c r="AD146" s="267"/>
    </row>
    <row r="147" spans="1:30" s="264" customFormat="1" ht="22.8" x14ac:dyDescent="0.4">
      <c r="A147" s="266"/>
      <c r="B147" s="265"/>
      <c r="C147" s="265"/>
      <c r="D147" s="265"/>
      <c r="E147" s="265"/>
      <c r="F147" s="266"/>
      <c r="G147" s="266"/>
      <c r="H147" s="310"/>
      <c r="I147" s="310"/>
      <c r="J147" s="310"/>
      <c r="K147" s="310"/>
      <c r="L147" s="310"/>
      <c r="M147" s="310"/>
      <c r="N147" s="310"/>
      <c r="O147" s="310"/>
      <c r="P147" s="310"/>
      <c r="Q147" s="310"/>
      <c r="R147" s="310"/>
      <c r="S147" s="267"/>
      <c r="T147" s="267"/>
      <c r="U147" s="266"/>
      <c r="V147" s="267"/>
      <c r="W147" s="267"/>
      <c r="X147" s="267"/>
      <c r="Y147" s="267"/>
      <c r="Z147" s="267"/>
      <c r="AA147" s="267"/>
      <c r="AB147" s="267"/>
      <c r="AC147" s="267"/>
      <c r="AD147" s="267"/>
    </row>
    <row r="148" spans="1:30" s="264" customFormat="1" ht="22.8" x14ac:dyDescent="0.4">
      <c r="A148" s="266"/>
      <c r="B148" s="265"/>
      <c r="C148" s="265"/>
      <c r="D148" s="265"/>
      <c r="E148" s="265"/>
      <c r="F148" s="266"/>
      <c r="G148" s="266"/>
      <c r="H148" s="310"/>
      <c r="I148" s="310"/>
      <c r="J148" s="310"/>
      <c r="K148" s="310"/>
      <c r="L148" s="310"/>
      <c r="M148" s="310"/>
      <c r="N148" s="310"/>
      <c r="O148" s="310"/>
      <c r="P148" s="310"/>
      <c r="Q148" s="310"/>
      <c r="R148" s="310"/>
      <c r="S148" s="267"/>
      <c r="T148" s="267"/>
      <c r="U148" s="266"/>
      <c r="V148" s="267"/>
      <c r="W148" s="267"/>
      <c r="X148" s="267"/>
      <c r="Y148" s="267"/>
      <c r="Z148" s="267"/>
      <c r="AA148" s="267"/>
      <c r="AB148" s="267"/>
      <c r="AC148" s="267"/>
      <c r="AD148" s="267"/>
    </row>
    <row r="149" spans="1:30" s="264" customFormat="1" ht="22.8" x14ac:dyDescent="0.4">
      <c r="A149" s="266"/>
      <c r="B149" s="265"/>
      <c r="C149" s="265"/>
      <c r="D149" s="265"/>
      <c r="E149" s="265"/>
      <c r="F149" s="266"/>
      <c r="G149" s="266"/>
      <c r="H149" s="310"/>
      <c r="I149" s="310"/>
      <c r="J149" s="310"/>
      <c r="K149" s="310"/>
      <c r="L149" s="310"/>
      <c r="M149" s="310"/>
      <c r="N149" s="310"/>
      <c r="O149" s="310"/>
      <c r="P149" s="310"/>
      <c r="Q149" s="310"/>
      <c r="R149" s="310"/>
      <c r="S149" s="267"/>
      <c r="T149" s="267"/>
      <c r="U149" s="266"/>
      <c r="V149" s="267"/>
      <c r="W149" s="267"/>
      <c r="X149" s="267"/>
      <c r="Y149" s="267"/>
      <c r="Z149" s="267"/>
      <c r="AA149" s="267"/>
      <c r="AB149" s="267"/>
      <c r="AC149" s="267"/>
      <c r="AD149" s="267"/>
    </row>
    <row r="150" spans="1:30" s="264" customFormat="1" ht="22.8" x14ac:dyDescent="0.4">
      <c r="A150" s="266"/>
      <c r="B150" s="265"/>
      <c r="C150" s="265"/>
      <c r="D150" s="265"/>
      <c r="E150" s="265"/>
      <c r="F150" s="266"/>
      <c r="G150" s="266"/>
      <c r="H150" s="310"/>
      <c r="I150" s="310"/>
      <c r="J150" s="310"/>
      <c r="K150" s="310"/>
      <c r="L150" s="310"/>
      <c r="M150" s="310"/>
      <c r="N150" s="310"/>
      <c r="O150" s="310"/>
      <c r="P150" s="310"/>
      <c r="Q150" s="310"/>
      <c r="R150" s="310"/>
      <c r="S150" s="267"/>
      <c r="T150" s="267"/>
      <c r="U150" s="266"/>
      <c r="V150" s="267"/>
      <c r="W150" s="267"/>
      <c r="X150" s="267"/>
      <c r="Y150" s="267"/>
      <c r="Z150" s="267"/>
      <c r="AA150" s="267"/>
      <c r="AB150" s="267"/>
      <c r="AC150" s="267"/>
      <c r="AD150" s="267"/>
    </row>
    <row r="151" spans="1:30" s="264" customFormat="1" ht="22.8" x14ac:dyDescent="0.4">
      <c r="A151" s="266"/>
      <c r="B151" s="265"/>
      <c r="C151" s="265"/>
      <c r="D151" s="265"/>
      <c r="E151" s="265"/>
      <c r="F151" s="266"/>
      <c r="G151" s="266"/>
      <c r="H151" s="310"/>
      <c r="I151" s="310"/>
      <c r="J151" s="310"/>
      <c r="K151" s="310"/>
      <c r="L151" s="310"/>
      <c r="M151" s="310"/>
      <c r="N151" s="310"/>
      <c r="O151" s="310"/>
      <c r="P151" s="310"/>
      <c r="Q151" s="310"/>
      <c r="R151" s="310"/>
      <c r="S151" s="267"/>
      <c r="T151" s="267"/>
      <c r="U151" s="266"/>
      <c r="V151" s="267"/>
      <c r="W151" s="267"/>
      <c r="X151" s="267"/>
      <c r="Y151" s="267"/>
      <c r="Z151" s="267"/>
      <c r="AA151" s="267"/>
      <c r="AB151" s="267"/>
      <c r="AC151" s="267"/>
      <c r="AD151" s="267"/>
    </row>
    <row r="152" spans="1:30" s="264" customFormat="1" ht="22.8" x14ac:dyDescent="0.4">
      <c r="A152" s="266"/>
      <c r="B152" s="265"/>
      <c r="C152" s="265"/>
      <c r="D152" s="265"/>
      <c r="E152" s="265"/>
      <c r="F152" s="266"/>
      <c r="G152" s="266"/>
      <c r="H152" s="310"/>
      <c r="I152" s="310"/>
      <c r="J152" s="310"/>
      <c r="K152" s="310"/>
      <c r="L152" s="310"/>
      <c r="M152" s="310"/>
      <c r="N152" s="310"/>
      <c r="O152" s="310"/>
      <c r="P152" s="310"/>
      <c r="Q152" s="310"/>
      <c r="R152" s="310"/>
      <c r="S152" s="267"/>
      <c r="T152" s="267"/>
      <c r="U152" s="266"/>
      <c r="V152" s="267"/>
      <c r="W152" s="267"/>
      <c r="X152" s="267"/>
      <c r="Y152" s="267"/>
      <c r="Z152" s="267"/>
      <c r="AA152" s="267"/>
      <c r="AB152" s="267"/>
      <c r="AC152" s="267"/>
      <c r="AD152" s="267"/>
    </row>
    <row r="153" spans="1:30" s="264" customFormat="1" ht="22.8" x14ac:dyDescent="0.4">
      <c r="A153" s="266"/>
      <c r="B153" s="265"/>
      <c r="C153" s="265"/>
      <c r="D153" s="265"/>
      <c r="E153" s="265"/>
      <c r="F153" s="266"/>
      <c r="G153" s="266"/>
      <c r="H153" s="310"/>
      <c r="I153" s="310"/>
      <c r="J153" s="310"/>
      <c r="K153" s="310"/>
      <c r="L153" s="310"/>
      <c r="M153" s="310"/>
      <c r="N153" s="310"/>
      <c r="O153" s="310"/>
      <c r="P153" s="310"/>
      <c r="Q153" s="310"/>
      <c r="R153" s="310"/>
      <c r="S153" s="267"/>
      <c r="T153" s="267"/>
      <c r="U153" s="266"/>
      <c r="V153" s="267"/>
      <c r="W153" s="267"/>
      <c r="X153" s="267"/>
      <c r="Y153" s="267"/>
      <c r="Z153" s="267"/>
      <c r="AA153" s="267"/>
      <c r="AB153" s="267"/>
      <c r="AC153" s="267"/>
      <c r="AD153" s="267"/>
    </row>
    <row r="154" spans="1:30" s="264" customFormat="1" ht="22.8" x14ac:dyDescent="0.4">
      <c r="A154" s="266"/>
      <c r="B154" s="265"/>
      <c r="C154" s="265"/>
      <c r="D154" s="265"/>
      <c r="E154" s="265"/>
      <c r="F154" s="266"/>
      <c r="G154" s="266"/>
      <c r="H154" s="310"/>
      <c r="I154" s="310"/>
      <c r="J154" s="310"/>
      <c r="K154" s="310"/>
      <c r="L154" s="310"/>
      <c r="M154" s="310"/>
      <c r="N154" s="310"/>
      <c r="O154" s="310"/>
      <c r="P154" s="310"/>
      <c r="Q154" s="310"/>
      <c r="R154" s="310"/>
      <c r="S154" s="267"/>
      <c r="T154" s="267"/>
      <c r="U154" s="266"/>
      <c r="V154" s="267"/>
      <c r="W154" s="267"/>
      <c r="X154" s="267"/>
      <c r="Y154" s="267"/>
      <c r="Z154" s="267"/>
      <c r="AA154" s="267"/>
      <c r="AB154" s="267"/>
      <c r="AC154" s="267"/>
      <c r="AD154" s="267"/>
    </row>
    <row r="155" spans="1:30" s="264" customFormat="1" ht="22.8" x14ac:dyDescent="0.4">
      <c r="A155" s="266"/>
      <c r="B155" s="265"/>
      <c r="C155" s="265"/>
      <c r="D155" s="265"/>
      <c r="E155" s="265"/>
      <c r="F155" s="266"/>
      <c r="G155" s="266"/>
      <c r="H155" s="310"/>
      <c r="I155" s="310"/>
      <c r="J155" s="310"/>
      <c r="K155" s="310"/>
      <c r="L155" s="310"/>
      <c r="M155" s="310"/>
      <c r="N155" s="310"/>
      <c r="O155" s="310"/>
      <c r="P155" s="310"/>
      <c r="Q155" s="310"/>
      <c r="R155" s="310"/>
      <c r="S155" s="267"/>
      <c r="T155" s="267"/>
      <c r="U155" s="266"/>
      <c r="V155" s="267"/>
      <c r="W155" s="267"/>
      <c r="X155" s="267"/>
      <c r="Y155" s="267"/>
      <c r="Z155" s="267"/>
      <c r="AA155" s="267"/>
      <c r="AB155" s="267"/>
      <c r="AC155" s="267"/>
      <c r="AD155" s="267"/>
    </row>
    <row r="156" spans="1:30" s="264" customFormat="1" ht="22.8" x14ac:dyDescent="0.4">
      <c r="A156" s="266"/>
      <c r="B156" s="265"/>
      <c r="C156" s="265"/>
      <c r="D156" s="265"/>
      <c r="E156" s="265"/>
      <c r="F156" s="266"/>
      <c r="G156" s="266"/>
      <c r="H156" s="310"/>
      <c r="I156" s="310"/>
      <c r="J156" s="310"/>
      <c r="K156" s="310"/>
      <c r="L156" s="310"/>
      <c r="M156" s="310"/>
      <c r="N156" s="310"/>
      <c r="O156" s="310"/>
      <c r="P156" s="310"/>
      <c r="Q156" s="310"/>
      <c r="R156" s="310"/>
      <c r="S156" s="267"/>
      <c r="T156" s="267"/>
      <c r="U156" s="266"/>
      <c r="V156" s="267"/>
      <c r="W156" s="267"/>
      <c r="X156" s="267"/>
      <c r="Y156" s="267"/>
      <c r="Z156" s="267"/>
      <c r="AA156" s="267"/>
      <c r="AB156" s="267"/>
      <c r="AC156" s="267"/>
      <c r="AD156" s="267"/>
    </row>
    <row r="157" spans="1:30" s="264" customFormat="1" ht="22.8" x14ac:dyDescent="0.4">
      <c r="A157" s="266"/>
      <c r="B157" s="265"/>
      <c r="C157" s="265"/>
      <c r="D157" s="265"/>
      <c r="E157" s="265"/>
      <c r="F157" s="266"/>
      <c r="G157" s="266"/>
      <c r="H157" s="310"/>
      <c r="I157" s="310"/>
      <c r="J157" s="310"/>
      <c r="K157" s="310"/>
      <c r="L157" s="310"/>
      <c r="M157" s="310"/>
      <c r="N157" s="310"/>
      <c r="O157" s="310"/>
      <c r="P157" s="310"/>
      <c r="Q157" s="310"/>
      <c r="R157" s="310"/>
      <c r="S157" s="267"/>
      <c r="T157" s="267"/>
      <c r="U157" s="266"/>
      <c r="V157" s="267"/>
      <c r="W157" s="267"/>
      <c r="X157" s="267"/>
      <c r="Y157" s="267"/>
      <c r="Z157" s="267"/>
      <c r="AA157" s="267"/>
      <c r="AB157" s="267"/>
      <c r="AC157" s="267"/>
      <c r="AD157" s="267"/>
    </row>
    <row r="158" spans="1:30" s="264" customFormat="1" ht="22.8" x14ac:dyDescent="0.4">
      <c r="A158" s="266"/>
      <c r="B158" s="265"/>
      <c r="C158" s="265"/>
      <c r="D158" s="265"/>
      <c r="E158" s="265"/>
      <c r="F158" s="266"/>
      <c r="G158" s="266"/>
      <c r="H158" s="310"/>
      <c r="I158" s="310"/>
      <c r="J158" s="310"/>
      <c r="K158" s="310"/>
      <c r="L158" s="310"/>
      <c r="M158" s="310"/>
      <c r="N158" s="310"/>
      <c r="O158" s="310"/>
      <c r="P158" s="310"/>
      <c r="Q158" s="310"/>
      <c r="R158" s="310"/>
      <c r="S158" s="267"/>
      <c r="T158" s="267"/>
      <c r="U158" s="266"/>
      <c r="V158" s="267"/>
      <c r="W158" s="267"/>
      <c r="X158" s="267"/>
      <c r="Y158" s="267"/>
      <c r="Z158" s="267"/>
      <c r="AA158" s="267"/>
      <c r="AB158" s="267"/>
      <c r="AC158" s="267"/>
      <c r="AD158" s="267"/>
    </row>
    <row r="159" spans="1:30" s="264" customFormat="1" ht="22.8" x14ac:dyDescent="0.4">
      <c r="A159" s="266"/>
      <c r="B159" s="265"/>
      <c r="C159" s="265"/>
      <c r="D159" s="265"/>
      <c r="E159" s="265"/>
      <c r="F159" s="266"/>
      <c r="G159" s="266"/>
      <c r="H159" s="310"/>
      <c r="I159" s="310"/>
      <c r="J159" s="310"/>
      <c r="K159" s="310"/>
      <c r="L159" s="310"/>
      <c r="M159" s="310"/>
      <c r="N159" s="310"/>
      <c r="O159" s="310"/>
      <c r="P159" s="310"/>
      <c r="Q159" s="310"/>
      <c r="R159" s="310"/>
      <c r="S159" s="267"/>
      <c r="T159" s="267"/>
      <c r="U159" s="266"/>
      <c r="V159" s="267"/>
      <c r="W159" s="267"/>
      <c r="X159" s="267"/>
      <c r="Y159" s="267"/>
      <c r="Z159" s="267"/>
      <c r="AA159" s="267"/>
      <c r="AB159" s="267"/>
      <c r="AC159" s="267"/>
      <c r="AD159" s="267"/>
    </row>
    <row r="160" spans="1:30" s="264" customFormat="1" ht="22.8" x14ac:dyDescent="0.4">
      <c r="A160" s="266"/>
      <c r="B160" s="265"/>
      <c r="C160" s="265"/>
      <c r="D160" s="265"/>
      <c r="E160" s="265"/>
      <c r="F160" s="266"/>
      <c r="G160" s="266"/>
      <c r="H160" s="310"/>
      <c r="I160" s="310"/>
      <c r="J160" s="310"/>
      <c r="K160" s="310"/>
      <c r="L160" s="310"/>
      <c r="M160" s="310"/>
      <c r="N160" s="310"/>
      <c r="O160" s="310"/>
      <c r="P160" s="310"/>
      <c r="Q160" s="310"/>
      <c r="R160" s="310"/>
      <c r="S160" s="267"/>
      <c r="T160" s="267"/>
      <c r="U160" s="266"/>
      <c r="V160" s="267"/>
      <c r="W160" s="267"/>
      <c r="X160" s="267"/>
      <c r="Y160" s="267"/>
      <c r="Z160" s="267"/>
      <c r="AA160" s="267"/>
      <c r="AB160" s="267"/>
      <c r="AC160" s="267"/>
      <c r="AD160" s="267"/>
    </row>
    <row r="161" spans="1:30" s="264" customFormat="1" ht="22.8" x14ac:dyDescent="0.4">
      <c r="A161" s="266"/>
      <c r="B161" s="265"/>
      <c r="C161" s="265"/>
      <c r="D161" s="265"/>
      <c r="E161" s="265"/>
      <c r="F161" s="266"/>
      <c r="G161" s="266"/>
      <c r="H161" s="310"/>
      <c r="I161" s="310"/>
      <c r="J161" s="310"/>
      <c r="K161" s="310"/>
      <c r="L161" s="310"/>
      <c r="M161" s="310"/>
      <c r="N161" s="310"/>
      <c r="O161" s="310"/>
      <c r="P161" s="310"/>
      <c r="Q161" s="310"/>
      <c r="R161" s="310"/>
      <c r="S161" s="267"/>
      <c r="T161" s="267"/>
      <c r="U161" s="266"/>
      <c r="V161" s="267"/>
      <c r="W161" s="267"/>
      <c r="X161" s="267"/>
      <c r="Y161" s="267"/>
      <c r="Z161" s="267"/>
      <c r="AA161" s="267"/>
      <c r="AB161" s="267"/>
      <c r="AC161" s="267"/>
      <c r="AD161" s="267"/>
    </row>
    <row r="162" spans="1:30" s="264" customFormat="1" ht="22.8" x14ac:dyDescent="0.4">
      <c r="A162" s="266"/>
      <c r="B162" s="265"/>
      <c r="C162" s="265"/>
      <c r="D162" s="265"/>
      <c r="E162" s="265"/>
      <c r="F162" s="266"/>
      <c r="G162" s="266"/>
      <c r="H162" s="310"/>
      <c r="I162" s="310"/>
      <c r="J162" s="310"/>
      <c r="K162" s="310"/>
      <c r="L162" s="310"/>
      <c r="M162" s="310"/>
      <c r="N162" s="310"/>
      <c r="O162" s="310"/>
      <c r="P162" s="310"/>
      <c r="Q162" s="310"/>
      <c r="R162" s="310"/>
      <c r="S162" s="267"/>
      <c r="T162" s="267"/>
      <c r="U162" s="266"/>
      <c r="V162" s="267"/>
      <c r="W162" s="267"/>
      <c r="X162" s="267"/>
      <c r="Y162" s="267"/>
      <c r="Z162" s="267"/>
      <c r="AA162" s="267"/>
      <c r="AB162" s="267"/>
      <c r="AC162" s="267"/>
      <c r="AD162" s="267"/>
    </row>
    <row r="163" spans="1:30" s="264" customFormat="1" ht="22.8" x14ac:dyDescent="0.4">
      <c r="A163" s="266"/>
      <c r="B163" s="265"/>
      <c r="C163" s="265"/>
      <c r="D163" s="265"/>
      <c r="E163" s="265"/>
      <c r="F163" s="266"/>
      <c r="G163" s="266"/>
      <c r="H163" s="310"/>
      <c r="I163" s="310"/>
      <c r="J163" s="310"/>
      <c r="K163" s="310"/>
      <c r="L163" s="310"/>
      <c r="M163" s="310"/>
      <c r="N163" s="310"/>
      <c r="O163" s="310"/>
      <c r="P163" s="310"/>
      <c r="Q163" s="310"/>
      <c r="R163" s="310"/>
      <c r="S163" s="267"/>
      <c r="T163" s="267"/>
      <c r="U163" s="266"/>
      <c r="V163" s="267"/>
      <c r="W163" s="267"/>
      <c r="X163" s="267"/>
      <c r="Y163" s="267"/>
      <c r="Z163" s="267"/>
      <c r="AA163" s="267"/>
      <c r="AB163" s="267"/>
      <c r="AC163" s="267"/>
      <c r="AD163" s="267"/>
    </row>
    <row r="164" spans="1:30" s="264" customFormat="1" ht="22.8" x14ac:dyDescent="0.4">
      <c r="A164" s="266"/>
      <c r="B164" s="265"/>
      <c r="C164" s="265"/>
      <c r="D164" s="265"/>
      <c r="E164" s="265"/>
      <c r="F164" s="266"/>
      <c r="G164" s="266"/>
      <c r="H164" s="310"/>
      <c r="I164" s="310"/>
      <c r="J164" s="310"/>
      <c r="K164" s="310"/>
      <c r="L164" s="310"/>
      <c r="M164" s="310"/>
      <c r="N164" s="310"/>
      <c r="O164" s="310"/>
      <c r="P164" s="310"/>
      <c r="Q164" s="310"/>
      <c r="R164" s="310"/>
      <c r="S164" s="267"/>
      <c r="T164" s="267"/>
      <c r="U164" s="266"/>
      <c r="V164" s="267"/>
      <c r="W164" s="267"/>
      <c r="X164" s="267"/>
      <c r="Y164" s="267"/>
      <c r="Z164" s="267"/>
      <c r="AA164" s="267"/>
      <c r="AB164" s="267"/>
      <c r="AC164" s="267"/>
      <c r="AD164" s="267"/>
    </row>
    <row r="165" spans="1:30" s="264" customFormat="1" ht="22.8" x14ac:dyDescent="0.4">
      <c r="A165" s="266"/>
      <c r="B165" s="265"/>
      <c r="C165" s="265"/>
      <c r="D165" s="265"/>
      <c r="E165" s="265"/>
      <c r="F165" s="266"/>
      <c r="G165" s="266"/>
      <c r="H165" s="310"/>
      <c r="I165" s="310"/>
      <c r="J165" s="310"/>
      <c r="K165" s="310"/>
      <c r="L165" s="310"/>
      <c r="M165" s="310"/>
      <c r="N165" s="310"/>
      <c r="O165" s="310"/>
      <c r="P165" s="310"/>
      <c r="Q165" s="310"/>
      <c r="R165" s="310"/>
      <c r="S165" s="267"/>
      <c r="T165" s="267"/>
      <c r="U165" s="266"/>
      <c r="V165" s="267"/>
      <c r="W165" s="267"/>
      <c r="X165" s="267"/>
      <c r="Y165" s="267"/>
      <c r="Z165" s="267"/>
      <c r="AA165" s="267"/>
      <c r="AB165" s="267"/>
      <c r="AC165" s="267"/>
      <c r="AD165" s="267"/>
    </row>
    <row r="166" spans="1:30" s="264" customFormat="1" ht="22.8" x14ac:dyDescent="0.4">
      <c r="A166" s="266"/>
      <c r="B166" s="265"/>
      <c r="C166" s="265"/>
      <c r="D166" s="265"/>
      <c r="E166" s="265"/>
      <c r="F166" s="266"/>
      <c r="G166" s="266"/>
      <c r="H166" s="267"/>
      <c r="I166" s="267"/>
      <c r="J166" s="267"/>
      <c r="K166" s="267"/>
      <c r="L166" s="267"/>
      <c r="M166" s="267"/>
      <c r="N166" s="267"/>
      <c r="O166" s="267"/>
      <c r="P166" s="267"/>
      <c r="Q166" s="267"/>
      <c r="R166" s="310"/>
      <c r="S166" s="267"/>
      <c r="T166" s="267"/>
      <c r="U166" s="266"/>
      <c r="V166" s="267"/>
      <c r="W166" s="267"/>
      <c r="X166" s="267"/>
      <c r="Y166" s="267"/>
      <c r="Z166" s="267"/>
      <c r="AA166" s="267"/>
      <c r="AB166" s="267"/>
      <c r="AC166" s="267"/>
      <c r="AD166" s="267"/>
    </row>
    <row r="167" spans="1:30" s="264" customFormat="1" ht="22.8" x14ac:dyDescent="0.4">
      <c r="A167" s="266"/>
      <c r="B167" s="265"/>
      <c r="C167" s="265"/>
      <c r="D167" s="265"/>
      <c r="E167" s="265"/>
      <c r="F167" s="266"/>
      <c r="G167" s="266"/>
      <c r="H167" s="267"/>
      <c r="I167" s="267"/>
      <c r="J167" s="267"/>
      <c r="K167" s="267"/>
      <c r="L167" s="267"/>
      <c r="M167" s="267"/>
      <c r="N167" s="267"/>
      <c r="O167" s="267"/>
      <c r="P167" s="267"/>
      <c r="Q167" s="267"/>
      <c r="R167" s="310"/>
      <c r="S167" s="267"/>
      <c r="T167" s="267"/>
      <c r="U167" s="266"/>
      <c r="V167" s="267"/>
      <c r="W167" s="267"/>
      <c r="X167" s="267"/>
      <c r="Y167" s="267"/>
      <c r="Z167" s="267"/>
      <c r="AA167" s="267"/>
      <c r="AB167" s="267"/>
      <c r="AC167" s="267"/>
      <c r="AD167" s="267"/>
    </row>
    <row r="168" spans="1:30" s="264" customFormat="1" ht="22.8" x14ac:dyDescent="0.4">
      <c r="A168" s="266"/>
      <c r="B168" s="265"/>
      <c r="C168" s="265"/>
      <c r="D168" s="265"/>
      <c r="E168" s="265"/>
      <c r="F168" s="266"/>
      <c r="G168" s="266"/>
      <c r="H168" s="267"/>
      <c r="I168" s="267"/>
      <c r="J168" s="267"/>
      <c r="K168" s="267"/>
      <c r="L168" s="267"/>
      <c r="M168" s="267"/>
      <c r="N168" s="267"/>
      <c r="O168" s="267"/>
      <c r="P168" s="267"/>
      <c r="Q168" s="267"/>
      <c r="R168" s="310"/>
      <c r="S168" s="267"/>
      <c r="T168" s="267"/>
      <c r="U168" s="266"/>
      <c r="V168" s="267"/>
      <c r="W168" s="267"/>
      <c r="X168" s="267"/>
      <c r="Y168" s="267"/>
      <c r="Z168" s="267"/>
      <c r="AA168" s="267"/>
      <c r="AB168" s="267"/>
      <c r="AC168" s="267"/>
      <c r="AD168" s="267"/>
    </row>
    <row r="169" spans="1:30" s="264" customFormat="1" ht="22.8" x14ac:dyDescent="0.4">
      <c r="A169" s="266"/>
      <c r="B169" s="265"/>
      <c r="C169" s="265"/>
      <c r="D169" s="265"/>
      <c r="E169" s="265"/>
      <c r="F169" s="266"/>
      <c r="G169" s="266"/>
      <c r="H169" s="267"/>
      <c r="I169" s="267"/>
      <c r="J169" s="267"/>
      <c r="K169" s="267"/>
      <c r="L169" s="267"/>
      <c r="M169" s="267"/>
      <c r="N169" s="267"/>
      <c r="O169" s="267"/>
      <c r="P169" s="267"/>
      <c r="Q169" s="267"/>
      <c r="R169" s="310"/>
      <c r="S169" s="267"/>
      <c r="T169" s="267"/>
      <c r="U169" s="266"/>
      <c r="V169" s="267"/>
      <c r="W169" s="267"/>
      <c r="X169" s="267"/>
      <c r="Y169" s="267"/>
      <c r="Z169" s="267"/>
      <c r="AA169" s="267"/>
      <c r="AB169" s="267"/>
      <c r="AC169" s="267"/>
      <c r="AD169" s="267"/>
    </row>
    <row r="170" spans="1:30" s="264" customFormat="1" ht="22.8" x14ac:dyDescent="0.4">
      <c r="A170" s="266"/>
      <c r="B170" s="265"/>
      <c r="C170" s="265"/>
      <c r="D170" s="265"/>
      <c r="E170" s="265"/>
      <c r="F170" s="266"/>
      <c r="G170" s="266"/>
      <c r="H170" s="267"/>
      <c r="I170" s="267"/>
      <c r="J170" s="267"/>
      <c r="K170" s="267"/>
      <c r="L170" s="267"/>
      <c r="M170" s="267"/>
      <c r="N170" s="267"/>
      <c r="O170" s="267"/>
      <c r="P170" s="267"/>
      <c r="Q170" s="267"/>
      <c r="R170" s="310"/>
      <c r="S170" s="267"/>
      <c r="T170" s="267"/>
      <c r="U170" s="266"/>
      <c r="V170" s="267"/>
      <c r="W170" s="267"/>
      <c r="X170" s="267"/>
      <c r="Y170" s="267"/>
      <c r="Z170" s="267"/>
      <c r="AA170" s="267"/>
      <c r="AB170" s="267"/>
      <c r="AC170" s="267"/>
      <c r="AD170" s="267"/>
    </row>
    <row r="171" spans="1:30" s="264" customFormat="1" ht="22.8" x14ac:dyDescent="0.4">
      <c r="A171" s="266"/>
      <c r="B171" s="265"/>
      <c r="C171" s="265"/>
      <c r="D171" s="265"/>
      <c r="E171" s="265"/>
      <c r="F171" s="266"/>
      <c r="G171" s="266"/>
      <c r="H171" s="267"/>
      <c r="I171" s="267"/>
      <c r="J171" s="267"/>
      <c r="K171" s="267"/>
      <c r="L171" s="267"/>
      <c r="M171" s="267"/>
      <c r="N171" s="267"/>
      <c r="O171" s="267"/>
      <c r="P171" s="267"/>
      <c r="Q171" s="267"/>
      <c r="R171" s="310"/>
      <c r="S171" s="267"/>
      <c r="T171" s="267"/>
      <c r="U171" s="266"/>
      <c r="V171" s="267"/>
      <c r="W171" s="267"/>
      <c r="X171" s="267"/>
      <c r="Y171" s="267"/>
      <c r="Z171" s="267"/>
      <c r="AA171" s="267"/>
      <c r="AB171" s="267"/>
      <c r="AC171" s="267"/>
      <c r="AD171" s="267"/>
    </row>
    <row r="172" spans="1:30" s="264" customFormat="1" ht="22.8" x14ac:dyDescent="0.4">
      <c r="A172" s="266"/>
      <c r="B172" s="265"/>
      <c r="C172" s="265"/>
      <c r="D172" s="265"/>
      <c r="E172" s="265"/>
      <c r="F172" s="266"/>
      <c r="G172" s="266"/>
      <c r="H172" s="267"/>
      <c r="I172" s="267"/>
      <c r="J172" s="267"/>
      <c r="K172" s="267"/>
      <c r="L172" s="267"/>
      <c r="M172" s="267"/>
      <c r="N172" s="267"/>
      <c r="O172" s="267"/>
      <c r="P172" s="267"/>
      <c r="Q172" s="267"/>
      <c r="R172" s="310"/>
      <c r="S172" s="267"/>
      <c r="T172" s="267"/>
      <c r="U172" s="266"/>
      <c r="V172" s="267"/>
      <c r="W172" s="267"/>
      <c r="X172" s="267"/>
      <c r="Y172" s="267"/>
      <c r="Z172" s="267"/>
      <c r="AA172" s="267"/>
      <c r="AB172" s="267"/>
      <c r="AC172" s="267"/>
      <c r="AD172" s="267"/>
    </row>
    <row r="173" spans="1:30" s="264" customFormat="1" ht="22.8" x14ac:dyDescent="0.4">
      <c r="A173" s="266"/>
      <c r="B173" s="265"/>
      <c r="C173" s="265"/>
      <c r="D173" s="265"/>
      <c r="E173" s="265"/>
      <c r="F173" s="266"/>
      <c r="G173" s="266"/>
      <c r="H173" s="267"/>
      <c r="I173" s="267"/>
      <c r="J173" s="267"/>
      <c r="K173" s="267"/>
      <c r="L173" s="267"/>
      <c r="M173" s="267"/>
      <c r="N173" s="267"/>
      <c r="O173" s="267"/>
      <c r="P173" s="267"/>
      <c r="Q173" s="267"/>
      <c r="R173" s="310"/>
      <c r="S173" s="267"/>
      <c r="T173" s="267"/>
      <c r="U173" s="266"/>
      <c r="V173" s="267"/>
      <c r="W173" s="267"/>
      <c r="X173" s="267"/>
      <c r="Y173" s="267"/>
      <c r="Z173" s="267"/>
      <c r="AA173" s="267"/>
      <c r="AB173" s="267"/>
      <c r="AC173" s="267"/>
      <c r="AD173" s="267"/>
    </row>
    <row r="174" spans="1:30" s="264" customFormat="1" ht="22.8" x14ac:dyDescent="0.4">
      <c r="A174" s="266"/>
      <c r="B174" s="265"/>
      <c r="C174" s="265"/>
      <c r="D174" s="265"/>
      <c r="E174" s="265"/>
      <c r="F174" s="266"/>
      <c r="G174" s="266"/>
      <c r="H174" s="267"/>
      <c r="I174" s="267"/>
      <c r="J174" s="267"/>
      <c r="K174" s="267"/>
      <c r="L174" s="267"/>
      <c r="M174" s="267"/>
      <c r="N174" s="267"/>
      <c r="O174" s="267"/>
      <c r="P174" s="267"/>
      <c r="Q174" s="267"/>
      <c r="R174" s="310"/>
      <c r="S174" s="267"/>
      <c r="T174" s="267"/>
      <c r="U174" s="266"/>
      <c r="V174" s="267"/>
      <c r="W174" s="267"/>
      <c r="X174" s="267"/>
      <c r="Y174" s="267"/>
      <c r="Z174" s="267"/>
      <c r="AA174" s="267"/>
      <c r="AB174" s="267"/>
      <c r="AC174" s="267"/>
      <c r="AD174" s="267"/>
    </row>
    <row r="175" spans="1:30" s="264" customFormat="1" ht="22.8" x14ac:dyDescent="0.4">
      <c r="A175" s="266"/>
      <c r="B175" s="265"/>
      <c r="C175" s="265"/>
      <c r="D175" s="265"/>
      <c r="E175" s="265"/>
      <c r="F175" s="266"/>
      <c r="G175" s="266"/>
      <c r="H175" s="267"/>
      <c r="I175" s="267"/>
      <c r="J175" s="267"/>
      <c r="K175" s="267"/>
      <c r="L175" s="267"/>
      <c r="M175" s="267"/>
      <c r="N175" s="267"/>
      <c r="O175" s="267"/>
      <c r="P175" s="267"/>
      <c r="Q175" s="267"/>
      <c r="R175" s="310"/>
      <c r="S175" s="267"/>
      <c r="T175" s="267"/>
      <c r="U175" s="266"/>
      <c r="V175" s="267"/>
      <c r="W175" s="267"/>
      <c r="X175" s="267"/>
      <c r="Y175" s="267"/>
      <c r="Z175" s="267"/>
      <c r="AA175" s="267"/>
      <c r="AB175" s="267"/>
      <c r="AC175" s="267"/>
      <c r="AD175" s="267"/>
    </row>
    <row r="176" spans="1:30" s="264" customFormat="1" ht="22.8" x14ac:dyDescent="0.4">
      <c r="A176" s="266"/>
      <c r="B176" s="265"/>
      <c r="C176" s="265"/>
      <c r="D176" s="265"/>
      <c r="E176" s="265"/>
      <c r="F176" s="266"/>
      <c r="G176" s="266"/>
      <c r="H176" s="267"/>
      <c r="I176" s="267"/>
      <c r="J176" s="267"/>
      <c r="K176" s="267"/>
      <c r="L176" s="267"/>
      <c r="M176" s="267"/>
      <c r="N176" s="267"/>
      <c r="O176" s="267"/>
      <c r="P176" s="267"/>
      <c r="Q176" s="267"/>
      <c r="R176" s="310"/>
      <c r="S176" s="267"/>
      <c r="T176" s="267"/>
      <c r="U176" s="266"/>
      <c r="V176" s="267"/>
      <c r="W176" s="267"/>
      <c r="X176" s="267"/>
      <c r="Y176" s="267"/>
      <c r="Z176" s="267"/>
      <c r="AA176" s="267"/>
      <c r="AB176" s="267"/>
      <c r="AC176" s="267"/>
      <c r="AD176" s="267"/>
    </row>
    <row r="177" spans="1:30" s="264" customFormat="1" ht="22.8" x14ac:dyDescent="0.4">
      <c r="A177" s="266"/>
      <c r="B177" s="265"/>
      <c r="C177" s="265"/>
      <c r="D177" s="265"/>
      <c r="E177" s="265"/>
      <c r="F177" s="266"/>
      <c r="G177" s="266"/>
      <c r="H177" s="267"/>
      <c r="I177" s="267"/>
      <c r="J177" s="267"/>
      <c r="K177" s="267"/>
      <c r="L177" s="267"/>
      <c r="M177" s="267"/>
      <c r="N177" s="267"/>
      <c r="O177" s="267"/>
      <c r="P177" s="267"/>
      <c r="Q177" s="267"/>
      <c r="R177" s="310"/>
      <c r="S177" s="267"/>
      <c r="T177" s="267"/>
      <c r="U177" s="266"/>
      <c r="V177" s="267"/>
      <c r="W177" s="267"/>
      <c r="X177" s="267"/>
      <c r="Y177" s="267"/>
      <c r="Z177" s="267"/>
      <c r="AA177" s="267"/>
      <c r="AB177" s="267"/>
      <c r="AC177" s="267"/>
      <c r="AD177" s="267"/>
    </row>
    <row r="178" spans="1:30" s="264" customFormat="1" ht="22.8" x14ac:dyDescent="0.4">
      <c r="A178" s="266"/>
      <c r="B178" s="265"/>
      <c r="C178" s="265"/>
      <c r="D178" s="265"/>
      <c r="E178" s="265"/>
      <c r="F178" s="266"/>
      <c r="G178" s="266"/>
      <c r="H178" s="267"/>
      <c r="I178" s="267"/>
      <c r="J178" s="267"/>
      <c r="K178" s="267"/>
      <c r="L178" s="267"/>
      <c r="M178" s="267"/>
      <c r="N178" s="267"/>
      <c r="O178" s="267"/>
      <c r="P178" s="267"/>
      <c r="Q178" s="267"/>
      <c r="R178" s="310"/>
      <c r="S178" s="267"/>
      <c r="T178" s="267"/>
      <c r="U178" s="266"/>
      <c r="V178" s="267"/>
      <c r="W178" s="267"/>
      <c r="X178" s="267"/>
      <c r="Y178" s="267"/>
      <c r="Z178" s="267"/>
      <c r="AA178" s="267"/>
      <c r="AB178" s="267"/>
      <c r="AC178" s="267"/>
      <c r="AD178" s="267"/>
    </row>
    <row r="179" spans="1:30" s="264" customFormat="1" ht="22.8" x14ac:dyDescent="0.4">
      <c r="A179" s="266"/>
      <c r="B179" s="265"/>
      <c r="C179" s="265"/>
      <c r="D179" s="265"/>
      <c r="E179" s="265"/>
      <c r="F179" s="266"/>
      <c r="G179" s="266"/>
      <c r="H179" s="267"/>
      <c r="I179" s="267"/>
      <c r="J179" s="267"/>
      <c r="K179" s="267"/>
      <c r="L179" s="267"/>
      <c r="M179" s="267"/>
      <c r="N179" s="267"/>
      <c r="O179" s="267"/>
      <c r="P179" s="267"/>
      <c r="Q179" s="267"/>
      <c r="R179" s="310"/>
      <c r="S179" s="267"/>
      <c r="T179" s="267"/>
      <c r="U179" s="266"/>
      <c r="V179" s="267"/>
      <c r="W179" s="267"/>
      <c r="X179" s="267"/>
      <c r="Y179" s="267"/>
      <c r="Z179" s="267"/>
      <c r="AA179" s="267"/>
      <c r="AB179" s="267"/>
      <c r="AC179" s="267"/>
      <c r="AD179" s="267"/>
    </row>
    <row r="180" spans="1:30" s="264" customFormat="1" ht="22.8" x14ac:dyDescent="0.4">
      <c r="A180" s="266"/>
      <c r="B180" s="265"/>
      <c r="C180" s="265"/>
      <c r="D180" s="265"/>
      <c r="E180" s="265"/>
      <c r="F180" s="266"/>
      <c r="G180" s="266"/>
      <c r="H180" s="267"/>
      <c r="I180" s="267"/>
      <c r="J180" s="267"/>
      <c r="K180" s="267"/>
      <c r="L180" s="267"/>
      <c r="M180" s="267"/>
      <c r="N180" s="267"/>
      <c r="O180" s="267"/>
      <c r="P180" s="267"/>
      <c r="Q180" s="267"/>
      <c r="R180" s="310"/>
      <c r="S180" s="267"/>
      <c r="T180" s="267"/>
      <c r="U180" s="266"/>
      <c r="V180" s="267"/>
      <c r="W180" s="267"/>
      <c r="X180" s="267"/>
      <c r="Y180" s="267"/>
      <c r="Z180" s="267"/>
      <c r="AA180" s="267"/>
      <c r="AB180" s="267"/>
      <c r="AC180" s="267"/>
      <c r="AD180" s="267"/>
    </row>
    <row r="181" spans="1:30" s="264" customFormat="1" ht="22.8" x14ac:dyDescent="0.4">
      <c r="A181" s="266"/>
      <c r="B181" s="265"/>
      <c r="C181" s="265"/>
      <c r="D181" s="265"/>
      <c r="E181" s="265"/>
      <c r="F181" s="266"/>
      <c r="G181" s="266"/>
      <c r="H181" s="267"/>
      <c r="I181" s="267"/>
      <c r="J181" s="267"/>
      <c r="K181" s="267"/>
      <c r="L181" s="267"/>
      <c r="M181" s="267"/>
      <c r="N181" s="267"/>
      <c r="O181" s="267"/>
      <c r="P181" s="267"/>
      <c r="Q181" s="267"/>
      <c r="R181" s="310"/>
      <c r="S181" s="267"/>
      <c r="T181" s="267"/>
      <c r="U181" s="266"/>
      <c r="V181" s="267"/>
      <c r="W181" s="267"/>
      <c r="X181" s="267"/>
      <c r="Y181" s="267"/>
      <c r="Z181" s="267"/>
      <c r="AA181" s="267"/>
      <c r="AB181" s="267"/>
      <c r="AC181" s="267"/>
      <c r="AD181" s="267"/>
    </row>
    <row r="182" spans="1:30" s="264" customFormat="1" ht="22.8" x14ac:dyDescent="0.4">
      <c r="A182" s="266"/>
      <c r="B182" s="265"/>
      <c r="C182" s="265"/>
      <c r="D182" s="265"/>
      <c r="E182" s="265"/>
      <c r="F182" s="266"/>
      <c r="G182" s="266"/>
      <c r="H182" s="267"/>
      <c r="I182" s="267"/>
      <c r="J182" s="267"/>
      <c r="K182" s="267"/>
      <c r="L182" s="267"/>
      <c r="M182" s="267"/>
      <c r="N182" s="267"/>
      <c r="O182" s="267"/>
      <c r="P182" s="267"/>
      <c r="Q182" s="267"/>
      <c r="R182" s="310"/>
      <c r="S182" s="267"/>
      <c r="T182" s="267"/>
      <c r="U182" s="266"/>
      <c r="V182" s="267"/>
      <c r="W182" s="267"/>
      <c r="X182" s="267"/>
      <c r="Y182" s="267"/>
      <c r="Z182" s="267"/>
      <c r="AA182" s="267"/>
      <c r="AB182" s="267"/>
      <c r="AC182" s="267"/>
      <c r="AD182" s="267"/>
    </row>
    <row r="183" spans="1:30" s="264" customFormat="1" ht="22.8" x14ac:dyDescent="0.4">
      <c r="A183" s="266"/>
      <c r="B183" s="265"/>
      <c r="C183" s="265"/>
      <c r="D183" s="265"/>
      <c r="E183" s="265"/>
      <c r="F183" s="266"/>
      <c r="G183" s="266"/>
      <c r="H183" s="267"/>
      <c r="I183" s="267"/>
      <c r="J183" s="267"/>
      <c r="K183" s="267"/>
      <c r="L183" s="267"/>
      <c r="M183" s="267"/>
      <c r="N183" s="267"/>
      <c r="O183" s="267"/>
      <c r="P183" s="267"/>
      <c r="Q183" s="267"/>
      <c r="R183" s="310"/>
      <c r="S183" s="267"/>
      <c r="T183" s="267"/>
      <c r="U183" s="266"/>
      <c r="V183" s="267"/>
      <c r="W183" s="267"/>
      <c r="X183" s="267"/>
      <c r="Y183" s="267"/>
      <c r="Z183" s="267"/>
      <c r="AA183" s="267"/>
      <c r="AB183" s="267"/>
      <c r="AC183" s="267"/>
      <c r="AD183" s="267"/>
    </row>
    <row r="184" spans="1:30" s="264" customFormat="1" ht="22.8" x14ac:dyDescent="0.4">
      <c r="A184" s="266"/>
      <c r="B184" s="265"/>
      <c r="C184" s="265"/>
      <c r="D184" s="265"/>
      <c r="E184" s="265"/>
      <c r="F184" s="266"/>
      <c r="G184" s="266"/>
      <c r="H184" s="267"/>
      <c r="I184" s="267"/>
      <c r="J184" s="267"/>
      <c r="K184" s="267"/>
      <c r="L184" s="267"/>
      <c r="M184" s="267"/>
      <c r="N184" s="267"/>
      <c r="O184" s="267"/>
      <c r="P184" s="267"/>
      <c r="Q184" s="267"/>
      <c r="R184" s="310"/>
      <c r="S184" s="267"/>
      <c r="T184" s="267"/>
      <c r="U184" s="266"/>
      <c r="V184" s="267"/>
      <c r="W184" s="267"/>
      <c r="X184" s="267"/>
      <c r="Y184" s="267"/>
      <c r="Z184" s="267"/>
      <c r="AA184" s="267"/>
      <c r="AB184" s="267"/>
      <c r="AC184" s="267"/>
      <c r="AD184" s="267"/>
    </row>
    <row r="185" spans="1:30" s="264" customFormat="1" ht="22.8" x14ac:dyDescent="0.4">
      <c r="A185" s="266"/>
      <c r="B185" s="265"/>
      <c r="C185" s="265"/>
      <c r="D185" s="265"/>
      <c r="E185" s="265"/>
      <c r="F185" s="266"/>
      <c r="G185" s="266"/>
      <c r="H185" s="267"/>
      <c r="I185" s="267"/>
      <c r="J185" s="267"/>
      <c r="K185" s="267"/>
      <c r="L185" s="267"/>
      <c r="M185" s="267"/>
      <c r="N185" s="267"/>
      <c r="O185" s="267"/>
      <c r="P185" s="267"/>
      <c r="Q185" s="267"/>
      <c r="R185" s="310"/>
      <c r="S185" s="267"/>
      <c r="T185" s="267"/>
      <c r="U185" s="266"/>
      <c r="V185" s="267"/>
      <c r="W185" s="267"/>
      <c r="X185" s="267"/>
      <c r="Y185" s="267"/>
      <c r="Z185" s="267"/>
      <c r="AA185" s="267"/>
      <c r="AB185" s="267"/>
      <c r="AC185" s="267"/>
      <c r="AD185" s="267"/>
    </row>
    <row r="186" spans="1:30" s="264" customFormat="1" ht="22.8" x14ac:dyDescent="0.4">
      <c r="A186" s="266"/>
      <c r="B186" s="265"/>
      <c r="C186" s="265"/>
      <c r="D186" s="265"/>
      <c r="E186" s="265"/>
      <c r="F186" s="266"/>
      <c r="G186" s="266"/>
      <c r="H186" s="267"/>
      <c r="I186" s="267"/>
      <c r="J186" s="267"/>
      <c r="K186" s="267"/>
      <c r="L186" s="267"/>
      <c r="M186" s="267"/>
      <c r="N186" s="267"/>
      <c r="O186" s="267"/>
      <c r="P186" s="267"/>
      <c r="Q186" s="267"/>
      <c r="R186" s="310"/>
      <c r="S186" s="267"/>
      <c r="T186" s="267"/>
      <c r="U186" s="266"/>
      <c r="V186" s="267"/>
      <c r="W186" s="267"/>
      <c r="X186" s="267"/>
      <c r="Y186" s="267"/>
      <c r="Z186" s="267"/>
      <c r="AA186" s="267"/>
      <c r="AB186" s="267"/>
      <c r="AC186" s="267"/>
      <c r="AD186" s="267"/>
    </row>
    <row r="187" spans="1:30" s="264" customFormat="1" ht="22.8" x14ac:dyDescent="0.4">
      <c r="A187" s="266"/>
      <c r="B187" s="265"/>
      <c r="C187" s="265"/>
      <c r="D187" s="265"/>
      <c r="E187" s="265"/>
      <c r="F187" s="266"/>
      <c r="G187" s="266"/>
      <c r="H187" s="267"/>
      <c r="I187" s="267"/>
      <c r="J187" s="267"/>
      <c r="K187" s="267"/>
      <c r="L187" s="267"/>
      <c r="M187" s="267"/>
      <c r="N187" s="267"/>
      <c r="O187" s="267"/>
      <c r="P187" s="267"/>
      <c r="Q187" s="267"/>
      <c r="R187" s="310"/>
      <c r="S187" s="267"/>
      <c r="T187" s="267"/>
      <c r="U187" s="266"/>
      <c r="V187" s="267"/>
      <c r="W187" s="267"/>
      <c r="X187" s="267"/>
      <c r="Y187" s="267"/>
      <c r="Z187" s="267"/>
      <c r="AA187" s="267"/>
      <c r="AB187" s="267"/>
      <c r="AC187" s="267"/>
      <c r="AD187" s="267"/>
    </row>
    <row r="188" spans="1:30" s="264" customFormat="1" ht="22.8" x14ac:dyDescent="0.4">
      <c r="A188" s="266"/>
      <c r="B188" s="265"/>
      <c r="C188" s="265"/>
      <c r="D188" s="265"/>
      <c r="E188" s="265"/>
      <c r="F188" s="266"/>
      <c r="G188" s="266"/>
      <c r="H188" s="267"/>
      <c r="I188" s="267"/>
      <c r="J188" s="267"/>
      <c r="K188" s="267"/>
      <c r="L188" s="267"/>
      <c r="M188" s="267"/>
      <c r="N188" s="267"/>
      <c r="O188" s="267"/>
      <c r="P188" s="267"/>
      <c r="Q188" s="267"/>
      <c r="R188" s="310"/>
      <c r="S188" s="267"/>
      <c r="T188" s="267"/>
      <c r="U188" s="266"/>
      <c r="V188" s="267"/>
      <c r="W188" s="267"/>
      <c r="X188" s="267"/>
      <c r="Y188" s="267"/>
      <c r="Z188" s="267"/>
      <c r="AA188" s="267"/>
      <c r="AB188" s="267"/>
      <c r="AC188" s="267"/>
      <c r="AD188" s="267"/>
    </row>
    <row r="189" spans="1:30" s="264" customFormat="1" ht="22.8" x14ac:dyDescent="0.4">
      <c r="A189" s="266"/>
      <c r="B189" s="265"/>
      <c r="C189" s="265"/>
      <c r="D189" s="265"/>
      <c r="E189" s="265"/>
      <c r="F189" s="266"/>
      <c r="G189" s="266"/>
      <c r="H189" s="267"/>
      <c r="I189" s="267"/>
      <c r="J189" s="267"/>
      <c r="K189" s="267"/>
      <c r="L189" s="267"/>
      <c r="M189" s="267"/>
      <c r="N189" s="267"/>
      <c r="O189" s="267"/>
      <c r="P189" s="267"/>
      <c r="Q189" s="267"/>
      <c r="R189" s="310"/>
      <c r="S189" s="267"/>
      <c r="T189" s="267"/>
      <c r="U189" s="266"/>
      <c r="V189" s="267"/>
      <c r="W189" s="267"/>
      <c r="X189" s="267"/>
      <c r="Y189" s="267"/>
      <c r="Z189" s="267"/>
      <c r="AA189" s="267"/>
      <c r="AB189" s="267"/>
      <c r="AC189" s="267"/>
      <c r="AD189" s="267"/>
    </row>
    <row r="190" spans="1:30" s="264" customFormat="1" ht="22.8" x14ac:dyDescent="0.4">
      <c r="A190" s="266"/>
      <c r="B190" s="265"/>
      <c r="C190" s="265"/>
      <c r="D190" s="265"/>
      <c r="E190" s="265"/>
      <c r="F190" s="266"/>
      <c r="G190" s="266"/>
      <c r="H190" s="267"/>
      <c r="I190" s="267"/>
      <c r="J190" s="267"/>
      <c r="K190" s="267"/>
      <c r="L190" s="267"/>
      <c r="M190" s="267"/>
      <c r="N190" s="267"/>
      <c r="O190" s="267"/>
      <c r="P190" s="267"/>
      <c r="Q190" s="267"/>
      <c r="R190" s="310"/>
      <c r="S190" s="267"/>
      <c r="T190" s="267"/>
      <c r="U190" s="266"/>
      <c r="V190" s="267"/>
      <c r="W190" s="267"/>
      <c r="X190" s="267"/>
      <c r="Y190" s="267"/>
      <c r="Z190" s="267"/>
      <c r="AA190" s="267"/>
      <c r="AB190" s="267"/>
      <c r="AC190" s="267"/>
      <c r="AD190" s="267"/>
    </row>
    <row r="191" spans="1:30" s="264" customFormat="1" ht="22.8" x14ac:dyDescent="0.4">
      <c r="A191" s="266"/>
      <c r="B191" s="265"/>
      <c r="C191" s="265"/>
      <c r="D191" s="265"/>
      <c r="E191" s="265"/>
      <c r="F191" s="266"/>
      <c r="G191" s="266"/>
      <c r="H191" s="267"/>
      <c r="I191" s="267"/>
      <c r="J191" s="267"/>
      <c r="K191" s="267"/>
      <c r="L191" s="267"/>
      <c r="M191" s="267"/>
      <c r="N191" s="267"/>
      <c r="O191" s="267"/>
      <c r="P191" s="267"/>
      <c r="Q191" s="267"/>
      <c r="R191" s="310"/>
      <c r="S191" s="267"/>
      <c r="T191" s="267"/>
      <c r="U191" s="266"/>
      <c r="V191" s="267"/>
      <c r="W191" s="267"/>
      <c r="X191" s="267"/>
      <c r="Y191" s="267"/>
      <c r="Z191" s="267"/>
      <c r="AA191" s="267"/>
      <c r="AB191" s="267"/>
      <c r="AC191" s="267"/>
      <c r="AD191" s="267"/>
    </row>
    <row r="192" spans="1:30" s="264" customFormat="1" ht="22.8" x14ac:dyDescent="0.4">
      <c r="A192" s="266"/>
      <c r="B192" s="265"/>
      <c r="C192" s="265"/>
      <c r="D192" s="265"/>
      <c r="E192" s="265"/>
      <c r="F192" s="266"/>
      <c r="G192" s="266"/>
      <c r="H192" s="267"/>
      <c r="I192" s="267"/>
      <c r="J192" s="267"/>
      <c r="K192" s="267"/>
      <c r="L192" s="267"/>
      <c r="M192" s="267"/>
      <c r="N192" s="267"/>
      <c r="O192" s="267"/>
      <c r="P192" s="267"/>
      <c r="Q192" s="267"/>
      <c r="R192" s="310"/>
      <c r="S192" s="267"/>
      <c r="T192" s="267"/>
      <c r="U192" s="266"/>
      <c r="V192" s="267"/>
      <c r="W192" s="267"/>
      <c r="X192" s="267"/>
      <c r="Y192" s="267"/>
      <c r="Z192" s="267"/>
      <c r="AA192" s="267"/>
      <c r="AB192" s="267"/>
      <c r="AC192" s="267"/>
      <c r="AD192" s="267"/>
    </row>
    <row r="193" spans="1:31" s="264" customFormat="1" ht="22.8" x14ac:dyDescent="0.4">
      <c r="A193" s="266"/>
      <c r="B193" s="265"/>
      <c r="C193" s="265"/>
      <c r="D193" s="265"/>
      <c r="E193" s="265"/>
      <c r="F193" s="266"/>
      <c r="G193" s="266"/>
      <c r="H193" s="267"/>
      <c r="I193" s="267"/>
      <c r="J193" s="267"/>
      <c r="K193" s="267"/>
      <c r="L193" s="267"/>
      <c r="M193" s="267"/>
      <c r="N193" s="267"/>
      <c r="O193" s="267"/>
      <c r="P193" s="267"/>
      <c r="Q193" s="267"/>
      <c r="R193" s="310"/>
      <c r="S193" s="267"/>
      <c r="T193" s="267"/>
      <c r="U193" s="266"/>
      <c r="V193" s="267"/>
      <c r="W193" s="267"/>
      <c r="X193" s="267"/>
      <c r="Y193" s="267"/>
      <c r="Z193" s="267"/>
      <c r="AA193" s="267"/>
      <c r="AB193" s="267"/>
      <c r="AC193" s="267"/>
      <c r="AD193" s="267"/>
    </row>
    <row r="194" spans="1:31" s="264" customFormat="1" ht="22.8" x14ac:dyDescent="0.4">
      <c r="A194" s="266"/>
      <c r="B194" s="265"/>
      <c r="C194" s="265"/>
      <c r="D194" s="265"/>
      <c r="E194" s="265"/>
      <c r="F194" s="266"/>
      <c r="G194" s="266"/>
      <c r="H194" s="267"/>
      <c r="I194" s="267"/>
      <c r="J194" s="267"/>
      <c r="K194" s="267"/>
      <c r="L194" s="267"/>
      <c r="M194" s="267"/>
      <c r="N194" s="267"/>
      <c r="O194" s="267"/>
      <c r="P194" s="267"/>
      <c r="Q194" s="267"/>
      <c r="R194" s="310"/>
      <c r="S194" s="267"/>
      <c r="T194" s="267"/>
      <c r="U194" s="266"/>
      <c r="V194" s="267"/>
      <c r="W194" s="267"/>
      <c r="X194" s="267"/>
      <c r="Y194" s="267"/>
      <c r="Z194" s="267"/>
      <c r="AA194" s="267"/>
      <c r="AB194" s="267"/>
      <c r="AC194" s="267"/>
      <c r="AD194" s="267"/>
    </row>
    <row r="195" spans="1:31" s="264" customFormat="1" ht="22.8" x14ac:dyDescent="0.4">
      <c r="A195" s="266"/>
      <c r="B195" s="265"/>
      <c r="C195" s="265"/>
      <c r="D195" s="265"/>
      <c r="E195" s="265"/>
      <c r="F195" s="266"/>
      <c r="G195" s="266"/>
      <c r="H195" s="267"/>
      <c r="I195" s="267"/>
      <c r="J195" s="267"/>
      <c r="K195" s="267"/>
      <c r="L195" s="267"/>
      <c r="M195" s="267"/>
      <c r="N195" s="267"/>
      <c r="O195" s="267"/>
      <c r="P195" s="267"/>
      <c r="Q195" s="267"/>
      <c r="R195" s="310"/>
      <c r="S195" s="267"/>
      <c r="T195" s="267"/>
      <c r="U195" s="266"/>
      <c r="V195" s="267"/>
      <c r="W195" s="267"/>
      <c r="X195" s="267"/>
      <c r="Y195" s="267"/>
      <c r="Z195" s="267"/>
      <c r="AA195" s="267"/>
      <c r="AB195" s="267"/>
      <c r="AC195" s="267"/>
      <c r="AD195" s="267"/>
    </row>
    <row r="196" spans="1:31" s="264" customFormat="1" ht="22.8" x14ac:dyDescent="0.4">
      <c r="A196" s="266"/>
      <c r="B196" s="265"/>
      <c r="C196" s="265"/>
      <c r="D196" s="265"/>
      <c r="E196" s="265"/>
      <c r="F196" s="266"/>
      <c r="G196" s="266"/>
      <c r="H196" s="267"/>
      <c r="I196" s="267"/>
      <c r="J196" s="267"/>
      <c r="K196" s="267"/>
      <c r="L196" s="267"/>
      <c r="M196" s="267"/>
      <c r="N196" s="267"/>
      <c r="O196" s="267"/>
      <c r="P196" s="267"/>
      <c r="Q196" s="267"/>
      <c r="R196" s="310"/>
      <c r="S196" s="267"/>
      <c r="T196" s="267"/>
      <c r="U196" s="266"/>
      <c r="V196" s="267"/>
      <c r="W196" s="267"/>
      <c r="X196" s="267"/>
      <c r="Y196" s="267"/>
      <c r="Z196" s="267"/>
      <c r="AA196" s="267"/>
      <c r="AB196" s="267"/>
      <c r="AC196" s="267"/>
      <c r="AD196" s="267"/>
    </row>
    <row r="197" spans="1:31" s="264" customFormat="1" ht="22.8" x14ac:dyDescent="0.4">
      <c r="A197" s="266"/>
      <c r="B197" s="265"/>
      <c r="C197" s="265"/>
      <c r="D197" s="265"/>
      <c r="E197" s="265"/>
      <c r="F197" s="266"/>
      <c r="G197" s="266"/>
      <c r="H197" s="267"/>
      <c r="I197" s="267"/>
      <c r="J197" s="267"/>
      <c r="K197" s="267"/>
      <c r="L197" s="267"/>
      <c r="M197" s="267"/>
      <c r="N197" s="267"/>
      <c r="O197" s="267"/>
      <c r="P197" s="267"/>
      <c r="Q197" s="267"/>
      <c r="R197" s="310"/>
      <c r="S197" s="267"/>
      <c r="T197" s="267"/>
      <c r="U197" s="266"/>
      <c r="V197" s="267"/>
      <c r="W197" s="267"/>
      <c r="X197" s="267"/>
      <c r="Y197" s="267"/>
      <c r="Z197" s="267"/>
      <c r="AA197" s="267"/>
      <c r="AB197" s="267"/>
      <c r="AC197" s="267"/>
      <c r="AD197" s="267"/>
    </row>
    <row r="198" spans="1:31" s="264" customFormat="1" ht="22.8" x14ac:dyDescent="0.4">
      <c r="A198" s="266"/>
      <c r="B198" s="265"/>
      <c r="C198" s="265"/>
      <c r="D198" s="265"/>
      <c r="E198" s="265"/>
      <c r="F198" s="266"/>
      <c r="G198" s="266"/>
      <c r="H198" s="267"/>
      <c r="I198" s="267"/>
      <c r="J198" s="267"/>
      <c r="K198" s="267"/>
      <c r="L198" s="267"/>
      <c r="M198" s="267"/>
      <c r="N198" s="267"/>
      <c r="O198" s="267"/>
      <c r="P198" s="267"/>
      <c r="Q198" s="267"/>
      <c r="R198" s="310"/>
      <c r="S198" s="267"/>
      <c r="T198" s="267"/>
      <c r="U198" s="266"/>
      <c r="V198" s="267"/>
      <c r="W198" s="267"/>
      <c r="X198" s="267"/>
      <c r="Y198" s="267"/>
      <c r="Z198" s="267"/>
      <c r="AA198" s="267"/>
      <c r="AB198" s="267"/>
      <c r="AC198" s="267"/>
      <c r="AD198" s="267"/>
    </row>
    <row r="199" spans="1:31" s="264" customFormat="1" ht="22.8" x14ac:dyDescent="0.4">
      <c r="A199" s="266"/>
      <c r="B199" s="265"/>
      <c r="C199" s="265"/>
      <c r="D199" s="265"/>
      <c r="E199" s="265"/>
      <c r="F199" s="266"/>
      <c r="G199" s="266"/>
      <c r="H199" s="267"/>
      <c r="I199" s="267"/>
      <c r="J199" s="267"/>
      <c r="K199" s="267"/>
      <c r="L199" s="267"/>
      <c r="M199" s="267"/>
      <c r="N199" s="267"/>
      <c r="O199" s="267"/>
      <c r="P199" s="267"/>
      <c r="Q199" s="267"/>
      <c r="R199" s="310"/>
      <c r="S199" s="267"/>
      <c r="T199" s="267"/>
      <c r="U199" s="266"/>
      <c r="V199" s="267"/>
      <c r="W199" s="267"/>
      <c r="X199" s="267"/>
      <c r="Y199" s="267"/>
      <c r="Z199" s="267"/>
      <c r="AA199" s="267"/>
      <c r="AB199" s="267"/>
      <c r="AC199" s="267"/>
      <c r="AD199" s="267"/>
    </row>
    <row r="200" spans="1:31" s="264" customFormat="1" ht="22.8" x14ac:dyDescent="0.4">
      <c r="A200" s="266"/>
      <c r="B200" s="265"/>
      <c r="C200" s="265"/>
      <c r="D200" s="265"/>
      <c r="E200" s="265"/>
      <c r="F200" s="266"/>
      <c r="G200" s="266"/>
      <c r="H200" s="267"/>
      <c r="I200" s="267"/>
      <c r="J200" s="267"/>
      <c r="K200" s="267"/>
      <c r="L200" s="267"/>
      <c r="M200" s="267"/>
      <c r="N200" s="267"/>
      <c r="O200" s="267"/>
      <c r="P200" s="267"/>
      <c r="Q200" s="267"/>
      <c r="R200" s="267"/>
      <c r="S200" s="267"/>
      <c r="T200" s="267"/>
      <c r="U200" s="266"/>
      <c r="V200" s="267"/>
      <c r="W200" s="267"/>
      <c r="X200" s="267"/>
      <c r="Y200" s="267"/>
      <c r="Z200" s="267"/>
      <c r="AA200" s="267"/>
      <c r="AB200" s="267"/>
      <c r="AC200" s="267"/>
      <c r="AD200" s="267"/>
    </row>
    <row r="201" spans="1:31" s="264" customFormat="1" ht="22.8" x14ac:dyDescent="0.4">
      <c r="A201" s="266"/>
      <c r="B201" s="265"/>
      <c r="C201" s="265"/>
      <c r="D201" s="265"/>
      <c r="E201" s="265"/>
      <c r="F201" s="266"/>
      <c r="G201" s="266"/>
      <c r="H201" s="267"/>
      <c r="I201" s="267"/>
      <c r="J201" s="267"/>
      <c r="K201" s="267"/>
      <c r="L201" s="267"/>
      <c r="M201" s="267"/>
      <c r="N201" s="267"/>
      <c r="O201" s="267"/>
      <c r="P201" s="267"/>
      <c r="Q201" s="267"/>
      <c r="R201" s="267"/>
      <c r="S201" s="267"/>
      <c r="T201" s="267"/>
      <c r="U201" s="266"/>
      <c r="V201" s="267"/>
      <c r="W201" s="267"/>
      <c r="X201" s="267"/>
      <c r="Y201" s="267"/>
      <c r="Z201" s="267"/>
      <c r="AA201" s="267"/>
      <c r="AB201" s="267"/>
      <c r="AC201" s="267"/>
      <c r="AD201" s="267"/>
    </row>
    <row r="202" spans="1:31" s="264" customFormat="1" ht="22.8" x14ac:dyDescent="0.4">
      <c r="A202" s="266"/>
      <c r="B202" s="265"/>
      <c r="C202" s="265"/>
      <c r="D202" s="265"/>
      <c r="E202" s="265"/>
      <c r="F202" s="266"/>
      <c r="G202" s="266"/>
      <c r="H202" s="267"/>
      <c r="I202" s="267"/>
      <c r="J202" s="267"/>
      <c r="K202" s="267"/>
      <c r="L202" s="267"/>
      <c r="M202" s="267"/>
      <c r="N202" s="267"/>
      <c r="O202" s="267"/>
      <c r="P202" s="267"/>
      <c r="Q202" s="267"/>
      <c r="R202" s="267"/>
      <c r="S202" s="267"/>
      <c r="T202" s="267"/>
      <c r="U202" s="266"/>
      <c r="V202" s="267"/>
      <c r="W202" s="267"/>
      <c r="X202" s="267"/>
      <c r="Y202" s="267"/>
      <c r="Z202" s="267"/>
      <c r="AA202" s="267"/>
      <c r="AB202" s="267"/>
      <c r="AC202" s="267"/>
      <c r="AD202" s="267"/>
    </row>
    <row r="203" spans="1:31" s="264" customFormat="1" ht="22.8" x14ac:dyDescent="0.4">
      <c r="A203" s="266"/>
      <c r="B203" s="265"/>
      <c r="C203" s="265"/>
      <c r="D203" s="265"/>
      <c r="E203" s="265"/>
      <c r="F203" s="266"/>
      <c r="G203" s="266"/>
      <c r="H203" s="267"/>
      <c r="I203" s="267"/>
      <c r="J203" s="267"/>
      <c r="K203" s="267"/>
      <c r="L203" s="267"/>
      <c r="M203" s="267"/>
      <c r="N203" s="267"/>
      <c r="O203" s="267"/>
      <c r="P203" s="267"/>
      <c r="Q203" s="267"/>
      <c r="R203" s="267"/>
      <c r="S203" s="267"/>
      <c r="T203" s="267"/>
      <c r="U203" s="266"/>
      <c r="V203" s="267"/>
      <c r="W203" s="267"/>
      <c r="X203" s="267"/>
      <c r="Y203" s="267"/>
      <c r="Z203" s="267"/>
      <c r="AA203" s="267"/>
      <c r="AB203" s="267"/>
      <c r="AC203" s="267"/>
      <c r="AD203" s="267"/>
    </row>
    <row r="204" spans="1:31" s="264" customFormat="1" ht="22.8" x14ac:dyDescent="0.4">
      <c r="A204" s="266"/>
      <c r="B204" s="265"/>
      <c r="C204" s="265"/>
      <c r="D204" s="265"/>
      <c r="E204" s="265"/>
      <c r="F204" s="266"/>
      <c r="G204" s="266"/>
      <c r="H204" s="267"/>
      <c r="I204" s="267"/>
      <c r="J204" s="267"/>
      <c r="K204" s="267"/>
      <c r="L204" s="267"/>
      <c r="M204" s="267"/>
      <c r="N204" s="267"/>
      <c r="O204" s="267"/>
      <c r="P204" s="267"/>
      <c r="Q204" s="267"/>
      <c r="R204" s="267"/>
      <c r="S204" s="267"/>
      <c r="T204" s="267"/>
      <c r="U204" s="266"/>
      <c r="V204" s="267"/>
      <c r="W204" s="267"/>
      <c r="X204" s="267"/>
      <c r="Y204" s="267"/>
      <c r="Z204" s="267"/>
      <c r="AA204" s="267"/>
      <c r="AB204" s="267"/>
      <c r="AC204" s="267"/>
      <c r="AD204" s="267"/>
    </row>
    <row r="205" spans="1:31" s="70" customFormat="1" ht="22.8" x14ac:dyDescent="0.4">
      <c r="A205" s="5"/>
      <c r="B205" s="269"/>
      <c r="C205" s="269"/>
      <c r="D205" s="269"/>
      <c r="E205" s="269"/>
      <c r="F205" s="5"/>
      <c r="G205" s="5"/>
      <c r="H205" s="270"/>
      <c r="I205" s="270"/>
      <c r="J205" s="270"/>
      <c r="K205" s="270"/>
      <c r="L205" s="270"/>
      <c r="M205" s="270"/>
      <c r="N205" s="270"/>
      <c r="O205" s="270"/>
      <c r="P205" s="270"/>
      <c r="Q205" s="270"/>
      <c r="R205" s="270"/>
      <c r="S205" s="270"/>
      <c r="T205" s="270"/>
      <c r="U205" s="5"/>
      <c r="V205" s="270"/>
      <c r="W205" s="270"/>
      <c r="X205" s="270"/>
      <c r="Y205" s="270"/>
      <c r="Z205" s="270"/>
      <c r="AA205" s="270"/>
      <c r="AB205" s="270"/>
      <c r="AC205" s="270"/>
      <c r="AD205" s="270"/>
      <c r="AE205" s="264"/>
    </row>
    <row r="206" spans="1:31" s="70" customFormat="1" x14ac:dyDescent="0.25">
      <c r="A206" s="5"/>
      <c r="B206" s="269"/>
      <c r="C206" s="269"/>
      <c r="D206" s="269"/>
      <c r="E206" s="269"/>
      <c r="F206" s="5"/>
      <c r="G206" s="5"/>
      <c r="H206" s="270"/>
      <c r="I206" s="270"/>
      <c r="J206" s="270"/>
      <c r="K206" s="270"/>
      <c r="L206" s="270"/>
      <c r="M206" s="270"/>
      <c r="N206" s="270"/>
      <c r="O206" s="270"/>
      <c r="P206" s="270"/>
      <c r="Q206" s="270"/>
      <c r="R206" s="270"/>
      <c r="S206" s="270"/>
      <c r="T206" s="270"/>
      <c r="U206" s="5"/>
      <c r="V206" s="270"/>
      <c r="W206" s="270"/>
      <c r="X206" s="270"/>
      <c r="Y206" s="270"/>
      <c r="Z206" s="270"/>
      <c r="AA206" s="270"/>
      <c r="AB206" s="270"/>
      <c r="AC206" s="270"/>
      <c r="AD206" s="270"/>
    </row>
    <row r="207" spans="1:31" s="70" customFormat="1" x14ac:dyDescent="0.25">
      <c r="A207" s="5"/>
      <c r="B207" s="269"/>
      <c r="C207" s="269"/>
      <c r="D207" s="269"/>
      <c r="E207" s="269"/>
      <c r="F207" s="5"/>
      <c r="G207" s="5"/>
      <c r="H207" s="270"/>
      <c r="I207" s="270"/>
      <c r="J207" s="270"/>
      <c r="K207" s="270"/>
      <c r="L207" s="270"/>
      <c r="M207" s="270"/>
      <c r="N207" s="270"/>
      <c r="O207" s="270"/>
      <c r="P207" s="270"/>
      <c r="Q207" s="270"/>
      <c r="R207" s="270"/>
      <c r="S207" s="270"/>
      <c r="T207" s="270"/>
      <c r="U207" s="5"/>
      <c r="V207" s="270"/>
      <c r="W207" s="270"/>
      <c r="X207" s="270"/>
      <c r="Y207" s="270"/>
      <c r="Z207" s="270"/>
      <c r="AA207" s="270"/>
      <c r="AB207" s="270"/>
      <c r="AC207" s="270"/>
      <c r="AD207" s="270"/>
    </row>
    <row r="208" spans="1:31" s="70" customFormat="1" x14ac:dyDescent="0.25">
      <c r="A208" s="5"/>
      <c r="B208" s="269"/>
      <c r="C208" s="269"/>
      <c r="D208" s="269"/>
      <c r="E208" s="269"/>
      <c r="F208" s="5"/>
      <c r="G208" s="5"/>
      <c r="H208" s="270"/>
      <c r="I208" s="270"/>
      <c r="J208" s="270"/>
      <c r="K208" s="270"/>
      <c r="L208" s="270"/>
      <c r="M208" s="270"/>
      <c r="N208" s="270"/>
      <c r="O208" s="270"/>
      <c r="P208" s="270"/>
      <c r="Q208" s="270"/>
      <c r="R208" s="270"/>
      <c r="S208" s="270"/>
      <c r="T208" s="270"/>
      <c r="U208" s="5"/>
      <c r="V208" s="270"/>
      <c r="W208" s="270"/>
      <c r="X208" s="270"/>
      <c r="Y208" s="270"/>
      <c r="Z208" s="270"/>
      <c r="AA208" s="270"/>
      <c r="AB208" s="270"/>
      <c r="AC208" s="270"/>
      <c r="AD208" s="270"/>
    </row>
    <row r="209" spans="1:33" s="70" customFormat="1" x14ac:dyDescent="0.25">
      <c r="A209" s="5"/>
      <c r="B209" s="269"/>
      <c r="C209" s="269"/>
      <c r="D209" s="269"/>
      <c r="E209" s="269"/>
      <c r="F209" s="5"/>
      <c r="G209" s="5"/>
      <c r="H209" s="270"/>
      <c r="I209" s="270"/>
      <c r="J209" s="270"/>
      <c r="K209" s="270"/>
      <c r="L209" s="270"/>
      <c r="M209" s="270"/>
      <c r="N209" s="270"/>
      <c r="O209" s="270"/>
      <c r="P209" s="270"/>
      <c r="Q209" s="270"/>
      <c r="R209" s="270"/>
      <c r="S209" s="270"/>
      <c r="T209" s="270"/>
      <c r="U209" s="5"/>
      <c r="V209" s="270"/>
      <c r="W209" s="270"/>
      <c r="X209" s="270"/>
      <c r="Y209" s="270"/>
      <c r="Z209" s="270"/>
      <c r="AA209" s="270"/>
      <c r="AB209" s="270"/>
      <c r="AC209" s="270"/>
      <c r="AD209" s="270"/>
    </row>
    <row r="210" spans="1:33" s="70" customFormat="1" x14ac:dyDescent="0.25">
      <c r="A210" s="5"/>
      <c r="B210" s="269"/>
      <c r="C210" s="269"/>
      <c r="D210" s="269"/>
      <c r="E210" s="269"/>
      <c r="F210" s="5"/>
      <c r="G210" s="5"/>
      <c r="H210" s="270"/>
      <c r="I210" s="270"/>
      <c r="J210" s="270"/>
      <c r="K210" s="270"/>
      <c r="L210" s="270"/>
      <c r="M210" s="270"/>
      <c r="N210" s="270"/>
      <c r="O210" s="270"/>
      <c r="P210" s="270"/>
      <c r="Q210" s="270"/>
      <c r="R210" s="270"/>
      <c r="S210" s="270"/>
      <c r="T210" s="270"/>
      <c r="U210" s="5"/>
      <c r="V210" s="270"/>
      <c r="W210" s="270"/>
      <c r="X210" s="270"/>
      <c r="Y210" s="270"/>
      <c r="Z210" s="270"/>
      <c r="AA210" s="270"/>
      <c r="AB210" s="270"/>
      <c r="AC210" s="270"/>
      <c r="AD210" s="270"/>
    </row>
    <row r="211" spans="1:33" s="70" customFormat="1" x14ac:dyDescent="0.25">
      <c r="A211" s="5"/>
      <c r="B211" s="269"/>
      <c r="C211" s="269"/>
      <c r="D211" s="269"/>
      <c r="E211" s="269"/>
      <c r="F211" s="5"/>
      <c r="G211" s="5"/>
      <c r="H211" s="270"/>
      <c r="I211" s="270"/>
      <c r="J211" s="270"/>
      <c r="K211" s="270"/>
      <c r="L211" s="270"/>
      <c r="M211" s="270"/>
      <c r="N211" s="270"/>
      <c r="O211" s="270"/>
      <c r="P211" s="270"/>
      <c r="Q211" s="270"/>
      <c r="R211" s="270"/>
      <c r="S211" s="270"/>
      <c r="T211" s="270"/>
      <c r="U211" s="5"/>
      <c r="V211" s="270"/>
      <c r="W211" s="270"/>
      <c r="X211" s="270"/>
      <c r="Y211" s="270"/>
      <c r="Z211" s="270"/>
      <c r="AA211" s="270"/>
      <c r="AB211" s="270"/>
      <c r="AC211" s="270"/>
      <c r="AD211" s="270"/>
    </row>
    <row r="212" spans="1:33" s="70" customFormat="1" x14ac:dyDescent="0.25">
      <c r="A212" s="5"/>
      <c r="B212" s="269"/>
      <c r="C212" s="269"/>
      <c r="D212" s="269"/>
      <c r="E212" s="269"/>
      <c r="F212" s="5"/>
      <c r="G212" s="5"/>
      <c r="H212" s="270"/>
      <c r="I212" s="270"/>
      <c r="J212" s="270"/>
      <c r="K212" s="270"/>
      <c r="L212" s="270"/>
      <c r="M212" s="270"/>
      <c r="N212" s="270"/>
      <c r="O212" s="270"/>
      <c r="P212" s="270"/>
      <c r="Q212" s="270"/>
      <c r="R212" s="270"/>
      <c r="S212" s="270"/>
      <c r="T212" s="270"/>
      <c r="U212" s="5"/>
      <c r="V212" s="270"/>
      <c r="W212" s="270"/>
      <c r="X212" s="270"/>
      <c r="Y212" s="270"/>
      <c r="Z212" s="270"/>
      <c r="AA212" s="270"/>
      <c r="AB212" s="270"/>
      <c r="AC212" s="270"/>
      <c r="AD212" s="270"/>
    </row>
    <row r="213" spans="1:33" s="70" customFormat="1" x14ac:dyDescent="0.25">
      <c r="A213" s="5"/>
      <c r="B213" s="269"/>
      <c r="C213" s="269"/>
      <c r="D213" s="269"/>
      <c r="E213" s="269"/>
      <c r="F213" s="5"/>
      <c r="G213" s="5"/>
      <c r="H213" s="270"/>
      <c r="I213" s="270"/>
      <c r="J213" s="270"/>
      <c r="K213" s="270"/>
      <c r="L213" s="270"/>
      <c r="M213" s="270"/>
      <c r="N213" s="270"/>
      <c r="O213" s="270"/>
      <c r="P213" s="270"/>
      <c r="Q213" s="270"/>
      <c r="R213" s="270"/>
      <c r="S213" s="270"/>
      <c r="T213" s="270"/>
      <c r="U213" s="5"/>
      <c r="V213" s="270"/>
      <c r="W213" s="270"/>
      <c r="X213" s="270"/>
      <c r="Y213" s="270"/>
      <c r="Z213" s="270"/>
      <c r="AA213" s="270"/>
      <c r="AB213" s="270"/>
      <c r="AC213" s="270"/>
      <c r="AD213" s="270"/>
    </row>
    <row r="214" spans="1:33" s="70" customFormat="1" x14ac:dyDescent="0.25">
      <c r="A214" s="5"/>
      <c r="B214" s="269"/>
      <c r="C214" s="269"/>
      <c r="D214" s="269"/>
      <c r="E214" s="269"/>
      <c r="F214" s="5"/>
      <c r="G214" s="5"/>
      <c r="H214" s="270"/>
      <c r="I214" s="270"/>
      <c r="J214" s="270"/>
      <c r="K214" s="270"/>
      <c r="L214" s="270"/>
      <c r="M214" s="270"/>
      <c r="N214" s="270"/>
      <c r="O214" s="270"/>
      <c r="P214" s="270"/>
      <c r="Q214" s="270"/>
      <c r="R214" s="270"/>
      <c r="S214" s="270"/>
      <c r="T214" s="270"/>
      <c r="U214" s="5"/>
      <c r="V214" s="270"/>
      <c r="W214" s="270"/>
      <c r="X214" s="270"/>
      <c r="Y214" s="270"/>
      <c r="Z214" s="270"/>
      <c r="AA214" s="270"/>
      <c r="AB214" s="270"/>
      <c r="AC214" s="270"/>
      <c r="AD214" s="270"/>
    </row>
    <row r="215" spans="1:33" s="70" customFormat="1" x14ac:dyDescent="0.25">
      <c r="A215" s="5"/>
      <c r="B215" s="269"/>
      <c r="C215" s="269"/>
      <c r="D215" s="269"/>
      <c r="E215" s="269"/>
      <c r="F215" s="5"/>
      <c r="G215" s="5"/>
      <c r="H215" s="270"/>
      <c r="I215" s="270"/>
      <c r="J215" s="270"/>
      <c r="K215" s="270"/>
      <c r="L215" s="270"/>
      <c r="M215" s="270"/>
      <c r="N215" s="270"/>
      <c r="O215" s="270"/>
      <c r="P215" s="270"/>
      <c r="Q215" s="270"/>
      <c r="R215" s="270"/>
      <c r="S215" s="270"/>
      <c r="T215" s="270"/>
      <c r="U215" s="5"/>
      <c r="V215" s="270"/>
      <c r="W215" s="270"/>
      <c r="X215" s="270"/>
      <c r="Y215" s="270"/>
      <c r="Z215" s="270"/>
      <c r="AA215" s="270"/>
      <c r="AB215" s="270"/>
      <c r="AC215" s="270"/>
      <c r="AD215" s="270"/>
    </row>
    <row r="216" spans="1:33" s="70" customFormat="1" x14ac:dyDescent="0.25">
      <c r="A216" s="5"/>
      <c r="B216" s="269"/>
      <c r="C216" s="269"/>
      <c r="D216" s="269"/>
      <c r="E216" s="269"/>
      <c r="F216" s="5"/>
      <c r="G216" s="5"/>
      <c r="H216" s="270"/>
      <c r="I216" s="270"/>
      <c r="J216" s="270"/>
      <c r="K216" s="270"/>
      <c r="L216" s="270"/>
      <c r="M216" s="270"/>
      <c r="N216" s="270"/>
      <c r="O216" s="270"/>
      <c r="P216" s="270"/>
      <c r="Q216" s="270"/>
      <c r="R216" s="270"/>
      <c r="S216" s="270"/>
      <c r="T216" s="270"/>
      <c r="U216" s="5"/>
      <c r="V216" s="270"/>
      <c r="W216" s="270"/>
      <c r="X216" s="270"/>
      <c r="Y216" s="270"/>
      <c r="Z216" s="270"/>
      <c r="AA216" s="270"/>
      <c r="AB216" s="270"/>
      <c r="AC216" s="270"/>
      <c r="AD216" s="270"/>
    </row>
    <row r="217" spans="1:33" s="70" customFormat="1" x14ac:dyDescent="0.25">
      <c r="A217" s="5"/>
      <c r="B217" s="269"/>
      <c r="C217" s="269"/>
      <c r="D217" s="269"/>
      <c r="E217" s="269"/>
      <c r="F217" s="5"/>
      <c r="G217" s="5"/>
      <c r="H217" s="270"/>
      <c r="I217" s="270"/>
      <c r="J217" s="270"/>
      <c r="K217" s="270"/>
      <c r="L217" s="270"/>
      <c r="M217" s="270"/>
      <c r="N217" s="270"/>
      <c r="O217" s="270"/>
      <c r="P217" s="270"/>
      <c r="Q217" s="270"/>
      <c r="R217" s="270"/>
      <c r="S217" s="270"/>
      <c r="T217" s="270"/>
      <c r="U217" s="5"/>
      <c r="V217" s="270"/>
      <c r="W217" s="270"/>
      <c r="X217" s="270"/>
      <c r="Y217" s="270"/>
      <c r="Z217" s="270"/>
      <c r="AA217" s="270"/>
      <c r="AB217" s="270"/>
      <c r="AC217" s="270"/>
      <c r="AD217" s="270"/>
    </row>
    <row r="218" spans="1:33" s="70" customFormat="1" x14ac:dyDescent="0.25">
      <c r="A218" s="5"/>
      <c r="B218" s="269"/>
      <c r="C218" s="269"/>
      <c r="D218" s="269"/>
      <c r="E218" s="269"/>
      <c r="F218" s="5"/>
      <c r="G218" s="5"/>
      <c r="H218" s="270"/>
      <c r="I218" s="270"/>
      <c r="J218" s="270"/>
      <c r="K218" s="270"/>
      <c r="L218" s="270"/>
      <c r="M218" s="270"/>
      <c r="N218" s="270"/>
      <c r="O218" s="270"/>
      <c r="P218" s="270"/>
      <c r="Q218" s="270"/>
      <c r="R218" s="270"/>
      <c r="S218" s="270"/>
      <c r="T218" s="270"/>
      <c r="U218" s="5"/>
      <c r="V218" s="270"/>
      <c r="W218" s="270"/>
      <c r="X218" s="270"/>
      <c r="Y218" s="270"/>
      <c r="Z218" s="270"/>
      <c r="AA218" s="270"/>
      <c r="AB218" s="270"/>
      <c r="AC218" s="270"/>
      <c r="AD218" s="270"/>
    </row>
    <row r="219" spans="1:33" s="70" customFormat="1" x14ac:dyDescent="0.25">
      <c r="A219" s="5"/>
      <c r="B219" s="269"/>
      <c r="C219" s="269"/>
      <c r="D219" s="269"/>
      <c r="E219" s="269"/>
      <c r="F219" s="5"/>
      <c r="G219" s="5"/>
      <c r="H219" s="270"/>
      <c r="I219" s="270"/>
      <c r="J219" s="270"/>
      <c r="K219" s="270"/>
      <c r="L219" s="270"/>
      <c r="M219" s="270"/>
      <c r="N219" s="270"/>
      <c r="O219" s="270"/>
      <c r="P219" s="270"/>
      <c r="Q219" s="270"/>
      <c r="R219" s="270"/>
      <c r="S219" s="270"/>
      <c r="T219" s="270"/>
      <c r="U219" s="5"/>
      <c r="V219" s="270"/>
      <c r="W219" s="270"/>
      <c r="X219" s="270"/>
      <c r="Y219" s="270"/>
      <c r="Z219" s="270"/>
      <c r="AA219" s="270"/>
      <c r="AB219" s="270"/>
      <c r="AC219" s="270"/>
      <c r="AD219" s="270"/>
    </row>
    <row r="220" spans="1:33" s="70" customFormat="1" x14ac:dyDescent="0.25">
      <c r="A220" s="5"/>
      <c r="B220" s="269"/>
      <c r="C220" s="269"/>
      <c r="D220" s="269"/>
      <c r="E220" s="269"/>
      <c r="F220" s="5"/>
      <c r="G220" s="5"/>
      <c r="H220" s="270"/>
      <c r="I220" s="270"/>
      <c r="J220" s="270"/>
      <c r="K220" s="270"/>
      <c r="L220" s="270"/>
      <c r="M220" s="270"/>
      <c r="N220" s="270"/>
      <c r="O220" s="270"/>
      <c r="P220" s="270"/>
      <c r="Q220" s="270"/>
      <c r="R220" s="270"/>
      <c r="S220" s="270"/>
      <c r="T220" s="270"/>
      <c r="U220" s="5"/>
      <c r="V220" s="270"/>
      <c r="W220" s="270"/>
      <c r="X220" s="270"/>
      <c r="Y220" s="270"/>
      <c r="Z220" s="270"/>
      <c r="AA220" s="270"/>
      <c r="AB220" s="270"/>
      <c r="AC220" s="270"/>
      <c r="AD220" s="270"/>
    </row>
    <row r="221" spans="1:33" s="70" customFormat="1" x14ac:dyDescent="0.25">
      <c r="A221" s="5"/>
      <c r="B221" s="269"/>
      <c r="C221" s="269"/>
      <c r="D221" s="269"/>
      <c r="E221" s="269"/>
      <c r="F221" s="5"/>
      <c r="G221" s="5"/>
      <c r="H221" s="270"/>
      <c r="I221" s="270"/>
      <c r="J221" s="270"/>
      <c r="K221" s="270"/>
      <c r="L221" s="270"/>
      <c r="M221" s="270"/>
      <c r="N221" s="270"/>
      <c r="O221" s="270"/>
      <c r="P221" s="270"/>
      <c r="Q221" s="270"/>
      <c r="R221" s="270"/>
      <c r="S221" s="270"/>
      <c r="T221" s="270"/>
      <c r="U221" s="5"/>
      <c r="V221" s="270"/>
      <c r="W221" s="270"/>
      <c r="X221" s="270"/>
      <c r="Y221" s="270"/>
      <c r="Z221" s="270"/>
      <c r="AA221" s="270"/>
      <c r="AB221" s="270"/>
      <c r="AC221" s="270"/>
      <c r="AD221" s="270"/>
    </row>
    <row r="222" spans="1:33" s="70" customFormat="1" x14ac:dyDescent="0.25">
      <c r="A222" s="5"/>
      <c r="B222" s="269"/>
      <c r="C222" s="269"/>
      <c r="D222" s="269"/>
      <c r="E222" s="269"/>
      <c r="F222" s="5"/>
      <c r="G222" s="5"/>
      <c r="H222" s="270"/>
      <c r="I222" s="270"/>
      <c r="J222" s="270"/>
      <c r="K222" s="270"/>
      <c r="L222" s="270"/>
      <c r="M222" s="270"/>
      <c r="N222" s="270"/>
      <c r="O222" s="270"/>
      <c r="P222" s="270"/>
      <c r="Q222" s="270"/>
      <c r="R222" s="270"/>
      <c r="S222" s="270"/>
      <c r="T222" s="270"/>
      <c r="U222" s="5"/>
      <c r="V222" s="270"/>
      <c r="W222" s="270"/>
      <c r="X222" s="270"/>
      <c r="Y222" s="270"/>
      <c r="Z222" s="270"/>
      <c r="AA222" s="270"/>
      <c r="AB222" s="270"/>
      <c r="AC222" s="270"/>
      <c r="AD222" s="270"/>
    </row>
    <row r="223" spans="1:33" x14ac:dyDescent="0.25">
      <c r="F223" s="270"/>
      <c r="G223" s="270"/>
      <c r="H223" s="270"/>
      <c r="I223" s="270"/>
      <c r="J223" s="270"/>
      <c r="K223" s="270"/>
      <c r="L223" s="270"/>
      <c r="M223" s="270"/>
      <c r="N223" s="270"/>
      <c r="O223" s="270"/>
      <c r="P223" s="270"/>
      <c r="Q223" s="270"/>
      <c r="R223" s="270"/>
      <c r="S223" s="270"/>
      <c r="T223" s="270"/>
      <c r="U223" s="5"/>
      <c r="V223" s="270"/>
      <c r="W223" s="270"/>
      <c r="X223" s="270"/>
      <c r="Y223" s="270"/>
      <c r="Z223" s="270"/>
      <c r="AA223" s="270"/>
      <c r="AB223" s="270"/>
      <c r="AC223" s="270"/>
      <c r="AD223" s="270"/>
      <c r="AE223" s="70"/>
      <c r="AF223" s="270"/>
      <c r="AG223" s="270"/>
    </row>
    <row r="224" spans="1:33" x14ac:dyDescent="0.25">
      <c r="F224" s="270"/>
      <c r="G224" s="270"/>
      <c r="H224" s="270"/>
      <c r="I224" s="270"/>
      <c r="J224" s="270"/>
      <c r="K224" s="270"/>
      <c r="L224" s="270"/>
      <c r="M224" s="270"/>
      <c r="N224" s="270"/>
      <c r="O224" s="270"/>
      <c r="P224" s="270"/>
      <c r="Q224" s="270"/>
      <c r="R224" s="270"/>
      <c r="S224" s="270"/>
      <c r="T224" s="270"/>
      <c r="U224" s="5"/>
      <c r="V224" s="270"/>
      <c r="W224" s="270"/>
      <c r="X224" s="270"/>
      <c r="Y224" s="270"/>
      <c r="Z224" s="270"/>
      <c r="AA224" s="270"/>
      <c r="AB224" s="270"/>
      <c r="AC224" s="270"/>
      <c r="AD224" s="270"/>
      <c r="AE224" s="1"/>
      <c r="AF224" s="270"/>
      <c r="AG224" s="270"/>
    </row>
    <row r="225" spans="6:33" x14ac:dyDescent="0.25">
      <c r="F225" s="270"/>
      <c r="G225" s="270"/>
      <c r="H225" s="270"/>
      <c r="I225" s="270"/>
      <c r="J225" s="270"/>
      <c r="K225" s="270"/>
      <c r="L225" s="270"/>
      <c r="M225" s="270"/>
      <c r="N225" s="270"/>
      <c r="O225" s="270"/>
      <c r="P225" s="270"/>
      <c r="Q225" s="270"/>
      <c r="R225" s="270"/>
      <c r="S225" s="270"/>
      <c r="T225" s="270"/>
      <c r="U225" s="5"/>
      <c r="V225" s="270"/>
      <c r="W225" s="270"/>
      <c r="X225" s="270"/>
      <c r="Y225" s="270"/>
      <c r="Z225" s="270"/>
      <c r="AA225" s="270"/>
      <c r="AB225" s="270"/>
      <c r="AC225" s="270"/>
      <c r="AD225" s="270"/>
      <c r="AE225" s="1"/>
      <c r="AF225" s="270"/>
      <c r="AG225" s="270"/>
    </row>
    <row r="226" spans="6:33" x14ac:dyDescent="0.25">
      <c r="F226" s="270"/>
      <c r="G226" s="270"/>
      <c r="H226" s="270"/>
      <c r="I226" s="270"/>
      <c r="J226" s="270"/>
      <c r="K226" s="270"/>
      <c r="L226" s="270"/>
      <c r="M226" s="270"/>
      <c r="N226" s="270"/>
      <c r="O226" s="270"/>
      <c r="P226" s="270"/>
      <c r="Q226" s="270"/>
      <c r="R226" s="270"/>
      <c r="S226" s="270"/>
      <c r="T226" s="270"/>
      <c r="U226" s="5"/>
      <c r="V226" s="270"/>
      <c r="W226" s="270"/>
      <c r="X226" s="270"/>
      <c r="Y226" s="270"/>
      <c r="Z226" s="270"/>
      <c r="AA226" s="270"/>
      <c r="AB226" s="270"/>
      <c r="AC226" s="270"/>
      <c r="AD226" s="270"/>
      <c r="AE226" s="1"/>
      <c r="AF226" s="270"/>
      <c r="AG226" s="270"/>
    </row>
    <row r="227" spans="6:33" x14ac:dyDescent="0.25">
      <c r="F227" s="270"/>
      <c r="G227" s="270"/>
      <c r="H227" s="270"/>
      <c r="I227" s="270"/>
      <c r="J227" s="270"/>
      <c r="K227" s="270"/>
      <c r="L227" s="270"/>
      <c r="M227" s="270"/>
      <c r="N227" s="270"/>
      <c r="O227" s="270"/>
      <c r="P227" s="270"/>
      <c r="Q227" s="270"/>
      <c r="R227" s="270"/>
      <c r="S227" s="270"/>
      <c r="T227" s="270"/>
      <c r="U227" s="5"/>
      <c r="V227" s="270"/>
      <c r="W227" s="270"/>
      <c r="X227" s="270"/>
      <c r="Y227" s="270"/>
      <c r="Z227" s="270"/>
      <c r="AA227" s="270"/>
      <c r="AB227" s="270"/>
      <c r="AC227" s="270"/>
      <c r="AD227" s="270"/>
      <c r="AE227" s="1"/>
      <c r="AF227" s="270"/>
      <c r="AG227" s="270"/>
    </row>
    <row r="228" spans="6:33" x14ac:dyDescent="0.25">
      <c r="F228" s="270"/>
      <c r="G228" s="270"/>
      <c r="H228" s="270"/>
      <c r="I228" s="270"/>
      <c r="J228" s="270"/>
      <c r="K228" s="270"/>
      <c r="L228" s="270"/>
      <c r="M228" s="270"/>
      <c r="N228" s="270"/>
      <c r="O228" s="270"/>
      <c r="P228" s="270"/>
      <c r="Q228" s="270"/>
      <c r="R228" s="270"/>
      <c r="S228" s="270"/>
      <c r="T228" s="270"/>
      <c r="U228" s="5"/>
      <c r="V228" s="270"/>
      <c r="W228" s="270"/>
      <c r="X228" s="270"/>
      <c r="Y228" s="270"/>
      <c r="Z228" s="270"/>
      <c r="AA228" s="270"/>
      <c r="AB228" s="270"/>
      <c r="AC228" s="270"/>
      <c r="AD228" s="270"/>
      <c r="AE228" s="1"/>
      <c r="AF228" s="270"/>
      <c r="AG228" s="270"/>
    </row>
    <row r="229" spans="6:33" x14ac:dyDescent="0.25">
      <c r="F229" s="270"/>
      <c r="G229" s="270"/>
      <c r="H229" s="270"/>
      <c r="I229" s="270"/>
      <c r="J229" s="270"/>
      <c r="K229" s="270"/>
      <c r="L229" s="270"/>
      <c r="M229" s="270"/>
      <c r="N229" s="270"/>
      <c r="O229" s="270"/>
      <c r="P229" s="270"/>
      <c r="Q229" s="270"/>
      <c r="R229" s="270"/>
      <c r="S229" s="270"/>
      <c r="T229" s="270"/>
      <c r="U229" s="5"/>
      <c r="V229" s="270"/>
      <c r="W229" s="270"/>
      <c r="X229" s="270"/>
      <c r="Y229" s="270"/>
      <c r="Z229" s="270"/>
      <c r="AA229" s="270"/>
      <c r="AB229" s="270"/>
      <c r="AC229" s="270"/>
      <c r="AD229" s="270"/>
      <c r="AE229" s="1"/>
      <c r="AF229" s="270"/>
      <c r="AG229" s="270"/>
    </row>
    <row r="230" spans="6:33" x14ac:dyDescent="0.25">
      <c r="F230" s="270"/>
      <c r="G230" s="270"/>
      <c r="H230" s="270"/>
      <c r="I230" s="270"/>
      <c r="J230" s="270"/>
      <c r="K230" s="270"/>
      <c r="L230" s="270"/>
      <c r="M230" s="270"/>
      <c r="N230" s="270"/>
      <c r="O230" s="270"/>
      <c r="P230" s="270"/>
      <c r="Q230" s="270"/>
      <c r="R230" s="270"/>
      <c r="S230" s="270"/>
      <c r="T230" s="270"/>
      <c r="U230" s="5"/>
      <c r="V230" s="270"/>
      <c r="W230" s="270"/>
      <c r="X230" s="270"/>
      <c r="Y230" s="270"/>
      <c r="Z230" s="270"/>
      <c r="AA230" s="270"/>
      <c r="AB230" s="270"/>
      <c r="AC230" s="270"/>
      <c r="AD230" s="270"/>
      <c r="AE230" s="1"/>
      <c r="AF230" s="270"/>
      <c r="AG230" s="270"/>
    </row>
    <row r="231" spans="6:33" x14ac:dyDescent="0.25">
      <c r="F231" s="270"/>
      <c r="G231" s="270"/>
      <c r="H231" s="270"/>
      <c r="I231" s="270"/>
      <c r="J231" s="270"/>
      <c r="K231" s="270"/>
      <c r="L231" s="270"/>
      <c r="M231" s="270"/>
      <c r="N231" s="270"/>
      <c r="O231" s="270"/>
      <c r="P231" s="270"/>
      <c r="Q231" s="270"/>
      <c r="R231" s="270"/>
      <c r="S231" s="270"/>
      <c r="T231" s="270"/>
      <c r="U231" s="5"/>
      <c r="V231" s="270"/>
      <c r="W231" s="270"/>
      <c r="X231" s="270"/>
      <c r="Y231" s="270"/>
      <c r="Z231" s="270"/>
      <c r="AA231" s="270"/>
      <c r="AB231" s="270"/>
      <c r="AC231" s="270"/>
      <c r="AD231" s="270"/>
      <c r="AE231" s="1"/>
      <c r="AF231" s="270"/>
      <c r="AG231" s="270"/>
    </row>
    <row r="232" spans="6:33" x14ac:dyDescent="0.25">
      <c r="F232" s="270"/>
      <c r="G232" s="270"/>
      <c r="H232" s="270"/>
      <c r="I232" s="270"/>
      <c r="J232" s="270"/>
      <c r="K232" s="270"/>
      <c r="L232" s="270"/>
      <c r="M232" s="270"/>
      <c r="N232" s="270"/>
      <c r="O232" s="270"/>
      <c r="P232" s="270"/>
      <c r="Q232" s="270"/>
      <c r="R232" s="270"/>
      <c r="S232" s="270"/>
      <c r="T232" s="270"/>
      <c r="U232" s="5"/>
      <c r="V232" s="270"/>
      <c r="W232" s="270"/>
      <c r="X232" s="270"/>
      <c r="Y232" s="270"/>
      <c r="Z232" s="270"/>
      <c r="AA232" s="270"/>
      <c r="AB232" s="270"/>
      <c r="AC232" s="270"/>
      <c r="AD232" s="270"/>
      <c r="AE232" s="1"/>
      <c r="AF232" s="270"/>
      <c r="AG232" s="270"/>
    </row>
    <row r="233" spans="6:33" x14ac:dyDescent="0.25">
      <c r="F233" s="270"/>
      <c r="G233" s="270"/>
      <c r="H233" s="270"/>
      <c r="I233" s="270"/>
      <c r="J233" s="270"/>
      <c r="K233" s="270"/>
      <c r="L233" s="270"/>
      <c r="M233" s="270"/>
      <c r="N233" s="270"/>
      <c r="O233" s="270"/>
      <c r="P233" s="270"/>
      <c r="Q233" s="270"/>
      <c r="R233" s="270"/>
      <c r="S233" s="270"/>
      <c r="T233" s="270"/>
      <c r="U233" s="5"/>
      <c r="V233" s="270"/>
      <c r="W233" s="270"/>
      <c r="X233" s="270"/>
      <c r="Y233" s="270"/>
      <c r="Z233" s="270"/>
      <c r="AA233" s="270"/>
      <c r="AB233" s="270"/>
      <c r="AC233" s="270"/>
      <c r="AD233" s="270"/>
      <c r="AE233" s="1"/>
      <c r="AF233" s="270"/>
      <c r="AG233" s="270"/>
    </row>
    <row r="234" spans="6:33" x14ac:dyDescent="0.25">
      <c r="F234" s="270"/>
      <c r="G234" s="270"/>
      <c r="H234" s="270"/>
      <c r="I234" s="270"/>
      <c r="J234" s="270"/>
      <c r="K234" s="270"/>
      <c r="L234" s="270"/>
      <c r="M234" s="270"/>
      <c r="N234" s="270"/>
      <c r="O234" s="270"/>
      <c r="P234" s="270"/>
      <c r="Q234" s="270"/>
      <c r="R234" s="270"/>
      <c r="S234" s="270"/>
      <c r="T234" s="270"/>
      <c r="U234" s="5"/>
      <c r="V234" s="270"/>
      <c r="W234" s="270"/>
      <c r="X234" s="270"/>
      <c r="Y234" s="270"/>
      <c r="Z234" s="270"/>
      <c r="AA234" s="270"/>
      <c r="AB234" s="270"/>
      <c r="AC234" s="270"/>
      <c r="AD234" s="270"/>
      <c r="AE234" s="1"/>
      <c r="AF234" s="270"/>
      <c r="AG234" s="270"/>
    </row>
    <row r="235" spans="6:33" x14ac:dyDescent="0.25">
      <c r="F235" s="270"/>
      <c r="G235" s="270"/>
      <c r="H235" s="270"/>
      <c r="I235" s="270"/>
      <c r="J235" s="270"/>
      <c r="K235" s="270"/>
      <c r="L235" s="270"/>
      <c r="M235" s="270"/>
      <c r="N235" s="270"/>
      <c r="O235" s="270"/>
      <c r="P235" s="270"/>
      <c r="Q235" s="270"/>
      <c r="R235" s="270"/>
      <c r="S235" s="270"/>
      <c r="T235" s="270"/>
      <c r="U235" s="5"/>
      <c r="V235" s="270"/>
      <c r="W235" s="270"/>
      <c r="X235" s="270"/>
      <c r="Y235" s="270"/>
      <c r="Z235" s="270"/>
      <c r="AA235" s="270"/>
      <c r="AB235" s="270"/>
      <c r="AC235" s="270"/>
      <c r="AD235" s="270"/>
      <c r="AE235" s="1"/>
      <c r="AF235" s="270"/>
      <c r="AG235" s="270"/>
    </row>
    <row r="236" spans="6:33" x14ac:dyDescent="0.25">
      <c r="F236" s="270"/>
      <c r="G236" s="270"/>
      <c r="H236" s="270"/>
      <c r="I236" s="270"/>
      <c r="J236" s="270"/>
      <c r="K236" s="270"/>
      <c r="L236" s="270"/>
      <c r="M236" s="270"/>
      <c r="N236" s="270"/>
      <c r="O236" s="270"/>
      <c r="P236" s="270"/>
      <c r="Q236" s="270"/>
      <c r="R236" s="270"/>
      <c r="S236" s="270"/>
      <c r="T236" s="270"/>
      <c r="U236" s="5"/>
      <c r="V236" s="270"/>
      <c r="W236" s="270"/>
      <c r="X236" s="270"/>
      <c r="Y236" s="270"/>
      <c r="Z236" s="270"/>
      <c r="AA236" s="270"/>
      <c r="AB236" s="270"/>
      <c r="AC236" s="270"/>
      <c r="AD236" s="270"/>
      <c r="AE236" s="1"/>
      <c r="AF236" s="270"/>
      <c r="AG236" s="270"/>
    </row>
    <row r="237" spans="6:33" x14ac:dyDescent="0.25">
      <c r="F237" s="270"/>
      <c r="G237" s="270"/>
      <c r="H237" s="270"/>
      <c r="I237" s="270"/>
      <c r="J237" s="270"/>
      <c r="K237" s="270"/>
      <c r="L237" s="270"/>
      <c r="M237" s="270"/>
      <c r="N237" s="270"/>
      <c r="O237" s="270"/>
      <c r="P237" s="270"/>
      <c r="Q237" s="270"/>
      <c r="R237" s="270"/>
      <c r="S237" s="270"/>
      <c r="T237" s="270"/>
      <c r="U237" s="5"/>
      <c r="V237" s="270"/>
      <c r="W237" s="270"/>
      <c r="X237" s="270"/>
      <c r="Y237" s="270"/>
      <c r="Z237" s="270"/>
      <c r="AA237" s="270"/>
      <c r="AB237" s="270"/>
      <c r="AC237" s="270"/>
      <c r="AD237" s="270"/>
      <c r="AE237" s="1"/>
      <c r="AF237" s="270"/>
      <c r="AG237" s="270"/>
    </row>
    <row r="238" spans="6:33" x14ac:dyDescent="0.25">
      <c r="F238" s="270"/>
      <c r="G238" s="270"/>
      <c r="H238" s="270"/>
      <c r="I238" s="270"/>
      <c r="J238" s="270"/>
      <c r="K238" s="270"/>
      <c r="L238" s="270"/>
      <c r="M238" s="270"/>
      <c r="N238" s="270"/>
      <c r="O238" s="270"/>
      <c r="P238" s="270"/>
      <c r="Q238" s="270"/>
      <c r="R238" s="270"/>
      <c r="S238" s="270"/>
      <c r="T238" s="270"/>
      <c r="U238" s="5"/>
      <c r="V238" s="270"/>
      <c r="W238" s="270"/>
      <c r="X238" s="270"/>
      <c r="Y238" s="270"/>
      <c r="Z238" s="270"/>
      <c r="AA238" s="270"/>
      <c r="AB238" s="270"/>
      <c r="AC238" s="270"/>
      <c r="AD238" s="270"/>
      <c r="AE238" s="1"/>
      <c r="AF238" s="270"/>
      <c r="AG238" s="270"/>
    </row>
    <row r="239" spans="6:33" x14ac:dyDescent="0.25">
      <c r="F239" s="270"/>
      <c r="G239" s="270"/>
      <c r="H239" s="270"/>
      <c r="I239" s="270"/>
      <c r="J239" s="270"/>
      <c r="K239" s="270"/>
      <c r="L239" s="270"/>
      <c r="M239" s="270"/>
      <c r="N239" s="270"/>
      <c r="O239" s="270"/>
      <c r="P239" s="270"/>
      <c r="Q239" s="270"/>
      <c r="R239" s="270"/>
      <c r="S239" s="270"/>
      <c r="T239" s="270"/>
      <c r="U239" s="5"/>
      <c r="V239" s="270"/>
      <c r="W239" s="270"/>
      <c r="X239" s="270"/>
      <c r="Y239" s="270"/>
      <c r="Z239" s="270"/>
      <c r="AA239" s="270"/>
      <c r="AB239" s="270"/>
      <c r="AC239" s="270"/>
      <c r="AD239" s="270"/>
      <c r="AE239" s="1"/>
      <c r="AF239" s="270"/>
      <c r="AG239" s="270"/>
    </row>
    <row r="240" spans="6:33" x14ac:dyDescent="0.25">
      <c r="F240" s="270"/>
      <c r="G240" s="270"/>
      <c r="H240" s="270"/>
      <c r="I240" s="270"/>
      <c r="J240" s="270"/>
      <c r="K240" s="270"/>
      <c r="L240" s="270"/>
      <c r="M240" s="270"/>
      <c r="N240" s="270"/>
      <c r="O240" s="270"/>
      <c r="P240" s="270"/>
      <c r="Q240" s="270"/>
      <c r="R240" s="270"/>
      <c r="S240" s="270"/>
      <c r="T240" s="270"/>
      <c r="U240" s="5"/>
      <c r="V240" s="270"/>
      <c r="W240" s="270"/>
      <c r="X240" s="270"/>
      <c r="Y240" s="270"/>
      <c r="Z240" s="270"/>
      <c r="AA240" s="270"/>
      <c r="AB240" s="270"/>
      <c r="AC240" s="270"/>
      <c r="AD240" s="270"/>
      <c r="AE240" s="1"/>
      <c r="AF240" s="270"/>
      <c r="AG240" s="270"/>
    </row>
    <row r="241" spans="6:33" x14ac:dyDescent="0.25">
      <c r="F241" s="270"/>
      <c r="G241" s="270"/>
      <c r="H241" s="270"/>
      <c r="I241" s="270"/>
      <c r="J241" s="270"/>
      <c r="K241" s="270"/>
      <c r="L241" s="270"/>
      <c r="M241" s="270"/>
      <c r="N241" s="270"/>
      <c r="O241" s="270"/>
      <c r="P241" s="270"/>
      <c r="Q241" s="270"/>
      <c r="R241" s="270"/>
      <c r="S241" s="270"/>
      <c r="T241" s="270"/>
      <c r="U241" s="5"/>
      <c r="V241" s="270"/>
      <c r="W241" s="270"/>
      <c r="X241" s="270"/>
      <c r="Y241" s="270"/>
      <c r="Z241" s="270"/>
      <c r="AA241" s="270"/>
      <c r="AB241" s="270"/>
      <c r="AC241" s="270"/>
      <c r="AD241" s="270"/>
      <c r="AE241" s="1"/>
      <c r="AF241" s="270"/>
      <c r="AG241" s="270"/>
    </row>
    <row r="242" spans="6:33" x14ac:dyDescent="0.25">
      <c r="F242" s="270"/>
      <c r="G242" s="270"/>
      <c r="H242" s="270"/>
      <c r="I242" s="270"/>
      <c r="J242" s="270"/>
      <c r="K242" s="270"/>
      <c r="L242" s="270"/>
      <c r="M242" s="270"/>
      <c r="N242" s="270"/>
      <c r="O242" s="270"/>
      <c r="P242" s="270"/>
      <c r="Q242" s="270"/>
      <c r="R242" s="270"/>
      <c r="S242" s="270"/>
      <c r="T242" s="270"/>
      <c r="U242" s="5"/>
      <c r="V242" s="270"/>
      <c r="W242" s="270"/>
      <c r="X242" s="270"/>
      <c r="Y242" s="270"/>
      <c r="Z242" s="270"/>
      <c r="AA242" s="270"/>
      <c r="AB242" s="270"/>
      <c r="AC242" s="270"/>
      <c r="AD242" s="270"/>
      <c r="AE242" s="1"/>
      <c r="AF242" s="270"/>
      <c r="AG242" s="270"/>
    </row>
    <row r="243" spans="6:33" x14ac:dyDescent="0.25">
      <c r="F243" s="270"/>
      <c r="G243" s="270"/>
      <c r="H243" s="270"/>
      <c r="I243" s="270"/>
      <c r="J243" s="270"/>
      <c r="K243" s="270"/>
      <c r="L243" s="270"/>
      <c r="M243" s="270"/>
      <c r="N243" s="270"/>
      <c r="O243" s="270"/>
      <c r="P243" s="270"/>
      <c r="Q243" s="270"/>
      <c r="R243" s="270"/>
      <c r="S243" s="270"/>
      <c r="T243" s="270"/>
      <c r="U243" s="5"/>
      <c r="V243" s="270"/>
      <c r="W243" s="270"/>
      <c r="X243" s="270"/>
      <c r="Y243" s="270"/>
      <c r="Z243" s="270"/>
      <c r="AA243" s="270"/>
      <c r="AB243" s="270"/>
      <c r="AC243" s="270"/>
      <c r="AD243" s="270"/>
      <c r="AE243" s="1"/>
      <c r="AF243" s="270"/>
      <c r="AG243" s="270"/>
    </row>
    <row r="244" spans="6:33" x14ac:dyDescent="0.25">
      <c r="F244" s="270"/>
      <c r="G244" s="270"/>
      <c r="H244" s="270"/>
      <c r="I244" s="270"/>
      <c r="J244" s="270"/>
      <c r="K244" s="270"/>
      <c r="L244" s="270"/>
      <c r="M244" s="270"/>
      <c r="N244" s="270"/>
      <c r="O244" s="270"/>
      <c r="P244" s="270"/>
      <c r="Q244" s="270"/>
      <c r="R244" s="270"/>
      <c r="S244" s="270"/>
      <c r="T244" s="270"/>
      <c r="U244" s="5"/>
      <c r="V244" s="270"/>
      <c r="W244" s="270"/>
      <c r="X244" s="270"/>
      <c r="Y244" s="270"/>
      <c r="Z244" s="270"/>
      <c r="AA244" s="270"/>
      <c r="AB244" s="270"/>
      <c r="AC244" s="270"/>
      <c r="AD244" s="270"/>
      <c r="AE244" s="1"/>
      <c r="AF244" s="270"/>
      <c r="AG244" s="270"/>
    </row>
    <row r="245" spans="6:33" x14ac:dyDescent="0.25">
      <c r="F245" s="270"/>
      <c r="G245" s="270"/>
      <c r="H245" s="270"/>
      <c r="I245" s="270"/>
      <c r="J245" s="270"/>
      <c r="K245" s="270"/>
      <c r="L245" s="270"/>
      <c r="M245" s="270"/>
      <c r="N245" s="270"/>
      <c r="O245" s="270"/>
      <c r="P245" s="270"/>
      <c r="Q245" s="270"/>
      <c r="R245" s="270"/>
      <c r="S245" s="270"/>
      <c r="T245" s="270"/>
      <c r="U245" s="5"/>
      <c r="V245" s="270"/>
      <c r="W245" s="270"/>
      <c r="X245" s="270"/>
      <c r="Y245" s="270"/>
      <c r="Z245" s="270"/>
      <c r="AA245" s="270"/>
      <c r="AB245" s="270"/>
      <c r="AC245" s="270"/>
      <c r="AD245" s="270"/>
      <c r="AE245" s="1"/>
      <c r="AF245" s="270"/>
      <c r="AG245" s="270"/>
    </row>
    <row r="246" spans="6:33" x14ac:dyDescent="0.25">
      <c r="F246" s="270"/>
      <c r="G246" s="270"/>
      <c r="H246" s="270"/>
      <c r="I246" s="270"/>
      <c r="J246" s="270"/>
      <c r="K246" s="270"/>
      <c r="L246" s="270"/>
      <c r="M246" s="270"/>
      <c r="N246" s="270"/>
      <c r="O246" s="270"/>
      <c r="P246" s="270"/>
      <c r="Q246" s="270"/>
      <c r="R246" s="270"/>
      <c r="S246" s="270"/>
      <c r="T246" s="270"/>
      <c r="U246" s="5"/>
      <c r="V246" s="270"/>
      <c r="W246" s="270"/>
      <c r="X246" s="270"/>
      <c r="Y246" s="270"/>
      <c r="Z246" s="270"/>
      <c r="AA246" s="270"/>
      <c r="AB246" s="270"/>
      <c r="AC246" s="270"/>
      <c r="AD246" s="270"/>
      <c r="AE246" s="1"/>
      <c r="AF246" s="270"/>
      <c r="AG246" s="270"/>
    </row>
    <row r="247" spans="6:33" x14ac:dyDescent="0.25">
      <c r="F247" s="270"/>
      <c r="G247" s="270"/>
      <c r="H247" s="270"/>
      <c r="I247" s="270"/>
      <c r="J247" s="270"/>
      <c r="K247" s="270"/>
      <c r="L247" s="270"/>
      <c r="M247" s="270"/>
      <c r="N247" s="270"/>
      <c r="O247" s="270"/>
      <c r="P247" s="270"/>
      <c r="Q247" s="270"/>
      <c r="R247" s="270"/>
      <c r="S247" s="270"/>
      <c r="T247" s="270"/>
      <c r="U247" s="5"/>
      <c r="V247" s="270"/>
      <c r="W247" s="270"/>
      <c r="X247" s="270"/>
      <c r="Y247" s="270"/>
      <c r="Z247" s="270"/>
      <c r="AA247" s="270"/>
      <c r="AB247" s="270"/>
      <c r="AC247" s="270"/>
      <c r="AD247" s="270"/>
      <c r="AE247" s="1"/>
      <c r="AF247" s="270"/>
      <c r="AG247" s="270"/>
    </row>
    <row r="248" spans="6:33" x14ac:dyDescent="0.25">
      <c r="F248" s="270"/>
      <c r="G248" s="270"/>
      <c r="H248" s="270"/>
      <c r="I248" s="270"/>
      <c r="J248" s="270"/>
      <c r="K248" s="270"/>
      <c r="L248" s="270"/>
      <c r="M248" s="270"/>
      <c r="N248" s="270"/>
      <c r="O248" s="270"/>
      <c r="P248" s="270"/>
      <c r="Q248" s="270"/>
      <c r="R248" s="270"/>
      <c r="S248" s="270"/>
      <c r="T248" s="270"/>
      <c r="U248" s="5"/>
      <c r="V248" s="270"/>
      <c r="W248" s="270"/>
      <c r="X248" s="270"/>
      <c r="Y248" s="270"/>
      <c r="Z248" s="270"/>
      <c r="AA248" s="270"/>
      <c r="AB248" s="270"/>
      <c r="AC248" s="270"/>
      <c r="AD248" s="270"/>
      <c r="AE248" s="1"/>
      <c r="AF248" s="270"/>
      <c r="AG248" s="270"/>
    </row>
    <row r="249" spans="6:33" x14ac:dyDescent="0.25">
      <c r="F249" s="270"/>
      <c r="G249" s="270"/>
      <c r="H249" s="270"/>
      <c r="I249" s="270"/>
      <c r="J249" s="270"/>
      <c r="K249" s="270"/>
      <c r="L249" s="270"/>
      <c r="M249" s="270"/>
      <c r="N249" s="270"/>
      <c r="O249" s="270"/>
      <c r="P249" s="270"/>
      <c r="Q249" s="270"/>
      <c r="R249" s="270"/>
      <c r="S249" s="270"/>
      <c r="T249" s="270"/>
      <c r="U249" s="5"/>
      <c r="V249" s="270"/>
      <c r="W249" s="270"/>
      <c r="X249" s="270"/>
      <c r="Y249" s="270"/>
      <c r="Z249" s="270"/>
      <c r="AA249" s="270"/>
      <c r="AB249" s="270"/>
      <c r="AC249" s="270"/>
      <c r="AD249" s="270"/>
      <c r="AE249" s="1"/>
      <c r="AF249" s="270"/>
      <c r="AG249" s="270"/>
    </row>
    <row r="250" spans="6:33" x14ac:dyDescent="0.25">
      <c r="F250" s="270"/>
      <c r="G250" s="270"/>
      <c r="H250" s="270"/>
      <c r="I250" s="270"/>
      <c r="J250" s="270"/>
      <c r="K250" s="270"/>
      <c r="L250" s="270"/>
      <c r="M250" s="270"/>
      <c r="N250" s="270"/>
      <c r="O250" s="270"/>
      <c r="P250" s="270"/>
      <c r="Q250" s="270"/>
      <c r="R250" s="270"/>
      <c r="S250" s="270"/>
      <c r="T250" s="270"/>
      <c r="U250" s="5"/>
      <c r="V250" s="270"/>
      <c r="W250" s="270"/>
      <c r="X250" s="270"/>
      <c r="Y250" s="270"/>
      <c r="Z250" s="270"/>
      <c r="AA250" s="270"/>
      <c r="AB250" s="270"/>
      <c r="AC250" s="270"/>
      <c r="AD250" s="270"/>
      <c r="AE250" s="1"/>
      <c r="AF250" s="270"/>
      <c r="AG250" s="270"/>
    </row>
    <row r="251" spans="6:33" x14ac:dyDescent="0.25">
      <c r="F251" s="270"/>
      <c r="G251" s="270"/>
      <c r="H251" s="270"/>
      <c r="I251" s="270"/>
      <c r="J251" s="270"/>
      <c r="K251" s="270"/>
      <c r="L251" s="270"/>
      <c r="M251" s="270"/>
      <c r="N251" s="270"/>
      <c r="O251" s="270"/>
      <c r="P251" s="270"/>
      <c r="Q251" s="270"/>
      <c r="R251" s="270"/>
      <c r="S251" s="270"/>
      <c r="T251" s="270"/>
      <c r="U251" s="5"/>
      <c r="V251" s="270"/>
      <c r="W251" s="270"/>
      <c r="X251" s="270"/>
      <c r="Y251" s="270"/>
      <c r="Z251" s="270"/>
      <c r="AA251" s="270"/>
      <c r="AB251" s="270"/>
      <c r="AC251" s="270"/>
      <c r="AD251" s="270"/>
      <c r="AE251" s="1"/>
      <c r="AF251" s="270"/>
      <c r="AG251" s="270"/>
    </row>
    <row r="252" spans="6:33" x14ac:dyDescent="0.25">
      <c r="F252" s="270"/>
      <c r="G252" s="270"/>
      <c r="H252" s="270"/>
      <c r="I252" s="270"/>
      <c r="J252" s="270"/>
      <c r="K252" s="270"/>
      <c r="L252" s="270"/>
      <c r="M252" s="270"/>
      <c r="N252" s="270"/>
      <c r="O252" s="270"/>
      <c r="P252" s="270"/>
      <c r="Q252" s="270"/>
      <c r="R252" s="270"/>
      <c r="S252" s="270"/>
      <c r="T252" s="270"/>
      <c r="U252" s="5"/>
      <c r="V252" s="270"/>
      <c r="W252" s="270"/>
      <c r="X252" s="270"/>
      <c r="Y252" s="270"/>
      <c r="Z252" s="270"/>
      <c r="AA252" s="270"/>
      <c r="AB252" s="270"/>
      <c r="AC252" s="270"/>
      <c r="AD252" s="270"/>
      <c r="AE252" s="1"/>
      <c r="AF252" s="270"/>
      <c r="AG252" s="270"/>
    </row>
    <row r="253" spans="6:33" x14ac:dyDescent="0.25">
      <c r="F253" s="270"/>
      <c r="G253" s="270"/>
      <c r="H253" s="270"/>
      <c r="I253" s="270"/>
      <c r="J253" s="270"/>
      <c r="K253" s="270"/>
      <c r="L253" s="270"/>
      <c r="M253" s="270"/>
      <c r="N253" s="270"/>
      <c r="O253" s="270"/>
      <c r="P253" s="270"/>
      <c r="Q253" s="270"/>
      <c r="R253" s="270"/>
      <c r="S253" s="270"/>
      <c r="T253" s="270"/>
      <c r="U253" s="5"/>
      <c r="V253" s="270"/>
      <c r="W253" s="270"/>
      <c r="X253" s="270"/>
      <c r="Y253" s="270"/>
      <c r="Z253" s="270"/>
      <c r="AA253" s="270"/>
      <c r="AB253" s="270"/>
      <c r="AC253" s="270"/>
      <c r="AD253" s="270"/>
      <c r="AE253" s="1"/>
      <c r="AF253" s="270"/>
      <c r="AG253" s="270"/>
    </row>
    <row r="254" spans="6:33" x14ac:dyDescent="0.25">
      <c r="F254" s="270"/>
      <c r="G254" s="270"/>
      <c r="H254" s="270"/>
      <c r="I254" s="270"/>
      <c r="J254" s="270"/>
      <c r="K254" s="270"/>
      <c r="L254" s="270"/>
      <c r="M254" s="270"/>
      <c r="N254" s="270"/>
      <c r="O254" s="270"/>
      <c r="P254" s="270"/>
      <c r="Q254" s="270"/>
      <c r="R254" s="270"/>
      <c r="S254" s="270"/>
      <c r="T254" s="270"/>
      <c r="U254" s="5"/>
      <c r="V254" s="270"/>
      <c r="W254" s="270"/>
      <c r="X254" s="270"/>
      <c r="Y254" s="270"/>
      <c r="Z254" s="270"/>
      <c r="AA254" s="270"/>
      <c r="AB254" s="270"/>
      <c r="AC254" s="270"/>
      <c r="AD254" s="270"/>
      <c r="AE254" s="1"/>
      <c r="AF254" s="270"/>
      <c r="AG254" s="270"/>
    </row>
    <row r="255" spans="6:33" x14ac:dyDescent="0.25">
      <c r="F255" s="270"/>
      <c r="G255" s="270"/>
      <c r="H255" s="270"/>
      <c r="I255" s="270"/>
      <c r="J255" s="270"/>
      <c r="K255" s="270"/>
      <c r="L255" s="270"/>
      <c r="M255" s="270"/>
      <c r="N255" s="270"/>
      <c r="O255" s="270"/>
      <c r="P255" s="270"/>
      <c r="Q255" s="270"/>
      <c r="R255" s="270"/>
      <c r="S255" s="270"/>
      <c r="T255" s="270"/>
      <c r="U255" s="5"/>
      <c r="V255" s="270"/>
      <c r="W255" s="270"/>
      <c r="X255" s="270"/>
      <c r="Y255" s="270"/>
      <c r="Z255" s="270"/>
      <c r="AA255" s="270"/>
      <c r="AB255" s="270"/>
      <c r="AC255" s="270"/>
      <c r="AD255" s="270"/>
      <c r="AE255" s="1"/>
      <c r="AF255" s="270"/>
      <c r="AG255" s="270"/>
    </row>
    <row r="256" spans="6:33" x14ac:dyDescent="0.25">
      <c r="F256" s="270"/>
      <c r="G256" s="270"/>
      <c r="H256" s="270"/>
      <c r="I256" s="270"/>
      <c r="J256" s="270"/>
      <c r="K256" s="270"/>
      <c r="L256" s="270"/>
      <c r="M256" s="270"/>
      <c r="N256" s="270"/>
      <c r="O256" s="270"/>
      <c r="P256" s="270"/>
      <c r="Q256" s="270"/>
      <c r="R256" s="270"/>
      <c r="S256" s="270"/>
      <c r="T256" s="270"/>
      <c r="U256" s="5"/>
      <c r="V256" s="270"/>
      <c r="W256" s="270"/>
      <c r="X256" s="270"/>
      <c r="Y256" s="270"/>
      <c r="Z256" s="270"/>
      <c r="AA256" s="270"/>
      <c r="AB256" s="270"/>
      <c r="AC256" s="270"/>
      <c r="AD256" s="270"/>
      <c r="AE256" s="1"/>
      <c r="AF256" s="270"/>
      <c r="AG256" s="270"/>
    </row>
    <row r="257" spans="6:33" x14ac:dyDescent="0.25">
      <c r="F257" s="270"/>
      <c r="G257" s="270"/>
      <c r="H257" s="270"/>
      <c r="I257" s="270"/>
      <c r="J257" s="270"/>
      <c r="K257" s="270"/>
      <c r="L257" s="270"/>
      <c r="M257" s="270"/>
      <c r="N257" s="270"/>
      <c r="O257" s="270"/>
      <c r="P257" s="270"/>
      <c r="Q257" s="270"/>
      <c r="R257" s="270"/>
      <c r="S257" s="270"/>
      <c r="T257" s="270"/>
      <c r="U257" s="5"/>
      <c r="V257" s="270"/>
      <c r="W257" s="270"/>
      <c r="X257" s="270"/>
      <c r="Y257" s="270"/>
      <c r="Z257" s="270"/>
      <c r="AA257" s="270"/>
      <c r="AB257" s="270"/>
      <c r="AC257" s="270"/>
      <c r="AD257" s="270"/>
      <c r="AE257" s="1"/>
      <c r="AF257" s="270"/>
      <c r="AG257" s="270"/>
    </row>
    <row r="258" spans="6:33" x14ac:dyDescent="0.25">
      <c r="F258" s="270"/>
      <c r="G258" s="270"/>
      <c r="H258" s="270"/>
      <c r="I258" s="270"/>
      <c r="J258" s="270"/>
      <c r="K258" s="270"/>
      <c r="L258" s="270"/>
      <c r="M258" s="270"/>
      <c r="N258" s="270"/>
      <c r="O258" s="270"/>
      <c r="P258" s="270"/>
      <c r="Q258" s="270"/>
      <c r="R258" s="270"/>
      <c r="S258" s="270"/>
      <c r="T258" s="270"/>
      <c r="U258" s="5"/>
      <c r="V258" s="270"/>
      <c r="W258" s="270"/>
      <c r="X258" s="270"/>
      <c r="Y258" s="270"/>
      <c r="Z258" s="270"/>
      <c r="AA258" s="270"/>
      <c r="AB258" s="270"/>
      <c r="AC258" s="270"/>
      <c r="AD258" s="270"/>
      <c r="AE258" s="1"/>
      <c r="AF258" s="270"/>
      <c r="AG258" s="270"/>
    </row>
    <row r="259" spans="6:33" x14ac:dyDescent="0.25">
      <c r="F259" s="270"/>
      <c r="G259" s="270"/>
      <c r="H259" s="270"/>
      <c r="I259" s="270"/>
      <c r="J259" s="270"/>
      <c r="K259" s="270"/>
      <c r="L259" s="270"/>
      <c r="M259" s="270"/>
      <c r="N259" s="270"/>
      <c r="O259" s="270"/>
      <c r="P259" s="270"/>
      <c r="Q259" s="270"/>
      <c r="R259" s="270"/>
      <c r="S259" s="270"/>
      <c r="T259" s="270"/>
      <c r="U259" s="5"/>
      <c r="V259" s="270"/>
      <c r="W259" s="270"/>
      <c r="X259" s="270"/>
      <c r="Y259" s="270"/>
      <c r="Z259" s="270"/>
      <c r="AA259" s="270"/>
      <c r="AB259" s="270"/>
      <c r="AC259" s="270"/>
      <c r="AD259" s="270"/>
      <c r="AE259" s="1"/>
      <c r="AF259" s="270"/>
      <c r="AG259" s="270"/>
    </row>
    <row r="260" spans="6:33" x14ac:dyDescent="0.25">
      <c r="F260" s="270"/>
      <c r="G260" s="270"/>
      <c r="H260" s="270"/>
      <c r="I260" s="270"/>
      <c r="J260" s="270"/>
      <c r="K260" s="270"/>
      <c r="L260" s="270"/>
      <c r="M260" s="270"/>
      <c r="N260" s="270"/>
      <c r="O260" s="270"/>
      <c r="P260" s="270"/>
      <c r="Q260" s="270"/>
      <c r="R260" s="270"/>
      <c r="S260" s="270"/>
      <c r="T260" s="270"/>
      <c r="U260" s="5"/>
      <c r="V260" s="270"/>
      <c r="W260" s="270"/>
      <c r="X260" s="270"/>
      <c r="Y260" s="270"/>
      <c r="Z260" s="270"/>
      <c r="AA260" s="270"/>
      <c r="AB260" s="270"/>
      <c r="AC260" s="270"/>
      <c r="AD260" s="270"/>
      <c r="AE260" s="1"/>
      <c r="AF260" s="270"/>
      <c r="AG260" s="270"/>
    </row>
    <row r="261" spans="6:33" x14ac:dyDescent="0.25">
      <c r="F261" s="270"/>
      <c r="G261" s="270"/>
      <c r="H261" s="270"/>
      <c r="I261" s="270"/>
      <c r="J261" s="270"/>
      <c r="K261" s="270"/>
      <c r="L261" s="270"/>
      <c r="M261" s="270"/>
      <c r="N261" s="270"/>
      <c r="O261" s="270"/>
      <c r="P261" s="270"/>
      <c r="Q261" s="270"/>
      <c r="R261" s="270"/>
      <c r="S261" s="270"/>
      <c r="T261" s="270"/>
      <c r="U261" s="5"/>
      <c r="V261" s="270"/>
      <c r="W261" s="270"/>
      <c r="X261" s="270"/>
      <c r="Y261" s="270"/>
      <c r="Z261" s="270"/>
      <c r="AA261" s="270"/>
      <c r="AB261" s="270"/>
      <c r="AC261" s="270"/>
      <c r="AD261" s="270"/>
      <c r="AE261" s="1"/>
      <c r="AF261" s="270"/>
      <c r="AG261" s="270"/>
    </row>
    <row r="262" spans="6:33" x14ac:dyDescent="0.25">
      <c r="F262" s="270"/>
      <c r="G262" s="270"/>
      <c r="H262" s="270"/>
      <c r="I262" s="270"/>
      <c r="J262" s="270"/>
      <c r="K262" s="270"/>
      <c r="L262" s="270"/>
      <c r="M262" s="270"/>
      <c r="N262" s="270"/>
      <c r="O262" s="270"/>
      <c r="P262" s="270"/>
      <c r="Q262" s="270"/>
      <c r="R262" s="270"/>
      <c r="S262" s="270"/>
      <c r="T262" s="270"/>
      <c r="U262" s="5"/>
      <c r="V262" s="270"/>
      <c r="W262" s="270"/>
      <c r="X262" s="270"/>
      <c r="Y262" s="270"/>
      <c r="Z262" s="270"/>
      <c r="AA262" s="270"/>
      <c r="AB262" s="270"/>
      <c r="AC262" s="270"/>
      <c r="AD262" s="270"/>
      <c r="AE262" s="1"/>
      <c r="AF262" s="270"/>
      <c r="AG262" s="270"/>
    </row>
    <row r="263" spans="6:33" x14ac:dyDescent="0.25">
      <c r="F263" s="270"/>
      <c r="G263" s="270"/>
      <c r="H263" s="270"/>
      <c r="I263" s="270"/>
      <c r="J263" s="270"/>
      <c r="K263" s="270"/>
      <c r="L263" s="270"/>
      <c r="M263" s="270"/>
      <c r="N263" s="270"/>
      <c r="O263" s="270"/>
      <c r="P263" s="270"/>
      <c r="Q263" s="270"/>
      <c r="R263" s="270"/>
      <c r="S263" s="270"/>
      <c r="T263" s="270"/>
      <c r="U263" s="5"/>
      <c r="V263" s="270"/>
      <c r="W263" s="270"/>
      <c r="X263" s="270"/>
      <c r="Y263" s="270"/>
      <c r="Z263" s="270"/>
      <c r="AA263" s="270"/>
      <c r="AB263" s="270"/>
      <c r="AC263" s="270"/>
      <c r="AD263" s="270"/>
      <c r="AE263" s="1"/>
      <c r="AF263" s="270"/>
      <c r="AG263" s="270"/>
    </row>
    <row r="264" spans="6:33" x14ac:dyDescent="0.25">
      <c r="F264" s="270"/>
      <c r="G264" s="270"/>
      <c r="H264" s="270"/>
      <c r="I264" s="270"/>
      <c r="J264" s="270"/>
      <c r="K264" s="270"/>
      <c r="L264" s="270"/>
      <c r="M264" s="270"/>
      <c r="N264" s="270"/>
      <c r="O264" s="270"/>
      <c r="P264" s="270"/>
      <c r="Q264" s="270"/>
      <c r="R264" s="270"/>
      <c r="S264" s="270"/>
      <c r="T264" s="270"/>
      <c r="U264" s="5"/>
      <c r="V264" s="270"/>
      <c r="W264" s="270"/>
      <c r="X264" s="270"/>
      <c r="Y264" s="270"/>
      <c r="Z264" s="270"/>
      <c r="AA264" s="270"/>
      <c r="AB264" s="270"/>
      <c r="AC264" s="270"/>
      <c r="AD264" s="270"/>
      <c r="AE264" s="1"/>
      <c r="AF264" s="270"/>
      <c r="AG264" s="270"/>
    </row>
    <row r="265" spans="6:33" x14ac:dyDescent="0.25">
      <c r="F265" s="270"/>
      <c r="G265" s="270"/>
      <c r="H265" s="270"/>
      <c r="I265" s="270"/>
      <c r="J265" s="270"/>
      <c r="K265" s="270"/>
      <c r="L265" s="270"/>
      <c r="M265" s="270"/>
      <c r="N265" s="270"/>
      <c r="O265" s="270"/>
      <c r="P265" s="270"/>
      <c r="Q265" s="270"/>
      <c r="R265" s="270"/>
      <c r="S265" s="270"/>
      <c r="T265" s="270"/>
      <c r="U265" s="5"/>
      <c r="V265" s="270"/>
      <c r="W265" s="270"/>
      <c r="X265" s="270"/>
      <c r="Y265" s="270"/>
      <c r="Z265" s="270"/>
      <c r="AA265" s="270"/>
      <c r="AB265" s="270"/>
      <c r="AC265" s="270"/>
      <c r="AD265" s="270"/>
      <c r="AE265" s="1"/>
      <c r="AF265" s="270"/>
      <c r="AG265" s="270"/>
    </row>
    <row r="266" spans="6:33" x14ac:dyDescent="0.25">
      <c r="F266" s="270"/>
      <c r="G266" s="270"/>
      <c r="H266" s="270"/>
      <c r="I266" s="270"/>
      <c r="J266" s="270"/>
      <c r="K266" s="270"/>
      <c r="L266" s="270"/>
      <c r="M266" s="270"/>
      <c r="N266" s="270"/>
      <c r="O266" s="270"/>
      <c r="P266" s="270"/>
      <c r="Q266" s="270"/>
      <c r="R266" s="270"/>
      <c r="S266" s="270"/>
      <c r="T266" s="270"/>
      <c r="U266" s="5"/>
      <c r="V266" s="270"/>
      <c r="W266" s="270"/>
      <c r="X266" s="270"/>
      <c r="Y266" s="270"/>
      <c r="Z266" s="270"/>
      <c r="AA266" s="270"/>
      <c r="AB266" s="270"/>
      <c r="AC266" s="270"/>
      <c r="AD266" s="270"/>
      <c r="AE266" s="1"/>
      <c r="AF266" s="270"/>
      <c r="AG266" s="270"/>
    </row>
    <row r="267" spans="6:33" x14ac:dyDescent="0.25">
      <c r="F267" s="270"/>
      <c r="G267" s="270"/>
      <c r="H267" s="270"/>
      <c r="I267" s="270"/>
      <c r="J267" s="270"/>
      <c r="K267" s="270"/>
      <c r="L267" s="270"/>
      <c r="M267" s="270"/>
      <c r="N267" s="270"/>
      <c r="O267" s="270"/>
      <c r="P267" s="270"/>
      <c r="Q267" s="270"/>
      <c r="R267" s="270"/>
      <c r="S267" s="270"/>
      <c r="T267" s="270"/>
      <c r="U267" s="5"/>
      <c r="V267" s="270"/>
      <c r="W267" s="270"/>
      <c r="X267" s="270"/>
      <c r="Y267" s="270"/>
      <c r="Z267" s="270"/>
      <c r="AA267" s="270"/>
      <c r="AB267" s="270"/>
      <c r="AC267" s="270"/>
      <c r="AD267" s="270"/>
      <c r="AE267" s="1"/>
      <c r="AF267" s="270"/>
      <c r="AG267" s="270"/>
    </row>
    <row r="268" spans="6:33" x14ac:dyDescent="0.25">
      <c r="F268" s="270"/>
      <c r="G268" s="270"/>
      <c r="H268" s="270"/>
      <c r="I268" s="270"/>
      <c r="J268" s="270"/>
      <c r="K268" s="270"/>
      <c r="L268" s="270"/>
      <c r="M268" s="270"/>
      <c r="N268" s="270"/>
      <c r="O268" s="270"/>
      <c r="P268" s="270"/>
      <c r="Q268" s="270"/>
      <c r="R268" s="270"/>
      <c r="S268" s="270"/>
      <c r="T268" s="270"/>
      <c r="U268" s="5"/>
      <c r="V268" s="270"/>
      <c r="W268" s="270"/>
      <c r="X268" s="270"/>
      <c r="Y268" s="270"/>
      <c r="Z268" s="270"/>
      <c r="AA268" s="270"/>
      <c r="AB268" s="270"/>
      <c r="AC268" s="270"/>
      <c r="AD268" s="270"/>
      <c r="AE268" s="1"/>
      <c r="AF268" s="270"/>
      <c r="AG268" s="270"/>
    </row>
    <row r="269" spans="6:33" x14ac:dyDescent="0.25">
      <c r="F269" s="270"/>
      <c r="G269" s="270"/>
      <c r="H269" s="270"/>
      <c r="I269" s="270"/>
      <c r="J269" s="270"/>
      <c r="K269" s="270"/>
      <c r="L269" s="270"/>
      <c r="M269" s="270"/>
      <c r="N269" s="270"/>
      <c r="O269" s="270"/>
      <c r="P269" s="270"/>
      <c r="Q269" s="270"/>
      <c r="R269" s="270"/>
      <c r="S269" s="270"/>
      <c r="T269" s="270"/>
      <c r="U269" s="5"/>
      <c r="V269" s="270"/>
      <c r="W269" s="270"/>
      <c r="X269" s="270"/>
      <c r="Y269" s="270"/>
      <c r="Z269" s="270"/>
      <c r="AA269" s="270"/>
      <c r="AB269" s="270"/>
      <c r="AC269" s="270"/>
      <c r="AD269" s="270"/>
      <c r="AE269" s="1"/>
      <c r="AF269" s="270"/>
      <c r="AG269" s="270"/>
    </row>
    <row r="270" spans="6:33" x14ac:dyDescent="0.25">
      <c r="F270" s="270"/>
      <c r="G270" s="270"/>
      <c r="H270" s="270"/>
      <c r="I270" s="270"/>
      <c r="J270" s="270"/>
      <c r="K270" s="270"/>
      <c r="L270" s="270"/>
      <c r="M270" s="270"/>
      <c r="N270" s="270"/>
      <c r="O270" s="270"/>
      <c r="P270" s="270"/>
      <c r="Q270" s="270"/>
      <c r="R270" s="270"/>
      <c r="S270" s="270"/>
      <c r="T270" s="270"/>
      <c r="U270" s="5"/>
      <c r="V270" s="270"/>
      <c r="W270" s="270"/>
      <c r="X270" s="270"/>
      <c r="Y270" s="270"/>
      <c r="Z270" s="270"/>
      <c r="AA270" s="270"/>
      <c r="AB270" s="270"/>
      <c r="AC270" s="270"/>
      <c r="AD270" s="270"/>
      <c r="AE270" s="1"/>
      <c r="AF270" s="270"/>
      <c r="AG270" s="270"/>
    </row>
    <row r="271" spans="6:33" x14ac:dyDescent="0.25">
      <c r="F271" s="270"/>
      <c r="G271" s="270"/>
      <c r="H271" s="270"/>
      <c r="I271" s="270"/>
      <c r="J271" s="270"/>
      <c r="K271" s="270"/>
      <c r="L271" s="270"/>
      <c r="M271" s="270"/>
      <c r="N271" s="270"/>
      <c r="O271" s="270"/>
      <c r="P271" s="270"/>
      <c r="Q271" s="270"/>
      <c r="R271" s="270"/>
      <c r="S271" s="270"/>
      <c r="T271" s="270"/>
      <c r="U271" s="5"/>
      <c r="V271" s="270"/>
      <c r="W271" s="270"/>
      <c r="X271" s="270"/>
      <c r="Y271" s="270"/>
      <c r="Z271" s="270"/>
      <c r="AA271" s="270"/>
      <c r="AB271" s="270"/>
      <c r="AC271" s="270"/>
      <c r="AD271" s="270"/>
      <c r="AE271" s="1"/>
      <c r="AF271" s="270"/>
      <c r="AG271" s="270"/>
    </row>
    <row r="272" spans="6:33" x14ac:dyDescent="0.25">
      <c r="F272" s="270"/>
      <c r="G272" s="270"/>
      <c r="H272" s="270"/>
      <c r="I272" s="270"/>
      <c r="J272" s="270"/>
      <c r="K272" s="270"/>
      <c r="L272" s="270"/>
      <c r="M272" s="270"/>
      <c r="N272" s="270"/>
      <c r="O272" s="270"/>
      <c r="P272" s="270"/>
      <c r="Q272" s="270"/>
      <c r="R272" s="270"/>
      <c r="S272" s="270"/>
      <c r="T272" s="270"/>
      <c r="U272" s="5"/>
      <c r="V272" s="270"/>
      <c r="W272" s="270"/>
      <c r="X272" s="270"/>
      <c r="Y272" s="270"/>
      <c r="Z272" s="270"/>
      <c r="AA272" s="270"/>
      <c r="AB272" s="270"/>
      <c r="AC272" s="270"/>
      <c r="AD272" s="270"/>
      <c r="AE272" s="1"/>
      <c r="AF272" s="270"/>
      <c r="AG272" s="270"/>
    </row>
    <row r="273" spans="6:33" x14ac:dyDescent="0.25">
      <c r="F273" s="270"/>
      <c r="G273" s="270"/>
      <c r="H273" s="270"/>
      <c r="I273" s="270"/>
      <c r="J273" s="270"/>
      <c r="K273" s="270"/>
      <c r="L273" s="270"/>
      <c r="M273" s="270"/>
      <c r="N273" s="270"/>
      <c r="O273" s="270"/>
      <c r="P273" s="270"/>
      <c r="Q273" s="270"/>
      <c r="R273" s="270"/>
      <c r="S273" s="270"/>
      <c r="T273" s="270"/>
      <c r="U273" s="5"/>
      <c r="V273" s="270"/>
      <c r="W273" s="270"/>
      <c r="X273" s="270"/>
      <c r="Y273" s="270"/>
      <c r="Z273" s="270"/>
      <c r="AA273" s="270"/>
      <c r="AB273" s="270"/>
      <c r="AC273" s="270"/>
      <c r="AD273" s="270"/>
      <c r="AE273" s="1"/>
      <c r="AF273" s="270"/>
      <c r="AG273" s="270"/>
    </row>
    <row r="274" spans="6:33" x14ac:dyDescent="0.25">
      <c r="F274" s="270"/>
      <c r="G274" s="270"/>
      <c r="H274" s="270"/>
      <c r="I274" s="270"/>
      <c r="J274" s="270"/>
      <c r="K274" s="270"/>
      <c r="L274" s="270"/>
      <c r="M274" s="270"/>
      <c r="N274" s="270"/>
      <c r="O274" s="270"/>
      <c r="P274" s="270"/>
      <c r="Q274" s="270"/>
      <c r="R274" s="270"/>
      <c r="S274" s="270"/>
      <c r="T274" s="270"/>
      <c r="U274" s="5"/>
      <c r="V274" s="270"/>
      <c r="W274" s="270"/>
      <c r="X274" s="270"/>
      <c r="Y274" s="270"/>
      <c r="Z274" s="270"/>
      <c r="AA274" s="270"/>
      <c r="AB274" s="270"/>
      <c r="AC274" s="270"/>
      <c r="AD274" s="270"/>
      <c r="AE274" s="1"/>
      <c r="AF274" s="270"/>
      <c r="AG274" s="270"/>
    </row>
    <row r="275" spans="6:33" x14ac:dyDescent="0.25">
      <c r="F275" s="270"/>
      <c r="G275" s="270"/>
      <c r="H275" s="270"/>
      <c r="I275" s="270"/>
      <c r="J275" s="270"/>
      <c r="K275" s="270"/>
      <c r="L275" s="270"/>
      <c r="M275" s="270"/>
      <c r="N275" s="270"/>
      <c r="O275" s="270"/>
      <c r="P275" s="270"/>
      <c r="Q275" s="270"/>
      <c r="R275" s="270"/>
      <c r="S275" s="270"/>
      <c r="T275" s="270"/>
      <c r="U275" s="5"/>
      <c r="V275" s="270"/>
      <c r="W275" s="270"/>
      <c r="X275" s="270"/>
      <c r="Y275" s="270"/>
      <c r="Z275" s="270"/>
      <c r="AA275" s="270"/>
      <c r="AB275" s="270"/>
      <c r="AC275" s="270"/>
      <c r="AD275" s="270"/>
      <c r="AE275" s="1"/>
      <c r="AF275" s="270"/>
      <c r="AG275" s="270"/>
    </row>
    <row r="276" spans="6:33" x14ac:dyDescent="0.25">
      <c r="F276" s="270"/>
      <c r="G276" s="270"/>
      <c r="H276" s="270"/>
      <c r="I276" s="270"/>
      <c r="J276" s="270"/>
      <c r="K276" s="270"/>
      <c r="L276" s="270"/>
      <c r="M276" s="270"/>
      <c r="N276" s="270"/>
      <c r="O276" s="270"/>
      <c r="P276" s="270"/>
      <c r="Q276" s="270"/>
      <c r="R276" s="270"/>
      <c r="S276" s="270"/>
      <c r="T276" s="270"/>
      <c r="U276" s="5"/>
      <c r="V276" s="270"/>
      <c r="W276" s="270"/>
      <c r="X276" s="270"/>
      <c r="Y276" s="270"/>
      <c r="Z276" s="270"/>
      <c r="AA276" s="270"/>
      <c r="AB276" s="270"/>
      <c r="AC276" s="270"/>
      <c r="AD276" s="270"/>
      <c r="AE276" s="1"/>
      <c r="AF276" s="270"/>
      <c r="AG276" s="270"/>
    </row>
    <row r="277" spans="6:33" x14ac:dyDescent="0.25">
      <c r="F277" s="270"/>
      <c r="G277" s="270"/>
      <c r="H277" s="270"/>
      <c r="I277" s="270"/>
      <c r="J277" s="270"/>
      <c r="K277" s="270"/>
      <c r="L277" s="270"/>
      <c r="M277" s="270"/>
      <c r="N277" s="270"/>
      <c r="O277" s="270"/>
      <c r="P277" s="270"/>
      <c r="Q277" s="270"/>
      <c r="R277" s="270"/>
      <c r="S277" s="270"/>
      <c r="T277" s="270"/>
      <c r="U277" s="5"/>
      <c r="V277" s="270"/>
      <c r="W277" s="270"/>
      <c r="X277" s="270"/>
      <c r="Y277" s="270"/>
      <c r="Z277" s="270"/>
      <c r="AA277" s="270"/>
      <c r="AB277" s="270"/>
      <c r="AC277" s="270"/>
      <c r="AD277" s="270"/>
      <c r="AE277" s="1"/>
      <c r="AF277" s="270"/>
      <c r="AG277" s="270"/>
    </row>
    <row r="278" spans="6:33" x14ac:dyDescent="0.25">
      <c r="F278" s="270"/>
      <c r="G278" s="270"/>
      <c r="H278" s="270"/>
      <c r="I278" s="270"/>
      <c r="J278" s="270"/>
      <c r="K278" s="270"/>
      <c r="L278" s="270"/>
      <c r="M278" s="270"/>
      <c r="N278" s="270"/>
      <c r="O278" s="270"/>
      <c r="P278" s="270"/>
      <c r="Q278" s="270"/>
      <c r="R278" s="270"/>
      <c r="S278" s="270"/>
      <c r="T278" s="270"/>
      <c r="U278" s="5"/>
      <c r="V278" s="270"/>
      <c r="W278" s="270"/>
      <c r="X278" s="270"/>
      <c r="Y278" s="270"/>
      <c r="Z278" s="270"/>
      <c r="AA278" s="270"/>
      <c r="AB278" s="270"/>
      <c r="AC278" s="270"/>
      <c r="AD278" s="270"/>
      <c r="AE278" s="1"/>
      <c r="AF278" s="270"/>
      <c r="AG278" s="270"/>
    </row>
    <row r="279" spans="6:33" x14ac:dyDescent="0.25">
      <c r="F279" s="270"/>
      <c r="G279" s="270"/>
      <c r="H279" s="270"/>
      <c r="I279" s="270"/>
      <c r="J279" s="270"/>
      <c r="K279" s="270"/>
      <c r="L279" s="270"/>
      <c r="M279" s="270"/>
      <c r="N279" s="270"/>
      <c r="O279" s="270"/>
      <c r="P279" s="270"/>
      <c r="Q279" s="270"/>
      <c r="R279" s="270"/>
      <c r="S279" s="270"/>
      <c r="T279" s="270"/>
      <c r="U279" s="5"/>
      <c r="V279" s="270"/>
      <c r="W279" s="270"/>
      <c r="X279" s="270"/>
      <c r="Y279" s="270"/>
      <c r="Z279" s="270"/>
      <c r="AA279" s="270"/>
      <c r="AB279" s="270"/>
      <c r="AC279" s="270"/>
      <c r="AD279" s="270"/>
      <c r="AE279" s="1"/>
      <c r="AF279" s="270"/>
      <c r="AG279" s="270"/>
    </row>
    <row r="280" spans="6:33" x14ac:dyDescent="0.25">
      <c r="F280" s="270"/>
      <c r="G280" s="270"/>
      <c r="H280" s="270"/>
      <c r="I280" s="270"/>
      <c r="J280" s="270"/>
      <c r="K280" s="270"/>
      <c r="L280" s="270"/>
      <c r="M280" s="270"/>
      <c r="N280" s="270"/>
      <c r="O280" s="270"/>
      <c r="P280" s="270"/>
      <c r="Q280" s="270"/>
      <c r="R280" s="270"/>
      <c r="S280" s="270"/>
      <c r="T280" s="270"/>
      <c r="U280" s="5"/>
      <c r="V280" s="270"/>
      <c r="W280" s="270"/>
      <c r="X280" s="270"/>
      <c r="Y280" s="270"/>
      <c r="Z280" s="270"/>
      <c r="AA280" s="270"/>
      <c r="AB280" s="270"/>
      <c r="AC280" s="270"/>
      <c r="AD280" s="270"/>
      <c r="AE280" s="1"/>
      <c r="AF280" s="270"/>
      <c r="AG280" s="270"/>
    </row>
    <row r="281" spans="6:33" x14ac:dyDescent="0.25">
      <c r="F281" s="270"/>
      <c r="G281" s="270"/>
      <c r="H281" s="270"/>
      <c r="I281" s="270"/>
      <c r="J281" s="270"/>
      <c r="K281" s="270"/>
      <c r="L281" s="270"/>
      <c r="M281" s="270"/>
      <c r="N281" s="270"/>
      <c r="O281" s="270"/>
      <c r="P281" s="270"/>
      <c r="Q281" s="270"/>
      <c r="R281" s="270"/>
      <c r="S281" s="270"/>
      <c r="T281" s="270"/>
      <c r="U281" s="5"/>
      <c r="V281" s="270"/>
      <c r="W281" s="270"/>
      <c r="X281" s="270"/>
      <c r="Y281" s="270"/>
      <c r="Z281" s="270"/>
      <c r="AA281" s="270"/>
      <c r="AB281" s="270"/>
      <c r="AC281" s="270"/>
      <c r="AD281" s="270"/>
      <c r="AE281" s="1"/>
      <c r="AF281" s="270"/>
      <c r="AG281" s="270"/>
    </row>
    <row r="282" spans="6:33" x14ac:dyDescent="0.25">
      <c r="F282" s="270"/>
      <c r="G282" s="270"/>
      <c r="H282" s="270"/>
      <c r="I282" s="270"/>
      <c r="J282" s="270"/>
      <c r="K282" s="270"/>
      <c r="L282" s="270"/>
      <c r="M282" s="270"/>
      <c r="N282" s="270"/>
      <c r="O282" s="270"/>
      <c r="P282" s="270"/>
      <c r="Q282" s="270"/>
      <c r="R282" s="270"/>
      <c r="S282" s="270"/>
      <c r="T282" s="270"/>
      <c r="U282" s="5"/>
      <c r="V282" s="270"/>
      <c r="W282" s="270"/>
      <c r="X282" s="270"/>
      <c r="Y282" s="270"/>
      <c r="Z282" s="270"/>
      <c r="AA282" s="270"/>
      <c r="AB282" s="270"/>
      <c r="AC282" s="270"/>
      <c r="AD282" s="270"/>
      <c r="AE282" s="1"/>
      <c r="AF282" s="270"/>
      <c r="AG282" s="270"/>
    </row>
    <row r="283" spans="6:33" x14ac:dyDescent="0.25">
      <c r="F283" s="270"/>
      <c r="G283" s="270"/>
      <c r="H283" s="270"/>
      <c r="I283" s="270"/>
      <c r="J283" s="270"/>
      <c r="K283" s="270"/>
      <c r="L283" s="270"/>
      <c r="M283" s="270"/>
      <c r="N283" s="270"/>
      <c r="O283" s="270"/>
      <c r="P283" s="270"/>
      <c r="Q283" s="270"/>
      <c r="R283" s="270"/>
      <c r="S283" s="270"/>
      <c r="T283" s="270"/>
      <c r="U283" s="5"/>
      <c r="V283" s="270"/>
      <c r="W283" s="270"/>
      <c r="X283" s="270"/>
      <c r="Y283" s="270"/>
      <c r="Z283" s="270"/>
      <c r="AA283" s="270"/>
      <c r="AB283" s="270"/>
      <c r="AC283" s="270"/>
      <c r="AD283" s="270"/>
      <c r="AE283" s="1"/>
      <c r="AF283" s="270"/>
      <c r="AG283" s="270"/>
    </row>
    <row r="284" spans="6:33" x14ac:dyDescent="0.25">
      <c r="F284" s="270"/>
      <c r="G284" s="270"/>
      <c r="H284" s="270"/>
      <c r="I284" s="270"/>
      <c r="J284" s="270"/>
      <c r="K284" s="270"/>
      <c r="L284" s="270"/>
      <c r="M284" s="270"/>
      <c r="N284" s="270"/>
      <c r="O284" s="270"/>
      <c r="P284" s="270"/>
      <c r="Q284" s="270"/>
      <c r="R284" s="270"/>
      <c r="S284" s="270"/>
      <c r="T284" s="270"/>
      <c r="U284" s="5"/>
      <c r="V284" s="270"/>
      <c r="W284" s="270"/>
      <c r="X284" s="270"/>
      <c r="Y284" s="270"/>
      <c r="Z284" s="270"/>
      <c r="AA284" s="270"/>
      <c r="AB284" s="270"/>
      <c r="AC284" s="270"/>
      <c r="AD284" s="270"/>
      <c r="AE284" s="1"/>
      <c r="AF284" s="270"/>
      <c r="AG284" s="270"/>
    </row>
    <row r="285" spans="6:33" x14ac:dyDescent="0.25">
      <c r="F285" s="270"/>
      <c r="G285" s="270"/>
      <c r="H285" s="270"/>
      <c r="I285" s="270"/>
      <c r="J285" s="270"/>
      <c r="K285" s="270"/>
      <c r="L285" s="270"/>
      <c r="M285" s="270"/>
      <c r="N285" s="270"/>
      <c r="O285" s="270"/>
      <c r="P285" s="270"/>
      <c r="Q285" s="270"/>
      <c r="R285" s="270"/>
      <c r="S285" s="270"/>
      <c r="T285" s="270"/>
      <c r="U285" s="5"/>
      <c r="V285" s="270"/>
      <c r="W285" s="270"/>
      <c r="X285" s="270"/>
      <c r="Y285" s="270"/>
      <c r="Z285" s="270"/>
      <c r="AA285" s="270"/>
      <c r="AB285" s="270"/>
      <c r="AC285" s="270"/>
      <c r="AD285" s="270"/>
      <c r="AE285" s="1"/>
      <c r="AF285" s="270"/>
      <c r="AG285" s="270"/>
    </row>
    <row r="286" spans="6:33" x14ac:dyDescent="0.25">
      <c r="F286" s="270"/>
      <c r="G286" s="270"/>
      <c r="H286" s="270"/>
      <c r="I286" s="270"/>
      <c r="J286" s="270"/>
      <c r="K286" s="270"/>
      <c r="L286" s="270"/>
      <c r="M286" s="270"/>
      <c r="N286" s="270"/>
      <c r="O286" s="270"/>
      <c r="P286" s="270"/>
      <c r="Q286" s="270"/>
      <c r="R286" s="270"/>
      <c r="S286" s="270"/>
      <c r="T286" s="270"/>
      <c r="U286" s="5"/>
      <c r="V286" s="270"/>
      <c r="W286" s="270"/>
      <c r="X286" s="270"/>
      <c r="Y286" s="270"/>
      <c r="Z286" s="270"/>
      <c r="AA286" s="270"/>
      <c r="AB286" s="270"/>
      <c r="AC286" s="270"/>
      <c r="AD286" s="270"/>
      <c r="AE286" s="1"/>
      <c r="AF286" s="270"/>
      <c r="AG286" s="270"/>
    </row>
    <row r="287" spans="6:33" x14ac:dyDescent="0.25">
      <c r="F287" s="270"/>
      <c r="G287" s="270"/>
      <c r="H287" s="270"/>
      <c r="I287" s="270"/>
      <c r="J287" s="270"/>
      <c r="K287" s="270"/>
      <c r="L287" s="270"/>
      <c r="M287" s="270"/>
      <c r="N287" s="270"/>
      <c r="O287" s="270"/>
      <c r="P287" s="270"/>
      <c r="Q287" s="270"/>
      <c r="R287" s="270"/>
      <c r="S287" s="270"/>
      <c r="T287" s="270"/>
      <c r="U287" s="5"/>
      <c r="V287" s="270"/>
      <c r="W287" s="270"/>
      <c r="X287" s="270"/>
      <c r="Y287" s="270"/>
      <c r="Z287" s="270"/>
      <c r="AA287" s="270"/>
      <c r="AB287" s="270"/>
      <c r="AC287" s="270"/>
      <c r="AD287" s="270"/>
      <c r="AE287" s="1"/>
      <c r="AF287" s="270"/>
      <c r="AG287" s="270"/>
    </row>
    <row r="288" spans="6:33" x14ac:dyDescent="0.25">
      <c r="F288" s="270"/>
      <c r="G288" s="270"/>
      <c r="H288" s="270"/>
      <c r="I288" s="270"/>
      <c r="J288" s="270"/>
      <c r="K288" s="270"/>
      <c r="L288" s="270"/>
      <c r="M288" s="270"/>
      <c r="N288" s="270"/>
      <c r="O288" s="270"/>
      <c r="P288" s="270"/>
      <c r="Q288" s="270"/>
      <c r="R288" s="270"/>
      <c r="S288" s="270"/>
      <c r="T288" s="270"/>
      <c r="U288" s="5"/>
      <c r="V288" s="270"/>
      <c r="W288" s="270"/>
      <c r="X288" s="270"/>
      <c r="Y288" s="270"/>
      <c r="Z288" s="270"/>
      <c r="AA288" s="270"/>
      <c r="AB288" s="270"/>
      <c r="AC288" s="270"/>
      <c r="AD288" s="270"/>
      <c r="AE288" s="1"/>
      <c r="AF288" s="270"/>
      <c r="AG288" s="270"/>
    </row>
    <row r="289" spans="6:33" x14ac:dyDescent="0.25">
      <c r="F289" s="270"/>
      <c r="G289" s="270"/>
      <c r="H289" s="270"/>
      <c r="I289" s="270"/>
      <c r="J289" s="270"/>
      <c r="K289" s="270"/>
      <c r="L289" s="270"/>
      <c r="M289" s="270"/>
      <c r="N289" s="270"/>
      <c r="O289" s="270"/>
      <c r="P289" s="270"/>
      <c r="Q289" s="270"/>
      <c r="R289" s="270"/>
      <c r="S289" s="270"/>
      <c r="T289" s="270"/>
      <c r="U289" s="5"/>
      <c r="V289" s="270"/>
      <c r="W289" s="270"/>
      <c r="X289" s="270"/>
      <c r="Y289" s="270"/>
      <c r="Z289" s="270"/>
      <c r="AA289" s="270"/>
      <c r="AB289" s="270"/>
      <c r="AC289" s="270"/>
      <c r="AD289" s="270"/>
      <c r="AE289" s="1"/>
      <c r="AF289" s="270"/>
      <c r="AG289" s="270"/>
    </row>
    <row r="290" spans="6:33" x14ac:dyDescent="0.25">
      <c r="F290" s="270"/>
      <c r="G290" s="270"/>
      <c r="H290" s="270"/>
      <c r="I290" s="270"/>
      <c r="J290" s="270"/>
      <c r="K290" s="270"/>
      <c r="L290" s="270"/>
      <c r="M290" s="270"/>
      <c r="N290" s="270"/>
      <c r="O290" s="270"/>
      <c r="P290" s="270"/>
      <c r="Q290" s="270"/>
      <c r="R290" s="270"/>
      <c r="S290" s="270"/>
      <c r="T290" s="270"/>
      <c r="U290" s="5"/>
      <c r="V290" s="270"/>
      <c r="W290" s="270"/>
      <c r="X290" s="270"/>
      <c r="Y290" s="270"/>
      <c r="Z290" s="270"/>
      <c r="AA290" s="270"/>
      <c r="AB290" s="270"/>
      <c r="AC290" s="270"/>
      <c r="AD290" s="270"/>
      <c r="AE290" s="1"/>
      <c r="AF290" s="270"/>
      <c r="AG290" s="270"/>
    </row>
    <row r="291" spans="6:33" x14ac:dyDescent="0.25">
      <c r="F291" s="270"/>
      <c r="G291" s="270"/>
      <c r="H291" s="270"/>
      <c r="I291" s="270"/>
      <c r="J291" s="270"/>
      <c r="K291" s="270"/>
      <c r="L291" s="270"/>
      <c r="M291" s="270"/>
      <c r="N291" s="270"/>
      <c r="O291" s="270"/>
      <c r="P291" s="270"/>
      <c r="Q291" s="270"/>
      <c r="R291" s="270"/>
      <c r="S291" s="270"/>
      <c r="T291" s="270"/>
      <c r="U291" s="5"/>
      <c r="V291" s="270"/>
      <c r="W291" s="270"/>
      <c r="X291" s="270"/>
      <c r="Y291" s="270"/>
      <c r="Z291" s="270"/>
      <c r="AA291" s="270"/>
      <c r="AB291" s="270"/>
      <c r="AC291" s="270"/>
      <c r="AD291" s="270"/>
      <c r="AE291" s="1"/>
      <c r="AF291" s="270"/>
      <c r="AG291" s="270"/>
    </row>
    <row r="292" spans="6:33" x14ac:dyDescent="0.25">
      <c r="F292" s="270"/>
      <c r="G292" s="270"/>
      <c r="H292" s="270"/>
      <c r="I292" s="270"/>
      <c r="J292" s="270"/>
      <c r="K292" s="270"/>
      <c r="L292" s="270"/>
      <c r="M292" s="270"/>
      <c r="N292" s="270"/>
      <c r="O292" s="270"/>
      <c r="P292" s="270"/>
      <c r="Q292" s="270"/>
      <c r="R292" s="270"/>
      <c r="S292" s="270"/>
      <c r="T292" s="270"/>
      <c r="U292" s="5"/>
      <c r="V292" s="270"/>
      <c r="W292" s="270"/>
      <c r="X292" s="270"/>
      <c r="Y292" s="270"/>
      <c r="Z292" s="270"/>
      <c r="AA292" s="270"/>
      <c r="AB292" s="270"/>
      <c r="AC292" s="270"/>
      <c r="AD292" s="270"/>
      <c r="AE292" s="1"/>
      <c r="AF292" s="270"/>
      <c r="AG292" s="270"/>
    </row>
    <row r="293" spans="6:33" x14ac:dyDescent="0.25">
      <c r="F293" s="270"/>
      <c r="G293" s="270"/>
      <c r="H293" s="270"/>
      <c r="I293" s="270"/>
      <c r="J293" s="270"/>
      <c r="K293" s="270"/>
      <c r="L293" s="270"/>
      <c r="M293" s="270"/>
      <c r="N293" s="270"/>
      <c r="O293" s="270"/>
      <c r="P293" s="270"/>
      <c r="Q293" s="270"/>
      <c r="R293" s="270"/>
      <c r="S293" s="270"/>
      <c r="T293" s="270"/>
      <c r="U293" s="5"/>
      <c r="V293" s="270"/>
      <c r="W293" s="270"/>
      <c r="X293" s="270"/>
      <c r="Y293" s="270"/>
      <c r="Z293" s="270"/>
      <c r="AA293" s="270"/>
      <c r="AB293" s="270"/>
      <c r="AC293" s="270"/>
      <c r="AD293" s="270"/>
      <c r="AE293" s="1"/>
      <c r="AF293" s="270"/>
      <c r="AG293" s="270"/>
    </row>
    <row r="294" spans="6:33" x14ac:dyDescent="0.25">
      <c r="F294" s="270"/>
      <c r="G294" s="270"/>
      <c r="H294" s="270"/>
      <c r="I294" s="270"/>
      <c r="J294" s="270"/>
      <c r="K294" s="270"/>
      <c r="L294" s="270"/>
      <c r="M294" s="270"/>
      <c r="N294" s="270"/>
      <c r="O294" s="270"/>
      <c r="P294" s="270"/>
      <c r="Q294" s="270"/>
      <c r="R294" s="270"/>
      <c r="S294" s="270"/>
      <c r="T294" s="270"/>
      <c r="U294" s="5"/>
      <c r="V294" s="270"/>
      <c r="W294" s="270"/>
      <c r="X294" s="270"/>
      <c r="Y294" s="270"/>
      <c r="Z294" s="270"/>
      <c r="AA294" s="270"/>
      <c r="AB294" s="270"/>
      <c r="AC294" s="270"/>
      <c r="AD294" s="270"/>
      <c r="AE294" s="1"/>
      <c r="AF294" s="270"/>
      <c r="AG294" s="270"/>
    </row>
    <row r="295" spans="6:33" x14ac:dyDescent="0.25">
      <c r="F295" s="270"/>
      <c r="G295" s="270"/>
      <c r="H295" s="270"/>
      <c r="I295" s="270"/>
      <c r="J295" s="270"/>
      <c r="K295" s="270"/>
      <c r="L295" s="270"/>
      <c r="M295" s="270"/>
      <c r="N295" s="270"/>
      <c r="O295" s="270"/>
      <c r="P295" s="270"/>
      <c r="Q295" s="270"/>
      <c r="R295" s="270"/>
      <c r="S295" s="270"/>
      <c r="T295" s="270"/>
      <c r="U295" s="5"/>
      <c r="V295" s="270"/>
      <c r="W295" s="270"/>
      <c r="X295" s="270"/>
      <c r="Y295" s="270"/>
      <c r="Z295" s="270"/>
      <c r="AA295" s="270"/>
      <c r="AB295" s="270"/>
      <c r="AC295" s="270"/>
      <c r="AD295" s="270"/>
      <c r="AE295" s="1"/>
      <c r="AF295" s="270"/>
      <c r="AG295" s="270"/>
    </row>
    <row r="296" spans="6:33" x14ac:dyDescent="0.25">
      <c r="F296" s="270"/>
      <c r="G296" s="270"/>
      <c r="H296" s="270"/>
      <c r="I296" s="270"/>
      <c r="J296" s="270"/>
      <c r="K296" s="270"/>
      <c r="L296" s="270"/>
      <c r="M296" s="270"/>
      <c r="N296" s="270"/>
      <c r="O296" s="270"/>
      <c r="P296" s="270"/>
      <c r="Q296" s="270"/>
      <c r="R296" s="270"/>
      <c r="S296" s="270"/>
      <c r="T296" s="270"/>
      <c r="U296" s="5"/>
      <c r="V296" s="270"/>
      <c r="W296" s="270"/>
      <c r="X296" s="270"/>
      <c r="Y296" s="270"/>
      <c r="Z296" s="270"/>
      <c r="AA296" s="270"/>
      <c r="AB296" s="270"/>
      <c r="AC296" s="270"/>
      <c r="AD296" s="270"/>
      <c r="AE296" s="1"/>
      <c r="AF296" s="270"/>
      <c r="AG296" s="270"/>
    </row>
    <row r="297" spans="6:33" x14ac:dyDescent="0.25">
      <c r="F297" s="270"/>
      <c r="G297" s="270"/>
      <c r="H297" s="270"/>
      <c r="I297" s="270"/>
      <c r="J297" s="270"/>
      <c r="K297" s="270"/>
      <c r="L297" s="270"/>
      <c r="M297" s="270"/>
      <c r="N297" s="270"/>
      <c r="O297" s="270"/>
      <c r="P297" s="270"/>
      <c r="Q297" s="270"/>
      <c r="R297" s="270"/>
      <c r="S297" s="270"/>
      <c r="T297" s="270"/>
      <c r="U297" s="5"/>
      <c r="V297" s="270"/>
      <c r="W297" s="270"/>
      <c r="X297" s="270"/>
      <c r="Y297" s="270"/>
      <c r="Z297" s="270"/>
      <c r="AA297" s="270"/>
      <c r="AB297" s="270"/>
      <c r="AC297" s="270"/>
      <c r="AD297" s="270"/>
      <c r="AE297" s="1"/>
      <c r="AF297" s="270"/>
      <c r="AG297" s="270"/>
    </row>
    <row r="298" spans="6:33" x14ac:dyDescent="0.25">
      <c r="F298" s="270"/>
      <c r="G298" s="270"/>
      <c r="H298" s="270"/>
      <c r="I298" s="270"/>
      <c r="J298" s="270"/>
      <c r="K298" s="270"/>
      <c r="L298" s="270"/>
      <c r="M298" s="270"/>
      <c r="N298" s="270"/>
      <c r="O298" s="270"/>
      <c r="P298" s="270"/>
      <c r="Q298" s="270"/>
      <c r="R298" s="270"/>
      <c r="S298" s="270"/>
      <c r="T298" s="270"/>
      <c r="U298" s="5"/>
      <c r="V298" s="270"/>
      <c r="W298" s="270"/>
      <c r="X298" s="270"/>
      <c r="Y298" s="270"/>
      <c r="Z298" s="270"/>
      <c r="AA298" s="270"/>
      <c r="AB298" s="270"/>
      <c r="AC298" s="270"/>
      <c r="AD298" s="270"/>
      <c r="AE298" s="1"/>
      <c r="AF298" s="270"/>
      <c r="AG298" s="270"/>
    </row>
    <row r="299" spans="6:33" x14ac:dyDescent="0.25">
      <c r="F299" s="270"/>
      <c r="G299" s="270"/>
      <c r="H299" s="270"/>
      <c r="I299" s="270"/>
      <c r="J299" s="270"/>
      <c r="K299" s="270"/>
      <c r="L299" s="270"/>
      <c r="M299" s="270"/>
      <c r="N299" s="270"/>
      <c r="O299" s="270"/>
      <c r="P299" s="270"/>
      <c r="Q299" s="270"/>
      <c r="R299" s="270"/>
      <c r="S299" s="270"/>
      <c r="T299" s="270"/>
      <c r="U299" s="5"/>
      <c r="V299" s="270"/>
      <c r="W299" s="270"/>
      <c r="X299" s="270"/>
      <c r="Y299" s="270"/>
      <c r="Z299" s="270"/>
      <c r="AA299" s="270"/>
      <c r="AB299" s="270"/>
      <c r="AC299" s="270"/>
      <c r="AD299" s="270"/>
      <c r="AE299" s="1"/>
      <c r="AF299" s="270"/>
      <c r="AG299" s="270"/>
    </row>
    <row r="300" spans="6:33" x14ac:dyDescent="0.25">
      <c r="F300" s="270"/>
      <c r="G300" s="270"/>
      <c r="H300" s="270"/>
      <c r="I300" s="270"/>
      <c r="J300" s="270"/>
      <c r="K300" s="270"/>
      <c r="L300" s="270"/>
      <c r="M300" s="270"/>
      <c r="N300" s="270"/>
      <c r="O300" s="270"/>
      <c r="P300" s="270"/>
      <c r="Q300" s="270"/>
      <c r="R300" s="270"/>
      <c r="S300" s="270"/>
      <c r="T300" s="270"/>
      <c r="U300" s="5"/>
      <c r="V300" s="270"/>
      <c r="W300" s="270"/>
      <c r="X300" s="270"/>
      <c r="Y300" s="270"/>
      <c r="Z300" s="270"/>
      <c r="AA300" s="270"/>
      <c r="AB300" s="270"/>
      <c r="AC300" s="270"/>
      <c r="AD300" s="270"/>
      <c r="AE300" s="1"/>
      <c r="AF300" s="270"/>
      <c r="AG300" s="270"/>
    </row>
    <row r="301" spans="6:33" x14ac:dyDescent="0.25">
      <c r="F301" s="270"/>
      <c r="G301" s="270"/>
      <c r="H301" s="270"/>
      <c r="I301" s="270"/>
      <c r="J301" s="270"/>
      <c r="K301" s="270"/>
      <c r="L301" s="270"/>
      <c r="M301" s="270"/>
      <c r="N301" s="270"/>
      <c r="O301" s="270"/>
      <c r="P301" s="270"/>
      <c r="Q301" s="270"/>
      <c r="R301" s="270"/>
      <c r="S301" s="270"/>
      <c r="T301" s="270"/>
      <c r="U301" s="5"/>
      <c r="V301" s="270"/>
      <c r="W301" s="270"/>
      <c r="X301" s="270"/>
      <c r="Y301" s="270"/>
      <c r="Z301" s="270"/>
      <c r="AA301" s="270"/>
      <c r="AB301" s="270"/>
      <c r="AC301" s="270"/>
      <c r="AD301" s="270"/>
      <c r="AE301" s="1"/>
      <c r="AF301" s="270"/>
      <c r="AG301" s="270"/>
    </row>
    <row r="302" spans="6:33" x14ac:dyDescent="0.25">
      <c r="F302" s="270"/>
      <c r="G302" s="270"/>
      <c r="H302" s="270"/>
      <c r="I302" s="270"/>
      <c r="J302" s="270"/>
      <c r="K302" s="270"/>
      <c r="L302" s="270"/>
      <c r="M302" s="270"/>
      <c r="N302" s="270"/>
      <c r="O302" s="270"/>
      <c r="P302" s="270"/>
      <c r="Q302" s="270"/>
      <c r="R302" s="270"/>
      <c r="S302" s="270"/>
      <c r="T302" s="270"/>
      <c r="U302" s="5"/>
      <c r="V302" s="270"/>
      <c r="W302" s="270"/>
      <c r="X302" s="270"/>
      <c r="Y302" s="270"/>
      <c r="Z302" s="270"/>
      <c r="AA302" s="270"/>
      <c r="AB302" s="270"/>
      <c r="AC302" s="270"/>
      <c r="AD302" s="270"/>
      <c r="AE302" s="1"/>
      <c r="AF302" s="270"/>
      <c r="AG302" s="270"/>
    </row>
    <row r="303" spans="6:33" x14ac:dyDescent="0.25">
      <c r="F303" s="270"/>
      <c r="G303" s="270"/>
      <c r="H303" s="270"/>
      <c r="I303" s="270"/>
      <c r="J303" s="270"/>
      <c r="K303" s="270"/>
      <c r="L303" s="270"/>
      <c r="M303" s="270"/>
      <c r="N303" s="270"/>
      <c r="O303" s="270"/>
      <c r="P303" s="270"/>
      <c r="Q303" s="270"/>
      <c r="R303" s="270"/>
      <c r="S303" s="270"/>
      <c r="T303" s="270"/>
      <c r="U303" s="5"/>
      <c r="V303" s="270"/>
      <c r="W303" s="270"/>
      <c r="X303" s="270"/>
      <c r="Y303" s="270"/>
      <c r="Z303" s="270"/>
      <c r="AA303" s="270"/>
      <c r="AB303" s="270"/>
      <c r="AC303" s="270"/>
      <c r="AD303" s="270"/>
      <c r="AE303" s="1"/>
      <c r="AF303" s="270"/>
      <c r="AG303" s="270"/>
    </row>
    <row r="304" spans="6:33" x14ac:dyDescent="0.25">
      <c r="F304" s="270"/>
      <c r="G304" s="270"/>
      <c r="H304" s="270"/>
      <c r="I304" s="270"/>
      <c r="J304" s="270"/>
      <c r="K304" s="270"/>
      <c r="L304" s="270"/>
      <c r="M304" s="270"/>
      <c r="N304" s="270"/>
      <c r="O304" s="270"/>
      <c r="P304" s="270"/>
      <c r="Q304" s="270"/>
      <c r="R304" s="270"/>
      <c r="S304" s="270"/>
      <c r="T304" s="270"/>
      <c r="U304" s="5"/>
      <c r="V304" s="270"/>
      <c r="W304" s="270"/>
      <c r="X304" s="270"/>
      <c r="Y304" s="270"/>
      <c r="Z304" s="270"/>
      <c r="AA304" s="270"/>
      <c r="AB304" s="270"/>
      <c r="AC304" s="270"/>
      <c r="AD304" s="270"/>
      <c r="AE304" s="1"/>
      <c r="AF304" s="270"/>
      <c r="AG304" s="270"/>
    </row>
    <row r="305" spans="6:33" x14ac:dyDescent="0.25">
      <c r="F305" s="270"/>
      <c r="G305" s="270"/>
      <c r="H305" s="270"/>
      <c r="I305" s="270"/>
      <c r="J305" s="270"/>
      <c r="K305" s="270"/>
      <c r="L305" s="270"/>
      <c r="M305" s="270"/>
      <c r="N305" s="270"/>
      <c r="O305" s="270"/>
      <c r="P305" s="270"/>
      <c r="Q305" s="270"/>
      <c r="R305" s="270"/>
      <c r="S305" s="270"/>
      <c r="T305" s="270"/>
      <c r="U305" s="5"/>
      <c r="V305" s="270"/>
      <c r="W305" s="270"/>
      <c r="X305" s="270"/>
      <c r="Y305" s="270"/>
      <c r="Z305" s="270"/>
      <c r="AA305" s="270"/>
      <c r="AB305" s="270"/>
      <c r="AC305" s="270"/>
      <c r="AD305" s="270"/>
      <c r="AE305" s="1"/>
      <c r="AF305" s="270"/>
      <c r="AG305" s="270"/>
    </row>
    <row r="306" spans="6:33" x14ac:dyDescent="0.25">
      <c r="F306" s="270"/>
      <c r="G306" s="270"/>
      <c r="H306" s="270"/>
      <c r="I306" s="270"/>
      <c r="J306" s="270"/>
      <c r="K306" s="270"/>
      <c r="L306" s="270"/>
      <c r="M306" s="270"/>
      <c r="N306" s="270"/>
      <c r="O306" s="270"/>
      <c r="P306" s="270"/>
      <c r="Q306" s="270"/>
      <c r="R306" s="270"/>
      <c r="S306" s="270"/>
      <c r="T306" s="270"/>
      <c r="U306" s="5"/>
      <c r="V306" s="270"/>
      <c r="W306" s="270"/>
      <c r="X306" s="270"/>
      <c r="Y306" s="270"/>
      <c r="Z306" s="270"/>
      <c r="AA306" s="270"/>
      <c r="AB306" s="270"/>
      <c r="AC306" s="270"/>
      <c r="AD306" s="270"/>
      <c r="AE306" s="1"/>
      <c r="AF306" s="270"/>
      <c r="AG306" s="270"/>
    </row>
    <row r="307" spans="6:33" x14ac:dyDescent="0.25">
      <c r="F307" s="270"/>
      <c r="G307" s="270"/>
      <c r="H307" s="270"/>
      <c r="I307" s="270"/>
      <c r="J307" s="270"/>
      <c r="K307" s="270"/>
      <c r="L307" s="270"/>
      <c r="M307" s="270"/>
      <c r="N307" s="270"/>
      <c r="O307" s="270"/>
      <c r="P307" s="270"/>
      <c r="Q307" s="270"/>
      <c r="R307" s="270"/>
      <c r="S307" s="270"/>
      <c r="T307" s="270"/>
      <c r="U307" s="5"/>
      <c r="V307" s="270"/>
      <c r="W307" s="270"/>
      <c r="X307" s="270"/>
      <c r="Y307" s="270"/>
      <c r="Z307" s="270"/>
      <c r="AA307" s="270"/>
      <c r="AB307" s="270"/>
      <c r="AC307" s="270"/>
      <c r="AD307" s="270"/>
      <c r="AE307" s="1"/>
      <c r="AF307" s="270"/>
      <c r="AG307" s="270"/>
    </row>
    <row r="308" spans="6:33" x14ac:dyDescent="0.25">
      <c r="F308" s="270"/>
      <c r="G308" s="270"/>
      <c r="H308" s="270"/>
      <c r="I308" s="270"/>
      <c r="J308" s="270"/>
      <c r="K308" s="270"/>
      <c r="L308" s="270"/>
      <c r="M308" s="270"/>
      <c r="N308" s="270"/>
      <c r="O308" s="270"/>
      <c r="P308" s="270"/>
      <c r="Q308" s="270"/>
      <c r="R308" s="270"/>
      <c r="S308" s="270"/>
      <c r="T308" s="270"/>
      <c r="U308" s="5"/>
      <c r="V308" s="270"/>
      <c r="W308" s="270"/>
      <c r="X308" s="270"/>
      <c r="Y308" s="270"/>
      <c r="Z308" s="270"/>
      <c r="AA308" s="270"/>
      <c r="AB308" s="270"/>
      <c r="AC308" s="270"/>
      <c r="AD308" s="270"/>
      <c r="AE308" s="1"/>
      <c r="AF308" s="270"/>
      <c r="AG308" s="270"/>
    </row>
    <row r="309" spans="6:33" x14ac:dyDescent="0.25">
      <c r="F309" s="270"/>
      <c r="G309" s="270"/>
      <c r="H309" s="270"/>
      <c r="I309" s="270"/>
      <c r="J309" s="270"/>
      <c r="K309" s="270"/>
      <c r="L309" s="270"/>
      <c r="M309" s="270"/>
      <c r="N309" s="270"/>
      <c r="O309" s="270"/>
      <c r="P309" s="270"/>
      <c r="Q309" s="270"/>
      <c r="R309" s="270"/>
      <c r="S309" s="270"/>
      <c r="T309" s="270"/>
      <c r="U309" s="5"/>
      <c r="V309" s="270"/>
      <c r="W309" s="270"/>
      <c r="X309" s="270"/>
      <c r="Y309" s="270"/>
      <c r="Z309" s="270"/>
      <c r="AA309" s="270"/>
      <c r="AB309" s="270"/>
      <c r="AC309" s="270"/>
      <c r="AD309" s="270"/>
      <c r="AE309" s="270"/>
      <c r="AF309" s="270"/>
      <c r="AG309" s="270"/>
    </row>
    <row r="310" spans="6:33" x14ac:dyDescent="0.25">
      <c r="F310" s="270"/>
      <c r="G310" s="270"/>
      <c r="AE310" s="270"/>
      <c r="AF310" s="270"/>
      <c r="AG310" s="270"/>
    </row>
    <row r="311" spans="6:33" x14ac:dyDescent="0.25">
      <c r="F311" s="270"/>
      <c r="G311" s="270"/>
      <c r="AE311" s="270"/>
      <c r="AF311" s="270"/>
      <c r="AG311" s="270"/>
    </row>
    <row r="312" spans="6:33" x14ac:dyDescent="0.25">
      <c r="AE312" s="270"/>
    </row>
  </sheetData>
  <sheetProtection algorithmName="SHA-512" hashValue="Roiu9NCA1AKQzIJaAmjjxl4ejdFAeVFXt4fMu2ZwqBkD+kuYLsHPMyqAogu74bDeCVphPkICAcYcbJA/0UUZeQ==" saltValue="QIpQqF1vkP1ldqaK8KaMug==" spinCount="100000" sheet="1" objects="1" scenarios="1" selectLockedCells="1" sort="0" autoFilter="0"/>
  <customSheetViews>
    <customSheetView guid="{90818CD5-1CF2-4954-93E7-840C994A2AD1}" scale="55" showPageBreaks="1" showGridLines="0" printArea="1" hiddenColumns="1" view="pageBreakPreview">
      <pane xSplit="3" ySplit="12" topLeftCell="D13" activePane="bottomRight" state="frozenSplit"/>
      <selection pane="bottomRight" activeCell="P29" sqref="P29:Q29"/>
      <pageMargins left="0" right="0" top="0" bottom="0" header="0.31496062992125984" footer="0.31496062992125984"/>
      <printOptions horizontalCentered="1" verticalCentered="1"/>
      <pageSetup paperSize="9" scale="56" orientation="landscape" r:id="rId1"/>
    </customSheetView>
    <customSheetView guid="{D19304DF-64F7-4161-9FBE-C2B2A4C02684}" scale="55" showPageBreaks="1" showGridLines="0" printArea="1" hiddenColumns="1" view="pageBreakPreview">
      <pane xSplit="3" ySplit="12" topLeftCell="D13" activePane="bottomRight" state="frozenSplit"/>
      <selection pane="bottomRight" activeCell="P29" sqref="P29:Q29"/>
      <pageMargins left="0" right="0" top="0" bottom="0" header="0.31496062992125984" footer="0.31496062992125984"/>
      <printOptions horizontalCentered="1" verticalCentered="1"/>
      <pageSetup paperSize="9" scale="56" orientation="landscape" r:id="rId2"/>
    </customSheetView>
    <customSheetView guid="{1098C4A5-C1ED-4CD4-8181-1AF30B0D1BBB}" scale="55" showPageBreaks="1" showGridLines="0" printArea="1" hiddenColumns="1" view="pageBreakPreview">
      <pane xSplit="3" ySplit="12" topLeftCell="D13" activePane="bottomRight" state="frozenSplit"/>
      <selection pane="bottomRight" activeCell="S11" sqref="S11:T11"/>
      <pageMargins left="0" right="0" top="0" bottom="0" header="0.31496062992125984" footer="0.31496062992125984"/>
      <printOptions horizontalCentered="1" verticalCentered="1"/>
      <pageSetup paperSize="9" scale="56" orientation="landscape" r:id="rId3"/>
    </customSheetView>
    <customSheetView guid="{2F657D64-8090-44CA-B47E-8240DC328EA8}" scale="55" showPageBreaks="1" showGridLines="0" printArea="1" hiddenColumns="1" view="pageBreakPreview">
      <pane xSplit="3" ySplit="12" topLeftCell="D13" activePane="bottomRight" state="frozenSplit"/>
      <selection pane="bottomRight" activeCell="S11" sqref="S11:T11"/>
      <pageMargins left="0" right="0" top="0" bottom="0" header="0.31496062992125984" footer="0.31496062992125984"/>
      <printOptions horizontalCentered="1" verticalCentered="1"/>
      <pageSetup paperSize="9" scale="56" orientation="landscape" r:id="rId4"/>
    </customSheetView>
  </customSheetViews>
  <mergeCells count="645">
    <mergeCell ref="H8:AD8"/>
    <mergeCell ref="H9:I9"/>
    <mergeCell ref="J9:K9"/>
    <mergeCell ref="L9:M9"/>
    <mergeCell ref="N9:O9"/>
    <mergeCell ref="P9:Q9"/>
    <mergeCell ref="N136:O136"/>
    <mergeCell ref="P136:Q136"/>
    <mergeCell ref="T136:U136"/>
    <mergeCell ref="H134:I134"/>
    <mergeCell ref="J134:K134"/>
    <mergeCell ref="L134:M134"/>
    <mergeCell ref="H135:I135"/>
    <mergeCell ref="J135:K135"/>
    <mergeCell ref="L135:M135"/>
    <mergeCell ref="H136:I136"/>
    <mergeCell ref="J136:K136"/>
    <mergeCell ref="L136:M136"/>
    <mergeCell ref="H132:I132"/>
    <mergeCell ref="J132:K132"/>
    <mergeCell ref="L132:M132"/>
    <mergeCell ref="H129:I129"/>
    <mergeCell ref="J129:K129"/>
    <mergeCell ref="L129:M129"/>
    <mergeCell ref="H137:I137"/>
    <mergeCell ref="J137:K137"/>
    <mergeCell ref="L137:M137"/>
    <mergeCell ref="N137:O137"/>
    <mergeCell ref="P137:Q137"/>
    <mergeCell ref="H138:I138"/>
    <mergeCell ref="J138:K138"/>
    <mergeCell ref="L138:M138"/>
    <mergeCell ref="N138:O138"/>
    <mergeCell ref="P138:Q138"/>
    <mergeCell ref="N129:O129"/>
    <mergeCell ref="H133:I133"/>
    <mergeCell ref="J133:K133"/>
    <mergeCell ref="L133:M133"/>
    <mergeCell ref="P129:Q129"/>
    <mergeCell ref="H130:I130"/>
    <mergeCell ref="J130:K130"/>
    <mergeCell ref="L130:M130"/>
    <mergeCell ref="H131:I131"/>
    <mergeCell ref="J131:K131"/>
    <mergeCell ref="L131:M131"/>
    <mergeCell ref="P14:Q14"/>
    <mergeCell ref="H15:I15"/>
    <mergeCell ref="J15:K15"/>
    <mergeCell ref="L15:M15"/>
    <mergeCell ref="N15:O15"/>
    <mergeCell ref="P15:Q15"/>
    <mergeCell ref="H16:I16"/>
    <mergeCell ref="J16:K16"/>
    <mergeCell ref="L16:M16"/>
    <mergeCell ref="N16:O16"/>
    <mergeCell ref="P16:Q16"/>
    <mergeCell ref="H12:I12"/>
    <mergeCell ref="J12:K12"/>
    <mergeCell ref="L12:M12"/>
    <mergeCell ref="N12:O12"/>
    <mergeCell ref="P12:Q12"/>
    <mergeCell ref="L18:M18"/>
    <mergeCell ref="N18:O18"/>
    <mergeCell ref="P18:Q18"/>
    <mergeCell ref="H19:I19"/>
    <mergeCell ref="J19:K19"/>
    <mergeCell ref="L19:M19"/>
    <mergeCell ref="N19:O19"/>
    <mergeCell ref="P19:Q19"/>
    <mergeCell ref="H17:I17"/>
    <mergeCell ref="J17:K17"/>
    <mergeCell ref="L17:M17"/>
    <mergeCell ref="N17:O17"/>
    <mergeCell ref="P17:Q17"/>
    <mergeCell ref="H18:I18"/>
    <mergeCell ref="J18:K18"/>
    <mergeCell ref="H14:I14"/>
    <mergeCell ref="J14:K14"/>
    <mergeCell ref="L14:M14"/>
    <mergeCell ref="N14:O14"/>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J119:K119"/>
    <mergeCell ref="L119:M119"/>
    <mergeCell ref="N119:O119"/>
    <mergeCell ref="P119:Q119"/>
    <mergeCell ref="H119:I119"/>
    <mergeCell ref="J124:K124"/>
    <mergeCell ref="L124:M124"/>
    <mergeCell ref="N124:O124"/>
    <mergeCell ref="P124:Q124"/>
    <mergeCell ref="H121:I121"/>
    <mergeCell ref="J121:K121"/>
    <mergeCell ref="L121:M121"/>
    <mergeCell ref="N121:O121"/>
    <mergeCell ref="P121:Q121"/>
    <mergeCell ref="H122:I122"/>
    <mergeCell ref="J122:K122"/>
    <mergeCell ref="L122:M122"/>
    <mergeCell ref="N122:O122"/>
    <mergeCell ref="P122:Q122"/>
    <mergeCell ref="H123:I123"/>
    <mergeCell ref="J123:K123"/>
    <mergeCell ref="L123:M123"/>
    <mergeCell ref="AB11:AC12"/>
    <mergeCell ref="AD11:AD12"/>
    <mergeCell ref="H126:I126"/>
    <mergeCell ref="J126:K126"/>
    <mergeCell ref="L126:M126"/>
    <mergeCell ref="N126:O126"/>
    <mergeCell ref="P126:Q126"/>
    <mergeCell ref="H127:I127"/>
    <mergeCell ref="J127:K127"/>
    <mergeCell ref="L127:M127"/>
    <mergeCell ref="N127:O127"/>
    <mergeCell ref="P127:Q127"/>
    <mergeCell ref="J120:K120"/>
    <mergeCell ref="L120:M120"/>
    <mergeCell ref="N120:O120"/>
    <mergeCell ref="P120:Q120"/>
    <mergeCell ref="N123:O123"/>
    <mergeCell ref="P123:Q123"/>
    <mergeCell ref="H125:I125"/>
    <mergeCell ref="J125:K125"/>
    <mergeCell ref="L125:M125"/>
    <mergeCell ref="N125:O125"/>
    <mergeCell ref="P125:Q125"/>
    <mergeCell ref="H124:I124"/>
    <mergeCell ref="AE11:AE13"/>
    <mergeCell ref="Z12:AA12"/>
    <mergeCell ref="H128:I128"/>
    <mergeCell ref="J128:K128"/>
    <mergeCell ref="L128:M128"/>
    <mergeCell ref="N128:O128"/>
    <mergeCell ref="P128:Q128"/>
    <mergeCell ref="C2:AE4"/>
    <mergeCell ref="C5:AE6"/>
    <mergeCell ref="H7:I7"/>
    <mergeCell ref="L7:M7"/>
    <mergeCell ref="P7:Q7"/>
    <mergeCell ref="A9:C9"/>
    <mergeCell ref="E9:G9"/>
    <mergeCell ref="V10:AA11"/>
    <mergeCell ref="A11:A12"/>
    <mergeCell ref="B11:B12"/>
    <mergeCell ref="C11:C12"/>
    <mergeCell ref="D11:D12"/>
    <mergeCell ref="E11:E12"/>
    <mergeCell ref="F11:F12"/>
    <mergeCell ref="G11:G12"/>
    <mergeCell ref="S11:T11"/>
    <mergeCell ref="H120:I120"/>
  </mergeCells>
  <conditionalFormatting sqref="U14">
    <cfRule type="cellIs" dxfId="218" priority="102" operator="equal">
      <formula>0</formula>
    </cfRule>
  </conditionalFormatting>
  <conditionalFormatting sqref="A19:A135 C19:G135">
    <cfRule type="cellIs" dxfId="217" priority="96" operator="equal">
      <formula>0</formula>
    </cfRule>
  </conditionalFormatting>
  <conditionalFormatting sqref="U19:U135 S19:S135">
    <cfRule type="cellIs" dxfId="216" priority="110" operator="equal">
      <formula>0</formula>
    </cfRule>
  </conditionalFormatting>
  <conditionalFormatting sqref="S14">
    <cfRule type="cellIs" dxfId="215" priority="103" operator="equal">
      <formula>0</formula>
    </cfRule>
  </conditionalFormatting>
  <conditionalFormatting sqref="A15:A18 C15:G18">
    <cfRule type="cellIs" dxfId="214" priority="97" operator="equal">
      <formula>0</formula>
    </cfRule>
  </conditionalFormatting>
  <conditionalFormatting sqref="B19:B135">
    <cfRule type="cellIs" dxfId="213" priority="91" operator="equal">
      <formula>0</formula>
    </cfRule>
  </conditionalFormatting>
  <conditionalFormatting sqref="B15:B18">
    <cfRule type="cellIs" dxfId="212" priority="92" operator="equal">
      <formula>0</formula>
    </cfRule>
  </conditionalFormatting>
  <conditionalFormatting sqref="U14">
    <cfRule type="cellIs" dxfId="211" priority="119" operator="notBetween">
      <formula>$R14-1.5</formula>
      <formula>$R14+1.5</formula>
    </cfRule>
  </conditionalFormatting>
  <conditionalFormatting sqref="S15:S18">
    <cfRule type="cellIs" dxfId="210" priority="118" operator="equal">
      <formula>0</formula>
    </cfRule>
  </conditionalFormatting>
  <conditionalFormatting sqref="U15:U18 S15:S18">
    <cfRule type="cellIs" dxfId="209" priority="117" operator="equal">
      <formula>0</formula>
    </cfRule>
  </conditionalFormatting>
  <conditionalFormatting sqref="S19:S135">
    <cfRule type="cellIs" dxfId="208" priority="111" operator="equal">
      <formula>0</formula>
    </cfRule>
  </conditionalFormatting>
  <conditionalFormatting sqref="S14">
    <cfRule type="cellIs" dxfId="207" priority="104" operator="equal">
      <formula>0</formula>
    </cfRule>
  </conditionalFormatting>
  <conditionalFormatting sqref="AD135 S129:U135 S14:S128 U14:U128">
    <cfRule type="expression" dxfId="206" priority="99">
      <formula>$A14="falta"</formula>
    </cfRule>
  </conditionalFormatting>
  <conditionalFormatting sqref="A14:A135 C14:G135">
    <cfRule type="cellIs" dxfId="205" priority="98" operator="equal">
      <formula>0</formula>
    </cfRule>
  </conditionalFormatting>
  <conditionalFormatting sqref="A14:A135 C14:G135">
    <cfRule type="expression" dxfId="204" priority="95">
      <formula>$A14="falta"</formula>
    </cfRule>
  </conditionalFormatting>
  <conditionalFormatting sqref="A14:A135 C14:G135 AD135 S129:U135 S14:S128 U14:U128">
    <cfRule type="expression" dxfId="203" priority="94">
      <formula>$A14=""</formula>
    </cfRule>
  </conditionalFormatting>
  <conditionalFormatting sqref="B14:B135">
    <cfRule type="cellIs" dxfId="202" priority="93" operator="equal">
      <formula>0</formula>
    </cfRule>
  </conditionalFormatting>
  <conditionalFormatting sqref="B14:B135">
    <cfRule type="expression" dxfId="201" priority="90">
      <formula>$A14="falta"</formula>
    </cfRule>
  </conditionalFormatting>
  <conditionalFormatting sqref="B14:B135">
    <cfRule type="expression" dxfId="200" priority="89">
      <formula>$A14=""</formula>
    </cfRule>
  </conditionalFormatting>
  <conditionalFormatting sqref="AD14:AD134">
    <cfRule type="expression" dxfId="199" priority="87">
      <formula>$A14=""</formula>
    </cfRule>
  </conditionalFormatting>
  <conditionalFormatting sqref="AD14:AD134">
    <cfRule type="expression" dxfId="198" priority="88">
      <formula>$A14="falta"</formula>
    </cfRule>
  </conditionalFormatting>
  <conditionalFormatting sqref="AB13:AC13">
    <cfRule type="cellIs" dxfId="197" priority="67" operator="equal">
      <formula>0</formula>
    </cfRule>
  </conditionalFormatting>
  <conditionalFormatting sqref="V13:Y13">
    <cfRule type="cellIs" dxfId="196" priority="66" operator="equal">
      <formula>0</formula>
    </cfRule>
  </conditionalFormatting>
  <conditionalFormatting sqref="V13:Y13">
    <cfRule type="cellIs" dxfId="195" priority="65"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94" priority="62"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93" priority="61"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92" priority="60"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91" priority="59" operator="equal">
      <formula>0</formula>
    </cfRule>
  </conditionalFormatting>
  <conditionalFormatting sqref="AB14:AC135">
    <cfRule type="cellIs" dxfId="190" priority="58" operator="equal">
      <formula>0</formula>
    </cfRule>
  </conditionalFormatting>
  <conditionalFormatting sqref="AB14:AC135">
    <cfRule type="cellIs" dxfId="189" priority="57" operator="equal">
      <formula>0</formula>
    </cfRule>
  </conditionalFormatting>
  <conditionalFormatting sqref="W14:Y135">
    <cfRule type="cellIs" dxfId="188" priority="56" operator="equal">
      <formula>0</formula>
    </cfRule>
  </conditionalFormatting>
  <conditionalFormatting sqref="W14:Y135">
    <cfRule type="cellIs" dxfId="187" priority="55" operator="equal">
      <formula>0</formula>
    </cfRule>
  </conditionalFormatting>
  <conditionalFormatting sqref="V14:AC135">
    <cfRule type="expression" dxfId="186" priority="54">
      <formula>$A14="falta"</formula>
    </cfRule>
  </conditionalFormatting>
  <conditionalFormatting sqref="V14:AC135">
    <cfRule type="expression" dxfId="185" priority="53">
      <formula>$A14=""</formula>
    </cfRule>
  </conditionalFormatting>
  <conditionalFormatting sqref="AF14:AF135">
    <cfRule type="cellIs" dxfId="184" priority="52" operator="equal">
      <formula>0</formula>
    </cfRule>
  </conditionalFormatting>
  <conditionalFormatting sqref="AE14:AE135">
    <cfRule type="expression" dxfId="183" priority="45">
      <formula>$A14="falta"</formula>
    </cfRule>
  </conditionalFormatting>
  <conditionalFormatting sqref="AE14:AE135">
    <cfRule type="expression" dxfId="182" priority="44">
      <formula>$A14=""</formula>
    </cfRule>
  </conditionalFormatting>
  <conditionalFormatting sqref="AE14:AE136 AF136:AG136">
    <cfRule type="expression" dxfId="181" priority="42">
      <formula>$AE$136=1</formula>
    </cfRule>
    <cfRule type="expression" dxfId="180" priority="43">
      <formula>$AE$136&gt;1</formula>
    </cfRule>
  </conditionalFormatting>
  <conditionalFormatting sqref="P127:P135 N127:N135 J127:J135">
    <cfRule type="cellIs" dxfId="179" priority="40" operator="equal">
      <formula>0</formula>
    </cfRule>
  </conditionalFormatting>
  <conditionalFormatting sqref="H127:H135">
    <cfRule type="cellIs" dxfId="178" priority="37" operator="equal">
      <formula>0</formula>
    </cfRule>
  </conditionalFormatting>
  <conditionalFormatting sqref="L127:L135">
    <cfRule type="cellIs" dxfId="177" priority="36" operator="equal">
      <formula>0</formula>
    </cfRule>
  </conditionalFormatting>
  <conditionalFormatting sqref="H130:H135 J130:J135 L130:L135 N127:Q135 J127:M129">
    <cfRule type="cellIs" dxfId="176" priority="41" operator="notBetween">
      <formula>$R127-1.5</formula>
      <formula>$R127+1.5</formula>
    </cfRule>
  </conditionalFormatting>
  <conditionalFormatting sqref="H127:I129">
    <cfRule type="cellIs" dxfId="175" priority="35" operator="notBetween">
      <formula>$R127-1.5</formula>
      <formula>$R127+1.5</formula>
    </cfRule>
  </conditionalFormatting>
  <conditionalFormatting sqref="H127:R135">
    <cfRule type="expression" dxfId="174" priority="31">
      <formula>$A127="falta"</formula>
    </cfRule>
  </conditionalFormatting>
  <conditionalFormatting sqref="H127:R135">
    <cfRule type="expression" dxfId="173" priority="30">
      <formula>$A127=""</formula>
    </cfRule>
  </conditionalFormatting>
  <conditionalFormatting sqref="T14:T128">
    <cfRule type="expression" dxfId="172" priority="18">
      <formula>$A14="falta"</formula>
    </cfRule>
  </conditionalFormatting>
  <conditionalFormatting sqref="T14:T128">
    <cfRule type="expression" dxfId="171" priority="17">
      <formula>$A14=""</formula>
    </cfRule>
  </conditionalFormatting>
  <conditionalFormatting sqref="H14">
    <cfRule type="cellIs" dxfId="170" priority="9" operator="equal">
      <formula>0</formula>
    </cfRule>
  </conditionalFormatting>
  <conditionalFormatting sqref="H19:H126">
    <cfRule type="cellIs" dxfId="169" priority="12" operator="equal">
      <formula>0</formula>
    </cfRule>
  </conditionalFormatting>
  <conditionalFormatting sqref="H15:H18 J14:J126">
    <cfRule type="cellIs" dxfId="168" priority="15" operator="equal">
      <formula>0</formula>
    </cfRule>
  </conditionalFormatting>
  <conditionalFormatting sqref="L19:L126">
    <cfRule type="cellIs" dxfId="167" priority="11" operator="equal">
      <formula>0</formula>
    </cfRule>
  </conditionalFormatting>
  <conditionalFormatting sqref="L15:L18">
    <cfRule type="cellIs" dxfId="166" priority="14" operator="equal">
      <formula>0</formula>
    </cfRule>
  </conditionalFormatting>
  <conditionalFormatting sqref="J14:M126">
    <cfRule type="cellIs" dxfId="165" priority="16" operator="notBetween">
      <formula>$R14-1.5</formula>
      <formula>$R14+1.5</formula>
    </cfRule>
  </conditionalFormatting>
  <conditionalFormatting sqref="H15:I18">
    <cfRule type="cellIs" dxfId="164" priority="13" operator="notBetween">
      <formula>$R15-1.5</formula>
      <formula>$R15+1.5</formula>
    </cfRule>
  </conditionalFormatting>
  <conditionalFormatting sqref="H19:I126">
    <cfRule type="cellIs" dxfId="163" priority="10" operator="notBetween">
      <formula>$R19-1.5</formula>
      <formula>$R19+1.5</formula>
    </cfRule>
  </conditionalFormatting>
  <conditionalFormatting sqref="L14">
    <cfRule type="cellIs" dxfId="162" priority="8" operator="equal">
      <formula>0</formula>
    </cfRule>
  </conditionalFormatting>
  <conditionalFormatting sqref="H14:I14">
    <cfRule type="cellIs" dxfId="161" priority="7" operator="notBetween">
      <formula>$R14-1.5</formula>
      <formula>$R14+1.5</formula>
    </cfRule>
  </conditionalFormatting>
  <conditionalFormatting sqref="H14:M126 R14:R126">
    <cfRule type="expression" dxfId="160" priority="6">
      <formula>$A14="falta"</formula>
    </cfRule>
  </conditionalFormatting>
  <conditionalFormatting sqref="H14:M126 R14:R126">
    <cfRule type="expression" dxfId="159" priority="5">
      <formula>$A14=""</formula>
    </cfRule>
  </conditionalFormatting>
  <conditionalFormatting sqref="N14:N126 P14:P126">
    <cfRule type="cellIs" dxfId="158" priority="3" operator="equal">
      <formula>0</formula>
    </cfRule>
  </conditionalFormatting>
  <conditionalFormatting sqref="N14:Q126">
    <cfRule type="cellIs" dxfId="157" priority="4" operator="notBetween">
      <formula>$R14-1.5</formula>
      <formula>$R14+1.5</formula>
    </cfRule>
  </conditionalFormatting>
  <conditionalFormatting sqref="N14:Q126">
    <cfRule type="expression" dxfId="156" priority="2">
      <formula>$A14="falta"</formula>
    </cfRule>
  </conditionalFormatting>
  <conditionalFormatting sqref="N14:Q126">
    <cfRule type="expression" dxfId="155" priority="1">
      <formula>$A14=""</formula>
    </cfRule>
  </conditionalFormatting>
  <dataValidations count="1">
    <dataValidation type="decimal" allowBlank="1" showErrorMessage="1" error="só é permitido a colocação da virgula e não do ponto" sqref="U14 I14:I129 K14:K129 M14:M129 J14:J135 L14:L135 N14:T135 H14:H135" xr:uid="{00000000-0002-0000-0500-000000000000}">
      <formula1>0</formula1>
      <formula2>10</formula2>
    </dataValidation>
  </dataValidations>
  <hyperlinks>
    <hyperlink ref="A2" location="Índice!A1" display="Índice!A1" xr:uid="{00000000-0004-0000-0500-000000000000}"/>
  </hyperlinks>
  <printOptions horizontalCentered="1" verticalCentered="1"/>
  <pageMargins left="0" right="0" top="0" bottom="0" header="0.31496062992125984" footer="0.31496062992125984"/>
  <pageSetup paperSize="9" scale="55" orientation="landscape" r:id="rId5"/>
  <drawing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dimension ref="A1:AG312"/>
  <sheetViews>
    <sheetView showGridLines="0" view="pageBreakPreview" zoomScale="70" zoomScaleSheetLayoutView="70" workbookViewId="0">
      <pane xSplit="3" ySplit="12" topLeftCell="D13" activePane="bottomRight" state="frozenSplit"/>
      <selection activeCell="AE15" sqref="AE15"/>
      <selection pane="topRight" activeCell="AE15" sqref="AE15"/>
      <selection pane="bottomLeft" activeCell="AE15" sqref="AE15"/>
      <selection pane="bottomRight" activeCell="AE15" sqref="AE15"/>
    </sheetView>
  </sheetViews>
  <sheetFormatPr defaultColWidth="9.109375" defaultRowHeight="13.8" x14ac:dyDescent="0.25"/>
  <cols>
    <col min="1" max="1" width="7.88671875" style="270" customWidth="1"/>
    <col min="2" max="2" width="30.33203125" style="271" customWidth="1"/>
    <col min="3" max="3" width="27.33203125" style="271" bestFit="1" customWidth="1"/>
    <col min="4" max="4" width="15.44140625" style="271" customWidth="1"/>
    <col min="5" max="5" width="8.6640625" style="271" customWidth="1"/>
    <col min="6" max="6" width="11.5546875" style="251" customWidth="1"/>
    <col min="7" max="7" width="8.6640625" style="251" customWidth="1"/>
    <col min="8" max="8" width="4.33203125" style="251" customWidth="1"/>
    <col min="9" max="9" width="14.5546875" style="251" customWidth="1"/>
    <col min="10" max="10" width="4.33203125" style="251" customWidth="1"/>
    <col min="11" max="11" width="14.5546875" style="251" customWidth="1"/>
    <col min="12" max="12" width="4.33203125" style="251" customWidth="1"/>
    <col min="13" max="13" width="14.5546875" style="251" customWidth="1"/>
    <col min="14" max="14" width="4.33203125" style="251" customWidth="1"/>
    <col min="15" max="15" width="14.5546875" style="251" customWidth="1"/>
    <col min="16" max="16" width="4.33203125" style="251" customWidth="1"/>
    <col min="17" max="17" width="14.5546875" style="251" customWidth="1"/>
    <col min="18" max="18" width="17.6640625" style="251" customWidth="1"/>
    <col min="19" max="20" width="8.6640625" style="251" customWidth="1"/>
    <col min="21" max="21" width="8.6640625" style="70" hidden="1" customWidth="1"/>
    <col min="22" max="29" width="8.6640625" style="251" hidden="1" customWidth="1"/>
    <col min="30" max="30" width="10.33203125" style="251" customWidth="1"/>
    <col min="31" max="31" width="13.109375" style="251" customWidth="1"/>
    <col min="32" max="32" width="6.6640625" style="251" hidden="1" customWidth="1"/>
    <col min="33" max="33" width="6.6640625" style="251" customWidth="1"/>
    <col min="34" max="16384" width="9.109375" style="251"/>
  </cols>
  <sheetData>
    <row r="1" spans="1:32" ht="51.6" customHeight="1" x14ac:dyDescent="0.3">
      <c r="A1" s="251"/>
      <c r="B1" s="270"/>
      <c r="C1" s="251"/>
      <c r="F1" s="271"/>
      <c r="G1" s="270"/>
      <c r="H1" s="270"/>
      <c r="I1" s="271"/>
      <c r="U1" s="251"/>
    </row>
    <row r="2" spans="1:32" ht="18.75" customHeight="1" x14ac:dyDescent="0.3">
      <c r="A2" s="252" t="s">
        <v>0</v>
      </c>
      <c r="B2" s="2"/>
      <c r="C2" s="776" t="s">
        <v>12</v>
      </c>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row>
    <row r="3" spans="1:32" ht="21.75" customHeight="1" x14ac:dyDescent="0.3">
      <c r="A3" s="2"/>
      <c r="B3" s="3"/>
      <c r="C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row>
    <row r="4" spans="1:32" ht="18" customHeight="1" x14ac:dyDescent="0.3">
      <c r="A4" s="3"/>
      <c r="B4" s="3"/>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row>
    <row r="5" spans="1:32" ht="16.5" customHeight="1" x14ac:dyDescent="0.3">
      <c r="A5" s="3"/>
      <c r="B5" s="3"/>
      <c r="C5" s="777" t="str">
        <f>IF(menú!$J$3="","",menú!$J$3)</f>
        <v/>
      </c>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row>
    <row r="6" spans="1:32" ht="16.5" customHeight="1" x14ac:dyDescent="0.3">
      <c r="A6" s="4"/>
      <c r="B6" s="4"/>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row>
    <row r="7" spans="1:32" ht="15" customHeight="1" x14ac:dyDescent="0.35">
      <c r="A7" s="4"/>
      <c r="B7" s="4"/>
      <c r="C7" s="91"/>
      <c r="D7" s="91"/>
      <c r="E7" s="91"/>
      <c r="F7" s="91"/>
      <c r="G7" s="91"/>
      <c r="H7" s="778"/>
      <c r="I7" s="778"/>
      <c r="J7" s="329"/>
      <c r="K7" s="329"/>
      <c r="L7" s="779"/>
      <c r="M7" s="779"/>
      <c r="N7" s="329"/>
      <c r="O7" s="329"/>
      <c r="P7" s="779"/>
      <c r="Q7" s="779"/>
      <c r="S7" s="346"/>
      <c r="T7" s="346"/>
      <c r="U7" s="346"/>
      <c r="V7" s="346"/>
      <c r="W7" s="346"/>
      <c r="X7" s="346"/>
      <c r="Y7" s="346"/>
      <c r="Z7" s="346"/>
      <c r="AA7" s="346"/>
      <c r="AB7" s="346"/>
      <c r="AC7" s="346"/>
      <c r="AD7" s="346"/>
      <c r="AE7" s="440"/>
    </row>
    <row r="8" spans="1:32" ht="27" customHeight="1" x14ac:dyDescent="0.3">
      <c r="A8" s="251"/>
      <c r="B8" s="328"/>
      <c r="C8" s="326"/>
      <c r="D8" s="253"/>
      <c r="E8" s="253"/>
      <c r="F8" s="253"/>
      <c r="G8" s="253"/>
      <c r="H8" s="769" t="s">
        <v>25</v>
      </c>
      <c r="I8" s="770"/>
      <c r="J8" s="770"/>
      <c r="K8" s="770"/>
      <c r="L8" s="770"/>
      <c r="M8" s="770"/>
      <c r="N8" s="770"/>
      <c r="O8" s="770"/>
      <c r="P8" s="770"/>
      <c r="Q8" s="770"/>
      <c r="R8" s="770"/>
      <c r="S8" s="770"/>
      <c r="T8" s="770"/>
      <c r="U8" s="770"/>
      <c r="V8" s="770"/>
      <c r="W8" s="770"/>
      <c r="X8" s="770"/>
      <c r="Y8" s="770"/>
      <c r="Z8" s="770"/>
      <c r="AA8" s="770"/>
      <c r="AB8" s="770"/>
      <c r="AC8" s="770"/>
      <c r="AD8" s="770"/>
      <c r="AE8" s="2"/>
    </row>
    <row r="9" spans="1:32" ht="21" customHeight="1" x14ac:dyDescent="0.35">
      <c r="A9" s="773" t="str">
        <f>IF(menú!$M$17="","",menú!$M$17)</f>
        <v>José Emanuel Rocha - 2011-2020</v>
      </c>
      <c r="B9" s="773"/>
      <c r="C9" s="773"/>
      <c r="D9" s="253"/>
      <c r="E9" s="766" t="str">
        <f>IF(menú!$C$3="","",menú!$C$3)</f>
        <v/>
      </c>
      <c r="F9" s="766"/>
      <c r="G9" s="766"/>
      <c r="H9" s="771" t="s">
        <v>299</v>
      </c>
      <c r="I9" s="771"/>
      <c r="J9" s="772" t="s">
        <v>300</v>
      </c>
      <c r="K9" s="772"/>
      <c r="L9" s="771" t="s">
        <v>301</v>
      </c>
      <c r="M9" s="771"/>
      <c r="N9" s="772" t="s">
        <v>302</v>
      </c>
      <c r="O9" s="772"/>
      <c r="P9" s="771" t="s">
        <v>303</v>
      </c>
      <c r="Q9" s="771"/>
      <c r="R9" s="594"/>
      <c r="S9" s="594"/>
      <c r="T9" s="594"/>
      <c r="U9" s="594"/>
      <c r="V9" s="594"/>
      <c r="W9" s="594"/>
      <c r="X9" s="594"/>
      <c r="Y9" s="594"/>
      <c r="Z9" s="594"/>
      <c r="AA9" s="594"/>
      <c r="AB9" s="594"/>
      <c r="AC9" s="594"/>
      <c r="AD9" s="594"/>
      <c r="AE9" s="2"/>
    </row>
    <row r="10" spans="1:32" s="2" customFormat="1" ht="3.75" customHeight="1" thickBot="1" x14ac:dyDescent="0.35">
      <c r="A10" s="90"/>
      <c r="B10" s="254"/>
      <c r="C10" s="254"/>
      <c r="D10" s="254"/>
      <c r="E10" s="254"/>
      <c r="F10" s="90"/>
      <c r="G10" s="90"/>
      <c r="H10" s="255"/>
      <c r="I10" s="255"/>
      <c r="J10" s="255"/>
      <c r="K10" s="255"/>
      <c r="L10" s="255"/>
      <c r="M10" s="255"/>
      <c r="N10" s="255"/>
      <c r="O10" s="255"/>
      <c r="P10" s="255"/>
      <c r="Q10" s="255"/>
      <c r="R10" s="90"/>
      <c r="S10" s="90"/>
      <c r="T10" s="90"/>
      <c r="U10" s="90"/>
      <c r="V10" s="774" t="s">
        <v>68</v>
      </c>
      <c r="W10" s="774"/>
      <c r="X10" s="774"/>
      <c r="Y10" s="774"/>
      <c r="Z10" s="774"/>
      <c r="AA10" s="774"/>
      <c r="AB10" s="90"/>
      <c r="AC10" s="90"/>
      <c r="AD10" s="90"/>
    </row>
    <row r="11" spans="1:32" s="258" customFormat="1" ht="22.95" customHeight="1" x14ac:dyDescent="0.3">
      <c r="A11" s="767" t="s">
        <v>4</v>
      </c>
      <c r="B11" s="767" t="s">
        <v>2</v>
      </c>
      <c r="C11" s="767" t="s">
        <v>5</v>
      </c>
      <c r="D11" s="767" t="s">
        <v>291</v>
      </c>
      <c r="E11" s="767" t="s">
        <v>40</v>
      </c>
      <c r="F11" s="767" t="s">
        <v>7</v>
      </c>
      <c r="G11" s="767" t="s">
        <v>8</v>
      </c>
      <c r="H11" s="330" t="str">
        <f>IF(I11="","","J1")</f>
        <v/>
      </c>
      <c r="I11" s="331"/>
      <c r="J11" s="351" t="str">
        <f>IF(K11="","","J2")</f>
        <v/>
      </c>
      <c r="K11" s="352"/>
      <c r="L11" s="330" t="str">
        <f>IF(M11="","","J3")</f>
        <v/>
      </c>
      <c r="M11" s="331"/>
      <c r="N11" s="351" t="str">
        <f>IF(O11="","","J4")</f>
        <v/>
      </c>
      <c r="O11" s="489"/>
      <c r="P11" s="330" t="str">
        <f>IF(Q11="","","J5")</f>
        <v/>
      </c>
      <c r="Q11" s="490"/>
      <c r="R11" s="354" t="s">
        <v>204</v>
      </c>
      <c r="S11" s="775"/>
      <c r="T11" s="775"/>
      <c r="U11" s="257">
        <f>COUNTIF(H11,"J1")+COUNTIF(J11,"J2")+COUNTIF(L11,"J3")+COUNTIF(N11,"J4")+COUNTIF(P11,"J5")</f>
        <v>0</v>
      </c>
      <c r="V11" s="760"/>
      <c r="W11" s="760"/>
      <c r="X11" s="760"/>
      <c r="Y11" s="760"/>
      <c r="Z11" s="760"/>
      <c r="AA11" s="760"/>
      <c r="AB11" s="760" t="s">
        <v>69</v>
      </c>
      <c r="AC11" s="761"/>
      <c r="AD11" s="792" t="s">
        <v>232</v>
      </c>
      <c r="AE11" s="749" t="s">
        <v>256</v>
      </c>
    </row>
    <row r="12" spans="1:32" s="260" customFormat="1" ht="22.95" customHeight="1" thickBot="1" x14ac:dyDescent="0.35">
      <c r="A12" s="768"/>
      <c r="B12" s="768"/>
      <c r="C12" s="768"/>
      <c r="D12" s="768"/>
      <c r="E12" s="768"/>
      <c r="F12" s="768"/>
      <c r="G12" s="768"/>
      <c r="H12" s="780"/>
      <c r="I12" s="781"/>
      <c r="J12" s="782"/>
      <c r="K12" s="783"/>
      <c r="L12" s="780"/>
      <c r="M12" s="781"/>
      <c r="N12" s="784"/>
      <c r="O12" s="785"/>
      <c r="P12" s="786"/>
      <c r="Q12" s="787"/>
      <c r="R12" s="355" t="s">
        <v>205</v>
      </c>
      <c r="S12" s="356" t="s">
        <v>123</v>
      </c>
      <c r="T12" s="296" t="s">
        <v>27</v>
      </c>
      <c r="U12" s="259"/>
      <c r="V12" s="290" t="s">
        <v>73</v>
      </c>
      <c r="W12" s="290" t="s">
        <v>74</v>
      </c>
      <c r="X12" s="290" t="s">
        <v>73</v>
      </c>
      <c r="Y12" s="327" t="s">
        <v>74</v>
      </c>
      <c r="Z12" s="762" t="s">
        <v>75</v>
      </c>
      <c r="AA12" s="762"/>
      <c r="AB12" s="762"/>
      <c r="AC12" s="763"/>
      <c r="AD12" s="793"/>
      <c r="AE12" s="750"/>
      <c r="AF12" s="260" t="s">
        <v>68</v>
      </c>
    </row>
    <row r="13" spans="1:32" s="2" customFormat="1" ht="3.75" customHeight="1" thickBot="1" x14ac:dyDescent="0.35">
      <c r="A13" s="90"/>
      <c r="B13" s="254"/>
      <c r="C13" s="254"/>
      <c r="D13" s="254"/>
      <c r="E13" s="254"/>
      <c r="F13" s="90"/>
      <c r="G13" s="90"/>
      <c r="H13" s="261"/>
      <c r="I13" s="261"/>
      <c r="J13" s="261"/>
      <c r="K13" s="261"/>
      <c r="L13" s="261"/>
      <c r="M13" s="261"/>
      <c r="N13" s="261"/>
      <c r="O13" s="261"/>
      <c r="P13" s="261"/>
      <c r="Q13" s="261"/>
      <c r="R13" s="256"/>
      <c r="S13" s="353"/>
      <c r="T13" s="256"/>
      <c r="U13" s="262"/>
      <c r="V13" s="263"/>
      <c r="W13" s="263"/>
      <c r="X13" s="263"/>
      <c r="Y13" s="263"/>
      <c r="Z13" s="263"/>
      <c r="AA13" s="263"/>
      <c r="AB13" s="263"/>
      <c r="AC13" s="263"/>
      <c r="AD13" s="262"/>
      <c r="AE13" s="751"/>
    </row>
    <row r="14" spans="1:32" s="276" customFormat="1" ht="21" customHeight="1" x14ac:dyDescent="0.4">
      <c r="A14" s="272" t="str">
        <f>IF(OR('ordem de passagem'!$H10="pct",'ordem de passagem'!$H10="mini",'ordem de passagem'!$H10="pctt",'ordem de passagem'!$H10="pctn",'ordem de passagem'!$H10="pctm"),'ordem de passagem'!C10,"")</f>
        <v/>
      </c>
      <c r="B14" s="318" t="str">
        <f>IF(OR('ordem de passagem'!$H10="pct",'ordem de passagem'!$H10="mini",'ordem de passagem'!$H10="pctt",'ordem de passagem'!$H10="pctn",'ordem de passagem'!$H10="pctm"),'ordem de passagem'!D10,"Não faz este aparelho")</f>
        <v>Não faz este aparelho</v>
      </c>
      <c r="C14" s="318" t="str">
        <f>IF(OR('ordem de passagem'!$H10="pct",'ordem de passagem'!$H10="mini",'ordem de passagem'!$H10="pctt",'ordem de passagem'!$H10="pctn",'ordem de passagem'!$H10="pctm"),'ordem de passagem'!E10,"")</f>
        <v/>
      </c>
      <c r="D14" s="272" t="str">
        <f>IF(OR('ordem de passagem'!$H10="pct",'ordem de passagem'!$H10="mini",'ordem de passagem'!$H10="pctt",'ordem de passagem'!$H10="pctn",'ordem de passagem'!$H10="pctm"),'ordem de passagem'!F10,"")</f>
        <v/>
      </c>
      <c r="E14" s="272" t="str">
        <f>IF(OR('ordem de passagem'!$H10="pct",'ordem de passagem'!$H10="mini",'ordem de passagem'!$H10="pctt",'ordem de passagem'!$H10="pctn",'ordem de passagem'!$H10="pctm"),'ordem de passagem'!H10,"")</f>
        <v/>
      </c>
      <c r="F14" s="272" t="str">
        <f>IF(OR('ordem de passagem'!$H10="pct",'ordem de passagem'!$H10="mini",'ordem de passagem'!$H10="pctt",'ordem de passagem'!$H10="pctn",'ordem de passagem'!$H10="pctm"),'ordem de passagem'!G10,"")</f>
        <v/>
      </c>
      <c r="G14" s="272" t="str">
        <f>IF(OR('ordem de passagem'!$H10="pct",'ordem de passagem'!$H10="mini",'ordem de passagem'!$H10="pctt",'ordem de passagem'!$H10="pctn",'ordem de passagem'!$H10="pctm"),'ordem de passagem'!I10,"")</f>
        <v/>
      </c>
      <c r="H14" s="752"/>
      <c r="I14" s="753"/>
      <c r="J14" s="754"/>
      <c r="K14" s="755"/>
      <c r="L14" s="752"/>
      <c r="M14" s="753"/>
      <c r="N14" s="756"/>
      <c r="O14" s="757"/>
      <c r="P14" s="758"/>
      <c r="Q14" s="759"/>
      <c r="R14" s="359"/>
      <c r="S14" s="297"/>
      <c r="T14" s="358"/>
      <c r="U14" s="357"/>
      <c r="V14" s="274">
        <f>IFERROR((IF($U$11=3,((H14+J14+L14))-S14,IF($U$11=5,((H14+J14+L14+N14+P14)-MAX(H14:I14,J14,L14,N14,P14)-MIN(H14:I14,J14,L14,N14,P14))))/3)-S14,"")</f>
        <v>0</v>
      </c>
      <c r="W14" s="274" t="str">
        <f t="shared" ref="W14:W77" si="0">IF(T14="","",T14)</f>
        <v/>
      </c>
      <c r="X14" s="274">
        <f t="shared" ref="X14:X77" si="1">IF($U$11=4,"",V14)</f>
        <v>0</v>
      </c>
      <c r="Y14" s="274" t="str">
        <f>IF(T14="","",T14)</f>
        <v/>
      </c>
      <c r="Z14" s="275" t="str">
        <f t="shared" ref="Z14:Z77" si="2">IF(H14="","",X14)</f>
        <v/>
      </c>
      <c r="AA14" s="275" t="str">
        <f t="shared" ref="AA14:AA77" si="3">IF(H14="","",Y14)</f>
        <v/>
      </c>
      <c r="AB14" s="274">
        <f>IFERROR((IF($U$11=3,((H14+J14+L14)/3)+T14,IF($U$11=5,((H14+J14+L14+N14+P14)-MAX(H14,J14,L14,N14,P14)-MIN(H14,J14,L14,N14,P14))/3)+T14))-S14,"")</f>
        <v>0</v>
      </c>
      <c r="AC14" s="274">
        <f>IF($U$11=4,"",AB14)</f>
        <v>0</v>
      </c>
      <c r="AD14" s="275" t="str">
        <f t="shared" ref="AD14:AD77" si="4">IF(OR(A14="",A14="falta"),"",AC14)</f>
        <v/>
      </c>
      <c r="AE14" s="559"/>
      <c r="AF14" s="86">
        <f t="shared" ref="AF14:AF33" si="5">IFERROR((IF($U$11=3,((H14+J14+L14))-S14,IF($U$11=5,((H14+J14+L14+N14+P14)-MAX(H14:I14,J14,L14,N14,P14)-MIN(H14:I14,J14,L14,N14,P14)))))-S14,"")</f>
        <v>0</v>
      </c>
    </row>
    <row r="15" spans="1:32" s="86" customFormat="1" ht="21" customHeight="1" x14ac:dyDescent="0.4">
      <c r="A15" s="272" t="str">
        <f>IF(OR('ordem de passagem'!$H11="pct",'ordem de passagem'!$H11="mini",'ordem de passagem'!$H11="pctt",'ordem de passagem'!$H11="pctn",'ordem de passagem'!$H11="pctm"),'ordem de passagem'!C11,"")</f>
        <v/>
      </c>
      <c r="B15" s="318" t="str">
        <f>IF(OR('ordem de passagem'!$H11="pct",'ordem de passagem'!$H11="mini",'ordem de passagem'!$H11="pctt",'ordem de passagem'!$H11="pctn",'ordem de passagem'!$H11="pctm"),'ordem de passagem'!D11,"Não faz este aparelho")</f>
        <v>Não faz este aparelho</v>
      </c>
      <c r="C15" s="318" t="str">
        <f>IF(OR('ordem de passagem'!$H11="pct",'ordem de passagem'!$H11="mini",'ordem de passagem'!$H11="pctt",'ordem de passagem'!$H11="pctn",'ordem de passagem'!$H11="pctm"),'ordem de passagem'!E11,"")</f>
        <v/>
      </c>
      <c r="D15" s="272" t="str">
        <f>IF(OR('ordem de passagem'!$H11="pct",'ordem de passagem'!$H11="mini",'ordem de passagem'!$H11="pctt",'ordem de passagem'!$H11="pctn",'ordem de passagem'!$H11="pctm"),'ordem de passagem'!F11,"")</f>
        <v/>
      </c>
      <c r="E15" s="272" t="str">
        <f>IF(OR('ordem de passagem'!$H11="pct",'ordem de passagem'!$H11="mini",'ordem de passagem'!$H11="pctt",'ordem de passagem'!$H11="pctn",'ordem de passagem'!$H11="pctm"),'ordem de passagem'!H11,"")</f>
        <v/>
      </c>
      <c r="F15" s="272" t="str">
        <f>IF(OR('ordem de passagem'!$H11="pct",'ordem de passagem'!$H11="mini",'ordem de passagem'!$H11="pctt",'ordem de passagem'!$H11="pctn",'ordem de passagem'!$H11="pctm"),'ordem de passagem'!G11,"")</f>
        <v/>
      </c>
      <c r="G15" s="272" t="str">
        <f>IF(OR('ordem de passagem'!$H11="pct",'ordem de passagem'!$H11="mini",'ordem de passagem'!$H11="pctt",'ordem de passagem'!$H11="pctn",'ordem de passagem'!$H11="pctm"),'ordem de passagem'!I11,"")</f>
        <v/>
      </c>
      <c r="H15" s="752"/>
      <c r="I15" s="753"/>
      <c r="J15" s="754"/>
      <c r="K15" s="755"/>
      <c r="L15" s="752"/>
      <c r="M15" s="753"/>
      <c r="N15" s="756"/>
      <c r="O15" s="757"/>
      <c r="P15" s="758"/>
      <c r="Q15" s="759"/>
      <c r="R15" s="359"/>
      <c r="S15" s="297"/>
      <c r="T15" s="358"/>
      <c r="U15" s="273"/>
      <c r="V15" s="274">
        <f>IFERROR((IF($U$11=3,((H15+J15+L15))-S15,IF($U$11=5,((H15+J15+L15+N15+P15)-MAX(H15:I15,J15,L15,N15,P15)-MIN(H15:I15,J15,L15,N15,P15))))/3)-S15,"")</f>
        <v>0</v>
      </c>
      <c r="W15" s="274" t="str">
        <f t="shared" si="0"/>
        <v/>
      </c>
      <c r="X15" s="274">
        <f t="shared" si="1"/>
        <v>0</v>
      </c>
      <c r="Y15" s="274" t="str">
        <f t="shared" ref="Y15:Y77" si="6">IF(T15="","",T15)</f>
        <v/>
      </c>
      <c r="Z15" s="275" t="str">
        <f t="shared" si="2"/>
        <v/>
      </c>
      <c r="AA15" s="275" t="str">
        <f t="shared" si="3"/>
        <v/>
      </c>
      <c r="AB15" s="274">
        <f>IFERROR((IF($U$11=3,((H15+J15+L15)/3)+T15,IF($U$11=5,((H15+J15+L15+N15+P15)-MAX(H15,J15,L15,N15,P15)-MIN(H15,J15,L15,N15,P15))/3)+T15))-S15,"")</f>
        <v>0</v>
      </c>
      <c r="AC15" s="274">
        <f>IF($U$11=4,"",AB15)</f>
        <v>0</v>
      </c>
      <c r="AD15" s="275" t="str">
        <f t="shared" si="4"/>
        <v/>
      </c>
      <c r="AE15" s="559"/>
      <c r="AF15" s="86">
        <f t="shared" si="5"/>
        <v>0</v>
      </c>
    </row>
    <row r="16" spans="1:32" s="86" customFormat="1" ht="21" customHeight="1" x14ac:dyDescent="0.4">
      <c r="A16" s="272" t="str">
        <f>IF(OR('ordem de passagem'!$H12="pct",'ordem de passagem'!$H12="mini",'ordem de passagem'!$H12="pctt",'ordem de passagem'!$H12="pctn",'ordem de passagem'!$H12="pctm"),'ordem de passagem'!C12,"")</f>
        <v/>
      </c>
      <c r="B16" s="318" t="str">
        <f>IF(OR('ordem de passagem'!$H12="pct",'ordem de passagem'!$H12="mini",'ordem de passagem'!$H12="pctt",'ordem de passagem'!$H12="pctn",'ordem de passagem'!$H12="pctm"),'ordem de passagem'!D12,"Não faz este aparelho")</f>
        <v>Não faz este aparelho</v>
      </c>
      <c r="C16" s="318" t="str">
        <f>IF(OR('ordem de passagem'!$H12="pct",'ordem de passagem'!$H12="mini",'ordem de passagem'!$H12="pctt",'ordem de passagem'!$H12="pctn",'ordem de passagem'!$H12="pctm"),'ordem de passagem'!E12,"")</f>
        <v/>
      </c>
      <c r="D16" s="272" t="str">
        <f>IF(OR('ordem de passagem'!$H12="pct",'ordem de passagem'!$H12="mini",'ordem de passagem'!$H12="pctt",'ordem de passagem'!$H12="pctn",'ordem de passagem'!$H12="pctm"),'ordem de passagem'!F12,"")</f>
        <v/>
      </c>
      <c r="E16" s="272" t="str">
        <f>IF(OR('ordem de passagem'!$H12="pct",'ordem de passagem'!$H12="mini",'ordem de passagem'!$H12="pctt",'ordem de passagem'!$H12="pctn",'ordem de passagem'!$H12="pctm"),'ordem de passagem'!H12,"")</f>
        <v/>
      </c>
      <c r="F16" s="272" t="str">
        <f>IF(OR('ordem de passagem'!$H12="pct",'ordem de passagem'!$H12="mini",'ordem de passagem'!$H12="pctt",'ordem de passagem'!$H12="pctn",'ordem de passagem'!$H12="pctm"),'ordem de passagem'!G12,"")</f>
        <v/>
      </c>
      <c r="G16" s="272" t="str">
        <f>IF(OR('ordem de passagem'!$H12="pct",'ordem de passagem'!$H12="mini",'ordem de passagem'!$H12="pctt",'ordem de passagem'!$H12="pctn",'ordem de passagem'!$H12="pctm"),'ordem de passagem'!I12,"")</f>
        <v/>
      </c>
      <c r="H16" s="752"/>
      <c r="I16" s="753"/>
      <c r="J16" s="754"/>
      <c r="K16" s="755"/>
      <c r="L16" s="752"/>
      <c r="M16" s="753"/>
      <c r="N16" s="756"/>
      <c r="O16" s="757"/>
      <c r="P16" s="758"/>
      <c r="Q16" s="759"/>
      <c r="R16" s="359"/>
      <c r="S16" s="297"/>
      <c r="T16" s="358"/>
      <c r="U16" s="273"/>
      <c r="V16" s="274">
        <f t="shared" ref="V16:V79" si="7">IFERROR((IF($U$11=3,((H16+J16+L16))-S16,IF($U$11=5,((H16+J16+L16+N16+P16)-MAX(H16:I16,J16,L16,N16,P16)-MIN(H16:I16,J16,L16,N16,P16))))/3)-S16,"")</f>
        <v>0</v>
      </c>
      <c r="W16" s="274" t="str">
        <f t="shared" si="0"/>
        <v/>
      </c>
      <c r="X16" s="274">
        <f t="shared" si="1"/>
        <v>0</v>
      </c>
      <c r="Y16" s="274" t="str">
        <f t="shared" si="6"/>
        <v/>
      </c>
      <c r="Z16" s="275" t="str">
        <f t="shared" si="2"/>
        <v/>
      </c>
      <c r="AA16" s="275" t="str">
        <f t="shared" si="3"/>
        <v/>
      </c>
      <c r="AB16" s="274">
        <f t="shared" ref="AB16:AB79" si="8">IFERROR((IF($U$11=3,((H16+J16+L16)/3)+T16,IF($U$11=5,((H16+J16+L16+N16+P16)-MAX(H16,J16,L16,N16,P16)-MIN(H16,J16,L16,N16,P16))/3)+T16))-S16,"")</f>
        <v>0</v>
      </c>
      <c r="AC16" s="274">
        <f t="shared" ref="AC16:AC79" si="9">IF($U$11=4,"",AB16)</f>
        <v>0</v>
      </c>
      <c r="AD16" s="275" t="str">
        <f t="shared" si="4"/>
        <v/>
      </c>
      <c r="AE16" s="559"/>
      <c r="AF16" s="86">
        <f t="shared" si="5"/>
        <v>0</v>
      </c>
    </row>
    <row r="17" spans="1:32" s="86" customFormat="1" ht="21" customHeight="1" x14ac:dyDescent="0.4">
      <c r="A17" s="272" t="str">
        <f>IF(OR('ordem de passagem'!$H13="pct",'ordem de passagem'!$H13="mini",'ordem de passagem'!$H13="pctt",'ordem de passagem'!$H13="pctn",'ordem de passagem'!$H13="pctm"),'ordem de passagem'!C13,"")</f>
        <v/>
      </c>
      <c r="B17" s="318" t="str">
        <f>IF(OR('ordem de passagem'!$H13="pct",'ordem de passagem'!$H13="mini",'ordem de passagem'!$H13="pctt",'ordem de passagem'!$H13="pctn",'ordem de passagem'!$H13="pctm"),'ordem de passagem'!D13,"Não faz este aparelho")</f>
        <v>Não faz este aparelho</v>
      </c>
      <c r="C17" s="318" t="str">
        <f>IF(OR('ordem de passagem'!$H13="pct",'ordem de passagem'!$H13="mini",'ordem de passagem'!$H13="pctt",'ordem de passagem'!$H13="pctn",'ordem de passagem'!$H13="pctm"),'ordem de passagem'!E13,"")</f>
        <v/>
      </c>
      <c r="D17" s="272" t="str">
        <f>IF(OR('ordem de passagem'!$H13="pct",'ordem de passagem'!$H13="mini",'ordem de passagem'!$H13="pctt",'ordem de passagem'!$H13="pctn",'ordem de passagem'!$H13="pctm"),'ordem de passagem'!F13,"")</f>
        <v/>
      </c>
      <c r="E17" s="272" t="str">
        <f>IF(OR('ordem de passagem'!$H13="pct",'ordem de passagem'!$H13="mini",'ordem de passagem'!$H13="pctt",'ordem de passagem'!$H13="pctn",'ordem de passagem'!$H13="pctm"),'ordem de passagem'!H13,"")</f>
        <v/>
      </c>
      <c r="F17" s="272" t="str">
        <f>IF(OR('ordem de passagem'!$H13="pct",'ordem de passagem'!$H13="mini",'ordem de passagem'!$H13="pctt",'ordem de passagem'!$H13="pctn",'ordem de passagem'!$H13="pctm"),'ordem de passagem'!G13,"")</f>
        <v/>
      </c>
      <c r="G17" s="272" t="str">
        <f>IF(OR('ordem de passagem'!$H13="pct",'ordem de passagem'!$H13="mini",'ordem de passagem'!$H13="pctt",'ordem de passagem'!$H13="pctn",'ordem de passagem'!$H13="pctm"),'ordem de passagem'!I13,"")</f>
        <v/>
      </c>
      <c r="H17" s="752"/>
      <c r="I17" s="753"/>
      <c r="J17" s="754"/>
      <c r="K17" s="755"/>
      <c r="L17" s="752"/>
      <c r="M17" s="753"/>
      <c r="N17" s="756"/>
      <c r="O17" s="757"/>
      <c r="P17" s="758"/>
      <c r="Q17" s="759"/>
      <c r="R17" s="359"/>
      <c r="S17" s="297"/>
      <c r="T17" s="358"/>
      <c r="U17" s="273"/>
      <c r="V17" s="274">
        <f t="shared" si="7"/>
        <v>0</v>
      </c>
      <c r="W17" s="274" t="str">
        <f t="shared" si="0"/>
        <v/>
      </c>
      <c r="X17" s="274">
        <f t="shared" si="1"/>
        <v>0</v>
      </c>
      <c r="Y17" s="274" t="str">
        <f t="shared" si="6"/>
        <v/>
      </c>
      <c r="Z17" s="275" t="str">
        <f t="shared" si="2"/>
        <v/>
      </c>
      <c r="AA17" s="275" t="str">
        <f t="shared" si="3"/>
        <v/>
      </c>
      <c r="AB17" s="274">
        <f t="shared" si="8"/>
        <v>0</v>
      </c>
      <c r="AC17" s="274">
        <f t="shared" si="9"/>
        <v>0</v>
      </c>
      <c r="AD17" s="275" t="str">
        <f t="shared" si="4"/>
        <v/>
      </c>
      <c r="AE17" s="559"/>
      <c r="AF17" s="86">
        <f t="shared" si="5"/>
        <v>0</v>
      </c>
    </row>
    <row r="18" spans="1:32" s="86" customFormat="1" ht="21" customHeight="1" x14ac:dyDescent="0.4">
      <c r="A18" s="272" t="str">
        <f>IF(OR('ordem de passagem'!$H14="pct",'ordem de passagem'!$H14="mini",'ordem de passagem'!$H14="pctt",'ordem de passagem'!$H14="pctn",'ordem de passagem'!$H14="pctm"),'ordem de passagem'!C14,"")</f>
        <v/>
      </c>
      <c r="B18" s="318" t="str">
        <f>IF(OR('ordem de passagem'!$H14="pct",'ordem de passagem'!$H14="mini",'ordem de passagem'!$H14="pctt",'ordem de passagem'!$H14="pctn",'ordem de passagem'!$H14="pctm"),'ordem de passagem'!D14,"Não faz este aparelho")</f>
        <v>Não faz este aparelho</v>
      </c>
      <c r="C18" s="318" t="str">
        <f>IF(OR('ordem de passagem'!$H14="pct",'ordem de passagem'!$H14="mini",'ordem de passagem'!$H14="pctt",'ordem de passagem'!$H14="pctn",'ordem de passagem'!$H14="pctm"),'ordem de passagem'!E14,"")</f>
        <v/>
      </c>
      <c r="D18" s="272" t="str">
        <f>IF(OR('ordem de passagem'!$H14="pct",'ordem de passagem'!$H14="mini",'ordem de passagem'!$H14="pctt",'ordem de passagem'!$H14="pctn",'ordem de passagem'!$H14="pctm"),'ordem de passagem'!F14,"")</f>
        <v/>
      </c>
      <c r="E18" s="272" t="str">
        <f>IF(OR('ordem de passagem'!$H14="pct",'ordem de passagem'!$H14="mini",'ordem de passagem'!$H14="pctt",'ordem de passagem'!$H14="pctn",'ordem de passagem'!$H14="pctm"),'ordem de passagem'!H14,"")</f>
        <v/>
      </c>
      <c r="F18" s="272" t="str">
        <f>IF(OR('ordem de passagem'!$H14="pct",'ordem de passagem'!$H14="mini",'ordem de passagem'!$H14="pctt",'ordem de passagem'!$H14="pctn",'ordem de passagem'!$H14="pctm"),'ordem de passagem'!G14,"")</f>
        <v/>
      </c>
      <c r="G18" s="272" t="str">
        <f>IF(OR('ordem de passagem'!$H14="pct",'ordem de passagem'!$H14="mini",'ordem de passagem'!$H14="pctt",'ordem de passagem'!$H14="pctn",'ordem de passagem'!$H14="pctm"),'ordem de passagem'!I14,"")</f>
        <v/>
      </c>
      <c r="H18" s="752"/>
      <c r="I18" s="753"/>
      <c r="J18" s="754"/>
      <c r="K18" s="755"/>
      <c r="L18" s="752"/>
      <c r="M18" s="753"/>
      <c r="N18" s="756"/>
      <c r="O18" s="757"/>
      <c r="P18" s="758"/>
      <c r="Q18" s="759"/>
      <c r="R18" s="359"/>
      <c r="S18" s="297"/>
      <c r="T18" s="358"/>
      <c r="U18" s="273"/>
      <c r="V18" s="274">
        <f t="shared" si="7"/>
        <v>0</v>
      </c>
      <c r="W18" s="274" t="str">
        <f t="shared" si="0"/>
        <v/>
      </c>
      <c r="X18" s="274">
        <f t="shared" si="1"/>
        <v>0</v>
      </c>
      <c r="Y18" s="274" t="str">
        <f t="shared" si="6"/>
        <v/>
      </c>
      <c r="Z18" s="275" t="str">
        <f t="shared" si="2"/>
        <v/>
      </c>
      <c r="AA18" s="275" t="str">
        <f t="shared" si="3"/>
        <v/>
      </c>
      <c r="AB18" s="274">
        <f t="shared" si="8"/>
        <v>0</v>
      </c>
      <c r="AC18" s="274">
        <f t="shared" si="9"/>
        <v>0</v>
      </c>
      <c r="AD18" s="275" t="str">
        <f t="shared" si="4"/>
        <v/>
      </c>
      <c r="AE18" s="559"/>
      <c r="AF18" s="86">
        <f t="shared" si="5"/>
        <v>0</v>
      </c>
    </row>
    <row r="19" spans="1:32" s="86" customFormat="1" ht="21" customHeight="1" x14ac:dyDescent="0.4">
      <c r="A19" s="272" t="str">
        <f>IF(OR('ordem de passagem'!$H15="pct",'ordem de passagem'!$H15="mini",'ordem de passagem'!$H15="pctt",'ordem de passagem'!$H15="pctn",'ordem de passagem'!$H15="pctm"),'ordem de passagem'!C15,"")</f>
        <v/>
      </c>
      <c r="B19" s="318" t="str">
        <f>IF(OR('ordem de passagem'!$H15="pct",'ordem de passagem'!$H15="mini",'ordem de passagem'!$H15="pctt",'ordem de passagem'!$H15="pctn",'ordem de passagem'!$H15="pctm"),'ordem de passagem'!D15,"Não faz este aparelho")</f>
        <v>Não faz este aparelho</v>
      </c>
      <c r="C19" s="318" t="str">
        <f>IF(OR('ordem de passagem'!$H15="pct",'ordem de passagem'!$H15="mini",'ordem de passagem'!$H15="pctt",'ordem de passagem'!$H15="pctn",'ordem de passagem'!$H15="pctm"),'ordem de passagem'!E15,"")</f>
        <v/>
      </c>
      <c r="D19" s="272" t="str">
        <f>IF(OR('ordem de passagem'!$H15="pct",'ordem de passagem'!$H15="mini",'ordem de passagem'!$H15="pctt",'ordem de passagem'!$H15="pctn",'ordem de passagem'!$H15="pctm"),'ordem de passagem'!F15,"")</f>
        <v/>
      </c>
      <c r="E19" s="272" t="str">
        <f>IF(OR('ordem de passagem'!$H15="pct",'ordem de passagem'!$H15="mini",'ordem de passagem'!$H15="pctt",'ordem de passagem'!$H15="pctn",'ordem de passagem'!$H15="pctm"),'ordem de passagem'!H15,"")</f>
        <v/>
      </c>
      <c r="F19" s="272" t="str">
        <f>IF(OR('ordem de passagem'!$H15="pct",'ordem de passagem'!$H15="mini",'ordem de passagem'!$H15="pctt",'ordem de passagem'!$H15="pctn",'ordem de passagem'!$H15="pctm"),'ordem de passagem'!G15,"")</f>
        <v/>
      </c>
      <c r="G19" s="272" t="str">
        <f>IF(OR('ordem de passagem'!$H15="pct",'ordem de passagem'!$H15="mini",'ordem de passagem'!$H15="pctt",'ordem de passagem'!$H15="pctn",'ordem de passagem'!$H15="pctm"),'ordem de passagem'!I15,"")</f>
        <v/>
      </c>
      <c r="H19" s="752"/>
      <c r="I19" s="753"/>
      <c r="J19" s="754"/>
      <c r="K19" s="755"/>
      <c r="L19" s="752"/>
      <c r="M19" s="753"/>
      <c r="N19" s="756"/>
      <c r="O19" s="757"/>
      <c r="P19" s="758"/>
      <c r="Q19" s="759"/>
      <c r="R19" s="359"/>
      <c r="S19" s="297"/>
      <c r="T19" s="358"/>
      <c r="U19" s="273"/>
      <c r="V19" s="274">
        <f t="shared" si="7"/>
        <v>0</v>
      </c>
      <c r="W19" s="274" t="str">
        <f t="shared" si="0"/>
        <v/>
      </c>
      <c r="X19" s="274">
        <f t="shared" si="1"/>
        <v>0</v>
      </c>
      <c r="Y19" s="274" t="str">
        <f t="shared" si="6"/>
        <v/>
      </c>
      <c r="Z19" s="275" t="str">
        <f t="shared" si="2"/>
        <v/>
      </c>
      <c r="AA19" s="275" t="str">
        <f t="shared" si="3"/>
        <v/>
      </c>
      <c r="AB19" s="274">
        <f t="shared" si="8"/>
        <v>0</v>
      </c>
      <c r="AC19" s="274">
        <f t="shared" si="9"/>
        <v>0</v>
      </c>
      <c r="AD19" s="275" t="str">
        <f t="shared" si="4"/>
        <v/>
      </c>
      <c r="AE19" s="559"/>
      <c r="AF19" s="86">
        <f t="shared" si="5"/>
        <v>0</v>
      </c>
    </row>
    <row r="20" spans="1:32" s="86" customFormat="1" ht="21" customHeight="1" x14ac:dyDescent="0.4">
      <c r="A20" s="272" t="str">
        <f>IF(OR('ordem de passagem'!$H16="pct",'ordem de passagem'!$H16="mini",'ordem de passagem'!$H16="pctt",'ordem de passagem'!$H16="pctn",'ordem de passagem'!$H16="pctm"),'ordem de passagem'!C16,"")</f>
        <v/>
      </c>
      <c r="B20" s="318" t="str">
        <f>IF(OR('ordem de passagem'!$H16="pct",'ordem de passagem'!$H16="mini",'ordem de passagem'!$H16="pctt",'ordem de passagem'!$H16="pctn",'ordem de passagem'!$H16="pctm"),'ordem de passagem'!D16,"Não faz este aparelho")</f>
        <v>Não faz este aparelho</v>
      </c>
      <c r="C20" s="318" t="str">
        <f>IF(OR('ordem de passagem'!$H16="pct",'ordem de passagem'!$H16="mini",'ordem de passagem'!$H16="pctt",'ordem de passagem'!$H16="pctn",'ordem de passagem'!$H16="pctm"),'ordem de passagem'!E16,"")</f>
        <v/>
      </c>
      <c r="D20" s="272" t="str">
        <f>IF(OR('ordem de passagem'!$H16="pct",'ordem de passagem'!$H16="mini",'ordem de passagem'!$H16="pctt",'ordem de passagem'!$H16="pctn",'ordem de passagem'!$H16="pctm"),'ordem de passagem'!F16,"")</f>
        <v/>
      </c>
      <c r="E20" s="272" t="str">
        <f>IF(OR('ordem de passagem'!$H16="pct",'ordem de passagem'!$H16="mini",'ordem de passagem'!$H16="pctt",'ordem de passagem'!$H16="pctn",'ordem de passagem'!$H16="pctm"),'ordem de passagem'!H16,"")</f>
        <v/>
      </c>
      <c r="F20" s="272" t="str">
        <f>IF(OR('ordem de passagem'!$H16="pct",'ordem de passagem'!$H16="mini",'ordem de passagem'!$H16="pctt",'ordem de passagem'!$H16="pctn",'ordem de passagem'!$H16="pctm"),'ordem de passagem'!G16,"")</f>
        <v/>
      </c>
      <c r="G20" s="272" t="str">
        <f>IF(OR('ordem de passagem'!$H16="pct",'ordem de passagem'!$H16="mini",'ordem de passagem'!$H16="pctt",'ordem de passagem'!$H16="pctn",'ordem de passagem'!$H16="pctm"),'ordem de passagem'!I16,"")</f>
        <v/>
      </c>
      <c r="H20" s="752"/>
      <c r="I20" s="753"/>
      <c r="J20" s="754"/>
      <c r="K20" s="755"/>
      <c r="L20" s="752"/>
      <c r="M20" s="753"/>
      <c r="N20" s="756"/>
      <c r="O20" s="757"/>
      <c r="P20" s="758"/>
      <c r="Q20" s="759"/>
      <c r="R20" s="359"/>
      <c r="S20" s="297"/>
      <c r="T20" s="358"/>
      <c r="U20" s="273"/>
      <c r="V20" s="274">
        <f t="shared" si="7"/>
        <v>0</v>
      </c>
      <c r="W20" s="274" t="str">
        <f t="shared" si="0"/>
        <v/>
      </c>
      <c r="X20" s="274">
        <f t="shared" si="1"/>
        <v>0</v>
      </c>
      <c r="Y20" s="274" t="str">
        <f t="shared" si="6"/>
        <v/>
      </c>
      <c r="Z20" s="275" t="str">
        <f t="shared" si="2"/>
        <v/>
      </c>
      <c r="AA20" s="275" t="str">
        <f t="shared" si="3"/>
        <v/>
      </c>
      <c r="AB20" s="274">
        <f t="shared" si="8"/>
        <v>0</v>
      </c>
      <c r="AC20" s="274">
        <f t="shared" si="9"/>
        <v>0</v>
      </c>
      <c r="AD20" s="275" t="str">
        <f t="shared" si="4"/>
        <v/>
      </c>
      <c r="AE20" s="559"/>
      <c r="AF20" s="86">
        <f t="shared" si="5"/>
        <v>0</v>
      </c>
    </row>
    <row r="21" spans="1:32" s="86" customFormat="1" ht="21" customHeight="1" x14ac:dyDescent="0.4">
      <c r="A21" s="272" t="str">
        <f>IF(OR('ordem de passagem'!$H17="pct",'ordem de passagem'!$H17="mini",'ordem de passagem'!$H17="pctt",'ordem de passagem'!$H17="pctn",'ordem de passagem'!$H17="pctm"),'ordem de passagem'!C17,"")</f>
        <v/>
      </c>
      <c r="B21" s="318" t="str">
        <f>IF(OR('ordem de passagem'!$H17="pct",'ordem de passagem'!$H17="mini",'ordem de passagem'!$H17="pctt",'ordem de passagem'!$H17="pctn",'ordem de passagem'!$H17="pctm"),'ordem de passagem'!D17,"Não faz este aparelho")</f>
        <v>Não faz este aparelho</v>
      </c>
      <c r="C21" s="318" t="str">
        <f>IF(OR('ordem de passagem'!$H17="pct",'ordem de passagem'!$H17="mini",'ordem de passagem'!$H17="pctt",'ordem de passagem'!$H17="pctn",'ordem de passagem'!$H17="pctm"),'ordem de passagem'!E17,"")</f>
        <v/>
      </c>
      <c r="D21" s="272" t="str">
        <f>IF(OR('ordem de passagem'!$H17="pct",'ordem de passagem'!$H17="mini",'ordem de passagem'!$H17="pctt",'ordem de passagem'!$H17="pctn",'ordem de passagem'!$H17="pctm"),'ordem de passagem'!F17,"")</f>
        <v/>
      </c>
      <c r="E21" s="272" t="str">
        <f>IF(OR('ordem de passagem'!$H17="pct",'ordem de passagem'!$H17="mini",'ordem de passagem'!$H17="pctt",'ordem de passagem'!$H17="pctn",'ordem de passagem'!$H17="pctm"),'ordem de passagem'!H17,"")</f>
        <v/>
      </c>
      <c r="F21" s="272" t="str">
        <f>IF(OR('ordem de passagem'!$H17="pct",'ordem de passagem'!$H17="mini",'ordem de passagem'!$H17="pctt",'ordem de passagem'!$H17="pctn",'ordem de passagem'!$H17="pctm"),'ordem de passagem'!G17,"")</f>
        <v/>
      </c>
      <c r="G21" s="272" t="str">
        <f>IF(OR('ordem de passagem'!$H17="pct",'ordem de passagem'!$H17="mini",'ordem de passagem'!$H17="pctt",'ordem de passagem'!$H17="pctn",'ordem de passagem'!$H17="pctm"),'ordem de passagem'!I17,"")</f>
        <v/>
      </c>
      <c r="H21" s="752"/>
      <c r="I21" s="753"/>
      <c r="J21" s="754"/>
      <c r="K21" s="755"/>
      <c r="L21" s="752"/>
      <c r="M21" s="753"/>
      <c r="N21" s="756"/>
      <c r="O21" s="757"/>
      <c r="P21" s="758"/>
      <c r="Q21" s="759"/>
      <c r="R21" s="359"/>
      <c r="S21" s="297"/>
      <c r="T21" s="358"/>
      <c r="U21" s="273"/>
      <c r="V21" s="274">
        <f t="shared" si="7"/>
        <v>0</v>
      </c>
      <c r="W21" s="274" t="str">
        <f t="shared" si="0"/>
        <v/>
      </c>
      <c r="X21" s="274">
        <f t="shared" si="1"/>
        <v>0</v>
      </c>
      <c r="Y21" s="274" t="str">
        <f t="shared" si="6"/>
        <v/>
      </c>
      <c r="Z21" s="275" t="str">
        <f t="shared" si="2"/>
        <v/>
      </c>
      <c r="AA21" s="275" t="str">
        <f t="shared" si="3"/>
        <v/>
      </c>
      <c r="AB21" s="274">
        <f t="shared" si="8"/>
        <v>0</v>
      </c>
      <c r="AC21" s="274">
        <f t="shared" si="9"/>
        <v>0</v>
      </c>
      <c r="AD21" s="275" t="str">
        <f t="shared" si="4"/>
        <v/>
      </c>
      <c r="AE21" s="559"/>
      <c r="AF21" s="86">
        <f t="shared" si="5"/>
        <v>0</v>
      </c>
    </row>
    <row r="22" spans="1:32" s="86" customFormat="1" ht="21" customHeight="1" x14ac:dyDescent="0.4">
      <c r="A22" s="272" t="str">
        <f>IF(OR('ordem de passagem'!$H18="pct",'ordem de passagem'!$H18="mini",'ordem de passagem'!$H18="pctt",'ordem de passagem'!$H18="pctn",'ordem de passagem'!$H18="pctm"),'ordem de passagem'!C18,"")</f>
        <v/>
      </c>
      <c r="B22" s="318" t="str">
        <f>IF(OR('ordem de passagem'!$H18="pct",'ordem de passagem'!$H18="mini",'ordem de passagem'!$H18="pctt",'ordem de passagem'!$H18="pctn",'ordem de passagem'!$H18="pctm"),'ordem de passagem'!D18,"Não faz este aparelho")</f>
        <v>Não faz este aparelho</v>
      </c>
      <c r="C22" s="318" t="str">
        <f>IF(OR('ordem de passagem'!$H18="pct",'ordem de passagem'!$H18="mini",'ordem de passagem'!$H18="pctt",'ordem de passagem'!$H18="pctn",'ordem de passagem'!$H18="pctm"),'ordem de passagem'!E18,"")</f>
        <v/>
      </c>
      <c r="D22" s="272" t="str">
        <f>IF(OR('ordem de passagem'!$H18="pct",'ordem de passagem'!$H18="mini",'ordem de passagem'!$H18="pctt",'ordem de passagem'!$H18="pctn",'ordem de passagem'!$H18="pctm"),'ordem de passagem'!F18,"")</f>
        <v/>
      </c>
      <c r="E22" s="272" t="str">
        <f>IF(OR('ordem de passagem'!$H18="pct",'ordem de passagem'!$H18="mini",'ordem de passagem'!$H18="pctt",'ordem de passagem'!$H18="pctn",'ordem de passagem'!$H18="pctm"),'ordem de passagem'!H18,"")</f>
        <v/>
      </c>
      <c r="F22" s="272" t="str">
        <f>IF(OR('ordem de passagem'!$H18="pct",'ordem de passagem'!$H18="mini",'ordem de passagem'!$H18="pctt",'ordem de passagem'!$H18="pctn",'ordem de passagem'!$H18="pctm"),'ordem de passagem'!G18,"")</f>
        <v/>
      </c>
      <c r="G22" s="272" t="str">
        <f>IF(OR('ordem de passagem'!$H18="pct",'ordem de passagem'!$H18="mini",'ordem de passagem'!$H18="pctt",'ordem de passagem'!$H18="pctn",'ordem de passagem'!$H18="pctm"),'ordem de passagem'!I18,"")</f>
        <v/>
      </c>
      <c r="H22" s="752"/>
      <c r="I22" s="753"/>
      <c r="J22" s="754"/>
      <c r="K22" s="755"/>
      <c r="L22" s="752"/>
      <c r="M22" s="753"/>
      <c r="N22" s="756"/>
      <c r="O22" s="757"/>
      <c r="P22" s="758"/>
      <c r="Q22" s="759"/>
      <c r="R22" s="359"/>
      <c r="S22" s="297"/>
      <c r="T22" s="358"/>
      <c r="U22" s="273"/>
      <c r="V22" s="274">
        <f t="shared" si="7"/>
        <v>0</v>
      </c>
      <c r="W22" s="274" t="str">
        <f t="shared" si="0"/>
        <v/>
      </c>
      <c r="X22" s="274">
        <f t="shared" si="1"/>
        <v>0</v>
      </c>
      <c r="Y22" s="274" t="str">
        <f t="shared" si="6"/>
        <v/>
      </c>
      <c r="Z22" s="275" t="str">
        <f t="shared" si="2"/>
        <v/>
      </c>
      <c r="AA22" s="275" t="str">
        <f t="shared" si="3"/>
        <v/>
      </c>
      <c r="AB22" s="274">
        <f t="shared" si="8"/>
        <v>0</v>
      </c>
      <c r="AC22" s="274">
        <f t="shared" si="9"/>
        <v>0</v>
      </c>
      <c r="AD22" s="275" t="str">
        <f t="shared" si="4"/>
        <v/>
      </c>
      <c r="AE22" s="559"/>
      <c r="AF22" s="86">
        <f t="shared" si="5"/>
        <v>0</v>
      </c>
    </row>
    <row r="23" spans="1:32" s="86" customFormat="1" ht="21" customHeight="1" x14ac:dyDescent="0.4">
      <c r="A23" s="272" t="str">
        <f>IF(OR('ordem de passagem'!$H19="pct",'ordem de passagem'!$H19="mini",'ordem de passagem'!$H19="pctt",'ordem de passagem'!$H19="pctn",'ordem de passagem'!$H19="pctm"),'ordem de passagem'!C19,"")</f>
        <v/>
      </c>
      <c r="B23" s="318" t="str">
        <f>IF(OR('ordem de passagem'!$H19="pct",'ordem de passagem'!$H19="mini",'ordem de passagem'!$H19="pctt",'ordem de passagem'!$H19="pctn",'ordem de passagem'!$H19="pctm"),'ordem de passagem'!D19,"Não faz este aparelho")</f>
        <v>Não faz este aparelho</v>
      </c>
      <c r="C23" s="318" t="str">
        <f>IF(OR('ordem de passagem'!$H19="pct",'ordem de passagem'!$H19="mini",'ordem de passagem'!$H19="pctt",'ordem de passagem'!$H19="pctn",'ordem de passagem'!$H19="pctm"),'ordem de passagem'!E19,"")</f>
        <v/>
      </c>
      <c r="D23" s="272" t="str">
        <f>IF(OR('ordem de passagem'!$H19="pct",'ordem de passagem'!$H19="mini",'ordem de passagem'!$H19="pctt",'ordem de passagem'!$H19="pctn",'ordem de passagem'!$H19="pctm"),'ordem de passagem'!F19,"")</f>
        <v/>
      </c>
      <c r="E23" s="272" t="str">
        <f>IF(OR('ordem de passagem'!$H19="pct",'ordem de passagem'!$H19="mini",'ordem de passagem'!$H19="pctt",'ordem de passagem'!$H19="pctn",'ordem de passagem'!$H19="pctm"),'ordem de passagem'!H19,"")</f>
        <v/>
      </c>
      <c r="F23" s="272" t="str">
        <f>IF(OR('ordem de passagem'!$H19="pct",'ordem de passagem'!$H19="mini",'ordem de passagem'!$H19="pctt",'ordem de passagem'!$H19="pctn",'ordem de passagem'!$H19="pctm"),'ordem de passagem'!G19,"")</f>
        <v/>
      </c>
      <c r="G23" s="272" t="str">
        <f>IF(OR('ordem de passagem'!$H19="pct",'ordem de passagem'!$H19="mini",'ordem de passagem'!$H19="pctt",'ordem de passagem'!$H19="pctn",'ordem de passagem'!$H19="pctm"),'ordem de passagem'!I19,"")</f>
        <v/>
      </c>
      <c r="H23" s="752"/>
      <c r="I23" s="753"/>
      <c r="J23" s="754"/>
      <c r="K23" s="755"/>
      <c r="L23" s="752"/>
      <c r="M23" s="753"/>
      <c r="N23" s="756"/>
      <c r="O23" s="757"/>
      <c r="P23" s="758"/>
      <c r="Q23" s="759"/>
      <c r="R23" s="359"/>
      <c r="S23" s="297"/>
      <c r="T23" s="358"/>
      <c r="U23" s="273"/>
      <c r="V23" s="274">
        <f t="shared" si="7"/>
        <v>0</v>
      </c>
      <c r="W23" s="274" t="str">
        <f t="shared" si="0"/>
        <v/>
      </c>
      <c r="X23" s="274">
        <f t="shared" si="1"/>
        <v>0</v>
      </c>
      <c r="Y23" s="274" t="str">
        <f t="shared" si="6"/>
        <v/>
      </c>
      <c r="Z23" s="275" t="str">
        <f t="shared" si="2"/>
        <v/>
      </c>
      <c r="AA23" s="275" t="str">
        <f t="shared" si="3"/>
        <v/>
      </c>
      <c r="AB23" s="274">
        <f t="shared" si="8"/>
        <v>0</v>
      </c>
      <c r="AC23" s="274">
        <f t="shared" si="9"/>
        <v>0</v>
      </c>
      <c r="AD23" s="275" t="str">
        <f t="shared" si="4"/>
        <v/>
      </c>
      <c r="AE23" s="559"/>
      <c r="AF23" s="86">
        <f t="shared" si="5"/>
        <v>0</v>
      </c>
    </row>
    <row r="24" spans="1:32" s="86" customFormat="1" ht="21" customHeight="1" x14ac:dyDescent="0.4">
      <c r="A24" s="272" t="str">
        <f>IF(OR('ordem de passagem'!$H20="pct",'ordem de passagem'!$H20="mini",'ordem de passagem'!$H20="pctt",'ordem de passagem'!$H20="pctn",'ordem de passagem'!$H20="pctm"),'ordem de passagem'!C20,"")</f>
        <v/>
      </c>
      <c r="B24" s="318" t="str">
        <f>IF(OR('ordem de passagem'!$H20="pct",'ordem de passagem'!$H20="mini",'ordem de passagem'!$H20="pctt",'ordem de passagem'!$H20="pctn",'ordem de passagem'!$H20="pctm"),'ordem de passagem'!D20,"Não faz este aparelho")</f>
        <v>Não faz este aparelho</v>
      </c>
      <c r="C24" s="318" t="str">
        <f>IF(OR('ordem de passagem'!$H20="pct",'ordem de passagem'!$H20="mini",'ordem de passagem'!$H20="pctt",'ordem de passagem'!$H20="pctn",'ordem de passagem'!$H20="pctm"),'ordem de passagem'!E20,"")</f>
        <v/>
      </c>
      <c r="D24" s="272" t="str">
        <f>IF(OR('ordem de passagem'!$H20="pct",'ordem de passagem'!$H20="mini",'ordem de passagem'!$H20="pctt",'ordem de passagem'!$H20="pctn",'ordem de passagem'!$H20="pctm"),'ordem de passagem'!F20,"")</f>
        <v/>
      </c>
      <c r="E24" s="272" t="str">
        <f>IF(OR('ordem de passagem'!$H20="pct",'ordem de passagem'!$H20="mini",'ordem de passagem'!$H20="pctt",'ordem de passagem'!$H20="pctn",'ordem de passagem'!$H20="pctm"),'ordem de passagem'!H20,"")</f>
        <v/>
      </c>
      <c r="F24" s="272" t="str">
        <f>IF(OR('ordem de passagem'!$H20="pct",'ordem de passagem'!$H20="mini",'ordem de passagem'!$H20="pctt",'ordem de passagem'!$H20="pctn",'ordem de passagem'!$H20="pctm"),'ordem de passagem'!G20,"")</f>
        <v/>
      </c>
      <c r="G24" s="272" t="str">
        <f>IF(OR('ordem de passagem'!$H20="pct",'ordem de passagem'!$H20="mini",'ordem de passagem'!$H20="pctt",'ordem de passagem'!$H20="pctn",'ordem de passagem'!$H20="pctm"),'ordem de passagem'!I20,"")</f>
        <v/>
      </c>
      <c r="H24" s="752"/>
      <c r="I24" s="753"/>
      <c r="J24" s="754"/>
      <c r="K24" s="755"/>
      <c r="L24" s="752"/>
      <c r="M24" s="753"/>
      <c r="N24" s="756"/>
      <c r="O24" s="757"/>
      <c r="P24" s="758"/>
      <c r="Q24" s="759"/>
      <c r="R24" s="359"/>
      <c r="S24" s="297"/>
      <c r="T24" s="358"/>
      <c r="U24" s="273"/>
      <c r="V24" s="274">
        <f t="shared" si="7"/>
        <v>0</v>
      </c>
      <c r="W24" s="274" t="str">
        <f t="shared" si="0"/>
        <v/>
      </c>
      <c r="X24" s="274">
        <f t="shared" si="1"/>
        <v>0</v>
      </c>
      <c r="Y24" s="274" t="str">
        <f t="shared" si="6"/>
        <v/>
      </c>
      <c r="Z24" s="275" t="str">
        <f t="shared" si="2"/>
        <v/>
      </c>
      <c r="AA24" s="275" t="str">
        <f t="shared" si="3"/>
        <v/>
      </c>
      <c r="AB24" s="274">
        <f t="shared" si="8"/>
        <v>0</v>
      </c>
      <c r="AC24" s="274">
        <f t="shared" si="9"/>
        <v>0</v>
      </c>
      <c r="AD24" s="275" t="str">
        <f t="shared" si="4"/>
        <v/>
      </c>
      <c r="AE24" s="559"/>
      <c r="AF24" s="86">
        <f t="shared" si="5"/>
        <v>0</v>
      </c>
    </row>
    <row r="25" spans="1:32" s="86" customFormat="1" ht="21" customHeight="1" x14ac:dyDescent="0.4">
      <c r="A25" s="272" t="str">
        <f>IF(OR('ordem de passagem'!$H21="pct",'ordem de passagem'!$H21="mini",'ordem de passagem'!$H21="pctt",'ordem de passagem'!$H21="pctn",'ordem de passagem'!$H21="pctm"),'ordem de passagem'!C21,"")</f>
        <v/>
      </c>
      <c r="B25" s="318" t="str">
        <f>IF(OR('ordem de passagem'!$H21="pct",'ordem de passagem'!$H21="mini",'ordem de passagem'!$H21="pctt",'ordem de passagem'!$H21="pctn",'ordem de passagem'!$H21="pctm"),'ordem de passagem'!D21,"Não faz este aparelho")</f>
        <v>Não faz este aparelho</v>
      </c>
      <c r="C25" s="318" t="str">
        <f>IF(OR('ordem de passagem'!$H21="pct",'ordem de passagem'!$H21="mini",'ordem de passagem'!$H21="pctt",'ordem de passagem'!$H21="pctn",'ordem de passagem'!$H21="pctm"),'ordem de passagem'!E21,"")</f>
        <v/>
      </c>
      <c r="D25" s="272" t="str">
        <f>IF(OR('ordem de passagem'!$H21="pct",'ordem de passagem'!$H21="mini",'ordem de passagem'!$H21="pctt",'ordem de passagem'!$H21="pctn",'ordem de passagem'!$H21="pctm"),'ordem de passagem'!F21,"")</f>
        <v/>
      </c>
      <c r="E25" s="272" t="str">
        <f>IF(OR('ordem de passagem'!$H21="pct",'ordem de passagem'!$H21="mini",'ordem de passagem'!$H21="pctt",'ordem de passagem'!$H21="pctn",'ordem de passagem'!$H21="pctm"),'ordem de passagem'!H21,"")</f>
        <v/>
      </c>
      <c r="F25" s="272" t="str">
        <f>IF(OR('ordem de passagem'!$H21="pct",'ordem de passagem'!$H21="mini",'ordem de passagem'!$H21="pctt",'ordem de passagem'!$H21="pctn",'ordem de passagem'!$H21="pctm"),'ordem de passagem'!G21,"")</f>
        <v/>
      </c>
      <c r="G25" s="272" t="str">
        <f>IF(OR('ordem de passagem'!$H21="pct",'ordem de passagem'!$H21="mini",'ordem de passagem'!$H21="pctt",'ordem de passagem'!$H21="pctn",'ordem de passagem'!$H21="pctm"),'ordem de passagem'!I21,"")</f>
        <v/>
      </c>
      <c r="H25" s="752"/>
      <c r="I25" s="753"/>
      <c r="J25" s="754"/>
      <c r="K25" s="755"/>
      <c r="L25" s="752"/>
      <c r="M25" s="753"/>
      <c r="N25" s="756"/>
      <c r="O25" s="757"/>
      <c r="P25" s="758"/>
      <c r="Q25" s="759"/>
      <c r="R25" s="359"/>
      <c r="S25" s="297"/>
      <c r="T25" s="358"/>
      <c r="U25" s="273"/>
      <c r="V25" s="274">
        <f t="shared" si="7"/>
        <v>0</v>
      </c>
      <c r="W25" s="274" t="str">
        <f t="shared" si="0"/>
        <v/>
      </c>
      <c r="X25" s="274">
        <f t="shared" si="1"/>
        <v>0</v>
      </c>
      <c r="Y25" s="274" t="str">
        <f t="shared" si="6"/>
        <v/>
      </c>
      <c r="Z25" s="275" t="str">
        <f t="shared" si="2"/>
        <v/>
      </c>
      <c r="AA25" s="275" t="str">
        <f t="shared" si="3"/>
        <v/>
      </c>
      <c r="AB25" s="274">
        <f t="shared" si="8"/>
        <v>0</v>
      </c>
      <c r="AC25" s="274">
        <f t="shared" si="9"/>
        <v>0</v>
      </c>
      <c r="AD25" s="275" t="str">
        <f t="shared" si="4"/>
        <v/>
      </c>
      <c r="AE25" s="559"/>
      <c r="AF25" s="86">
        <f t="shared" si="5"/>
        <v>0</v>
      </c>
    </row>
    <row r="26" spans="1:32" s="86" customFormat="1" ht="21" customHeight="1" x14ac:dyDescent="0.4">
      <c r="A26" s="272" t="str">
        <f>IF(OR('ordem de passagem'!$H22="pct",'ordem de passagem'!$H22="mini",'ordem de passagem'!$H22="pctt",'ordem de passagem'!$H22="pctn",'ordem de passagem'!$H22="pctm"),'ordem de passagem'!C22,"")</f>
        <v/>
      </c>
      <c r="B26" s="318" t="str">
        <f>IF(OR('ordem de passagem'!$H22="pct",'ordem de passagem'!$H22="mini",'ordem de passagem'!$H22="pctt",'ordem de passagem'!$H22="pctn",'ordem de passagem'!$H22="pctm"),'ordem de passagem'!D22,"Não faz este aparelho")</f>
        <v>Não faz este aparelho</v>
      </c>
      <c r="C26" s="318" t="str">
        <f>IF(OR('ordem de passagem'!$H22="pct",'ordem de passagem'!$H22="mini",'ordem de passagem'!$H22="pctt",'ordem de passagem'!$H22="pctn",'ordem de passagem'!$H22="pctm"),'ordem de passagem'!E22,"")</f>
        <v/>
      </c>
      <c r="D26" s="272" t="str">
        <f>IF(OR('ordem de passagem'!$H22="pct",'ordem de passagem'!$H22="mini",'ordem de passagem'!$H22="pctt",'ordem de passagem'!$H22="pctn",'ordem de passagem'!$H22="pctm"),'ordem de passagem'!F22,"")</f>
        <v/>
      </c>
      <c r="E26" s="272" t="str">
        <f>IF(OR('ordem de passagem'!$H22="pct",'ordem de passagem'!$H22="mini",'ordem de passagem'!$H22="pctt",'ordem de passagem'!$H22="pctn",'ordem de passagem'!$H22="pctm"),'ordem de passagem'!H22,"")</f>
        <v/>
      </c>
      <c r="F26" s="272" t="str">
        <f>IF(OR('ordem de passagem'!$H22="pct",'ordem de passagem'!$H22="mini",'ordem de passagem'!$H22="pctt",'ordem de passagem'!$H22="pctn",'ordem de passagem'!$H22="pctm"),'ordem de passagem'!G22,"")</f>
        <v/>
      </c>
      <c r="G26" s="272" t="str">
        <f>IF(OR('ordem de passagem'!$H22="pct",'ordem de passagem'!$H22="mini",'ordem de passagem'!$H22="pctt",'ordem de passagem'!$H22="pctn",'ordem de passagem'!$H22="pctm"),'ordem de passagem'!I22,"")</f>
        <v/>
      </c>
      <c r="H26" s="752"/>
      <c r="I26" s="753"/>
      <c r="J26" s="754"/>
      <c r="K26" s="755"/>
      <c r="L26" s="752"/>
      <c r="M26" s="753"/>
      <c r="N26" s="756"/>
      <c r="O26" s="757"/>
      <c r="P26" s="758"/>
      <c r="Q26" s="759"/>
      <c r="R26" s="359"/>
      <c r="S26" s="297"/>
      <c r="T26" s="358"/>
      <c r="U26" s="273"/>
      <c r="V26" s="274">
        <f t="shared" si="7"/>
        <v>0</v>
      </c>
      <c r="W26" s="274" t="str">
        <f t="shared" si="0"/>
        <v/>
      </c>
      <c r="X26" s="274">
        <f t="shared" si="1"/>
        <v>0</v>
      </c>
      <c r="Y26" s="274" t="str">
        <f t="shared" si="6"/>
        <v/>
      </c>
      <c r="Z26" s="275" t="str">
        <f t="shared" si="2"/>
        <v/>
      </c>
      <c r="AA26" s="275" t="str">
        <f t="shared" si="3"/>
        <v/>
      </c>
      <c r="AB26" s="274">
        <f t="shared" si="8"/>
        <v>0</v>
      </c>
      <c r="AC26" s="274">
        <f t="shared" si="9"/>
        <v>0</v>
      </c>
      <c r="AD26" s="275" t="str">
        <f t="shared" si="4"/>
        <v/>
      </c>
      <c r="AE26" s="559"/>
      <c r="AF26" s="86">
        <f t="shared" si="5"/>
        <v>0</v>
      </c>
    </row>
    <row r="27" spans="1:32" s="86" customFormat="1" ht="21" customHeight="1" x14ac:dyDescent="0.4">
      <c r="A27" s="272" t="str">
        <f>IF(OR('ordem de passagem'!$H23="pct",'ordem de passagem'!$H23="mini",'ordem de passagem'!$H23="pctt",'ordem de passagem'!$H23="pctn",'ordem de passagem'!$H23="pctm"),'ordem de passagem'!C23,"")</f>
        <v/>
      </c>
      <c r="B27" s="318" t="str">
        <f>IF(OR('ordem de passagem'!$H23="pct",'ordem de passagem'!$H23="mini",'ordem de passagem'!$H23="pctt",'ordem de passagem'!$H23="pctn",'ordem de passagem'!$H23="pctm"),'ordem de passagem'!D23,"Não faz este aparelho")</f>
        <v>Não faz este aparelho</v>
      </c>
      <c r="C27" s="318" t="str">
        <f>IF(OR('ordem de passagem'!$H23="pct",'ordem de passagem'!$H23="mini",'ordem de passagem'!$H23="pctt",'ordem de passagem'!$H23="pctn",'ordem de passagem'!$H23="pctm"),'ordem de passagem'!E23,"")</f>
        <v/>
      </c>
      <c r="D27" s="272" t="str">
        <f>IF(OR('ordem de passagem'!$H23="pct",'ordem de passagem'!$H23="mini",'ordem de passagem'!$H23="pctt",'ordem de passagem'!$H23="pctn",'ordem de passagem'!$H23="pctm"),'ordem de passagem'!F23,"")</f>
        <v/>
      </c>
      <c r="E27" s="272" t="str">
        <f>IF(OR('ordem de passagem'!$H23="pct",'ordem de passagem'!$H23="mini",'ordem de passagem'!$H23="pctt",'ordem de passagem'!$H23="pctn",'ordem de passagem'!$H23="pctm"),'ordem de passagem'!H23,"")</f>
        <v/>
      </c>
      <c r="F27" s="272" t="str">
        <f>IF(OR('ordem de passagem'!$H23="pct",'ordem de passagem'!$H23="mini",'ordem de passagem'!$H23="pctt",'ordem de passagem'!$H23="pctn",'ordem de passagem'!$H23="pctm"),'ordem de passagem'!G23,"")</f>
        <v/>
      </c>
      <c r="G27" s="272" t="str">
        <f>IF(OR('ordem de passagem'!$H23="pct",'ordem de passagem'!$H23="mini",'ordem de passagem'!$H23="pctt",'ordem de passagem'!$H23="pctn",'ordem de passagem'!$H23="pctm"),'ordem de passagem'!I23,"")</f>
        <v/>
      </c>
      <c r="H27" s="752"/>
      <c r="I27" s="753"/>
      <c r="J27" s="754"/>
      <c r="K27" s="755"/>
      <c r="L27" s="752"/>
      <c r="M27" s="753"/>
      <c r="N27" s="756"/>
      <c r="O27" s="757"/>
      <c r="P27" s="758"/>
      <c r="Q27" s="759"/>
      <c r="R27" s="359"/>
      <c r="S27" s="297"/>
      <c r="T27" s="358"/>
      <c r="U27" s="273"/>
      <c r="V27" s="274">
        <f t="shared" si="7"/>
        <v>0</v>
      </c>
      <c r="W27" s="274" t="str">
        <f t="shared" si="0"/>
        <v/>
      </c>
      <c r="X27" s="274">
        <f t="shared" si="1"/>
        <v>0</v>
      </c>
      <c r="Y27" s="274" t="str">
        <f t="shared" si="6"/>
        <v/>
      </c>
      <c r="Z27" s="275" t="str">
        <f t="shared" si="2"/>
        <v/>
      </c>
      <c r="AA27" s="275" t="str">
        <f t="shared" si="3"/>
        <v/>
      </c>
      <c r="AB27" s="274">
        <f t="shared" si="8"/>
        <v>0</v>
      </c>
      <c r="AC27" s="274">
        <f t="shared" si="9"/>
        <v>0</v>
      </c>
      <c r="AD27" s="275" t="str">
        <f t="shared" si="4"/>
        <v/>
      </c>
      <c r="AE27" s="559"/>
      <c r="AF27" s="86">
        <f t="shared" si="5"/>
        <v>0</v>
      </c>
    </row>
    <row r="28" spans="1:32" s="86" customFormat="1" ht="21" customHeight="1" x14ac:dyDescent="0.4">
      <c r="A28" s="272" t="str">
        <f>IF(OR('ordem de passagem'!$H24="pct",'ordem de passagem'!$H24="mini",'ordem de passagem'!$H24="pctt",'ordem de passagem'!$H24="pctn",'ordem de passagem'!$H24="pctm"),'ordem de passagem'!C24,"")</f>
        <v/>
      </c>
      <c r="B28" s="318" t="str">
        <f>IF(OR('ordem de passagem'!$H24="pct",'ordem de passagem'!$H24="mini",'ordem de passagem'!$H24="pctt",'ordem de passagem'!$H24="pctn",'ordem de passagem'!$H24="pctm"),'ordem de passagem'!D24,"Não faz este aparelho")</f>
        <v>Não faz este aparelho</v>
      </c>
      <c r="C28" s="318" t="str">
        <f>IF(OR('ordem de passagem'!$H24="pct",'ordem de passagem'!$H24="mini",'ordem de passagem'!$H24="pctt",'ordem de passagem'!$H24="pctn",'ordem de passagem'!$H24="pctm"),'ordem de passagem'!E24,"")</f>
        <v/>
      </c>
      <c r="D28" s="272" t="str">
        <f>IF(OR('ordem de passagem'!$H24="pct",'ordem de passagem'!$H24="mini",'ordem de passagem'!$H24="pctt",'ordem de passagem'!$H24="pctn",'ordem de passagem'!$H24="pctm"),'ordem de passagem'!F24,"")</f>
        <v/>
      </c>
      <c r="E28" s="272" t="str">
        <f>IF(OR('ordem de passagem'!$H24="pct",'ordem de passagem'!$H24="mini",'ordem de passagem'!$H24="pctt",'ordem de passagem'!$H24="pctn",'ordem de passagem'!$H24="pctm"),'ordem de passagem'!H24,"")</f>
        <v/>
      </c>
      <c r="F28" s="272" t="str">
        <f>IF(OR('ordem de passagem'!$H24="pct",'ordem de passagem'!$H24="mini",'ordem de passagem'!$H24="pctt",'ordem de passagem'!$H24="pctn",'ordem de passagem'!$H24="pctm"),'ordem de passagem'!G24,"")</f>
        <v/>
      </c>
      <c r="G28" s="272" t="str">
        <f>IF(OR('ordem de passagem'!$H24="pct",'ordem de passagem'!$H24="mini",'ordem de passagem'!$H24="pctt",'ordem de passagem'!$H24="pctn",'ordem de passagem'!$H24="pctm"),'ordem de passagem'!I24,"")</f>
        <v/>
      </c>
      <c r="H28" s="752"/>
      <c r="I28" s="753"/>
      <c r="J28" s="754"/>
      <c r="K28" s="755"/>
      <c r="L28" s="752"/>
      <c r="M28" s="753"/>
      <c r="N28" s="756"/>
      <c r="O28" s="757"/>
      <c r="P28" s="758"/>
      <c r="Q28" s="759"/>
      <c r="R28" s="359"/>
      <c r="S28" s="297"/>
      <c r="T28" s="358"/>
      <c r="U28" s="273"/>
      <c r="V28" s="274">
        <f t="shared" si="7"/>
        <v>0</v>
      </c>
      <c r="W28" s="274" t="str">
        <f t="shared" si="0"/>
        <v/>
      </c>
      <c r="X28" s="274">
        <f t="shared" si="1"/>
        <v>0</v>
      </c>
      <c r="Y28" s="274" t="str">
        <f t="shared" si="6"/>
        <v/>
      </c>
      <c r="Z28" s="275" t="str">
        <f t="shared" si="2"/>
        <v/>
      </c>
      <c r="AA28" s="275" t="str">
        <f t="shared" si="3"/>
        <v/>
      </c>
      <c r="AB28" s="274">
        <f t="shared" si="8"/>
        <v>0</v>
      </c>
      <c r="AC28" s="274">
        <f t="shared" si="9"/>
        <v>0</v>
      </c>
      <c r="AD28" s="275" t="str">
        <f t="shared" si="4"/>
        <v/>
      </c>
      <c r="AE28" s="559"/>
      <c r="AF28" s="86">
        <f t="shared" si="5"/>
        <v>0</v>
      </c>
    </row>
    <row r="29" spans="1:32" s="86" customFormat="1" ht="21" customHeight="1" x14ac:dyDescent="0.4">
      <c r="A29" s="272" t="str">
        <f>IF(OR('ordem de passagem'!$H25="pct",'ordem de passagem'!$H25="mini",'ordem de passagem'!$H25="pctt",'ordem de passagem'!$H25="pctn",'ordem de passagem'!$H25="pctm"),'ordem de passagem'!C25,"")</f>
        <v/>
      </c>
      <c r="B29" s="318" t="str">
        <f>IF(OR('ordem de passagem'!$H25="pct",'ordem de passagem'!$H25="mini",'ordem de passagem'!$H25="pctt",'ordem de passagem'!$H25="pctn",'ordem de passagem'!$H25="pctm"),'ordem de passagem'!D25,"Não faz este aparelho")</f>
        <v>Não faz este aparelho</v>
      </c>
      <c r="C29" s="318" t="str">
        <f>IF(OR('ordem de passagem'!$H25="pct",'ordem de passagem'!$H25="mini",'ordem de passagem'!$H25="pctt",'ordem de passagem'!$H25="pctn",'ordem de passagem'!$H25="pctm"),'ordem de passagem'!E25,"")</f>
        <v/>
      </c>
      <c r="D29" s="272" t="str">
        <f>IF(OR('ordem de passagem'!$H25="pct",'ordem de passagem'!$H25="mini",'ordem de passagem'!$H25="pctt",'ordem de passagem'!$H25="pctn",'ordem de passagem'!$H25="pctm"),'ordem de passagem'!F25,"")</f>
        <v/>
      </c>
      <c r="E29" s="272" t="str">
        <f>IF(OR('ordem de passagem'!$H25="pct",'ordem de passagem'!$H25="mini",'ordem de passagem'!$H25="pctt",'ordem de passagem'!$H25="pctn",'ordem de passagem'!$H25="pctm"),'ordem de passagem'!H25,"")</f>
        <v/>
      </c>
      <c r="F29" s="272" t="str">
        <f>IF(OR('ordem de passagem'!$H25="pct",'ordem de passagem'!$H25="mini",'ordem de passagem'!$H25="pctt",'ordem de passagem'!$H25="pctn",'ordem de passagem'!$H25="pctm"),'ordem de passagem'!G25,"")</f>
        <v/>
      </c>
      <c r="G29" s="272" t="str">
        <f>IF(OR('ordem de passagem'!$H25="pct",'ordem de passagem'!$H25="mini",'ordem de passagem'!$H25="pctt",'ordem de passagem'!$H25="pctn",'ordem de passagem'!$H25="pctm"),'ordem de passagem'!I25,"")</f>
        <v/>
      </c>
      <c r="H29" s="752"/>
      <c r="I29" s="753"/>
      <c r="J29" s="754"/>
      <c r="K29" s="755"/>
      <c r="L29" s="752"/>
      <c r="M29" s="753"/>
      <c r="N29" s="756"/>
      <c r="O29" s="757"/>
      <c r="P29" s="758"/>
      <c r="Q29" s="759"/>
      <c r="R29" s="359"/>
      <c r="S29" s="297"/>
      <c r="T29" s="358"/>
      <c r="U29" s="273"/>
      <c r="V29" s="274">
        <f t="shared" si="7"/>
        <v>0</v>
      </c>
      <c r="W29" s="274" t="str">
        <f t="shared" si="0"/>
        <v/>
      </c>
      <c r="X29" s="274">
        <f t="shared" si="1"/>
        <v>0</v>
      </c>
      <c r="Y29" s="274" t="str">
        <f t="shared" si="6"/>
        <v/>
      </c>
      <c r="Z29" s="275" t="str">
        <f t="shared" si="2"/>
        <v/>
      </c>
      <c r="AA29" s="275" t="str">
        <f t="shared" si="3"/>
        <v/>
      </c>
      <c r="AB29" s="274">
        <f t="shared" si="8"/>
        <v>0</v>
      </c>
      <c r="AC29" s="274">
        <f t="shared" si="9"/>
        <v>0</v>
      </c>
      <c r="AD29" s="275" t="str">
        <f t="shared" si="4"/>
        <v/>
      </c>
      <c r="AE29" s="559"/>
      <c r="AF29" s="86">
        <f t="shared" si="5"/>
        <v>0</v>
      </c>
    </row>
    <row r="30" spans="1:32" s="86" customFormat="1" ht="21" customHeight="1" x14ac:dyDescent="0.4">
      <c r="A30" s="272" t="str">
        <f>IF(OR('ordem de passagem'!$H26="pct",'ordem de passagem'!$H26="mini",'ordem de passagem'!$H26="pctt",'ordem de passagem'!$H26="pctn",'ordem de passagem'!$H26="pctm"),'ordem de passagem'!C26,"")</f>
        <v/>
      </c>
      <c r="B30" s="318" t="str">
        <f>IF(OR('ordem de passagem'!$H26="pct",'ordem de passagem'!$H26="mini",'ordem de passagem'!$H26="pctt",'ordem de passagem'!$H26="pctn",'ordem de passagem'!$H26="pctm"),'ordem de passagem'!D26,"Não faz este aparelho")</f>
        <v>Não faz este aparelho</v>
      </c>
      <c r="C30" s="318" t="str">
        <f>IF(OR('ordem de passagem'!$H26="pct",'ordem de passagem'!$H26="mini",'ordem de passagem'!$H26="pctt",'ordem de passagem'!$H26="pctn",'ordem de passagem'!$H26="pctm"),'ordem de passagem'!E26,"")</f>
        <v/>
      </c>
      <c r="D30" s="272" t="str">
        <f>IF(OR('ordem de passagem'!$H26="pct",'ordem de passagem'!$H26="mini",'ordem de passagem'!$H26="pctt",'ordem de passagem'!$H26="pctn",'ordem de passagem'!$H26="pctm"),'ordem de passagem'!F26,"")</f>
        <v/>
      </c>
      <c r="E30" s="272" t="str">
        <f>IF(OR('ordem de passagem'!$H26="pct",'ordem de passagem'!$H26="mini",'ordem de passagem'!$H26="pctt",'ordem de passagem'!$H26="pctn",'ordem de passagem'!$H26="pctm"),'ordem de passagem'!H26,"")</f>
        <v/>
      </c>
      <c r="F30" s="272" t="str">
        <f>IF(OR('ordem de passagem'!$H26="pct",'ordem de passagem'!$H26="mini",'ordem de passagem'!$H26="pctt",'ordem de passagem'!$H26="pctn",'ordem de passagem'!$H26="pctm"),'ordem de passagem'!G26,"")</f>
        <v/>
      </c>
      <c r="G30" s="272" t="str">
        <f>IF(OR('ordem de passagem'!$H26="pct",'ordem de passagem'!$H26="mini",'ordem de passagem'!$H26="pctt",'ordem de passagem'!$H26="pctn",'ordem de passagem'!$H26="pctm"),'ordem de passagem'!I26,"")</f>
        <v/>
      </c>
      <c r="H30" s="752"/>
      <c r="I30" s="753"/>
      <c r="J30" s="754"/>
      <c r="K30" s="755"/>
      <c r="L30" s="752"/>
      <c r="M30" s="753"/>
      <c r="N30" s="756"/>
      <c r="O30" s="757"/>
      <c r="P30" s="758"/>
      <c r="Q30" s="759"/>
      <c r="R30" s="359"/>
      <c r="S30" s="297"/>
      <c r="T30" s="358"/>
      <c r="U30" s="273"/>
      <c r="V30" s="274">
        <f t="shared" si="7"/>
        <v>0</v>
      </c>
      <c r="W30" s="274" t="str">
        <f t="shared" si="0"/>
        <v/>
      </c>
      <c r="X30" s="274">
        <f t="shared" si="1"/>
        <v>0</v>
      </c>
      <c r="Y30" s="274" t="str">
        <f t="shared" si="6"/>
        <v/>
      </c>
      <c r="Z30" s="275" t="str">
        <f t="shared" si="2"/>
        <v/>
      </c>
      <c r="AA30" s="275" t="str">
        <f t="shared" si="3"/>
        <v/>
      </c>
      <c r="AB30" s="274">
        <f t="shared" si="8"/>
        <v>0</v>
      </c>
      <c r="AC30" s="274">
        <f t="shared" si="9"/>
        <v>0</v>
      </c>
      <c r="AD30" s="275" t="str">
        <f t="shared" si="4"/>
        <v/>
      </c>
      <c r="AE30" s="559"/>
      <c r="AF30" s="86">
        <f t="shared" si="5"/>
        <v>0</v>
      </c>
    </row>
    <row r="31" spans="1:32" s="86" customFormat="1" ht="21" customHeight="1" x14ac:dyDescent="0.4">
      <c r="A31" s="272" t="str">
        <f>IF(OR('ordem de passagem'!$H27="pct",'ordem de passagem'!$H27="mini",'ordem de passagem'!$H27="pctt",'ordem de passagem'!$H27="pctn",'ordem de passagem'!$H27="pctm"),'ordem de passagem'!C27,"")</f>
        <v/>
      </c>
      <c r="B31" s="318" t="str">
        <f>IF(OR('ordem de passagem'!$H27="pct",'ordem de passagem'!$H27="mini",'ordem de passagem'!$H27="pctt",'ordem de passagem'!$H27="pctn",'ordem de passagem'!$H27="pctm"),'ordem de passagem'!D27,"Não faz este aparelho")</f>
        <v>Não faz este aparelho</v>
      </c>
      <c r="C31" s="318" t="str">
        <f>IF(OR('ordem de passagem'!$H27="pct",'ordem de passagem'!$H27="mini",'ordem de passagem'!$H27="pctt",'ordem de passagem'!$H27="pctn",'ordem de passagem'!$H27="pctm"),'ordem de passagem'!E27,"")</f>
        <v/>
      </c>
      <c r="D31" s="272" t="str">
        <f>IF(OR('ordem de passagem'!$H27="pct",'ordem de passagem'!$H27="mini",'ordem de passagem'!$H27="pctt",'ordem de passagem'!$H27="pctn",'ordem de passagem'!$H27="pctm"),'ordem de passagem'!F27,"")</f>
        <v/>
      </c>
      <c r="E31" s="272" t="str">
        <f>IF(OR('ordem de passagem'!$H27="pct",'ordem de passagem'!$H27="mini",'ordem de passagem'!$H27="pctt",'ordem de passagem'!$H27="pctn",'ordem de passagem'!$H27="pctm"),'ordem de passagem'!H27,"")</f>
        <v/>
      </c>
      <c r="F31" s="272" t="str">
        <f>IF(OR('ordem de passagem'!$H27="pct",'ordem de passagem'!$H27="mini",'ordem de passagem'!$H27="pctt",'ordem de passagem'!$H27="pctn",'ordem de passagem'!$H27="pctm"),'ordem de passagem'!G27,"")</f>
        <v/>
      </c>
      <c r="G31" s="272" t="str">
        <f>IF(OR('ordem de passagem'!$H27="pct",'ordem de passagem'!$H27="mini",'ordem de passagem'!$H27="pctt",'ordem de passagem'!$H27="pctn",'ordem de passagem'!$H27="pctm"),'ordem de passagem'!I27,"")</f>
        <v/>
      </c>
      <c r="H31" s="752"/>
      <c r="I31" s="753"/>
      <c r="J31" s="754"/>
      <c r="K31" s="755"/>
      <c r="L31" s="752"/>
      <c r="M31" s="753"/>
      <c r="N31" s="756"/>
      <c r="O31" s="757"/>
      <c r="P31" s="758"/>
      <c r="Q31" s="759"/>
      <c r="R31" s="359"/>
      <c r="S31" s="297"/>
      <c r="T31" s="358"/>
      <c r="U31" s="273"/>
      <c r="V31" s="274">
        <f t="shared" si="7"/>
        <v>0</v>
      </c>
      <c r="W31" s="274" t="str">
        <f t="shared" si="0"/>
        <v/>
      </c>
      <c r="X31" s="274">
        <f t="shared" si="1"/>
        <v>0</v>
      </c>
      <c r="Y31" s="274" t="str">
        <f t="shared" si="6"/>
        <v/>
      </c>
      <c r="Z31" s="275" t="str">
        <f t="shared" si="2"/>
        <v/>
      </c>
      <c r="AA31" s="275" t="str">
        <f t="shared" si="3"/>
        <v/>
      </c>
      <c r="AB31" s="274">
        <f t="shared" si="8"/>
        <v>0</v>
      </c>
      <c r="AC31" s="274">
        <f t="shared" si="9"/>
        <v>0</v>
      </c>
      <c r="AD31" s="275" t="str">
        <f t="shared" si="4"/>
        <v/>
      </c>
      <c r="AE31" s="559"/>
      <c r="AF31" s="86">
        <f t="shared" si="5"/>
        <v>0</v>
      </c>
    </row>
    <row r="32" spans="1:32" s="86" customFormat="1" ht="21" customHeight="1" x14ac:dyDescent="0.4">
      <c r="A32" s="272" t="str">
        <f>IF(OR('ordem de passagem'!$H28="pct",'ordem de passagem'!$H28="mini",'ordem de passagem'!$H28="pctt",'ordem de passagem'!$H28="pctn",'ordem de passagem'!$H28="pctm"),'ordem de passagem'!C28,"")</f>
        <v/>
      </c>
      <c r="B32" s="318" t="str">
        <f>IF(OR('ordem de passagem'!$H28="pct",'ordem de passagem'!$H28="mini",'ordem de passagem'!$H28="pctt",'ordem de passagem'!$H28="pctn",'ordem de passagem'!$H28="pctm"),'ordem de passagem'!D28,"Não faz este aparelho")</f>
        <v>Não faz este aparelho</v>
      </c>
      <c r="C32" s="318" t="str">
        <f>IF(OR('ordem de passagem'!$H28="pct",'ordem de passagem'!$H28="mini",'ordem de passagem'!$H28="pctt",'ordem de passagem'!$H28="pctn",'ordem de passagem'!$H28="pctm"),'ordem de passagem'!E28,"")</f>
        <v/>
      </c>
      <c r="D32" s="272" t="str">
        <f>IF(OR('ordem de passagem'!$H28="pct",'ordem de passagem'!$H28="mini",'ordem de passagem'!$H28="pctt",'ordem de passagem'!$H28="pctn",'ordem de passagem'!$H28="pctm"),'ordem de passagem'!F28,"")</f>
        <v/>
      </c>
      <c r="E32" s="272" t="str">
        <f>IF(OR('ordem de passagem'!$H28="pct",'ordem de passagem'!$H28="mini",'ordem de passagem'!$H28="pctt",'ordem de passagem'!$H28="pctn",'ordem de passagem'!$H28="pctm"),'ordem de passagem'!H28,"")</f>
        <v/>
      </c>
      <c r="F32" s="272" t="str">
        <f>IF(OR('ordem de passagem'!$H28="pct",'ordem de passagem'!$H28="mini",'ordem de passagem'!$H28="pctt",'ordem de passagem'!$H28="pctn",'ordem de passagem'!$H28="pctm"),'ordem de passagem'!G28,"")</f>
        <v/>
      </c>
      <c r="G32" s="272" t="str">
        <f>IF(OR('ordem de passagem'!$H28="pct",'ordem de passagem'!$H28="mini",'ordem de passagem'!$H28="pctt",'ordem de passagem'!$H28="pctn",'ordem de passagem'!$H28="pctm"),'ordem de passagem'!I28,"")</f>
        <v/>
      </c>
      <c r="H32" s="752"/>
      <c r="I32" s="753"/>
      <c r="J32" s="754"/>
      <c r="K32" s="755"/>
      <c r="L32" s="752"/>
      <c r="M32" s="753"/>
      <c r="N32" s="756"/>
      <c r="O32" s="757"/>
      <c r="P32" s="758"/>
      <c r="Q32" s="759"/>
      <c r="R32" s="359"/>
      <c r="S32" s="297"/>
      <c r="T32" s="358"/>
      <c r="U32" s="273"/>
      <c r="V32" s="274">
        <f t="shared" si="7"/>
        <v>0</v>
      </c>
      <c r="W32" s="274" t="str">
        <f t="shared" si="0"/>
        <v/>
      </c>
      <c r="X32" s="274">
        <f t="shared" si="1"/>
        <v>0</v>
      </c>
      <c r="Y32" s="274" t="str">
        <f t="shared" si="6"/>
        <v/>
      </c>
      <c r="Z32" s="275" t="str">
        <f t="shared" si="2"/>
        <v/>
      </c>
      <c r="AA32" s="275" t="str">
        <f t="shared" si="3"/>
        <v/>
      </c>
      <c r="AB32" s="274">
        <f t="shared" si="8"/>
        <v>0</v>
      </c>
      <c r="AC32" s="274">
        <f t="shared" si="9"/>
        <v>0</v>
      </c>
      <c r="AD32" s="275" t="str">
        <f t="shared" si="4"/>
        <v/>
      </c>
      <c r="AE32" s="559"/>
      <c r="AF32" s="86">
        <f t="shared" si="5"/>
        <v>0</v>
      </c>
    </row>
    <row r="33" spans="1:32" s="86" customFormat="1" ht="21" customHeight="1" x14ac:dyDescent="0.4">
      <c r="A33" s="272" t="str">
        <f>IF(OR('ordem de passagem'!$H29="pct",'ordem de passagem'!$H29="mini",'ordem de passagem'!$H29="pctt",'ordem de passagem'!$H29="pctn",'ordem de passagem'!$H29="pctm"),'ordem de passagem'!C29,"")</f>
        <v/>
      </c>
      <c r="B33" s="318" t="str">
        <f>IF(OR('ordem de passagem'!$H29="pct",'ordem de passagem'!$H29="mini",'ordem de passagem'!$H29="pctt",'ordem de passagem'!$H29="pctn",'ordem de passagem'!$H29="pctm"),'ordem de passagem'!D29,"Não faz este aparelho")</f>
        <v>Não faz este aparelho</v>
      </c>
      <c r="C33" s="318" t="str">
        <f>IF(OR('ordem de passagem'!$H29="pct",'ordem de passagem'!$H29="mini",'ordem de passagem'!$H29="pctt",'ordem de passagem'!$H29="pctn",'ordem de passagem'!$H29="pctm"),'ordem de passagem'!E29,"")</f>
        <v/>
      </c>
      <c r="D33" s="272" t="str">
        <f>IF(OR('ordem de passagem'!$H29="pct",'ordem de passagem'!$H29="mini",'ordem de passagem'!$H29="pctt",'ordem de passagem'!$H29="pctn",'ordem de passagem'!$H29="pctm"),'ordem de passagem'!F29,"")</f>
        <v/>
      </c>
      <c r="E33" s="272" t="str">
        <f>IF(OR('ordem de passagem'!$H29="pct",'ordem de passagem'!$H29="mini",'ordem de passagem'!$H29="pctt",'ordem de passagem'!$H29="pctn",'ordem de passagem'!$H29="pctm"),'ordem de passagem'!H29,"")</f>
        <v/>
      </c>
      <c r="F33" s="272" t="str">
        <f>IF(OR('ordem de passagem'!$H29="pct",'ordem de passagem'!$H29="mini",'ordem de passagem'!$H29="pctt",'ordem de passagem'!$H29="pctn",'ordem de passagem'!$H29="pctm"),'ordem de passagem'!G29,"")</f>
        <v/>
      </c>
      <c r="G33" s="272" t="str">
        <f>IF(OR('ordem de passagem'!$H29="pct",'ordem de passagem'!$H29="mini",'ordem de passagem'!$H29="pctt",'ordem de passagem'!$H29="pctn",'ordem de passagem'!$H29="pctm"),'ordem de passagem'!I29,"")</f>
        <v/>
      </c>
      <c r="H33" s="752"/>
      <c r="I33" s="753"/>
      <c r="J33" s="754"/>
      <c r="K33" s="755"/>
      <c r="L33" s="752"/>
      <c r="M33" s="753"/>
      <c r="N33" s="756"/>
      <c r="O33" s="757"/>
      <c r="P33" s="758"/>
      <c r="Q33" s="759"/>
      <c r="R33" s="359"/>
      <c r="S33" s="297"/>
      <c r="T33" s="358"/>
      <c r="U33" s="273"/>
      <c r="V33" s="274">
        <f t="shared" si="7"/>
        <v>0</v>
      </c>
      <c r="W33" s="274" t="str">
        <f t="shared" si="0"/>
        <v/>
      </c>
      <c r="X33" s="274">
        <f t="shared" si="1"/>
        <v>0</v>
      </c>
      <c r="Y33" s="274" t="str">
        <f t="shared" si="6"/>
        <v/>
      </c>
      <c r="Z33" s="275" t="str">
        <f t="shared" si="2"/>
        <v/>
      </c>
      <c r="AA33" s="275" t="str">
        <f t="shared" si="3"/>
        <v/>
      </c>
      <c r="AB33" s="274">
        <f t="shared" si="8"/>
        <v>0</v>
      </c>
      <c r="AC33" s="274">
        <f t="shared" si="9"/>
        <v>0</v>
      </c>
      <c r="AD33" s="275" t="str">
        <f t="shared" si="4"/>
        <v/>
      </c>
      <c r="AE33" s="559"/>
      <c r="AF33" s="86">
        <f t="shared" si="5"/>
        <v>0</v>
      </c>
    </row>
    <row r="34" spans="1:32" s="86" customFormat="1" ht="21" customHeight="1" x14ac:dyDescent="0.4">
      <c r="A34" s="272" t="str">
        <f>IF(OR('ordem de passagem'!$H30="pct",'ordem de passagem'!$H30="mini",'ordem de passagem'!$H30="pctt",'ordem de passagem'!$H30="pctn",'ordem de passagem'!$H30="pctm"),'ordem de passagem'!C30,"")</f>
        <v/>
      </c>
      <c r="B34" s="318" t="str">
        <f>IF(OR('ordem de passagem'!$H30="pct",'ordem de passagem'!$H30="mini",'ordem de passagem'!$H30="pctt",'ordem de passagem'!$H30="pctn",'ordem de passagem'!$H30="pctm"),'ordem de passagem'!D30,"Não faz este aparelho")</f>
        <v>Não faz este aparelho</v>
      </c>
      <c r="C34" s="318" t="str">
        <f>IF(OR('ordem de passagem'!$H30="pct",'ordem de passagem'!$H30="mini",'ordem de passagem'!$H30="pctt",'ordem de passagem'!$H30="pctn",'ordem de passagem'!$H30="pctm"),'ordem de passagem'!E30,"")</f>
        <v/>
      </c>
      <c r="D34" s="272" t="str">
        <f>IF(OR('ordem de passagem'!$H30="pct",'ordem de passagem'!$H30="mini",'ordem de passagem'!$H30="pctt",'ordem de passagem'!$H30="pctn",'ordem de passagem'!$H30="pctm"),'ordem de passagem'!F30,"")</f>
        <v/>
      </c>
      <c r="E34" s="272" t="str">
        <f>IF(OR('ordem de passagem'!$H30="pct",'ordem de passagem'!$H30="mini",'ordem de passagem'!$H30="pctt",'ordem de passagem'!$H30="pctn",'ordem de passagem'!$H30="pctm"),'ordem de passagem'!H30,"")</f>
        <v/>
      </c>
      <c r="F34" s="272" t="str">
        <f>IF(OR('ordem de passagem'!$H30="pct",'ordem de passagem'!$H30="mini",'ordem de passagem'!$H30="pctt",'ordem de passagem'!$H30="pctn",'ordem de passagem'!$H30="pctm"),'ordem de passagem'!G30,"")</f>
        <v/>
      </c>
      <c r="G34" s="272" t="str">
        <f>IF(OR('ordem de passagem'!$H30="pct",'ordem de passagem'!$H30="mini",'ordem de passagem'!$H30="pctt",'ordem de passagem'!$H30="pctn",'ordem de passagem'!$H30="pctm"),'ordem de passagem'!I30,"")</f>
        <v/>
      </c>
      <c r="H34" s="752"/>
      <c r="I34" s="753"/>
      <c r="J34" s="754"/>
      <c r="K34" s="755"/>
      <c r="L34" s="752"/>
      <c r="M34" s="753"/>
      <c r="N34" s="756"/>
      <c r="O34" s="757"/>
      <c r="P34" s="758"/>
      <c r="Q34" s="759"/>
      <c r="R34" s="359"/>
      <c r="S34" s="297"/>
      <c r="T34" s="358"/>
      <c r="U34" s="273"/>
      <c r="V34" s="274">
        <f t="shared" si="7"/>
        <v>0</v>
      </c>
      <c r="W34" s="274" t="str">
        <f t="shared" si="0"/>
        <v/>
      </c>
      <c r="X34" s="274">
        <f t="shared" si="1"/>
        <v>0</v>
      </c>
      <c r="Y34" s="274" t="str">
        <f t="shared" si="6"/>
        <v/>
      </c>
      <c r="Z34" s="275" t="str">
        <f t="shared" si="2"/>
        <v/>
      </c>
      <c r="AA34" s="275" t="str">
        <f t="shared" si="3"/>
        <v/>
      </c>
      <c r="AB34" s="274">
        <f t="shared" si="8"/>
        <v>0</v>
      </c>
      <c r="AC34" s="274">
        <f t="shared" si="9"/>
        <v>0</v>
      </c>
      <c r="AD34" s="275" t="str">
        <f t="shared" si="4"/>
        <v/>
      </c>
      <c r="AE34" s="559"/>
      <c r="AF34" s="86">
        <f>IFERROR((IF($U$11=3,((H34+J34+L34))-S34,IF($U$11=5,((H34+J34+L34+N34+P34)-MAX(H34:I34,J34,L34,N34,P34)-MIN(H34:I34,J34,L34,N34,P34)))))-S34,"")</f>
        <v>0</v>
      </c>
    </row>
    <row r="35" spans="1:32" s="86" customFormat="1" ht="21" customHeight="1" x14ac:dyDescent="0.4">
      <c r="A35" s="272" t="str">
        <f>IF(OR('ordem de passagem'!$H31="pct",'ordem de passagem'!$H31="mini",'ordem de passagem'!$H31="pctt",'ordem de passagem'!$H31="pctn",'ordem de passagem'!$H31="pctm"),'ordem de passagem'!C31,"")</f>
        <v/>
      </c>
      <c r="B35" s="318" t="str">
        <f>IF(OR('ordem de passagem'!$H31="pct",'ordem de passagem'!$H31="mini",'ordem de passagem'!$H31="pctt",'ordem de passagem'!$H31="pctn",'ordem de passagem'!$H31="pctm"),'ordem de passagem'!D31,"Não faz este aparelho")</f>
        <v>Não faz este aparelho</v>
      </c>
      <c r="C35" s="318" t="str">
        <f>IF(OR('ordem de passagem'!$H31="pct",'ordem de passagem'!$H31="mini",'ordem de passagem'!$H31="pctt",'ordem de passagem'!$H31="pctn",'ordem de passagem'!$H31="pctm"),'ordem de passagem'!E31,"")</f>
        <v/>
      </c>
      <c r="D35" s="272" t="str">
        <f>IF(OR('ordem de passagem'!$H31="pct",'ordem de passagem'!$H31="mini",'ordem de passagem'!$H31="pctt",'ordem de passagem'!$H31="pctn",'ordem de passagem'!$H31="pctm"),'ordem de passagem'!F31,"")</f>
        <v/>
      </c>
      <c r="E35" s="272" t="str">
        <f>IF(OR('ordem de passagem'!$H31="pct",'ordem de passagem'!$H31="mini",'ordem de passagem'!$H31="pctt",'ordem de passagem'!$H31="pctn",'ordem de passagem'!$H31="pctm"),'ordem de passagem'!H31,"")</f>
        <v/>
      </c>
      <c r="F35" s="272" t="str">
        <f>IF(OR('ordem de passagem'!$H31="pct",'ordem de passagem'!$H31="mini",'ordem de passagem'!$H31="pctt",'ordem de passagem'!$H31="pctn",'ordem de passagem'!$H31="pctm"),'ordem de passagem'!G31,"")</f>
        <v/>
      </c>
      <c r="G35" s="272" t="str">
        <f>IF(OR('ordem de passagem'!$H31="pct",'ordem de passagem'!$H31="mini",'ordem de passagem'!$H31="pctt",'ordem de passagem'!$H31="pctn",'ordem de passagem'!$H31="pctm"),'ordem de passagem'!I31,"")</f>
        <v/>
      </c>
      <c r="H35" s="752"/>
      <c r="I35" s="753"/>
      <c r="J35" s="754"/>
      <c r="K35" s="755"/>
      <c r="L35" s="752"/>
      <c r="M35" s="753"/>
      <c r="N35" s="756"/>
      <c r="O35" s="757"/>
      <c r="P35" s="758"/>
      <c r="Q35" s="759"/>
      <c r="R35" s="359"/>
      <c r="S35" s="297"/>
      <c r="T35" s="358"/>
      <c r="U35" s="273"/>
      <c r="V35" s="274">
        <f t="shared" si="7"/>
        <v>0</v>
      </c>
      <c r="W35" s="274" t="str">
        <f t="shared" si="0"/>
        <v/>
      </c>
      <c r="X35" s="274">
        <f t="shared" si="1"/>
        <v>0</v>
      </c>
      <c r="Y35" s="274" t="str">
        <f t="shared" si="6"/>
        <v/>
      </c>
      <c r="Z35" s="275" t="str">
        <f t="shared" si="2"/>
        <v/>
      </c>
      <c r="AA35" s="275" t="str">
        <f t="shared" si="3"/>
        <v/>
      </c>
      <c r="AB35" s="274">
        <f t="shared" si="8"/>
        <v>0</v>
      </c>
      <c r="AC35" s="274">
        <f t="shared" si="9"/>
        <v>0</v>
      </c>
      <c r="AD35" s="275" t="str">
        <f t="shared" si="4"/>
        <v/>
      </c>
      <c r="AE35" s="559"/>
      <c r="AF35" s="86">
        <f t="shared" ref="AF35:AF98" si="10">IFERROR((IF($U$11=3,((H35+J35+L35))-S35,IF($U$11=5,((H35+J35+L35+N35+P35)-MAX(H35:I35,J35,L35,N35,P35)-MIN(H35:I35,J35,L35,N35,P35)))))-S35,"")</f>
        <v>0</v>
      </c>
    </row>
    <row r="36" spans="1:32" s="86" customFormat="1" ht="21" customHeight="1" x14ac:dyDescent="0.4">
      <c r="A36" s="272" t="str">
        <f>IF(OR('ordem de passagem'!$H32="pct",'ordem de passagem'!$H32="mini",'ordem de passagem'!$H32="pctt",'ordem de passagem'!$H32="pctn",'ordem de passagem'!$H32="pctm"),'ordem de passagem'!C32,"")</f>
        <v/>
      </c>
      <c r="B36" s="318" t="str">
        <f>IF(OR('ordem de passagem'!$H32="pct",'ordem de passagem'!$H32="mini",'ordem de passagem'!$H32="pctt",'ordem de passagem'!$H32="pctn",'ordem de passagem'!$H32="pctm"),'ordem de passagem'!D32,"Não faz este aparelho")</f>
        <v>Não faz este aparelho</v>
      </c>
      <c r="C36" s="318" t="str">
        <f>IF(OR('ordem de passagem'!$H32="pct",'ordem de passagem'!$H32="mini",'ordem de passagem'!$H32="pctt",'ordem de passagem'!$H32="pctn",'ordem de passagem'!$H32="pctm"),'ordem de passagem'!E32,"")</f>
        <v/>
      </c>
      <c r="D36" s="272" t="str">
        <f>IF(OR('ordem de passagem'!$H32="pct",'ordem de passagem'!$H32="mini",'ordem de passagem'!$H32="pctt",'ordem de passagem'!$H32="pctn",'ordem de passagem'!$H32="pctm"),'ordem de passagem'!F32,"")</f>
        <v/>
      </c>
      <c r="E36" s="272" t="str">
        <f>IF(OR('ordem de passagem'!$H32="pct",'ordem de passagem'!$H32="mini",'ordem de passagem'!$H32="pctt",'ordem de passagem'!$H32="pctn",'ordem de passagem'!$H32="pctm"),'ordem de passagem'!H32,"")</f>
        <v/>
      </c>
      <c r="F36" s="272" t="str">
        <f>IF(OR('ordem de passagem'!$H32="pct",'ordem de passagem'!$H32="mini",'ordem de passagem'!$H32="pctt",'ordem de passagem'!$H32="pctn",'ordem de passagem'!$H32="pctm"),'ordem de passagem'!G32,"")</f>
        <v/>
      </c>
      <c r="G36" s="272" t="str">
        <f>IF(OR('ordem de passagem'!$H32="pct",'ordem de passagem'!$H32="mini",'ordem de passagem'!$H32="pctt",'ordem de passagem'!$H32="pctn",'ordem de passagem'!$H32="pctm"),'ordem de passagem'!I32,"")</f>
        <v/>
      </c>
      <c r="H36" s="752"/>
      <c r="I36" s="753"/>
      <c r="J36" s="754"/>
      <c r="K36" s="755"/>
      <c r="L36" s="752"/>
      <c r="M36" s="753"/>
      <c r="N36" s="756"/>
      <c r="O36" s="757"/>
      <c r="P36" s="758"/>
      <c r="Q36" s="759"/>
      <c r="R36" s="359"/>
      <c r="S36" s="297"/>
      <c r="T36" s="358"/>
      <c r="U36" s="273"/>
      <c r="V36" s="274">
        <f t="shared" si="7"/>
        <v>0</v>
      </c>
      <c r="W36" s="274" t="str">
        <f t="shared" si="0"/>
        <v/>
      </c>
      <c r="X36" s="274">
        <f t="shared" si="1"/>
        <v>0</v>
      </c>
      <c r="Y36" s="274" t="str">
        <f t="shared" si="6"/>
        <v/>
      </c>
      <c r="Z36" s="275" t="str">
        <f t="shared" si="2"/>
        <v/>
      </c>
      <c r="AA36" s="275" t="str">
        <f t="shared" si="3"/>
        <v/>
      </c>
      <c r="AB36" s="274">
        <f t="shared" si="8"/>
        <v>0</v>
      </c>
      <c r="AC36" s="274">
        <f t="shared" si="9"/>
        <v>0</v>
      </c>
      <c r="AD36" s="275" t="str">
        <f t="shared" si="4"/>
        <v/>
      </c>
      <c r="AE36" s="559"/>
      <c r="AF36" s="86">
        <f t="shared" si="10"/>
        <v>0</v>
      </c>
    </row>
    <row r="37" spans="1:32" s="86" customFormat="1" ht="21" customHeight="1" x14ac:dyDescent="0.4">
      <c r="A37" s="272" t="str">
        <f>IF(OR('ordem de passagem'!$H33="pct",'ordem de passagem'!$H33="mini",'ordem de passagem'!$H33="pctt",'ordem de passagem'!$H33="pctn",'ordem de passagem'!$H33="pctm"),'ordem de passagem'!C33,"")</f>
        <v/>
      </c>
      <c r="B37" s="318" t="str">
        <f>IF(OR('ordem de passagem'!$H33="pct",'ordem de passagem'!$H33="mini",'ordem de passagem'!$H33="pctt",'ordem de passagem'!$H33="pctn",'ordem de passagem'!$H33="pctm"),'ordem de passagem'!D33,"Não faz este aparelho")</f>
        <v>Não faz este aparelho</v>
      </c>
      <c r="C37" s="318" t="str">
        <f>IF(OR('ordem de passagem'!$H33="pct",'ordem de passagem'!$H33="mini",'ordem de passagem'!$H33="pctt",'ordem de passagem'!$H33="pctn",'ordem de passagem'!$H33="pctm"),'ordem de passagem'!E33,"")</f>
        <v/>
      </c>
      <c r="D37" s="272" t="str">
        <f>IF(OR('ordem de passagem'!$H33="pct",'ordem de passagem'!$H33="mini",'ordem de passagem'!$H33="pctt",'ordem de passagem'!$H33="pctn",'ordem de passagem'!$H33="pctm"),'ordem de passagem'!F33,"")</f>
        <v/>
      </c>
      <c r="E37" s="272" t="str">
        <f>IF(OR('ordem de passagem'!$H33="pct",'ordem de passagem'!$H33="mini",'ordem de passagem'!$H33="pctt",'ordem de passagem'!$H33="pctn",'ordem de passagem'!$H33="pctm"),'ordem de passagem'!H33,"")</f>
        <v/>
      </c>
      <c r="F37" s="272" t="str">
        <f>IF(OR('ordem de passagem'!$H33="pct",'ordem de passagem'!$H33="mini",'ordem de passagem'!$H33="pctt",'ordem de passagem'!$H33="pctn",'ordem de passagem'!$H33="pctm"),'ordem de passagem'!G33,"")</f>
        <v/>
      </c>
      <c r="G37" s="272" t="str">
        <f>IF(OR('ordem de passagem'!$H33="pct",'ordem de passagem'!$H33="mini",'ordem de passagem'!$H33="pctt",'ordem de passagem'!$H33="pctn",'ordem de passagem'!$H33="pctm"),'ordem de passagem'!I33,"")</f>
        <v/>
      </c>
      <c r="H37" s="752"/>
      <c r="I37" s="753"/>
      <c r="J37" s="754"/>
      <c r="K37" s="755"/>
      <c r="L37" s="752"/>
      <c r="M37" s="753"/>
      <c r="N37" s="756"/>
      <c r="O37" s="757"/>
      <c r="P37" s="758"/>
      <c r="Q37" s="759"/>
      <c r="R37" s="359"/>
      <c r="S37" s="297"/>
      <c r="T37" s="358"/>
      <c r="U37" s="273"/>
      <c r="V37" s="274">
        <f t="shared" si="7"/>
        <v>0</v>
      </c>
      <c r="W37" s="274" t="str">
        <f t="shared" si="0"/>
        <v/>
      </c>
      <c r="X37" s="274">
        <f t="shared" si="1"/>
        <v>0</v>
      </c>
      <c r="Y37" s="274" t="str">
        <f t="shared" si="6"/>
        <v/>
      </c>
      <c r="Z37" s="275" t="str">
        <f t="shared" si="2"/>
        <v/>
      </c>
      <c r="AA37" s="275" t="str">
        <f t="shared" si="3"/>
        <v/>
      </c>
      <c r="AB37" s="274">
        <f t="shared" si="8"/>
        <v>0</v>
      </c>
      <c r="AC37" s="274">
        <f t="shared" si="9"/>
        <v>0</v>
      </c>
      <c r="AD37" s="275" t="str">
        <f t="shared" si="4"/>
        <v/>
      </c>
      <c r="AE37" s="559"/>
      <c r="AF37" s="86">
        <f t="shared" si="10"/>
        <v>0</v>
      </c>
    </row>
    <row r="38" spans="1:32" s="86" customFormat="1" ht="21" customHeight="1" x14ac:dyDescent="0.4">
      <c r="A38" s="272" t="str">
        <f>IF(OR('ordem de passagem'!$H34="pct",'ordem de passagem'!$H34="mini",'ordem de passagem'!$H34="pctt",'ordem de passagem'!$H34="pctn",'ordem de passagem'!$H34="pctm"),'ordem de passagem'!C34,"")</f>
        <v/>
      </c>
      <c r="B38" s="318" t="str">
        <f>IF(OR('ordem de passagem'!$H34="pct",'ordem de passagem'!$H34="mini",'ordem de passagem'!$H34="pctt",'ordem de passagem'!$H34="pctn",'ordem de passagem'!$H34="pctm"),'ordem de passagem'!D34,"Não faz este aparelho")</f>
        <v>Não faz este aparelho</v>
      </c>
      <c r="C38" s="318" t="str">
        <f>IF(OR('ordem de passagem'!$H34="pct",'ordem de passagem'!$H34="mini",'ordem de passagem'!$H34="pctt",'ordem de passagem'!$H34="pctn",'ordem de passagem'!$H34="pctm"),'ordem de passagem'!E34,"")</f>
        <v/>
      </c>
      <c r="D38" s="272" t="str">
        <f>IF(OR('ordem de passagem'!$H34="pct",'ordem de passagem'!$H34="mini",'ordem de passagem'!$H34="pctt",'ordem de passagem'!$H34="pctn",'ordem de passagem'!$H34="pctm"),'ordem de passagem'!F34,"")</f>
        <v/>
      </c>
      <c r="E38" s="272" t="str">
        <f>IF(OR('ordem de passagem'!$H34="pct",'ordem de passagem'!$H34="mini",'ordem de passagem'!$H34="pctt",'ordem de passagem'!$H34="pctn",'ordem de passagem'!$H34="pctm"),'ordem de passagem'!H34,"")</f>
        <v/>
      </c>
      <c r="F38" s="272" t="str">
        <f>IF(OR('ordem de passagem'!$H34="pct",'ordem de passagem'!$H34="mini",'ordem de passagem'!$H34="pctt",'ordem de passagem'!$H34="pctn",'ordem de passagem'!$H34="pctm"),'ordem de passagem'!G34,"")</f>
        <v/>
      </c>
      <c r="G38" s="272" t="str">
        <f>IF(OR('ordem de passagem'!$H34="pct",'ordem de passagem'!$H34="mini",'ordem de passagem'!$H34="pctt",'ordem de passagem'!$H34="pctn",'ordem de passagem'!$H34="pctm"),'ordem de passagem'!I34,"")</f>
        <v/>
      </c>
      <c r="H38" s="752"/>
      <c r="I38" s="753"/>
      <c r="J38" s="754"/>
      <c r="K38" s="755"/>
      <c r="L38" s="752"/>
      <c r="M38" s="753"/>
      <c r="N38" s="756"/>
      <c r="O38" s="757"/>
      <c r="P38" s="758"/>
      <c r="Q38" s="759"/>
      <c r="R38" s="359"/>
      <c r="S38" s="297"/>
      <c r="T38" s="358"/>
      <c r="U38" s="273"/>
      <c r="V38" s="274">
        <f t="shared" si="7"/>
        <v>0</v>
      </c>
      <c r="W38" s="274" t="str">
        <f t="shared" si="0"/>
        <v/>
      </c>
      <c r="X38" s="274">
        <f t="shared" si="1"/>
        <v>0</v>
      </c>
      <c r="Y38" s="274" t="str">
        <f t="shared" si="6"/>
        <v/>
      </c>
      <c r="Z38" s="275" t="str">
        <f t="shared" si="2"/>
        <v/>
      </c>
      <c r="AA38" s="275" t="str">
        <f t="shared" si="3"/>
        <v/>
      </c>
      <c r="AB38" s="274">
        <f t="shared" si="8"/>
        <v>0</v>
      </c>
      <c r="AC38" s="274">
        <f t="shared" si="9"/>
        <v>0</v>
      </c>
      <c r="AD38" s="275" t="str">
        <f t="shared" si="4"/>
        <v/>
      </c>
      <c r="AE38" s="559"/>
      <c r="AF38" s="86">
        <f t="shared" si="10"/>
        <v>0</v>
      </c>
    </row>
    <row r="39" spans="1:32" s="86" customFormat="1" ht="21" customHeight="1" x14ac:dyDescent="0.4">
      <c r="A39" s="272" t="str">
        <f>IF(OR('ordem de passagem'!$H35="pct",'ordem de passagem'!$H35="mini",'ordem de passagem'!$H35="pctt",'ordem de passagem'!$H35="pctn",'ordem de passagem'!$H35="pctm"),'ordem de passagem'!C35,"")</f>
        <v/>
      </c>
      <c r="B39" s="318" t="str">
        <f>IF(OR('ordem de passagem'!$H35="pct",'ordem de passagem'!$H35="mini",'ordem de passagem'!$H35="pctt",'ordem de passagem'!$H35="pctn",'ordem de passagem'!$H35="pctm"),'ordem de passagem'!D35,"Não faz este aparelho")</f>
        <v>Não faz este aparelho</v>
      </c>
      <c r="C39" s="318" t="str">
        <f>IF(OR('ordem de passagem'!$H35="pct",'ordem de passagem'!$H35="mini",'ordem de passagem'!$H35="pctt",'ordem de passagem'!$H35="pctn",'ordem de passagem'!$H35="pctm"),'ordem de passagem'!E35,"")</f>
        <v/>
      </c>
      <c r="D39" s="272" t="str">
        <f>IF(OR('ordem de passagem'!$H35="pct",'ordem de passagem'!$H35="mini",'ordem de passagem'!$H35="pctt",'ordem de passagem'!$H35="pctn",'ordem de passagem'!$H35="pctm"),'ordem de passagem'!F35,"")</f>
        <v/>
      </c>
      <c r="E39" s="272" t="str">
        <f>IF(OR('ordem de passagem'!$H35="pct",'ordem de passagem'!$H35="mini",'ordem de passagem'!$H35="pctt",'ordem de passagem'!$H35="pctn",'ordem de passagem'!$H35="pctm"),'ordem de passagem'!H35,"")</f>
        <v/>
      </c>
      <c r="F39" s="272" t="str">
        <f>IF(OR('ordem de passagem'!$H35="pct",'ordem de passagem'!$H35="mini",'ordem de passagem'!$H35="pctt",'ordem de passagem'!$H35="pctn",'ordem de passagem'!$H35="pctm"),'ordem de passagem'!G35,"")</f>
        <v/>
      </c>
      <c r="G39" s="272" t="str">
        <f>IF(OR('ordem de passagem'!$H35="pct",'ordem de passagem'!$H35="mini",'ordem de passagem'!$H35="pctt",'ordem de passagem'!$H35="pctn",'ordem de passagem'!$H35="pctm"),'ordem de passagem'!I35,"")</f>
        <v/>
      </c>
      <c r="H39" s="752"/>
      <c r="I39" s="753"/>
      <c r="J39" s="754"/>
      <c r="K39" s="755"/>
      <c r="L39" s="752"/>
      <c r="M39" s="753"/>
      <c r="N39" s="756"/>
      <c r="O39" s="757"/>
      <c r="P39" s="758"/>
      <c r="Q39" s="759"/>
      <c r="R39" s="359"/>
      <c r="S39" s="297"/>
      <c r="T39" s="358"/>
      <c r="U39" s="273"/>
      <c r="V39" s="274">
        <f t="shared" si="7"/>
        <v>0</v>
      </c>
      <c r="W39" s="274" t="str">
        <f t="shared" si="0"/>
        <v/>
      </c>
      <c r="X39" s="274">
        <f t="shared" si="1"/>
        <v>0</v>
      </c>
      <c r="Y39" s="274" t="str">
        <f t="shared" si="6"/>
        <v/>
      </c>
      <c r="Z39" s="275" t="str">
        <f t="shared" si="2"/>
        <v/>
      </c>
      <c r="AA39" s="275" t="str">
        <f t="shared" si="3"/>
        <v/>
      </c>
      <c r="AB39" s="274">
        <f t="shared" si="8"/>
        <v>0</v>
      </c>
      <c r="AC39" s="274">
        <f t="shared" si="9"/>
        <v>0</v>
      </c>
      <c r="AD39" s="275" t="str">
        <f t="shared" si="4"/>
        <v/>
      </c>
      <c r="AE39" s="559"/>
      <c r="AF39" s="86">
        <f t="shared" si="10"/>
        <v>0</v>
      </c>
    </row>
    <row r="40" spans="1:32" s="86" customFormat="1" ht="21" customHeight="1" x14ac:dyDescent="0.4">
      <c r="A40" s="272" t="str">
        <f>IF(OR('ordem de passagem'!$H36="pct",'ordem de passagem'!$H36="mini",'ordem de passagem'!$H36="pctt",'ordem de passagem'!$H36="pctn",'ordem de passagem'!$H36="pctm"),'ordem de passagem'!C36,"")</f>
        <v/>
      </c>
      <c r="B40" s="318" t="str">
        <f>IF(OR('ordem de passagem'!$H36="pct",'ordem de passagem'!$H36="mini",'ordem de passagem'!$H36="pctt",'ordem de passagem'!$H36="pctn",'ordem de passagem'!$H36="pctm"),'ordem de passagem'!D36,"Não faz este aparelho")</f>
        <v>Não faz este aparelho</v>
      </c>
      <c r="C40" s="318" t="str">
        <f>IF(OR('ordem de passagem'!$H36="pct",'ordem de passagem'!$H36="mini",'ordem de passagem'!$H36="pctt",'ordem de passagem'!$H36="pctn",'ordem de passagem'!$H36="pctm"),'ordem de passagem'!E36,"")</f>
        <v/>
      </c>
      <c r="D40" s="272" t="str">
        <f>IF(OR('ordem de passagem'!$H36="pct",'ordem de passagem'!$H36="mini",'ordem de passagem'!$H36="pctt",'ordem de passagem'!$H36="pctn",'ordem de passagem'!$H36="pctm"),'ordem de passagem'!F36,"")</f>
        <v/>
      </c>
      <c r="E40" s="272" t="str">
        <f>IF(OR('ordem de passagem'!$H36="pct",'ordem de passagem'!$H36="mini",'ordem de passagem'!$H36="pctt",'ordem de passagem'!$H36="pctn",'ordem de passagem'!$H36="pctm"),'ordem de passagem'!H36,"")</f>
        <v/>
      </c>
      <c r="F40" s="272" t="str">
        <f>IF(OR('ordem de passagem'!$H36="pct",'ordem de passagem'!$H36="mini",'ordem de passagem'!$H36="pctt",'ordem de passagem'!$H36="pctn",'ordem de passagem'!$H36="pctm"),'ordem de passagem'!G36,"")</f>
        <v/>
      </c>
      <c r="G40" s="272" t="str">
        <f>IF(OR('ordem de passagem'!$H36="pct",'ordem de passagem'!$H36="mini",'ordem de passagem'!$H36="pctt",'ordem de passagem'!$H36="pctn",'ordem de passagem'!$H36="pctm"),'ordem de passagem'!I36,"")</f>
        <v/>
      </c>
      <c r="H40" s="752"/>
      <c r="I40" s="753"/>
      <c r="J40" s="754"/>
      <c r="K40" s="755"/>
      <c r="L40" s="752"/>
      <c r="M40" s="753"/>
      <c r="N40" s="756"/>
      <c r="O40" s="757"/>
      <c r="P40" s="758"/>
      <c r="Q40" s="759"/>
      <c r="R40" s="359"/>
      <c r="S40" s="297"/>
      <c r="T40" s="358"/>
      <c r="U40" s="273"/>
      <c r="V40" s="274">
        <f t="shared" si="7"/>
        <v>0</v>
      </c>
      <c r="W40" s="274" t="str">
        <f t="shared" si="0"/>
        <v/>
      </c>
      <c r="X40" s="274">
        <f t="shared" si="1"/>
        <v>0</v>
      </c>
      <c r="Y40" s="274" t="str">
        <f t="shared" si="6"/>
        <v/>
      </c>
      <c r="Z40" s="275" t="str">
        <f t="shared" si="2"/>
        <v/>
      </c>
      <c r="AA40" s="275" t="str">
        <f t="shared" si="3"/>
        <v/>
      </c>
      <c r="AB40" s="274">
        <f t="shared" si="8"/>
        <v>0</v>
      </c>
      <c r="AC40" s="274">
        <f t="shared" si="9"/>
        <v>0</v>
      </c>
      <c r="AD40" s="275" t="str">
        <f t="shared" si="4"/>
        <v/>
      </c>
      <c r="AE40" s="559"/>
      <c r="AF40" s="86">
        <f t="shared" si="10"/>
        <v>0</v>
      </c>
    </row>
    <row r="41" spans="1:32" s="86" customFormat="1" ht="21" customHeight="1" x14ac:dyDescent="0.4">
      <c r="A41" s="272" t="str">
        <f>IF(OR('ordem de passagem'!$H37="pct",'ordem de passagem'!$H37="mini",'ordem de passagem'!$H37="pctt",'ordem de passagem'!$H37="pctn",'ordem de passagem'!$H37="pctm"),'ordem de passagem'!C37,"")</f>
        <v/>
      </c>
      <c r="B41" s="318" t="str">
        <f>IF(OR('ordem de passagem'!$H37="pct",'ordem de passagem'!$H37="mini",'ordem de passagem'!$H37="pctt",'ordem de passagem'!$H37="pctn",'ordem de passagem'!$H37="pctm"),'ordem de passagem'!D37,"Não faz este aparelho")</f>
        <v>Não faz este aparelho</v>
      </c>
      <c r="C41" s="318" t="str">
        <f>IF(OR('ordem de passagem'!$H37="pct",'ordem de passagem'!$H37="mini",'ordem de passagem'!$H37="pctt",'ordem de passagem'!$H37="pctn",'ordem de passagem'!$H37="pctm"),'ordem de passagem'!E37,"")</f>
        <v/>
      </c>
      <c r="D41" s="272" t="str">
        <f>IF(OR('ordem de passagem'!$H37="pct",'ordem de passagem'!$H37="mini",'ordem de passagem'!$H37="pctt",'ordem de passagem'!$H37="pctn",'ordem de passagem'!$H37="pctm"),'ordem de passagem'!F37,"")</f>
        <v/>
      </c>
      <c r="E41" s="272" t="str">
        <f>IF(OR('ordem de passagem'!$H37="pct",'ordem de passagem'!$H37="mini",'ordem de passagem'!$H37="pctt",'ordem de passagem'!$H37="pctn",'ordem de passagem'!$H37="pctm"),'ordem de passagem'!H37,"")</f>
        <v/>
      </c>
      <c r="F41" s="272" t="str">
        <f>IF(OR('ordem de passagem'!$H37="pct",'ordem de passagem'!$H37="mini",'ordem de passagem'!$H37="pctt",'ordem de passagem'!$H37="pctn",'ordem de passagem'!$H37="pctm"),'ordem de passagem'!G37,"")</f>
        <v/>
      </c>
      <c r="G41" s="272" t="str">
        <f>IF(OR('ordem de passagem'!$H37="pct",'ordem de passagem'!$H37="mini",'ordem de passagem'!$H37="pctt",'ordem de passagem'!$H37="pctn",'ordem de passagem'!$H37="pctm"),'ordem de passagem'!I37,"")</f>
        <v/>
      </c>
      <c r="H41" s="752"/>
      <c r="I41" s="753"/>
      <c r="J41" s="754"/>
      <c r="K41" s="755"/>
      <c r="L41" s="752"/>
      <c r="M41" s="753"/>
      <c r="N41" s="756"/>
      <c r="O41" s="757"/>
      <c r="P41" s="758"/>
      <c r="Q41" s="759"/>
      <c r="R41" s="359"/>
      <c r="S41" s="297"/>
      <c r="T41" s="358"/>
      <c r="U41" s="273"/>
      <c r="V41" s="274">
        <f t="shared" si="7"/>
        <v>0</v>
      </c>
      <c r="W41" s="274" t="str">
        <f t="shared" si="0"/>
        <v/>
      </c>
      <c r="X41" s="274">
        <f t="shared" si="1"/>
        <v>0</v>
      </c>
      <c r="Y41" s="274" t="str">
        <f t="shared" si="6"/>
        <v/>
      </c>
      <c r="Z41" s="275" t="str">
        <f t="shared" si="2"/>
        <v/>
      </c>
      <c r="AA41" s="275" t="str">
        <f t="shared" si="3"/>
        <v/>
      </c>
      <c r="AB41" s="274">
        <f t="shared" si="8"/>
        <v>0</v>
      </c>
      <c r="AC41" s="274">
        <f t="shared" si="9"/>
        <v>0</v>
      </c>
      <c r="AD41" s="275" t="str">
        <f t="shared" si="4"/>
        <v/>
      </c>
      <c r="AE41" s="559"/>
      <c r="AF41" s="86">
        <f t="shared" si="10"/>
        <v>0</v>
      </c>
    </row>
    <row r="42" spans="1:32" s="86" customFormat="1" ht="21" customHeight="1" x14ac:dyDescent="0.4">
      <c r="A42" s="272" t="str">
        <f>IF(OR('ordem de passagem'!$H38="pct",'ordem de passagem'!$H38="mini",'ordem de passagem'!$H38="pctt",'ordem de passagem'!$H38="pctn",'ordem de passagem'!$H38="pctm"),'ordem de passagem'!C38,"")</f>
        <v/>
      </c>
      <c r="B42" s="318" t="str">
        <f>IF(OR('ordem de passagem'!$H38="pct",'ordem de passagem'!$H38="mini",'ordem de passagem'!$H38="pctt",'ordem de passagem'!$H38="pctn",'ordem de passagem'!$H38="pctm"),'ordem de passagem'!D38,"Não faz este aparelho")</f>
        <v>Não faz este aparelho</v>
      </c>
      <c r="C42" s="318" t="str">
        <f>IF(OR('ordem de passagem'!$H38="pct",'ordem de passagem'!$H38="mini",'ordem de passagem'!$H38="pctt",'ordem de passagem'!$H38="pctn",'ordem de passagem'!$H38="pctm"),'ordem de passagem'!E38,"")</f>
        <v/>
      </c>
      <c r="D42" s="272" t="str">
        <f>IF(OR('ordem de passagem'!$H38="pct",'ordem de passagem'!$H38="mini",'ordem de passagem'!$H38="pctt",'ordem de passagem'!$H38="pctn",'ordem de passagem'!$H38="pctm"),'ordem de passagem'!F38,"")</f>
        <v/>
      </c>
      <c r="E42" s="272" t="str">
        <f>IF(OR('ordem de passagem'!$H38="pct",'ordem de passagem'!$H38="mini",'ordem de passagem'!$H38="pctt",'ordem de passagem'!$H38="pctn",'ordem de passagem'!$H38="pctm"),'ordem de passagem'!H38,"")</f>
        <v/>
      </c>
      <c r="F42" s="272" t="str">
        <f>IF(OR('ordem de passagem'!$H38="pct",'ordem de passagem'!$H38="mini",'ordem de passagem'!$H38="pctt",'ordem de passagem'!$H38="pctn",'ordem de passagem'!$H38="pctm"),'ordem de passagem'!G38,"")</f>
        <v/>
      </c>
      <c r="G42" s="272" t="str">
        <f>IF(OR('ordem de passagem'!$H38="pct",'ordem de passagem'!$H38="mini",'ordem de passagem'!$H38="pctt",'ordem de passagem'!$H38="pctn",'ordem de passagem'!$H38="pctm"),'ordem de passagem'!I38,"")</f>
        <v/>
      </c>
      <c r="H42" s="752"/>
      <c r="I42" s="753"/>
      <c r="J42" s="754"/>
      <c r="K42" s="755"/>
      <c r="L42" s="752"/>
      <c r="M42" s="753"/>
      <c r="N42" s="756"/>
      <c r="O42" s="757"/>
      <c r="P42" s="758"/>
      <c r="Q42" s="759"/>
      <c r="R42" s="359"/>
      <c r="S42" s="297"/>
      <c r="T42" s="358"/>
      <c r="U42" s="273"/>
      <c r="V42" s="274">
        <f t="shared" si="7"/>
        <v>0</v>
      </c>
      <c r="W42" s="274" t="str">
        <f t="shared" si="0"/>
        <v/>
      </c>
      <c r="X42" s="274">
        <f t="shared" si="1"/>
        <v>0</v>
      </c>
      <c r="Y42" s="274" t="str">
        <f t="shared" si="6"/>
        <v/>
      </c>
      <c r="Z42" s="275" t="str">
        <f t="shared" si="2"/>
        <v/>
      </c>
      <c r="AA42" s="275" t="str">
        <f t="shared" si="3"/>
        <v/>
      </c>
      <c r="AB42" s="274">
        <f t="shared" si="8"/>
        <v>0</v>
      </c>
      <c r="AC42" s="274">
        <f t="shared" si="9"/>
        <v>0</v>
      </c>
      <c r="AD42" s="275" t="str">
        <f t="shared" si="4"/>
        <v/>
      </c>
      <c r="AE42" s="559"/>
      <c r="AF42" s="86">
        <f t="shared" si="10"/>
        <v>0</v>
      </c>
    </row>
    <row r="43" spans="1:32" s="86" customFormat="1" ht="21" customHeight="1" x14ac:dyDescent="0.4">
      <c r="A43" s="272" t="str">
        <f>IF(OR('ordem de passagem'!$H39="pct",'ordem de passagem'!$H39="mini",'ordem de passagem'!$H39="pctt",'ordem de passagem'!$H39="pctn",'ordem de passagem'!$H39="pctm"),'ordem de passagem'!C39,"")</f>
        <v/>
      </c>
      <c r="B43" s="318" t="str">
        <f>IF(OR('ordem de passagem'!$H39="pct",'ordem de passagem'!$H39="mini",'ordem de passagem'!$H39="pctt",'ordem de passagem'!$H39="pctn",'ordem de passagem'!$H39="pctm"),'ordem de passagem'!D39,"Não faz este aparelho")</f>
        <v>Não faz este aparelho</v>
      </c>
      <c r="C43" s="318" t="str">
        <f>IF(OR('ordem de passagem'!$H39="pct",'ordem de passagem'!$H39="mini",'ordem de passagem'!$H39="pctt",'ordem de passagem'!$H39="pctn",'ordem de passagem'!$H39="pctm"),'ordem de passagem'!E39,"")</f>
        <v/>
      </c>
      <c r="D43" s="272" t="str">
        <f>IF(OR('ordem de passagem'!$H39="pct",'ordem de passagem'!$H39="mini",'ordem de passagem'!$H39="pctt",'ordem de passagem'!$H39="pctn",'ordem de passagem'!$H39="pctm"),'ordem de passagem'!F39,"")</f>
        <v/>
      </c>
      <c r="E43" s="272" t="str">
        <f>IF(OR('ordem de passagem'!$H39="pct",'ordem de passagem'!$H39="mini",'ordem de passagem'!$H39="pctt",'ordem de passagem'!$H39="pctn",'ordem de passagem'!$H39="pctm"),'ordem de passagem'!H39,"")</f>
        <v/>
      </c>
      <c r="F43" s="272" t="str">
        <f>IF(OR('ordem de passagem'!$H39="pct",'ordem de passagem'!$H39="mini",'ordem de passagem'!$H39="pctt",'ordem de passagem'!$H39="pctn",'ordem de passagem'!$H39="pctm"),'ordem de passagem'!G39,"")</f>
        <v/>
      </c>
      <c r="G43" s="272" t="str">
        <f>IF(OR('ordem de passagem'!$H39="pct",'ordem de passagem'!$H39="mini",'ordem de passagem'!$H39="pctt",'ordem de passagem'!$H39="pctn",'ordem de passagem'!$H39="pctm"),'ordem de passagem'!I39,"")</f>
        <v/>
      </c>
      <c r="H43" s="752"/>
      <c r="I43" s="753"/>
      <c r="J43" s="754"/>
      <c r="K43" s="755"/>
      <c r="L43" s="752"/>
      <c r="M43" s="753"/>
      <c r="N43" s="756"/>
      <c r="O43" s="757"/>
      <c r="P43" s="758"/>
      <c r="Q43" s="759"/>
      <c r="R43" s="359"/>
      <c r="S43" s="297"/>
      <c r="T43" s="358"/>
      <c r="U43" s="273"/>
      <c r="V43" s="274">
        <f t="shared" si="7"/>
        <v>0</v>
      </c>
      <c r="W43" s="274" t="str">
        <f t="shared" si="0"/>
        <v/>
      </c>
      <c r="X43" s="274">
        <f t="shared" si="1"/>
        <v>0</v>
      </c>
      <c r="Y43" s="274" t="str">
        <f t="shared" si="6"/>
        <v/>
      </c>
      <c r="Z43" s="275" t="str">
        <f t="shared" si="2"/>
        <v/>
      </c>
      <c r="AA43" s="275" t="str">
        <f t="shared" si="3"/>
        <v/>
      </c>
      <c r="AB43" s="274">
        <f t="shared" si="8"/>
        <v>0</v>
      </c>
      <c r="AC43" s="274">
        <f t="shared" si="9"/>
        <v>0</v>
      </c>
      <c r="AD43" s="275" t="str">
        <f t="shared" si="4"/>
        <v/>
      </c>
      <c r="AE43" s="559"/>
      <c r="AF43" s="86">
        <f t="shared" si="10"/>
        <v>0</v>
      </c>
    </row>
    <row r="44" spans="1:32" s="86" customFormat="1" ht="21" customHeight="1" x14ac:dyDescent="0.4">
      <c r="A44" s="272" t="str">
        <f>IF(OR('ordem de passagem'!$H40="pct",'ordem de passagem'!$H40="mini",'ordem de passagem'!$H40="pctt",'ordem de passagem'!$H40="pctn",'ordem de passagem'!$H40="pctm"),'ordem de passagem'!C40,"")</f>
        <v/>
      </c>
      <c r="B44" s="318" t="str">
        <f>IF(OR('ordem de passagem'!$H40="pct",'ordem de passagem'!$H40="mini",'ordem de passagem'!$H40="pctt",'ordem de passagem'!$H40="pctn",'ordem de passagem'!$H40="pctm"),'ordem de passagem'!D40,"Não faz este aparelho")</f>
        <v>Não faz este aparelho</v>
      </c>
      <c r="C44" s="318" t="str">
        <f>IF(OR('ordem de passagem'!$H40="pct",'ordem de passagem'!$H40="mini",'ordem de passagem'!$H40="pctt",'ordem de passagem'!$H40="pctn",'ordem de passagem'!$H40="pctm"),'ordem de passagem'!E40,"")</f>
        <v/>
      </c>
      <c r="D44" s="272" t="str">
        <f>IF(OR('ordem de passagem'!$H40="pct",'ordem de passagem'!$H40="mini",'ordem de passagem'!$H40="pctt",'ordem de passagem'!$H40="pctn",'ordem de passagem'!$H40="pctm"),'ordem de passagem'!F40,"")</f>
        <v/>
      </c>
      <c r="E44" s="272" t="str">
        <f>IF(OR('ordem de passagem'!$H40="pct",'ordem de passagem'!$H40="mini",'ordem de passagem'!$H40="pctt",'ordem de passagem'!$H40="pctn",'ordem de passagem'!$H40="pctm"),'ordem de passagem'!H40,"")</f>
        <v/>
      </c>
      <c r="F44" s="272" t="str">
        <f>IF(OR('ordem de passagem'!$H40="pct",'ordem de passagem'!$H40="mini",'ordem de passagem'!$H40="pctt",'ordem de passagem'!$H40="pctn",'ordem de passagem'!$H40="pctm"),'ordem de passagem'!G40,"")</f>
        <v/>
      </c>
      <c r="G44" s="272" t="str">
        <f>IF(OR('ordem de passagem'!$H40="pct",'ordem de passagem'!$H40="mini",'ordem de passagem'!$H40="pctt",'ordem de passagem'!$H40="pctn",'ordem de passagem'!$H40="pctm"),'ordem de passagem'!I40,"")</f>
        <v/>
      </c>
      <c r="H44" s="752"/>
      <c r="I44" s="753"/>
      <c r="J44" s="754"/>
      <c r="K44" s="755"/>
      <c r="L44" s="752"/>
      <c r="M44" s="753"/>
      <c r="N44" s="756"/>
      <c r="O44" s="757"/>
      <c r="P44" s="758"/>
      <c r="Q44" s="759"/>
      <c r="R44" s="359"/>
      <c r="S44" s="297"/>
      <c r="T44" s="358"/>
      <c r="U44" s="273"/>
      <c r="V44" s="274">
        <f t="shared" si="7"/>
        <v>0</v>
      </c>
      <c r="W44" s="274" t="str">
        <f t="shared" si="0"/>
        <v/>
      </c>
      <c r="X44" s="274">
        <f t="shared" si="1"/>
        <v>0</v>
      </c>
      <c r="Y44" s="274" t="str">
        <f t="shared" si="6"/>
        <v/>
      </c>
      <c r="Z44" s="275" t="str">
        <f t="shared" si="2"/>
        <v/>
      </c>
      <c r="AA44" s="275" t="str">
        <f t="shared" si="3"/>
        <v/>
      </c>
      <c r="AB44" s="274">
        <f t="shared" si="8"/>
        <v>0</v>
      </c>
      <c r="AC44" s="274">
        <f t="shared" si="9"/>
        <v>0</v>
      </c>
      <c r="AD44" s="275" t="str">
        <f t="shared" si="4"/>
        <v/>
      </c>
      <c r="AE44" s="559"/>
      <c r="AF44" s="86">
        <f t="shared" si="10"/>
        <v>0</v>
      </c>
    </row>
    <row r="45" spans="1:32" s="86" customFormat="1" ht="21" customHeight="1" x14ac:dyDescent="0.4">
      <c r="A45" s="272" t="str">
        <f>IF(OR('ordem de passagem'!$H41="pct",'ordem de passagem'!$H41="mini",'ordem de passagem'!$H41="pctt",'ordem de passagem'!$H41="pctn",'ordem de passagem'!$H41="pctm"),'ordem de passagem'!C41,"")</f>
        <v/>
      </c>
      <c r="B45" s="318" t="str">
        <f>IF(OR('ordem de passagem'!$H41="pct",'ordem de passagem'!$H41="mini",'ordem de passagem'!$H41="pctt",'ordem de passagem'!$H41="pctn",'ordem de passagem'!$H41="pctm"),'ordem de passagem'!D41,"Não faz este aparelho")</f>
        <v>Não faz este aparelho</v>
      </c>
      <c r="C45" s="318" t="str">
        <f>IF(OR('ordem de passagem'!$H41="pct",'ordem de passagem'!$H41="mini",'ordem de passagem'!$H41="pctt",'ordem de passagem'!$H41="pctn",'ordem de passagem'!$H41="pctm"),'ordem de passagem'!E41,"")</f>
        <v/>
      </c>
      <c r="D45" s="272" t="str">
        <f>IF(OR('ordem de passagem'!$H41="pct",'ordem de passagem'!$H41="mini",'ordem de passagem'!$H41="pctt",'ordem de passagem'!$H41="pctn",'ordem de passagem'!$H41="pctm"),'ordem de passagem'!F41,"")</f>
        <v/>
      </c>
      <c r="E45" s="272" t="str">
        <f>IF(OR('ordem de passagem'!$H41="pct",'ordem de passagem'!$H41="mini",'ordem de passagem'!$H41="pctt",'ordem de passagem'!$H41="pctn",'ordem de passagem'!$H41="pctm"),'ordem de passagem'!H41,"")</f>
        <v/>
      </c>
      <c r="F45" s="272" t="str">
        <f>IF(OR('ordem de passagem'!$H41="pct",'ordem de passagem'!$H41="mini",'ordem de passagem'!$H41="pctt",'ordem de passagem'!$H41="pctn",'ordem de passagem'!$H41="pctm"),'ordem de passagem'!G41,"")</f>
        <v/>
      </c>
      <c r="G45" s="272" t="str">
        <f>IF(OR('ordem de passagem'!$H41="pct",'ordem de passagem'!$H41="mini",'ordem de passagem'!$H41="pctt",'ordem de passagem'!$H41="pctn",'ordem de passagem'!$H41="pctm"),'ordem de passagem'!I41,"")</f>
        <v/>
      </c>
      <c r="H45" s="752"/>
      <c r="I45" s="753"/>
      <c r="J45" s="754"/>
      <c r="K45" s="755"/>
      <c r="L45" s="752"/>
      <c r="M45" s="753"/>
      <c r="N45" s="756"/>
      <c r="O45" s="757"/>
      <c r="P45" s="758"/>
      <c r="Q45" s="759"/>
      <c r="R45" s="359"/>
      <c r="S45" s="297"/>
      <c r="T45" s="358"/>
      <c r="U45" s="273"/>
      <c r="V45" s="274">
        <f t="shared" si="7"/>
        <v>0</v>
      </c>
      <c r="W45" s="274" t="str">
        <f t="shared" si="0"/>
        <v/>
      </c>
      <c r="X45" s="274">
        <f t="shared" si="1"/>
        <v>0</v>
      </c>
      <c r="Y45" s="274" t="str">
        <f t="shared" si="6"/>
        <v/>
      </c>
      <c r="Z45" s="275" t="str">
        <f t="shared" si="2"/>
        <v/>
      </c>
      <c r="AA45" s="275" t="str">
        <f t="shared" si="3"/>
        <v/>
      </c>
      <c r="AB45" s="274">
        <f t="shared" si="8"/>
        <v>0</v>
      </c>
      <c r="AC45" s="274">
        <f t="shared" si="9"/>
        <v>0</v>
      </c>
      <c r="AD45" s="275" t="str">
        <f t="shared" si="4"/>
        <v/>
      </c>
      <c r="AE45" s="559"/>
      <c r="AF45" s="86">
        <f t="shared" si="10"/>
        <v>0</v>
      </c>
    </row>
    <row r="46" spans="1:32" s="86" customFormat="1" ht="21" customHeight="1" x14ac:dyDescent="0.4">
      <c r="A46" s="272" t="str">
        <f>IF(OR('ordem de passagem'!$H42="pct",'ordem de passagem'!$H42="mini",'ordem de passagem'!$H42="pctt",'ordem de passagem'!$H42="pctn",'ordem de passagem'!$H42="pctm"),'ordem de passagem'!C42,"")</f>
        <v/>
      </c>
      <c r="B46" s="318" t="str">
        <f>IF(OR('ordem de passagem'!$H42="pct",'ordem de passagem'!$H42="mini",'ordem de passagem'!$H42="pctt",'ordem de passagem'!$H42="pctn",'ordem de passagem'!$H42="pctm"),'ordem de passagem'!D42,"Não faz este aparelho")</f>
        <v>Não faz este aparelho</v>
      </c>
      <c r="C46" s="318" t="str">
        <f>IF(OR('ordem de passagem'!$H42="pct",'ordem de passagem'!$H42="mini",'ordem de passagem'!$H42="pctt",'ordem de passagem'!$H42="pctn",'ordem de passagem'!$H42="pctm"),'ordem de passagem'!E42,"")</f>
        <v/>
      </c>
      <c r="D46" s="272" t="str">
        <f>IF(OR('ordem de passagem'!$H42="pct",'ordem de passagem'!$H42="mini",'ordem de passagem'!$H42="pctt",'ordem de passagem'!$H42="pctn",'ordem de passagem'!$H42="pctm"),'ordem de passagem'!F42,"")</f>
        <v/>
      </c>
      <c r="E46" s="272" t="str">
        <f>IF(OR('ordem de passagem'!$H42="pct",'ordem de passagem'!$H42="mini",'ordem de passagem'!$H42="pctt",'ordem de passagem'!$H42="pctn",'ordem de passagem'!$H42="pctm"),'ordem de passagem'!H42,"")</f>
        <v/>
      </c>
      <c r="F46" s="272" t="str">
        <f>IF(OR('ordem de passagem'!$H42="pct",'ordem de passagem'!$H42="mini",'ordem de passagem'!$H42="pctt",'ordem de passagem'!$H42="pctn",'ordem de passagem'!$H42="pctm"),'ordem de passagem'!G42,"")</f>
        <v/>
      </c>
      <c r="G46" s="272" t="str">
        <f>IF(OR('ordem de passagem'!$H42="pct",'ordem de passagem'!$H42="mini",'ordem de passagem'!$H42="pctt",'ordem de passagem'!$H42="pctn",'ordem de passagem'!$H42="pctm"),'ordem de passagem'!I42,"")</f>
        <v/>
      </c>
      <c r="H46" s="752"/>
      <c r="I46" s="753"/>
      <c r="J46" s="754"/>
      <c r="K46" s="755"/>
      <c r="L46" s="752"/>
      <c r="M46" s="753"/>
      <c r="N46" s="756"/>
      <c r="O46" s="757"/>
      <c r="P46" s="758"/>
      <c r="Q46" s="759"/>
      <c r="R46" s="359"/>
      <c r="S46" s="297"/>
      <c r="T46" s="358"/>
      <c r="U46" s="273"/>
      <c r="V46" s="274">
        <f t="shared" si="7"/>
        <v>0</v>
      </c>
      <c r="W46" s="274" t="str">
        <f t="shared" si="0"/>
        <v/>
      </c>
      <c r="X46" s="274">
        <f t="shared" si="1"/>
        <v>0</v>
      </c>
      <c r="Y46" s="274" t="str">
        <f t="shared" si="6"/>
        <v/>
      </c>
      <c r="Z46" s="275" t="str">
        <f t="shared" si="2"/>
        <v/>
      </c>
      <c r="AA46" s="275" t="str">
        <f t="shared" si="3"/>
        <v/>
      </c>
      <c r="AB46" s="274">
        <f t="shared" si="8"/>
        <v>0</v>
      </c>
      <c r="AC46" s="274">
        <f t="shared" si="9"/>
        <v>0</v>
      </c>
      <c r="AD46" s="275" t="str">
        <f t="shared" si="4"/>
        <v/>
      </c>
      <c r="AE46" s="559"/>
      <c r="AF46" s="86">
        <f t="shared" si="10"/>
        <v>0</v>
      </c>
    </row>
    <row r="47" spans="1:32" s="86" customFormat="1" ht="21" customHeight="1" x14ac:dyDescent="0.4">
      <c r="A47" s="272" t="str">
        <f>IF(OR('ordem de passagem'!$H43="pct",'ordem de passagem'!$H43="mini",'ordem de passagem'!$H43="pctt",'ordem de passagem'!$H43="pctn",'ordem de passagem'!$H43="pctm"),'ordem de passagem'!C43,"")</f>
        <v/>
      </c>
      <c r="B47" s="318" t="str">
        <f>IF(OR('ordem de passagem'!$H43="pct",'ordem de passagem'!$H43="mini",'ordem de passagem'!$H43="pctt",'ordem de passagem'!$H43="pctn",'ordem de passagem'!$H43="pctm"),'ordem de passagem'!D43,"Não faz este aparelho")</f>
        <v>Não faz este aparelho</v>
      </c>
      <c r="C47" s="318" t="str">
        <f>IF(OR('ordem de passagem'!$H43="pct",'ordem de passagem'!$H43="mini",'ordem de passagem'!$H43="pctt",'ordem de passagem'!$H43="pctn",'ordem de passagem'!$H43="pctm"),'ordem de passagem'!E43,"")</f>
        <v/>
      </c>
      <c r="D47" s="272" t="str">
        <f>IF(OR('ordem de passagem'!$H43="pct",'ordem de passagem'!$H43="mini",'ordem de passagem'!$H43="pctt",'ordem de passagem'!$H43="pctn",'ordem de passagem'!$H43="pctm"),'ordem de passagem'!F43,"")</f>
        <v/>
      </c>
      <c r="E47" s="272" t="str">
        <f>IF(OR('ordem de passagem'!$H43="pct",'ordem de passagem'!$H43="mini",'ordem de passagem'!$H43="pctt",'ordem de passagem'!$H43="pctn",'ordem de passagem'!$H43="pctm"),'ordem de passagem'!H43,"")</f>
        <v/>
      </c>
      <c r="F47" s="272" t="str">
        <f>IF(OR('ordem de passagem'!$H43="pct",'ordem de passagem'!$H43="mini",'ordem de passagem'!$H43="pctt",'ordem de passagem'!$H43="pctn",'ordem de passagem'!$H43="pctm"),'ordem de passagem'!G43,"")</f>
        <v/>
      </c>
      <c r="G47" s="272" t="str">
        <f>IF(OR('ordem de passagem'!$H43="pct",'ordem de passagem'!$H43="mini",'ordem de passagem'!$H43="pctt",'ordem de passagem'!$H43="pctn",'ordem de passagem'!$H43="pctm"),'ordem de passagem'!I43,"")</f>
        <v/>
      </c>
      <c r="H47" s="752"/>
      <c r="I47" s="753"/>
      <c r="J47" s="754"/>
      <c r="K47" s="755"/>
      <c r="L47" s="752"/>
      <c r="M47" s="753"/>
      <c r="N47" s="756"/>
      <c r="O47" s="757"/>
      <c r="P47" s="758"/>
      <c r="Q47" s="759"/>
      <c r="R47" s="359"/>
      <c r="S47" s="297"/>
      <c r="T47" s="358"/>
      <c r="U47" s="273"/>
      <c r="V47" s="274">
        <f t="shared" si="7"/>
        <v>0</v>
      </c>
      <c r="W47" s="274" t="str">
        <f t="shared" si="0"/>
        <v/>
      </c>
      <c r="X47" s="274">
        <f t="shared" si="1"/>
        <v>0</v>
      </c>
      <c r="Y47" s="274" t="str">
        <f t="shared" si="6"/>
        <v/>
      </c>
      <c r="Z47" s="275" t="str">
        <f t="shared" si="2"/>
        <v/>
      </c>
      <c r="AA47" s="275" t="str">
        <f t="shared" si="3"/>
        <v/>
      </c>
      <c r="AB47" s="274">
        <f t="shared" si="8"/>
        <v>0</v>
      </c>
      <c r="AC47" s="274">
        <f t="shared" si="9"/>
        <v>0</v>
      </c>
      <c r="AD47" s="275" t="str">
        <f t="shared" si="4"/>
        <v/>
      </c>
      <c r="AE47" s="559"/>
      <c r="AF47" s="86">
        <f t="shared" si="10"/>
        <v>0</v>
      </c>
    </row>
    <row r="48" spans="1:32" s="86" customFormat="1" ht="21" customHeight="1" x14ac:dyDescent="0.4">
      <c r="A48" s="272" t="str">
        <f>IF(OR('ordem de passagem'!$H44="pct",'ordem de passagem'!$H44="mini",'ordem de passagem'!$H44="pctt",'ordem de passagem'!$H44="pctn",'ordem de passagem'!$H44="pctm"),'ordem de passagem'!C44,"")</f>
        <v/>
      </c>
      <c r="B48" s="318" t="str">
        <f>IF(OR('ordem de passagem'!$H44="pct",'ordem de passagem'!$H44="mini",'ordem de passagem'!$H44="pctt",'ordem de passagem'!$H44="pctn",'ordem de passagem'!$H44="pctm"),'ordem de passagem'!D44,"Não faz este aparelho")</f>
        <v>Não faz este aparelho</v>
      </c>
      <c r="C48" s="318" t="str">
        <f>IF(OR('ordem de passagem'!$H44="pct",'ordem de passagem'!$H44="mini",'ordem de passagem'!$H44="pctt",'ordem de passagem'!$H44="pctn",'ordem de passagem'!$H44="pctm"),'ordem de passagem'!E44,"")</f>
        <v/>
      </c>
      <c r="D48" s="272" t="str">
        <f>IF(OR('ordem de passagem'!$H44="pct",'ordem de passagem'!$H44="mini",'ordem de passagem'!$H44="pctt",'ordem de passagem'!$H44="pctn",'ordem de passagem'!$H44="pctm"),'ordem de passagem'!F44,"")</f>
        <v/>
      </c>
      <c r="E48" s="272" t="str">
        <f>IF(OR('ordem de passagem'!$H44="pct",'ordem de passagem'!$H44="mini",'ordem de passagem'!$H44="pctt",'ordem de passagem'!$H44="pctn",'ordem de passagem'!$H44="pctm"),'ordem de passagem'!H44,"")</f>
        <v/>
      </c>
      <c r="F48" s="272" t="str">
        <f>IF(OR('ordem de passagem'!$H44="pct",'ordem de passagem'!$H44="mini",'ordem de passagem'!$H44="pctt",'ordem de passagem'!$H44="pctn",'ordem de passagem'!$H44="pctm"),'ordem de passagem'!G44,"")</f>
        <v/>
      </c>
      <c r="G48" s="272" t="str">
        <f>IF(OR('ordem de passagem'!$H44="pct",'ordem de passagem'!$H44="mini",'ordem de passagem'!$H44="pctt",'ordem de passagem'!$H44="pctn",'ordem de passagem'!$H44="pctm"),'ordem de passagem'!I44,"")</f>
        <v/>
      </c>
      <c r="H48" s="752"/>
      <c r="I48" s="753"/>
      <c r="J48" s="754"/>
      <c r="K48" s="755"/>
      <c r="L48" s="752"/>
      <c r="M48" s="753"/>
      <c r="N48" s="756"/>
      <c r="O48" s="757"/>
      <c r="P48" s="758"/>
      <c r="Q48" s="759"/>
      <c r="R48" s="359"/>
      <c r="S48" s="297"/>
      <c r="T48" s="358"/>
      <c r="U48" s="273"/>
      <c r="V48" s="274">
        <f t="shared" si="7"/>
        <v>0</v>
      </c>
      <c r="W48" s="274" t="str">
        <f t="shared" si="0"/>
        <v/>
      </c>
      <c r="X48" s="274">
        <f t="shared" si="1"/>
        <v>0</v>
      </c>
      <c r="Y48" s="274" t="str">
        <f t="shared" si="6"/>
        <v/>
      </c>
      <c r="Z48" s="275" t="str">
        <f t="shared" si="2"/>
        <v/>
      </c>
      <c r="AA48" s="275" t="str">
        <f t="shared" si="3"/>
        <v/>
      </c>
      <c r="AB48" s="274">
        <f t="shared" si="8"/>
        <v>0</v>
      </c>
      <c r="AC48" s="274">
        <f t="shared" si="9"/>
        <v>0</v>
      </c>
      <c r="AD48" s="275" t="str">
        <f t="shared" si="4"/>
        <v/>
      </c>
      <c r="AE48" s="559"/>
      <c r="AF48" s="86">
        <f t="shared" si="10"/>
        <v>0</v>
      </c>
    </row>
    <row r="49" spans="1:32" s="86" customFormat="1" ht="21" customHeight="1" x14ac:dyDescent="0.4">
      <c r="A49" s="272" t="str">
        <f>IF(OR('ordem de passagem'!$H45="pct",'ordem de passagem'!$H45="mini",'ordem de passagem'!$H45="pctt",'ordem de passagem'!$H45="pctn",'ordem de passagem'!$H45="pctm"),'ordem de passagem'!C45,"")</f>
        <v/>
      </c>
      <c r="B49" s="318" t="str">
        <f>IF(OR('ordem de passagem'!$H45="pct",'ordem de passagem'!$H45="mini",'ordem de passagem'!$H45="pctt",'ordem de passagem'!$H45="pctn",'ordem de passagem'!$H45="pctm"),'ordem de passagem'!D45,"Não faz este aparelho")</f>
        <v>Não faz este aparelho</v>
      </c>
      <c r="C49" s="318" t="str">
        <f>IF(OR('ordem de passagem'!$H45="pct",'ordem de passagem'!$H45="mini",'ordem de passagem'!$H45="pctt",'ordem de passagem'!$H45="pctn",'ordem de passagem'!$H45="pctm"),'ordem de passagem'!E45,"")</f>
        <v/>
      </c>
      <c r="D49" s="272" t="str">
        <f>IF(OR('ordem de passagem'!$H45="pct",'ordem de passagem'!$H45="mini",'ordem de passagem'!$H45="pctt",'ordem de passagem'!$H45="pctn",'ordem de passagem'!$H45="pctm"),'ordem de passagem'!F45,"")</f>
        <v/>
      </c>
      <c r="E49" s="272" t="str">
        <f>IF(OR('ordem de passagem'!$H45="pct",'ordem de passagem'!$H45="mini",'ordem de passagem'!$H45="pctt",'ordem de passagem'!$H45="pctn",'ordem de passagem'!$H45="pctm"),'ordem de passagem'!H45,"")</f>
        <v/>
      </c>
      <c r="F49" s="272" t="str">
        <f>IF(OR('ordem de passagem'!$H45="pct",'ordem de passagem'!$H45="mini",'ordem de passagem'!$H45="pctt",'ordem de passagem'!$H45="pctn",'ordem de passagem'!$H45="pctm"),'ordem de passagem'!G45,"")</f>
        <v/>
      </c>
      <c r="G49" s="272" t="str">
        <f>IF(OR('ordem de passagem'!$H45="pct",'ordem de passagem'!$H45="mini",'ordem de passagem'!$H45="pctt",'ordem de passagem'!$H45="pctn",'ordem de passagem'!$H45="pctm"),'ordem de passagem'!I45,"")</f>
        <v/>
      </c>
      <c r="H49" s="752"/>
      <c r="I49" s="753"/>
      <c r="J49" s="754"/>
      <c r="K49" s="755"/>
      <c r="L49" s="752"/>
      <c r="M49" s="753"/>
      <c r="N49" s="756"/>
      <c r="O49" s="757"/>
      <c r="P49" s="758"/>
      <c r="Q49" s="759"/>
      <c r="R49" s="359"/>
      <c r="S49" s="297"/>
      <c r="T49" s="358"/>
      <c r="U49" s="273"/>
      <c r="V49" s="274">
        <f t="shared" si="7"/>
        <v>0</v>
      </c>
      <c r="W49" s="274" t="str">
        <f t="shared" si="0"/>
        <v/>
      </c>
      <c r="X49" s="274">
        <f t="shared" si="1"/>
        <v>0</v>
      </c>
      <c r="Y49" s="274" t="str">
        <f t="shared" si="6"/>
        <v/>
      </c>
      <c r="Z49" s="275" t="str">
        <f t="shared" si="2"/>
        <v/>
      </c>
      <c r="AA49" s="275" t="str">
        <f t="shared" si="3"/>
        <v/>
      </c>
      <c r="AB49" s="274">
        <f t="shared" si="8"/>
        <v>0</v>
      </c>
      <c r="AC49" s="274">
        <f t="shared" si="9"/>
        <v>0</v>
      </c>
      <c r="AD49" s="275" t="str">
        <f t="shared" si="4"/>
        <v/>
      </c>
      <c r="AE49" s="559"/>
      <c r="AF49" s="86">
        <f t="shared" si="10"/>
        <v>0</v>
      </c>
    </row>
    <row r="50" spans="1:32" s="86" customFormat="1" ht="21" customHeight="1" x14ac:dyDescent="0.4">
      <c r="A50" s="272" t="str">
        <f>IF(OR('ordem de passagem'!$H46="pct",'ordem de passagem'!$H46="mini",'ordem de passagem'!$H46="pctt",'ordem de passagem'!$H46="pctn",'ordem de passagem'!$H46="pctm"),'ordem de passagem'!C46,"")</f>
        <v/>
      </c>
      <c r="B50" s="318" t="str">
        <f>IF(OR('ordem de passagem'!$H46="pct",'ordem de passagem'!$H46="mini",'ordem de passagem'!$H46="pctt",'ordem de passagem'!$H46="pctn",'ordem de passagem'!$H46="pctm"),'ordem de passagem'!D46,"Não faz este aparelho")</f>
        <v>Não faz este aparelho</v>
      </c>
      <c r="C50" s="318" t="str">
        <f>IF(OR('ordem de passagem'!$H46="pct",'ordem de passagem'!$H46="mini",'ordem de passagem'!$H46="pctt",'ordem de passagem'!$H46="pctn",'ordem de passagem'!$H46="pctm"),'ordem de passagem'!E46,"")</f>
        <v/>
      </c>
      <c r="D50" s="272" t="str">
        <f>IF(OR('ordem de passagem'!$H46="pct",'ordem de passagem'!$H46="mini",'ordem de passagem'!$H46="pctt",'ordem de passagem'!$H46="pctn",'ordem de passagem'!$H46="pctm"),'ordem de passagem'!F46,"")</f>
        <v/>
      </c>
      <c r="E50" s="272" t="str">
        <f>IF(OR('ordem de passagem'!$H46="pct",'ordem de passagem'!$H46="mini",'ordem de passagem'!$H46="pctt",'ordem de passagem'!$H46="pctn",'ordem de passagem'!$H46="pctm"),'ordem de passagem'!H46,"")</f>
        <v/>
      </c>
      <c r="F50" s="272" t="str">
        <f>IF(OR('ordem de passagem'!$H46="pct",'ordem de passagem'!$H46="mini",'ordem de passagem'!$H46="pctt",'ordem de passagem'!$H46="pctn",'ordem de passagem'!$H46="pctm"),'ordem de passagem'!G46,"")</f>
        <v/>
      </c>
      <c r="G50" s="272" t="str">
        <f>IF(OR('ordem de passagem'!$H46="pct",'ordem de passagem'!$H46="mini",'ordem de passagem'!$H46="pctt",'ordem de passagem'!$H46="pctn",'ordem de passagem'!$H46="pctm"),'ordem de passagem'!I46,"")</f>
        <v/>
      </c>
      <c r="H50" s="752"/>
      <c r="I50" s="753"/>
      <c r="J50" s="754"/>
      <c r="K50" s="755"/>
      <c r="L50" s="752"/>
      <c r="M50" s="753"/>
      <c r="N50" s="756"/>
      <c r="O50" s="757"/>
      <c r="P50" s="758"/>
      <c r="Q50" s="759"/>
      <c r="R50" s="359"/>
      <c r="S50" s="297"/>
      <c r="T50" s="358"/>
      <c r="U50" s="273"/>
      <c r="V50" s="274">
        <f t="shared" si="7"/>
        <v>0</v>
      </c>
      <c r="W50" s="274" t="str">
        <f t="shared" si="0"/>
        <v/>
      </c>
      <c r="X50" s="274">
        <f t="shared" si="1"/>
        <v>0</v>
      </c>
      <c r="Y50" s="274" t="str">
        <f t="shared" si="6"/>
        <v/>
      </c>
      <c r="Z50" s="275" t="str">
        <f t="shared" si="2"/>
        <v/>
      </c>
      <c r="AA50" s="275" t="str">
        <f t="shared" si="3"/>
        <v/>
      </c>
      <c r="AB50" s="274">
        <f t="shared" si="8"/>
        <v>0</v>
      </c>
      <c r="AC50" s="274">
        <f t="shared" si="9"/>
        <v>0</v>
      </c>
      <c r="AD50" s="275" t="str">
        <f t="shared" si="4"/>
        <v/>
      </c>
      <c r="AE50" s="559"/>
      <c r="AF50" s="86">
        <f t="shared" si="10"/>
        <v>0</v>
      </c>
    </row>
    <row r="51" spans="1:32" s="86" customFormat="1" ht="21" customHeight="1" x14ac:dyDescent="0.4">
      <c r="A51" s="272" t="str">
        <f>IF(OR('ordem de passagem'!$H47="pct",'ordem de passagem'!$H47="mini",'ordem de passagem'!$H47="pctt",'ordem de passagem'!$H47="pctn",'ordem de passagem'!$H47="pctm"),'ordem de passagem'!C47,"")</f>
        <v/>
      </c>
      <c r="B51" s="318" t="str">
        <f>IF(OR('ordem de passagem'!$H47="pct",'ordem de passagem'!$H47="mini",'ordem de passagem'!$H47="pctt",'ordem de passagem'!$H47="pctn",'ordem de passagem'!$H47="pctm"),'ordem de passagem'!D47,"Não faz este aparelho")</f>
        <v>Não faz este aparelho</v>
      </c>
      <c r="C51" s="318" t="str">
        <f>IF(OR('ordem de passagem'!$H47="pct",'ordem de passagem'!$H47="mini",'ordem de passagem'!$H47="pctt",'ordem de passagem'!$H47="pctn",'ordem de passagem'!$H47="pctm"),'ordem de passagem'!E47,"")</f>
        <v/>
      </c>
      <c r="D51" s="272" t="str">
        <f>IF(OR('ordem de passagem'!$H47="pct",'ordem de passagem'!$H47="mini",'ordem de passagem'!$H47="pctt",'ordem de passagem'!$H47="pctn",'ordem de passagem'!$H47="pctm"),'ordem de passagem'!F47,"")</f>
        <v/>
      </c>
      <c r="E51" s="272" t="str">
        <f>IF(OR('ordem de passagem'!$H47="pct",'ordem de passagem'!$H47="mini",'ordem de passagem'!$H47="pctt",'ordem de passagem'!$H47="pctn",'ordem de passagem'!$H47="pctm"),'ordem de passagem'!H47,"")</f>
        <v/>
      </c>
      <c r="F51" s="272" t="str">
        <f>IF(OR('ordem de passagem'!$H47="pct",'ordem de passagem'!$H47="mini",'ordem de passagem'!$H47="pctt",'ordem de passagem'!$H47="pctn",'ordem de passagem'!$H47="pctm"),'ordem de passagem'!G47,"")</f>
        <v/>
      </c>
      <c r="G51" s="272" t="str">
        <f>IF(OR('ordem de passagem'!$H47="pct",'ordem de passagem'!$H47="mini",'ordem de passagem'!$H47="pctt",'ordem de passagem'!$H47="pctn",'ordem de passagem'!$H47="pctm"),'ordem de passagem'!I47,"")</f>
        <v/>
      </c>
      <c r="H51" s="752"/>
      <c r="I51" s="753"/>
      <c r="J51" s="754"/>
      <c r="K51" s="755"/>
      <c r="L51" s="752"/>
      <c r="M51" s="753"/>
      <c r="N51" s="756"/>
      <c r="O51" s="757"/>
      <c r="P51" s="758"/>
      <c r="Q51" s="759"/>
      <c r="R51" s="359"/>
      <c r="S51" s="297"/>
      <c r="T51" s="358"/>
      <c r="U51" s="273"/>
      <c r="V51" s="274">
        <f t="shared" si="7"/>
        <v>0</v>
      </c>
      <c r="W51" s="274" t="str">
        <f t="shared" si="0"/>
        <v/>
      </c>
      <c r="X51" s="274">
        <f t="shared" si="1"/>
        <v>0</v>
      </c>
      <c r="Y51" s="274" t="str">
        <f t="shared" si="6"/>
        <v/>
      </c>
      <c r="Z51" s="275" t="str">
        <f t="shared" si="2"/>
        <v/>
      </c>
      <c r="AA51" s="275" t="str">
        <f t="shared" si="3"/>
        <v/>
      </c>
      <c r="AB51" s="274">
        <f t="shared" si="8"/>
        <v>0</v>
      </c>
      <c r="AC51" s="274">
        <f t="shared" si="9"/>
        <v>0</v>
      </c>
      <c r="AD51" s="275" t="str">
        <f t="shared" si="4"/>
        <v/>
      </c>
      <c r="AE51" s="559"/>
      <c r="AF51" s="86">
        <f t="shared" si="10"/>
        <v>0</v>
      </c>
    </row>
    <row r="52" spans="1:32" s="86" customFormat="1" ht="21" customHeight="1" x14ac:dyDescent="0.4">
      <c r="A52" s="272" t="str">
        <f>IF(OR('ordem de passagem'!$H48="pct",'ordem de passagem'!$H48="mini",'ordem de passagem'!$H48="pctt",'ordem de passagem'!$H48="pctn",'ordem de passagem'!$H48="pctm"),'ordem de passagem'!C48,"")</f>
        <v/>
      </c>
      <c r="B52" s="318" t="str">
        <f>IF(OR('ordem de passagem'!$H48="pct",'ordem de passagem'!$H48="mini",'ordem de passagem'!$H48="pctt",'ordem de passagem'!$H48="pctn",'ordem de passagem'!$H48="pctm"),'ordem de passagem'!D48,"Não faz este aparelho")</f>
        <v>Não faz este aparelho</v>
      </c>
      <c r="C52" s="318" t="str">
        <f>IF(OR('ordem de passagem'!$H48="pct",'ordem de passagem'!$H48="mini",'ordem de passagem'!$H48="pctt",'ordem de passagem'!$H48="pctn",'ordem de passagem'!$H48="pctm"),'ordem de passagem'!E48,"")</f>
        <v/>
      </c>
      <c r="D52" s="272" t="str">
        <f>IF(OR('ordem de passagem'!$H48="pct",'ordem de passagem'!$H48="mini",'ordem de passagem'!$H48="pctt",'ordem de passagem'!$H48="pctn",'ordem de passagem'!$H48="pctm"),'ordem de passagem'!F48,"")</f>
        <v/>
      </c>
      <c r="E52" s="272" t="str">
        <f>IF(OR('ordem de passagem'!$H48="pct",'ordem de passagem'!$H48="mini",'ordem de passagem'!$H48="pctt",'ordem de passagem'!$H48="pctn",'ordem de passagem'!$H48="pctm"),'ordem de passagem'!H48,"")</f>
        <v/>
      </c>
      <c r="F52" s="272" t="str">
        <f>IF(OR('ordem de passagem'!$H48="pct",'ordem de passagem'!$H48="mini",'ordem de passagem'!$H48="pctt",'ordem de passagem'!$H48="pctn",'ordem de passagem'!$H48="pctm"),'ordem de passagem'!G48,"")</f>
        <v/>
      </c>
      <c r="G52" s="272" t="str">
        <f>IF(OR('ordem de passagem'!$H48="pct",'ordem de passagem'!$H48="mini",'ordem de passagem'!$H48="pctt",'ordem de passagem'!$H48="pctn",'ordem de passagem'!$H48="pctm"),'ordem de passagem'!I48,"")</f>
        <v/>
      </c>
      <c r="H52" s="752"/>
      <c r="I52" s="753"/>
      <c r="J52" s="754"/>
      <c r="K52" s="755"/>
      <c r="L52" s="752"/>
      <c r="M52" s="753"/>
      <c r="N52" s="756"/>
      <c r="O52" s="757"/>
      <c r="P52" s="758"/>
      <c r="Q52" s="759"/>
      <c r="R52" s="359"/>
      <c r="S52" s="297"/>
      <c r="T52" s="358"/>
      <c r="U52" s="273"/>
      <c r="V52" s="274">
        <f t="shared" si="7"/>
        <v>0</v>
      </c>
      <c r="W52" s="274" t="str">
        <f t="shared" si="0"/>
        <v/>
      </c>
      <c r="X52" s="274">
        <f t="shared" si="1"/>
        <v>0</v>
      </c>
      <c r="Y52" s="274" t="str">
        <f t="shared" si="6"/>
        <v/>
      </c>
      <c r="Z52" s="275" t="str">
        <f t="shared" si="2"/>
        <v/>
      </c>
      <c r="AA52" s="275" t="str">
        <f t="shared" si="3"/>
        <v/>
      </c>
      <c r="AB52" s="274">
        <f t="shared" si="8"/>
        <v>0</v>
      </c>
      <c r="AC52" s="274">
        <f t="shared" si="9"/>
        <v>0</v>
      </c>
      <c r="AD52" s="275" t="str">
        <f t="shared" si="4"/>
        <v/>
      </c>
      <c r="AE52" s="559"/>
      <c r="AF52" s="86">
        <f t="shared" si="10"/>
        <v>0</v>
      </c>
    </row>
    <row r="53" spans="1:32" s="86" customFormat="1" ht="21" customHeight="1" x14ac:dyDescent="0.4">
      <c r="A53" s="272" t="str">
        <f>IF(OR('ordem de passagem'!$H49="pct",'ordem de passagem'!$H49="mini",'ordem de passagem'!$H49="pctt",'ordem de passagem'!$H49="pctn",'ordem de passagem'!$H49="pctm"),'ordem de passagem'!C49,"")</f>
        <v/>
      </c>
      <c r="B53" s="318" t="str">
        <f>IF(OR('ordem de passagem'!$H49="pct",'ordem de passagem'!$H49="mini",'ordem de passagem'!$H49="pctt",'ordem de passagem'!$H49="pctn",'ordem de passagem'!$H49="pctm"),'ordem de passagem'!D49,"Não faz este aparelho")</f>
        <v>Não faz este aparelho</v>
      </c>
      <c r="C53" s="318" t="str">
        <f>IF(OR('ordem de passagem'!$H49="pct",'ordem de passagem'!$H49="mini",'ordem de passagem'!$H49="pctt",'ordem de passagem'!$H49="pctn",'ordem de passagem'!$H49="pctm"),'ordem de passagem'!E49,"")</f>
        <v/>
      </c>
      <c r="D53" s="272" t="str">
        <f>IF(OR('ordem de passagem'!$H49="pct",'ordem de passagem'!$H49="mini",'ordem de passagem'!$H49="pctt",'ordem de passagem'!$H49="pctn",'ordem de passagem'!$H49="pctm"),'ordem de passagem'!F49,"")</f>
        <v/>
      </c>
      <c r="E53" s="272" t="str">
        <f>IF(OR('ordem de passagem'!$H49="pct",'ordem de passagem'!$H49="mini",'ordem de passagem'!$H49="pctt",'ordem de passagem'!$H49="pctn",'ordem de passagem'!$H49="pctm"),'ordem de passagem'!H49,"")</f>
        <v/>
      </c>
      <c r="F53" s="272" t="str">
        <f>IF(OR('ordem de passagem'!$H49="pct",'ordem de passagem'!$H49="mini",'ordem de passagem'!$H49="pctt",'ordem de passagem'!$H49="pctn",'ordem de passagem'!$H49="pctm"),'ordem de passagem'!G49,"")</f>
        <v/>
      </c>
      <c r="G53" s="272" t="str">
        <f>IF(OR('ordem de passagem'!$H49="pct",'ordem de passagem'!$H49="mini",'ordem de passagem'!$H49="pctt",'ordem de passagem'!$H49="pctn",'ordem de passagem'!$H49="pctm"),'ordem de passagem'!I49,"")</f>
        <v/>
      </c>
      <c r="H53" s="752"/>
      <c r="I53" s="753"/>
      <c r="J53" s="754"/>
      <c r="K53" s="755"/>
      <c r="L53" s="752"/>
      <c r="M53" s="753"/>
      <c r="N53" s="756"/>
      <c r="O53" s="757"/>
      <c r="P53" s="758"/>
      <c r="Q53" s="759"/>
      <c r="R53" s="359"/>
      <c r="S53" s="297"/>
      <c r="T53" s="358"/>
      <c r="U53" s="273"/>
      <c r="V53" s="274">
        <f t="shared" si="7"/>
        <v>0</v>
      </c>
      <c r="W53" s="274" t="str">
        <f t="shared" si="0"/>
        <v/>
      </c>
      <c r="X53" s="274">
        <f t="shared" si="1"/>
        <v>0</v>
      </c>
      <c r="Y53" s="274" t="str">
        <f t="shared" si="6"/>
        <v/>
      </c>
      <c r="Z53" s="275" t="str">
        <f t="shared" si="2"/>
        <v/>
      </c>
      <c r="AA53" s="275" t="str">
        <f t="shared" si="3"/>
        <v/>
      </c>
      <c r="AB53" s="274">
        <f t="shared" si="8"/>
        <v>0</v>
      </c>
      <c r="AC53" s="274">
        <f t="shared" si="9"/>
        <v>0</v>
      </c>
      <c r="AD53" s="275" t="str">
        <f t="shared" si="4"/>
        <v/>
      </c>
      <c r="AE53" s="559"/>
      <c r="AF53" s="86">
        <f t="shared" si="10"/>
        <v>0</v>
      </c>
    </row>
    <row r="54" spans="1:32" s="86" customFormat="1" ht="21" customHeight="1" x14ac:dyDescent="0.4">
      <c r="A54" s="272" t="str">
        <f>IF(OR('ordem de passagem'!$H50="pct",'ordem de passagem'!$H50="mini",'ordem de passagem'!$H50="pctt",'ordem de passagem'!$H50="pctn",'ordem de passagem'!$H50="pctm"),'ordem de passagem'!C50,"")</f>
        <v/>
      </c>
      <c r="B54" s="318" t="str">
        <f>IF(OR('ordem de passagem'!$H50="pct",'ordem de passagem'!$H50="mini",'ordem de passagem'!$H50="pctt",'ordem de passagem'!$H50="pctn",'ordem de passagem'!$H50="pctm"),'ordem de passagem'!D50,"Não faz este aparelho")</f>
        <v>Não faz este aparelho</v>
      </c>
      <c r="C54" s="318" t="str">
        <f>IF(OR('ordem de passagem'!$H50="pct",'ordem de passagem'!$H50="mini",'ordem de passagem'!$H50="pctt",'ordem de passagem'!$H50="pctn",'ordem de passagem'!$H50="pctm"),'ordem de passagem'!E50,"")</f>
        <v/>
      </c>
      <c r="D54" s="272" t="str">
        <f>IF(OR('ordem de passagem'!$H50="pct",'ordem de passagem'!$H50="mini",'ordem de passagem'!$H50="pctt",'ordem de passagem'!$H50="pctn",'ordem de passagem'!$H50="pctm"),'ordem de passagem'!F50,"")</f>
        <v/>
      </c>
      <c r="E54" s="272" t="str">
        <f>IF(OR('ordem de passagem'!$H50="pct",'ordem de passagem'!$H50="mini",'ordem de passagem'!$H50="pctt",'ordem de passagem'!$H50="pctn",'ordem de passagem'!$H50="pctm"),'ordem de passagem'!H50,"")</f>
        <v/>
      </c>
      <c r="F54" s="272" t="str">
        <f>IF(OR('ordem de passagem'!$H50="pct",'ordem de passagem'!$H50="mini",'ordem de passagem'!$H50="pctt",'ordem de passagem'!$H50="pctn",'ordem de passagem'!$H50="pctm"),'ordem de passagem'!G50,"")</f>
        <v/>
      </c>
      <c r="G54" s="272" t="str">
        <f>IF(OR('ordem de passagem'!$H50="pct",'ordem de passagem'!$H50="mini",'ordem de passagem'!$H50="pctt",'ordem de passagem'!$H50="pctn",'ordem de passagem'!$H50="pctm"),'ordem de passagem'!I50,"")</f>
        <v/>
      </c>
      <c r="H54" s="752"/>
      <c r="I54" s="753"/>
      <c r="J54" s="754"/>
      <c r="K54" s="755"/>
      <c r="L54" s="752"/>
      <c r="M54" s="753"/>
      <c r="N54" s="756"/>
      <c r="O54" s="757"/>
      <c r="P54" s="758"/>
      <c r="Q54" s="759"/>
      <c r="R54" s="359"/>
      <c r="S54" s="297"/>
      <c r="T54" s="358"/>
      <c r="U54" s="273"/>
      <c r="V54" s="274">
        <f t="shared" si="7"/>
        <v>0</v>
      </c>
      <c r="W54" s="274" t="str">
        <f t="shared" si="0"/>
        <v/>
      </c>
      <c r="X54" s="274">
        <f t="shared" si="1"/>
        <v>0</v>
      </c>
      <c r="Y54" s="274" t="str">
        <f t="shared" si="6"/>
        <v/>
      </c>
      <c r="Z54" s="275" t="str">
        <f t="shared" si="2"/>
        <v/>
      </c>
      <c r="AA54" s="275" t="str">
        <f t="shared" si="3"/>
        <v/>
      </c>
      <c r="AB54" s="274">
        <f t="shared" si="8"/>
        <v>0</v>
      </c>
      <c r="AC54" s="274">
        <f t="shared" si="9"/>
        <v>0</v>
      </c>
      <c r="AD54" s="275" t="str">
        <f t="shared" si="4"/>
        <v/>
      </c>
      <c r="AE54" s="559"/>
      <c r="AF54" s="86">
        <f t="shared" si="10"/>
        <v>0</v>
      </c>
    </row>
    <row r="55" spans="1:32" s="86" customFormat="1" ht="21" customHeight="1" x14ac:dyDescent="0.4">
      <c r="A55" s="272" t="str">
        <f>IF(OR('ordem de passagem'!$H51="pct",'ordem de passagem'!$H51="mini",'ordem de passagem'!$H51="pctt",'ordem de passagem'!$H51="pctn",'ordem de passagem'!$H51="pctm"),'ordem de passagem'!C51,"")</f>
        <v/>
      </c>
      <c r="B55" s="318" t="str">
        <f>IF(OR('ordem de passagem'!$H51="pct",'ordem de passagem'!$H51="mini",'ordem de passagem'!$H51="pctt",'ordem de passagem'!$H51="pctn",'ordem de passagem'!$H51="pctm"),'ordem de passagem'!D51,"Não faz este aparelho")</f>
        <v>Não faz este aparelho</v>
      </c>
      <c r="C55" s="318" t="str">
        <f>IF(OR('ordem de passagem'!$H51="pct",'ordem de passagem'!$H51="mini",'ordem de passagem'!$H51="pctt",'ordem de passagem'!$H51="pctn",'ordem de passagem'!$H51="pctm"),'ordem de passagem'!E51,"")</f>
        <v/>
      </c>
      <c r="D55" s="272" t="str">
        <f>IF(OR('ordem de passagem'!$H51="pct",'ordem de passagem'!$H51="mini",'ordem de passagem'!$H51="pctt",'ordem de passagem'!$H51="pctn",'ordem de passagem'!$H51="pctm"),'ordem de passagem'!F51,"")</f>
        <v/>
      </c>
      <c r="E55" s="272" t="str">
        <f>IF(OR('ordem de passagem'!$H51="pct",'ordem de passagem'!$H51="mini",'ordem de passagem'!$H51="pctt",'ordem de passagem'!$H51="pctn",'ordem de passagem'!$H51="pctm"),'ordem de passagem'!H51,"")</f>
        <v/>
      </c>
      <c r="F55" s="272" t="str">
        <f>IF(OR('ordem de passagem'!$H51="pct",'ordem de passagem'!$H51="mini",'ordem de passagem'!$H51="pctt",'ordem de passagem'!$H51="pctn",'ordem de passagem'!$H51="pctm"),'ordem de passagem'!G51,"")</f>
        <v/>
      </c>
      <c r="G55" s="272" t="str">
        <f>IF(OR('ordem de passagem'!$H51="pct",'ordem de passagem'!$H51="mini",'ordem de passagem'!$H51="pctt",'ordem de passagem'!$H51="pctn",'ordem de passagem'!$H51="pctm"),'ordem de passagem'!I51,"")</f>
        <v/>
      </c>
      <c r="H55" s="752"/>
      <c r="I55" s="753"/>
      <c r="J55" s="754"/>
      <c r="K55" s="755"/>
      <c r="L55" s="752"/>
      <c r="M55" s="753"/>
      <c r="N55" s="756"/>
      <c r="O55" s="757"/>
      <c r="P55" s="758"/>
      <c r="Q55" s="759"/>
      <c r="R55" s="359"/>
      <c r="S55" s="297"/>
      <c r="T55" s="358"/>
      <c r="U55" s="273"/>
      <c r="V55" s="274">
        <f t="shared" si="7"/>
        <v>0</v>
      </c>
      <c r="W55" s="274" t="str">
        <f t="shared" si="0"/>
        <v/>
      </c>
      <c r="X55" s="274">
        <f t="shared" si="1"/>
        <v>0</v>
      </c>
      <c r="Y55" s="274" t="str">
        <f t="shared" si="6"/>
        <v/>
      </c>
      <c r="Z55" s="275" t="str">
        <f t="shared" si="2"/>
        <v/>
      </c>
      <c r="AA55" s="275" t="str">
        <f t="shared" si="3"/>
        <v/>
      </c>
      <c r="AB55" s="274">
        <f t="shared" si="8"/>
        <v>0</v>
      </c>
      <c r="AC55" s="274">
        <f t="shared" si="9"/>
        <v>0</v>
      </c>
      <c r="AD55" s="275" t="str">
        <f t="shared" si="4"/>
        <v/>
      </c>
      <c r="AE55" s="559"/>
      <c r="AF55" s="86">
        <f t="shared" si="10"/>
        <v>0</v>
      </c>
    </row>
    <row r="56" spans="1:32" s="86" customFormat="1" ht="21" customHeight="1" x14ac:dyDescent="0.4">
      <c r="A56" s="272" t="str">
        <f>IF(OR('ordem de passagem'!$H52="pct",'ordem de passagem'!$H52="mini",'ordem de passagem'!$H52="pctt",'ordem de passagem'!$H52="pctn",'ordem de passagem'!$H52="pctm"),'ordem de passagem'!C52,"")</f>
        <v/>
      </c>
      <c r="B56" s="318" t="str">
        <f>IF(OR('ordem de passagem'!$H52="pct",'ordem de passagem'!$H52="mini",'ordem de passagem'!$H52="pctt",'ordem de passagem'!$H52="pctn",'ordem de passagem'!$H52="pctm"),'ordem de passagem'!D52,"Não faz este aparelho")</f>
        <v>Não faz este aparelho</v>
      </c>
      <c r="C56" s="318" t="str">
        <f>IF(OR('ordem de passagem'!$H52="pct",'ordem de passagem'!$H52="mini",'ordem de passagem'!$H52="pctt",'ordem de passagem'!$H52="pctn",'ordem de passagem'!$H52="pctm"),'ordem de passagem'!E52,"")</f>
        <v/>
      </c>
      <c r="D56" s="272" t="str">
        <f>IF(OR('ordem de passagem'!$H52="pct",'ordem de passagem'!$H52="mini",'ordem de passagem'!$H52="pctt",'ordem de passagem'!$H52="pctn",'ordem de passagem'!$H52="pctm"),'ordem de passagem'!F52,"")</f>
        <v/>
      </c>
      <c r="E56" s="272" t="str">
        <f>IF(OR('ordem de passagem'!$H52="pct",'ordem de passagem'!$H52="mini",'ordem de passagem'!$H52="pctt",'ordem de passagem'!$H52="pctn",'ordem de passagem'!$H52="pctm"),'ordem de passagem'!H52,"")</f>
        <v/>
      </c>
      <c r="F56" s="272" t="str">
        <f>IF(OR('ordem de passagem'!$H52="pct",'ordem de passagem'!$H52="mini",'ordem de passagem'!$H52="pctt",'ordem de passagem'!$H52="pctn",'ordem de passagem'!$H52="pctm"),'ordem de passagem'!G52,"")</f>
        <v/>
      </c>
      <c r="G56" s="272" t="str">
        <f>IF(OR('ordem de passagem'!$H52="pct",'ordem de passagem'!$H52="mini",'ordem de passagem'!$H52="pctt",'ordem de passagem'!$H52="pctn",'ordem de passagem'!$H52="pctm"),'ordem de passagem'!I52,"")</f>
        <v/>
      </c>
      <c r="H56" s="752"/>
      <c r="I56" s="753"/>
      <c r="J56" s="754"/>
      <c r="K56" s="755"/>
      <c r="L56" s="752"/>
      <c r="M56" s="753"/>
      <c r="N56" s="756"/>
      <c r="O56" s="757"/>
      <c r="P56" s="758"/>
      <c r="Q56" s="759"/>
      <c r="R56" s="359"/>
      <c r="S56" s="297"/>
      <c r="T56" s="358"/>
      <c r="U56" s="273"/>
      <c r="V56" s="274">
        <f t="shared" si="7"/>
        <v>0</v>
      </c>
      <c r="W56" s="274" t="str">
        <f t="shared" si="0"/>
        <v/>
      </c>
      <c r="X56" s="274">
        <f t="shared" si="1"/>
        <v>0</v>
      </c>
      <c r="Y56" s="274" t="str">
        <f t="shared" si="6"/>
        <v/>
      </c>
      <c r="Z56" s="275" t="str">
        <f t="shared" si="2"/>
        <v/>
      </c>
      <c r="AA56" s="275" t="str">
        <f t="shared" si="3"/>
        <v/>
      </c>
      <c r="AB56" s="274">
        <f t="shared" si="8"/>
        <v>0</v>
      </c>
      <c r="AC56" s="274">
        <f t="shared" si="9"/>
        <v>0</v>
      </c>
      <c r="AD56" s="275" t="str">
        <f t="shared" si="4"/>
        <v/>
      </c>
      <c r="AE56" s="559"/>
      <c r="AF56" s="86">
        <f t="shared" si="10"/>
        <v>0</v>
      </c>
    </row>
    <row r="57" spans="1:32" s="86" customFormat="1" ht="21" customHeight="1" x14ac:dyDescent="0.4">
      <c r="A57" s="272" t="str">
        <f>IF(OR('ordem de passagem'!$H53="pct",'ordem de passagem'!$H53="mini",'ordem de passagem'!$H53="pctt",'ordem de passagem'!$H53="pctn",'ordem de passagem'!$H53="pctm"),'ordem de passagem'!C53,"")</f>
        <v/>
      </c>
      <c r="B57" s="318" t="str">
        <f>IF(OR('ordem de passagem'!$H53="pct",'ordem de passagem'!$H53="mini",'ordem de passagem'!$H53="pctt",'ordem de passagem'!$H53="pctn",'ordem de passagem'!$H53="pctm"),'ordem de passagem'!D53,"Não faz este aparelho")</f>
        <v>Não faz este aparelho</v>
      </c>
      <c r="C57" s="318" t="str">
        <f>IF(OR('ordem de passagem'!$H53="pct",'ordem de passagem'!$H53="mini",'ordem de passagem'!$H53="pctt",'ordem de passagem'!$H53="pctn",'ordem de passagem'!$H53="pctm"),'ordem de passagem'!E53,"")</f>
        <v/>
      </c>
      <c r="D57" s="272" t="str">
        <f>IF(OR('ordem de passagem'!$H53="pct",'ordem de passagem'!$H53="mini",'ordem de passagem'!$H53="pctt",'ordem de passagem'!$H53="pctn",'ordem de passagem'!$H53="pctm"),'ordem de passagem'!F53,"")</f>
        <v/>
      </c>
      <c r="E57" s="272" t="str">
        <f>IF(OR('ordem de passagem'!$H53="pct",'ordem de passagem'!$H53="mini",'ordem de passagem'!$H53="pctt",'ordem de passagem'!$H53="pctn",'ordem de passagem'!$H53="pctm"),'ordem de passagem'!H53,"")</f>
        <v/>
      </c>
      <c r="F57" s="272" t="str">
        <f>IF(OR('ordem de passagem'!$H53="pct",'ordem de passagem'!$H53="mini",'ordem de passagem'!$H53="pctt",'ordem de passagem'!$H53="pctn",'ordem de passagem'!$H53="pctm"),'ordem de passagem'!G53,"")</f>
        <v/>
      </c>
      <c r="G57" s="272" t="str">
        <f>IF(OR('ordem de passagem'!$H53="pct",'ordem de passagem'!$H53="mini",'ordem de passagem'!$H53="pctt",'ordem de passagem'!$H53="pctn",'ordem de passagem'!$H53="pctm"),'ordem de passagem'!I53,"")</f>
        <v/>
      </c>
      <c r="H57" s="752"/>
      <c r="I57" s="753"/>
      <c r="J57" s="754"/>
      <c r="K57" s="755"/>
      <c r="L57" s="752"/>
      <c r="M57" s="753"/>
      <c r="N57" s="756"/>
      <c r="O57" s="757"/>
      <c r="P57" s="758"/>
      <c r="Q57" s="759"/>
      <c r="R57" s="359"/>
      <c r="S57" s="297"/>
      <c r="T57" s="358"/>
      <c r="U57" s="273"/>
      <c r="V57" s="274">
        <f t="shared" si="7"/>
        <v>0</v>
      </c>
      <c r="W57" s="274" t="str">
        <f t="shared" si="0"/>
        <v/>
      </c>
      <c r="X57" s="274">
        <f t="shared" si="1"/>
        <v>0</v>
      </c>
      <c r="Y57" s="274" t="str">
        <f t="shared" si="6"/>
        <v/>
      </c>
      <c r="Z57" s="275" t="str">
        <f t="shared" si="2"/>
        <v/>
      </c>
      <c r="AA57" s="275" t="str">
        <f t="shared" si="3"/>
        <v/>
      </c>
      <c r="AB57" s="274">
        <f t="shared" si="8"/>
        <v>0</v>
      </c>
      <c r="AC57" s="274">
        <f t="shared" si="9"/>
        <v>0</v>
      </c>
      <c r="AD57" s="275" t="str">
        <f t="shared" si="4"/>
        <v/>
      </c>
      <c r="AE57" s="559"/>
      <c r="AF57" s="86">
        <f t="shared" si="10"/>
        <v>0</v>
      </c>
    </row>
    <row r="58" spans="1:32" s="86" customFormat="1" ht="21" customHeight="1" x14ac:dyDescent="0.4">
      <c r="A58" s="272" t="str">
        <f>IF(OR('ordem de passagem'!$H54="pct",'ordem de passagem'!$H54="mini",'ordem de passagem'!$H54="pctt",'ordem de passagem'!$H54="pctn",'ordem de passagem'!$H54="pctm"),'ordem de passagem'!C54,"")</f>
        <v/>
      </c>
      <c r="B58" s="318" t="str">
        <f>IF(OR('ordem de passagem'!$H54="pct",'ordem de passagem'!$H54="mini",'ordem de passagem'!$H54="pctt",'ordem de passagem'!$H54="pctn",'ordem de passagem'!$H54="pctm"),'ordem de passagem'!D54,"Não faz este aparelho")</f>
        <v>Não faz este aparelho</v>
      </c>
      <c r="C58" s="318" t="str">
        <f>IF(OR('ordem de passagem'!$H54="pct",'ordem de passagem'!$H54="mini",'ordem de passagem'!$H54="pctt",'ordem de passagem'!$H54="pctn",'ordem de passagem'!$H54="pctm"),'ordem de passagem'!E54,"")</f>
        <v/>
      </c>
      <c r="D58" s="272" t="str">
        <f>IF(OR('ordem de passagem'!$H54="pct",'ordem de passagem'!$H54="mini",'ordem de passagem'!$H54="pctt",'ordem de passagem'!$H54="pctn",'ordem de passagem'!$H54="pctm"),'ordem de passagem'!F54,"")</f>
        <v/>
      </c>
      <c r="E58" s="272" t="str">
        <f>IF(OR('ordem de passagem'!$H54="pct",'ordem de passagem'!$H54="mini",'ordem de passagem'!$H54="pctt",'ordem de passagem'!$H54="pctn",'ordem de passagem'!$H54="pctm"),'ordem de passagem'!H54,"")</f>
        <v/>
      </c>
      <c r="F58" s="272" t="str">
        <f>IF(OR('ordem de passagem'!$H54="pct",'ordem de passagem'!$H54="mini",'ordem de passagem'!$H54="pctt",'ordem de passagem'!$H54="pctn",'ordem de passagem'!$H54="pctm"),'ordem de passagem'!G54,"")</f>
        <v/>
      </c>
      <c r="G58" s="272" t="str">
        <f>IF(OR('ordem de passagem'!$H54="pct",'ordem de passagem'!$H54="mini",'ordem de passagem'!$H54="pctt",'ordem de passagem'!$H54="pctn",'ordem de passagem'!$H54="pctm"),'ordem de passagem'!I54,"")</f>
        <v/>
      </c>
      <c r="H58" s="752"/>
      <c r="I58" s="753"/>
      <c r="J58" s="754"/>
      <c r="K58" s="755"/>
      <c r="L58" s="752"/>
      <c r="M58" s="753"/>
      <c r="N58" s="756"/>
      <c r="O58" s="757"/>
      <c r="P58" s="758"/>
      <c r="Q58" s="759"/>
      <c r="R58" s="359"/>
      <c r="S58" s="297"/>
      <c r="T58" s="358"/>
      <c r="U58" s="273"/>
      <c r="V58" s="274">
        <f t="shared" si="7"/>
        <v>0</v>
      </c>
      <c r="W58" s="274" t="str">
        <f t="shared" si="0"/>
        <v/>
      </c>
      <c r="X58" s="274">
        <f t="shared" si="1"/>
        <v>0</v>
      </c>
      <c r="Y58" s="274" t="str">
        <f t="shared" si="6"/>
        <v/>
      </c>
      <c r="Z58" s="275" t="str">
        <f t="shared" si="2"/>
        <v/>
      </c>
      <c r="AA58" s="275" t="str">
        <f t="shared" si="3"/>
        <v/>
      </c>
      <c r="AB58" s="274">
        <f t="shared" si="8"/>
        <v>0</v>
      </c>
      <c r="AC58" s="274">
        <f t="shared" si="9"/>
        <v>0</v>
      </c>
      <c r="AD58" s="275" t="str">
        <f t="shared" si="4"/>
        <v/>
      </c>
      <c r="AE58" s="559"/>
      <c r="AF58" s="86">
        <f t="shared" si="10"/>
        <v>0</v>
      </c>
    </row>
    <row r="59" spans="1:32" s="86" customFormat="1" ht="21" customHeight="1" x14ac:dyDescent="0.4">
      <c r="A59" s="272" t="str">
        <f>IF(OR('ordem de passagem'!$H55="pct",'ordem de passagem'!$H55="mini",'ordem de passagem'!$H55="pctt",'ordem de passagem'!$H55="pctn",'ordem de passagem'!$H55="pctm"),'ordem de passagem'!C55,"")</f>
        <v/>
      </c>
      <c r="B59" s="318" t="str">
        <f>IF(OR('ordem de passagem'!$H55="pct",'ordem de passagem'!$H55="mini",'ordem de passagem'!$H55="pctt",'ordem de passagem'!$H55="pctn",'ordem de passagem'!$H55="pctm"),'ordem de passagem'!D55,"Não faz este aparelho")</f>
        <v>Não faz este aparelho</v>
      </c>
      <c r="C59" s="318" t="str">
        <f>IF(OR('ordem de passagem'!$H55="pct",'ordem de passagem'!$H55="mini",'ordem de passagem'!$H55="pctt",'ordem de passagem'!$H55="pctn",'ordem de passagem'!$H55="pctm"),'ordem de passagem'!E55,"")</f>
        <v/>
      </c>
      <c r="D59" s="272" t="str">
        <f>IF(OR('ordem de passagem'!$H55="pct",'ordem de passagem'!$H55="mini",'ordem de passagem'!$H55="pctt",'ordem de passagem'!$H55="pctn",'ordem de passagem'!$H55="pctm"),'ordem de passagem'!F55,"")</f>
        <v/>
      </c>
      <c r="E59" s="272" t="str">
        <f>IF(OR('ordem de passagem'!$H55="pct",'ordem de passagem'!$H55="mini",'ordem de passagem'!$H55="pctt",'ordem de passagem'!$H55="pctn",'ordem de passagem'!$H55="pctm"),'ordem de passagem'!H55,"")</f>
        <v/>
      </c>
      <c r="F59" s="272" t="str">
        <f>IF(OR('ordem de passagem'!$H55="pct",'ordem de passagem'!$H55="mini",'ordem de passagem'!$H55="pctt",'ordem de passagem'!$H55="pctn",'ordem de passagem'!$H55="pctm"),'ordem de passagem'!G55,"")</f>
        <v/>
      </c>
      <c r="G59" s="272" t="str">
        <f>IF(OR('ordem de passagem'!$H55="pct",'ordem de passagem'!$H55="mini",'ordem de passagem'!$H55="pctt",'ordem de passagem'!$H55="pctn",'ordem de passagem'!$H55="pctm"),'ordem de passagem'!I55,"")</f>
        <v/>
      </c>
      <c r="H59" s="752"/>
      <c r="I59" s="753"/>
      <c r="J59" s="754"/>
      <c r="K59" s="755"/>
      <c r="L59" s="752"/>
      <c r="M59" s="753"/>
      <c r="N59" s="756"/>
      <c r="O59" s="757"/>
      <c r="P59" s="758"/>
      <c r="Q59" s="759"/>
      <c r="R59" s="359"/>
      <c r="S59" s="297"/>
      <c r="T59" s="358"/>
      <c r="U59" s="273"/>
      <c r="V59" s="274">
        <f t="shared" si="7"/>
        <v>0</v>
      </c>
      <c r="W59" s="274" t="str">
        <f t="shared" si="0"/>
        <v/>
      </c>
      <c r="X59" s="274">
        <f t="shared" si="1"/>
        <v>0</v>
      </c>
      <c r="Y59" s="274" t="str">
        <f t="shared" si="6"/>
        <v/>
      </c>
      <c r="Z59" s="275" t="str">
        <f t="shared" si="2"/>
        <v/>
      </c>
      <c r="AA59" s="275" t="str">
        <f t="shared" si="3"/>
        <v/>
      </c>
      <c r="AB59" s="274">
        <f t="shared" si="8"/>
        <v>0</v>
      </c>
      <c r="AC59" s="274">
        <f t="shared" si="9"/>
        <v>0</v>
      </c>
      <c r="AD59" s="275" t="str">
        <f t="shared" si="4"/>
        <v/>
      </c>
      <c r="AE59" s="559"/>
      <c r="AF59" s="86">
        <f t="shared" si="10"/>
        <v>0</v>
      </c>
    </row>
    <row r="60" spans="1:32" s="86" customFormat="1" ht="21" customHeight="1" x14ac:dyDescent="0.4">
      <c r="A60" s="272" t="str">
        <f>IF(OR('ordem de passagem'!$H56="pct",'ordem de passagem'!$H56="mini",'ordem de passagem'!$H56="pctt",'ordem de passagem'!$H56="pctn",'ordem de passagem'!$H56="pctm"),'ordem de passagem'!C56,"")</f>
        <v/>
      </c>
      <c r="B60" s="318" t="str">
        <f>IF(OR('ordem de passagem'!$H56="pct",'ordem de passagem'!$H56="mini",'ordem de passagem'!$H56="pctt",'ordem de passagem'!$H56="pctn",'ordem de passagem'!$H56="pctm"),'ordem de passagem'!D56,"Não faz este aparelho")</f>
        <v>Não faz este aparelho</v>
      </c>
      <c r="C60" s="318" t="str">
        <f>IF(OR('ordem de passagem'!$H56="pct",'ordem de passagem'!$H56="mini",'ordem de passagem'!$H56="pctt",'ordem de passagem'!$H56="pctn",'ordem de passagem'!$H56="pctm"),'ordem de passagem'!E56,"")</f>
        <v/>
      </c>
      <c r="D60" s="272" t="str">
        <f>IF(OR('ordem de passagem'!$H56="pct",'ordem de passagem'!$H56="mini",'ordem de passagem'!$H56="pctt",'ordem de passagem'!$H56="pctn",'ordem de passagem'!$H56="pctm"),'ordem de passagem'!F56,"")</f>
        <v/>
      </c>
      <c r="E60" s="272" t="str">
        <f>IF(OR('ordem de passagem'!$H56="pct",'ordem de passagem'!$H56="mini",'ordem de passagem'!$H56="pctt",'ordem de passagem'!$H56="pctn",'ordem de passagem'!$H56="pctm"),'ordem de passagem'!H56,"")</f>
        <v/>
      </c>
      <c r="F60" s="272" t="str">
        <f>IF(OR('ordem de passagem'!$H56="pct",'ordem de passagem'!$H56="mini",'ordem de passagem'!$H56="pctt",'ordem de passagem'!$H56="pctn",'ordem de passagem'!$H56="pctm"),'ordem de passagem'!G56,"")</f>
        <v/>
      </c>
      <c r="G60" s="272" t="str">
        <f>IF(OR('ordem de passagem'!$H56="pct",'ordem de passagem'!$H56="mini",'ordem de passagem'!$H56="pctt",'ordem de passagem'!$H56="pctn",'ordem de passagem'!$H56="pctm"),'ordem de passagem'!I56,"")</f>
        <v/>
      </c>
      <c r="H60" s="752"/>
      <c r="I60" s="753"/>
      <c r="J60" s="754"/>
      <c r="K60" s="755"/>
      <c r="L60" s="752"/>
      <c r="M60" s="753"/>
      <c r="N60" s="756"/>
      <c r="O60" s="757"/>
      <c r="P60" s="758"/>
      <c r="Q60" s="759"/>
      <c r="R60" s="359"/>
      <c r="S60" s="297"/>
      <c r="T60" s="358"/>
      <c r="U60" s="273"/>
      <c r="V60" s="274">
        <f t="shared" si="7"/>
        <v>0</v>
      </c>
      <c r="W60" s="274" t="str">
        <f t="shared" si="0"/>
        <v/>
      </c>
      <c r="X60" s="274">
        <f t="shared" si="1"/>
        <v>0</v>
      </c>
      <c r="Y60" s="274" t="str">
        <f t="shared" si="6"/>
        <v/>
      </c>
      <c r="Z60" s="275" t="str">
        <f t="shared" si="2"/>
        <v/>
      </c>
      <c r="AA60" s="275" t="str">
        <f t="shared" si="3"/>
        <v/>
      </c>
      <c r="AB60" s="274">
        <f t="shared" si="8"/>
        <v>0</v>
      </c>
      <c r="AC60" s="274">
        <f t="shared" si="9"/>
        <v>0</v>
      </c>
      <c r="AD60" s="275" t="str">
        <f t="shared" si="4"/>
        <v/>
      </c>
      <c r="AE60" s="559"/>
      <c r="AF60" s="86">
        <f t="shared" si="10"/>
        <v>0</v>
      </c>
    </row>
    <row r="61" spans="1:32" s="86" customFormat="1" ht="21" customHeight="1" x14ac:dyDescent="0.4">
      <c r="A61" s="272" t="str">
        <f>IF(OR('ordem de passagem'!$H57="pct",'ordem de passagem'!$H57="mini",'ordem de passagem'!$H57="pctt",'ordem de passagem'!$H57="pctn",'ordem de passagem'!$H57="pctm"),'ordem de passagem'!C57,"")</f>
        <v/>
      </c>
      <c r="B61" s="318" t="str">
        <f>IF(OR('ordem de passagem'!$H57="pct",'ordem de passagem'!$H57="mini",'ordem de passagem'!$H57="pctt",'ordem de passagem'!$H57="pctn",'ordem de passagem'!$H57="pctm"),'ordem de passagem'!D57,"Não faz este aparelho")</f>
        <v>Não faz este aparelho</v>
      </c>
      <c r="C61" s="318" t="str">
        <f>IF(OR('ordem de passagem'!$H57="pct",'ordem de passagem'!$H57="mini",'ordem de passagem'!$H57="pctt",'ordem de passagem'!$H57="pctn",'ordem de passagem'!$H57="pctm"),'ordem de passagem'!E57,"")</f>
        <v/>
      </c>
      <c r="D61" s="272" t="str">
        <f>IF(OR('ordem de passagem'!$H57="pct",'ordem de passagem'!$H57="mini",'ordem de passagem'!$H57="pctt",'ordem de passagem'!$H57="pctn",'ordem de passagem'!$H57="pctm"),'ordem de passagem'!F57,"")</f>
        <v/>
      </c>
      <c r="E61" s="272" t="str">
        <f>IF(OR('ordem de passagem'!$H57="pct",'ordem de passagem'!$H57="mini",'ordem de passagem'!$H57="pctt",'ordem de passagem'!$H57="pctn",'ordem de passagem'!$H57="pctm"),'ordem de passagem'!H57,"")</f>
        <v/>
      </c>
      <c r="F61" s="272" t="str">
        <f>IF(OR('ordem de passagem'!$H57="pct",'ordem de passagem'!$H57="mini",'ordem de passagem'!$H57="pctt",'ordem de passagem'!$H57="pctn",'ordem de passagem'!$H57="pctm"),'ordem de passagem'!G57,"")</f>
        <v/>
      </c>
      <c r="G61" s="272" t="str">
        <f>IF(OR('ordem de passagem'!$H57="pct",'ordem de passagem'!$H57="mini",'ordem de passagem'!$H57="pctt",'ordem de passagem'!$H57="pctn",'ordem de passagem'!$H57="pctm"),'ordem de passagem'!I57,"")</f>
        <v/>
      </c>
      <c r="H61" s="752"/>
      <c r="I61" s="753"/>
      <c r="J61" s="754"/>
      <c r="K61" s="755"/>
      <c r="L61" s="752"/>
      <c r="M61" s="753"/>
      <c r="N61" s="756"/>
      <c r="O61" s="757"/>
      <c r="P61" s="758"/>
      <c r="Q61" s="759"/>
      <c r="R61" s="359"/>
      <c r="S61" s="297"/>
      <c r="T61" s="358"/>
      <c r="U61" s="273"/>
      <c r="V61" s="274">
        <f t="shared" si="7"/>
        <v>0</v>
      </c>
      <c r="W61" s="274" t="str">
        <f t="shared" si="0"/>
        <v/>
      </c>
      <c r="X61" s="274">
        <f t="shared" si="1"/>
        <v>0</v>
      </c>
      <c r="Y61" s="274" t="str">
        <f t="shared" si="6"/>
        <v/>
      </c>
      <c r="Z61" s="275" t="str">
        <f t="shared" si="2"/>
        <v/>
      </c>
      <c r="AA61" s="275" t="str">
        <f t="shared" si="3"/>
        <v/>
      </c>
      <c r="AB61" s="274">
        <f t="shared" si="8"/>
        <v>0</v>
      </c>
      <c r="AC61" s="274">
        <f t="shared" si="9"/>
        <v>0</v>
      </c>
      <c r="AD61" s="275" t="str">
        <f t="shared" si="4"/>
        <v/>
      </c>
      <c r="AE61" s="559"/>
      <c r="AF61" s="86">
        <f t="shared" si="10"/>
        <v>0</v>
      </c>
    </row>
    <row r="62" spans="1:32" s="86" customFormat="1" ht="21" customHeight="1" x14ac:dyDescent="0.4">
      <c r="A62" s="272" t="str">
        <f>IF(OR('ordem de passagem'!$H58="pct",'ordem de passagem'!$H58="mini",'ordem de passagem'!$H58="pctt",'ordem de passagem'!$H58="pctn",'ordem de passagem'!$H58="pctm"),'ordem de passagem'!C58,"")</f>
        <v/>
      </c>
      <c r="B62" s="318" t="str">
        <f>IF(OR('ordem de passagem'!$H58="pct",'ordem de passagem'!$H58="mini",'ordem de passagem'!$H58="pctt",'ordem de passagem'!$H58="pctn",'ordem de passagem'!$H58="pctm"),'ordem de passagem'!D58,"Não faz este aparelho")</f>
        <v>Não faz este aparelho</v>
      </c>
      <c r="C62" s="318" t="str">
        <f>IF(OR('ordem de passagem'!$H58="pct",'ordem de passagem'!$H58="mini",'ordem de passagem'!$H58="pctt",'ordem de passagem'!$H58="pctn",'ordem de passagem'!$H58="pctm"),'ordem de passagem'!E58,"")</f>
        <v/>
      </c>
      <c r="D62" s="272" t="str">
        <f>IF(OR('ordem de passagem'!$H58="pct",'ordem de passagem'!$H58="mini",'ordem de passagem'!$H58="pctt",'ordem de passagem'!$H58="pctn",'ordem de passagem'!$H58="pctm"),'ordem de passagem'!F58,"")</f>
        <v/>
      </c>
      <c r="E62" s="272" t="str">
        <f>IF(OR('ordem de passagem'!$H58="pct",'ordem de passagem'!$H58="mini",'ordem de passagem'!$H58="pctt",'ordem de passagem'!$H58="pctn",'ordem de passagem'!$H58="pctm"),'ordem de passagem'!H58,"")</f>
        <v/>
      </c>
      <c r="F62" s="272" t="str">
        <f>IF(OR('ordem de passagem'!$H58="pct",'ordem de passagem'!$H58="mini",'ordem de passagem'!$H58="pctt",'ordem de passagem'!$H58="pctn",'ordem de passagem'!$H58="pctm"),'ordem de passagem'!G58,"")</f>
        <v/>
      </c>
      <c r="G62" s="272" t="str">
        <f>IF(OR('ordem de passagem'!$H58="pct",'ordem de passagem'!$H58="mini",'ordem de passagem'!$H58="pctt",'ordem de passagem'!$H58="pctn",'ordem de passagem'!$H58="pctm"),'ordem de passagem'!I58,"")</f>
        <v/>
      </c>
      <c r="H62" s="752"/>
      <c r="I62" s="753"/>
      <c r="J62" s="754"/>
      <c r="K62" s="755"/>
      <c r="L62" s="752"/>
      <c r="M62" s="753"/>
      <c r="N62" s="756"/>
      <c r="O62" s="757"/>
      <c r="P62" s="758"/>
      <c r="Q62" s="759"/>
      <c r="R62" s="359"/>
      <c r="S62" s="297"/>
      <c r="T62" s="358"/>
      <c r="U62" s="273"/>
      <c r="V62" s="274">
        <f t="shared" si="7"/>
        <v>0</v>
      </c>
      <c r="W62" s="274" t="str">
        <f t="shared" si="0"/>
        <v/>
      </c>
      <c r="X62" s="274">
        <f t="shared" si="1"/>
        <v>0</v>
      </c>
      <c r="Y62" s="274" t="str">
        <f t="shared" si="6"/>
        <v/>
      </c>
      <c r="Z62" s="275" t="str">
        <f t="shared" si="2"/>
        <v/>
      </c>
      <c r="AA62" s="275" t="str">
        <f t="shared" si="3"/>
        <v/>
      </c>
      <c r="AB62" s="274">
        <f t="shared" si="8"/>
        <v>0</v>
      </c>
      <c r="AC62" s="274">
        <f t="shared" si="9"/>
        <v>0</v>
      </c>
      <c r="AD62" s="275" t="str">
        <f t="shared" si="4"/>
        <v/>
      </c>
      <c r="AE62" s="559"/>
      <c r="AF62" s="86">
        <f t="shared" si="10"/>
        <v>0</v>
      </c>
    </row>
    <row r="63" spans="1:32" s="86" customFormat="1" ht="21" customHeight="1" x14ac:dyDescent="0.4">
      <c r="A63" s="272" t="str">
        <f>IF(OR('ordem de passagem'!$H59="pct",'ordem de passagem'!$H59="mini",'ordem de passagem'!$H59="pctt",'ordem de passagem'!$H59="pctn",'ordem de passagem'!$H59="pctm"),'ordem de passagem'!C59,"")</f>
        <v/>
      </c>
      <c r="B63" s="318" t="str">
        <f>IF(OR('ordem de passagem'!$H59="pct",'ordem de passagem'!$H59="mini",'ordem de passagem'!$H59="pctt",'ordem de passagem'!$H59="pctn",'ordem de passagem'!$H59="pctm"),'ordem de passagem'!D59,"Não faz este aparelho")</f>
        <v>Não faz este aparelho</v>
      </c>
      <c r="C63" s="318" t="str">
        <f>IF(OR('ordem de passagem'!$H59="pct",'ordem de passagem'!$H59="mini",'ordem de passagem'!$H59="pctt",'ordem de passagem'!$H59="pctn",'ordem de passagem'!$H59="pctm"),'ordem de passagem'!E59,"")</f>
        <v/>
      </c>
      <c r="D63" s="272" t="str">
        <f>IF(OR('ordem de passagem'!$H59="pct",'ordem de passagem'!$H59="mini",'ordem de passagem'!$H59="pctt",'ordem de passagem'!$H59="pctn",'ordem de passagem'!$H59="pctm"),'ordem de passagem'!F59,"")</f>
        <v/>
      </c>
      <c r="E63" s="272" t="str">
        <f>IF(OR('ordem de passagem'!$H59="pct",'ordem de passagem'!$H59="mini",'ordem de passagem'!$H59="pctt",'ordem de passagem'!$H59="pctn",'ordem de passagem'!$H59="pctm"),'ordem de passagem'!H59,"")</f>
        <v/>
      </c>
      <c r="F63" s="272" t="str">
        <f>IF(OR('ordem de passagem'!$H59="pct",'ordem de passagem'!$H59="mini",'ordem de passagem'!$H59="pctt",'ordem de passagem'!$H59="pctn",'ordem de passagem'!$H59="pctm"),'ordem de passagem'!G59,"")</f>
        <v/>
      </c>
      <c r="G63" s="272" t="str">
        <f>IF(OR('ordem de passagem'!$H59="pct",'ordem de passagem'!$H59="mini",'ordem de passagem'!$H59="pctt",'ordem de passagem'!$H59="pctn",'ordem de passagem'!$H59="pctm"),'ordem de passagem'!I59,"")</f>
        <v/>
      </c>
      <c r="H63" s="752"/>
      <c r="I63" s="753"/>
      <c r="J63" s="754"/>
      <c r="K63" s="755"/>
      <c r="L63" s="752"/>
      <c r="M63" s="753"/>
      <c r="N63" s="756"/>
      <c r="O63" s="757"/>
      <c r="P63" s="758"/>
      <c r="Q63" s="759"/>
      <c r="R63" s="359"/>
      <c r="S63" s="297"/>
      <c r="T63" s="358"/>
      <c r="U63" s="273"/>
      <c r="V63" s="274">
        <f t="shared" si="7"/>
        <v>0</v>
      </c>
      <c r="W63" s="274" t="str">
        <f t="shared" si="0"/>
        <v/>
      </c>
      <c r="X63" s="274">
        <f t="shared" si="1"/>
        <v>0</v>
      </c>
      <c r="Y63" s="274" t="str">
        <f t="shared" si="6"/>
        <v/>
      </c>
      <c r="Z63" s="275" t="str">
        <f t="shared" si="2"/>
        <v/>
      </c>
      <c r="AA63" s="275" t="str">
        <f t="shared" si="3"/>
        <v/>
      </c>
      <c r="AB63" s="274">
        <f t="shared" si="8"/>
        <v>0</v>
      </c>
      <c r="AC63" s="274">
        <f t="shared" si="9"/>
        <v>0</v>
      </c>
      <c r="AD63" s="275" t="str">
        <f t="shared" si="4"/>
        <v/>
      </c>
      <c r="AE63" s="559"/>
      <c r="AF63" s="86">
        <f t="shared" si="10"/>
        <v>0</v>
      </c>
    </row>
    <row r="64" spans="1:32" s="86" customFormat="1" ht="21" customHeight="1" x14ac:dyDescent="0.4">
      <c r="A64" s="272" t="str">
        <f>IF(OR('ordem de passagem'!$H60="pct",'ordem de passagem'!$H60="mini",'ordem de passagem'!$H60="pctt",'ordem de passagem'!$H60="pctn",'ordem de passagem'!$H60="pctm"),'ordem de passagem'!C60,"")</f>
        <v/>
      </c>
      <c r="B64" s="318" t="str">
        <f>IF(OR('ordem de passagem'!$H60="pct",'ordem de passagem'!$H60="mini",'ordem de passagem'!$H60="pctt",'ordem de passagem'!$H60="pctn",'ordem de passagem'!$H60="pctm"),'ordem de passagem'!D60,"Não faz este aparelho")</f>
        <v>Não faz este aparelho</v>
      </c>
      <c r="C64" s="318" t="str">
        <f>IF(OR('ordem de passagem'!$H60="pct",'ordem de passagem'!$H60="mini",'ordem de passagem'!$H60="pctt",'ordem de passagem'!$H60="pctn",'ordem de passagem'!$H60="pctm"),'ordem de passagem'!E60,"")</f>
        <v/>
      </c>
      <c r="D64" s="272" t="str">
        <f>IF(OR('ordem de passagem'!$H60="pct",'ordem de passagem'!$H60="mini",'ordem de passagem'!$H60="pctt",'ordem de passagem'!$H60="pctn",'ordem de passagem'!$H60="pctm"),'ordem de passagem'!F60,"")</f>
        <v/>
      </c>
      <c r="E64" s="272" t="str">
        <f>IF(OR('ordem de passagem'!$H60="pct",'ordem de passagem'!$H60="mini",'ordem de passagem'!$H60="pctt",'ordem de passagem'!$H60="pctn",'ordem de passagem'!$H60="pctm"),'ordem de passagem'!H60,"")</f>
        <v/>
      </c>
      <c r="F64" s="272" t="str">
        <f>IF(OR('ordem de passagem'!$H60="pct",'ordem de passagem'!$H60="mini",'ordem de passagem'!$H60="pctt",'ordem de passagem'!$H60="pctn",'ordem de passagem'!$H60="pctm"),'ordem de passagem'!G60,"")</f>
        <v/>
      </c>
      <c r="G64" s="272" t="str">
        <f>IF(OR('ordem de passagem'!$H60="pct",'ordem de passagem'!$H60="mini",'ordem de passagem'!$H60="pctt",'ordem de passagem'!$H60="pctn",'ordem de passagem'!$H60="pctm"),'ordem de passagem'!I60,"")</f>
        <v/>
      </c>
      <c r="H64" s="752"/>
      <c r="I64" s="753"/>
      <c r="J64" s="754"/>
      <c r="K64" s="755"/>
      <c r="L64" s="752"/>
      <c r="M64" s="753"/>
      <c r="N64" s="756"/>
      <c r="O64" s="757"/>
      <c r="P64" s="758"/>
      <c r="Q64" s="759"/>
      <c r="R64" s="359"/>
      <c r="S64" s="297"/>
      <c r="T64" s="358"/>
      <c r="U64" s="273"/>
      <c r="V64" s="274">
        <f t="shared" si="7"/>
        <v>0</v>
      </c>
      <c r="W64" s="274" t="str">
        <f t="shared" si="0"/>
        <v/>
      </c>
      <c r="X64" s="274">
        <f t="shared" si="1"/>
        <v>0</v>
      </c>
      <c r="Y64" s="274" t="str">
        <f t="shared" si="6"/>
        <v/>
      </c>
      <c r="Z64" s="275" t="str">
        <f t="shared" si="2"/>
        <v/>
      </c>
      <c r="AA64" s="275" t="str">
        <f t="shared" si="3"/>
        <v/>
      </c>
      <c r="AB64" s="274">
        <f t="shared" si="8"/>
        <v>0</v>
      </c>
      <c r="AC64" s="274">
        <f t="shared" si="9"/>
        <v>0</v>
      </c>
      <c r="AD64" s="275" t="str">
        <f t="shared" si="4"/>
        <v/>
      </c>
      <c r="AE64" s="559"/>
      <c r="AF64" s="86">
        <f t="shared" si="10"/>
        <v>0</v>
      </c>
    </row>
    <row r="65" spans="1:32" s="86" customFormat="1" ht="21" customHeight="1" x14ac:dyDescent="0.4">
      <c r="A65" s="272" t="str">
        <f>IF(OR('ordem de passagem'!$H61="pct",'ordem de passagem'!$H61="mini",'ordem de passagem'!$H61="pctt",'ordem de passagem'!$H61="pctn",'ordem de passagem'!$H61="pctm"),'ordem de passagem'!C61,"")</f>
        <v/>
      </c>
      <c r="B65" s="318" t="str">
        <f>IF(OR('ordem de passagem'!$H61="pct",'ordem de passagem'!$H61="mini",'ordem de passagem'!$H61="pctt",'ordem de passagem'!$H61="pctn",'ordem de passagem'!$H61="pctm"),'ordem de passagem'!D61,"Não faz este aparelho")</f>
        <v>Não faz este aparelho</v>
      </c>
      <c r="C65" s="318" t="str">
        <f>IF(OR('ordem de passagem'!$H61="pct",'ordem de passagem'!$H61="mini",'ordem de passagem'!$H61="pctt",'ordem de passagem'!$H61="pctn",'ordem de passagem'!$H61="pctm"),'ordem de passagem'!E61,"")</f>
        <v/>
      </c>
      <c r="D65" s="272" t="str">
        <f>IF(OR('ordem de passagem'!$H61="pct",'ordem de passagem'!$H61="mini",'ordem de passagem'!$H61="pctt",'ordem de passagem'!$H61="pctn",'ordem de passagem'!$H61="pctm"),'ordem de passagem'!F61,"")</f>
        <v/>
      </c>
      <c r="E65" s="272" t="str">
        <f>IF(OR('ordem de passagem'!$H61="pct",'ordem de passagem'!$H61="mini",'ordem de passagem'!$H61="pctt",'ordem de passagem'!$H61="pctn",'ordem de passagem'!$H61="pctm"),'ordem de passagem'!H61,"")</f>
        <v/>
      </c>
      <c r="F65" s="272" t="str">
        <f>IF(OR('ordem de passagem'!$H61="pct",'ordem de passagem'!$H61="mini",'ordem de passagem'!$H61="pctt",'ordem de passagem'!$H61="pctn",'ordem de passagem'!$H61="pctm"),'ordem de passagem'!G61,"")</f>
        <v/>
      </c>
      <c r="G65" s="272" t="str">
        <f>IF(OR('ordem de passagem'!$H61="pct",'ordem de passagem'!$H61="mini",'ordem de passagem'!$H61="pctt",'ordem de passagem'!$H61="pctn",'ordem de passagem'!$H61="pctm"),'ordem de passagem'!I61,"")</f>
        <v/>
      </c>
      <c r="H65" s="752"/>
      <c r="I65" s="753"/>
      <c r="J65" s="754"/>
      <c r="K65" s="755"/>
      <c r="L65" s="752"/>
      <c r="M65" s="753"/>
      <c r="N65" s="756"/>
      <c r="O65" s="757"/>
      <c r="P65" s="758"/>
      <c r="Q65" s="759"/>
      <c r="R65" s="359"/>
      <c r="S65" s="297"/>
      <c r="T65" s="358"/>
      <c r="U65" s="273"/>
      <c r="V65" s="274">
        <f t="shared" si="7"/>
        <v>0</v>
      </c>
      <c r="W65" s="274" t="str">
        <f t="shared" si="0"/>
        <v/>
      </c>
      <c r="X65" s="274">
        <f t="shared" si="1"/>
        <v>0</v>
      </c>
      <c r="Y65" s="274" t="str">
        <f t="shared" si="6"/>
        <v/>
      </c>
      <c r="Z65" s="275" t="str">
        <f t="shared" si="2"/>
        <v/>
      </c>
      <c r="AA65" s="275" t="str">
        <f t="shared" si="3"/>
        <v/>
      </c>
      <c r="AB65" s="274">
        <f t="shared" si="8"/>
        <v>0</v>
      </c>
      <c r="AC65" s="274">
        <f t="shared" si="9"/>
        <v>0</v>
      </c>
      <c r="AD65" s="275" t="str">
        <f t="shared" si="4"/>
        <v/>
      </c>
      <c r="AE65" s="559"/>
      <c r="AF65" s="86">
        <f t="shared" si="10"/>
        <v>0</v>
      </c>
    </row>
    <row r="66" spans="1:32" s="86" customFormat="1" ht="21" customHeight="1" x14ac:dyDescent="0.4">
      <c r="A66" s="272" t="str">
        <f>IF(OR('ordem de passagem'!$H62="pct",'ordem de passagem'!$H62="mini",'ordem de passagem'!$H62="pctt",'ordem de passagem'!$H62="pctn",'ordem de passagem'!$H62="pctm"),'ordem de passagem'!C62,"")</f>
        <v/>
      </c>
      <c r="B66" s="318" t="str">
        <f>IF(OR('ordem de passagem'!$H62="pct",'ordem de passagem'!$H62="mini",'ordem de passagem'!$H62="pctt",'ordem de passagem'!$H62="pctn",'ordem de passagem'!$H62="pctm"),'ordem de passagem'!D62,"Não faz este aparelho")</f>
        <v>Não faz este aparelho</v>
      </c>
      <c r="C66" s="318" t="str">
        <f>IF(OR('ordem de passagem'!$H62="pct",'ordem de passagem'!$H62="mini",'ordem de passagem'!$H62="pctt",'ordem de passagem'!$H62="pctn",'ordem de passagem'!$H62="pctm"),'ordem de passagem'!E62,"")</f>
        <v/>
      </c>
      <c r="D66" s="272" t="str">
        <f>IF(OR('ordem de passagem'!$H62="pct",'ordem de passagem'!$H62="mini",'ordem de passagem'!$H62="pctt",'ordem de passagem'!$H62="pctn",'ordem de passagem'!$H62="pctm"),'ordem de passagem'!F62,"")</f>
        <v/>
      </c>
      <c r="E66" s="272" t="str">
        <f>IF(OR('ordem de passagem'!$H62="pct",'ordem de passagem'!$H62="mini",'ordem de passagem'!$H62="pctt",'ordem de passagem'!$H62="pctn",'ordem de passagem'!$H62="pctm"),'ordem de passagem'!H62,"")</f>
        <v/>
      </c>
      <c r="F66" s="272" t="str">
        <f>IF(OR('ordem de passagem'!$H62="pct",'ordem de passagem'!$H62="mini",'ordem de passagem'!$H62="pctt",'ordem de passagem'!$H62="pctn",'ordem de passagem'!$H62="pctm"),'ordem de passagem'!G62,"")</f>
        <v/>
      </c>
      <c r="G66" s="272" t="str">
        <f>IF(OR('ordem de passagem'!$H62="pct",'ordem de passagem'!$H62="mini",'ordem de passagem'!$H62="pctt",'ordem de passagem'!$H62="pctn",'ordem de passagem'!$H62="pctm"),'ordem de passagem'!I62,"")</f>
        <v/>
      </c>
      <c r="H66" s="752"/>
      <c r="I66" s="753"/>
      <c r="J66" s="754"/>
      <c r="K66" s="755"/>
      <c r="L66" s="752"/>
      <c r="M66" s="753"/>
      <c r="N66" s="756"/>
      <c r="O66" s="757"/>
      <c r="P66" s="758"/>
      <c r="Q66" s="759"/>
      <c r="R66" s="359"/>
      <c r="S66" s="297"/>
      <c r="T66" s="358"/>
      <c r="U66" s="273"/>
      <c r="V66" s="274">
        <f t="shared" si="7"/>
        <v>0</v>
      </c>
      <c r="W66" s="274" t="str">
        <f t="shared" si="0"/>
        <v/>
      </c>
      <c r="X66" s="274">
        <f t="shared" si="1"/>
        <v>0</v>
      </c>
      <c r="Y66" s="274" t="str">
        <f t="shared" si="6"/>
        <v/>
      </c>
      <c r="Z66" s="275" t="str">
        <f t="shared" si="2"/>
        <v/>
      </c>
      <c r="AA66" s="275" t="str">
        <f t="shared" si="3"/>
        <v/>
      </c>
      <c r="AB66" s="274">
        <f t="shared" si="8"/>
        <v>0</v>
      </c>
      <c r="AC66" s="274">
        <f t="shared" si="9"/>
        <v>0</v>
      </c>
      <c r="AD66" s="275" t="str">
        <f t="shared" si="4"/>
        <v/>
      </c>
      <c r="AE66" s="559"/>
      <c r="AF66" s="86">
        <f t="shared" si="10"/>
        <v>0</v>
      </c>
    </row>
    <row r="67" spans="1:32" s="86" customFormat="1" ht="21" customHeight="1" x14ac:dyDescent="0.4">
      <c r="A67" s="272" t="str">
        <f>IF(OR('ordem de passagem'!$H63="pct",'ordem de passagem'!$H63="mini",'ordem de passagem'!$H63="pctt",'ordem de passagem'!$H63="pctn",'ordem de passagem'!$H63="pctm"),'ordem de passagem'!C63,"")</f>
        <v/>
      </c>
      <c r="B67" s="318" t="str">
        <f>IF(OR('ordem de passagem'!$H63="pct",'ordem de passagem'!$H63="mini",'ordem de passagem'!$H63="pctt",'ordem de passagem'!$H63="pctn",'ordem de passagem'!$H63="pctm"),'ordem de passagem'!D63,"Não faz este aparelho")</f>
        <v>Não faz este aparelho</v>
      </c>
      <c r="C67" s="318" t="str">
        <f>IF(OR('ordem de passagem'!$H63="pct",'ordem de passagem'!$H63="mini",'ordem de passagem'!$H63="pctt",'ordem de passagem'!$H63="pctn",'ordem de passagem'!$H63="pctm"),'ordem de passagem'!E63,"")</f>
        <v/>
      </c>
      <c r="D67" s="272" t="str">
        <f>IF(OR('ordem de passagem'!$H63="pct",'ordem de passagem'!$H63="mini",'ordem de passagem'!$H63="pctt",'ordem de passagem'!$H63="pctn",'ordem de passagem'!$H63="pctm"),'ordem de passagem'!F63,"")</f>
        <v/>
      </c>
      <c r="E67" s="272" t="str">
        <f>IF(OR('ordem de passagem'!$H63="pct",'ordem de passagem'!$H63="mini",'ordem de passagem'!$H63="pctt",'ordem de passagem'!$H63="pctn",'ordem de passagem'!$H63="pctm"),'ordem de passagem'!H63,"")</f>
        <v/>
      </c>
      <c r="F67" s="272" t="str">
        <f>IF(OR('ordem de passagem'!$H63="pct",'ordem de passagem'!$H63="mini",'ordem de passagem'!$H63="pctt",'ordem de passagem'!$H63="pctn",'ordem de passagem'!$H63="pctm"),'ordem de passagem'!G63,"")</f>
        <v/>
      </c>
      <c r="G67" s="272" t="str">
        <f>IF(OR('ordem de passagem'!$H63="pct",'ordem de passagem'!$H63="mini",'ordem de passagem'!$H63="pctt",'ordem de passagem'!$H63="pctn",'ordem de passagem'!$H63="pctm"),'ordem de passagem'!I63,"")</f>
        <v/>
      </c>
      <c r="H67" s="752"/>
      <c r="I67" s="753"/>
      <c r="J67" s="754"/>
      <c r="K67" s="755"/>
      <c r="L67" s="752"/>
      <c r="M67" s="753"/>
      <c r="N67" s="756"/>
      <c r="O67" s="757"/>
      <c r="P67" s="758"/>
      <c r="Q67" s="759"/>
      <c r="R67" s="359"/>
      <c r="S67" s="297"/>
      <c r="T67" s="358"/>
      <c r="U67" s="273"/>
      <c r="V67" s="274">
        <f t="shared" si="7"/>
        <v>0</v>
      </c>
      <c r="W67" s="274" t="str">
        <f t="shared" si="0"/>
        <v/>
      </c>
      <c r="X67" s="274">
        <f t="shared" si="1"/>
        <v>0</v>
      </c>
      <c r="Y67" s="274" t="str">
        <f t="shared" si="6"/>
        <v/>
      </c>
      <c r="Z67" s="275" t="str">
        <f t="shared" si="2"/>
        <v/>
      </c>
      <c r="AA67" s="275" t="str">
        <f t="shared" si="3"/>
        <v/>
      </c>
      <c r="AB67" s="274">
        <f t="shared" si="8"/>
        <v>0</v>
      </c>
      <c r="AC67" s="274">
        <f t="shared" si="9"/>
        <v>0</v>
      </c>
      <c r="AD67" s="275" t="str">
        <f t="shared" si="4"/>
        <v/>
      </c>
      <c r="AE67" s="559"/>
      <c r="AF67" s="86">
        <f t="shared" si="10"/>
        <v>0</v>
      </c>
    </row>
    <row r="68" spans="1:32" s="86" customFormat="1" ht="21" customHeight="1" x14ac:dyDescent="0.4">
      <c r="A68" s="272" t="str">
        <f>IF(OR('ordem de passagem'!$H64="pct",'ordem de passagem'!$H64="mini",'ordem de passagem'!$H64="pctt",'ordem de passagem'!$H64="pctn",'ordem de passagem'!$H64="pctm"),'ordem de passagem'!C64,"")</f>
        <v/>
      </c>
      <c r="B68" s="318" t="str">
        <f>IF(OR('ordem de passagem'!$H64="pct",'ordem de passagem'!$H64="mini",'ordem de passagem'!$H64="pctt",'ordem de passagem'!$H64="pctn",'ordem de passagem'!$H64="pctm"),'ordem de passagem'!D64,"Não faz este aparelho")</f>
        <v>Não faz este aparelho</v>
      </c>
      <c r="C68" s="318" t="str">
        <f>IF(OR('ordem de passagem'!$H64="pct",'ordem de passagem'!$H64="mini",'ordem de passagem'!$H64="pctt",'ordem de passagem'!$H64="pctn",'ordem de passagem'!$H64="pctm"),'ordem de passagem'!E64,"")</f>
        <v/>
      </c>
      <c r="D68" s="272" t="str">
        <f>IF(OR('ordem de passagem'!$H64="pct",'ordem de passagem'!$H64="mini",'ordem de passagem'!$H64="pctt",'ordem de passagem'!$H64="pctn",'ordem de passagem'!$H64="pctm"),'ordem de passagem'!F64,"")</f>
        <v/>
      </c>
      <c r="E68" s="272" t="str">
        <f>IF(OR('ordem de passagem'!$H64="pct",'ordem de passagem'!$H64="mini",'ordem de passagem'!$H64="pctt",'ordem de passagem'!$H64="pctn",'ordem de passagem'!$H64="pctm"),'ordem de passagem'!H64,"")</f>
        <v/>
      </c>
      <c r="F68" s="272" t="str">
        <f>IF(OR('ordem de passagem'!$H64="pct",'ordem de passagem'!$H64="mini",'ordem de passagem'!$H64="pctt",'ordem de passagem'!$H64="pctn",'ordem de passagem'!$H64="pctm"),'ordem de passagem'!G64,"")</f>
        <v/>
      </c>
      <c r="G68" s="272" t="str">
        <f>IF(OR('ordem de passagem'!$H64="pct",'ordem de passagem'!$H64="mini",'ordem de passagem'!$H64="pctt",'ordem de passagem'!$H64="pctn",'ordem de passagem'!$H64="pctm"),'ordem de passagem'!I64,"")</f>
        <v/>
      </c>
      <c r="H68" s="752"/>
      <c r="I68" s="753"/>
      <c r="J68" s="754"/>
      <c r="K68" s="755"/>
      <c r="L68" s="752"/>
      <c r="M68" s="753"/>
      <c r="N68" s="756"/>
      <c r="O68" s="757"/>
      <c r="P68" s="758"/>
      <c r="Q68" s="759"/>
      <c r="R68" s="359"/>
      <c r="S68" s="297"/>
      <c r="T68" s="358"/>
      <c r="U68" s="273"/>
      <c r="V68" s="274">
        <f t="shared" si="7"/>
        <v>0</v>
      </c>
      <c r="W68" s="274" t="str">
        <f t="shared" si="0"/>
        <v/>
      </c>
      <c r="X68" s="274">
        <f t="shared" si="1"/>
        <v>0</v>
      </c>
      <c r="Y68" s="274" t="str">
        <f t="shared" si="6"/>
        <v/>
      </c>
      <c r="Z68" s="275" t="str">
        <f t="shared" si="2"/>
        <v/>
      </c>
      <c r="AA68" s="275" t="str">
        <f t="shared" si="3"/>
        <v/>
      </c>
      <c r="AB68" s="274">
        <f t="shared" si="8"/>
        <v>0</v>
      </c>
      <c r="AC68" s="274">
        <f t="shared" si="9"/>
        <v>0</v>
      </c>
      <c r="AD68" s="275" t="str">
        <f t="shared" si="4"/>
        <v/>
      </c>
      <c r="AE68" s="559"/>
      <c r="AF68" s="86">
        <f t="shared" si="10"/>
        <v>0</v>
      </c>
    </row>
    <row r="69" spans="1:32" s="86" customFormat="1" ht="21" customHeight="1" x14ac:dyDescent="0.4">
      <c r="A69" s="272" t="str">
        <f>IF(OR('ordem de passagem'!$H65="pct",'ordem de passagem'!$H65="mini",'ordem de passagem'!$H65="pctt",'ordem de passagem'!$H65="pctn",'ordem de passagem'!$H65="pctm"),'ordem de passagem'!C65,"")</f>
        <v/>
      </c>
      <c r="B69" s="318" t="str">
        <f>IF(OR('ordem de passagem'!$H65="pct",'ordem de passagem'!$H65="mini",'ordem de passagem'!$H65="pctt",'ordem de passagem'!$H65="pctn",'ordem de passagem'!$H65="pctm"),'ordem de passagem'!D65,"Não faz este aparelho")</f>
        <v>Não faz este aparelho</v>
      </c>
      <c r="C69" s="318" t="str">
        <f>IF(OR('ordem de passagem'!$H65="pct",'ordem de passagem'!$H65="mini",'ordem de passagem'!$H65="pctt",'ordem de passagem'!$H65="pctn",'ordem de passagem'!$H65="pctm"),'ordem de passagem'!E65,"")</f>
        <v/>
      </c>
      <c r="D69" s="272" t="str">
        <f>IF(OR('ordem de passagem'!$H65="pct",'ordem de passagem'!$H65="mini",'ordem de passagem'!$H65="pctt",'ordem de passagem'!$H65="pctn",'ordem de passagem'!$H65="pctm"),'ordem de passagem'!F65,"")</f>
        <v/>
      </c>
      <c r="E69" s="272" t="str">
        <f>IF(OR('ordem de passagem'!$H65="pct",'ordem de passagem'!$H65="mini",'ordem de passagem'!$H65="pctt",'ordem de passagem'!$H65="pctn",'ordem de passagem'!$H65="pctm"),'ordem de passagem'!H65,"")</f>
        <v/>
      </c>
      <c r="F69" s="272" t="str">
        <f>IF(OR('ordem de passagem'!$H65="pct",'ordem de passagem'!$H65="mini",'ordem de passagem'!$H65="pctt",'ordem de passagem'!$H65="pctn",'ordem de passagem'!$H65="pctm"),'ordem de passagem'!G65,"")</f>
        <v/>
      </c>
      <c r="G69" s="272" t="str">
        <f>IF(OR('ordem de passagem'!$H65="pct",'ordem de passagem'!$H65="mini",'ordem de passagem'!$H65="pctt",'ordem de passagem'!$H65="pctn",'ordem de passagem'!$H65="pctm"),'ordem de passagem'!I65,"")</f>
        <v/>
      </c>
      <c r="H69" s="752"/>
      <c r="I69" s="753"/>
      <c r="J69" s="754"/>
      <c r="K69" s="755"/>
      <c r="L69" s="752"/>
      <c r="M69" s="753"/>
      <c r="N69" s="756"/>
      <c r="O69" s="757"/>
      <c r="P69" s="758"/>
      <c r="Q69" s="759"/>
      <c r="R69" s="359"/>
      <c r="S69" s="297"/>
      <c r="T69" s="358"/>
      <c r="U69" s="273"/>
      <c r="V69" s="274">
        <f t="shared" si="7"/>
        <v>0</v>
      </c>
      <c r="W69" s="274" t="str">
        <f t="shared" si="0"/>
        <v/>
      </c>
      <c r="X69" s="274">
        <f t="shared" si="1"/>
        <v>0</v>
      </c>
      <c r="Y69" s="274" t="str">
        <f t="shared" si="6"/>
        <v/>
      </c>
      <c r="Z69" s="275" t="str">
        <f t="shared" si="2"/>
        <v/>
      </c>
      <c r="AA69" s="275" t="str">
        <f t="shared" si="3"/>
        <v/>
      </c>
      <c r="AB69" s="274">
        <f t="shared" si="8"/>
        <v>0</v>
      </c>
      <c r="AC69" s="274">
        <f t="shared" si="9"/>
        <v>0</v>
      </c>
      <c r="AD69" s="275" t="str">
        <f t="shared" si="4"/>
        <v/>
      </c>
      <c r="AE69" s="559"/>
      <c r="AF69" s="86">
        <f t="shared" si="10"/>
        <v>0</v>
      </c>
    </row>
    <row r="70" spans="1:32" s="86" customFormat="1" ht="21" customHeight="1" x14ac:dyDescent="0.4">
      <c r="A70" s="272" t="str">
        <f>IF(OR('ordem de passagem'!$H66="pct",'ordem de passagem'!$H66="mini",'ordem de passagem'!$H66="pctt",'ordem de passagem'!$H66="pctn",'ordem de passagem'!$H66="pctm"),'ordem de passagem'!C66,"")</f>
        <v/>
      </c>
      <c r="B70" s="318" t="str">
        <f>IF(OR('ordem de passagem'!$H66="pct",'ordem de passagem'!$H66="mini",'ordem de passagem'!$H66="pctt",'ordem de passagem'!$H66="pctn",'ordem de passagem'!$H66="pctm"),'ordem de passagem'!D66,"Não faz este aparelho")</f>
        <v>Não faz este aparelho</v>
      </c>
      <c r="C70" s="318" t="str">
        <f>IF(OR('ordem de passagem'!$H66="pct",'ordem de passagem'!$H66="mini",'ordem de passagem'!$H66="pctt",'ordem de passagem'!$H66="pctn",'ordem de passagem'!$H66="pctm"),'ordem de passagem'!E66,"")</f>
        <v/>
      </c>
      <c r="D70" s="272" t="str">
        <f>IF(OR('ordem de passagem'!$H66="pct",'ordem de passagem'!$H66="mini",'ordem de passagem'!$H66="pctt",'ordem de passagem'!$H66="pctn",'ordem de passagem'!$H66="pctm"),'ordem de passagem'!F66,"")</f>
        <v/>
      </c>
      <c r="E70" s="272" t="str">
        <f>IF(OR('ordem de passagem'!$H66="pct",'ordem de passagem'!$H66="mini",'ordem de passagem'!$H66="pctt",'ordem de passagem'!$H66="pctn",'ordem de passagem'!$H66="pctm"),'ordem de passagem'!H66,"")</f>
        <v/>
      </c>
      <c r="F70" s="272" t="str">
        <f>IF(OR('ordem de passagem'!$H66="pct",'ordem de passagem'!$H66="mini",'ordem de passagem'!$H66="pctt",'ordem de passagem'!$H66="pctn",'ordem de passagem'!$H66="pctm"),'ordem de passagem'!G66,"")</f>
        <v/>
      </c>
      <c r="G70" s="272" t="str">
        <f>IF(OR('ordem de passagem'!$H66="pct",'ordem de passagem'!$H66="mini",'ordem de passagem'!$H66="pctt",'ordem de passagem'!$H66="pctn",'ordem de passagem'!$H66="pctm"),'ordem de passagem'!I66,"")</f>
        <v/>
      </c>
      <c r="H70" s="752"/>
      <c r="I70" s="753"/>
      <c r="J70" s="754"/>
      <c r="K70" s="755"/>
      <c r="L70" s="752"/>
      <c r="M70" s="753"/>
      <c r="N70" s="756"/>
      <c r="O70" s="757"/>
      <c r="P70" s="758"/>
      <c r="Q70" s="759"/>
      <c r="R70" s="359"/>
      <c r="S70" s="297"/>
      <c r="T70" s="358"/>
      <c r="U70" s="273"/>
      <c r="V70" s="274">
        <f t="shared" si="7"/>
        <v>0</v>
      </c>
      <c r="W70" s="274" t="str">
        <f t="shared" si="0"/>
        <v/>
      </c>
      <c r="X70" s="274">
        <f t="shared" si="1"/>
        <v>0</v>
      </c>
      <c r="Y70" s="274" t="str">
        <f t="shared" si="6"/>
        <v/>
      </c>
      <c r="Z70" s="275" t="str">
        <f t="shared" si="2"/>
        <v/>
      </c>
      <c r="AA70" s="275" t="str">
        <f t="shared" si="3"/>
        <v/>
      </c>
      <c r="AB70" s="274">
        <f t="shared" si="8"/>
        <v>0</v>
      </c>
      <c r="AC70" s="274">
        <f t="shared" si="9"/>
        <v>0</v>
      </c>
      <c r="AD70" s="275" t="str">
        <f t="shared" si="4"/>
        <v/>
      </c>
      <c r="AE70" s="559"/>
      <c r="AF70" s="86">
        <f t="shared" si="10"/>
        <v>0</v>
      </c>
    </row>
    <row r="71" spans="1:32" s="86" customFormat="1" ht="21" customHeight="1" x14ac:dyDescent="0.4">
      <c r="A71" s="272" t="str">
        <f>IF(OR('ordem de passagem'!$H67="pct",'ordem de passagem'!$H67="mini",'ordem de passagem'!$H67="pctt",'ordem de passagem'!$H67="pctn",'ordem de passagem'!$H67="pctm"),'ordem de passagem'!C67,"")</f>
        <v/>
      </c>
      <c r="B71" s="318" t="str">
        <f>IF(OR('ordem de passagem'!$H67="pct",'ordem de passagem'!$H67="mini",'ordem de passagem'!$H67="pctt",'ordem de passagem'!$H67="pctn",'ordem de passagem'!$H67="pctm"),'ordem de passagem'!D67,"Não faz este aparelho")</f>
        <v>Não faz este aparelho</v>
      </c>
      <c r="C71" s="318" t="str">
        <f>IF(OR('ordem de passagem'!$H67="pct",'ordem de passagem'!$H67="mini",'ordem de passagem'!$H67="pctt",'ordem de passagem'!$H67="pctn",'ordem de passagem'!$H67="pctm"),'ordem de passagem'!E67,"")</f>
        <v/>
      </c>
      <c r="D71" s="272" t="str">
        <f>IF(OR('ordem de passagem'!$H67="pct",'ordem de passagem'!$H67="mini",'ordem de passagem'!$H67="pctt",'ordem de passagem'!$H67="pctn",'ordem de passagem'!$H67="pctm"),'ordem de passagem'!F67,"")</f>
        <v/>
      </c>
      <c r="E71" s="272" t="str">
        <f>IF(OR('ordem de passagem'!$H67="pct",'ordem de passagem'!$H67="mini",'ordem de passagem'!$H67="pctt",'ordem de passagem'!$H67="pctn",'ordem de passagem'!$H67="pctm"),'ordem de passagem'!H67,"")</f>
        <v/>
      </c>
      <c r="F71" s="272" t="str">
        <f>IF(OR('ordem de passagem'!$H67="pct",'ordem de passagem'!$H67="mini",'ordem de passagem'!$H67="pctt",'ordem de passagem'!$H67="pctn",'ordem de passagem'!$H67="pctm"),'ordem de passagem'!G67,"")</f>
        <v/>
      </c>
      <c r="G71" s="272" t="str">
        <f>IF(OR('ordem de passagem'!$H67="pct",'ordem de passagem'!$H67="mini",'ordem de passagem'!$H67="pctt",'ordem de passagem'!$H67="pctn",'ordem de passagem'!$H67="pctm"),'ordem de passagem'!I67,"")</f>
        <v/>
      </c>
      <c r="H71" s="752"/>
      <c r="I71" s="753"/>
      <c r="J71" s="754"/>
      <c r="K71" s="755"/>
      <c r="L71" s="752"/>
      <c r="M71" s="753"/>
      <c r="N71" s="756"/>
      <c r="O71" s="757"/>
      <c r="P71" s="758"/>
      <c r="Q71" s="759"/>
      <c r="R71" s="359"/>
      <c r="S71" s="297"/>
      <c r="T71" s="358"/>
      <c r="U71" s="273"/>
      <c r="V71" s="274">
        <f t="shared" si="7"/>
        <v>0</v>
      </c>
      <c r="W71" s="274" t="str">
        <f t="shared" si="0"/>
        <v/>
      </c>
      <c r="X71" s="274">
        <f t="shared" si="1"/>
        <v>0</v>
      </c>
      <c r="Y71" s="274" t="str">
        <f t="shared" si="6"/>
        <v/>
      </c>
      <c r="Z71" s="275" t="str">
        <f t="shared" si="2"/>
        <v/>
      </c>
      <c r="AA71" s="275" t="str">
        <f t="shared" si="3"/>
        <v/>
      </c>
      <c r="AB71" s="274">
        <f t="shared" si="8"/>
        <v>0</v>
      </c>
      <c r="AC71" s="274">
        <f t="shared" si="9"/>
        <v>0</v>
      </c>
      <c r="AD71" s="275" t="str">
        <f t="shared" si="4"/>
        <v/>
      </c>
      <c r="AE71" s="559"/>
      <c r="AF71" s="86">
        <f t="shared" si="10"/>
        <v>0</v>
      </c>
    </row>
    <row r="72" spans="1:32" s="86" customFormat="1" ht="21" customHeight="1" x14ac:dyDescent="0.4">
      <c r="A72" s="272" t="str">
        <f>IF(OR('ordem de passagem'!$H68="pct",'ordem de passagem'!$H68="mini",'ordem de passagem'!$H68="pctt",'ordem de passagem'!$H68="pctn",'ordem de passagem'!$H68="pctm"),'ordem de passagem'!C68,"")</f>
        <v/>
      </c>
      <c r="B72" s="318" t="str">
        <f>IF(OR('ordem de passagem'!$H68="pct",'ordem de passagem'!$H68="mini",'ordem de passagem'!$H68="pctt",'ordem de passagem'!$H68="pctn",'ordem de passagem'!$H68="pctm"),'ordem de passagem'!D68,"Não faz este aparelho")</f>
        <v>Não faz este aparelho</v>
      </c>
      <c r="C72" s="318" t="str">
        <f>IF(OR('ordem de passagem'!$H68="pct",'ordem de passagem'!$H68="mini",'ordem de passagem'!$H68="pctt",'ordem de passagem'!$H68="pctn",'ordem de passagem'!$H68="pctm"),'ordem de passagem'!E68,"")</f>
        <v/>
      </c>
      <c r="D72" s="272" t="str">
        <f>IF(OR('ordem de passagem'!$H68="pct",'ordem de passagem'!$H68="mini",'ordem de passagem'!$H68="pctt",'ordem de passagem'!$H68="pctn",'ordem de passagem'!$H68="pctm"),'ordem de passagem'!F68,"")</f>
        <v/>
      </c>
      <c r="E72" s="272" t="str">
        <f>IF(OR('ordem de passagem'!$H68="pct",'ordem de passagem'!$H68="mini",'ordem de passagem'!$H68="pctt",'ordem de passagem'!$H68="pctn",'ordem de passagem'!$H68="pctm"),'ordem de passagem'!H68,"")</f>
        <v/>
      </c>
      <c r="F72" s="272" t="str">
        <f>IF(OR('ordem de passagem'!$H68="pct",'ordem de passagem'!$H68="mini",'ordem de passagem'!$H68="pctt",'ordem de passagem'!$H68="pctn",'ordem de passagem'!$H68="pctm"),'ordem de passagem'!G68,"")</f>
        <v/>
      </c>
      <c r="G72" s="272" t="str">
        <f>IF(OR('ordem de passagem'!$H68="pct",'ordem de passagem'!$H68="mini",'ordem de passagem'!$H68="pctt",'ordem de passagem'!$H68="pctn",'ordem de passagem'!$H68="pctm"),'ordem de passagem'!I68,"")</f>
        <v/>
      </c>
      <c r="H72" s="752"/>
      <c r="I72" s="753"/>
      <c r="J72" s="754"/>
      <c r="K72" s="755"/>
      <c r="L72" s="752"/>
      <c r="M72" s="753"/>
      <c r="N72" s="756"/>
      <c r="O72" s="757"/>
      <c r="P72" s="758"/>
      <c r="Q72" s="759"/>
      <c r="R72" s="359"/>
      <c r="S72" s="297"/>
      <c r="T72" s="358"/>
      <c r="U72" s="273"/>
      <c r="V72" s="274">
        <f t="shared" si="7"/>
        <v>0</v>
      </c>
      <c r="W72" s="274" t="str">
        <f t="shared" si="0"/>
        <v/>
      </c>
      <c r="X72" s="274">
        <f t="shared" si="1"/>
        <v>0</v>
      </c>
      <c r="Y72" s="274" t="str">
        <f t="shared" si="6"/>
        <v/>
      </c>
      <c r="Z72" s="275" t="str">
        <f t="shared" si="2"/>
        <v/>
      </c>
      <c r="AA72" s="275" t="str">
        <f t="shared" si="3"/>
        <v/>
      </c>
      <c r="AB72" s="274">
        <f t="shared" si="8"/>
        <v>0</v>
      </c>
      <c r="AC72" s="274">
        <f t="shared" si="9"/>
        <v>0</v>
      </c>
      <c r="AD72" s="275" t="str">
        <f t="shared" si="4"/>
        <v/>
      </c>
      <c r="AE72" s="559"/>
      <c r="AF72" s="86">
        <f t="shared" si="10"/>
        <v>0</v>
      </c>
    </row>
    <row r="73" spans="1:32" s="86" customFormat="1" ht="21" customHeight="1" x14ac:dyDescent="0.4">
      <c r="A73" s="272" t="str">
        <f>IF(OR('ordem de passagem'!$H69="pct",'ordem de passagem'!$H69="mini",'ordem de passagem'!$H69="pctt",'ordem de passagem'!$H69="pctn",'ordem de passagem'!$H69="pctm"),'ordem de passagem'!C69,"")</f>
        <v/>
      </c>
      <c r="B73" s="318" t="str">
        <f>IF(OR('ordem de passagem'!$H69="pct",'ordem de passagem'!$H69="mini",'ordem de passagem'!$H69="pctt",'ordem de passagem'!$H69="pctn",'ordem de passagem'!$H69="pctm"),'ordem de passagem'!D69,"Não faz este aparelho")</f>
        <v>Não faz este aparelho</v>
      </c>
      <c r="C73" s="318" t="str">
        <f>IF(OR('ordem de passagem'!$H69="pct",'ordem de passagem'!$H69="mini",'ordem de passagem'!$H69="pctt",'ordem de passagem'!$H69="pctn",'ordem de passagem'!$H69="pctm"),'ordem de passagem'!E69,"")</f>
        <v/>
      </c>
      <c r="D73" s="272" t="str">
        <f>IF(OR('ordem de passagem'!$H69="pct",'ordem de passagem'!$H69="mini",'ordem de passagem'!$H69="pctt",'ordem de passagem'!$H69="pctn",'ordem de passagem'!$H69="pctm"),'ordem de passagem'!F69,"")</f>
        <v/>
      </c>
      <c r="E73" s="272" t="str">
        <f>IF(OR('ordem de passagem'!$H69="pct",'ordem de passagem'!$H69="mini",'ordem de passagem'!$H69="pctt",'ordem de passagem'!$H69="pctn",'ordem de passagem'!$H69="pctm"),'ordem de passagem'!H69,"")</f>
        <v/>
      </c>
      <c r="F73" s="272" t="str">
        <f>IF(OR('ordem de passagem'!$H69="pct",'ordem de passagem'!$H69="mini",'ordem de passagem'!$H69="pctt",'ordem de passagem'!$H69="pctn",'ordem de passagem'!$H69="pctm"),'ordem de passagem'!G69,"")</f>
        <v/>
      </c>
      <c r="G73" s="272" t="str">
        <f>IF(OR('ordem de passagem'!$H69="pct",'ordem de passagem'!$H69="mini",'ordem de passagem'!$H69="pctt",'ordem de passagem'!$H69="pctn",'ordem de passagem'!$H69="pctm"),'ordem de passagem'!I69,"")</f>
        <v/>
      </c>
      <c r="H73" s="752"/>
      <c r="I73" s="753"/>
      <c r="J73" s="754"/>
      <c r="K73" s="755"/>
      <c r="L73" s="752"/>
      <c r="M73" s="753"/>
      <c r="N73" s="756"/>
      <c r="O73" s="757"/>
      <c r="P73" s="758"/>
      <c r="Q73" s="759"/>
      <c r="R73" s="359"/>
      <c r="S73" s="297"/>
      <c r="T73" s="358"/>
      <c r="U73" s="273"/>
      <c r="V73" s="274">
        <f t="shared" si="7"/>
        <v>0</v>
      </c>
      <c r="W73" s="274" t="str">
        <f t="shared" si="0"/>
        <v/>
      </c>
      <c r="X73" s="274">
        <f t="shared" si="1"/>
        <v>0</v>
      </c>
      <c r="Y73" s="274" t="str">
        <f t="shared" si="6"/>
        <v/>
      </c>
      <c r="Z73" s="275" t="str">
        <f t="shared" si="2"/>
        <v/>
      </c>
      <c r="AA73" s="275" t="str">
        <f t="shared" si="3"/>
        <v/>
      </c>
      <c r="AB73" s="274">
        <f t="shared" si="8"/>
        <v>0</v>
      </c>
      <c r="AC73" s="274">
        <f t="shared" si="9"/>
        <v>0</v>
      </c>
      <c r="AD73" s="275" t="str">
        <f t="shared" si="4"/>
        <v/>
      </c>
      <c r="AE73" s="559"/>
      <c r="AF73" s="86">
        <f t="shared" si="10"/>
        <v>0</v>
      </c>
    </row>
    <row r="74" spans="1:32" s="86" customFormat="1" ht="21" customHeight="1" x14ac:dyDescent="0.4">
      <c r="A74" s="272" t="str">
        <f>IF(OR('ordem de passagem'!$H70="pct",'ordem de passagem'!$H70="mini",'ordem de passagem'!$H70="pctt",'ordem de passagem'!$H70="pctn",'ordem de passagem'!$H70="pctm"),'ordem de passagem'!C70,"")</f>
        <v/>
      </c>
      <c r="B74" s="318" t="str">
        <f>IF(OR('ordem de passagem'!$H70="pct",'ordem de passagem'!$H70="mini",'ordem de passagem'!$H70="pctt",'ordem de passagem'!$H70="pctn",'ordem de passagem'!$H70="pctm"),'ordem de passagem'!D70,"Não faz este aparelho")</f>
        <v>Não faz este aparelho</v>
      </c>
      <c r="C74" s="318" t="str">
        <f>IF(OR('ordem de passagem'!$H70="pct",'ordem de passagem'!$H70="mini",'ordem de passagem'!$H70="pctt",'ordem de passagem'!$H70="pctn",'ordem de passagem'!$H70="pctm"),'ordem de passagem'!E70,"")</f>
        <v/>
      </c>
      <c r="D74" s="272" t="str">
        <f>IF(OR('ordem de passagem'!$H70="pct",'ordem de passagem'!$H70="mini",'ordem de passagem'!$H70="pctt",'ordem de passagem'!$H70="pctn",'ordem de passagem'!$H70="pctm"),'ordem de passagem'!F70,"")</f>
        <v/>
      </c>
      <c r="E74" s="272" t="str">
        <f>IF(OR('ordem de passagem'!$H70="pct",'ordem de passagem'!$H70="mini",'ordem de passagem'!$H70="pctt",'ordem de passagem'!$H70="pctn",'ordem de passagem'!$H70="pctm"),'ordem de passagem'!H70,"")</f>
        <v/>
      </c>
      <c r="F74" s="272" t="str">
        <f>IF(OR('ordem de passagem'!$H70="pct",'ordem de passagem'!$H70="mini",'ordem de passagem'!$H70="pctt",'ordem de passagem'!$H70="pctn",'ordem de passagem'!$H70="pctm"),'ordem de passagem'!G70,"")</f>
        <v/>
      </c>
      <c r="G74" s="272" t="str">
        <f>IF(OR('ordem de passagem'!$H70="pct",'ordem de passagem'!$H70="mini",'ordem de passagem'!$H70="pctt",'ordem de passagem'!$H70="pctn",'ordem de passagem'!$H70="pctm"),'ordem de passagem'!I70,"")</f>
        <v/>
      </c>
      <c r="H74" s="752"/>
      <c r="I74" s="753"/>
      <c r="J74" s="754"/>
      <c r="K74" s="755"/>
      <c r="L74" s="752"/>
      <c r="M74" s="753"/>
      <c r="N74" s="756"/>
      <c r="O74" s="757"/>
      <c r="P74" s="758"/>
      <c r="Q74" s="759"/>
      <c r="R74" s="359"/>
      <c r="S74" s="297"/>
      <c r="T74" s="358"/>
      <c r="U74" s="273"/>
      <c r="V74" s="274">
        <f t="shared" si="7"/>
        <v>0</v>
      </c>
      <c r="W74" s="274" t="str">
        <f t="shared" si="0"/>
        <v/>
      </c>
      <c r="X74" s="274">
        <f t="shared" si="1"/>
        <v>0</v>
      </c>
      <c r="Y74" s="274" t="str">
        <f t="shared" si="6"/>
        <v/>
      </c>
      <c r="Z74" s="275" t="str">
        <f t="shared" si="2"/>
        <v/>
      </c>
      <c r="AA74" s="275" t="str">
        <f t="shared" si="3"/>
        <v/>
      </c>
      <c r="AB74" s="274">
        <f t="shared" si="8"/>
        <v>0</v>
      </c>
      <c r="AC74" s="274">
        <f t="shared" si="9"/>
        <v>0</v>
      </c>
      <c r="AD74" s="275" t="str">
        <f t="shared" si="4"/>
        <v/>
      </c>
      <c r="AE74" s="559"/>
      <c r="AF74" s="86">
        <f t="shared" si="10"/>
        <v>0</v>
      </c>
    </row>
    <row r="75" spans="1:32" s="86" customFormat="1" ht="21" customHeight="1" x14ac:dyDescent="0.4">
      <c r="A75" s="272" t="str">
        <f>IF(OR('ordem de passagem'!$H71="pct",'ordem de passagem'!$H71="mini",'ordem de passagem'!$H71="pctt",'ordem de passagem'!$H71="pctn",'ordem de passagem'!$H71="pctm"),'ordem de passagem'!C71,"")</f>
        <v/>
      </c>
      <c r="B75" s="318" t="str">
        <f>IF(OR('ordem de passagem'!$H71="pct",'ordem de passagem'!$H71="mini",'ordem de passagem'!$H71="pctt",'ordem de passagem'!$H71="pctn",'ordem de passagem'!$H71="pctm"),'ordem de passagem'!D71,"Não faz este aparelho")</f>
        <v>Não faz este aparelho</v>
      </c>
      <c r="C75" s="318" t="str">
        <f>IF(OR('ordem de passagem'!$H71="pct",'ordem de passagem'!$H71="mini",'ordem de passagem'!$H71="pctt",'ordem de passagem'!$H71="pctn",'ordem de passagem'!$H71="pctm"),'ordem de passagem'!E71,"")</f>
        <v/>
      </c>
      <c r="D75" s="272" t="str">
        <f>IF(OR('ordem de passagem'!$H71="pct",'ordem de passagem'!$H71="mini",'ordem de passagem'!$H71="pctt",'ordem de passagem'!$H71="pctn",'ordem de passagem'!$H71="pctm"),'ordem de passagem'!F71,"")</f>
        <v/>
      </c>
      <c r="E75" s="272" t="str">
        <f>IF(OR('ordem de passagem'!$H71="pct",'ordem de passagem'!$H71="mini",'ordem de passagem'!$H71="pctt",'ordem de passagem'!$H71="pctn",'ordem de passagem'!$H71="pctm"),'ordem de passagem'!H71,"")</f>
        <v/>
      </c>
      <c r="F75" s="272" t="str">
        <f>IF(OR('ordem de passagem'!$H71="pct",'ordem de passagem'!$H71="mini",'ordem de passagem'!$H71="pctt",'ordem de passagem'!$H71="pctn",'ordem de passagem'!$H71="pctm"),'ordem de passagem'!G71,"")</f>
        <v/>
      </c>
      <c r="G75" s="272" t="str">
        <f>IF(OR('ordem de passagem'!$H71="pct",'ordem de passagem'!$H71="mini",'ordem de passagem'!$H71="pctt",'ordem de passagem'!$H71="pctn",'ordem de passagem'!$H71="pctm"),'ordem de passagem'!I71,"")</f>
        <v/>
      </c>
      <c r="H75" s="752"/>
      <c r="I75" s="753"/>
      <c r="J75" s="754"/>
      <c r="K75" s="755"/>
      <c r="L75" s="752"/>
      <c r="M75" s="753"/>
      <c r="N75" s="756"/>
      <c r="O75" s="757"/>
      <c r="P75" s="758"/>
      <c r="Q75" s="759"/>
      <c r="R75" s="359"/>
      <c r="S75" s="297"/>
      <c r="T75" s="358"/>
      <c r="U75" s="273"/>
      <c r="V75" s="274">
        <f t="shared" si="7"/>
        <v>0</v>
      </c>
      <c r="W75" s="274" t="str">
        <f t="shared" si="0"/>
        <v/>
      </c>
      <c r="X75" s="274">
        <f t="shared" si="1"/>
        <v>0</v>
      </c>
      <c r="Y75" s="274" t="str">
        <f t="shared" si="6"/>
        <v/>
      </c>
      <c r="Z75" s="275" t="str">
        <f t="shared" si="2"/>
        <v/>
      </c>
      <c r="AA75" s="275" t="str">
        <f t="shared" si="3"/>
        <v/>
      </c>
      <c r="AB75" s="274">
        <f t="shared" si="8"/>
        <v>0</v>
      </c>
      <c r="AC75" s="274">
        <f t="shared" si="9"/>
        <v>0</v>
      </c>
      <c r="AD75" s="275" t="str">
        <f t="shared" si="4"/>
        <v/>
      </c>
      <c r="AE75" s="559"/>
      <c r="AF75" s="86">
        <f t="shared" si="10"/>
        <v>0</v>
      </c>
    </row>
    <row r="76" spans="1:32" s="86" customFormat="1" ht="21" customHeight="1" x14ac:dyDescent="0.4">
      <c r="A76" s="272" t="str">
        <f>IF(OR('ordem de passagem'!$H72="pct",'ordem de passagem'!$H72="mini",'ordem de passagem'!$H72="pctt",'ordem de passagem'!$H72="pctn",'ordem de passagem'!$H72="pctm"),'ordem de passagem'!C72,"")</f>
        <v/>
      </c>
      <c r="B76" s="318" t="str">
        <f>IF(OR('ordem de passagem'!$H72="pct",'ordem de passagem'!$H72="mini",'ordem de passagem'!$H72="pctt",'ordem de passagem'!$H72="pctn",'ordem de passagem'!$H72="pctm"),'ordem de passagem'!D72,"Não faz este aparelho")</f>
        <v>Não faz este aparelho</v>
      </c>
      <c r="C76" s="318" t="str">
        <f>IF(OR('ordem de passagem'!$H72="pct",'ordem de passagem'!$H72="mini",'ordem de passagem'!$H72="pctt",'ordem de passagem'!$H72="pctn",'ordem de passagem'!$H72="pctm"),'ordem de passagem'!E72,"")</f>
        <v/>
      </c>
      <c r="D76" s="272" t="str">
        <f>IF(OR('ordem de passagem'!$H72="pct",'ordem de passagem'!$H72="mini",'ordem de passagem'!$H72="pctt",'ordem de passagem'!$H72="pctn",'ordem de passagem'!$H72="pctm"),'ordem de passagem'!F72,"")</f>
        <v/>
      </c>
      <c r="E76" s="272" t="str">
        <f>IF(OR('ordem de passagem'!$H72="pct",'ordem de passagem'!$H72="mini",'ordem de passagem'!$H72="pctt",'ordem de passagem'!$H72="pctn",'ordem de passagem'!$H72="pctm"),'ordem de passagem'!H72,"")</f>
        <v/>
      </c>
      <c r="F76" s="272" t="str">
        <f>IF(OR('ordem de passagem'!$H72="pct",'ordem de passagem'!$H72="mini",'ordem de passagem'!$H72="pctt",'ordem de passagem'!$H72="pctn",'ordem de passagem'!$H72="pctm"),'ordem de passagem'!G72,"")</f>
        <v/>
      </c>
      <c r="G76" s="272" t="str">
        <f>IF(OR('ordem de passagem'!$H72="pct",'ordem de passagem'!$H72="mini",'ordem de passagem'!$H72="pctt",'ordem de passagem'!$H72="pctn",'ordem de passagem'!$H72="pctm"),'ordem de passagem'!I72,"")</f>
        <v/>
      </c>
      <c r="H76" s="752"/>
      <c r="I76" s="753"/>
      <c r="J76" s="754"/>
      <c r="K76" s="755"/>
      <c r="L76" s="752"/>
      <c r="M76" s="753"/>
      <c r="N76" s="756"/>
      <c r="O76" s="757"/>
      <c r="P76" s="758"/>
      <c r="Q76" s="759"/>
      <c r="R76" s="359"/>
      <c r="S76" s="297"/>
      <c r="T76" s="358"/>
      <c r="U76" s="273"/>
      <c r="V76" s="274">
        <f t="shared" si="7"/>
        <v>0</v>
      </c>
      <c r="W76" s="274" t="str">
        <f t="shared" si="0"/>
        <v/>
      </c>
      <c r="X76" s="274">
        <f t="shared" si="1"/>
        <v>0</v>
      </c>
      <c r="Y76" s="274" t="str">
        <f t="shared" si="6"/>
        <v/>
      </c>
      <c r="Z76" s="275" t="str">
        <f t="shared" si="2"/>
        <v/>
      </c>
      <c r="AA76" s="275" t="str">
        <f t="shared" si="3"/>
        <v/>
      </c>
      <c r="AB76" s="274">
        <f t="shared" si="8"/>
        <v>0</v>
      </c>
      <c r="AC76" s="274">
        <f t="shared" si="9"/>
        <v>0</v>
      </c>
      <c r="AD76" s="275" t="str">
        <f t="shared" si="4"/>
        <v/>
      </c>
      <c r="AE76" s="559"/>
      <c r="AF76" s="86">
        <f t="shared" si="10"/>
        <v>0</v>
      </c>
    </row>
    <row r="77" spans="1:32" s="86" customFormat="1" ht="21" customHeight="1" x14ac:dyDescent="0.4">
      <c r="A77" s="272" t="str">
        <f>IF(OR('ordem de passagem'!$H73="pct",'ordem de passagem'!$H73="mini",'ordem de passagem'!$H73="pctt",'ordem de passagem'!$H73="pctn",'ordem de passagem'!$H73="pctm"),'ordem de passagem'!C73,"")</f>
        <v/>
      </c>
      <c r="B77" s="318" t="str">
        <f>IF(OR('ordem de passagem'!$H73="pct",'ordem de passagem'!$H73="mini",'ordem de passagem'!$H73="pctt",'ordem de passagem'!$H73="pctn",'ordem de passagem'!$H73="pctm"),'ordem de passagem'!D73,"Não faz este aparelho")</f>
        <v>Não faz este aparelho</v>
      </c>
      <c r="C77" s="318" t="str">
        <f>IF(OR('ordem de passagem'!$H73="pct",'ordem de passagem'!$H73="mini",'ordem de passagem'!$H73="pctt",'ordem de passagem'!$H73="pctn",'ordem de passagem'!$H73="pctm"),'ordem de passagem'!E73,"")</f>
        <v/>
      </c>
      <c r="D77" s="272" t="str">
        <f>IF(OR('ordem de passagem'!$H73="pct",'ordem de passagem'!$H73="mini",'ordem de passagem'!$H73="pctt",'ordem de passagem'!$H73="pctn",'ordem de passagem'!$H73="pctm"),'ordem de passagem'!F73,"")</f>
        <v/>
      </c>
      <c r="E77" s="272" t="str">
        <f>IF(OR('ordem de passagem'!$H73="pct",'ordem de passagem'!$H73="mini",'ordem de passagem'!$H73="pctt",'ordem de passagem'!$H73="pctn",'ordem de passagem'!$H73="pctm"),'ordem de passagem'!H73,"")</f>
        <v/>
      </c>
      <c r="F77" s="272" t="str">
        <f>IF(OR('ordem de passagem'!$H73="pct",'ordem de passagem'!$H73="mini",'ordem de passagem'!$H73="pctt",'ordem de passagem'!$H73="pctn",'ordem de passagem'!$H73="pctm"),'ordem de passagem'!G73,"")</f>
        <v/>
      </c>
      <c r="G77" s="272" t="str">
        <f>IF(OR('ordem de passagem'!$H73="pct",'ordem de passagem'!$H73="mini",'ordem de passagem'!$H73="pctt",'ordem de passagem'!$H73="pctn",'ordem de passagem'!$H73="pctm"),'ordem de passagem'!I73,"")</f>
        <v/>
      </c>
      <c r="H77" s="752"/>
      <c r="I77" s="753"/>
      <c r="J77" s="754"/>
      <c r="K77" s="755"/>
      <c r="L77" s="752"/>
      <c r="M77" s="753"/>
      <c r="N77" s="756"/>
      <c r="O77" s="757"/>
      <c r="P77" s="758"/>
      <c r="Q77" s="759"/>
      <c r="R77" s="359"/>
      <c r="S77" s="297"/>
      <c r="T77" s="358"/>
      <c r="U77" s="273"/>
      <c r="V77" s="274">
        <f t="shared" si="7"/>
        <v>0</v>
      </c>
      <c r="W77" s="274" t="str">
        <f t="shared" si="0"/>
        <v/>
      </c>
      <c r="X77" s="274">
        <f t="shared" si="1"/>
        <v>0</v>
      </c>
      <c r="Y77" s="274" t="str">
        <f t="shared" si="6"/>
        <v/>
      </c>
      <c r="Z77" s="275" t="str">
        <f t="shared" si="2"/>
        <v/>
      </c>
      <c r="AA77" s="275" t="str">
        <f t="shared" si="3"/>
        <v/>
      </c>
      <c r="AB77" s="274">
        <f t="shared" si="8"/>
        <v>0</v>
      </c>
      <c r="AC77" s="274">
        <f t="shared" si="9"/>
        <v>0</v>
      </c>
      <c r="AD77" s="275" t="str">
        <f t="shared" si="4"/>
        <v/>
      </c>
      <c r="AE77" s="559"/>
      <c r="AF77" s="86">
        <f t="shared" si="10"/>
        <v>0</v>
      </c>
    </row>
    <row r="78" spans="1:32" s="86" customFormat="1" ht="21" customHeight="1" x14ac:dyDescent="0.4">
      <c r="A78" s="272" t="str">
        <f>IF(OR('ordem de passagem'!$H74="pct",'ordem de passagem'!$H74="mini",'ordem de passagem'!$H74="pctt",'ordem de passagem'!$H74="pctn",'ordem de passagem'!$H74="pctm"),'ordem de passagem'!C74,"")</f>
        <v/>
      </c>
      <c r="B78" s="318" t="str">
        <f>IF(OR('ordem de passagem'!$H74="pct",'ordem de passagem'!$H74="mini",'ordem de passagem'!$H74="pctt",'ordem de passagem'!$H74="pctn",'ordem de passagem'!$H74="pctm"),'ordem de passagem'!D74,"Não faz este aparelho")</f>
        <v>Não faz este aparelho</v>
      </c>
      <c r="C78" s="318" t="str">
        <f>IF(OR('ordem de passagem'!$H74="pct",'ordem de passagem'!$H74="mini",'ordem de passagem'!$H74="pctt",'ordem de passagem'!$H74="pctn",'ordem de passagem'!$H74="pctm"),'ordem de passagem'!E74,"")</f>
        <v/>
      </c>
      <c r="D78" s="272" t="str">
        <f>IF(OR('ordem de passagem'!$H74="pct",'ordem de passagem'!$H74="mini",'ordem de passagem'!$H74="pctt",'ordem de passagem'!$H74="pctn",'ordem de passagem'!$H74="pctm"),'ordem de passagem'!F74,"")</f>
        <v/>
      </c>
      <c r="E78" s="272" t="str">
        <f>IF(OR('ordem de passagem'!$H74="pct",'ordem de passagem'!$H74="mini",'ordem de passagem'!$H74="pctt",'ordem de passagem'!$H74="pctn",'ordem de passagem'!$H74="pctm"),'ordem de passagem'!H74,"")</f>
        <v/>
      </c>
      <c r="F78" s="272" t="str">
        <f>IF(OR('ordem de passagem'!$H74="pct",'ordem de passagem'!$H74="mini",'ordem de passagem'!$H74="pctt",'ordem de passagem'!$H74="pctn",'ordem de passagem'!$H74="pctm"),'ordem de passagem'!G74,"")</f>
        <v/>
      </c>
      <c r="G78" s="272" t="str">
        <f>IF(OR('ordem de passagem'!$H74="pct",'ordem de passagem'!$H74="mini",'ordem de passagem'!$H74="pctt",'ordem de passagem'!$H74="pctn",'ordem de passagem'!$H74="pctm"),'ordem de passagem'!I74,"")</f>
        <v/>
      </c>
      <c r="H78" s="752"/>
      <c r="I78" s="753"/>
      <c r="J78" s="754"/>
      <c r="K78" s="755"/>
      <c r="L78" s="752"/>
      <c r="M78" s="753"/>
      <c r="N78" s="756"/>
      <c r="O78" s="757"/>
      <c r="P78" s="758"/>
      <c r="Q78" s="759"/>
      <c r="R78" s="359"/>
      <c r="S78" s="297"/>
      <c r="T78" s="358"/>
      <c r="U78" s="273"/>
      <c r="V78" s="274">
        <f t="shared" si="7"/>
        <v>0</v>
      </c>
      <c r="W78" s="274" t="str">
        <f t="shared" ref="W78:W135" si="11">IF(T78="","",T78)</f>
        <v/>
      </c>
      <c r="X78" s="274">
        <f t="shared" ref="X78:X135" si="12">IF($U$11=4,"",V78)</f>
        <v>0</v>
      </c>
      <c r="Y78" s="274" t="str">
        <f t="shared" ref="Y78:Y135" si="13">IF(T78="","",T78)</f>
        <v/>
      </c>
      <c r="Z78" s="275" t="str">
        <f t="shared" ref="Z78:Z135" si="14">IF(H78="","",X78)</f>
        <v/>
      </c>
      <c r="AA78" s="275" t="str">
        <f t="shared" ref="AA78:AA135" si="15">IF(H78="","",Y78)</f>
        <v/>
      </c>
      <c r="AB78" s="274">
        <f t="shared" si="8"/>
        <v>0</v>
      </c>
      <c r="AC78" s="274">
        <f t="shared" si="9"/>
        <v>0</v>
      </c>
      <c r="AD78" s="275" t="str">
        <f t="shared" ref="AD78:AD134" si="16">IF(OR(A78="",A78="falta"),"",AC78)</f>
        <v/>
      </c>
      <c r="AE78" s="559"/>
      <c r="AF78" s="86">
        <f t="shared" si="10"/>
        <v>0</v>
      </c>
    </row>
    <row r="79" spans="1:32" s="86" customFormat="1" ht="21" customHeight="1" x14ac:dyDescent="0.4">
      <c r="A79" s="272" t="str">
        <f>IF(OR('ordem de passagem'!$H75="pct",'ordem de passagem'!$H75="mini",'ordem de passagem'!$H75="pctt",'ordem de passagem'!$H75="pctn",'ordem de passagem'!$H75="pctm"),'ordem de passagem'!C75,"")</f>
        <v/>
      </c>
      <c r="B79" s="318" t="str">
        <f>IF(OR('ordem de passagem'!$H75="pct",'ordem de passagem'!$H75="mini",'ordem de passagem'!$H75="pctt",'ordem de passagem'!$H75="pctn",'ordem de passagem'!$H75="pctm"),'ordem de passagem'!D75,"Não faz este aparelho")</f>
        <v>Não faz este aparelho</v>
      </c>
      <c r="C79" s="318" t="str">
        <f>IF(OR('ordem de passagem'!$H75="pct",'ordem de passagem'!$H75="mini",'ordem de passagem'!$H75="pctt",'ordem de passagem'!$H75="pctn",'ordem de passagem'!$H75="pctm"),'ordem de passagem'!E75,"")</f>
        <v/>
      </c>
      <c r="D79" s="272" t="str">
        <f>IF(OR('ordem de passagem'!$H75="pct",'ordem de passagem'!$H75="mini",'ordem de passagem'!$H75="pctt",'ordem de passagem'!$H75="pctn",'ordem de passagem'!$H75="pctm"),'ordem de passagem'!F75,"")</f>
        <v/>
      </c>
      <c r="E79" s="272" t="str">
        <f>IF(OR('ordem de passagem'!$H75="pct",'ordem de passagem'!$H75="mini",'ordem de passagem'!$H75="pctt",'ordem de passagem'!$H75="pctn",'ordem de passagem'!$H75="pctm"),'ordem de passagem'!H75,"")</f>
        <v/>
      </c>
      <c r="F79" s="272" t="str">
        <f>IF(OR('ordem de passagem'!$H75="pct",'ordem de passagem'!$H75="mini",'ordem de passagem'!$H75="pctt",'ordem de passagem'!$H75="pctn",'ordem de passagem'!$H75="pctm"),'ordem de passagem'!G75,"")</f>
        <v/>
      </c>
      <c r="G79" s="272" t="str">
        <f>IF(OR('ordem de passagem'!$H75="pct",'ordem de passagem'!$H75="mini",'ordem de passagem'!$H75="pctt",'ordem de passagem'!$H75="pctn",'ordem de passagem'!$H75="pctm"),'ordem de passagem'!I75,"")</f>
        <v/>
      </c>
      <c r="H79" s="752"/>
      <c r="I79" s="753"/>
      <c r="J79" s="754"/>
      <c r="K79" s="755"/>
      <c r="L79" s="752"/>
      <c r="M79" s="753"/>
      <c r="N79" s="756"/>
      <c r="O79" s="757"/>
      <c r="P79" s="758"/>
      <c r="Q79" s="759"/>
      <c r="R79" s="359"/>
      <c r="S79" s="297"/>
      <c r="T79" s="358"/>
      <c r="U79" s="273"/>
      <c r="V79" s="274">
        <f t="shared" si="7"/>
        <v>0</v>
      </c>
      <c r="W79" s="274" t="str">
        <f t="shared" si="11"/>
        <v/>
      </c>
      <c r="X79" s="274">
        <f t="shared" si="12"/>
        <v>0</v>
      </c>
      <c r="Y79" s="274" t="str">
        <f t="shared" si="13"/>
        <v/>
      </c>
      <c r="Z79" s="275" t="str">
        <f t="shared" si="14"/>
        <v/>
      </c>
      <c r="AA79" s="275" t="str">
        <f t="shared" si="15"/>
        <v/>
      </c>
      <c r="AB79" s="274">
        <f t="shared" si="8"/>
        <v>0</v>
      </c>
      <c r="AC79" s="274">
        <f t="shared" si="9"/>
        <v>0</v>
      </c>
      <c r="AD79" s="275" t="str">
        <f t="shared" si="16"/>
        <v/>
      </c>
      <c r="AE79" s="559"/>
      <c r="AF79" s="86">
        <f t="shared" si="10"/>
        <v>0</v>
      </c>
    </row>
    <row r="80" spans="1:32" s="86" customFormat="1" ht="21" customHeight="1" x14ac:dyDescent="0.4">
      <c r="A80" s="272" t="str">
        <f>IF(OR('ordem de passagem'!$H76="pct",'ordem de passagem'!$H76="mini",'ordem de passagem'!$H76="pctt",'ordem de passagem'!$H76="pctn",'ordem de passagem'!$H76="pctm"),'ordem de passagem'!C76,"")</f>
        <v/>
      </c>
      <c r="B80" s="318" t="str">
        <f>IF(OR('ordem de passagem'!$H76="pct",'ordem de passagem'!$H76="mini",'ordem de passagem'!$H76="pctt",'ordem de passagem'!$H76="pctn",'ordem de passagem'!$H76="pctm"),'ordem de passagem'!D76,"Não faz este aparelho")</f>
        <v>Não faz este aparelho</v>
      </c>
      <c r="C80" s="318" t="str">
        <f>IF(OR('ordem de passagem'!$H76="pct",'ordem de passagem'!$H76="mini",'ordem de passagem'!$H76="pctt",'ordem de passagem'!$H76="pctn",'ordem de passagem'!$H76="pctm"),'ordem de passagem'!E76,"")</f>
        <v/>
      </c>
      <c r="D80" s="272" t="str">
        <f>IF(OR('ordem de passagem'!$H76="pct",'ordem de passagem'!$H76="mini",'ordem de passagem'!$H76="pctt",'ordem de passagem'!$H76="pctn",'ordem de passagem'!$H76="pctm"),'ordem de passagem'!F76,"")</f>
        <v/>
      </c>
      <c r="E80" s="272" t="str">
        <f>IF(OR('ordem de passagem'!$H76="pct",'ordem de passagem'!$H76="mini",'ordem de passagem'!$H76="pctt",'ordem de passagem'!$H76="pctn",'ordem de passagem'!$H76="pctm"),'ordem de passagem'!H76,"")</f>
        <v/>
      </c>
      <c r="F80" s="272" t="str">
        <f>IF(OR('ordem de passagem'!$H76="pct",'ordem de passagem'!$H76="mini",'ordem de passagem'!$H76="pctt",'ordem de passagem'!$H76="pctn",'ordem de passagem'!$H76="pctm"),'ordem de passagem'!G76,"")</f>
        <v/>
      </c>
      <c r="G80" s="272" t="str">
        <f>IF(OR('ordem de passagem'!$H76="pct",'ordem de passagem'!$H76="mini",'ordem de passagem'!$H76="pctt",'ordem de passagem'!$H76="pctn",'ordem de passagem'!$H76="pctm"),'ordem de passagem'!I76,"")</f>
        <v/>
      </c>
      <c r="H80" s="752"/>
      <c r="I80" s="753"/>
      <c r="J80" s="754"/>
      <c r="K80" s="755"/>
      <c r="L80" s="752"/>
      <c r="M80" s="753"/>
      <c r="N80" s="756"/>
      <c r="O80" s="757"/>
      <c r="P80" s="758"/>
      <c r="Q80" s="759"/>
      <c r="R80" s="359"/>
      <c r="S80" s="297"/>
      <c r="T80" s="358"/>
      <c r="U80" s="273"/>
      <c r="V80" s="274">
        <f t="shared" ref="V80:V135" si="17">IFERROR((IF($U$11=3,((H80+J80+L80))-S80,IF($U$11=5,((H80+J80+L80+N80+P80)-MAX(H80:I80,J80,L80,N80,P80)-MIN(H80:I80,J80,L80,N80,P80))))/3)-S80,"")</f>
        <v>0</v>
      </c>
      <c r="W80" s="274" t="str">
        <f t="shared" si="11"/>
        <v/>
      </c>
      <c r="X80" s="274">
        <f t="shared" si="12"/>
        <v>0</v>
      </c>
      <c r="Y80" s="274" t="str">
        <f t="shared" si="13"/>
        <v/>
      </c>
      <c r="Z80" s="275" t="str">
        <f t="shared" si="14"/>
        <v/>
      </c>
      <c r="AA80" s="275" t="str">
        <f t="shared" si="15"/>
        <v/>
      </c>
      <c r="AB80" s="274">
        <f t="shared" ref="AB80:AB135" si="18">IFERROR((IF($U$11=3,((H80+J80+L80)/3)+T80,IF($U$11=5,((H80+J80+L80+N80+P80)-MAX(H80,J80,L80,N80,P80)-MIN(H80,J80,L80,N80,P80))/3)+T80))-S80,"")</f>
        <v>0</v>
      </c>
      <c r="AC80" s="274">
        <f t="shared" ref="AC80:AC135" si="19">IF($U$11=4,"",AB80)</f>
        <v>0</v>
      </c>
      <c r="AD80" s="275" t="str">
        <f t="shared" si="16"/>
        <v/>
      </c>
      <c r="AE80" s="559"/>
      <c r="AF80" s="86">
        <f t="shared" si="10"/>
        <v>0</v>
      </c>
    </row>
    <row r="81" spans="1:32" s="86" customFormat="1" ht="21" customHeight="1" x14ac:dyDescent="0.4">
      <c r="A81" s="272" t="str">
        <f>IF(OR('ordem de passagem'!$H77="pct",'ordem de passagem'!$H77="mini",'ordem de passagem'!$H77="pctt",'ordem de passagem'!$H77="pctn",'ordem de passagem'!$H77="pctm"),'ordem de passagem'!C77,"")</f>
        <v/>
      </c>
      <c r="B81" s="318" t="str">
        <f>IF(OR('ordem de passagem'!$H77="pct",'ordem de passagem'!$H77="mini",'ordem de passagem'!$H77="pctt",'ordem de passagem'!$H77="pctn",'ordem de passagem'!$H77="pctm"),'ordem de passagem'!D77,"Não faz este aparelho")</f>
        <v>Não faz este aparelho</v>
      </c>
      <c r="C81" s="318" t="str">
        <f>IF(OR('ordem de passagem'!$H77="pct",'ordem de passagem'!$H77="mini",'ordem de passagem'!$H77="pctt",'ordem de passagem'!$H77="pctn",'ordem de passagem'!$H77="pctm"),'ordem de passagem'!E77,"")</f>
        <v/>
      </c>
      <c r="D81" s="272" t="str">
        <f>IF(OR('ordem de passagem'!$H77="pct",'ordem de passagem'!$H77="mini",'ordem de passagem'!$H77="pctt",'ordem de passagem'!$H77="pctn",'ordem de passagem'!$H77="pctm"),'ordem de passagem'!F77,"")</f>
        <v/>
      </c>
      <c r="E81" s="272" t="str">
        <f>IF(OR('ordem de passagem'!$H77="pct",'ordem de passagem'!$H77="mini",'ordem de passagem'!$H77="pctt",'ordem de passagem'!$H77="pctn",'ordem de passagem'!$H77="pctm"),'ordem de passagem'!H77,"")</f>
        <v/>
      </c>
      <c r="F81" s="272" t="str">
        <f>IF(OR('ordem de passagem'!$H77="pct",'ordem de passagem'!$H77="mini",'ordem de passagem'!$H77="pctt",'ordem de passagem'!$H77="pctn",'ordem de passagem'!$H77="pctm"),'ordem de passagem'!G77,"")</f>
        <v/>
      </c>
      <c r="G81" s="272" t="str">
        <f>IF(OR('ordem de passagem'!$H77="pct",'ordem de passagem'!$H77="mini",'ordem de passagem'!$H77="pctt",'ordem de passagem'!$H77="pctn",'ordem de passagem'!$H77="pctm"),'ordem de passagem'!I77,"")</f>
        <v/>
      </c>
      <c r="H81" s="752"/>
      <c r="I81" s="753"/>
      <c r="J81" s="754"/>
      <c r="K81" s="755"/>
      <c r="L81" s="752"/>
      <c r="M81" s="753"/>
      <c r="N81" s="756"/>
      <c r="O81" s="757"/>
      <c r="P81" s="758"/>
      <c r="Q81" s="759"/>
      <c r="R81" s="359"/>
      <c r="S81" s="297"/>
      <c r="T81" s="358"/>
      <c r="U81" s="273"/>
      <c r="V81" s="274">
        <f t="shared" si="17"/>
        <v>0</v>
      </c>
      <c r="W81" s="274" t="str">
        <f t="shared" si="11"/>
        <v/>
      </c>
      <c r="X81" s="274">
        <f t="shared" si="12"/>
        <v>0</v>
      </c>
      <c r="Y81" s="274" t="str">
        <f t="shared" si="13"/>
        <v/>
      </c>
      <c r="Z81" s="275" t="str">
        <f t="shared" si="14"/>
        <v/>
      </c>
      <c r="AA81" s="275" t="str">
        <f t="shared" si="15"/>
        <v/>
      </c>
      <c r="AB81" s="274">
        <f t="shared" si="18"/>
        <v>0</v>
      </c>
      <c r="AC81" s="274">
        <f t="shared" si="19"/>
        <v>0</v>
      </c>
      <c r="AD81" s="275" t="str">
        <f t="shared" si="16"/>
        <v/>
      </c>
      <c r="AE81" s="559"/>
      <c r="AF81" s="86">
        <f t="shared" si="10"/>
        <v>0</v>
      </c>
    </row>
    <row r="82" spans="1:32" s="86" customFormat="1" ht="21" customHeight="1" x14ac:dyDescent="0.4">
      <c r="A82" s="272" t="str">
        <f>IF(OR('ordem de passagem'!$H78="pct",'ordem de passagem'!$H78="mini",'ordem de passagem'!$H78="pctt",'ordem de passagem'!$H78="pctn",'ordem de passagem'!$H78="pctm"),'ordem de passagem'!C78,"")</f>
        <v/>
      </c>
      <c r="B82" s="318" t="str">
        <f>IF(OR('ordem de passagem'!$H78="pct",'ordem de passagem'!$H78="mini",'ordem de passagem'!$H78="pctt",'ordem de passagem'!$H78="pctn",'ordem de passagem'!$H78="pctm"),'ordem de passagem'!D78,"Não faz este aparelho")</f>
        <v>Não faz este aparelho</v>
      </c>
      <c r="C82" s="318" t="str">
        <f>IF(OR('ordem de passagem'!$H78="pct",'ordem de passagem'!$H78="mini",'ordem de passagem'!$H78="pctt",'ordem de passagem'!$H78="pctn",'ordem de passagem'!$H78="pctm"),'ordem de passagem'!E78,"")</f>
        <v/>
      </c>
      <c r="D82" s="272" t="str">
        <f>IF(OR('ordem de passagem'!$H78="pct",'ordem de passagem'!$H78="mini",'ordem de passagem'!$H78="pctt",'ordem de passagem'!$H78="pctn",'ordem de passagem'!$H78="pctm"),'ordem de passagem'!F78,"")</f>
        <v/>
      </c>
      <c r="E82" s="272" t="str">
        <f>IF(OR('ordem de passagem'!$H78="pct",'ordem de passagem'!$H78="mini",'ordem de passagem'!$H78="pctt",'ordem de passagem'!$H78="pctn",'ordem de passagem'!$H78="pctm"),'ordem de passagem'!H78,"")</f>
        <v/>
      </c>
      <c r="F82" s="272" t="str">
        <f>IF(OR('ordem de passagem'!$H78="pct",'ordem de passagem'!$H78="mini",'ordem de passagem'!$H78="pctt",'ordem de passagem'!$H78="pctn",'ordem de passagem'!$H78="pctm"),'ordem de passagem'!G78,"")</f>
        <v/>
      </c>
      <c r="G82" s="272" t="str">
        <f>IF(OR('ordem de passagem'!$H78="pct",'ordem de passagem'!$H78="mini",'ordem de passagem'!$H78="pctt",'ordem de passagem'!$H78="pctn",'ordem de passagem'!$H78="pctm"),'ordem de passagem'!I78,"")</f>
        <v/>
      </c>
      <c r="H82" s="752"/>
      <c r="I82" s="753"/>
      <c r="J82" s="754"/>
      <c r="K82" s="755"/>
      <c r="L82" s="752"/>
      <c r="M82" s="753"/>
      <c r="N82" s="756"/>
      <c r="O82" s="757"/>
      <c r="P82" s="758"/>
      <c r="Q82" s="759"/>
      <c r="R82" s="359"/>
      <c r="S82" s="297"/>
      <c r="T82" s="358"/>
      <c r="U82" s="273"/>
      <c r="V82" s="274">
        <f t="shared" si="17"/>
        <v>0</v>
      </c>
      <c r="W82" s="274" t="str">
        <f t="shared" si="11"/>
        <v/>
      </c>
      <c r="X82" s="274">
        <f t="shared" si="12"/>
        <v>0</v>
      </c>
      <c r="Y82" s="274" t="str">
        <f t="shared" si="13"/>
        <v/>
      </c>
      <c r="Z82" s="275" t="str">
        <f t="shared" si="14"/>
        <v/>
      </c>
      <c r="AA82" s="275" t="str">
        <f t="shared" si="15"/>
        <v/>
      </c>
      <c r="AB82" s="274">
        <f t="shared" si="18"/>
        <v>0</v>
      </c>
      <c r="AC82" s="274">
        <f t="shared" si="19"/>
        <v>0</v>
      </c>
      <c r="AD82" s="275" t="str">
        <f t="shared" si="16"/>
        <v/>
      </c>
      <c r="AE82" s="559"/>
      <c r="AF82" s="86">
        <f t="shared" si="10"/>
        <v>0</v>
      </c>
    </row>
    <row r="83" spans="1:32" s="86" customFormat="1" ht="21" customHeight="1" x14ac:dyDescent="0.4">
      <c r="A83" s="272" t="str">
        <f>IF(OR('ordem de passagem'!$H79="pct",'ordem de passagem'!$H79="mini",'ordem de passagem'!$H79="pctt",'ordem de passagem'!$H79="pctn",'ordem de passagem'!$H79="pctm"),'ordem de passagem'!C79,"")</f>
        <v/>
      </c>
      <c r="B83" s="318" t="str">
        <f>IF(OR('ordem de passagem'!$H79="pct",'ordem de passagem'!$H79="mini",'ordem de passagem'!$H79="pctt",'ordem de passagem'!$H79="pctn",'ordem de passagem'!$H79="pctm"),'ordem de passagem'!D79,"Não faz este aparelho")</f>
        <v>Não faz este aparelho</v>
      </c>
      <c r="C83" s="318" t="str">
        <f>IF(OR('ordem de passagem'!$H79="pct",'ordem de passagem'!$H79="mini",'ordem de passagem'!$H79="pctt",'ordem de passagem'!$H79="pctn",'ordem de passagem'!$H79="pctm"),'ordem de passagem'!E79,"")</f>
        <v/>
      </c>
      <c r="D83" s="272" t="str">
        <f>IF(OR('ordem de passagem'!$H79="pct",'ordem de passagem'!$H79="mini",'ordem de passagem'!$H79="pctt",'ordem de passagem'!$H79="pctn",'ordem de passagem'!$H79="pctm"),'ordem de passagem'!F79,"")</f>
        <v/>
      </c>
      <c r="E83" s="272" t="str">
        <f>IF(OR('ordem de passagem'!$H79="pct",'ordem de passagem'!$H79="mini",'ordem de passagem'!$H79="pctt",'ordem de passagem'!$H79="pctn",'ordem de passagem'!$H79="pctm"),'ordem de passagem'!H79,"")</f>
        <v/>
      </c>
      <c r="F83" s="272" t="str">
        <f>IF(OR('ordem de passagem'!$H79="pct",'ordem de passagem'!$H79="mini",'ordem de passagem'!$H79="pctt",'ordem de passagem'!$H79="pctn",'ordem de passagem'!$H79="pctm"),'ordem de passagem'!G79,"")</f>
        <v/>
      </c>
      <c r="G83" s="272" t="str">
        <f>IF(OR('ordem de passagem'!$H79="pct",'ordem de passagem'!$H79="mini",'ordem de passagem'!$H79="pctt",'ordem de passagem'!$H79="pctn",'ordem de passagem'!$H79="pctm"),'ordem de passagem'!I79,"")</f>
        <v/>
      </c>
      <c r="H83" s="752"/>
      <c r="I83" s="753"/>
      <c r="J83" s="754"/>
      <c r="K83" s="755"/>
      <c r="L83" s="752"/>
      <c r="M83" s="753"/>
      <c r="N83" s="756"/>
      <c r="O83" s="757"/>
      <c r="P83" s="758"/>
      <c r="Q83" s="759"/>
      <c r="R83" s="359"/>
      <c r="S83" s="297"/>
      <c r="T83" s="358"/>
      <c r="U83" s="273"/>
      <c r="V83" s="274">
        <f t="shared" si="17"/>
        <v>0</v>
      </c>
      <c r="W83" s="274" t="str">
        <f t="shared" si="11"/>
        <v/>
      </c>
      <c r="X83" s="274">
        <f t="shared" si="12"/>
        <v>0</v>
      </c>
      <c r="Y83" s="274" t="str">
        <f t="shared" si="13"/>
        <v/>
      </c>
      <c r="Z83" s="275" t="str">
        <f t="shared" si="14"/>
        <v/>
      </c>
      <c r="AA83" s="275" t="str">
        <f t="shared" si="15"/>
        <v/>
      </c>
      <c r="AB83" s="274">
        <f t="shared" si="18"/>
        <v>0</v>
      </c>
      <c r="AC83" s="274">
        <f t="shared" si="19"/>
        <v>0</v>
      </c>
      <c r="AD83" s="275" t="str">
        <f t="shared" si="16"/>
        <v/>
      </c>
      <c r="AE83" s="559"/>
      <c r="AF83" s="86">
        <f t="shared" si="10"/>
        <v>0</v>
      </c>
    </row>
    <row r="84" spans="1:32" s="86" customFormat="1" ht="21" customHeight="1" x14ac:dyDescent="0.4">
      <c r="A84" s="272" t="str">
        <f>IF(OR('ordem de passagem'!$H80="pct",'ordem de passagem'!$H80="mini",'ordem de passagem'!$H80="pctt",'ordem de passagem'!$H80="pctn",'ordem de passagem'!$H80="pctm"),'ordem de passagem'!C80,"")</f>
        <v/>
      </c>
      <c r="B84" s="318" t="str">
        <f>IF(OR('ordem de passagem'!$H80="pct",'ordem de passagem'!$H80="mini",'ordem de passagem'!$H80="pctt",'ordem de passagem'!$H80="pctn",'ordem de passagem'!$H80="pctm"),'ordem de passagem'!D80,"Não faz este aparelho")</f>
        <v>Não faz este aparelho</v>
      </c>
      <c r="C84" s="318" t="str">
        <f>IF(OR('ordem de passagem'!$H80="pct",'ordem de passagem'!$H80="mini",'ordem de passagem'!$H80="pctt",'ordem de passagem'!$H80="pctn",'ordem de passagem'!$H80="pctm"),'ordem de passagem'!E80,"")</f>
        <v/>
      </c>
      <c r="D84" s="272" t="str">
        <f>IF(OR('ordem de passagem'!$H80="pct",'ordem de passagem'!$H80="mini",'ordem de passagem'!$H80="pctt",'ordem de passagem'!$H80="pctn",'ordem de passagem'!$H80="pctm"),'ordem de passagem'!F80,"")</f>
        <v/>
      </c>
      <c r="E84" s="272" t="str">
        <f>IF(OR('ordem de passagem'!$H80="pct",'ordem de passagem'!$H80="mini",'ordem de passagem'!$H80="pctt",'ordem de passagem'!$H80="pctn",'ordem de passagem'!$H80="pctm"),'ordem de passagem'!H80,"")</f>
        <v/>
      </c>
      <c r="F84" s="272" t="str">
        <f>IF(OR('ordem de passagem'!$H80="pct",'ordem de passagem'!$H80="mini",'ordem de passagem'!$H80="pctt",'ordem de passagem'!$H80="pctn",'ordem de passagem'!$H80="pctm"),'ordem de passagem'!G80,"")</f>
        <v/>
      </c>
      <c r="G84" s="272" t="str">
        <f>IF(OR('ordem de passagem'!$H80="pct",'ordem de passagem'!$H80="mini",'ordem de passagem'!$H80="pctt",'ordem de passagem'!$H80="pctn",'ordem de passagem'!$H80="pctm"),'ordem de passagem'!I80,"")</f>
        <v/>
      </c>
      <c r="H84" s="752"/>
      <c r="I84" s="753"/>
      <c r="J84" s="754"/>
      <c r="K84" s="755"/>
      <c r="L84" s="752"/>
      <c r="M84" s="753"/>
      <c r="N84" s="756"/>
      <c r="O84" s="757"/>
      <c r="P84" s="758"/>
      <c r="Q84" s="759"/>
      <c r="R84" s="359"/>
      <c r="S84" s="297"/>
      <c r="T84" s="358"/>
      <c r="U84" s="273"/>
      <c r="V84" s="274">
        <f t="shared" si="17"/>
        <v>0</v>
      </c>
      <c r="W84" s="274" t="str">
        <f t="shared" si="11"/>
        <v/>
      </c>
      <c r="X84" s="274">
        <f t="shared" si="12"/>
        <v>0</v>
      </c>
      <c r="Y84" s="274" t="str">
        <f t="shared" si="13"/>
        <v/>
      </c>
      <c r="Z84" s="275" t="str">
        <f t="shared" si="14"/>
        <v/>
      </c>
      <c r="AA84" s="275" t="str">
        <f t="shared" si="15"/>
        <v/>
      </c>
      <c r="AB84" s="274">
        <f t="shared" si="18"/>
        <v>0</v>
      </c>
      <c r="AC84" s="274">
        <f t="shared" si="19"/>
        <v>0</v>
      </c>
      <c r="AD84" s="275" t="str">
        <f t="shared" si="16"/>
        <v/>
      </c>
      <c r="AE84" s="559"/>
      <c r="AF84" s="86">
        <f t="shared" si="10"/>
        <v>0</v>
      </c>
    </row>
    <row r="85" spans="1:32" s="86" customFormat="1" ht="21" customHeight="1" x14ac:dyDescent="0.4">
      <c r="A85" s="272" t="str">
        <f>IF(OR('ordem de passagem'!$H81="pct",'ordem de passagem'!$H81="mini",'ordem de passagem'!$H81="pctt",'ordem de passagem'!$H81="pctn",'ordem de passagem'!$H81="pctm"),'ordem de passagem'!C81,"")</f>
        <v/>
      </c>
      <c r="B85" s="318" t="str">
        <f>IF(OR('ordem de passagem'!$H81="pct",'ordem de passagem'!$H81="mini",'ordem de passagem'!$H81="pctt",'ordem de passagem'!$H81="pctn",'ordem de passagem'!$H81="pctm"),'ordem de passagem'!D81,"Não faz este aparelho")</f>
        <v>Não faz este aparelho</v>
      </c>
      <c r="C85" s="318" t="str">
        <f>IF(OR('ordem de passagem'!$H81="pct",'ordem de passagem'!$H81="mini",'ordem de passagem'!$H81="pctt",'ordem de passagem'!$H81="pctn",'ordem de passagem'!$H81="pctm"),'ordem de passagem'!E81,"")</f>
        <v/>
      </c>
      <c r="D85" s="272" t="str">
        <f>IF(OR('ordem de passagem'!$H81="pct",'ordem de passagem'!$H81="mini",'ordem de passagem'!$H81="pctt",'ordem de passagem'!$H81="pctn",'ordem de passagem'!$H81="pctm"),'ordem de passagem'!F81,"")</f>
        <v/>
      </c>
      <c r="E85" s="272" t="str">
        <f>IF(OR('ordem de passagem'!$H81="pct",'ordem de passagem'!$H81="mini",'ordem de passagem'!$H81="pctt",'ordem de passagem'!$H81="pctn",'ordem de passagem'!$H81="pctm"),'ordem de passagem'!H81,"")</f>
        <v/>
      </c>
      <c r="F85" s="272" t="str">
        <f>IF(OR('ordem de passagem'!$H81="pct",'ordem de passagem'!$H81="mini",'ordem de passagem'!$H81="pctt",'ordem de passagem'!$H81="pctn",'ordem de passagem'!$H81="pctm"),'ordem de passagem'!G81,"")</f>
        <v/>
      </c>
      <c r="G85" s="272" t="str">
        <f>IF(OR('ordem de passagem'!$H81="pct",'ordem de passagem'!$H81="mini",'ordem de passagem'!$H81="pctt",'ordem de passagem'!$H81="pctn",'ordem de passagem'!$H81="pctm"),'ordem de passagem'!I81,"")</f>
        <v/>
      </c>
      <c r="H85" s="752"/>
      <c r="I85" s="753"/>
      <c r="J85" s="754"/>
      <c r="K85" s="755"/>
      <c r="L85" s="752"/>
      <c r="M85" s="753"/>
      <c r="N85" s="756"/>
      <c r="O85" s="757"/>
      <c r="P85" s="758"/>
      <c r="Q85" s="759"/>
      <c r="R85" s="359"/>
      <c r="S85" s="297"/>
      <c r="T85" s="358"/>
      <c r="U85" s="273"/>
      <c r="V85" s="274">
        <f t="shared" si="17"/>
        <v>0</v>
      </c>
      <c r="W85" s="274" t="str">
        <f t="shared" si="11"/>
        <v/>
      </c>
      <c r="X85" s="274">
        <f t="shared" si="12"/>
        <v>0</v>
      </c>
      <c r="Y85" s="274" t="str">
        <f t="shared" si="13"/>
        <v/>
      </c>
      <c r="Z85" s="275" t="str">
        <f t="shared" si="14"/>
        <v/>
      </c>
      <c r="AA85" s="275" t="str">
        <f t="shared" si="15"/>
        <v/>
      </c>
      <c r="AB85" s="274">
        <f t="shared" si="18"/>
        <v>0</v>
      </c>
      <c r="AC85" s="274">
        <f t="shared" si="19"/>
        <v>0</v>
      </c>
      <c r="AD85" s="275" t="str">
        <f t="shared" si="16"/>
        <v/>
      </c>
      <c r="AE85" s="559"/>
      <c r="AF85" s="86">
        <f t="shared" si="10"/>
        <v>0</v>
      </c>
    </row>
    <row r="86" spans="1:32" s="86" customFormat="1" ht="21" customHeight="1" x14ac:dyDescent="0.4">
      <c r="A86" s="272" t="str">
        <f>IF(OR('ordem de passagem'!$H82="pct",'ordem de passagem'!$H82="mini",'ordem de passagem'!$H82="pctt",'ordem de passagem'!$H82="pctn",'ordem de passagem'!$H82="pctm"),'ordem de passagem'!C82,"")</f>
        <v/>
      </c>
      <c r="B86" s="318" t="str">
        <f>IF(OR('ordem de passagem'!$H82="pct",'ordem de passagem'!$H82="mini",'ordem de passagem'!$H82="pctt",'ordem de passagem'!$H82="pctn",'ordem de passagem'!$H82="pctm"),'ordem de passagem'!D82,"Não faz este aparelho")</f>
        <v>Não faz este aparelho</v>
      </c>
      <c r="C86" s="318" t="str">
        <f>IF(OR('ordem de passagem'!$H82="pct",'ordem de passagem'!$H82="mini",'ordem de passagem'!$H82="pctt",'ordem de passagem'!$H82="pctn",'ordem de passagem'!$H82="pctm"),'ordem de passagem'!E82,"")</f>
        <v/>
      </c>
      <c r="D86" s="272" t="str">
        <f>IF(OR('ordem de passagem'!$H82="pct",'ordem de passagem'!$H82="mini",'ordem de passagem'!$H82="pctt",'ordem de passagem'!$H82="pctn",'ordem de passagem'!$H82="pctm"),'ordem de passagem'!F82,"")</f>
        <v/>
      </c>
      <c r="E86" s="272" t="str">
        <f>IF(OR('ordem de passagem'!$H82="pct",'ordem de passagem'!$H82="mini",'ordem de passagem'!$H82="pctt",'ordem de passagem'!$H82="pctn",'ordem de passagem'!$H82="pctm"),'ordem de passagem'!H82,"")</f>
        <v/>
      </c>
      <c r="F86" s="272" t="str">
        <f>IF(OR('ordem de passagem'!$H82="pct",'ordem de passagem'!$H82="mini",'ordem de passagem'!$H82="pctt",'ordem de passagem'!$H82="pctn",'ordem de passagem'!$H82="pctm"),'ordem de passagem'!G82,"")</f>
        <v/>
      </c>
      <c r="G86" s="272" t="str">
        <f>IF(OR('ordem de passagem'!$H82="pct",'ordem de passagem'!$H82="mini",'ordem de passagem'!$H82="pctt",'ordem de passagem'!$H82="pctn",'ordem de passagem'!$H82="pctm"),'ordem de passagem'!I82,"")</f>
        <v/>
      </c>
      <c r="H86" s="752"/>
      <c r="I86" s="753"/>
      <c r="J86" s="754"/>
      <c r="K86" s="755"/>
      <c r="L86" s="752"/>
      <c r="M86" s="753"/>
      <c r="N86" s="756"/>
      <c r="O86" s="757"/>
      <c r="P86" s="758"/>
      <c r="Q86" s="759"/>
      <c r="R86" s="359"/>
      <c r="S86" s="297"/>
      <c r="T86" s="358"/>
      <c r="U86" s="273"/>
      <c r="V86" s="274">
        <f t="shared" si="17"/>
        <v>0</v>
      </c>
      <c r="W86" s="274" t="str">
        <f t="shared" si="11"/>
        <v/>
      </c>
      <c r="X86" s="274">
        <f t="shared" si="12"/>
        <v>0</v>
      </c>
      <c r="Y86" s="274" t="str">
        <f t="shared" si="13"/>
        <v/>
      </c>
      <c r="Z86" s="275" t="str">
        <f t="shared" si="14"/>
        <v/>
      </c>
      <c r="AA86" s="275" t="str">
        <f t="shared" si="15"/>
        <v/>
      </c>
      <c r="AB86" s="274">
        <f t="shared" si="18"/>
        <v>0</v>
      </c>
      <c r="AC86" s="274">
        <f t="shared" si="19"/>
        <v>0</v>
      </c>
      <c r="AD86" s="275" t="str">
        <f t="shared" si="16"/>
        <v/>
      </c>
      <c r="AE86" s="559"/>
      <c r="AF86" s="86">
        <f t="shared" si="10"/>
        <v>0</v>
      </c>
    </row>
    <row r="87" spans="1:32" s="86" customFormat="1" ht="21" customHeight="1" x14ac:dyDescent="0.4">
      <c r="A87" s="272" t="str">
        <f>IF(OR('ordem de passagem'!$H83="pct",'ordem de passagem'!$H83="mini",'ordem de passagem'!$H83="pctt",'ordem de passagem'!$H83="pctn",'ordem de passagem'!$H83="pctm"),'ordem de passagem'!C83,"")</f>
        <v/>
      </c>
      <c r="B87" s="318" t="str">
        <f>IF(OR('ordem de passagem'!$H83="pct",'ordem de passagem'!$H83="mini",'ordem de passagem'!$H83="pctt",'ordem de passagem'!$H83="pctn",'ordem de passagem'!$H83="pctm"),'ordem de passagem'!D83,"Não faz este aparelho")</f>
        <v>Não faz este aparelho</v>
      </c>
      <c r="C87" s="318" t="str">
        <f>IF(OR('ordem de passagem'!$H83="pct",'ordem de passagem'!$H83="mini",'ordem de passagem'!$H83="pctt",'ordem de passagem'!$H83="pctn",'ordem de passagem'!$H83="pctm"),'ordem de passagem'!E83,"")</f>
        <v/>
      </c>
      <c r="D87" s="272" t="str">
        <f>IF(OR('ordem de passagem'!$H83="pct",'ordem de passagem'!$H83="mini",'ordem de passagem'!$H83="pctt",'ordem de passagem'!$H83="pctn",'ordem de passagem'!$H83="pctm"),'ordem de passagem'!F83,"")</f>
        <v/>
      </c>
      <c r="E87" s="272" t="str">
        <f>IF(OR('ordem de passagem'!$H83="pct",'ordem de passagem'!$H83="mini",'ordem de passagem'!$H83="pctt",'ordem de passagem'!$H83="pctn",'ordem de passagem'!$H83="pctm"),'ordem de passagem'!H83,"")</f>
        <v/>
      </c>
      <c r="F87" s="272" t="str">
        <f>IF(OR('ordem de passagem'!$H83="pct",'ordem de passagem'!$H83="mini",'ordem de passagem'!$H83="pctt",'ordem de passagem'!$H83="pctn",'ordem de passagem'!$H83="pctm"),'ordem de passagem'!G83,"")</f>
        <v/>
      </c>
      <c r="G87" s="272" t="str">
        <f>IF(OR('ordem de passagem'!$H83="pct",'ordem de passagem'!$H83="mini",'ordem de passagem'!$H83="pctt",'ordem de passagem'!$H83="pctn",'ordem de passagem'!$H83="pctm"),'ordem de passagem'!I83,"")</f>
        <v/>
      </c>
      <c r="H87" s="752"/>
      <c r="I87" s="753"/>
      <c r="J87" s="754"/>
      <c r="K87" s="755"/>
      <c r="L87" s="752"/>
      <c r="M87" s="753"/>
      <c r="N87" s="756"/>
      <c r="O87" s="757"/>
      <c r="P87" s="758"/>
      <c r="Q87" s="759"/>
      <c r="R87" s="359"/>
      <c r="S87" s="297"/>
      <c r="T87" s="358"/>
      <c r="U87" s="273"/>
      <c r="V87" s="274">
        <f t="shared" si="17"/>
        <v>0</v>
      </c>
      <c r="W87" s="274" t="str">
        <f t="shared" si="11"/>
        <v/>
      </c>
      <c r="X87" s="274">
        <f t="shared" si="12"/>
        <v>0</v>
      </c>
      <c r="Y87" s="274" t="str">
        <f t="shared" si="13"/>
        <v/>
      </c>
      <c r="Z87" s="275" t="str">
        <f t="shared" si="14"/>
        <v/>
      </c>
      <c r="AA87" s="275" t="str">
        <f t="shared" si="15"/>
        <v/>
      </c>
      <c r="AB87" s="274">
        <f t="shared" si="18"/>
        <v>0</v>
      </c>
      <c r="AC87" s="274">
        <f t="shared" si="19"/>
        <v>0</v>
      </c>
      <c r="AD87" s="275" t="str">
        <f t="shared" si="16"/>
        <v/>
      </c>
      <c r="AE87" s="559"/>
      <c r="AF87" s="86">
        <f t="shared" si="10"/>
        <v>0</v>
      </c>
    </row>
    <row r="88" spans="1:32" s="86" customFormat="1" ht="21" customHeight="1" x14ac:dyDescent="0.4">
      <c r="A88" s="272" t="str">
        <f>IF(OR('ordem de passagem'!$H84="pct",'ordem de passagem'!$H84="mini",'ordem de passagem'!$H84="pctt",'ordem de passagem'!$H84="pctn",'ordem de passagem'!$H84="pctm"),'ordem de passagem'!C84,"")</f>
        <v/>
      </c>
      <c r="B88" s="318" t="str">
        <f>IF(OR('ordem de passagem'!$H84="pct",'ordem de passagem'!$H84="mini",'ordem de passagem'!$H84="pctt",'ordem de passagem'!$H84="pctn",'ordem de passagem'!$H84="pctm"),'ordem de passagem'!D84,"Não faz este aparelho")</f>
        <v>Não faz este aparelho</v>
      </c>
      <c r="C88" s="318" t="str">
        <f>IF(OR('ordem de passagem'!$H84="pct",'ordem de passagem'!$H84="mini",'ordem de passagem'!$H84="pctt",'ordem de passagem'!$H84="pctn",'ordem de passagem'!$H84="pctm"),'ordem de passagem'!E84,"")</f>
        <v/>
      </c>
      <c r="D88" s="272" t="str">
        <f>IF(OR('ordem de passagem'!$H84="pct",'ordem de passagem'!$H84="mini",'ordem de passagem'!$H84="pctt",'ordem de passagem'!$H84="pctn",'ordem de passagem'!$H84="pctm"),'ordem de passagem'!F84,"")</f>
        <v/>
      </c>
      <c r="E88" s="272" t="str">
        <f>IF(OR('ordem de passagem'!$H84="pct",'ordem de passagem'!$H84="mini",'ordem de passagem'!$H84="pctt",'ordem de passagem'!$H84="pctn",'ordem de passagem'!$H84="pctm"),'ordem de passagem'!H84,"")</f>
        <v/>
      </c>
      <c r="F88" s="272" t="str">
        <f>IF(OR('ordem de passagem'!$H84="pct",'ordem de passagem'!$H84="mini",'ordem de passagem'!$H84="pctt",'ordem de passagem'!$H84="pctn",'ordem de passagem'!$H84="pctm"),'ordem de passagem'!G84,"")</f>
        <v/>
      </c>
      <c r="G88" s="272" t="str">
        <f>IF(OR('ordem de passagem'!$H84="pct",'ordem de passagem'!$H84="mini",'ordem de passagem'!$H84="pctt",'ordem de passagem'!$H84="pctn",'ordem de passagem'!$H84="pctm"),'ordem de passagem'!I84,"")</f>
        <v/>
      </c>
      <c r="H88" s="752"/>
      <c r="I88" s="753"/>
      <c r="J88" s="754"/>
      <c r="K88" s="755"/>
      <c r="L88" s="752"/>
      <c r="M88" s="753"/>
      <c r="N88" s="756"/>
      <c r="O88" s="757"/>
      <c r="P88" s="758"/>
      <c r="Q88" s="759"/>
      <c r="R88" s="359"/>
      <c r="S88" s="297"/>
      <c r="T88" s="358"/>
      <c r="U88" s="273"/>
      <c r="V88" s="274">
        <f t="shared" si="17"/>
        <v>0</v>
      </c>
      <c r="W88" s="274" t="str">
        <f t="shared" si="11"/>
        <v/>
      </c>
      <c r="X88" s="274">
        <f t="shared" si="12"/>
        <v>0</v>
      </c>
      <c r="Y88" s="274" t="str">
        <f t="shared" si="13"/>
        <v/>
      </c>
      <c r="Z88" s="275" t="str">
        <f t="shared" si="14"/>
        <v/>
      </c>
      <c r="AA88" s="275" t="str">
        <f t="shared" si="15"/>
        <v/>
      </c>
      <c r="AB88" s="274">
        <f t="shared" si="18"/>
        <v>0</v>
      </c>
      <c r="AC88" s="274">
        <f t="shared" si="19"/>
        <v>0</v>
      </c>
      <c r="AD88" s="275" t="str">
        <f t="shared" si="16"/>
        <v/>
      </c>
      <c r="AE88" s="559"/>
      <c r="AF88" s="86">
        <f t="shared" si="10"/>
        <v>0</v>
      </c>
    </row>
    <row r="89" spans="1:32" s="86" customFormat="1" ht="21" customHeight="1" x14ac:dyDescent="0.4">
      <c r="A89" s="272" t="str">
        <f>IF(OR('ordem de passagem'!$H85="pct",'ordem de passagem'!$H85="mini",'ordem de passagem'!$H85="pctt",'ordem de passagem'!$H85="pctn",'ordem de passagem'!$H85="pctm"),'ordem de passagem'!C85,"")</f>
        <v/>
      </c>
      <c r="B89" s="318" t="str">
        <f>IF(OR('ordem de passagem'!$H85="pct",'ordem de passagem'!$H85="mini",'ordem de passagem'!$H85="pctt",'ordem de passagem'!$H85="pctn",'ordem de passagem'!$H85="pctm"),'ordem de passagem'!D85,"Não faz este aparelho")</f>
        <v>Não faz este aparelho</v>
      </c>
      <c r="C89" s="318" t="str">
        <f>IF(OR('ordem de passagem'!$H85="pct",'ordem de passagem'!$H85="mini",'ordem de passagem'!$H85="pctt",'ordem de passagem'!$H85="pctn",'ordem de passagem'!$H85="pctm"),'ordem de passagem'!E85,"")</f>
        <v/>
      </c>
      <c r="D89" s="272" t="str">
        <f>IF(OR('ordem de passagem'!$H85="pct",'ordem de passagem'!$H85="mini",'ordem de passagem'!$H85="pctt",'ordem de passagem'!$H85="pctn",'ordem de passagem'!$H85="pctm"),'ordem de passagem'!F85,"")</f>
        <v/>
      </c>
      <c r="E89" s="272" t="str">
        <f>IF(OR('ordem de passagem'!$H85="pct",'ordem de passagem'!$H85="mini",'ordem de passagem'!$H85="pctt",'ordem de passagem'!$H85="pctn",'ordem de passagem'!$H85="pctm"),'ordem de passagem'!H85,"")</f>
        <v/>
      </c>
      <c r="F89" s="272" t="str">
        <f>IF(OR('ordem de passagem'!$H85="pct",'ordem de passagem'!$H85="mini",'ordem de passagem'!$H85="pctt",'ordem de passagem'!$H85="pctn",'ordem de passagem'!$H85="pctm"),'ordem de passagem'!G85,"")</f>
        <v/>
      </c>
      <c r="G89" s="272" t="str">
        <f>IF(OR('ordem de passagem'!$H85="pct",'ordem de passagem'!$H85="mini",'ordem de passagem'!$H85="pctt",'ordem de passagem'!$H85="pctn",'ordem de passagem'!$H85="pctm"),'ordem de passagem'!I85,"")</f>
        <v/>
      </c>
      <c r="H89" s="752"/>
      <c r="I89" s="753"/>
      <c r="J89" s="754"/>
      <c r="K89" s="755"/>
      <c r="L89" s="752"/>
      <c r="M89" s="753"/>
      <c r="N89" s="756"/>
      <c r="O89" s="757"/>
      <c r="P89" s="758"/>
      <c r="Q89" s="759"/>
      <c r="R89" s="359"/>
      <c r="S89" s="297"/>
      <c r="T89" s="358"/>
      <c r="U89" s="273"/>
      <c r="V89" s="274">
        <f t="shared" si="17"/>
        <v>0</v>
      </c>
      <c r="W89" s="274" t="str">
        <f t="shared" si="11"/>
        <v/>
      </c>
      <c r="X89" s="274">
        <f t="shared" si="12"/>
        <v>0</v>
      </c>
      <c r="Y89" s="274" t="str">
        <f t="shared" si="13"/>
        <v/>
      </c>
      <c r="Z89" s="275" t="str">
        <f t="shared" si="14"/>
        <v/>
      </c>
      <c r="AA89" s="275" t="str">
        <f t="shared" si="15"/>
        <v/>
      </c>
      <c r="AB89" s="274">
        <f t="shared" si="18"/>
        <v>0</v>
      </c>
      <c r="AC89" s="274">
        <f t="shared" si="19"/>
        <v>0</v>
      </c>
      <c r="AD89" s="275" t="str">
        <f t="shared" si="16"/>
        <v/>
      </c>
      <c r="AE89" s="559"/>
      <c r="AF89" s="86">
        <f t="shared" si="10"/>
        <v>0</v>
      </c>
    </row>
    <row r="90" spans="1:32" s="86" customFormat="1" ht="21" customHeight="1" x14ac:dyDescent="0.4">
      <c r="A90" s="272" t="str">
        <f>IF(OR('ordem de passagem'!$H86="pct",'ordem de passagem'!$H86="mini",'ordem de passagem'!$H86="pctt",'ordem de passagem'!$H86="pctn",'ordem de passagem'!$H86="pctm"),'ordem de passagem'!C86,"")</f>
        <v/>
      </c>
      <c r="B90" s="318" t="str">
        <f>IF(OR('ordem de passagem'!$H86="pct",'ordem de passagem'!$H86="mini",'ordem de passagem'!$H86="pctt",'ordem de passagem'!$H86="pctn",'ordem de passagem'!$H86="pctm"),'ordem de passagem'!D86,"Não faz este aparelho")</f>
        <v>Não faz este aparelho</v>
      </c>
      <c r="C90" s="318" t="str">
        <f>IF(OR('ordem de passagem'!$H86="pct",'ordem de passagem'!$H86="mini",'ordem de passagem'!$H86="pctt",'ordem de passagem'!$H86="pctn",'ordem de passagem'!$H86="pctm"),'ordem de passagem'!E86,"")</f>
        <v/>
      </c>
      <c r="D90" s="272" t="str">
        <f>IF(OR('ordem de passagem'!$H86="pct",'ordem de passagem'!$H86="mini",'ordem de passagem'!$H86="pctt",'ordem de passagem'!$H86="pctn",'ordem de passagem'!$H86="pctm"),'ordem de passagem'!F86,"")</f>
        <v/>
      </c>
      <c r="E90" s="272" t="str">
        <f>IF(OR('ordem de passagem'!$H86="pct",'ordem de passagem'!$H86="mini",'ordem de passagem'!$H86="pctt",'ordem de passagem'!$H86="pctn",'ordem de passagem'!$H86="pctm"),'ordem de passagem'!H86,"")</f>
        <v/>
      </c>
      <c r="F90" s="272" t="str">
        <f>IF(OR('ordem de passagem'!$H86="pct",'ordem de passagem'!$H86="mini",'ordem de passagem'!$H86="pctt",'ordem de passagem'!$H86="pctn",'ordem de passagem'!$H86="pctm"),'ordem de passagem'!G86,"")</f>
        <v/>
      </c>
      <c r="G90" s="272" t="str">
        <f>IF(OR('ordem de passagem'!$H86="pct",'ordem de passagem'!$H86="mini",'ordem de passagem'!$H86="pctt",'ordem de passagem'!$H86="pctn",'ordem de passagem'!$H86="pctm"),'ordem de passagem'!I86,"")</f>
        <v/>
      </c>
      <c r="H90" s="752"/>
      <c r="I90" s="753"/>
      <c r="J90" s="754"/>
      <c r="K90" s="755"/>
      <c r="L90" s="752"/>
      <c r="M90" s="753"/>
      <c r="N90" s="756"/>
      <c r="O90" s="757"/>
      <c r="P90" s="758"/>
      <c r="Q90" s="759"/>
      <c r="R90" s="359"/>
      <c r="S90" s="297"/>
      <c r="T90" s="358"/>
      <c r="U90" s="273"/>
      <c r="V90" s="274">
        <f t="shared" si="17"/>
        <v>0</v>
      </c>
      <c r="W90" s="274" t="str">
        <f t="shared" si="11"/>
        <v/>
      </c>
      <c r="X90" s="274">
        <f t="shared" si="12"/>
        <v>0</v>
      </c>
      <c r="Y90" s="274" t="str">
        <f t="shared" si="13"/>
        <v/>
      </c>
      <c r="Z90" s="275" t="str">
        <f t="shared" si="14"/>
        <v/>
      </c>
      <c r="AA90" s="275" t="str">
        <f t="shared" si="15"/>
        <v/>
      </c>
      <c r="AB90" s="274">
        <f t="shared" si="18"/>
        <v>0</v>
      </c>
      <c r="AC90" s="274">
        <f t="shared" si="19"/>
        <v>0</v>
      </c>
      <c r="AD90" s="275" t="str">
        <f t="shared" si="16"/>
        <v/>
      </c>
      <c r="AE90" s="559"/>
      <c r="AF90" s="86">
        <f t="shared" si="10"/>
        <v>0</v>
      </c>
    </row>
    <row r="91" spans="1:32" s="86" customFormat="1" ht="21" customHeight="1" x14ac:dyDescent="0.4">
      <c r="A91" s="272" t="str">
        <f>IF(OR('ordem de passagem'!$H87="pct",'ordem de passagem'!$H87="mini",'ordem de passagem'!$H87="pctt",'ordem de passagem'!$H87="pctn",'ordem de passagem'!$H87="pctm"),'ordem de passagem'!C87,"")</f>
        <v/>
      </c>
      <c r="B91" s="318" t="str">
        <f>IF(OR('ordem de passagem'!$H87="pct",'ordem de passagem'!$H87="mini",'ordem de passagem'!$H87="pctt",'ordem de passagem'!$H87="pctn",'ordem de passagem'!$H87="pctm"),'ordem de passagem'!D87,"Não faz este aparelho")</f>
        <v>Não faz este aparelho</v>
      </c>
      <c r="C91" s="318" t="str">
        <f>IF(OR('ordem de passagem'!$H87="pct",'ordem de passagem'!$H87="mini",'ordem de passagem'!$H87="pctt",'ordem de passagem'!$H87="pctn",'ordem de passagem'!$H87="pctm"),'ordem de passagem'!E87,"")</f>
        <v/>
      </c>
      <c r="D91" s="272" t="str">
        <f>IF(OR('ordem de passagem'!$H87="pct",'ordem de passagem'!$H87="mini",'ordem de passagem'!$H87="pctt",'ordem de passagem'!$H87="pctn",'ordem de passagem'!$H87="pctm"),'ordem de passagem'!F87,"")</f>
        <v/>
      </c>
      <c r="E91" s="272" t="str">
        <f>IF(OR('ordem de passagem'!$H87="pct",'ordem de passagem'!$H87="mini",'ordem de passagem'!$H87="pctt",'ordem de passagem'!$H87="pctn",'ordem de passagem'!$H87="pctm"),'ordem de passagem'!H87,"")</f>
        <v/>
      </c>
      <c r="F91" s="272" t="str">
        <f>IF(OR('ordem de passagem'!$H87="pct",'ordem de passagem'!$H87="mini",'ordem de passagem'!$H87="pctt",'ordem de passagem'!$H87="pctn",'ordem de passagem'!$H87="pctm"),'ordem de passagem'!G87,"")</f>
        <v/>
      </c>
      <c r="G91" s="272" t="str">
        <f>IF(OR('ordem de passagem'!$H87="pct",'ordem de passagem'!$H87="mini",'ordem de passagem'!$H87="pctt",'ordem de passagem'!$H87="pctn",'ordem de passagem'!$H87="pctm"),'ordem de passagem'!I87,"")</f>
        <v/>
      </c>
      <c r="H91" s="752"/>
      <c r="I91" s="753"/>
      <c r="J91" s="754"/>
      <c r="K91" s="755"/>
      <c r="L91" s="752"/>
      <c r="M91" s="753"/>
      <c r="N91" s="756"/>
      <c r="O91" s="757"/>
      <c r="P91" s="758"/>
      <c r="Q91" s="759"/>
      <c r="R91" s="359"/>
      <c r="S91" s="297"/>
      <c r="T91" s="358"/>
      <c r="U91" s="273"/>
      <c r="V91" s="274">
        <f t="shared" si="17"/>
        <v>0</v>
      </c>
      <c r="W91" s="274" t="str">
        <f t="shared" si="11"/>
        <v/>
      </c>
      <c r="X91" s="274">
        <f t="shared" si="12"/>
        <v>0</v>
      </c>
      <c r="Y91" s="274" t="str">
        <f t="shared" si="13"/>
        <v/>
      </c>
      <c r="Z91" s="275" t="str">
        <f t="shared" si="14"/>
        <v/>
      </c>
      <c r="AA91" s="275" t="str">
        <f t="shared" si="15"/>
        <v/>
      </c>
      <c r="AB91" s="274">
        <f t="shared" si="18"/>
        <v>0</v>
      </c>
      <c r="AC91" s="274">
        <f t="shared" si="19"/>
        <v>0</v>
      </c>
      <c r="AD91" s="275" t="str">
        <f t="shared" si="16"/>
        <v/>
      </c>
      <c r="AE91" s="559"/>
      <c r="AF91" s="86">
        <f t="shared" si="10"/>
        <v>0</v>
      </c>
    </row>
    <row r="92" spans="1:32" s="86" customFormat="1" ht="21" customHeight="1" x14ac:dyDescent="0.4">
      <c r="A92" s="272" t="str">
        <f>IF(OR('ordem de passagem'!$H88="pct",'ordem de passagem'!$H88="mini",'ordem de passagem'!$H88="pctt",'ordem de passagem'!$H88="pctn",'ordem de passagem'!$H88="pctm"),'ordem de passagem'!C88,"")</f>
        <v/>
      </c>
      <c r="B92" s="318" t="str">
        <f>IF(OR('ordem de passagem'!$H88="pct",'ordem de passagem'!$H88="mini",'ordem de passagem'!$H88="pctt",'ordem de passagem'!$H88="pctn",'ordem de passagem'!$H88="pctm"),'ordem de passagem'!D88,"Não faz este aparelho")</f>
        <v>Não faz este aparelho</v>
      </c>
      <c r="C92" s="318" t="str">
        <f>IF(OR('ordem de passagem'!$H88="pct",'ordem de passagem'!$H88="mini",'ordem de passagem'!$H88="pctt",'ordem de passagem'!$H88="pctn",'ordem de passagem'!$H88="pctm"),'ordem de passagem'!E88,"")</f>
        <v/>
      </c>
      <c r="D92" s="272" t="str">
        <f>IF(OR('ordem de passagem'!$H88="pct",'ordem de passagem'!$H88="mini",'ordem de passagem'!$H88="pctt",'ordem de passagem'!$H88="pctn",'ordem de passagem'!$H88="pctm"),'ordem de passagem'!F88,"")</f>
        <v/>
      </c>
      <c r="E92" s="272" t="str">
        <f>IF(OR('ordem de passagem'!$H88="pct",'ordem de passagem'!$H88="mini",'ordem de passagem'!$H88="pctt",'ordem de passagem'!$H88="pctn",'ordem de passagem'!$H88="pctm"),'ordem de passagem'!H88,"")</f>
        <v/>
      </c>
      <c r="F92" s="272" t="str">
        <f>IF(OR('ordem de passagem'!$H88="pct",'ordem de passagem'!$H88="mini",'ordem de passagem'!$H88="pctt",'ordem de passagem'!$H88="pctn",'ordem de passagem'!$H88="pctm"),'ordem de passagem'!G88,"")</f>
        <v/>
      </c>
      <c r="G92" s="272" t="str">
        <f>IF(OR('ordem de passagem'!$H88="pct",'ordem de passagem'!$H88="mini",'ordem de passagem'!$H88="pctt",'ordem de passagem'!$H88="pctn",'ordem de passagem'!$H88="pctm"),'ordem de passagem'!I88,"")</f>
        <v/>
      </c>
      <c r="H92" s="752"/>
      <c r="I92" s="753"/>
      <c r="J92" s="754"/>
      <c r="K92" s="755"/>
      <c r="L92" s="752"/>
      <c r="M92" s="753"/>
      <c r="N92" s="756"/>
      <c r="O92" s="757"/>
      <c r="P92" s="758"/>
      <c r="Q92" s="759"/>
      <c r="R92" s="359"/>
      <c r="S92" s="297"/>
      <c r="T92" s="358"/>
      <c r="U92" s="273"/>
      <c r="V92" s="274">
        <f t="shared" si="17"/>
        <v>0</v>
      </c>
      <c r="W92" s="274" t="str">
        <f t="shared" si="11"/>
        <v/>
      </c>
      <c r="X92" s="274">
        <f t="shared" si="12"/>
        <v>0</v>
      </c>
      <c r="Y92" s="274" t="str">
        <f t="shared" si="13"/>
        <v/>
      </c>
      <c r="Z92" s="275" t="str">
        <f t="shared" si="14"/>
        <v/>
      </c>
      <c r="AA92" s="275" t="str">
        <f t="shared" si="15"/>
        <v/>
      </c>
      <c r="AB92" s="274">
        <f t="shared" si="18"/>
        <v>0</v>
      </c>
      <c r="AC92" s="274">
        <f t="shared" si="19"/>
        <v>0</v>
      </c>
      <c r="AD92" s="275" t="str">
        <f t="shared" si="16"/>
        <v/>
      </c>
      <c r="AE92" s="559"/>
      <c r="AF92" s="86">
        <f t="shared" si="10"/>
        <v>0</v>
      </c>
    </row>
    <row r="93" spans="1:32" s="86" customFormat="1" ht="21" customHeight="1" x14ac:dyDescent="0.4">
      <c r="A93" s="272" t="str">
        <f>IF(OR('ordem de passagem'!$H89="pct",'ordem de passagem'!$H89="mini",'ordem de passagem'!$H89="pctt",'ordem de passagem'!$H89="pctn",'ordem de passagem'!$H89="pctm"),'ordem de passagem'!C89,"")</f>
        <v/>
      </c>
      <c r="B93" s="318" t="str">
        <f>IF(OR('ordem de passagem'!$H89="pct",'ordem de passagem'!$H89="mini",'ordem de passagem'!$H89="pctt",'ordem de passagem'!$H89="pctn",'ordem de passagem'!$H89="pctm"),'ordem de passagem'!D89,"Não faz este aparelho")</f>
        <v>Não faz este aparelho</v>
      </c>
      <c r="C93" s="318" t="str">
        <f>IF(OR('ordem de passagem'!$H89="pct",'ordem de passagem'!$H89="mini",'ordem de passagem'!$H89="pctt",'ordem de passagem'!$H89="pctn",'ordem de passagem'!$H89="pctm"),'ordem de passagem'!E89,"")</f>
        <v/>
      </c>
      <c r="D93" s="272" t="str">
        <f>IF(OR('ordem de passagem'!$H89="pct",'ordem de passagem'!$H89="mini",'ordem de passagem'!$H89="pctt",'ordem de passagem'!$H89="pctn",'ordem de passagem'!$H89="pctm"),'ordem de passagem'!F89,"")</f>
        <v/>
      </c>
      <c r="E93" s="272" t="str">
        <f>IF(OR('ordem de passagem'!$H89="pct",'ordem de passagem'!$H89="mini",'ordem de passagem'!$H89="pctt",'ordem de passagem'!$H89="pctn",'ordem de passagem'!$H89="pctm"),'ordem de passagem'!H89,"")</f>
        <v/>
      </c>
      <c r="F93" s="272" t="str">
        <f>IF(OR('ordem de passagem'!$H89="pct",'ordem de passagem'!$H89="mini",'ordem de passagem'!$H89="pctt",'ordem de passagem'!$H89="pctn",'ordem de passagem'!$H89="pctm"),'ordem de passagem'!G89,"")</f>
        <v/>
      </c>
      <c r="G93" s="272" t="str">
        <f>IF(OR('ordem de passagem'!$H89="pct",'ordem de passagem'!$H89="mini",'ordem de passagem'!$H89="pctt",'ordem de passagem'!$H89="pctn",'ordem de passagem'!$H89="pctm"),'ordem de passagem'!I89,"")</f>
        <v/>
      </c>
      <c r="H93" s="752"/>
      <c r="I93" s="753"/>
      <c r="J93" s="754"/>
      <c r="K93" s="755"/>
      <c r="L93" s="752"/>
      <c r="M93" s="753"/>
      <c r="N93" s="756"/>
      <c r="O93" s="757"/>
      <c r="P93" s="758"/>
      <c r="Q93" s="759"/>
      <c r="R93" s="359"/>
      <c r="S93" s="297"/>
      <c r="T93" s="358"/>
      <c r="U93" s="273"/>
      <c r="V93" s="274">
        <f t="shared" si="17"/>
        <v>0</v>
      </c>
      <c r="W93" s="274" t="str">
        <f t="shared" si="11"/>
        <v/>
      </c>
      <c r="X93" s="274">
        <f t="shared" si="12"/>
        <v>0</v>
      </c>
      <c r="Y93" s="274" t="str">
        <f t="shared" si="13"/>
        <v/>
      </c>
      <c r="Z93" s="275" t="str">
        <f t="shared" si="14"/>
        <v/>
      </c>
      <c r="AA93" s="275" t="str">
        <f t="shared" si="15"/>
        <v/>
      </c>
      <c r="AB93" s="274">
        <f t="shared" si="18"/>
        <v>0</v>
      </c>
      <c r="AC93" s="274">
        <f t="shared" si="19"/>
        <v>0</v>
      </c>
      <c r="AD93" s="275" t="str">
        <f t="shared" si="16"/>
        <v/>
      </c>
      <c r="AE93" s="559"/>
      <c r="AF93" s="86">
        <f t="shared" si="10"/>
        <v>0</v>
      </c>
    </row>
    <row r="94" spans="1:32" s="86" customFormat="1" ht="21" customHeight="1" x14ac:dyDescent="0.4">
      <c r="A94" s="272" t="str">
        <f>IF(OR('ordem de passagem'!$H90="pct",'ordem de passagem'!$H90="mini",'ordem de passagem'!$H90="pctt",'ordem de passagem'!$H90="pctn",'ordem de passagem'!$H90="pctm"),'ordem de passagem'!C90,"")</f>
        <v/>
      </c>
      <c r="B94" s="318" t="str">
        <f>IF(OR('ordem de passagem'!$H90="pct",'ordem de passagem'!$H90="mini",'ordem de passagem'!$H90="pctt",'ordem de passagem'!$H90="pctn",'ordem de passagem'!$H90="pctm"),'ordem de passagem'!D90,"Não faz este aparelho")</f>
        <v>Não faz este aparelho</v>
      </c>
      <c r="C94" s="318" t="str">
        <f>IF(OR('ordem de passagem'!$H90="pct",'ordem de passagem'!$H90="mini",'ordem de passagem'!$H90="pctt",'ordem de passagem'!$H90="pctn",'ordem de passagem'!$H90="pctm"),'ordem de passagem'!E90,"")</f>
        <v/>
      </c>
      <c r="D94" s="272" t="str">
        <f>IF(OR('ordem de passagem'!$H90="pct",'ordem de passagem'!$H90="mini",'ordem de passagem'!$H90="pctt",'ordem de passagem'!$H90="pctn",'ordem de passagem'!$H90="pctm"),'ordem de passagem'!F90,"")</f>
        <v/>
      </c>
      <c r="E94" s="272" t="str">
        <f>IF(OR('ordem de passagem'!$H90="pct",'ordem de passagem'!$H90="mini",'ordem de passagem'!$H90="pctt",'ordem de passagem'!$H90="pctn",'ordem de passagem'!$H90="pctm"),'ordem de passagem'!H90,"")</f>
        <v/>
      </c>
      <c r="F94" s="272" t="str">
        <f>IF(OR('ordem de passagem'!$H90="pct",'ordem de passagem'!$H90="mini",'ordem de passagem'!$H90="pctt",'ordem de passagem'!$H90="pctn",'ordem de passagem'!$H90="pctm"),'ordem de passagem'!G90,"")</f>
        <v/>
      </c>
      <c r="G94" s="272" t="str">
        <f>IF(OR('ordem de passagem'!$H90="pct",'ordem de passagem'!$H90="mini",'ordem de passagem'!$H90="pctt",'ordem de passagem'!$H90="pctn",'ordem de passagem'!$H90="pctm"),'ordem de passagem'!I90,"")</f>
        <v/>
      </c>
      <c r="H94" s="752"/>
      <c r="I94" s="753"/>
      <c r="J94" s="754"/>
      <c r="K94" s="755"/>
      <c r="L94" s="752"/>
      <c r="M94" s="753"/>
      <c r="N94" s="756"/>
      <c r="O94" s="757"/>
      <c r="P94" s="758"/>
      <c r="Q94" s="759"/>
      <c r="R94" s="359"/>
      <c r="S94" s="297"/>
      <c r="T94" s="358"/>
      <c r="U94" s="273"/>
      <c r="V94" s="274">
        <f t="shared" si="17"/>
        <v>0</v>
      </c>
      <c r="W94" s="274" t="str">
        <f t="shared" si="11"/>
        <v/>
      </c>
      <c r="X94" s="274">
        <f t="shared" si="12"/>
        <v>0</v>
      </c>
      <c r="Y94" s="274" t="str">
        <f t="shared" si="13"/>
        <v/>
      </c>
      <c r="Z94" s="275" t="str">
        <f t="shared" si="14"/>
        <v/>
      </c>
      <c r="AA94" s="275" t="str">
        <f t="shared" si="15"/>
        <v/>
      </c>
      <c r="AB94" s="274">
        <f t="shared" si="18"/>
        <v>0</v>
      </c>
      <c r="AC94" s="274">
        <f t="shared" si="19"/>
        <v>0</v>
      </c>
      <c r="AD94" s="275" t="str">
        <f t="shared" si="16"/>
        <v/>
      </c>
      <c r="AE94" s="559"/>
      <c r="AF94" s="86">
        <f t="shared" si="10"/>
        <v>0</v>
      </c>
    </row>
    <row r="95" spans="1:32" s="86" customFormat="1" ht="21" customHeight="1" x14ac:dyDescent="0.4">
      <c r="A95" s="272" t="str">
        <f>IF(OR('ordem de passagem'!$H91="pct",'ordem de passagem'!$H91="mini",'ordem de passagem'!$H91="pctt",'ordem de passagem'!$H91="pctn",'ordem de passagem'!$H91="pctm"),'ordem de passagem'!C91,"")</f>
        <v/>
      </c>
      <c r="B95" s="318" t="str">
        <f>IF(OR('ordem de passagem'!$H91="pct",'ordem de passagem'!$H91="mini",'ordem de passagem'!$H91="pctt",'ordem de passagem'!$H91="pctn",'ordem de passagem'!$H91="pctm"),'ordem de passagem'!D91,"Não faz este aparelho")</f>
        <v>Não faz este aparelho</v>
      </c>
      <c r="C95" s="318" t="str">
        <f>IF(OR('ordem de passagem'!$H91="pct",'ordem de passagem'!$H91="mini",'ordem de passagem'!$H91="pctt",'ordem de passagem'!$H91="pctn",'ordem de passagem'!$H91="pctm"),'ordem de passagem'!E91,"")</f>
        <v/>
      </c>
      <c r="D95" s="272" t="str">
        <f>IF(OR('ordem de passagem'!$H91="pct",'ordem de passagem'!$H91="mini",'ordem de passagem'!$H91="pctt",'ordem de passagem'!$H91="pctn",'ordem de passagem'!$H91="pctm"),'ordem de passagem'!F91,"")</f>
        <v/>
      </c>
      <c r="E95" s="272" t="str">
        <f>IF(OR('ordem de passagem'!$H91="pct",'ordem de passagem'!$H91="mini",'ordem de passagem'!$H91="pctt",'ordem de passagem'!$H91="pctn",'ordem de passagem'!$H91="pctm"),'ordem de passagem'!H91,"")</f>
        <v/>
      </c>
      <c r="F95" s="272" t="str">
        <f>IF(OR('ordem de passagem'!$H91="pct",'ordem de passagem'!$H91="mini",'ordem de passagem'!$H91="pctt",'ordem de passagem'!$H91="pctn",'ordem de passagem'!$H91="pctm"),'ordem de passagem'!G91,"")</f>
        <v/>
      </c>
      <c r="G95" s="272" t="str">
        <f>IF(OR('ordem de passagem'!$H91="pct",'ordem de passagem'!$H91="mini",'ordem de passagem'!$H91="pctt",'ordem de passagem'!$H91="pctn",'ordem de passagem'!$H91="pctm"),'ordem de passagem'!I91,"")</f>
        <v/>
      </c>
      <c r="H95" s="752"/>
      <c r="I95" s="753"/>
      <c r="J95" s="754"/>
      <c r="K95" s="755"/>
      <c r="L95" s="752"/>
      <c r="M95" s="753"/>
      <c r="N95" s="756"/>
      <c r="O95" s="757"/>
      <c r="P95" s="758"/>
      <c r="Q95" s="759"/>
      <c r="R95" s="359"/>
      <c r="S95" s="297"/>
      <c r="T95" s="358"/>
      <c r="U95" s="273"/>
      <c r="V95" s="274">
        <f t="shared" si="17"/>
        <v>0</v>
      </c>
      <c r="W95" s="274" t="str">
        <f t="shared" si="11"/>
        <v/>
      </c>
      <c r="X95" s="274">
        <f t="shared" si="12"/>
        <v>0</v>
      </c>
      <c r="Y95" s="274" t="str">
        <f t="shared" si="13"/>
        <v/>
      </c>
      <c r="Z95" s="275" t="str">
        <f t="shared" si="14"/>
        <v/>
      </c>
      <c r="AA95" s="275" t="str">
        <f t="shared" si="15"/>
        <v/>
      </c>
      <c r="AB95" s="274">
        <f t="shared" si="18"/>
        <v>0</v>
      </c>
      <c r="AC95" s="274">
        <f t="shared" si="19"/>
        <v>0</v>
      </c>
      <c r="AD95" s="275" t="str">
        <f t="shared" si="16"/>
        <v/>
      </c>
      <c r="AE95" s="559"/>
      <c r="AF95" s="86">
        <f t="shared" si="10"/>
        <v>0</v>
      </c>
    </row>
    <row r="96" spans="1:32" s="86" customFormat="1" ht="21" customHeight="1" x14ac:dyDescent="0.4">
      <c r="A96" s="272" t="str">
        <f>IF(OR('ordem de passagem'!$H92="pct",'ordem de passagem'!$H92="mini",'ordem de passagem'!$H92="pctt",'ordem de passagem'!$H92="pctn",'ordem de passagem'!$H92="pctm"),'ordem de passagem'!C92,"")</f>
        <v/>
      </c>
      <c r="B96" s="318" t="str">
        <f>IF(OR('ordem de passagem'!$H92="pct",'ordem de passagem'!$H92="mini",'ordem de passagem'!$H92="pctt",'ordem de passagem'!$H92="pctn",'ordem de passagem'!$H92="pctm"),'ordem de passagem'!D92,"Não faz este aparelho")</f>
        <v>Não faz este aparelho</v>
      </c>
      <c r="C96" s="318" t="str">
        <f>IF(OR('ordem de passagem'!$H92="pct",'ordem de passagem'!$H92="mini",'ordem de passagem'!$H92="pctt",'ordem de passagem'!$H92="pctn",'ordem de passagem'!$H92="pctm"),'ordem de passagem'!E92,"")</f>
        <v/>
      </c>
      <c r="D96" s="272" t="str">
        <f>IF(OR('ordem de passagem'!$H92="pct",'ordem de passagem'!$H92="mini",'ordem de passagem'!$H92="pctt",'ordem de passagem'!$H92="pctn",'ordem de passagem'!$H92="pctm"),'ordem de passagem'!F92,"")</f>
        <v/>
      </c>
      <c r="E96" s="272" t="str">
        <f>IF(OR('ordem de passagem'!$H92="pct",'ordem de passagem'!$H92="mini",'ordem de passagem'!$H92="pctt",'ordem de passagem'!$H92="pctn",'ordem de passagem'!$H92="pctm"),'ordem de passagem'!H92,"")</f>
        <v/>
      </c>
      <c r="F96" s="272" t="str">
        <f>IF(OR('ordem de passagem'!$H92="pct",'ordem de passagem'!$H92="mini",'ordem de passagem'!$H92="pctt",'ordem de passagem'!$H92="pctn",'ordem de passagem'!$H92="pctm"),'ordem de passagem'!G92,"")</f>
        <v/>
      </c>
      <c r="G96" s="272" t="str">
        <f>IF(OR('ordem de passagem'!$H92="pct",'ordem de passagem'!$H92="mini",'ordem de passagem'!$H92="pctt",'ordem de passagem'!$H92="pctn",'ordem de passagem'!$H92="pctm"),'ordem de passagem'!I92,"")</f>
        <v/>
      </c>
      <c r="H96" s="752"/>
      <c r="I96" s="753"/>
      <c r="J96" s="754"/>
      <c r="K96" s="755"/>
      <c r="L96" s="752"/>
      <c r="M96" s="753"/>
      <c r="N96" s="756"/>
      <c r="O96" s="757"/>
      <c r="P96" s="758"/>
      <c r="Q96" s="759"/>
      <c r="R96" s="359"/>
      <c r="S96" s="297"/>
      <c r="T96" s="358"/>
      <c r="U96" s="273"/>
      <c r="V96" s="274">
        <f t="shared" si="17"/>
        <v>0</v>
      </c>
      <c r="W96" s="274" t="str">
        <f t="shared" si="11"/>
        <v/>
      </c>
      <c r="X96" s="274">
        <f t="shared" si="12"/>
        <v>0</v>
      </c>
      <c r="Y96" s="274" t="str">
        <f t="shared" si="13"/>
        <v/>
      </c>
      <c r="Z96" s="275" t="str">
        <f t="shared" si="14"/>
        <v/>
      </c>
      <c r="AA96" s="275" t="str">
        <f t="shared" si="15"/>
        <v/>
      </c>
      <c r="AB96" s="274">
        <f t="shared" si="18"/>
        <v>0</v>
      </c>
      <c r="AC96" s="274">
        <f t="shared" si="19"/>
        <v>0</v>
      </c>
      <c r="AD96" s="275" t="str">
        <f t="shared" si="16"/>
        <v/>
      </c>
      <c r="AE96" s="559"/>
      <c r="AF96" s="86">
        <f t="shared" si="10"/>
        <v>0</v>
      </c>
    </row>
    <row r="97" spans="1:32" s="86" customFormat="1" ht="21" customHeight="1" x14ac:dyDescent="0.4">
      <c r="A97" s="272" t="str">
        <f>IF(OR('ordem de passagem'!$H93="pct",'ordem de passagem'!$H93="mini",'ordem de passagem'!$H93="pctt",'ordem de passagem'!$H93="pctn",'ordem de passagem'!$H93="pctm"),'ordem de passagem'!C93,"")</f>
        <v/>
      </c>
      <c r="B97" s="318" t="str">
        <f>IF(OR('ordem de passagem'!$H93="pct",'ordem de passagem'!$H93="mini",'ordem de passagem'!$H93="pctt",'ordem de passagem'!$H93="pctn",'ordem de passagem'!$H93="pctm"),'ordem de passagem'!D93,"Não faz este aparelho")</f>
        <v>Não faz este aparelho</v>
      </c>
      <c r="C97" s="318" t="str">
        <f>IF(OR('ordem de passagem'!$H93="pct",'ordem de passagem'!$H93="mini",'ordem de passagem'!$H93="pctt",'ordem de passagem'!$H93="pctn",'ordem de passagem'!$H93="pctm"),'ordem de passagem'!E93,"")</f>
        <v/>
      </c>
      <c r="D97" s="272" t="str">
        <f>IF(OR('ordem de passagem'!$H93="pct",'ordem de passagem'!$H93="mini",'ordem de passagem'!$H93="pctt",'ordem de passagem'!$H93="pctn",'ordem de passagem'!$H93="pctm"),'ordem de passagem'!F93,"")</f>
        <v/>
      </c>
      <c r="E97" s="272" t="str">
        <f>IF(OR('ordem de passagem'!$H93="pct",'ordem de passagem'!$H93="mini",'ordem de passagem'!$H93="pctt",'ordem de passagem'!$H93="pctn",'ordem de passagem'!$H93="pctm"),'ordem de passagem'!H93,"")</f>
        <v/>
      </c>
      <c r="F97" s="272" t="str">
        <f>IF(OR('ordem de passagem'!$H93="pct",'ordem de passagem'!$H93="mini",'ordem de passagem'!$H93="pctt",'ordem de passagem'!$H93="pctn",'ordem de passagem'!$H93="pctm"),'ordem de passagem'!G93,"")</f>
        <v/>
      </c>
      <c r="G97" s="272" t="str">
        <f>IF(OR('ordem de passagem'!$H93="pct",'ordem de passagem'!$H93="mini",'ordem de passagem'!$H93="pctt",'ordem de passagem'!$H93="pctn",'ordem de passagem'!$H93="pctm"),'ordem de passagem'!I93,"")</f>
        <v/>
      </c>
      <c r="H97" s="752"/>
      <c r="I97" s="753"/>
      <c r="J97" s="754"/>
      <c r="K97" s="755"/>
      <c r="L97" s="752"/>
      <c r="M97" s="753"/>
      <c r="N97" s="756"/>
      <c r="O97" s="757"/>
      <c r="P97" s="758"/>
      <c r="Q97" s="759"/>
      <c r="R97" s="359"/>
      <c r="S97" s="297"/>
      <c r="T97" s="358"/>
      <c r="U97" s="273"/>
      <c r="V97" s="274">
        <f t="shared" si="17"/>
        <v>0</v>
      </c>
      <c r="W97" s="274" t="str">
        <f t="shared" si="11"/>
        <v/>
      </c>
      <c r="X97" s="274">
        <f t="shared" si="12"/>
        <v>0</v>
      </c>
      <c r="Y97" s="274" t="str">
        <f t="shared" si="13"/>
        <v/>
      </c>
      <c r="Z97" s="275" t="str">
        <f t="shared" si="14"/>
        <v/>
      </c>
      <c r="AA97" s="275" t="str">
        <f t="shared" si="15"/>
        <v/>
      </c>
      <c r="AB97" s="274">
        <f t="shared" si="18"/>
        <v>0</v>
      </c>
      <c r="AC97" s="274">
        <f t="shared" si="19"/>
        <v>0</v>
      </c>
      <c r="AD97" s="275" t="str">
        <f t="shared" si="16"/>
        <v/>
      </c>
      <c r="AE97" s="559"/>
      <c r="AF97" s="86">
        <f t="shared" si="10"/>
        <v>0</v>
      </c>
    </row>
    <row r="98" spans="1:32" s="86" customFormat="1" ht="21" customHeight="1" x14ac:dyDescent="0.4">
      <c r="A98" s="272" t="str">
        <f>IF(OR('ordem de passagem'!$H94="pct",'ordem de passagem'!$H94="mini",'ordem de passagem'!$H94="pctt",'ordem de passagem'!$H94="pctn",'ordem de passagem'!$H94="pctm"),'ordem de passagem'!C94,"")</f>
        <v/>
      </c>
      <c r="B98" s="318" t="str">
        <f>IF(OR('ordem de passagem'!$H94="pct",'ordem de passagem'!$H94="mini",'ordem de passagem'!$H94="pctt",'ordem de passagem'!$H94="pctn",'ordem de passagem'!$H94="pctm"),'ordem de passagem'!D94,"Não faz este aparelho")</f>
        <v>Não faz este aparelho</v>
      </c>
      <c r="C98" s="318" t="str">
        <f>IF(OR('ordem de passagem'!$H94="pct",'ordem de passagem'!$H94="mini",'ordem de passagem'!$H94="pctt",'ordem de passagem'!$H94="pctn",'ordem de passagem'!$H94="pctm"),'ordem de passagem'!E94,"")</f>
        <v/>
      </c>
      <c r="D98" s="272" t="str">
        <f>IF(OR('ordem de passagem'!$H94="pct",'ordem de passagem'!$H94="mini",'ordem de passagem'!$H94="pctt",'ordem de passagem'!$H94="pctn",'ordem de passagem'!$H94="pctm"),'ordem de passagem'!F94,"")</f>
        <v/>
      </c>
      <c r="E98" s="272" t="str">
        <f>IF(OR('ordem de passagem'!$H94="pct",'ordem de passagem'!$H94="mini",'ordem de passagem'!$H94="pctt",'ordem de passagem'!$H94="pctn",'ordem de passagem'!$H94="pctm"),'ordem de passagem'!H94,"")</f>
        <v/>
      </c>
      <c r="F98" s="272" t="str">
        <f>IF(OR('ordem de passagem'!$H94="pct",'ordem de passagem'!$H94="mini",'ordem de passagem'!$H94="pctt",'ordem de passagem'!$H94="pctn",'ordem de passagem'!$H94="pctm"),'ordem de passagem'!G94,"")</f>
        <v/>
      </c>
      <c r="G98" s="272" t="str">
        <f>IF(OR('ordem de passagem'!$H94="pct",'ordem de passagem'!$H94="mini",'ordem de passagem'!$H94="pctt",'ordem de passagem'!$H94="pctn",'ordem de passagem'!$H94="pctm"),'ordem de passagem'!I94,"")</f>
        <v/>
      </c>
      <c r="H98" s="752"/>
      <c r="I98" s="753"/>
      <c r="J98" s="754"/>
      <c r="K98" s="755"/>
      <c r="L98" s="752"/>
      <c r="M98" s="753"/>
      <c r="N98" s="756"/>
      <c r="O98" s="757"/>
      <c r="P98" s="758"/>
      <c r="Q98" s="759"/>
      <c r="R98" s="359"/>
      <c r="S98" s="297"/>
      <c r="T98" s="358"/>
      <c r="U98" s="273"/>
      <c r="V98" s="274">
        <f t="shared" si="17"/>
        <v>0</v>
      </c>
      <c r="W98" s="274" t="str">
        <f t="shared" si="11"/>
        <v/>
      </c>
      <c r="X98" s="274">
        <f t="shared" si="12"/>
        <v>0</v>
      </c>
      <c r="Y98" s="274" t="str">
        <f t="shared" si="13"/>
        <v/>
      </c>
      <c r="Z98" s="275" t="str">
        <f t="shared" si="14"/>
        <v/>
      </c>
      <c r="AA98" s="275" t="str">
        <f t="shared" si="15"/>
        <v/>
      </c>
      <c r="AB98" s="274">
        <f t="shared" si="18"/>
        <v>0</v>
      </c>
      <c r="AC98" s="274">
        <f t="shared" si="19"/>
        <v>0</v>
      </c>
      <c r="AD98" s="275" t="str">
        <f t="shared" si="16"/>
        <v/>
      </c>
      <c r="AE98" s="559"/>
      <c r="AF98" s="86">
        <f t="shared" si="10"/>
        <v>0</v>
      </c>
    </row>
    <row r="99" spans="1:32" s="86" customFormat="1" ht="21" customHeight="1" x14ac:dyDescent="0.4">
      <c r="A99" s="272" t="str">
        <f>IF(OR('ordem de passagem'!$H95="pct",'ordem de passagem'!$H95="mini",'ordem de passagem'!$H95="pctt",'ordem de passagem'!$H95="pctn",'ordem de passagem'!$H95="pctm"),'ordem de passagem'!C95,"")</f>
        <v/>
      </c>
      <c r="B99" s="318" t="str">
        <f>IF(OR('ordem de passagem'!$H95="pct",'ordem de passagem'!$H95="mini",'ordem de passagem'!$H95="pctt",'ordem de passagem'!$H95="pctn",'ordem de passagem'!$H95="pctm"),'ordem de passagem'!D95,"Não faz este aparelho")</f>
        <v>Não faz este aparelho</v>
      </c>
      <c r="C99" s="318" t="str">
        <f>IF(OR('ordem de passagem'!$H95="pct",'ordem de passagem'!$H95="mini",'ordem de passagem'!$H95="pctt",'ordem de passagem'!$H95="pctn",'ordem de passagem'!$H95="pctm"),'ordem de passagem'!E95,"")</f>
        <v/>
      </c>
      <c r="D99" s="272" t="str">
        <f>IF(OR('ordem de passagem'!$H95="pct",'ordem de passagem'!$H95="mini",'ordem de passagem'!$H95="pctt",'ordem de passagem'!$H95="pctn",'ordem de passagem'!$H95="pctm"),'ordem de passagem'!F95,"")</f>
        <v/>
      </c>
      <c r="E99" s="272" t="str">
        <f>IF(OR('ordem de passagem'!$H95="pct",'ordem de passagem'!$H95="mini",'ordem de passagem'!$H95="pctt",'ordem de passagem'!$H95="pctn",'ordem de passagem'!$H95="pctm"),'ordem de passagem'!H95,"")</f>
        <v/>
      </c>
      <c r="F99" s="272" t="str">
        <f>IF(OR('ordem de passagem'!$H95="pct",'ordem de passagem'!$H95="mini",'ordem de passagem'!$H95="pctt",'ordem de passagem'!$H95="pctn",'ordem de passagem'!$H95="pctm"),'ordem de passagem'!G95,"")</f>
        <v/>
      </c>
      <c r="G99" s="272" t="str">
        <f>IF(OR('ordem de passagem'!$H95="pct",'ordem de passagem'!$H95="mini",'ordem de passagem'!$H95="pctt",'ordem de passagem'!$H95="pctn",'ordem de passagem'!$H95="pctm"),'ordem de passagem'!I95,"")</f>
        <v/>
      </c>
      <c r="H99" s="752"/>
      <c r="I99" s="753"/>
      <c r="J99" s="754"/>
      <c r="K99" s="755"/>
      <c r="L99" s="752"/>
      <c r="M99" s="753"/>
      <c r="N99" s="756"/>
      <c r="O99" s="757"/>
      <c r="P99" s="758"/>
      <c r="Q99" s="759"/>
      <c r="R99" s="359"/>
      <c r="S99" s="297"/>
      <c r="T99" s="358"/>
      <c r="U99" s="273"/>
      <c r="V99" s="274">
        <f t="shared" si="17"/>
        <v>0</v>
      </c>
      <c r="W99" s="274" t="str">
        <f t="shared" si="11"/>
        <v/>
      </c>
      <c r="X99" s="274">
        <f t="shared" si="12"/>
        <v>0</v>
      </c>
      <c r="Y99" s="274" t="str">
        <f t="shared" si="13"/>
        <v/>
      </c>
      <c r="Z99" s="275" t="str">
        <f t="shared" si="14"/>
        <v/>
      </c>
      <c r="AA99" s="275" t="str">
        <f t="shared" si="15"/>
        <v/>
      </c>
      <c r="AB99" s="274">
        <f t="shared" si="18"/>
        <v>0</v>
      </c>
      <c r="AC99" s="274">
        <f t="shared" si="19"/>
        <v>0</v>
      </c>
      <c r="AD99" s="275" t="str">
        <f t="shared" si="16"/>
        <v/>
      </c>
      <c r="AE99" s="559"/>
      <c r="AF99" s="86">
        <f t="shared" ref="AF99:AF135" si="20">IFERROR((IF($U$11=3,((H99+J99+L99))-S99,IF($U$11=5,((H99+J99+L99+N99+P99)-MAX(H99:I99,J99,L99,N99,P99)-MIN(H99:I99,J99,L99,N99,P99)))))-S99,"")</f>
        <v>0</v>
      </c>
    </row>
    <row r="100" spans="1:32" s="86" customFormat="1" ht="21" customHeight="1" x14ac:dyDescent="0.4">
      <c r="A100" s="272" t="str">
        <f>IF(OR('ordem de passagem'!$H96="pct",'ordem de passagem'!$H96="mini",'ordem de passagem'!$H96="pctt",'ordem de passagem'!$H96="pctn",'ordem de passagem'!$H96="pctm"),'ordem de passagem'!C96,"")</f>
        <v/>
      </c>
      <c r="B100" s="318" t="str">
        <f>IF(OR('ordem de passagem'!$H96="pct",'ordem de passagem'!$H96="mini",'ordem de passagem'!$H96="pctt",'ordem de passagem'!$H96="pctn",'ordem de passagem'!$H96="pctm"),'ordem de passagem'!D96,"Não faz este aparelho")</f>
        <v>Não faz este aparelho</v>
      </c>
      <c r="C100" s="318" t="str">
        <f>IF(OR('ordem de passagem'!$H96="pct",'ordem de passagem'!$H96="mini",'ordem de passagem'!$H96="pctt",'ordem de passagem'!$H96="pctn",'ordem de passagem'!$H96="pctm"),'ordem de passagem'!E96,"")</f>
        <v/>
      </c>
      <c r="D100" s="272" t="str">
        <f>IF(OR('ordem de passagem'!$H96="pct",'ordem de passagem'!$H96="mini",'ordem de passagem'!$H96="pctt",'ordem de passagem'!$H96="pctn",'ordem de passagem'!$H96="pctm"),'ordem de passagem'!F96,"")</f>
        <v/>
      </c>
      <c r="E100" s="272" t="str">
        <f>IF(OR('ordem de passagem'!$H96="pct",'ordem de passagem'!$H96="mini",'ordem de passagem'!$H96="pctt",'ordem de passagem'!$H96="pctn",'ordem de passagem'!$H96="pctm"),'ordem de passagem'!H96,"")</f>
        <v/>
      </c>
      <c r="F100" s="272" t="str">
        <f>IF(OR('ordem de passagem'!$H96="pct",'ordem de passagem'!$H96="mini",'ordem de passagem'!$H96="pctt",'ordem de passagem'!$H96="pctn",'ordem de passagem'!$H96="pctm"),'ordem de passagem'!G96,"")</f>
        <v/>
      </c>
      <c r="G100" s="272" t="str">
        <f>IF(OR('ordem de passagem'!$H96="pct",'ordem de passagem'!$H96="mini",'ordem de passagem'!$H96="pctt",'ordem de passagem'!$H96="pctn",'ordem de passagem'!$H96="pctm"),'ordem de passagem'!I96,"")</f>
        <v/>
      </c>
      <c r="H100" s="752"/>
      <c r="I100" s="753"/>
      <c r="J100" s="754"/>
      <c r="K100" s="755"/>
      <c r="L100" s="752"/>
      <c r="M100" s="753"/>
      <c r="N100" s="756"/>
      <c r="O100" s="757"/>
      <c r="P100" s="758"/>
      <c r="Q100" s="759"/>
      <c r="R100" s="359"/>
      <c r="S100" s="297"/>
      <c r="T100" s="358"/>
      <c r="U100" s="273"/>
      <c r="V100" s="274">
        <f t="shared" si="17"/>
        <v>0</v>
      </c>
      <c r="W100" s="274" t="str">
        <f t="shared" si="11"/>
        <v/>
      </c>
      <c r="X100" s="274">
        <f t="shared" si="12"/>
        <v>0</v>
      </c>
      <c r="Y100" s="274" t="str">
        <f t="shared" si="13"/>
        <v/>
      </c>
      <c r="Z100" s="275" t="str">
        <f t="shared" si="14"/>
        <v/>
      </c>
      <c r="AA100" s="275" t="str">
        <f t="shared" si="15"/>
        <v/>
      </c>
      <c r="AB100" s="274">
        <f t="shared" si="18"/>
        <v>0</v>
      </c>
      <c r="AC100" s="274">
        <f t="shared" si="19"/>
        <v>0</v>
      </c>
      <c r="AD100" s="275" t="str">
        <f t="shared" si="16"/>
        <v/>
      </c>
      <c r="AE100" s="559"/>
      <c r="AF100" s="86">
        <f t="shared" si="20"/>
        <v>0</v>
      </c>
    </row>
    <row r="101" spans="1:32" s="86" customFormat="1" ht="21" customHeight="1" x14ac:dyDescent="0.4">
      <c r="A101" s="272" t="str">
        <f>IF(OR('ordem de passagem'!$H97="pct",'ordem de passagem'!$H97="mini",'ordem de passagem'!$H97="pctt",'ordem de passagem'!$H97="pctn",'ordem de passagem'!$H97="pctm"),'ordem de passagem'!C97,"")</f>
        <v/>
      </c>
      <c r="B101" s="318" t="str">
        <f>IF(OR('ordem de passagem'!$H97="pct",'ordem de passagem'!$H97="mini",'ordem de passagem'!$H97="pctt",'ordem de passagem'!$H97="pctn",'ordem de passagem'!$H97="pctm"),'ordem de passagem'!D97,"Não faz este aparelho")</f>
        <v>Não faz este aparelho</v>
      </c>
      <c r="C101" s="318" t="str">
        <f>IF(OR('ordem de passagem'!$H97="pct",'ordem de passagem'!$H97="mini",'ordem de passagem'!$H97="pctt",'ordem de passagem'!$H97="pctn",'ordem de passagem'!$H97="pctm"),'ordem de passagem'!E97,"")</f>
        <v/>
      </c>
      <c r="D101" s="272" t="str">
        <f>IF(OR('ordem de passagem'!$H97="pct",'ordem de passagem'!$H97="mini",'ordem de passagem'!$H97="pctt",'ordem de passagem'!$H97="pctn",'ordem de passagem'!$H97="pctm"),'ordem de passagem'!F97,"")</f>
        <v/>
      </c>
      <c r="E101" s="272" t="str">
        <f>IF(OR('ordem de passagem'!$H97="pct",'ordem de passagem'!$H97="mini",'ordem de passagem'!$H97="pctt",'ordem de passagem'!$H97="pctn",'ordem de passagem'!$H97="pctm"),'ordem de passagem'!H97,"")</f>
        <v/>
      </c>
      <c r="F101" s="272" t="str">
        <f>IF(OR('ordem de passagem'!$H97="pct",'ordem de passagem'!$H97="mini",'ordem de passagem'!$H97="pctt",'ordem de passagem'!$H97="pctn",'ordem de passagem'!$H97="pctm"),'ordem de passagem'!G97,"")</f>
        <v/>
      </c>
      <c r="G101" s="272" t="str">
        <f>IF(OR('ordem de passagem'!$H97="pct",'ordem de passagem'!$H97="mini",'ordem de passagem'!$H97="pctt",'ordem de passagem'!$H97="pctn",'ordem de passagem'!$H97="pctm"),'ordem de passagem'!I97,"")</f>
        <v/>
      </c>
      <c r="H101" s="752"/>
      <c r="I101" s="753"/>
      <c r="J101" s="754"/>
      <c r="K101" s="755"/>
      <c r="L101" s="752"/>
      <c r="M101" s="753"/>
      <c r="N101" s="756"/>
      <c r="O101" s="757"/>
      <c r="P101" s="758"/>
      <c r="Q101" s="759"/>
      <c r="R101" s="359"/>
      <c r="S101" s="297"/>
      <c r="T101" s="358"/>
      <c r="U101" s="273"/>
      <c r="V101" s="274">
        <f t="shared" si="17"/>
        <v>0</v>
      </c>
      <c r="W101" s="274" t="str">
        <f t="shared" si="11"/>
        <v/>
      </c>
      <c r="X101" s="274">
        <f t="shared" si="12"/>
        <v>0</v>
      </c>
      <c r="Y101" s="274" t="str">
        <f t="shared" si="13"/>
        <v/>
      </c>
      <c r="Z101" s="275" t="str">
        <f t="shared" si="14"/>
        <v/>
      </c>
      <c r="AA101" s="275" t="str">
        <f t="shared" si="15"/>
        <v/>
      </c>
      <c r="AB101" s="274">
        <f t="shared" si="18"/>
        <v>0</v>
      </c>
      <c r="AC101" s="274">
        <f t="shared" si="19"/>
        <v>0</v>
      </c>
      <c r="AD101" s="275" t="str">
        <f t="shared" si="16"/>
        <v/>
      </c>
      <c r="AE101" s="559"/>
      <c r="AF101" s="86">
        <f t="shared" si="20"/>
        <v>0</v>
      </c>
    </row>
    <row r="102" spans="1:32" s="86" customFormat="1" ht="21" customHeight="1" x14ac:dyDescent="0.4">
      <c r="A102" s="272" t="str">
        <f>IF(OR('ordem de passagem'!$H98="pct",'ordem de passagem'!$H98="mini",'ordem de passagem'!$H98="pctt",'ordem de passagem'!$H98="pctn",'ordem de passagem'!$H98="pctm"),'ordem de passagem'!C98,"")</f>
        <v/>
      </c>
      <c r="B102" s="318" t="str">
        <f>IF(OR('ordem de passagem'!$H98="pct",'ordem de passagem'!$H98="mini",'ordem de passagem'!$H98="pctt",'ordem de passagem'!$H98="pctn",'ordem de passagem'!$H98="pctm"),'ordem de passagem'!D98,"Não faz este aparelho")</f>
        <v>Não faz este aparelho</v>
      </c>
      <c r="C102" s="318" t="str">
        <f>IF(OR('ordem de passagem'!$H98="pct",'ordem de passagem'!$H98="mini",'ordem de passagem'!$H98="pctt",'ordem de passagem'!$H98="pctn",'ordem de passagem'!$H98="pctm"),'ordem de passagem'!E98,"")</f>
        <v/>
      </c>
      <c r="D102" s="272" t="str">
        <f>IF(OR('ordem de passagem'!$H98="pct",'ordem de passagem'!$H98="mini",'ordem de passagem'!$H98="pctt",'ordem de passagem'!$H98="pctn",'ordem de passagem'!$H98="pctm"),'ordem de passagem'!F98,"")</f>
        <v/>
      </c>
      <c r="E102" s="272" t="str">
        <f>IF(OR('ordem de passagem'!$H98="pct",'ordem de passagem'!$H98="mini",'ordem de passagem'!$H98="pctt",'ordem de passagem'!$H98="pctn",'ordem de passagem'!$H98="pctm"),'ordem de passagem'!H98,"")</f>
        <v/>
      </c>
      <c r="F102" s="272" t="str">
        <f>IF(OR('ordem de passagem'!$H98="pct",'ordem de passagem'!$H98="mini",'ordem de passagem'!$H98="pctt",'ordem de passagem'!$H98="pctn",'ordem de passagem'!$H98="pctm"),'ordem de passagem'!G98,"")</f>
        <v/>
      </c>
      <c r="G102" s="272" t="str">
        <f>IF(OR('ordem de passagem'!$H98="pct",'ordem de passagem'!$H98="mini",'ordem de passagem'!$H98="pctt",'ordem de passagem'!$H98="pctn",'ordem de passagem'!$H98="pctm"),'ordem de passagem'!I98,"")</f>
        <v/>
      </c>
      <c r="H102" s="752"/>
      <c r="I102" s="753"/>
      <c r="J102" s="754"/>
      <c r="K102" s="755"/>
      <c r="L102" s="752"/>
      <c r="M102" s="753"/>
      <c r="N102" s="756"/>
      <c r="O102" s="757"/>
      <c r="P102" s="758"/>
      <c r="Q102" s="759"/>
      <c r="R102" s="359"/>
      <c r="S102" s="297"/>
      <c r="T102" s="358"/>
      <c r="U102" s="273"/>
      <c r="V102" s="274">
        <f t="shared" si="17"/>
        <v>0</v>
      </c>
      <c r="W102" s="274" t="str">
        <f t="shared" si="11"/>
        <v/>
      </c>
      <c r="X102" s="274">
        <f t="shared" si="12"/>
        <v>0</v>
      </c>
      <c r="Y102" s="274" t="str">
        <f t="shared" si="13"/>
        <v/>
      </c>
      <c r="Z102" s="275" t="str">
        <f t="shared" si="14"/>
        <v/>
      </c>
      <c r="AA102" s="275" t="str">
        <f t="shared" si="15"/>
        <v/>
      </c>
      <c r="AB102" s="274">
        <f t="shared" si="18"/>
        <v>0</v>
      </c>
      <c r="AC102" s="274">
        <f t="shared" si="19"/>
        <v>0</v>
      </c>
      <c r="AD102" s="275" t="str">
        <f t="shared" si="16"/>
        <v/>
      </c>
      <c r="AE102" s="559"/>
      <c r="AF102" s="86">
        <f t="shared" si="20"/>
        <v>0</v>
      </c>
    </row>
    <row r="103" spans="1:32" s="86" customFormat="1" ht="21" customHeight="1" x14ac:dyDescent="0.4">
      <c r="A103" s="272" t="str">
        <f>IF(OR('ordem de passagem'!$H99="pct",'ordem de passagem'!$H99="mini",'ordem de passagem'!$H99="pctt",'ordem de passagem'!$H99="pctn",'ordem de passagem'!$H99="pctm"),'ordem de passagem'!C99,"")</f>
        <v/>
      </c>
      <c r="B103" s="318" t="str">
        <f>IF(OR('ordem de passagem'!$H99="pct",'ordem de passagem'!$H99="mini",'ordem de passagem'!$H99="pctt",'ordem de passagem'!$H99="pctn",'ordem de passagem'!$H99="pctm"),'ordem de passagem'!D99,"Não faz este aparelho")</f>
        <v>Não faz este aparelho</v>
      </c>
      <c r="C103" s="318" t="str">
        <f>IF(OR('ordem de passagem'!$H99="pct",'ordem de passagem'!$H99="mini",'ordem de passagem'!$H99="pctt",'ordem de passagem'!$H99="pctn",'ordem de passagem'!$H99="pctm"),'ordem de passagem'!E99,"")</f>
        <v/>
      </c>
      <c r="D103" s="272" t="str">
        <f>IF(OR('ordem de passagem'!$H99="pct",'ordem de passagem'!$H99="mini",'ordem de passagem'!$H99="pctt",'ordem de passagem'!$H99="pctn",'ordem de passagem'!$H99="pctm"),'ordem de passagem'!F99,"")</f>
        <v/>
      </c>
      <c r="E103" s="272" t="str">
        <f>IF(OR('ordem de passagem'!$H99="pct",'ordem de passagem'!$H99="mini",'ordem de passagem'!$H99="pctt",'ordem de passagem'!$H99="pctn",'ordem de passagem'!$H99="pctm"),'ordem de passagem'!H99,"")</f>
        <v/>
      </c>
      <c r="F103" s="272" t="str">
        <f>IF(OR('ordem de passagem'!$H99="pct",'ordem de passagem'!$H99="mini",'ordem de passagem'!$H99="pctt",'ordem de passagem'!$H99="pctn",'ordem de passagem'!$H99="pctm"),'ordem de passagem'!G99,"")</f>
        <v/>
      </c>
      <c r="G103" s="272" t="str">
        <f>IF(OR('ordem de passagem'!$H99="pct",'ordem de passagem'!$H99="mini",'ordem de passagem'!$H99="pctt",'ordem de passagem'!$H99="pctn",'ordem de passagem'!$H99="pctm"),'ordem de passagem'!I99,"")</f>
        <v/>
      </c>
      <c r="H103" s="752"/>
      <c r="I103" s="753"/>
      <c r="J103" s="754"/>
      <c r="K103" s="755"/>
      <c r="L103" s="752"/>
      <c r="M103" s="753"/>
      <c r="N103" s="756"/>
      <c r="O103" s="757"/>
      <c r="P103" s="758"/>
      <c r="Q103" s="759"/>
      <c r="R103" s="359"/>
      <c r="S103" s="297"/>
      <c r="T103" s="358"/>
      <c r="U103" s="273"/>
      <c r="V103" s="274">
        <f t="shared" si="17"/>
        <v>0</v>
      </c>
      <c r="W103" s="274" t="str">
        <f t="shared" si="11"/>
        <v/>
      </c>
      <c r="X103" s="274">
        <f t="shared" si="12"/>
        <v>0</v>
      </c>
      <c r="Y103" s="274" t="str">
        <f t="shared" si="13"/>
        <v/>
      </c>
      <c r="Z103" s="275" t="str">
        <f t="shared" si="14"/>
        <v/>
      </c>
      <c r="AA103" s="275" t="str">
        <f t="shared" si="15"/>
        <v/>
      </c>
      <c r="AB103" s="274">
        <f t="shared" si="18"/>
        <v>0</v>
      </c>
      <c r="AC103" s="274">
        <f t="shared" si="19"/>
        <v>0</v>
      </c>
      <c r="AD103" s="275" t="str">
        <f t="shared" si="16"/>
        <v/>
      </c>
      <c r="AE103" s="559"/>
      <c r="AF103" s="86">
        <f t="shared" si="20"/>
        <v>0</v>
      </c>
    </row>
    <row r="104" spans="1:32" s="86" customFormat="1" ht="21" customHeight="1" x14ac:dyDescent="0.4">
      <c r="A104" s="272" t="str">
        <f>IF(OR('ordem de passagem'!$H100="pct",'ordem de passagem'!$H100="mini",'ordem de passagem'!$H100="pctt",'ordem de passagem'!$H100="pctn",'ordem de passagem'!$H100="pctm"),'ordem de passagem'!C100,"")</f>
        <v/>
      </c>
      <c r="B104" s="318" t="str">
        <f>IF(OR('ordem de passagem'!$H100="pct",'ordem de passagem'!$H100="mini",'ordem de passagem'!$H100="pctt",'ordem de passagem'!$H100="pctn",'ordem de passagem'!$H100="pctm"),'ordem de passagem'!D100,"Não faz este aparelho")</f>
        <v>Não faz este aparelho</v>
      </c>
      <c r="C104" s="318" t="str">
        <f>IF(OR('ordem de passagem'!$H100="pct",'ordem de passagem'!$H100="mini",'ordem de passagem'!$H100="pctt",'ordem de passagem'!$H100="pctn",'ordem de passagem'!$H100="pctm"),'ordem de passagem'!E100,"")</f>
        <v/>
      </c>
      <c r="D104" s="272" t="str">
        <f>IF(OR('ordem de passagem'!$H100="pct",'ordem de passagem'!$H100="mini",'ordem de passagem'!$H100="pctt",'ordem de passagem'!$H100="pctn",'ordem de passagem'!$H100="pctm"),'ordem de passagem'!F100,"")</f>
        <v/>
      </c>
      <c r="E104" s="272" t="str">
        <f>IF(OR('ordem de passagem'!$H100="pct",'ordem de passagem'!$H100="mini",'ordem de passagem'!$H100="pctt",'ordem de passagem'!$H100="pctn",'ordem de passagem'!$H100="pctm"),'ordem de passagem'!H100,"")</f>
        <v/>
      </c>
      <c r="F104" s="272" t="str">
        <f>IF(OR('ordem de passagem'!$H100="pct",'ordem de passagem'!$H100="mini",'ordem de passagem'!$H100="pctt",'ordem de passagem'!$H100="pctn",'ordem de passagem'!$H100="pctm"),'ordem de passagem'!G100,"")</f>
        <v/>
      </c>
      <c r="G104" s="272" t="str">
        <f>IF(OR('ordem de passagem'!$H100="pct",'ordem de passagem'!$H100="mini",'ordem de passagem'!$H100="pctt",'ordem de passagem'!$H100="pctn",'ordem de passagem'!$H100="pctm"),'ordem de passagem'!I100,"")</f>
        <v/>
      </c>
      <c r="H104" s="752"/>
      <c r="I104" s="753"/>
      <c r="J104" s="754"/>
      <c r="K104" s="755"/>
      <c r="L104" s="752"/>
      <c r="M104" s="753"/>
      <c r="N104" s="756"/>
      <c r="O104" s="757"/>
      <c r="P104" s="758"/>
      <c r="Q104" s="759"/>
      <c r="R104" s="359"/>
      <c r="S104" s="297"/>
      <c r="T104" s="358"/>
      <c r="U104" s="273"/>
      <c r="V104" s="274">
        <f t="shared" si="17"/>
        <v>0</v>
      </c>
      <c r="W104" s="274" t="str">
        <f t="shared" si="11"/>
        <v/>
      </c>
      <c r="X104" s="274">
        <f t="shared" si="12"/>
        <v>0</v>
      </c>
      <c r="Y104" s="274" t="str">
        <f t="shared" si="13"/>
        <v/>
      </c>
      <c r="Z104" s="275" t="str">
        <f t="shared" si="14"/>
        <v/>
      </c>
      <c r="AA104" s="275" t="str">
        <f t="shared" si="15"/>
        <v/>
      </c>
      <c r="AB104" s="274">
        <f t="shared" si="18"/>
        <v>0</v>
      </c>
      <c r="AC104" s="274">
        <f t="shared" si="19"/>
        <v>0</v>
      </c>
      <c r="AD104" s="275" t="str">
        <f t="shared" si="16"/>
        <v/>
      </c>
      <c r="AE104" s="559"/>
      <c r="AF104" s="86">
        <f t="shared" si="20"/>
        <v>0</v>
      </c>
    </row>
    <row r="105" spans="1:32" s="86" customFormat="1" ht="21" customHeight="1" x14ac:dyDescent="0.4">
      <c r="A105" s="272" t="str">
        <f>IF(OR('ordem de passagem'!$H101="pct",'ordem de passagem'!$H101="mini",'ordem de passagem'!$H101="pctt",'ordem de passagem'!$H101="pctn",'ordem de passagem'!$H101="pctm"),'ordem de passagem'!C101,"")</f>
        <v/>
      </c>
      <c r="B105" s="318" t="str">
        <f>IF(OR('ordem de passagem'!$H101="pct",'ordem de passagem'!$H101="mini",'ordem de passagem'!$H101="pctt",'ordem de passagem'!$H101="pctn",'ordem de passagem'!$H101="pctm"),'ordem de passagem'!D101,"Não faz este aparelho")</f>
        <v>Não faz este aparelho</v>
      </c>
      <c r="C105" s="318" t="str">
        <f>IF(OR('ordem de passagem'!$H101="pct",'ordem de passagem'!$H101="mini",'ordem de passagem'!$H101="pctt",'ordem de passagem'!$H101="pctn",'ordem de passagem'!$H101="pctm"),'ordem de passagem'!E101,"")</f>
        <v/>
      </c>
      <c r="D105" s="272" t="str">
        <f>IF(OR('ordem de passagem'!$H101="pct",'ordem de passagem'!$H101="mini",'ordem de passagem'!$H101="pctt",'ordem de passagem'!$H101="pctn",'ordem de passagem'!$H101="pctm"),'ordem de passagem'!F101,"")</f>
        <v/>
      </c>
      <c r="E105" s="272" t="str">
        <f>IF(OR('ordem de passagem'!$H101="pct",'ordem de passagem'!$H101="mini",'ordem de passagem'!$H101="pctt",'ordem de passagem'!$H101="pctn",'ordem de passagem'!$H101="pctm"),'ordem de passagem'!H101,"")</f>
        <v/>
      </c>
      <c r="F105" s="272" t="str">
        <f>IF(OR('ordem de passagem'!$H101="pct",'ordem de passagem'!$H101="mini",'ordem de passagem'!$H101="pctt",'ordem de passagem'!$H101="pctn",'ordem de passagem'!$H101="pctm"),'ordem de passagem'!G101,"")</f>
        <v/>
      </c>
      <c r="G105" s="272" t="str">
        <f>IF(OR('ordem de passagem'!$H101="pct",'ordem de passagem'!$H101="mini",'ordem de passagem'!$H101="pctt",'ordem de passagem'!$H101="pctn",'ordem de passagem'!$H101="pctm"),'ordem de passagem'!I101,"")</f>
        <v/>
      </c>
      <c r="H105" s="752"/>
      <c r="I105" s="753"/>
      <c r="J105" s="754"/>
      <c r="K105" s="755"/>
      <c r="L105" s="752"/>
      <c r="M105" s="753"/>
      <c r="N105" s="756"/>
      <c r="O105" s="757"/>
      <c r="P105" s="758"/>
      <c r="Q105" s="759"/>
      <c r="R105" s="359"/>
      <c r="S105" s="297"/>
      <c r="T105" s="358"/>
      <c r="U105" s="273"/>
      <c r="V105" s="274">
        <f t="shared" si="17"/>
        <v>0</v>
      </c>
      <c r="W105" s="274" t="str">
        <f t="shared" si="11"/>
        <v/>
      </c>
      <c r="X105" s="274">
        <f t="shared" si="12"/>
        <v>0</v>
      </c>
      <c r="Y105" s="274" t="str">
        <f t="shared" si="13"/>
        <v/>
      </c>
      <c r="Z105" s="275" t="str">
        <f t="shared" si="14"/>
        <v/>
      </c>
      <c r="AA105" s="275" t="str">
        <f t="shared" si="15"/>
        <v/>
      </c>
      <c r="AB105" s="274">
        <f t="shared" si="18"/>
        <v>0</v>
      </c>
      <c r="AC105" s="274">
        <f t="shared" si="19"/>
        <v>0</v>
      </c>
      <c r="AD105" s="275" t="str">
        <f t="shared" si="16"/>
        <v/>
      </c>
      <c r="AE105" s="559"/>
      <c r="AF105" s="86">
        <f t="shared" si="20"/>
        <v>0</v>
      </c>
    </row>
    <row r="106" spans="1:32" s="86" customFormat="1" ht="21" customHeight="1" x14ac:dyDescent="0.4">
      <c r="A106" s="272" t="str">
        <f>IF(OR('ordem de passagem'!$H102="pct",'ordem de passagem'!$H102="mini",'ordem de passagem'!$H102="pctt",'ordem de passagem'!$H102="pctn",'ordem de passagem'!$H102="pctm"),'ordem de passagem'!C102,"")</f>
        <v/>
      </c>
      <c r="B106" s="318" t="str">
        <f>IF(OR('ordem de passagem'!$H102="pct",'ordem de passagem'!$H102="mini",'ordem de passagem'!$H102="pctt",'ordem de passagem'!$H102="pctn",'ordem de passagem'!$H102="pctm"),'ordem de passagem'!D102,"Não faz este aparelho")</f>
        <v>Não faz este aparelho</v>
      </c>
      <c r="C106" s="318" t="str">
        <f>IF(OR('ordem de passagem'!$H102="pct",'ordem de passagem'!$H102="mini",'ordem de passagem'!$H102="pctt",'ordem de passagem'!$H102="pctn",'ordem de passagem'!$H102="pctm"),'ordem de passagem'!E102,"")</f>
        <v/>
      </c>
      <c r="D106" s="272" t="str">
        <f>IF(OR('ordem de passagem'!$H102="pct",'ordem de passagem'!$H102="mini",'ordem de passagem'!$H102="pctt",'ordem de passagem'!$H102="pctn",'ordem de passagem'!$H102="pctm"),'ordem de passagem'!F102,"")</f>
        <v/>
      </c>
      <c r="E106" s="272" t="str">
        <f>IF(OR('ordem de passagem'!$H102="pct",'ordem de passagem'!$H102="mini",'ordem de passagem'!$H102="pctt",'ordem de passagem'!$H102="pctn",'ordem de passagem'!$H102="pctm"),'ordem de passagem'!H102,"")</f>
        <v/>
      </c>
      <c r="F106" s="272" t="str">
        <f>IF(OR('ordem de passagem'!$H102="pct",'ordem de passagem'!$H102="mini",'ordem de passagem'!$H102="pctt",'ordem de passagem'!$H102="pctn",'ordem de passagem'!$H102="pctm"),'ordem de passagem'!G102,"")</f>
        <v/>
      </c>
      <c r="G106" s="272" t="str">
        <f>IF(OR('ordem de passagem'!$H102="pct",'ordem de passagem'!$H102="mini",'ordem de passagem'!$H102="pctt",'ordem de passagem'!$H102="pctn",'ordem de passagem'!$H102="pctm"),'ordem de passagem'!I102,"")</f>
        <v/>
      </c>
      <c r="H106" s="752"/>
      <c r="I106" s="753"/>
      <c r="J106" s="754"/>
      <c r="K106" s="755"/>
      <c r="L106" s="752"/>
      <c r="M106" s="753"/>
      <c r="N106" s="756"/>
      <c r="O106" s="757"/>
      <c r="P106" s="758"/>
      <c r="Q106" s="759"/>
      <c r="R106" s="359"/>
      <c r="S106" s="297"/>
      <c r="T106" s="358"/>
      <c r="U106" s="273"/>
      <c r="V106" s="274">
        <f t="shared" si="17"/>
        <v>0</v>
      </c>
      <c r="W106" s="274" t="str">
        <f t="shared" si="11"/>
        <v/>
      </c>
      <c r="X106" s="274">
        <f t="shared" si="12"/>
        <v>0</v>
      </c>
      <c r="Y106" s="274" t="str">
        <f t="shared" si="13"/>
        <v/>
      </c>
      <c r="Z106" s="275" t="str">
        <f t="shared" si="14"/>
        <v/>
      </c>
      <c r="AA106" s="275" t="str">
        <f t="shared" si="15"/>
        <v/>
      </c>
      <c r="AB106" s="274">
        <f t="shared" si="18"/>
        <v>0</v>
      </c>
      <c r="AC106" s="274">
        <f t="shared" si="19"/>
        <v>0</v>
      </c>
      <c r="AD106" s="275" t="str">
        <f t="shared" si="16"/>
        <v/>
      </c>
      <c r="AE106" s="559"/>
      <c r="AF106" s="86">
        <f t="shared" si="20"/>
        <v>0</v>
      </c>
    </row>
    <row r="107" spans="1:32" s="86" customFormat="1" ht="21" customHeight="1" x14ac:dyDescent="0.4">
      <c r="A107" s="272" t="str">
        <f>IF(OR('ordem de passagem'!$H103="pct",'ordem de passagem'!$H103="mini",'ordem de passagem'!$H103="pctt",'ordem de passagem'!$H103="pctn",'ordem de passagem'!$H103="pctm"),'ordem de passagem'!C103,"")</f>
        <v/>
      </c>
      <c r="B107" s="318" t="str">
        <f>IF(OR('ordem de passagem'!$H103="pct",'ordem de passagem'!$H103="mini",'ordem de passagem'!$H103="pctt",'ordem de passagem'!$H103="pctn",'ordem de passagem'!$H103="pctm"),'ordem de passagem'!D103,"Não faz este aparelho")</f>
        <v>Não faz este aparelho</v>
      </c>
      <c r="C107" s="318" t="str">
        <f>IF(OR('ordem de passagem'!$H103="pct",'ordem de passagem'!$H103="mini",'ordem de passagem'!$H103="pctt",'ordem de passagem'!$H103="pctn",'ordem de passagem'!$H103="pctm"),'ordem de passagem'!E103,"")</f>
        <v/>
      </c>
      <c r="D107" s="272" t="str">
        <f>IF(OR('ordem de passagem'!$H103="pct",'ordem de passagem'!$H103="mini",'ordem de passagem'!$H103="pctt",'ordem de passagem'!$H103="pctn",'ordem de passagem'!$H103="pctm"),'ordem de passagem'!F103,"")</f>
        <v/>
      </c>
      <c r="E107" s="272" t="str">
        <f>IF(OR('ordem de passagem'!$H103="pct",'ordem de passagem'!$H103="mini",'ordem de passagem'!$H103="pctt",'ordem de passagem'!$H103="pctn",'ordem de passagem'!$H103="pctm"),'ordem de passagem'!H103,"")</f>
        <v/>
      </c>
      <c r="F107" s="272" t="str">
        <f>IF(OR('ordem de passagem'!$H103="pct",'ordem de passagem'!$H103="mini",'ordem de passagem'!$H103="pctt",'ordem de passagem'!$H103="pctn",'ordem de passagem'!$H103="pctm"),'ordem de passagem'!G103,"")</f>
        <v/>
      </c>
      <c r="G107" s="272" t="str">
        <f>IF(OR('ordem de passagem'!$H103="pct",'ordem de passagem'!$H103="mini",'ordem de passagem'!$H103="pctt",'ordem de passagem'!$H103="pctn",'ordem de passagem'!$H103="pctm"),'ordem de passagem'!I103,"")</f>
        <v/>
      </c>
      <c r="H107" s="752"/>
      <c r="I107" s="753"/>
      <c r="J107" s="754"/>
      <c r="K107" s="755"/>
      <c r="L107" s="752"/>
      <c r="M107" s="753"/>
      <c r="N107" s="756"/>
      <c r="O107" s="757"/>
      <c r="P107" s="758"/>
      <c r="Q107" s="759"/>
      <c r="R107" s="359"/>
      <c r="S107" s="297"/>
      <c r="T107" s="358"/>
      <c r="U107" s="273"/>
      <c r="V107" s="274">
        <f t="shared" si="17"/>
        <v>0</v>
      </c>
      <c r="W107" s="274" t="str">
        <f t="shared" si="11"/>
        <v/>
      </c>
      <c r="X107" s="274">
        <f t="shared" si="12"/>
        <v>0</v>
      </c>
      <c r="Y107" s="274" t="str">
        <f t="shared" si="13"/>
        <v/>
      </c>
      <c r="Z107" s="275" t="str">
        <f t="shared" si="14"/>
        <v/>
      </c>
      <c r="AA107" s="275" t="str">
        <f t="shared" si="15"/>
        <v/>
      </c>
      <c r="AB107" s="274">
        <f t="shared" si="18"/>
        <v>0</v>
      </c>
      <c r="AC107" s="274">
        <f t="shared" si="19"/>
        <v>0</v>
      </c>
      <c r="AD107" s="275" t="str">
        <f t="shared" si="16"/>
        <v/>
      </c>
      <c r="AE107" s="559"/>
      <c r="AF107" s="86">
        <f t="shared" si="20"/>
        <v>0</v>
      </c>
    </row>
    <row r="108" spans="1:32" s="86" customFormat="1" ht="21" customHeight="1" x14ac:dyDescent="0.4">
      <c r="A108" s="272" t="str">
        <f>IF(OR('ordem de passagem'!$H104="pct",'ordem de passagem'!$H104="mini",'ordem de passagem'!$H104="pctt",'ordem de passagem'!$H104="pctn",'ordem de passagem'!$H104="pctm"),'ordem de passagem'!C104,"")</f>
        <v/>
      </c>
      <c r="B108" s="318" t="str">
        <f>IF(OR('ordem de passagem'!$H104="pct",'ordem de passagem'!$H104="mini",'ordem de passagem'!$H104="pctt",'ordem de passagem'!$H104="pctn",'ordem de passagem'!$H104="pctm"),'ordem de passagem'!D104,"Não faz este aparelho")</f>
        <v>Não faz este aparelho</v>
      </c>
      <c r="C108" s="318" t="str">
        <f>IF(OR('ordem de passagem'!$H104="pct",'ordem de passagem'!$H104="mini",'ordem de passagem'!$H104="pctt",'ordem de passagem'!$H104="pctn",'ordem de passagem'!$H104="pctm"),'ordem de passagem'!E104,"")</f>
        <v/>
      </c>
      <c r="D108" s="272" t="str">
        <f>IF(OR('ordem de passagem'!$H104="pct",'ordem de passagem'!$H104="mini",'ordem de passagem'!$H104="pctt",'ordem de passagem'!$H104="pctn",'ordem de passagem'!$H104="pctm"),'ordem de passagem'!F104,"")</f>
        <v/>
      </c>
      <c r="E108" s="272" t="str">
        <f>IF(OR('ordem de passagem'!$H104="pct",'ordem de passagem'!$H104="mini",'ordem de passagem'!$H104="pctt",'ordem de passagem'!$H104="pctn",'ordem de passagem'!$H104="pctm"),'ordem de passagem'!H104,"")</f>
        <v/>
      </c>
      <c r="F108" s="272" t="str">
        <f>IF(OR('ordem de passagem'!$H104="pct",'ordem de passagem'!$H104="mini",'ordem de passagem'!$H104="pctt",'ordem de passagem'!$H104="pctn",'ordem de passagem'!$H104="pctm"),'ordem de passagem'!G104,"")</f>
        <v/>
      </c>
      <c r="G108" s="272" t="str">
        <f>IF(OR('ordem de passagem'!$H104="pct",'ordem de passagem'!$H104="mini",'ordem de passagem'!$H104="pctt",'ordem de passagem'!$H104="pctn",'ordem de passagem'!$H104="pctm"),'ordem de passagem'!I104,"")</f>
        <v/>
      </c>
      <c r="H108" s="752"/>
      <c r="I108" s="753"/>
      <c r="J108" s="754"/>
      <c r="K108" s="755"/>
      <c r="L108" s="752"/>
      <c r="M108" s="753"/>
      <c r="N108" s="756"/>
      <c r="O108" s="757"/>
      <c r="P108" s="758"/>
      <c r="Q108" s="759"/>
      <c r="R108" s="359"/>
      <c r="S108" s="297"/>
      <c r="T108" s="358"/>
      <c r="U108" s="273"/>
      <c r="V108" s="274">
        <f t="shared" si="17"/>
        <v>0</v>
      </c>
      <c r="W108" s="274" t="str">
        <f t="shared" si="11"/>
        <v/>
      </c>
      <c r="X108" s="274">
        <f t="shared" si="12"/>
        <v>0</v>
      </c>
      <c r="Y108" s="274" t="str">
        <f t="shared" si="13"/>
        <v/>
      </c>
      <c r="Z108" s="275" t="str">
        <f t="shared" si="14"/>
        <v/>
      </c>
      <c r="AA108" s="275" t="str">
        <f t="shared" si="15"/>
        <v/>
      </c>
      <c r="AB108" s="274">
        <f t="shared" si="18"/>
        <v>0</v>
      </c>
      <c r="AC108" s="274">
        <f t="shared" si="19"/>
        <v>0</v>
      </c>
      <c r="AD108" s="275" t="str">
        <f t="shared" si="16"/>
        <v/>
      </c>
      <c r="AE108" s="559"/>
      <c r="AF108" s="86">
        <f t="shared" si="20"/>
        <v>0</v>
      </c>
    </row>
    <row r="109" spans="1:32" s="86" customFormat="1" ht="21" customHeight="1" x14ac:dyDescent="0.4">
      <c r="A109" s="272" t="str">
        <f>IF(OR('ordem de passagem'!$H105="pct",'ordem de passagem'!$H105="mini",'ordem de passagem'!$H105="pctt",'ordem de passagem'!$H105="pctn",'ordem de passagem'!$H105="pctm"),'ordem de passagem'!C105,"")</f>
        <v/>
      </c>
      <c r="B109" s="318" t="str">
        <f>IF(OR('ordem de passagem'!$H105="pct",'ordem de passagem'!$H105="mini",'ordem de passagem'!$H105="pctt",'ordem de passagem'!$H105="pctn",'ordem de passagem'!$H105="pctm"),'ordem de passagem'!D105,"Não faz este aparelho")</f>
        <v>Não faz este aparelho</v>
      </c>
      <c r="C109" s="318" t="str">
        <f>IF(OR('ordem de passagem'!$H105="pct",'ordem de passagem'!$H105="mini",'ordem de passagem'!$H105="pctt",'ordem de passagem'!$H105="pctn",'ordem de passagem'!$H105="pctm"),'ordem de passagem'!E105,"")</f>
        <v/>
      </c>
      <c r="D109" s="272" t="str">
        <f>IF(OR('ordem de passagem'!$H105="pct",'ordem de passagem'!$H105="mini",'ordem de passagem'!$H105="pctt",'ordem de passagem'!$H105="pctn",'ordem de passagem'!$H105="pctm"),'ordem de passagem'!F105,"")</f>
        <v/>
      </c>
      <c r="E109" s="272" t="str">
        <f>IF(OR('ordem de passagem'!$H105="pct",'ordem de passagem'!$H105="mini",'ordem de passagem'!$H105="pctt",'ordem de passagem'!$H105="pctn",'ordem de passagem'!$H105="pctm"),'ordem de passagem'!H105,"")</f>
        <v/>
      </c>
      <c r="F109" s="272" t="str">
        <f>IF(OR('ordem de passagem'!$H105="pct",'ordem de passagem'!$H105="mini",'ordem de passagem'!$H105="pctt",'ordem de passagem'!$H105="pctn",'ordem de passagem'!$H105="pctm"),'ordem de passagem'!G105,"")</f>
        <v/>
      </c>
      <c r="G109" s="272" t="str">
        <f>IF(OR('ordem de passagem'!$H105="pct",'ordem de passagem'!$H105="mini",'ordem de passagem'!$H105="pctt",'ordem de passagem'!$H105="pctn",'ordem de passagem'!$H105="pctm"),'ordem de passagem'!I105,"")</f>
        <v/>
      </c>
      <c r="H109" s="752"/>
      <c r="I109" s="753"/>
      <c r="J109" s="754"/>
      <c r="K109" s="755"/>
      <c r="L109" s="752"/>
      <c r="M109" s="753"/>
      <c r="N109" s="756"/>
      <c r="O109" s="757"/>
      <c r="P109" s="758"/>
      <c r="Q109" s="759"/>
      <c r="R109" s="359"/>
      <c r="S109" s="297"/>
      <c r="T109" s="358"/>
      <c r="U109" s="273"/>
      <c r="V109" s="274">
        <f t="shared" si="17"/>
        <v>0</v>
      </c>
      <c r="W109" s="274" t="str">
        <f t="shared" si="11"/>
        <v/>
      </c>
      <c r="X109" s="274">
        <f t="shared" si="12"/>
        <v>0</v>
      </c>
      <c r="Y109" s="274" t="str">
        <f t="shared" si="13"/>
        <v/>
      </c>
      <c r="Z109" s="275" t="str">
        <f t="shared" si="14"/>
        <v/>
      </c>
      <c r="AA109" s="275" t="str">
        <f t="shared" si="15"/>
        <v/>
      </c>
      <c r="AB109" s="274">
        <f t="shared" si="18"/>
        <v>0</v>
      </c>
      <c r="AC109" s="274">
        <f t="shared" si="19"/>
        <v>0</v>
      </c>
      <c r="AD109" s="275" t="str">
        <f t="shared" si="16"/>
        <v/>
      </c>
      <c r="AE109" s="559"/>
      <c r="AF109" s="86">
        <f t="shared" si="20"/>
        <v>0</v>
      </c>
    </row>
    <row r="110" spans="1:32" s="86" customFormat="1" ht="21" customHeight="1" x14ac:dyDescent="0.4">
      <c r="A110" s="272" t="str">
        <f>IF(OR('ordem de passagem'!$H106="pct",'ordem de passagem'!$H106="mini",'ordem de passagem'!$H106="pctt",'ordem de passagem'!$H106="pctn",'ordem de passagem'!$H106="pctm"),'ordem de passagem'!C106,"")</f>
        <v/>
      </c>
      <c r="B110" s="318" t="str">
        <f>IF(OR('ordem de passagem'!$H106="pct",'ordem de passagem'!$H106="mini",'ordem de passagem'!$H106="pctt",'ordem de passagem'!$H106="pctn",'ordem de passagem'!$H106="pctm"),'ordem de passagem'!D106,"Não faz este aparelho")</f>
        <v>Não faz este aparelho</v>
      </c>
      <c r="C110" s="318" t="str">
        <f>IF(OR('ordem de passagem'!$H106="pct",'ordem de passagem'!$H106="mini",'ordem de passagem'!$H106="pctt",'ordem de passagem'!$H106="pctn",'ordem de passagem'!$H106="pctm"),'ordem de passagem'!E106,"")</f>
        <v/>
      </c>
      <c r="D110" s="272" t="str">
        <f>IF(OR('ordem de passagem'!$H106="pct",'ordem de passagem'!$H106="mini",'ordem de passagem'!$H106="pctt",'ordem de passagem'!$H106="pctn",'ordem de passagem'!$H106="pctm"),'ordem de passagem'!F106,"")</f>
        <v/>
      </c>
      <c r="E110" s="272" t="str">
        <f>IF(OR('ordem de passagem'!$H106="pct",'ordem de passagem'!$H106="mini",'ordem de passagem'!$H106="pctt",'ordem de passagem'!$H106="pctn",'ordem de passagem'!$H106="pctm"),'ordem de passagem'!H106,"")</f>
        <v/>
      </c>
      <c r="F110" s="272" t="str">
        <f>IF(OR('ordem de passagem'!$H106="pct",'ordem de passagem'!$H106="mini",'ordem de passagem'!$H106="pctt",'ordem de passagem'!$H106="pctn",'ordem de passagem'!$H106="pctm"),'ordem de passagem'!G106,"")</f>
        <v/>
      </c>
      <c r="G110" s="272" t="str">
        <f>IF(OR('ordem de passagem'!$H106="pct",'ordem de passagem'!$H106="mini",'ordem de passagem'!$H106="pctt",'ordem de passagem'!$H106="pctn",'ordem de passagem'!$H106="pctm"),'ordem de passagem'!I106,"")</f>
        <v/>
      </c>
      <c r="H110" s="752"/>
      <c r="I110" s="753"/>
      <c r="J110" s="754"/>
      <c r="K110" s="755"/>
      <c r="L110" s="752"/>
      <c r="M110" s="753"/>
      <c r="N110" s="756"/>
      <c r="O110" s="757"/>
      <c r="P110" s="758"/>
      <c r="Q110" s="759"/>
      <c r="R110" s="359"/>
      <c r="S110" s="297"/>
      <c r="T110" s="358"/>
      <c r="U110" s="273"/>
      <c r="V110" s="274">
        <f t="shared" si="17"/>
        <v>0</v>
      </c>
      <c r="W110" s="274" t="str">
        <f t="shared" si="11"/>
        <v/>
      </c>
      <c r="X110" s="274">
        <f t="shared" si="12"/>
        <v>0</v>
      </c>
      <c r="Y110" s="274" t="str">
        <f t="shared" si="13"/>
        <v/>
      </c>
      <c r="Z110" s="275" t="str">
        <f t="shared" si="14"/>
        <v/>
      </c>
      <c r="AA110" s="275" t="str">
        <f t="shared" si="15"/>
        <v/>
      </c>
      <c r="AB110" s="274">
        <f t="shared" si="18"/>
        <v>0</v>
      </c>
      <c r="AC110" s="274">
        <f t="shared" si="19"/>
        <v>0</v>
      </c>
      <c r="AD110" s="275" t="str">
        <f t="shared" si="16"/>
        <v/>
      </c>
      <c r="AE110" s="559"/>
      <c r="AF110" s="86">
        <f t="shared" si="20"/>
        <v>0</v>
      </c>
    </row>
    <row r="111" spans="1:32" s="86" customFormat="1" ht="21" customHeight="1" x14ac:dyDescent="0.4">
      <c r="A111" s="272" t="str">
        <f>IF(OR('ordem de passagem'!$H107="pct",'ordem de passagem'!$H107="mini",'ordem de passagem'!$H107="pctt",'ordem de passagem'!$H107="pctn",'ordem de passagem'!$H107="pctm"),'ordem de passagem'!C107,"")</f>
        <v/>
      </c>
      <c r="B111" s="318" t="str">
        <f>IF(OR('ordem de passagem'!$H107="pct",'ordem de passagem'!$H107="mini",'ordem de passagem'!$H107="pctt",'ordem de passagem'!$H107="pctn",'ordem de passagem'!$H107="pctm"),'ordem de passagem'!D107,"Não faz este aparelho")</f>
        <v>Não faz este aparelho</v>
      </c>
      <c r="C111" s="318" t="str">
        <f>IF(OR('ordem de passagem'!$H107="pct",'ordem de passagem'!$H107="mini",'ordem de passagem'!$H107="pctt",'ordem de passagem'!$H107="pctn",'ordem de passagem'!$H107="pctm"),'ordem de passagem'!E107,"")</f>
        <v/>
      </c>
      <c r="D111" s="272" t="str">
        <f>IF(OR('ordem de passagem'!$H107="pct",'ordem de passagem'!$H107="mini",'ordem de passagem'!$H107="pctt",'ordem de passagem'!$H107="pctn",'ordem de passagem'!$H107="pctm"),'ordem de passagem'!F107,"")</f>
        <v/>
      </c>
      <c r="E111" s="272" t="str">
        <f>IF(OR('ordem de passagem'!$H107="pct",'ordem de passagem'!$H107="mini",'ordem de passagem'!$H107="pctt",'ordem de passagem'!$H107="pctn",'ordem de passagem'!$H107="pctm"),'ordem de passagem'!H107,"")</f>
        <v/>
      </c>
      <c r="F111" s="272" t="str">
        <f>IF(OR('ordem de passagem'!$H107="pct",'ordem de passagem'!$H107="mini",'ordem de passagem'!$H107="pctt",'ordem de passagem'!$H107="pctn",'ordem de passagem'!$H107="pctm"),'ordem de passagem'!G107,"")</f>
        <v/>
      </c>
      <c r="G111" s="272" t="str">
        <f>IF(OR('ordem de passagem'!$H107="pct",'ordem de passagem'!$H107="mini",'ordem de passagem'!$H107="pctt",'ordem de passagem'!$H107="pctn",'ordem de passagem'!$H107="pctm"),'ordem de passagem'!I107,"")</f>
        <v/>
      </c>
      <c r="H111" s="752"/>
      <c r="I111" s="753"/>
      <c r="J111" s="754"/>
      <c r="K111" s="755"/>
      <c r="L111" s="752"/>
      <c r="M111" s="753"/>
      <c r="N111" s="756"/>
      <c r="O111" s="757"/>
      <c r="P111" s="758"/>
      <c r="Q111" s="759"/>
      <c r="R111" s="359"/>
      <c r="S111" s="297"/>
      <c r="T111" s="358"/>
      <c r="U111" s="273"/>
      <c r="V111" s="274">
        <f t="shared" si="17"/>
        <v>0</v>
      </c>
      <c r="W111" s="274" t="str">
        <f t="shared" si="11"/>
        <v/>
      </c>
      <c r="X111" s="274">
        <f t="shared" si="12"/>
        <v>0</v>
      </c>
      <c r="Y111" s="274" t="str">
        <f t="shared" si="13"/>
        <v/>
      </c>
      <c r="Z111" s="275" t="str">
        <f t="shared" si="14"/>
        <v/>
      </c>
      <c r="AA111" s="275" t="str">
        <f t="shared" si="15"/>
        <v/>
      </c>
      <c r="AB111" s="274">
        <f t="shared" si="18"/>
        <v>0</v>
      </c>
      <c r="AC111" s="274">
        <f t="shared" si="19"/>
        <v>0</v>
      </c>
      <c r="AD111" s="275" t="str">
        <f t="shared" si="16"/>
        <v/>
      </c>
      <c r="AE111" s="559"/>
      <c r="AF111" s="86">
        <f t="shared" si="20"/>
        <v>0</v>
      </c>
    </row>
    <row r="112" spans="1:32" s="86" customFormat="1" ht="21" customHeight="1" x14ac:dyDescent="0.4">
      <c r="A112" s="272" t="str">
        <f>IF(OR('ordem de passagem'!$H108="pct",'ordem de passagem'!$H108="mini",'ordem de passagem'!$H108="pctt",'ordem de passagem'!$H108="pctn",'ordem de passagem'!$H108="pctm"),'ordem de passagem'!C108,"")</f>
        <v/>
      </c>
      <c r="B112" s="318" t="str">
        <f>IF(OR('ordem de passagem'!$H108="pct",'ordem de passagem'!$H108="mini",'ordem de passagem'!$H108="pctt",'ordem de passagem'!$H108="pctn",'ordem de passagem'!$H108="pctm"),'ordem de passagem'!D108,"Não faz este aparelho")</f>
        <v>Não faz este aparelho</v>
      </c>
      <c r="C112" s="318" t="str">
        <f>IF(OR('ordem de passagem'!$H108="pct",'ordem de passagem'!$H108="mini",'ordem de passagem'!$H108="pctt",'ordem de passagem'!$H108="pctn",'ordem de passagem'!$H108="pctm"),'ordem de passagem'!E108,"")</f>
        <v/>
      </c>
      <c r="D112" s="272" t="str">
        <f>IF(OR('ordem de passagem'!$H108="pct",'ordem de passagem'!$H108="mini",'ordem de passagem'!$H108="pctt",'ordem de passagem'!$H108="pctn",'ordem de passagem'!$H108="pctm"),'ordem de passagem'!F108,"")</f>
        <v/>
      </c>
      <c r="E112" s="272" t="str">
        <f>IF(OR('ordem de passagem'!$H108="pct",'ordem de passagem'!$H108="mini",'ordem de passagem'!$H108="pctt",'ordem de passagem'!$H108="pctn",'ordem de passagem'!$H108="pctm"),'ordem de passagem'!H108,"")</f>
        <v/>
      </c>
      <c r="F112" s="272" t="str">
        <f>IF(OR('ordem de passagem'!$H108="pct",'ordem de passagem'!$H108="mini",'ordem de passagem'!$H108="pctt",'ordem de passagem'!$H108="pctn",'ordem de passagem'!$H108="pctm"),'ordem de passagem'!G108,"")</f>
        <v/>
      </c>
      <c r="G112" s="272" t="str">
        <f>IF(OR('ordem de passagem'!$H108="pct",'ordem de passagem'!$H108="mini",'ordem de passagem'!$H108="pctt",'ordem de passagem'!$H108="pctn",'ordem de passagem'!$H108="pctm"),'ordem de passagem'!I108,"")</f>
        <v/>
      </c>
      <c r="H112" s="752"/>
      <c r="I112" s="753"/>
      <c r="J112" s="754"/>
      <c r="K112" s="755"/>
      <c r="L112" s="752"/>
      <c r="M112" s="753"/>
      <c r="N112" s="756"/>
      <c r="O112" s="757"/>
      <c r="P112" s="758"/>
      <c r="Q112" s="759"/>
      <c r="R112" s="359"/>
      <c r="S112" s="297"/>
      <c r="T112" s="358"/>
      <c r="U112" s="273"/>
      <c r="V112" s="274">
        <f t="shared" si="17"/>
        <v>0</v>
      </c>
      <c r="W112" s="274" t="str">
        <f t="shared" si="11"/>
        <v/>
      </c>
      <c r="X112" s="274">
        <f t="shared" si="12"/>
        <v>0</v>
      </c>
      <c r="Y112" s="274" t="str">
        <f t="shared" si="13"/>
        <v/>
      </c>
      <c r="Z112" s="275" t="str">
        <f t="shared" si="14"/>
        <v/>
      </c>
      <c r="AA112" s="275" t="str">
        <f t="shared" si="15"/>
        <v/>
      </c>
      <c r="AB112" s="274">
        <f t="shared" si="18"/>
        <v>0</v>
      </c>
      <c r="AC112" s="274">
        <f t="shared" si="19"/>
        <v>0</v>
      </c>
      <c r="AD112" s="275" t="str">
        <f t="shared" si="16"/>
        <v/>
      </c>
      <c r="AE112" s="559"/>
      <c r="AF112" s="86">
        <f t="shared" si="20"/>
        <v>0</v>
      </c>
    </row>
    <row r="113" spans="1:32" s="86" customFormat="1" ht="21" customHeight="1" x14ac:dyDescent="0.4">
      <c r="A113" s="272" t="str">
        <f>IF(OR('ordem de passagem'!$H109="pct",'ordem de passagem'!$H109="mini",'ordem de passagem'!$H109="pctt",'ordem de passagem'!$H109="pctn",'ordem de passagem'!$H109="pctm"),'ordem de passagem'!C109,"")</f>
        <v/>
      </c>
      <c r="B113" s="318" t="str">
        <f>IF(OR('ordem de passagem'!$H109="pct",'ordem de passagem'!$H109="mini",'ordem de passagem'!$H109="pctt",'ordem de passagem'!$H109="pctn",'ordem de passagem'!$H109="pctm"),'ordem de passagem'!D109,"Não faz este aparelho")</f>
        <v>Não faz este aparelho</v>
      </c>
      <c r="C113" s="318" t="str">
        <f>IF(OR('ordem de passagem'!$H109="pct",'ordem de passagem'!$H109="mini",'ordem de passagem'!$H109="pctt",'ordem de passagem'!$H109="pctn",'ordem de passagem'!$H109="pctm"),'ordem de passagem'!E109,"")</f>
        <v/>
      </c>
      <c r="D113" s="272" t="str">
        <f>IF(OR('ordem de passagem'!$H109="pct",'ordem de passagem'!$H109="mini",'ordem de passagem'!$H109="pctt",'ordem de passagem'!$H109="pctn",'ordem de passagem'!$H109="pctm"),'ordem de passagem'!F109,"")</f>
        <v/>
      </c>
      <c r="E113" s="272" t="str">
        <f>IF(OR('ordem de passagem'!$H109="pct",'ordem de passagem'!$H109="mini",'ordem de passagem'!$H109="pctt",'ordem de passagem'!$H109="pctn",'ordem de passagem'!$H109="pctm"),'ordem de passagem'!H109,"")</f>
        <v/>
      </c>
      <c r="F113" s="272" t="str">
        <f>IF(OR('ordem de passagem'!$H109="pct",'ordem de passagem'!$H109="mini",'ordem de passagem'!$H109="pctt",'ordem de passagem'!$H109="pctn",'ordem de passagem'!$H109="pctm"),'ordem de passagem'!G109,"")</f>
        <v/>
      </c>
      <c r="G113" s="272" t="str">
        <f>IF(OR('ordem de passagem'!$H109="pct",'ordem de passagem'!$H109="mini",'ordem de passagem'!$H109="pctt",'ordem de passagem'!$H109="pctn",'ordem de passagem'!$H109="pctm"),'ordem de passagem'!I109,"")</f>
        <v/>
      </c>
      <c r="H113" s="752"/>
      <c r="I113" s="753"/>
      <c r="J113" s="754"/>
      <c r="K113" s="755"/>
      <c r="L113" s="752"/>
      <c r="M113" s="753"/>
      <c r="N113" s="756"/>
      <c r="O113" s="757"/>
      <c r="P113" s="758"/>
      <c r="Q113" s="759"/>
      <c r="R113" s="359"/>
      <c r="S113" s="297"/>
      <c r="T113" s="358"/>
      <c r="U113" s="273"/>
      <c r="V113" s="274">
        <f t="shared" si="17"/>
        <v>0</v>
      </c>
      <c r="W113" s="274" t="str">
        <f t="shared" si="11"/>
        <v/>
      </c>
      <c r="X113" s="274">
        <f t="shared" si="12"/>
        <v>0</v>
      </c>
      <c r="Y113" s="274" t="str">
        <f t="shared" si="13"/>
        <v/>
      </c>
      <c r="Z113" s="275" t="str">
        <f t="shared" si="14"/>
        <v/>
      </c>
      <c r="AA113" s="275" t="str">
        <f t="shared" si="15"/>
        <v/>
      </c>
      <c r="AB113" s="274">
        <f t="shared" si="18"/>
        <v>0</v>
      </c>
      <c r="AC113" s="274">
        <f t="shared" si="19"/>
        <v>0</v>
      </c>
      <c r="AD113" s="275" t="str">
        <f t="shared" si="16"/>
        <v/>
      </c>
      <c r="AE113" s="559"/>
      <c r="AF113" s="86">
        <f t="shared" si="20"/>
        <v>0</v>
      </c>
    </row>
    <row r="114" spans="1:32" s="86" customFormat="1" ht="21" customHeight="1" x14ac:dyDescent="0.4">
      <c r="A114" s="272" t="str">
        <f>IF(OR('ordem de passagem'!$H110="pct",'ordem de passagem'!$H110="mini",'ordem de passagem'!$H110="pctt",'ordem de passagem'!$H110="pctn",'ordem de passagem'!$H110="pctm"),'ordem de passagem'!C110,"")</f>
        <v/>
      </c>
      <c r="B114" s="318" t="str">
        <f>IF(OR('ordem de passagem'!$H110="pct",'ordem de passagem'!$H110="mini",'ordem de passagem'!$H110="pctt",'ordem de passagem'!$H110="pctn",'ordem de passagem'!$H110="pctm"),'ordem de passagem'!D110,"Não faz este aparelho")</f>
        <v>Não faz este aparelho</v>
      </c>
      <c r="C114" s="318" t="str">
        <f>IF(OR('ordem de passagem'!$H110="pct",'ordem de passagem'!$H110="mini",'ordem de passagem'!$H110="pctt",'ordem de passagem'!$H110="pctn",'ordem de passagem'!$H110="pctm"),'ordem de passagem'!E110,"")</f>
        <v/>
      </c>
      <c r="D114" s="272" t="str">
        <f>IF(OR('ordem de passagem'!$H110="pct",'ordem de passagem'!$H110="mini",'ordem de passagem'!$H110="pctt",'ordem de passagem'!$H110="pctn",'ordem de passagem'!$H110="pctm"),'ordem de passagem'!F110,"")</f>
        <v/>
      </c>
      <c r="E114" s="272" t="str">
        <f>IF(OR('ordem de passagem'!$H110="pct",'ordem de passagem'!$H110="mini",'ordem de passagem'!$H110="pctt",'ordem de passagem'!$H110="pctn",'ordem de passagem'!$H110="pctm"),'ordem de passagem'!H110,"")</f>
        <v/>
      </c>
      <c r="F114" s="272" t="str">
        <f>IF(OR('ordem de passagem'!$H110="pct",'ordem de passagem'!$H110="mini",'ordem de passagem'!$H110="pctt",'ordem de passagem'!$H110="pctn",'ordem de passagem'!$H110="pctm"),'ordem de passagem'!G110,"")</f>
        <v/>
      </c>
      <c r="G114" s="272" t="str">
        <f>IF(OR('ordem de passagem'!$H110="pct",'ordem de passagem'!$H110="mini",'ordem de passagem'!$H110="pctt",'ordem de passagem'!$H110="pctn",'ordem de passagem'!$H110="pctm"),'ordem de passagem'!I110,"")</f>
        <v/>
      </c>
      <c r="H114" s="752"/>
      <c r="I114" s="753"/>
      <c r="J114" s="754"/>
      <c r="K114" s="755"/>
      <c r="L114" s="752"/>
      <c r="M114" s="753"/>
      <c r="N114" s="756"/>
      <c r="O114" s="757"/>
      <c r="P114" s="758"/>
      <c r="Q114" s="759"/>
      <c r="R114" s="359"/>
      <c r="S114" s="297"/>
      <c r="T114" s="358"/>
      <c r="U114" s="273"/>
      <c r="V114" s="274">
        <f t="shared" si="17"/>
        <v>0</v>
      </c>
      <c r="W114" s="274" t="str">
        <f t="shared" si="11"/>
        <v/>
      </c>
      <c r="X114" s="274">
        <f t="shared" si="12"/>
        <v>0</v>
      </c>
      <c r="Y114" s="274" t="str">
        <f t="shared" si="13"/>
        <v/>
      </c>
      <c r="Z114" s="275" t="str">
        <f t="shared" si="14"/>
        <v/>
      </c>
      <c r="AA114" s="275" t="str">
        <f t="shared" si="15"/>
        <v/>
      </c>
      <c r="AB114" s="274">
        <f t="shared" si="18"/>
        <v>0</v>
      </c>
      <c r="AC114" s="274">
        <f t="shared" si="19"/>
        <v>0</v>
      </c>
      <c r="AD114" s="275" t="str">
        <f t="shared" si="16"/>
        <v/>
      </c>
      <c r="AE114" s="559"/>
      <c r="AF114" s="86">
        <f t="shared" si="20"/>
        <v>0</v>
      </c>
    </row>
    <row r="115" spans="1:32" s="86" customFormat="1" ht="21" customHeight="1" x14ac:dyDescent="0.4">
      <c r="A115" s="272" t="str">
        <f>IF(OR('ordem de passagem'!$H111="pct",'ordem de passagem'!$H111="mini",'ordem de passagem'!$H111="pctt",'ordem de passagem'!$H111="pctn",'ordem de passagem'!$H111="pctm"),'ordem de passagem'!C111,"")</f>
        <v/>
      </c>
      <c r="B115" s="318" t="str">
        <f>IF(OR('ordem de passagem'!$H111="pct",'ordem de passagem'!$H111="mini",'ordem de passagem'!$H111="pctt",'ordem de passagem'!$H111="pctn",'ordem de passagem'!$H111="pctm"),'ordem de passagem'!D111,"Não faz este aparelho")</f>
        <v>Não faz este aparelho</v>
      </c>
      <c r="C115" s="318" t="str">
        <f>IF(OR('ordem de passagem'!$H111="pct",'ordem de passagem'!$H111="mini",'ordem de passagem'!$H111="pctt",'ordem de passagem'!$H111="pctn",'ordem de passagem'!$H111="pctm"),'ordem de passagem'!E111,"")</f>
        <v/>
      </c>
      <c r="D115" s="272" t="str">
        <f>IF(OR('ordem de passagem'!$H111="pct",'ordem de passagem'!$H111="mini",'ordem de passagem'!$H111="pctt",'ordem de passagem'!$H111="pctn",'ordem de passagem'!$H111="pctm"),'ordem de passagem'!F111,"")</f>
        <v/>
      </c>
      <c r="E115" s="272" t="str">
        <f>IF(OR('ordem de passagem'!$H111="pct",'ordem de passagem'!$H111="mini",'ordem de passagem'!$H111="pctt",'ordem de passagem'!$H111="pctn",'ordem de passagem'!$H111="pctm"),'ordem de passagem'!H111,"")</f>
        <v/>
      </c>
      <c r="F115" s="272" t="str">
        <f>IF(OR('ordem de passagem'!$H111="pct",'ordem de passagem'!$H111="mini",'ordem de passagem'!$H111="pctt",'ordem de passagem'!$H111="pctn",'ordem de passagem'!$H111="pctm"),'ordem de passagem'!G111,"")</f>
        <v/>
      </c>
      <c r="G115" s="272" t="str">
        <f>IF(OR('ordem de passagem'!$H111="pct",'ordem de passagem'!$H111="mini",'ordem de passagem'!$H111="pctt",'ordem de passagem'!$H111="pctn",'ordem de passagem'!$H111="pctm"),'ordem de passagem'!I111,"")</f>
        <v/>
      </c>
      <c r="H115" s="752"/>
      <c r="I115" s="753"/>
      <c r="J115" s="754"/>
      <c r="K115" s="755"/>
      <c r="L115" s="752"/>
      <c r="M115" s="753"/>
      <c r="N115" s="756"/>
      <c r="O115" s="757"/>
      <c r="P115" s="758"/>
      <c r="Q115" s="759"/>
      <c r="R115" s="359"/>
      <c r="S115" s="297"/>
      <c r="T115" s="358"/>
      <c r="U115" s="273"/>
      <c r="V115" s="274">
        <f t="shared" si="17"/>
        <v>0</v>
      </c>
      <c r="W115" s="274" t="str">
        <f t="shared" si="11"/>
        <v/>
      </c>
      <c r="X115" s="274">
        <f t="shared" si="12"/>
        <v>0</v>
      </c>
      <c r="Y115" s="274" t="str">
        <f t="shared" si="13"/>
        <v/>
      </c>
      <c r="Z115" s="275" t="str">
        <f t="shared" si="14"/>
        <v/>
      </c>
      <c r="AA115" s="275" t="str">
        <f t="shared" si="15"/>
        <v/>
      </c>
      <c r="AB115" s="274">
        <f t="shared" si="18"/>
        <v>0</v>
      </c>
      <c r="AC115" s="274">
        <f t="shared" si="19"/>
        <v>0</v>
      </c>
      <c r="AD115" s="275" t="str">
        <f t="shared" si="16"/>
        <v/>
      </c>
      <c r="AE115" s="559"/>
      <c r="AF115" s="86">
        <f t="shared" si="20"/>
        <v>0</v>
      </c>
    </row>
    <row r="116" spans="1:32" s="86" customFormat="1" ht="21" customHeight="1" x14ac:dyDescent="0.4">
      <c r="A116" s="272" t="str">
        <f>IF(OR('ordem de passagem'!$H112="pct",'ordem de passagem'!$H112="mini",'ordem de passagem'!$H112="pctt",'ordem de passagem'!$H112="pctn",'ordem de passagem'!$H112="pctm"),'ordem de passagem'!C112,"")</f>
        <v/>
      </c>
      <c r="B116" s="318" t="str">
        <f>IF(OR('ordem de passagem'!$H112="pct",'ordem de passagem'!$H112="mini",'ordem de passagem'!$H112="pctt",'ordem de passagem'!$H112="pctn",'ordem de passagem'!$H112="pctm"),'ordem de passagem'!D112,"Não faz este aparelho")</f>
        <v>Não faz este aparelho</v>
      </c>
      <c r="C116" s="318" t="str">
        <f>IF(OR('ordem de passagem'!$H112="pct",'ordem de passagem'!$H112="mini",'ordem de passagem'!$H112="pctt",'ordem de passagem'!$H112="pctn",'ordem de passagem'!$H112="pctm"),'ordem de passagem'!E112,"")</f>
        <v/>
      </c>
      <c r="D116" s="272" t="str">
        <f>IF(OR('ordem de passagem'!$H112="pct",'ordem de passagem'!$H112="mini",'ordem de passagem'!$H112="pctt",'ordem de passagem'!$H112="pctn",'ordem de passagem'!$H112="pctm"),'ordem de passagem'!F112,"")</f>
        <v/>
      </c>
      <c r="E116" s="272" t="str">
        <f>IF(OR('ordem de passagem'!$H112="pct",'ordem de passagem'!$H112="mini",'ordem de passagem'!$H112="pctt",'ordem de passagem'!$H112="pctn",'ordem de passagem'!$H112="pctm"),'ordem de passagem'!H112,"")</f>
        <v/>
      </c>
      <c r="F116" s="272" t="str">
        <f>IF(OR('ordem de passagem'!$H112="pct",'ordem de passagem'!$H112="mini",'ordem de passagem'!$H112="pctt",'ordem de passagem'!$H112="pctn",'ordem de passagem'!$H112="pctm"),'ordem de passagem'!G112,"")</f>
        <v/>
      </c>
      <c r="G116" s="272" t="str">
        <f>IF(OR('ordem de passagem'!$H112="pct",'ordem de passagem'!$H112="mini",'ordem de passagem'!$H112="pctt",'ordem de passagem'!$H112="pctn",'ordem de passagem'!$H112="pctm"),'ordem de passagem'!I112,"")</f>
        <v/>
      </c>
      <c r="H116" s="752"/>
      <c r="I116" s="753"/>
      <c r="J116" s="754"/>
      <c r="K116" s="755"/>
      <c r="L116" s="752"/>
      <c r="M116" s="753"/>
      <c r="N116" s="756"/>
      <c r="O116" s="757"/>
      <c r="P116" s="758"/>
      <c r="Q116" s="759"/>
      <c r="R116" s="359"/>
      <c r="S116" s="297"/>
      <c r="T116" s="358"/>
      <c r="U116" s="273"/>
      <c r="V116" s="274">
        <f t="shared" si="17"/>
        <v>0</v>
      </c>
      <c r="W116" s="274" t="str">
        <f t="shared" si="11"/>
        <v/>
      </c>
      <c r="X116" s="274">
        <f t="shared" si="12"/>
        <v>0</v>
      </c>
      <c r="Y116" s="274" t="str">
        <f t="shared" si="13"/>
        <v/>
      </c>
      <c r="Z116" s="275" t="str">
        <f t="shared" si="14"/>
        <v/>
      </c>
      <c r="AA116" s="275" t="str">
        <f t="shared" si="15"/>
        <v/>
      </c>
      <c r="AB116" s="274">
        <f t="shared" si="18"/>
        <v>0</v>
      </c>
      <c r="AC116" s="274">
        <f t="shared" si="19"/>
        <v>0</v>
      </c>
      <c r="AD116" s="275" t="str">
        <f t="shared" si="16"/>
        <v/>
      </c>
      <c r="AE116" s="559"/>
      <c r="AF116" s="86">
        <f t="shared" si="20"/>
        <v>0</v>
      </c>
    </row>
    <row r="117" spans="1:32" s="86" customFormat="1" ht="21" customHeight="1" x14ac:dyDescent="0.4">
      <c r="A117" s="272" t="str">
        <f>IF(OR('ordem de passagem'!$H113="pct",'ordem de passagem'!$H113="mini",'ordem de passagem'!$H113="pctt",'ordem de passagem'!$H113="pctn",'ordem de passagem'!$H113="pctm"),'ordem de passagem'!C113,"")</f>
        <v/>
      </c>
      <c r="B117" s="318" t="str">
        <f>IF(OR('ordem de passagem'!$H113="pct",'ordem de passagem'!$H113="mini",'ordem de passagem'!$H113="pctt",'ordem de passagem'!$H113="pctn",'ordem de passagem'!$H113="pctm"),'ordem de passagem'!D113,"Não faz este aparelho")</f>
        <v>Não faz este aparelho</v>
      </c>
      <c r="C117" s="318" t="str">
        <f>IF(OR('ordem de passagem'!$H113="pct",'ordem de passagem'!$H113="mini",'ordem de passagem'!$H113="pctt",'ordem de passagem'!$H113="pctn",'ordem de passagem'!$H113="pctm"),'ordem de passagem'!E113,"")</f>
        <v/>
      </c>
      <c r="D117" s="272" t="str">
        <f>IF(OR('ordem de passagem'!$H113="pct",'ordem de passagem'!$H113="mini",'ordem de passagem'!$H113="pctt",'ordem de passagem'!$H113="pctn",'ordem de passagem'!$H113="pctm"),'ordem de passagem'!F113,"")</f>
        <v/>
      </c>
      <c r="E117" s="272" t="str">
        <f>IF(OR('ordem de passagem'!$H113="pct",'ordem de passagem'!$H113="mini",'ordem de passagem'!$H113="pctt",'ordem de passagem'!$H113="pctn",'ordem de passagem'!$H113="pctm"),'ordem de passagem'!H113,"")</f>
        <v/>
      </c>
      <c r="F117" s="272" t="str">
        <f>IF(OR('ordem de passagem'!$H113="pct",'ordem de passagem'!$H113="mini",'ordem de passagem'!$H113="pctt",'ordem de passagem'!$H113="pctn",'ordem de passagem'!$H113="pctm"),'ordem de passagem'!G113,"")</f>
        <v/>
      </c>
      <c r="G117" s="272" t="str">
        <f>IF(OR('ordem de passagem'!$H113="pct",'ordem de passagem'!$H113="mini",'ordem de passagem'!$H113="pctt",'ordem de passagem'!$H113="pctn",'ordem de passagem'!$H113="pctm"),'ordem de passagem'!I113,"")</f>
        <v/>
      </c>
      <c r="H117" s="752"/>
      <c r="I117" s="753"/>
      <c r="J117" s="754"/>
      <c r="K117" s="755"/>
      <c r="L117" s="752"/>
      <c r="M117" s="753"/>
      <c r="N117" s="756"/>
      <c r="O117" s="757"/>
      <c r="P117" s="758"/>
      <c r="Q117" s="759"/>
      <c r="R117" s="359"/>
      <c r="S117" s="297"/>
      <c r="T117" s="358"/>
      <c r="U117" s="273"/>
      <c r="V117" s="274">
        <f t="shared" si="17"/>
        <v>0</v>
      </c>
      <c r="W117" s="274" t="str">
        <f t="shared" si="11"/>
        <v/>
      </c>
      <c r="X117" s="274">
        <f t="shared" si="12"/>
        <v>0</v>
      </c>
      <c r="Y117" s="274" t="str">
        <f t="shared" si="13"/>
        <v/>
      </c>
      <c r="Z117" s="275" t="str">
        <f t="shared" si="14"/>
        <v/>
      </c>
      <c r="AA117" s="275" t="str">
        <f t="shared" si="15"/>
        <v/>
      </c>
      <c r="AB117" s="274">
        <f t="shared" si="18"/>
        <v>0</v>
      </c>
      <c r="AC117" s="274">
        <f t="shared" si="19"/>
        <v>0</v>
      </c>
      <c r="AD117" s="275" t="str">
        <f t="shared" si="16"/>
        <v/>
      </c>
      <c r="AE117" s="559"/>
      <c r="AF117" s="86">
        <f t="shared" si="20"/>
        <v>0</v>
      </c>
    </row>
    <row r="118" spans="1:32" s="86" customFormat="1" ht="21" customHeight="1" x14ac:dyDescent="0.4">
      <c r="A118" s="272" t="str">
        <f>IF(OR('ordem de passagem'!$H114="pct",'ordem de passagem'!$H114="mini",'ordem de passagem'!$H114="pctt",'ordem de passagem'!$H114="pctn",'ordem de passagem'!$H114="pctm"),'ordem de passagem'!C114,"")</f>
        <v/>
      </c>
      <c r="B118" s="318" t="str">
        <f>IF(OR('ordem de passagem'!$H114="pct",'ordem de passagem'!$H114="mini",'ordem de passagem'!$H114="pctt",'ordem de passagem'!$H114="pctn",'ordem de passagem'!$H114="pctm"),'ordem de passagem'!D114,"Não faz este aparelho")</f>
        <v>Não faz este aparelho</v>
      </c>
      <c r="C118" s="318" t="str">
        <f>IF(OR('ordem de passagem'!$H114="pct",'ordem de passagem'!$H114="mini",'ordem de passagem'!$H114="pctt",'ordem de passagem'!$H114="pctn",'ordem de passagem'!$H114="pctm"),'ordem de passagem'!E114,"")</f>
        <v/>
      </c>
      <c r="D118" s="272" t="str">
        <f>IF(OR('ordem de passagem'!$H114="pct",'ordem de passagem'!$H114="mini",'ordem de passagem'!$H114="pctt",'ordem de passagem'!$H114="pctn",'ordem de passagem'!$H114="pctm"),'ordem de passagem'!F114,"")</f>
        <v/>
      </c>
      <c r="E118" s="272" t="str">
        <f>IF(OR('ordem de passagem'!$H114="pct",'ordem de passagem'!$H114="mini",'ordem de passagem'!$H114="pctt",'ordem de passagem'!$H114="pctn",'ordem de passagem'!$H114="pctm"),'ordem de passagem'!H114,"")</f>
        <v/>
      </c>
      <c r="F118" s="272" t="str">
        <f>IF(OR('ordem de passagem'!$H114="pct",'ordem de passagem'!$H114="mini",'ordem de passagem'!$H114="pctt",'ordem de passagem'!$H114="pctn",'ordem de passagem'!$H114="pctm"),'ordem de passagem'!G114,"")</f>
        <v/>
      </c>
      <c r="G118" s="272" t="str">
        <f>IF(OR('ordem de passagem'!$H114="pct",'ordem de passagem'!$H114="mini",'ordem de passagem'!$H114="pctt",'ordem de passagem'!$H114="pctn",'ordem de passagem'!$H114="pctm"),'ordem de passagem'!I114,"")</f>
        <v/>
      </c>
      <c r="H118" s="752"/>
      <c r="I118" s="753"/>
      <c r="J118" s="754"/>
      <c r="K118" s="755"/>
      <c r="L118" s="752"/>
      <c r="M118" s="753"/>
      <c r="N118" s="756"/>
      <c r="O118" s="757"/>
      <c r="P118" s="758"/>
      <c r="Q118" s="759"/>
      <c r="R118" s="359"/>
      <c r="S118" s="297"/>
      <c r="T118" s="358"/>
      <c r="U118" s="273"/>
      <c r="V118" s="274">
        <f t="shared" si="17"/>
        <v>0</v>
      </c>
      <c r="W118" s="274" t="str">
        <f t="shared" si="11"/>
        <v/>
      </c>
      <c r="X118" s="274">
        <f t="shared" si="12"/>
        <v>0</v>
      </c>
      <c r="Y118" s="274" t="str">
        <f t="shared" si="13"/>
        <v/>
      </c>
      <c r="Z118" s="275" t="str">
        <f t="shared" si="14"/>
        <v/>
      </c>
      <c r="AA118" s="275" t="str">
        <f t="shared" si="15"/>
        <v/>
      </c>
      <c r="AB118" s="274">
        <f t="shared" si="18"/>
        <v>0</v>
      </c>
      <c r="AC118" s="274">
        <f t="shared" si="19"/>
        <v>0</v>
      </c>
      <c r="AD118" s="275" t="str">
        <f t="shared" si="16"/>
        <v/>
      </c>
      <c r="AE118" s="559"/>
      <c r="AF118" s="86">
        <f t="shared" si="20"/>
        <v>0</v>
      </c>
    </row>
    <row r="119" spans="1:32" s="86" customFormat="1" ht="21" customHeight="1" x14ac:dyDescent="0.4">
      <c r="A119" s="272" t="str">
        <f>IF(OR('ordem de passagem'!$H115="pct",'ordem de passagem'!$H115="mini",'ordem de passagem'!$H115="pctt",'ordem de passagem'!$H115="pctn",'ordem de passagem'!$H115="pctm"),'ordem de passagem'!C115,"")</f>
        <v/>
      </c>
      <c r="B119" s="318" t="str">
        <f>IF(OR('ordem de passagem'!$H115="pct",'ordem de passagem'!$H115="mini",'ordem de passagem'!$H115="pctt",'ordem de passagem'!$H115="pctn",'ordem de passagem'!$H115="pctm"),'ordem de passagem'!D115,"Não faz este aparelho")</f>
        <v>Não faz este aparelho</v>
      </c>
      <c r="C119" s="318" t="str">
        <f>IF(OR('ordem de passagem'!$H115="pct",'ordem de passagem'!$H115="mini",'ordem de passagem'!$H115="pctt",'ordem de passagem'!$H115="pctn",'ordem de passagem'!$H115="pctm"),'ordem de passagem'!E115,"")</f>
        <v/>
      </c>
      <c r="D119" s="272" t="str">
        <f>IF(OR('ordem de passagem'!$H115="pct",'ordem de passagem'!$H115="mini",'ordem de passagem'!$H115="pctt",'ordem de passagem'!$H115="pctn",'ordem de passagem'!$H115="pctm"),'ordem de passagem'!F115,"")</f>
        <v/>
      </c>
      <c r="E119" s="272" t="str">
        <f>IF(OR('ordem de passagem'!$H115="pct",'ordem de passagem'!$H115="mini",'ordem de passagem'!$H115="pctt",'ordem de passagem'!$H115="pctn",'ordem de passagem'!$H115="pctm"),'ordem de passagem'!H115,"")</f>
        <v/>
      </c>
      <c r="F119" s="272" t="str">
        <f>IF(OR('ordem de passagem'!$H115="pct",'ordem de passagem'!$H115="mini",'ordem de passagem'!$H115="pctt",'ordem de passagem'!$H115="pctn",'ordem de passagem'!$H115="pctm"),'ordem de passagem'!G115,"")</f>
        <v/>
      </c>
      <c r="G119" s="272" t="str">
        <f>IF(OR('ordem de passagem'!$H115="pct",'ordem de passagem'!$H115="mini",'ordem de passagem'!$H115="pctt",'ordem de passagem'!$H115="pctn",'ordem de passagem'!$H115="pctm"),'ordem de passagem'!I115,"")</f>
        <v/>
      </c>
      <c r="H119" s="752"/>
      <c r="I119" s="753"/>
      <c r="J119" s="754"/>
      <c r="K119" s="755"/>
      <c r="L119" s="752"/>
      <c r="M119" s="753"/>
      <c r="N119" s="756"/>
      <c r="O119" s="757"/>
      <c r="P119" s="758"/>
      <c r="Q119" s="759"/>
      <c r="R119" s="359"/>
      <c r="S119" s="297"/>
      <c r="T119" s="358"/>
      <c r="U119" s="273"/>
      <c r="V119" s="274">
        <f t="shared" si="17"/>
        <v>0</v>
      </c>
      <c r="W119" s="274" t="str">
        <f t="shared" si="11"/>
        <v/>
      </c>
      <c r="X119" s="274">
        <f t="shared" si="12"/>
        <v>0</v>
      </c>
      <c r="Y119" s="274" t="str">
        <f t="shared" si="13"/>
        <v/>
      </c>
      <c r="Z119" s="275" t="str">
        <f t="shared" si="14"/>
        <v/>
      </c>
      <c r="AA119" s="275" t="str">
        <f t="shared" si="15"/>
        <v/>
      </c>
      <c r="AB119" s="274">
        <f t="shared" si="18"/>
        <v>0</v>
      </c>
      <c r="AC119" s="274">
        <f t="shared" si="19"/>
        <v>0</v>
      </c>
      <c r="AD119" s="275" t="str">
        <f t="shared" si="16"/>
        <v/>
      </c>
      <c r="AE119" s="559"/>
      <c r="AF119" s="86">
        <f t="shared" si="20"/>
        <v>0</v>
      </c>
    </row>
    <row r="120" spans="1:32" s="86" customFormat="1" ht="21" customHeight="1" x14ac:dyDescent="0.4">
      <c r="A120" s="272" t="str">
        <f>IF(OR('ordem de passagem'!$H116="pct",'ordem de passagem'!$H116="mini",'ordem de passagem'!$H116="pctt",'ordem de passagem'!$H116="pctn",'ordem de passagem'!$H116="pctm"),'ordem de passagem'!C116,"")</f>
        <v/>
      </c>
      <c r="B120" s="318" t="str">
        <f>IF(OR('ordem de passagem'!$H116="pct",'ordem de passagem'!$H116="mini",'ordem de passagem'!$H116="pctt",'ordem de passagem'!$H116="pctn",'ordem de passagem'!$H116="pctm"),'ordem de passagem'!D116,"Não faz este aparelho")</f>
        <v>Não faz este aparelho</v>
      </c>
      <c r="C120" s="318" t="str">
        <f>IF(OR('ordem de passagem'!$H116="pct",'ordem de passagem'!$H116="mini",'ordem de passagem'!$H116="pctt",'ordem de passagem'!$H116="pctn",'ordem de passagem'!$H116="pctm"),'ordem de passagem'!E116,"")</f>
        <v/>
      </c>
      <c r="D120" s="272" t="str">
        <f>IF(OR('ordem de passagem'!$H116="pct",'ordem de passagem'!$H116="mini",'ordem de passagem'!$H116="pctt",'ordem de passagem'!$H116="pctn",'ordem de passagem'!$H116="pctm"),'ordem de passagem'!F116,"")</f>
        <v/>
      </c>
      <c r="E120" s="272" t="str">
        <f>IF(OR('ordem de passagem'!$H116="pct",'ordem de passagem'!$H116="mini",'ordem de passagem'!$H116="pctt",'ordem de passagem'!$H116="pctn",'ordem de passagem'!$H116="pctm"),'ordem de passagem'!H116,"")</f>
        <v/>
      </c>
      <c r="F120" s="272" t="str">
        <f>IF(OR('ordem de passagem'!$H116="pct",'ordem de passagem'!$H116="mini",'ordem de passagem'!$H116="pctt",'ordem de passagem'!$H116="pctn",'ordem de passagem'!$H116="pctm"),'ordem de passagem'!G116,"")</f>
        <v/>
      </c>
      <c r="G120" s="272" t="str">
        <f>IF(OR('ordem de passagem'!$H116="pct",'ordem de passagem'!$H116="mini",'ordem de passagem'!$H116="pctt",'ordem de passagem'!$H116="pctn",'ordem de passagem'!$H116="pctm"),'ordem de passagem'!I116,"")</f>
        <v/>
      </c>
      <c r="H120" s="752"/>
      <c r="I120" s="753"/>
      <c r="J120" s="754"/>
      <c r="K120" s="755"/>
      <c r="L120" s="752"/>
      <c r="M120" s="753"/>
      <c r="N120" s="756"/>
      <c r="O120" s="757"/>
      <c r="P120" s="758"/>
      <c r="Q120" s="759"/>
      <c r="R120" s="359"/>
      <c r="S120" s="297"/>
      <c r="T120" s="358"/>
      <c r="U120" s="273"/>
      <c r="V120" s="274">
        <f t="shared" si="17"/>
        <v>0</v>
      </c>
      <c r="W120" s="274" t="str">
        <f t="shared" si="11"/>
        <v/>
      </c>
      <c r="X120" s="274">
        <f t="shared" si="12"/>
        <v>0</v>
      </c>
      <c r="Y120" s="274" t="str">
        <f t="shared" si="13"/>
        <v/>
      </c>
      <c r="Z120" s="275" t="str">
        <f t="shared" si="14"/>
        <v/>
      </c>
      <c r="AA120" s="275" t="str">
        <f t="shared" si="15"/>
        <v/>
      </c>
      <c r="AB120" s="274">
        <f t="shared" si="18"/>
        <v>0</v>
      </c>
      <c r="AC120" s="274">
        <f t="shared" si="19"/>
        <v>0</v>
      </c>
      <c r="AD120" s="275" t="str">
        <f t="shared" si="16"/>
        <v/>
      </c>
      <c r="AE120" s="559"/>
      <c r="AF120" s="86">
        <f t="shared" si="20"/>
        <v>0</v>
      </c>
    </row>
    <row r="121" spans="1:32" s="86" customFormat="1" ht="21" customHeight="1" x14ac:dyDescent="0.4">
      <c r="A121" s="272" t="str">
        <f>IF(OR('ordem de passagem'!$H117="pct",'ordem de passagem'!$H117="mini",'ordem de passagem'!$H117="pctt",'ordem de passagem'!$H117="pctn",'ordem de passagem'!$H117="pctm"),'ordem de passagem'!C117,"")</f>
        <v/>
      </c>
      <c r="B121" s="318" t="str">
        <f>IF(OR('ordem de passagem'!$H117="pct",'ordem de passagem'!$H117="mini",'ordem de passagem'!$H117="pctt",'ordem de passagem'!$H117="pctn",'ordem de passagem'!$H117="pctm"),'ordem de passagem'!D117,"Não faz este aparelho")</f>
        <v>Não faz este aparelho</v>
      </c>
      <c r="C121" s="318" t="str">
        <f>IF(OR('ordem de passagem'!$H117="pct",'ordem de passagem'!$H117="mini",'ordem de passagem'!$H117="pctt",'ordem de passagem'!$H117="pctn",'ordem de passagem'!$H117="pctm"),'ordem de passagem'!E117,"")</f>
        <v/>
      </c>
      <c r="D121" s="272" t="str">
        <f>IF(OR('ordem de passagem'!$H117="pct",'ordem de passagem'!$H117="mini",'ordem de passagem'!$H117="pctt",'ordem de passagem'!$H117="pctn",'ordem de passagem'!$H117="pctm"),'ordem de passagem'!F117,"")</f>
        <v/>
      </c>
      <c r="E121" s="272" t="str">
        <f>IF(OR('ordem de passagem'!$H117="pct",'ordem de passagem'!$H117="mini",'ordem de passagem'!$H117="pctt",'ordem de passagem'!$H117="pctn",'ordem de passagem'!$H117="pctm"),'ordem de passagem'!H117,"")</f>
        <v/>
      </c>
      <c r="F121" s="272" t="str">
        <f>IF(OR('ordem de passagem'!$H117="pct",'ordem de passagem'!$H117="mini",'ordem de passagem'!$H117="pctt",'ordem de passagem'!$H117="pctn",'ordem de passagem'!$H117="pctm"),'ordem de passagem'!G117,"")</f>
        <v/>
      </c>
      <c r="G121" s="272" t="str">
        <f>IF(OR('ordem de passagem'!$H117="pct",'ordem de passagem'!$H117="mini",'ordem de passagem'!$H117="pctt",'ordem de passagem'!$H117="pctn",'ordem de passagem'!$H117="pctm"),'ordem de passagem'!I117,"")</f>
        <v/>
      </c>
      <c r="H121" s="752"/>
      <c r="I121" s="753"/>
      <c r="J121" s="754"/>
      <c r="K121" s="755"/>
      <c r="L121" s="752"/>
      <c r="M121" s="753"/>
      <c r="N121" s="756"/>
      <c r="O121" s="757"/>
      <c r="P121" s="758"/>
      <c r="Q121" s="759"/>
      <c r="R121" s="359"/>
      <c r="S121" s="297"/>
      <c r="T121" s="358"/>
      <c r="U121" s="273"/>
      <c r="V121" s="274">
        <f t="shared" si="17"/>
        <v>0</v>
      </c>
      <c r="W121" s="274" t="str">
        <f t="shared" si="11"/>
        <v/>
      </c>
      <c r="X121" s="274">
        <f t="shared" si="12"/>
        <v>0</v>
      </c>
      <c r="Y121" s="274" t="str">
        <f t="shared" si="13"/>
        <v/>
      </c>
      <c r="Z121" s="275" t="str">
        <f t="shared" si="14"/>
        <v/>
      </c>
      <c r="AA121" s="275" t="str">
        <f t="shared" si="15"/>
        <v/>
      </c>
      <c r="AB121" s="274">
        <f t="shared" si="18"/>
        <v>0</v>
      </c>
      <c r="AC121" s="274">
        <f t="shared" si="19"/>
        <v>0</v>
      </c>
      <c r="AD121" s="275" t="str">
        <f t="shared" si="16"/>
        <v/>
      </c>
      <c r="AE121" s="559"/>
      <c r="AF121" s="86">
        <f t="shared" si="20"/>
        <v>0</v>
      </c>
    </row>
    <row r="122" spans="1:32" s="86" customFormat="1" ht="21" customHeight="1" x14ac:dyDescent="0.4">
      <c r="A122" s="272" t="str">
        <f>IF(OR('ordem de passagem'!$H118="pct",'ordem de passagem'!$H118="mini",'ordem de passagem'!$H118="pctt",'ordem de passagem'!$H118="pctn",'ordem de passagem'!$H118="pctm"),'ordem de passagem'!C118,"")</f>
        <v/>
      </c>
      <c r="B122" s="318" t="str">
        <f>IF(OR('ordem de passagem'!$H118="pct",'ordem de passagem'!$H118="mini",'ordem de passagem'!$H118="pctt",'ordem de passagem'!$H118="pctn",'ordem de passagem'!$H118="pctm"),'ordem de passagem'!D118,"Não faz este aparelho")</f>
        <v>Não faz este aparelho</v>
      </c>
      <c r="C122" s="318" t="str">
        <f>IF(OR('ordem de passagem'!$H118="pct",'ordem de passagem'!$H118="mini",'ordem de passagem'!$H118="pctt",'ordem de passagem'!$H118="pctn",'ordem de passagem'!$H118="pctm"),'ordem de passagem'!E118,"")</f>
        <v/>
      </c>
      <c r="D122" s="272" t="str">
        <f>IF(OR('ordem de passagem'!$H118="pct",'ordem de passagem'!$H118="mini",'ordem de passagem'!$H118="pctt",'ordem de passagem'!$H118="pctn",'ordem de passagem'!$H118="pctm"),'ordem de passagem'!F118,"")</f>
        <v/>
      </c>
      <c r="E122" s="272" t="str">
        <f>IF(OR('ordem de passagem'!$H118="pct",'ordem de passagem'!$H118="mini",'ordem de passagem'!$H118="pctt",'ordem de passagem'!$H118="pctn",'ordem de passagem'!$H118="pctm"),'ordem de passagem'!H118,"")</f>
        <v/>
      </c>
      <c r="F122" s="272" t="str">
        <f>IF(OR('ordem de passagem'!$H118="pct",'ordem de passagem'!$H118="mini",'ordem de passagem'!$H118="pctt",'ordem de passagem'!$H118="pctn",'ordem de passagem'!$H118="pctm"),'ordem de passagem'!G118,"")</f>
        <v/>
      </c>
      <c r="G122" s="272" t="str">
        <f>IF(OR('ordem de passagem'!$H118="pct",'ordem de passagem'!$H118="mini",'ordem de passagem'!$H118="pctt",'ordem de passagem'!$H118="pctn",'ordem de passagem'!$H118="pctm"),'ordem de passagem'!I118,"")</f>
        <v/>
      </c>
      <c r="H122" s="752"/>
      <c r="I122" s="753"/>
      <c r="J122" s="754"/>
      <c r="K122" s="755"/>
      <c r="L122" s="752"/>
      <c r="M122" s="753"/>
      <c r="N122" s="756"/>
      <c r="O122" s="757"/>
      <c r="P122" s="758"/>
      <c r="Q122" s="759"/>
      <c r="R122" s="359"/>
      <c r="S122" s="297"/>
      <c r="T122" s="358"/>
      <c r="U122" s="273"/>
      <c r="V122" s="274">
        <f t="shared" si="17"/>
        <v>0</v>
      </c>
      <c r="W122" s="274" t="str">
        <f t="shared" si="11"/>
        <v/>
      </c>
      <c r="X122" s="274">
        <f t="shared" si="12"/>
        <v>0</v>
      </c>
      <c r="Y122" s="274" t="str">
        <f t="shared" si="13"/>
        <v/>
      </c>
      <c r="Z122" s="275" t="str">
        <f t="shared" si="14"/>
        <v/>
      </c>
      <c r="AA122" s="275" t="str">
        <f t="shared" si="15"/>
        <v/>
      </c>
      <c r="AB122" s="274">
        <f t="shared" si="18"/>
        <v>0</v>
      </c>
      <c r="AC122" s="274">
        <f t="shared" si="19"/>
        <v>0</v>
      </c>
      <c r="AD122" s="275" t="str">
        <f t="shared" si="16"/>
        <v/>
      </c>
      <c r="AE122" s="559"/>
      <c r="AF122" s="86">
        <f t="shared" si="20"/>
        <v>0</v>
      </c>
    </row>
    <row r="123" spans="1:32" s="86" customFormat="1" ht="21" customHeight="1" x14ac:dyDescent="0.4">
      <c r="A123" s="272" t="str">
        <f>IF(OR('ordem de passagem'!$H119="pct",'ordem de passagem'!$H119="mini",'ordem de passagem'!$H119="pctt",'ordem de passagem'!$H119="pctn",'ordem de passagem'!$H119="pctm"),'ordem de passagem'!C119,"")</f>
        <v/>
      </c>
      <c r="B123" s="318" t="str">
        <f>IF(OR('ordem de passagem'!$H119="pct",'ordem de passagem'!$H119="mini",'ordem de passagem'!$H119="pctt",'ordem de passagem'!$H119="pctn",'ordem de passagem'!$H119="pctm"),'ordem de passagem'!D119,"Não faz este aparelho")</f>
        <v>Não faz este aparelho</v>
      </c>
      <c r="C123" s="318" t="str">
        <f>IF(OR('ordem de passagem'!$H119="pct",'ordem de passagem'!$H119="mini",'ordem de passagem'!$H119="pctt",'ordem de passagem'!$H119="pctn",'ordem de passagem'!$H119="pctm"),'ordem de passagem'!E119,"")</f>
        <v/>
      </c>
      <c r="D123" s="272" t="str">
        <f>IF(OR('ordem de passagem'!$H119="pct",'ordem de passagem'!$H119="mini",'ordem de passagem'!$H119="pctt",'ordem de passagem'!$H119="pctn",'ordem de passagem'!$H119="pctm"),'ordem de passagem'!F119,"")</f>
        <v/>
      </c>
      <c r="E123" s="272" t="str">
        <f>IF(OR('ordem de passagem'!$H119="pct",'ordem de passagem'!$H119="mini",'ordem de passagem'!$H119="pctt",'ordem de passagem'!$H119="pctn",'ordem de passagem'!$H119="pctm"),'ordem de passagem'!H119,"")</f>
        <v/>
      </c>
      <c r="F123" s="272" t="str">
        <f>IF(OR('ordem de passagem'!$H119="pct",'ordem de passagem'!$H119="mini",'ordem de passagem'!$H119="pctt",'ordem de passagem'!$H119="pctn",'ordem de passagem'!$H119="pctm"),'ordem de passagem'!G119,"")</f>
        <v/>
      </c>
      <c r="G123" s="272" t="str">
        <f>IF(OR('ordem de passagem'!$H119="pct",'ordem de passagem'!$H119="mini",'ordem de passagem'!$H119="pctt",'ordem de passagem'!$H119="pctn",'ordem de passagem'!$H119="pctm"),'ordem de passagem'!I119,"")</f>
        <v/>
      </c>
      <c r="H123" s="752"/>
      <c r="I123" s="753"/>
      <c r="J123" s="754"/>
      <c r="K123" s="755"/>
      <c r="L123" s="752"/>
      <c r="M123" s="753"/>
      <c r="N123" s="756"/>
      <c r="O123" s="757"/>
      <c r="P123" s="758"/>
      <c r="Q123" s="759"/>
      <c r="R123" s="359"/>
      <c r="S123" s="297"/>
      <c r="T123" s="358"/>
      <c r="U123" s="273"/>
      <c r="V123" s="274">
        <f t="shared" si="17"/>
        <v>0</v>
      </c>
      <c r="W123" s="274" t="str">
        <f t="shared" si="11"/>
        <v/>
      </c>
      <c r="X123" s="274">
        <f t="shared" si="12"/>
        <v>0</v>
      </c>
      <c r="Y123" s="274" t="str">
        <f t="shared" si="13"/>
        <v/>
      </c>
      <c r="Z123" s="275" t="str">
        <f t="shared" si="14"/>
        <v/>
      </c>
      <c r="AA123" s="275" t="str">
        <f t="shared" si="15"/>
        <v/>
      </c>
      <c r="AB123" s="274">
        <f t="shared" si="18"/>
        <v>0</v>
      </c>
      <c r="AC123" s="274">
        <f t="shared" si="19"/>
        <v>0</v>
      </c>
      <c r="AD123" s="275" t="str">
        <f t="shared" si="16"/>
        <v/>
      </c>
      <c r="AE123" s="559"/>
      <c r="AF123" s="86">
        <f t="shared" si="20"/>
        <v>0</v>
      </c>
    </row>
    <row r="124" spans="1:32" s="86" customFormat="1" ht="21" customHeight="1" x14ac:dyDescent="0.4">
      <c r="A124" s="272" t="str">
        <f>IF(OR('ordem de passagem'!$H120="pct",'ordem de passagem'!$H120="mini",'ordem de passagem'!$H120="pctt",'ordem de passagem'!$H120="pctn",'ordem de passagem'!$H120="pctm"),'ordem de passagem'!C120,"")</f>
        <v/>
      </c>
      <c r="B124" s="318" t="str">
        <f>IF(OR('ordem de passagem'!$H120="pct",'ordem de passagem'!$H120="mini",'ordem de passagem'!$H120="pctt",'ordem de passagem'!$H120="pctn",'ordem de passagem'!$H120="pctm"),'ordem de passagem'!D120,"Não faz este aparelho")</f>
        <v>Não faz este aparelho</v>
      </c>
      <c r="C124" s="318" t="str">
        <f>IF(OR('ordem de passagem'!$H120="pct",'ordem de passagem'!$H120="mini",'ordem de passagem'!$H120="pctt",'ordem de passagem'!$H120="pctn",'ordem de passagem'!$H120="pctm"),'ordem de passagem'!E120,"")</f>
        <v/>
      </c>
      <c r="D124" s="272" t="str">
        <f>IF(OR('ordem de passagem'!$H120="pct",'ordem de passagem'!$H120="mini",'ordem de passagem'!$H120="pctt",'ordem de passagem'!$H120="pctn",'ordem de passagem'!$H120="pctm"),'ordem de passagem'!F120,"")</f>
        <v/>
      </c>
      <c r="E124" s="272" t="str">
        <f>IF(OR('ordem de passagem'!$H120="pct",'ordem de passagem'!$H120="mini",'ordem de passagem'!$H120="pctt",'ordem de passagem'!$H120="pctn",'ordem de passagem'!$H120="pctm"),'ordem de passagem'!H120,"")</f>
        <v/>
      </c>
      <c r="F124" s="272" t="str">
        <f>IF(OR('ordem de passagem'!$H120="pct",'ordem de passagem'!$H120="mini",'ordem de passagem'!$H120="pctt",'ordem de passagem'!$H120="pctn",'ordem de passagem'!$H120="pctm"),'ordem de passagem'!G120,"")</f>
        <v/>
      </c>
      <c r="G124" s="272" t="str">
        <f>IF(OR('ordem de passagem'!$H120="pct",'ordem de passagem'!$H120="mini",'ordem de passagem'!$H120="pctt",'ordem de passagem'!$H120="pctn",'ordem de passagem'!$H120="pctm"),'ordem de passagem'!I120,"")</f>
        <v/>
      </c>
      <c r="H124" s="752"/>
      <c r="I124" s="753"/>
      <c r="J124" s="754"/>
      <c r="K124" s="755"/>
      <c r="L124" s="752"/>
      <c r="M124" s="753"/>
      <c r="N124" s="756"/>
      <c r="O124" s="757"/>
      <c r="P124" s="758"/>
      <c r="Q124" s="759"/>
      <c r="R124" s="359"/>
      <c r="S124" s="297"/>
      <c r="T124" s="358"/>
      <c r="U124" s="273"/>
      <c r="V124" s="274">
        <f t="shared" si="17"/>
        <v>0</v>
      </c>
      <c r="W124" s="274" t="str">
        <f t="shared" si="11"/>
        <v/>
      </c>
      <c r="X124" s="274">
        <f t="shared" si="12"/>
        <v>0</v>
      </c>
      <c r="Y124" s="274" t="str">
        <f t="shared" si="13"/>
        <v/>
      </c>
      <c r="Z124" s="275" t="str">
        <f t="shared" si="14"/>
        <v/>
      </c>
      <c r="AA124" s="275" t="str">
        <f t="shared" si="15"/>
        <v/>
      </c>
      <c r="AB124" s="274">
        <f t="shared" si="18"/>
        <v>0</v>
      </c>
      <c r="AC124" s="274">
        <f t="shared" si="19"/>
        <v>0</v>
      </c>
      <c r="AD124" s="275" t="str">
        <f t="shared" si="16"/>
        <v/>
      </c>
      <c r="AE124" s="559"/>
      <c r="AF124" s="86">
        <f t="shared" si="20"/>
        <v>0</v>
      </c>
    </row>
    <row r="125" spans="1:32" s="86" customFormat="1" ht="21" customHeight="1" x14ac:dyDescent="0.4">
      <c r="A125" s="272" t="str">
        <f>IF(OR('ordem de passagem'!$H121="pct",'ordem de passagem'!$H121="mini",'ordem de passagem'!$H121="pctt",'ordem de passagem'!$H121="pctn",'ordem de passagem'!$H121="pctm"),'ordem de passagem'!C121,"")</f>
        <v/>
      </c>
      <c r="B125" s="318" t="str">
        <f>IF(OR('ordem de passagem'!$H121="pct",'ordem de passagem'!$H121="mini",'ordem de passagem'!$H121="pctt",'ordem de passagem'!$H121="pctn",'ordem de passagem'!$H121="pctm"),'ordem de passagem'!D121,"Não faz este aparelho")</f>
        <v>Não faz este aparelho</v>
      </c>
      <c r="C125" s="318" t="str">
        <f>IF(OR('ordem de passagem'!$H121="pct",'ordem de passagem'!$H121="mini",'ordem de passagem'!$H121="pctt",'ordem de passagem'!$H121="pctn",'ordem de passagem'!$H121="pctm"),'ordem de passagem'!E121,"")</f>
        <v/>
      </c>
      <c r="D125" s="272" t="str">
        <f>IF(OR('ordem de passagem'!$H121="pct",'ordem de passagem'!$H121="mini",'ordem de passagem'!$H121="pctt",'ordem de passagem'!$H121="pctn",'ordem de passagem'!$H121="pctm"),'ordem de passagem'!F121,"")</f>
        <v/>
      </c>
      <c r="E125" s="272" t="str">
        <f>IF(OR('ordem de passagem'!$H121="pct",'ordem de passagem'!$H121="mini",'ordem de passagem'!$H121="pctt",'ordem de passagem'!$H121="pctn",'ordem de passagem'!$H121="pctm"),'ordem de passagem'!H121,"")</f>
        <v/>
      </c>
      <c r="F125" s="272" t="str">
        <f>IF(OR('ordem de passagem'!$H121="pct",'ordem de passagem'!$H121="mini",'ordem de passagem'!$H121="pctt",'ordem de passagem'!$H121="pctn",'ordem de passagem'!$H121="pctm"),'ordem de passagem'!G121,"")</f>
        <v/>
      </c>
      <c r="G125" s="272" t="str">
        <f>IF(OR('ordem de passagem'!$H121="pct",'ordem de passagem'!$H121="mini",'ordem de passagem'!$H121="pctt",'ordem de passagem'!$H121="pctn",'ordem de passagem'!$H121="pctm"),'ordem de passagem'!I121,"")</f>
        <v/>
      </c>
      <c r="H125" s="752"/>
      <c r="I125" s="753"/>
      <c r="J125" s="754"/>
      <c r="K125" s="755"/>
      <c r="L125" s="752"/>
      <c r="M125" s="753"/>
      <c r="N125" s="756"/>
      <c r="O125" s="757"/>
      <c r="P125" s="758"/>
      <c r="Q125" s="759"/>
      <c r="R125" s="359"/>
      <c r="S125" s="297"/>
      <c r="T125" s="358"/>
      <c r="U125" s="273"/>
      <c r="V125" s="274">
        <f t="shared" si="17"/>
        <v>0</v>
      </c>
      <c r="W125" s="274" t="str">
        <f t="shared" si="11"/>
        <v/>
      </c>
      <c r="X125" s="274">
        <f t="shared" si="12"/>
        <v>0</v>
      </c>
      <c r="Y125" s="274" t="str">
        <f t="shared" si="13"/>
        <v/>
      </c>
      <c r="Z125" s="275" t="str">
        <f t="shared" si="14"/>
        <v/>
      </c>
      <c r="AA125" s="275" t="str">
        <f t="shared" si="15"/>
        <v/>
      </c>
      <c r="AB125" s="274">
        <f t="shared" si="18"/>
        <v>0</v>
      </c>
      <c r="AC125" s="274">
        <f t="shared" si="19"/>
        <v>0</v>
      </c>
      <c r="AD125" s="275" t="str">
        <f t="shared" si="16"/>
        <v/>
      </c>
      <c r="AE125" s="559"/>
      <c r="AF125" s="86">
        <f t="shared" si="20"/>
        <v>0</v>
      </c>
    </row>
    <row r="126" spans="1:32" s="86" customFormat="1" ht="21" customHeight="1" x14ac:dyDescent="0.4">
      <c r="A126" s="272" t="str">
        <f>IF(OR('ordem de passagem'!$H122="pct",'ordem de passagem'!$H122="mini",'ordem de passagem'!$H122="pctt",'ordem de passagem'!$H122="pctn",'ordem de passagem'!$H122="pctm"),'ordem de passagem'!C122,"")</f>
        <v/>
      </c>
      <c r="B126" s="318" t="str">
        <f>IF(OR('ordem de passagem'!$H122="pct",'ordem de passagem'!$H122="mini",'ordem de passagem'!$H122="pctt",'ordem de passagem'!$H122="pctn",'ordem de passagem'!$H122="pctm"),'ordem de passagem'!D122,"Não faz este aparelho")</f>
        <v>Não faz este aparelho</v>
      </c>
      <c r="C126" s="318" t="str">
        <f>IF(OR('ordem de passagem'!$H122="pct",'ordem de passagem'!$H122="mini",'ordem de passagem'!$H122="pctt",'ordem de passagem'!$H122="pctn",'ordem de passagem'!$H122="pctm"),'ordem de passagem'!E122,"")</f>
        <v/>
      </c>
      <c r="D126" s="272" t="str">
        <f>IF(OR('ordem de passagem'!$H122="pct",'ordem de passagem'!$H122="mini",'ordem de passagem'!$H122="pctt",'ordem de passagem'!$H122="pctn",'ordem de passagem'!$H122="pctm"),'ordem de passagem'!F122,"")</f>
        <v/>
      </c>
      <c r="E126" s="272" t="str">
        <f>IF(OR('ordem de passagem'!$H122="pct",'ordem de passagem'!$H122="mini",'ordem de passagem'!$H122="pctt",'ordem de passagem'!$H122="pctn",'ordem de passagem'!$H122="pctm"),'ordem de passagem'!H122,"")</f>
        <v/>
      </c>
      <c r="F126" s="272" t="str">
        <f>IF(OR('ordem de passagem'!$H122="pct",'ordem de passagem'!$H122="mini",'ordem de passagem'!$H122="pctt",'ordem de passagem'!$H122="pctn",'ordem de passagem'!$H122="pctm"),'ordem de passagem'!G122,"")</f>
        <v/>
      </c>
      <c r="G126" s="272" t="str">
        <f>IF(OR('ordem de passagem'!$H122="pct",'ordem de passagem'!$H122="mini",'ordem de passagem'!$H122="pctt",'ordem de passagem'!$H122="pctn",'ordem de passagem'!$H122="pctm"),'ordem de passagem'!I122,"")</f>
        <v/>
      </c>
      <c r="H126" s="752"/>
      <c r="I126" s="753"/>
      <c r="J126" s="754"/>
      <c r="K126" s="755"/>
      <c r="L126" s="752"/>
      <c r="M126" s="753"/>
      <c r="N126" s="756"/>
      <c r="O126" s="757"/>
      <c r="P126" s="758"/>
      <c r="Q126" s="759"/>
      <c r="R126" s="359"/>
      <c r="S126" s="297"/>
      <c r="T126" s="358"/>
      <c r="U126" s="273"/>
      <c r="V126" s="274">
        <f t="shared" si="17"/>
        <v>0</v>
      </c>
      <c r="W126" s="274" t="str">
        <f t="shared" si="11"/>
        <v/>
      </c>
      <c r="X126" s="274">
        <f t="shared" si="12"/>
        <v>0</v>
      </c>
      <c r="Y126" s="274" t="str">
        <f t="shared" si="13"/>
        <v/>
      </c>
      <c r="Z126" s="275" t="str">
        <f t="shared" si="14"/>
        <v/>
      </c>
      <c r="AA126" s="275" t="str">
        <f t="shared" si="15"/>
        <v/>
      </c>
      <c r="AB126" s="274">
        <f t="shared" si="18"/>
        <v>0</v>
      </c>
      <c r="AC126" s="274">
        <f t="shared" si="19"/>
        <v>0</v>
      </c>
      <c r="AD126" s="275" t="str">
        <f t="shared" si="16"/>
        <v/>
      </c>
      <c r="AE126" s="559"/>
      <c r="AF126" s="86">
        <f t="shared" si="20"/>
        <v>0</v>
      </c>
    </row>
    <row r="127" spans="1:32" s="86" customFormat="1" ht="21" customHeight="1" x14ac:dyDescent="0.4">
      <c r="A127" s="272" t="str">
        <f>IF(OR('ordem de passagem'!$H123="pct",'ordem de passagem'!$H123="mini",'ordem de passagem'!$H123="pctt",'ordem de passagem'!$H123="pctn",'ordem de passagem'!$H123="pctm"),'ordem de passagem'!C123,"")</f>
        <v/>
      </c>
      <c r="B127" s="318" t="str">
        <f>IF(OR('ordem de passagem'!$H123="pct",'ordem de passagem'!$H123="mini",'ordem de passagem'!$H123="pctt",'ordem de passagem'!$H123="pctn",'ordem de passagem'!$H123="pctm"),'ordem de passagem'!D123,"Não faz este aparelho")</f>
        <v>Não faz este aparelho</v>
      </c>
      <c r="C127" s="318" t="str">
        <f>IF(OR('ordem de passagem'!$H123="pct",'ordem de passagem'!$H123="mini",'ordem de passagem'!$H123="pctt",'ordem de passagem'!$H123="pctn",'ordem de passagem'!$H123="pctm"),'ordem de passagem'!E123,"")</f>
        <v/>
      </c>
      <c r="D127" s="272" t="str">
        <f>IF(OR('ordem de passagem'!$H123="pct",'ordem de passagem'!$H123="mini",'ordem de passagem'!$H123="pctt",'ordem de passagem'!$H123="pctn",'ordem de passagem'!$H123="pctm"),'ordem de passagem'!F123,"")</f>
        <v/>
      </c>
      <c r="E127" s="272" t="str">
        <f>IF(OR('ordem de passagem'!$H123="pct",'ordem de passagem'!$H123="mini",'ordem de passagem'!$H123="pctt",'ordem de passagem'!$H123="pctn",'ordem de passagem'!$H123="pctm"),'ordem de passagem'!H123,"")</f>
        <v/>
      </c>
      <c r="F127" s="272" t="str">
        <f>IF(OR('ordem de passagem'!$H123="pct",'ordem de passagem'!$H123="mini",'ordem de passagem'!$H123="pctt",'ordem de passagem'!$H123="pctn",'ordem de passagem'!$H123="pctm"),'ordem de passagem'!G123,"")</f>
        <v/>
      </c>
      <c r="G127" s="272" t="str">
        <f>IF(OR('ordem de passagem'!$H123="pct",'ordem de passagem'!$H123="mini",'ordem de passagem'!$H123="pctt",'ordem de passagem'!$H123="pctn",'ordem de passagem'!$H123="pctm"),'ordem de passagem'!I123,"")</f>
        <v/>
      </c>
      <c r="H127" s="752"/>
      <c r="I127" s="753"/>
      <c r="J127" s="754"/>
      <c r="K127" s="755"/>
      <c r="L127" s="752"/>
      <c r="M127" s="753"/>
      <c r="N127" s="756"/>
      <c r="O127" s="757"/>
      <c r="P127" s="758"/>
      <c r="Q127" s="759"/>
      <c r="R127" s="359"/>
      <c r="S127" s="297"/>
      <c r="T127" s="358"/>
      <c r="U127" s="273"/>
      <c r="V127" s="274">
        <f t="shared" si="17"/>
        <v>0</v>
      </c>
      <c r="W127" s="274" t="str">
        <f t="shared" si="11"/>
        <v/>
      </c>
      <c r="X127" s="274">
        <f t="shared" si="12"/>
        <v>0</v>
      </c>
      <c r="Y127" s="274" t="str">
        <f t="shared" si="13"/>
        <v/>
      </c>
      <c r="Z127" s="275" t="str">
        <f t="shared" si="14"/>
        <v/>
      </c>
      <c r="AA127" s="275" t="str">
        <f t="shared" si="15"/>
        <v/>
      </c>
      <c r="AB127" s="274">
        <f t="shared" si="18"/>
        <v>0</v>
      </c>
      <c r="AC127" s="274">
        <f t="shared" si="19"/>
        <v>0</v>
      </c>
      <c r="AD127" s="275" t="str">
        <f t="shared" si="16"/>
        <v/>
      </c>
      <c r="AE127" s="559"/>
      <c r="AF127" s="86">
        <f t="shared" si="20"/>
        <v>0</v>
      </c>
    </row>
    <row r="128" spans="1:32" s="86" customFormat="1" ht="21" customHeight="1" x14ac:dyDescent="0.4">
      <c r="A128" s="272" t="str">
        <f>IF(OR('ordem de passagem'!$H124="pct",'ordem de passagem'!$H124="mini",'ordem de passagem'!$H124="pctt",'ordem de passagem'!$H124="pctn",'ordem de passagem'!$H124="pctm"),'ordem de passagem'!C124,"")</f>
        <v/>
      </c>
      <c r="B128" s="318" t="str">
        <f>IF(OR('ordem de passagem'!$H124="pct",'ordem de passagem'!$H124="mini",'ordem de passagem'!$H124="pctt",'ordem de passagem'!$H124="pctn",'ordem de passagem'!$H124="pctm"),'ordem de passagem'!D124,"Não faz este aparelho")</f>
        <v>Não faz este aparelho</v>
      </c>
      <c r="C128" s="318" t="str">
        <f>IF(OR('ordem de passagem'!$H124="pct",'ordem de passagem'!$H124="mini",'ordem de passagem'!$H124="pctt",'ordem de passagem'!$H124="pctn",'ordem de passagem'!$H124="pctm"),'ordem de passagem'!E124,"")</f>
        <v/>
      </c>
      <c r="D128" s="272" t="str">
        <f>IF(OR('ordem de passagem'!$H124="pct",'ordem de passagem'!$H124="mini",'ordem de passagem'!$H124="pctt",'ordem de passagem'!$H124="pctn",'ordem de passagem'!$H124="pctm"),'ordem de passagem'!F124,"")</f>
        <v/>
      </c>
      <c r="E128" s="272" t="str">
        <f>IF(OR('ordem de passagem'!$H124="pct",'ordem de passagem'!$H124="mini",'ordem de passagem'!$H124="pctt",'ordem de passagem'!$H124="pctn",'ordem de passagem'!$H124="pctm"),'ordem de passagem'!H124,"")</f>
        <v/>
      </c>
      <c r="F128" s="272" t="str">
        <f>IF(OR('ordem de passagem'!$H124="pct",'ordem de passagem'!$H124="mini",'ordem de passagem'!$H124="pctt",'ordem de passagem'!$H124="pctn",'ordem de passagem'!$H124="pctm"),'ordem de passagem'!G124,"")</f>
        <v/>
      </c>
      <c r="G128" s="272" t="str">
        <f>IF(OR('ordem de passagem'!$H124="pct",'ordem de passagem'!$H124="mini",'ordem de passagem'!$H124="pctt",'ordem de passagem'!$H124="pctn",'ordem de passagem'!$H124="pctm"),'ordem de passagem'!I124,"")</f>
        <v/>
      </c>
      <c r="H128" s="752"/>
      <c r="I128" s="753"/>
      <c r="J128" s="754"/>
      <c r="K128" s="755"/>
      <c r="L128" s="752"/>
      <c r="M128" s="753"/>
      <c r="N128" s="756"/>
      <c r="O128" s="757"/>
      <c r="P128" s="758"/>
      <c r="Q128" s="759"/>
      <c r="R128" s="359"/>
      <c r="S128" s="297"/>
      <c r="T128" s="358"/>
      <c r="U128" s="273"/>
      <c r="V128" s="274">
        <f t="shared" si="17"/>
        <v>0</v>
      </c>
      <c r="W128" s="274" t="str">
        <f t="shared" si="11"/>
        <v/>
      </c>
      <c r="X128" s="274">
        <f t="shared" si="12"/>
        <v>0</v>
      </c>
      <c r="Y128" s="274" t="str">
        <f t="shared" si="13"/>
        <v/>
      </c>
      <c r="Z128" s="275" t="str">
        <f t="shared" si="14"/>
        <v/>
      </c>
      <c r="AA128" s="275" t="str">
        <f t="shared" si="15"/>
        <v/>
      </c>
      <c r="AB128" s="274">
        <f t="shared" si="18"/>
        <v>0</v>
      </c>
      <c r="AC128" s="274">
        <f t="shared" si="19"/>
        <v>0</v>
      </c>
      <c r="AD128" s="275" t="str">
        <f t="shared" si="16"/>
        <v/>
      </c>
      <c r="AE128" s="559"/>
      <c r="AF128" s="86">
        <f t="shared" si="20"/>
        <v>0</v>
      </c>
    </row>
    <row r="129" spans="1:33" s="86" customFormat="1" ht="21" customHeight="1" x14ac:dyDescent="0.4">
      <c r="A129" s="272" t="str">
        <f>IF(OR('ordem de passagem'!$H125="pct",'ordem de passagem'!$H125="mini",'ordem de passagem'!$H125="pctt",'ordem de passagem'!$H125="pctn",'ordem de passagem'!$H125="pctm"),'ordem de passagem'!C125,"")</f>
        <v/>
      </c>
      <c r="B129" s="318" t="str">
        <f>IF(OR('ordem de passagem'!$H125="pct",'ordem de passagem'!$H125="mini",'ordem de passagem'!$H125="pctt",'ordem de passagem'!$H125="pctn",'ordem de passagem'!$H125="pctm"),'ordem de passagem'!D125,"Não faz este aparelho")</f>
        <v>Não faz este aparelho</v>
      </c>
      <c r="C129" s="318" t="str">
        <f>IF(OR('ordem de passagem'!$H125="pct",'ordem de passagem'!$H125="mini",'ordem de passagem'!$H125="pctt",'ordem de passagem'!$H125="pctn",'ordem de passagem'!$H125="pctm"),'ordem de passagem'!E125,"")</f>
        <v/>
      </c>
      <c r="D129" s="272" t="str">
        <f>IF(OR('ordem de passagem'!$H125="pct",'ordem de passagem'!$H125="mini",'ordem de passagem'!$H125="pctt",'ordem de passagem'!$H125="pctn",'ordem de passagem'!$H125="pctm"),'ordem de passagem'!F125,"")</f>
        <v/>
      </c>
      <c r="E129" s="272" t="str">
        <f>IF(OR('ordem de passagem'!$H125="pct",'ordem de passagem'!$H125="mini",'ordem de passagem'!$H125="pctt",'ordem de passagem'!$H125="pctn",'ordem de passagem'!$H125="pctm"),'ordem de passagem'!H125,"")</f>
        <v/>
      </c>
      <c r="F129" s="272" t="str">
        <f>IF(OR('ordem de passagem'!$H125="pct",'ordem de passagem'!$H125="mini",'ordem de passagem'!$H125="pctt",'ordem de passagem'!$H125="pctn",'ordem de passagem'!$H125="pctm"),'ordem de passagem'!G125,"")</f>
        <v/>
      </c>
      <c r="G129" s="272" t="str">
        <f>IF(OR('ordem de passagem'!$H125="pct",'ordem de passagem'!$H125="mini",'ordem de passagem'!$H125="pctt",'ordem de passagem'!$H125="pctn",'ordem de passagem'!$H125="pctm"),'ordem de passagem'!I125,"")</f>
        <v/>
      </c>
      <c r="H129" s="752"/>
      <c r="I129" s="753"/>
      <c r="J129" s="754"/>
      <c r="K129" s="755"/>
      <c r="L129" s="752"/>
      <c r="M129" s="753"/>
      <c r="N129" s="756"/>
      <c r="O129" s="757"/>
      <c r="P129" s="758"/>
      <c r="Q129" s="759"/>
      <c r="R129" s="359"/>
      <c r="S129" s="297"/>
      <c r="T129" s="358"/>
      <c r="U129" s="273"/>
      <c r="V129" s="274">
        <f t="shared" si="17"/>
        <v>0</v>
      </c>
      <c r="W129" s="274" t="str">
        <f t="shared" si="11"/>
        <v/>
      </c>
      <c r="X129" s="274">
        <f t="shared" si="12"/>
        <v>0</v>
      </c>
      <c r="Y129" s="274" t="str">
        <f t="shared" si="13"/>
        <v/>
      </c>
      <c r="Z129" s="275" t="str">
        <f t="shared" si="14"/>
        <v/>
      </c>
      <c r="AA129" s="275" t="str">
        <f t="shared" si="15"/>
        <v/>
      </c>
      <c r="AB129" s="274">
        <f t="shared" si="18"/>
        <v>0</v>
      </c>
      <c r="AC129" s="274">
        <f t="shared" si="19"/>
        <v>0</v>
      </c>
      <c r="AD129" s="275" t="str">
        <f t="shared" si="16"/>
        <v/>
      </c>
      <c r="AE129" s="559"/>
      <c r="AF129" s="86">
        <f t="shared" si="20"/>
        <v>0</v>
      </c>
    </row>
    <row r="130" spans="1:33" s="86" customFormat="1" ht="21" customHeight="1" x14ac:dyDescent="0.4">
      <c r="A130" s="272" t="str">
        <f>IF(OR('ordem de passagem'!$H126="pct",'ordem de passagem'!$H126="mini",'ordem de passagem'!$H126="pctt",'ordem de passagem'!$H126="pctn",'ordem de passagem'!$H126="pctm"),'ordem de passagem'!C126,"")</f>
        <v/>
      </c>
      <c r="B130" s="318" t="str">
        <f>IF(OR('ordem de passagem'!$H126="pct",'ordem de passagem'!$H126="mini",'ordem de passagem'!$H126="pctt",'ordem de passagem'!$H126="pctn",'ordem de passagem'!$H126="pctm"),'ordem de passagem'!D126,"Não faz este aparelho")</f>
        <v>Não faz este aparelho</v>
      </c>
      <c r="C130" s="318" t="str">
        <f>IF(OR('ordem de passagem'!$H126="pct",'ordem de passagem'!$H126="mini",'ordem de passagem'!$H126="pctt",'ordem de passagem'!$H126="pctn",'ordem de passagem'!$H126="pctm"),'ordem de passagem'!E126,"")</f>
        <v/>
      </c>
      <c r="D130" s="272" t="str">
        <f>IF(OR('ordem de passagem'!$H126="pct",'ordem de passagem'!$H126="mini",'ordem de passagem'!$H126="pctt",'ordem de passagem'!$H126="pctn",'ordem de passagem'!$H126="pctm"),'ordem de passagem'!F126,"")</f>
        <v/>
      </c>
      <c r="E130" s="272" t="str">
        <f>IF(OR('ordem de passagem'!$H126="pct",'ordem de passagem'!$H126="mini",'ordem de passagem'!$H126="pctt",'ordem de passagem'!$H126="pctn",'ordem de passagem'!$H126="pctm"),'ordem de passagem'!H126,"")</f>
        <v/>
      </c>
      <c r="F130" s="272" t="str">
        <f>IF(OR('ordem de passagem'!$H126="pct",'ordem de passagem'!$H126="mini",'ordem de passagem'!$H126="pctt",'ordem de passagem'!$H126="pctn",'ordem de passagem'!$H126="pctm"),'ordem de passagem'!G126,"")</f>
        <v/>
      </c>
      <c r="G130" s="272" t="str">
        <f>IF(OR('ordem de passagem'!$H126="pct",'ordem de passagem'!$H126="mini",'ordem de passagem'!$H126="pctt",'ordem de passagem'!$H126="pctn",'ordem de passagem'!$H126="pctm"),'ordem de passagem'!I126,"")</f>
        <v/>
      </c>
      <c r="H130" s="752"/>
      <c r="I130" s="753"/>
      <c r="J130" s="754"/>
      <c r="K130" s="755"/>
      <c r="L130" s="752"/>
      <c r="M130" s="753"/>
      <c r="N130" s="491"/>
      <c r="O130" s="492"/>
      <c r="P130" s="493"/>
      <c r="Q130" s="494"/>
      <c r="R130" s="359"/>
      <c r="S130" s="297"/>
      <c r="T130" s="358"/>
      <c r="U130" s="273"/>
      <c r="V130" s="274">
        <f t="shared" si="17"/>
        <v>0</v>
      </c>
      <c r="W130" s="274" t="str">
        <f t="shared" si="11"/>
        <v/>
      </c>
      <c r="X130" s="274">
        <f t="shared" si="12"/>
        <v>0</v>
      </c>
      <c r="Y130" s="274" t="str">
        <f t="shared" si="13"/>
        <v/>
      </c>
      <c r="Z130" s="275" t="str">
        <f t="shared" si="14"/>
        <v/>
      </c>
      <c r="AA130" s="275" t="str">
        <f t="shared" si="15"/>
        <v/>
      </c>
      <c r="AB130" s="274">
        <f t="shared" si="18"/>
        <v>0</v>
      </c>
      <c r="AC130" s="274">
        <f t="shared" si="19"/>
        <v>0</v>
      </c>
      <c r="AD130" s="275" t="str">
        <f t="shared" si="16"/>
        <v/>
      </c>
      <c r="AE130" s="559"/>
      <c r="AF130" s="86">
        <f t="shared" si="20"/>
        <v>0</v>
      </c>
    </row>
    <row r="131" spans="1:33" s="86" customFormat="1" ht="21" customHeight="1" x14ac:dyDescent="0.4">
      <c r="A131" s="272" t="str">
        <f>IF(OR('ordem de passagem'!$H127="pct",'ordem de passagem'!$H127="mini",'ordem de passagem'!$H127="pctt",'ordem de passagem'!$H127="pctn",'ordem de passagem'!$H127="pctm"),'ordem de passagem'!C127,"")</f>
        <v/>
      </c>
      <c r="B131" s="318" t="str">
        <f>IF(OR('ordem de passagem'!$H127="pct",'ordem de passagem'!$H127="mini",'ordem de passagem'!$H127="pctt",'ordem de passagem'!$H127="pctn",'ordem de passagem'!$H127="pctm"),'ordem de passagem'!D127,"Não faz este aparelho")</f>
        <v>Não faz este aparelho</v>
      </c>
      <c r="C131" s="318" t="str">
        <f>IF(OR('ordem de passagem'!$H127="pct",'ordem de passagem'!$H127="mini",'ordem de passagem'!$H127="pctt",'ordem de passagem'!$H127="pctn",'ordem de passagem'!$H127="pctm"),'ordem de passagem'!E127,"")</f>
        <v/>
      </c>
      <c r="D131" s="272" t="str">
        <f>IF(OR('ordem de passagem'!$H127="pct",'ordem de passagem'!$H127="mini",'ordem de passagem'!$H127="pctt",'ordem de passagem'!$H127="pctn",'ordem de passagem'!$H127="pctm"),'ordem de passagem'!F127,"")</f>
        <v/>
      </c>
      <c r="E131" s="272" t="str">
        <f>IF(OR('ordem de passagem'!$H127="pct",'ordem de passagem'!$H127="mini",'ordem de passagem'!$H127="pctt",'ordem de passagem'!$H127="pctn",'ordem de passagem'!$H127="pctm"),'ordem de passagem'!H127,"")</f>
        <v/>
      </c>
      <c r="F131" s="272" t="str">
        <f>IF(OR('ordem de passagem'!$H127="pct",'ordem de passagem'!$H127="mini",'ordem de passagem'!$H127="pctt",'ordem de passagem'!$H127="pctn",'ordem de passagem'!$H127="pctm"),'ordem de passagem'!G127,"")</f>
        <v/>
      </c>
      <c r="G131" s="272" t="str">
        <f>IF(OR('ordem de passagem'!$H127="pct",'ordem de passagem'!$H127="mini",'ordem de passagem'!$H127="pctt",'ordem de passagem'!$H127="pctn",'ordem de passagem'!$H127="pctm"),'ordem de passagem'!I127,"")</f>
        <v/>
      </c>
      <c r="H131" s="752"/>
      <c r="I131" s="753"/>
      <c r="J131" s="754"/>
      <c r="K131" s="755"/>
      <c r="L131" s="752"/>
      <c r="M131" s="753"/>
      <c r="N131" s="491"/>
      <c r="O131" s="492"/>
      <c r="P131" s="493"/>
      <c r="Q131" s="494"/>
      <c r="R131" s="359"/>
      <c r="S131" s="297"/>
      <c r="T131" s="358"/>
      <c r="U131" s="273"/>
      <c r="V131" s="274">
        <f t="shared" si="17"/>
        <v>0</v>
      </c>
      <c r="W131" s="274" t="str">
        <f t="shared" si="11"/>
        <v/>
      </c>
      <c r="X131" s="274">
        <f t="shared" si="12"/>
        <v>0</v>
      </c>
      <c r="Y131" s="274" t="str">
        <f t="shared" si="13"/>
        <v/>
      </c>
      <c r="Z131" s="275" t="str">
        <f t="shared" si="14"/>
        <v/>
      </c>
      <c r="AA131" s="275" t="str">
        <f t="shared" si="15"/>
        <v/>
      </c>
      <c r="AB131" s="274">
        <f t="shared" si="18"/>
        <v>0</v>
      </c>
      <c r="AC131" s="274">
        <f t="shared" si="19"/>
        <v>0</v>
      </c>
      <c r="AD131" s="275" t="str">
        <f t="shared" si="16"/>
        <v/>
      </c>
      <c r="AE131" s="559"/>
      <c r="AF131" s="86">
        <f t="shared" si="20"/>
        <v>0</v>
      </c>
    </row>
    <row r="132" spans="1:33" s="86" customFormat="1" ht="21" customHeight="1" x14ac:dyDescent="0.4">
      <c r="A132" s="272" t="str">
        <f>IF(OR('ordem de passagem'!$H128="pct",'ordem de passagem'!$H128="mini",'ordem de passagem'!$H128="pctt",'ordem de passagem'!$H128="pctn",'ordem de passagem'!$H128="pctm"),'ordem de passagem'!C128,"")</f>
        <v/>
      </c>
      <c r="B132" s="318" t="str">
        <f>IF(OR('ordem de passagem'!$H128="pct",'ordem de passagem'!$H128="mini",'ordem de passagem'!$H128="pctt",'ordem de passagem'!$H128="pctn",'ordem de passagem'!$H128="pctm"),'ordem de passagem'!D128,"Não faz este aparelho")</f>
        <v>Não faz este aparelho</v>
      </c>
      <c r="C132" s="318" t="str">
        <f>IF(OR('ordem de passagem'!$H128="pct",'ordem de passagem'!$H128="mini",'ordem de passagem'!$H128="pctt",'ordem de passagem'!$H128="pctn",'ordem de passagem'!$H128="pctm"),'ordem de passagem'!E128,"")</f>
        <v/>
      </c>
      <c r="D132" s="272" t="str">
        <f>IF(OR('ordem de passagem'!$H128="pct",'ordem de passagem'!$H128="mini",'ordem de passagem'!$H128="pctt",'ordem de passagem'!$H128="pctn",'ordem de passagem'!$H128="pctm"),'ordem de passagem'!F128,"")</f>
        <v/>
      </c>
      <c r="E132" s="272" t="str">
        <f>IF(OR('ordem de passagem'!$H128="pct",'ordem de passagem'!$H128="mini",'ordem de passagem'!$H128="pctt",'ordem de passagem'!$H128="pctn",'ordem de passagem'!$H128="pctm"),'ordem de passagem'!H128,"")</f>
        <v/>
      </c>
      <c r="F132" s="272" t="str">
        <f>IF(OR('ordem de passagem'!$H128="pct",'ordem de passagem'!$H128="mini",'ordem de passagem'!$H128="pctt",'ordem de passagem'!$H128="pctn",'ordem de passagem'!$H128="pctm"),'ordem de passagem'!G128,"")</f>
        <v/>
      </c>
      <c r="G132" s="272" t="str">
        <f>IF(OR('ordem de passagem'!$H128="pct",'ordem de passagem'!$H128="mini",'ordem de passagem'!$H128="pctt",'ordem de passagem'!$H128="pctn",'ordem de passagem'!$H128="pctm"),'ordem de passagem'!I128,"")</f>
        <v/>
      </c>
      <c r="H132" s="752"/>
      <c r="I132" s="753"/>
      <c r="J132" s="754"/>
      <c r="K132" s="755"/>
      <c r="L132" s="752"/>
      <c r="M132" s="753"/>
      <c r="N132" s="491"/>
      <c r="O132" s="492"/>
      <c r="P132" s="493"/>
      <c r="Q132" s="494"/>
      <c r="R132" s="359"/>
      <c r="S132" s="297"/>
      <c r="T132" s="358"/>
      <c r="U132" s="273"/>
      <c r="V132" s="274">
        <f t="shared" si="17"/>
        <v>0</v>
      </c>
      <c r="W132" s="274" t="str">
        <f t="shared" si="11"/>
        <v/>
      </c>
      <c r="X132" s="274">
        <f t="shared" si="12"/>
        <v>0</v>
      </c>
      <c r="Y132" s="274" t="str">
        <f t="shared" si="13"/>
        <v/>
      </c>
      <c r="Z132" s="275" t="str">
        <f t="shared" si="14"/>
        <v/>
      </c>
      <c r="AA132" s="275" t="str">
        <f t="shared" si="15"/>
        <v/>
      </c>
      <c r="AB132" s="274">
        <f t="shared" si="18"/>
        <v>0</v>
      </c>
      <c r="AC132" s="274">
        <f t="shared" si="19"/>
        <v>0</v>
      </c>
      <c r="AD132" s="275" t="str">
        <f t="shared" si="16"/>
        <v/>
      </c>
      <c r="AE132" s="559"/>
      <c r="AF132" s="86">
        <f t="shared" si="20"/>
        <v>0</v>
      </c>
    </row>
    <row r="133" spans="1:33" s="86" customFormat="1" ht="21" customHeight="1" x14ac:dyDescent="0.4">
      <c r="A133" s="272" t="str">
        <f>IF(OR('ordem de passagem'!$H129="pct",'ordem de passagem'!$H129="mini",'ordem de passagem'!$H129="pctt",'ordem de passagem'!$H129="pctn",'ordem de passagem'!$H129="pctm"),'ordem de passagem'!C129,"")</f>
        <v/>
      </c>
      <c r="B133" s="318" t="str">
        <f>IF(OR('ordem de passagem'!$H129="pct",'ordem de passagem'!$H129="mini",'ordem de passagem'!$H129="pctt",'ordem de passagem'!$H129="pctn",'ordem de passagem'!$H129="pctm"),'ordem de passagem'!D129,"Não faz este aparelho")</f>
        <v>Não faz este aparelho</v>
      </c>
      <c r="C133" s="318" t="str">
        <f>IF(OR('ordem de passagem'!$H129="pct",'ordem de passagem'!$H129="mini",'ordem de passagem'!$H129="pctt",'ordem de passagem'!$H129="pctn",'ordem de passagem'!$H129="pctm"),'ordem de passagem'!E129,"")</f>
        <v/>
      </c>
      <c r="D133" s="272" t="str">
        <f>IF(OR('ordem de passagem'!$H129="pct",'ordem de passagem'!$H129="mini",'ordem de passagem'!$H129="pctt",'ordem de passagem'!$H129="pctn",'ordem de passagem'!$H129="pctm"),'ordem de passagem'!F129,"")</f>
        <v/>
      </c>
      <c r="E133" s="272" t="str">
        <f>IF(OR('ordem de passagem'!$H129="pct",'ordem de passagem'!$H129="mini",'ordem de passagem'!$H129="pctt",'ordem de passagem'!$H129="pctn",'ordem de passagem'!$H129="pctm"),'ordem de passagem'!H129,"")</f>
        <v/>
      </c>
      <c r="F133" s="272" t="str">
        <f>IF(OR('ordem de passagem'!$H129="pct",'ordem de passagem'!$H129="mini",'ordem de passagem'!$H129="pctt",'ordem de passagem'!$H129="pctn",'ordem de passagem'!$H129="pctm"),'ordem de passagem'!G129,"")</f>
        <v/>
      </c>
      <c r="G133" s="272" t="str">
        <f>IF(OR('ordem de passagem'!$H129="pct",'ordem de passagem'!$H129="mini",'ordem de passagem'!$H129="pctt",'ordem de passagem'!$H129="pctn",'ordem de passagem'!$H129="pctm"),'ordem de passagem'!I129,"")</f>
        <v/>
      </c>
      <c r="H133" s="752"/>
      <c r="I133" s="753"/>
      <c r="J133" s="754"/>
      <c r="K133" s="755"/>
      <c r="L133" s="752"/>
      <c r="M133" s="753"/>
      <c r="N133" s="491"/>
      <c r="O133" s="492"/>
      <c r="P133" s="493"/>
      <c r="Q133" s="494"/>
      <c r="R133" s="359"/>
      <c r="S133" s="297"/>
      <c r="T133" s="358"/>
      <c r="U133" s="273"/>
      <c r="V133" s="274">
        <f t="shared" si="17"/>
        <v>0</v>
      </c>
      <c r="W133" s="274" t="str">
        <f t="shared" si="11"/>
        <v/>
      </c>
      <c r="X133" s="274">
        <f t="shared" si="12"/>
        <v>0</v>
      </c>
      <c r="Y133" s="274" t="str">
        <f t="shared" si="13"/>
        <v/>
      </c>
      <c r="Z133" s="275" t="str">
        <f t="shared" si="14"/>
        <v/>
      </c>
      <c r="AA133" s="275" t="str">
        <f t="shared" si="15"/>
        <v/>
      </c>
      <c r="AB133" s="274">
        <f t="shared" si="18"/>
        <v>0</v>
      </c>
      <c r="AC133" s="274">
        <f t="shared" si="19"/>
        <v>0</v>
      </c>
      <c r="AD133" s="275" t="str">
        <f t="shared" si="16"/>
        <v/>
      </c>
      <c r="AE133" s="559"/>
      <c r="AF133" s="86">
        <f t="shared" si="20"/>
        <v>0</v>
      </c>
    </row>
    <row r="134" spans="1:33" s="86" customFormat="1" ht="21" customHeight="1" x14ac:dyDescent="0.4">
      <c r="A134" s="272" t="str">
        <f>IF(OR('ordem de passagem'!$H130="pct",'ordem de passagem'!$H130="mini",'ordem de passagem'!$H130="pctt",'ordem de passagem'!$H130="pctn",'ordem de passagem'!$H130="pctm"),'ordem de passagem'!C130,"")</f>
        <v/>
      </c>
      <c r="B134" s="318" t="str">
        <f>IF(OR('ordem de passagem'!$H130="pct",'ordem de passagem'!$H130="mini",'ordem de passagem'!$H130="pctt",'ordem de passagem'!$H130="pctn",'ordem de passagem'!$H130="pctm"),'ordem de passagem'!D130,"Não faz este aparelho")</f>
        <v>Não faz este aparelho</v>
      </c>
      <c r="C134" s="318" t="str">
        <f>IF(OR('ordem de passagem'!$H130="pct",'ordem de passagem'!$H130="mini",'ordem de passagem'!$H130="pctt",'ordem de passagem'!$H130="pctn",'ordem de passagem'!$H130="pctm"),'ordem de passagem'!E130,"")</f>
        <v/>
      </c>
      <c r="D134" s="272" t="str">
        <f>IF(OR('ordem de passagem'!$H130="pct",'ordem de passagem'!$H130="mini",'ordem de passagem'!$H130="pctt",'ordem de passagem'!$H130="pctn",'ordem de passagem'!$H130="pctm"),'ordem de passagem'!F130,"")</f>
        <v/>
      </c>
      <c r="E134" s="272" t="str">
        <f>IF(OR('ordem de passagem'!$H130="pct",'ordem de passagem'!$H130="mini",'ordem de passagem'!$H130="pctt",'ordem de passagem'!$H130="pctn",'ordem de passagem'!$H130="pctm"),'ordem de passagem'!H130,"")</f>
        <v/>
      </c>
      <c r="F134" s="272" t="str">
        <f>IF(OR('ordem de passagem'!$H130="pct",'ordem de passagem'!$H130="mini",'ordem de passagem'!$H130="pctt",'ordem de passagem'!$H130="pctn",'ordem de passagem'!$H130="pctm"),'ordem de passagem'!G130,"")</f>
        <v/>
      </c>
      <c r="G134" s="272" t="str">
        <f>IF(OR('ordem de passagem'!$H130="pct",'ordem de passagem'!$H130="mini",'ordem de passagem'!$H130="pctt",'ordem de passagem'!$H130="pctn",'ordem de passagem'!$H130="pctm"),'ordem de passagem'!I130,"")</f>
        <v/>
      </c>
      <c r="H134" s="752"/>
      <c r="I134" s="753"/>
      <c r="J134" s="754"/>
      <c r="K134" s="755"/>
      <c r="L134" s="752"/>
      <c r="M134" s="753"/>
      <c r="N134" s="491"/>
      <c r="O134" s="492"/>
      <c r="P134" s="493"/>
      <c r="Q134" s="494"/>
      <c r="R134" s="359"/>
      <c r="S134" s="297"/>
      <c r="T134" s="358"/>
      <c r="U134" s="273"/>
      <c r="V134" s="274">
        <f t="shared" si="17"/>
        <v>0</v>
      </c>
      <c r="W134" s="274" t="str">
        <f t="shared" si="11"/>
        <v/>
      </c>
      <c r="X134" s="274">
        <f t="shared" si="12"/>
        <v>0</v>
      </c>
      <c r="Y134" s="274" t="str">
        <f t="shared" si="13"/>
        <v/>
      </c>
      <c r="Z134" s="275" t="str">
        <f t="shared" si="14"/>
        <v/>
      </c>
      <c r="AA134" s="275" t="str">
        <f t="shared" si="15"/>
        <v/>
      </c>
      <c r="AB134" s="274">
        <f t="shared" si="18"/>
        <v>0</v>
      </c>
      <c r="AC134" s="274">
        <f t="shared" si="19"/>
        <v>0</v>
      </c>
      <c r="AD134" s="275" t="str">
        <f t="shared" si="16"/>
        <v/>
      </c>
      <c r="AE134" s="559"/>
      <c r="AF134" s="86">
        <f t="shared" si="20"/>
        <v>0</v>
      </c>
    </row>
    <row r="135" spans="1:33" s="86" customFormat="1" ht="21" customHeight="1" x14ac:dyDescent="0.4">
      <c r="A135" s="272" t="str">
        <f>IF(OR('ordem de passagem'!$H131="pct",'ordem de passagem'!$H131="mini",'ordem de passagem'!$H131="pctt",'ordem de passagem'!$H131="pctn",'ordem de passagem'!$H131="pctm"),'ordem de passagem'!C131,"")</f>
        <v/>
      </c>
      <c r="B135" s="318" t="str">
        <f>IF(OR('ordem de passagem'!$H131="pct",'ordem de passagem'!$H131="mini",'ordem de passagem'!$H131="pctt",'ordem de passagem'!$H131="pctn",'ordem de passagem'!$H131="pctm"),'ordem de passagem'!D131,"Não faz este aparelho")</f>
        <v>Não faz este aparelho</v>
      </c>
      <c r="C135" s="318" t="str">
        <f>IF(OR('ordem de passagem'!$H131="pct",'ordem de passagem'!$H131="mini",'ordem de passagem'!$H131="pctt",'ordem de passagem'!$H131="pctn",'ordem de passagem'!$H131="pctm"),'ordem de passagem'!E131,"")</f>
        <v/>
      </c>
      <c r="D135" s="272" t="str">
        <f>IF(OR('ordem de passagem'!$H131="pct",'ordem de passagem'!$H131="mini",'ordem de passagem'!$H131="pctt",'ordem de passagem'!$H131="pctn",'ordem de passagem'!$H131="pctm"),'ordem de passagem'!F131,"")</f>
        <v/>
      </c>
      <c r="E135" s="272" t="str">
        <f>IF(OR('ordem de passagem'!$H131="pct",'ordem de passagem'!$H131="mini",'ordem de passagem'!$H131="pctt",'ordem de passagem'!$H131="pctn",'ordem de passagem'!$H131="pctm"),'ordem de passagem'!H131,"")</f>
        <v/>
      </c>
      <c r="F135" s="272" t="str">
        <f>IF(OR('ordem de passagem'!$H131="pct",'ordem de passagem'!$H131="mini",'ordem de passagem'!$H131="pctt",'ordem de passagem'!$H131="pctn",'ordem de passagem'!$H131="pctm"),'ordem de passagem'!G131,"")</f>
        <v/>
      </c>
      <c r="G135" s="272" t="str">
        <f>IF(OR('ordem de passagem'!$H131="pct",'ordem de passagem'!$H131="mini",'ordem de passagem'!$H131="pctt",'ordem de passagem'!$H131="pctn",'ordem de passagem'!$H131="pctm"),'ordem de passagem'!I131,"")</f>
        <v/>
      </c>
      <c r="H135" s="752"/>
      <c r="I135" s="753"/>
      <c r="J135" s="754"/>
      <c r="K135" s="755"/>
      <c r="L135" s="752"/>
      <c r="M135" s="753"/>
      <c r="N135" s="491"/>
      <c r="O135" s="492"/>
      <c r="P135" s="493"/>
      <c r="Q135" s="494"/>
      <c r="R135" s="359"/>
      <c r="S135" s="297"/>
      <c r="T135" s="358"/>
      <c r="U135" s="273"/>
      <c r="V135" s="274">
        <f t="shared" si="17"/>
        <v>0</v>
      </c>
      <c r="W135" s="274" t="str">
        <f t="shared" si="11"/>
        <v/>
      </c>
      <c r="X135" s="274">
        <f t="shared" si="12"/>
        <v>0</v>
      </c>
      <c r="Y135" s="274" t="str">
        <f t="shared" si="13"/>
        <v/>
      </c>
      <c r="Z135" s="275" t="str">
        <f t="shared" si="14"/>
        <v/>
      </c>
      <c r="AA135" s="275" t="str">
        <f t="shared" si="15"/>
        <v/>
      </c>
      <c r="AB135" s="274">
        <f t="shared" si="18"/>
        <v>0</v>
      </c>
      <c r="AC135" s="274">
        <f t="shared" si="19"/>
        <v>0</v>
      </c>
      <c r="AD135" s="275" t="str">
        <f t="shared" ref="AD135" si="21">IF(H135="","",AC135)</f>
        <v/>
      </c>
      <c r="AE135" s="559"/>
      <c r="AF135" s="86">
        <f t="shared" si="20"/>
        <v>0</v>
      </c>
    </row>
    <row r="136" spans="1:33" s="264" customFormat="1" ht="21" customHeight="1" x14ac:dyDescent="0.4">
      <c r="A136" s="266"/>
      <c r="B136" s="265"/>
      <c r="C136" s="265"/>
      <c r="D136" s="265"/>
      <c r="E136" s="265"/>
      <c r="F136" s="268">
        <f>SUM(F137:F138)</f>
        <v>0</v>
      </c>
      <c r="G136" s="266"/>
      <c r="H136" s="789">
        <f>COUNTA(H14:I135)</f>
        <v>0</v>
      </c>
      <c r="I136" s="789"/>
      <c r="J136" s="789">
        <f>COUNTA(J14:K135)</f>
        <v>0</v>
      </c>
      <c r="K136" s="789"/>
      <c r="L136" s="789">
        <f>COUNTA(L14:M135)</f>
        <v>0</v>
      </c>
      <c r="M136" s="789"/>
      <c r="N136" s="789">
        <f t="shared" ref="N136" si="22">COUNTA(N14:O135)</f>
        <v>0</v>
      </c>
      <c r="O136" s="789"/>
      <c r="P136" s="789">
        <f t="shared" ref="P136" si="23">COUNTA(P14:Q135)</f>
        <v>0</v>
      </c>
      <c r="Q136" s="789"/>
      <c r="R136" s="350">
        <f>COUNTA(R14:R135)</f>
        <v>0</v>
      </c>
      <c r="S136" s="350">
        <f>COUNTA(S14:S135)</f>
        <v>0</v>
      </c>
      <c r="T136" s="788">
        <f>COUNTA(T14:U135)</f>
        <v>0</v>
      </c>
      <c r="U136" s="789"/>
      <c r="V136" s="267"/>
      <c r="W136" s="267"/>
      <c r="X136" s="267"/>
      <c r="Y136" s="267"/>
      <c r="Z136" s="267"/>
      <c r="AA136" s="267"/>
      <c r="AB136" s="267"/>
      <c r="AC136" s="267"/>
      <c r="AD136" s="267"/>
      <c r="AE136" s="453">
        <f>SUM(AE14:AE135)+SUM('mini - salto 1'!AE14:AE135)</f>
        <v>0</v>
      </c>
      <c r="AF136" s="453">
        <f>SUM(AF14:AF135)+SUM('mini - salto 1'!AF14:AF135)</f>
        <v>0</v>
      </c>
      <c r="AG136" s="453">
        <f>SUM(AE14:AE135)</f>
        <v>0</v>
      </c>
    </row>
    <row r="137" spans="1:33" s="264" customFormat="1" ht="21" customHeight="1" x14ac:dyDescent="0.4">
      <c r="A137" s="266"/>
      <c r="B137" s="265"/>
      <c r="C137" s="265"/>
      <c r="D137" s="265"/>
      <c r="E137" s="265"/>
      <c r="F137" s="268">
        <f>COUNTIF(F14:F135,"fem")</f>
        <v>0</v>
      </c>
      <c r="G137" s="291" t="s">
        <v>30</v>
      </c>
      <c r="H137" s="790">
        <f>SUM(H14:I135)</f>
        <v>0</v>
      </c>
      <c r="I137" s="789"/>
      <c r="J137" s="790">
        <f>SUM(J14:K135)</f>
        <v>0</v>
      </c>
      <c r="K137" s="789"/>
      <c r="L137" s="790">
        <f>SUM(L14:M135)</f>
        <v>0</v>
      </c>
      <c r="M137" s="789"/>
      <c r="N137" s="790">
        <f>SUM(N14:O136)</f>
        <v>0</v>
      </c>
      <c r="O137" s="789"/>
      <c r="P137" s="790">
        <f>SUM(P14:Q136)</f>
        <v>0</v>
      </c>
      <c r="Q137" s="789"/>
      <c r="R137" s="347">
        <f>SUM(R14:R135)</f>
        <v>0</v>
      </c>
      <c r="S137" s="267"/>
      <c r="T137" s="267"/>
      <c r="U137" s="266"/>
      <c r="V137" s="267"/>
      <c r="W137" s="267"/>
      <c r="X137" s="267"/>
      <c r="Y137" s="267"/>
      <c r="Z137" s="267"/>
      <c r="AA137" s="267"/>
      <c r="AB137" s="267"/>
      <c r="AC137" s="267"/>
      <c r="AD137" s="267"/>
    </row>
    <row r="138" spans="1:33" s="264" customFormat="1" ht="21" customHeight="1" x14ac:dyDescent="0.4">
      <c r="A138" s="266"/>
      <c r="B138" s="265"/>
      <c r="C138" s="265"/>
      <c r="D138" s="265"/>
      <c r="E138" s="265"/>
      <c r="F138" s="268">
        <f>COUNTIF(F14:F135,"mas")</f>
        <v>0</v>
      </c>
      <c r="G138" s="291" t="s">
        <v>24</v>
      </c>
      <c r="H138" s="791" t="str">
        <f>IFERROR((AVERAGE(H13:I135)),"")</f>
        <v/>
      </c>
      <c r="I138" s="791"/>
      <c r="J138" s="791" t="str">
        <f>IFERROR((AVERAGE(J14:K135)),"")</f>
        <v/>
      </c>
      <c r="K138" s="791"/>
      <c r="L138" s="791" t="str">
        <f>IFERROR((AVERAGE(L14:M135)),"")</f>
        <v/>
      </c>
      <c r="M138" s="791"/>
      <c r="N138" s="790" t="str">
        <f>IFERROR((AVERAGE(N13:O135)),"")</f>
        <v/>
      </c>
      <c r="O138" s="790"/>
      <c r="P138" s="790" t="str">
        <f>IFERROR((AVERAGE(P13:Q135)),"")</f>
        <v/>
      </c>
      <c r="Q138" s="790"/>
      <c r="R138" s="348" t="str">
        <f>IFERROR((AVERAGE(R14:R135)),"")</f>
        <v/>
      </c>
      <c r="S138" s="267"/>
      <c r="T138" s="267"/>
      <c r="U138" s="266"/>
      <c r="V138" s="267"/>
      <c r="W138" s="267"/>
      <c r="X138" s="267"/>
      <c r="Y138" s="267"/>
      <c r="Z138" s="267"/>
      <c r="AA138" s="267"/>
      <c r="AB138" s="267"/>
      <c r="AC138" s="267"/>
      <c r="AD138" s="267"/>
    </row>
    <row r="139" spans="1:33" s="264" customFormat="1" ht="21" customHeight="1" x14ac:dyDescent="0.4">
      <c r="A139" s="266"/>
      <c r="B139" s="265"/>
      <c r="C139" s="265"/>
      <c r="D139" s="265"/>
      <c r="E139" s="265"/>
      <c r="F139" s="266"/>
      <c r="G139" s="266"/>
      <c r="H139" s="310"/>
      <c r="I139" s="310" t="e">
        <f>H137/H136</f>
        <v>#DIV/0!</v>
      </c>
      <c r="J139" s="310"/>
      <c r="K139" s="310" t="e">
        <f>J137/J136</f>
        <v>#DIV/0!</v>
      </c>
      <c r="L139" s="310"/>
      <c r="M139" s="310" t="e">
        <f>L137/L136</f>
        <v>#DIV/0!</v>
      </c>
      <c r="N139" s="310"/>
      <c r="O139" s="310" t="e">
        <f>N137/N136</f>
        <v>#DIV/0!</v>
      </c>
      <c r="P139" s="310"/>
      <c r="Q139" s="310" t="e">
        <f>P137/P136</f>
        <v>#DIV/0!</v>
      </c>
      <c r="R139" s="310" t="e">
        <f>R137/R136</f>
        <v>#DIV/0!</v>
      </c>
      <c r="S139" s="267"/>
      <c r="T139" s="267"/>
      <c r="U139" s="266"/>
      <c r="V139" s="267"/>
      <c r="W139" s="267"/>
      <c r="X139" s="267"/>
      <c r="Y139" s="267"/>
      <c r="Z139" s="267"/>
      <c r="AA139" s="267"/>
      <c r="AB139" s="267"/>
      <c r="AC139" s="267"/>
      <c r="AD139" s="267"/>
    </row>
    <row r="140" spans="1:33" s="264" customFormat="1" ht="21" customHeight="1" x14ac:dyDescent="0.4">
      <c r="A140" s="266"/>
      <c r="B140" s="265"/>
      <c r="C140" s="265"/>
      <c r="D140" s="265"/>
      <c r="E140" s="265"/>
      <c r="F140" s="266"/>
      <c r="G140" s="266"/>
      <c r="H140" s="310"/>
      <c r="I140" s="310"/>
      <c r="J140" s="310"/>
      <c r="K140" s="310"/>
      <c r="L140" s="310"/>
      <c r="M140" s="310"/>
      <c r="N140" s="310"/>
      <c r="O140" s="310"/>
      <c r="P140" s="310"/>
      <c r="Q140" s="310"/>
      <c r="R140" s="349"/>
      <c r="S140" s="267"/>
      <c r="T140" s="267"/>
      <c r="U140" s="266"/>
      <c r="V140" s="267"/>
      <c r="W140" s="267"/>
      <c r="X140" s="267"/>
      <c r="Y140" s="267"/>
      <c r="Z140" s="267"/>
      <c r="AA140" s="267"/>
      <c r="AB140" s="267"/>
      <c r="AC140" s="267"/>
      <c r="AD140" s="267"/>
    </row>
    <row r="141" spans="1:33" s="264" customFormat="1" ht="21" customHeight="1" x14ac:dyDescent="0.4">
      <c r="A141" s="266"/>
      <c r="B141" s="265"/>
      <c r="C141" s="265"/>
      <c r="D141" s="265"/>
      <c r="E141" s="265"/>
      <c r="F141" s="266"/>
      <c r="G141" s="266"/>
      <c r="H141" s="310"/>
      <c r="I141" s="310"/>
      <c r="J141" s="310"/>
      <c r="K141" s="310"/>
      <c r="L141" s="310"/>
      <c r="M141" s="310"/>
      <c r="N141" s="310"/>
      <c r="O141" s="310"/>
      <c r="P141" s="310"/>
      <c r="Q141" s="310"/>
      <c r="R141" s="349"/>
      <c r="S141" s="267"/>
      <c r="T141" s="267"/>
      <c r="U141" s="266"/>
      <c r="V141" s="267"/>
      <c r="W141" s="267"/>
      <c r="X141" s="267"/>
      <c r="Y141" s="267"/>
      <c r="Z141" s="267"/>
      <c r="AA141" s="267"/>
      <c r="AB141" s="267"/>
      <c r="AC141" s="267"/>
      <c r="AD141" s="267"/>
    </row>
    <row r="142" spans="1:33" s="264" customFormat="1" ht="21" customHeight="1" x14ac:dyDescent="0.4">
      <c r="A142" s="266"/>
      <c r="B142" s="265"/>
      <c r="C142" s="265"/>
      <c r="D142" s="265"/>
      <c r="E142" s="265"/>
      <c r="F142" s="266"/>
      <c r="G142" s="266"/>
      <c r="H142" s="310"/>
      <c r="I142" s="310"/>
      <c r="J142" s="310"/>
      <c r="K142" s="310"/>
      <c r="L142" s="310"/>
      <c r="M142" s="310"/>
      <c r="N142" s="310"/>
      <c r="O142" s="310"/>
      <c r="P142" s="310"/>
      <c r="Q142" s="310"/>
      <c r="R142" s="349"/>
      <c r="S142" s="267"/>
      <c r="T142" s="267"/>
      <c r="U142" s="266"/>
      <c r="V142" s="267"/>
      <c r="W142" s="267"/>
      <c r="X142" s="267"/>
      <c r="Y142" s="267"/>
      <c r="Z142" s="267"/>
      <c r="AA142" s="267"/>
      <c r="AB142" s="267"/>
      <c r="AC142" s="267"/>
      <c r="AD142" s="267"/>
    </row>
    <row r="143" spans="1:33" s="264" customFormat="1" ht="21" customHeight="1" x14ac:dyDescent="0.4">
      <c r="A143" s="266"/>
      <c r="B143" s="265"/>
      <c r="C143" s="265"/>
      <c r="D143" s="265"/>
      <c r="E143" s="265"/>
      <c r="F143" s="266"/>
      <c r="G143" s="266"/>
      <c r="H143" s="310"/>
      <c r="I143" s="310"/>
      <c r="J143" s="310"/>
      <c r="K143" s="310"/>
      <c r="L143" s="310"/>
      <c r="M143" s="310"/>
      <c r="N143" s="310"/>
      <c r="O143" s="310"/>
      <c r="P143" s="310"/>
      <c r="Q143" s="310"/>
      <c r="R143" s="349"/>
      <c r="S143" s="267"/>
      <c r="T143" s="267"/>
      <c r="U143" s="266"/>
      <c r="V143" s="267"/>
      <c r="W143" s="267"/>
      <c r="X143" s="267"/>
      <c r="Y143" s="267"/>
      <c r="Z143" s="267"/>
      <c r="AA143" s="267"/>
      <c r="AB143" s="267"/>
      <c r="AC143" s="267"/>
      <c r="AD143" s="267"/>
    </row>
    <row r="144" spans="1:33" s="264" customFormat="1" ht="21" customHeight="1" x14ac:dyDescent="0.4">
      <c r="A144" s="266"/>
      <c r="B144" s="265"/>
      <c r="C144" s="265"/>
      <c r="D144" s="265"/>
      <c r="E144" s="265"/>
      <c r="F144" s="266"/>
      <c r="G144" s="266"/>
      <c r="H144" s="310"/>
      <c r="I144" s="310"/>
      <c r="J144" s="310"/>
      <c r="K144" s="310"/>
      <c r="L144" s="310"/>
      <c r="M144" s="310"/>
      <c r="N144" s="310"/>
      <c r="O144" s="310"/>
      <c r="P144" s="310"/>
      <c r="Q144" s="310"/>
      <c r="R144" s="349"/>
      <c r="S144" s="267"/>
      <c r="T144" s="267"/>
      <c r="U144" s="266"/>
      <c r="V144" s="267"/>
      <c r="W144" s="267"/>
      <c r="X144" s="267"/>
      <c r="Y144" s="267"/>
      <c r="Z144" s="267"/>
      <c r="AA144" s="267"/>
      <c r="AB144" s="267"/>
      <c r="AC144" s="267"/>
      <c r="AD144" s="267"/>
    </row>
    <row r="145" spans="1:30" s="264" customFormat="1" ht="21" customHeight="1" x14ac:dyDescent="0.4">
      <c r="A145" s="266"/>
      <c r="B145" s="265"/>
      <c r="C145" s="265"/>
      <c r="D145" s="265"/>
      <c r="E145" s="265"/>
      <c r="F145" s="266"/>
      <c r="G145" s="266"/>
      <c r="H145" s="310"/>
      <c r="I145" s="310"/>
      <c r="J145" s="310"/>
      <c r="K145" s="310"/>
      <c r="L145" s="310"/>
      <c r="M145" s="310"/>
      <c r="N145" s="310"/>
      <c r="O145" s="310"/>
      <c r="P145" s="310"/>
      <c r="Q145" s="310"/>
      <c r="R145" s="349"/>
      <c r="S145" s="267"/>
      <c r="T145" s="267"/>
      <c r="U145" s="266"/>
      <c r="V145" s="267"/>
      <c r="W145" s="267"/>
      <c r="X145" s="267"/>
      <c r="Y145" s="267"/>
      <c r="Z145" s="267"/>
      <c r="AA145" s="267"/>
      <c r="AB145" s="267"/>
      <c r="AC145" s="267"/>
      <c r="AD145" s="267"/>
    </row>
    <row r="146" spans="1:30" s="264" customFormat="1" ht="22.8" x14ac:dyDescent="0.4">
      <c r="A146" s="266"/>
      <c r="B146" s="265"/>
      <c r="C146" s="265"/>
      <c r="D146" s="265"/>
      <c r="E146" s="265"/>
      <c r="F146" s="266"/>
      <c r="G146" s="266"/>
      <c r="H146" s="310"/>
      <c r="I146" s="310"/>
      <c r="J146" s="310"/>
      <c r="K146" s="310"/>
      <c r="L146" s="310"/>
      <c r="M146" s="310"/>
      <c r="N146" s="310"/>
      <c r="O146" s="310"/>
      <c r="P146" s="310"/>
      <c r="Q146" s="310"/>
      <c r="R146" s="349"/>
      <c r="S146" s="267"/>
      <c r="T146" s="267"/>
      <c r="U146" s="266"/>
      <c r="V146" s="267"/>
      <c r="W146" s="267"/>
      <c r="X146" s="267"/>
      <c r="Y146" s="267"/>
      <c r="Z146" s="267"/>
      <c r="AA146" s="267"/>
      <c r="AB146" s="267"/>
      <c r="AC146" s="267"/>
      <c r="AD146" s="267"/>
    </row>
    <row r="147" spans="1:30" s="264" customFormat="1" ht="22.8" x14ac:dyDescent="0.4">
      <c r="A147" s="266"/>
      <c r="B147" s="265"/>
      <c r="C147" s="265"/>
      <c r="D147" s="265"/>
      <c r="E147" s="265"/>
      <c r="F147" s="266"/>
      <c r="G147" s="266"/>
      <c r="H147" s="310"/>
      <c r="I147" s="310"/>
      <c r="J147" s="310"/>
      <c r="K147" s="310"/>
      <c r="L147" s="310"/>
      <c r="M147" s="310"/>
      <c r="N147" s="310"/>
      <c r="O147" s="310"/>
      <c r="P147" s="310"/>
      <c r="Q147" s="310"/>
      <c r="R147" s="349"/>
      <c r="S147" s="267"/>
      <c r="T147" s="267"/>
      <c r="U147" s="266"/>
      <c r="V147" s="267"/>
      <c r="W147" s="267"/>
      <c r="X147" s="267"/>
      <c r="Y147" s="267"/>
      <c r="Z147" s="267"/>
      <c r="AA147" s="267"/>
      <c r="AB147" s="267"/>
      <c r="AC147" s="267"/>
      <c r="AD147" s="267"/>
    </row>
    <row r="148" spans="1:30" s="264" customFormat="1" ht="22.8" x14ac:dyDescent="0.4">
      <c r="A148" s="266"/>
      <c r="B148" s="265"/>
      <c r="C148" s="265"/>
      <c r="D148" s="265"/>
      <c r="E148" s="265"/>
      <c r="F148" s="266"/>
      <c r="G148" s="266"/>
      <c r="H148" s="310"/>
      <c r="I148" s="310"/>
      <c r="J148" s="310"/>
      <c r="K148" s="310"/>
      <c r="L148" s="310"/>
      <c r="M148" s="310"/>
      <c r="N148" s="310"/>
      <c r="O148" s="310"/>
      <c r="P148" s="310"/>
      <c r="Q148" s="310"/>
      <c r="R148" s="310"/>
      <c r="S148" s="267"/>
      <c r="T148" s="267"/>
      <c r="U148" s="266"/>
      <c r="V148" s="267"/>
      <c r="W148" s="267"/>
      <c r="X148" s="267"/>
      <c r="Y148" s="267"/>
      <c r="Z148" s="267"/>
      <c r="AA148" s="267"/>
      <c r="AB148" s="267"/>
      <c r="AC148" s="267"/>
      <c r="AD148" s="267"/>
    </row>
    <row r="149" spans="1:30" s="264" customFormat="1" ht="22.8" x14ac:dyDescent="0.4">
      <c r="A149" s="266"/>
      <c r="B149" s="265"/>
      <c r="C149" s="265"/>
      <c r="D149" s="265"/>
      <c r="E149" s="265"/>
      <c r="F149" s="266"/>
      <c r="G149" s="266"/>
      <c r="H149" s="310"/>
      <c r="I149" s="310"/>
      <c r="J149" s="310"/>
      <c r="K149" s="310"/>
      <c r="L149" s="310"/>
      <c r="M149" s="310"/>
      <c r="N149" s="310"/>
      <c r="O149" s="310"/>
      <c r="P149" s="310"/>
      <c r="Q149" s="310"/>
      <c r="R149" s="310"/>
      <c r="S149" s="267"/>
      <c r="T149" s="267"/>
      <c r="U149" s="266"/>
      <c r="V149" s="267"/>
      <c r="W149" s="267"/>
      <c r="X149" s="267"/>
      <c r="Y149" s="267"/>
      <c r="Z149" s="267"/>
      <c r="AA149" s="267"/>
      <c r="AB149" s="267"/>
      <c r="AC149" s="267"/>
      <c r="AD149" s="267"/>
    </row>
    <row r="150" spans="1:30" s="264" customFormat="1" ht="22.8" x14ac:dyDescent="0.4">
      <c r="A150" s="266"/>
      <c r="B150" s="265"/>
      <c r="C150" s="265"/>
      <c r="D150" s="265"/>
      <c r="E150" s="265"/>
      <c r="F150" s="266"/>
      <c r="G150" s="266"/>
      <c r="H150" s="310"/>
      <c r="I150" s="310"/>
      <c r="J150" s="310"/>
      <c r="K150" s="310"/>
      <c r="L150" s="310"/>
      <c r="M150" s="310"/>
      <c r="N150" s="310"/>
      <c r="O150" s="310"/>
      <c r="P150" s="310"/>
      <c r="Q150" s="310"/>
      <c r="R150" s="310"/>
      <c r="S150" s="267"/>
      <c r="T150" s="267"/>
      <c r="U150" s="266"/>
      <c r="V150" s="267"/>
      <c r="W150" s="267"/>
      <c r="X150" s="267"/>
      <c r="Y150" s="267"/>
      <c r="Z150" s="267"/>
      <c r="AA150" s="267"/>
      <c r="AB150" s="267"/>
      <c r="AC150" s="267"/>
      <c r="AD150" s="267"/>
    </row>
    <row r="151" spans="1:30" s="264" customFormat="1" ht="22.8" x14ac:dyDescent="0.4">
      <c r="A151" s="266"/>
      <c r="B151" s="265"/>
      <c r="C151" s="265"/>
      <c r="D151" s="265"/>
      <c r="E151" s="265"/>
      <c r="F151" s="266"/>
      <c r="G151" s="266"/>
      <c r="H151" s="310"/>
      <c r="I151" s="310"/>
      <c r="J151" s="310"/>
      <c r="K151" s="310"/>
      <c r="L151" s="310"/>
      <c r="M151" s="310"/>
      <c r="N151" s="310"/>
      <c r="O151" s="310"/>
      <c r="P151" s="310"/>
      <c r="Q151" s="310"/>
      <c r="R151" s="310"/>
      <c r="S151" s="267"/>
      <c r="T151" s="267"/>
      <c r="U151" s="266"/>
      <c r="V151" s="267"/>
      <c r="W151" s="267"/>
      <c r="X151" s="267"/>
      <c r="Y151" s="267"/>
      <c r="Z151" s="267"/>
      <c r="AA151" s="267"/>
      <c r="AB151" s="267"/>
      <c r="AC151" s="267"/>
      <c r="AD151" s="267"/>
    </row>
    <row r="152" spans="1:30" s="264" customFormat="1" ht="22.8" x14ac:dyDescent="0.4">
      <c r="A152" s="266"/>
      <c r="B152" s="265"/>
      <c r="C152" s="265"/>
      <c r="D152" s="265"/>
      <c r="E152" s="265"/>
      <c r="F152" s="266"/>
      <c r="G152" s="266"/>
      <c r="H152" s="310"/>
      <c r="I152" s="310"/>
      <c r="J152" s="310"/>
      <c r="K152" s="310"/>
      <c r="L152" s="310"/>
      <c r="M152" s="310"/>
      <c r="N152" s="310"/>
      <c r="O152" s="310"/>
      <c r="P152" s="310"/>
      <c r="Q152" s="310"/>
      <c r="R152" s="310"/>
      <c r="S152" s="267"/>
      <c r="T152" s="267"/>
      <c r="U152" s="266"/>
      <c r="V152" s="267"/>
      <c r="W152" s="267"/>
      <c r="X152" s="267"/>
      <c r="Y152" s="267"/>
      <c r="Z152" s="267"/>
      <c r="AA152" s="267"/>
      <c r="AB152" s="267"/>
      <c r="AC152" s="267"/>
      <c r="AD152" s="267"/>
    </row>
    <row r="153" spans="1:30" s="264" customFormat="1" ht="22.8" x14ac:dyDescent="0.4">
      <c r="A153" s="266"/>
      <c r="B153" s="265"/>
      <c r="C153" s="265"/>
      <c r="D153" s="265"/>
      <c r="E153" s="265"/>
      <c r="F153" s="266"/>
      <c r="G153" s="266"/>
      <c r="H153" s="310"/>
      <c r="I153" s="310"/>
      <c r="J153" s="310"/>
      <c r="K153" s="310"/>
      <c r="L153" s="310"/>
      <c r="M153" s="310"/>
      <c r="N153" s="310"/>
      <c r="O153" s="310"/>
      <c r="P153" s="310"/>
      <c r="Q153" s="310"/>
      <c r="R153" s="310"/>
      <c r="S153" s="267"/>
      <c r="T153" s="267"/>
      <c r="U153" s="266"/>
      <c r="V153" s="267"/>
      <c r="W153" s="267"/>
      <c r="X153" s="267"/>
      <c r="Y153" s="267"/>
      <c r="Z153" s="267"/>
      <c r="AA153" s="267"/>
      <c r="AB153" s="267"/>
      <c r="AC153" s="267"/>
      <c r="AD153" s="267"/>
    </row>
    <row r="154" spans="1:30" s="264" customFormat="1" ht="22.8" x14ac:dyDescent="0.4">
      <c r="A154" s="266"/>
      <c r="B154" s="265"/>
      <c r="C154" s="265"/>
      <c r="D154" s="265"/>
      <c r="E154" s="265"/>
      <c r="F154" s="266"/>
      <c r="G154" s="266"/>
      <c r="H154" s="310"/>
      <c r="I154" s="310"/>
      <c r="J154" s="310"/>
      <c r="K154" s="310"/>
      <c r="L154" s="310"/>
      <c r="M154" s="310"/>
      <c r="N154" s="310"/>
      <c r="O154" s="310"/>
      <c r="P154" s="310"/>
      <c r="Q154" s="310"/>
      <c r="R154" s="310"/>
      <c r="S154" s="267"/>
      <c r="T154" s="267"/>
      <c r="U154" s="266"/>
      <c r="V154" s="267"/>
      <c r="W154" s="267"/>
      <c r="X154" s="267"/>
      <c r="Y154" s="267"/>
      <c r="Z154" s="267"/>
      <c r="AA154" s="267"/>
      <c r="AB154" s="267"/>
      <c r="AC154" s="267"/>
      <c r="AD154" s="267"/>
    </row>
    <row r="155" spans="1:30" s="264" customFormat="1" ht="22.8" x14ac:dyDescent="0.4">
      <c r="A155" s="266"/>
      <c r="B155" s="265"/>
      <c r="C155" s="265"/>
      <c r="D155" s="265"/>
      <c r="E155" s="265"/>
      <c r="F155" s="266"/>
      <c r="G155" s="266"/>
      <c r="H155" s="310"/>
      <c r="I155" s="310"/>
      <c r="J155" s="310"/>
      <c r="K155" s="310"/>
      <c r="L155" s="310"/>
      <c r="M155" s="310"/>
      <c r="N155" s="310"/>
      <c r="O155" s="310"/>
      <c r="P155" s="310"/>
      <c r="Q155" s="310"/>
      <c r="R155" s="310"/>
      <c r="S155" s="267"/>
      <c r="T155" s="267"/>
      <c r="U155" s="266"/>
      <c r="V155" s="267"/>
      <c r="W155" s="267"/>
      <c r="X155" s="267"/>
      <c r="Y155" s="267"/>
      <c r="Z155" s="267"/>
      <c r="AA155" s="267"/>
      <c r="AB155" s="267"/>
      <c r="AC155" s="267"/>
      <c r="AD155" s="267"/>
    </row>
    <row r="156" spans="1:30" s="264" customFormat="1" ht="22.8" x14ac:dyDescent="0.4">
      <c r="A156" s="266"/>
      <c r="B156" s="265"/>
      <c r="C156" s="265"/>
      <c r="D156" s="265"/>
      <c r="E156" s="265"/>
      <c r="F156" s="266"/>
      <c r="G156" s="266"/>
      <c r="H156" s="310"/>
      <c r="I156" s="310"/>
      <c r="J156" s="310"/>
      <c r="K156" s="310"/>
      <c r="L156" s="310"/>
      <c r="M156" s="310"/>
      <c r="N156" s="310"/>
      <c r="O156" s="310"/>
      <c r="P156" s="310"/>
      <c r="Q156" s="310"/>
      <c r="R156" s="310"/>
      <c r="S156" s="267"/>
      <c r="T156" s="267"/>
      <c r="U156" s="266"/>
      <c r="V156" s="267"/>
      <c r="W156" s="267"/>
      <c r="X156" s="267"/>
      <c r="Y156" s="267"/>
      <c r="Z156" s="267"/>
      <c r="AA156" s="267"/>
      <c r="AB156" s="267"/>
      <c r="AC156" s="267"/>
      <c r="AD156" s="267"/>
    </row>
    <row r="157" spans="1:30" s="264" customFormat="1" ht="22.8" x14ac:dyDescent="0.4">
      <c r="A157" s="266"/>
      <c r="B157" s="265"/>
      <c r="C157" s="265"/>
      <c r="D157" s="265"/>
      <c r="E157" s="265"/>
      <c r="F157" s="266"/>
      <c r="G157" s="266"/>
      <c r="H157" s="310"/>
      <c r="I157" s="310"/>
      <c r="J157" s="310"/>
      <c r="K157" s="310"/>
      <c r="L157" s="310"/>
      <c r="M157" s="310"/>
      <c r="N157" s="310"/>
      <c r="O157" s="310"/>
      <c r="P157" s="310"/>
      <c r="Q157" s="310"/>
      <c r="R157" s="310"/>
      <c r="S157" s="267"/>
      <c r="T157" s="267"/>
      <c r="U157" s="266"/>
      <c r="V157" s="267"/>
      <c r="W157" s="267"/>
      <c r="X157" s="267"/>
      <c r="Y157" s="267"/>
      <c r="Z157" s="267"/>
      <c r="AA157" s="267"/>
      <c r="AB157" s="267"/>
      <c r="AC157" s="267"/>
      <c r="AD157" s="267"/>
    </row>
    <row r="158" spans="1:30" s="264" customFormat="1" ht="22.8" x14ac:dyDescent="0.4">
      <c r="A158" s="266"/>
      <c r="B158" s="265"/>
      <c r="C158" s="265"/>
      <c r="D158" s="265"/>
      <c r="E158" s="265"/>
      <c r="F158" s="266"/>
      <c r="G158" s="266"/>
      <c r="H158" s="310"/>
      <c r="I158" s="310"/>
      <c r="J158" s="310"/>
      <c r="K158" s="310"/>
      <c r="L158" s="310"/>
      <c r="M158" s="310"/>
      <c r="N158" s="310"/>
      <c r="O158" s="310"/>
      <c r="P158" s="310"/>
      <c r="Q158" s="310"/>
      <c r="R158" s="310"/>
      <c r="S158" s="267"/>
      <c r="T158" s="267"/>
      <c r="U158" s="266"/>
      <c r="V158" s="267"/>
      <c r="W158" s="267"/>
      <c r="X158" s="267"/>
      <c r="Y158" s="267"/>
      <c r="Z158" s="267"/>
      <c r="AA158" s="267"/>
      <c r="AB158" s="267"/>
      <c r="AC158" s="267"/>
      <c r="AD158" s="267"/>
    </row>
    <row r="159" spans="1:30" s="264" customFormat="1" ht="22.8" x14ac:dyDescent="0.4">
      <c r="A159" s="266"/>
      <c r="B159" s="265"/>
      <c r="C159" s="265"/>
      <c r="D159" s="265"/>
      <c r="E159" s="265"/>
      <c r="F159" s="266"/>
      <c r="G159" s="266"/>
      <c r="H159" s="310"/>
      <c r="I159" s="310"/>
      <c r="J159" s="310"/>
      <c r="K159" s="310"/>
      <c r="L159" s="310"/>
      <c r="M159" s="310"/>
      <c r="N159" s="310"/>
      <c r="O159" s="310"/>
      <c r="P159" s="310"/>
      <c r="Q159" s="310"/>
      <c r="R159" s="310"/>
      <c r="S159" s="267"/>
      <c r="T159" s="267"/>
      <c r="U159" s="266"/>
      <c r="V159" s="267"/>
      <c r="W159" s="267"/>
      <c r="X159" s="267"/>
      <c r="Y159" s="267"/>
      <c r="Z159" s="267"/>
      <c r="AA159" s="267"/>
      <c r="AB159" s="267"/>
      <c r="AC159" s="267"/>
      <c r="AD159" s="267"/>
    </row>
    <row r="160" spans="1:30" s="264" customFormat="1" ht="22.8" x14ac:dyDescent="0.4">
      <c r="A160" s="266"/>
      <c r="B160" s="265"/>
      <c r="C160" s="265"/>
      <c r="D160" s="265"/>
      <c r="E160" s="265"/>
      <c r="F160" s="266"/>
      <c r="G160" s="266"/>
      <c r="H160" s="310"/>
      <c r="I160" s="310"/>
      <c r="J160" s="310"/>
      <c r="K160" s="310"/>
      <c r="L160" s="310"/>
      <c r="M160" s="310"/>
      <c r="N160" s="310"/>
      <c r="O160" s="310"/>
      <c r="P160" s="310"/>
      <c r="Q160" s="310"/>
      <c r="R160" s="310"/>
      <c r="S160" s="267"/>
      <c r="T160" s="267"/>
      <c r="U160" s="266"/>
      <c r="V160" s="267"/>
      <c r="W160" s="267"/>
      <c r="X160" s="267"/>
      <c r="Y160" s="267"/>
      <c r="Z160" s="267"/>
      <c r="AA160" s="267"/>
      <c r="AB160" s="267"/>
      <c r="AC160" s="267"/>
      <c r="AD160" s="267"/>
    </row>
    <row r="161" spans="1:30" s="264" customFormat="1" ht="22.8" x14ac:dyDescent="0.4">
      <c r="A161" s="266"/>
      <c r="B161" s="265"/>
      <c r="C161" s="265"/>
      <c r="D161" s="265"/>
      <c r="E161" s="265"/>
      <c r="F161" s="266"/>
      <c r="G161" s="266"/>
      <c r="H161" s="310"/>
      <c r="I161" s="310"/>
      <c r="J161" s="310"/>
      <c r="K161" s="310"/>
      <c r="L161" s="310"/>
      <c r="M161" s="310"/>
      <c r="N161" s="310"/>
      <c r="O161" s="310"/>
      <c r="P161" s="310"/>
      <c r="Q161" s="310"/>
      <c r="R161" s="310"/>
      <c r="S161" s="267"/>
      <c r="T161" s="267"/>
      <c r="U161" s="266"/>
      <c r="V161" s="267"/>
      <c r="W161" s="267"/>
      <c r="X161" s="267"/>
      <c r="Y161" s="267"/>
      <c r="Z161" s="267"/>
      <c r="AA161" s="267"/>
      <c r="AB161" s="267"/>
      <c r="AC161" s="267"/>
      <c r="AD161" s="267"/>
    </row>
    <row r="162" spans="1:30" s="264" customFormat="1" ht="22.8" x14ac:dyDescent="0.4">
      <c r="A162" s="266"/>
      <c r="B162" s="265"/>
      <c r="C162" s="265"/>
      <c r="D162" s="265"/>
      <c r="E162" s="265"/>
      <c r="F162" s="266"/>
      <c r="G162" s="266"/>
      <c r="H162" s="310"/>
      <c r="I162" s="310"/>
      <c r="J162" s="310"/>
      <c r="K162" s="310"/>
      <c r="L162" s="310"/>
      <c r="M162" s="310"/>
      <c r="N162" s="310"/>
      <c r="O162" s="310"/>
      <c r="P162" s="310"/>
      <c r="Q162" s="310"/>
      <c r="R162" s="310"/>
      <c r="S162" s="267"/>
      <c r="T162" s="267"/>
      <c r="U162" s="266"/>
      <c r="V162" s="267"/>
      <c r="W162" s="267"/>
      <c r="X162" s="267"/>
      <c r="Y162" s="267"/>
      <c r="Z162" s="267"/>
      <c r="AA162" s="267"/>
      <c r="AB162" s="267"/>
      <c r="AC162" s="267"/>
      <c r="AD162" s="267"/>
    </row>
    <row r="163" spans="1:30" s="264" customFormat="1" ht="22.8" x14ac:dyDescent="0.4">
      <c r="A163" s="266"/>
      <c r="B163" s="265"/>
      <c r="C163" s="265"/>
      <c r="D163" s="265"/>
      <c r="E163" s="265"/>
      <c r="F163" s="266"/>
      <c r="G163" s="266"/>
      <c r="H163" s="310"/>
      <c r="I163" s="310"/>
      <c r="J163" s="310"/>
      <c r="K163" s="310"/>
      <c r="L163" s="310"/>
      <c r="M163" s="310"/>
      <c r="N163" s="310"/>
      <c r="O163" s="310"/>
      <c r="P163" s="310"/>
      <c r="Q163" s="310"/>
      <c r="R163" s="310"/>
      <c r="S163" s="267"/>
      <c r="T163" s="267"/>
      <c r="U163" s="266"/>
      <c r="V163" s="267"/>
      <c r="W163" s="267"/>
      <c r="X163" s="267"/>
      <c r="Y163" s="267"/>
      <c r="Z163" s="267"/>
      <c r="AA163" s="267"/>
      <c r="AB163" s="267"/>
      <c r="AC163" s="267"/>
      <c r="AD163" s="267"/>
    </row>
    <row r="164" spans="1:30" s="264" customFormat="1" ht="22.8" x14ac:dyDescent="0.4">
      <c r="A164" s="266"/>
      <c r="B164" s="265"/>
      <c r="C164" s="265"/>
      <c r="D164" s="265"/>
      <c r="E164" s="265"/>
      <c r="F164" s="266"/>
      <c r="G164" s="266"/>
      <c r="H164" s="310"/>
      <c r="I164" s="310"/>
      <c r="J164" s="310"/>
      <c r="K164" s="310"/>
      <c r="L164" s="310"/>
      <c r="M164" s="310"/>
      <c r="N164" s="310"/>
      <c r="O164" s="310"/>
      <c r="P164" s="310"/>
      <c r="Q164" s="310"/>
      <c r="R164" s="310"/>
      <c r="S164" s="267"/>
      <c r="T164" s="267"/>
      <c r="U164" s="266"/>
      <c r="V164" s="267"/>
      <c r="W164" s="267"/>
      <c r="X164" s="267"/>
      <c r="Y164" s="267"/>
      <c r="Z164" s="267"/>
      <c r="AA164" s="267"/>
      <c r="AB164" s="267"/>
      <c r="AC164" s="267"/>
      <c r="AD164" s="267"/>
    </row>
    <row r="165" spans="1:30" s="264" customFormat="1" ht="22.8" x14ac:dyDescent="0.4">
      <c r="A165" s="266"/>
      <c r="B165" s="265"/>
      <c r="C165" s="265"/>
      <c r="D165" s="265"/>
      <c r="E165" s="265"/>
      <c r="F165" s="266"/>
      <c r="G165" s="266"/>
      <c r="H165" s="310"/>
      <c r="I165" s="310"/>
      <c r="J165" s="310"/>
      <c r="K165" s="310"/>
      <c r="L165" s="310"/>
      <c r="M165" s="310"/>
      <c r="N165" s="310"/>
      <c r="O165" s="310"/>
      <c r="P165" s="310"/>
      <c r="Q165" s="310"/>
      <c r="R165" s="310"/>
      <c r="S165" s="267"/>
      <c r="T165" s="267"/>
      <c r="U165" s="266"/>
      <c r="V165" s="267"/>
      <c r="W165" s="267"/>
      <c r="X165" s="267"/>
      <c r="Y165" s="267"/>
      <c r="Z165" s="267"/>
      <c r="AA165" s="267"/>
      <c r="AB165" s="267"/>
      <c r="AC165" s="267"/>
      <c r="AD165" s="267"/>
    </row>
    <row r="166" spans="1:30" s="264" customFormat="1" ht="22.8" x14ac:dyDescent="0.4">
      <c r="A166" s="266"/>
      <c r="B166" s="265"/>
      <c r="C166" s="265"/>
      <c r="D166" s="265"/>
      <c r="E166" s="265"/>
      <c r="F166" s="266"/>
      <c r="G166" s="266"/>
      <c r="H166" s="310"/>
      <c r="I166" s="310"/>
      <c r="J166" s="310"/>
      <c r="K166" s="310"/>
      <c r="L166" s="310"/>
      <c r="M166" s="310"/>
      <c r="N166" s="310"/>
      <c r="O166" s="310"/>
      <c r="P166" s="310"/>
      <c r="Q166" s="310"/>
      <c r="R166" s="310"/>
      <c r="S166" s="267"/>
      <c r="T166" s="267"/>
      <c r="U166" s="266"/>
      <c r="V166" s="267"/>
      <c r="W166" s="267"/>
      <c r="X166" s="267"/>
      <c r="Y166" s="267"/>
      <c r="Z166" s="267"/>
      <c r="AA166" s="267"/>
      <c r="AB166" s="267"/>
      <c r="AC166" s="267"/>
      <c r="AD166" s="267"/>
    </row>
    <row r="167" spans="1:30" s="264" customFormat="1" ht="22.8" x14ac:dyDescent="0.4">
      <c r="A167" s="266"/>
      <c r="B167" s="265"/>
      <c r="C167" s="265"/>
      <c r="D167" s="265"/>
      <c r="E167" s="265"/>
      <c r="F167" s="266"/>
      <c r="G167" s="266"/>
      <c r="H167" s="267"/>
      <c r="I167" s="267"/>
      <c r="J167" s="267"/>
      <c r="K167" s="267"/>
      <c r="L167" s="267"/>
      <c r="M167" s="267"/>
      <c r="N167" s="267"/>
      <c r="O167" s="267"/>
      <c r="P167" s="267"/>
      <c r="Q167" s="267"/>
      <c r="R167" s="310"/>
      <c r="S167" s="267"/>
      <c r="T167" s="267"/>
      <c r="U167" s="266"/>
      <c r="V167" s="267"/>
      <c r="W167" s="267"/>
      <c r="X167" s="267"/>
      <c r="Y167" s="267"/>
      <c r="Z167" s="267"/>
      <c r="AA167" s="267"/>
      <c r="AB167" s="267"/>
      <c r="AC167" s="267"/>
      <c r="AD167" s="267"/>
    </row>
    <row r="168" spans="1:30" s="264" customFormat="1" ht="22.8" x14ac:dyDescent="0.4">
      <c r="A168" s="266"/>
      <c r="B168" s="265"/>
      <c r="C168" s="265"/>
      <c r="D168" s="265"/>
      <c r="E168" s="265"/>
      <c r="F168" s="266"/>
      <c r="G168" s="266"/>
      <c r="H168" s="267"/>
      <c r="I168" s="267"/>
      <c r="J168" s="267"/>
      <c r="K168" s="267"/>
      <c r="L168" s="267"/>
      <c r="M168" s="267"/>
      <c r="N168" s="267"/>
      <c r="O168" s="267"/>
      <c r="P168" s="267"/>
      <c r="Q168" s="267"/>
      <c r="R168" s="310"/>
      <c r="S168" s="267"/>
      <c r="T168" s="267"/>
      <c r="U168" s="266"/>
      <c r="V168" s="267"/>
      <c r="W168" s="267"/>
      <c r="X168" s="267"/>
      <c r="Y168" s="267"/>
      <c r="Z168" s="267"/>
      <c r="AA168" s="267"/>
      <c r="AB168" s="267"/>
      <c r="AC168" s="267"/>
      <c r="AD168" s="267"/>
    </row>
    <row r="169" spans="1:30" s="264" customFormat="1" ht="22.8" x14ac:dyDescent="0.4">
      <c r="A169" s="266"/>
      <c r="B169" s="265"/>
      <c r="C169" s="265"/>
      <c r="D169" s="265"/>
      <c r="E169" s="265"/>
      <c r="F169" s="266"/>
      <c r="G169" s="266"/>
      <c r="H169" s="267"/>
      <c r="I169" s="267"/>
      <c r="J169" s="267"/>
      <c r="K169" s="267"/>
      <c r="L169" s="267"/>
      <c r="M169" s="267"/>
      <c r="N169" s="267"/>
      <c r="O169" s="267"/>
      <c r="P169" s="267"/>
      <c r="Q169" s="267"/>
      <c r="R169" s="310"/>
      <c r="S169" s="267"/>
      <c r="T169" s="267"/>
      <c r="U169" s="266"/>
      <c r="V169" s="267"/>
      <c r="W169" s="267"/>
      <c r="X169" s="267"/>
      <c r="Y169" s="267"/>
      <c r="Z169" s="267"/>
      <c r="AA169" s="267"/>
      <c r="AB169" s="267"/>
      <c r="AC169" s="267"/>
      <c r="AD169" s="267"/>
    </row>
    <row r="170" spans="1:30" s="264" customFormat="1" ht="22.8" x14ac:dyDescent="0.4">
      <c r="A170" s="266"/>
      <c r="B170" s="265"/>
      <c r="C170" s="265"/>
      <c r="D170" s="265"/>
      <c r="E170" s="265"/>
      <c r="F170" s="266"/>
      <c r="G170" s="266"/>
      <c r="H170" s="267"/>
      <c r="I170" s="267"/>
      <c r="J170" s="267"/>
      <c r="K170" s="267"/>
      <c r="L170" s="267"/>
      <c r="M170" s="267"/>
      <c r="N170" s="267"/>
      <c r="O170" s="267"/>
      <c r="P170" s="267"/>
      <c r="Q170" s="267"/>
      <c r="R170" s="310"/>
      <c r="S170" s="267"/>
      <c r="T170" s="267"/>
      <c r="U170" s="266"/>
      <c r="V170" s="267"/>
      <c r="W170" s="267"/>
      <c r="X170" s="267"/>
      <c r="Y170" s="267"/>
      <c r="Z170" s="267"/>
      <c r="AA170" s="267"/>
      <c r="AB170" s="267"/>
      <c r="AC170" s="267"/>
      <c r="AD170" s="267"/>
    </row>
    <row r="171" spans="1:30" s="264" customFormat="1" ht="22.8" x14ac:dyDescent="0.4">
      <c r="A171" s="266"/>
      <c r="B171" s="265"/>
      <c r="C171" s="265"/>
      <c r="D171" s="265"/>
      <c r="E171" s="265"/>
      <c r="F171" s="266"/>
      <c r="G171" s="266"/>
      <c r="H171" s="267"/>
      <c r="I171" s="267"/>
      <c r="J171" s="267"/>
      <c r="K171" s="267"/>
      <c r="L171" s="267"/>
      <c r="M171" s="267"/>
      <c r="N171" s="267"/>
      <c r="O171" s="267"/>
      <c r="P171" s="267"/>
      <c r="Q171" s="267"/>
      <c r="R171" s="310"/>
      <c r="S171" s="267"/>
      <c r="T171" s="267"/>
      <c r="U171" s="266"/>
      <c r="V171" s="267"/>
      <c r="W171" s="267"/>
      <c r="X171" s="267"/>
      <c r="Y171" s="267"/>
      <c r="Z171" s="267"/>
      <c r="AA171" s="267"/>
      <c r="AB171" s="267"/>
      <c r="AC171" s="267"/>
      <c r="AD171" s="267"/>
    </row>
    <row r="172" spans="1:30" s="264" customFormat="1" ht="22.8" x14ac:dyDescent="0.4">
      <c r="A172" s="266"/>
      <c r="B172" s="265"/>
      <c r="C172" s="265"/>
      <c r="D172" s="265"/>
      <c r="E172" s="265"/>
      <c r="F172" s="266"/>
      <c r="G172" s="266"/>
      <c r="H172" s="267"/>
      <c r="I172" s="267"/>
      <c r="J172" s="267"/>
      <c r="K172" s="267"/>
      <c r="L172" s="267"/>
      <c r="M172" s="267"/>
      <c r="N172" s="267"/>
      <c r="O172" s="267"/>
      <c r="P172" s="267"/>
      <c r="Q172" s="267"/>
      <c r="R172" s="310"/>
      <c r="S172" s="267"/>
      <c r="T172" s="267"/>
      <c r="U172" s="266"/>
      <c r="V172" s="267"/>
      <c r="W172" s="267"/>
      <c r="X172" s="267"/>
      <c r="Y172" s="267"/>
      <c r="Z172" s="267"/>
      <c r="AA172" s="267"/>
      <c r="AB172" s="267"/>
      <c r="AC172" s="267"/>
      <c r="AD172" s="267"/>
    </row>
    <row r="173" spans="1:30" s="264" customFormat="1" ht="22.8" x14ac:dyDescent="0.4">
      <c r="A173" s="266"/>
      <c r="B173" s="265"/>
      <c r="C173" s="265"/>
      <c r="D173" s="265"/>
      <c r="E173" s="265"/>
      <c r="F173" s="266"/>
      <c r="G173" s="266"/>
      <c r="H173" s="267"/>
      <c r="I173" s="267"/>
      <c r="J173" s="267"/>
      <c r="K173" s="267"/>
      <c r="L173" s="267"/>
      <c r="M173" s="267"/>
      <c r="N173" s="267"/>
      <c r="O173" s="267"/>
      <c r="P173" s="267"/>
      <c r="Q173" s="267"/>
      <c r="R173" s="310"/>
      <c r="S173" s="267"/>
      <c r="T173" s="267"/>
      <c r="U173" s="266"/>
      <c r="V173" s="267"/>
      <c r="W173" s="267"/>
      <c r="X173" s="267"/>
      <c r="Y173" s="267"/>
      <c r="Z173" s="267"/>
      <c r="AA173" s="267"/>
      <c r="AB173" s="267"/>
      <c r="AC173" s="267"/>
      <c r="AD173" s="267"/>
    </row>
    <row r="174" spans="1:30" s="264" customFormat="1" ht="22.8" x14ac:dyDescent="0.4">
      <c r="A174" s="266"/>
      <c r="B174" s="265"/>
      <c r="C174" s="265"/>
      <c r="D174" s="265"/>
      <c r="E174" s="265"/>
      <c r="F174" s="266"/>
      <c r="G174" s="266"/>
      <c r="H174" s="267"/>
      <c r="I174" s="267"/>
      <c r="J174" s="267"/>
      <c r="K174" s="267"/>
      <c r="L174" s="267"/>
      <c r="M174" s="267"/>
      <c r="N174" s="267"/>
      <c r="O174" s="267"/>
      <c r="P174" s="267"/>
      <c r="Q174" s="267"/>
      <c r="R174" s="310"/>
      <c r="S174" s="267"/>
      <c r="T174" s="267"/>
      <c r="U174" s="266"/>
      <c r="V174" s="267"/>
      <c r="W174" s="267"/>
      <c r="X174" s="267"/>
      <c r="Y174" s="267"/>
      <c r="Z174" s="267"/>
      <c r="AA174" s="267"/>
      <c r="AB174" s="267"/>
      <c r="AC174" s="267"/>
      <c r="AD174" s="267"/>
    </row>
    <row r="175" spans="1:30" s="264" customFormat="1" ht="22.8" x14ac:dyDescent="0.4">
      <c r="A175" s="266"/>
      <c r="B175" s="265"/>
      <c r="C175" s="265"/>
      <c r="D175" s="265"/>
      <c r="E175" s="265"/>
      <c r="F175" s="266"/>
      <c r="G175" s="266"/>
      <c r="H175" s="267"/>
      <c r="I175" s="267"/>
      <c r="J175" s="267"/>
      <c r="K175" s="267"/>
      <c r="L175" s="267"/>
      <c r="M175" s="267"/>
      <c r="N175" s="267"/>
      <c r="O175" s="267"/>
      <c r="P175" s="267"/>
      <c r="Q175" s="267"/>
      <c r="R175" s="310"/>
      <c r="S175" s="267"/>
      <c r="T175" s="267"/>
      <c r="U175" s="266"/>
      <c r="V175" s="267"/>
      <c r="W175" s="267"/>
      <c r="X175" s="267"/>
      <c r="Y175" s="267"/>
      <c r="Z175" s="267"/>
      <c r="AA175" s="267"/>
      <c r="AB175" s="267"/>
      <c r="AC175" s="267"/>
      <c r="AD175" s="267"/>
    </row>
    <row r="176" spans="1:30" s="264" customFormat="1" ht="22.8" x14ac:dyDescent="0.4">
      <c r="A176" s="266"/>
      <c r="B176" s="265"/>
      <c r="C176" s="265"/>
      <c r="D176" s="265"/>
      <c r="E176" s="265"/>
      <c r="F176" s="266"/>
      <c r="G176" s="266"/>
      <c r="H176" s="267"/>
      <c r="I176" s="267"/>
      <c r="J176" s="267"/>
      <c r="K176" s="267"/>
      <c r="L176" s="267"/>
      <c r="M176" s="267"/>
      <c r="N176" s="267"/>
      <c r="O176" s="267"/>
      <c r="P176" s="267"/>
      <c r="Q176" s="267"/>
      <c r="R176" s="310"/>
      <c r="S176" s="267"/>
      <c r="T176" s="267"/>
      <c r="U176" s="266"/>
      <c r="V176" s="267"/>
      <c r="W176" s="267"/>
      <c r="X176" s="267"/>
      <c r="Y176" s="267"/>
      <c r="Z176" s="267"/>
      <c r="AA176" s="267"/>
      <c r="AB176" s="267"/>
      <c r="AC176" s="267"/>
      <c r="AD176" s="267"/>
    </row>
    <row r="177" spans="1:30" s="264" customFormat="1" ht="22.8" x14ac:dyDescent="0.4">
      <c r="A177" s="266"/>
      <c r="B177" s="265"/>
      <c r="C177" s="265"/>
      <c r="D177" s="265"/>
      <c r="E177" s="265"/>
      <c r="F177" s="266"/>
      <c r="G177" s="266"/>
      <c r="H177" s="267"/>
      <c r="I177" s="267"/>
      <c r="J177" s="267"/>
      <c r="K177" s="267"/>
      <c r="L177" s="267"/>
      <c r="M177" s="267"/>
      <c r="N177" s="267"/>
      <c r="O177" s="267"/>
      <c r="P177" s="267"/>
      <c r="Q177" s="267"/>
      <c r="R177" s="310"/>
      <c r="S177" s="267"/>
      <c r="T177" s="267"/>
      <c r="U177" s="266"/>
      <c r="V177" s="267"/>
      <c r="W177" s="267"/>
      <c r="X177" s="267"/>
      <c r="Y177" s="267"/>
      <c r="Z177" s="267"/>
      <c r="AA177" s="267"/>
      <c r="AB177" s="267"/>
      <c r="AC177" s="267"/>
      <c r="AD177" s="267"/>
    </row>
    <row r="178" spans="1:30" s="264" customFormat="1" ht="22.8" x14ac:dyDescent="0.4">
      <c r="A178" s="266"/>
      <c r="B178" s="265"/>
      <c r="C178" s="265"/>
      <c r="D178" s="265"/>
      <c r="E178" s="265"/>
      <c r="F178" s="266"/>
      <c r="G178" s="266"/>
      <c r="H178" s="267"/>
      <c r="I178" s="267"/>
      <c r="J178" s="267"/>
      <c r="K178" s="267"/>
      <c r="L178" s="267"/>
      <c r="M178" s="267"/>
      <c r="N178" s="267"/>
      <c r="O178" s="267"/>
      <c r="P178" s="267"/>
      <c r="Q178" s="267"/>
      <c r="R178" s="310"/>
      <c r="S178" s="267"/>
      <c r="T178" s="267"/>
      <c r="U178" s="266"/>
      <c r="V178" s="267"/>
      <c r="W178" s="267"/>
      <c r="X178" s="267"/>
      <c r="Y178" s="267"/>
      <c r="Z178" s="267"/>
      <c r="AA178" s="267"/>
      <c r="AB178" s="267"/>
      <c r="AC178" s="267"/>
      <c r="AD178" s="267"/>
    </row>
    <row r="179" spans="1:30" s="264" customFormat="1" ht="22.8" x14ac:dyDescent="0.4">
      <c r="A179" s="266"/>
      <c r="B179" s="265"/>
      <c r="C179" s="265"/>
      <c r="D179" s="265"/>
      <c r="E179" s="265"/>
      <c r="F179" s="266"/>
      <c r="G179" s="266"/>
      <c r="H179" s="267"/>
      <c r="I179" s="267"/>
      <c r="J179" s="267"/>
      <c r="K179" s="267"/>
      <c r="L179" s="267"/>
      <c r="M179" s="267"/>
      <c r="N179" s="267"/>
      <c r="O179" s="267"/>
      <c r="P179" s="267"/>
      <c r="Q179" s="267"/>
      <c r="R179" s="310"/>
      <c r="S179" s="267"/>
      <c r="T179" s="267"/>
      <c r="U179" s="266"/>
      <c r="V179" s="267"/>
      <c r="W179" s="267"/>
      <c r="X179" s="267"/>
      <c r="Y179" s="267"/>
      <c r="Z179" s="267"/>
      <c r="AA179" s="267"/>
      <c r="AB179" s="267"/>
      <c r="AC179" s="267"/>
      <c r="AD179" s="267"/>
    </row>
    <row r="180" spans="1:30" s="264" customFormat="1" ht="22.8" x14ac:dyDescent="0.4">
      <c r="A180" s="266"/>
      <c r="B180" s="265"/>
      <c r="C180" s="265"/>
      <c r="D180" s="265"/>
      <c r="E180" s="265"/>
      <c r="F180" s="266"/>
      <c r="G180" s="266"/>
      <c r="H180" s="267"/>
      <c r="I180" s="267"/>
      <c r="J180" s="267"/>
      <c r="K180" s="267"/>
      <c r="L180" s="267"/>
      <c r="M180" s="267"/>
      <c r="N180" s="267"/>
      <c r="O180" s="267"/>
      <c r="P180" s="267"/>
      <c r="Q180" s="267"/>
      <c r="R180" s="310"/>
      <c r="S180" s="267"/>
      <c r="T180" s="267"/>
      <c r="U180" s="266"/>
      <c r="V180" s="267"/>
      <c r="W180" s="267"/>
      <c r="X180" s="267"/>
      <c r="Y180" s="267"/>
      <c r="Z180" s="267"/>
      <c r="AA180" s="267"/>
      <c r="AB180" s="267"/>
      <c r="AC180" s="267"/>
      <c r="AD180" s="267"/>
    </row>
    <row r="181" spans="1:30" s="264" customFormat="1" ht="22.8" x14ac:dyDescent="0.4">
      <c r="A181" s="266"/>
      <c r="B181" s="265"/>
      <c r="C181" s="265"/>
      <c r="D181" s="265"/>
      <c r="E181" s="265"/>
      <c r="F181" s="266"/>
      <c r="G181" s="266"/>
      <c r="H181" s="267"/>
      <c r="I181" s="267"/>
      <c r="J181" s="267"/>
      <c r="K181" s="267"/>
      <c r="L181" s="267"/>
      <c r="M181" s="267"/>
      <c r="N181" s="267"/>
      <c r="O181" s="267"/>
      <c r="P181" s="267"/>
      <c r="Q181" s="267"/>
      <c r="R181" s="310"/>
      <c r="S181" s="267"/>
      <c r="T181" s="267"/>
      <c r="U181" s="266"/>
      <c r="V181" s="267"/>
      <c r="W181" s="267"/>
      <c r="X181" s="267"/>
      <c r="Y181" s="267"/>
      <c r="Z181" s="267"/>
      <c r="AA181" s="267"/>
      <c r="AB181" s="267"/>
      <c r="AC181" s="267"/>
      <c r="AD181" s="267"/>
    </row>
    <row r="182" spans="1:30" s="264" customFormat="1" ht="22.8" x14ac:dyDescent="0.4">
      <c r="A182" s="266"/>
      <c r="B182" s="265"/>
      <c r="C182" s="265"/>
      <c r="D182" s="265"/>
      <c r="E182" s="265"/>
      <c r="F182" s="266"/>
      <c r="G182" s="266"/>
      <c r="H182" s="267"/>
      <c r="I182" s="267"/>
      <c r="J182" s="267"/>
      <c r="K182" s="267"/>
      <c r="L182" s="267"/>
      <c r="M182" s="267"/>
      <c r="N182" s="267"/>
      <c r="O182" s="267"/>
      <c r="P182" s="267"/>
      <c r="Q182" s="267"/>
      <c r="R182" s="310"/>
      <c r="S182" s="267"/>
      <c r="T182" s="267"/>
      <c r="U182" s="266"/>
      <c r="V182" s="267"/>
      <c r="W182" s="267"/>
      <c r="X182" s="267"/>
      <c r="Y182" s="267"/>
      <c r="Z182" s="267"/>
      <c r="AA182" s="267"/>
      <c r="AB182" s="267"/>
      <c r="AC182" s="267"/>
      <c r="AD182" s="267"/>
    </row>
    <row r="183" spans="1:30" s="264" customFormat="1" ht="22.8" x14ac:dyDescent="0.4">
      <c r="A183" s="266"/>
      <c r="B183" s="265"/>
      <c r="C183" s="265"/>
      <c r="D183" s="265"/>
      <c r="E183" s="265"/>
      <c r="F183" s="266"/>
      <c r="G183" s="266"/>
      <c r="H183" s="267"/>
      <c r="I183" s="267"/>
      <c r="J183" s="267"/>
      <c r="K183" s="267"/>
      <c r="L183" s="267"/>
      <c r="M183" s="267"/>
      <c r="N183" s="267"/>
      <c r="O183" s="267"/>
      <c r="P183" s="267"/>
      <c r="Q183" s="267"/>
      <c r="R183" s="310"/>
      <c r="S183" s="267"/>
      <c r="T183" s="267"/>
      <c r="U183" s="266"/>
      <c r="V183" s="267"/>
      <c r="W183" s="267"/>
      <c r="X183" s="267"/>
      <c r="Y183" s="267"/>
      <c r="Z183" s="267"/>
      <c r="AA183" s="267"/>
      <c r="AB183" s="267"/>
      <c r="AC183" s="267"/>
      <c r="AD183" s="267"/>
    </row>
    <row r="184" spans="1:30" s="264" customFormat="1" ht="22.8" x14ac:dyDescent="0.4">
      <c r="A184" s="266"/>
      <c r="B184" s="265"/>
      <c r="C184" s="265"/>
      <c r="D184" s="265"/>
      <c r="E184" s="265"/>
      <c r="F184" s="266"/>
      <c r="G184" s="266"/>
      <c r="H184" s="267"/>
      <c r="I184" s="267"/>
      <c r="J184" s="267"/>
      <c r="K184" s="267"/>
      <c r="L184" s="267"/>
      <c r="M184" s="267"/>
      <c r="N184" s="267"/>
      <c r="O184" s="267"/>
      <c r="P184" s="267"/>
      <c r="Q184" s="267"/>
      <c r="R184" s="310"/>
      <c r="S184" s="267"/>
      <c r="T184" s="267"/>
      <c r="U184" s="266"/>
      <c r="V184" s="267"/>
      <c r="W184" s="267"/>
      <c r="X184" s="267"/>
      <c r="Y184" s="267"/>
      <c r="Z184" s="267"/>
      <c r="AA184" s="267"/>
      <c r="AB184" s="267"/>
      <c r="AC184" s="267"/>
      <c r="AD184" s="267"/>
    </row>
    <row r="185" spans="1:30" s="264" customFormat="1" ht="22.8" x14ac:dyDescent="0.4">
      <c r="A185" s="266"/>
      <c r="B185" s="265"/>
      <c r="C185" s="265"/>
      <c r="D185" s="265"/>
      <c r="E185" s="265"/>
      <c r="F185" s="266"/>
      <c r="G185" s="266"/>
      <c r="H185" s="267"/>
      <c r="I185" s="267"/>
      <c r="J185" s="267"/>
      <c r="K185" s="267"/>
      <c r="L185" s="267"/>
      <c r="M185" s="267"/>
      <c r="N185" s="267"/>
      <c r="O185" s="267"/>
      <c r="P185" s="267"/>
      <c r="Q185" s="267"/>
      <c r="R185" s="310"/>
      <c r="S185" s="267"/>
      <c r="T185" s="267"/>
      <c r="U185" s="266"/>
      <c r="V185" s="267"/>
      <c r="W185" s="267"/>
      <c r="X185" s="267"/>
      <c r="Y185" s="267"/>
      <c r="Z185" s="267"/>
      <c r="AA185" s="267"/>
      <c r="AB185" s="267"/>
      <c r="AC185" s="267"/>
      <c r="AD185" s="267"/>
    </row>
    <row r="186" spans="1:30" s="264" customFormat="1" ht="22.8" x14ac:dyDescent="0.4">
      <c r="A186" s="266"/>
      <c r="B186" s="265"/>
      <c r="C186" s="265"/>
      <c r="D186" s="265"/>
      <c r="E186" s="265"/>
      <c r="F186" s="266"/>
      <c r="G186" s="266"/>
      <c r="H186" s="267"/>
      <c r="I186" s="267"/>
      <c r="J186" s="267"/>
      <c r="K186" s="267"/>
      <c r="L186" s="267"/>
      <c r="M186" s="267"/>
      <c r="N186" s="267"/>
      <c r="O186" s="267"/>
      <c r="P186" s="267"/>
      <c r="Q186" s="267"/>
      <c r="R186" s="310"/>
      <c r="S186" s="267"/>
      <c r="T186" s="267"/>
      <c r="U186" s="266"/>
      <c r="V186" s="267"/>
      <c r="W186" s="267"/>
      <c r="X186" s="267"/>
      <c r="Y186" s="267"/>
      <c r="Z186" s="267"/>
      <c r="AA186" s="267"/>
      <c r="AB186" s="267"/>
      <c r="AC186" s="267"/>
      <c r="AD186" s="267"/>
    </row>
    <row r="187" spans="1:30" s="264" customFormat="1" ht="22.8" x14ac:dyDescent="0.4">
      <c r="A187" s="266"/>
      <c r="B187" s="265"/>
      <c r="C187" s="265"/>
      <c r="D187" s="265"/>
      <c r="E187" s="265"/>
      <c r="F187" s="266"/>
      <c r="G187" s="266"/>
      <c r="H187" s="267"/>
      <c r="I187" s="267"/>
      <c r="J187" s="267"/>
      <c r="K187" s="267"/>
      <c r="L187" s="267"/>
      <c r="M187" s="267"/>
      <c r="N187" s="267"/>
      <c r="O187" s="267"/>
      <c r="P187" s="267"/>
      <c r="Q187" s="267"/>
      <c r="R187" s="310"/>
      <c r="S187" s="267"/>
      <c r="T187" s="267"/>
      <c r="U187" s="266"/>
      <c r="V187" s="267"/>
      <c r="W187" s="267"/>
      <c r="X187" s="267"/>
      <c r="Y187" s="267"/>
      <c r="Z187" s="267"/>
      <c r="AA187" s="267"/>
      <c r="AB187" s="267"/>
      <c r="AC187" s="267"/>
      <c r="AD187" s="267"/>
    </row>
    <row r="188" spans="1:30" s="264" customFormat="1" ht="22.8" x14ac:dyDescent="0.4">
      <c r="A188" s="266"/>
      <c r="B188" s="265"/>
      <c r="C188" s="265"/>
      <c r="D188" s="265"/>
      <c r="E188" s="265"/>
      <c r="F188" s="266"/>
      <c r="G188" s="266"/>
      <c r="H188" s="267"/>
      <c r="I188" s="267"/>
      <c r="J188" s="267"/>
      <c r="K188" s="267"/>
      <c r="L188" s="267"/>
      <c r="M188" s="267"/>
      <c r="N188" s="267"/>
      <c r="O188" s="267"/>
      <c r="P188" s="267"/>
      <c r="Q188" s="267"/>
      <c r="R188" s="310"/>
      <c r="S188" s="267"/>
      <c r="T188" s="267"/>
      <c r="U188" s="266"/>
      <c r="V188" s="267"/>
      <c r="W188" s="267"/>
      <c r="X188" s="267"/>
      <c r="Y188" s="267"/>
      <c r="Z188" s="267"/>
      <c r="AA188" s="267"/>
      <c r="AB188" s="267"/>
      <c r="AC188" s="267"/>
      <c r="AD188" s="267"/>
    </row>
    <row r="189" spans="1:30" s="264" customFormat="1" ht="22.8" x14ac:dyDescent="0.4">
      <c r="A189" s="266"/>
      <c r="B189" s="265"/>
      <c r="C189" s="265"/>
      <c r="D189" s="265"/>
      <c r="E189" s="265"/>
      <c r="F189" s="266"/>
      <c r="G189" s="266"/>
      <c r="H189" s="267"/>
      <c r="I189" s="267"/>
      <c r="J189" s="267"/>
      <c r="K189" s="267"/>
      <c r="L189" s="267"/>
      <c r="M189" s="267"/>
      <c r="N189" s="267"/>
      <c r="O189" s="267"/>
      <c r="P189" s="267"/>
      <c r="Q189" s="267"/>
      <c r="R189" s="310"/>
      <c r="S189" s="267"/>
      <c r="T189" s="267"/>
      <c r="U189" s="266"/>
      <c r="V189" s="267"/>
      <c r="W189" s="267"/>
      <c r="X189" s="267"/>
      <c r="Y189" s="267"/>
      <c r="Z189" s="267"/>
      <c r="AA189" s="267"/>
      <c r="AB189" s="267"/>
      <c r="AC189" s="267"/>
      <c r="AD189" s="267"/>
    </row>
    <row r="190" spans="1:30" s="264" customFormat="1" ht="22.8" x14ac:dyDescent="0.4">
      <c r="A190" s="266"/>
      <c r="B190" s="265"/>
      <c r="C190" s="265"/>
      <c r="D190" s="265"/>
      <c r="E190" s="265"/>
      <c r="F190" s="266"/>
      <c r="G190" s="266"/>
      <c r="H190" s="267"/>
      <c r="I190" s="267"/>
      <c r="J190" s="267"/>
      <c r="K190" s="267"/>
      <c r="L190" s="267"/>
      <c r="M190" s="267"/>
      <c r="N190" s="267"/>
      <c r="O190" s="267"/>
      <c r="P190" s="267"/>
      <c r="Q190" s="267"/>
      <c r="R190" s="310"/>
      <c r="S190" s="267"/>
      <c r="T190" s="267"/>
      <c r="U190" s="266"/>
      <c r="V190" s="267"/>
      <c r="W190" s="267"/>
      <c r="X190" s="267"/>
      <c r="Y190" s="267"/>
      <c r="Z190" s="267"/>
      <c r="AA190" s="267"/>
      <c r="AB190" s="267"/>
      <c r="AC190" s="267"/>
      <c r="AD190" s="267"/>
    </row>
    <row r="191" spans="1:30" s="264" customFormat="1" ht="22.8" x14ac:dyDescent="0.4">
      <c r="A191" s="266"/>
      <c r="B191" s="265"/>
      <c r="C191" s="265"/>
      <c r="D191" s="265"/>
      <c r="E191" s="265"/>
      <c r="F191" s="266"/>
      <c r="G191" s="266"/>
      <c r="H191" s="267"/>
      <c r="I191" s="267"/>
      <c r="J191" s="267"/>
      <c r="K191" s="267"/>
      <c r="L191" s="267"/>
      <c r="M191" s="267"/>
      <c r="N191" s="267"/>
      <c r="O191" s="267"/>
      <c r="P191" s="267"/>
      <c r="Q191" s="267"/>
      <c r="R191" s="310"/>
      <c r="S191" s="267"/>
      <c r="T191" s="267"/>
      <c r="U191" s="266"/>
      <c r="V191" s="267"/>
      <c r="W191" s="267"/>
      <c r="X191" s="267"/>
      <c r="Y191" s="267"/>
      <c r="Z191" s="267"/>
      <c r="AA191" s="267"/>
      <c r="AB191" s="267"/>
      <c r="AC191" s="267"/>
      <c r="AD191" s="267"/>
    </row>
    <row r="192" spans="1:30" s="264" customFormat="1" ht="22.8" x14ac:dyDescent="0.4">
      <c r="A192" s="266"/>
      <c r="B192" s="265"/>
      <c r="C192" s="265"/>
      <c r="D192" s="265"/>
      <c r="E192" s="265"/>
      <c r="F192" s="266"/>
      <c r="G192" s="266"/>
      <c r="H192" s="267"/>
      <c r="I192" s="267"/>
      <c r="J192" s="267"/>
      <c r="K192" s="267"/>
      <c r="L192" s="267"/>
      <c r="M192" s="267"/>
      <c r="N192" s="267"/>
      <c r="O192" s="267"/>
      <c r="P192" s="267"/>
      <c r="Q192" s="267"/>
      <c r="R192" s="310"/>
      <c r="S192" s="267"/>
      <c r="T192" s="267"/>
      <c r="U192" s="266"/>
      <c r="V192" s="267"/>
      <c r="W192" s="267"/>
      <c r="X192" s="267"/>
      <c r="Y192" s="267"/>
      <c r="Z192" s="267"/>
      <c r="AA192" s="267"/>
      <c r="AB192" s="267"/>
      <c r="AC192" s="267"/>
      <c r="AD192" s="267"/>
    </row>
    <row r="193" spans="1:30" s="264" customFormat="1" ht="22.8" x14ac:dyDescent="0.4">
      <c r="A193" s="266"/>
      <c r="B193" s="265"/>
      <c r="C193" s="265"/>
      <c r="D193" s="265"/>
      <c r="E193" s="265"/>
      <c r="F193" s="266"/>
      <c r="G193" s="266"/>
      <c r="H193" s="267"/>
      <c r="I193" s="267"/>
      <c r="J193" s="267"/>
      <c r="K193" s="267"/>
      <c r="L193" s="267"/>
      <c r="M193" s="267"/>
      <c r="N193" s="267"/>
      <c r="O193" s="267"/>
      <c r="P193" s="267"/>
      <c r="Q193" s="267"/>
      <c r="R193" s="310"/>
      <c r="S193" s="267"/>
      <c r="T193" s="267"/>
      <c r="U193" s="266"/>
      <c r="V193" s="267"/>
      <c r="W193" s="267"/>
      <c r="X193" s="267"/>
      <c r="Y193" s="267"/>
      <c r="Z193" s="267"/>
      <c r="AA193" s="267"/>
      <c r="AB193" s="267"/>
      <c r="AC193" s="267"/>
      <c r="AD193" s="267"/>
    </row>
    <row r="194" spans="1:30" s="264" customFormat="1" ht="22.8" x14ac:dyDescent="0.4">
      <c r="A194" s="266"/>
      <c r="B194" s="265"/>
      <c r="C194" s="265"/>
      <c r="D194" s="265"/>
      <c r="E194" s="265"/>
      <c r="F194" s="266"/>
      <c r="G194" s="266"/>
      <c r="H194" s="267"/>
      <c r="I194" s="267"/>
      <c r="J194" s="267"/>
      <c r="K194" s="267"/>
      <c r="L194" s="267"/>
      <c r="M194" s="267"/>
      <c r="N194" s="267"/>
      <c r="O194" s="267"/>
      <c r="P194" s="267"/>
      <c r="Q194" s="267"/>
      <c r="R194" s="310"/>
      <c r="S194" s="267"/>
      <c r="T194" s="267"/>
      <c r="U194" s="266"/>
      <c r="V194" s="267"/>
      <c r="W194" s="267"/>
      <c r="X194" s="267"/>
      <c r="Y194" s="267"/>
      <c r="Z194" s="267"/>
      <c r="AA194" s="267"/>
      <c r="AB194" s="267"/>
      <c r="AC194" s="267"/>
      <c r="AD194" s="267"/>
    </row>
    <row r="195" spans="1:30" s="264" customFormat="1" ht="22.8" x14ac:dyDescent="0.4">
      <c r="A195" s="266"/>
      <c r="B195" s="265"/>
      <c r="C195" s="265"/>
      <c r="D195" s="265"/>
      <c r="E195" s="265"/>
      <c r="F195" s="266"/>
      <c r="G195" s="266"/>
      <c r="H195" s="267"/>
      <c r="I195" s="267"/>
      <c r="J195" s="267"/>
      <c r="K195" s="267"/>
      <c r="L195" s="267"/>
      <c r="M195" s="267"/>
      <c r="N195" s="267"/>
      <c r="O195" s="267"/>
      <c r="P195" s="267"/>
      <c r="Q195" s="267"/>
      <c r="R195" s="310"/>
      <c r="S195" s="267"/>
      <c r="T195" s="267"/>
      <c r="U195" s="266"/>
      <c r="V195" s="267"/>
      <c r="W195" s="267"/>
      <c r="X195" s="267"/>
      <c r="Y195" s="267"/>
      <c r="Z195" s="267"/>
      <c r="AA195" s="267"/>
      <c r="AB195" s="267"/>
      <c r="AC195" s="267"/>
      <c r="AD195" s="267"/>
    </row>
    <row r="196" spans="1:30" s="264" customFormat="1" ht="22.8" x14ac:dyDescent="0.4">
      <c r="A196" s="266"/>
      <c r="B196" s="265"/>
      <c r="C196" s="265"/>
      <c r="D196" s="265"/>
      <c r="E196" s="265"/>
      <c r="F196" s="266"/>
      <c r="G196" s="266"/>
      <c r="H196" s="267"/>
      <c r="I196" s="267"/>
      <c r="J196" s="267"/>
      <c r="K196" s="267"/>
      <c r="L196" s="267"/>
      <c r="M196" s="267"/>
      <c r="N196" s="267"/>
      <c r="O196" s="267"/>
      <c r="P196" s="267"/>
      <c r="Q196" s="267"/>
      <c r="R196" s="310"/>
      <c r="S196" s="267"/>
      <c r="T196" s="267"/>
      <c r="U196" s="266"/>
      <c r="V196" s="267"/>
      <c r="W196" s="267"/>
      <c r="X196" s="267"/>
      <c r="Y196" s="267"/>
      <c r="Z196" s="267"/>
      <c r="AA196" s="267"/>
      <c r="AB196" s="267"/>
      <c r="AC196" s="267"/>
      <c r="AD196" s="267"/>
    </row>
    <row r="197" spans="1:30" s="264" customFormat="1" ht="22.8" x14ac:dyDescent="0.4">
      <c r="A197" s="266"/>
      <c r="B197" s="265"/>
      <c r="C197" s="265"/>
      <c r="D197" s="265"/>
      <c r="E197" s="265"/>
      <c r="F197" s="266"/>
      <c r="G197" s="266"/>
      <c r="H197" s="267"/>
      <c r="I197" s="267"/>
      <c r="J197" s="267"/>
      <c r="K197" s="267"/>
      <c r="L197" s="267"/>
      <c r="M197" s="267"/>
      <c r="N197" s="267"/>
      <c r="O197" s="267"/>
      <c r="P197" s="267"/>
      <c r="Q197" s="267"/>
      <c r="R197" s="310"/>
      <c r="S197" s="267"/>
      <c r="T197" s="267"/>
      <c r="U197" s="266"/>
      <c r="V197" s="267"/>
      <c r="W197" s="267"/>
      <c r="X197" s="267"/>
      <c r="Y197" s="267"/>
      <c r="Z197" s="267"/>
      <c r="AA197" s="267"/>
      <c r="AB197" s="267"/>
      <c r="AC197" s="267"/>
      <c r="AD197" s="267"/>
    </row>
    <row r="198" spans="1:30" s="264" customFormat="1" ht="22.8" x14ac:dyDescent="0.4">
      <c r="A198" s="266"/>
      <c r="B198" s="265"/>
      <c r="C198" s="265"/>
      <c r="D198" s="265"/>
      <c r="E198" s="265"/>
      <c r="F198" s="266"/>
      <c r="G198" s="266"/>
      <c r="H198" s="267"/>
      <c r="I198" s="267"/>
      <c r="J198" s="267"/>
      <c r="K198" s="267"/>
      <c r="L198" s="267"/>
      <c r="M198" s="267"/>
      <c r="N198" s="267"/>
      <c r="O198" s="267"/>
      <c r="P198" s="267"/>
      <c r="Q198" s="267"/>
      <c r="R198" s="310"/>
      <c r="S198" s="267"/>
      <c r="T198" s="267"/>
      <c r="U198" s="266"/>
      <c r="V198" s="267"/>
      <c r="W198" s="267"/>
      <c r="X198" s="267"/>
      <c r="Y198" s="267"/>
      <c r="Z198" s="267"/>
      <c r="AA198" s="267"/>
      <c r="AB198" s="267"/>
      <c r="AC198" s="267"/>
      <c r="AD198" s="267"/>
    </row>
    <row r="199" spans="1:30" s="264" customFormat="1" ht="22.8" x14ac:dyDescent="0.4">
      <c r="A199" s="266"/>
      <c r="B199" s="265"/>
      <c r="C199" s="265"/>
      <c r="D199" s="265"/>
      <c r="E199" s="265"/>
      <c r="F199" s="266"/>
      <c r="G199" s="266"/>
      <c r="H199" s="267"/>
      <c r="I199" s="267"/>
      <c r="J199" s="267"/>
      <c r="K199" s="267"/>
      <c r="L199" s="267"/>
      <c r="M199" s="267"/>
      <c r="N199" s="267"/>
      <c r="O199" s="267"/>
      <c r="P199" s="267"/>
      <c r="Q199" s="267"/>
      <c r="R199" s="310"/>
      <c r="S199" s="267"/>
      <c r="T199" s="267"/>
      <c r="U199" s="266"/>
      <c r="V199" s="267"/>
      <c r="W199" s="267"/>
      <c r="X199" s="267"/>
      <c r="Y199" s="267"/>
      <c r="Z199" s="267"/>
      <c r="AA199" s="267"/>
      <c r="AB199" s="267"/>
      <c r="AC199" s="267"/>
      <c r="AD199" s="267"/>
    </row>
    <row r="200" spans="1:30" s="264" customFormat="1" ht="22.8" x14ac:dyDescent="0.4">
      <c r="A200" s="266"/>
      <c r="B200" s="265"/>
      <c r="C200" s="265"/>
      <c r="D200" s="265"/>
      <c r="E200" s="265"/>
      <c r="F200" s="266"/>
      <c r="G200" s="266"/>
      <c r="H200" s="267"/>
      <c r="I200" s="267"/>
      <c r="J200" s="267"/>
      <c r="K200" s="267"/>
      <c r="L200" s="267"/>
      <c r="M200" s="267"/>
      <c r="N200" s="267"/>
      <c r="O200" s="267"/>
      <c r="P200" s="267"/>
      <c r="Q200" s="267"/>
      <c r="R200" s="310"/>
      <c r="S200" s="267"/>
      <c r="T200" s="267"/>
      <c r="U200" s="266"/>
      <c r="V200" s="267"/>
      <c r="W200" s="267"/>
      <c r="X200" s="267"/>
      <c r="Y200" s="267"/>
      <c r="Z200" s="267"/>
      <c r="AA200" s="267"/>
      <c r="AB200" s="267"/>
      <c r="AC200" s="267"/>
      <c r="AD200" s="267"/>
    </row>
    <row r="201" spans="1:30" s="264" customFormat="1" ht="22.8" x14ac:dyDescent="0.4">
      <c r="A201" s="266"/>
      <c r="B201" s="265"/>
      <c r="C201" s="265"/>
      <c r="D201" s="265"/>
      <c r="E201" s="265"/>
      <c r="F201" s="266"/>
      <c r="G201" s="266"/>
      <c r="H201" s="267"/>
      <c r="I201" s="267"/>
      <c r="J201" s="267"/>
      <c r="K201" s="267"/>
      <c r="L201" s="267"/>
      <c r="M201" s="267"/>
      <c r="N201" s="267"/>
      <c r="O201" s="267"/>
      <c r="P201" s="267"/>
      <c r="Q201" s="267"/>
      <c r="R201" s="267"/>
      <c r="S201" s="267"/>
      <c r="T201" s="267"/>
      <c r="U201" s="266"/>
      <c r="V201" s="267"/>
      <c r="W201" s="267"/>
      <c r="X201" s="267"/>
      <c r="Y201" s="267"/>
      <c r="Z201" s="267"/>
      <c r="AA201" s="267"/>
      <c r="AB201" s="267"/>
      <c r="AC201" s="267"/>
      <c r="AD201" s="267"/>
    </row>
    <row r="202" spans="1:30" s="264" customFormat="1" ht="22.8" x14ac:dyDescent="0.4">
      <c r="A202" s="266"/>
      <c r="B202" s="265"/>
      <c r="C202" s="265"/>
      <c r="D202" s="265"/>
      <c r="E202" s="265"/>
      <c r="F202" s="266"/>
      <c r="G202" s="266"/>
      <c r="H202" s="267"/>
      <c r="I202" s="267"/>
      <c r="J202" s="267"/>
      <c r="K202" s="267"/>
      <c r="L202" s="267"/>
      <c r="M202" s="267"/>
      <c r="N202" s="267"/>
      <c r="O202" s="267"/>
      <c r="P202" s="267"/>
      <c r="Q202" s="267"/>
      <c r="R202" s="267"/>
      <c r="S202" s="267"/>
      <c r="T202" s="267"/>
      <c r="U202" s="266"/>
      <c r="V202" s="267"/>
      <c r="W202" s="267"/>
      <c r="X202" s="267"/>
      <c r="Y202" s="267"/>
      <c r="Z202" s="267"/>
      <c r="AA202" s="267"/>
      <c r="AB202" s="267"/>
      <c r="AC202" s="267"/>
      <c r="AD202" s="267"/>
    </row>
    <row r="203" spans="1:30" s="264" customFormat="1" ht="22.8" x14ac:dyDescent="0.4">
      <c r="A203" s="266"/>
      <c r="B203" s="265"/>
      <c r="C203" s="265"/>
      <c r="D203" s="265"/>
      <c r="E203" s="265"/>
      <c r="F203" s="266"/>
      <c r="G203" s="266"/>
      <c r="H203" s="267"/>
      <c r="I203" s="267"/>
      <c r="J203" s="267"/>
      <c r="K203" s="267"/>
      <c r="L203" s="267"/>
      <c r="M203" s="267"/>
      <c r="N203" s="267"/>
      <c r="O203" s="267"/>
      <c r="P203" s="267"/>
      <c r="Q203" s="267"/>
      <c r="R203" s="267"/>
      <c r="S203" s="267"/>
      <c r="T203" s="267"/>
      <c r="U203" s="266"/>
      <c r="V203" s="267"/>
      <c r="W203" s="267"/>
      <c r="X203" s="267"/>
      <c r="Y203" s="267"/>
      <c r="Z203" s="267"/>
      <c r="AA203" s="267"/>
      <c r="AB203" s="267"/>
      <c r="AC203" s="267"/>
      <c r="AD203" s="267"/>
    </row>
    <row r="204" spans="1:30" s="264" customFormat="1" ht="22.8" x14ac:dyDescent="0.4">
      <c r="A204" s="266"/>
      <c r="B204" s="265"/>
      <c r="C204" s="265"/>
      <c r="D204" s="265"/>
      <c r="E204" s="265"/>
      <c r="F204" s="266"/>
      <c r="G204" s="266"/>
      <c r="H204" s="267"/>
      <c r="I204" s="267"/>
      <c r="J204" s="267"/>
      <c r="K204" s="267"/>
      <c r="L204" s="267"/>
      <c r="M204" s="267"/>
      <c r="N204" s="267"/>
      <c r="O204" s="267"/>
      <c r="P204" s="267"/>
      <c r="Q204" s="267"/>
      <c r="R204" s="267"/>
      <c r="S204" s="267"/>
      <c r="T204" s="267"/>
      <c r="U204" s="266"/>
      <c r="V204" s="267"/>
      <c r="W204" s="267"/>
      <c r="X204" s="267"/>
      <c r="Y204" s="267"/>
      <c r="Z204" s="267"/>
      <c r="AA204" s="267"/>
      <c r="AB204" s="267"/>
      <c r="AC204" s="267"/>
      <c r="AD204" s="267"/>
    </row>
    <row r="205" spans="1:30" s="264" customFormat="1" ht="22.8" x14ac:dyDescent="0.4">
      <c r="A205" s="266"/>
      <c r="B205" s="265"/>
      <c r="C205" s="265"/>
      <c r="D205" s="265"/>
      <c r="E205" s="265"/>
      <c r="F205" s="266"/>
      <c r="G205" s="266"/>
      <c r="H205" s="267"/>
      <c r="I205" s="267"/>
      <c r="J205" s="267"/>
      <c r="K205" s="267"/>
      <c r="L205" s="267"/>
      <c r="M205" s="267"/>
      <c r="N205" s="267"/>
      <c r="O205" s="267"/>
      <c r="P205" s="267"/>
      <c r="Q205" s="267"/>
      <c r="R205" s="267"/>
      <c r="S205" s="267"/>
      <c r="T205" s="267"/>
      <c r="U205" s="266"/>
      <c r="V205" s="267"/>
      <c r="W205" s="267"/>
      <c r="X205" s="267"/>
      <c r="Y205" s="267"/>
      <c r="Z205" s="267"/>
      <c r="AA205" s="267"/>
      <c r="AB205" s="267"/>
      <c r="AC205" s="267"/>
      <c r="AD205" s="267"/>
    </row>
    <row r="206" spans="1:30" s="70" customFormat="1" x14ac:dyDescent="0.25">
      <c r="A206" s="5"/>
      <c r="B206" s="269"/>
      <c r="C206" s="269"/>
      <c r="D206" s="269"/>
      <c r="E206" s="269"/>
      <c r="F206" s="5"/>
      <c r="G206" s="5"/>
      <c r="H206" s="270"/>
      <c r="I206" s="270"/>
      <c r="J206" s="270"/>
      <c r="K206" s="270"/>
      <c r="L206" s="270"/>
      <c r="M206" s="270"/>
      <c r="N206" s="270"/>
      <c r="O206" s="270"/>
      <c r="P206" s="270"/>
      <c r="Q206" s="270"/>
      <c r="R206" s="270"/>
      <c r="S206" s="270"/>
      <c r="T206" s="270"/>
      <c r="U206" s="5"/>
      <c r="V206" s="270"/>
      <c r="W206" s="270"/>
      <c r="X206" s="270"/>
      <c r="Y206" s="270"/>
      <c r="Z206" s="270"/>
      <c r="AA206" s="270"/>
      <c r="AB206" s="270"/>
      <c r="AC206" s="270"/>
      <c r="AD206" s="270"/>
    </row>
    <row r="207" spans="1:30" s="70" customFormat="1" x14ac:dyDescent="0.25">
      <c r="A207" s="5"/>
      <c r="B207" s="269"/>
      <c r="C207" s="269"/>
      <c r="D207" s="269"/>
      <c r="E207" s="269"/>
      <c r="F207" s="5"/>
      <c r="G207" s="5"/>
      <c r="H207" s="270"/>
      <c r="I207" s="270"/>
      <c r="J207" s="270"/>
      <c r="K207" s="270"/>
      <c r="L207" s="270"/>
      <c r="M207" s="270"/>
      <c r="N207" s="270"/>
      <c r="O207" s="270"/>
      <c r="P207" s="270"/>
      <c r="Q207" s="270"/>
      <c r="R207" s="270"/>
      <c r="S207" s="270"/>
      <c r="T207" s="270"/>
      <c r="U207" s="5"/>
      <c r="V207" s="270"/>
      <c r="W207" s="270"/>
      <c r="X207" s="270"/>
      <c r="Y207" s="270"/>
      <c r="Z207" s="270"/>
      <c r="AA207" s="270"/>
      <c r="AB207" s="270"/>
      <c r="AC207" s="270"/>
      <c r="AD207" s="270"/>
    </row>
    <row r="208" spans="1:30" s="70" customFormat="1" x14ac:dyDescent="0.25">
      <c r="A208" s="5"/>
      <c r="B208" s="269"/>
      <c r="C208" s="269"/>
      <c r="D208" s="269"/>
      <c r="E208" s="269"/>
      <c r="F208" s="5"/>
      <c r="G208" s="5"/>
      <c r="H208" s="270"/>
      <c r="I208" s="270"/>
      <c r="J208" s="270"/>
      <c r="K208" s="270"/>
      <c r="L208" s="270"/>
      <c r="M208" s="270"/>
      <c r="N208" s="270"/>
      <c r="O208" s="270"/>
      <c r="P208" s="270"/>
      <c r="Q208" s="270"/>
      <c r="R208" s="270"/>
      <c r="S208" s="270"/>
      <c r="T208" s="270"/>
      <c r="U208" s="5"/>
      <c r="V208" s="270"/>
      <c r="W208" s="270"/>
      <c r="X208" s="270"/>
      <c r="Y208" s="270"/>
      <c r="Z208" s="270"/>
      <c r="AA208" s="270"/>
      <c r="AB208" s="270"/>
      <c r="AC208" s="270"/>
      <c r="AD208" s="270"/>
    </row>
    <row r="209" spans="1:33" s="70" customFormat="1" x14ac:dyDescent="0.25">
      <c r="A209" s="5"/>
      <c r="B209" s="269"/>
      <c r="C209" s="269"/>
      <c r="D209" s="269"/>
      <c r="E209" s="269"/>
      <c r="F209" s="5"/>
      <c r="G209" s="5"/>
      <c r="H209" s="270"/>
      <c r="I209" s="270"/>
      <c r="J209" s="270"/>
      <c r="K209" s="270"/>
      <c r="L209" s="270"/>
      <c r="M209" s="270"/>
      <c r="N209" s="270"/>
      <c r="O209" s="270"/>
      <c r="P209" s="270"/>
      <c r="Q209" s="270"/>
      <c r="R209" s="270"/>
      <c r="S209" s="270"/>
      <c r="T209" s="270"/>
      <c r="U209" s="5"/>
      <c r="V209" s="270"/>
      <c r="W209" s="270"/>
      <c r="X209" s="270"/>
      <c r="Y209" s="270"/>
      <c r="Z209" s="270"/>
      <c r="AA209" s="270"/>
      <c r="AB209" s="270"/>
      <c r="AC209" s="270"/>
      <c r="AD209" s="270"/>
    </row>
    <row r="210" spans="1:33" s="70" customFormat="1" x14ac:dyDescent="0.25">
      <c r="A210" s="5"/>
      <c r="B210" s="269"/>
      <c r="C210" s="269"/>
      <c r="D210" s="269"/>
      <c r="E210" s="269"/>
      <c r="F210" s="5"/>
      <c r="G210" s="5"/>
      <c r="H210" s="270"/>
      <c r="I210" s="270"/>
      <c r="J210" s="270"/>
      <c r="K210" s="270"/>
      <c r="L210" s="270"/>
      <c r="M210" s="270"/>
      <c r="N210" s="270"/>
      <c r="O210" s="270"/>
      <c r="P210" s="270"/>
      <c r="Q210" s="270"/>
      <c r="R210" s="270"/>
      <c r="S210" s="270"/>
      <c r="T210" s="270"/>
      <c r="U210" s="5"/>
      <c r="V210" s="270"/>
      <c r="W210" s="270"/>
      <c r="X210" s="270"/>
      <c r="Y210" s="270"/>
      <c r="Z210" s="270"/>
      <c r="AA210" s="270"/>
      <c r="AB210" s="270"/>
      <c r="AC210" s="270"/>
      <c r="AD210" s="270"/>
    </row>
    <row r="211" spans="1:33" s="70" customFormat="1" x14ac:dyDescent="0.25">
      <c r="A211" s="5"/>
      <c r="B211" s="269"/>
      <c r="C211" s="269"/>
      <c r="D211" s="269"/>
      <c r="E211" s="269"/>
      <c r="F211" s="5"/>
      <c r="G211" s="5"/>
      <c r="H211" s="270"/>
      <c r="I211" s="270"/>
      <c r="J211" s="270"/>
      <c r="K211" s="270"/>
      <c r="L211" s="270"/>
      <c r="M211" s="270"/>
      <c r="N211" s="270"/>
      <c r="O211" s="270"/>
      <c r="P211" s="270"/>
      <c r="Q211" s="270"/>
      <c r="R211" s="270"/>
      <c r="S211" s="270"/>
      <c r="T211" s="270"/>
      <c r="U211" s="5"/>
      <c r="V211" s="270"/>
      <c r="W211" s="270"/>
      <c r="X211" s="270"/>
      <c r="Y211" s="270"/>
      <c r="Z211" s="270"/>
      <c r="AA211" s="270"/>
      <c r="AB211" s="270"/>
      <c r="AC211" s="270"/>
      <c r="AD211" s="270"/>
    </row>
    <row r="212" spans="1:33" s="70" customFormat="1" x14ac:dyDescent="0.25">
      <c r="A212" s="5"/>
      <c r="B212" s="269"/>
      <c r="C212" s="269"/>
      <c r="D212" s="269"/>
      <c r="E212" s="269"/>
      <c r="F212" s="5"/>
      <c r="G212" s="5"/>
      <c r="H212" s="270"/>
      <c r="I212" s="270"/>
      <c r="J212" s="270"/>
      <c r="K212" s="270"/>
      <c r="L212" s="270"/>
      <c r="M212" s="270"/>
      <c r="N212" s="270"/>
      <c r="O212" s="270"/>
      <c r="P212" s="270"/>
      <c r="Q212" s="270"/>
      <c r="R212" s="270"/>
      <c r="S212" s="270"/>
      <c r="T212" s="270"/>
      <c r="U212" s="5"/>
      <c r="V212" s="270"/>
      <c r="W212" s="270"/>
      <c r="X212" s="270"/>
      <c r="Y212" s="270"/>
      <c r="Z212" s="270"/>
      <c r="AA212" s="270"/>
      <c r="AB212" s="270"/>
      <c r="AC212" s="270"/>
      <c r="AD212" s="270"/>
    </row>
    <row r="213" spans="1:33" s="70" customFormat="1" x14ac:dyDescent="0.25">
      <c r="A213" s="5"/>
      <c r="B213" s="269"/>
      <c r="C213" s="269"/>
      <c r="D213" s="269"/>
      <c r="E213" s="269"/>
      <c r="F213" s="5"/>
      <c r="G213" s="5"/>
      <c r="H213" s="270"/>
      <c r="I213" s="270"/>
      <c r="J213" s="270"/>
      <c r="K213" s="270"/>
      <c r="L213" s="270"/>
      <c r="M213" s="270"/>
      <c r="N213" s="270"/>
      <c r="O213" s="270"/>
      <c r="P213" s="270"/>
      <c r="Q213" s="270"/>
      <c r="R213" s="270"/>
      <c r="S213" s="270"/>
      <c r="T213" s="270"/>
      <c r="U213" s="5"/>
      <c r="V213" s="270"/>
      <c r="W213" s="270"/>
      <c r="X213" s="270"/>
      <c r="Y213" s="270"/>
      <c r="Z213" s="270"/>
      <c r="AA213" s="270"/>
      <c r="AB213" s="270"/>
      <c r="AC213" s="270"/>
      <c r="AD213" s="270"/>
    </row>
    <row r="214" spans="1:33" s="70" customFormat="1" x14ac:dyDescent="0.25">
      <c r="A214" s="5"/>
      <c r="B214" s="269"/>
      <c r="C214" s="269"/>
      <c r="D214" s="269"/>
      <c r="E214" s="269"/>
      <c r="F214" s="5"/>
      <c r="G214" s="5"/>
      <c r="H214" s="270"/>
      <c r="I214" s="270"/>
      <c r="J214" s="270"/>
      <c r="K214" s="270"/>
      <c r="L214" s="270"/>
      <c r="M214" s="270"/>
      <c r="N214" s="270"/>
      <c r="O214" s="270"/>
      <c r="P214" s="270"/>
      <c r="Q214" s="270"/>
      <c r="R214" s="270"/>
      <c r="S214" s="270"/>
      <c r="T214" s="270"/>
      <c r="U214" s="5"/>
      <c r="V214" s="270"/>
      <c r="W214" s="270"/>
      <c r="X214" s="270"/>
      <c r="Y214" s="270"/>
      <c r="Z214" s="270"/>
      <c r="AA214" s="270"/>
      <c r="AB214" s="270"/>
      <c r="AC214" s="270"/>
      <c r="AD214" s="270"/>
    </row>
    <row r="215" spans="1:33" s="70" customFormat="1" x14ac:dyDescent="0.25">
      <c r="A215" s="5"/>
      <c r="B215" s="269"/>
      <c r="C215" s="269"/>
      <c r="D215" s="269"/>
      <c r="E215" s="269"/>
      <c r="F215" s="5"/>
      <c r="G215" s="5"/>
      <c r="H215" s="270"/>
      <c r="I215" s="270"/>
      <c r="J215" s="270"/>
      <c r="K215" s="270"/>
      <c r="L215" s="270"/>
      <c r="M215" s="270"/>
      <c r="N215" s="270"/>
      <c r="O215" s="270"/>
      <c r="P215" s="270"/>
      <c r="Q215" s="270"/>
      <c r="R215" s="270"/>
      <c r="S215" s="270"/>
      <c r="T215" s="270"/>
      <c r="U215" s="5"/>
      <c r="V215" s="270"/>
      <c r="W215" s="270"/>
      <c r="X215" s="270"/>
      <c r="Y215" s="270"/>
      <c r="Z215" s="270"/>
      <c r="AA215" s="270"/>
      <c r="AB215" s="270"/>
      <c r="AC215" s="270"/>
      <c r="AD215" s="270"/>
    </row>
    <row r="216" spans="1:33" s="70" customFormat="1" x14ac:dyDescent="0.25">
      <c r="A216" s="5"/>
      <c r="B216" s="269"/>
      <c r="C216" s="269"/>
      <c r="D216" s="269"/>
      <c r="E216" s="269"/>
      <c r="F216" s="5"/>
      <c r="G216" s="5"/>
      <c r="H216" s="270"/>
      <c r="I216" s="270"/>
      <c r="J216" s="270"/>
      <c r="K216" s="270"/>
      <c r="L216" s="270"/>
      <c r="M216" s="270"/>
      <c r="N216" s="270"/>
      <c r="O216" s="270"/>
      <c r="P216" s="270"/>
      <c r="Q216" s="270"/>
      <c r="R216" s="270"/>
      <c r="S216" s="270"/>
      <c r="T216" s="270"/>
      <c r="U216" s="5"/>
      <c r="V216" s="270"/>
      <c r="W216" s="270"/>
      <c r="X216" s="270"/>
      <c r="Y216" s="270"/>
      <c r="Z216" s="270"/>
      <c r="AA216" s="270"/>
      <c r="AB216" s="270"/>
      <c r="AC216" s="270"/>
      <c r="AD216" s="270"/>
    </row>
    <row r="217" spans="1:33" s="70" customFormat="1" x14ac:dyDescent="0.25">
      <c r="A217" s="5"/>
      <c r="B217" s="269"/>
      <c r="C217" s="269"/>
      <c r="D217" s="269"/>
      <c r="E217" s="269"/>
      <c r="F217" s="5"/>
      <c r="G217" s="5"/>
      <c r="H217" s="270"/>
      <c r="I217" s="270"/>
      <c r="J217" s="270"/>
      <c r="K217" s="270"/>
      <c r="L217" s="270"/>
      <c r="M217" s="270"/>
      <c r="N217" s="270"/>
      <c r="O217" s="270"/>
      <c r="P217" s="270"/>
      <c r="Q217" s="270"/>
      <c r="R217" s="270"/>
      <c r="S217" s="270"/>
      <c r="T217" s="270"/>
      <c r="U217" s="5"/>
      <c r="V217" s="270"/>
      <c r="W217" s="270"/>
      <c r="X217" s="270"/>
      <c r="Y217" s="270"/>
      <c r="Z217" s="270"/>
      <c r="AA217" s="270"/>
      <c r="AB217" s="270"/>
      <c r="AC217" s="270"/>
      <c r="AD217" s="270"/>
    </row>
    <row r="218" spans="1:33" s="70" customFormat="1" x14ac:dyDescent="0.25">
      <c r="A218" s="5"/>
      <c r="B218" s="269"/>
      <c r="C218" s="269"/>
      <c r="D218" s="269"/>
      <c r="E218" s="269"/>
      <c r="F218" s="5"/>
      <c r="G218" s="5"/>
      <c r="H218" s="270"/>
      <c r="I218" s="270"/>
      <c r="J218" s="270"/>
      <c r="K218" s="270"/>
      <c r="L218" s="270"/>
      <c r="M218" s="270"/>
      <c r="N218" s="270"/>
      <c r="O218" s="270"/>
      <c r="P218" s="270"/>
      <c r="Q218" s="270"/>
      <c r="R218" s="270"/>
      <c r="S218" s="270"/>
      <c r="T218" s="270"/>
      <c r="U218" s="5"/>
      <c r="V218" s="270"/>
      <c r="W218" s="270"/>
      <c r="X218" s="270"/>
      <c r="Y218" s="270"/>
      <c r="Z218" s="270"/>
      <c r="AA218" s="270"/>
      <c r="AB218" s="270"/>
      <c r="AC218" s="270"/>
      <c r="AD218" s="270"/>
    </row>
    <row r="219" spans="1:33" s="70" customFormat="1" x14ac:dyDescent="0.25">
      <c r="A219" s="5"/>
      <c r="B219" s="269"/>
      <c r="C219" s="269"/>
      <c r="D219" s="269"/>
      <c r="E219" s="269"/>
      <c r="F219" s="5"/>
      <c r="G219" s="5"/>
      <c r="H219" s="270"/>
      <c r="I219" s="270"/>
      <c r="J219" s="270"/>
      <c r="K219" s="270"/>
      <c r="L219" s="270"/>
      <c r="M219" s="270"/>
      <c r="N219" s="270"/>
      <c r="O219" s="270"/>
      <c r="P219" s="270"/>
      <c r="Q219" s="270"/>
      <c r="R219" s="270"/>
      <c r="S219" s="270"/>
      <c r="T219" s="270"/>
      <c r="U219" s="5"/>
      <c r="V219" s="270"/>
      <c r="W219" s="270"/>
      <c r="X219" s="270"/>
      <c r="Y219" s="270"/>
      <c r="Z219" s="270"/>
      <c r="AA219" s="270"/>
      <c r="AB219" s="270"/>
      <c r="AC219" s="270"/>
      <c r="AD219" s="270"/>
    </row>
    <row r="220" spans="1:33" s="70" customFormat="1" x14ac:dyDescent="0.25">
      <c r="A220" s="5"/>
      <c r="B220" s="269"/>
      <c r="C220" s="269"/>
      <c r="D220" s="269"/>
      <c r="E220" s="269"/>
      <c r="F220" s="5"/>
      <c r="G220" s="5"/>
      <c r="H220" s="270"/>
      <c r="I220" s="270"/>
      <c r="J220" s="270"/>
      <c r="K220" s="270"/>
      <c r="L220" s="270"/>
      <c r="M220" s="270"/>
      <c r="N220" s="270"/>
      <c r="O220" s="270"/>
      <c r="P220" s="270"/>
      <c r="Q220" s="270"/>
      <c r="R220" s="270"/>
      <c r="S220" s="270"/>
      <c r="T220" s="270"/>
      <c r="U220" s="5"/>
      <c r="V220" s="270"/>
      <c r="W220" s="270"/>
      <c r="X220" s="270"/>
      <c r="Y220" s="270"/>
      <c r="Z220" s="270"/>
      <c r="AA220" s="270"/>
      <c r="AB220" s="270"/>
      <c r="AC220" s="270"/>
      <c r="AD220" s="270"/>
    </row>
    <row r="221" spans="1:33" s="70" customFormat="1" x14ac:dyDescent="0.25">
      <c r="A221" s="5"/>
      <c r="B221" s="269"/>
      <c r="C221" s="269"/>
      <c r="D221" s="269"/>
      <c r="E221" s="269"/>
      <c r="F221" s="5"/>
      <c r="G221" s="5"/>
      <c r="H221" s="270"/>
      <c r="I221" s="270"/>
      <c r="J221" s="270"/>
      <c r="K221" s="270"/>
      <c r="L221" s="270"/>
      <c r="M221" s="270"/>
      <c r="N221" s="270"/>
      <c r="O221" s="270"/>
      <c r="P221" s="270"/>
      <c r="Q221" s="270"/>
      <c r="R221" s="270"/>
      <c r="S221" s="270"/>
      <c r="T221" s="270"/>
      <c r="U221" s="5"/>
      <c r="V221" s="270"/>
      <c r="W221" s="270"/>
      <c r="X221" s="270"/>
      <c r="Y221" s="270"/>
      <c r="Z221" s="270"/>
      <c r="AA221" s="270"/>
      <c r="AB221" s="270"/>
      <c r="AC221" s="270"/>
      <c r="AD221" s="270"/>
    </row>
    <row r="222" spans="1:33" s="70" customFormat="1" x14ac:dyDescent="0.25">
      <c r="A222" s="5"/>
      <c r="B222" s="269"/>
      <c r="C222" s="269"/>
      <c r="D222" s="269"/>
      <c r="E222" s="269"/>
      <c r="F222" s="5"/>
      <c r="G222" s="5"/>
      <c r="H222" s="270"/>
      <c r="I222" s="270"/>
      <c r="J222" s="270"/>
      <c r="K222" s="270"/>
      <c r="L222" s="270"/>
      <c r="M222" s="270"/>
      <c r="N222" s="270"/>
      <c r="O222" s="270"/>
      <c r="P222" s="270"/>
      <c r="Q222" s="270"/>
      <c r="R222" s="270"/>
      <c r="S222" s="270"/>
      <c r="T222" s="270"/>
      <c r="U222" s="5"/>
      <c r="V222" s="270"/>
      <c r="W222" s="270"/>
      <c r="X222" s="270"/>
      <c r="Y222" s="270"/>
      <c r="Z222" s="270"/>
      <c r="AA222" s="270"/>
      <c r="AB222" s="270"/>
      <c r="AC222" s="270"/>
      <c r="AD222" s="270"/>
    </row>
    <row r="223" spans="1:33" s="70" customFormat="1" x14ac:dyDescent="0.25">
      <c r="A223" s="5"/>
      <c r="B223" s="269"/>
      <c r="C223" s="269"/>
      <c r="D223" s="269"/>
      <c r="E223" s="269"/>
      <c r="F223" s="5"/>
      <c r="G223" s="5"/>
      <c r="H223" s="270"/>
      <c r="I223" s="270"/>
      <c r="J223" s="270"/>
      <c r="K223" s="270"/>
      <c r="L223" s="270"/>
      <c r="M223" s="270"/>
      <c r="N223" s="270"/>
      <c r="O223" s="270"/>
      <c r="P223" s="270"/>
      <c r="Q223" s="270"/>
      <c r="R223" s="270"/>
      <c r="S223" s="270"/>
      <c r="T223" s="270"/>
      <c r="U223" s="5"/>
      <c r="V223" s="270"/>
      <c r="W223" s="270"/>
      <c r="X223" s="270"/>
      <c r="Y223" s="270"/>
      <c r="Z223" s="270"/>
      <c r="AA223" s="270"/>
      <c r="AB223" s="270"/>
      <c r="AC223" s="270"/>
      <c r="AD223" s="270"/>
    </row>
    <row r="224" spans="1:33" x14ac:dyDescent="0.25">
      <c r="F224" s="270"/>
      <c r="G224" s="270"/>
      <c r="H224" s="270"/>
      <c r="I224" s="270"/>
      <c r="J224" s="270"/>
      <c r="K224" s="270"/>
      <c r="L224" s="270"/>
      <c r="M224" s="270"/>
      <c r="N224" s="270"/>
      <c r="O224" s="270"/>
      <c r="P224" s="270"/>
      <c r="Q224" s="270"/>
      <c r="R224" s="270"/>
      <c r="S224" s="270"/>
      <c r="T224" s="270"/>
      <c r="U224" s="5"/>
      <c r="V224" s="270"/>
      <c r="W224" s="270"/>
      <c r="X224" s="270"/>
      <c r="Y224" s="270"/>
      <c r="Z224" s="270"/>
      <c r="AA224" s="270"/>
      <c r="AB224" s="270"/>
      <c r="AC224" s="270"/>
      <c r="AD224" s="270"/>
      <c r="AE224" s="1"/>
      <c r="AF224" s="270"/>
      <c r="AG224" s="270"/>
    </row>
    <row r="225" spans="6:33" x14ac:dyDescent="0.25">
      <c r="F225" s="270"/>
      <c r="G225" s="270"/>
      <c r="H225" s="270"/>
      <c r="I225" s="270"/>
      <c r="J225" s="270"/>
      <c r="K225" s="270"/>
      <c r="L225" s="270"/>
      <c r="M225" s="270"/>
      <c r="N225" s="270"/>
      <c r="O225" s="270"/>
      <c r="P225" s="270"/>
      <c r="Q225" s="270"/>
      <c r="R225" s="270"/>
      <c r="S225" s="270"/>
      <c r="T225" s="270"/>
      <c r="U225" s="5"/>
      <c r="V225" s="270"/>
      <c r="W225" s="270"/>
      <c r="X225" s="270"/>
      <c r="Y225" s="270"/>
      <c r="Z225" s="270"/>
      <c r="AA225" s="270"/>
      <c r="AB225" s="270"/>
      <c r="AC225" s="270"/>
      <c r="AD225" s="270"/>
      <c r="AE225" s="1"/>
      <c r="AF225" s="270"/>
      <c r="AG225" s="270"/>
    </row>
    <row r="226" spans="6:33" x14ac:dyDescent="0.25">
      <c r="F226" s="270"/>
      <c r="G226" s="270"/>
      <c r="H226" s="270"/>
      <c r="I226" s="270"/>
      <c r="J226" s="270"/>
      <c r="K226" s="270"/>
      <c r="L226" s="270"/>
      <c r="M226" s="270"/>
      <c r="N226" s="270"/>
      <c r="O226" s="270"/>
      <c r="P226" s="270"/>
      <c r="Q226" s="270"/>
      <c r="R226" s="270"/>
      <c r="S226" s="270"/>
      <c r="T226" s="270"/>
      <c r="U226" s="5"/>
      <c r="V226" s="270"/>
      <c r="W226" s="270"/>
      <c r="X226" s="270"/>
      <c r="Y226" s="270"/>
      <c r="Z226" s="270"/>
      <c r="AA226" s="270"/>
      <c r="AB226" s="270"/>
      <c r="AC226" s="270"/>
      <c r="AD226" s="270"/>
      <c r="AE226" s="1"/>
      <c r="AF226" s="270"/>
      <c r="AG226" s="270"/>
    </row>
    <row r="227" spans="6:33" x14ac:dyDescent="0.25">
      <c r="F227" s="270"/>
      <c r="G227" s="270"/>
      <c r="H227" s="270"/>
      <c r="I227" s="270"/>
      <c r="J227" s="270"/>
      <c r="K227" s="270"/>
      <c r="L227" s="270"/>
      <c r="M227" s="270"/>
      <c r="N227" s="270"/>
      <c r="O227" s="270"/>
      <c r="P227" s="270"/>
      <c r="Q227" s="270"/>
      <c r="R227" s="270"/>
      <c r="S227" s="270"/>
      <c r="T227" s="270"/>
      <c r="U227" s="5"/>
      <c r="V227" s="270"/>
      <c r="W227" s="270"/>
      <c r="X227" s="270"/>
      <c r="Y227" s="270"/>
      <c r="Z227" s="270"/>
      <c r="AA227" s="270"/>
      <c r="AB227" s="270"/>
      <c r="AC227" s="270"/>
      <c r="AD227" s="270"/>
      <c r="AE227" s="1"/>
      <c r="AF227" s="270"/>
      <c r="AG227" s="270"/>
    </row>
    <row r="228" spans="6:33" x14ac:dyDescent="0.25">
      <c r="F228" s="270"/>
      <c r="G228" s="270"/>
      <c r="H228" s="270"/>
      <c r="I228" s="270"/>
      <c r="J228" s="270"/>
      <c r="K228" s="270"/>
      <c r="L228" s="270"/>
      <c r="M228" s="270"/>
      <c r="N228" s="270"/>
      <c r="O228" s="270"/>
      <c r="P228" s="270"/>
      <c r="Q228" s="270"/>
      <c r="R228" s="270"/>
      <c r="S228" s="270"/>
      <c r="T228" s="270"/>
      <c r="U228" s="5"/>
      <c r="V228" s="270"/>
      <c r="W228" s="270"/>
      <c r="X228" s="270"/>
      <c r="Y228" s="270"/>
      <c r="Z228" s="270"/>
      <c r="AA228" s="270"/>
      <c r="AB228" s="270"/>
      <c r="AC228" s="270"/>
      <c r="AD228" s="270"/>
      <c r="AE228" s="1"/>
      <c r="AF228" s="270"/>
      <c r="AG228" s="270"/>
    </row>
    <row r="229" spans="6:33" x14ac:dyDescent="0.25">
      <c r="F229" s="270"/>
      <c r="G229" s="270"/>
      <c r="H229" s="270"/>
      <c r="I229" s="270"/>
      <c r="J229" s="270"/>
      <c r="K229" s="270"/>
      <c r="L229" s="270"/>
      <c r="M229" s="270"/>
      <c r="N229" s="270"/>
      <c r="O229" s="270"/>
      <c r="P229" s="270"/>
      <c r="Q229" s="270"/>
      <c r="R229" s="270"/>
      <c r="S229" s="270"/>
      <c r="T229" s="270"/>
      <c r="U229" s="5"/>
      <c r="V229" s="270"/>
      <c r="W229" s="270"/>
      <c r="X229" s="270"/>
      <c r="Y229" s="270"/>
      <c r="Z229" s="270"/>
      <c r="AA229" s="270"/>
      <c r="AB229" s="270"/>
      <c r="AC229" s="270"/>
      <c r="AD229" s="270"/>
      <c r="AE229" s="1"/>
      <c r="AF229" s="270"/>
      <c r="AG229" s="270"/>
    </row>
    <row r="230" spans="6:33" x14ac:dyDescent="0.25">
      <c r="F230" s="270"/>
      <c r="G230" s="270"/>
      <c r="H230" s="270"/>
      <c r="I230" s="270"/>
      <c r="J230" s="270"/>
      <c r="K230" s="270"/>
      <c r="L230" s="270"/>
      <c r="M230" s="270"/>
      <c r="N230" s="270"/>
      <c r="O230" s="270"/>
      <c r="P230" s="270"/>
      <c r="Q230" s="270"/>
      <c r="R230" s="270"/>
      <c r="S230" s="270"/>
      <c r="T230" s="270"/>
      <c r="U230" s="5"/>
      <c r="V230" s="270"/>
      <c r="W230" s="270"/>
      <c r="X230" s="270"/>
      <c r="Y230" s="270"/>
      <c r="Z230" s="270"/>
      <c r="AA230" s="270"/>
      <c r="AB230" s="270"/>
      <c r="AC230" s="270"/>
      <c r="AD230" s="270"/>
      <c r="AE230" s="1"/>
      <c r="AF230" s="270"/>
      <c r="AG230" s="270"/>
    </row>
    <row r="231" spans="6:33" x14ac:dyDescent="0.25">
      <c r="F231" s="270"/>
      <c r="G231" s="270"/>
      <c r="H231" s="270"/>
      <c r="I231" s="270"/>
      <c r="J231" s="270"/>
      <c r="K231" s="270"/>
      <c r="L231" s="270"/>
      <c r="M231" s="270"/>
      <c r="N231" s="270"/>
      <c r="O231" s="270"/>
      <c r="P231" s="270"/>
      <c r="Q231" s="270"/>
      <c r="R231" s="270"/>
      <c r="S231" s="270"/>
      <c r="T231" s="270"/>
      <c r="U231" s="5"/>
      <c r="V231" s="270"/>
      <c r="W231" s="270"/>
      <c r="X231" s="270"/>
      <c r="Y231" s="270"/>
      <c r="Z231" s="270"/>
      <c r="AA231" s="270"/>
      <c r="AB231" s="270"/>
      <c r="AC231" s="270"/>
      <c r="AD231" s="270"/>
      <c r="AE231" s="1"/>
      <c r="AF231" s="270"/>
      <c r="AG231" s="270"/>
    </row>
    <row r="232" spans="6:33" x14ac:dyDescent="0.25">
      <c r="F232" s="270"/>
      <c r="G232" s="270"/>
      <c r="H232" s="270"/>
      <c r="I232" s="270"/>
      <c r="J232" s="270"/>
      <c r="K232" s="270"/>
      <c r="L232" s="270"/>
      <c r="M232" s="270"/>
      <c r="N232" s="270"/>
      <c r="O232" s="270"/>
      <c r="P232" s="270"/>
      <c r="Q232" s="270"/>
      <c r="R232" s="270"/>
      <c r="S232" s="270"/>
      <c r="T232" s="270"/>
      <c r="U232" s="5"/>
      <c r="V232" s="270"/>
      <c r="W232" s="270"/>
      <c r="X232" s="270"/>
      <c r="Y232" s="270"/>
      <c r="Z232" s="270"/>
      <c r="AA232" s="270"/>
      <c r="AB232" s="270"/>
      <c r="AC232" s="270"/>
      <c r="AD232" s="270"/>
      <c r="AE232" s="1"/>
      <c r="AF232" s="270"/>
      <c r="AG232" s="270"/>
    </row>
    <row r="233" spans="6:33" x14ac:dyDescent="0.25">
      <c r="F233" s="270"/>
      <c r="G233" s="270"/>
      <c r="H233" s="270"/>
      <c r="I233" s="270"/>
      <c r="J233" s="270"/>
      <c r="K233" s="270"/>
      <c r="L233" s="270"/>
      <c r="M233" s="270"/>
      <c r="N233" s="270"/>
      <c r="O233" s="270"/>
      <c r="P233" s="270"/>
      <c r="Q233" s="270"/>
      <c r="R233" s="270"/>
      <c r="S233" s="270"/>
      <c r="T233" s="270"/>
      <c r="U233" s="5"/>
      <c r="V233" s="270"/>
      <c r="W233" s="270"/>
      <c r="X233" s="270"/>
      <c r="Y233" s="270"/>
      <c r="Z233" s="270"/>
      <c r="AA233" s="270"/>
      <c r="AB233" s="270"/>
      <c r="AC233" s="270"/>
      <c r="AD233" s="270"/>
      <c r="AE233" s="1"/>
      <c r="AF233" s="270"/>
      <c r="AG233" s="270"/>
    </row>
    <row r="234" spans="6:33" x14ac:dyDescent="0.25">
      <c r="F234" s="270"/>
      <c r="G234" s="270"/>
      <c r="H234" s="270"/>
      <c r="I234" s="270"/>
      <c r="J234" s="270"/>
      <c r="K234" s="270"/>
      <c r="L234" s="270"/>
      <c r="M234" s="270"/>
      <c r="N234" s="270"/>
      <c r="O234" s="270"/>
      <c r="P234" s="270"/>
      <c r="Q234" s="270"/>
      <c r="R234" s="270"/>
      <c r="S234" s="270"/>
      <c r="T234" s="270"/>
      <c r="U234" s="5"/>
      <c r="V234" s="270"/>
      <c r="W234" s="270"/>
      <c r="X234" s="270"/>
      <c r="Y234" s="270"/>
      <c r="Z234" s="270"/>
      <c r="AA234" s="270"/>
      <c r="AB234" s="270"/>
      <c r="AC234" s="270"/>
      <c r="AD234" s="270"/>
      <c r="AE234" s="1"/>
      <c r="AF234" s="270"/>
      <c r="AG234" s="270"/>
    </row>
    <row r="235" spans="6:33" x14ac:dyDescent="0.25">
      <c r="F235" s="270"/>
      <c r="G235" s="270"/>
      <c r="H235" s="270"/>
      <c r="I235" s="270"/>
      <c r="J235" s="270"/>
      <c r="K235" s="270"/>
      <c r="L235" s="270"/>
      <c r="M235" s="270"/>
      <c r="N235" s="270"/>
      <c r="O235" s="270"/>
      <c r="P235" s="270"/>
      <c r="Q235" s="270"/>
      <c r="R235" s="270"/>
      <c r="S235" s="270"/>
      <c r="T235" s="270"/>
      <c r="U235" s="5"/>
      <c r="V235" s="270"/>
      <c r="W235" s="270"/>
      <c r="X235" s="270"/>
      <c r="Y235" s="270"/>
      <c r="Z235" s="270"/>
      <c r="AA235" s="270"/>
      <c r="AB235" s="270"/>
      <c r="AC235" s="270"/>
      <c r="AD235" s="270"/>
      <c r="AE235" s="1"/>
      <c r="AF235" s="270"/>
      <c r="AG235" s="270"/>
    </row>
    <row r="236" spans="6:33" x14ac:dyDescent="0.25">
      <c r="F236" s="270"/>
      <c r="G236" s="270"/>
      <c r="H236" s="270"/>
      <c r="I236" s="270"/>
      <c r="J236" s="270"/>
      <c r="K236" s="270"/>
      <c r="L236" s="270"/>
      <c r="M236" s="270"/>
      <c r="N236" s="270"/>
      <c r="O236" s="270"/>
      <c r="P236" s="270"/>
      <c r="Q236" s="270"/>
      <c r="R236" s="270"/>
      <c r="S236" s="270"/>
      <c r="T236" s="270"/>
      <c r="U236" s="5"/>
      <c r="V236" s="270"/>
      <c r="W236" s="270"/>
      <c r="X236" s="270"/>
      <c r="Y236" s="270"/>
      <c r="Z236" s="270"/>
      <c r="AA236" s="270"/>
      <c r="AB236" s="270"/>
      <c r="AC236" s="270"/>
      <c r="AD236" s="270"/>
      <c r="AE236" s="1"/>
      <c r="AF236" s="270"/>
      <c r="AG236" s="270"/>
    </row>
    <row r="237" spans="6:33" x14ac:dyDescent="0.25">
      <c r="F237" s="270"/>
      <c r="G237" s="270"/>
      <c r="H237" s="270"/>
      <c r="I237" s="270"/>
      <c r="J237" s="270"/>
      <c r="K237" s="270"/>
      <c r="L237" s="270"/>
      <c r="M237" s="270"/>
      <c r="N237" s="270"/>
      <c r="O237" s="270"/>
      <c r="P237" s="270"/>
      <c r="Q237" s="270"/>
      <c r="R237" s="270"/>
      <c r="S237" s="270"/>
      <c r="T237" s="270"/>
      <c r="U237" s="5"/>
      <c r="V237" s="270"/>
      <c r="W237" s="270"/>
      <c r="X237" s="270"/>
      <c r="Y237" s="270"/>
      <c r="Z237" s="270"/>
      <c r="AA237" s="270"/>
      <c r="AB237" s="270"/>
      <c r="AC237" s="270"/>
      <c r="AD237" s="270"/>
      <c r="AE237" s="1"/>
      <c r="AF237" s="270"/>
      <c r="AG237" s="270"/>
    </row>
    <row r="238" spans="6:33" x14ac:dyDescent="0.25">
      <c r="F238" s="270"/>
      <c r="G238" s="270"/>
      <c r="H238" s="270"/>
      <c r="I238" s="270"/>
      <c r="J238" s="270"/>
      <c r="K238" s="270"/>
      <c r="L238" s="270"/>
      <c r="M238" s="270"/>
      <c r="N238" s="270"/>
      <c r="O238" s="270"/>
      <c r="P238" s="270"/>
      <c r="Q238" s="270"/>
      <c r="R238" s="270"/>
      <c r="S238" s="270"/>
      <c r="T238" s="270"/>
      <c r="U238" s="5"/>
      <c r="V238" s="270"/>
      <c r="W238" s="270"/>
      <c r="X238" s="270"/>
      <c r="Y238" s="270"/>
      <c r="Z238" s="270"/>
      <c r="AA238" s="270"/>
      <c r="AB238" s="270"/>
      <c r="AC238" s="270"/>
      <c r="AD238" s="270"/>
      <c r="AE238" s="1"/>
      <c r="AF238" s="270"/>
      <c r="AG238" s="270"/>
    </row>
    <row r="239" spans="6:33" x14ac:dyDescent="0.25">
      <c r="F239" s="270"/>
      <c r="G239" s="270"/>
      <c r="H239" s="270"/>
      <c r="I239" s="270"/>
      <c r="J239" s="270"/>
      <c r="K239" s="270"/>
      <c r="L239" s="270"/>
      <c r="M239" s="270"/>
      <c r="N239" s="270"/>
      <c r="O239" s="270"/>
      <c r="P239" s="270"/>
      <c r="Q239" s="270"/>
      <c r="R239" s="270"/>
      <c r="S239" s="270"/>
      <c r="T239" s="270"/>
      <c r="U239" s="5"/>
      <c r="V239" s="270"/>
      <c r="W239" s="270"/>
      <c r="X239" s="270"/>
      <c r="Y239" s="270"/>
      <c r="Z239" s="270"/>
      <c r="AA239" s="270"/>
      <c r="AB239" s="270"/>
      <c r="AC239" s="270"/>
      <c r="AD239" s="270"/>
      <c r="AE239" s="1"/>
      <c r="AF239" s="270"/>
      <c r="AG239" s="270"/>
    </row>
    <row r="240" spans="6:33" x14ac:dyDescent="0.25">
      <c r="F240" s="270"/>
      <c r="G240" s="270"/>
      <c r="H240" s="270"/>
      <c r="I240" s="270"/>
      <c r="J240" s="270"/>
      <c r="K240" s="270"/>
      <c r="L240" s="270"/>
      <c r="M240" s="270"/>
      <c r="N240" s="270"/>
      <c r="O240" s="270"/>
      <c r="P240" s="270"/>
      <c r="Q240" s="270"/>
      <c r="R240" s="270"/>
      <c r="S240" s="270"/>
      <c r="T240" s="270"/>
      <c r="U240" s="5"/>
      <c r="V240" s="270"/>
      <c r="W240" s="270"/>
      <c r="X240" s="270"/>
      <c r="Y240" s="270"/>
      <c r="Z240" s="270"/>
      <c r="AA240" s="270"/>
      <c r="AB240" s="270"/>
      <c r="AC240" s="270"/>
      <c r="AD240" s="270"/>
      <c r="AE240" s="1"/>
      <c r="AF240" s="270"/>
      <c r="AG240" s="270"/>
    </row>
    <row r="241" spans="6:33" x14ac:dyDescent="0.25">
      <c r="F241" s="270"/>
      <c r="G241" s="270"/>
      <c r="H241" s="270"/>
      <c r="I241" s="270"/>
      <c r="J241" s="270"/>
      <c r="K241" s="270"/>
      <c r="L241" s="270"/>
      <c r="M241" s="270"/>
      <c r="N241" s="270"/>
      <c r="O241" s="270"/>
      <c r="P241" s="270"/>
      <c r="Q241" s="270"/>
      <c r="R241" s="270"/>
      <c r="S241" s="270"/>
      <c r="T241" s="270"/>
      <c r="U241" s="5"/>
      <c r="V241" s="270"/>
      <c r="W241" s="270"/>
      <c r="X241" s="270"/>
      <c r="Y241" s="270"/>
      <c r="Z241" s="270"/>
      <c r="AA241" s="270"/>
      <c r="AB241" s="270"/>
      <c r="AC241" s="270"/>
      <c r="AD241" s="270"/>
      <c r="AE241" s="1"/>
      <c r="AF241" s="270"/>
      <c r="AG241" s="270"/>
    </row>
    <row r="242" spans="6:33" x14ac:dyDescent="0.25">
      <c r="F242" s="270"/>
      <c r="G242" s="270"/>
      <c r="H242" s="270"/>
      <c r="I242" s="270"/>
      <c r="J242" s="270"/>
      <c r="K242" s="270"/>
      <c r="L242" s="270"/>
      <c r="M242" s="270"/>
      <c r="N242" s="270"/>
      <c r="O242" s="270"/>
      <c r="P242" s="270"/>
      <c r="Q242" s="270"/>
      <c r="R242" s="270"/>
      <c r="S242" s="270"/>
      <c r="T242" s="270"/>
      <c r="U242" s="5"/>
      <c r="V242" s="270"/>
      <c r="W242" s="270"/>
      <c r="X242" s="270"/>
      <c r="Y242" s="270"/>
      <c r="Z242" s="270"/>
      <c r="AA242" s="270"/>
      <c r="AB242" s="270"/>
      <c r="AC242" s="270"/>
      <c r="AD242" s="270"/>
      <c r="AE242" s="1"/>
      <c r="AF242" s="270"/>
      <c r="AG242" s="270"/>
    </row>
    <row r="243" spans="6:33" x14ac:dyDescent="0.25">
      <c r="F243" s="270"/>
      <c r="G243" s="270"/>
      <c r="H243" s="270"/>
      <c r="I243" s="270"/>
      <c r="J243" s="270"/>
      <c r="K243" s="270"/>
      <c r="L243" s="270"/>
      <c r="M243" s="270"/>
      <c r="N243" s="270"/>
      <c r="O243" s="270"/>
      <c r="P243" s="270"/>
      <c r="Q243" s="270"/>
      <c r="R243" s="270"/>
      <c r="S243" s="270"/>
      <c r="T243" s="270"/>
      <c r="U243" s="5"/>
      <c r="V243" s="270"/>
      <c r="W243" s="270"/>
      <c r="X243" s="270"/>
      <c r="Y243" s="270"/>
      <c r="Z243" s="270"/>
      <c r="AA243" s="270"/>
      <c r="AB243" s="270"/>
      <c r="AC243" s="270"/>
      <c r="AD243" s="270"/>
      <c r="AE243" s="1"/>
      <c r="AF243" s="270"/>
      <c r="AG243" s="270"/>
    </row>
    <row r="244" spans="6:33" x14ac:dyDescent="0.25">
      <c r="F244" s="270"/>
      <c r="G244" s="270"/>
      <c r="H244" s="270"/>
      <c r="I244" s="270"/>
      <c r="J244" s="270"/>
      <c r="K244" s="270"/>
      <c r="L244" s="270"/>
      <c r="M244" s="270"/>
      <c r="N244" s="270"/>
      <c r="O244" s="270"/>
      <c r="P244" s="270"/>
      <c r="Q244" s="270"/>
      <c r="R244" s="270"/>
      <c r="S244" s="270"/>
      <c r="T244" s="270"/>
      <c r="U244" s="5"/>
      <c r="V244" s="270"/>
      <c r="W244" s="270"/>
      <c r="X244" s="270"/>
      <c r="Y244" s="270"/>
      <c r="Z244" s="270"/>
      <c r="AA244" s="270"/>
      <c r="AB244" s="270"/>
      <c r="AC244" s="270"/>
      <c r="AD244" s="270"/>
      <c r="AE244" s="1"/>
      <c r="AF244" s="270"/>
      <c r="AG244" s="270"/>
    </row>
    <row r="245" spans="6:33" x14ac:dyDescent="0.25">
      <c r="F245" s="270"/>
      <c r="G245" s="270"/>
      <c r="H245" s="270"/>
      <c r="I245" s="270"/>
      <c r="J245" s="270"/>
      <c r="K245" s="270"/>
      <c r="L245" s="270"/>
      <c r="M245" s="270"/>
      <c r="N245" s="270"/>
      <c r="O245" s="270"/>
      <c r="P245" s="270"/>
      <c r="Q245" s="270"/>
      <c r="R245" s="270"/>
      <c r="S245" s="270"/>
      <c r="T245" s="270"/>
      <c r="U245" s="5"/>
      <c r="V245" s="270"/>
      <c r="W245" s="270"/>
      <c r="X245" s="270"/>
      <c r="Y245" s="270"/>
      <c r="Z245" s="270"/>
      <c r="AA245" s="270"/>
      <c r="AB245" s="270"/>
      <c r="AC245" s="270"/>
      <c r="AD245" s="270"/>
      <c r="AE245" s="1"/>
      <c r="AF245" s="270"/>
      <c r="AG245" s="270"/>
    </row>
    <row r="246" spans="6:33" x14ac:dyDescent="0.25">
      <c r="F246" s="270"/>
      <c r="G246" s="270"/>
      <c r="H246" s="270"/>
      <c r="I246" s="270"/>
      <c r="J246" s="270"/>
      <c r="K246" s="270"/>
      <c r="L246" s="270"/>
      <c r="M246" s="270"/>
      <c r="N246" s="270"/>
      <c r="O246" s="270"/>
      <c r="P246" s="270"/>
      <c r="Q246" s="270"/>
      <c r="R246" s="270"/>
      <c r="S246" s="270"/>
      <c r="T246" s="270"/>
      <c r="U246" s="5"/>
      <c r="V246" s="270"/>
      <c r="W246" s="270"/>
      <c r="X246" s="270"/>
      <c r="Y246" s="270"/>
      <c r="Z246" s="270"/>
      <c r="AA246" s="270"/>
      <c r="AB246" s="270"/>
      <c r="AC246" s="270"/>
      <c r="AD246" s="270"/>
      <c r="AE246" s="1"/>
      <c r="AF246" s="270"/>
      <c r="AG246" s="270"/>
    </row>
    <row r="247" spans="6:33" x14ac:dyDescent="0.25">
      <c r="F247" s="270"/>
      <c r="G247" s="270"/>
      <c r="H247" s="270"/>
      <c r="I247" s="270"/>
      <c r="J247" s="270"/>
      <c r="K247" s="270"/>
      <c r="L247" s="270"/>
      <c r="M247" s="270"/>
      <c r="N247" s="270"/>
      <c r="O247" s="270"/>
      <c r="P247" s="270"/>
      <c r="Q247" s="270"/>
      <c r="R247" s="270"/>
      <c r="S247" s="270"/>
      <c r="T247" s="270"/>
      <c r="U247" s="5"/>
      <c r="V247" s="270"/>
      <c r="W247" s="270"/>
      <c r="X247" s="270"/>
      <c r="Y247" s="270"/>
      <c r="Z247" s="270"/>
      <c r="AA247" s="270"/>
      <c r="AB247" s="270"/>
      <c r="AC247" s="270"/>
      <c r="AD247" s="270"/>
      <c r="AE247" s="1"/>
      <c r="AF247" s="270"/>
      <c r="AG247" s="270"/>
    </row>
    <row r="248" spans="6:33" x14ac:dyDescent="0.25">
      <c r="F248" s="270"/>
      <c r="G248" s="270"/>
      <c r="H248" s="270"/>
      <c r="I248" s="270"/>
      <c r="J248" s="270"/>
      <c r="K248" s="270"/>
      <c r="L248" s="270"/>
      <c r="M248" s="270"/>
      <c r="N248" s="270"/>
      <c r="O248" s="270"/>
      <c r="P248" s="270"/>
      <c r="Q248" s="270"/>
      <c r="R248" s="270"/>
      <c r="S248" s="270"/>
      <c r="T248" s="270"/>
      <c r="U248" s="5"/>
      <c r="V248" s="270"/>
      <c r="W248" s="270"/>
      <c r="X248" s="270"/>
      <c r="Y248" s="270"/>
      <c r="Z248" s="270"/>
      <c r="AA248" s="270"/>
      <c r="AB248" s="270"/>
      <c r="AC248" s="270"/>
      <c r="AD248" s="270"/>
      <c r="AE248" s="1"/>
      <c r="AF248" s="270"/>
      <c r="AG248" s="270"/>
    </row>
    <row r="249" spans="6:33" x14ac:dyDescent="0.25">
      <c r="F249" s="270"/>
      <c r="G249" s="270"/>
      <c r="H249" s="270"/>
      <c r="I249" s="270"/>
      <c r="J249" s="270"/>
      <c r="K249" s="270"/>
      <c r="L249" s="270"/>
      <c r="M249" s="270"/>
      <c r="N249" s="270"/>
      <c r="O249" s="270"/>
      <c r="P249" s="270"/>
      <c r="Q249" s="270"/>
      <c r="R249" s="270"/>
      <c r="S249" s="270"/>
      <c r="T249" s="270"/>
      <c r="U249" s="5"/>
      <c r="V249" s="270"/>
      <c r="W249" s="270"/>
      <c r="X249" s="270"/>
      <c r="Y249" s="270"/>
      <c r="Z249" s="270"/>
      <c r="AA249" s="270"/>
      <c r="AB249" s="270"/>
      <c r="AC249" s="270"/>
      <c r="AD249" s="270"/>
      <c r="AE249" s="1"/>
      <c r="AF249" s="270"/>
      <c r="AG249" s="270"/>
    </row>
    <row r="250" spans="6:33" x14ac:dyDescent="0.25">
      <c r="F250" s="270"/>
      <c r="G250" s="270"/>
      <c r="H250" s="270"/>
      <c r="I250" s="270"/>
      <c r="J250" s="270"/>
      <c r="K250" s="270"/>
      <c r="L250" s="270"/>
      <c r="M250" s="270"/>
      <c r="N250" s="270"/>
      <c r="O250" s="270"/>
      <c r="P250" s="270"/>
      <c r="Q250" s="270"/>
      <c r="R250" s="270"/>
      <c r="S250" s="270"/>
      <c r="T250" s="270"/>
      <c r="U250" s="5"/>
      <c r="V250" s="270"/>
      <c r="W250" s="270"/>
      <c r="X250" s="270"/>
      <c r="Y250" s="270"/>
      <c r="Z250" s="270"/>
      <c r="AA250" s="270"/>
      <c r="AB250" s="270"/>
      <c r="AC250" s="270"/>
      <c r="AD250" s="270"/>
      <c r="AE250" s="1"/>
      <c r="AF250" s="270"/>
      <c r="AG250" s="270"/>
    </row>
    <row r="251" spans="6:33" x14ac:dyDescent="0.25">
      <c r="F251" s="270"/>
      <c r="G251" s="270"/>
      <c r="H251" s="270"/>
      <c r="I251" s="270"/>
      <c r="J251" s="270"/>
      <c r="K251" s="270"/>
      <c r="L251" s="270"/>
      <c r="M251" s="270"/>
      <c r="N251" s="270"/>
      <c r="O251" s="270"/>
      <c r="P251" s="270"/>
      <c r="Q251" s="270"/>
      <c r="R251" s="270"/>
      <c r="S251" s="270"/>
      <c r="T251" s="270"/>
      <c r="U251" s="5"/>
      <c r="V251" s="270"/>
      <c r="W251" s="270"/>
      <c r="X251" s="270"/>
      <c r="Y251" s="270"/>
      <c r="Z251" s="270"/>
      <c r="AA251" s="270"/>
      <c r="AB251" s="270"/>
      <c r="AC251" s="270"/>
      <c r="AD251" s="270"/>
      <c r="AE251" s="1"/>
      <c r="AF251" s="270"/>
      <c r="AG251" s="270"/>
    </row>
    <row r="252" spans="6:33" x14ac:dyDescent="0.25">
      <c r="F252" s="270"/>
      <c r="G252" s="270"/>
      <c r="H252" s="270"/>
      <c r="I252" s="270"/>
      <c r="J252" s="270"/>
      <c r="K252" s="270"/>
      <c r="L252" s="270"/>
      <c r="M252" s="270"/>
      <c r="N252" s="270"/>
      <c r="O252" s="270"/>
      <c r="P252" s="270"/>
      <c r="Q252" s="270"/>
      <c r="R252" s="270"/>
      <c r="S252" s="270"/>
      <c r="T252" s="270"/>
      <c r="U252" s="5"/>
      <c r="V252" s="270"/>
      <c r="W252" s="270"/>
      <c r="X252" s="270"/>
      <c r="Y252" s="270"/>
      <c r="Z252" s="270"/>
      <c r="AA252" s="270"/>
      <c r="AB252" s="270"/>
      <c r="AC252" s="270"/>
      <c r="AD252" s="270"/>
      <c r="AE252" s="1"/>
      <c r="AF252" s="270"/>
      <c r="AG252" s="270"/>
    </row>
    <row r="253" spans="6:33" x14ac:dyDescent="0.25">
      <c r="F253" s="270"/>
      <c r="G253" s="270"/>
      <c r="H253" s="270"/>
      <c r="I253" s="270"/>
      <c r="J253" s="270"/>
      <c r="K253" s="270"/>
      <c r="L253" s="270"/>
      <c r="M253" s="270"/>
      <c r="N253" s="270"/>
      <c r="O253" s="270"/>
      <c r="P253" s="270"/>
      <c r="Q253" s="270"/>
      <c r="R253" s="270"/>
      <c r="S253" s="270"/>
      <c r="T253" s="270"/>
      <c r="U253" s="5"/>
      <c r="V253" s="270"/>
      <c r="W253" s="270"/>
      <c r="X253" s="270"/>
      <c r="Y253" s="270"/>
      <c r="Z253" s="270"/>
      <c r="AA253" s="270"/>
      <c r="AB253" s="270"/>
      <c r="AC253" s="270"/>
      <c r="AD253" s="270"/>
      <c r="AE253" s="1"/>
      <c r="AF253" s="270"/>
      <c r="AG253" s="270"/>
    </row>
    <row r="254" spans="6:33" x14ac:dyDescent="0.25">
      <c r="F254" s="270"/>
      <c r="G254" s="270"/>
      <c r="H254" s="270"/>
      <c r="I254" s="270"/>
      <c r="J254" s="270"/>
      <c r="K254" s="270"/>
      <c r="L254" s="270"/>
      <c r="M254" s="270"/>
      <c r="N254" s="270"/>
      <c r="O254" s="270"/>
      <c r="P254" s="270"/>
      <c r="Q254" s="270"/>
      <c r="R254" s="270"/>
      <c r="S254" s="270"/>
      <c r="T254" s="270"/>
      <c r="U254" s="5"/>
      <c r="V254" s="270"/>
      <c r="W254" s="270"/>
      <c r="X254" s="270"/>
      <c r="Y254" s="270"/>
      <c r="Z254" s="270"/>
      <c r="AA254" s="270"/>
      <c r="AB254" s="270"/>
      <c r="AC254" s="270"/>
      <c r="AD254" s="270"/>
      <c r="AE254" s="1"/>
      <c r="AF254" s="270"/>
      <c r="AG254" s="270"/>
    </row>
    <row r="255" spans="6:33" x14ac:dyDescent="0.25">
      <c r="F255" s="270"/>
      <c r="G255" s="270"/>
      <c r="H255" s="270"/>
      <c r="I255" s="270"/>
      <c r="J255" s="270"/>
      <c r="K255" s="270"/>
      <c r="L255" s="270"/>
      <c r="M255" s="270"/>
      <c r="N255" s="270"/>
      <c r="O255" s="270"/>
      <c r="P255" s="270"/>
      <c r="Q255" s="270"/>
      <c r="R255" s="270"/>
      <c r="S255" s="270"/>
      <c r="T255" s="270"/>
      <c r="U255" s="5"/>
      <c r="V255" s="270"/>
      <c r="W255" s="270"/>
      <c r="X255" s="270"/>
      <c r="Y255" s="270"/>
      <c r="Z255" s="270"/>
      <c r="AA255" s="270"/>
      <c r="AB255" s="270"/>
      <c r="AC255" s="270"/>
      <c r="AD255" s="270"/>
      <c r="AE255" s="1"/>
      <c r="AF255" s="270"/>
      <c r="AG255" s="270"/>
    </row>
    <row r="256" spans="6:33" x14ac:dyDescent="0.25">
      <c r="F256" s="270"/>
      <c r="G256" s="270"/>
      <c r="H256" s="270"/>
      <c r="I256" s="270"/>
      <c r="J256" s="270"/>
      <c r="K256" s="270"/>
      <c r="L256" s="270"/>
      <c r="M256" s="270"/>
      <c r="N256" s="270"/>
      <c r="O256" s="270"/>
      <c r="P256" s="270"/>
      <c r="Q256" s="270"/>
      <c r="R256" s="270"/>
      <c r="S256" s="270"/>
      <c r="T256" s="270"/>
      <c r="U256" s="5"/>
      <c r="V256" s="270"/>
      <c r="W256" s="270"/>
      <c r="X256" s="270"/>
      <c r="Y256" s="270"/>
      <c r="Z256" s="270"/>
      <c r="AA256" s="270"/>
      <c r="AB256" s="270"/>
      <c r="AC256" s="270"/>
      <c r="AD256" s="270"/>
      <c r="AE256" s="1"/>
      <c r="AF256" s="270"/>
      <c r="AG256" s="270"/>
    </row>
    <row r="257" spans="6:33" x14ac:dyDescent="0.25">
      <c r="F257" s="270"/>
      <c r="G257" s="270"/>
      <c r="H257" s="270"/>
      <c r="I257" s="270"/>
      <c r="J257" s="270"/>
      <c r="K257" s="270"/>
      <c r="L257" s="270"/>
      <c r="M257" s="270"/>
      <c r="N257" s="270"/>
      <c r="O257" s="270"/>
      <c r="P257" s="270"/>
      <c r="Q257" s="270"/>
      <c r="R257" s="270"/>
      <c r="S257" s="270"/>
      <c r="T257" s="270"/>
      <c r="U257" s="5"/>
      <c r="V257" s="270"/>
      <c r="W257" s="270"/>
      <c r="X257" s="270"/>
      <c r="Y257" s="270"/>
      <c r="Z257" s="270"/>
      <c r="AA257" s="270"/>
      <c r="AB257" s="270"/>
      <c r="AC257" s="270"/>
      <c r="AD257" s="270"/>
      <c r="AE257" s="1"/>
      <c r="AF257" s="270"/>
      <c r="AG257" s="270"/>
    </row>
    <row r="258" spans="6:33" x14ac:dyDescent="0.25">
      <c r="F258" s="270"/>
      <c r="G258" s="270"/>
      <c r="H258" s="270"/>
      <c r="I258" s="270"/>
      <c r="J258" s="270"/>
      <c r="K258" s="270"/>
      <c r="L258" s="270"/>
      <c r="M258" s="270"/>
      <c r="N258" s="270"/>
      <c r="O258" s="270"/>
      <c r="P258" s="270"/>
      <c r="Q258" s="270"/>
      <c r="R258" s="270"/>
      <c r="S258" s="270"/>
      <c r="T258" s="270"/>
      <c r="U258" s="5"/>
      <c r="V258" s="270"/>
      <c r="W258" s="270"/>
      <c r="X258" s="270"/>
      <c r="Y258" s="270"/>
      <c r="Z258" s="270"/>
      <c r="AA258" s="270"/>
      <c r="AB258" s="270"/>
      <c r="AC258" s="270"/>
      <c r="AD258" s="270"/>
      <c r="AE258" s="1"/>
      <c r="AF258" s="270"/>
      <c r="AG258" s="270"/>
    </row>
    <row r="259" spans="6:33" x14ac:dyDescent="0.25">
      <c r="F259" s="270"/>
      <c r="G259" s="270"/>
      <c r="H259" s="270"/>
      <c r="I259" s="270"/>
      <c r="J259" s="270"/>
      <c r="K259" s="270"/>
      <c r="L259" s="270"/>
      <c r="M259" s="270"/>
      <c r="N259" s="270"/>
      <c r="O259" s="270"/>
      <c r="P259" s="270"/>
      <c r="Q259" s="270"/>
      <c r="R259" s="270"/>
      <c r="S259" s="270"/>
      <c r="T259" s="270"/>
      <c r="U259" s="5"/>
      <c r="V259" s="270"/>
      <c r="W259" s="270"/>
      <c r="X259" s="270"/>
      <c r="Y259" s="270"/>
      <c r="Z259" s="270"/>
      <c r="AA259" s="270"/>
      <c r="AB259" s="270"/>
      <c r="AC259" s="270"/>
      <c r="AD259" s="270"/>
      <c r="AE259" s="1"/>
      <c r="AF259" s="270"/>
      <c r="AG259" s="270"/>
    </row>
    <row r="260" spans="6:33" x14ac:dyDescent="0.25">
      <c r="F260" s="270"/>
      <c r="G260" s="270"/>
      <c r="H260" s="270"/>
      <c r="I260" s="270"/>
      <c r="J260" s="270"/>
      <c r="K260" s="270"/>
      <c r="L260" s="270"/>
      <c r="M260" s="270"/>
      <c r="N260" s="270"/>
      <c r="O260" s="270"/>
      <c r="P260" s="270"/>
      <c r="Q260" s="270"/>
      <c r="R260" s="270"/>
      <c r="S260" s="270"/>
      <c r="T260" s="270"/>
      <c r="U260" s="5"/>
      <c r="V260" s="270"/>
      <c r="W260" s="270"/>
      <c r="X260" s="270"/>
      <c r="Y260" s="270"/>
      <c r="Z260" s="270"/>
      <c r="AA260" s="270"/>
      <c r="AB260" s="270"/>
      <c r="AC260" s="270"/>
      <c r="AD260" s="270"/>
      <c r="AE260" s="1"/>
      <c r="AF260" s="270"/>
      <c r="AG260" s="270"/>
    </row>
    <row r="261" spans="6:33" x14ac:dyDescent="0.25">
      <c r="F261" s="270"/>
      <c r="G261" s="270"/>
      <c r="H261" s="270"/>
      <c r="I261" s="270"/>
      <c r="J261" s="270"/>
      <c r="K261" s="270"/>
      <c r="L261" s="270"/>
      <c r="M261" s="270"/>
      <c r="N261" s="270"/>
      <c r="O261" s="270"/>
      <c r="P261" s="270"/>
      <c r="Q261" s="270"/>
      <c r="R261" s="270"/>
      <c r="S261" s="270"/>
      <c r="T261" s="270"/>
      <c r="U261" s="5"/>
      <c r="V261" s="270"/>
      <c r="W261" s="270"/>
      <c r="X261" s="270"/>
      <c r="Y261" s="270"/>
      <c r="Z261" s="270"/>
      <c r="AA261" s="270"/>
      <c r="AB261" s="270"/>
      <c r="AC261" s="270"/>
      <c r="AD261" s="270"/>
      <c r="AE261" s="1"/>
      <c r="AF261" s="270"/>
      <c r="AG261" s="270"/>
    </row>
    <row r="262" spans="6:33" x14ac:dyDescent="0.25">
      <c r="F262" s="270"/>
      <c r="G262" s="270"/>
      <c r="H262" s="270"/>
      <c r="I262" s="270"/>
      <c r="J262" s="270"/>
      <c r="K262" s="270"/>
      <c r="L262" s="270"/>
      <c r="M262" s="270"/>
      <c r="N262" s="270"/>
      <c r="O262" s="270"/>
      <c r="P262" s="270"/>
      <c r="Q262" s="270"/>
      <c r="R262" s="270"/>
      <c r="S262" s="270"/>
      <c r="T262" s="270"/>
      <c r="U262" s="5"/>
      <c r="V262" s="270"/>
      <c r="W262" s="270"/>
      <c r="X262" s="270"/>
      <c r="Y262" s="270"/>
      <c r="Z262" s="270"/>
      <c r="AA262" s="270"/>
      <c r="AB262" s="270"/>
      <c r="AC262" s="270"/>
      <c r="AD262" s="270"/>
      <c r="AE262" s="1"/>
      <c r="AF262" s="270"/>
      <c r="AG262" s="270"/>
    </row>
    <row r="263" spans="6:33" x14ac:dyDescent="0.25">
      <c r="F263" s="270"/>
      <c r="G263" s="270"/>
      <c r="H263" s="270"/>
      <c r="I263" s="270"/>
      <c r="J263" s="270"/>
      <c r="K263" s="270"/>
      <c r="L263" s="270"/>
      <c r="M263" s="270"/>
      <c r="N263" s="270"/>
      <c r="O263" s="270"/>
      <c r="P263" s="270"/>
      <c r="Q263" s="270"/>
      <c r="R263" s="270"/>
      <c r="S263" s="270"/>
      <c r="T263" s="270"/>
      <c r="U263" s="5"/>
      <c r="V263" s="270"/>
      <c r="W263" s="270"/>
      <c r="X263" s="270"/>
      <c r="Y263" s="270"/>
      <c r="Z263" s="270"/>
      <c r="AA263" s="270"/>
      <c r="AB263" s="270"/>
      <c r="AC263" s="270"/>
      <c r="AD263" s="270"/>
      <c r="AE263" s="1"/>
      <c r="AF263" s="270"/>
      <c r="AG263" s="270"/>
    </row>
    <row r="264" spans="6:33" x14ac:dyDescent="0.25">
      <c r="F264" s="270"/>
      <c r="G264" s="270"/>
      <c r="H264" s="270"/>
      <c r="I264" s="270"/>
      <c r="J264" s="270"/>
      <c r="K264" s="270"/>
      <c r="L264" s="270"/>
      <c r="M264" s="270"/>
      <c r="N264" s="270"/>
      <c r="O264" s="270"/>
      <c r="P264" s="270"/>
      <c r="Q264" s="270"/>
      <c r="R264" s="270"/>
      <c r="S264" s="270"/>
      <c r="T264" s="270"/>
      <c r="U264" s="5"/>
      <c r="V264" s="270"/>
      <c r="W264" s="270"/>
      <c r="X264" s="270"/>
      <c r="Y264" s="270"/>
      <c r="Z264" s="270"/>
      <c r="AA264" s="270"/>
      <c r="AB264" s="270"/>
      <c r="AC264" s="270"/>
      <c r="AD264" s="270"/>
      <c r="AE264" s="1"/>
      <c r="AF264" s="270"/>
      <c r="AG264" s="270"/>
    </row>
    <row r="265" spans="6:33" x14ac:dyDescent="0.25">
      <c r="F265" s="270"/>
      <c r="G265" s="270"/>
      <c r="H265" s="270"/>
      <c r="I265" s="270"/>
      <c r="J265" s="270"/>
      <c r="K265" s="270"/>
      <c r="L265" s="270"/>
      <c r="M265" s="270"/>
      <c r="N265" s="270"/>
      <c r="O265" s="270"/>
      <c r="P265" s="270"/>
      <c r="Q265" s="270"/>
      <c r="R265" s="270"/>
      <c r="S265" s="270"/>
      <c r="T265" s="270"/>
      <c r="U265" s="5"/>
      <c r="V265" s="270"/>
      <c r="W265" s="270"/>
      <c r="X265" s="270"/>
      <c r="Y265" s="270"/>
      <c r="Z265" s="270"/>
      <c r="AA265" s="270"/>
      <c r="AB265" s="270"/>
      <c r="AC265" s="270"/>
      <c r="AD265" s="270"/>
      <c r="AE265" s="1"/>
      <c r="AF265" s="270"/>
      <c r="AG265" s="270"/>
    </row>
    <row r="266" spans="6:33" x14ac:dyDescent="0.25">
      <c r="F266" s="270"/>
      <c r="G266" s="270"/>
      <c r="H266" s="270"/>
      <c r="I266" s="270"/>
      <c r="J266" s="270"/>
      <c r="K266" s="270"/>
      <c r="L266" s="270"/>
      <c r="M266" s="270"/>
      <c r="N266" s="270"/>
      <c r="O266" s="270"/>
      <c r="P266" s="270"/>
      <c r="Q266" s="270"/>
      <c r="R266" s="270"/>
      <c r="S266" s="270"/>
      <c r="T266" s="270"/>
      <c r="U266" s="5"/>
      <c r="V266" s="270"/>
      <c r="W266" s="270"/>
      <c r="X266" s="270"/>
      <c r="Y266" s="270"/>
      <c r="Z266" s="270"/>
      <c r="AA266" s="270"/>
      <c r="AB266" s="270"/>
      <c r="AC266" s="270"/>
      <c r="AD266" s="270"/>
      <c r="AE266" s="1"/>
      <c r="AF266" s="270"/>
      <c r="AG266" s="270"/>
    </row>
    <row r="267" spans="6:33" x14ac:dyDescent="0.25">
      <c r="F267" s="270"/>
      <c r="G267" s="270"/>
      <c r="H267" s="270"/>
      <c r="I267" s="270"/>
      <c r="J267" s="270"/>
      <c r="K267" s="270"/>
      <c r="L267" s="270"/>
      <c r="M267" s="270"/>
      <c r="N267" s="270"/>
      <c r="O267" s="270"/>
      <c r="P267" s="270"/>
      <c r="Q267" s="270"/>
      <c r="R267" s="270"/>
      <c r="S267" s="270"/>
      <c r="T267" s="270"/>
      <c r="U267" s="5"/>
      <c r="V267" s="270"/>
      <c r="W267" s="270"/>
      <c r="X267" s="270"/>
      <c r="Y267" s="270"/>
      <c r="Z267" s="270"/>
      <c r="AA267" s="270"/>
      <c r="AB267" s="270"/>
      <c r="AC267" s="270"/>
      <c r="AD267" s="270"/>
      <c r="AE267" s="1"/>
      <c r="AF267" s="270"/>
      <c r="AG267" s="270"/>
    </row>
    <row r="268" spans="6:33" x14ac:dyDescent="0.25">
      <c r="F268" s="270"/>
      <c r="G268" s="270"/>
      <c r="H268" s="270"/>
      <c r="I268" s="270"/>
      <c r="J268" s="270"/>
      <c r="K268" s="270"/>
      <c r="L268" s="270"/>
      <c r="M268" s="270"/>
      <c r="N268" s="270"/>
      <c r="O268" s="270"/>
      <c r="P268" s="270"/>
      <c r="Q268" s="270"/>
      <c r="R268" s="270"/>
      <c r="S268" s="270"/>
      <c r="T268" s="270"/>
      <c r="U268" s="5"/>
      <c r="V268" s="270"/>
      <c r="W268" s="270"/>
      <c r="X268" s="270"/>
      <c r="Y268" s="270"/>
      <c r="Z268" s="270"/>
      <c r="AA268" s="270"/>
      <c r="AB268" s="270"/>
      <c r="AC268" s="270"/>
      <c r="AD268" s="270"/>
      <c r="AE268" s="1"/>
      <c r="AF268" s="270"/>
      <c r="AG268" s="270"/>
    </row>
    <row r="269" spans="6:33" x14ac:dyDescent="0.25">
      <c r="F269" s="270"/>
      <c r="G269" s="270"/>
      <c r="H269" s="270"/>
      <c r="I269" s="270"/>
      <c r="J269" s="270"/>
      <c r="K269" s="270"/>
      <c r="L269" s="270"/>
      <c r="M269" s="270"/>
      <c r="N269" s="270"/>
      <c r="O269" s="270"/>
      <c r="P269" s="270"/>
      <c r="Q269" s="270"/>
      <c r="R269" s="270"/>
      <c r="S269" s="270"/>
      <c r="T269" s="270"/>
      <c r="U269" s="5"/>
      <c r="V269" s="270"/>
      <c r="W269" s="270"/>
      <c r="X269" s="270"/>
      <c r="Y269" s="270"/>
      <c r="Z269" s="270"/>
      <c r="AA269" s="270"/>
      <c r="AB269" s="270"/>
      <c r="AC269" s="270"/>
      <c r="AD269" s="270"/>
      <c r="AE269" s="1"/>
      <c r="AF269" s="270"/>
      <c r="AG269" s="270"/>
    </row>
    <row r="270" spans="6:33" x14ac:dyDescent="0.25">
      <c r="F270" s="270"/>
      <c r="G270" s="270"/>
      <c r="H270" s="270"/>
      <c r="I270" s="270"/>
      <c r="J270" s="270"/>
      <c r="K270" s="270"/>
      <c r="L270" s="270"/>
      <c r="M270" s="270"/>
      <c r="N270" s="270"/>
      <c r="O270" s="270"/>
      <c r="P270" s="270"/>
      <c r="Q270" s="270"/>
      <c r="R270" s="270"/>
      <c r="S270" s="270"/>
      <c r="T270" s="270"/>
      <c r="U270" s="5"/>
      <c r="V270" s="270"/>
      <c r="W270" s="270"/>
      <c r="X270" s="270"/>
      <c r="Y270" s="270"/>
      <c r="Z270" s="270"/>
      <c r="AA270" s="270"/>
      <c r="AB270" s="270"/>
      <c r="AC270" s="270"/>
      <c r="AD270" s="270"/>
      <c r="AE270" s="1"/>
      <c r="AF270" s="270"/>
      <c r="AG270" s="270"/>
    </row>
    <row r="271" spans="6:33" x14ac:dyDescent="0.25">
      <c r="F271" s="270"/>
      <c r="G271" s="270"/>
      <c r="H271" s="270"/>
      <c r="I271" s="270"/>
      <c r="J271" s="270"/>
      <c r="K271" s="270"/>
      <c r="L271" s="270"/>
      <c r="M271" s="270"/>
      <c r="N271" s="270"/>
      <c r="O271" s="270"/>
      <c r="P271" s="270"/>
      <c r="Q271" s="270"/>
      <c r="R271" s="270"/>
      <c r="S271" s="270"/>
      <c r="T271" s="270"/>
      <c r="U271" s="5"/>
      <c r="V271" s="270"/>
      <c r="W271" s="270"/>
      <c r="X271" s="270"/>
      <c r="Y271" s="270"/>
      <c r="Z271" s="270"/>
      <c r="AA271" s="270"/>
      <c r="AB271" s="270"/>
      <c r="AC271" s="270"/>
      <c r="AD271" s="270"/>
      <c r="AE271" s="1"/>
      <c r="AF271" s="270"/>
      <c r="AG271" s="270"/>
    </row>
    <row r="272" spans="6:33" x14ac:dyDescent="0.25">
      <c r="F272" s="270"/>
      <c r="G272" s="270"/>
      <c r="H272" s="270"/>
      <c r="I272" s="270"/>
      <c r="J272" s="270"/>
      <c r="K272" s="270"/>
      <c r="L272" s="270"/>
      <c r="M272" s="270"/>
      <c r="N272" s="270"/>
      <c r="O272" s="270"/>
      <c r="P272" s="270"/>
      <c r="Q272" s="270"/>
      <c r="R272" s="270"/>
      <c r="S272" s="270"/>
      <c r="T272" s="270"/>
      <c r="U272" s="5"/>
      <c r="V272" s="270"/>
      <c r="W272" s="270"/>
      <c r="X272" s="270"/>
      <c r="Y272" s="270"/>
      <c r="Z272" s="270"/>
      <c r="AA272" s="270"/>
      <c r="AB272" s="270"/>
      <c r="AC272" s="270"/>
      <c r="AD272" s="270"/>
      <c r="AE272" s="1"/>
      <c r="AF272" s="270"/>
      <c r="AG272" s="270"/>
    </row>
    <row r="273" spans="6:33" x14ac:dyDescent="0.25">
      <c r="F273" s="270"/>
      <c r="G273" s="270"/>
      <c r="H273" s="270"/>
      <c r="I273" s="270"/>
      <c r="J273" s="270"/>
      <c r="K273" s="270"/>
      <c r="L273" s="270"/>
      <c r="M273" s="270"/>
      <c r="N273" s="270"/>
      <c r="O273" s="270"/>
      <c r="P273" s="270"/>
      <c r="Q273" s="270"/>
      <c r="R273" s="270"/>
      <c r="S273" s="270"/>
      <c r="T273" s="270"/>
      <c r="U273" s="5"/>
      <c r="V273" s="270"/>
      <c r="W273" s="270"/>
      <c r="X273" s="270"/>
      <c r="Y273" s="270"/>
      <c r="Z273" s="270"/>
      <c r="AA273" s="270"/>
      <c r="AB273" s="270"/>
      <c r="AC273" s="270"/>
      <c r="AD273" s="270"/>
      <c r="AE273" s="1"/>
      <c r="AF273" s="270"/>
      <c r="AG273" s="270"/>
    </row>
    <row r="274" spans="6:33" x14ac:dyDescent="0.25">
      <c r="F274" s="270"/>
      <c r="G274" s="270"/>
      <c r="H274" s="270"/>
      <c r="I274" s="270"/>
      <c r="J274" s="270"/>
      <c r="K274" s="270"/>
      <c r="L274" s="270"/>
      <c r="M274" s="270"/>
      <c r="N274" s="270"/>
      <c r="O274" s="270"/>
      <c r="P274" s="270"/>
      <c r="Q274" s="270"/>
      <c r="R274" s="270"/>
      <c r="S274" s="270"/>
      <c r="T274" s="270"/>
      <c r="U274" s="5"/>
      <c r="V274" s="270"/>
      <c r="W274" s="270"/>
      <c r="X274" s="270"/>
      <c r="Y274" s="270"/>
      <c r="Z274" s="270"/>
      <c r="AA274" s="270"/>
      <c r="AB274" s="270"/>
      <c r="AC274" s="270"/>
      <c r="AD274" s="270"/>
      <c r="AE274" s="1"/>
      <c r="AF274" s="270"/>
      <c r="AG274" s="270"/>
    </row>
    <row r="275" spans="6:33" x14ac:dyDescent="0.25">
      <c r="F275" s="270"/>
      <c r="G275" s="270"/>
      <c r="H275" s="270"/>
      <c r="I275" s="270"/>
      <c r="J275" s="270"/>
      <c r="K275" s="270"/>
      <c r="L275" s="270"/>
      <c r="M275" s="270"/>
      <c r="N275" s="270"/>
      <c r="O275" s="270"/>
      <c r="P275" s="270"/>
      <c r="Q275" s="270"/>
      <c r="R275" s="270"/>
      <c r="S275" s="270"/>
      <c r="T275" s="270"/>
      <c r="U275" s="5"/>
      <c r="V275" s="270"/>
      <c r="W275" s="270"/>
      <c r="X275" s="270"/>
      <c r="Y275" s="270"/>
      <c r="Z275" s="270"/>
      <c r="AA275" s="270"/>
      <c r="AB275" s="270"/>
      <c r="AC275" s="270"/>
      <c r="AD275" s="270"/>
      <c r="AE275" s="1"/>
      <c r="AF275" s="270"/>
      <c r="AG275" s="270"/>
    </row>
    <row r="276" spans="6:33" x14ac:dyDescent="0.25">
      <c r="F276" s="270"/>
      <c r="G276" s="270"/>
      <c r="H276" s="270"/>
      <c r="I276" s="270"/>
      <c r="J276" s="270"/>
      <c r="K276" s="270"/>
      <c r="L276" s="270"/>
      <c r="M276" s="270"/>
      <c r="N276" s="270"/>
      <c r="O276" s="270"/>
      <c r="P276" s="270"/>
      <c r="Q276" s="270"/>
      <c r="R276" s="270"/>
      <c r="S276" s="270"/>
      <c r="T276" s="270"/>
      <c r="U276" s="5"/>
      <c r="V276" s="270"/>
      <c r="W276" s="270"/>
      <c r="X276" s="270"/>
      <c r="Y276" s="270"/>
      <c r="Z276" s="270"/>
      <c r="AA276" s="270"/>
      <c r="AB276" s="270"/>
      <c r="AC276" s="270"/>
      <c r="AD276" s="270"/>
      <c r="AE276" s="1"/>
      <c r="AF276" s="270"/>
      <c r="AG276" s="270"/>
    </row>
    <row r="277" spans="6:33" x14ac:dyDescent="0.25">
      <c r="F277" s="270"/>
      <c r="G277" s="270"/>
      <c r="H277" s="270"/>
      <c r="I277" s="270"/>
      <c r="J277" s="270"/>
      <c r="K277" s="270"/>
      <c r="L277" s="270"/>
      <c r="M277" s="270"/>
      <c r="N277" s="270"/>
      <c r="O277" s="270"/>
      <c r="P277" s="270"/>
      <c r="Q277" s="270"/>
      <c r="R277" s="270"/>
      <c r="S277" s="270"/>
      <c r="T277" s="270"/>
      <c r="U277" s="5"/>
      <c r="V277" s="270"/>
      <c r="W277" s="270"/>
      <c r="X277" s="270"/>
      <c r="Y277" s="270"/>
      <c r="Z277" s="270"/>
      <c r="AA277" s="270"/>
      <c r="AB277" s="270"/>
      <c r="AC277" s="270"/>
      <c r="AD277" s="270"/>
      <c r="AE277" s="1"/>
      <c r="AF277" s="270"/>
      <c r="AG277" s="270"/>
    </row>
    <row r="278" spans="6:33" x14ac:dyDescent="0.25">
      <c r="F278" s="270"/>
      <c r="G278" s="270"/>
      <c r="H278" s="270"/>
      <c r="I278" s="270"/>
      <c r="J278" s="270"/>
      <c r="K278" s="270"/>
      <c r="L278" s="270"/>
      <c r="M278" s="270"/>
      <c r="N278" s="270"/>
      <c r="O278" s="270"/>
      <c r="P278" s="270"/>
      <c r="Q278" s="270"/>
      <c r="R278" s="270"/>
      <c r="S278" s="270"/>
      <c r="T278" s="270"/>
      <c r="U278" s="5"/>
      <c r="V278" s="270"/>
      <c r="W278" s="270"/>
      <c r="X278" s="270"/>
      <c r="Y278" s="270"/>
      <c r="Z278" s="270"/>
      <c r="AA278" s="270"/>
      <c r="AB278" s="270"/>
      <c r="AC278" s="270"/>
      <c r="AD278" s="270"/>
      <c r="AE278" s="1"/>
      <c r="AF278" s="270"/>
      <c r="AG278" s="270"/>
    </row>
    <row r="279" spans="6:33" x14ac:dyDescent="0.25">
      <c r="F279" s="270"/>
      <c r="G279" s="270"/>
      <c r="H279" s="270"/>
      <c r="I279" s="270"/>
      <c r="J279" s="270"/>
      <c r="K279" s="270"/>
      <c r="L279" s="270"/>
      <c r="M279" s="270"/>
      <c r="N279" s="270"/>
      <c r="O279" s="270"/>
      <c r="P279" s="270"/>
      <c r="Q279" s="270"/>
      <c r="R279" s="270"/>
      <c r="S279" s="270"/>
      <c r="T279" s="270"/>
      <c r="U279" s="5"/>
      <c r="V279" s="270"/>
      <c r="W279" s="270"/>
      <c r="X279" s="270"/>
      <c r="Y279" s="270"/>
      <c r="Z279" s="270"/>
      <c r="AA279" s="270"/>
      <c r="AB279" s="270"/>
      <c r="AC279" s="270"/>
      <c r="AD279" s="270"/>
      <c r="AE279" s="1"/>
      <c r="AF279" s="270"/>
      <c r="AG279" s="270"/>
    </row>
    <row r="280" spans="6:33" x14ac:dyDescent="0.25">
      <c r="F280" s="270"/>
      <c r="G280" s="270"/>
      <c r="H280" s="270"/>
      <c r="I280" s="270"/>
      <c r="J280" s="270"/>
      <c r="K280" s="270"/>
      <c r="L280" s="270"/>
      <c r="M280" s="270"/>
      <c r="N280" s="270"/>
      <c r="O280" s="270"/>
      <c r="P280" s="270"/>
      <c r="Q280" s="270"/>
      <c r="R280" s="270"/>
      <c r="S280" s="270"/>
      <c r="T280" s="270"/>
      <c r="U280" s="5"/>
      <c r="V280" s="270"/>
      <c r="W280" s="270"/>
      <c r="X280" s="270"/>
      <c r="Y280" s="270"/>
      <c r="Z280" s="270"/>
      <c r="AA280" s="270"/>
      <c r="AB280" s="270"/>
      <c r="AC280" s="270"/>
      <c r="AD280" s="270"/>
      <c r="AE280" s="1"/>
      <c r="AF280" s="270"/>
      <c r="AG280" s="270"/>
    </row>
    <row r="281" spans="6:33" x14ac:dyDescent="0.25">
      <c r="F281" s="270"/>
      <c r="G281" s="270"/>
      <c r="H281" s="270"/>
      <c r="I281" s="270"/>
      <c r="J281" s="270"/>
      <c r="K281" s="270"/>
      <c r="L281" s="270"/>
      <c r="M281" s="270"/>
      <c r="N281" s="270"/>
      <c r="O281" s="270"/>
      <c r="P281" s="270"/>
      <c r="Q281" s="270"/>
      <c r="R281" s="270"/>
      <c r="S281" s="270"/>
      <c r="T281" s="270"/>
      <c r="U281" s="5"/>
      <c r="V281" s="270"/>
      <c r="W281" s="270"/>
      <c r="X281" s="270"/>
      <c r="Y281" s="270"/>
      <c r="Z281" s="270"/>
      <c r="AA281" s="270"/>
      <c r="AB281" s="270"/>
      <c r="AC281" s="270"/>
      <c r="AD281" s="270"/>
      <c r="AE281" s="1"/>
      <c r="AF281" s="270"/>
      <c r="AG281" s="270"/>
    </row>
    <row r="282" spans="6:33" x14ac:dyDescent="0.25">
      <c r="F282" s="270"/>
      <c r="G282" s="270"/>
      <c r="H282" s="270"/>
      <c r="I282" s="270"/>
      <c r="J282" s="270"/>
      <c r="K282" s="270"/>
      <c r="L282" s="270"/>
      <c r="M282" s="270"/>
      <c r="N282" s="270"/>
      <c r="O282" s="270"/>
      <c r="P282" s="270"/>
      <c r="Q282" s="270"/>
      <c r="R282" s="270"/>
      <c r="S282" s="270"/>
      <c r="T282" s="270"/>
      <c r="U282" s="5"/>
      <c r="V282" s="270"/>
      <c r="W282" s="270"/>
      <c r="X282" s="270"/>
      <c r="Y282" s="270"/>
      <c r="Z282" s="270"/>
      <c r="AA282" s="270"/>
      <c r="AB282" s="270"/>
      <c r="AC282" s="270"/>
      <c r="AD282" s="270"/>
      <c r="AE282" s="1"/>
      <c r="AF282" s="270"/>
      <c r="AG282" s="270"/>
    </row>
    <row r="283" spans="6:33" x14ac:dyDescent="0.25">
      <c r="F283" s="270"/>
      <c r="G283" s="270"/>
      <c r="H283" s="270"/>
      <c r="I283" s="270"/>
      <c r="J283" s="270"/>
      <c r="K283" s="270"/>
      <c r="L283" s="270"/>
      <c r="M283" s="270"/>
      <c r="N283" s="270"/>
      <c r="O283" s="270"/>
      <c r="P283" s="270"/>
      <c r="Q283" s="270"/>
      <c r="R283" s="270"/>
      <c r="S283" s="270"/>
      <c r="T283" s="270"/>
      <c r="U283" s="5"/>
      <c r="V283" s="270"/>
      <c r="W283" s="270"/>
      <c r="X283" s="270"/>
      <c r="Y283" s="270"/>
      <c r="Z283" s="270"/>
      <c r="AA283" s="270"/>
      <c r="AB283" s="270"/>
      <c r="AC283" s="270"/>
      <c r="AD283" s="270"/>
      <c r="AE283" s="1"/>
      <c r="AF283" s="270"/>
      <c r="AG283" s="270"/>
    </row>
    <row r="284" spans="6:33" x14ac:dyDescent="0.25">
      <c r="F284" s="270"/>
      <c r="G284" s="270"/>
      <c r="H284" s="270"/>
      <c r="I284" s="270"/>
      <c r="J284" s="270"/>
      <c r="K284" s="270"/>
      <c r="L284" s="270"/>
      <c r="M284" s="270"/>
      <c r="N284" s="270"/>
      <c r="O284" s="270"/>
      <c r="P284" s="270"/>
      <c r="Q284" s="270"/>
      <c r="R284" s="270"/>
      <c r="S284" s="270"/>
      <c r="T284" s="270"/>
      <c r="U284" s="5"/>
      <c r="V284" s="270"/>
      <c r="W284" s="270"/>
      <c r="X284" s="270"/>
      <c r="Y284" s="270"/>
      <c r="Z284" s="270"/>
      <c r="AA284" s="270"/>
      <c r="AB284" s="270"/>
      <c r="AC284" s="270"/>
      <c r="AD284" s="270"/>
      <c r="AE284" s="1"/>
      <c r="AF284" s="270"/>
      <c r="AG284" s="270"/>
    </row>
    <row r="285" spans="6:33" x14ac:dyDescent="0.25">
      <c r="F285" s="270"/>
      <c r="G285" s="270"/>
      <c r="H285" s="270"/>
      <c r="I285" s="270"/>
      <c r="J285" s="270"/>
      <c r="K285" s="270"/>
      <c r="L285" s="270"/>
      <c r="M285" s="270"/>
      <c r="N285" s="270"/>
      <c r="O285" s="270"/>
      <c r="P285" s="270"/>
      <c r="Q285" s="270"/>
      <c r="R285" s="270"/>
      <c r="S285" s="270"/>
      <c r="T285" s="270"/>
      <c r="U285" s="5"/>
      <c r="V285" s="270"/>
      <c r="W285" s="270"/>
      <c r="X285" s="270"/>
      <c r="Y285" s="270"/>
      <c r="Z285" s="270"/>
      <c r="AA285" s="270"/>
      <c r="AB285" s="270"/>
      <c r="AC285" s="270"/>
      <c r="AD285" s="270"/>
      <c r="AE285" s="1"/>
      <c r="AF285" s="270"/>
      <c r="AG285" s="270"/>
    </row>
    <row r="286" spans="6:33" x14ac:dyDescent="0.25">
      <c r="F286" s="270"/>
      <c r="G286" s="270"/>
      <c r="H286" s="270"/>
      <c r="I286" s="270"/>
      <c r="J286" s="270"/>
      <c r="K286" s="270"/>
      <c r="L286" s="270"/>
      <c r="M286" s="270"/>
      <c r="N286" s="270"/>
      <c r="O286" s="270"/>
      <c r="P286" s="270"/>
      <c r="Q286" s="270"/>
      <c r="R286" s="270"/>
      <c r="S286" s="270"/>
      <c r="T286" s="270"/>
      <c r="U286" s="5"/>
      <c r="V286" s="270"/>
      <c r="W286" s="270"/>
      <c r="X286" s="270"/>
      <c r="Y286" s="270"/>
      <c r="Z286" s="270"/>
      <c r="AA286" s="270"/>
      <c r="AB286" s="270"/>
      <c r="AC286" s="270"/>
      <c r="AD286" s="270"/>
      <c r="AE286" s="1"/>
      <c r="AF286" s="270"/>
      <c r="AG286" s="270"/>
    </row>
    <row r="287" spans="6:33" x14ac:dyDescent="0.25">
      <c r="F287" s="270"/>
      <c r="G287" s="270"/>
      <c r="H287" s="270"/>
      <c r="I287" s="270"/>
      <c r="J287" s="270"/>
      <c r="K287" s="270"/>
      <c r="L287" s="270"/>
      <c r="M287" s="270"/>
      <c r="N287" s="270"/>
      <c r="O287" s="270"/>
      <c r="P287" s="270"/>
      <c r="Q287" s="270"/>
      <c r="R287" s="270"/>
      <c r="S287" s="270"/>
      <c r="T287" s="270"/>
      <c r="U287" s="5"/>
      <c r="V287" s="270"/>
      <c r="W287" s="270"/>
      <c r="X287" s="270"/>
      <c r="Y287" s="270"/>
      <c r="Z287" s="270"/>
      <c r="AA287" s="270"/>
      <c r="AB287" s="270"/>
      <c r="AC287" s="270"/>
      <c r="AD287" s="270"/>
      <c r="AE287" s="1"/>
      <c r="AF287" s="270"/>
      <c r="AG287" s="270"/>
    </row>
    <row r="288" spans="6:33" x14ac:dyDescent="0.25">
      <c r="F288" s="270"/>
      <c r="G288" s="270"/>
      <c r="H288" s="270"/>
      <c r="I288" s="270"/>
      <c r="J288" s="270"/>
      <c r="K288" s="270"/>
      <c r="L288" s="270"/>
      <c r="M288" s="270"/>
      <c r="N288" s="270"/>
      <c r="O288" s="270"/>
      <c r="P288" s="270"/>
      <c r="Q288" s="270"/>
      <c r="R288" s="270"/>
      <c r="S288" s="270"/>
      <c r="T288" s="270"/>
      <c r="U288" s="5"/>
      <c r="V288" s="270"/>
      <c r="W288" s="270"/>
      <c r="X288" s="270"/>
      <c r="Y288" s="270"/>
      <c r="Z288" s="270"/>
      <c r="AA288" s="270"/>
      <c r="AB288" s="270"/>
      <c r="AC288" s="270"/>
      <c r="AD288" s="270"/>
      <c r="AE288" s="1"/>
      <c r="AF288" s="270"/>
      <c r="AG288" s="270"/>
    </row>
    <row r="289" spans="6:33" x14ac:dyDescent="0.25">
      <c r="F289" s="270"/>
      <c r="G289" s="270"/>
      <c r="H289" s="270"/>
      <c r="I289" s="270"/>
      <c r="J289" s="270"/>
      <c r="K289" s="270"/>
      <c r="L289" s="270"/>
      <c r="M289" s="270"/>
      <c r="N289" s="270"/>
      <c r="O289" s="270"/>
      <c r="P289" s="270"/>
      <c r="Q289" s="270"/>
      <c r="R289" s="270"/>
      <c r="S289" s="270"/>
      <c r="T289" s="270"/>
      <c r="U289" s="5"/>
      <c r="V289" s="270"/>
      <c r="W289" s="270"/>
      <c r="X289" s="270"/>
      <c r="Y289" s="270"/>
      <c r="Z289" s="270"/>
      <c r="AA289" s="270"/>
      <c r="AB289" s="270"/>
      <c r="AC289" s="270"/>
      <c r="AD289" s="270"/>
      <c r="AE289" s="1"/>
      <c r="AF289" s="270"/>
      <c r="AG289" s="270"/>
    </row>
    <row r="290" spans="6:33" x14ac:dyDescent="0.25">
      <c r="F290" s="270"/>
      <c r="G290" s="270"/>
      <c r="H290" s="270"/>
      <c r="I290" s="270"/>
      <c r="J290" s="270"/>
      <c r="K290" s="270"/>
      <c r="L290" s="270"/>
      <c r="M290" s="270"/>
      <c r="N290" s="270"/>
      <c r="O290" s="270"/>
      <c r="P290" s="270"/>
      <c r="Q290" s="270"/>
      <c r="R290" s="270"/>
      <c r="S290" s="270"/>
      <c r="T290" s="270"/>
      <c r="U290" s="5"/>
      <c r="V290" s="270"/>
      <c r="W290" s="270"/>
      <c r="X290" s="270"/>
      <c r="Y290" s="270"/>
      <c r="Z290" s="270"/>
      <c r="AA290" s="270"/>
      <c r="AB290" s="270"/>
      <c r="AC290" s="270"/>
      <c r="AD290" s="270"/>
      <c r="AE290" s="1"/>
      <c r="AF290" s="270"/>
      <c r="AG290" s="270"/>
    </row>
    <row r="291" spans="6:33" x14ac:dyDescent="0.25">
      <c r="F291" s="270"/>
      <c r="G291" s="270"/>
      <c r="H291" s="270"/>
      <c r="I291" s="270"/>
      <c r="J291" s="270"/>
      <c r="K291" s="270"/>
      <c r="L291" s="270"/>
      <c r="M291" s="270"/>
      <c r="N291" s="270"/>
      <c r="O291" s="270"/>
      <c r="P291" s="270"/>
      <c r="Q291" s="270"/>
      <c r="R291" s="270"/>
      <c r="S291" s="270"/>
      <c r="T291" s="270"/>
      <c r="U291" s="5"/>
      <c r="V291" s="270"/>
      <c r="W291" s="270"/>
      <c r="X291" s="270"/>
      <c r="Y291" s="270"/>
      <c r="Z291" s="270"/>
      <c r="AA291" s="270"/>
      <c r="AB291" s="270"/>
      <c r="AC291" s="270"/>
      <c r="AD291" s="270"/>
      <c r="AE291" s="1"/>
      <c r="AF291" s="270"/>
      <c r="AG291" s="270"/>
    </row>
    <row r="292" spans="6:33" x14ac:dyDescent="0.25">
      <c r="F292" s="270"/>
      <c r="G292" s="270"/>
      <c r="H292" s="270"/>
      <c r="I292" s="270"/>
      <c r="J292" s="270"/>
      <c r="K292" s="270"/>
      <c r="L292" s="270"/>
      <c r="M292" s="270"/>
      <c r="N292" s="270"/>
      <c r="O292" s="270"/>
      <c r="P292" s="270"/>
      <c r="Q292" s="270"/>
      <c r="R292" s="270"/>
      <c r="S292" s="270"/>
      <c r="T292" s="270"/>
      <c r="U292" s="5"/>
      <c r="V292" s="270"/>
      <c r="W292" s="270"/>
      <c r="X292" s="270"/>
      <c r="Y292" s="270"/>
      <c r="Z292" s="270"/>
      <c r="AA292" s="270"/>
      <c r="AB292" s="270"/>
      <c r="AC292" s="270"/>
      <c r="AD292" s="270"/>
      <c r="AE292" s="1"/>
      <c r="AF292" s="270"/>
      <c r="AG292" s="270"/>
    </row>
    <row r="293" spans="6:33" x14ac:dyDescent="0.25">
      <c r="F293" s="270"/>
      <c r="G293" s="270"/>
      <c r="H293" s="270"/>
      <c r="I293" s="270"/>
      <c r="J293" s="270"/>
      <c r="K293" s="270"/>
      <c r="L293" s="270"/>
      <c r="M293" s="270"/>
      <c r="N293" s="270"/>
      <c r="O293" s="270"/>
      <c r="P293" s="270"/>
      <c r="Q293" s="270"/>
      <c r="R293" s="270"/>
      <c r="S293" s="270"/>
      <c r="T293" s="270"/>
      <c r="U293" s="5"/>
      <c r="V293" s="270"/>
      <c r="W293" s="270"/>
      <c r="X293" s="270"/>
      <c r="Y293" s="270"/>
      <c r="Z293" s="270"/>
      <c r="AA293" s="270"/>
      <c r="AB293" s="270"/>
      <c r="AC293" s="270"/>
      <c r="AD293" s="270"/>
      <c r="AE293" s="1"/>
      <c r="AF293" s="270"/>
      <c r="AG293" s="270"/>
    </row>
    <row r="294" spans="6:33" x14ac:dyDescent="0.25">
      <c r="F294" s="270"/>
      <c r="G294" s="270"/>
      <c r="H294" s="270"/>
      <c r="I294" s="270"/>
      <c r="J294" s="270"/>
      <c r="K294" s="270"/>
      <c r="L294" s="270"/>
      <c r="M294" s="270"/>
      <c r="N294" s="270"/>
      <c r="O294" s="270"/>
      <c r="P294" s="270"/>
      <c r="Q294" s="270"/>
      <c r="R294" s="270"/>
      <c r="S294" s="270"/>
      <c r="T294" s="270"/>
      <c r="U294" s="5"/>
      <c r="V294" s="270"/>
      <c r="W294" s="270"/>
      <c r="X294" s="270"/>
      <c r="Y294" s="270"/>
      <c r="Z294" s="270"/>
      <c r="AA294" s="270"/>
      <c r="AB294" s="270"/>
      <c r="AC294" s="270"/>
      <c r="AD294" s="270"/>
      <c r="AE294" s="1"/>
      <c r="AF294" s="270"/>
      <c r="AG294" s="270"/>
    </row>
    <row r="295" spans="6:33" x14ac:dyDescent="0.25">
      <c r="F295" s="270"/>
      <c r="G295" s="270"/>
      <c r="H295" s="270"/>
      <c r="I295" s="270"/>
      <c r="J295" s="270"/>
      <c r="K295" s="270"/>
      <c r="L295" s="270"/>
      <c r="M295" s="270"/>
      <c r="N295" s="270"/>
      <c r="O295" s="270"/>
      <c r="P295" s="270"/>
      <c r="Q295" s="270"/>
      <c r="R295" s="270"/>
      <c r="S295" s="270"/>
      <c r="T295" s="270"/>
      <c r="U295" s="5"/>
      <c r="V295" s="270"/>
      <c r="W295" s="270"/>
      <c r="X295" s="270"/>
      <c r="Y295" s="270"/>
      <c r="Z295" s="270"/>
      <c r="AA295" s="270"/>
      <c r="AB295" s="270"/>
      <c r="AC295" s="270"/>
      <c r="AD295" s="270"/>
      <c r="AE295" s="1"/>
      <c r="AF295" s="270"/>
      <c r="AG295" s="270"/>
    </row>
    <row r="296" spans="6:33" x14ac:dyDescent="0.25">
      <c r="F296" s="270"/>
      <c r="G296" s="270"/>
      <c r="H296" s="270"/>
      <c r="I296" s="270"/>
      <c r="J296" s="270"/>
      <c r="K296" s="270"/>
      <c r="L296" s="270"/>
      <c r="M296" s="270"/>
      <c r="N296" s="270"/>
      <c r="O296" s="270"/>
      <c r="P296" s="270"/>
      <c r="Q296" s="270"/>
      <c r="R296" s="270"/>
      <c r="S296" s="270"/>
      <c r="T296" s="270"/>
      <c r="U296" s="5"/>
      <c r="V296" s="270"/>
      <c r="W296" s="270"/>
      <c r="X296" s="270"/>
      <c r="Y296" s="270"/>
      <c r="Z296" s="270"/>
      <c r="AA296" s="270"/>
      <c r="AB296" s="270"/>
      <c r="AC296" s="270"/>
      <c r="AD296" s="270"/>
      <c r="AE296" s="1"/>
      <c r="AF296" s="270"/>
      <c r="AG296" s="270"/>
    </row>
    <row r="297" spans="6:33" x14ac:dyDescent="0.25">
      <c r="F297" s="270"/>
      <c r="G297" s="270"/>
      <c r="H297" s="270"/>
      <c r="I297" s="270"/>
      <c r="J297" s="270"/>
      <c r="K297" s="270"/>
      <c r="L297" s="270"/>
      <c r="M297" s="270"/>
      <c r="N297" s="270"/>
      <c r="O297" s="270"/>
      <c r="P297" s="270"/>
      <c r="Q297" s="270"/>
      <c r="R297" s="270"/>
      <c r="S297" s="270"/>
      <c r="T297" s="270"/>
      <c r="U297" s="5"/>
      <c r="V297" s="270"/>
      <c r="W297" s="270"/>
      <c r="X297" s="270"/>
      <c r="Y297" s="270"/>
      <c r="Z297" s="270"/>
      <c r="AA297" s="270"/>
      <c r="AB297" s="270"/>
      <c r="AC297" s="270"/>
      <c r="AD297" s="270"/>
      <c r="AE297" s="1"/>
      <c r="AF297" s="270"/>
      <c r="AG297" s="270"/>
    </row>
    <row r="298" spans="6:33" x14ac:dyDescent="0.25">
      <c r="F298" s="270"/>
      <c r="G298" s="270"/>
      <c r="H298" s="270"/>
      <c r="I298" s="270"/>
      <c r="J298" s="270"/>
      <c r="K298" s="270"/>
      <c r="L298" s="270"/>
      <c r="M298" s="270"/>
      <c r="N298" s="270"/>
      <c r="O298" s="270"/>
      <c r="P298" s="270"/>
      <c r="Q298" s="270"/>
      <c r="R298" s="270"/>
      <c r="S298" s="270"/>
      <c r="T298" s="270"/>
      <c r="U298" s="5"/>
      <c r="V298" s="270"/>
      <c r="W298" s="270"/>
      <c r="X298" s="270"/>
      <c r="Y298" s="270"/>
      <c r="Z298" s="270"/>
      <c r="AA298" s="270"/>
      <c r="AB298" s="270"/>
      <c r="AC298" s="270"/>
      <c r="AD298" s="270"/>
      <c r="AE298" s="1"/>
      <c r="AF298" s="270"/>
      <c r="AG298" s="270"/>
    </row>
    <row r="299" spans="6:33" x14ac:dyDescent="0.25">
      <c r="F299" s="270"/>
      <c r="G299" s="270"/>
      <c r="H299" s="270"/>
      <c r="I299" s="270"/>
      <c r="J299" s="270"/>
      <c r="K299" s="270"/>
      <c r="L299" s="270"/>
      <c r="M299" s="270"/>
      <c r="N299" s="270"/>
      <c r="O299" s="270"/>
      <c r="P299" s="270"/>
      <c r="Q299" s="270"/>
      <c r="R299" s="270"/>
      <c r="S299" s="270"/>
      <c r="T299" s="270"/>
      <c r="U299" s="5"/>
      <c r="V299" s="270"/>
      <c r="W299" s="270"/>
      <c r="X299" s="270"/>
      <c r="Y299" s="270"/>
      <c r="Z299" s="270"/>
      <c r="AA299" s="270"/>
      <c r="AB299" s="270"/>
      <c r="AC299" s="270"/>
      <c r="AD299" s="270"/>
      <c r="AE299" s="1"/>
      <c r="AF299" s="270"/>
      <c r="AG299" s="270"/>
    </row>
    <row r="300" spans="6:33" x14ac:dyDescent="0.25">
      <c r="F300" s="270"/>
      <c r="G300" s="270"/>
      <c r="H300" s="270"/>
      <c r="I300" s="270"/>
      <c r="J300" s="270"/>
      <c r="K300" s="270"/>
      <c r="L300" s="270"/>
      <c r="M300" s="270"/>
      <c r="N300" s="270"/>
      <c r="O300" s="270"/>
      <c r="P300" s="270"/>
      <c r="Q300" s="270"/>
      <c r="R300" s="270"/>
      <c r="S300" s="270"/>
      <c r="T300" s="270"/>
      <c r="U300" s="5"/>
      <c r="V300" s="270"/>
      <c r="W300" s="270"/>
      <c r="X300" s="270"/>
      <c r="Y300" s="270"/>
      <c r="Z300" s="270"/>
      <c r="AA300" s="270"/>
      <c r="AB300" s="270"/>
      <c r="AC300" s="270"/>
      <c r="AD300" s="270"/>
      <c r="AE300" s="1"/>
      <c r="AF300" s="270"/>
      <c r="AG300" s="270"/>
    </row>
    <row r="301" spans="6:33" x14ac:dyDescent="0.25">
      <c r="F301" s="270"/>
      <c r="G301" s="270"/>
      <c r="H301" s="270"/>
      <c r="I301" s="270"/>
      <c r="J301" s="270"/>
      <c r="K301" s="270"/>
      <c r="L301" s="270"/>
      <c r="M301" s="270"/>
      <c r="N301" s="270"/>
      <c r="O301" s="270"/>
      <c r="P301" s="270"/>
      <c r="Q301" s="270"/>
      <c r="R301" s="270"/>
      <c r="S301" s="270"/>
      <c r="T301" s="270"/>
      <c r="U301" s="5"/>
      <c r="V301" s="270"/>
      <c r="W301" s="270"/>
      <c r="X301" s="270"/>
      <c r="Y301" s="270"/>
      <c r="Z301" s="270"/>
      <c r="AA301" s="270"/>
      <c r="AB301" s="270"/>
      <c r="AC301" s="270"/>
      <c r="AD301" s="270"/>
      <c r="AE301" s="1"/>
      <c r="AF301" s="270"/>
      <c r="AG301" s="270"/>
    </row>
    <row r="302" spans="6:33" x14ac:dyDescent="0.25">
      <c r="F302" s="270"/>
      <c r="G302" s="270"/>
      <c r="H302" s="270"/>
      <c r="I302" s="270"/>
      <c r="J302" s="270"/>
      <c r="K302" s="270"/>
      <c r="L302" s="270"/>
      <c r="M302" s="270"/>
      <c r="N302" s="270"/>
      <c r="O302" s="270"/>
      <c r="P302" s="270"/>
      <c r="Q302" s="270"/>
      <c r="R302" s="270"/>
      <c r="S302" s="270"/>
      <c r="T302" s="270"/>
      <c r="U302" s="5"/>
      <c r="V302" s="270"/>
      <c r="W302" s="270"/>
      <c r="X302" s="270"/>
      <c r="Y302" s="270"/>
      <c r="Z302" s="270"/>
      <c r="AA302" s="270"/>
      <c r="AB302" s="270"/>
      <c r="AC302" s="270"/>
      <c r="AD302" s="270"/>
      <c r="AE302" s="1"/>
      <c r="AF302" s="270"/>
      <c r="AG302" s="270"/>
    </row>
    <row r="303" spans="6:33" x14ac:dyDescent="0.25">
      <c r="F303" s="270"/>
      <c r="G303" s="270"/>
      <c r="H303" s="270"/>
      <c r="I303" s="270"/>
      <c r="J303" s="270"/>
      <c r="K303" s="270"/>
      <c r="L303" s="270"/>
      <c r="M303" s="270"/>
      <c r="N303" s="270"/>
      <c r="O303" s="270"/>
      <c r="P303" s="270"/>
      <c r="Q303" s="270"/>
      <c r="R303" s="270"/>
      <c r="S303" s="270"/>
      <c r="T303" s="270"/>
      <c r="U303" s="5"/>
      <c r="V303" s="270"/>
      <c r="W303" s="270"/>
      <c r="X303" s="270"/>
      <c r="Y303" s="270"/>
      <c r="Z303" s="270"/>
      <c r="AA303" s="270"/>
      <c r="AB303" s="270"/>
      <c r="AC303" s="270"/>
      <c r="AD303" s="270"/>
      <c r="AE303" s="1"/>
      <c r="AF303" s="270"/>
      <c r="AG303" s="270"/>
    </row>
    <row r="304" spans="6:33" x14ac:dyDescent="0.25">
      <c r="F304" s="270"/>
      <c r="G304" s="270"/>
      <c r="H304" s="270"/>
      <c r="I304" s="270"/>
      <c r="J304" s="270"/>
      <c r="K304" s="270"/>
      <c r="L304" s="270"/>
      <c r="M304" s="270"/>
      <c r="N304" s="270"/>
      <c r="O304" s="270"/>
      <c r="P304" s="270"/>
      <c r="Q304" s="270"/>
      <c r="R304" s="270"/>
      <c r="S304" s="270"/>
      <c r="T304" s="270"/>
      <c r="U304" s="5"/>
      <c r="V304" s="270"/>
      <c r="W304" s="270"/>
      <c r="X304" s="270"/>
      <c r="Y304" s="270"/>
      <c r="Z304" s="270"/>
      <c r="AA304" s="270"/>
      <c r="AB304" s="270"/>
      <c r="AC304" s="270"/>
      <c r="AD304" s="270"/>
      <c r="AE304" s="1"/>
      <c r="AF304" s="270"/>
      <c r="AG304" s="270"/>
    </row>
    <row r="305" spans="6:33" x14ac:dyDescent="0.25">
      <c r="F305" s="270"/>
      <c r="G305" s="270"/>
      <c r="H305" s="270"/>
      <c r="I305" s="270"/>
      <c r="J305" s="270"/>
      <c r="K305" s="270"/>
      <c r="L305" s="270"/>
      <c r="M305" s="270"/>
      <c r="N305" s="270"/>
      <c r="O305" s="270"/>
      <c r="P305" s="270"/>
      <c r="Q305" s="270"/>
      <c r="R305" s="270"/>
      <c r="S305" s="270"/>
      <c r="T305" s="270"/>
      <c r="U305" s="5"/>
      <c r="V305" s="270"/>
      <c r="W305" s="270"/>
      <c r="X305" s="270"/>
      <c r="Y305" s="270"/>
      <c r="Z305" s="270"/>
      <c r="AA305" s="270"/>
      <c r="AB305" s="270"/>
      <c r="AC305" s="270"/>
      <c r="AD305" s="270"/>
      <c r="AE305" s="1"/>
      <c r="AF305" s="270"/>
      <c r="AG305" s="270"/>
    </row>
    <row r="306" spans="6:33" x14ac:dyDescent="0.25">
      <c r="F306" s="270"/>
      <c r="G306" s="270"/>
      <c r="H306" s="270"/>
      <c r="I306" s="270"/>
      <c r="J306" s="270"/>
      <c r="K306" s="270"/>
      <c r="L306" s="270"/>
      <c r="M306" s="270"/>
      <c r="N306" s="270"/>
      <c r="O306" s="270"/>
      <c r="P306" s="270"/>
      <c r="Q306" s="270"/>
      <c r="R306" s="270"/>
      <c r="S306" s="270"/>
      <c r="T306" s="270"/>
      <c r="U306" s="5"/>
      <c r="V306" s="270"/>
      <c r="W306" s="270"/>
      <c r="X306" s="270"/>
      <c r="Y306" s="270"/>
      <c r="Z306" s="270"/>
      <c r="AA306" s="270"/>
      <c r="AB306" s="270"/>
      <c r="AC306" s="270"/>
      <c r="AD306" s="270"/>
      <c r="AE306" s="1"/>
      <c r="AF306" s="270"/>
      <c r="AG306" s="270"/>
    </row>
    <row r="307" spans="6:33" x14ac:dyDescent="0.25">
      <c r="F307" s="270"/>
      <c r="G307" s="270"/>
      <c r="H307" s="270"/>
      <c r="I307" s="270"/>
      <c r="J307" s="270"/>
      <c r="K307" s="270"/>
      <c r="L307" s="270"/>
      <c r="M307" s="270"/>
      <c r="N307" s="270"/>
      <c r="O307" s="270"/>
      <c r="P307" s="270"/>
      <c r="Q307" s="270"/>
      <c r="R307" s="270"/>
      <c r="S307" s="270"/>
      <c r="T307" s="270"/>
      <c r="U307" s="5"/>
      <c r="V307" s="270"/>
      <c r="W307" s="270"/>
      <c r="X307" s="270"/>
      <c r="Y307" s="270"/>
      <c r="Z307" s="270"/>
      <c r="AA307" s="270"/>
      <c r="AB307" s="270"/>
      <c r="AC307" s="270"/>
      <c r="AD307" s="270"/>
      <c r="AE307" s="1"/>
      <c r="AF307" s="270"/>
      <c r="AG307" s="270"/>
    </row>
    <row r="308" spans="6:33" x14ac:dyDescent="0.25">
      <c r="F308" s="270"/>
      <c r="G308" s="270"/>
      <c r="H308" s="270"/>
      <c r="I308" s="270"/>
      <c r="J308" s="270"/>
      <c r="K308" s="270"/>
      <c r="L308" s="270"/>
      <c r="M308" s="270"/>
      <c r="N308" s="270"/>
      <c r="O308" s="270"/>
      <c r="P308" s="270"/>
      <c r="Q308" s="270"/>
      <c r="R308" s="270"/>
      <c r="S308" s="270"/>
      <c r="T308" s="270"/>
      <c r="U308" s="5"/>
      <c r="V308" s="270"/>
      <c r="W308" s="270"/>
      <c r="X308" s="270"/>
      <c r="Y308" s="270"/>
      <c r="Z308" s="270"/>
      <c r="AA308" s="270"/>
      <c r="AB308" s="270"/>
      <c r="AC308" s="270"/>
      <c r="AD308" s="270"/>
      <c r="AE308" s="1"/>
      <c r="AF308" s="270"/>
      <c r="AG308" s="270"/>
    </row>
    <row r="309" spans="6:33" x14ac:dyDescent="0.25">
      <c r="F309" s="270"/>
      <c r="G309" s="270"/>
      <c r="H309" s="270"/>
      <c r="I309" s="270"/>
      <c r="J309" s="270"/>
      <c r="K309" s="270"/>
      <c r="L309" s="270"/>
      <c r="M309" s="270"/>
      <c r="N309" s="270"/>
      <c r="O309" s="270"/>
      <c r="P309" s="270"/>
      <c r="Q309" s="270"/>
      <c r="R309" s="270"/>
      <c r="S309" s="270"/>
      <c r="T309" s="270"/>
      <c r="U309" s="5"/>
      <c r="V309" s="270"/>
      <c r="W309" s="270"/>
      <c r="X309" s="270"/>
      <c r="Y309" s="270"/>
      <c r="Z309" s="270"/>
      <c r="AA309" s="270"/>
      <c r="AB309" s="270"/>
      <c r="AC309" s="270"/>
      <c r="AD309" s="270"/>
      <c r="AE309" s="270"/>
      <c r="AF309" s="270"/>
      <c r="AG309" s="270"/>
    </row>
    <row r="310" spans="6:33" x14ac:dyDescent="0.25">
      <c r="F310" s="270"/>
      <c r="G310" s="270"/>
      <c r="H310" s="270"/>
      <c r="I310" s="270"/>
      <c r="J310" s="270"/>
      <c r="K310" s="270"/>
      <c r="L310" s="270"/>
      <c r="M310" s="270"/>
      <c r="N310" s="270"/>
      <c r="O310" s="270"/>
      <c r="P310" s="270"/>
      <c r="Q310" s="270"/>
      <c r="R310" s="270"/>
      <c r="S310" s="270"/>
      <c r="T310" s="270"/>
      <c r="U310" s="5"/>
      <c r="V310" s="270"/>
      <c r="W310" s="270"/>
      <c r="X310" s="270"/>
      <c r="Y310" s="270"/>
      <c r="Z310" s="270"/>
      <c r="AA310" s="270"/>
      <c r="AB310" s="270"/>
      <c r="AC310" s="270"/>
      <c r="AD310" s="270"/>
      <c r="AE310" s="270"/>
      <c r="AF310" s="270"/>
      <c r="AG310" s="270"/>
    </row>
    <row r="311" spans="6:33" x14ac:dyDescent="0.25">
      <c r="F311" s="270"/>
      <c r="G311" s="270"/>
      <c r="AE311" s="270"/>
      <c r="AF311" s="270"/>
      <c r="AG311" s="270"/>
    </row>
    <row r="312" spans="6:33" x14ac:dyDescent="0.25">
      <c r="F312" s="270"/>
      <c r="G312" s="270"/>
      <c r="AE312" s="270"/>
      <c r="AF312" s="270"/>
      <c r="AG312" s="270"/>
    </row>
  </sheetData>
  <sheetProtection algorithmName="SHA-512" hashValue="nwrN22jaLnnun6qazYSRdS0rwIfWybQQlPzJTSwufD7Vkz8YvGfjSZdC/Zg3BePBFlOZfwsP2avdVDGxk3noJA==" saltValue="5y/dRPMcZecz0vwbZisuaQ==" spinCount="100000" sheet="1" objects="1" scenarios="1" selectLockedCells="1" sort="0" autoFilter="0"/>
  <customSheetViews>
    <customSheetView guid="{90818CD5-1CF2-4954-93E7-840C994A2AD1}" scale="70" showPageBreaks="1" showGridLines="0" printArea="1" hiddenColumns="1" view="pageBreakPreview">
      <pane xSplit="3" ySplit="12" topLeftCell="H13" activePane="bottomRight" state="frozenSplit"/>
      <selection pane="bottomRight" activeCell="L16" sqref="L16:M16"/>
      <pageMargins left="0" right="0" top="0" bottom="0" header="0.31496062992125984" footer="0.31496062992125984"/>
      <printOptions horizontalCentered="1" verticalCentered="1"/>
      <pageSetup paperSize="9" scale="57" orientation="landscape" r:id="rId1"/>
    </customSheetView>
    <customSheetView guid="{D19304DF-64F7-4161-9FBE-C2B2A4C02684}" scale="70" showPageBreaks="1" showGridLines="0" printArea="1" hiddenColumns="1" view="pageBreakPreview">
      <pane xSplit="3" ySplit="12" topLeftCell="H13" activePane="bottomRight" state="frozenSplit"/>
      <selection pane="bottomRight" activeCell="L16" sqref="L16:M16"/>
      <pageMargins left="0" right="0" top="0" bottom="0" header="0.31496062992125984" footer="0.31496062992125984"/>
      <printOptions horizontalCentered="1" verticalCentered="1"/>
      <pageSetup paperSize="9" scale="57" orientation="landscape" r:id="rId2"/>
    </customSheetView>
    <customSheetView guid="{1098C4A5-C1ED-4CD4-8181-1AF30B0D1BBB}" scale="70" showPageBreaks="1" showGridLines="0" printArea="1" hiddenColumns="1" view="pageBreakPreview">
      <pane xSplit="3" ySplit="12" topLeftCell="H13" activePane="bottomRight" state="frozenSplit"/>
      <selection pane="bottomRight" activeCell="S11" sqref="S11:T11"/>
      <pageMargins left="0" right="0" top="0" bottom="0" header="0.31496062992125984" footer="0.31496062992125984"/>
      <printOptions horizontalCentered="1" verticalCentered="1"/>
      <pageSetup paperSize="9" scale="57" orientation="landscape" r:id="rId3"/>
    </customSheetView>
    <customSheetView guid="{2F657D64-8090-44CA-B47E-8240DC328EA8}" scale="70" showPageBreaks="1" showGridLines="0" printArea="1" hiddenColumns="1" view="pageBreakPreview">
      <pane xSplit="3" ySplit="12" topLeftCell="H13" activePane="bottomRight" state="frozenSplit"/>
      <selection pane="bottomRight" activeCell="S11" sqref="S11:T11"/>
      <pageMargins left="0" right="0" top="0" bottom="0" header="0.31496062992125984" footer="0.31496062992125984"/>
      <printOptions horizontalCentered="1" verticalCentered="1"/>
      <pageSetup paperSize="9" scale="57" orientation="landscape" r:id="rId4"/>
    </customSheetView>
  </customSheetViews>
  <mergeCells count="645">
    <mergeCell ref="N9:O9"/>
    <mergeCell ref="P9:Q9"/>
    <mergeCell ref="H137:I137"/>
    <mergeCell ref="J137:K137"/>
    <mergeCell ref="L137:M137"/>
    <mergeCell ref="N137:O137"/>
    <mergeCell ref="P137:Q137"/>
    <mergeCell ref="H138:I138"/>
    <mergeCell ref="J138:K138"/>
    <mergeCell ref="L138:M138"/>
    <mergeCell ref="N138:O138"/>
    <mergeCell ref="P138:Q138"/>
    <mergeCell ref="J135:K135"/>
    <mergeCell ref="L135:M135"/>
    <mergeCell ref="H136:I136"/>
    <mergeCell ref="J136:K136"/>
    <mergeCell ref="L136:M136"/>
    <mergeCell ref="N136:O136"/>
    <mergeCell ref="P136:Q136"/>
    <mergeCell ref="P18:Q18"/>
    <mergeCell ref="H19:I19"/>
    <mergeCell ref="H14:I14"/>
    <mergeCell ref="J14:K14"/>
    <mergeCell ref="L14:M14"/>
    <mergeCell ref="T136:U136"/>
    <mergeCell ref="H135:I135"/>
    <mergeCell ref="H133:I133"/>
    <mergeCell ref="J133:K133"/>
    <mergeCell ref="L133:M133"/>
    <mergeCell ref="H15:I15"/>
    <mergeCell ref="J15:K15"/>
    <mergeCell ref="L15:M15"/>
    <mergeCell ref="N15:O15"/>
    <mergeCell ref="P15:Q15"/>
    <mergeCell ref="H16:I16"/>
    <mergeCell ref="J16:K16"/>
    <mergeCell ref="L16:M16"/>
    <mergeCell ref="N16:O16"/>
    <mergeCell ref="P16:Q16"/>
    <mergeCell ref="H17:I17"/>
    <mergeCell ref="J17:K17"/>
    <mergeCell ref="L17:M17"/>
    <mergeCell ref="N17:O17"/>
    <mergeCell ref="P17:Q17"/>
    <mergeCell ref="H18:I18"/>
    <mergeCell ref="J18:K18"/>
    <mergeCell ref="L18:M18"/>
    <mergeCell ref="N18:O18"/>
    <mergeCell ref="N14:O14"/>
    <mergeCell ref="P14:Q14"/>
    <mergeCell ref="H12:I12"/>
    <mergeCell ref="J12:K12"/>
    <mergeCell ref="L12:M12"/>
    <mergeCell ref="N12:O12"/>
    <mergeCell ref="P12:Q12"/>
    <mergeCell ref="J19:K19"/>
    <mergeCell ref="L19:M19"/>
    <mergeCell ref="N19:O19"/>
    <mergeCell ref="P19:Q19"/>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H119:I119"/>
    <mergeCell ref="J119:K119"/>
    <mergeCell ref="L119:M119"/>
    <mergeCell ref="N119:O119"/>
    <mergeCell ref="P119:Q119"/>
    <mergeCell ref="H120:I120"/>
    <mergeCell ref="J120:K120"/>
    <mergeCell ref="L120:M120"/>
    <mergeCell ref="N120:O120"/>
    <mergeCell ref="P120:Q120"/>
    <mergeCell ref="H124:I124"/>
    <mergeCell ref="J124:K124"/>
    <mergeCell ref="L124:M124"/>
    <mergeCell ref="N124:O124"/>
    <mergeCell ref="P124:Q124"/>
    <mergeCell ref="H121:I121"/>
    <mergeCell ref="J121:K121"/>
    <mergeCell ref="L121:M121"/>
    <mergeCell ref="N121:O121"/>
    <mergeCell ref="P121:Q121"/>
    <mergeCell ref="H122:I122"/>
    <mergeCell ref="J122:K122"/>
    <mergeCell ref="L122:M122"/>
    <mergeCell ref="N122:O122"/>
    <mergeCell ref="P122:Q122"/>
    <mergeCell ref="H123:I123"/>
    <mergeCell ref="J123:K123"/>
    <mergeCell ref="L123:M123"/>
    <mergeCell ref="N123:O123"/>
    <mergeCell ref="P123:Q123"/>
    <mergeCell ref="H134:I134"/>
    <mergeCell ref="J134:K134"/>
    <mergeCell ref="L134:M134"/>
    <mergeCell ref="H127:I127"/>
    <mergeCell ref="J127:K127"/>
    <mergeCell ref="L127:M127"/>
    <mergeCell ref="N127:O127"/>
    <mergeCell ref="P127:Q127"/>
    <mergeCell ref="H128:I128"/>
    <mergeCell ref="J128:K128"/>
    <mergeCell ref="L128:M128"/>
    <mergeCell ref="N128:O128"/>
    <mergeCell ref="P128:Q128"/>
    <mergeCell ref="H131:I131"/>
    <mergeCell ref="J131:K131"/>
    <mergeCell ref="L131:M131"/>
    <mergeCell ref="H132:I132"/>
    <mergeCell ref="J132:K132"/>
    <mergeCell ref="L132:M132"/>
    <mergeCell ref="H129:I129"/>
    <mergeCell ref="J129:K129"/>
    <mergeCell ref="L129:M129"/>
    <mergeCell ref="N129:O129"/>
    <mergeCell ref="P129:Q129"/>
    <mergeCell ref="H130:I130"/>
    <mergeCell ref="J130:K130"/>
    <mergeCell ref="L130:M130"/>
    <mergeCell ref="H125:I125"/>
    <mergeCell ref="J125:K125"/>
    <mergeCell ref="L125:M125"/>
    <mergeCell ref="N125:O125"/>
    <mergeCell ref="P125:Q125"/>
    <mergeCell ref="H126:I126"/>
    <mergeCell ref="J126:K126"/>
    <mergeCell ref="L126:M126"/>
    <mergeCell ref="N126:O126"/>
    <mergeCell ref="P126:Q126"/>
    <mergeCell ref="C2:AE4"/>
    <mergeCell ref="C5:AE6"/>
    <mergeCell ref="H7:I7"/>
    <mergeCell ref="L7:M7"/>
    <mergeCell ref="P7:Q7"/>
    <mergeCell ref="A9:C9"/>
    <mergeCell ref="E9:G9"/>
    <mergeCell ref="V10:AA11"/>
    <mergeCell ref="A11:A12"/>
    <mergeCell ref="B11:B12"/>
    <mergeCell ref="C11:C12"/>
    <mergeCell ref="D11:D12"/>
    <mergeCell ref="E11:E12"/>
    <mergeCell ref="F11:F12"/>
    <mergeCell ref="G11:G12"/>
    <mergeCell ref="S11:T11"/>
    <mergeCell ref="AB11:AC12"/>
    <mergeCell ref="AD11:AD12"/>
    <mergeCell ref="Z12:AA12"/>
    <mergeCell ref="AE11:AE13"/>
    <mergeCell ref="H8:AD8"/>
    <mergeCell ref="H9:I9"/>
    <mergeCell ref="J9:K9"/>
    <mergeCell ref="L9:M9"/>
  </mergeCells>
  <conditionalFormatting sqref="C14:G135 A14:A135">
    <cfRule type="cellIs" dxfId="154" priority="60" operator="equal">
      <formula>0</formula>
    </cfRule>
  </conditionalFormatting>
  <conditionalFormatting sqref="A19:A135 C19:G135">
    <cfRule type="cellIs" dxfId="153" priority="58" operator="equal">
      <formula>0</formula>
    </cfRule>
  </conditionalFormatting>
  <conditionalFormatting sqref="B15:B18">
    <cfRule type="cellIs" dxfId="152" priority="54" operator="equal">
      <formula>0</formula>
    </cfRule>
  </conditionalFormatting>
  <conditionalFormatting sqref="S19:S135">
    <cfRule type="cellIs" dxfId="151" priority="72" operator="equal">
      <formula>0</formula>
    </cfRule>
  </conditionalFormatting>
  <conditionalFormatting sqref="S14">
    <cfRule type="cellIs" dxfId="150" priority="66" operator="equal">
      <formula>0</formula>
    </cfRule>
  </conditionalFormatting>
  <conditionalFormatting sqref="S14">
    <cfRule type="cellIs" dxfId="149" priority="65" operator="equal">
      <formula>0</formula>
    </cfRule>
  </conditionalFormatting>
  <conditionalFormatting sqref="S19:S135">
    <cfRule type="cellIs" dxfId="148" priority="73" operator="equal">
      <formula>0</formula>
    </cfRule>
  </conditionalFormatting>
  <conditionalFormatting sqref="B19:B135">
    <cfRule type="cellIs" dxfId="147" priority="53" operator="equal">
      <formula>0</formula>
    </cfRule>
  </conditionalFormatting>
  <conditionalFormatting sqref="B14:B135">
    <cfRule type="cellIs" dxfId="146" priority="55" operator="equal">
      <formula>0</formula>
    </cfRule>
  </conditionalFormatting>
  <conditionalFormatting sqref="J62:J135 N62:N135 P62:P135">
    <cfRule type="cellIs" dxfId="145" priority="78" operator="equal">
      <formula>0</formula>
    </cfRule>
  </conditionalFormatting>
  <conditionalFormatting sqref="H62:H135">
    <cfRule type="cellIs" dxfId="144" priority="71" operator="equal">
      <formula>0</formula>
    </cfRule>
  </conditionalFormatting>
  <conditionalFormatting sqref="L62:L135">
    <cfRule type="cellIs" dxfId="143" priority="70" operator="equal">
      <formula>0</formula>
    </cfRule>
  </conditionalFormatting>
  <conditionalFormatting sqref="H130:H135 J130:J135 L130:L135 J62:M129 N62:Q135">
    <cfRule type="cellIs" dxfId="142" priority="81" operator="notBetween">
      <formula>$R62-1.5</formula>
      <formula>$R62+1.5</formula>
    </cfRule>
  </conditionalFormatting>
  <conditionalFormatting sqref="S15:S18">
    <cfRule type="cellIs" dxfId="141" priority="80" operator="equal">
      <formula>0</formula>
    </cfRule>
  </conditionalFormatting>
  <conditionalFormatting sqref="S15:S18">
    <cfRule type="cellIs" dxfId="140" priority="79" operator="equal">
      <formula>0</formula>
    </cfRule>
  </conditionalFormatting>
  <conditionalFormatting sqref="H62:I129">
    <cfRule type="cellIs" dxfId="139" priority="67" operator="notBetween">
      <formula>$R62-1.5</formula>
      <formula>$R62+1.5</formula>
    </cfRule>
  </conditionalFormatting>
  <conditionalFormatting sqref="H62:S135 AD135 S14:S61">
    <cfRule type="expression" dxfId="138" priority="61">
      <formula>$A14="falta"</formula>
    </cfRule>
  </conditionalFormatting>
  <conditionalFormatting sqref="C15:G18 A15:A135">
    <cfRule type="cellIs" dxfId="137" priority="59" operator="equal">
      <formula>0</formula>
    </cfRule>
  </conditionalFormatting>
  <conditionalFormatting sqref="C14:G135 A14:A135">
    <cfRule type="expression" dxfId="136" priority="57">
      <formula>$A14="falta"</formula>
    </cfRule>
  </conditionalFormatting>
  <conditionalFormatting sqref="C62:S135 AD135 C14:G61 S14:S61 A14:A135">
    <cfRule type="expression" dxfId="135" priority="56">
      <formula>$A14=""</formula>
    </cfRule>
  </conditionalFormatting>
  <conditionalFormatting sqref="B14:B135">
    <cfRule type="expression" dxfId="134" priority="52">
      <formula>$A14="falta"</formula>
    </cfRule>
  </conditionalFormatting>
  <conditionalFormatting sqref="B14:B135">
    <cfRule type="expression" dxfId="133" priority="51">
      <formula>$A14=""</formula>
    </cfRule>
  </conditionalFormatting>
  <conditionalFormatting sqref="AD14:AD134">
    <cfRule type="expression" dxfId="132" priority="50">
      <formula>$A14="falta"</formula>
    </cfRule>
  </conditionalFormatting>
  <conditionalFormatting sqref="AD14:AD134">
    <cfRule type="expression" dxfId="131" priority="49">
      <formula>$A14=""</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30" priority="48" operator="equal">
      <formula>0</formula>
    </cfRule>
  </conditionalFormatting>
  <conditionalFormatting sqref="AB14:AC14 AB16:AC16 AB18:AC18 AB20:AC20 AB22:AC22 AB24:AC24 AB26:AC26 AB28:AC28 AB30:AC30 AB32:AC32 AB34:AC34 AB36:AC36 AB38:AC38 AB40:AC40 AB42:AC42 AB44:AC44 AB46:AC46 AB48:AC48 AB50:AC50 AB52:AC52 AB54:AC54 AB56:AC56 AB58:AC58 AB60:AC60 AB62:AC62 AB64:AC64 AB66:AC66 AB68:AC68 AB70:AC70 AB72:AC72 AB74:AC74 AB76:AC76 AB78:AC78 AB80:AC80 AB82:AC82 AB84:AC84 AB86:AC86 AB88:AC88 AB90:AC90 AB92:AC92 AB94:AC94 AB96:AC96 AB98:AC98 AB100:AC100 AB102:AC102 AB104:AC104 AB106:AC106 AB108:AC108 AB110:AC110 AB112:AC112 AB114:AC114 AB116:AC116 AB118:AC118 AB120:AC120 AB122:AC122 AB124:AC124 AB126:AC126 AB128:AC128 AB130:AC130 AB132:AC132 AB134:AC134">
    <cfRule type="cellIs" dxfId="129" priority="47"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28" priority="46" operator="equal">
      <formula>0</formula>
    </cfRule>
  </conditionalFormatting>
  <conditionalFormatting sqref="V14:Y14 V15 V16:Y16 V18:Y18 V20:Y20 V22:Y22 V24:Y24 V26:Y26 V28:Y28 V30:Y30 V32:Y32 V34:Y34 V36:Y36 V38:Y38 V40:Y40 V42:Y42 V44:Y44 V46:Y46 V48:Y48 V50:Y50 V52:Y52 V54:Y54 V56:Y56 V58:Y58 V60:Y60 V62:Y62 V64:Y64 V66:Y66 V68:Y68 V70:Y70 V72:Y72 V74:Y74 V76:Y76 V78:Y78 V80:Y80 V82:Y82 V84:Y84 V86:Y86 V88:Y88 V90:Y90 V92:Y92 V94:Y94 V96:Y96 V98:Y98 V100:Y100 V102:Y102 V104:Y104 V106:Y106 V108:Y108 V110:Y110 V112:Y112 V114:Y114 V116:Y116 V118:Y118 V120:Y120 V122:Y122 V124:Y124 V126:Y126 V128:Y128 V130:Y130 V132:Y132 V134:Y134 V17 V19 V21 V23 V25 V27 V29 V31 V33 V35 V37 V39 V41 V43 V45 V47 V49 V51 V53 V55 V57 V59 V61 V63 V65 V67 V69 V71 V73 V75 V77 V79 V81 V83 V85 V87 V89 V91 V93 V95 V97 V99 V101 V103 V105 V107 V109 V111 V113 V115 V117 V119 V121 V123 V125 V127 V129 V131 V133 V135">
    <cfRule type="cellIs" dxfId="127" priority="45" operator="equal">
      <formula>0</formula>
    </cfRule>
  </conditionalFormatting>
  <conditionalFormatting sqref="AB14:AC135">
    <cfRule type="cellIs" dxfId="126" priority="44" operator="equal">
      <formula>0</formula>
    </cfRule>
  </conditionalFormatting>
  <conditionalFormatting sqref="AB14:AC135">
    <cfRule type="cellIs" dxfId="125" priority="43" operator="equal">
      <formula>0</formula>
    </cfRule>
  </conditionalFormatting>
  <conditionalFormatting sqref="W14:Y135">
    <cfRule type="cellIs" dxfId="124" priority="42" operator="equal">
      <formula>0</formula>
    </cfRule>
  </conditionalFormatting>
  <conditionalFormatting sqref="W14:Y135">
    <cfRule type="cellIs" dxfId="123" priority="41" operator="equal">
      <formula>0</formula>
    </cfRule>
  </conditionalFormatting>
  <conditionalFormatting sqref="V14:AC135">
    <cfRule type="expression" dxfId="122" priority="40">
      <formula>$A14="falta"</formula>
    </cfRule>
  </conditionalFormatting>
  <conditionalFormatting sqref="V14:AC135">
    <cfRule type="expression" dxfId="121" priority="39">
      <formula>$A14=""</formula>
    </cfRule>
  </conditionalFormatting>
  <conditionalFormatting sqref="AF14:AF135">
    <cfRule type="cellIs" dxfId="120" priority="38" operator="equal">
      <formula>0</formula>
    </cfRule>
  </conditionalFormatting>
  <conditionalFormatting sqref="AE14:AE135">
    <cfRule type="expression" dxfId="119" priority="35">
      <formula>$A14="falta"</formula>
    </cfRule>
  </conditionalFormatting>
  <conditionalFormatting sqref="AE14:AE135">
    <cfRule type="expression" dxfId="118" priority="34">
      <formula>$A14=""</formula>
    </cfRule>
  </conditionalFormatting>
  <conditionalFormatting sqref="AE14:AE136 AF136:AG136">
    <cfRule type="expression" dxfId="117" priority="32">
      <formula>$AE$136=1</formula>
    </cfRule>
    <cfRule type="expression" dxfId="116" priority="33">
      <formula>$AE$136&gt;1</formula>
    </cfRule>
  </conditionalFormatting>
  <conditionalFormatting sqref="U19:U135">
    <cfRule type="cellIs" dxfId="115" priority="29" operator="equal">
      <formula>0</formula>
    </cfRule>
  </conditionalFormatting>
  <conditionalFormatting sqref="U14">
    <cfRule type="cellIs" dxfId="114" priority="31" operator="notBetween">
      <formula>$R14-1.5</formula>
      <formula>$R14+1.5</formula>
    </cfRule>
  </conditionalFormatting>
  <conditionalFormatting sqref="U15:U18">
    <cfRule type="cellIs" dxfId="113" priority="30" operator="equal">
      <formula>0</formula>
    </cfRule>
  </conditionalFormatting>
  <conditionalFormatting sqref="U14">
    <cfRule type="cellIs" dxfId="112" priority="28" operator="equal">
      <formula>0</formula>
    </cfRule>
  </conditionalFormatting>
  <conditionalFormatting sqref="T14:U33 T35:U135 U34">
    <cfRule type="expression" dxfId="111" priority="27">
      <formula>$A14="falta"</formula>
    </cfRule>
  </conditionalFormatting>
  <conditionalFormatting sqref="T14:U33 T35:U135 U34">
    <cfRule type="expression" dxfId="110" priority="26">
      <formula>$A14=""</formula>
    </cfRule>
  </conditionalFormatting>
  <conditionalFormatting sqref="T34">
    <cfRule type="expression" dxfId="109" priority="25">
      <formula>$A34="falta"</formula>
    </cfRule>
  </conditionalFormatting>
  <conditionalFormatting sqref="T34">
    <cfRule type="expression" dxfId="108" priority="24">
      <formula>$A34=""</formula>
    </cfRule>
  </conditionalFormatting>
  <conditionalFormatting sqref="H15:H18 J14:J33 N14:N33 P14:P33 P35:P61 N35:N61 J35:J61">
    <cfRule type="cellIs" dxfId="107" priority="22" operator="equal">
      <formula>0</formula>
    </cfRule>
  </conditionalFormatting>
  <conditionalFormatting sqref="H19:H33 H35:H61">
    <cfRule type="cellIs" dxfId="106" priority="19" operator="equal">
      <formula>0</formula>
    </cfRule>
  </conditionalFormatting>
  <conditionalFormatting sqref="L19:L33 L35:L61">
    <cfRule type="cellIs" dxfId="105" priority="18" operator="equal">
      <formula>0</formula>
    </cfRule>
  </conditionalFormatting>
  <conditionalFormatting sqref="L15:L18">
    <cfRule type="cellIs" dxfId="104" priority="21" operator="equal">
      <formula>0</formula>
    </cfRule>
  </conditionalFormatting>
  <conditionalFormatting sqref="J14:Q33 J35:Q61">
    <cfRule type="cellIs" dxfId="103" priority="23" operator="notBetween">
      <formula>$R14-1.5</formula>
      <formula>$R14+1.5</formula>
    </cfRule>
  </conditionalFormatting>
  <conditionalFormatting sqref="H15:I18">
    <cfRule type="cellIs" dxfId="102" priority="20" operator="notBetween">
      <formula>$R15-1.5</formula>
      <formula>$R15+1.5</formula>
    </cfRule>
  </conditionalFormatting>
  <conditionalFormatting sqref="H19:I33 H35:I61">
    <cfRule type="cellIs" dxfId="101" priority="17" operator="notBetween">
      <formula>$R19-1.5</formula>
      <formula>$R19+1.5</formula>
    </cfRule>
  </conditionalFormatting>
  <conditionalFormatting sqref="H14">
    <cfRule type="cellIs" dxfId="100" priority="16" operator="equal">
      <formula>0</formula>
    </cfRule>
  </conditionalFormatting>
  <conditionalFormatting sqref="L14">
    <cfRule type="cellIs" dxfId="99" priority="15" operator="equal">
      <formula>0</formula>
    </cfRule>
  </conditionalFormatting>
  <conditionalFormatting sqref="H14:I14">
    <cfRule type="cellIs" dxfId="98" priority="14" operator="notBetween">
      <formula>$R14-1.5</formula>
      <formula>$R14+1.5</formula>
    </cfRule>
  </conditionalFormatting>
  <conditionalFormatting sqref="H14:R33 H35:R61">
    <cfRule type="expression" dxfId="97" priority="13">
      <formula>$A14="falta"</formula>
    </cfRule>
  </conditionalFormatting>
  <conditionalFormatting sqref="H14:R33 H35:R61">
    <cfRule type="expression" dxfId="96" priority="12">
      <formula>$A14=""</formula>
    </cfRule>
  </conditionalFormatting>
  <conditionalFormatting sqref="H34">
    <cfRule type="cellIs" dxfId="95" priority="9" operator="equal">
      <formula>0</formula>
    </cfRule>
  </conditionalFormatting>
  <conditionalFormatting sqref="J34">
    <cfRule type="cellIs" dxfId="94" priority="10" operator="equal">
      <formula>0</formula>
    </cfRule>
  </conditionalFormatting>
  <conditionalFormatting sqref="L34">
    <cfRule type="cellIs" dxfId="93" priority="8" operator="equal">
      <formula>0</formula>
    </cfRule>
  </conditionalFormatting>
  <conditionalFormatting sqref="J34:M34">
    <cfRule type="cellIs" dxfId="92" priority="11" operator="notBetween">
      <formula>$R34-1.5</formula>
      <formula>$R34+1.5</formula>
    </cfRule>
  </conditionalFormatting>
  <conditionalFormatting sqref="H34:I34">
    <cfRule type="cellIs" dxfId="91" priority="7" operator="notBetween">
      <formula>$R34-1.5</formula>
      <formula>$R34+1.5</formula>
    </cfRule>
  </conditionalFormatting>
  <conditionalFormatting sqref="H34:M34 R34">
    <cfRule type="expression" dxfId="90" priority="6">
      <formula>$A34="falta"</formula>
    </cfRule>
  </conditionalFormatting>
  <conditionalFormatting sqref="H34:M34 R34">
    <cfRule type="expression" dxfId="89" priority="5">
      <formula>$A34=""</formula>
    </cfRule>
  </conditionalFormatting>
  <conditionalFormatting sqref="N34 P34">
    <cfRule type="cellIs" dxfId="88" priority="3" operator="equal">
      <formula>0</formula>
    </cfRule>
  </conditionalFormatting>
  <conditionalFormatting sqref="N34:Q34">
    <cfRule type="cellIs" dxfId="87" priority="4" operator="notBetween">
      <formula>$R34-1.5</formula>
      <formula>$R34+1.5</formula>
    </cfRule>
  </conditionalFormatting>
  <conditionalFormatting sqref="N34:Q34">
    <cfRule type="expression" dxfId="86" priority="2">
      <formula>$A34="falta"</formula>
    </cfRule>
  </conditionalFormatting>
  <conditionalFormatting sqref="N34:Q34">
    <cfRule type="expression" dxfId="85" priority="1">
      <formula>$A34=""</formula>
    </cfRule>
  </conditionalFormatting>
  <dataValidations count="1">
    <dataValidation type="decimal" allowBlank="1" showErrorMessage="1" error="só é permitido a colocação da virgula e não do ponto" sqref="I34:I129 K34:K129 M34:M129 J34:J135 L34:L135 N34:R135 U14 S14:T135 H14:H135 I14:R33" xr:uid="{00000000-0002-0000-0600-000000000000}">
      <formula1>0</formula1>
      <formula2>10</formula2>
    </dataValidation>
  </dataValidations>
  <hyperlinks>
    <hyperlink ref="A2" location="Índice!A1" display="Índice!A1" xr:uid="{00000000-0004-0000-0600-000000000000}"/>
  </hyperlinks>
  <printOptions horizontalCentered="1" verticalCentered="1"/>
  <pageMargins left="0" right="0" top="0" bottom="0" header="0.31496062992125984" footer="0.31496062992125984"/>
  <pageSetup paperSize="9" scale="55" orientation="landscape"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E312"/>
  <sheetViews>
    <sheetView showGridLines="0" view="pageBreakPreview" zoomScale="60" workbookViewId="0">
      <pane xSplit="3" ySplit="13" topLeftCell="D14" activePane="bottomRight" state="frozenSplit"/>
      <selection activeCell="AE15" sqref="AE15"/>
      <selection pane="topRight" activeCell="AE15" sqref="AE15"/>
      <selection pane="bottomLeft" activeCell="AE15" sqref="AE15"/>
      <selection pane="bottomRight" activeCell="H16" sqref="H16:I16"/>
    </sheetView>
  </sheetViews>
  <sheetFormatPr defaultColWidth="9.109375" defaultRowHeight="13.8" x14ac:dyDescent="0.25"/>
  <cols>
    <col min="1" max="1" width="10.109375" style="1" bestFit="1" customWidth="1"/>
    <col min="2" max="2" width="32.33203125" style="2" customWidth="1"/>
    <col min="3" max="3" width="26.88671875" style="2" bestFit="1" customWidth="1"/>
    <col min="4" max="4" width="8.109375" style="177" bestFit="1" customWidth="1"/>
    <col min="5" max="5" width="9.109375" style="177" customWidth="1"/>
    <col min="6" max="6" width="6.109375" style="2" bestFit="1" customWidth="1"/>
    <col min="7" max="7" width="8.44140625" style="2" customWidth="1"/>
    <col min="8" max="8" width="4.33203125" style="2" customWidth="1"/>
    <col min="9" max="9" width="16.33203125" style="2" customWidth="1"/>
    <col min="10" max="10" width="4.33203125" style="2" customWidth="1"/>
    <col min="11" max="11" width="16.33203125" style="2" customWidth="1"/>
    <col min="12" max="12" width="4.33203125" style="2" customWidth="1"/>
    <col min="13" max="13" width="16.33203125" style="2" customWidth="1"/>
    <col min="14" max="14" width="4.33203125" style="2" customWidth="1"/>
    <col min="15" max="15" width="16.33203125" style="2" customWidth="1"/>
    <col min="16" max="16" width="4.33203125" style="2" customWidth="1"/>
    <col min="17" max="18" width="16.33203125" style="2" customWidth="1"/>
    <col min="19" max="20" width="8.44140625" style="2" customWidth="1"/>
    <col min="21" max="21" width="8.44140625" style="70" hidden="1" customWidth="1"/>
    <col min="22" max="23" width="8.44140625" style="2" hidden="1" customWidth="1"/>
    <col min="24" max="24" width="10.109375" style="2" customWidth="1"/>
    <col min="25" max="25" width="13.109375" style="251" customWidth="1"/>
    <col min="26" max="16384" width="9.109375" style="2"/>
  </cols>
  <sheetData>
    <row r="1" spans="1:31" s="251" customFormat="1" ht="51.6" customHeight="1" x14ac:dyDescent="0.3">
      <c r="D1" s="271"/>
      <c r="E1" s="271"/>
      <c r="F1" s="271"/>
      <c r="G1" s="270"/>
      <c r="H1" s="270"/>
      <c r="I1" s="271"/>
    </row>
    <row r="2" spans="1:31" s="251" customFormat="1" ht="18.75" customHeight="1" x14ac:dyDescent="0.3">
      <c r="A2" s="252" t="s">
        <v>0</v>
      </c>
      <c r="B2" s="776" t="s">
        <v>12</v>
      </c>
      <c r="C2" s="776"/>
      <c r="D2" s="776"/>
      <c r="E2" s="776"/>
      <c r="F2" s="776"/>
      <c r="G2" s="776"/>
      <c r="H2" s="776"/>
      <c r="I2" s="776"/>
      <c r="J2" s="776"/>
      <c r="K2" s="776"/>
      <c r="L2" s="776"/>
      <c r="M2" s="776"/>
      <c r="N2" s="776"/>
      <c r="O2" s="776"/>
      <c r="P2" s="776"/>
      <c r="Q2" s="776"/>
      <c r="R2" s="776"/>
      <c r="S2" s="776"/>
      <c r="T2" s="776"/>
      <c r="U2" s="365"/>
      <c r="V2" s="365"/>
      <c r="W2" s="365"/>
      <c r="X2" s="365"/>
    </row>
    <row r="3" spans="1:31" s="251" customFormat="1" ht="21.75" customHeight="1" x14ac:dyDescent="0.3">
      <c r="A3" s="2"/>
      <c r="B3" s="776"/>
      <c r="C3" s="776"/>
      <c r="D3" s="776"/>
      <c r="E3" s="776"/>
      <c r="F3" s="776"/>
      <c r="G3" s="776"/>
      <c r="H3" s="776"/>
      <c r="I3" s="776"/>
      <c r="J3" s="776"/>
      <c r="K3" s="776"/>
      <c r="L3" s="776"/>
      <c r="M3" s="776"/>
      <c r="N3" s="776"/>
      <c r="O3" s="776"/>
      <c r="P3" s="776"/>
      <c r="Q3" s="776"/>
      <c r="R3" s="776"/>
      <c r="S3" s="776"/>
      <c r="T3" s="776"/>
      <c r="U3" s="365"/>
      <c r="V3" s="365"/>
      <c r="W3" s="365"/>
      <c r="X3" s="365"/>
    </row>
    <row r="4" spans="1:31" s="251" customFormat="1" ht="18" customHeight="1" x14ac:dyDescent="0.3">
      <c r="A4" s="3"/>
      <c r="B4" s="776"/>
      <c r="C4" s="776"/>
      <c r="D4" s="776"/>
      <c r="E4" s="776"/>
      <c r="F4" s="776"/>
      <c r="G4" s="776"/>
      <c r="H4" s="776"/>
      <c r="I4" s="776"/>
      <c r="J4" s="776"/>
      <c r="K4" s="776"/>
      <c r="L4" s="776"/>
      <c r="M4" s="776"/>
      <c r="N4" s="776"/>
      <c r="O4" s="776"/>
      <c r="P4" s="776"/>
      <c r="Q4" s="776"/>
      <c r="R4" s="776"/>
      <c r="S4" s="776"/>
      <c r="T4" s="776"/>
      <c r="U4" s="365"/>
      <c r="V4" s="365"/>
      <c r="W4" s="365"/>
      <c r="X4" s="365"/>
    </row>
    <row r="5" spans="1:31" s="251" customFormat="1" ht="16.5" customHeight="1" x14ac:dyDescent="0.3">
      <c r="A5" s="3"/>
      <c r="B5" s="777" t="str">
        <f>IF(menú!$J$3="","",menú!$J$3)</f>
        <v/>
      </c>
      <c r="C5" s="777"/>
      <c r="D5" s="777"/>
      <c r="E5" s="777"/>
      <c r="F5" s="777"/>
      <c r="G5" s="777"/>
      <c r="H5" s="777"/>
      <c r="I5" s="777"/>
      <c r="J5" s="777"/>
      <c r="K5" s="777"/>
      <c r="L5" s="777"/>
      <c r="M5" s="777"/>
      <c r="N5" s="777"/>
      <c r="O5" s="777"/>
      <c r="P5" s="777"/>
      <c r="Q5" s="777"/>
      <c r="R5" s="777"/>
      <c r="S5" s="777"/>
      <c r="T5" s="777"/>
      <c r="U5" s="363"/>
      <c r="V5" s="363"/>
      <c r="W5" s="363"/>
      <c r="X5" s="363"/>
    </row>
    <row r="6" spans="1:31" s="251" customFormat="1" ht="16.5" customHeight="1" x14ac:dyDescent="0.3">
      <c r="A6" s="4"/>
      <c r="B6" s="777"/>
      <c r="C6" s="777"/>
      <c r="D6" s="777"/>
      <c r="E6" s="777"/>
      <c r="F6" s="777"/>
      <c r="G6" s="777"/>
      <c r="H6" s="777"/>
      <c r="I6" s="777"/>
      <c r="J6" s="777"/>
      <c r="K6" s="777"/>
      <c r="L6" s="777"/>
      <c r="M6" s="777"/>
      <c r="N6" s="777"/>
      <c r="O6" s="777"/>
      <c r="P6" s="777"/>
      <c r="Q6" s="777"/>
      <c r="R6" s="777"/>
      <c r="S6" s="777"/>
      <c r="T6" s="777"/>
      <c r="U6" s="363"/>
      <c r="V6" s="363"/>
      <c r="W6" s="363"/>
      <c r="X6" s="363"/>
    </row>
    <row r="7" spans="1:31" s="251" customFormat="1" ht="15" customHeight="1" x14ac:dyDescent="0.35">
      <c r="A7" s="4"/>
      <c r="B7" s="4"/>
      <c r="C7" s="245"/>
      <c r="D7" s="91"/>
      <c r="E7" s="91"/>
      <c r="F7" s="91"/>
      <c r="G7" s="91"/>
      <c r="H7" s="362"/>
      <c r="I7" s="362"/>
      <c r="J7" s="329"/>
      <c r="K7" s="329"/>
      <c r="L7" s="364"/>
      <c r="M7" s="364"/>
      <c r="N7" s="329"/>
      <c r="O7" s="329"/>
      <c r="P7" s="364"/>
      <c r="Q7" s="364"/>
      <c r="S7" s="346"/>
      <c r="T7" s="346"/>
      <c r="U7" s="346"/>
      <c r="V7" s="346"/>
      <c r="W7" s="346"/>
      <c r="X7" s="346"/>
      <c r="Y7" s="454"/>
    </row>
    <row r="8" spans="1:31" s="251" customFormat="1" ht="25.8" customHeight="1" x14ac:dyDescent="0.3">
      <c r="B8" s="374"/>
      <c r="C8" s="375"/>
      <c r="D8" s="253"/>
      <c r="E8" s="253"/>
      <c r="F8" s="253"/>
      <c r="G8" s="253"/>
      <c r="H8" s="769" t="s">
        <v>13</v>
      </c>
      <c r="I8" s="770"/>
      <c r="J8" s="770"/>
      <c r="K8" s="770"/>
      <c r="L8" s="770"/>
      <c r="M8" s="770"/>
      <c r="N8" s="770"/>
      <c r="O8" s="770"/>
      <c r="P8" s="770"/>
      <c r="Q8" s="770"/>
      <c r="R8" s="770"/>
      <c r="S8" s="770"/>
      <c r="T8" s="770"/>
      <c r="U8" s="770"/>
      <c r="V8" s="770"/>
      <c r="W8" s="770"/>
      <c r="X8" s="770"/>
      <c r="Y8" s="770"/>
    </row>
    <row r="9" spans="1:31" s="251" customFormat="1" ht="21" customHeight="1" x14ac:dyDescent="0.35">
      <c r="A9" s="773" t="str">
        <f>IF(menú!$M$17="","",menú!$M$17)</f>
        <v>José Emanuel Rocha - 2011-2020</v>
      </c>
      <c r="B9" s="773"/>
      <c r="C9" s="773"/>
      <c r="D9" s="766" t="str">
        <f>IF(menú!$C$3="","",menú!$C$3)</f>
        <v/>
      </c>
      <c r="E9" s="766"/>
      <c r="F9" s="766"/>
      <c r="G9" s="766"/>
      <c r="H9" s="771" t="s">
        <v>299</v>
      </c>
      <c r="I9" s="771"/>
      <c r="J9" s="772" t="s">
        <v>300</v>
      </c>
      <c r="K9" s="772"/>
      <c r="L9" s="771" t="s">
        <v>301</v>
      </c>
      <c r="M9" s="771"/>
      <c r="N9" s="772" t="s">
        <v>302</v>
      </c>
      <c r="O9" s="772"/>
      <c r="P9" s="771" t="s">
        <v>303</v>
      </c>
      <c r="Q9" s="771"/>
      <c r="R9" s="594"/>
      <c r="S9" s="594"/>
      <c r="T9" s="594"/>
      <c r="U9" s="594"/>
      <c r="V9" s="594"/>
      <c r="W9" s="594"/>
      <c r="X9" s="594"/>
      <c r="Y9" s="594"/>
    </row>
    <row r="10" spans="1:31" ht="3.75" customHeight="1" thickBot="1" x14ac:dyDescent="0.35">
      <c r="A10" s="90"/>
      <c r="B10" s="6"/>
      <c r="C10" s="6"/>
      <c r="D10" s="90"/>
      <c r="E10" s="90"/>
      <c r="F10" s="90"/>
      <c r="G10" s="90"/>
      <c r="H10" s="255"/>
      <c r="I10" s="255"/>
      <c r="J10" s="255"/>
      <c r="K10" s="255"/>
      <c r="L10" s="255"/>
      <c r="M10" s="255"/>
      <c r="N10" s="255"/>
      <c r="O10" s="255"/>
      <c r="P10" s="255"/>
      <c r="Q10" s="255"/>
      <c r="R10" s="90"/>
      <c r="S10" s="90"/>
      <c r="T10" s="90"/>
      <c r="U10" s="90"/>
      <c r="V10" s="90"/>
      <c r="W10" s="90"/>
      <c r="X10" s="90"/>
      <c r="Y10" s="2"/>
      <c r="Z10" s="251"/>
      <c r="AA10" s="251"/>
      <c r="AB10" s="251"/>
      <c r="AC10" s="251"/>
      <c r="AD10" s="251"/>
      <c r="AE10" s="251"/>
    </row>
    <row r="11" spans="1:31" s="315" customFormat="1" ht="27.6" customHeight="1" x14ac:dyDescent="0.3">
      <c r="A11" s="794" t="s">
        <v>4</v>
      </c>
      <c r="B11" s="796" t="s">
        <v>2</v>
      </c>
      <c r="C11" s="796" t="s">
        <v>5</v>
      </c>
      <c r="D11" s="798" t="s">
        <v>291</v>
      </c>
      <c r="E11" s="794" t="s">
        <v>40</v>
      </c>
      <c r="F11" s="794" t="s">
        <v>7</v>
      </c>
      <c r="G11" s="794" t="s">
        <v>8</v>
      </c>
      <c r="H11" s="330" t="str">
        <f>IF(I11="","","J1")</f>
        <v/>
      </c>
      <c r="I11" s="331"/>
      <c r="J11" s="351" t="str">
        <f>IF(K11="","","J2")</f>
        <v/>
      </c>
      <c r="K11" s="352"/>
      <c r="L11" s="330" t="str">
        <f>IF(M11="","","J3")</f>
        <v/>
      </c>
      <c r="M11" s="331"/>
      <c r="N11" s="373" t="str">
        <f>IF(O11="","","J4")</f>
        <v/>
      </c>
      <c r="O11" s="495"/>
      <c r="P11" s="372" t="str">
        <f>IF(Q11="","","J5")</f>
        <v/>
      </c>
      <c r="Q11" s="496"/>
      <c r="R11" s="354" t="s">
        <v>204</v>
      </c>
      <c r="S11" s="775" t="s">
        <v>262</v>
      </c>
      <c r="T11" s="775"/>
      <c r="U11" s="370">
        <f>COUNTIF(H11,"J1")+COUNTIF(J11,"J2")+COUNTIF(L11,"J3")+COUNTIF(N11,"J4")+COUNTIF(P11,"J5")</f>
        <v>0</v>
      </c>
      <c r="V11" s="804" t="s">
        <v>13</v>
      </c>
      <c r="W11" s="805"/>
      <c r="X11" s="808" t="s">
        <v>72</v>
      </c>
      <c r="Y11" s="749" t="s">
        <v>256</v>
      </c>
      <c r="Z11" s="251"/>
      <c r="AA11" s="251"/>
      <c r="AB11" s="251"/>
      <c r="AC11" s="251"/>
      <c r="AD11" s="251"/>
      <c r="AE11" s="251"/>
    </row>
    <row r="12" spans="1:31" s="316" customFormat="1" ht="27.6" customHeight="1" thickBot="1" x14ac:dyDescent="0.35">
      <c r="A12" s="795"/>
      <c r="B12" s="797"/>
      <c r="C12" s="797"/>
      <c r="D12" s="799"/>
      <c r="E12" s="795"/>
      <c r="F12" s="795"/>
      <c r="G12" s="795"/>
      <c r="H12" s="780"/>
      <c r="I12" s="781"/>
      <c r="J12" s="782"/>
      <c r="K12" s="783"/>
      <c r="L12" s="780"/>
      <c r="M12" s="781"/>
      <c r="N12" s="800"/>
      <c r="O12" s="801"/>
      <c r="P12" s="802"/>
      <c r="Q12" s="803"/>
      <c r="R12" s="355" t="s">
        <v>205</v>
      </c>
      <c r="S12" s="356" t="s">
        <v>123</v>
      </c>
      <c r="T12" s="296" t="s">
        <v>27</v>
      </c>
      <c r="U12" s="371"/>
      <c r="V12" s="806"/>
      <c r="W12" s="807"/>
      <c r="X12" s="809"/>
      <c r="Y12" s="750"/>
      <c r="Z12" s="251"/>
      <c r="AA12" s="251"/>
      <c r="AB12" s="251"/>
      <c r="AC12" s="251"/>
      <c r="AD12" s="251"/>
      <c r="AE12" s="251"/>
    </row>
    <row r="13" spans="1:31" ht="3.75" customHeight="1" thickBot="1" x14ac:dyDescent="0.35">
      <c r="A13" s="90"/>
      <c r="B13" s="6"/>
      <c r="C13" s="6"/>
      <c r="D13" s="254"/>
      <c r="E13" s="254"/>
      <c r="F13" s="90"/>
      <c r="G13" s="90"/>
      <c r="H13" s="256"/>
      <c r="I13" s="256"/>
      <c r="J13" s="256"/>
      <c r="K13" s="256"/>
      <c r="L13" s="256"/>
      <c r="U13" s="2"/>
      <c r="Y13" s="751"/>
      <c r="Z13" s="251"/>
      <c r="AA13" s="251"/>
      <c r="AB13" s="251"/>
      <c r="AC13" s="251"/>
      <c r="AD13" s="251"/>
      <c r="AE13" s="251"/>
    </row>
    <row r="14" spans="1:31" s="245" customFormat="1" ht="21" x14ac:dyDescent="0.4">
      <c r="A14" s="272" t="str">
        <f>IF(OR('ordem de passagem'!$H10="pct",'ordem de passagem'!$H10="tapete",'ordem de passagem'!$H10="pctn",'ordem de passagem'!$H10="pctm",'ordem de passagem'!$H10="pctt"),'ordem de passagem'!C10,"")</f>
        <v/>
      </c>
      <c r="B14" s="318" t="str">
        <f>IF(OR('ordem de passagem'!$H10="pct",'ordem de passagem'!$H10="tapete",'ordem de passagem'!$H10="pctn",'ordem de passagem'!$H10="pctm",'ordem de passagem'!$H10="pctt"),'ordem de passagem'!D10,"Não faz este aparelho")</f>
        <v>Não faz este aparelho</v>
      </c>
      <c r="C14" s="318" t="str">
        <f>IF(OR('ordem de passagem'!$H10="pct",'ordem de passagem'!$H10="tapete",'ordem de passagem'!$H10="pctn",'ordem de passagem'!$H10="pctm",'ordem de passagem'!$H10="pctt"),'ordem de passagem'!E10,"")</f>
        <v/>
      </c>
      <c r="D14" s="272" t="str">
        <f>IF(OR('ordem de passagem'!$H10="pct",'ordem de passagem'!$H10="tapete",'ordem de passagem'!$H10="pctn",'ordem de passagem'!$H10="pctm",'ordem de passagem'!$H10="pctt"),'ordem de passagem'!F10,"")</f>
        <v/>
      </c>
      <c r="E14" s="272" t="str">
        <f>IF(OR('ordem de passagem'!$H10="pct",'ordem de passagem'!$H10="tapete",'ordem de passagem'!$H10="pctn",'ordem de passagem'!$H10="pctm",'ordem de passagem'!$H10="pctt"),'ordem de passagem'!H10,"")</f>
        <v/>
      </c>
      <c r="F14" s="272" t="str">
        <f>IF(OR('ordem de passagem'!$H10="pct",'ordem de passagem'!$H10="tapete",'ordem de passagem'!$H10="pctn",'ordem de passagem'!$H10="pctm",'ordem de passagem'!$H10="pctt"),'ordem de passagem'!G10,"")</f>
        <v/>
      </c>
      <c r="G14" s="272" t="str">
        <f>IF(OR('ordem de passagem'!$H10="pct",'ordem de passagem'!$H10="tapete",'ordem de passagem'!$H10="pctn",'ordem de passagem'!$H10="pctm",'ordem de passagem'!$H10="pctt"),'ordem de passagem'!I10,"")</f>
        <v/>
      </c>
      <c r="H14" s="752"/>
      <c r="I14" s="753"/>
      <c r="J14" s="754"/>
      <c r="K14" s="755"/>
      <c r="L14" s="752"/>
      <c r="M14" s="753"/>
      <c r="N14" s="756"/>
      <c r="O14" s="757"/>
      <c r="P14" s="758"/>
      <c r="Q14" s="759"/>
      <c r="R14" s="359"/>
      <c r="S14" s="297"/>
      <c r="T14" s="358"/>
      <c r="U14" s="357"/>
      <c r="V14" s="274">
        <f t="shared" ref="V14:V45" si="0">IFERROR((IF($U$11=3,(H14+J14+L14)+T14,IF($U$11=5,(H14+J14+L14+N14+P14)-MAX(H14,J14,L14,N14,P14)-MIN(H14,J14,L14,N14,P14))+T14))-S14,"")</f>
        <v>0</v>
      </c>
      <c r="W14" s="274">
        <f t="shared" ref="W14:W45" si="1">IF($U$11=4,"",V14)</f>
        <v>0</v>
      </c>
      <c r="X14" s="274" t="str">
        <f>IF(OR(A14="",A14="falta"),"",W14)</f>
        <v/>
      </c>
      <c r="Y14" s="559"/>
      <c r="Z14" s="251"/>
      <c r="AA14" s="251"/>
      <c r="AB14" s="251"/>
      <c r="AC14" s="251"/>
      <c r="AD14" s="251"/>
      <c r="AE14" s="251"/>
    </row>
    <row r="15" spans="1:31" s="86" customFormat="1" ht="21" x14ac:dyDescent="0.4">
      <c r="A15" s="272" t="str">
        <f>IF(OR('ordem de passagem'!$H11="pct",'ordem de passagem'!$H11="tapete",'ordem de passagem'!$H11="pctn",'ordem de passagem'!$H11="pctm",'ordem de passagem'!$H11="pctt"),'ordem de passagem'!C11,"")</f>
        <v/>
      </c>
      <c r="B15" s="318" t="str">
        <f>IF(OR('ordem de passagem'!$H11="pct",'ordem de passagem'!$H11="tapete",'ordem de passagem'!$H11="pctn",'ordem de passagem'!$H11="pctm",'ordem de passagem'!$H11="pctt"),'ordem de passagem'!D11,"Não faz este aparelho")</f>
        <v>Não faz este aparelho</v>
      </c>
      <c r="C15" s="318" t="str">
        <f>IF(OR('ordem de passagem'!$H11="pct",'ordem de passagem'!$H11="tapete",'ordem de passagem'!$H11="pctn",'ordem de passagem'!$H11="pctm",'ordem de passagem'!$H11="pctt"),'ordem de passagem'!E11,"")</f>
        <v/>
      </c>
      <c r="D15" s="272" t="str">
        <f>IF(OR('ordem de passagem'!$H11="pct",'ordem de passagem'!$H11="tapete",'ordem de passagem'!$H11="pctn",'ordem de passagem'!$H11="pctm",'ordem de passagem'!$H11="pctt"),'ordem de passagem'!F11,"")</f>
        <v/>
      </c>
      <c r="E15" s="272" t="str">
        <f>IF(OR('ordem de passagem'!$H11="pct",'ordem de passagem'!$H11="tapete",'ordem de passagem'!$H11="pctn",'ordem de passagem'!$H11="pctm",'ordem de passagem'!$H11="pctt"),'ordem de passagem'!H11,"")</f>
        <v/>
      </c>
      <c r="F15" s="272" t="str">
        <f>IF(OR('ordem de passagem'!$H11="pct",'ordem de passagem'!$H11="tapete",'ordem de passagem'!$H11="pctn",'ordem de passagem'!$H11="pctm",'ordem de passagem'!$H11="pctt"),'ordem de passagem'!G11,"")</f>
        <v/>
      </c>
      <c r="G15" s="272" t="str">
        <f>IF(OR('ordem de passagem'!$H11="pct",'ordem de passagem'!$H11="tapete",'ordem de passagem'!$H11="pctn",'ordem de passagem'!$H11="pctm",'ordem de passagem'!$H11="pctt"),'ordem de passagem'!I11,"")</f>
        <v/>
      </c>
      <c r="H15" s="752"/>
      <c r="I15" s="753"/>
      <c r="J15" s="754"/>
      <c r="K15" s="755"/>
      <c r="L15" s="752"/>
      <c r="M15" s="753"/>
      <c r="N15" s="756"/>
      <c r="O15" s="757"/>
      <c r="P15" s="758"/>
      <c r="Q15" s="759"/>
      <c r="R15" s="359"/>
      <c r="S15" s="297"/>
      <c r="T15" s="358"/>
      <c r="U15" s="273"/>
      <c r="V15" s="274">
        <f t="shared" si="0"/>
        <v>0</v>
      </c>
      <c r="W15" s="274">
        <f t="shared" si="1"/>
        <v>0</v>
      </c>
      <c r="X15" s="274" t="str">
        <f t="shared" ref="X15:X78" si="2">IF(OR(A15="",A15="falta"),"",W15)</f>
        <v/>
      </c>
      <c r="Y15" s="559"/>
    </row>
    <row r="16" spans="1:31" s="86" customFormat="1" ht="21" x14ac:dyDescent="0.4">
      <c r="A16" s="272" t="str">
        <f>IF(OR('ordem de passagem'!$H12="pct",'ordem de passagem'!$H12="tapete",'ordem de passagem'!$H12="pctn",'ordem de passagem'!$H12="pctm",'ordem de passagem'!$H12="pctt"),'ordem de passagem'!C12,"")</f>
        <v/>
      </c>
      <c r="B16" s="318" t="str">
        <f>IF(OR('ordem de passagem'!$H12="pct",'ordem de passagem'!$H12="tapete",'ordem de passagem'!$H12="pctn",'ordem de passagem'!$H12="pctm",'ordem de passagem'!$H12="pctt"),'ordem de passagem'!D12,"Não faz este aparelho")</f>
        <v>Não faz este aparelho</v>
      </c>
      <c r="C16" s="318" t="str">
        <f>IF(OR('ordem de passagem'!$H12="pct",'ordem de passagem'!$H12="tapete",'ordem de passagem'!$H12="pctn",'ordem de passagem'!$H12="pctm",'ordem de passagem'!$H12="pctt"),'ordem de passagem'!E12,"")</f>
        <v/>
      </c>
      <c r="D16" s="272" t="str">
        <f>IF(OR('ordem de passagem'!$H12="pct",'ordem de passagem'!$H12="tapete",'ordem de passagem'!$H12="pctn",'ordem de passagem'!$H12="pctm",'ordem de passagem'!$H12="pctt"),'ordem de passagem'!F12,"")</f>
        <v/>
      </c>
      <c r="E16" s="272" t="str">
        <f>IF(OR('ordem de passagem'!$H12="pct",'ordem de passagem'!$H12="tapete",'ordem de passagem'!$H12="pctn",'ordem de passagem'!$H12="pctm",'ordem de passagem'!$H12="pctt"),'ordem de passagem'!H12,"")</f>
        <v/>
      </c>
      <c r="F16" s="272" t="str">
        <f>IF(OR('ordem de passagem'!$H12="pct",'ordem de passagem'!$H12="tapete",'ordem de passagem'!$H12="pctn",'ordem de passagem'!$H12="pctm",'ordem de passagem'!$H12="pctt"),'ordem de passagem'!G12,"")</f>
        <v/>
      </c>
      <c r="G16" s="272" t="str">
        <f>IF(OR('ordem de passagem'!$H12="pct",'ordem de passagem'!$H12="tapete",'ordem de passagem'!$H12="pctn",'ordem de passagem'!$H12="pctm",'ordem de passagem'!$H12="pctt"),'ordem de passagem'!I12,"")</f>
        <v/>
      </c>
      <c r="H16" s="752"/>
      <c r="I16" s="753"/>
      <c r="J16" s="754"/>
      <c r="K16" s="755"/>
      <c r="L16" s="752"/>
      <c r="M16" s="753"/>
      <c r="N16" s="756"/>
      <c r="O16" s="757"/>
      <c r="P16" s="758"/>
      <c r="Q16" s="759"/>
      <c r="R16" s="359"/>
      <c r="S16" s="297"/>
      <c r="T16" s="358"/>
      <c r="U16" s="273"/>
      <c r="V16" s="274">
        <f t="shared" si="0"/>
        <v>0</v>
      </c>
      <c r="W16" s="274">
        <f t="shared" si="1"/>
        <v>0</v>
      </c>
      <c r="X16" s="274" t="str">
        <f t="shared" si="2"/>
        <v/>
      </c>
      <c r="Y16" s="559"/>
    </row>
    <row r="17" spans="1:25" s="86" customFormat="1" ht="21" x14ac:dyDescent="0.4">
      <c r="A17" s="272" t="str">
        <f>IF(OR('ordem de passagem'!$H13="pct",'ordem de passagem'!$H13="tapete",'ordem de passagem'!$H13="pctn",'ordem de passagem'!$H13="pctm",'ordem de passagem'!$H13="pctt"),'ordem de passagem'!C13,"")</f>
        <v/>
      </c>
      <c r="B17" s="318" t="str">
        <f>IF(OR('ordem de passagem'!$H13="pct",'ordem de passagem'!$H13="tapete",'ordem de passagem'!$H13="pctn",'ordem de passagem'!$H13="pctm",'ordem de passagem'!$H13="pctt"),'ordem de passagem'!D13,"Não faz este aparelho")</f>
        <v>Não faz este aparelho</v>
      </c>
      <c r="C17" s="318" t="str">
        <f>IF(OR('ordem de passagem'!$H13="pct",'ordem de passagem'!$H13="tapete",'ordem de passagem'!$H13="pctn",'ordem de passagem'!$H13="pctm",'ordem de passagem'!$H13="pctt"),'ordem de passagem'!E13,"")</f>
        <v/>
      </c>
      <c r="D17" s="272" t="str">
        <f>IF(OR('ordem de passagem'!$H13="pct",'ordem de passagem'!$H13="tapete",'ordem de passagem'!$H13="pctn",'ordem de passagem'!$H13="pctm",'ordem de passagem'!$H13="pctt"),'ordem de passagem'!F13,"")</f>
        <v/>
      </c>
      <c r="E17" s="272" t="str">
        <f>IF(OR('ordem de passagem'!$H13="pct",'ordem de passagem'!$H13="tapete",'ordem de passagem'!$H13="pctn",'ordem de passagem'!$H13="pctm",'ordem de passagem'!$H13="pctt"),'ordem de passagem'!H13,"")</f>
        <v/>
      </c>
      <c r="F17" s="272" t="str">
        <f>IF(OR('ordem de passagem'!$H13="pct",'ordem de passagem'!$H13="tapete",'ordem de passagem'!$H13="pctn",'ordem de passagem'!$H13="pctm",'ordem de passagem'!$H13="pctt"),'ordem de passagem'!G13,"")</f>
        <v/>
      </c>
      <c r="G17" s="272" t="str">
        <f>IF(OR('ordem de passagem'!$H13="pct",'ordem de passagem'!$H13="tapete",'ordem de passagem'!$H13="pctn",'ordem de passagem'!$H13="pctm",'ordem de passagem'!$H13="pctt"),'ordem de passagem'!I13,"")</f>
        <v/>
      </c>
      <c r="H17" s="752"/>
      <c r="I17" s="753"/>
      <c r="J17" s="754"/>
      <c r="K17" s="755"/>
      <c r="L17" s="752"/>
      <c r="M17" s="753"/>
      <c r="N17" s="756"/>
      <c r="O17" s="757"/>
      <c r="P17" s="758"/>
      <c r="Q17" s="759"/>
      <c r="R17" s="359"/>
      <c r="S17" s="297"/>
      <c r="T17" s="358"/>
      <c r="U17" s="273"/>
      <c r="V17" s="274">
        <f t="shared" si="0"/>
        <v>0</v>
      </c>
      <c r="W17" s="274">
        <f t="shared" si="1"/>
        <v>0</v>
      </c>
      <c r="X17" s="274" t="str">
        <f t="shared" si="2"/>
        <v/>
      </c>
      <c r="Y17" s="559"/>
    </row>
    <row r="18" spans="1:25" s="86" customFormat="1" ht="21" x14ac:dyDescent="0.4">
      <c r="A18" s="272" t="str">
        <f>IF(OR('ordem de passagem'!$H14="pct",'ordem de passagem'!$H14="tapete",'ordem de passagem'!$H14="pctn",'ordem de passagem'!$H14="pctm",'ordem de passagem'!$H14="pctt"),'ordem de passagem'!C14,"")</f>
        <v/>
      </c>
      <c r="B18" s="318" t="str">
        <f>IF(OR('ordem de passagem'!$H14="pct",'ordem de passagem'!$H14="tapete",'ordem de passagem'!$H14="pctn",'ordem de passagem'!$H14="pctm",'ordem de passagem'!$H14="pctt"),'ordem de passagem'!D14,"Não faz este aparelho")</f>
        <v>Não faz este aparelho</v>
      </c>
      <c r="C18" s="318" t="str">
        <f>IF(OR('ordem de passagem'!$H14="pct",'ordem de passagem'!$H14="tapete",'ordem de passagem'!$H14="pctn",'ordem de passagem'!$H14="pctm",'ordem de passagem'!$H14="pctt"),'ordem de passagem'!E14,"")</f>
        <v/>
      </c>
      <c r="D18" s="272" t="str">
        <f>IF(OR('ordem de passagem'!$H14="pct",'ordem de passagem'!$H14="tapete",'ordem de passagem'!$H14="pctn",'ordem de passagem'!$H14="pctm",'ordem de passagem'!$H14="pctt"),'ordem de passagem'!F14,"")</f>
        <v/>
      </c>
      <c r="E18" s="272" t="str">
        <f>IF(OR('ordem de passagem'!$H14="pct",'ordem de passagem'!$H14="tapete",'ordem de passagem'!$H14="pctn",'ordem de passagem'!$H14="pctm",'ordem de passagem'!$H14="pctt"),'ordem de passagem'!H14,"")</f>
        <v/>
      </c>
      <c r="F18" s="272" t="str">
        <f>IF(OR('ordem de passagem'!$H14="pct",'ordem de passagem'!$H14="tapete",'ordem de passagem'!$H14="pctn",'ordem de passagem'!$H14="pctm",'ordem de passagem'!$H14="pctt"),'ordem de passagem'!G14,"")</f>
        <v/>
      </c>
      <c r="G18" s="272" t="str">
        <f>IF(OR('ordem de passagem'!$H14="pct",'ordem de passagem'!$H14="tapete",'ordem de passagem'!$H14="pctn",'ordem de passagem'!$H14="pctm",'ordem de passagem'!$H14="pctt"),'ordem de passagem'!I14,"")</f>
        <v/>
      </c>
      <c r="H18" s="752"/>
      <c r="I18" s="753"/>
      <c r="J18" s="754"/>
      <c r="K18" s="755"/>
      <c r="L18" s="752"/>
      <c r="M18" s="753"/>
      <c r="N18" s="756"/>
      <c r="O18" s="757"/>
      <c r="P18" s="758"/>
      <c r="Q18" s="759"/>
      <c r="R18" s="359"/>
      <c r="S18" s="297"/>
      <c r="T18" s="358"/>
      <c r="U18" s="273"/>
      <c r="V18" s="274">
        <f t="shared" si="0"/>
        <v>0</v>
      </c>
      <c r="W18" s="274">
        <f t="shared" si="1"/>
        <v>0</v>
      </c>
      <c r="X18" s="274" t="str">
        <f t="shared" si="2"/>
        <v/>
      </c>
      <c r="Y18" s="559"/>
    </row>
    <row r="19" spans="1:25" s="86" customFormat="1" ht="21" x14ac:dyDescent="0.4">
      <c r="A19" s="272" t="str">
        <f>IF(OR('ordem de passagem'!$H15="pct",'ordem de passagem'!$H15="tapete",'ordem de passagem'!$H15="pctn",'ordem de passagem'!$H15="pctm",'ordem de passagem'!$H15="pctt"),'ordem de passagem'!C15,"")</f>
        <v/>
      </c>
      <c r="B19" s="318" t="str">
        <f>IF(OR('ordem de passagem'!$H15="pct",'ordem de passagem'!$H15="tapete",'ordem de passagem'!$H15="pctn",'ordem de passagem'!$H15="pctm",'ordem de passagem'!$H15="pctt"),'ordem de passagem'!D15,"Não faz este aparelho")</f>
        <v>Não faz este aparelho</v>
      </c>
      <c r="C19" s="318" t="str">
        <f>IF(OR('ordem de passagem'!$H15="pct",'ordem de passagem'!$H15="tapete",'ordem de passagem'!$H15="pctn",'ordem de passagem'!$H15="pctm",'ordem de passagem'!$H15="pctt"),'ordem de passagem'!E15,"")</f>
        <v/>
      </c>
      <c r="D19" s="272" t="str">
        <f>IF(OR('ordem de passagem'!$H15="pct",'ordem de passagem'!$H15="tapete",'ordem de passagem'!$H15="pctn",'ordem de passagem'!$H15="pctm",'ordem de passagem'!$H15="pctt"),'ordem de passagem'!F15,"")</f>
        <v/>
      </c>
      <c r="E19" s="272" t="str">
        <f>IF(OR('ordem de passagem'!$H15="pct",'ordem de passagem'!$H15="tapete",'ordem de passagem'!$H15="pctn",'ordem de passagem'!$H15="pctm",'ordem de passagem'!$H15="pctt"),'ordem de passagem'!H15,"")</f>
        <v/>
      </c>
      <c r="F19" s="272" t="str">
        <f>IF(OR('ordem de passagem'!$H15="pct",'ordem de passagem'!$H15="tapete",'ordem de passagem'!$H15="pctn",'ordem de passagem'!$H15="pctm",'ordem de passagem'!$H15="pctt"),'ordem de passagem'!G15,"")</f>
        <v/>
      </c>
      <c r="G19" s="272" t="str">
        <f>IF(OR('ordem de passagem'!$H15="pct",'ordem de passagem'!$H15="tapete",'ordem de passagem'!$H15="pctn",'ordem de passagem'!$H15="pctm",'ordem de passagem'!$H15="pctt"),'ordem de passagem'!I15,"")</f>
        <v/>
      </c>
      <c r="H19" s="752"/>
      <c r="I19" s="753"/>
      <c r="J19" s="754"/>
      <c r="K19" s="755"/>
      <c r="L19" s="752"/>
      <c r="M19" s="753"/>
      <c r="N19" s="756"/>
      <c r="O19" s="757"/>
      <c r="P19" s="758"/>
      <c r="Q19" s="759"/>
      <c r="R19" s="359"/>
      <c r="S19" s="297"/>
      <c r="T19" s="358"/>
      <c r="U19" s="273"/>
      <c r="V19" s="274">
        <f t="shared" si="0"/>
        <v>0</v>
      </c>
      <c r="W19" s="274">
        <f t="shared" si="1"/>
        <v>0</v>
      </c>
      <c r="X19" s="274" t="str">
        <f t="shared" si="2"/>
        <v/>
      </c>
      <c r="Y19" s="559"/>
    </row>
    <row r="20" spans="1:25" s="86" customFormat="1" ht="21" x14ac:dyDescent="0.4">
      <c r="A20" s="272" t="str">
        <f>IF(OR('ordem de passagem'!$H16="pct",'ordem de passagem'!$H16="tapete",'ordem de passagem'!$H16="pctn",'ordem de passagem'!$H16="pctm",'ordem de passagem'!$H16="pctt"),'ordem de passagem'!C16,"")</f>
        <v/>
      </c>
      <c r="B20" s="318" t="str">
        <f>IF(OR('ordem de passagem'!$H16="pct",'ordem de passagem'!$H16="tapete",'ordem de passagem'!$H16="pctn",'ordem de passagem'!$H16="pctm",'ordem de passagem'!$H16="pctt"),'ordem de passagem'!D16,"Não faz este aparelho")</f>
        <v>Não faz este aparelho</v>
      </c>
      <c r="C20" s="318" t="str">
        <f>IF(OR('ordem de passagem'!$H16="pct",'ordem de passagem'!$H16="tapete",'ordem de passagem'!$H16="pctn",'ordem de passagem'!$H16="pctm",'ordem de passagem'!$H16="pctt"),'ordem de passagem'!E16,"")</f>
        <v/>
      </c>
      <c r="D20" s="272" t="str">
        <f>IF(OR('ordem de passagem'!$H16="pct",'ordem de passagem'!$H16="tapete",'ordem de passagem'!$H16="pctn",'ordem de passagem'!$H16="pctm",'ordem de passagem'!$H16="pctt"),'ordem de passagem'!F16,"")</f>
        <v/>
      </c>
      <c r="E20" s="272" t="str">
        <f>IF(OR('ordem de passagem'!$H16="pct",'ordem de passagem'!$H16="tapete",'ordem de passagem'!$H16="pctn",'ordem de passagem'!$H16="pctm",'ordem de passagem'!$H16="pctt"),'ordem de passagem'!H16,"")</f>
        <v/>
      </c>
      <c r="F20" s="272" t="str">
        <f>IF(OR('ordem de passagem'!$H16="pct",'ordem de passagem'!$H16="tapete",'ordem de passagem'!$H16="pctn",'ordem de passagem'!$H16="pctm",'ordem de passagem'!$H16="pctt"),'ordem de passagem'!G16,"")</f>
        <v/>
      </c>
      <c r="G20" s="272" t="str">
        <f>IF(OR('ordem de passagem'!$H16="pct",'ordem de passagem'!$H16="tapete",'ordem de passagem'!$H16="pctn",'ordem de passagem'!$H16="pctm",'ordem de passagem'!$H16="pctt"),'ordem de passagem'!I16,"")</f>
        <v/>
      </c>
      <c r="H20" s="752"/>
      <c r="I20" s="753"/>
      <c r="J20" s="754"/>
      <c r="K20" s="755"/>
      <c r="L20" s="752"/>
      <c r="M20" s="753"/>
      <c r="N20" s="756"/>
      <c r="O20" s="757"/>
      <c r="P20" s="758"/>
      <c r="Q20" s="759"/>
      <c r="R20" s="359"/>
      <c r="S20" s="297"/>
      <c r="T20" s="358"/>
      <c r="U20" s="273"/>
      <c r="V20" s="274">
        <f t="shared" si="0"/>
        <v>0</v>
      </c>
      <c r="W20" s="274">
        <f t="shared" si="1"/>
        <v>0</v>
      </c>
      <c r="X20" s="274" t="str">
        <f t="shared" si="2"/>
        <v/>
      </c>
      <c r="Y20" s="559"/>
    </row>
    <row r="21" spans="1:25" s="86" customFormat="1" ht="21" x14ac:dyDescent="0.4">
      <c r="A21" s="272" t="str">
        <f>IF(OR('ordem de passagem'!$H17="pct",'ordem de passagem'!$H17="tapete",'ordem de passagem'!$H17="pctn",'ordem de passagem'!$H17="pctm",'ordem de passagem'!$H17="pctt"),'ordem de passagem'!C17,"")</f>
        <v/>
      </c>
      <c r="B21" s="318" t="str">
        <f>IF(OR('ordem de passagem'!$H17="pct",'ordem de passagem'!$H17="tapete",'ordem de passagem'!$H17="pctn",'ordem de passagem'!$H17="pctm",'ordem de passagem'!$H17="pctt"),'ordem de passagem'!D17,"Não faz este aparelho")</f>
        <v>Não faz este aparelho</v>
      </c>
      <c r="C21" s="318" t="str">
        <f>IF(OR('ordem de passagem'!$H17="pct",'ordem de passagem'!$H17="tapete",'ordem de passagem'!$H17="pctn",'ordem de passagem'!$H17="pctm",'ordem de passagem'!$H17="pctt"),'ordem de passagem'!E17,"")</f>
        <v/>
      </c>
      <c r="D21" s="272" t="str">
        <f>IF(OR('ordem de passagem'!$H17="pct",'ordem de passagem'!$H17="tapete",'ordem de passagem'!$H17="pctn",'ordem de passagem'!$H17="pctm",'ordem de passagem'!$H17="pctt"),'ordem de passagem'!F17,"")</f>
        <v/>
      </c>
      <c r="E21" s="272" t="str">
        <f>IF(OR('ordem de passagem'!$H17="pct",'ordem de passagem'!$H17="tapete",'ordem de passagem'!$H17="pctn",'ordem de passagem'!$H17="pctm",'ordem de passagem'!$H17="pctt"),'ordem de passagem'!H17,"")</f>
        <v/>
      </c>
      <c r="F21" s="272" t="str">
        <f>IF(OR('ordem de passagem'!$H17="pct",'ordem de passagem'!$H17="tapete",'ordem de passagem'!$H17="pctn",'ordem de passagem'!$H17="pctm",'ordem de passagem'!$H17="pctt"),'ordem de passagem'!G17,"")</f>
        <v/>
      </c>
      <c r="G21" s="272" t="str">
        <f>IF(OR('ordem de passagem'!$H17="pct",'ordem de passagem'!$H17="tapete",'ordem de passagem'!$H17="pctn",'ordem de passagem'!$H17="pctm",'ordem de passagem'!$H17="pctt"),'ordem de passagem'!I17,"")</f>
        <v/>
      </c>
      <c r="H21" s="752"/>
      <c r="I21" s="753"/>
      <c r="J21" s="754"/>
      <c r="K21" s="755"/>
      <c r="L21" s="752"/>
      <c r="M21" s="753"/>
      <c r="N21" s="756"/>
      <c r="O21" s="757"/>
      <c r="P21" s="758"/>
      <c r="Q21" s="759"/>
      <c r="R21" s="359"/>
      <c r="S21" s="297"/>
      <c r="T21" s="358"/>
      <c r="U21" s="273"/>
      <c r="V21" s="274">
        <f t="shared" si="0"/>
        <v>0</v>
      </c>
      <c r="W21" s="274">
        <f t="shared" si="1"/>
        <v>0</v>
      </c>
      <c r="X21" s="274" t="str">
        <f t="shared" si="2"/>
        <v/>
      </c>
      <c r="Y21" s="559"/>
    </row>
    <row r="22" spans="1:25" s="86" customFormat="1" ht="21" x14ac:dyDescent="0.4">
      <c r="A22" s="272" t="str">
        <f>IF(OR('ordem de passagem'!$H18="pct",'ordem de passagem'!$H18="tapete",'ordem de passagem'!$H18="pctn",'ordem de passagem'!$H18="pctm",'ordem de passagem'!$H18="pctt"),'ordem de passagem'!C18,"")</f>
        <v/>
      </c>
      <c r="B22" s="318" t="str">
        <f>IF(OR('ordem de passagem'!$H18="pct",'ordem de passagem'!$H18="tapete",'ordem de passagem'!$H18="pctn",'ordem de passagem'!$H18="pctm",'ordem de passagem'!$H18="pctt"),'ordem de passagem'!D18,"Não faz este aparelho")</f>
        <v>Não faz este aparelho</v>
      </c>
      <c r="C22" s="318" t="str">
        <f>IF(OR('ordem de passagem'!$H18="pct",'ordem de passagem'!$H18="tapete",'ordem de passagem'!$H18="pctn",'ordem de passagem'!$H18="pctm",'ordem de passagem'!$H18="pctt"),'ordem de passagem'!E18,"")</f>
        <v/>
      </c>
      <c r="D22" s="272" t="str">
        <f>IF(OR('ordem de passagem'!$H18="pct",'ordem de passagem'!$H18="tapete",'ordem de passagem'!$H18="pctn",'ordem de passagem'!$H18="pctm",'ordem de passagem'!$H18="pctt"),'ordem de passagem'!F18,"")</f>
        <v/>
      </c>
      <c r="E22" s="272" t="str">
        <f>IF(OR('ordem de passagem'!$H18="pct",'ordem de passagem'!$H18="tapete",'ordem de passagem'!$H18="pctn",'ordem de passagem'!$H18="pctm",'ordem de passagem'!$H18="pctt"),'ordem de passagem'!H18,"")</f>
        <v/>
      </c>
      <c r="F22" s="272" t="str">
        <f>IF(OR('ordem de passagem'!$H18="pct",'ordem de passagem'!$H18="tapete",'ordem de passagem'!$H18="pctn",'ordem de passagem'!$H18="pctm",'ordem de passagem'!$H18="pctt"),'ordem de passagem'!G18,"")</f>
        <v/>
      </c>
      <c r="G22" s="272" t="str">
        <f>IF(OR('ordem de passagem'!$H18="pct",'ordem de passagem'!$H18="tapete",'ordem de passagem'!$H18="pctn",'ordem de passagem'!$H18="pctm",'ordem de passagem'!$H18="pctt"),'ordem de passagem'!I18,"")</f>
        <v/>
      </c>
      <c r="H22" s="752"/>
      <c r="I22" s="753"/>
      <c r="J22" s="754"/>
      <c r="K22" s="755"/>
      <c r="L22" s="752"/>
      <c r="M22" s="753"/>
      <c r="N22" s="756"/>
      <c r="O22" s="757"/>
      <c r="P22" s="758"/>
      <c r="Q22" s="759"/>
      <c r="R22" s="359"/>
      <c r="S22" s="297"/>
      <c r="T22" s="358"/>
      <c r="U22" s="273"/>
      <c r="V22" s="274">
        <f t="shared" si="0"/>
        <v>0</v>
      </c>
      <c r="W22" s="274">
        <f t="shared" si="1"/>
        <v>0</v>
      </c>
      <c r="X22" s="274" t="str">
        <f t="shared" si="2"/>
        <v/>
      </c>
      <c r="Y22" s="559"/>
    </row>
    <row r="23" spans="1:25" s="86" customFormat="1" ht="21" x14ac:dyDescent="0.4">
      <c r="A23" s="272" t="str">
        <f>IF(OR('ordem de passagem'!$H19="pct",'ordem de passagem'!$H19="tapete",'ordem de passagem'!$H19="pctn",'ordem de passagem'!$H19="pctm",'ordem de passagem'!$H19="pctt"),'ordem de passagem'!C19,"")</f>
        <v/>
      </c>
      <c r="B23" s="318" t="str">
        <f>IF(OR('ordem de passagem'!$H19="pct",'ordem de passagem'!$H19="tapete",'ordem de passagem'!$H19="pctn",'ordem de passagem'!$H19="pctm",'ordem de passagem'!$H19="pctt"),'ordem de passagem'!D19,"Não faz este aparelho")</f>
        <v>Não faz este aparelho</v>
      </c>
      <c r="C23" s="318" t="str">
        <f>IF(OR('ordem de passagem'!$H19="pct",'ordem de passagem'!$H19="tapete",'ordem de passagem'!$H19="pctn",'ordem de passagem'!$H19="pctm",'ordem de passagem'!$H19="pctt"),'ordem de passagem'!E19,"")</f>
        <v/>
      </c>
      <c r="D23" s="272" t="str">
        <f>IF(OR('ordem de passagem'!$H19="pct",'ordem de passagem'!$H19="tapete",'ordem de passagem'!$H19="pctn",'ordem de passagem'!$H19="pctm",'ordem de passagem'!$H19="pctt"),'ordem de passagem'!F19,"")</f>
        <v/>
      </c>
      <c r="E23" s="272" t="str">
        <f>IF(OR('ordem de passagem'!$H19="pct",'ordem de passagem'!$H19="tapete",'ordem de passagem'!$H19="pctn",'ordem de passagem'!$H19="pctm",'ordem de passagem'!$H19="pctt"),'ordem de passagem'!H19,"")</f>
        <v/>
      </c>
      <c r="F23" s="272" t="str">
        <f>IF(OR('ordem de passagem'!$H19="pct",'ordem de passagem'!$H19="tapete",'ordem de passagem'!$H19="pctn",'ordem de passagem'!$H19="pctm",'ordem de passagem'!$H19="pctt"),'ordem de passagem'!G19,"")</f>
        <v/>
      </c>
      <c r="G23" s="272" t="str">
        <f>IF(OR('ordem de passagem'!$H19="pct",'ordem de passagem'!$H19="tapete",'ordem de passagem'!$H19="pctn",'ordem de passagem'!$H19="pctm",'ordem de passagem'!$H19="pctt"),'ordem de passagem'!I19,"")</f>
        <v/>
      </c>
      <c r="H23" s="752"/>
      <c r="I23" s="753"/>
      <c r="J23" s="754"/>
      <c r="K23" s="755"/>
      <c r="L23" s="752"/>
      <c r="M23" s="753"/>
      <c r="N23" s="756"/>
      <c r="O23" s="757"/>
      <c r="P23" s="758"/>
      <c r="Q23" s="759"/>
      <c r="R23" s="359"/>
      <c r="S23" s="297"/>
      <c r="T23" s="358"/>
      <c r="U23" s="273"/>
      <c r="V23" s="274">
        <f t="shared" si="0"/>
        <v>0</v>
      </c>
      <c r="W23" s="274">
        <f t="shared" si="1"/>
        <v>0</v>
      </c>
      <c r="X23" s="274" t="str">
        <f t="shared" si="2"/>
        <v/>
      </c>
      <c r="Y23" s="559"/>
    </row>
    <row r="24" spans="1:25" s="86" customFormat="1" ht="21" x14ac:dyDescent="0.4">
      <c r="A24" s="272" t="str">
        <f>IF(OR('ordem de passagem'!$H20="pct",'ordem de passagem'!$H20="tapete",'ordem de passagem'!$H20="pctn",'ordem de passagem'!$H20="pctm",'ordem de passagem'!$H20="pctt"),'ordem de passagem'!C20,"")</f>
        <v/>
      </c>
      <c r="B24" s="318" t="str">
        <f>IF(OR('ordem de passagem'!$H20="pct",'ordem de passagem'!$H20="tapete",'ordem de passagem'!$H20="pctn",'ordem de passagem'!$H20="pctm",'ordem de passagem'!$H20="pctt"),'ordem de passagem'!D20,"Não faz este aparelho")</f>
        <v>Não faz este aparelho</v>
      </c>
      <c r="C24" s="318" t="str">
        <f>IF(OR('ordem de passagem'!$H20="pct",'ordem de passagem'!$H20="tapete",'ordem de passagem'!$H20="pctn",'ordem de passagem'!$H20="pctm",'ordem de passagem'!$H20="pctt"),'ordem de passagem'!E20,"")</f>
        <v/>
      </c>
      <c r="D24" s="272" t="str">
        <f>IF(OR('ordem de passagem'!$H20="pct",'ordem de passagem'!$H20="tapete",'ordem de passagem'!$H20="pctn",'ordem de passagem'!$H20="pctm",'ordem de passagem'!$H20="pctt"),'ordem de passagem'!F20,"")</f>
        <v/>
      </c>
      <c r="E24" s="272" t="str">
        <f>IF(OR('ordem de passagem'!$H20="pct",'ordem de passagem'!$H20="tapete",'ordem de passagem'!$H20="pctn",'ordem de passagem'!$H20="pctm",'ordem de passagem'!$H20="pctt"),'ordem de passagem'!H20,"")</f>
        <v/>
      </c>
      <c r="F24" s="272" t="str">
        <f>IF(OR('ordem de passagem'!$H20="pct",'ordem de passagem'!$H20="tapete",'ordem de passagem'!$H20="pctn",'ordem de passagem'!$H20="pctm",'ordem de passagem'!$H20="pctt"),'ordem de passagem'!G20,"")</f>
        <v/>
      </c>
      <c r="G24" s="272" t="str">
        <f>IF(OR('ordem de passagem'!$H20="pct",'ordem de passagem'!$H20="tapete",'ordem de passagem'!$H20="pctn",'ordem de passagem'!$H20="pctm",'ordem de passagem'!$H20="pctt"),'ordem de passagem'!I20,"")</f>
        <v/>
      </c>
      <c r="H24" s="752"/>
      <c r="I24" s="753"/>
      <c r="J24" s="754"/>
      <c r="K24" s="755"/>
      <c r="L24" s="752"/>
      <c r="M24" s="753"/>
      <c r="N24" s="756"/>
      <c r="O24" s="757"/>
      <c r="P24" s="758"/>
      <c r="Q24" s="759"/>
      <c r="R24" s="359"/>
      <c r="S24" s="297"/>
      <c r="T24" s="358"/>
      <c r="U24" s="273"/>
      <c r="V24" s="274">
        <f t="shared" si="0"/>
        <v>0</v>
      </c>
      <c r="W24" s="274">
        <f t="shared" si="1"/>
        <v>0</v>
      </c>
      <c r="X24" s="274" t="str">
        <f t="shared" si="2"/>
        <v/>
      </c>
      <c r="Y24" s="559"/>
    </row>
    <row r="25" spans="1:25" s="86" customFormat="1" ht="21" x14ac:dyDescent="0.4">
      <c r="A25" s="272" t="str">
        <f>IF(OR('ordem de passagem'!$H21="pct",'ordem de passagem'!$H21="tapete",'ordem de passagem'!$H21="pctn",'ordem de passagem'!$H21="pctm",'ordem de passagem'!$H21="pctt"),'ordem de passagem'!C21,"")</f>
        <v/>
      </c>
      <c r="B25" s="318" t="str">
        <f>IF(OR('ordem de passagem'!$H21="pct",'ordem de passagem'!$H21="tapete",'ordem de passagem'!$H21="pctn",'ordem de passagem'!$H21="pctm",'ordem de passagem'!$H21="pctt"),'ordem de passagem'!D21,"Não faz este aparelho")</f>
        <v>Não faz este aparelho</v>
      </c>
      <c r="C25" s="318" t="str">
        <f>IF(OR('ordem de passagem'!$H21="pct",'ordem de passagem'!$H21="tapete",'ordem de passagem'!$H21="pctn",'ordem de passagem'!$H21="pctm",'ordem de passagem'!$H21="pctt"),'ordem de passagem'!E21,"")</f>
        <v/>
      </c>
      <c r="D25" s="272" t="str">
        <f>IF(OR('ordem de passagem'!$H21="pct",'ordem de passagem'!$H21="tapete",'ordem de passagem'!$H21="pctn",'ordem de passagem'!$H21="pctm",'ordem de passagem'!$H21="pctt"),'ordem de passagem'!F21,"")</f>
        <v/>
      </c>
      <c r="E25" s="272" t="str">
        <f>IF(OR('ordem de passagem'!$H21="pct",'ordem de passagem'!$H21="tapete",'ordem de passagem'!$H21="pctn",'ordem de passagem'!$H21="pctm",'ordem de passagem'!$H21="pctt"),'ordem de passagem'!H21,"")</f>
        <v/>
      </c>
      <c r="F25" s="272" t="str">
        <f>IF(OR('ordem de passagem'!$H21="pct",'ordem de passagem'!$H21="tapete",'ordem de passagem'!$H21="pctn",'ordem de passagem'!$H21="pctm",'ordem de passagem'!$H21="pctt"),'ordem de passagem'!G21,"")</f>
        <v/>
      </c>
      <c r="G25" s="272" t="str">
        <f>IF(OR('ordem de passagem'!$H21="pct",'ordem de passagem'!$H21="tapete",'ordem de passagem'!$H21="pctn",'ordem de passagem'!$H21="pctm",'ordem de passagem'!$H21="pctt"),'ordem de passagem'!I21,"")</f>
        <v/>
      </c>
      <c r="H25" s="752"/>
      <c r="I25" s="753"/>
      <c r="J25" s="754"/>
      <c r="K25" s="755"/>
      <c r="L25" s="752"/>
      <c r="M25" s="753"/>
      <c r="N25" s="756"/>
      <c r="O25" s="757"/>
      <c r="P25" s="758"/>
      <c r="Q25" s="759"/>
      <c r="R25" s="359"/>
      <c r="S25" s="297"/>
      <c r="T25" s="358"/>
      <c r="U25" s="273"/>
      <c r="V25" s="274">
        <f t="shared" si="0"/>
        <v>0</v>
      </c>
      <c r="W25" s="274">
        <f t="shared" si="1"/>
        <v>0</v>
      </c>
      <c r="X25" s="274" t="str">
        <f t="shared" si="2"/>
        <v/>
      </c>
      <c r="Y25" s="559"/>
    </row>
    <row r="26" spans="1:25" s="86" customFormat="1" ht="21" x14ac:dyDescent="0.4">
      <c r="A26" s="272" t="str">
        <f>IF(OR('ordem de passagem'!$H22="pct",'ordem de passagem'!$H22="tapete",'ordem de passagem'!$H22="pctn",'ordem de passagem'!$H22="pctm",'ordem de passagem'!$H22="pctt"),'ordem de passagem'!C22,"")</f>
        <v/>
      </c>
      <c r="B26" s="318" t="str">
        <f>IF(OR('ordem de passagem'!$H22="pct",'ordem de passagem'!$H22="tapete",'ordem de passagem'!$H22="pctn",'ordem de passagem'!$H22="pctm",'ordem de passagem'!$H22="pctt"),'ordem de passagem'!D22,"Não faz este aparelho")</f>
        <v>Não faz este aparelho</v>
      </c>
      <c r="C26" s="318" t="str">
        <f>IF(OR('ordem de passagem'!$H22="pct",'ordem de passagem'!$H22="tapete",'ordem de passagem'!$H22="pctn",'ordem de passagem'!$H22="pctm",'ordem de passagem'!$H22="pctt"),'ordem de passagem'!E22,"")</f>
        <v/>
      </c>
      <c r="D26" s="272" t="str">
        <f>IF(OR('ordem de passagem'!$H22="pct",'ordem de passagem'!$H22="tapete",'ordem de passagem'!$H22="pctn",'ordem de passagem'!$H22="pctm",'ordem de passagem'!$H22="pctt"),'ordem de passagem'!F22,"")</f>
        <v/>
      </c>
      <c r="E26" s="272" t="str">
        <f>IF(OR('ordem de passagem'!$H22="pct",'ordem de passagem'!$H22="tapete",'ordem de passagem'!$H22="pctn",'ordem de passagem'!$H22="pctm",'ordem de passagem'!$H22="pctt"),'ordem de passagem'!H22,"")</f>
        <v/>
      </c>
      <c r="F26" s="272" t="str">
        <f>IF(OR('ordem de passagem'!$H22="pct",'ordem de passagem'!$H22="tapete",'ordem de passagem'!$H22="pctn",'ordem de passagem'!$H22="pctm",'ordem de passagem'!$H22="pctt"),'ordem de passagem'!G22,"")</f>
        <v/>
      </c>
      <c r="G26" s="272" t="str">
        <f>IF(OR('ordem de passagem'!$H22="pct",'ordem de passagem'!$H22="tapete",'ordem de passagem'!$H22="pctn",'ordem de passagem'!$H22="pctm",'ordem de passagem'!$H22="pctt"),'ordem de passagem'!I22,"")</f>
        <v/>
      </c>
      <c r="H26" s="752"/>
      <c r="I26" s="753"/>
      <c r="J26" s="754"/>
      <c r="K26" s="755"/>
      <c r="L26" s="752"/>
      <c r="M26" s="753"/>
      <c r="N26" s="756"/>
      <c r="O26" s="757"/>
      <c r="P26" s="758"/>
      <c r="Q26" s="759"/>
      <c r="R26" s="359"/>
      <c r="S26" s="297"/>
      <c r="T26" s="358"/>
      <c r="U26" s="273"/>
      <c r="V26" s="274">
        <f t="shared" si="0"/>
        <v>0</v>
      </c>
      <c r="W26" s="274">
        <f t="shared" si="1"/>
        <v>0</v>
      </c>
      <c r="X26" s="274" t="str">
        <f t="shared" si="2"/>
        <v/>
      </c>
      <c r="Y26" s="559"/>
    </row>
    <row r="27" spans="1:25" s="86" customFormat="1" ht="21" x14ac:dyDescent="0.4">
      <c r="A27" s="272" t="str">
        <f>IF(OR('ordem de passagem'!$H23="pct",'ordem de passagem'!$H23="tapete",'ordem de passagem'!$H23="pctn",'ordem de passagem'!$H23="pctm",'ordem de passagem'!$H23="pctt"),'ordem de passagem'!C23,"")</f>
        <v/>
      </c>
      <c r="B27" s="318" t="str">
        <f>IF(OR('ordem de passagem'!$H23="pct",'ordem de passagem'!$H23="tapete",'ordem de passagem'!$H23="pctn",'ordem de passagem'!$H23="pctm",'ordem de passagem'!$H23="pctt"),'ordem de passagem'!D23,"Não faz este aparelho")</f>
        <v>Não faz este aparelho</v>
      </c>
      <c r="C27" s="318" t="str">
        <f>IF(OR('ordem de passagem'!$H23="pct",'ordem de passagem'!$H23="tapete",'ordem de passagem'!$H23="pctn",'ordem de passagem'!$H23="pctm",'ordem de passagem'!$H23="pctt"),'ordem de passagem'!E23,"")</f>
        <v/>
      </c>
      <c r="D27" s="272" t="str">
        <f>IF(OR('ordem de passagem'!$H23="pct",'ordem de passagem'!$H23="tapete",'ordem de passagem'!$H23="pctn",'ordem de passagem'!$H23="pctm",'ordem de passagem'!$H23="pctt"),'ordem de passagem'!F23,"")</f>
        <v/>
      </c>
      <c r="E27" s="272" t="str">
        <f>IF(OR('ordem de passagem'!$H23="pct",'ordem de passagem'!$H23="tapete",'ordem de passagem'!$H23="pctn",'ordem de passagem'!$H23="pctm",'ordem de passagem'!$H23="pctt"),'ordem de passagem'!H23,"")</f>
        <v/>
      </c>
      <c r="F27" s="272" t="str">
        <f>IF(OR('ordem de passagem'!$H23="pct",'ordem de passagem'!$H23="tapete",'ordem de passagem'!$H23="pctn",'ordem de passagem'!$H23="pctm",'ordem de passagem'!$H23="pctt"),'ordem de passagem'!G23,"")</f>
        <v/>
      </c>
      <c r="G27" s="272" t="str">
        <f>IF(OR('ordem de passagem'!$H23="pct",'ordem de passagem'!$H23="tapete",'ordem de passagem'!$H23="pctn",'ordem de passagem'!$H23="pctm",'ordem de passagem'!$H23="pctt"),'ordem de passagem'!I23,"")</f>
        <v/>
      </c>
      <c r="H27" s="752"/>
      <c r="I27" s="753"/>
      <c r="J27" s="754"/>
      <c r="K27" s="755"/>
      <c r="L27" s="752"/>
      <c r="M27" s="753"/>
      <c r="N27" s="756"/>
      <c r="O27" s="757"/>
      <c r="P27" s="758"/>
      <c r="Q27" s="759"/>
      <c r="R27" s="359"/>
      <c r="S27" s="297"/>
      <c r="T27" s="358"/>
      <c r="U27" s="273"/>
      <c r="V27" s="274">
        <f t="shared" si="0"/>
        <v>0</v>
      </c>
      <c r="W27" s="274">
        <f t="shared" si="1"/>
        <v>0</v>
      </c>
      <c r="X27" s="274" t="str">
        <f t="shared" si="2"/>
        <v/>
      </c>
      <c r="Y27" s="559"/>
    </row>
    <row r="28" spans="1:25" s="86" customFormat="1" ht="21" x14ac:dyDescent="0.4">
      <c r="A28" s="272" t="str">
        <f>IF(OR('ordem de passagem'!$H24="pct",'ordem de passagem'!$H24="tapete",'ordem de passagem'!$H24="pctn",'ordem de passagem'!$H24="pctm",'ordem de passagem'!$H24="pctt"),'ordem de passagem'!C24,"")</f>
        <v/>
      </c>
      <c r="B28" s="318" t="str">
        <f>IF(OR('ordem de passagem'!$H24="pct",'ordem de passagem'!$H24="tapete",'ordem de passagem'!$H24="pctn",'ordem de passagem'!$H24="pctm",'ordem de passagem'!$H24="pctt"),'ordem de passagem'!D24,"Não faz este aparelho")</f>
        <v>Não faz este aparelho</v>
      </c>
      <c r="C28" s="318" t="str">
        <f>IF(OR('ordem de passagem'!$H24="pct",'ordem de passagem'!$H24="tapete",'ordem de passagem'!$H24="pctn",'ordem de passagem'!$H24="pctm",'ordem de passagem'!$H24="pctt"),'ordem de passagem'!E24,"")</f>
        <v/>
      </c>
      <c r="D28" s="272" t="str">
        <f>IF(OR('ordem de passagem'!$H24="pct",'ordem de passagem'!$H24="tapete",'ordem de passagem'!$H24="pctn",'ordem de passagem'!$H24="pctm",'ordem de passagem'!$H24="pctt"),'ordem de passagem'!F24,"")</f>
        <v/>
      </c>
      <c r="E28" s="272" t="str">
        <f>IF(OR('ordem de passagem'!$H24="pct",'ordem de passagem'!$H24="tapete",'ordem de passagem'!$H24="pctn",'ordem de passagem'!$H24="pctm",'ordem de passagem'!$H24="pctt"),'ordem de passagem'!H24,"")</f>
        <v/>
      </c>
      <c r="F28" s="272" t="str">
        <f>IF(OR('ordem de passagem'!$H24="pct",'ordem de passagem'!$H24="tapete",'ordem de passagem'!$H24="pctn",'ordem de passagem'!$H24="pctm",'ordem de passagem'!$H24="pctt"),'ordem de passagem'!G24,"")</f>
        <v/>
      </c>
      <c r="G28" s="272" t="str">
        <f>IF(OR('ordem de passagem'!$H24="pct",'ordem de passagem'!$H24="tapete",'ordem de passagem'!$H24="pctn",'ordem de passagem'!$H24="pctm",'ordem de passagem'!$H24="pctt"),'ordem de passagem'!I24,"")</f>
        <v/>
      </c>
      <c r="H28" s="752"/>
      <c r="I28" s="753"/>
      <c r="J28" s="754"/>
      <c r="K28" s="755"/>
      <c r="L28" s="752"/>
      <c r="M28" s="753"/>
      <c r="N28" s="756"/>
      <c r="O28" s="757"/>
      <c r="P28" s="758"/>
      <c r="Q28" s="759"/>
      <c r="R28" s="359"/>
      <c r="S28" s="297"/>
      <c r="T28" s="358"/>
      <c r="U28" s="273"/>
      <c r="V28" s="274">
        <f t="shared" si="0"/>
        <v>0</v>
      </c>
      <c r="W28" s="274">
        <f t="shared" si="1"/>
        <v>0</v>
      </c>
      <c r="X28" s="274" t="str">
        <f t="shared" si="2"/>
        <v/>
      </c>
      <c r="Y28" s="559"/>
    </row>
    <row r="29" spans="1:25" s="86" customFormat="1" ht="21" x14ac:dyDescent="0.4">
      <c r="A29" s="272" t="str">
        <f>IF(OR('ordem de passagem'!$H25="pct",'ordem de passagem'!$H25="tapete",'ordem de passagem'!$H25="pctn",'ordem de passagem'!$H25="pctm",'ordem de passagem'!$H25="pctt"),'ordem de passagem'!C25,"")</f>
        <v/>
      </c>
      <c r="B29" s="318" t="str">
        <f>IF(OR('ordem de passagem'!$H25="pct",'ordem de passagem'!$H25="tapete",'ordem de passagem'!$H25="pctn",'ordem de passagem'!$H25="pctm",'ordem de passagem'!$H25="pctt"),'ordem de passagem'!D25,"Não faz este aparelho")</f>
        <v>Não faz este aparelho</v>
      </c>
      <c r="C29" s="318" t="str">
        <f>IF(OR('ordem de passagem'!$H25="pct",'ordem de passagem'!$H25="tapete",'ordem de passagem'!$H25="pctn",'ordem de passagem'!$H25="pctm",'ordem de passagem'!$H25="pctt"),'ordem de passagem'!E25,"")</f>
        <v/>
      </c>
      <c r="D29" s="272" t="str">
        <f>IF(OR('ordem de passagem'!$H25="pct",'ordem de passagem'!$H25="tapete",'ordem de passagem'!$H25="pctn",'ordem de passagem'!$H25="pctm",'ordem de passagem'!$H25="pctt"),'ordem de passagem'!F25,"")</f>
        <v/>
      </c>
      <c r="E29" s="272" t="str">
        <f>IF(OR('ordem de passagem'!$H25="pct",'ordem de passagem'!$H25="tapete",'ordem de passagem'!$H25="pctn",'ordem de passagem'!$H25="pctm",'ordem de passagem'!$H25="pctt"),'ordem de passagem'!H25,"")</f>
        <v/>
      </c>
      <c r="F29" s="272" t="str">
        <f>IF(OR('ordem de passagem'!$H25="pct",'ordem de passagem'!$H25="tapete",'ordem de passagem'!$H25="pctn",'ordem de passagem'!$H25="pctm",'ordem de passagem'!$H25="pctt"),'ordem de passagem'!G25,"")</f>
        <v/>
      </c>
      <c r="G29" s="272" t="str">
        <f>IF(OR('ordem de passagem'!$H25="pct",'ordem de passagem'!$H25="tapete",'ordem de passagem'!$H25="pctn",'ordem de passagem'!$H25="pctm",'ordem de passagem'!$H25="pctt"),'ordem de passagem'!I25,"")</f>
        <v/>
      </c>
      <c r="H29" s="752"/>
      <c r="I29" s="753"/>
      <c r="J29" s="754"/>
      <c r="K29" s="755"/>
      <c r="L29" s="752"/>
      <c r="M29" s="753"/>
      <c r="N29" s="756"/>
      <c r="O29" s="757"/>
      <c r="P29" s="758"/>
      <c r="Q29" s="759"/>
      <c r="R29" s="359"/>
      <c r="S29" s="297"/>
      <c r="T29" s="358"/>
      <c r="U29" s="273"/>
      <c r="V29" s="274">
        <f t="shared" si="0"/>
        <v>0</v>
      </c>
      <c r="W29" s="274">
        <f t="shared" si="1"/>
        <v>0</v>
      </c>
      <c r="X29" s="274" t="str">
        <f t="shared" si="2"/>
        <v/>
      </c>
      <c r="Y29" s="559"/>
    </row>
    <row r="30" spans="1:25" s="86" customFormat="1" ht="21" x14ac:dyDescent="0.4">
      <c r="A30" s="272" t="str">
        <f>IF(OR('ordem de passagem'!$H26="pct",'ordem de passagem'!$H26="tapete",'ordem de passagem'!$H26="pctn",'ordem de passagem'!$H26="pctm",'ordem de passagem'!$H26="pctt"),'ordem de passagem'!C26,"")</f>
        <v/>
      </c>
      <c r="B30" s="318" t="str">
        <f>IF(OR('ordem de passagem'!$H26="pct",'ordem de passagem'!$H26="tapete",'ordem de passagem'!$H26="pctn",'ordem de passagem'!$H26="pctm",'ordem de passagem'!$H26="pctt"),'ordem de passagem'!D26,"Não faz este aparelho")</f>
        <v>Não faz este aparelho</v>
      </c>
      <c r="C30" s="318" t="str">
        <f>IF(OR('ordem de passagem'!$H26="pct",'ordem de passagem'!$H26="tapete",'ordem de passagem'!$H26="pctn",'ordem de passagem'!$H26="pctm",'ordem de passagem'!$H26="pctt"),'ordem de passagem'!E26,"")</f>
        <v/>
      </c>
      <c r="D30" s="272" t="str">
        <f>IF(OR('ordem de passagem'!$H26="pct",'ordem de passagem'!$H26="tapete",'ordem de passagem'!$H26="pctn",'ordem de passagem'!$H26="pctm",'ordem de passagem'!$H26="pctt"),'ordem de passagem'!F26,"")</f>
        <v/>
      </c>
      <c r="E30" s="272" t="str">
        <f>IF(OR('ordem de passagem'!$H26="pct",'ordem de passagem'!$H26="tapete",'ordem de passagem'!$H26="pctn",'ordem de passagem'!$H26="pctm",'ordem de passagem'!$H26="pctt"),'ordem de passagem'!H26,"")</f>
        <v/>
      </c>
      <c r="F30" s="272" t="str">
        <f>IF(OR('ordem de passagem'!$H26="pct",'ordem de passagem'!$H26="tapete",'ordem de passagem'!$H26="pctn",'ordem de passagem'!$H26="pctm",'ordem de passagem'!$H26="pctt"),'ordem de passagem'!G26,"")</f>
        <v/>
      </c>
      <c r="G30" s="272" t="str">
        <f>IF(OR('ordem de passagem'!$H26="pct",'ordem de passagem'!$H26="tapete",'ordem de passagem'!$H26="pctn",'ordem de passagem'!$H26="pctm",'ordem de passagem'!$H26="pctt"),'ordem de passagem'!I26,"")</f>
        <v/>
      </c>
      <c r="H30" s="752"/>
      <c r="I30" s="753"/>
      <c r="J30" s="754"/>
      <c r="K30" s="755"/>
      <c r="L30" s="752"/>
      <c r="M30" s="753"/>
      <c r="N30" s="756"/>
      <c r="O30" s="757"/>
      <c r="P30" s="758"/>
      <c r="Q30" s="759"/>
      <c r="R30" s="359"/>
      <c r="S30" s="297"/>
      <c r="T30" s="358"/>
      <c r="U30" s="273"/>
      <c r="V30" s="274">
        <f t="shared" si="0"/>
        <v>0</v>
      </c>
      <c r="W30" s="274">
        <f t="shared" si="1"/>
        <v>0</v>
      </c>
      <c r="X30" s="274" t="str">
        <f t="shared" si="2"/>
        <v/>
      </c>
      <c r="Y30" s="559"/>
    </row>
    <row r="31" spans="1:25" s="86" customFormat="1" ht="21" x14ac:dyDescent="0.4">
      <c r="A31" s="272" t="str">
        <f>IF(OR('ordem de passagem'!$H27="pct",'ordem de passagem'!$H27="tapete",'ordem de passagem'!$H27="pctn",'ordem de passagem'!$H27="pctm",'ordem de passagem'!$H27="pctt"),'ordem de passagem'!C27,"")</f>
        <v/>
      </c>
      <c r="B31" s="318" t="str">
        <f>IF(OR('ordem de passagem'!$H27="pct",'ordem de passagem'!$H27="tapete",'ordem de passagem'!$H27="pctn",'ordem de passagem'!$H27="pctm",'ordem de passagem'!$H27="pctt"),'ordem de passagem'!D27,"Não faz este aparelho")</f>
        <v>Não faz este aparelho</v>
      </c>
      <c r="C31" s="318" t="str">
        <f>IF(OR('ordem de passagem'!$H27="pct",'ordem de passagem'!$H27="tapete",'ordem de passagem'!$H27="pctn",'ordem de passagem'!$H27="pctm",'ordem de passagem'!$H27="pctt"),'ordem de passagem'!E27,"")</f>
        <v/>
      </c>
      <c r="D31" s="272" t="str">
        <f>IF(OR('ordem de passagem'!$H27="pct",'ordem de passagem'!$H27="tapete",'ordem de passagem'!$H27="pctn",'ordem de passagem'!$H27="pctm",'ordem de passagem'!$H27="pctt"),'ordem de passagem'!F27,"")</f>
        <v/>
      </c>
      <c r="E31" s="272" t="str">
        <f>IF(OR('ordem de passagem'!$H27="pct",'ordem de passagem'!$H27="tapete",'ordem de passagem'!$H27="pctn",'ordem de passagem'!$H27="pctm",'ordem de passagem'!$H27="pctt"),'ordem de passagem'!H27,"")</f>
        <v/>
      </c>
      <c r="F31" s="272" t="str">
        <f>IF(OR('ordem de passagem'!$H27="pct",'ordem de passagem'!$H27="tapete",'ordem de passagem'!$H27="pctn",'ordem de passagem'!$H27="pctm",'ordem de passagem'!$H27="pctt"),'ordem de passagem'!G27,"")</f>
        <v/>
      </c>
      <c r="G31" s="272" t="str">
        <f>IF(OR('ordem de passagem'!$H27="pct",'ordem de passagem'!$H27="tapete",'ordem de passagem'!$H27="pctn",'ordem de passagem'!$H27="pctm",'ordem de passagem'!$H27="pctt"),'ordem de passagem'!I27,"")</f>
        <v/>
      </c>
      <c r="H31" s="752"/>
      <c r="I31" s="753"/>
      <c r="J31" s="754"/>
      <c r="K31" s="755"/>
      <c r="L31" s="752"/>
      <c r="M31" s="753"/>
      <c r="N31" s="756"/>
      <c r="O31" s="757"/>
      <c r="P31" s="758"/>
      <c r="Q31" s="759"/>
      <c r="R31" s="359"/>
      <c r="S31" s="297"/>
      <c r="T31" s="358"/>
      <c r="U31" s="273"/>
      <c r="V31" s="274">
        <f t="shared" si="0"/>
        <v>0</v>
      </c>
      <c r="W31" s="274">
        <f t="shared" si="1"/>
        <v>0</v>
      </c>
      <c r="X31" s="274" t="str">
        <f t="shared" si="2"/>
        <v/>
      </c>
      <c r="Y31" s="559"/>
    </row>
    <row r="32" spans="1:25" s="86" customFormat="1" ht="21" x14ac:dyDescent="0.4">
      <c r="A32" s="272" t="str">
        <f>IF(OR('ordem de passagem'!$H28="pct",'ordem de passagem'!$H28="tapete",'ordem de passagem'!$H28="pctn",'ordem de passagem'!$H28="pctm",'ordem de passagem'!$H28="pctt"),'ordem de passagem'!C28,"")</f>
        <v/>
      </c>
      <c r="B32" s="318" t="str">
        <f>IF(OR('ordem de passagem'!$H28="pct",'ordem de passagem'!$H28="tapete",'ordem de passagem'!$H28="pctn",'ordem de passagem'!$H28="pctm",'ordem de passagem'!$H28="pctt"),'ordem de passagem'!D28,"Não faz este aparelho")</f>
        <v>Não faz este aparelho</v>
      </c>
      <c r="C32" s="318" t="str">
        <f>IF(OR('ordem de passagem'!$H28="pct",'ordem de passagem'!$H28="tapete",'ordem de passagem'!$H28="pctn",'ordem de passagem'!$H28="pctm",'ordem de passagem'!$H28="pctt"),'ordem de passagem'!E28,"")</f>
        <v/>
      </c>
      <c r="D32" s="272" t="str">
        <f>IF(OR('ordem de passagem'!$H28="pct",'ordem de passagem'!$H28="tapete",'ordem de passagem'!$H28="pctn",'ordem de passagem'!$H28="pctm",'ordem de passagem'!$H28="pctt"),'ordem de passagem'!F28,"")</f>
        <v/>
      </c>
      <c r="E32" s="272" t="str">
        <f>IF(OR('ordem de passagem'!$H28="pct",'ordem de passagem'!$H28="tapete",'ordem de passagem'!$H28="pctn",'ordem de passagem'!$H28="pctm",'ordem de passagem'!$H28="pctt"),'ordem de passagem'!H28,"")</f>
        <v/>
      </c>
      <c r="F32" s="272" t="str">
        <f>IF(OR('ordem de passagem'!$H28="pct",'ordem de passagem'!$H28="tapete",'ordem de passagem'!$H28="pctn",'ordem de passagem'!$H28="pctm",'ordem de passagem'!$H28="pctt"),'ordem de passagem'!G28,"")</f>
        <v/>
      </c>
      <c r="G32" s="272" t="str">
        <f>IF(OR('ordem de passagem'!$H28="pct",'ordem de passagem'!$H28="tapete",'ordem de passagem'!$H28="pctn",'ordem de passagem'!$H28="pctm",'ordem de passagem'!$H28="pctt"),'ordem de passagem'!I28,"")</f>
        <v/>
      </c>
      <c r="H32" s="752"/>
      <c r="I32" s="753"/>
      <c r="J32" s="754"/>
      <c r="K32" s="755"/>
      <c r="L32" s="752"/>
      <c r="M32" s="753"/>
      <c r="N32" s="756"/>
      <c r="O32" s="757"/>
      <c r="P32" s="758"/>
      <c r="Q32" s="759"/>
      <c r="R32" s="359"/>
      <c r="S32" s="297"/>
      <c r="T32" s="358"/>
      <c r="U32" s="273"/>
      <c r="V32" s="274">
        <f t="shared" si="0"/>
        <v>0</v>
      </c>
      <c r="W32" s="274">
        <f t="shared" si="1"/>
        <v>0</v>
      </c>
      <c r="X32" s="274" t="str">
        <f t="shared" si="2"/>
        <v/>
      </c>
      <c r="Y32" s="559"/>
    </row>
    <row r="33" spans="1:25" s="86" customFormat="1" ht="21" x14ac:dyDescent="0.4">
      <c r="A33" s="272" t="str">
        <f>IF(OR('ordem de passagem'!$H29="pct",'ordem de passagem'!$H29="tapete",'ordem de passagem'!$H29="pctn",'ordem de passagem'!$H29="pctm",'ordem de passagem'!$H29="pctt"),'ordem de passagem'!C29,"")</f>
        <v/>
      </c>
      <c r="B33" s="318" t="str">
        <f>IF(OR('ordem de passagem'!$H29="pct",'ordem de passagem'!$H29="tapete",'ordem de passagem'!$H29="pctn",'ordem de passagem'!$H29="pctm",'ordem de passagem'!$H29="pctt"),'ordem de passagem'!D29,"Não faz este aparelho")</f>
        <v>Não faz este aparelho</v>
      </c>
      <c r="C33" s="318" t="str">
        <f>IF(OR('ordem de passagem'!$H29="pct",'ordem de passagem'!$H29="tapete",'ordem de passagem'!$H29="pctn",'ordem de passagem'!$H29="pctm",'ordem de passagem'!$H29="pctt"),'ordem de passagem'!E29,"")</f>
        <v/>
      </c>
      <c r="D33" s="272" t="str">
        <f>IF(OR('ordem de passagem'!$H29="pct",'ordem de passagem'!$H29="tapete",'ordem de passagem'!$H29="pctn",'ordem de passagem'!$H29="pctm",'ordem de passagem'!$H29="pctt"),'ordem de passagem'!F29,"")</f>
        <v/>
      </c>
      <c r="E33" s="272" t="str">
        <f>IF(OR('ordem de passagem'!$H29="pct",'ordem de passagem'!$H29="tapete",'ordem de passagem'!$H29="pctn",'ordem de passagem'!$H29="pctm",'ordem de passagem'!$H29="pctt"),'ordem de passagem'!H29,"")</f>
        <v/>
      </c>
      <c r="F33" s="272" t="str">
        <f>IF(OR('ordem de passagem'!$H29="pct",'ordem de passagem'!$H29="tapete",'ordem de passagem'!$H29="pctn",'ordem de passagem'!$H29="pctm",'ordem de passagem'!$H29="pctt"),'ordem de passagem'!G29,"")</f>
        <v/>
      </c>
      <c r="G33" s="272" t="str">
        <f>IF(OR('ordem de passagem'!$H29="pct",'ordem de passagem'!$H29="tapete",'ordem de passagem'!$H29="pctn",'ordem de passagem'!$H29="pctm",'ordem de passagem'!$H29="pctt"),'ordem de passagem'!I29,"")</f>
        <v/>
      </c>
      <c r="H33" s="752"/>
      <c r="I33" s="753"/>
      <c r="J33" s="754"/>
      <c r="K33" s="755"/>
      <c r="L33" s="752"/>
      <c r="M33" s="753"/>
      <c r="N33" s="756"/>
      <c r="O33" s="757"/>
      <c r="P33" s="758"/>
      <c r="Q33" s="759"/>
      <c r="R33" s="359"/>
      <c r="S33" s="297"/>
      <c r="T33" s="358"/>
      <c r="U33" s="273"/>
      <c r="V33" s="274">
        <f t="shared" si="0"/>
        <v>0</v>
      </c>
      <c r="W33" s="274">
        <f t="shared" si="1"/>
        <v>0</v>
      </c>
      <c r="X33" s="274" t="str">
        <f t="shared" si="2"/>
        <v/>
      </c>
      <c r="Y33" s="559"/>
    </row>
    <row r="34" spans="1:25" s="86" customFormat="1" ht="21" x14ac:dyDescent="0.4">
      <c r="A34" s="272" t="str">
        <f>IF(OR('ordem de passagem'!$H30="pct",'ordem de passagem'!$H30="tapete",'ordem de passagem'!$H30="pctn",'ordem de passagem'!$H30="pctm",'ordem de passagem'!$H30="pctt"),'ordem de passagem'!C30,"")</f>
        <v/>
      </c>
      <c r="B34" s="318" t="str">
        <f>IF(OR('ordem de passagem'!$H30="pct",'ordem de passagem'!$H30="tapete",'ordem de passagem'!$H30="pctn",'ordem de passagem'!$H30="pctm",'ordem de passagem'!$H30="pctt"),'ordem de passagem'!D30,"Não faz este aparelho")</f>
        <v>Não faz este aparelho</v>
      </c>
      <c r="C34" s="318" t="str">
        <f>IF(OR('ordem de passagem'!$H30="pct",'ordem de passagem'!$H30="tapete",'ordem de passagem'!$H30="pctn",'ordem de passagem'!$H30="pctm",'ordem de passagem'!$H30="pctt"),'ordem de passagem'!E30,"")</f>
        <v/>
      </c>
      <c r="D34" s="272" t="str">
        <f>IF(OR('ordem de passagem'!$H30="pct",'ordem de passagem'!$H30="tapete",'ordem de passagem'!$H30="pctn",'ordem de passagem'!$H30="pctm",'ordem de passagem'!$H30="pctt"),'ordem de passagem'!F30,"")</f>
        <v/>
      </c>
      <c r="E34" s="272" t="str">
        <f>IF(OR('ordem de passagem'!$H30="pct",'ordem de passagem'!$H30="tapete",'ordem de passagem'!$H30="pctn",'ordem de passagem'!$H30="pctm",'ordem de passagem'!$H30="pctt"),'ordem de passagem'!H30,"")</f>
        <v/>
      </c>
      <c r="F34" s="272" t="str">
        <f>IF(OR('ordem de passagem'!$H30="pct",'ordem de passagem'!$H30="tapete",'ordem de passagem'!$H30="pctn",'ordem de passagem'!$H30="pctm",'ordem de passagem'!$H30="pctt"),'ordem de passagem'!G30,"")</f>
        <v/>
      </c>
      <c r="G34" s="272" t="str">
        <f>IF(OR('ordem de passagem'!$H30="pct",'ordem de passagem'!$H30="tapete",'ordem de passagem'!$H30="pctn",'ordem de passagem'!$H30="pctm",'ordem de passagem'!$H30="pctt"),'ordem de passagem'!I30,"")</f>
        <v/>
      </c>
      <c r="H34" s="752"/>
      <c r="I34" s="753"/>
      <c r="J34" s="754"/>
      <c r="K34" s="755"/>
      <c r="L34" s="752"/>
      <c r="M34" s="753"/>
      <c r="N34" s="756"/>
      <c r="O34" s="757"/>
      <c r="P34" s="758"/>
      <c r="Q34" s="759"/>
      <c r="R34" s="359"/>
      <c r="S34" s="297"/>
      <c r="T34" s="358"/>
      <c r="U34" s="273"/>
      <c r="V34" s="274">
        <f t="shared" si="0"/>
        <v>0</v>
      </c>
      <c r="W34" s="274">
        <f t="shared" si="1"/>
        <v>0</v>
      </c>
      <c r="X34" s="274" t="str">
        <f t="shared" si="2"/>
        <v/>
      </c>
      <c r="Y34" s="559"/>
    </row>
    <row r="35" spans="1:25" s="86" customFormat="1" ht="21" x14ac:dyDescent="0.4">
      <c r="A35" s="272" t="str">
        <f>IF(OR('ordem de passagem'!$H31="pct",'ordem de passagem'!$H31="tapete",'ordem de passagem'!$H31="pctn",'ordem de passagem'!$H31="pctm",'ordem de passagem'!$H31="pctt"),'ordem de passagem'!C31,"")</f>
        <v/>
      </c>
      <c r="B35" s="318" t="str">
        <f>IF(OR('ordem de passagem'!$H31="pct",'ordem de passagem'!$H31="tapete",'ordem de passagem'!$H31="pctn",'ordem de passagem'!$H31="pctm",'ordem de passagem'!$H31="pctt"),'ordem de passagem'!D31,"Não faz este aparelho")</f>
        <v>Não faz este aparelho</v>
      </c>
      <c r="C35" s="318" t="str">
        <f>IF(OR('ordem de passagem'!$H31="pct",'ordem de passagem'!$H31="tapete",'ordem de passagem'!$H31="pctn",'ordem de passagem'!$H31="pctm",'ordem de passagem'!$H31="pctt"),'ordem de passagem'!E31,"")</f>
        <v/>
      </c>
      <c r="D35" s="272" t="str">
        <f>IF(OR('ordem de passagem'!$H31="pct",'ordem de passagem'!$H31="tapete",'ordem de passagem'!$H31="pctn",'ordem de passagem'!$H31="pctm",'ordem de passagem'!$H31="pctt"),'ordem de passagem'!F31,"")</f>
        <v/>
      </c>
      <c r="E35" s="272" t="str">
        <f>IF(OR('ordem de passagem'!$H31="pct",'ordem de passagem'!$H31="tapete",'ordem de passagem'!$H31="pctn",'ordem de passagem'!$H31="pctm",'ordem de passagem'!$H31="pctt"),'ordem de passagem'!H31,"")</f>
        <v/>
      </c>
      <c r="F35" s="272" t="str">
        <f>IF(OR('ordem de passagem'!$H31="pct",'ordem de passagem'!$H31="tapete",'ordem de passagem'!$H31="pctn",'ordem de passagem'!$H31="pctm",'ordem de passagem'!$H31="pctt"),'ordem de passagem'!G31,"")</f>
        <v/>
      </c>
      <c r="G35" s="272" t="str">
        <f>IF(OR('ordem de passagem'!$H31="pct",'ordem de passagem'!$H31="tapete",'ordem de passagem'!$H31="pctn",'ordem de passagem'!$H31="pctm",'ordem de passagem'!$H31="pctt"),'ordem de passagem'!I31,"")</f>
        <v/>
      </c>
      <c r="H35" s="752"/>
      <c r="I35" s="753"/>
      <c r="J35" s="754"/>
      <c r="K35" s="755"/>
      <c r="L35" s="752"/>
      <c r="M35" s="753"/>
      <c r="N35" s="756"/>
      <c r="O35" s="757"/>
      <c r="P35" s="758"/>
      <c r="Q35" s="759"/>
      <c r="R35" s="359"/>
      <c r="S35" s="297"/>
      <c r="T35" s="358"/>
      <c r="U35" s="273"/>
      <c r="V35" s="274">
        <f t="shared" si="0"/>
        <v>0</v>
      </c>
      <c r="W35" s="274">
        <f t="shared" si="1"/>
        <v>0</v>
      </c>
      <c r="X35" s="274" t="str">
        <f t="shared" si="2"/>
        <v/>
      </c>
      <c r="Y35" s="559"/>
    </row>
    <row r="36" spans="1:25" s="86" customFormat="1" ht="21" x14ac:dyDescent="0.4">
      <c r="A36" s="272" t="str">
        <f>IF(OR('ordem de passagem'!$H32="pct",'ordem de passagem'!$H32="tapete",'ordem de passagem'!$H32="pctn",'ordem de passagem'!$H32="pctm",'ordem de passagem'!$H32="pctt"),'ordem de passagem'!C32,"")</f>
        <v/>
      </c>
      <c r="B36" s="318" t="str">
        <f>IF(OR('ordem de passagem'!$H32="pct",'ordem de passagem'!$H32="tapete",'ordem de passagem'!$H32="pctn",'ordem de passagem'!$H32="pctm",'ordem de passagem'!$H32="pctt"),'ordem de passagem'!D32,"Não faz este aparelho")</f>
        <v>Não faz este aparelho</v>
      </c>
      <c r="C36" s="318" t="str">
        <f>IF(OR('ordem de passagem'!$H32="pct",'ordem de passagem'!$H32="tapete",'ordem de passagem'!$H32="pctn",'ordem de passagem'!$H32="pctm",'ordem de passagem'!$H32="pctt"),'ordem de passagem'!E32,"")</f>
        <v/>
      </c>
      <c r="D36" s="272" t="str">
        <f>IF(OR('ordem de passagem'!$H32="pct",'ordem de passagem'!$H32="tapete",'ordem de passagem'!$H32="pctn",'ordem de passagem'!$H32="pctm",'ordem de passagem'!$H32="pctt"),'ordem de passagem'!F32,"")</f>
        <v/>
      </c>
      <c r="E36" s="272" t="str">
        <f>IF(OR('ordem de passagem'!$H32="pct",'ordem de passagem'!$H32="tapete",'ordem de passagem'!$H32="pctn",'ordem de passagem'!$H32="pctm",'ordem de passagem'!$H32="pctt"),'ordem de passagem'!H32,"")</f>
        <v/>
      </c>
      <c r="F36" s="272" t="str">
        <f>IF(OR('ordem de passagem'!$H32="pct",'ordem de passagem'!$H32="tapete",'ordem de passagem'!$H32="pctn",'ordem de passagem'!$H32="pctm",'ordem de passagem'!$H32="pctt"),'ordem de passagem'!G32,"")</f>
        <v/>
      </c>
      <c r="G36" s="272" t="str">
        <f>IF(OR('ordem de passagem'!$H32="pct",'ordem de passagem'!$H32="tapete",'ordem de passagem'!$H32="pctn",'ordem de passagem'!$H32="pctm",'ordem de passagem'!$H32="pctt"),'ordem de passagem'!I32,"")</f>
        <v/>
      </c>
      <c r="H36" s="752"/>
      <c r="I36" s="753"/>
      <c r="J36" s="754"/>
      <c r="K36" s="755"/>
      <c r="L36" s="752"/>
      <c r="M36" s="753"/>
      <c r="N36" s="756"/>
      <c r="O36" s="757"/>
      <c r="P36" s="758"/>
      <c r="Q36" s="759"/>
      <c r="R36" s="359"/>
      <c r="S36" s="297"/>
      <c r="T36" s="358"/>
      <c r="U36" s="273"/>
      <c r="V36" s="274">
        <f t="shared" si="0"/>
        <v>0</v>
      </c>
      <c r="W36" s="274">
        <f t="shared" si="1"/>
        <v>0</v>
      </c>
      <c r="X36" s="274" t="str">
        <f t="shared" si="2"/>
        <v/>
      </c>
      <c r="Y36" s="559"/>
    </row>
    <row r="37" spans="1:25" s="86" customFormat="1" ht="21" x14ac:dyDescent="0.4">
      <c r="A37" s="272" t="str">
        <f>IF(OR('ordem de passagem'!$H33="pct",'ordem de passagem'!$H33="tapete",'ordem de passagem'!$H33="pctn",'ordem de passagem'!$H33="pctm",'ordem de passagem'!$H33="pctt"),'ordem de passagem'!C33,"")</f>
        <v/>
      </c>
      <c r="B37" s="318" t="str">
        <f>IF(OR('ordem de passagem'!$H33="pct",'ordem de passagem'!$H33="tapete",'ordem de passagem'!$H33="pctn",'ordem de passagem'!$H33="pctm",'ordem de passagem'!$H33="pctt"),'ordem de passagem'!D33,"Não faz este aparelho")</f>
        <v>Não faz este aparelho</v>
      </c>
      <c r="C37" s="318" t="str">
        <f>IF(OR('ordem de passagem'!$H33="pct",'ordem de passagem'!$H33="tapete",'ordem de passagem'!$H33="pctn",'ordem de passagem'!$H33="pctm",'ordem de passagem'!$H33="pctt"),'ordem de passagem'!E33,"")</f>
        <v/>
      </c>
      <c r="D37" s="272" t="str">
        <f>IF(OR('ordem de passagem'!$H33="pct",'ordem de passagem'!$H33="tapete",'ordem de passagem'!$H33="pctn",'ordem de passagem'!$H33="pctm",'ordem de passagem'!$H33="pctt"),'ordem de passagem'!F33,"")</f>
        <v/>
      </c>
      <c r="E37" s="272" t="str">
        <f>IF(OR('ordem de passagem'!$H33="pct",'ordem de passagem'!$H33="tapete",'ordem de passagem'!$H33="pctn",'ordem de passagem'!$H33="pctm",'ordem de passagem'!$H33="pctt"),'ordem de passagem'!H33,"")</f>
        <v/>
      </c>
      <c r="F37" s="272" t="str">
        <f>IF(OR('ordem de passagem'!$H33="pct",'ordem de passagem'!$H33="tapete",'ordem de passagem'!$H33="pctn",'ordem de passagem'!$H33="pctm",'ordem de passagem'!$H33="pctt"),'ordem de passagem'!G33,"")</f>
        <v/>
      </c>
      <c r="G37" s="272" t="str">
        <f>IF(OR('ordem de passagem'!$H33="pct",'ordem de passagem'!$H33="tapete",'ordem de passagem'!$H33="pctn",'ordem de passagem'!$H33="pctm",'ordem de passagem'!$H33="pctt"),'ordem de passagem'!I33,"")</f>
        <v/>
      </c>
      <c r="H37" s="752"/>
      <c r="I37" s="753"/>
      <c r="J37" s="754"/>
      <c r="K37" s="755"/>
      <c r="L37" s="752"/>
      <c r="M37" s="753"/>
      <c r="N37" s="756"/>
      <c r="O37" s="757"/>
      <c r="P37" s="758"/>
      <c r="Q37" s="759"/>
      <c r="R37" s="359"/>
      <c r="S37" s="297"/>
      <c r="T37" s="358"/>
      <c r="U37" s="273"/>
      <c r="V37" s="274">
        <f t="shared" si="0"/>
        <v>0</v>
      </c>
      <c r="W37" s="274">
        <f t="shared" si="1"/>
        <v>0</v>
      </c>
      <c r="X37" s="274" t="str">
        <f t="shared" si="2"/>
        <v/>
      </c>
      <c r="Y37" s="559"/>
    </row>
    <row r="38" spans="1:25" s="86" customFormat="1" ht="21" x14ac:dyDescent="0.4">
      <c r="A38" s="272" t="str">
        <f>IF(OR('ordem de passagem'!$H34="pct",'ordem de passagem'!$H34="tapete",'ordem de passagem'!$H34="pctn",'ordem de passagem'!$H34="pctm",'ordem de passagem'!$H34="pctt"),'ordem de passagem'!C34,"")</f>
        <v/>
      </c>
      <c r="B38" s="318" t="str">
        <f>IF(OR('ordem de passagem'!$H34="pct",'ordem de passagem'!$H34="tapete",'ordem de passagem'!$H34="pctn",'ordem de passagem'!$H34="pctm",'ordem de passagem'!$H34="pctt"),'ordem de passagem'!D34,"Não faz este aparelho")</f>
        <v>Não faz este aparelho</v>
      </c>
      <c r="C38" s="318" t="str">
        <f>IF(OR('ordem de passagem'!$H34="pct",'ordem de passagem'!$H34="tapete",'ordem de passagem'!$H34="pctn",'ordem de passagem'!$H34="pctm",'ordem de passagem'!$H34="pctt"),'ordem de passagem'!E34,"")</f>
        <v/>
      </c>
      <c r="D38" s="272" t="str">
        <f>IF(OR('ordem de passagem'!$H34="pct",'ordem de passagem'!$H34="tapete",'ordem de passagem'!$H34="pctn",'ordem de passagem'!$H34="pctm",'ordem de passagem'!$H34="pctt"),'ordem de passagem'!F34,"")</f>
        <v/>
      </c>
      <c r="E38" s="272" t="str">
        <f>IF(OR('ordem de passagem'!$H34="pct",'ordem de passagem'!$H34="tapete",'ordem de passagem'!$H34="pctn",'ordem de passagem'!$H34="pctm",'ordem de passagem'!$H34="pctt"),'ordem de passagem'!H34,"")</f>
        <v/>
      </c>
      <c r="F38" s="272" t="str">
        <f>IF(OR('ordem de passagem'!$H34="pct",'ordem de passagem'!$H34="tapete",'ordem de passagem'!$H34="pctn",'ordem de passagem'!$H34="pctm",'ordem de passagem'!$H34="pctt"),'ordem de passagem'!G34,"")</f>
        <v/>
      </c>
      <c r="G38" s="272" t="str">
        <f>IF(OR('ordem de passagem'!$H34="pct",'ordem de passagem'!$H34="tapete",'ordem de passagem'!$H34="pctn",'ordem de passagem'!$H34="pctm",'ordem de passagem'!$H34="pctt"),'ordem de passagem'!I34,"")</f>
        <v/>
      </c>
      <c r="H38" s="752"/>
      <c r="I38" s="753"/>
      <c r="J38" s="754"/>
      <c r="K38" s="755"/>
      <c r="L38" s="752"/>
      <c r="M38" s="753"/>
      <c r="N38" s="756"/>
      <c r="O38" s="757"/>
      <c r="P38" s="758"/>
      <c r="Q38" s="759"/>
      <c r="R38" s="359"/>
      <c r="S38" s="297"/>
      <c r="T38" s="358"/>
      <c r="U38" s="273"/>
      <c r="V38" s="274">
        <f t="shared" si="0"/>
        <v>0</v>
      </c>
      <c r="W38" s="274">
        <f t="shared" si="1"/>
        <v>0</v>
      </c>
      <c r="X38" s="274" t="str">
        <f t="shared" si="2"/>
        <v/>
      </c>
      <c r="Y38" s="559"/>
    </row>
    <row r="39" spans="1:25" s="86" customFormat="1" ht="21" x14ac:dyDescent="0.4">
      <c r="A39" s="272" t="str">
        <f>IF(OR('ordem de passagem'!$H35="pct",'ordem de passagem'!$H35="tapete",'ordem de passagem'!$H35="pctn",'ordem de passagem'!$H35="pctm",'ordem de passagem'!$H35="pctt"),'ordem de passagem'!C35,"")</f>
        <v/>
      </c>
      <c r="B39" s="318" t="str">
        <f>IF(OR('ordem de passagem'!$H35="pct",'ordem de passagem'!$H35="tapete",'ordem de passagem'!$H35="pctn",'ordem de passagem'!$H35="pctm",'ordem de passagem'!$H35="pctt"),'ordem de passagem'!D35,"Não faz este aparelho")</f>
        <v>Não faz este aparelho</v>
      </c>
      <c r="C39" s="318" t="str">
        <f>IF(OR('ordem de passagem'!$H35="pct",'ordem de passagem'!$H35="tapete",'ordem de passagem'!$H35="pctn",'ordem de passagem'!$H35="pctm",'ordem de passagem'!$H35="pctt"),'ordem de passagem'!E35,"")</f>
        <v/>
      </c>
      <c r="D39" s="272" t="str">
        <f>IF(OR('ordem de passagem'!$H35="pct",'ordem de passagem'!$H35="tapete",'ordem de passagem'!$H35="pctn",'ordem de passagem'!$H35="pctm",'ordem de passagem'!$H35="pctt"),'ordem de passagem'!F35,"")</f>
        <v/>
      </c>
      <c r="E39" s="272" t="str">
        <f>IF(OR('ordem de passagem'!$H35="pct",'ordem de passagem'!$H35="tapete",'ordem de passagem'!$H35="pctn",'ordem de passagem'!$H35="pctm",'ordem de passagem'!$H35="pctt"),'ordem de passagem'!H35,"")</f>
        <v/>
      </c>
      <c r="F39" s="272" t="str">
        <f>IF(OR('ordem de passagem'!$H35="pct",'ordem de passagem'!$H35="tapete",'ordem de passagem'!$H35="pctn",'ordem de passagem'!$H35="pctm",'ordem de passagem'!$H35="pctt"),'ordem de passagem'!G35,"")</f>
        <v/>
      </c>
      <c r="G39" s="272" t="str">
        <f>IF(OR('ordem de passagem'!$H35="pct",'ordem de passagem'!$H35="tapete",'ordem de passagem'!$H35="pctn",'ordem de passagem'!$H35="pctm",'ordem de passagem'!$H35="pctt"),'ordem de passagem'!I35,"")</f>
        <v/>
      </c>
      <c r="H39" s="752"/>
      <c r="I39" s="753"/>
      <c r="J39" s="754"/>
      <c r="K39" s="755"/>
      <c r="L39" s="752"/>
      <c r="M39" s="753"/>
      <c r="N39" s="756"/>
      <c r="O39" s="757"/>
      <c r="P39" s="758"/>
      <c r="Q39" s="759"/>
      <c r="R39" s="359"/>
      <c r="S39" s="297"/>
      <c r="T39" s="358"/>
      <c r="U39" s="273"/>
      <c r="V39" s="274">
        <f t="shared" si="0"/>
        <v>0</v>
      </c>
      <c r="W39" s="274">
        <f t="shared" si="1"/>
        <v>0</v>
      </c>
      <c r="X39" s="274" t="str">
        <f t="shared" si="2"/>
        <v/>
      </c>
      <c r="Y39" s="559"/>
    </row>
    <row r="40" spans="1:25" s="86" customFormat="1" ht="21" x14ac:dyDescent="0.4">
      <c r="A40" s="272" t="str">
        <f>IF(OR('ordem de passagem'!$H36="pct",'ordem de passagem'!$H36="tapete",'ordem de passagem'!$H36="pctn",'ordem de passagem'!$H36="pctm",'ordem de passagem'!$H36="pctt"),'ordem de passagem'!C36,"")</f>
        <v/>
      </c>
      <c r="B40" s="318" t="str">
        <f>IF(OR('ordem de passagem'!$H36="pct",'ordem de passagem'!$H36="tapete",'ordem de passagem'!$H36="pctn",'ordem de passagem'!$H36="pctm",'ordem de passagem'!$H36="pctt"),'ordem de passagem'!D36,"Não faz este aparelho")</f>
        <v>Não faz este aparelho</v>
      </c>
      <c r="C40" s="318" t="str">
        <f>IF(OR('ordem de passagem'!$H36="pct",'ordem de passagem'!$H36="tapete",'ordem de passagem'!$H36="pctn",'ordem de passagem'!$H36="pctm",'ordem de passagem'!$H36="pctt"),'ordem de passagem'!E36,"")</f>
        <v/>
      </c>
      <c r="D40" s="272" t="str">
        <f>IF(OR('ordem de passagem'!$H36="pct",'ordem de passagem'!$H36="tapete",'ordem de passagem'!$H36="pctn",'ordem de passagem'!$H36="pctm",'ordem de passagem'!$H36="pctt"),'ordem de passagem'!F36,"")</f>
        <v/>
      </c>
      <c r="E40" s="272" t="str">
        <f>IF(OR('ordem de passagem'!$H36="pct",'ordem de passagem'!$H36="tapete",'ordem de passagem'!$H36="pctn",'ordem de passagem'!$H36="pctm",'ordem de passagem'!$H36="pctt"),'ordem de passagem'!H36,"")</f>
        <v/>
      </c>
      <c r="F40" s="272" t="str">
        <f>IF(OR('ordem de passagem'!$H36="pct",'ordem de passagem'!$H36="tapete",'ordem de passagem'!$H36="pctn",'ordem de passagem'!$H36="pctm",'ordem de passagem'!$H36="pctt"),'ordem de passagem'!G36,"")</f>
        <v/>
      </c>
      <c r="G40" s="272" t="str">
        <f>IF(OR('ordem de passagem'!$H36="pct",'ordem de passagem'!$H36="tapete",'ordem de passagem'!$H36="pctn",'ordem de passagem'!$H36="pctm",'ordem de passagem'!$H36="pctt"),'ordem de passagem'!I36,"")</f>
        <v/>
      </c>
      <c r="H40" s="752"/>
      <c r="I40" s="753"/>
      <c r="J40" s="754"/>
      <c r="K40" s="755"/>
      <c r="L40" s="752"/>
      <c r="M40" s="753"/>
      <c r="N40" s="756"/>
      <c r="O40" s="757"/>
      <c r="P40" s="758"/>
      <c r="Q40" s="759"/>
      <c r="R40" s="359"/>
      <c r="S40" s="297"/>
      <c r="T40" s="358"/>
      <c r="U40" s="273"/>
      <c r="V40" s="274">
        <f t="shared" si="0"/>
        <v>0</v>
      </c>
      <c r="W40" s="274">
        <f t="shared" si="1"/>
        <v>0</v>
      </c>
      <c r="X40" s="274" t="str">
        <f t="shared" si="2"/>
        <v/>
      </c>
      <c r="Y40" s="559"/>
    </row>
    <row r="41" spans="1:25" s="86" customFormat="1" ht="21" x14ac:dyDescent="0.4">
      <c r="A41" s="272" t="str">
        <f>IF(OR('ordem de passagem'!$H37="pct",'ordem de passagem'!$H37="tapete",'ordem de passagem'!$H37="pctn",'ordem de passagem'!$H37="pctm",'ordem de passagem'!$H37="pctt"),'ordem de passagem'!C37,"")</f>
        <v/>
      </c>
      <c r="B41" s="318" t="str">
        <f>IF(OR('ordem de passagem'!$H37="pct",'ordem de passagem'!$H37="tapete",'ordem de passagem'!$H37="pctn",'ordem de passagem'!$H37="pctm",'ordem de passagem'!$H37="pctt"),'ordem de passagem'!D37,"Não faz este aparelho")</f>
        <v>Não faz este aparelho</v>
      </c>
      <c r="C41" s="318" t="str">
        <f>IF(OR('ordem de passagem'!$H37="pct",'ordem de passagem'!$H37="tapete",'ordem de passagem'!$H37="pctn",'ordem de passagem'!$H37="pctm",'ordem de passagem'!$H37="pctt"),'ordem de passagem'!E37,"")</f>
        <v/>
      </c>
      <c r="D41" s="272" t="str">
        <f>IF(OR('ordem de passagem'!$H37="pct",'ordem de passagem'!$H37="tapete",'ordem de passagem'!$H37="pctn",'ordem de passagem'!$H37="pctm",'ordem de passagem'!$H37="pctt"),'ordem de passagem'!F37,"")</f>
        <v/>
      </c>
      <c r="E41" s="272" t="str">
        <f>IF(OR('ordem de passagem'!$H37="pct",'ordem de passagem'!$H37="tapete",'ordem de passagem'!$H37="pctn",'ordem de passagem'!$H37="pctm",'ordem de passagem'!$H37="pctt"),'ordem de passagem'!H37,"")</f>
        <v/>
      </c>
      <c r="F41" s="272" t="str">
        <f>IF(OR('ordem de passagem'!$H37="pct",'ordem de passagem'!$H37="tapete",'ordem de passagem'!$H37="pctn",'ordem de passagem'!$H37="pctm",'ordem de passagem'!$H37="pctt"),'ordem de passagem'!G37,"")</f>
        <v/>
      </c>
      <c r="G41" s="272" t="str">
        <f>IF(OR('ordem de passagem'!$H37="pct",'ordem de passagem'!$H37="tapete",'ordem de passagem'!$H37="pctn",'ordem de passagem'!$H37="pctm",'ordem de passagem'!$H37="pctt"),'ordem de passagem'!I37,"")</f>
        <v/>
      </c>
      <c r="H41" s="752"/>
      <c r="I41" s="753"/>
      <c r="J41" s="754"/>
      <c r="K41" s="755"/>
      <c r="L41" s="752"/>
      <c r="M41" s="753"/>
      <c r="N41" s="756"/>
      <c r="O41" s="757"/>
      <c r="P41" s="758"/>
      <c r="Q41" s="759"/>
      <c r="R41" s="359"/>
      <c r="S41" s="297"/>
      <c r="T41" s="358"/>
      <c r="U41" s="273"/>
      <c r="V41" s="274">
        <f t="shared" si="0"/>
        <v>0</v>
      </c>
      <c r="W41" s="274">
        <f t="shared" si="1"/>
        <v>0</v>
      </c>
      <c r="X41" s="274" t="str">
        <f t="shared" si="2"/>
        <v/>
      </c>
      <c r="Y41" s="559"/>
    </row>
    <row r="42" spans="1:25" s="86" customFormat="1" ht="21" x14ac:dyDescent="0.4">
      <c r="A42" s="272" t="str">
        <f>IF(OR('ordem de passagem'!$H38="pct",'ordem de passagem'!$H38="tapete",'ordem de passagem'!$H38="pctn",'ordem de passagem'!$H38="pctm",'ordem de passagem'!$H38="pctt"),'ordem de passagem'!C38,"")</f>
        <v/>
      </c>
      <c r="B42" s="318" t="str">
        <f>IF(OR('ordem de passagem'!$H38="pct",'ordem de passagem'!$H38="tapete",'ordem de passagem'!$H38="pctn",'ordem de passagem'!$H38="pctm",'ordem de passagem'!$H38="pctt"),'ordem de passagem'!D38,"Não faz este aparelho")</f>
        <v>Não faz este aparelho</v>
      </c>
      <c r="C42" s="318" t="str">
        <f>IF(OR('ordem de passagem'!$H38="pct",'ordem de passagem'!$H38="tapete",'ordem de passagem'!$H38="pctn",'ordem de passagem'!$H38="pctm",'ordem de passagem'!$H38="pctt"),'ordem de passagem'!E38,"")</f>
        <v/>
      </c>
      <c r="D42" s="272" t="str">
        <f>IF(OR('ordem de passagem'!$H38="pct",'ordem de passagem'!$H38="tapete",'ordem de passagem'!$H38="pctn",'ordem de passagem'!$H38="pctm",'ordem de passagem'!$H38="pctt"),'ordem de passagem'!F38,"")</f>
        <v/>
      </c>
      <c r="E42" s="272" t="str">
        <f>IF(OR('ordem de passagem'!$H38="pct",'ordem de passagem'!$H38="tapete",'ordem de passagem'!$H38="pctn",'ordem de passagem'!$H38="pctm",'ordem de passagem'!$H38="pctt"),'ordem de passagem'!H38,"")</f>
        <v/>
      </c>
      <c r="F42" s="272" t="str">
        <f>IF(OR('ordem de passagem'!$H38="pct",'ordem de passagem'!$H38="tapete",'ordem de passagem'!$H38="pctn",'ordem de passagem'!$H38="pctm",'ordem de passagem'!$H38="pctt"),'ordem de passagem'!G38,"")</f>
        <v/>
      </c>
      <c r="G42" s="272" t="str">
        <f>IF(OR('ordem de passagem'!$H38="pct",'ordem de passagem'!$H38="tapete",'ordem de passagem'!$H38="pctn",'ordem de passagem'!$H38="pctm",'ordem de passagem'!$H38="pctt"),'ordem de passagem'!I38,"")</f>
        <v/>
      </c>
      <c r="H42" s="752"/>
      <c r="I42" s="753"/>
      <c r="J42" s="754"/>
      <c r="K42" s="755"/>
      <c r="L42" s="752"/>
      <c r="M42" s="753"/>
      <c r="N42" s="756"/>
      <c r="O42" s="757"/>
      <c r="P42" s="758"/>
      <c r="Q42" s="759"/>
      <c r="R42" s="359"/>
      <c r="S42" s="297"/>
      <c r="T42" s="358"/>
      <c r="U42" s="273"/>
      <c r="V42" s="274">
        <f t="shared" si="0"/>
        <v>0</v>
      </c>
      <c r="W42" s="274">
        <f t="shared" si="1"/>
        <v>0</v>
      </c>
      <c r="X42" s="274" t="str">
        <f t="shared" si="2"/>
        <v/>
      </c>
      <c r="Y42" s="559"/>
    </row>
    <row r="43" spans="1:25" s="86" customFormat="1" ht="21" x14ac:dyDescent="0.4">
      <c r="A43" s="272" t="str">
        <f>IF(OR('ordem de passagem'!$H39="pct",'ordem de passagem'!$H39="tapete",'ordem de passagem'!$H39="pctn",'ordem de passagem'!$H39="pctm",'ordem de passagem'!$H39="pctt"),'ordem de passagem'!C39,"")</f>
        <v/>
      </c>
      <c r="B43" s="318" t="str">
        <f>IF(OR('ordem de passagem'!$H39="pct",'ordem de passagem'!$H39="tapete",'ordem de passagem'!$H39="pctn",'ordem de passagem'!$H39="pctm",'ordem de passagem'!$H39="pctt"),'ordem de passagem'!D39,"Não faz este aparelho")</f>
        <v>Não faz este aparelho</v>
      </c>
      <c r="C43" s="318" t="str">
        <f>IF(OR('ordem de passagem'!$H39="pct",'ordem de passagem'!$H39="tapete",'ordem de passagem'!$H39="pctn",'ordem de passagem'!$H39="pctm",'ordem de passagem'!$H39="pctt"),'ordem de passagem'!E39,"")</f>
        <v/>
      </c>
      <c r="D43" s="272" t="str">
        <f>IF(OR('ordem de passagem'!$H39="pct",'ordem de passagem'!$H39="tapete",'ordem de passagem'!$H39="pctn",'ordem de passagem'!$H39="pctm",'ordem de passagem'!$H39="pctt"),'ordem de passagem'!F39,"")</f>
        <v/>
      </c>
      <c r="E43" s="272" t="str">
        <f>IF(OR('ordem de passagem'!$H39="pct",'ordem de passagem'!$H39="tapete",'ordem de passagem'!$H39="pctn",'ordem de passagem'!$H39="pctm",'ordem de passagem'!$H39="pctt"),'ordem de passagem'!H39,"")</f>
        <v/>
      </c>
      <c r="F43" s="272" t="str">
        <f>IF(OR('ordem de passagem'!$H39="pct",'ordem de passagem'!$H39="tapete",'ordem de passagem'!$H39="pctn",'ordem de passagem'!$H39="pctm",'ordem de passagem'!$H39="pctt"),'ordem de passagem'!G39,"")</f>
        <v/>
      </c>
      <c r="G43" s="272" t="str">
        <f>IF(OR('ordem de passagem'!$H39="pct",'ordem de passagem'!$H39="tapete",'ordem de passagem'!$H39="pctn",'ordem de passagem'!$H39="pctm",'ordem de passagem'!$H39="pctt"),'ordem de passagem'!I39,"")</f>
        <v/>
      </c>
      <c r="H43" s="752"/>
      <c r="I43" s="753"/>
      <c r="J43" s="754"/>
      <c r="K43" s="755"/>
      <c r="L43" s="752"/>
      <c r="M43" s="753"/>
      <c r="N43" s="756"/>
      <c r="O43" s="757"/>
      <c r="P43" s="758"/>
      <c r="Q43" s="759"/>
      <c r="R43" s="359"/>
      <c r="S43" s="297"/>
      <c r="T43" s="358"/>
      <c r="U43" s="273"/>
      <c r="V43" s="274">
        <f t="shared" si="0"/>
        <v>0</v>
      </c>
      <c r="W43" s="274">
        <f t="shared" si="1"/>
        <v>0</v>
      </c>
      <c r="X43" s="274" t="str">
        <f t="shared" si="2"/>
        <v/>
      </c>
      <c r="Y43" s="559"/>
    </row>
    <row r="44" spans="1:25" s="86" customFormat="1" ht="21" x14ac:dyDescent="0.4">
      <c r="A44" s="272" t="str">
        <f>IF(OR('ordem de passagem'!$H40="pct",'ordem de passagem'!$H40="tapete",'ordem de passagem'!$H40="pctn",'ordem de passagem'!$H40="pctm",'ordem de passagem'!$H40="pctt"),'ordem de passagem'!C40,"")</f>
        <v/>
      </c>
      <c r="B44" s="318" t="str">
        <f>IF(OR('ordem de passagem'!$H40="pct",'ordem de passagem'!$H40="tapete",'ordem de passagem'!$H40="pctn",'ordem de passagem'!$H40="pctm",'ordem de passagem'!$H40="pctt"),'ordem de passagem'!D40,"Não faz este aparelho")</f>
        <v>Não faz este aparelho</v>
      </c>
      <c r="C44" s="318" t="str">
        <f>IF(OR('ordem de passagem'!$H40="pct",'ordem de passagem'!$H40="tapete",'ordem de passagem'!$H40="pctn",'ordem de passagem'!$H40="pctm",'ordem de passagem'!$H40="pctt"),'ordem de passagem'!E40,"")</f>
        <v/>
      </c>
      <c r="D44" s="272" t="str">
        <f>IF(OR('ordem de passagem'!$H40="pct",'ordem de passagem'!$H40="tapete",'ordem de passagem'!$H40="pctn",'ordem de passagem'!$H40="pctm",'ordem de passagem'!$H40="pctt"),'ordem de passagem'!F40,"")</f>
        <v/>
      </c>
      <c r="E44" s="272" t="str">
        <f>IF(OR('ordem de passagem'!$H40="pct",'ordem de passagem'!$H40="tapete",'ordem de passagem'!$H40="pctn",'ordem de passagem'!$H40="pctm",'ordem de passagem'!$H40="pctt"),'ordem de passagem'!H40,"")</f>
        <v/>
      </c>
      <c r="F44" s="272" t="str">
        <f>IF(OR('ordem de passagem'!$H40="pct",'ordem de passagem'!$H40="tapete",'ordem de passagem'!$H40="pctn",'ordem de passagem'!$H40="pctm",'ordem de passagem'!$H40="pctt"),'ordem de passagem'!G40,"")</f>
        <v/>
      </c>
      <c r="G44" s="272" t="str">
        <f>IF(OR('ordem de passagem'!$H40="pct",'ordem de passagem'!$H40="tapete",'ordem de passagem'!$H40="pctn",'ordem de passagem'!$H40="pctm",'ordem de passagem'!$H40="pctt"),'ordem de passagem'!I40,"")</f>
        <v/>
      </c>
      <c r="H44" s="752"/>
      <c r="I44" s="753"/>
      <c r="J44" s="754"/>
      <c r="K44" s="755"/>
      <c r="L44" s="752"/>
      <c r="M44" s="753"/>
      <c r="N44" s="756"/>
      <c r="O44" s="757"/>
      <c r="P44" s="758"/>
      <c r="Q44" s="759"/>
      <c r="R44" s="359"/>
      <c r="S44" s="297"/>
      <c r="T44" s="358"/>
      <c r="U44" s="273"/>
      <c r="V44" s="274">
        <f t="shared" si="0"/>
        <v>0</v>
      </c>
      <c r="W44" s="274">
        <f t="shared" si="1"/>
        <v>0</v>
      </c>
      <c r="X44" s="274" t="str">
        <f t="shared" si="2"/>
        <v/>
      </c>
      <c r="Y44" s="559"/>
    </row>
    <row r="45" spans="1:25" s="86" customFormat="1" ht="21" x14ac:dyDescent="0.4">
      <c r="A45" s="272" t="str">
        <f>IF(OR('ordem de passagem'!$H41="pct",'ordem de passagem'!$H41="tapete",'ordem de passagem'!$H41="pctn",'ordem de passagem'!$H41="pctm",'ordem de passagem'!$H41="pctt"),'ordem de passagem'!C41,"")</f>
        <v/>
      </c>
      <c r="B45" s="318" t="str">
        <f>IF(OR('ordem de passagem'!$H41="pct",'ordem de passagem'!$H41="tapete",'ordem de passagem'!$H41="pctn",'ordem de passagem'!$H41="pctm",'ordem de passagem'!$H41="pctt"),'ordem de passagem'!D41,"Não faz este aparelho")</f>
        <v>Não faz este aparelho</v>
      </c>
      <c r="C45" s="318" t="str">
        <f>IF(OR('ordem de passagem'!$H41="pct",'ordem de passagem'!$H41="tapete",'ordem de passagem'!$H41="pctn",'ordem de passagem'!$H41="pctm",'ordem de passagem'!$H41="pctt"),'ordem de passagem'!E41,"")</f>
        <v/>
      </c>
      <c r="D45" s="272" t="str">
        <f>IF(OR('ordem de passagem'!$H41="pct",'ordem de passagem'!$H41="tapete",'ordem de passagem'!$H41="pctn",'ordem de passagem'!$H41="pctm",'ordem de passagem'!$H41="pctt"),'ordem de passagem'!F41,"")</f>
        <v/>
      </c>
      <c r="E45" s="272" t="str">
        <f>IF(OR('ordem de passagem'!$H41="pct",'ordem de passagem'!$H41="tapete",'ordem de passagem'!$H41="pctn",'ordem de passagem'!$H41="pctm",'ordem de passagem'!$H41="pctt"),'ordem de passagem'!H41,"")</f>
        <v/>
      </c>
      <c r="F45" s="272" t="str">
        <f>IF(OR('ordem de passagem'!$H41="pct",'ordem de passagem'!$H41="tapete",'ordem de passagem'!$H41="pctn",'ordem de passagem'!$H41="pctm",'ordem de passagem'!$H41="pctt"),'ordem de passagem'!G41,"")</f>
        <v/>
      </c>
      <c r="G45" s="272" t="str">
        <f>IF(OR('ordem de passagem'!$H41="pct",'ordem de passagem'!$H41="tapete",'ordem de passagem'!$H41="pctn",'ordem de passagem'!$H41="pctm",'ordem de passagem'!$H41="pctt"),'ordem de passagem'!I41,"")</f>
        <v/>
      </c>
      <c r="H45" s="752"/>
      <c r="I45" s="753"/>
      <c r="J45" s="754"/>
      <c r="K45" s="755"/>
      <c r="L45" s="752"/>
      <c r="M45" s="753"/>
      <c r="N45" s="756"/>
      <c r="O45" s="757"/>
      <c r="P45" s="758"/>
      <c r="Q45" s="759"/>
      <c r="R45" s="359"/>
      <c r="S45" s="297"/>
      <c r="T45" s="358"/>
      <c r="U45" s="273"/>
      <c r="V45" s="274">
        <f t="shared" si="0"/>
        <v>0</v>
      </c>
      <c r="W45" s="274">
        <f t="shared" si="1"/>
        <v>0</v>
      </c>
      <c r="X45" s="274" t="str">
        <f t="shared" si="2"/>
        <v/>
      </c>
      <c r="Y45" s="559"/>
    </row>
    <row r="46" spans="1:25" s="86" customFormat="1" ht="21" x14ac:dyDescent="0.4">
      <c r="A46" s="272" t="str">
        <f>IF(OR('ordem de passagem'!$H42="pct",'ordem de passagem'!$H42="tapete",'ordem de passagem'!$H42="pctn",'ordem de passagem'!$H42="pctm",'ordem de passagem'!$H42="pctt"),'ordem de passagem'!C42,"")</f>
        <v/>
      </c>
      <c r="B46" s="318" t="str">
        <f>IF(OR('ordem de passagem'!$H42="pct",'ordem de passagem'!$H42="tapete",'ordem de passagem'!$H42="pctn",'ordem de passagem'!$H42="pctm",'ordem de passagem'!$H42="pctt"),'ordem de passagem'!D42,"Não faz este aparelho")</f>
        <v>Não faz este aparelho</v>
      </c>
      <c r="C46" s="318" t="str">
        <f>IF(OR('ordem de passagem'!$H42="pct",'ordem de passagem'!$H42="tapete",'ordem de passagem'!$H42="pctn",'ordem de passagem'!$H42="pctm",'ordem de passagem'!$H42="pctt"),'ordem de passagem'!E42,"")</f>
        <v/>
      </c>
      <c r="D46" s="272" t="str">
        <f>IF(OR('ordem de passagem'!$H42="pct",'ordem de passagem'!$H42="tapete",'ordem de passagem'!$H42="pctn",'ordem de passagem'!$H42="pctm",'ordem de passagem'!$H42="pctt"),'ordem de passagem'!F42,"")</f>
        <v/>
      </c>
      <c r="E46" s="272" t="str">
        <f>IF(OR('ordem de passagem'!$H42="pct",'ordem de passagem'!$H42="tapete",'ordem de passagem'!$H42="pctn",'ordem de passagem'!$H42="pctm",'ordem de passagem'!$H42="pctt"),'ordem de passagem'!H42,"")</f>
        <v/>
      </c>
      <c r="F46" s="272" t="str">
        <f>IF(OR('ordem de passagem'!$H42="pct",'ordem de passagem'!$H42="tapete",'ordem de passagem'!$H42="pctn",'ordem de passagem'!$H42="pctm",'ordem de passagem'!$H42="pctt"),'ordem de passagem'!G42,"")</f>
        <v/>
      </c>
      <c r="G46" s="272" t="str">
        <f>IF(OR('ordem de passagem'!$H42="pct",'ordem de passagem'!$H42="tapete",'ordem de passagem'!$H42="pctn",'ordem de passagem'!$H42="pctm",'ordem de passagem'!$H42="pctt"),'ordem de passagem'!I42,"")</f>
        <v/>
      </c>
      <c r="H46" s="752"/>
      <c r="I46" s="753"/>
      <c r="J46" s="754"/>
      <c r="K46" s="755"/>
      <c r="L46" s="752"/>
      <c r="M46" s="753"/>
      <c r="N46" s="756"/>
      <c r="O46" s="757"/>
      <c r="P46" s="758"/>
      <c r="Q46" s="759"/>
      <c r="R46" s="359"/>
      <c r="S46" s="297"/>
      <c r="T46" s="358"/>
      <c r="U46" s="273"/>
      <c r="V46" s="274">
        <f t="shared" ref="V46:V77" si="3">IFERROR((IF($U$11=3,(H46+J46+L46)+T46,IF($U$11=5,(H46+J46+L46+N46+P46)-MAX(H46,J46,L46,N46,P46)-MIN(H46,J46,L46,N46,P46))+T46))-S46,"")</f>
        <v>0</v>
      </c>
      <c r="W46" s="274">
        <f t="shared" ref="W46:W77" si="4">IF($U$11=4,"",V46)</f>
        <v>0</v>
      </c>
      <c r="X46" s="274" t="str">
        <f t="shared" si="2"/>
        <v/>
      </c>
      <c r="Y46" s="559"/>
    </row>
    <row r="47" spans="1:25" s="86" customFormat="1" ht="21" x14ac:dyDescent="0.4">
      <c r="A47" s="272" t="str">
        <f>IF(OR('ordem de passagem'!$H43="pct",'ordem de passagem'!$H43="tapete",'ordem de passagem'!$H43="pctn",'ordem de passagem'!$H43="pctm",'ordem de passagem'!$H43="pctt"),'ordem de passagem'!C43,"")</f>
        <v/>
      </c>
      <c r="B47" s="318" t="str">
        <f>IF(OR('ordem de passagem'!$H43="pct",'ordem de passagem'!$H43="tapete",'ordem de passagem'!$H43="pctn",'ordem de passagem'!$H43="pctm",'ordem de passagem'!$H43="pctt"),'ordem de passagem'!D43,"Não faz este aparelho")</f>
        <v>Não faz este aparelho</v>
      </c>
      <c r="C47" s="318" t="str">
        <f>IF(OR('ordem de passagem'!$H43="pct",'ordem de passagem'!$H43="tapete",'ordem de passagem'!$H43="pctn",'ordem de passagem'!$H43="pctm",'ordem de passagem'!$H43="pctt"),'ordem de passagem'!E43,"")</f>
        <v/>
      </c>
      <c r="D47" s="272" t="str">
        <f>IF(OR('ordem de passagem'!$H43="pct",'ordem de passagem'!$H43="tapete",'ordem de passagem'!$H43="pctn",'ordem de passagem'!$H43="pctm",'ordem de passagem'!$H43="pctt"),'ordem de passagem'!F43,"")</f>
        <v/>
      </c>
      <c r="E47" s="272" t="str">
        <f>IF(OR('ordem de passagem'!$H43="pct",'ordem de passagem'!$H43="tapete",'ordem de passagem'!$H43="pctn",'ordem de passagem'!$H43="pctm",'ordem de passagem'!$H43="pctt"),'ordem de passagem'!H43,"")</f>
        <v/>
      </c>
      <c r="F47" s="272" t="str">
        <f>IF(OR('ordem de passagem'!$H43="pct",'ordem de passagem'!$H43="tapete",'ordem de passagem'!$H43="pctn",'ordem de passagem'!$H43="pctm",'ordem de passagem'!$H43="pctt"),'ordem de passagem'!G43,"")</f>
        <v/>
      </c>
      <c r="G47" s="272" t="str">
        <f>IF(OR('ordem de passagem'!$H43="pct",'ordem de passagem'!$H43="tapete",'ordem de passagem'!$H43="pctn",'ordem de passagem'!$H43="pctm",'ordem de passagem'!$H43="pctt"),'ordem de passagem'!I43,"")</f>
        <v/>
      </c>
      <c r="H47" s="752"/>
      <c r="I47" s="753"/>
      <c r="J47" s="754"/>
      <c r="K47" s="755"/>
      <c r="L47" s="752"/>
      <c r="M47" s="753"/>
      <c r="N47" s="756"/>
      <c r="O47" s="757"/>
      <c r="P47" s="758"/>
      <c r="Q47" s="759"/>
      <c r="R47" s="359"/>
      <c r="S47" s="297"/>
      <c r="T47" s="358"/>
      <c r="U47" s="273"/>
      <c r="V47" s="274">
        <f t="shared" si="3"/>
        <v>0</v>
      </c>
      <c r="W47" s="274">
        <f t="shared" si="4"/>
        <v>0</v>
      </c>
      <c r="X47" s="274" t="str">
        <f t="shared" si="2"/>
        <v/>
      </c>
      <c r="Y47" s="559"/>
    </row>
    <row r="48" spans="1:25" s="86" customFormat="1" ht="21" x14ac:dyDescent="0.4">
      <c r="A48" s="272" t="str">
        <f>IF(OR('ordem de passagem'!$H44="pct",'ordem de passagem'!$H44="tapete",'ordem de passagem'!$H44="pctn",'ordem de passagem'!$H44="pctm",'ordem de passagem'!$H44="pctt"),'ordem de passagem'!C44,"")</f>
        <v/>
      </c>
      <c r="B48" s="318" t="str">
        <f>IF(OR('ordem de passagem'!$H44="pct",'ordem de passagem'!$H44="tapete",'ordem de passagem'!$H44="pctn",'ordem de passagem'!$H44="pctm",'ordem de passagem'!$H44="pctt"),'ordem de passagem'!D44,"Não faz este aparelho")</f>
        <v>Não faz este aparelho</v>
      </c>
      <c r="C48" s="318" t="str">
        <f>IF(OR('ordem de passagem'!$H44="pct",'ordem de passagem'!$H44="tapete",'ordem de passagem'!$H44="pctn",'ordem de passagem'!$H44="pctm",'ordem de passagem'!$H44="pctt"),'ordem de passagem'!E44,"")</f>
        <v/>
      </c>
      <c r="D48" s="272" t="str">
        <f>IF(OR('ordem de passagem'!$H44="pct",'ordem de passagem'!$H44="tapete",'ordem de passagem'!$H44="pctn",'ordem de passagem'!$H44="pctm",'ordem de passagem'!$H44="pctt"),'ordem de passagem'!F44,"")</f>
        <v/>
      </c>
      <c r="E48" s="272" t="str">
        <f>IF(OR('ordem de passagem'!$H44="pct",'ordem de passagem'!$H44="tapete",'ordem de passagem'!$H44="pctn",'ordem de passagem'!$H44="pctm",'ordem de passagem'!$H44="pctt"),'ordem de passagem'!H44,"")</f>
        <v/>
      </c>
      <c r="F48" s="272" t="str">
        <f>IF(OR('ordem de passagem'!$H44="pct",'ordem de passagem'!$H44="tapete",'ordem de passagem'!$H44="pctn",'ordem de passagem'!$H44="pctm",'ordem de passagem'!$H44="pctt"),'ordem de passagem'!G44,"")</f>
        <v/>
      </c>
      <c r="G48" s="272" t="str">
        <f>IF(OR('ordem de passagem'!$H44="pct",'ordem de passagem'!$H44="tapete",'ordem de passagem'!$H44="pctn",'ordem de passagem'!$H44="pctm",'ordem de passagem'!$H44="pctt"),'ordem de passagem'!I44,"")</f>
        <v/>
      </c>
      <c r="H48" s="752"/>
      <c r="I48" s="753"/>
      <c r="J48" s="754"/>
      <c r="K48" s="755"/>
      <c r="L48" s="752"/>
      <c r="M48" s="753"/>
      <c r="N48" s="756"/>
      <c r="O48" s="757"/>
      <c r="P48" s="758"/>
      <c r="Q48" s="759"/>
      <c r="R48" s="359"/>
      <c r="S48" s="297"/>
      <c r="T48" s="358"/>
      <c r="U48" s="273"/>
      <c r="V48" s="274">
        <f t="shared" si="3"/>
        <v>0</v>
      </c>
      <c r="W48" s="274">
        <f t="shared" si="4"/>
        <v>0</v>
      </c>
      <c r="X48" s="274" t="str">
        <f t="shared" si="2"/>
        <v/>
      </c>
      <c r="Y48" s="559"/>
    </row>
    <row r="49" spans="1:25" s="86" customFormat="1" ht="21" x14ac:dyDescent="0.4">
      <c r="A49" s="272" t="str">
        <f>IF(OR('ordem de passagem'!$H45="pct",'ordem de passagem'!$H45="tapete",'ordem de passagem'!$H45="pctn",'ordem de passagem'!$H45="pctm",'ordem de passagem'!$H45="pctt"),'ordem de passagem'!C45,"")</f>
        <v/>
      </c>
      <c r="B49" s="318" t="str">
        <f>IF(OR('ordem de passagem'!$H45="pct",'ordem de passagem'!$H45="tapete",'ordem de passagem'!$H45="pctn",'ordem de passagem'!$H45="pctm",'ordem de passagem'!$H45="pctt"),'ordem de passagem'!D45,"Não faz este aparelho")</f>
        <v>Não faz este aparelho</v>
      </c>
      <c r="C49" s="318" t="str">
        <f>IF(OR('ordem de passagem'!$H45="pct",'ordem de passagem'!$H45="tapete",'ordem de passagem'!$H45="pctn",'ordem de passagem'!$H45="pctm",'ordem de passagem'!$H45="pctt"),'ordem de passagem'!E45,"")</f>
        <v/>
      </c>
      <c r="D49" s="272" t="str">
        <f>IF(OR('ordem de passagem'!$H45="pct",'ordem de passagem'!$H45="tapete",'ordem de passagem'!$H45="pctn",'ordem de passagem'!$H45="pctm",'ordem de passagem'!$H45="pctt"),'ordem de passagem'!F45,"")</f>
        <v/>
      </c>
      <c r="E49" s="272" t="str">
        <f>IF(OR('ordem de passagem'!$H45="pct",'ordem de passagem'!$H45="tapete",'ordem de passagem'!$H45="pctn",'ordem de passagem'!$H45="pctm",'ordem de passagem'!$H45="pctt"),'ordem de passagem'!H45,"")</f>
        <v/>
      </c>
      <c r="F49" s="272" t="str">
        <f>IF(OR('ordem de passagem'!$H45="pct",'ordem de passagem'!$H45="tapete",'ordem de passagem'!$H45="pctn",'ordem de passagem'!$H45="pctm",'ordem de passagem'!$H45="pctt"),'ordem de passagem'!G45,"")</f>
        <v/>
      </c>
      <c r="G49" s="272" t="str">
        <f>IF(OR('ordem de passagem'!$H45="pct",'ordem de passagem'!$H45="tapete",'ordem de passagem'!$H45="pctn",'ordem de passagem'!$H45="pctm",'ordem de passagem'!$H45="pctt"),'ordem de passagem'!I45,"")</f>
        <v/>
      </c>
      <c r="H49" s="752"/>
      <c r="I49" s="753"/>
      <c r="J49" s="754"/>
      <c r="K49" s="755"/>
      <c r="L49" s="752"/>
      <c r="M49" s="753"/>
      <c r="N49" s="756"/>
      <c r="O49" s="757"/>
      <c r="P49" s="758"/>
      <c r="Q49" s="759"/>
      <c r="R49" s="359"/>
      <c r="S49" s="297"/>
      <c r="T49" s="358"/>
      <c r="U49" s="273"/>
      <c r="V49" s="274">
        <f t="shared" si="3"/>
        <v>0</v>
      </c>
      <c r="W49" s="274">
        <f t="shared" si="4"/>
        <v>0</v>
      </c>
      <c r="X49" s="274" t="str">
        <f t="shared" si="2"/>
        <v/>
      </c>
      <c r="Y49" s="559"/>
    </row>
    <row r="50" spans="1:25" s="86" customFormat="1" ht="21" x14ac:dyDescent="0.4">
      <c r="A50" s="272" t="str">
        <f>IF(OR('ordem de passagem'!$H46="pct",'ordem de passagem'!$H46="tapete",'ordem de passagem'!$H46="pctn",'ordem de passagem'!$H46="pctm",'ordem de passagem'!$H46="pctt"),'ordem de passagem'!C46,"")</f>
        <v/>
      </c>
      <c r="B50" s="318" t="str">
        <f>IF(OR('ordem de passagem'!$H46="pct",'ordem de passagem'!$H46="tapete",'ordem de passagem'!$H46="pctn",'ordem de passagem'!$H46="pctm",'ordem de passagem'!$H46="pctt"),'ordem de passagem'!D46,"Não faz este aparelho")</f>
        <v>Não faz este aparelho</v>
      </c>
      <c r="C50" s="318" t="str">
        <f>IF(OR('ordem de passagem'!$H46="pct",'ordem de passagem'!$H46="tapete",'ordem de passagem'!$H46="pctn",'ordem de passagem'!$H46="pctm",'ordem de passagem'!$H46="pctt"),'ordem de passagem'!E46,"")</f>
        <v/>
      </c>
      <c r="D50" s="272" t="str">
        <f>IF(OR('ordem de passagem'!$H46="pct",'ordem de passagem'!$H46="tapete",'ordem de passagem'!$H46="pctn",'ordem de passagem'!$H46="pctm",'ordem de passagem'!$H46="pctt"),'ordem de passagem'!F46,"")</f>
        <v/>
      </c>
      <c r="E50" s="272" t="str">
        <f>IF(OR('ordem de passagem'!$H46="pct",'ordem de passagem'!$H46="tapete",'ordem de passagem'!$H46="pctn",'ordem de passagem'!$H46="pctm",'ordem de passagem'!$H46="pctt"),'ordem de passagem'!H46,"")</f>
        <v/>
      </c>
      <c r="F50" s="272" t="str">
        <f>IF(OR('ordem de passagem'!$H46="pct",'ordem de passagem'!$H46="tapete",'ordem de passagem'!$H46="pctn",'ordem de passagem'!$H46="pctm",'ordem de passagem'!$H46="pctt"),'ordem de passagem'!G46,"")</f>
        <v/>
      </c>
      <c r="G50" s="272" t="str">
        <f>IF(OR('ordem de passagem'!$H46="pct",'ordem de passagem'!$H46="tapete",'ordem de passagem'!$H46="pctn",'ordem de passagem'!$H46="pctm",'ordem de passagem'!$H46="pctt"),'ordem de passagem'!I46,"")</f>
        <v/>
      </c>
      <c r="H50" s="752"/>
      <c r="I50" s="753"/>
      <c r="J50" s="754"/>
      <c r="K50" s="755"/>
      <c r="L50" s="752"/>
      <c r="M50" s="753"/>
      <c r="N50" s="756"/>
      <c r="O50" s="757"/>
      <c r="P50" s="758"/>
      <c r="Q50" s="759"/>
      <c r="R50" s="359"/>
      <c r="S50" s="297"/>
      <c r="T50" s="358"/>
      <c r="U50" s="273"/>
      <c r="V50" s="274">
        <f t="shared" si="3"/>
        <v>0</v>
      </c>
      <c r="W50" s="274">
        <f t="shared" si="4"/>
        <v>0</v>
      </c>
      <c r="X50" s="274" t="str">
        <f t="shared" si="2"/>
        <v/>
      </c>
      <c r="Y50" s="559"/>
    </row>
    <row r="51" spans="1:25" s="86" customFormat="1" ht="21" x14ac:dyDescent="0.4">
      <c r="A51" s="272" t="str">
        <f>IF(OR('ordem de passagem'!$H47="pct",'ordem de passagem'!$H47="tapete",'ordem de passagem'!$H47="pctn",'ordem de passagem'!$H47="pctm",'ordem de passagem'!$H47="pctt"),'ordem de passagem'!C47,"")</f>
        <v/>
      </c>
      <c r="B51" s="318" t="str">
        <f>IF(OR('ordem de passagem'!$H47="pct",'ordem de passagem'!$H47="tapete",'ordem de passagem'!$H47="pctn",'ordem de passagem'!$H47="pctm",'ordem de passagem'!$H47="pctt"),'ordem de passagem'!D47,"Não faz este aparelho")</f>
        <v>Não faz este aparelho</v>
      </c>
      <c r="C51" s="318" t="str">
        <f>IF(OR('ordem de passagem'!$H47="pct",'ordem de passagem'!$H47="tapete",'ordem de passagem'!$H47="pctn",'ordem de passagem'!$H47="pctm",'ordem de passagem'!$H47="pctt"),'ordem de passagem'!E47,"")</f>
        <v/>
      </c>
      <c r="D51" s="272" t="str">
        <f>IF(OR('ordem de passagem'!$H47="pct",'ordem de passagem'!$H47="tapete",'ordem de passagem'!$H47="pctn",'ordem de passagem'!$H47="pctm",'ordem de passagem'!$H47="pctt"),'ordem de passagem'!F47,"")</f>
        <v/>
      </c>
      <c r="E51" s="272" t="str">
        <f>IF(OR('ordem de passagem'!$H47="pct",'ordem de passagem'!$H47="tapete",'ordem de passagem'!$H47="pctn",'ordem de passagem'!$H47="pctm",'ordem de passagem'!$H47="pctt"),'ordem de passagem'!H47,"")</f>
        <v/>
      </c>
      <c r="F51" s="272" t="str">
        <f>IF(OR('ordem de passagem'!$H47="pct",'ordem de passagem'!$H47="tapete",'ordem de passagem'!$H47="pctn",'ordem de passagem'!$H47="pctm",'ordem de passagem'!$H47="pctt"),'ordem de passagem'!G47,"")</f>
        <v/>
      </c>
      <c r="G51" s="272" t="str">
        <f>IF(OR('ordem de passagem'!$H47="pct",'ordem de passagem'!$H47="tapete",'ordem de passagem'!$H47="pctn",'ordem de passagem'!$H47="pctm",'ordem de passagem'!$H47="pctt"),'ordem de passagem'!I47,"")</f>
        <v/>
      </c>
      <c r="H51" s="752"/>
      <c r="I51" s="753"/>
      <c r="J51" s="754"/>
      <c r="K51" s="755"/>
      <c r="L51" s="752"/>
      <c r="M51" s="753"/>
      <c r="N51" s="756"/>
      <c r="O51" s="757"/>
      <c r="P51" s="758"/>
      <c r="Q51" s="759"/>
      <c r="R51" s="359"/>
      <c r="S51" s="297"/>
      <c r="T51" s="358"/>
      <c r="U51" s="273"/>
      <c r="V51" s="274">
        <f t="shared" si="3"/>
        <v>0</v>
      </c>
      <c r="W51" s="274">
        <f t="shared" si="4"/>
        <v>0</v>
      </c>
      <c r="X51" s="274" t="str">
        <f t="shared" si="2"/>
        <v/>
      </c>
      <c r="Y51" s="559"/>
    </row>
    <row r="52" spans="1:25" s="86" customFormat="1" ht="21" x14ac:dyDescent="0.4">
      <c r="A52" s="272" t="str">
        <f>IF(OR('ordem de passagem'!$H48="pct",'ordem de passagem'!$H48="tapete",'ordem de passagem'!$H48="pctn",'ordem de passagem'!$H48="pctm",'ordem de passagem'!$H48="pctt"),'ordem de passagem'!C48,"")</f>
        <v/>
      </c>
      <c r="B52" s="318" t="str">
        <f>IF(OR('ordem de passagem'!$H48="pct",'ordem de passagem'!$H48="tapete",'ordem de passagem'!$H48="pctn",'ordem de passagem'!$H48="pctm",'ordem de passagem'!$H48="pctt"),'ordem de passagem'!D48,"Não faz este aparelho")</f>
        <v>Não faz este aparelho</v>
      </c>
      <c r="C52" s="318" t="str">
        <f>IF(OR('ordem de passagem'!$H48="pct",'ordem de passagem'!$H48="tapete",'ordem de passagem'!$H48="pctn",'ordem de passagem'!$H48="pctm",'ordem de passagem'!$H48="pctt"),'ordem de passagem'!E48,"")</f>
        <v/>
      </c>
      <c r="D52" s="272" t="str">
        <f>IF(OR('ordem de passagem'!$H48="pct",'ordem de passagem'!$H48="tapete",'ordem de passagem'!$H48="pctn",'ordem de passagem'!$H48="pctm",'ordem de passagem'!$H48="pctt"),'ordem de passagem'!F48,"")</f>
        <v/>
      </c>
      <c r="E52" s="272" t="str">
        <f>IF(OR('ordem de passagem'!$H48="pct",'ordem de passagem'!$H48="tapete",'ordem de passagem'!$H48="pctn",'ordem de passagem'!$H48="pctm",'ordem de passagem'!$H48="pctt"),'ordem de passagem'!H48,"")</f>
        <v/>
      </c>
      <c r="F52" s="272" t="str">
        <f>IF(OR('ordem de passagem'!$H48="pct",'ordem de passagem'!$H48="tapete",'ordem de passagem'!$H48="pctn",'ordem de passagem'!$H48="pctm",'ordem de passagem'!$H48="pctt"),'ordem de passagem'!G48,"")</f>
        <v/>
      </c>
      <c r="G52" s="272" t="str">
        <f>IF(OR('ordem de passagem'!$H48="pct",'ordem de passagem'!$H48="tapete",'ordem de passagem'!$H48="pctn",'ordem de passagem'!$H48="pctm",'ordem de passagem'!$H48="pctt"),'ordem de passagem'!I48,"")</f>
        <v/>
      </c>
      <c r="H52" s="752"/>
      <c r="I52" s="753"/>
      <c r="J52" s="754"/>
      <c r="K52" s="755"/>
      <c r="L52" s="752"/>
      <c r="M52" s="753"/>
      <c r="N52" s="756"/>
      <c r="O52" s="757"/>
      <c r="P52" s="758"/>
      <c r="Q52" s="759"/>
      <c r="R52" s="359"/>
      <c r="S52" s="297"/>
      <c r="T52" s="358"/>
      <c r="U52" s="273"/>
      <c r="V52" s="274">
        <f t="shared" si="3"/>
        <v>0</v>
      </c>
      <c r="W52" s="274">
        <f t="shared" si="4"/>
        <v>0</v>
      </c>
      <c r="X52" s="274" t="str">
        <f t="shared" si="2"/>
        <v/>
      </c>
      <c r="Y52" s="559"/>
    </row>
    <row r="53" spans="1:25" s="86" customFormat="1" ht="21" x14ac:dyDescent="0.4">
      <c r="A53" s="272" t="str">
        <f>IF(OR('ordem de passagem'!$H49="pct",'ordem de passagem'!$H49="tapete",'ordem de passagem'!$H49="pctn",'ordem de passagem'!$H49="pctm",'ordem de passagem'!$H49="pctt"),'ordem de passagem'!C49,"")</f>
        <v/>
      </c>
      <c r="B53" s="318" t="str">
        <f>IF(OR('ordem de passagem'!$H49="pct",'ordem de passagem'!$H49="tapete",'ordem de passagem'!$H49="pctn",'ordem de passagem'!$H49="pctm",'ordem de passagem'!$H49="pctt"),'ordem de passagem'!D49,"Não faz este aparelho")</f>
        <v>Não faz este aparelho</v>
      </c>
      <c r="C53" s="318" t="str">
        <f>IF(OR('ordem de passagem'!$H49="pct",'ordem de passagem'!$H49="tapete",'ordem de passagem'!$H49="pctn",'ordem de passagem'!$H49="pctm",'ordem de passagem'!$H49="pctt"),'ordem de passagem'!E49,"")</f>
        <v/>
      </c>
      <c r="D53" s="272" t="str">
        <f>IF(OR('ordem de passagem'!$H49="pct",'ordem de passagem'!$H49="tapete",'ordem de passagem'!$H49="pctn",'ordem de passagem'!$H49="pctm",'ordem de passagem'!$H49="pctt"),'ordem de passagem'!F49,"")</f>
        <v/>
      </c>
      <c r="E53" s="272" t="str">
        <f>IF(OR('ordem de passagem'!$H49="pct",'ordem de passagem'!$H49="tapete",'ordem de passagem'!$H49="pctn",'ordem de passagem'!$H49="pctm",'ordem de passagem'!$H49="pctt"),'ordem de passagem'!H49,"")</f>
        <v/>
      </c>
      <c r="F53" s="272" t="str">
        <f>IF(OR('ordem de passagem'!$H49="pct",'ordem de passagem'!$H49="tapete",'ordem de passagem'!$H49="pctn",'ordem de passagem'!$H49="pctm",'ordem de passagem'!$H49="pctt"),'ordem de passagem'!G49,"")</f>
        <v/>
      </c>
      <c r="G53" s="272" t="str">
        <f>IF(OR('ordem de passagem'!$H49="pct",'ordem de passagem'!$H49="tapete",'ordem de passagem'!$H49="pctn",'ordem de passagem'!$H49="pctm",'ordem de passagem'!$H49="pctt"),'ordem de passagem'!I49,"")</f>
        <v/>
      </c>
      <c r="H53" s="752"/>
      <c r="I53" s="753"/>
      <c r="J53" s="754"/>
      <c r="K53" s="755"/>
      <c r="L53" s="752"/>
      <c r="M53" s="753"/>
      <c r="N53" s="756"/>
      <c r="O53" s="757"/>
      <c r="P53" s="758"/>
      <c r="Q53" s="759"/>
      <c r="R53" s="359"/>
      <c r="S53" s="297"/>
      <c r="T53" s="358"/>
      <c r="U53" s="273"/>
      <c r="V53" s="274">
        <f t="shared" si="3"/>
        <v>0</v>
      </c>
      <c r="W53" s="274">
        <f t="shared" si="4"/>
        <v>0</v>
      </c>
      <c r="X53" s="274" t="str">
        <f t="shared" si="2"/>
        <v/>
      </c>
      <c r="Y53" s="559"/>
    </row>
    <row r="54" spans="1:25" s="86" customFormat="1" ht="21" x14ac:dyDescent="0.4">
      <c r="A54" s="272" t="str">
        <f>IF(OR('ordem de passagem'!$H50="pct",'ordem de passagem'!$H50="tapete",'ordem de passagem'!$H50="pctn",'ordem de passagem'!$H50="pctm",'ordem de passagem'!$H50="pctt"),'ordem de passagem'!C50,"")</f>
        <v/>
      </c>
      <c r="B54" s="318" t="str">
        <f>IF(OR('ordem de passagem'!$H50="pct",'ordem de passagem'!$H50="tapete",'ordem de passagem'!$H50="pctn",'ordem de passagem'!$H50="pctm",'ordem de passagem'!$H50="pctt"),'ordem de passagem'!D50,"Não faz este aparelho")</f>
        <v>Não faz este aparelho</v>
      </c>
      <c r="C54" s="318" t="str">
        <f>IF(OR('ordem de passagem'!$H50="pct",'ordem de passagem'!$H50="tapete",'ordem de passagem'!$H50="pctn",'ordem de passagem'!$H50="pctm",'ordem de passagem'!$H50="pctt"),'ordem de passagem'!E50,"")</f>
        <v/>
      </c>
      <c r="D54" s="272" t="str">
        <f>IF(OR('ordem de passagem'!$H50="pct",'ordem de passagem'!$H50="tapete",'ordem de passagem'!$H50="pctn",'ordem de passagem'!$H50="pctm",'ordem de passagem'!$H50="pctt"),'ordem de passagem'!F50,"")</f>
        <v/>
      </c>
      <c r="E54" s="272" t="str">
        <f>IF(OR('ordem de passagem'!$H50="pct",'ordem de passagem'!$H50="tapete",'ordem de passagem'!$H50="pctn",'ordem de passagem'!$H50="pctm",'ordem de passagem'!$H50="pctt"),'ordem de passagem'!H50,"")</f>
        <v/>
      </c>
      <c r="F54" s="272" t="str">
        <f>IF(OR('ordem de passagem'!$H50="pct",'ordem de passagem'!$H50="tapete",'ordem de passagem'!$H50="pctn",'ordem de passagem'!$H50="pctm",'ordem de passagem'!$H50="pctt"),'ordem de passagem'!G50,"")</f>
        <v/>
      </c>
      <c r="G54" s="272" t="str">
        <f>IF(OR('ordem de passagem'!$H50="pct",'ordem de passagem'!$H50="tapete",'ordem de passagem'!$H50="pctn",'ordem de passagem'!$H50="pctm",'ordem de passagem'!$H50="pctt"),'ordem de passagem'!I50,"")</f>
        <v/>
      </c>
      <c r="H54" s="752"/>
      <c r="I54" s="753"/>
      <c r="J54" s="754"/>
      <c r="K54" s="755"/>
      <c r="L54" s="752"/>
      <c r="M54" s="753"/>
      <c r="N54" s="756"/>
      <c r="O54" s="757"/>
      <c r="P54" s="758"/>
      <c r="Q54" s="759"/>
      <c r="R54" s="359"/>
      <c r="S54" s="297"/>
      <c r="T54" s="358"/>
      <c r="U54" s="273"/>
      <c r="V54" s="274">
        <f t="shared" si="3"/>
        <v>0</v>
      </c>
      <c r="W54" s="274">
        <f t="shared" si="4"/>
        <v>0</v>
      </c>
      <c r="X54" s="274" t="str">
        <f t="shared" si="2"/>
        <v/>
      </c>
      <c r="Y54" s="559"/>
    </row>
    <row r="55" spans="1:25" s="86" customFormat="1" ht="21" x14ac:dyDescent="0.4">
      <c r="A55" s="272" t="str">
        <f>IF(OR('ordem de passagem'!$H51="pct",'ordem de passagem'!$H51="tapete",'ordem de passagem'!$H51="pctn",'ordem de passagem'!$H51="pctm",'ordem de passagem'!$H51="pctt"),'ordem de passagem'!C51,"")</f>
        <v/>
      </c>
      <c r="B55" s="318" t="str">
        <f>IF(OR('ordem de passagem'!$H51="pct",'ordem de passagem'!$H51="tapete",'ordem de passagem'!$H51="pctn",'ordem de passagem'!$H51="pctm",'ordem de passagem'!$H51="pctt"),'ordem de passagem'!D51,"Não faz este aparelho")</f>
        <v>Não faz este aparelho</v>
      </c>
      <c r="C55" s="318" t="str">
        <f>IF(OR('ordem de passagem'!$H51="pct",'ordem de passagem'!$H51="tapete",'ordem de passagem'!$H51="pctn",'ordem de passagem'!$H51="pctm",'ordem de passagem'!$H51="pctt"),'ordem de passagem'!E51,"")</f>
        <v/>
      </c>
      <c r="D55" s="272" t="str">
        <f>IF(OR('ordem de passagem'!$H51="pct",'ordem de passagem'!$H51="tapete",'ordem de passagem'!$H51="pctn",'ordem de passagem'!$H51="pctm",'ordem de passagem'!$H51="pctt"),'ordem de passagem'!F51,"")</f>
        <v/>
      </c>
      <c r="E55" s="272" t="str">
        <f>IF(OR('ordem de passagem'!$H51="pct",'ordem de passagem'!$H51="tapete",'ordem de passagem'!$H51="pctn",'ordem de passagem'!$H51="pctm",'ordem de passagem'!$H51="pctt"),'ordem de passagem'!H51,"")</f>
        <v/>
      </c>
      <c r="F55" s="272" t="str">
        <f>IF(OR('ordem de passagem'!$H51="pct",'ordem de passagem'!$H51="tapete",'ordem de passagem'!$H51="pctn",'ordem de passagem'!$H51="pctm",'ordem de passagem'!$H51="pctt"),'ordem de passagem'!G51,"")</f>
        <v/>
      </c>
      <c r="G55" s="272" t="str">
        <f>IF(OR('ordem de passagem'!$H51="pct",'ordem de passagem'!$H51="tapete",'ordem de passagem'!$H51="pctn",'ordem de passagem'!$H51="pctm",'ordem de passagem'!$H51="pctt"),'ordem de passagem'!I51,"")</f>
        <v/>
      </c>
      <c r="H55" s="752"/>
      <c r="I55" s="753"/>
      <c r="J55" s="754"/>
      <c r="K55" s="755"/>
      <c r="L55" s="752"/>
      <c r="M55" s="753"/>
      <c r="N55" s="756"/>
      <c r="O55" s="757"/>
      <c r="P55" s="758"/>
      <c r="Q55" s="759"/>
      <c r="R55" s="359"/>
      <c r="S55" s="297"/>
      <c r="T55" s="358"/>
      <c r="U55" s="273"/>
      <c r="V55" s="274">
        <f t="shared" si="3"/>
        <v>0</v>
      </c>
      <c r="W55" s="274">
        <f t="shared" si="4"/>
        <v>0</v>
      </c>
      <c r="X55" s="274" t="str">
        <f t="shared" si="2"/>
        <v/>
      </c>
      <c r="Y55" s="559"/>
    </row>
    <row r="56" spans="1:25" s="86" customFormat="1" ht="21" x14ac:dyDescent="0.4">
      <c r="A56" s="272" t="str">
        <f>IF(OR('ordem de passagem'!$H52="pct",'ordem de passagem'!$H52="tapete",'ordem de passagem'!$H52="pctn",'ordem de passagem'!$H52="pctm",'ordem de passagem'!$H52="pctt"),'ordem de passagem'!C52,"")</f>
        <v/>
      </c>
      <c r="B56" s="318" t="str">
        <f>IF(OR('ordem de passagem'!$H52="pct",'ordem de passagem'!$H52="tapete",'ordem de passagem'!$H52="pctn",'ordem de passagem'!$H52="pctm",'ordem de passagem'!$H52="pctt"),'ordem de passagem'!D52,"Não faz este aparelho")</f>
        <v>Não faz este aparelho</v>
      </c>
      <c r="C56" s="318" t="str">
        <f>IF(OR('ordem de passagem'!$H52="pct",'ordem de passagem'!$H52="tapete",'ordem de passagem'!$H52="pctn",'ordem de passagem'!$H52="pctm",'ordem de passagem'!$H52="pctt"),'ordem de passagem'!E52,"")</f>
        <v/>
      </c>
      <c r="D56" s="272" t="str">
        <f>IF(OR('ordem de passagem'!$H52="pct",'ordem de passagem'!$H52="tapete",'ordem de passagem'!$H52="pctn",'ordem de passagem'!$H52="pctm",'ordem de passagem'!$H52="pctt"),'ordem de passagem'!F52,"")</f>
        <v/>
      </c>
      <c r="E56" s="272" t="str">
        <f>IF(OR('ordem de passagem'!$H52="pct",'ordem de passagem'!$H52="tapete",'ordem de passagem'!$H52="pctn",'ordem de passagem'!$H52="pctm",'ordem de passagem'!$H52="pctt"),'ordem de passagem'!H52,"")</f>
        <v/>
      </c>
      <c r="F56" s="272" t="str">
        <f>IF(OR('ordem de passagem'!$H52="pct",'ordem de passagem'!$H52="tapete",'ordem de passagem'!$H52="pctn",'ordem de passagem'!$H52="pctm",'ordem de passagem'!$H52="pctt"),'ordem de passagem'!G52,"")</f>
        <v/>
      </c>
      <c r="G56" s="272" t="str">
        <f>IF(OR('ordem de passagem'!$H52="pct",'ordem de passagem'!$H52="tapete",'ordem de passagem'!$H52="pctn",'ordem de passagem'!$H52="pctm",'ordem de passagem'!$H52="pctt"),'ordem de passagem'!I52,"")</f>
        <v/>
      </c>
      <c r="H56" s="752"/>
      <c r="I56" s="753"/>
      <c r="J56" s="754"/>
      <c r="K56" s="755"/>
      <c r="L56" s="752"/>
      <c r="M56" s="753"/>
      <c r="N56" s="756"/>
      <c r="O56" s="757"/>
      <c r="P56" s="758"/>
      <c r="Q56" s="759"/>
      <c r="R56" s="359"/>
      <c r="S56" s="297"/>
      <c r="T56" s="358"/>
      <c r="U56" s="273"/>
      <c r="V56" s="274">
        <f t="shared" si="3"/>
        <v>0</v>
      </c>
      <c r="W56" s="274">
        <f t="shared" si="4"/>
        <v>0</v>
      </c>
      <c r="X56" s="274" t="str">
        <f t="shared" si="2"/>
        <v/>
      </c>
      <c r="Y56" s="559"/>
    </row>
    <row r="57" spans="1:25" s="86" customFormat="1" ht="21" x14ac:dyDescent="0.4">
      <c r="A57" s="272" t="str">
        <f>IF(OR('ordem de passagem'!$H53="pct",'ordem de passagem'!$H53="tapete",'ordem de passagem'!$H53="pctn",'ordem de passagem'!$H53="pctm",'ordem de passagem'!$H53="pctt"),'ordem de passagem'!C53,"")</f>
        <v/>
      </c>
      <c r="B57" s="318" t="str">
        <f>IF(OR('ordem de passagem'!$H53="pct",'ordem de passagem'!$H53="tapete",'ordem de passagem'!$H53="pctn",'ordem de passagem'!$H53="pctm",'ordem de passagem'!$H53="pctt"),'ordem de passagem'!D53,"Não faz este aparelho")</f>
        <v>Não faz este aparelho</v>
      </c>
      <c r="C57" s="318" t="str">
        <f>IF(OR('ordem de passagem'!$H53="pct",'ordem de passagem'!$H53="tapete",'ordem de passagem'!$H53="pctn",'ordem de passagem'!$H53="pctm",'ordem de passagem'!$H53="pctt"),'ordem de passagem'!E53,"")</f>
        <v/>
      </c>
      <c r="D57" s="272" t="str">
        <f>IF(OR('ordem de passagem'!$H53="pct",'ordem de passagem'!$H53="tapete",'ordem de passagem'!$H53="pctn",'ordem de passagem'!$H53="pctm",'ordem de passagem'!$H53="pctt"),'ordem de passagem'!F53,"")</f>
        <v/>
      </c>
      <c r="E57" s="272" t="str">
        <f>IF(OR('ordem de passagem'!$H53="pct",'ordem de passagem'!$H53="tapete",'ordem de passagem'!$H53="pctn",'ordem de passagem'!$H53="pctm",'ordem de passagem'!$H53="pctt"),'ordem de passagem'!H53,"")</f>
        <v/>
      </c>
      <c r="F57" s="272" t="str">
        <f>IF(OR('ordem de passagem'!$H53="pct",'ordem de passagem'!$H53="tapete",'ordem de passagem'!$H53="pctn",'ordem de passagem'!$H53="pctm",'ordem de passagem'!$H53="pctt"),'ordem de passagem'!G53,"")</f>
        <v/>
      </c>
      <c r="G57" s="272" t="str">
        <f>IF(OR('ordem de passagem'!$H53="pct",'ordem de passagem'!$H53="tapete",'ordem de passagem'!$H53="pctn",'ordem de passagem'!$H53="pctm",'ordem de passagem'!$H53="pctt"),'ordem de passagem'!I53,"")</f>
        <v/>
      </c>
      <c r="H57" s="752"/>
      <c r="I57" s="753"/>
      <c r="J57" s="754"/>
      <c r="K57" s="755"/>
      <c r="L57" s="752"/>
      <c r="M57" s="753"/>
      <c r="N57" s="756"/>
      <c r="O57" s="757"/>
      <c r="P57" s="758"/>
      <c r="Q57" s="759"/>
      <c r="R57" s="359"/>
      <c r="S57" s="297"/>
      <c r="T57" s="358"/>
      <c r="U57" s="273"/>
      <c r="V57" s="274">
        <f t="shared" si="3"/>
        <v>0</v>
      </c>
      <c r="W57" s="274">
        <f t="shared" si="4"/>
        <v>0</v>
      </c>
      <c r="X57" s="274" t="str">
        <f t="shared" si="2"/>
        <v/>
      </c>
      <c r="Y57" s="559"/>
    </row>
    <row r="58" spans="1:25" s="86" customFormat="1" ht="21" x14ac:dyDescent="0.4">
      <c r="A58" s="272" t="str">
        <f>IF(OR('ordem de passagem'!$H54="pct",'ordem de passagem'!$H54="tapete",'ordem de passagem'!$H54="pctn",'ordem de passagem'!$H54="pctm",'ordem de passagem'!$H54="pctt"),'ordem de passagem'!C54,"")</f>
        <v/>
      </c>
      <c r="B58" s="318" t="str">
        <f>IF(OR('ordem de passagem'!$H54="pct",'ordem de passagem'!$H54="tapete",'ordem de passagem'!$H54="pctn",'ordem de passagem'!$H54="pctm",'ordem de passagem'!$H54="pctt"),'ordem de passagem'!D54,"Não faz este aparelho")</f>
        <v>Não faz este aparelho</v>
      </c>
      <c r="C58" s="318" t="str">
        <f>IF(OR('ordem de passagem'!$H54="pct",'ordem de passagem'!$H54="tapete",'ordem de passagem'!$H54="pctn",'ordem de passagem'!$H54="pctm",'ordem de passagem'!$H54="pctt"),'ordem de passagem'!E54,"")</f>
        <v/>
      </c>
      <c r="D58" s="272" t="str">
        <f>IF(OR('ordem de passagem'!$H54="pct",'ordem de passagem'!$H54="tapete",'ordem de passagem'!$H54="pctn",'ordem de passagem'!$H54="pctm",'ordem de passagem'!$H54="pctt"),'ordem de passagem'!F54,"")</f>
        <v/>
      </c>
      <c r="E58" s="272" t="str">
        <f>IF(OR('ordem de passagem'!$H54="pct",'ordem de passagem'!$H54="tapete",'ordem de passagem'!$H54="pctn",'ordem de passagem'!$H54="pctm",'ordem de passagem'!$H54="pctt"),'ordem de passagem'!H54,"")</f>
        <v/>
      </c>
      <c r="F58" s="272" t="str">
        <f>IF(OR('ordem de passagem'!$H54="pct",'ordem de passagem'!$H54="tapete",'ordem de passagem'!$H54="pctn",'ordem de passagem'!$H54="pctm",'ordem de passagem'!$H54="pctt"),'ordem de passagem'!G54,"")</f>
        <v/>
      </c>
      <c r="G58" s="272" t="str">
        <f>IF(OR('ordem de passagem'!$H54="pct",'ordem de passagem'!$H54="tapete",'ordem de passagem'!$H54="pctn",'ordem de passagem'!$H54="pctm",'ordem de passagem'!$H54="pctt"),'ordem de passagem'!I54,"")</f>
        <v/>
      </c>
      <c r="H58" s="752"/>
      <c r="I58" s="753"/>
      <c r="J58" s="754"/>
      <c r="K58" s="755"/>
      <c r="L58" s="752"/>
      <c r="M58" s="753"/>
      <c r="N58" s="756"/>
      <c r="O58" s="757"/>
      <c r="P58" s="758"/>
      <c r="Q58" s="759"/>
      <c r="R58" s="359"/>
      <c r="S58" s="297"/>
      <c r="T58" s="358"/>
      <c r="U58" s="273"/>
      <c r="V58" s="274">
        <f t="shared" si="3"/>
        <v>0</v>
      </c>
      <c r="W58" s="274">
        <f t="shared" si="4"/>
        <v>0</v>
      </c>
      <c r="X58" s="274" t="str">
        <f t="shared" si="2"/>
        <v/>
      </c>
      <c r="Y58" s="559"/>
    </row>
    <row r="59" spans="1:25" s="86" customFormat="1" ht="21" x14ac:dyDescent="0.4">
      <c r="A59" s="272" t="str">
        <f>IF(OR('ordem de passagem'!$H55="pct",'ordem de passagem'!$H55="tapete",'ordem de passagem'!$H55="pctn",'ordem de passagem'!$H55="pctm",'ordem de passagem'!$H55="pctt"),'ordem de passagem'!C55,"")</f>
        <v/>
      </c>
      <c r="B59" s="318" t="str">
        <f>IF(OR('ordem de passagem'!$H55="pct",'ordem de passagem'!$H55="tapete",'ordem de passagem'!$H55="pctn",'ordem de passagem'!$H55="pctm",'ordem de passagem'!$H55="pctt"),'ordem de passagem'!D55,"Não faz este aparelho")</f>
        <v>Não faz este aparelho</v>
      </c>
      <c r="C59" s="318" t="str">
        <f>IF(OR('ordem de passagem'!$H55="pct",'ordem de passagem'!$H55="tapete",'ordem de passagem'!$H55="pctn",'ordem de passagem'!$H55="pctm",'ordem de passagem'!$H55="pctt"),'ordem de passagem'!E55,"")</f>
        <v/>
      </c>
      <c r="D59" s="272" t="str">
        <f>IF(OR('ordem de passagem'!$H55="pct",'ordem de passagem'!$H55="tapete",'ordem de passagem'!$H55="pctn",'ordem de passagem'!$H55="pctm",'ordem de passagem'!$H55="pctt"),'ordem de passagem'!F55,"")</f>
        <v/>
      </c>
      <c r="E59" s="272" t="str">
        <f>IF(OR('ordem de passagem'!$H55="pct",'ordem de passagem'!$H55="tapete",'ordem de passagem'!$H55="pctn",'ordem de passagem'!$H55="pctm",'ordem de passagem'!$H55="pctt"),'ordem de passagem'!H55,"")</f>
        <v/>
      </c>
      <c r="F59" s="272" t="str">
        <f>IF(OR('ordem de passagem'!$H55="pct",'ordem de passagem'!$H55="tapete",'ordem de passagem'!$H55="pctn",'ordem de passagem'!$H55="pctm",'ordem de passagem'!$H55="pctt"),'ordem de passagem'!G55,"")</f>
        <v/>
      </c>
      <c r="G59" s="272" t="str">
        <f>IF(OR('ordem de passagem'!$H55="pct",'ordem de passagem'!$H55="tapete",'ordem de passagem'!$H55="pctn",'ordem de passagem'!$H55="pctm",'ordem de passagem'!$H55="pctt"),'ordem de passagem'!I55,"")</f>
        <v/>
      </c>
      <c r="H59" s="752"/>
      <c r="I59" s="753"/>
      <c r="J59" s="754"/>
      <c r="K59" s="755"/>
      <c r="L59" s="752"/>
      <c r="M59" s="753"/>
      <c r="N59" s="756"/>
      <c r="O59" s="757"/>
      <c r="P59" s="758"/>
      <c r="Q59" s="759"/>
      <c r="R59" s="359"/>
      <c r="S59" s="297"/>
      <c r="T59" s="358"/>
      <c r="U59" s="273"/>
      <c r="V59" s="274">
        <f t="shared" si="3"/>
        <v>0</v>
      </c>
      <c r="W59" s="274">
        <f t="shared" si="4"/>
        <v>0</v>
      </c>
      <c r="X59" s="274" t="str">
        <f t="shared" si="2"/>
        <v/>
      </c>
      <c r="Y59" s="559"/>
    </row>
    <row r="60" spans="1:25" s="86" customFormat="1" ht="21" x14ac:dyDescent="0.4">
      <c r="A60" s="272" t="str">
        <f>IF(OR('ordem de passagem'!$H56="pct",'ordem de passagem'!$H56="tapete",'ordem de passagem'!$H56="pctn",'ordem de passagem'!$H56="pctm",'ordem de passagem'!$H56="pctt"),'ordem de passagem'!C56,"")</f>
        <v/>
      </c>
      <c r="B60" s="318" t="str">
        <f>IF(OR('ordem de passagem'!$H56="pct",'ordem de passagem'!$H56="tapete",'ordem de passagem'!$H56="pctn",'ordem de passagem'!$H56="pctm",'ordem de passagem'!$H56="pctt"),'ordem de passagem'!D56,"Não faz este aparelho")</f>
        <v>Não faz este aparelho</v>
      </c>
      <c r="C60" s="318" t="str">
        <f>IF(OR('ordem de passagem'!$H56="pct",'ordem de passagem'!$H56="tapete",'ordem de passagem'!$H56="pctn",'ordem de passagem'!$H56="pctm",'ordem de passagem'!$H56="pctt"),'ordem de passagem'!E56,"")</f>
        <v/>
      </c>
      <c r="D60" s="272" t="str">
        <f>IF(OR('ordem de passagem'!$H56="pct",'ordem de passagem'!$H56="tapete",'ordem de passagem'!$H56="pctn",'ordem de passagem'!$H56="pctm",'ordem de passagem'!$H56="pctt"),'ordem de passagem'!F56,"")</f>
        <v/>
      </c>
      <c r="E60" s="272" t="str">
        <f>IF(OR('ordem de passagem'!$H56="pct",'ordem de passagem'!$H56="tapete",'ordem de passagem'!$H56="pctn",'ordem de passagem'!$H56="pctm",'ordem de passagem'!$H56="pctt"),'ordem de passagem'!H56,"")</f>
        <v/>
      </c>
      <c r="F60" s="272" t="str">
        <f>IF(OR('ordem de passagem'!$H56="pct",'ordem de passagem'!$H56="tapete",'ordem de passagem'!$H56="pctn",'ordem de passagem'!$H56="pctm",'ordem de passagem'!$H56="pctt"),'ordem de passagem'!G56,"")</f>
        <v/>
      </c>
      <c r="G60" s="272" t="str">
        <f>IF(OR('ordem de passagem'!$H56="pct",'ordem de passagem'!$H56="tapete",'ordem de passagem'!$H56="pctn",'ordem de passagem'!$H56="pctm",'ordem de passagem'!$H56="pctt"),'ordem de passagem'!I56,"")</f>
        <v/>
      </c>
      <c r="H60" s="752"/>
      <c r="I60" s="753"/>
      <c r="J60" s="754"/>
      <c r="K60" s="755"/>
      <c r="L60" s="752"/>
      <c r="M60" s="753"/>
      <c r="N60" s="756"/>
      <c r="O60" s="757"/>
      <c r="P60" s="758"/>
      <c r="Q60" s="759"/>
      <c r="R60" s="359"/>
      <c r="S60" s="297"/>
      <c r="T60" s="358"/>
      <c r="U60" s="273"/>
      <c r="V60" s="274">
        <f t="shared" si="3"/>
        <v>0</v>
      </c>
      <c r="W60" s="274">
        <f t="shared" si="4"/>
        <v>0</v>
      </c>
      <c r="X60" s="274" t="str">
        <f t="shared" si="2"/>
        <v/>
      </c>
      <c r="Y60" s="559"/>
    </row>
    <row r="61" spans="1:25" s="86" customFormat="1" ht="21" x14ac:dyDescent="0.4">
      <c r="A61" s="272" t="str">
        <f>IF(OR('ordem de passagem'!$H57="pct",'ordem de passagem'!$H57="tapete",'ordem de passagem'!$H57="pctn",'ordem de passagem'!$H57="pctm",'ordem de passagem'!$H57="pctt"),'ordem de passagem'!C57,"")</f>
        <v/>
      </c>
      <c r="B61" s="318" t="str">
        <f>IF(OR('ordem de passagem'!$H57="pct",'ordem de passagem'!$H57="tapete",'ordem de passagem'!$H57="pctn",'ordem de passagem'!$H57="pctm",'ordem de passagem'!$H57="pctt"),'ordem de passagem'!D57,"Não faz este aparelho")</f>
        <v>Não faz este aparelho</v>
      </c>
      <c r="C61" s="318" t="str">
        <f>IF(OR('ordem de passagem'!$H57="pct",'ordem de passagem'!$H57="tapete",'ordem de passagem'!$H57="pctn",'ordem de passagem'!$H57="pctm",'ordem de passagem'!$H57="pctt"),'ordem de passagem'!E57,"")</f>
        <v/>
      </c>
      <c r="D61" s="272" t="str">
        <f>IF(OR('ordem de passagem'!$H57="pct",'ordem de passagem'!$H57="tapete",'ordem de passagem'!$H57="pctn",'ordem de passagem'!$H57="pctm",'ordem de passagem'!$H57="pctt"),'ordem de passagem'!F57,"")</f>
        <v/>
      </c>
      <c r="E61" s="272" t="str">
        <f>IF(OR('ordem de passagem'!$H57="pct",'ordem de passagem'!$H57="tapete",'ordem de passagem'!$H57="pctn",'ordem de passagem'!$H57="pctm",'ordem de passagem'!$H57="pctt"),'ordem de passagem'!H57,"")</f>
        <v/>
      </c>
      <c r="F61" s="272" t="str">
        <f>IF(OR('ordem de passagem'!$H57="pct",'ordem de passagem'!$H57="tapete",'ordem de passagem'!$H57="pctn",'ordem de passagem'!$H57="pctm",'ordem de passagem'!$H57="pctt"),'ordem de passagem'!G57,"")</f>
        <v/>
      </c>
      <c r="G61" s="272" t="str">
        <f>IF(OR('ordem de passagem'!$H57="pct",'ordem de passagem'!$H57="tapete",'ordem de passagem'!$H57="pctn",'ordem de passagem'!$H57="pctm",'ordem de passagem'!$H57="pctt"),'ordem de passagem'!I57,"")</f>
        <v/>
      </c>
      <c r="H61" s="752"/>
      <c r="I61" s="753"/>
      <c r="J61" s="754"/>
      <c r="K61" s="755"/>
      <c r="L61" s="752"/>
      <c r="M61" s="753"/>
      <c r="N61" s="756"/>
      <c r="O61" s="757"/>
      <c r="P61" s="758"/>
      <c r="Q61" s="759"/>
      <c r="R61" s="359"/>
      <c r="S61" s="297"/>
      <c r="T61" s="358"/>
      <c r="U61" s="273"/>
      <c r="V61" s="274">
        <f t="shared" si="3"/>
        <v>0</v>
      </c>
      <c r="W61" s="274">
        <f t="shared" si="4"/>
        <v>0</v>
      </c>
      <c r="X61" s="274" t="str">
        <f t="shared" si="2"/>
        <v/>
      </c>
      <c r="Y61" s="559"/>
    </row>
    <row r="62" spans="1:25" s="86" customFormat="1" ht="21" x14ac:dyDescent="0.4">
      <c r="A62" s="272" t="str">
        <f>IF(OR('ordem de passagem'!$H58="pct",'ordem de passagem'!$H58="tapete",'ordem de passagem'!$H58="pctn",'ordem de passagem'!$H58="pctm",'ordem de passagem'!$H58="pctt"),'ordem de passagem'!C58,"")</f>
        <v/>
      </c>
      <c r="B62" s="318" t="str">
        <f>IF(OR('ordem de passagem'!$H58="pct",'ordem de passagem'!$H58="tapete",'ordem de passagem'!$H58="pctn",'ordem de passagem'!$H58="pctm",'ordem de passagem'!$H58="pctt"),'ordem de passagem'!D58,"Não faz este aparelho")</f>
        <v>Não faz este aparelho</v>
      </c>
      <c r="C62" s="318" t="str">
        <f>IF(OR('ordem de passagem'!$H58="pct",'ordem de passagem'!$H58="tapete",'ordem de passagem'!$H58="pctn",'ordem de passagem'!$H58="pctm",'ordem de passagem'!$H58="pctt"),'ordem de passagem'!E58,"")</f>
        <v/>
      </c>
      <c r="D62" s="272" t="str">
        <f>IF(OR('ordem de passagem'!$H58="pct",'ordem de passagem'!$H58="tapete",'ordem de passagem'!$H58="pctn",'ordem de passagem'!$H58="pctm",'ordem de passagem'!$H58="pctt"),'ordem de passagem'!F58,"")</f>
        <v/>
      </c>
      <c r="E62" s="272" t="str">
        <f>IF(OR('ordem de passagem'!$H58="pct",'ordem de passagem'!$H58="tapete",'ordem de passagem'!$H58="pctn",'ordem de passagem'!$H58="pctm",'ordem de passagem'!$H58="pctt"),'ordem de passagem'!H58,"")</f>
        <v/>
      </c>
      <c r="F62" s="272" t="str">
        <f>IF(OR('ordem de passagem'!$H58="pct",'ordem de passagem'!$H58="tapete",'ordem de passagem'!$H58="pctn",'ordem de passagem'!$H58="pctm",'ordem de passagem'!$H58="pctt"),'ordem de passagem'!G58,"")</f>
        <v/>
      </c>
      <c r="G62" s="272" t="str">
        <f>IF(OR('ordem de passagem'!$H58="pct",'ordem de passagem'!$H58="tapete",'ordem de passagem'!$H58="pctn",'ordem de passagem'!$H58="pctm",'ordem de passagem'!$H58="pctt"),'ordem de passagem'!I58,"")</f>
        <v/>
      </c>
      <c r="H62" s="752"/>
      <c r="I62" s="753"/>
      <c r="J62" s="754"/>
      <c r="K62" s="755"/>
      <c r="L62" s="752"/>
      <c r="M62" s="753"/>
      <c r="N62" s="756"/>
      <c r="O62" s="757"/>
      <c r="P62" s="758"/>
      <c r="Q62" s="759"/>
      <c r="R62" s="359"/>
      <c r="S62" s="297"/>
      <c r="T62" s="358"/>
      <c r="U62" s="273"/>
      <c r="V62" s="274">
        <f t="shared" si="3"/>
        <v>0</v>
      </c>
      <c r="W62" s="274">
        <f t="shared" si="4"/>
        <v>0</v>
      </c>
      <c r="X62" s="274" t="str">
        <f t="shared" si="2"/>
        <v/>
      </c>
      <c r="Y62" s="559"/>
    </row>
    <row r="63" spans="1:25" s="86" customFormat="1" ht="21" x14ac:dyDescent="0.4">
      <c r="A63" s="272" t="str">
        <f>IF(OR('ordem de passagem'!$H59="pct",'ordem de passagem'!$H59="tapete",'ordem de passagem'!$H59="pctn",'ordem de passagem'!$H59="pctm",'ordem de passagem'!$H59="pctt"),'ordem de passagem'!C59,"")</f>
        <v/>
      </c>
      <c r="B63" s="318" t="str">
        <f>IF(OR('ordem de passagem'!$H59="pct",'ordem de passagem'!$H59="tapete",'ordem de passagem'!$H59="pctn",'ordem de passagem'!$H59="pctm",'ordem de passagem'!$H59="pctt"),'ordem de passagem'!D59,"Não faz este aparelho")</f>
        <v>Não faz este aparelho</v>
      </c>
      <c r="C63" s="318" t="str">
        <f>IF(OR('ordem de passagem'!$H59="pct",'ordem de passagem'!$H59="tapete",'ordem de passagem'!$H59="pctn",'ordem de passagem'!$H59="pctm",'ordem de passagem'!$H59="pctt"),'ordem de passagem'!E59,"")</f>
        <v/>
      </c>
      <c r="D63" s="272" t="str">
        <f>IF(OR('ordem de passagem'!$H59="pct",'ordem de passagem'!$H59="tapete",'ordem de passagem'!$H59="pctn",'ordem de passagem'!$H59="pctm",'ordem de passagem'!$H59="pctt"),'ordem de passagem'!F59,"")</f>
        <v/>
      </c>
      <c r="E63" s="272" t="str">
        <f>IF(OR('ordem de passagem'!$H59="pct",'ordem de passagem'!$H59="tapete",'ordem de passagem'!$H59="pctn",'ordem de passagem'!$H59="pctm",'ordem de passagem'!$H59="pctt"),'ordem de passagem'!H59,"")</f>
        <v/>
      </c>
      <c r="F63" s="272" t="str">
        <f>IF(OR('ordem de passagem'!$H59="pct",'ordem de passagem'!$H59="tapete",'ordem de passagem'!$H59="pctn",'ordem de passagem'!$H59="pctm",'ordem de passagem'!$H59="pctt"),'ordem de passagem'!G59,"")</f>
        <v/>
      </c>
      <c r="G63" s="272" t="str">
        <f>IF(OR('ordem de passagem'!$H59="pct",'ordem de passagem'!$H59="tapete",'ordem de passagem'!$H59="pctn",'ordem de passagem'!$H59="pctm",'ordem de passagem'!$H59="pctt"),'ordem de passagem'!I59,"")</f>
        <v/>
      </c>
      <c r="H63" s="752"/>
      <c r="I63" s="753"/>
      <c r="J63" s="754"/>
      <c r="K63" s="755"/>
      <c r="L63" s="752"/>
      <c r="M63" s="753"/>
      <c r="N63" s="756"/>
      <c r="O63" s="757"/>
      <c r="P63" s="758"/>
      <c r="Q63" s="759"/>
      <c r="R63" s="359"/>
      <c r="S63" s="297"/>
      <c r="T63" s="358"/>
      <c r="U63" s="273"/>
      <c r="V63" s="274">
        <f t="shared" si="3"/>
        <v>0</v>
      </c>
      <c r="W63" s="274">
        <f t="shared" si="4"/>
        <v>0</v>
      </c>
      <c r="X63" s="274" t="str">
        <f t="shared" si="2"/>
        <v/>
      </c>
      <c r="Y63" s="559"/>
    </row>
    <row r="64" spans="1:25" s="86" customFormat="1" ht="21" x14ac:dyDescent="0.4">
      <c r="A64" s="272" t="str">
        <f>IF(OR('ordem de passagem'!$H60="pct",'ordem de passagem'!$H60="tapete"),'ordem de passagem'!C60,"")</f>
        <v/>
      </c>
      <c r="B64" s="318" t="str">
        <f>IF(OR('ordem de passagem'!$H60="pct",'ordem de passagem'!$H60="tapete",'ordem de passagem'!$H60="pctn",'ordem de passagem'!$H60="pctm",'ordem de passagem'!$H60="pctt"),'ordem de passagem'!D60,"Não faz este aparelho")</f>
        <v>Não faz este aparelho</v>
      </c>
      <c r="C64" s="318"/>
      <c r="D64" s="272" t="str">
        <f>IF(OR('ordem de passagem'!$H60="pct",'ordem de passagem'!$H60="tapete"),'ordem de passagem'!F60,"")</f>
        <v/>
      </c>
      <c r="E64" s="272" t="str">
        <f>IF(OR('ordem de passagem'!$H60="pct",'ordem de passagem'!$H60="tapete"),'ordem de passagem'!H60,"")</f>
        <v/>
      </c>
      <c r="F64" s="272" t="str">
        <f>IF(OR('ordem de passagem'!$H60="pct",'ordem de passagem'!$H60="tapete"),'ordem de passagem'!G60,"")</f>
        <v/>
      </c>
      <c r="G64" s="272" t="str">
        <f>IF(OR('ordem de passagem'!$H60="pct",'ordem de passagem'!$H60="tapete"),'ordem de passagem'!I60,"")</f>
        <v/>
      </c>
      <c r="H64" s="752"/>
      <c r="I64" s="753"/>
      <c r="J64" s="754"/>
      <c r="K64" s="755"/>
      <c r="L64" s="752"/>
      <c r="M64" s="753"/>
      <c r="N64" s="756"/>
      <c r="O64" s="757"/>
      <c r="P64" s="758"/>
      <c r="Q64" s="759"/>
      <c r="R64" s="359"/>
      <c r="S64" s="297"/>
      <c r="T64" s="358"/>
      <c r="U64" s="273"/>
      <c r="V64" s="274">
        <f t="shared" si="3"/>
        <v>0</v>
      </c>
      <c r="W64" s="274">
        <f t="shared" si="4"/>
        <v>0</v>
      </c>
      <c r="X64" s="274" t="str">
        <f t="shared" si="2"/>
        <v/>
      </c>
      <c r="Y64" s="559"/>
    </row>
    <row r="65" spans="1:25" s="86" customFormat="1" ht="21" x14ac:dyDescent="0.4">
      <c r="A65" s="272" t="str">
        <f>IF(OR('ordem de passagem'!$H61="pct",'ordem de passagem'!$H61="tapete"),'ordem de passagem'!C61,"")</f>
        <v/>
      </c>
      <c r="B65" s="318" t="str">
        <f>IF(OR('ordem de passagem'!$H61="pct",'ordem de passagem'!$H61="tapete",'ordem de passagem'!$H61="pctn",'ordem de passagem'!$H61="pctm",'ordem de passagem'!$H61="pctt"),'ordem de passagem'!D61,"Não faz este aparelho")</f>
        <v>Não faz este aparelho</v>
      </c>
      <c r="C65" s="318" t="str">
        <f>IF(OR('ordem de passagem'!$H61="pct",'ordem de passagem'!$H61="tapete"),'ordem de passagem'!E61,"")</f>
        <v/>
      </c>
      <c r="D65" s="272" t="str">
        <f>IF(OR('ordem de passagem'!$H61="pct",'ordem de passagem'!$H61="tapete"),'ordem de passagem'!F61,"")</f>
        <v/>
      </c>
      <c r="E65" s="272" t="str">
        <f>IF(OR('ordem de passagem'!$H61="pct",'ordem de passagem'!$H61="tapete"),'ordem de passagem'!H61,"")</f>
        <v/>
      </c>
      <c r="F65" s="272" t="str">
        <f>IF(OR('ordem de passagem'!$H61="pct",'ordem de passagem'!$H61="tapete"),'ordem de passagem'!G61,"")</f>
        <v/>
      </c>
      <c r="G65" s="272" t="str">
        <f>IF(OR('ordem de passagem'!$H61="pct",'ordem de passagem'!$H61="tapete"),'ordem de passagem'!I61,"")</f>
        <v/>
      </c>
      <c r="H65" s="752"/>
      <c r="I65" s="753"/>
      <c r="J65" s="754"/>
      <c r="K65" s="755"/>
      <c r="L65" s="752"/>
      <c r="M65" s="753"/>
      <c r="N65" s="756"/>
      <c r="O65" s="757"/>
      <c r="P65" s="758"/>
      <c r="Q65" s="759"/>
      <c r="R65" s="359"/>
      <c r="S65" s="297"/>
      <c r="T65" s="358"/>
      <c r="U65" s="273"/>
      <c r="V65" s="274">
        <f t="shared" si="3"/>
        <v>0</v>
      </c>
      <c r="W65" s="274">
        <f t="shared" si="4"/>
        <v>0</v>
      </c>
      <c r="X65" s="274" t="str">
        <f t="shared" si="2"/>
        <v/>
      </c>
      <c r="Y65" s="559"/>
    </row>
    <row r="66" spans="1:25" s="86" customFormat="1" ht="21" x14ac:dyDescent="0.4">
      <c r="A66" s="272" t="str">
        <f>IF(OR('ordem de passagem'!$H62="pct",'ordem de passagem'!$H62="tapete"),'ordem de passagem'!C62,"")</f>
        <v/>
      </c>
      <c r="B66" s="318" t="str">
        <f>IF(OR('ordem de passagem'!$H62="pct",'ordem de passagem'!$H62="tapete",'ordem de passagem'!$H62="pctn",'ordem de passagem'!$H62="pctm",'ordem de passagem'!$H62="pctt"),'ordem de passagem'!D62,"Não faz este aparelho")</f>
        <v>Não faz este aparelho</v>
      </c>
      <c r="C66" s="318" t="str">
        <f>IF(OR('ordem de passagem'!$H62="pct",'ordem de passagem'!$H62="tapete"),'ordem de passagem'!E62,"")</f>
        <v/>
      </c>
      <c r="D66" s="272" t="str">
        <f>IF(OR('ordem de passagem'!$H62="pct",'ordem de passagem'!$H62="tapete"),'ordem de passagem'!F62,"")</f>
        <v/>
      </c>
      <c r="E66" s="272" t="str">
        <f>IF(OR('ordem de passagem'!$H62="pct",'ordem de passagem'!$H62="tapete"),'ordem de passagem'!H62,"")</f>
        <v/>
      </c>
      <c r="F66" s="272" t="str">
        <f>IF(OR('ordem de passagem'!$H62="pct",'ordem de passagem'!$H62="tapete"),'ordem de passagem'!G62,"")</f>
        <v/>
      </c>
      <c r="G66" s="272" t="str">
        <f>IF(OR('ordem de passagem'!$H62="pct",'ordem de passagem'!$H62="tapete"),'ordem de passagem'!I62,"")</f>
        <v/>
      </c>
      <c r="H66" s="752"/>
      <c r="I66" s="753"/>
      <c r="J66" s="754"/>
      <c r="K66" s="755"/>
      <c r="L66" s="752"/>
      <c r="M66" s="753"/>
      <c r="N66" s="756"/>
      <c r="O66" s="757"/>
      <c r="P66" s="758"/>
      <c r="Q66" s="759"/>
      <c r="R66" s="359"/>
      <c r="S66" s="297"/>
      <c r="T66" s="358"/>
      <c r="U66" s="273"/>
      <c r="V66" s="274">
        <f t="shared" si="3"/>
        <v>0</v>
      </c>
      <c r="W66" s="274">
        <f t="shared" si="4"/>
        <v>0</v>
      </c>
      <c r="X66" s="274" t="str">
        <f t="shared" si="2"/>
        <v/>
      </c>
      <c r="Y66" s="559"/>
    </row>
    <row r="67" spans="1:25" s="86" customFormat="1" ht="21" x14ac:dyDescent="0.4">
      <c r="A67" s="272" t="str">
        <f>IF(OR('ordem de passagem'!$H63="pct",'ordem de passagem'!$H63="tapete"),'ordem de passagem'!C63,"")</f>
        <v/>
      </c>
      <c r="B67" s="318" t="str">
        <f>IF(OR('ordem de passagem'!$H63="pct",'ordem de passagem'!$H63="tapete",'ordem de passagem'!$H63="pctn",'ordem de passagem'!$H63="pctm",'ordem de passagem'!$H63="pctt"),'ordem de passagem'!D63,"Não faz este aparelho")</f>
        <v>Não faz este aparelho</v>
      </c>
      <c r="C67" s="318" t="str">
        <f>IF(OR('ordem de passagem'!$H63="pct",'ordem de passagem'!$H63="tapete"),'ordem de passagem'!E63,"")</f>
        <v/>
      </c>
      <c r="D67" s="272" t="str">
        <f>IF(OR('ordem de passagem'!$H63="pct",'ordem de passagem'!$H63="tapete"),'ordem de passagem'!F63,"")</f>
        <v/>
      </c>
      <c r="E67" s="272" t="str">
        <f>IF(OR('ordem de passagem'!$H63="pct",'ordem de passagem'!$H63="tapete"),'ordem de passagem'!H63,"")</f>
        <v/>
      </c>
      <c r="F67" s="272" t="str">
        <f>IF(OR('ordem de passagem'!$H63="pct",'ordem de passagem'!$H63="tapete"),'ordem de passagem'!G63,"")</f>
        <v/>
      </c>
      <c r="G67" s="272" t="str">
        <f>IF(OR('ordem de passagem'!$H63="pct",'ordem de passagem'!$H63="tapete"),'ordem de passagem'!I63,"")</f>
        <v/>
      </c>
      <c r="H67" s="752"/>
      <c r="I67" s="753"/>
      <c r="J67" s="754"/>
      <c r="K67" s="755"/>
      <c r="L67" s="752"/>
      <c r="M67" s="753"/>
      <c r="N67" s="756"/>
      <c r="O67" s="757"/>
      <c r="P67" s="758"/>
      <c r="Q67" s="759"/>
      <c r="R67" s="359"/>
      <c r="S67" s="297"/>
      <c r="T67" s="358"/>
      <c r="U67" s="273"/>
      <c r="V67" s="274">
        <f t="shared" si="3"/>
        <v>0</v>
      </c>
      <c r="W67" s="274">
        <f t="shared" si="4"/>
        <v>0</v>
      </c>
      <c r="X67" s="274" t="str">
        <f t="shared" si="2"/>
        <v/>
      </c>
      <c r="Y67" s="559"/>
    </row>
    <row r="68" spans="1:25" s="86" customFormat="1" ht="21" x14ac:dyDescent="0.4">
      <c r="A68" s="272" t="str">
        <f>IF(OR('ordem de passagem'!$H64="pct",'ordem de passagem'!$H64="tapete"),'ordem de passagem'!C64,"")</f>
        <v/>
      </c>
      <c r="B68" s="318" t="str">
        <f>IF(OR('ordem de passagem'!$H64="pct",'ordem de passagem'!$H64="tapete",'ordem de passagem'!$H64="pctn",'ordem de passagem'!$H64="pctm",'ordem de passagem'!$H64="pctt"),'ordem de passagem'!D64,"Não faz este aparelho")</f>
        <v>Não faz este aparelho</v>
      </c>
      <c r="C68" s="318" t="str">
        <f>IF(OR('ordem de passagem'!$H64="pct",'ordem de passagem'!$H64="tapete"),'ordem de passagem'!E64,"")</f>
        <v/>
      </c>
      <c r="D68" s="272" t="str">
        <f>IF(OR('ordem de passagem'!$H64="pct",'ordem de passagem'!$H64="tapete"),'ordem de passagem'!F64,"")</f>
        <v/>
      </c>
      <c r="E68" s="272" t="str">
        <f>IF(OR('ordem de passagem'!$H64="pct",'ordem de passagem'!$H64="tapete"),'ordem de passagem'!H64,"")</f>
        <v/>
      </c>
      <c r="F68" s="272" t="str">
        <f>IF(OR('ordem de passagem'!$H64="pct",'ordem de passagem'!$H64="tapete"),'ordem de passagem'!G64,"")</f>
        <v/>
      </c>
      <c r="G68" s="272" t="str">
        <f>IF(OR('ordem de passagem'!$H64="pct",'ordem de passagem'!$H64="tapete"),'ordem de passagem'!I64,"")</f>
        <v/>
      </c>
      <c r="H68" s="752"/>
      <c r="I68" s="753"/>
      <c r="J68" s="754"/>
      <c r="K68" s="755"/>
      <c r="L68" s="752"/>
      <c r="M68" s="753"/>
      <c r="N68" s="756"/>
      <c r="O68" s="757"/>
      <c r="P68" s="758"/>
      <c r="Q68" s="759"/>
      <c r="R68" s="359"/>
      <c r="S68" s="297"/>
      <c r="T68" s="358"/>
      <c r="U68" s="273"/>
      <c r="V68" s="274">
        <f t="shared" si="3"/>
        <v>0</v>
      </c>
      <c r="W68" s="274">
        <f t="shared" si="4"/>
        <v>0</v>
      </c>
      <c r="X68" s="274" t="str">
        <f t="shared" si="2"/>
        <v/>
      </c>
      <c r="Y68" s="559"/>
    </row>
    <row r="69" spans="1:25" s="86" customFormat="1" ht="21" x14ac:dyDescent="0.4">
      <c r="A69" s="272" t="str">
        <f>IF(OR('ordem de passagem'!$H65="pct",'ordem de passagem'!$H65="tapete"),'ordem de passagem'!C65,"")</f>
        <v/>
      </c>
      <c r="B69" s="318" t="str">
        <f>IF(OR('ordem de passagem'!$H65="pct",'ordem de passagem'!$H65="tapete",'ordem de passagem'!$H65="pctn",'ordem de passagem'!$H65="pctm",'ordem de passagem'!$H65="pctt"),'ordem de passagem'!D65,"Não faz este aparelho")</f>
        <v>Não faz este aparelho</v>
      </c>
      <c r="C69" s="318" t="str">
        <f>IF(OR('ordem de passagem'!$H65="pct",'ordem de passagem'!$H65="tapete"),'ordem de passagem'!E65,"")</f>
        <v/>
      </c>
      <c r="D69" s="272" t="str">
        <f>IF(OR('ordem de passagem'!$H65="pct",'ordem de passagem'!$H65="tapete"),'ordem de passagem'!F65,"")</f>
        <v/>
      </c>
      <c r="E69" s="272" t="str">
        <f>IF(OR('ordem de passagem'!$H65="pct",'ordem de passagem'!$H65="tapete"),'ordem de passagem'!H65,"")</f>
        <v/>
      </c>
      <c r="F69" s="272" t="str">
        <f>IF(OR('ordem de passagem'!$H65="pct",'ordem de passagem'!$H65="tapete"),'ordem de passagem'!G65,"")</f>
        <v/>
      </c>
      <c r="G69" s="272" t="str">
        <f>IF(OR('ordem de passagem'!$H65="pct",'ordem de passagem'!$H65="tapete"),'ordem de passagem'!I65,"")</f>
        <v/>
      </c>
      <c r="H69" s="752"/>
      <c r="I69" s="753"/>
      <c r="J69" s="754"/>
      <c r="K69" s="755"/>
      <c r="L69" s="752"/>
      <c r="M69" s="753"/>
      <c r="N69" s="756"/>
      <c r="O69" s="757"/>
      <c r="P69" s="758"/>
      <c r="Q69" s="759"/>
      <c r="R69" s="359"/>
      <c r="S69" s="297"/>
      <c r="T69" s="358"/>
      <c r="U69" s="273"/>
      <c r="V69" s="274">
        <f t="shared" si="3"/>
        <v>0</v>
      </c>
      <c r="W69" s="274">
        <f t="shared" si="4"/>
        <v>0</v>
      </c>
      <c r="X69" s="274" t="str">
        <f t="shared" si="2"/>
        <v/>
      </c>
      <c r="Y69" s="559"/>
    </row>
    <row r="70" spans="1:25" s="86" customFormat="1" ht="21" x14ac:dyDescent="0.4">
      <c r="A70" s="272" t="str">
        <f>IF(OR('ordem de passagem'!$H66="pct",'ordem de passagem'!$H66="tapete"),'ordem de passagem'!C66,"")</f>
        <v/>
      </c>
      <c r="B70" s="318" t="str">
        <f>IF(OR('ordem de passagem'!$H66="pct",'ordem de passagem'!$H66="tapete",'ordem de passagem'!$H66="pctn",'ordem de passagem'!$H66="pctm",'ordem de passagem'!$H66="pctt"),'ordem de passagem'!D66,"Não faz este aparelho")</f>
        <v>Não faz este aparelho</v>
      </c>
      <c r="C70" s="318" t="str">
        <f>IF(OR('ordem de passagem'!$H66="pct",'ordem de passagem'!$H66="tapete"),'ordem de passagem'!E66,"")</f>
        <v/>
      </c>
      <c r="D70" s="272" t="str">
        <f>IF(OR('ordem de passagem'!$H66="pct",'ordem de passagem'!$H66="tapete"),'ordem de passagem'!F66,"")</f>
        <v/>
      </c>
      <c r="E70" s="272" t="str">
        <f>IF(OR('ordem de passagem'!$H66="pct",'ordem de passagem'!$H66="tapete"),'ordem de passagem'!H66,"")</f>
        <v/>
      </c>
      <c r="F70" s="272" t="str">
        <f>IF(OR('ordem de passagem'!$H66="pct",'ordem de passagem'!$H66="tapete"),'ordem de passagem'!G66,"")</f>
        <v/>
      </c>
      <c r="G70" s="272" t="str">
        <f>IF(OR('ordem de passagem'!$H66="pct",'ordem de passagem'!$H66="tapete"),'ordem de passagem'!I66,"")</f>
        <v/>
      </c>
      <c r="H70" s="752"/>
      <c r="I70" s="753"/>
      <c r="J70" s="754"/>
      <c r="K70" s="755"/>
      <c r="L70" s="752"/>
      <c r="M70" s="753"/>
      <c r="N70" s="756"/>
      <c r="O70" s="757"/>
      <c r="P70" s="758"/>
      <c r="Q70" s="759"/>
      <c r="R70" s="359"/>
      <c r="S70" s="297"/>
      <c r="T70" s="358"/>
      <c r="U70" s="273"/>
      <c r="V70" s="274">
        <f t="shared" si="3"/>
        <v>0</v>
      </c>
      <c r="W70" s="274">
        <f t="shared" si="4"/>
        <v>0</v>
      </c>
      <c r="X70" s="274" t="str">
        <f t="shared" si="2"/>
        <v/>
      </c>
      <c r="Y70" s="559"/>
    </row>
    <row r="71" spans="1:25" s="86" customFormat="1" ht="21" x14ac:dyDescent="0.4">
      <c r="A71" s="272" t="str">
        <f>IF(OR('ordem de passagem'!$H67="pct",'ordem de passagem'!$H67="tapete"),'ordem de passagem'!C67,"")</f>
        <v/>
      </c>
      <c r="B71" s="318" t="str">
        <f>IF(OR('ordem de passagem'!$H67="pct",'ordem de passagem'!$H67="tapete",'ordem de passagem'!$H67="pctn",'ordem de passagem'!$H67="pctm",'ordem de passagem'!$H67="pctt"),'ordem de passagem'!D67,"Não faz este aparelho")</f>
        <v>Não faz este aparelho</v>
      </c>
      <c r="C71" s="318" t="str">
        <f>IF(OR('ordem de passagem'!$H67="pct",'ordem de passagem'!$H67="tapete"),'ordem de passagem'!E67,"")</f>
        <v/>
      </c>
      <c r="D71" s="272" t="str">
        <f>IF(OR('ordem de passagem'!$H67="pct",'ordem de passagem'!$H67="tapete"),'ordem de passagem'!F67,"")</f>
        <v/>
      </c>
      <c r="E71" s="272" t="str">
        <f>IF(OR('ordem de passagem'!$H67="pct",'ordem de passagem'!$H67="tapete"),'ordem de passagem'!H67,"")</f>
        <v/>
      </c>
      <c r="F71" s="272" t="str">
        <f>IF(OR('ordem de passagem'!$H67="pct",'ordem de passagem'!$H67="tapete"),'ordem de passagem'!G67,"")</f>
        <v/>
      </c>
      <c r="G71" s="272" t="str">
        <f>IF(OR('ordem de passagem'!$H67="pct",'ordem de passagem'!$H67="tapete"),'ordem de passagem'!I67,"")</f>
        <v/>
      </c>
      <c r="H71" s="752"/>
      <c r="I71" s="753"/>
      <c r="J71" s="754"/>
      <c r="K71" s="755"/>
      <c r="L71" s="752"/>
      <c r="M71" s="753"/>
      <c r="N71" s="756"/>
      <c r="O71" s="757"/>
      <c r="P71" s="758"/>
      <c r="Q71" s="759"/>
      <c r="R71" s="359"/>
      <c r="S71" s="297"/>
      <c r="T71" s="358"/>
      <c r="U71" s="273"/>
      <c r="V71" s="274">
        <f t="shared" si="3"/>
        <v>0</v>
      </c>
      <c r="W71" s="274">
        <f t="shared" si="4"/>
        <v>0</v>
      </c>
      <c r="X71" s="274" t="str">
        <f t="shared" si="2"/>
        <v/>
      </c>
      <c r="Y71" s="559"/>
    </row>
    <row r="72" spans="1:25" s="86" customFormat="1" ht="21" x14ac:dyDescent="0.4">
      <c r="A72" s="272" t="str">
        <f>IF(OR('ordem de passagem'!$H68="pct",'ordem de passagem'!$H68="tapete"),'ordem de passagem'!C68,"")</f>
        <v/>
      </c>
      <c r="B72" s="318" t="str">
        <f>IF(OR('ordem de passagem'!$H68="pct",'ordem de passagem'!$H68="tapete",'ordem de passagem'!$H68="pctn",'ordem de passagem'!$H68="pctm",'ordem de passagem'!$H68="pctt"),'ordem de passagem'!D68,"Não faz este aparelho")</f>
        <v>Não faz este aparelho</v>
      </c>
      <c r="C72" s="318" t="str">
        <f>IF(OR('ordem de passagem'!$H68="pct",'ordem de passagem'!$H68="tapete"),'ordem de passagem'!E68,"")</f>
        <v/>
      </c>
      <c r="D72" s="272" t="str">
        <f>IF(OR('ordem de passagem'!$H68="pct",'ordem de passagem'!$H68="tapete"),'ordem de passagem'!F68,"")</f>
        <v/>
      </c>
      <c r="E72" s="272" t="str">
        <f>IF(OR('ordem de passagem'!$H68="pct",'ordem de passagem'!$H68="tapete"),'ordem de passagem'!H68,"")</f>
        <v/>
      </c>
      <c r="F72" s="272" t="str">
        <f>IF(OR('ordem de passagem'!$H68="pct",'ordem de passagem'!$H68="tapete"),'ordem de passagem'!G68,"")</f>
        <v/>
      </c>
      <c r="G72" s="272" t="str">
        <f>IF(OR('ordem de passagem'!$H68="pct",'ordem de passagem'!$H68="tapete"),'ordem de passagem'!I68,"")</f>
        <v/>
      </c>
      <c r="H72" s="752"/>
      <c r="I72" s="753"/>
      <c r="J72" s="754"/>
      <c r="K72" s="755"/>
      <c r="L72" s="752"/>
      <c r="M72" s="753"/>
      <c r="N72" s="756"/>
      <c r="O72" s="757"/>
      <c r="P72" s="758"/>
      <c r="Q72" s="759"/>
      <c r="R72" s="359"/>
      <c r="S72" s="297"/>
      <c r="T72" s="358"/>
      <c r="U72" s="273"/>
      <c r="V72" s="274">
        <f t="shared" si="3"/>
        <v>0</v>
      </c>
      <c r="W72" s="274">
        <f t="shared" si="4"/>
        <v>0</v>
      </c>
      <c r="X72" s="274" t="str">
        <f t="shared" si="2"/>
        <v/>
      </c>
      <c r="Y72" s="559"/>
    </row>
    <row r="73" spans="1:25" s="86" customFormat="1" ht="21" x14ac:dyDescent="0.4">
      <c r="A73" s="272" t="str">
        <f>IF(OR('ordem de passagem'!$H69="pct",'ordem de passagem'!$H69="tapete"),'ordem de passagem'!C69,"")</f>
        <v/>
      </c>
      <c r="B73" s="318" t="str">
        <f>IF(OR('ordem de passagem'!$H69="pct",'ordem de passagem'!$H69="tapete",'ordem de passagem'!$H69="pctn",'ordem de passagem'!$H69="pctm",'ordem de passagem'!$H69="pctt"),'ordem de passagem'!D69,"Não faz este aparelho")</f>
        <v>Não faz este aparelho</v>
      </c>
      <c r="C73" s="318" t="str">
        <f>IF(OR('ordem de passagem'!$H69="pct",'ordem de passagem'!$H69="tapete"),'ordem de passagem'!E69,"")</f>
        <v/>
      </c>
      <c r="D73" s="272" t="str">
        <f>IF(OR('ordem de passagem'!$H69="pct",'ordem de passagem'!$H69="tapete"),'ordem de passagem'!F69,"")</f>
        <v/>
      </c>
      <c r="E73" s="272" t="str">
        <f>IF(OR('ordem de passagem'!$H69="pct",'ordem de passagem'!$H69="tapete"),'ordem de passagem'!H69,"")</f>
        <v/>
      </c>
      <c r="F73" s="272" t="str">
        <f>IF(OR('ordem de passagem'!$H69="pct",'ordem de passagem'!$H69="tapete"),'ordem de passagem'!G69,"")</f>
        <v/>
      </c>
      <c r="G73" s="272" t="str">
        <f>IF(OR('ordem de passagem'!$H69="pct",'ordem de passagem'!$H69="tapete"),'ordem de passagem'!I69,"")</f>
        <v/>
      </c>
      <c r="H73" s="752"/>
      <c r="I73" s="753"/>
      <c r="J73" s="754"/>
      <c r="K73" s="755"/>
      <c r="L73" s="752"/>
      <c r="M73" s="753"/>
      <c r="N73" s="756"/>
      <c r="O73" s="757"/>
      <c r="P73" s="758"/>
      <c r="Q73" s="759"/>
      <c r="R73" s="359"/>
      <c r="S73" s="297"/>
      <c r="T73" s="358"/>
      <c r="U73" s="273"/>
      <c r="V73" s="274">
        <f t="shared" si="3"/>
        <v>0</v>
      </c>
      <c r="W73" s="274">
        <f t="shared" si="4"/>
        <v>0</v>
      </c>
      <c r="X73" s="274" t="str">
        <f t="shared" si="2"/>
        <v/>
      </c>
      <c r="Y73" s="559"/>
    </row>
    <row r="74" spans="1:25" s="86" customFormat="1" ht="21" x14ac:dyDescent="0.4">
      <c r="A74" s="272" t="str">
        <f>IF(OR('ordem de passagem'!$H70="pct",'ordem de passagem'!$H70="tapete"),'ordem de passagem'!C70,"")</f>
        <v/>
      </c>
      <c r="B74" s="318" t="str">
        <f>IF(OR('ordem de passagem'!$H70="pct",'ordem de passagem'!$H70="tapete",'ordem de passagem'!$H70="pctn",'ordem de passagem'!$H70="pctm",'ordem de passagem'!$H70="pctt"),'ordem de passagem'!D70,"Não faz este aparelho")</f>
        <v>Não faz este aparelho</v>
      </c>
      <c r="C74" s="318" t="str">
        <f>IF(OR('ordem de passagem'!$H70="pct",'ordem de passagem'!$H70="tapete"),'ordem de passagem'!E70,"")</f>
        <v/>
      </c>
      <c r="D74" s="272" t="str">
        <f>IF(OR('ordem de passagem'!$H70="pct",'ordem de passagem'!$H70="tapete"),'ordem de passagem'!F70,"")</f>
        <v/>
      </c>
      <c r="E74" s="272" t="str">
        <f>IF(OR('ordem de passagem'!$H70="pct",'ordem de passagem'!$H70="tapete"),'ordem de passagem'!H70,"")</f>
        <v/>
      </c>
      <c r="F74" s="272" t="str">
        <f>IF(OR('ordem de passagem'!$H70="pct",'ordem de passagem'!$H70="tapete"),'ordem de passagem'!G70,"")</f>
        <v/>
      </c>
      <c r="G74" s="272" t="str">
        <f>IF(OR('ordem de passagem'!$H70="pct",'ordem de passagem'!$H70="tapete"),'ordem de passagem'!I70,"")</f>
        <v/>
      </c>
      <c r="H74" s="752"/>
      <c r="I74" s="753"/>
      <c r="J74" s="754"/>
      <c r="K74" s="755"/>
      <c r="L74" s="752"/>
      <c r="M74" s="753"/>
      <c r="N74" s="756"/>
      <c r="O74" s="757"/>
      <c r="P74" s="758"/>
      <c r="Q74" s="759"/>
      <c r="R74" s="359"/>
      <c r="S74" s="297"/>
      <c r="T74" s="358"/>
      <c r="U74" s="273"/>
      <c r="V74" s="274">
        <f t="shared" si="3"/>
        <v>0</v>
      </c>
      <c r="W74" s="274">
        <f t="shared" si="4"/>
        <v>0</v>
      </c>
      <c r="X74" s="274" t="str">
        <f t="shared" si="2"/>
        <v/>
      </c>
      <c r="Y74" s="559"/>
    </row>
    <row r="75" spans="1:25" s="86" customFormat="1" ht="21" x14ac:dyDescent="0.4">
      <c r="A75" s="272" t="str">
        <f>IF(OR('ordem de passagem'!$H71="pct",'ordem de passagem'!$H71="tapete"),'ordem de passagem'!C71,"")</f>
        <v/>
      </c>
      <c r="B75" s="318" t="str">
        <f>IF(OR('ordem de passagem'!$H71="pct",'ordem de passagem'!$H71="tapete",'ordem de passagem'!$H71="pctn",'ordem de passagem'!$H71="pctm",'ordem de passagem'!$H71="pctt"),'ordem de passagem'!D71,"Não faz este aparelho")</f>
        <v>Não faz este aparelho</v>
      </c>
      <c r="C75" s="318" t="str">
        <f>IF(OR('ordem de passagem'!$H71="pct",'ordem de passagem'!$H71="tapete"),'ordem de passagem'!E71,"")</f>
        <v/>
      </c>
      <c r="D75" s="272" t="str">
        <f>IF(OR('ordem de passagem'!$H71="pct",'ordem de passagem'!$H71="tapete"),'ordem de passagem'!F71,"")</f>
        <v/>
      </c>
      <c r="E75" s="272" t="str">
        <f>IF(OR('ordem de passagem'!$H71="pct",'ordem de passagem'!$H71="tapete"),'ordem de passagem'!H71,"")</f>
        <v/>
      </c>
      <c r="F75" s="272" t="str">
        <f>IF(OR('ordem de passagem'!$H71="pct",'ordem de passagem'!$H71="tapete"),'ordem de passagem'!G71,"")</f>
        <v/>
      </c>
      <c r="G75" s="272" t="str">
        <f>IF(OR('ordem de passagem'!$H71="pct",'ordem de passagem'!$H71="tapete"),'ordem de passagem'!I71,"")</f>
        <v/>
      </c>
      <c r="H75" s="752"/>
      <c r="I75" s="753"/>
      <c r="J75" s="754"/>
      <c r="K75" s="755"/>
      <c r="L75" s="752"/>
      <c r="M75" s="753"/>
      <c r="N75" s="756"/>
      <c r="O75" s="757"/>
      <c r="P75" s="758"/>
      <c r="Q75" s="759"/>
      <c r="R75" s="359"/>
      <c r="S75" s="297"/>
      <c r="T75" s="358"/>
      <c r="U75" s="273"/>
      <c r="V75" s="274">
        <f t="shared" si="3"/>
        <v>0</v>
      </c>
      <c r="W75" s="274">
        <f t="shared" si="4"/>
        <v>0</v>
      </c>
      <c r="X75" s="274" t="str">
        <f t="shared" si="2"/>
        <v/>
      </c>
      <c r="Y75" s="559"/>
    </row>
    <row r="76" spans="1:25" s="86" customFormat="1" ht="21" x14ac:dyDescent="0.4">
      <c r="A76" s="272" t="str">
        <f>IF(OR('ordem de passagem'!$H72="pct",'ordem de passagem'!$H72="tapete"),'ordem de passagem'!C72,"")</f>
        <v/>
      </c>
      <c r="B76" s="318" t="str">
        <f>IF(OR('ordem de passagem'!$H72="pct",'ordem de passagem'!$H72="tapete",'ordem de passagem'!$H72="pctn",'ordem de passagem'!$H72="pctm",'ordem de passagem'!$H72="pctt"),'ordem de passagem'!D72,"Não faz este aparelho")</f>
        <v>Não faz este aparelho</v>
      </c>
      <c r="C76" s="318" t="str">
        <f>IF(OR('ordem de passagem'!$H72="pct",'ordem de passagem'!$H72="tapete"),'ordem de passagem'!E72,"")</f>
        <v/>
      </c>
      <c r="D76" s="272" t="str">
        <f>IF(OR('ordem de passagem'!$H72="pct",'ordem de passagem'!$H72="tapete"),'ordem de passagem'!F72,"")</f>
        <v/>
      </c>
      <c r="E76" s="272" t="str">
        <f>IF(OR('ordem de passagem'!$H72="pct",'ordem de passagem'!$H72="tapete"),'ordem de passagem'!H72,"")</f>
        <v/>
      </c>
      <c r="F76" s="272" t="str">
        <f>IF(OR('ordem de passagem'!$H72="pct",'ordem de passagem'!$H72="tapete"),'ordem de passagem'!G72,"")</f>
        <v/>
      </c>
      <c r="G76" s="272" t="str">
        <f>IF(OR('ordem de passagem'!$H72="pct",'ordem de passagem'!$H72="tapete"),'ordem de passagem'!I72,"")</f>
        <v/>
      </c>
      <c r="H76" s="752"/>
      <c r="I76" s="753"/>
      <c r="J76" s="754"/>
      <c r="K76" s="755"/>
      <c r="L76" s="752"/>
      <c r="M76" s="753"/>
      <c r="N76" s="756"/>
      <c r="O76" s="757"/>
      <c r="P76" s="758"/>
      <c r="Q76" s="759"/>
      <c r="R76" s="359"/>
      <c r="S76" s="297"/>
      <c r="T76" s="358"/>
      <c r="U76" s="273"/>
      <c r="V76" s="274">
        <f t="shared" si="3"/>
        <v>0</v>
      </c>
      <c r="W76" s="274">
        <f t="shared" si="4"/>
        <v>0</v>
      </c>
      <c r="X76" s="274" t="str">
        <f t="shared" si="2"/>
        <v/>
      </c>
      <c r="Y76" s="559"/>
    </row>
    <row r="77" spans="1:25" s="86" customFormat="1" ht="21" x14ac:dyDescent="0.4">
      <c r="A77" s="272" t="str">
        <f>IF(OR('ordem de passagem'!$H73="pct",'ordem de passagem'!$H73="tapete"),'ordem de passagem'!C73,"")</f>
        <v/>
      </c>
      <c r="B77" s="318" t="str">
        <f>IF(OR('ordem de passagem'!$H73="pct",'ordem de passagem'!$H73="tapete",'ordem de passagem'!$H73="pctn",'ordem de passagem'!$H73="pctm",'ordem de passagem'!$H73="pctt"),'ordem de passagem'!D73,"Não faz este aparelho")</f>
        <v>Não faz este aparelho</v>
      </c>
      <c r="C77" s="318" t="str">
        <f>IF(OR('ordem de passagem'!$H73="pct",'ordem de passagem'!$H73="tapete"),'ordem de passagem'!E73,"")</f>
        <v/>
      </c>
      <c r="D77" s="272" t="str">
        <f>IF(OR('ordem de passagem'!$H73="pct",'ordem de passagem'!$H73="tapete"),'ordem de passagem'!F73,"")</f>
        <v/>
      </c>
      <c r="E77" s="272" t="str">
        <f>IF(OR('ordem de passagem'!$H73="pct",'ordem de passagem'!$H73="tapete"),'ordem de passagem'!H73,"")</f>
        <v/>
      </c>
      <c r="F77" s="272" t="str">
        <f>IF(OR('ordem de passagem'!$H73="pct",'ordem de passagem'!$H73="tapete"),'ordem de passagem'!G73,"")</f>
        <v/>
      </c>
      <c r="G77" s="272" t="str">
        <f>IF(OR('ordem de passagem'!$H73="pct",'ordem de passagem'!$H73="tapete"),'ordem de passagem'!I73,"")</f>
        <v/>
      </c>
      <c r="H77" s="752"/>
      <c r="I77" s="753"/>
      <c r="J77" s="754"/>
      <c r="K77" s="755"/>
      <c r="L77" s="752"/>
      <c r="M77" s="753"/>
      <c r="N77" s="756"/>
      <c r="O77" s="757"/>
      <c r="P77" s="758"/>
      <c r="Q77" s="759"/>
      <c r="R77" s="359"/>
      <c r="S77" s="297"/>
      <c r="T77" s="358"/>
      <c r="U77" s="273"/>
      <c r="V77" s="274">
        <f t="shared" si="3"/>
        <v>0</v>
      </c>
      <c r="W77" s="274">
        <f t="shared" si="4"/>
        <v>0</v>
      </c>
      <c r="X77" s="274" t="str">
        <f t="shared" si="2"/>
        <v/>
      </c>
      <c r="Y77" s="559"/>
    </row>
    <row r="78" spans="1:25" s="86" customFormat="1" ht="21" x14ac:dyDescent="0.4">
      <c r="A78" s="272" t="str">
        <f>IF(OR('ordem de passagem'!$H74="pct",'ordem de passagem'!$H74="tapete"),'ordem de passagem'!C74,"")</f>
        <v/>
      </c>
      <c r="B78" s="318" t="str">
        <f>IF(OR('ordem de passagem'!$H74="pct",'ordem de passagem'!$H74="tapete",'ordem de passagem'!$H74="pctn",'ordem de passagem'!$H74="pctm",'ordem de passagem'!$H74="pctt"),'ordem de passagem'!D74,"Não faz este aparelho")</f>
        <v>Não faz este aparelho</v>
      </c>
      <c r="C78" s="318" t="str">
        <f>IF(OR('ordem de passagem'!$H74="pct",'ordem de passagem'!$H74="tapete"),'ordem de passagem'!E74,"")</f>
        <v/>
      </c>
      <c r="D78" s="272" t="str">
        <f>IF(OR('ordem de passagem'!$H74="pct",'ordem de passagem'!$H74="tapete"),'ordem de passagem'!F74,"")</f>
        <v/>
      </c>
      <c r="E78" s="272" t="str">
        <f>IF(OR('ordem de passagem'!$H74="pct",'ordem de passagem'!$H74="tapete"),'ordem de passagem'!H74,"")</f>
        <v/>
      </c>
      <c r="F78" s="272" t="str">
        <f>IF(OR('ordem de passagem'!$H74="pct",'ordem de passagem'!$H74="tapete"),'ordem de passagem'!G74,"")</f>
        <v/>
      </c>
      <c r="G78" s="272" t="str">
        <f>IF(OR('ordem de passagem'!$H74="pct",'ordem de passagem'!$H74="tapete"),'ordem de passagem'!I74,"")</f>
        <v/>
      </c>
      <c r="H78" s="752"/>
      <c r="I78" s="753"/>
      <c r="J78" s="754"/>
      <c r="K78" s="755"/>
      <c r="L78" s="752"/>
      <c r="M78" s="753"/>
      <c r="N78" s="756"/>
      <c r="O78" s="757"/>
      <c r="P78" s="758"/>
      <c r="Q78" s="759"/>
      <c r="R78" s="359"/>
      <c r="S78" s="297"/>
      <c r="T78" s="358"/>
      <c r="U78" s="273"/>
      <c r="V78" s="274">
        <f t="shared" ref="V78:V109" si="5">IFERROR((IF($U$11=3,(H78+J78+L78)+T78,IF($U$11=5,(H78+J78+L78+N78+P78)-MAX(H78,J78,L78,N78,P78)-MIN(H78,J78,L78,N78,P78))+T78))-S78,"")</f>
        <v>0</v>
      </c>
      <c r="W78" s="274">
        <f t="shared" ref="W78" si="6">IF($U$11=4,"",V78)</f>
        <v>0</v>
      </c>
      <c r="X78" s="274" t="str">
        <f t="shared" si="2"/>
        <v/>
      </c>
      <c r="Y78" s="559"/>
    </row>
    <row r="79" spans="1:25" s="86" customFormat="1" ht="21" x14ac:dyDescent="0.4">
      <c r="A79" s="272" t="str">
        <f>IF(OR('ordem de passagem'!$H75="pct",'ordem de passagem'!$H75="tapete"),'ordem de passagem'!C75,"")</f>
        <v/>
      </c>
      <c r="B79" s="318" t="str">
        <f>IF(OR('ordem de passagem'!$H75="pct",'ordem de passagem'!$H75="tapete",'ordem de passagem'!$H75="pctn",'ordem de passagem'!$H75="pctm",'ordem de passagem'!$H75="pctt"),'ordem de passagem'!D75,"Não faz este aparelho")</f>
        <v>Não faz este aparelho</v>
      </c>
      <c r="C79" s="318" t="str">
        <f>IF(OR('ordem de passagem'!$H75="pct",'ordem de passagem'!$H75="tapete"),'ordem de passagem'!E75,"")</f>
        <v/>
      </c>
      <c r="D79" s="272" t="str">
        <f>IF(OR('ordem de passagem'!$H75="pct",'ordem de passagem'!$H75="tapete"),'ordem de passagem'!F75,"")</f>
        <v/>
      </c>
      <c r="E79" s="272" t="str">
        <f>IF(OR('ordem de passagem'!$H75="pct",'ordem de passagem'!$H75="tapete"),'ordem de passagem'!H75,"")</f>
        <v/>
      </c>
      <c r="F79" s="272" t="str">
        <f>IF(OR('ordem de passagem'!$H75="pct",'ordem de passagem'!$H75="tapete"),'ordem de passagem'!G75,"")</f>
        <v/>
      </c>
      <c r="G79" s="272" t="str">
        <f>IF(OR('ordem de passagem'!$H75="pct",'ordem de passagem'!$H75="tapete"),'ordem de passagem'!I75,"")</f>
        <v/>
      </c>
      <c r="H79" s="752"/>
      <c r="I79" s="753"/>
      <c r="J79" s="754"/>
      <c r="K79" s="755"/>
      <c r="L79" s="752"/>
      <c r="M79" s="753"/>
      <c r="N79" s="756"/>
      <c r="O79" s="757"/>
      <c r="P79" s="758"/>
      <c r="Q79" s="759"/>
      <c r="R79" s="359"/>
      <c r="S79" s="297"/>
      <c r="T79" s="358"/>
      <c r="U79" s="273"/>
      <c r="V79" s="274">
        <f t="shared" si="5"/>
        <v>0</v>
      </c>
      <c r="W79" s="274">
        <f t="shared" ref="W79:W135" si="7">IF($U$11=4,"",V79)</f>
        <v>0</v>
      </c>
      <c r="X79" s="274" t="str">
        <f t="shared" ref="X79:X135" si="8">IF(OR(A79="",A79="falta"),"",W79)</f>
        <v/>
      </c>
      <c r="Y79" s="559"/>
    </row>
    <row r="80" spans="1:25" s="86" customFormat="1" ht="21" x14ac:dyDescent="0.4">
      <c r="A80" s="272" t="str">
        <f>IF(OR('ordem de passagem'!$H76="pct",'ordem de passagem'!$H76="tapete"),'ordem de passagem'!C76,"")</f>
        <v/>
      </c>
      <c r="B80" s="318" t="str">
        <f>IF(OR('ordem de passagem'!$H76="pct",'ordem de passagem'!$H76="tapete",'ordem de passagem'!$H76="pctn",'ordem de passagem'!$H76="pctm",'ordem de passagem'!$H76="pctt"),'ordem de passagem'!D76,"Não faz este aparelho")</f>
        <v>Não faz este aparelho</v>
      </c>
      <c r="C80" s="318" t="str">
        <f>IF(OR('ordem de passagem'!$H76="pct",'ordem de passagem'!$H76="tapete"),'ordem de passagem'!E76,"")</f>
        <v/>
      </c>
      <c r="D80" s="272" t="str">
        <f>IF(OR('ordem de passagem'!$H76="pct",'ordem de passagem'!$H76="tapete"),'ordem de passagem'!F76,"")</f>
        <v/>
      </c>
      <c r="E80" s="272" t="str">
        <f>IF(OR('ordem de passagem'!$H76="pct",'ordem de passagem'!$H76="tapete"),'ordem de passagem'!H76,"")</f>
        <v/>
      </c>
      <c r="F80" s="272" t="str">
        <f>IF(OR('ordem de passagem'!$H76="pct",'ordem de passagem'!$H76="tapete"),'ordem de passagem'!G76,"")</f>
        <v/>
      </c>
      <c r="G80" s="272" t="str">
        <f>IF(OR('ordem de passagem'!$H76="pct",'ordem de passagem'!$H76="tapete"),'ordem de passagem'!I76,"")</f>
        <v/>
      </c>
      <c r="H80" s="752"/>
      <c r="I80" s="753"/>
      <c r="J80" s="754"/>
      <c r="K80" s="755"/>
      <c r="L80" s="752"/>
      <c r="M80" s="753"/>
      <c r="N80" s="756"/>
      <c r="O80" s="757"/>
      <c r="P80" s="758"/>
      <c r="Q80" s="759"/>
      <c r="R80" s="359"/>
      <c r="S80" s="297"/>
      <c r="T80" s="358"/>
      <c r="U80" s="273"/>
      <c r="V80" s="274">
        <f t="shared" si="5"/>
        <v>0</v>
      </c>
      <c r="W80" s="274">
        <f t="shared" si="7"/>
        <v>0</v>
      </c>
      <c r="X80" s="274" t="str">
        <f t="shared" si="8"/>
        <v/>
      </c>
      <c r="Y80" s="559"/>
    </row>
    <row r="81" spans="1:25" s="86" customFormat="1" ht="21" x14ac:dyDescent="0.4">
      <c r="A81" s="272" t="str">
        <f>IF(OR('ordem de passagem'!$H77="pct",'ordem de passagem'!$H77="tapete"),'ordem de passagem'!C77,"")</f>
        <v/>
      </c>
      <c r="B81" s="318" t="str">
        <f>IF(OR('ordem de passagem'!$H77="pct",'ordem de passagem'!$H77="tapete",'ordem de passagem'!$H77="pctn",'ordem de passagem'!$H77="pctm",'ordem de passagem'!$H77="pctt"),'ordem de passagem'!D77,"Não faz este aparelho")</f>
        <v>Não faz este aparelho</v>
      </c>
      <c r="C81" s="318" t="str">
        <f>IF(OR('ordem de passagem'!$H77="pct",'ordem de passagem'!$H77="tapete"),'ordem de passagem'!E77,"")</f>
        <v/>
      </c>
      <c r="D81" s="272" t="str">
        <f>IF(OR('ordem de passagem'!$H77="pct",'ordem de passagem'!$H77="tapete"),'ordem de passagem'!F77,"")</f>
        <v/>
      </c>
      <c r="E81" s="272" t="str">
        <f>IF(OR('ordem de passagem'!$H77="pct",'ordem de passagem'!$H77="tapete"),'ordem de passagem'!H77,"")</f>
        <v/>
      </c>
      <c r="F81" s="272" t="str">
        <f>IF(OR('ordem de passagem'!$H77="pct",'ordem de passagem'!$H77="tapete"),'ordem de passagem'!G77,"")</f>
        <v/>
      </c>
      <c r="G81" s="272" t="str">
        <f>IF(OR('ordem de passagem'!$H77="pct",'ordem de passagem'!$H77="tapete"),'ordem de passagem'!I77,"")</f>
        <v/>
      </c>
      <c r="H81" s="752"/>
      <c r="I81" s="753"/>
      <c r="J81" s="754"/>
      <c r="K81" s="755"/>
      <c r="L81" s="752"/>
      <c r="M81" s="753"/>
      <c r="N81" s="756"/>
      <c r="O81" s="757"/>
      <c r="P81" s="758"/>
      <c r="Q81" s="759"/>
      <c r="R81" s="359"/>
      <c r="S81" s="297"/>
      <c r="T81" s="358"/>
      <c r="U81" s="273"/>
      <c r="V81" s="274">
        <f t="shared" si="5"/>
        <v>0</v>
      </c>
      <c r="W81" s="274">
        <f t="shared" si="7"/>
        <v>0</v>
      </c>
      <c r="X81" s="274" t="str">
        <f t="shared" si="8"/>
        <v/>
      </c>
      <c r="Y81" s="559"/>
    </row>
    <row r="82" spans="1:25" s="86" customFormat="1" ht="21" x14ac:dyDescent="0.4">
      <c r="A82" s="272" t="str">
        <f>IF(OR('ordem de passagem'!$H78="pct",'ordem de passagem'!$H78="tapete"),'ordem de passagem'!C78,"")</f>
        <v/>
      </c>
      <c r="B82" s="318" t="str">
        <f>IF(OR('ordem de passagem'!$H78="pct",'ordem de passagem'!$H78="tapete",'ordem de passagem'!$H78="pctn",'ordem de passagem'!$H78="pctm",'ordem de passagem'!$H78="pctt"),'ordem de passagem'!D78,"Não faz este aparelho")</f>
        <v>Não faz este aparelho</v>
      </c>
      <c r="C82" s="318" t="str">
        <f>IF(OR('ordem de passagem'!$H78="pct",'ordem de passagem'!$H78="tapete"),'ordem de passagem'!E78,"")</f>
        <v/>
      </c>
      <c r="D82" s="272" t="str">
        <f>IF(OR('ordem de passagem'!$H78="pct",'ordem de passagem'!$H78="tapete"),'ordem de passagem'!F78,"")</f>
        <v/>
      </c>
      <c r="E82" s="272" t="str">
        <f>IF(OR('ordem de passagem'!$H78="pct",'ordem de passagem'!$H78="tapete"),'ordem de passagem'!H78,"")</f>
        <v/>
      </c>
      <c r="F82" s="272" t="str">
        <f>IF(OR('ordem de passagem'!$H78="pct",'ordem de passagem'!$H78="tapete"),'ordem de passagem'!G78,"")</f>
        <v/>
      </c>
      <c r="G82" s="272" t="str">
        <f>IF(OR('ordem de passagem'!$H78="pct",'ordem de passagem'!$H78="tapete"),'ordem de passagem'!I78,"")</f>
        <v/>
      </c>
      <c r="H82" s="752"/>
      <c r="I82" s="753"/>
      <c r="J82" s="754"/>
      <c r="K82" s="755"/>
      <c r="L82" s="752"/>
      <c r="M82" s="753"/>
      <c r="N82" s="756"/>
      <c r="O82" s="757"/>
      <c r="P82" s="758"/>
      <c r="Q82" s="759"/>
      <c r="R82" s="359"/>
      <c r="S82" s="297"/>
      <c r="T82" s="358"/>
      <c r="U82" s="273"/>
      <c r="V82" s="274">
        <f t="shared" si="5"/>
        <v>0</v>
      </c>
      <c r="W82" s="274">
        <f t="shared" si="7"/>
        <v>0</v>
      </c>
      <c r="X82" s="274" t="str">
        <f t="shared" si="8"/>
        <v/>
      </c>
      <c r="Y82" s="559"/>
    </row>
    <row r="83" spans="1:25" s="86" customFormat="1" ht="21" x14ac:dyDescent="0.4">
      <c r="A83" s="272" t="str">
        <f>IF(OR('ordem de passagem'!$H79="pct",'ordem de passagem'!$H79="tapete"),'ordem de passagem'!C79,"")</f>
        <v/>
      </c>
      <c r="B83" s="318" t="str">
        <f>IF(OR('ordem de passagem'!$H79="pct",'ordem de passagem'!$H79="tapete",'ordem de passagem'!$H79="pctn",'ordem de passagem'!$H79="pctm",'ordem de passagem'!$H79="pctt"),'ordem de passagem'!D79,"Não faz este aparelho")</f>
        <v>Não faz este aparelho</v>
      </c>
      <c r="C83" s="318" t="str">
        <f>IF(OR('ordem de passagem'!$H79="pct",'ordem de passagem'!$H79="tapete"),'ordem de passagem'!E79,"")</f>
        <v/>
      </c>
      <c r="D83" s="272" t="str">
        <f>IF(OR('ordem de passagem'!$H79="pct",'ordem de passagem'!$H79="tapete"),'ordem de passagem'!F79,"")</f>
        <v/>
      </c>
      <c r="E83" s="272" t="str">
        <f>IF(OR('ordem de passagem'!$H79="pct",'ordem de passagem'!$H79="tapete"),'ordem de passagem'!H79,"")</f>
        <v/>
      </c>
      <c r="F83" s="272" t="str">
        <f>IF(OR('ordem de passagem'!$H79="pct",'ordem de passagem'!$H79="tapete"),'ordem de passagem'!G79,"")</f>
        <v/>
      </c>
      <c r="G83" s="272" t="str">
        <f>IF(OR('ordem de passagem'!$H79="pct",'ordem de passagem'!$H79="tapete"),'ordem de passagem'!I79,"")</f>
        <v/>
      </c>
      <c r="H83" s="752"/>
      <c r="I83" s="753"/>
      <c r="J83" s="754"/>
      <c r="K83" s="755"/>
      <c r="L83" s="752"/>
      <c r="M83" s="753"/>
      <c r="N83" s="756"/>
      <c r="O83" s="757"/>
      <c r="P83" s="758"/>
      <c r="Q83" s="759"/>
      <c r="R83" s="359"/>
      <c r="S83" s="297"/>
      <c r="T83" s="358"/>
      <c r="U83" s="273"/>
      <c r="V83" s="274">
        <f t="shared" si="5"/>
        <v>0</v>
      </c>
      <c r="W83" s="274">
        <f t="shared" si="7"/>
        <v>0</v>
      </c>
      <c r="X83" s="274" t="str">
        <f t="shared" si="8"/>
        <v/>
      </c>
      <c r="Y83" s="559"/>
    </row>
    <row r="84" spans="1:25" s="86" customFormat="1" ht="21" x14ac:dyDescent="0.4">
      <c r="A84" s="272" t="str">
        <f>IF(OR('ordem de passagem'!$H80="pct",'ordem de passagem'!$H80="tapete"),'ordem de passagem'!C80,"")</f>
        <v/>
      </c>
      <c r="B84" s="318" t="str">
        <f>IF(OR('ordem de passagem'!$H80="pct",'ordem de passagem'!$H80="tapete",'ordem de passagem'!$H80="pctn",'ordem de passagem'!$H80="pctm",'ordem de passagem'!$H80="pctt"),'ordem de passagem'!D80,"Não faz este aparelho")</f>
        <v>Não faz este aparelho</v>
      </c>
      <c r="C84" s="318" t="str">
        <f>IF(OR('ordem de passagem'!$H80="pct",'ordem de passagem'!$H80="tapete"),'ordem de passagem'!E80,"")</f>
        <v/>
      </c>
      <c r="D84" s="272" t="str">
        <f>IF(OR('ordem de passagem'!$H80="pct",'ordem de passagem'!$H80="tapete"),'ordem de passagem'!F80,"")</f>
        <v/>
      </c>
      <c r="E84" s="272" t="str">
        <f>IF(OR('ordem de passagem'!$H80="pct",'ordem de passagem'!$H80="tapete"),'ordem de passagem'!H80,"")</f>
        <v/>
      </c>
      <c r="F84" s="272" t="str">
        <f>IF(OR('ordem de passagem'!$H80="pct",'ordem de passagem'!$H80="tapete"),'ordem de passagem'!G80,"")</f>
        <v/>
      </c>
      <c r="G84" s="272" t="str">
        <f>IF(OR('ordem de passagem'!$H80="pct",'ordem de passagem'!$H80="tapete"),'ordem de passagem'!I80,"")</f>
        <v/>
      </c>
      <c r="H84" s="752"/>
      <c r="I84" s="753"/>
      <c r="J84" s="754"/>
      <c r="K84" s="755"/>
      <c r="L84" s="752"/>
      <c r="M84" s="753"/>
      <c r="N84" s="756"/>
      <c r="O84" s="757"/>
      <c r="P84" s="758"/>
      <c r="Q84" s="759"/>
      <c r="R84" s="359"/>
      <c r="S84" s="297"/>
      <c r="T84" s="358"/>
      <c r="U84" s="273"/>
      <c r="V84" s="274">
        <f t="shared" si="5"/>
        <v>0</v>
      </c>
      <c r="W84" s="274">
        <f t="shared" si="7"/>
        <v>0</v>
      </c>
      <c r="X84" s="274" t="str">
        <f t="shared" si="8"/>
        <v/>
      </c>
      <c r="Y84" s="559"/>
    </row>
    <row r="85" spans="1:25" s="86" customFormat="1" ht="21" x14ac:dyDescent="0.4">
      <c r="A85" s="272" t="str">
        <f>IF(OR('ordem de passagem'!$H81="pct",'ordem de passagem'!$H81="tapete"),'ordem de passagem'!C81,"")</f>
        <v/>
      </c>
      <c r="B85" s="318" t="str">
        <f>IF(OR('ordem de passagem'!$H81="pct",'ordem de passagem'!$H81="tapete",'ordem de passagem'!$H81="pctn",'ordem de passagem'!$H81="pctm",'ordem de passagem'!$H81="pctt"),'ordem de passagem'!D81,"Não faz este aparelho")</f>
        <v>Não faz este aparelho</v>
      </c>
      <c r="C85" s="318" t="str">
        <f>IF(OR('ordem de passagem'!$H81="pct",'ordem de passagem'!$H81="tapete"),'ordem de passagem'!E81,"")</f>
        <v/>
      </c>
      <c r="D85" s="272" t="str">
        <f>IF(OR('ordem de passagem'!$H81="pct",'ordem de passagem'!$H81="tapete"),'ordem de passagem'!F81,"")</f>
        <v/>
      </c>
      <c r="E85" s="272" t="str">
        <f>IF(OR('ordem de passagem'!$H81="pct",'ordem de passagem'!$H81="tapete"),'ordem de passagem'!H81,"")</f>
        <v/>
      </c>
      <c r="F85" s="272" t="str">
        <f>IF(OR('ordem de passagem'!$H81="pct",'ordem de passagem'!$H81="tapete"),'ordem de passagem'!G81,"")</f>
        <v/>
      </c>
      <c r="G85" s="272" t="str">
        <f>IF(OR('ordem de passagem'!$H81="pct",'ordem de passagem'!$H81="tapete"),'ordem de passagem'!I81,"")</f>
        <v/>
      </c>
      <c r="H85" s="752"/>
      <c r="I85" s="753"/>
      <c r="J85" s="754"/>
      <c r="K85" s="755"/>
      <c r="L85" s="752"/>
      <c r="M85" s="753"/>
      <c r="N85" s="756"/>
      <c r="O85" s="757"/>
      <c r="P85" s="758"/>
      <c r="Q85" s="759"/>
      <c r="R85" s="359"/>
      <c r="S85" s="297"/>
      <c r="T85" s="358"/>
      <c r="U85" s="273"/>
      <c r="V85" s="274">
        <f t="shared" si="5"/>
        <v>0</v>
      </c>
      <c r="W85" s="274">
        <f t="shared" si="7"/>
        <v>0</v>
      </c>
      <c r="X85" s="274" t="str">
        <f t="shared" si="8"/>
        <v/>
      </c>
      <c r="Y85" s="559"/>
    </row>
    <row r="86" spans="1:25" s="86" customFormat="1" ht="21" x14ac:dyDescent="0.4">
      <c r="A86" s="272" t="str">
        <f>IF(OR('ordem de passagem'!$H82="pct",'ordem de passagem'!$H82="tapete"),'ordem de passagem'!C82,"")</f>
        <v/>
      </c>
      <c r="B86" s="318" t="str">
        <f>IF(OR('ordem de passagem'!$H82="pct",'ordem de passagem'!$H82="tapete",'ordem de passagem'!$H82="pctn",'ordem de passagem'!$H82="pctm",'ordem de passagem'!$H82="pctt"),'ordem de passagem'!D82,"Não faz este aparelho")</f>
        <v>Não faz este aparelho</v>
      </c>
      <c r="C86" s="318" t="str">
        <f>IF(OR('ordem de passagem'!$H82="pct",'ordem de passagem'!$H82="tapete"),'ordem de passagem'!E82,"")</f>
        <v/>
      </c>
      <c r="D86" s="272" t="str">
        <f>IF(OR('ordem de passagem'!$H82="pct",'ordem de passagem'!$H82="tapete"),'ordem de passagem'!F82,"")</f>
        <v/>
      </c>
      <c r="E86" s="272" t="str">
        <f>IF(OR('ordem de passagem'!$H82="pct",'ordem de passagem'!$H82="tapete"),'ordem de passagem'!H82,"")</f>
        <v/>
      </c>
      <c r="F86" s="272" t="str">
        <f>IF(OR('ordem de passagem'!$H82="pct",'ordem de passagem'!$H82="tapete"),'ordem de passagem'!G82,"")</f>
        <v/>
      </c>
      <c r="G86" s="272" t="str">
        <f>IF(OR('ordem de passagem'!$H82="pct",'ordem de passagem'!$H82="tapete"),'ordem de passagem'!I82,"")</f>
        <v/>
      </c>
      <c r="H86" s="752"/>
      <c r="I86" s="753"/>
      <c r="J86" s="754"/>
      <c r="K86" s="755"/>
      <c r="L86" s="752"/>
      <c r="M86" s="753"/>
      <c r="N86" s="756"/>
      <c r="O86" s="757"/>
      <c r="P86" s="758"/>
      <c r="Q86" s="759"/>
      <c r="R86" s="359"/>
      <c r="S86" s="297"/>
      <c r="T86" s="358"/>
      <c r="U86" s="273"/>
      <c r="V86" s="274">
        <f t="shared" si="5"/>
        <v>0</v>
      </c>
      <c r="W86" s="274">
        <f t="shared" si="7"/>
        <v>0</v>
      </c>
      <c r="X86" s="274" t="str">
        <f t="shared" si="8"/>
        <v/>
      </c>
      <c r="Y86" s="559"/>
    </row>
    <row r="87" spans="1:25" s="86" customFormat="1" ht="21" x14ac:dyDescent="0.4">
      <c r="A87" s="272" t="str">
        <f>IF(OR('ordem de passagem'!$H83="pct",'ordem de passagem'!$H83="tapete"),'ordem de passagem'!C83,"")</f>
        <v/>
      </c>
      <c r="B87" s="318" t="str">
        <f>IF(OR('ordem de passagem'!$H83="pct",'ordem de passagem'!$H83="tapete",'ordem de passagem'!$H83="pctn",'ordem de passagem'!$H83="pctm",'ordem de passagem'!$H83="pctt"),'ordem de passagem'!D83,"Não faz este aparelho")</f>
        <v>Não faz este aparelho</v>
      </c>
      <c r="C87" s="318" t="str">
        <f>IF(OR('ordem de passagem'!$H83="pct",'ordem de passagem'!$H83="tapete"),'ordem de passagem'!E83,"")</f>
        <v/>
      </c>
      <c r="D87" s="272" t="str">
        <f>IF(OR('ordem de passagem'!$H83="pct",'ordem de passagem'!$H83="tapete"),'ordem de passagem'!F83,"")</f>
        <v/>
      </c>
      <c r="E87" s="272" t="str">
        <f>IF(OR('ordem de passagem'!$H83="pct",'ordem de passagem'!$H83="tapete"),'ordem de passagem'!H83,"")</f>
        <v/>
      </c>
      <c r="F87" s="272" t="str">
        <f>IF(OR('ordem de passagem'!$H83="pct",'ordem de passagem'!$H83="tapete"),'ordem de passagem'!G83,"")</f>
        <v/>
      </c>
      <c r="G87" s="272" t="str">
        <f>IF(OR('ordem de passagem'!$H83="pct",'ordem de passagem'!$H83="tapete"),'ordem de passagem'!I83,"")</f>
        <v/>
      </c>
      <c r="H87" s="752"/>
      <c r="I87" s="753"/>
      <c r="J87" s="754"/>
      <c r="K87" s="755"/>
      <c r="L87" s="752"/>
      <c r="M87" s="753"/>
      <c r="N87" s="756"/>
      <c r="O87" s="757"/>
      <c r="P87" s="758"/>
      <c r="Q87" s="759"/>
      <c r="R87" s="359"/>
      <c r="S87" s="297"/>
      <c r="T87" s="358"/>
      <c r="U87" s="273"/>
      <c r="V87" s="274">
        <f t="shared" si="5"/>
        <v>0</v>
      </c>
      <c r="W87" s="274">
        <f t="shared" si="7"/>
        <v>0</v>
      </c>
      <c r="X87" s="274" t="str">
        <f t="shared" si="8"/>
        <v/>
      </c>
      <c r="Y87" s="559"/>
    </row>
    <row r="88" spans="1:25" s="86" customFormat="1" ht="21" x14ac:dyDescent="0.4">
      <c r="A88" s="272" t="str">
        <f>IF(OR('ordem de passagem'!$H84="pct",'ordem de passagem'!$H84="tapete"),'ordem de passagem'!C84,"")</f>
        <v/>
      </c>
      <c r="B88" s="318" t="str">
        <f>IF(OR('ordem de passagem'!$H84="pct",'ordem de passagem'!$H84="tapete",'ordem de passagem'!$H84="pctn",'ordem de passagem'!$H84="pctm",'ordem de passagem'!$H84="pctt"),'ordem de passagem'!D84,"Não faz este aparelho")</f>
        <v>Não faz este aparelho</v>
      </c>
      <c r="C88" s="318" t="str">
        <f>IF(OR('ordem de passagem'!$H84="pct",'ordem de passagem'!$H84="tapete"),'ordem de passagem'!E84,"")</f>
        <v/>
      </c>
      <c r="D88" s="272" t="str">
        <f>IF(OR('ordem de passagem'!$H84="pct",'ordem de passagem'!$H84="tapete"),'ordem de passagem'!F84,"")</f>
        <v/>
      </c>
      <c r="E88" s="272" t="str">
        <f>IF(OR('ordem de passagem'!$H84="pct",'ordem de passagem'!$H84="tapete"),'ordem de passagem'!H84,"")</f>
        <v/>
      </c>
      <c r="F88" s="272" t="str">
        <f>IF(OR('ordem de passagem'!$H84="pct",'ordem de passagem'!$H84="tapete"),'ordem de passagem'!G84,"")</f>
        <v/>
      </c>
      <c r="G88" s="272" t="str">
        <f>IF(OR('ordem de passagem'!$H84="pct",'ordem de passagem'!$H84="tapete"),'ordem de passagem'!I84,"")</f>
        <v/>
      </c>
      <c r="H88" s="752"/>
      <c r="I88" s="753"/>
      <c r="J88" s="754"/>
      <c r="K88" s="755"/>
      <c r="L88" s="752"/>
      <c r="M88" s="753"/>
      <c r="N88" s="756"/>
      <c r="O88" s="757"/>
      <c r="P88" s="758"/>
      <c r="Q88" s="759"/>
      <c r="R88" s="359"/>
      <c r="S88" s="297"/>
      <c r="T88" s="358"/>
      <c r="U88" s="273"/>
      <c r="V88" s="274">
        <f t="shared" si="5"/>
        <v>0</v>
      </c>
      <c r="W88" s="274">
        <f t="shared" si="7"/>
        <v>0</v>
      </c>
      <c r="X88" s="274" t="str">
        <f t="shared" si="8"/>
        <v/>
      </c>
      <c r="Y88" s="559"/>
    </row>
    <row r="89" spans="1:25" s="86" customFormat="1" ht="21" x14ac:dyDescent="0.4">
      <c r="A89" s="272" t="str">
        <f>IF(OR('ordem de passagem'!$H85="pct",'ordem de passagem'!$H85="tapete"),'ordem de passagem'!C85,"")</f>
        <v/>
      </c>
      <c r="B89" s="318" t="str">
        <f>IF(OR('ordem de passagem'!$H85="pct",'ordem de passagem'!$H85="tapete",'ordem de passagem'!$H85="pctn",'ordem de passagem'!$H85="pctm",'ordem de passagem'!$H85="pctt"),'ordem de passagem'!D85,"Não faz este aparelho")</f>
        <v>Não faz este aparelho</v>
      </c>
      <c r="C89" s="318" t="str">
        <f>IF(OR('ordem de passagem'!$H85="pct",'ordem de passagem'!$H85="tapete"),'ordem de passagem'!E85,"")</f>
        <v/>
      </c>
      <c r="D89" s="272" t="str">
        <f>IF(OR('ordem de passagem'!$H85="pct",'ordem de passagem'!$H85="tapete"),'ordem de passagem'!F85,"")</f>
        <v/>
      </c>
      <c r="E89" s="272" t="str">
        <f>IF(OR('ordem de passagem'!$H85="pct",'ordem de passagem'!$H85="tapete"),'ordem de passagem'!H85,"")</f>
        <v/>
      </c>
      <c r="F89" s="272" t="str">
        <f>IF(OR('ordem de passagem'!$H85="pct",'ordem de passagem'!$H85="tapete"),'ordem de passagem'!G85,"")</f>
        <v/>
      </c>
      <c r="G89" s="272" t="str">
        <f>IF(OR('ordem de passagem'!$H85="pct",'ordem de passagem'!$H85="tapete"),'ordem de passagem'!I85,"")</f>
        <v/>
      </c>
      <c r="H89" s="752"/>
      <c r="I89" s="753"/>
      <c r="J89" s="754"/>
      <c r="K89" s="755"/>
      <c r="L89" s="752"/>
      <c r="M89" s="753"/>
      <c r="N89" s="756"/>
      <c r="O89" s="757"/>
      <c r="P89" s="758"/>
      <c r="Q89" s="759"/>
      <c r="R89" s="359"/>
      <c r="S89" s="297"/>
      <c r="T89" s="358"/>
      <c r="U89" s="273"/>
      <c r="V89" s="274">
        <f t="shared" si="5"/>
        <v>0</v>
      </c>
      <c r="W89" s="274">
        <f t="shared" si="7"/>
        <v>0</v>
      </c>
      <c r="X89" s="274" t="str">
        <f t="shared" si="8"/>
        <v/>
      </c>
      <c r="Y89" s="559"/>
    </row>
    <row r="90" spans="1:25" s="86" customFormat="1" ht="21" x14ac:dyDescent="0.4">
      <c r="A90" s="272" t="str">
        <f>IF(OR('ordem de passagem'!$H86="pct",'ordem de passagem'!$H86="tapete"),'ordem de passagem'!C86,"")</f>
        <v/>
      </c>
      <c r="B90" s="318" t="str">
        <f>IF(OR('ordem de passagem'!$H86="pct",'ordem de passagem'!$H86="tapete",'ordem de passagem'!$H86="pctn",'ordem de passagem'!$H86="pctm",'ordem de passagem'!$H86="pctt"),'ordem de passagem'!D86,"Não faz este aparelho")</f>
        <v>Não faz este aparelho</v>
      </c>
      <c r="C90" s="318" t="str">
        <f>IF(OR('ordem de passagem'!$H86="pct",'ordem de passagem'!$H86="tapete"),'ordem de passagem'!E86,"")</f>
        <v/>
      </c>
      <c r="D90" s="272" t="str">
        <f>IF(OR('ordem de passagem'!$H86="pct",'ordem de passagem'!$H86="tapete"),'ordem de passagem'!F86,"")</f>
        <v/>
      </c>
      <c r="E90" s="272" t="str">
        <f>IF(OR('ordem de passagem'!$H86="pct",'ordem de passagem'!$H86="tapete"),'ordem de passagem'!H86,"")</f>
        <v/>
      </c>
      <c r="F90" s="272" t="str">
        <f>IF(OR('ordem de passagem'!$H86="pct",'ordem de passagem'!$H86="tapete"),'ordem de passagem'!G86,"")</f>
        <v/>
      </c>
      <c r="G90" s="272" t="str">
        <f>IF(OR('ordem de passagem'!$H86="pct",'ordem de passagem'!$H86="tapete"),'ordem de passagem'!I86,"")</f>
        <v/>
      </c>
      <c r="H90" s="752"/>
      <c r="I90" s="753"/>
      <c r="J90" s="754"/>
      <c r="K90" s="755"/>
      <c r="L90" s="752"/>
      <c r="M90" s="753"/>
      <c r="N90" s="756"/>
      <c r="O90" s="757"/>
      <c r="P90" s="758"/>
      <c r="Q90" s="759"/>
      <c r="R90" s="359"/>
      <c r="S90" s="297"/>
      <c r="T90" s="358"/>
      <c r="U90" s="273"/>
      <c r="V90" s="274">
        <f t="shared" si="5"/>
        <v>0</v>
      </c>
      <c r="W90" s="274">
        <f t="shared" si="7"/>
        <v>0</v>
      </c>
      <c r="X90" s="274" t="str">
        <f t="shared" si="8"/>
        <v/>
      </c>
      <c r="Y90" s="559"/>
    </row>
    <row r="91" spans="1:25" s="86" customFormat="1" ht="21" x14ac:dyDescent="0.4">
      <c r="A91" s="272" t="str">
        <f>IF(OR('ordem de passagem'!$H87="pct",'ordem de passagem'!$H87="tapete"),'ordem de passagem'!C87,"")</f>
        <v/>
      </c>
      <c r="B91" s="318" t="str">
        <f>IF(OR('ordem de passagem'!$H87="pct",'ordem de passagem'!$H87="tapete",'ordem de passagem'!$H87="pctn",'ordem de passagem'!$H87="pctm",'ordem de passagem'!$H87="pctt"),'ordem de passagem'!D87,"Não faz este aparelho")</f>
        <v>Não faz este aparelho</v>
      </c>
      <c r="C91" s="318" t="str">
        <f>IF(OR('ordem de passagem'!$H87="pct",'ordem de passagem'!$H87="tapete"),'ordem de passagem'!E87,"")</f>
        <v/>
      </c>
      <c r="D91" s="272" t="str">
        <f>IF(OR('ordem de passagem'!$H87="pct",'ordem de passagem'!$H87="tapete"),'ordem de passagem'!F87,"")</f>
        <v/>
      </c>
      <c r="E91" s="272" t="str">
        <f>IF(OR('ordem de passagem'!$H87="pct",'ordem de passagem'!$H87="tapete"),'ordem de passagem'!H87,"")</f>
        <v/>
      </c>
      <c r="F91" s="272" t="str">
        <f>IF(OR('ordem de passagem'!$H87="pct",'ordem de passagem'!$H87="tapete"),'ordem de passagem'!G87,"")</f>
        <v/>
      </c>
      <c r="G91" s="272" t="str">
        <f>IF(OR('ordem de passagem'!$H87="pct",'ordem de passagem'!$H87="tapete"),'ordem de passagem'!I87,"")</f>
        <v/>
      </c>
      <c r="H91" s="752"/>
      <c r="I91" s="753"/>
      <c r="J91" s="754"/>
      <c r="K91" s="755"/>
      <c r="L91" s="752"/>
      <c r="M91" s="753"/>
      <c r="N91" s="756"/>
      <c r="O91" s="757"/>
      <c r="P91" s="758"/>
      <c r="Q91" s="759"/>
      <c r="R91" s="359"/>
      <c r="S91" s="297"/>
      <c r="T91" s="358"/>
      <c r="U91" s="273"/>
      <c r="V91" s="274">
        <f t="shared" si="5"/>
        <v>0</v>
      </c>
      <c r="W91" s="274">
        <f t="shared" si="7"/>
        <v>0</v>
      </c>
      <c r="X91" s="274" t="str">
        <f t="shared" si="8"/>
        <v/>
      </c>
      <c r="Y91" s="559"/>
    </row>
    <row r="92" spans="1:25" s="86" customFormat="1" ht="21" x14ac:dyDescent="0.4">
      <c r="A92" s="272" t="str">
        <f>IF(OR('ordem de passagem'!$H88="pct",'ordem de passagem'!$H88="tapete"),'ordem de passagem'!C88,"")</f>
        <v/>
      </c>
      <c r="B92" s="318" t="str">
        <f>IF(OR('ordem de passagem'!$H88="pct",'ordem de passagem'!$H88="tapete",'ordem de passagem'!$H88="pctn",'ordem de passagem'!$H88="pctm",'ordem de passagem'!$H88="pctt"),'ordem de passagem'!D88,"Não faz este aparelho")</f>
        <v>Não faz este aparelho</v>
      </c>
      <c r="C92" s="318" t="str">
        <f>IF(OR('ordem de passagem'!$H88="pct",'ordem de passagem'!$H88="tapete"),'ordem de passagem'!E88,"")</f>
        <v/>
      </c>
      <c r="D92" s="272" t="str">
        <f>IF(OR('ordem de passagem'!$H88="pct",'ordem de passagem'!$H88="tapete"),'ordem de passagem'!F88,"")</f>
        <v/>
      </c>
      <c r="E92" s="272" t="str">
        <f>IF(OR('ordem de passagem'!$H88="pct",'ordem de passagem'!$H88="tapete"),'ordem de passagem'!H88,"")</f>
        <v/>
      </c>
      <c r="F92" s="272" t="str">
        <f>IF(OR('ordem de passagem'!$H88="pct",'ordem de passagem'!$H88="tapete"),'ordem de passagem'!G88,"")</f>
        <v/>
      </c>
      <c r="G92" s="272" t="str">
        <f>IF(OR('ordem de passagem'!$H88="pct",'ordem de passagem'!$H88="tapete"),'ordem de passagem'!I88,"")</f>
        <v/>
      </c>
      <c r="H92" s="752"/>
      <c r="I92" s="753"/>
      <c r="J92" s="754"/>
      <c r="K92" s="755"/>
      <c r="L92" s="752"/>
      <c r="M92" s="753"/>
      <c r="N92" s="756"/>
      <c r="O92" s="757"/>
      <c r="P92" s="758"/>
      <c r="Q92" s="759"/>
      <c r="R92" s="359"/>
      <c r="S92" s="297"/>
      <c r="T92" s="358"/>
      <c r="U92" s="273"/>
      <c r="V92" s="274">
        <f t="shared" si="5"/>
        <v>0</v>
      </c>
      <c r="W92" s="274">
        <f t="shared" si="7"/>
        <v>0</v>
      </c>
      <c r="X92" s="274" t="str">
        <f t="shared" si="8"/>
        <v/>
      </c>
      <c r="Y92" s="559"/>
    </row>
    <row r="93" spans="1:25" s="86" customFormat="1" ht="21" x14ac:dyDescent="0.4">
      <c r="A93" s="272" t="str">
        <f>IF(OR('ordem de passagem'!$H89="pct",'ordem de passagem'!$H89="tapete"),'ordem de passagem'!C89,"")</f>
        <v/>
      </c>
      <c r="B93" s="318" t="str">
        <f>IF(OR('ordem de passagem'!$H89="pct",'ordem de passagem'!$H89="tapete",'ordem de passagem'!$H89="pctn",'ordem de passagem'!$H89="pctm",'ordem de passagem'!$H89="pctt"),'ordem de passagem'!D89,"Não faz este aparelho")</f>
        <v>Não faz este aparelho</v>
      </c>
      <c r="C93" s="318" t="str">
        <f>IF(OR('ordem de passagem'!$H89="pct",'ordem de passagem'!$H89="tapete"),'ordem de passagem'!E89,"")</f>
        <v/>
      </c>
      <c r="D93" s="272" t="str">
        <f>IF(OR('ordem de passagem'!$H89="pct",'ordem de passagem'!$H89="tapete"),'ordem de passagem'!F89,"")</f>
        <v/>
      </c>
      <c r="E93" s="272" t="str">
        <f>IF(OR('ordem de passagem'!$H89="pct",'ordem de passagem'!$H89="tapete"),'ordem de passagem'!H89,"")</f>
        <v/>
      </c>
      <c r="F93" s="272" t="str">
        <f>IF(OR('ordem de passagem'!$H89="pct",'ordem de passagem'!$H89="tapete"),'ordem de passagem'!G89,"")</f>
        <v/>
      </c>
      <c r="G93" s="272" t="str">
        <f>IF(OR('ordem de passagem'!$H89="pct",'ordem de passagem'!$H89="tapete"),'ordem de passagem'!I89,"")</f>
        <v/>
      </c>
      <c r="H93" s="752"/>
      <c r="I93" s="753"/>
      <c r="J93" s="754"/>
      <c r="K93" s="755"/>
      <c r="L93" s="752"/>
      <c r="M93" s="753"/>
      <c r="N93" s="756"/>
      <c r="O93" s="757"/>
      <c r="P93" s="758"/>
      <c r="Q93" s="759"/>
      <c r="R93" s="359"/>
      <c r="S93" s="297"/>
      <c r="T93" s="358"/>
      <c r="U93" s="273"/>
      <c r="V93" s="274">
        <f t="shared" si="5"/>
        <v>0</v>
      </c>
      <c r="W93" s="274">
        <f t="shared" si="7"/>
        <v>0</v>
      </c>
      <c r="X93" s="274" t="str">
        <f t="shared" si="8"/>
        <v/>
      </c>
      <c r="Y93" s="559"/>
    </row>
    <row r="94" spans="1:25" s="86" customFormat="1" ht="21" x14ac:dyDescent="0.4">
      <c r="A94" s="272" t="str">
        <f>IF(OR('ordem de passagem'!$H90="pct",'ordem de passagem'!$H90="tapete"),'ordem de passagem'!C90,"")</f>
        <v/>
      </c>
      <c r="B94" s="318" t="str">
        <f>IF(OR('ordem de passagem'!$H90="pct",'ordem de passagem'!$H90="tapete",'ordem de passagem'!$H90="pctn",'ordem de passagem'!$H90="pctm",'ordem de passagem'!$H90="pctt"),'ordem de passagem'!D90,"Não faz este aparelho")</f>
        <v>Não faz este aparelho</v>
      </c>
      <c r="C94" s="318" t="str">
        <f>IF(OR('ordem de passagem'!$H90="pct",'ordem de passagem'!$H90="tapete"),'ordem de passagem'!E90,"")</f>
        <v/>
      </c>
      <c r="D94" s="272" t="str">
        <f>IF(OR('ordem de passagem'!$H90="pct",'ordem de passagem'!$H90="tapete"),'ordem de passagem'!F90,"")</f>
        <v/>
      </c>
      <c r="E94" s="272" t="str">
        <f>IF(OR('ordem de passagem'!$H90="pct",'ordem de passagem'!$H90="tapete"),'ordem de passagem'!H90,"")</f>
        <v/>
      </c>
      <c r="F94" s="272" t="str">
        <f>IF(OR('ordem de passagem'!$H90="pct",'ordem de passagem'!$H90="tapete"),'ordem de passagem'!G90,"")</f>
        <v/>
      </c>
      <c r="G94" s="272" t="str">
        <f>IF(OR('ordem de passagem'!$H90="pct",'ordem de passagem'!$H90="tapete"),'ordem de passagem'!I90,"")</f>
        <v/>
      </c>
      <c r="H94" s="752"/>
      <c r="I94" s="753"/>
      <c r="J94" s="754"/>
      <c r="K94" s="755"/>
      <c r="L94" s="752"/>
      <c r="M94" s="753"/>
      <c r="N94" s="756"/>
      <c r="O94" s="757"/>
      <c r="P94" s="758"/>
      <c r="Q94" s="759"/>
      <c r="R94" s="359"/>
      <c r="S94" s="297"/>
      <c r="T94" s="358"/>
      <c r="U94" s="273"/>
      <c r="V94" s="274">
        <f t="shared" si="5"/>
        <v>0</v>
      </c>
      <c r="W94" s="274">
        <f t="shared" si="7"/>
        <v>0</v>
      </c>
      <c r="X94" s="274" t="str">
        <f t="shared" si="8"/>
        <v/>
      </c>
      <c r="Y94" s="559"/>
    </row>
    <row r="95" spans="1:25" s="86" customFormat="1" ht="21" x14ac:dyDescent="0.4">
      <c r="A95" s="272" t="str">
        <f>IF(OR('ordem de passagem'!$H91="pct",'ordem de passagem'!$H91="tapete"),'ordem de passagem'!C91,"")</f>
        <v/>
      </c>
      <c r="B95" s="318" t="str">
        <f>IF(OR('ordem de passagem'!$H91="pct",'ordem de passagem'!$H91="tapete",'ordem de passagem'!$H91="pctn",'ordem de passagem'!$H91="pctm",'ordem de passagem'!$H91="pctt"),'ordem de passagem'!D91,"Não faz este aparelho")</f>
        <v>Não faz este aparelho</v>
      </c>
      <c r="C95" s="318" t="str">
        <f>IF(OR('ordem de passagem'!$H91="pct",'ordem de passagem'!$H91="tapete"),'ordem de passagem'!E91,"")</f>
        <v/>
      </c>
      <c r="D95" s="272" t="str">
        <f>IF(OR('ordem de passagem'!$H91="pct",'ordem de passagem'!$H91="tapete"),'ordem de passagem'!F91,"")</f>
        <v/>
      </c>
      <c r="E95" s="272" t="str">
        <f>IF(OR('ordem de passagem'!$H91="pct",'ordem de passagem'!$H91="tapete"),'ordem de passagem'!H91,"")</f>
        <v/>
      </c>
      <c r="F95" s="272" t="str">
        <f>IF(OR('ordem de passagem'!$H91="pct",'ordem de passagem'!$H91="tapete"),'ordem de passagem'!G91,"")</f>
        <v/>
      </c>
      <c r="G95" s="272" t="str">
        <f>IF(OR('ordem de passagem'!$H91="pct",'ordem de passagem'!$H91="tapete"),'ordem de passagem'!I91,"")</f>
        <v/>
      </c>
      <c r="H95" s="752"/>
      <c r="I95" s="753"/>
      <c r="J95" s="754"/>
      <c r="K95" s="755"/>
      <c r="L95" s="752"/>
      <c r="M95" s="753"/>
      <c r="N95" s="756"/>
      <c r="O95" s="757"/>
      <c r="P95" s="758"/>
      <c r="Q95" s="759"/>
      <c r="R95" s="359"/>
      <c r="S95" s="297"/>
      <c r="T95" s="358"/>
      <c r="U95" s="273"/>
      <c r="V95" s="274">
        <f t="shared" si="5"/>
        <v>0</v>
      </c>
      <c r="W95" s="274">
        <f t="shared" si="7"/>
        <v>0</v>
      </c>
      <c r="X95" s="274" t="str">
        <f t="shared" si="8"/>
        <v/>
      </c>
      <c r="Y95" s="559"/>
    </row>
    <row r="96" spans="1:25" s="86" customFormat="1" ht="21" x14ac:dyDescent="0.4">
      <c r="A96" s="272" t="str">
        <f>IF(OR('ordem de passagem'!$H92="pct",'ordem de passagem'!$H92="tapete"),'ordem de passagem'!C92,"")</f>
        <v/>
      </c>
      <c r="B96" s="318" t="str">
        <f>IF(OR('ordem de passagem'!$H92="pct",'ordem de passagem'!$H92="tapete",'ordem de passagem'!$H92="pctn",'ordem de passagem'!$H92="pctm",'ordem de passagem'!$H92="pctt"),'ordem de passagem'!D92,"Não faz este aparelho")</f>
        <v>Não faz este aparelho</v>
      </c>
      <c r="C96" s="318" t="str">
        <f>IF(OR('ordem de passagem'!$H92="pct",'ordem de passagem'!$H92="tapete"),'ordem de passagem'!E92,"")</f>
        <v/>
      </c>
      <c r="D96" s="272" t="str">
        <f>IF(OR('ordem de passagem'!$H92="pct",'ordem de passagem'!$H92="tapete"),'ordem de passagem'!F92,"")</f>
        <v/>
      </c>
      <c r="E96" s="272" t="str">
        <f>IF(OR('ordem de passagem'!$H92="pct",'ordem de passagem'!$H92="tapete"),'ordem de passagem'!H92,"")</f>
        <v/>
      </c>
      <c r="F96" s="272" t="str">
        <f>IF(OR('ordem de passagem'!$H92="pct",'ordem de passagem'!$H92="tapete"),'ordem de passagem'!G92,"")</f>
        <v/>
      </c>
      <c r="G96" s="272" t="str">
        <f>IF(OR('ordem de passagem'!$H92="pct",'ordem de passagem'!$H92="tapete"),'ordem de passagem'!I92,"")</f>
        <v/>
      </c>
      <c r="H96" s="752"/>
      <c r="I96" s="753"/>
      <c r="J96" s="754"/>
      <c r="K96" s="755"/>
      <c r="L96" s="752"/>
      <c r="M96" s="753"/>
      <c r="N96" s="756"/>
      <c r="O96" s="757"/>
      <c r="P96" s="758"/>
      <c r="Q96" s="759"/>
      <c r="R96" s="359"/>
      <c r="S96" s="297"/>
      <c r="T96" s="358"/>
      <c r="U96" s="273"/>
      <c r="V96" s="274">
        <f t="shared" si="5"/>
        <v>0</v>
      </c>
      <c r="W96" s="274">
        <f t="shared" si="7"/>
        <v>0</v>
      </c>
      <c r="X96" s="274" t="str">
        <f t="shared" si="8"/>
        <v/>
      </c>
      <c r="Y96" s="559"/>
    </row>
    <row r="97" spans="1:25" s="86" customFormat="1" ht="21" x14ac:dyDescent="0.4">
      <c r="A97" s="272" t="str">
        <f>IF(OR('ordem de passagem'!$H93="pct",'ordem de passagem'!$H93="tapete"),'ordem de passagem'!C93,"")</f>
        <v/>
      </c>
      <c r="B97" s="318" t="str">
        <f>IF(OR('ordem de passagem'!$H93="pct",'ordem de passagem'!$H93="tapete",'ordem de passagem'!$H93="pctn",'ordem de passagem'!$H93="pctm",'ordem de passagem'!$H93="pctt"),'ordem de passagem'!D93,"Não faz este aparelho")</f>
        <v>Não faz este aparelho</v>
      </c>
      <c r="C97" s="318" t="str">
        <f>IF(OR('ordem de passagem'!$H93="pct",'ordem de passagem'!$H93="tapete"),'ordem de passagem'!E93,"")</f>
        <v/>
      </c>
      <c r="D97" s="272" t="str">
        <f>IF(OR('ordem de passagem'!$H93="pct",'ordem de passagem'!$H93="tapete"),'ordem de passagem'!F93,"")</f>
        <v/>
      </c>
      <c r="E97" s="272" t="str">
        <f>IF(OR('ordem de passagem'!$H93="pct",'ordem de passagem'!$H93="tapete"),'ordem de passagem'!H93,"")</f>
        <v/>
      </c>
      <c r="F97" s="272" t="str">
        <f>IF(OR('ordem de passagem'!$H93="pct",'ordem de passagem'!$H93="tapete"),'ordem de passagem'!G93,"")</f>
        <v/>
      </c>
      <c r="G97" s="272" t="str">
        <f>IF(OR('ordem de passagem'!$H93="pct",'ordem de passagem'!$H93="tapete"),'ordem de passagem'!I93,"")</f>
        <v/>
      </c>
      <c r="H97" s="752"/>
      <c r="I97" s="753"/>
      <c r="J97" s="754"/>
      <c r="K97" s="755"/>
      <c r="L97" s="752"/>
      <c r="M97" s="753"/>
      <c r="N97" s="756"/>
      <c r="O97" s="757"/>
      <c r="P97" s="758"/>
      <c r="Q97" s="759"/>
      <c r="R97" s="359"/>
      <c r="S97" s="297"/>
      <c r="T97" s="358"/>
      <c r="U97" s="273"/>
      <c r="V97" s="274">
        <f t="shared" si="5"/>
        <v>0</v>
      </c>
      <c r="W97" s="274">
        <f t="shared" si="7"/>
        <v>0</v>
      </c>
      <c r="X97" s="274" t="str">
        <f t="shared" si="8"/>
        <v/>
      </c>
      <c r="Y97" s="559"/>
    </row>
    <row r="98" spans="1:25" s="86" customFormat="1" ht="21" x14ac:dyDescent="0.4">
      <c r="A98" s="272" t="str">
        <f>IF(OR('ordem de passagem'!$H94="pct",'ordem de passagem'!$H94="tapete"),'ordem de passagem'!C94,"")</f>
        <v/>
      </c>
      <c r="B98" s="318" t="str">
        <f>IF(OR('ordem de passagem'!$H94="pct",'ordem de passagem'!$H94="tapete",'ordem de passagem'!$H94="pctn",'ordem de passagem'!$H94="pctm",'ordem de passagem'!$H94="pctt"),'ordem de passagem'!D94,"Não faz este aparelho")</f>
        <v>Não faz este aparelho</v>
      </c>
      <c r="C98" s="318" t="str">
        <f>IF(OR('ordem de passagem'!$H94="pct",'ordem de passagem'!$H94="tapete"),'ordem de passagem'!E94,"")</f>
        <v/>
      </c>
      <c r="D98" s="272" t="str">
        <f>IF(OR('ordem de passagem'!$H94="pct",'ordem de passagem'!$H94="tapete"),'ordem de passagem'!F94,"")</f>
        <v/>
      </c>
      <c r="E98" s="272" t="str">
        <f>IF(OR('ordem de passagem'!$H94="pct",'ordem de passagem'!$H94="tapete"),'ordem de passagem'!H94,"")</f>
        <v/>
      </c>
      <c r="F98" s="272" t="str">
        <f>IF(OR('ordem de passagem'!$H94="pct",'ordem de passagem'!$H94="tapete"),'ordem de passagem'!G94,"")</f>
        <v/>
      </c>
      <c r="G98" s="272" t="str">
        <f>IF(OR('ordem de passagem'!$H94="pct",'ordem de passagem'!$H94="tapete"),'ordem de passagem'!I94,"")</f>
        <v/>
      </c>
      <c r="H98" s="752"/>
      <c r="I98" s="753"/>
      <c r="J98" s="754"/>
      <c r="K98" s="755"/>
      <c r="L98" s="752"/>
      <c r="M98" s="753"/>
      <c r="N98" s="756"/>
      <c r="O98" s="757"/>
      <c r="P98" s="758"/>
      <c r="Q98" s="759"/>
      <c r="R98" s="359"/>
      <c r="S98" s="297"/>
      <c r="T98" s="358"/>
      <c r="U98" s="273"/>
      <c r="V98" s="274">
        <f t="shared" si="5"/>
        <v>0</v>
      </c>
      <c r="W98" s="274">
        <f t="shared" si="7"/>
        <v>0</v>
      </c>
      <c r="X98" s="274" t="str">
        <f t="shared" si="8"/>
        <v/>
      </c>
      <c r="Y98" s="559"/>
    </row>
    <row r="99" spans="1:25" s="86" customFormat="1" ht="21" x14ac:dyDescent="0.4">
      <c r="A99" s="272" t="str">
        <f>IF(OR('ordem de passagem'!$H95="pct",'ordem de passagem'!$H95="tapete"),'ordem de passagem'!C95,"")</f>
        <v/>
      </c>
      <c r="B99" s="318" t="str">
        <f>IF(OR('ordem de passagem'!$H95="pct",'ordem de passagem'!$H95="tapete",'ordem de passagem'!$H95="pctn",'ordem de passagem'!$H95="pctm",'ordem de passagem'!$H95="pctt"),'ordem de passagem'!D95,"Não faz este aparelho")</f>
        <v>Não faz este aparelho</v>
      </c>
      <c r="C99" s="318" t="str">
        <f>IF(OR('ordem de passagem'!$H95="pct",'ordem de passagem'!$H95="tapete"),'ordem de passagem'!E95,"")</f>
        <v/>
      </c>
      <c r="D99" s="272" t="str">
        <f>IF(OR('ordem de passagem'!$H95="pct",'ordem de passagem'!$H95="tapete"),'ordem de passagem'!F95,"")</f>
        <v/>
      </c>
      <c r="E99" s="272" t="str">
        <f>IF(OR('ordem de passagem'!$H95="pct",'ordem de passagem'!$H95="tapete"),'ordem de passagem'!H95,"")</f>
        <v/>
      </c>
      <c r="F99" s="272" t="str">
        <f>IF(OR('ordem de passagem'!$H95="pct",'ordem de passagem'!$H95="tapete"),'ordem de passagem'!G95,"")</f>
        <v/>
      </c>
      <c r="G99" s="272" t="str">
        <f>IF(OR('ordem de passagem'!$H95="pct",'ordem de passagem'!$H95="tapete"),'ordem de passagem'!I95,"")</f>
        <v/>
      </c>
      <c r="H99" s="752"/>
      <c r="I99" s="753"/>
      <c r="J99" s="754"/>
      <c r="K99" s="755"/>
      <c r="L99" s="752"/>
      <c r="M99" s="753"/>
      <c r="N99" s="756"/>
      <c r="O99" s="757"/>
      <c r="P99" s="758"/>
      <c r="Q99" s="759"/>
      <c r="R99" s="359"/>
      <c r="S99" s="297"/>
      <c r="T99" s="358"/>
      <c r="U99" s="273"/>
      <c r="V99" s="274">
        <f t="shared" si="5"/>
        <v>0</v>
      </c>
      <c r="W99" s="274">
        <f t="shared" si="7"/>
        <v>0</v>
      </c>
      <c r="X99" s="274" t="str">
        <f t="shared" si="8"/>
        <v/>
      </c>
      <c r="Y99" s="559"/>
    </row>
    <row r="100" spans="1:25" s="86" customFormat="1" ht="21" x14ac:dyDescent="0.4">
      <c r="A100" s="272" t="str">
        <f>IF(OR('ordem de passagem'!$H96="pct",'ordem de passagem'!$H96="tapete"),'ordem de passagem'!C96,"")</f>
        <v/>
      </c>
      <c r="B100" s="318" t="str">
        <f>IF(OR('ordem de passagem'!$H96="pct",'ordem de passagem'!$H96="tapete",'ordem de passagem'!$H96="pctn",'ordem de passagem'!$H96="pctm",'ordem de passagem'!$H96="pctt"),'ordem de passagem'!D96,"Não faz este aparelho")</f>
        <v>Não faz este aparelho</v>
      </c>
      <c r="C100" s="318" t="str">
        <f>IF(OR('ordem de passagem'!$H96="pct",'ordem de passagem'!$H96="tapete"),'ordem de passagem'!E96,"")</f>
        <v/>
      </c>
      <c r="D100" s="272" t="str">
        <f>IF(OR('ordem de passagem'!$H96="pct",'ordem de passagem'!$H96="tapete"),'ordem de passagem'!F96,"")</f>
        <v/>
      </c>
      <c r="E100" s="272" t="str">
        <f>IF(OR('ordem de passagem'!$H96="pct",'ordem de passagem'!$H96="tapete"),'ordem de passagem'!H96,"")</f>
        <v/>
      </c>
      <c r="F100" s="272" t="str">
        <f>IF(OR('ordem de passagem'!$H96="pct",'ordem de passagem'!$H96="tapete"),'ordem de passagem'!G96,"")</f>
        <v/>
      </c>
      <c r="G100" s="272" t="str">
        <f>IF(OR('ordem de passagem'!$H96="pct",'ordem de passagem'!$H96="tapete"),'ordem de passagem'!I96,"")</f>
        <v/>
      </c>
      <c r="H100" s="752"/>
      <c r="I100" s="753"/>
      <c r="J100" s="754"/>
      <c r="K100" s="755"/>
      <c r="L100" s="752"/>
      <c r="M100" s="753"/>
      <c r="N100" s="756"/>
      <c r="O100" s="757"/>
      <c r="P100" s="758"/>
      <c r="Q100" s="759"/>
      <c r="R100" s="359"/>
      <c r="S100" s="297"/>
      <c r="T100" s="358"/>
      <c r="U100" s="273"/>
      <c r="V100" s="274">
        <f t="shared" si="5"/>
        <v>0</v>
      </c>
      <c r="W100" s="274">
        <f t="shared" si="7"/>
        <v>0</v>
      </c>
      <c r="X100" s="274" t="str">
        <f t="shared" si="8"/>
        <v/>
      </c>
      <c r="Y100" s="559"/>
    </row>
    <row r="101" spans="1:25" s="86" customFormat="1" ht="21" x14ac:dyDescent="0.4">
      <c r="A101" s="272" t="str">
        <f>IF(OR('ordem de passagem'!$H97="pct",'ordem de passagem'!$H97="tapete"),'ordem de passagem'!C97,"")</f>
        <v/>
      </c>
      <c r="B101" s="318" t="str">
        <f>IF(OR('ordem de passagem'!$H97="pct",'ordem de passagem'!$H97="tapete",'ordem de passagem'!$H97="pctn",'ordem de passagem'!$H97="pctm",'ordem de passagem'!$H97="pctt"),'ordem de passagem'!D97,"Não faz este aparelho")</f>
        <v>Não faz este aparelho</v>
      </c>
      <c r="C101" s="318" t="str">
        <f>IF(OR('ordem de passagem'!$H97="pct",'ordem de passagem'!$H97="tapete"),'ordem de passagem'!E97,"")</f>
        <v/>
      </c>
      <c r="D101" s="272" t="str">
        <f>IF(OR('ordem de passagem'!$H97="pct",'ordem de passagem'!$H97="tapete"),'ordem de passagem'!F97,"")</f>
        <v/>
      </c>
      <c r="E101" s="272" t="str">
        <f>IF(OR('ordem de passagem'!$H97="pct",'ordem de passagem'!$H97="tapete"),'ordem de passagem'!H97,"")</f>
        <v/>
      </c>
      <c r="F101" s="272" t="str">
        <f>IF(OR('ordem de passagem'!$H97="pct",'ordem de passagem'!$H97="tapete"),'ordem de passagem'!G97,"")</f>
        <v/>
      </c>
      <c r="G101" s="272" t="str">
        <f>IF(OR('ordem de passagem'!$H97="pct",'ordem de passagem'!$H97="tapete"),'ordem de passagem'!I97,"")</f>
        <v/>
      </c>
      <c r="H101" s="752"/>
      <c r="I101" s="753"/>
      <c r="J101" s="754"/>
      <c r="K101" s="755"/>
      <c r="L101" s="752"/>
      <c r="M101" s="753"/>
      <c r="N101" s="756"/>
      <c r="O101" s="757"/>
      <c r="P101" s="758"/>
      <c r="Q101" s="759"/>
      <c r="R101" s="359"/>
      <c r="S101" s="297"/>
      <c r="T101" s="358"/>
      <c r="U101" s="273"/>
      <c r="V101" s="274">
        <f t="shared" si="5"/>
        <v>0</v>
      </c>
      <c r="W101" s="274">
        <f t="shared" si="7"/>
        <v>0</v>
      </c>
      <c r="X101" s="274" t="str">
        <f t="shared" si="8"/>
        <v/>
      </c>
      <c r="Y101" s="559"/>
    </row>
    <row r="102" spans="1:25" s="86" customFormat="1" ht="21" x14ac:dyDescent="0.4">
      <c r="A102" s="272" t="str">
        <f>IF(OR('ordem de passagem'!$H98="pct",'ordem de passagem'!$H98="tapete"),'ordem de passagem'!C98,"")</f>
        <v/>
      </c>
      <c r="B102" s="318" t="str">
        <f>IF(OR('ordem de passagem'!$H98="pct",'ordem de passagem'!$H98="tapete",'ordem de passagem'!$H98="pctn",'ordem de passagem'!$H98="pctm",'ordem de passagem'!$H98="pctt"),'ordem de passagem'!D98,"Não faz este aparelho")</f>
        <v>Não faz este aparelho</v>
      </c>
      <c r="C102" s="318" t="str">
        <f>IF(OR('ordem de passagem'!$H98="pct",'ordem de passagem'!$H98="tapete"),'ordem de passagem'!E98,"")</f>
        <v/>
      </c>
      <c r="D102" s="272" t="str">
        <f>IF(OR('ordem de passagem'!$H98="pct",'ordem de passagem'!$H98="tapete"),'ordem de passagem'!F98,"")</f>
        <v/>
      </c>
      <c r="E102" s="272" t="str">
        <f>IF(OR('ordem de passagem'!$H98="pct",'ordem de passagem'!$H98="tapete"),'ordem de passagem'!H98,"")</f>
        <v/>
      </c>
      <c r="F102" s="272" t="str">
        <f>IF(OR('ordem de passagem'!$H98="pct",'ordem de passagem'!$H98="tapete"),'ordem de passagem'!G98,"")</f>
        <v/>
      </c>
      <c r="G102" s="272" t="str">
        <f>IF(OR('ordem de passagem'!$H98="pct",'ordem de passagem'!$H98="tapete"),'ordem de passagem'!I98,"")</f>
        <v/>
      </c>
      <c r="H102" s="752"/>
      <c r="I102" s="753"/>
      <c r="J102" s="754"/>
      <c r="K102" s="755"/>
      <c r="L102" s="752"/>
      <c r="M102" s="753"/>
      <c r="N102" s="756"/>
      <c r="O102" s="757"/>
      <c r="P102" s="758"/>
      <c r="Q102" s="759"/>
      <c r="R102" s="359"/>
      <c r="S102" s="297"/>
      <c r="T102" s="358"/>
      <c r="U102" s="273"/>
      <c r="V102" s="274">
        <f t="shared" si="5"/>
        <v>0</v>
      </c>
      <c r="W102" s="274">
        <f t="shared" si="7"/>
        <v>0</v>
      </c>
      <c r="X102" s="274" t="str">
        <f t="shared" si="8"/>
        <v/>
      </c>
      <c r="Y102" s="559"/>
    </row>
    <row r="103" spans="1:25" s="86" customFormat="1" ht="21" x14ac:dyDescent="0.4">
      <c r="A103" s="272" t="str">
        <f>IF(OR('ordem de passagem'!$H99="pct",'ordem de passagem'!$H99="tapete"),'ordem de passagem'!C99,"")</f>
        <v/>
      </c>
      <c r="B103" s="318" t="str">
        <f>IF(OR('ordem de passagem'!$H99="pct",'ordem de passagem'!$H99="tapete",'ordem de passagem'!$H99="pctn",'ordem de passagem'!$H99="pctm",'ordem de passagem'!$H99="pctt"),'ordem de passagem'!D99,"Não faz este aparelho")</f>
        <v>Não faz este aparelho</v>
      </c>
      <c r="C103" s="318" t="str">
        <f>IF(OR('ordem de passagem'!$H99="pct",'ordem de passagem'!$H99="tapete"),'ordem de passagem'!E99,"")</f>
        <v/>
      </c>
      <c r="D103" s="272" t="str">
        <f>IF(OR('ordem de passagem'!$H99="pct",'ordem de passagem'!$H99="tapete"),'ordem de passagem'!F99,"")</f>
        <v/>
      </c>
      <c r="E103" s="272" t="str">
        <f>IF(OR('ordem de passagem'!$H99="pct",'ordem de passagem'!$H99="tapete"),'ordem de passagem'!H99,"")</f>
        <v/>
      </c>
      <c r="F103" s="272" t="str">
        <f>IF(OR('ordem de passagem'!$H99="pct",'ordem de passagem'!$H99="tapete"),'ordem de passagem'!G99,"")</f>
        <v/>
      </c>
      <c r="G103" s="272" t="str">
        <f>IF(OR('ordem de passagem'!$H99="pct",'ordem de passagem'!$H99="tapete"),'ordem de passagem'!I99,"")</f>
        <v/>
      </c>
      <c r="H103" s="752"/>
      <c r="I103" s="753"/>
      <c r="J103" s="754"/>
      <c r="K103" s="755"/>
      <c r="L103" s="752"/>
      <c r="M103" s="753"/>
      <c r="N103" s="756"/>
      <c r="O103" s="757"/>
      <c r="P103" s="758"/>
      <c r="Q103" s="759"/>
      <c r="R103" s="359"/>
      <c r="S103" s="297"/>
      <c r="T103" s="358"/>
      <c r="U103" s="273"/>
      <c r="V103" s="274">
        <f t="shared" si="5"/>
        <v>0</v>
      </c>
      <c r="W103" s="274">
        <f t="shared" si="7"/>
        <v>0</v>
      </c>
      <c r="X103" s="274" t="str">
        <f t="shared" si="8"/>
        <v/>
      </c>
      <c r="Y103" s="559"/>
    </row>
    <row r="104" spans="1:25" s="86" customFormat="1" ht="21" x14ac:dyDescent="0.4">
      <c r="A104" s="272" t="str">
        <f>IF(OR('ordem de passagem'!$H100="pct",'ordem de passagem'!$H100="tapete"),'ordem de passagem'!C100,"")</f>
        <v/>
      </c>
      <c r="B104" s="318" t="str">
        <f>IF(OR('ordem de passagem'!$H100="pct",'ordem de passagem'!$H100="tapete",'ordem de passagem'!$H100="pctn",'ordem de passagem'!$H100="pctm",'ordem de passagem'!$H100="pctt"),'ordem de passagem'!D100,"Não faz este aparelho")</f>
        <v>Não faz este aparelho</v>
      </c>
      <c r="C104" s="318" t="str">
        <f>IF(OR('ordem de passagem'!$H100="pct",'ordem de passagem'!$H100="tapete"),'ordem de passagem'!E100,"")</f>
        <v/>
      </c>
      <c r="D104" s="272" t="str">
        <f>IF(OR('ordem de passagem'!$H100="pct",'ordem de passagem'!$H100="tapete"),'ordem de passagem'!F100,"")</f>
        <v/>
      </c>
      <c r="E104" s="272" t="str">
        <f>IF(OR('ordem de passagem'!$H100="pct",'ordem de passagem'!$H100="tapete"),'ordem de passagem'!H100,"")</f>
        <v/>
      </c>
      <c r="F104" s="272" t="str">
        <f>IF(OR('ordem de passagem'!$H100="pct",'ordem de passagem'!$H100="tapete"),'ordem de passagem'!G100,"")</f>
        <v/>
      </c>
      <c r="G104" s="272" t="str">
        <f>IF(OR('ordem de passagem'!$H100="pct",'ordem de passagem'!$H100="tapete"),'ordem de passagem'!I100,"")</f>
        <v/>
      </c>
      <c r="H104" s="752"/>
      <c r="I104" s="753"/>
      <c r="J104" s="754"/>
      <c r="K104" s="755"/>
      <c r="L104" s="752"/>
      <c r="M104" s="753"/>
      <c r="N104" s="756"/>
      <c r="O104" s="757"/>
      <c r="P104" s="758"/>
      <c r="Q104" s="759"/>
      <c r="R104" s="359"/>
      <c r="S104" s="297"/>
      <c r="T104" s="358"/>
      <c r="U104" s="273"/>
      <c r="V104" s="274">
        <f t="shared" si="5"/>
        <v>0</v>
      </c>
      <c r="W104" s="274">
        <f t="shared" si="7"/>
        <v>0</v>
      </c>
      <c r="X104" s="274" t="str">
        <f t="shared" si="8"/>
        <v/>
      </c>
      <c r="Y104" s="559"/>
    </row>
    <row r="105" spans="1:25" s="86" customFormat="1" ht="21" x14ac:dyDescent="0.4">
      <c r="A105" s="272" t="str">
        <f>IF(OR('ordem de passagem'!$H101="pct",'ordem de passagem'!$H101="tapete"),'ordem de passagem'!C101,"")</f>
        <v/>
      </c>
      <c r="B105" s="318" t="str">
        <f>IF(OR('ordem de passagem'!$H101="pct",'ordem de passagem'!$H101="tapete",'ordem de passagem'!$H101="pctn",'ordem de passagem'!$H101="pctm",'ordem de passagem'!$H101="pctt"),'ordem de passagem'!D101,"Não faz este aparelho")</f>
        <v>Não faz este aparelho</v>
      </c>
      <c r="C105" s="318" t="str">
        <f>IF(OR('ordem de passagem'!$H101="pct",'ordem de passagem'!$H101="tapete"),'ordem de passagem'!E101,"")</f>
        <v/>
      </c>
      <c r="D105" s="272" t="str">
        <f>IF(OR('ordem de passagem'!$H101="pct",'ordem de passagem'!$H101="tapete"),'ordem de passagem'!F101,"")</f>
        <v/>
      </c>
      <c r="E105" s="272" t="str">
        <f>IF(OR('ordem de passagem'!$H101="pct",'ordem de passagem'!$H101="tapete"),'ordem de passagem'!H101,"")</f>
        <v/>
      </c>
      <c r="F105" s="272" t="str">
        <f>IF(OR('ordem de passagem'!$H101="pct",'ordem de passagem'!$H101="tapete"),'ordem de passagem'!G101,"")</f>
        <v/>
      </c>
      <c r="G105" s="272" t="str">
        <f>IF(OR('ordem de passagem'!$H101="pct",'ordem de passagem'!$H101="tapete"),'ordem de passagem'!I101,"")</f>
        <v/>
      </c>
      <c r="H105" s="752"/>
      <c r="I105" s="753"/>
      <c r="J105" s="754"/>
      <c r="K105" s="755"/>
      <c r="L105" s="752"/>
      <c r="M105" s="753"/>
      <c r="N105" s="756"/>
      <c r="O105" s="757"/>
      <c r="P105" s="758"/>
      <c r="Q105" s="759"/>
      <c r="R105" s="359"/>
      <c r="S105" s="297"/>
      <c r="T105" s="358"/>
      <c r="U105" s="273"/>
      <c r="V105" s="274">
        <f t="shared" si="5"/>
        <v>0</v>
      </c>
      <c r="W105" s="274">
        <f t="shared" si="7"/>
        <v>0</v>
      </c>
      <c r="X105" s="274" t="str">
        <f t="shared" si="8"/>
        <v/>
      </c>
      <c r="Y105" s="559"/>
    </row>
    <row r="106" spans="1:25" s="86" customFormat="1" ht="21" x14ac:dyDescent="0.4">
      <c r="A106" s="272" t="str">
        <f>IF(OR('ordem de passagem'!$H102="pct",'ordem de passagem'!$H102="tapete"),'ordem de passagem'!C102,"")</f>
        <v/>
      </c>
      <c r="B106" s="318" t="str">
        <f>IF(OR('ordem de passagem'!$H102="pct",'ordem de passagem'!$H102="tapete",'ordem de passagem'!$H102="pctn",'ordem de passagem'!$H102="pctm",'ordem de passagem'!$H102="pctt"),'ordem de passagem'!D102,"Não faz este aparelho")</f>
        <v>Não faz este aparelho</v>
      </c>
      <c r="C106" s="318" t="str">
        <f>IF(OR('ordem de passagem'!$H102="pct",'ordem de passagem'!$H102="tapete"),'ordem de passagem'!E102,"")</f>
        <v/>
      </c>
      <c r="D106" s="272" t="str">
        <f>IF(OR('ordem de passagem'!$H102="pct",'ordem de passagem'!$H102="tapete"),'ordem de passagem'!F102,"")</f>
        <v/>
      </c>
      <c r="E106" s="272" t="str">
        <f>IF(OR('ordem de passagem'!$H102="pct",'ordem de passagem'!$H102="tapete"),'ordem de passagem'!H102,"")</f>
        <v/>
      </c>
      <c r="F106" s="272" t="str">
        <f>IF(OR('ordem de passagem'!$H102="pct",'ordem de passagem'!$H102="tapete"),'ordem de passagem'!G102,"")</f>
        <v/>
      </c>
      <c r="G106" s="272" t="str">
        <f>IF(OR('ordem de passagem'!$H102="pct",'ordem de passagem'!$H102="tapete"),'ordem de passagem'!I102,"")</f>
        <v/>
      </c>
      <c r="H106" s="752"/>
      <c r="I106" s="753"/>
      <c r="J106" s="754"/>
      <c r="K106" s="755"/>
      <c r="L106" s="752"/>
      <c r="M106" s="753"/>
      <c r="N106" s="756"/>
      <c r="O106" s="757"/>
      <c r="P106" s="758"/>
      <c r="Q106" s="759"/>
      <c r="R106" s="359"/>
      <c r="S106" s="297"/>
      <c r="T106" s="358"/>
      <c r="U106" s="273"/>
      <c r="V106" s="274">
        <f t="shared" si="5"/>
        <v>0</v>
      </c>
      <c r="W106" s="274">
        <f t="shared" si="7"/>
        <v>0</v>
      </c>
      <c r="X106" s="274" t="str">
        <f t="shared" si="8"/>
        <v/>
      </c>
      <c r="Y106" s="559"/>
    </row>
    <row r="107" spans="1:25" s="86" customFormat="1" ht="21" x14ac:dyDescent="0.4">
      <c r="A107" s="272" t="str">
        <f>IF(OR('ordem de passagem'!$H103="pct",'ordem de passagem'!$H103="tapete"),'ordem de passagem'!C103,"")</f>
        <v/>
      </c>
      <c r="B107" s="318" t="str">
        <f>IF(OR('ordem de passagem'!$H103="pct",'ordem de passagem'!$H103="tapete",'ordem de passagem'!$H103="pctn",'ordem de passagem'!$H103="pctm",'ordem de passagem'!$H103="pctt"),'ordem de passagem'!D103,"Não faz este aparelho")</f>
        <v>Não faz este aparelho</v>
      </c>
      <c r="C107" s="318" t="str">
        <f>IF(OR('ordem de passagem'!$H103="pct",'ordem de passagem'!$H103="tapete"),'ordem de passagem'!E103,"")</f>
        <v/>
      </c>
      <c r="D107" s="272" t="str">
        <f>IF(OR('ordem de passagem'!$H103="pct",'ordem de passagem'!$H103="tapete"),'ordem de passagem'!F103,"")</f>
        <v/>
      </c>
      <c r="E107" s="272" t="str">
        <f>IF(OR('ordem de passagem'!$H103="pct",'ordem de passagem'!$H103="tapete"),'ordem de passagem'!H103,"")</f>
        <v/>
      </c>
      <c r="F107" s="272" t="str">
        <f>IF(OR('ordem de passagem'!$H103="pct",'ordem de passagem'!$H103="tapete"),'ordem de passagem'!G103,"")</f>
        <v/>
      </c>
      <c r="G107" s="272" t="str">
        <f>IF(OR('ordem de passagem'!$H103="pct",'ordem de passagem'!$H103="tapete"),'ordem de passagem'!I103,"")</f>
        <v/>
      </c>
      <c r="H107" s="752"/>
      <c r="I107" s="753"/>
      <c r="J107" s="754"/>
      <c r="K107" s="755"/>
      <c r="L107" s="752"/>
      <c r="M107" s="753"/>
      <c r="N107" s="756"/>
      <c r="O107" s="757"/>
      <c r="P107" s="758"/>
      <c r="Q107" s="759"/>
      <c r="R107" s="359"/>
      <c r="S107" s="297"/>
      <c r="T107" s="358"/>
      <c r="U107" s="273"/>
      <c r="V107" s="274">
        <f t="shared" si="5"/>
        <v>0</v>
      </c>
      <c r="W107" s="274">
        <f t="shared" si="7"/>
        <v>0</v>
      </c>
      <c r="X107" s="274" t="str">
        <f t="shared" si="8"/>
        <v/>
      </c>
      <c r="Y107" s="559"/>
    </row>
    <row r="108" spans="1:25" s="86" customFormat="1" ht="21" x14ac:dyDescent="0.4">
      <c r="A108" s="272" t="str">
        <f>IF(OR('ordem de passagem'!$H104="pct",'ordem de passagem'!$H104="tapete"),'ordem de passagem'!C104,"")</f>
        <v/>
      </c>
      <c r="B108" s="318" t="str">
        <f>IF(OR('ordem de passagem'!$H104="pct",'ordem de passagem'!$H104="tapete",'ordem de passagem'!$H104="pctn",'ordem de passagem'!$H104="pctm",'ordem de passagem'!$H104="pctt"),'ordem de passagem'!D104,"Não faz este aparelho")</f>
        <v>Não faz este aparelho</v>
      </c>
      <c r="C108" s="318" t="str">
        <f>IF(OR('ordem de passagem'!$H104="pct",'ordem de passagem'!$H104="tapete"),'ordem de passagem'!E104,"")</f>
        <v/>
      </c>
      <c r="D108" s="272" t="str">
        <f>IF(OR('ordem de passagem'!$H104="pct",'ordem de passagem'!$H104="tapete"),'ordem de passagem'!F104,"")</f>
        <v/>
      </c>
      <c r="E108" s="272" t="str">
        <f>IF(OR('ordem de passagem'!$H104="pct",'ordem de passagem'!$H104="tapete"),'ordem de passagem'!H104,"")</f>
        <v/>
      </c>
      <c r="F108" s="272" t="str">
        <f>IF(OR('ordem de passagem'!$H104="pct",'ordem de passagem'!$H104="tapete"),'ordem de passagem'!G104,"")</f>
        <v/>
      </c>
      <c r="G108" s="272" t="str">
        <f>IF(OR('ordem de passagem'!$H104="pct",'ordem de passagem'!$H104="tapete"),'ordem de passagem'!I104,"")</f>
        <v/>
      </c>
      <c r="H108" s="752"/>
      <c r="I108" s="753"/>
      <c r="J108" s="754"/>
      <c r="K108" s="755"/>
      <c r="L108" s="752"/>
      <c r="M108" s="753"/>
      <c r="N108" s="756"/>
      <c r="O108" s="757"/>
      <c r="P108" s="758"/>
      <c r="Q108" s="759"/>
      <c r="R108" s="359"/>
      <c r="S108" s="297"/>
      <c r="T108" s="358"/>
      <c r="U108" s="273"/>
      <c r="V108" s="274">
        <f t="shared" si="5"/>
        <v>0</v>
      </c>
      <c r="W108" s="274">
        <f t="shared" si="7"/>
        <v>0</v>
      </c>
      <c r="X108" s="274" t="str">
        <f t="shared" si="8"/>
        <v/>
      </c>
      <c r="Y108" s="559"/>
    </row>
    <row r="109" spans="1:25" s="86" customFormat="1" ht="21" x14ac:dyDescent="0.4">
      <c r="A109" s="272" t="str">
        <f>IF(OR('ordem de passagem'!$H105="pct",'ordem de passagem'!$H105="tapete"),'ordem de passagem'!C105,"")</f>
        <v/>
      </c>
      <c r="B109" s="318" t="str">
        <f>IF(OR('ordem de passagem'!$H105="pct",'ordem de passagem'!$H105="tapete",'ordem de passagem'!$H105="pctn",'ordem de passagem'!$H105="pctm",'ordem de passagem'!$H105="pctt"),'ordem de passagem'!D105,"Não faz este aparelho")</f>
        <v>Não faz este aparelho</v>
      </c>
      <c r="C109" s="318" t="str">
        <f>IF(OR('ordem de passagem'!$H105="pct",'ordem de passagem'!$H105="tapete"),'ordem de passagem'!E105,"")</f>
        <v/>
      </c>
      <c r="D109" s="272" t="str">
        <f>IF(OR('ordem de passagem'!$H105="pct",'ordem de passagem'!$H105="tapete"),'ordem de passagem'!F105,"")</f>
        <v/>
      </c>
      <c r="E109" s="272" t="str">
        <f>IF(OR('ordem de passagem'!$H105="pct",'ordem de passagem'!$H105="tapete"),'ordem de passagem'!H105,"")</f>
        <v/>
      </c>
      <c r="F109" s="272" t="str">
        <f>IF(OR('ordem de passagem'!$H105="pct",'ordem de passagem'!$H105="tapete"),'ordem de passagem'!G105,"")</f>
        <v/>
      </c>
      <c r="G109" s="272" t="str">
        <f>IF(OR('ordem de passagem'!$H105="pct",'ordem de passagem'!$H105="tapete"),'ordem de passagem'!I105,"")</f>
        <v/>
      </c>
      <c r="H109" s="752"/>
      <c r="I109" s="753"/>
      <c r="J109" s="754"/>
      <c r="K109" s="755"/>
      <c r="L109" s="752"/>
      <c r="M109" s="753"/>
      <c r="N109" s="756"/>
      <c r="O109" s="757"/>
      <c r="P109" s="758"/>
      <c r="Q109" s="759"/>
      <c r="R109" s="359"/>
      <c r="S109" s="297"/>
      <c r="T109" s="358"/>
      <c r="U109" s="273"/>
      <c r="V109" s="274">
        <f t="shared" si="5"/>
        <v>0</v>
      </c>
      <c r="W109" s="274">
        <f t="shared" si="7"/>
        <v>0</v>
      </c>
      <c r="X109" s="274" t="str">
        <f t="shared" si="8"/>
        <v/>
      </c>
      <c r="Y109" s="559"/>
    </row>
    <row r="110" spans="1:25" s="86" customFormat="1" ht="21" x14ac:dyDescent="0.4">
      <c r="A110" s="272" t="str">
        <f>IF(OR('ordem de passagem'!$H106="pct",'ordem de passagem'!$H106="tapete"),'ordem de passagem'!C106,"")</f>
        <v/>
      </c>
      <c r="B110" s="318" t="str">
        <f>IF(OR('ordem de passagem'!$H106="pct",'ordem de passagem'!$H106="tapete",'ordem de passagem'!$H106="pctn",'ordem de passagem'!$H106="pctm",'ordem de passagem'!$H106="pctt"),'ordem de passagem'!D106,"Não faz este aparelho")</f>
        <v>Não faz este aparelho</v>
      </c>
      <c r="C110" s="318" t="str">
        <f>IF(OR('ordem de passagem'!$H106="pct",'ordem de passagem'!$H106="tapete"),'ordem de passagem'!E106,"")</f>
        <v/>
      </c>
      <c r="D110" s="272" t="str">
        <f>IF(OR('ordem de passagem'!$H106="pct",'ordem de passagem'!$H106="tapete"),'ordem de passagem'!F106,"")</f>
        <v/>
      </c>
      <c r="E110" s="272" t="str">
        <f>IF(OR('ordem de passagem'!$H106="pct",'ordem de passagem'!$H106="tapete"),'ordem de passagem'!H106,"")</f>
        <v/>
      </c>
      <c r="F110" s="272" t="str">
        <f>IF(OR('ordem de passagem'!$H106="pct",'ordem de passagem'!$H106="tapete"),'ordem de passagem'!G106,"")</f>
        <v/>
      </c>
      <c r="G110" s="272" t="str">
        <f>IF(OR('ordem de passagem'!$H106="pct",'ordem de passagem'!$H106="tapete"),'ordem de passagem'!I106,"")</f>
        <v/>
      </c>
      <c r="H110" s="752"/>
      <c r="I110" s="753"/>
      <c r="J110" s="754"/>
      <c r="K110" s="755"/>
      <c r="L110" s="752"/>
      <c r="M110" s="753"/>
      <c r="N110" s="756"/>
      <c r="O110" s="757"/>
      <c r="P110" s="758"/>
      <c r="Q110" s="759"/>
      <c r="R110" s="359"/>
      <c r="S110" s="297"/>
      <c r="T110" s="358"/>
      <c r="U110" s="273"/>
      <c r="V110" s="274">
        <f t="shared" ref="V110:V135" si="9">IFERROR((IF($U$11=3,(H110+J110+L110)+T110,IF($U$11=5,(H110+J110+L110+N110+P110)-MAX(H110,J110,L110,N110,P110)-MIN(H110,J110,L110,N110,P110))+T110))-S110,"")</f>
        <v>0</v>
      </c>
      <c r="W110" s="274">
        <f t="shared" si="7"/>
        <v>0</v>
      </c>
      <c r="X110" s="274" t="str">
        <f t="shared" si="8"/>
        <v/>
      </c>
      <c r="Y110" s="559"/>
    </row>
    <row r="111" spans="1:25" s="86" customFormat="1" ht="21" x14ac:dyDescent="0.4">
      <c r="A111" s="272" t="str">
        <f>IF(OR('ordem de passagem'!$H107="pct",'ordem de passagem'!$H107="tapete"),'ordem de passagem'!C107,"")</f>
        <v/>
      </c>
      <c r="B111" s="318" t="str">
        <f>IF(OR('ordem de passagem'!$H107="pct",'ordem de passagem'!$H107="tapete",'ordem de passagem'!$H107="pctn",'ordem de passagem'!$H107="pctm",'ordem de passagem'!$H107="pctt"),'ordem de passagem'!D107,"Não faz este aparelho")</f>
        <v>Não faz este aparelho</v>
      </c>
      <c r="C111" s="318" t="str">
        <f>IF(OR('ordem de passagem'!$H107="pct",'ordem de passagem'!$H107="tapete"),'ordem de passagem'!E107,"")</f>
        <v/>
      </c>
      <c r="D111" s="272" t="str">
        <f>IF(OR('ordem de passagem'!$H107="pct",'ordem de passagem'!$H107="tapete"),'ordem de passagem'!F107,"")</f>
        <v/>
      </c>
      <c r="E111" s="272" t="str">
        <f>IF(OR('ordem de passagem'!$H107="pct",'ordem de passagem'!$H107="tapete"),'ordem de passagem'!H107,"")</f>
        <v/>
      </c>
      <c r="F111" s="272" t="str">
        <f>IF(OR('ordem de passagem'!$H107="pct",'ordem de passagem'!$H107="tapete"),'ordem de passagem'!G107,"")</f>
        <v/>
      </c>
      <c r="G111" s="272" t="str">
        <f>IF(OR('ordem de passagem'!$H107="pct",'ordem de passagem'!$H107="tapete"),'ordem de passagem'!I107,"")</f>
        <v/>
      </c>
      <c r="H111" s="752"/>
      <c r="I111" s="753"/>
      <c r="J111" s="754"/>
      <c r="K111" s="755"/>
      <c r="L111" s="752"/>
      <c r="M111" s="753"/>
      <c r="N111" s="756"/>
      <c r="O111" s="757"/>
      <c r="P111" s="758"/>
      <c r="Q111" s="759"/>
      <c r="R111" s="359"/>
      <c r="S111" s="297"/>
      <c r="T111" s="358"/>
      <c r="U111" s="273"/>
      <c r="V111" s="274">
        <f t="shared" si="9"/>
        <v>0</v>
      </c>
      <c r="W111" s="274">
        <f t="shared" si="7"/>
        <v>0</v>
      </c>
      <c r="X111" s="274" t="str">
        <f t="shared" si="8"/>
        <v/>
      </c>
      <c r="Y111" s="559"/>
    </row>
    <row r="112" spans="1:25" s="86" customFormat="1" ht="21" x14ac:dyDescent="0.4">
      <c r="A112" s="272" t="str">
        <f>IF(OR('ordem de passagem'!$H108="pct",'ordem de passagem'!$H108="tapete"),'ordem de passagem'!C108,"")</f>
        <v/>
      </c>
      <c r="B112" s="318" t="str">
        <f>IF(OR('ordem de passagem'!$H108="pct",'ordem de passagem'!$H108="tapete",'ordem de passagem'!$H108="pctn",'ordem de passagem'!$H108="pctm",'ordem de passagem'!$H108="pctt"),'ordem de passagem'!D108,"Não faz este aparelho")</f>
        <v>Não faz este aparelho</v>
      </c>
      <c r="C112" s="318" t="str">
        <f>IF(OR('ordem de passagem'!$H108="pct",'ordem de passagem'!$H108="tapete"),'ordem de passagem'!E108,"")</f>
        <v/>
      </c>
      <c r="D112" s="272" t="str">
        <f>IF(OR('ordem de passagem'!$H108="pct",'ordem de passagem'!$H108="tapete"),'ordem de passagem'!F108,"")</f>
        <v/>
      </c>
      <c r="E112" s="272" t="str">
        <f>IF(OR('ordem de passagem'!$H108="pct",'ordem de passagem'!$H108="tapete"),'ordem de passagem'!H108,"")</f>
        <v/>
      </c>
      <c r="F112" s="272" t="str">
        <f>IF(OR('ordem de passagem'!$H108="pct",'ordem de passagem'!$H108="tapete"),'ordem de passagem'!G108,"")</f>
        <v/>
      </c>
      <c r="G112" s="272" t="str">
        <f>IF(OR('ordem de passagem'!$H108="pct",'ordem de passagem'!$H108="tapete"),'ordem de passagem'!I108,"")</f>
        <v/>
      </c>
      <c r="H112" s="752"/>
      <c r="I112" s="753"/>
      <c r="J112" s="754"/>
      <c r="K112" s="755"/>
      <c r="L112" s="752"/>
      <c r="M112" s="753"/>
      <c r="N112" s="756"/>
      <c r="O112" s="757"/>
      <c r="P112" s="758"/>
      <c r="Q112" s="759"/>
      <c r="R112" s="359"/>
      <c r="S112" s="297"/>
      <c r="T112" s="358"/>
      <c r="U112" s="273"/>
      <c r="V112" s="274">
        <f t="shared" si="9"/>
        <v>0</v>
      </c>
      <c r="W112" s="274">
        <f t="shared" si="7"/>
        <v>0</v>
      </c>
      <c r="X112" s="274" t="str">
        <f t="shared" si="8"/>
        <v/>
      </c>
      <c r="Y112" s="559"/>
    </row>
    <row r="113" spans="1:25" s="86" customFormat="1" ht="21" x14ac:dyDescent="0.4">
      <c r="A113" s="272" t="str">
        <f>IF(OR('ordem de passagem'!$H109="pct",'ordem de passagem'!$H109="tapete"),'ordem de passagem'!C109,"")</f>
        <v/>
      </c>
      <c r="B113" s="318" t="str">
        <f>IF(OR('ordem de passagem'!$H109="pct",'ordem de passagem'!$H109="tapete",'ordem de passagem'!$H109="pctn",'ordem de passagem'!$H109="pctm",'ordem de passagem'!$H109="pctt"),'ordem de passagem'!D109,"Não faz este aparelho")</f>
        <v>Não faz este aparelho</v>
      </c>
      <c r="C113" s="318" t="str">
        <f>IF(OR('ordem de passagem'!$H109="pct",'ordem de passagem'!$H109="tapete"),'ordem de passagem'!E109,"")</f>
        <v/>
      </c>
      <c r="D113" s="272" t="str">
        <f>IF(OR('ordem de passagem'!$H109="pct",'ordem de passagem'!$H109="tapete"),'ordem de passagem'!F109,"")</f>
        <v/>
      </c>
      <c r="E113" s="272" t="str">
        <f>IF(OR('ordem de passagem'!$H109="pct",'ordem de passagem'!$H109="tapete"),'ordem de passagem'!H109,"")</f>
        <v/>
      </c>
      <c r="F113" s="272" t="str">
        <f>IF(OR('ordem de passagem'!$H109="pct",'ordem de passagem'!$H109="tapete"),'ordem de passagem'!G109,"")</f>
        <v/>
      </c>
      <c r="G113" s="272" t="str">
        <f>IF(OR('ordem de passagem'!$H109="pct",'ordem de passagem'!$H109="tapete"),'ordem de passagem'!I109,"")</f>
        <v/>
      </c>
      <c r="H113" s="752"/>
      <c r="I113" s="753"/>
      <c r="J113" s="754"/>
      <c r="K113" s="755"/>
      <c r="L113" s="752"/>
      <c r="M113" s="753"/>
      <c r="N113" s="756"/>
      <c r="O113" s="757"/>
      <c r="P113" s="758"/>
      <c r="Q113" s="759"/>
      <c r="R113" s="359"/>
      <c r="S113" s="297"/>
      <c r="T113" s="358"/>
      <c r="U113" s="273"/>
      <c r="V113" s="274">
        <f t="shared" si="9"/>
        <v>0</v>
      </c>
      <c r="W113" s="274">
        <f t="shared" si="7"/>
        <v>0</v>
      </c>
      <c r="X113" s="274" t="str">
        <f t="shared" si="8"/>
        <v/>
      </c>
      <c r="Y113" s="559"/>
    </row>
    <row r="114" spans="1:25" s="86" customFormat="1" ht="21" x14ac:dyDescent="0.4">
      <c r="A114" s="272" t="str">
        <f>IF(OR('ordem de passagem'!$H110="pct",'ordem de passagem'!$H110="tapete"),'ordem de passagem'!C110,"")</f>
        <v/>
      </c>
      <c r="B114" s="318" t="str">
        <f>IF(OR('ordem de passagem'!$H110="pct",'ordem de passagem'!$H110="tapete",'ordem de passagem'!$H110="pctn",'ordem de passagem'!$H110="pctm",'ordem de passagem'!$H110="pctt"),'ordem de passagem'!D110,"Não faz este aparelho")</f>
        <v>Não faz este aparelho</v>
      </c>
      <c r="C114" s="318" t="str">
        <f>IF(OR('ordem de passagem'!$H110="pct",'ordem de passagem'!$H110="tapete"),'ordem de passagem'!E110,"")</f>
        <v/>
      </c>
      <c r="D114" s="272" t="str">
        <f>IF(OR('ordem de passagem'!$H110="pct",'ordem de passagem'!$H110="tapete"),'ordem de passagem'!F110,"")</f>
        <v/>
      </c>
      <c r="E114" s="272" t="str">
        <f>IF(OR('ordem de passagem'!$H110="pct",'ordem de passagem'!$H110="tapete"),'ordem de passagem'!H110,"")</f>
        <v/>
      </c>
      <c r="F114" s="272" t="str">
        <f>IF(OR('ordem de passagem'!$H110="pct",'ordem de passagem'!$H110="tapete"),'ordem de passagem'!G110,"")</f>
        <v/>
      </c>
      <c r="G114" s="272" t="str">
        <f>IF(OR('ordem de passagem'!$H110="pct",'ordem de passagem'!$H110="tapete"),'ordem de passagem'!I110,"")</f>
        <v/>
      </c>
      <c r="H114" s="752"/>
      <c r="I114" s="753"/>
      <c r="J114" s="754"/>
      <c r="K114" s="755"/>
      <c r="L114" s="752"/>
      <c r="M114" s="753"/>
      <c r="N114" s="756"/>
      <c r="O114" s="757"/>
      <c r="P114" s="758"/>
      <c r="Q114" s="759"/>
      <c r="R114" s="359"/>
      <c r="S114" s="297"/>
      <c r="T114" s="358"/>
      <c r="U114" s="273"/>
      <c r="V114" s="274">
        <f t="shared" si="9"/>
        <v>0</v>
      </c>
      <c r="W114" s="274">
        <f t="shared" si="7"/>
        <v>0</v>
      </c>
      <c r="X114" s="274" t="str">
        <f t="shared" si="8"/>
        <v/>
      </c>
      <c r="Y114" s="559"/>
    </row>
    <row r="115" spans="1:25" s="86" customFormat="1" ht="21" x14ac:dyDescent="0.4">
      <c r="A115" s="272" t="str">
        <f>IF(OR('ordem de passagem'!$H111="pct",'ordem de passagem'!$H111="tapete"),'ordem de passagem'!C111,"")</f>
        <v/>
      </c>
      <c r="B115" s="318" t="str">
        <f>IF(OR('ordem de passagem'!$H111="pct",'ordem de passagem'!$H111="tapete",'ordem de passagem'!$H111="pctn",'ordem de passagem'!$H111="pctm",'ordem de passagem'!$H111="pctt"),'ordem de passagem'!D111,"Não faz este aparelho")</f>
        <v>Não faz este aparelho</v>
      </c>
      <c r="C115" s="318" t="str">
        <f>IF(OR('ordem de passagem'!$H111="pct",'ordem de passagem'!$H111="tapete"),'ordem de passagem'!E111,"")</f>
        <v/>
      </c>
      <c r="D115" s="272" t="str">
        <f>IF(OR('ordem de passagem'!$H111="pct",'ordem de passagem'!$H111="tapete"),'ordem de passagem'!F111,"")</f>
        <v/>
      </c>
      <c r="E115" s="272" t="str">
        <f>IF(OR('ordem de passagem'!$H111="pct",'ordem de passagem'!$H111="tapete"),'ordem de passagem'!H111,"")</f>
        <v/>
      </c>
      <c r="F115" s="272" t="str">
        <f>IF(OR('ordem de passagem'!$H111="pct",'ordem de passagem'!$H111="tapete"),'ordem de passagem'!G111,"")</f>
        <v/>
      </c>
      <c r="G115" s="272" t="str">
        <f>IF(OR('ordem de passagem'!$H111="pct",'ordem de passagem'!$H111="tapete"),'ordem de passagem'!I111,"")</f>
        <v/>
      </c>
      <c r="H115" s="752"/>
      <c r="I115" s="753"/>
      <c r="J115" s="754"/>
      <c r="K115" s="755"/>
      <c r="L115" s="752"/>
      <c r="M115" s="753"/>
      <c r="N115" s="756"/>
      <c r="O115" s="757"/>
      <c r="P115" s="758"/>
      <c r="Q115" s="759"/>
      <c r="R115" s="359"/>
      <c r="S115" s="297"/>
      <c r="T115" s="358"/>
      <c r="U115" s="273"/>
      <c r="V115" s="274">
        <f t="shared" si="9"/>
        <v>0</v>
      </c>
      <c r="W115" s="274">
        <f t="shared" si="7"/>
        <v>0</v>
      </c>
      <c r="X115" s="274" t="str">
        <f t="shared" si="8"/>
        <v/>
      </c>
      <c r="Y115" s="559"/>
    </row>
    <row r="116" spans="1:25" s="86" customFormat="1" ht="21" x14ac:dyDescent="0.4">
      <c r="A116" s="272" t="str">
        <f>IF(OR('ordem de passagem'!$H112="pct",'ordem de passagem'!$H112="tapete"),'ordem de passagem'!C112,"")</f>
        <v/>
      </c>
      <c r="B116" s="318" t="str">
        <f>IF(OR('ordem de passagem'!$H112="pct",'ordem de passagem'!$H112="tapete",'ordem de passagem'!$H112="pctn",'ordem de passagem'!$H112="pctm",'ordem de passagem'!$H112="pctt"),'ordem de passagem'!D112,"Não faz este aparelho")</f>
        <v>Não faz este aparelho</v>
      </c>
      <c r="C116" s="318" t="str">
        <f>IF(OR('ordem de passagem'!$H112="pct",'ordem de passagem'!$H112="tapete"),'ordem de passagem'!E112,"")</f>
        <v/>
      </c>
      <c r="D116" s="272" t="str">
        <f>IF(OR('ordem de passagem'!$H112="pct",'ordem de passagem'!$H112="tapete"),'ordem de passagem'!F112,"")</f>
        <v/>
      </c>
      <c r="E116" s="272" t="str">
        <f>IF(OR('ordem de passagem'!$H112="pct",'ordem de passagem'!$H112="tapete"),'ordem de passagem'!H112,"")</f>
        <v/>
      </c>
      <c r="F116" s="272" t="str">
        <f>IF(OR('ordem de passagem'!$H112="pct",'ordem de passagem'!$H112="tapete"),'ordem de passagem'!G112,"")</f>
        <v/>
      </c>
      <c r="G116" s="272" t="str">
        <f>IF(OR('ordem de passagem'!$H112="pct",'ordem de passagem'!$H112="tapete"),'ordem de passagem'!I112,"")</f>
        <v/>
      </c>
      <c r="H116" s="752"/>
      <c r="I116" s="753"/>
      <c r="J116" s="754"/>
      <c r="K116" s="755"/>
      <c r="L116" s="752"/>
      <c r="M116" s="753"/>
      <c r="N116" s="756"/>
      <c r="O116" s="757"/>
      <c r="P116" s="758"/>
      <c r="Q116" s="759"/>
      <c r="R116" s="359"/>
      <c r="S116" s="297"/>
      <c r="T116" s="358"/>
      <c r="U116" s="273"/>
      <c r="V116" s="274">
        <f t="shared" si="9"/>
        <v>0</v>
      </c>
      <c r="W116" s="274">
        <f t="shared" si="7"/>
        <v>0</v>
      </c>
      <c r="X116" s="274" t="str">
        <f t="shared" si="8"/>
        <v/>
      </c>
      <c r="Y116" s="559"/>
    </row>
    <row r="117" spans="1:25" s="86" customFormat="1" ht="21" x14ac:dyDescent="0.4">
      <c r="A117" s="272" t="str">
        <f>IF(OR('ordem de passagem'!$H113="pct",'ordem de passagem'!$H113="tapete"),'ordem de passagem'!C113,"")</f>
        <v/>
      </c>
      <c r="B117" s="318" t="str">
        <f>IF(OR('ordem de passagem'!$H113="pct",'ordem de passagem'!$H113="tapete",'ordem de passagem'!$H113="pctn",'ordem de passagem'!$H113="pctm",'ordem de passagem'!$H113="pctt"),'ordem de passagem'!D113,"Não faz este aparelho")</f>
        <v>Não faz este aparelho</v>
      </c>
      <c r="C117" s="318" t="str">
        <f>IF(OR('ordem de passagem'!$H113="pct",'ordem de passagem'!$H113="tapete"),'ordem de passagem'!E113,"")</f>
        <v/>
      </c>
      <c r="D117" s="272" t="str">
        <f>IF(OR('ordem de passagem'!$H113="pct",'ordem de passagem'!$H113="tapete"),'ordem de passagem'!F113,"")</f>
        <v/>
      </c>
      <c r="E117" s="272" t="str">
        <f>IF(OR('ordem de passagem'!$H113="pct",'ordem de passagem'!$H113="tapete"),'ordem de passagem'!H113,"")</f>
        <v/>
      </c>
      <c r="F117" s="272" t="str">
        <f>IF(OR('ordem de passagem'!$H113="pct",'ordem de passagem'!$H113="tapete"),'ordem de passagem'!G113,"")</f>
        <v/>
      </c>
      <c r="G117" s="272" t="str">
        <f>IF(OR('ordem de passagem'!$H113="pct",'ordem de passagem'!$H113="tapete"),'ordem de passagem'!I113,"")</f>
        <v/>
      </c>
      <c r="H117" s="752"/>
      <c r="I117" s="753"/>
      <c r="J117" s="754"/>
      <c r="K117" s="755"/>
      <c r="L117" s="752"/>
      <c r="M117" s="753"/>
      <c r="N117" s="756"/>
      <c r="O117" s="757"/>
      <c r="P117" s="758"/>
      <c r="Q117" s="759"/>
      <c r="R117" s="359"/>
      <c r="S117" s="297"/>
      <c r="T117" s="358"/>
      <c r="U117" s="273"/>
      <c r="V117" s="274">
        <f t="shared" si="9"/>
        <v>0</v>
      </c>
      <c r="W117" s="274">
        <f t="shared" si="7"/>
        <v>0</v>
      </c>
      <c r="X117" s="274" t="str">
        <f t="shared" si="8"/>
        <v/>
      </c>
      <c r="Y117" s="559"/>
    </row>
    <row r="118" spans="1:25" s="86" customFormat="1" ht="21" x14ac:dyDescent="0.4">
      <c r="A118" s="272" t="str">
        <f>IF(OR('ordem de passagem'!$H114="pct",'ordem de passagem'!$H114="tapete"),'ordem de passagem'!C114,"")</f>
        <v/>
      </c>
      <c r="B118" s="318" t="str">
        <f>IF(OR('ordem de passagem'!$H114="pct",'ordem de passagem'!$H114="tapete",'ordem de passagem'!$H114="pctn",'ordem de passagem'!$H114="pctm",'ordem de passagem'!$H114="pctt"),'ordem de passagem'!D114,"Não faz este aparelho")</f>
        <v>Não faz este aparelho</v>
      </c>
      <c r="C118" s="318" t="str">
        <f>IF(OR('ordem de passagem'!$H114="pct",'ordem de passagem'!$H114="tapete"),'ordem de passagem'!E114,"")</f>
        <v/>
      </c>
      <c r="D118" s="272" t="str">
        <f>IF(OR('ordem de passagem'!$H114="pct",'ordem de passagem'!$H114="tapete"),'ordem de passagem'!F114,"")</f>
        <v/>
      </c>
      <c r="E118" s="272" t="str">
        <f>IF(OR('ordem de passagem'!$H114="pct",'ordem de passagem'!$H114="tapete"),'ordem de passagem'!H114,"")</f>
        <v/>
      </c>
      <c r="F118" s="272" t="str">
        <f>IF(OR('ordem de passagem'!$H114="pct",'ordem de passagem'!$H114="tapete"),'ordem de passagem'!G114,"")</f>
        <v/>
      </c>
      <c r="G118" s="272" t="str">
        <f>IF(OR('ordem de passagem'!$H114="pct",'ordem de passagem'!$H114="tapete"),'ordem de passagem'!I114,"")</f>
        <v/>
      </c>
      <c r="H118" s="752"/>
      <c r="I118" s="753"/>
      <c r="J118" s="754"/>
      <c r="K118" s="755"/>
      <c r="L118" s="752"/>
      <c r="M118" s="753"/>
      <c r="N118" s="756"/>
      <c r="O118" s="757"/>
      <c r="P118" s="758"/>
      <c r="Q118" s="759"/>
      <c r="R118" s="359"/>
      <c r="S118" s="297"/>
      <c r="T118" s="358"/>
      <c r="U118" s="273"/>
      <c r="V118" s="274">
        <f t="shared" si="9"/>
        <v>0</v>
      </c>
      <c r="W118" s="274">
        <f t="shared" si="7"/>
        <v>0</v>
      </c>
      <c r="X118" s="274" t="str">
        <f t="shared" si="8"/>
        <v/>
      </c>
      <c r="Y118" s="559"/>
    </row>
    <row r="119" spans="1:25" s="86" customFormat="1" ht="21" x14ac:dyDescent="0.4">
      <c r="A119" s="272" t="str">
        <f>IF(OR('ordem de passagem'!$H115="pct",'ordem de passagem'!$H115="tapete"),'ordem de passagem'!C115,"")</f>
        <v/>
      </c>
      <c r="B119" s="318" t="str">
        <f>IF(OR('ordem de passagem'!$H115="pct",'ordem de passagem'!$H115="tapete",'ordem de passagem'!$H115="pctn",'ordem de passagem'!$H115="pctm",'ordem de passagem'!$H115="pctt"),'ordem de passagem'!D115,"Não faz este aparelho")</f>
        <v>Não faz este aparelho</v>
      </c>
      <c r="C119" s="318" t="str">
        <f>IF(OR('ordem de passagem'!$H115="pct",'ordem de passagem'!$H115="tapete"),'ordem de passagem'!E115,"")</f>
        <v/>
      </c>
      <c r="D119" s="272" t="str">
        <f>IF(OR('ordem de passagem'!$H115="pct",'ordem de passagem'!$H115="tapete"),'ordem de passagem'!F115,"")</f>
        <v/>
      </c>
      <c r="E119" s="272" t="str">
        <f>IF(OR('ordem de passagem'!$H115="pct",'ordem de passagem'!$H115="tapete"),'ordem de passagem'!H115,"")</f>
        <v/>
      </c>
      <c r="F119" s="272" t="str">
        <f>IF(OR('ordem de passagem'!$H115="pct",'ordem de passagem'!$H115="tapete"),'ordem de passagem'!G115,"")</f>
        <v/>
      </c>
      <c r="G119" s="272" t="str">
        <f>IF(OR('ordem de passagem'!$H115="pct",'ordem de passagem'!$H115="tapete"),'ordem de passagem'!I115,"")</f>
        <v/>
      </c>
      <c r="H119" s="752"/>
      <c r="I119" s="753"/>
      <c r="J119" s="754"/>
      <c r="K119" s="755"/>
      <c r="L119" s="752"/>
      <c r="M119" s="753"/>
      <c r="N119" s="756"/>
      <c r="O119" s="757"/>
      <c r="P119" s="758"/>
      <c r="Q119" s="759"/>
      <c r="R119" s="359"/>
      <c r="S119" s="297"/>
      <c r="T119" s="358"/>
      <c r="U119" s="273"/>
      <c r="V119" s="274">
        <f t="shared" si="9"/>
        <v>0</v>
      </c>
      <c r="W119" s="274">
        <f t="shared" si="7"/>
        <v>0</v>
      </c>
      <c r="X119" s="274" t="str">
        <f t="shared" si="8"/>
        <v/>
      </c>
      <c r="Y119" s="559"/>
    </row>
    <row r="120" spans="1:25" s="86" customFormat="1" ht="21" x14ac:dyDescent="0.4">
      <c r="A120" s="272" t="str">
        <f>IF(OR('ordem de passagem'!$H116="pct",'ordem de passagem'!$H116="tapete"),'ordem de passagem'!C116,"")</f>
        <v/>
      </c>
      <c r="B120" s="318" t="str">
        <f>IF(OR('ordem de passagem'!$H116="pct",'ordem de passagem'!$H116="tapete",'ordem de passagem'!$H116="pctn",'ordem de passagem'!$H116="pctm",'ordem de passagem'!$H116="pctt"),'ordem de passagem'!D116,"Não faz este aparelho")</f>
        <v>Não faz este aparelho</v>
      </c>
      <c r="C120" s="318" t="str">
        <f>IF(OR('ordem de passagem'!$H116="pct",'ordem de passagem'!$H116="tapete"),'ordem de passagem'!E116,"")</f>
        <v/>
      </c>
      <c r="D120" s="272" t="str">
        <f>IF(OR('ordem de passagem'!$H116="pct",'ordem de passagem'!$H116="tapete"),'ordem de passagem'!F116,"")</f>
        <v/>
      </c>
      <c r="E120" s="272" t="str">
        <f>IF(OR('ordem de passagem'!$H116="pct",'ordem de passagem'!$H116="tapete"),'ordem de passagem'!H116,"")</f>
        <v/>
      </c>
      <c r="F120" s="272" t="str">
        <f>IF(OR('ordem de passagem'!$H116="pct",'ordem de passagem'!$H116="tapete"),'ordem de passagem'!G116,"")</f>
        <v/>
      </c>
      <c r="G120" s="272" t="str">
        <f>IF(OR('ordem de passagem'!$H116="pct",'ordem de passagem'!$H116="tapete"),'ordem de passagem'!I116,"")</f>
        <v/>
      </c>
      <c r="H120" s="752"/>
      <c r="I120" s="753"/>
      <c r="J120" s="754"/>
      <c r="K120" s="755"/>
      <c r="L120" s="752"/>
      <c r="M120" s="753"/>
      <c r="N120" s="756"/>
      <c r="O120" s="757"/>
      <c r="P120" s="758"/>
      <c r="Q120" s="759"/>
      <c r="R120" s="359"/>
      <c r="S120" s="297"/>
      <c r="T120" s="358"/>
      <c r="U120" s="273"/>
      <c r="V120" s="274">
        <f t="shared" si="9"/>
        <v>0</v>
      </c>
      <c r="W120" s="274">
        <f t="shared" si="7"/>
        <v>0</v>
      </c>
      <c r="X120" s="274" t="str">
        <f t="shared" si="8"/>
        <v/>
      </c>
      <c r="Y120" s="559"/>
    </row>
    <row r="121" spans="1:25" s="86" customFormat="1" ht="21" x14ac:dyDescent="0.4">
      <c r="A121" s="272" t="str">
        <f>IF(OR('ordem de passagem'!$H117="pct",'ordem de passagem'!$H117="tapete"),'ordem de passagem'!C117,"")</f>
        <v/>
      </c>
      <c r="B121" s="318" t="str">
        <f>IF(OR('ordem de passagem'!$H117="pct",'ordem de passagem'!$H117="tapete",'ordem de passagem'!$H117="pctn",'ordem de passagem'!$H117="pctm",'ordem de passagem'!$H117="pctt"),'ordem de passagem'!D117,"Não faz este aparelho")</f>
        <v>Não faz este aparelho</v>
      </c>
      <c r="C121" s="318" t="str">
        <f>IF(OR('ordem de passagem'!$H117="pct",'ordem de passagem'!$H117="tapete"),'ordem de passagem'!E117,"")</f>
        <v/>
      </c>
      <c r="D121" s="272" t="str">
        <f>IF(OR('ordem de passagem'!$H117="pct",'ordem de passagem'!$H117="tapete"),'ordem de passagem'!F117,"")</f>
        <v/>
      </c>
      <c r="E121" s="272" t="str">
        <f>IF(OR('ordem de passagem'!$H117="pct",'ordem de passagem'!$H117="tapete"),'ordem de passagem'!H117,"")</f>
        <v/>
      </c>
      <c r="F121" s="272" t="str">
        <f>IF(OR('ordem de passagem'!$H117="pct",'ordem de passagem'!$H117="tapete"),'ordem de passagem'!G117,"")</f>
        <v/>
      </c>
      <c r="G121" s="272" t="str">
        <f>IF(OR('ordem de passagem'!$H117="pct",'ordem de passagem'!$H117="tapete"),'ordem de passagem'!I117,"")</f>
        <v/>
      </c>
      <c r="H121" s="752"/>
      <c r="I121" s="753"/>
      <c r="J121" s="754"/>
      <c r="K121" s="755"/>
      <c r="L121" s="752"/>
      <c r="M121" s="753"/>
      <c r="N121" s="756"/>
      <c r="O121" s="757"/>
      <c r="P121" s="758"/>
      <c r="Q121" s="759"/>
      <c r="R121" s="359"/>
      <c r="S121" s="297"/>
      <c r="T121" s="358"/>
      <c r="U121" s="273"/>
      <c r="V121" s="274">
        <f t="shared" si="9"/>
        <v>0</v>
      </c>
      <c r="W121" s="274">
        <f t="shared" si="7"/>
        <v>0</v>
      </c>
      <c r="X121" s="274" t="str">
        <f t="shared" si="8"/>
        <v/>
      </c>
      <c r="Y121" s="559"/>
    </row>
    <row r="122" spans="1:25" s="86" customFormat="1" ht="21" x14ac:dyDescent="0.4">
      <c r="A122" s="272" t="str">
        <f>IF(OR('ordem de passagem'!$H118="pct",'ordem de passagem'!$H118="tapete"),'ordem de passagem'!C118,"")</f>
        <v/>
      </c>
      <c r="B122" s="318" t="str">
        <f>IF(OR('ordem de passagem'!$H118="pct",'ordem de passagem'!$H118="tapete",'ordem de passagem'!$H118="pctn",'ordem de passagem'!$H118="pctm",'ordem de passagem'!$H118="pctt"),'ordem de passagem'!D118,"Não faz este aparelho")</f>
        <v>Não faz este aparelho</v>
      </c>
      <c r="C122" s="318" t="str">
        <f>IF(OR('ordem de passagem'!$H118="pct",'ordem de passagem'!$H118="tapete"),'ordem de passagem'!E118,"")</f>
        <v/>
      </c>
      <c r="D122" s="272" t="str">
        <f>IF(OR('ordem de passagem'!$H118="pct",'ordem de passagem'!$H118="tapete"),'ordem de passagem'!F118,"")</f>
        <v/>
      </c>
      <c r="E122" s="272" t="str">
        <f>IF(OR('ordem de passagem'!$H118="pct",'ordem de passagem'!$H118="tapete"),'ordem de passagem'!H118,"")</f>
        <v/>
      </c>
      <c r="F122" s="272" t="str">
        <f>IF(OR('ordem de passagem'!$H118="pct",'ordem de passagem'!$H118="tapete"),'ordem de passagem'!G118,"")</f>
        <v/>
      </c>
      <c r="G122" s="272" t="str">
        <f>IF(OR('ordem de passagem'!$H118="pct",'ordem de passagem'!$H118="tapete"),'ordem de passagem'!I118,"")</f>
        <v/>
      </c>
      <c r="H122" s="752"/>
      <c r="I122" s="753"/>
      <c r="J122" s="754"/>
      <c r="K122" s="755"/>
      <c r="L122" s="752"/>
      <c r="M122" s="753"/>
      <c r="N122" s="756"/>
      <c r="O122" s="757"/>
      <c r="P122" s="758"/>
      <c r="Q122" s="759"/>
      <c r="R122" s="359"/>
      <c r="S122" s="297"/>
      <c r="T122" s="358"/>
      <c r="U122" s="273"/>
      <c r="V122" s="274">
        <f t="shared" si="9"/>
        <v>0</v>
      </c>
      <c r="W122" s="274">
        <f t="shared" si="7"/>
        <v>0</v>
      </c>
      <c r="X122" s="274" t="str">
        <f t="shared" si="8"/>
        <v/>
      </c>
      <c r="Y122" s="559"/>
    </row>
    <row r="123" spans="1:25" s="86" customFormat="1" ht="21" x14ac:dyDescent="0.4">
      <c r="A123" s="272" t="str">
        <f>IF(OR('ordem de passagem'!$H119="pct",'ordem de passagem'!$H119="tapete"),'ordem de passagem'!C119,"")</f>
        <v/>
      </c>
      <c r="B123" s="318" t="str">
        <f>IF(OR('ordem de passagem'!$H119="pct",'ordem de passagem'!$H119="tapete",'ordem de passagem'!$H119="pctn",'ordem de passagem'!$H119="pctm",'ordem de passagem'!$H119="pctt"),'ordem de passagem'!D119,"Não faz este aparelho")</f>
        <v>Não faz este aparelho</v>
      </c>
      <c r="C123" s="318" t="str">
        <f>IF(OR('ordem de passagem'!$H119="pct",'ordem de passagem'!$H119="tapete"),'ordem de passagem'!E119,"")</f>
        <v/>
      </c>
      <c r="D123" s="272" t="str">
        <f>IF(OR('ordem de passagem'!$H119="pct",'ordem de passagem'!$H119="tapete"),'ordem de passagem'!F119,"")</f>
        <v/>
      </c>
      <c r="E123" s="272" t="str">
        <f>IF(OR('ordem de passagem'!$H119="pct",'ordem de passagem'!$H119="tapete"),'ordem de passagem'!H119,"")</f>
        <v/>
      </c>
      <c r="F123" s="272" t="str">
        <f>IF(OR('ordem de passagem'!$H119="pct",'ordem de passagem'!$H119="tapete"),'ordem de passagem'!G119,"")</f>
        <v/>
      </c>
      <c r="G123" s="272" t="str">
        <f>IF(OR('ordem de passagem'!$H119="pct",'ordem de passagem'!$H119="tapete"),'ordem de passagem'!I119,"")</f>
        <v/>
      </c>
      <c r="H123" s="752"/>
      <c r="I123" s="753"/>
      <c r="J123" s="754"/>
      <c r="K123" s="755"/>
      <c r="L123" s="752"/>
      <c r="M123" s="753"/>
      <c r="N123" s="756"/>
      <c r="O123" s="757"/>
      <c r="P123" s="758"/>
      <c r="Q123" s="759"/>
      <c r="R123" s="359"/>
      <c r="S123" s="297"/>
      <c r="T123" s="358"/>
      <c r="U123" s="273"/>
      <c r="V123" s="274">
        <f t="shared" si="9"/>
        <v>0</v>
      </c>
      <c r="W123" s="274">
        <f t="shared" si="7"/>
        <v>0</v>
      </c>
      <c r="X123" s="274" t="str">
        <f t="shared" si="8"/>
        <v/>
      </c>
      <c r="Y123" s="559"/>
    </row>
    <row r="124" spans="1:25" s="86" customFormat="1" ht="21" x14ac:dyDescent="0.4">
      <c r="A124" s="272" t="str">
        <f>IF(OR('ordem de passagem'!$H120="pct",'ordem de passagem'!$H120="tapete"),'ordem de passagem'!C120,"")</f>
        <v/>
      </c>
      <c r="B124" s="318" t="str">
        <f>IF(OR('ordem de passagem'!$H120="pct",'ordem de passagem'!$H120="tapete",'ordem de passagem'!$H120="pctn",'ordem de passagem'!$H120="pctm",'ordem de passagem'!$H120="pctt"),'ordem de passagem'!D120,"Não faz este aparelho")</f>
        <v>Não faz este aparelho</v>
      </c>
      <c r="C124" s="318" t="str">
        <f>IF(OR('ordem de passagem'!$H120="pct",'ordem de passagem'!$H120="tapete"),'ordem de passagem'!E120,"")</f>
        <v/>
      </c>
      <c r="D124" s="272" t="str">
        <f>IF(OR('ordem de passagem'!$H120="pct",'ordem de passagem'!$H120="tapete"),'ordem de passagem'!F120,"")</f>
        <v/>
      </c>
      <c r="E124" s="272" t="str">
        <f>IF(OR('ordem de passagem'!$H120="pct",'ordem de passagem'!$H120="tapete"),'ordem de passagem'!H120,"")</f>
        <v/>
      </c>
      <c r="F124" s="272" t="str">
        <f>IF(OR('ordem de passagem'!$H120="pct",'ordem de passagem'!$H120="tapete"),'ordem de passagem'!G120,"")</f>
        <v/>
      </c>
      <c r="G124" s="272" t="str">
        <f>IF(OR('ordem de passagem'!$H120="pct",'ordem de passagem'!$H120="tapete"),'ordem de passagem'!I120,"")</f>
        <v/>
      </c>
      <c r="H124" s="752"/>
      <c r="I124" s="753"/>
      <c r="J124" s="754"/>
      <c r="K124" s="755"/>
      <c r="L124" s="752"/>
      <c r="M124" s="753"/>
      <c r="N124" s="756"/>
      <c r="O124" s="757"/>
      <c r="P124" s="758"/>
      <c r="Q124" s="759"/>
      <c r="R124" s="359"/>
      <c r="S124" s="297"/>
      <c r="T124" s="358"/>
      <c r="U124" s="273"/>
      <c r="V124" s="274">
        <f t="shared" si="9"/>
        <v>0</v>
      </c>
      <c r="W124" s="274">
        <f t="shared" si="7"/>
        <v>0</v>
      </c>
      <c r="X124" s="274" t="str">
        <f t="shared" si="8"/>
        <v/>
      </c>
      <c r="Y124" s="559"/>
    </row>
    <row r="125" spans="1:25" s="86" customFormat="1" ht="21" x14ac:dyDescent="0.4">
      <c r="A125" s="272" t="str">
        <f>IF(OR('ordem de passagem'!$H121="pct",'ordem de passagem'!$H121="tapete"),'ordem de passagem'!C121,"")</f>
        <v/>
      </c>
      <c r="B125" s="318" t="str">
        <f>IF(OR('ordem de passagem'!$H121="pct",'ordem de passagem'!$H121="tapete",'ordem de passagem'!$H121="pctn",'ordem de passagem'!$H121="pctm",'ordem de passagem'!$H121="pctt"),'ordem de passagem'!D121,"Não faz este aparelho")</f>
        <v>Não faz este aparelho</v>
      </c>
      <c r="C125" s="318" t="str">
        <f>IF(OR('ordem de passagem'!$H121="pct",'ordem de passagem'!$H121="tapete"),'ordem de passagem'!E121,"")</f>
        <v/>
      </c>
      <c r="D125" s="272" t="str">
        <f>IF(OR('ordem de passagem'!$H121="pct",'ordem de passagem'!$H121="tapete"),'ordem de passagem'!F121,"")</f>
        <v/>
      </c>
      <c r="E125" s="272" t="str">
        <f>IF(OR('ordem de passagem'!$H121="pct",'ordem de passagem'!$H121="tapete"),'ordem de passagem'!H121,"")</f>
        <v/>
      </c>
      <c r="F125" s="272" t="str">
        <f>IF(OR('ordem de passagem'!$H121="pct",'ordem de passagem'!$H121="tapete"),'ordem de passagem'!G121,"")</f>
        <v/>
      </c>
      <c r="G125" s="272" t="str">
        <f>IF(OR('ordem de passagem'!$H121="pct",'ordem de passagem'!$H121="tapete"),'ordem de passagem'!I121,"")</f>
        <v/>
      </c>
      <c r="H125" s="752"/>
      <c r="I125" s="753"/>
      <c r="J125" s="754"/>
      <c r="K125" s="755"/>
      <c r="L125" s="752"/>
      <c r="M125" s="753"/>
      <c r="N125" s="756"/>
      <c r="O125" s="757"/>
      <c r="P125" s="758"/>
      <c r="Q125" s="759"/>
      <c r="R125" s="359"/>
      <c r="S125" s="297"/>
      <c r="T125" s="358"/>
      <c r="U125" s="273"/>
      <c r="V125" s="274">
        <f t="shared" si="9"/>
        <v>0</v>
      </c>
      <c r="W125" s="274">
        <f t="shared" si="7"/>
        <v>0</v>
      </c>
      <c r="X125" s="274" t="str">
        <f t="shared" si="8"/>
        <v/>
      </c>
      <c r="Y125" s="559"/>
    </row>
    <row r="126" spans="1:25" s="86" customFormat="1" ht="21" x14ac:dyDescent="0.4">
      <c r="A126" s="272" t="str">
        <f>IF(OR('ordem de passagem'!$H122="pct",'ordem de passagem'!$H122="tapete"),'ordem de passagem'!C122,"")</f>
        <v/>
      </c>
      <c r="B126" s="318" t="str">
        <f>IF(OR('ordem de passagem'!$H122="pct",'ordem de passagem'!$H122="tapete",'ordem de passagem'!$H122="pctn",'ordem de passagem'!$H122="pctm",'ordem de passagem'!$H122="pctt"),'ordem de passagem'!D122,"Não faz este aparelho")</f>
        <v>Não faz este aparelho</v>
      </c>
      <c r="C126" s="318" t="str">
        <f>IF(OR('ordem de passagem'!$H122="pct",'ordem de passagem'!$H122="tapete"),'ordem de passagem'!E122,"")</f>
        <v/>
      </c>
      <c r="D126" s="272" t="str">
        <f>IF(OR('ordem de passagem'!$H122="pct",'ordem de passagem'!$H122="tapete"),'ordem de passagem'!F122,"")</f>
        <v/>
      </c>
      <c r="E126" s="272" t="str">
        <f>IF(OR('ordem de passagem'!$H122="pct",'ordem de passagem'!$H122="tapete"),'ordem de passagem'!H122,"")</f>
        <v/>
      </c>
      <c r="F126" s="272" t="str">
        <f>IF(OR('ordem de passagem'!$H122="pct",'ordem de passagem'!$H122="tapete"),'ordem de passagem'!G122,"")</f>
        <v/>
      </c>
      <c r="G126" s="272" t="str">
        <f>IF(OR('ordem de passagem'!$H122="pct",'ordem de passagem'!$H122="tapete"),'ordem de passagem'!I122,"")</f>
        <v/>
      </c>
      <c r="H126" s="752"/>
      <c r="I126" s="753"/>
      <c r="J126" s="754"/>
      <c r="K126" s="755"/>
      <c r="L126" s="752"/>
      <c r="M126" s="753"/>
      <c r="N126" s="756"/>
      <c r="O126" s="757"/>
      <c r="P126" s="758"/>
      <c r="Q126" s="759"/>
      <c r="R126" s="359"/>
      <c r="S126" s="297"/>
      <c r="T126" s="358"/>
      <c r="U126" s="273"/>
      <c r="V126" s="274">
        <f t="shared" si="9"/>
        <v>0</v>
      </c>
      <c r="W126" s="274">
        <f t="shared" si="7"/>
        <v>0</v>
      </c>
      <c r="X126" s="274" t="str">
        <f t="shared" si="8"/>
        <v/>
      </c>
      <c r="Y126" s="559"/>
    </row>
    <row r="127" spans="1:25" s="86" customFormat="1" ht="21" x14ac:dyDescent="0.4">
      <c r="A127" s="272" t="str">
        <f>IF(OR('ordem de passagem'!$H123="pct",'ordem de passagem'!$H123="tapete"),'ordem de passagem'!C123,"")</f>
        <v/>
      </c>
      <c r="B127" s="318" t="str">
        <f>IF(OR('ordem de passagem'!$H123="pct",'ordem de passagem'!$H123="tapete",'ordem de passagem'!$H123="pctn",'ordem de passagem'!$H123="pctm",'ordem de passagem'!$H123="pctt"),'ordem de passagem'!D123,"Não faz este aparelho")</f>
        <v>Não faz este aparelho</v>
      </c>
      <c r="C127" s="318" t="str">
        <f>IF(OR('ordem de passagem'!$H123="pct",'ordem de passagem'!$H123="tapete"),'ordem de passagem'!E123,"")</f>
        <v/>
      </c>
      <c r="D127" s="272" t="str">
        <f>IF(OR('ordem de passagem'!$H123="pct",'ordem de passagem'!$H123="tapete"),'ordem de passagem'!F123,"")</f>
        <v/>
      </c>
      <c r="E127" s="272" t="str">
        <f>IF(OR('ordem de passagem'!$H123="pct",'ordem de passagem'!$H123="tapete"),'ordem de passagem'!H123,"")</f>
        <v/>
      </c>
      <c r="F127" s="272" t="str">
        <f>IF(OR('ordem de passagem'!$H123="pct",'ordem de passagem'!$H123="tapete"),'ordem de passagem'!G123,"")</f>
        <v/>
      </c>
      <c r="G127" s="272" t="str">
        <f>IF(OR('ordem de passagem'!$H123="pct",'ordem de passagem'!$H123="tapete"),'ordem de passagem'!I123,"")</f>
        <v/>
      </c>
      <c r="H127" s="752"/>
      <c r="I127" s="753"/>
      <c r="J127" s="754"/>
      <c r="K127" s="755"/>
      <c r="L127" s="752"/>
      <c r="M127" s="753"/>
      <c r="N127" s="756"/>
      <c r="O127" s="757"/>
      <c r="P127" s="758"/>
      <c r="Q127" s="759"/>
      <c r="R127" s="359"/>
      <c r="S127" s="297"/>
      <c r="T127" s="358"/>
      <c r="U127" s="273"/>
      <c r="V127" s="274">
        <f t="shared" si="9"/>
        <v>0</v>
      </c>
      <c r="W127" s="274">
        <f t="shared" si="7"/>
        <v>0</v>
      </c>
      <c r="X127" s="274" t="str">
        <f t="shared" si="8"/>
        <v/>
      </c>
      <c r="Y127" s="559"/>
    </row>
    <row r="128" spans="1:25" s="86" customFormat="1" ht="21" x14ac:dyDescent="0.4">
      <c r="A128" s="272" t="str">
        <f>IF(OR('ordem de passagem'!$H124="pct",'ordem de passagem'!$H124="tapete"),'ordem de passagem'!C124,"")</f>
        <v/>
      </c>
      <c r="B128" s="318" t="str">
        <f>IF(OR('ordem de passagem'!$H124="pct",'ordem de passagem'!$H124="tapete",'ordem de passagem'!$H124="pctn",'ordem de passagem'!$H124="pctm",'ordem de passagem'!$H124="pctt"),'ordem de passagem'!D124,"Não faz este aparelho")</f>
        <v>Não faz este aparelho</v>
      </c>
      <c r="C128" s="318" t="str">
        <f>IF(OR('ordem de passagem'!$H124="pct",'ordem de passagem'!$H124="tapete"),'ordem de passagem'!E124,"")</f>
        <v/>
      </c>
      <c r="D128" s="272" t="str">
        <f>IF(OR('ordem de passagem'!$H124="pct",'ordem de passagem'!$H124="tapete"),'ordem de passagem'!F124,"")</f>
        <v/>
      </c>
      <c r="E128" s="272" t="str">
        <f>IF(OR('ordem de passagem'!$H124="pct",'ordem de passagem'!$H124="tapete"),'ordem de passagem'!H124,"")</f>
        <v/>
      </c>
      <c r="F128" s="272" t="str">
        <f>IF(OR('ordem de passagem'!$H124="pct",'ordem de passagem'!$H124="tapete"),'ordem de passagem'!G124,"")</f>
        <v/>
      </c>
      <c r="G128" s="272" t="str">
        <f>IF(OR('ordem de passagem'!$H124="pct",'ordem de passagem'!$H124="tapete"),'ordem de passagem'!I124,"")</f>
        <v/>
      </c>
      <c r="H128" s="752"/>
      <c r="I128" s="753"/>
      <c r="J128" s="754"/>
      <c r="K128" s="755"/>
      <c r="L128" s="752"/>
      <c r="M128" s="753"/>
      <c r="N128" s="756"/>
      <c r="O128" s="757"/>
      <c r="P128" s="758"/>
      <c r="Q128" s="759"/>
      <c r="R128" s="359"/>
      <c r="S128" s="297"/>
      <c r="T128" s="358"/>
      <c r="U128" s="273"/>
      <c r="V128" s="274">
        <f t="shared" si="9"/>
        <v>0</v>
      </c>
      <c r="W128" s="274">
        <f t="shared" si="7"/>
        <v>0</v>
      </c>
      <c r="X128" s="274" t="str">
        <f t="shared" si="8"/>
        <v/>
      </c>
      <c r="Y128" s="559"/>
    </row>
    <row r="129" spans="1:26" s="86" customFormat="1" ht="21" x14ac:dyDescent="0.4">
      <c r="A129" s="272" t="str">
        <f>IF(OR('ordem de passagem'!$H125="pct",'ordem de passagem'!$H125="tapete"),'ordem de passagem'!C125,"")</f>
        <v/>
      </c>
      <c r="B129" s="318" t="str">
        <f>IF(OR('ordem de passagem'!$H125="pct",'ordem de passagem'!$H125="tapete",'ordem de passagem'!$H125="pctn",'ordem de passagem'!$H125="pctm",'ordem de passagem'!$H125="pctt"),'ordem de passagem'!D125,"Não faz este aparelho")</f>
        <v>Não faz este aparelho</v>
      </c>
      <c r="C129" s="318" t="str">
        <f>IF(OR('ordem de passagem'!$H125="pct",'ordem de passagem'!$H125="tapete"),'ordem de passagem'!E125,"")</f>
        <v/>
      </c>
      <c r="D129" s="272" t="str">
        <f>IF(OR('ordem de passagem'!$H125="pct",'ordem de passagem'!$H125="tapete"),'ordem de passagem'!F125,"")</f>
        <v/>
      </c>
      <c r="E129" s="272" t="str">
        <f>IF(OR('ordem de passagem'!$H125="pct",'ordem de passagem'!$H125="tapete"),'ordem de passagem'!H125,"")</f>
        <v/>
      </c>
      <c r="F129" s="272" t="str">
        <f>IF(OR('ordem de passagem'!$H125="pct",'ordem de passagem'!$H125="tapete"),'ordem de passagem'!G125,"")</f>
        <v/>
      </c>
      <c r="G129" s="272" t="str">
        <f>IF(OR('ordem de passagem'!$H125="pct",'ordem de passagem'!$H125="tapete"),'ordem de passagem'!I125,"")</f>
        <v/>
      </c>
      <c r="H129" s="752"/>
      <c r="I129" s="753"/>
      <c r="J129" s="754"/>
      <c r="K129" s="755"/>
      <c r="L129" s="752"/>
      <c r="M129" s="753"/>
      <c r="N129" s="756"/>
      <c r="O129" s="757"/>
      <c r="P129" s="758"/>
      <c r="Q129" s="759"/>
      <c r="R129" s="359"/>
      <c r="S129" s="297"/>
      <c r="T129" s="358"/>
      <c r="U129" s="273"/>
      <c r="V129" s="274">
        <f t="shared" si="9"/>
        <v>0</v>
      </c>
      <c r="W129" s="274">
        <f t="shared" si="7"/>
        <v>0</v>
      </c>
      <c r="X129" s="274" t="str">
        <f t="shared" si="8"/>
        <v/>
      </c>
      <c r="Y129" s="559"/>
    </row>
    <row r="130" spans="1:26" s="86" customFormat="1" ht="21" x14ac:dyDescent="0.4">
      <c r="A130" s="272" t="str">
        <f>IF(OR('ordem de passagem'!$H126="pct",'ordem de passagem'!$H126="tapete"),'ordem de passagem'!C126,"")</f>
        <v/>
      </c>
      <c r="B130" s="318" t="str">
        <f>IF(OR('ordem de passagem'!$H126="pct",'ordem de passagem'!$H126="tapete",'ordem de passagem'!$H126="pctn",'ordem de passagem'!$H126="pctm",'ordem de passagem'!$H126="pctt"),'ordem de passagem'!D126,"Não faz este aparelho")</f>
        <v>Não faz este aparelho</v>
      </c>
      <c r="C130" s="318" t="str">
        <f>IF(OR('ordem de passagem'!$H126="pct",'ordem de passagem'!$H126="tapete"),'ordem de passagem'!E126,"")</f>
        <v/>
      </c>
      <c r="D130" s="272" t="str">
        <f>IF(OR('ordem de passagem'!$H126="pct",'ordem de passagem'!$H126="tapete"),'ordem de passagem'!F126,"")</f>
        <v/>
      </c>
      <c r="E130" s="272" t="str">
        <f>IF(OR('ordem de passagem'!$H126="pct",'ordem de passagem'!$H126="tapete"),'ordem de passagem'!H126,"")</f>
        <v/>
      </c>
      <c r="F130" s="272" t="str">
        <f>IF(OR('ordem de passagem'!$H126="pct",'ordem de passagem'!$H126="tapete"),'ordem de passagem'!G126,"")</f>
        <v/>
      </c>
      <c r="G130" s="272" t="str">
        <f>IF(OR('ordem de passagem'!$H126="pct",'ordem de passagem'!$H126="tapete"),'ordem de passagem'!I126,"")</f>
        <v/>
      </c>
      <c r="H130" s="752"/>
      <c r="I130" s="753"/>
      <c r="J130" s="754"/>
      <c r="K130" s="755"/>
      <c r="L130" s="752"/>
      <c r="M130" s="753"/>
      <c r="N130" s="491"/>
      <c r="O130" s="492"/>
      <c r="P130" s="493"/>
      <c r="Q130" s="494"/>
      <c r="R130" s="359"/>
      <c r="S130" s="297"/>
      <c r="T130" s="358"/>
      <c r="U130" s="273"/>
      <c r="V130" s="274">
        <f t="shared" si="9"/>
        <v>0</v>
      </c>
      <c r="W130" s="274">
        <f t="shared" si="7"/>
        <v>0</v>
      </c>
      <c r="X130" s="274" t="str">
        <f t="shared" si="8"/>
        <v/>
      </c>
      <c r="Y130" s="559"/>
    </row>
    <row r="131" spans="1:26" s="86" customFormat="1" ht="21" x14ac:dyDescent="0.4">
      <c r="A131" s="272" t="str">
        <f>IF(OR('ordem de passagem'!$H127="pct",'ordem de passagem'!$H127="tapete"),'ordem de passagem'!C127,"")</f>
        <v/>
      </c>
      <c r="B131" s="318" t="str">
        <f>IF(OR('ordem de passagem'!$H127="pct",'ordem de passagem'!$H127="tapete",'ordem de passagem'!$H127="pctn",'ordem de passagem'!$H127="pctm",'ordem de passagem'!$H127="pctt"),'ordem de passagem'!D127,"Não faz este aparelho")</f>
        <v>Não faz este aparelho</v>
      </c>
      <c r="C131" s="318" t="str">
        <f>IF(OR('ordem de passagem'!$H127="pct",'ordem de passagem'!$H127="tapete"),'ordem de passagem'!E127,"")</f>
        <v/>
      </c>
      <c r="D131" s="272" t="str">
        <f>IF(OR('ordem de passagem'!$H127="pct",'ordem de passagem'!$H127="tapete"),'ordem de passagem'!F127,"")</f>
        <v/>
      </c>
      <c r="E131" s="272" t="str">
        <f>IF(OR('ordem de passagem'!$H127="pct",'ordem de passagem'!$H127="tapete"),'ordem de passagem'!H127,"")</f>
        <v/>
      </c>
      <c r="F131" s="272" t="str">
        <f>IF(OR('ordem de passagem'!$H127="pct",'ordem de passagem'!$H127="tapete"),'ordem de passagem'!G127,"")</f>
        <v/>
      </c>
      <c r="G131" s="272" t="str">
        <f>IF(OR('ordem de passagem'!$H127="pct",'ordem de passagem'!$H127="tapete"),'ordem de passagem'!I127,"")</f>
        <v/>
      </c>
      <c r="H131" s="752"/>
      <c r="I131" s="753"/>
      <c r="J131" s="754"/>
      <c r="K131" s="755"/>
      <c r="L131" s="752"/>
      <c r="M131" s="753"/>
      <c r="N131" s="491"/>
      <c r="O131" s="492"/>
      <c r="P131" s="493"/>
      <c r="Q131" s="494"/>
      <c r="R131" s="359"/>
      <c r="S131" s="297"/>
      <c r="T131" s="358"/>
      <c r="U131" s="273"/>
      <c r="V131" s="274">
        <f t="shared" si="9"/>
        <v>0</v>
      </c>
      <c r="W131" s="274">
        <f t="shared" si="7"/>
        <v>0</v>
      </c>
      <c r="X131" s="274" t="str">
        <f t="shared" si="8"/>
        <v/>
      </c>
      <c r="Y131" s="559"/>
    </row>
    <row r="132" spans="1:26" s="86" customFormat="1" ht="21" x14ac:dyDescent="0.4">
      <c r="A132" s="272" t="str">
        <f>IF(OR('ordem de passagem'!$H128="pct",'ordem de passagem'!$H128="tapete"),'ordem de passagem'!C128,"")</f>
        <v/>
      </c>
      <c r="B132" s="318" t="str">
        <f>IF(OR('ordem de passagem'!$H128="pct",'ordem de passagem'!$H128="tapete",'ordem de passagem'!$H128="pctn",'ordem de passagem'!$H128="pctm",'ordem de passagem'!$H128="pctt"),'ordem de passagem'!D128,"Não faz este aparelho")</f>
        <v>Não faz este aparelho</v>
      </c>
      <c r="C132" s="318" t="str">
        <f>IF(OR('ordem de passagem'!$H128="pct",'ordem de passagem'!$H128="tapete"),'ordem de passagem'!E128,"")</f>
        <v/>
      </c>
      <c r="D132" s="272" t="str">
        <f>IF(OR('ordem de passagem'!$H128="pct",'ordem de passagem'!$H128="tapete"),'ordem de passagem'!F128,"")</f>
        <v/>
      </c>
      <c r="E132" s="272" t="str">
        <f>IF(OR('ordem de passagem'!$H128="pct",'ordem de passagem'!$H128="tapete"),'ordem de passagem'!H128,"")</f>
        <v/>
      </c>
      <c r="F132" s="272" t="str">
        <f>IF(OR('ordem de passagem'!$H128="pct",'ordem de passagem'!$H128="tapete"),'ordem de passagem'!G128,"")</f>
        <v/>
      </c>
      <c r="G132" s="272" t="str">
        <f>IF(OR('ordem de passagem'!$H128="pct",'ordem de passagem'!$H128="tapete"),'ordem de passagem'!I128,"")</f>
        <v/>
      </c>
      <c r="H132" s="752"/>
      <c r="I132" s="753"/>
      <c r="J132" s="754"/>
      <c r="K132" s="755"/>
      <c r="L132" s="752"/>
      <c r="M132" s="753"/>
      <c r="N132" s="491"/>
      <c r="O132" s="492"/>
      <c r="P132" s="493"/>
      <c r="Q132" s="494"/>
      <c r="R132" s="359"/>
      <c r="S132" s="297"/>
      <c r="T132" s="358"/>
      <c r="U132" s="273"/>
      <c r="V132" s="274">
        <f t="shared" si="9"/>
        <v>0</v>
      </c>
      <c r="W132" s="274">
        <f t="shared" si="7"/>
        <v>0</v>
      </c>
      <c r="X132" s="274" t="str">
        <f t="shared" si="8"/>
        <v/>
      </c>
      <c r="Y132" s="559"/>
    </row>
    <row r="133" spans="1:26" s="86" customFormat="1" ht="21" x14ac:dyDescent="0.4">
      <c r="A133" s="272" t="str">
        <f>IF(OR('ordem de passagem'!$H129="pct",'ordem de passagem'!$H129="tapete"),'ordem de passagem'!C129,"")</f>
        <v/>
      </c>
      <c r="B133" s="318" t="str">
        <f>IF(OR('ordem de passagem'!$H129="pct",'ordem de passagem'!$H129="tapete",'ordem de passagem'!$H129="pctn",'ordem de passagem'!$H129="pctm",'ordem de passagem'!$H129="pctt"),'ordem de passagem'!D129,"Não faz este aparelho")</f>
        <v>Não faz este aparelho</v>
      </c>
      <c r="C133" s="318" t="str">
        <f>IF(OR('ordem de passagem'!$H129="pct",'ordem de passagem'!$H129="tapete"),'ordem de passagem'!E129,"")</f>
        <v/>
      </c>
      <c r="D133" s="272" t="str">
        <f>IF(OR('ordem de passagem'!$H129="pct",'ordem de passagem'!$H129="tapete"),'ordem de passagem'!F129,"")</f>
        <v/>
      </c>
      <c r="E133" s="272" t="str">
        <f>IF(OR('ordem de passagem'!$H129="pct",'ordem de passagem'!$H129="tapete"),'ordem de passagem'!H129,"")</f>
        <v/>
      </c>
      <c r="F133" s="272" t="str">
        <f>IF(OR('ordem de passagem'!$H129="pct",'ordem de passagem'!$H129="tapete"),'ordem de passagem'!G129,"")</f>
        <v/>
      </c>
      <c r="G133" s="272" t="str">
        <f>IF(OR('ordem de passagem'!$H129="pct",'ordem de passagem'!$H129="tapete"),'ordem de passagem'!I129,"")</f>
        <v/>
      </c>
      <c r="H133" s="752"/>
      <c r="I133" s="753"/>
      <c r="J133" s="754"/>
      <c r="K133" s="755"/>
      <c r="L133" s="752"/>
      <c r="M133" s="753"/>
      <c r="N133" s="491"/>
      <c r="O133" s="492"/>
      <c r="P133" s="493"/>
      <c r="Q133" s="494"/>
      <c r="R133" s="359"/>
      <c r="S133" s="297"/>
      <c r="T133" s="358"/>
      <c r="U133" s="273"/>
      <c r="V133" s="274">
        <f t="shared" si="9"/>
        <v>0</v>
      </c>
      <c r="W133" s="274">
        <f t="shared" si="7"/>
        <v>0</v>
      </c>
      <c r="X133" s="274" t="str">
        <f t="shared" si="8"/>
        <v/>
      </c>
      <c r="Y133" s="559"/>
    </row>
    <row r="134" spans="1:26" s="86" customFormat="1" ht="21" x14ac:dyDescent="0.4">
      <c r="A134" s="272" t="str">
        <f>IF(OR('ordem de passagem'!$H130="pct",'ordem de passagem'!$H130="tapete"),'ordem de passagem'!C130,"")</f>
        <v/>
      </c>
      <c r="B134" s="318" t="str">
        <f>IF(OR('ordem de passagem'!$H130="pct",'ordem de passagem'!$H130="tapete",'ordem de passagem'!$H130="pctn",'ordem de passagem'!$H130="pctm",'ordem de passagem'!$H130="pctt"),'ordem de passagem'!D130,"Não faz este aparelho")</f>
        <v>Não faz este aparelho</v>
      </c>
      <c r="C134" s="318" t="str">
        <f>IF(OR('ordem de passagem'!$H130="pct",'ordem de passagem'!$H130="tapete"),'ordem de passagem'!E130,"")</f>
        <v/>
      </c>
      <c r="D134" s="272" t="str">
        <f>IF(OR('ordem de passagem'!$H130="pct",'ordem de passagem'!$H130="tapete"),'ordem de passagem'!F130,"")</f>
        <v/>
      </c>
      <c r="E134" s="272" t="str">
        <f>IF(OR('ordem de passagem'!$H130="pct",'ordem de passagem'!$H130="tapete"),'ordem de passagem'!H130,"")</f>
        <v/>
      </c>
      <c r="F134" s="272" t="str">
        <f>IF(OR('ordem de passagem'!$H130="pct",'ordem de passagem'!$H130="tapete"),'ordem de passagem'!G130,"")</f>
        <v/>
      </c>
      <c r="G134" s="272" t="str">
        <f>IF(OR('ordem de passagem'!$H130="pct",'ordem de passagem'!$H130="tapete"),'ordem de passagem'!I130,"")</f>
        <v/>
      </c>
      <c r="H134" s="752"/>
      <c r="I134" s="753"/>
      <c r="J134" s="754"/>
      <c r="K134" s="755"/>
      <c r="L134" s="752"/>
      <c r="M134" s="753"/>
      <c r="N134" s="491"/>
      <c r="O134" s="492"/>
      <c r="P134" s="493"/>
      <c r="Q134" s="494"/>
      <c r="R134" s="359"/>
      <c r="S134" s="297"/>
      <c r="T134" s="358"/>
      <c r="U134" s="273"/>
      <c r="V134" s="274">
        <f t="shared" si="9"/>
        <v>0</v>
      </c>
      <c r="W134" s="274">
        <f t="shared" si="7"/>
        <v>0</v>
      </c>
      <c r="X134" s="274" t="str">
        <f t="shared" si="8"/>
        <v/>
      </c>
      <c r="Y134" s="559"/>
    </row>
    <row r="135" spans="1:26" s="86" customFormat="1" ht="21" x14ac:dyDescent="0.4">
      <c r="A135" s="272" t="str">
        <f>IF(OR('ordem de passagem'!$H131="pct",'ordem de passagem'!$H131="tapete"),'ordem de passagem'!C131,"")</f>
        <v/>
      </c>
      <c r="B135" s="318" t="str">
        <f>IF(OR('ordem de passagem'!$H131="pct",'ordem de passagem'!$H131="tapete",'ordem de passagem'!$H131="pctn",'ordem de passagem'!$H131="pctm",'ordem de passagem'!$H131="pctt"),'ordem de passagem'!D131,"Não faz este aparelho")</f>
        <v>Não faz este aparelho</v>
      </c>
      <c r="C135" s="318" t="str">
        <f>IF(OR('ordem de passagem'!$H131="pct",'ordem de passagem'!$H131="tapete"),'ordem de passagem'!E131,"")</f>
        <v/>
      </c>
      <c r="D135" s="272" t="str">
        <f>IF(OR('ordem de passagem'!$H131="pct",'ordem de passagem'!$H131="tapete"),'ordem de passagem'!F131,"")</f>
        <v/>
      </c>
      <c r="E135" s="272" t="str">
        <f>IF(OR('ordem de passagem'!$H131="pct",'ordem de passagem'!$H131="tapete"),'ordem de passagem'!H131,"")</f>
        <v/>
      </c>
      <c r="F135" s="272" t="str">
        <f>IF(OR('ordem de passagem'!$H131="pct",'ordem de passagem'!$H131="tapete"),'ordem de passagem'!G131,"")</f>
        <v/>
      </c>
      <c r="G135" s="272" t="str">
        <f>IF(OR('ordem de passagem'!$H131="pct",'ordem de passagem'!$H131="tapete"),'ordem de passagem'!I131,"")</f>
        <v/>
      </c>
      <c r="H135" s="752"/>
      <c r="I135" s="753"/>
      <c r="J135" s="754"/>
      <c r="K135" s="755"/>
      <c r="L135" s="752"/>
      <c r="M135" s="753"/>
      <c r="N135" s="491"/>
      <c r="O135" s="492"/>
      <c r="P135" s="493"/>
      <c r="Q135" s="494"/>
      <c r="R135" s="359"/>
      <c r="S135" s="297"/>
      <c r="T135" s="358"/>
      <c r="U135" s="273"/>
      <c r="V135" s="274">
        <f t="shared" si="9"/>
        <v>0</v>
      </c>
      <c r="W135" s="274">
        <f t="shared" si="7"/>
        <v>0</v>
      </c>
      <c r="X135" s="274" t="str">
        <f t="shared" si="8"/>
        <v/>
      </c>
      <c r="Y135" s="559"/>
    </row>
    <row r="136" spans="1:26" s="264" customFormat="1" ht="22.8" x14ac:dyDescent="0.4">
      <c r="A136" s="266"/>
      <c r="D136" s="265"/>
      <c r="E136" s="265"/>
      <c r="F136" s="268">
        <f>SUM(F137:F138)</f>
        <v>0</v>
      </c>
      <c r="G136" s="266"/>
      <c r="H136" s="814">
        <f>COUNTA(H14:I135)</f>
        <v>0</v>
      </c>
      <c r="I136" s="815"/>
      <c r="J136" s="814">
        <f>COUNTA(J14:K135)</f>
        <v>0</v>
      </c>
      <c r="K136" s="815"/>
      <c r="L136" s="814">
        <f>COUNTA(L14:M135)</f>
        <v>0</v>
      </c>
      <c r="M136" s="815"/>
      <c r="N136" s="814">
        <f>COUNTA(N14:O135)</f>
        <v>0</v>
      </c>
      <c r="O136" s="816"/>
      <c r="P136" s="816">
        <f>COUNTA(P14:Q135)</f>
        <v>0</v>
      </c>
      <c r="Q136" s="815"/>
      <c r="R136" s="366">
        <f>COUNTA(R14:R135)</f>
        <v>0</v>
      </c>
      <c r="S136" s="317"/>
      <c r="T136" s="814">
        <f>COUNTA(T14:U135)</f>
        <v>0</v>
      </c>
      <c r="U136" s="815"/>
      <c r="V136" s="317"/>
      <c r="W136" s="317"/>
      <c r="X136" s="317"/>
      <c r="Y136" s="453">
        <f>SUM(Y14:Y135)+SUM('mini - salto 2'!AE14:AE135)</f>
        <v>0</v>
      </c>
      <c r="Z136" s="453">
        <f>SUM(Y14:Y135)</f>
        <v>0</v>
      </c>
    </row>
    <row r="137" spans="1:26" s="264" customFormat="1" ht="22.8" x14ac:dyDescent="0.4">
      <c r="A137" s="266"/>
      <c r="D137" s="265"/>
      <c r="E137" s="265"/>
      <c r="F137" s="268">
        <f>COUNTIF(F14:F135,"fem")</f>
        <v>0</v>
      </c>
      <c r="G137" s="291" t="s">
        <v>30</v>
      </c>
      <c r="H137" s="812">
        <f>SUM(H14:I135)</f>
        <v>0</v>
      </c>
      <c r="I137" s="813"/>
      <c r="J137" s="812">
        <f>SUM(J14:K135)</f>
        <v>0</v>
      </c>
      <c r="K137" s="813"/>
      <c r="L137" s="812">
        <f>SUM(L14:M135)</f>
        <v>0</v>
      </c>
      <c r="M137" s="813"/>
      <c r="N137" s="812">
        <f>SUM(N14:O136)</f>
        <v>0</v>
      </c>
      <c r="O137" s="813"/>
      <c r="P137" s="812">
        <f>SUM(P14:Q136)</f>
        <v>0</v>
      </c>
      <c r="Q137" s="813"/>
      <c r="R137" s="367">
        <f>SUM(R14:R135)</f>
        <v>0</v>
      </c>
      <c r="S137" s="317"/>
      <c r="T137" s="317"/>
      <c r="U137" s="266"/>
      <c r="V137" s="317"/>
      <c r="W137" s="317"/>
      <c r="X137" s="317"/>
    </row>
    <row r="138" spans="1:26" s="264" customFormat="1" ht="22.8" x14ac:dyDescent="0.4">
      <c r="A138" s="266"/>
      <c r="D138" s="265"/>
      <c r="E138" s="265"/>
      <c r="F138" s="268">
        <f>COUNTIF(F14:F135,"mas")</f>
        <v>0</v>
      </c>
      <c r="G138" s="291" t="s">
        <v>24</v>
      </c>
      <c r="H138" s="810" t="str">
        <f>IFERROR((AVERAGE(H13:I135)),"")</f>
        <v/>
      </c>
      <c r="I138" s="811"/>
      <c r="J138" s="810" t="str">
        <f>IFERROR((AVERAGE(J14:K135)),"")</f>
        <v/>
      </c>
      <c r="K138" s="811"/>
      <c r="L138" s="810" t="str">
        <f>IFERROR((AVERAGE(L14:M135)),"")</f>
        <v/>
      </c>
      <c r="M138" s="811"/>
      <c r="N138" s="812" t="str">
        <f>IFERROR((AVERAGE(N13:O135)),"")</f>
        <v/>
      </c>
      <c r="O138" s="813"/>
      <c r="P138" s="812" t="str">
        <f>IFERROR((AVERAGE(P13:Q135)),"")</f>
        <v/>
      </c>
      <c r="Q138" s="813"/>
      <c r="R138" s="368" t="str">
        <f>IFERROR((AVERAGE(R14:R135)),"")</f>
        <v/>
      </c>
      <c r="S138" s="317"/>
      <c r="T138" s="317"/>
      <c r="U138" s="266"/>
      <c r="V138" s="317"/>
      <c r="W138" s="317"/>
      <c r="X138" s="317"/>
    </row>
    <row r="139" spans="1:26" s="264" customFormat="1" ht="21" customHeight="1" x14ac:dyDescent="0.4">
      <c r="A139" s="266"/>
      <c r="D139" s="265"/>
      <c r="E139" s="265"/>
      <c r="F139" s="266"/>
      <c r="G139" s="266"/>
      <c r="H139" s="317"/>
      <c r="I139" s="317" t="e">
        <f>H137/H136</f>
        <v>#DIV/0!</v>
      </c>
      <c r="J139" s="317"/>
      <c r="K139" s="317" t="e">
        <f>J137/J136</f>
        <v>#DIV/0!</v>
      </c>
      <c r="L139" s="317"/>
      <c r="M139" s="317" t="e">
        <f>L137/L136</f>
        <v>#DIV/0!</v>
      </c>
      <c r="N139" s="317"/>
      <c r="O139" s="317" t="e">
        <f>N137/N136</f>
        <v>#DIV/0!</v>
      </c>
      <c r="P139" s="317"/>
      <c r="Q139" s="317" t="e">
        <f>P137/P136</f>
        <v>#DIV/0!</v>
      </c>
      <c r="R139" s="317" t="e">
        <f>R137/R136</f>
        <v>#DIV/0!</v>
      </c>
      <c r="S139" s="317"/>
      <c r="T139" s="317"/>
      <c r="U139" s="266"/>
      <c r="V139" s="317"/>
      <c r="W139" s="317"/>
      <c r="X139" s="317"/>
    </row>
    <row r="140" spans="1:26" s="264" customFormat="1" ht="21" customHeight="1" x14ac:dyDescent="0.4">
      <c r="A140" s="266"/>
      <c r="D140" s="265"/>
      <c r="E140" s="265"/>
      <c r="F140" s="266"/>
      <c r="G140" s="266"/>
      <c r="H140" s="317"/>
      <c r="I140" s="317"/>
      <c r="J140" s="317"/>
      <c r="K140" s="317"/>
      <c r="L140" s="317"/>
      <c r="M140" s="317"/>
      <c r="N140" s="317"/>
      <c r="O140" s="317"/>
      <c r="P140" s="317"/>
      <c r="Q140" s="317"/>
      <c r="R140" s="369"/>
      <c r="S140" s="317"/>
      <c r="T140" s="317"/>
      <c r="U140" s="266"/>
      <c r="V140" s="317"/>
      <c r="W140" s="317"/>
      <c r="X140" s="317"/>
    </row>
    <row r="141" spans="1:26" s="264" customFormat="1" ht="21" customHeight="1" x14ac:dyDescent="0.4">
      <c r="A141" s="266"/>
      <c r="D141" s="265"/>
      <c r="E141" s="265"/>
      <c r="F141" s="266"/>
      <c r="G141" s="266"/>
      <c r="H141" s="317"/>
      <c r="I141" s="317"/>
      <c r="J141" s="317"/>
      <c r="K141" s="317"/>
      <c r="L141" s="317"/>
      <c r="M141" s="317"/>
      <c r="N141" s="317"/>
      <c r="O141" s="317"/>
      <c r="P141" s="317"/>
      <c r="Q141" s="317"/>
      <c r="R141" s="369"/>
      <c r="S141" s="317"/>
      <c r="T141" s="317"/>
      <c r="U141" s="266"/>
      <c r="V141" s="317"/>
      <c r="W141" s="317"/>
      <c r="X141" s="317"/>
    </row>
    <row r="142" spans="1:26" s="264" customFormat="1" ht="21" customHeight="1" x14ac:dyDescent="0.4">
      <c r="A142" s="266"/>
      <c r="D142" s="265"/>
      <c r="E142" s="265"/>
      <c r="F142" s="266"/>
      <c r="G142" s="266"/>
      <c r="H142" s="317"/>
      <c r="I142" s="317"/>
      <c r="J142" s="317"/>
      <c r="K142" s="317"/>
      <c r="L142" s="317"/>
      <c r="M142" s="317"/>
      <c r="N142" s="317"/>
      <c r="O142" s="317"/>
      <c r="P142" s="317"/>
      <c r="Q142" s="317"/>
      <c r="R142" s="369"/>
      <c r="S142" s="317"/>
      <c r="T142" s="317"/>
      <c r="U142" s="266"/>
      <c r="V142" s="317"/>
      <c r="W142" s="317"/>
      <c r="X142" s="317"/>
    </row>
    <row r="143" spans="1:26" s="264" customFormat="1" ht="21" customHeight="1" x14ac:dyDescent="0.4">
      <c r="A143" s="266"/>
      <c r="D143" s="265"/>
      <c r="E143" s="265"/>
      <c r="F143" s="266"/>
      <c r="G143" s="266"/>
      <c r="H143" s="317"/>
      <c r="I143" s="317"/>
      <c r="J143" s="317"/>
      <c r="K143" s="317"/>
      <c r="L143" s="317"/>
      <c r="M143" s="317"/>
      <c r="N143" s="317"/>
      <c r="O143" s="317"/>
      <c r="P143" s="317"/>
      <c r="Q143" s="317"/>
      <c r="R143" s="369"/>
      <c r="S143" s="317"/>
      <c r="T143" s="317"/>
      <c r="U143" s="266"/>
      <c r="V143" s="317"/>
      <c r="W143" s="317"/>
      <c r="X143" s="317"/>
    </row>
    <row r="144" spans="1:26" s="264" customFormat="1" ht="21" customHeight="1" x14ac:dyDescent="0.4">
      <c r="A144" s="266"/>
      <c r="D144" s="265"/>
      <c r="E144" s="265"/>
      <c r="F144" s="266"/>
      <c r="G144" s="266"/>
      <c r="H144" s="317"/>
      <c r="I144" s="317"/>
      <c r="J144" s="317"/>
      <c r="K144" s="317"/>
      <c r="L144" s="317"/>
      <c r="M144" s="317"/>
      <c r="N144" s="317"/>
      <c r="O144" s="317"/>
      <c r="P144" s="317"/>
      <c r="Q144" s="317"/>
      <c r="R144" s="369"/>
      <c r="S144" s="317"/>
      <c r="T144" s="317"/>
      <c r="U144" s="266"/>
      <c r="V144" s="317"/>
      <c r="W144" s="317"/>
      <c r="X144" s="317"/>
    </row>
    <row r="145" spans="1:24" s="264" customFormat="1" ht="21" customHeight="1" x14ac:dyDescent="0.4">
      <c r="A145" s="266"/>
      <c r="D145" s="265"/>
      <c r="E145" s="265"/>
      <c r="F145" s="266"/>
      <c r="G145" s="266"/>
      <c r="H145" s="317"/>
      <c r="I145" s="317"/>
      <c r="J145" s="317"/>
      <c r="K145" s="317"/>
      <c r="L145" s="317"/>
      <c r="M145" s="317"/>
      <c r="N145" s="317"/>
      <c r="O145" s="317"/>
      <c r="P145" s="317"/>
      <c r="Q145" s="317"/>
      <c r="R145" s="369"/>
      <c r="S145" s="317"/>
      <c r="T145" s="317"/>
      <c r="U145" s="266"/>
      <c r="V145" s="317"/>
      <c r="W145" s="317"/>
      <c r="X145" s="317"/>
    </row>
    <row r="146" spans="1:24" s="264" customFormat="1" ht="22.8" x14ac:dyDescent="0.4">
      <c r="A146" s="266"/>
      <c r="D146" s="265"/>
      <c r="E146" s="265"/>
      <c r="F146" s="266"/>
      <c r="G146" s="266"/>
      <c r="H146" s="317"/>
      <c r="I146" s="317"/>
      <c r="J146" s="317"/>
      <c r="K146" s="317"/>
      <c r="L146" s="317"/>
      <c r="M146" s="317"/>
      <c r="N146" s="317"/>
      <c r="O146" s="317"/>
      <c r="P146" s="317"/>
      <c r="Q146" s="317"/>
      <c r="R146" s="369"/>
      <c r="S146" s="317"/>
      <c r="T146" s="317"/>
      <c r="U146" s="266"/>
      <c r="V146" s="317"/>
      <c r="W146" s="317"/>
      <c r="X146" s="317"/>
    </row>
    <row r="147" spans="1:24" s="264" customFormat="1" ht="22.8" x14ac:dyDescent="0.4">
      <c r="A147" s="266"/>
      <c r="D147" s="265"/>
      <c r="E147" s="265"/>
      <c r="F147" s="266"/>
      <c r="G147" s="266"/>
      <c r="H147" s="317"/>
      <c r="I147" s="317"/>
      <c r="J147" s="317"/>
      <c r="K147" s="317"/>
      <c r="L147" s="317"/>
      <c r="M147" s="317"/>
      <c r="N147" s="317"/>
      <c r="O147" s="317"/>
      <c r="P147" s="317"/>
      <c r="Q147" s="317"/>
      <c r="R147" s="369"/>
      <c r="S147" s="317"/>
      <c r="T147" s="317"/>
      <c r="U147" s="266"/>
      <c r="V147" s="317"/>
      <c r="W147" s="317"/>
      <c r="X147" s="317"/>
    </row>
    <row r="148" spans="1:24" s="264" customFormat="1" ht="22.8" x14ac:dyDescent="0.4">
      <c r="A148" s="266"/>
      <c r="D148" s="265"/>
      <c r="E148" s="265"/>
      <c r="F148" s="266"/>
      <c r="G148" s="266"/>
      <c r="H148" s="317"/>
      <c r="I148" s="317"/>
      <c r="J148" s="317"/>
      <c r="K148" s="317"/>
      <c r="L148" s="317"/>
      <c r="M148" s="317"/>
      <c r="N148" s="317"/>
      <c r="O148" s="317"/>
      <c r="P148" s="317"/>
      <c r="Q148" s="317"/>
      <c r="R148" s="317"/>
      <c r="S148" s="317"/>
      <c r="T148" s="317"/>
      <c r="U148" s="266"/>
      <c r="V148" s="317"/>
      <c r="W148" s="317"/>
      <c r="X148" s="317"/>
    </row>
    <row r="149" spans="1:24" s="264" customFormat="1" ht="22.8" x14ac:dyDescent="0.4">
      <c r="A149" s="266"/>
      <c r="D149" s="265"/>
      <c r="E149" s="265"/>
      <c r="F149" s="266"/>
      <c r="G149" s="266"/>
      <c r="H149" s="317"/>
      <c r="I149" s="317"/>
      <c r="J149" s="317"/>
      <c r="K149" s="317"/>
      <c r="L149" s="317"/>
      <c r="M149" s="317"/>
      <c r="N149" s="317"/>
      <c r="O149" s="317"/>
      <c r="P149" s="317"/>
      <c r="Q149" s="317"/>
      <c r="R149" s="317"/>
      <c r="S149" s="317"/>
      <c r="T149" s="317"/>
      <c r="U149" s="266"/>
      <c r="V149" s="317"/>
      <c r="W149" s="317"/>
      <c r="X149" s="317"/>
    </row>
    <row r="150" spans="1:24" s="264" customFormat="1" ht="22.8" x14ac:dyDescent="0.4">
      <c r="A150" s="266"/>
      <c r="D150" s="265"/>
      <c r="E150" s="265"/>
      <c r="F150" s="266"/>
      <c r="G150" s="266"/>
      <c r="H150" s="317"/>
      <c r="I150" s="317"/>
      <c r="J150" s="317"/>
      <c r="K150" s="317"/>
      <c r="L150" s="317"/>
      <c r="M150" s="317"/>
      <c r="N150" s="317"/>
      <c r="O150" s="317"/>
      <c r="P150" s="317"/>
      <c r="Q150" s="317"/>
      <c r="R150" s="317"/>
      <c r="S150" s="317"/>
      <c r="T150" s="317"/>
      <c r="U150" s="266"/>
      <c r="V150" s="317"/>
      <c r="W150" s="317"/>
      <c r="X150" s="317"/>
    </row>
    <row r="151" spans="1:24" s="264" customFormat="1" ht="22.8" x14ac:dyDescent="0.4">
      <c r="A151" s="266"/>
      <c r="D151" s="265"/>
      <c r="E151" s="265"/>
      <c r="F151" s="266"/>
      <c r="G151" s="266"/>
      <c r="H151" s="317"/>
      <c r="I151" s="317"/>
      <c r="J151" s="317"/>
      <c r="K151" s="317"/>
      <c r="L151" s="317"/>
      <c r="M151" s="317"/>
      <c r="N151" s="317"/>
      <c r="O151" s="317"/>
      <c r="P151" s="317"/>
      <c r="Q151" s="317"/>
      <c r="R151" s="317"/>
      <c r="S151" s="317"/>
      <c r="T151" s="317"/>
      <c r="U151" s="266"/>
      <c r="V151" s="317"/>
      <c r="W151" s="317"/>
      <c r="X151" s="317"/>
    </row>
    <row r="152" spans="1:24" s="264" customFormat="1" ht="22.8" x14ac:dyDescent="0.4">
      <c r="A152" s="266"/>
      <c r="D152" s="265"/>
      <c r="E152" s="265"/>
      <c r="F152" s="266"/>
      <c r="G152" s="266"/>
      <c r="H152" s="317"/>
      <c r="I152" s="317"/>
      <c r="J152" s="317"/>
      <c r="K152" s="317"/>
      <c r="L152" s="317"/>
      <c r="M152" s="317"/>
      <c r="N152" s="317"/>
      <c r="O152" s="317"/>
      <c r="P152" s="317"/>
      <c r="Q152" s="317"/>
      <c r="R152" s="317"/>
      <c r="S152" s="317"/>
      <c r="T152" s="317"/>
      <c r="U152" s="266"/>
      <c r="V152" s="317"/>
      <c r="W152" s="317"/>
      <c r="X152" s="317"/>
    </row>
    <row r="153" spans="1:24" s="264" customFormat="1" ht="22.8" x14ac:dyDescent="0.4">
      <c r="A153" s="266"/>
      <c r="D153" s="265"/>
      <c r="E153" s="265"/>
      <c r="F153" s="266"/>
      <c r="G153" s="266"/>
      <c r="H153" s="317"/>
      <c r="I153" s="317"/>
      <c r="J153" s="317"/>
      <c r="K153" s="317"/>
      <c r="L153" s="317"/>
      <c r="M153" s="317"/>
      <c r="N153" s="317"/>
      <c r="O153" s="317"/>
      <c r="P153" s="317"/>
      <c r="Q153" s="317"/>
      <c r="R153" s="317"/>
      <c r="S153" s="317"/>
      <c r="T153" s="317"/>
      <c r="U153" s="266"/>
      <c r="V153" s="317"/>
      <c r="W153" s="317"/>
      <c r="X153" s="317"/>
    </row>
    <row r="154" spans="1:24" s="264" customFormat="1" ht="22.8" x14ac:dyDescent="0.4">
      <c r="A154" s="266"/>
      <c r="D154" s="265"/>
      <c r="E154" s="265"/>
      <c r="F154" s="266"/>
      <c r="G154" s="266"/>
      <c r="H154" s="317"/>
      <c r="I154" s="317"/>
      <c r="J154" s="317"/>
      <c r="K154" s="317"/>
      <c r="L154" s="317"/>
      <c r="M154" s="317"/>
      <c r="N154" s="317"/>
      <c r="O154" s="317"/>
      <c r="P154" s="317"/>
      <c r="Q154" s="317"/>
      <c r="R154" s="317"/>
      <c r="S154" s="317"/>
      <c r="T154" s="317"/>
      <c r="U154" s="266"/>
      <c r="V154" s="317"/>
      <c r="W154" s="317"/>
      <c r="X154" s="317"/>
    </row>
    <row r="155" spans="1:24" s="264" customFormat="1" ht="22.8" x14ac:dyDescent="0.4">
      <c r="A155" s="266"/>
      <c r="D155" s="265"/>
      <c r="E155" s="265"/>
      <c r="F155" s="266"/>
      <c r="G155" s="266"/>
      <c r="H155" s="317"/>
      <c r="I155" s="317"/>
      <c r="J155" s="317"/>
      <c r="K155" s="317"/>
      <c r="L155" s="317"/>
      <c r="M155" s="317"/>
      <c r="N155" s="317"/>
      <c r="O155" s="317"/>
      <c r="P155" s="317"/>
      <c r="Q155" s="317"/>
      <c r="R155" s="317"/>
      <c r="S155" s="317"/>
      <c r="T155" s="317"/>
      <c r="U155" s="266"/>
      <c r="V155" s="317"/>
      <c r="W155" s="317"/>
      <c r="X155" s="317"/>
    </row>
    <row r="156" spans="1:24" s="264" customFormat="1" ht="22.8" x14ac:dyDescent="0.4">
      <c r="A156" s="266"/>
      <c r="D156" s="265"/>
      <c r="E156" s="265"/>
      <c r="F156" s="266"/>
      <c r="G156" s="266"/>
      <c r="H156" s="317"/>
      <c r="I156" s="317"/>
      <c r="J156" s="317"/>
      <c r="K156" s="317"/>
      <c r="L156" s="317"/>
      <c r="M156" s="317"/>
      <c r="N156" s="317"/>
      <c r="O156" s="317"/>
      <c r="P156" s="317"/>
      <c r="Q156" s="317"/>
      <c r="R156" s="317"/>
      <c r="S156" s="317"/>
      <c r="T156" s="317"/>
      <c r="U156" s="266"/>
      <c r="V156" s="317"/>
      <c r="W156" s="317"/>
      <c r="X156" s="317"/>
    </row>
    <row r="157" spans="1:24" s="264" customFormat="1" ht="22.8" x14ac:dyDescent="0.4">
      <c r="A157" s="266"/>
      <c r="D157" s="265"/>
      <c r="E157" s="265"/>
      <c r="F157" s="266"/>
      <c r="G157" s="266"/>
      <c r="H157" s="317"/>
      <c r="I157" s="317"/>
      <c r="J157" s="317"/>
      <c r="K157" s="317"/>
      <c r="L157" s="317"/>
      <c r="M157" s="317"/>
      <c r="N157" s="317"/>
      <c r="O157" s="317"/>
      <c r="P157" s="317"/>
      <c r="Q157" s="317"/>
      <c r="R157" s="317"/>
      <c r="S157" s="317"/>
      <c r="T157" s="317"/>
      <c r="U157" s="266"/>
      <c r="V157" s="317"/>
      <c r="W157" s="317"/>
      <c r="X157" s="317"/>
    </row>
    <row r="158" spans="1:24" s="264" customFormat="1" ht="22.8" x14ac:dyDescent="0.4">
      <c r="A158" s="266"/>
      <c r="D158" s="265"/>
      <c r="E158" s="265"/>
      <c r="F158" s="266"/>
      <c r="G158" s="266"/>
      <c r="H158" s="317"/>
      <c r="I158" s="317"/>
      <c r="J158" s="317"/>
      <c r="K158" s="317"/>
      <c r="L158" s="317"/>
      <c r="M158" s="317"/>
      <c r="N158" s="317"/>
      <c r="O158" s="317"/>
      <c r="P158" s="317"/>
      <c r="Q158" s="317"/>
      <c r="R158" s="317"/>
      <c r="S158" s="317"/>
      <c r="T158" s="317"/>
      <c r="U158" s="266"/>
      <c r="V158" s="317"/>
      <c r="W158" s="317"/>
      <c r="X158" s="317"/>
    </row>
    <row r="159" spans="1:24" s="264" customFormat="1" ht="22.8" x14ac:dyDescent="0.4">
      <c r="A159" s="266"/>
      <c r="D159" s="265"/>
      <c r="E159" s="265"/>
      <c r="F159" s="266"/>
      <c r="G159" s="266"/>
      <c r="H159" s="317"/>
      <c r="I159" s="317"/>
      <c r="J159" s="317"/>
      <c r="K159" s="317"/>
      <c r="L159" s="317"/>
      <c r="M159" s="317"/>
      <c r="N159" s="317"/>
      <c r="O159" s="317"/>
      <c r="P159" s="317"/>
      <c r="Q159" s="317"/>
      <c r="R159" s="317"/>
      <c r="S159" s="317"/>
      <c r="T159" s="317"/>
      <c r="U159" s="266"/>
      <c r="V159" s="317"/>
      <c r="W159" s="317"/>
      <c r="X159" s="317"/>
    </row>
    <row r="160" spans="1:24" s="264" customFormat="1" ht="22.8" x14ac:dyDescent="0.4">
      <c r="A160" s="266"/>
      <c r="D160" s="265"/>
      <c r="E160" s="265"/>
      <c r="F160" s="266"/>
      <c r="G160" s="266"/>
      <c r="H160" s="317"/>
      <c r="I160" s="317"/>
      <c r="J160" s="317"/>
      <c r="K160" s="317"/>
      <c r="L160" s="317"/>
      <c r="M160" s="317"/>
      <c r="N160" s="317"/>
      <c r="O160" s="317"/>
      <c r="P160" s="317"/>
      <c r="Q160" s="317"/>
      <c r="R160" s="317"/>
      <c r="S160" s="317"/>
      <c r="T160" s="317"/>
      <c r="U160" s="266"/>
      <c r="V160" s="317"/>
      <c r="W160" s="317"/>
      <c r="X160" s="317"/>
    </row>
    <row r="161" spans="1:24" s="264" customFormat="1" ht="22.8" x14ac:dyDescent="0.4">
      <c r="A161" s="266"/>
      <c r="D161" s="265"/>
      <c r="E161" s="265"/>
      <c r="F161" s="266"/>
      <c r="G161" s="266"/>
      <c r="H161" s="317"/>
      <c r="I161" s="317"/>
      <c r="J161" s="317"/>
      <c r="K161" s="317"/>
      <c r="L161" s="317"/>
      <c r="M161" s="317"/>
      <c r="N161" s="317"/>
      <c r="O161" s="317"/>
      <c r="P161" s="317"/>
      <c r="Q161" s="317"/>
      <c r="R161" s="317"/>
      <c r="S161" s="317"/>
      <c r="T161" s="317"/>
      <c r="U161" s="266"/>
      <c r="V161" s="317"/>
      <c r="W161" s="317"/>
      <c r="X161" s="317"/>
    </row>
    <row r="162" spans="1:24" s="264" customFormat="1" ht="22.8" x14ac:dyDescent="0.4">
      <c r="A162" s="266"/>
      <c r="D162" s="265"/>
      <c r="E162" s="265"/>
      <c r="F162" s="266"/>
      <c r="G162" s="266"/>
      <c r="H162" s="317"/>
      <c r="I162" s="317"/>
      <c r="J162" s="317"/>
      <c r="K162" s="317"/>
      <c r="L162" s="317"/>
      <c r="M162" s="317"/>
      <c r="N162" s="317"/>
      <c r="O162" s="317"/>
      <c r="P162" s="317"/>
      <c r="Q162" s="317"/>
      <c r="R162" s="317"/>
      <c r="S162" s="317"/>
      <c r="T162" s="317"/>
      <c r="U162" s="266"/>
      <c r="V162" s="317"/>
      <c r="W162" s="317"/>
      <c r="X162" s="317"/>
    </row>
    <row r="163" spans="1:24" s="264" customFormat="1" ht="22.8" x14ac:dyDescent="0.4">
      <c r="A163" s="266"/>
      <c r="D163" s="265"/>
      <c r="E163" s="265"/>
      <c r="F163" s="266"/>
      <c r="G163" s="266"/>
      <c r="H163" s="317"/>
      <c r="I163" s="317"/>
      <c r="J163" s="317"/>
      <c r="K163" s="317"/>
      <c r="L163" s="317"/>
      <c r="M163" s="317"/>
      <c r="N163" s="317"/>
      <c r="O163" s="317"/>
      <c r="P163" s="317"/>
      <c r="Q163" s="317"/>
      <c r="R163" s="317"/>
      <c r="S163" s="317"/>
      <c r="T163" s="317"/>
      <c r="U163" s="266"/>
      <c r="V163" s="317"/>
      <c r="W163" s="317"/>
      <c r="X163" s="317"/>
    </row>
    <row r="164" spans="1:24" s="264" customFormat="1" ht="22.8" x14ac:dyDescent="0.4">
      <c r="A164" s="266"/>
      <c r="D164" s="265"/>
      <c r="E164" s="265"/>
      <c r="F164" s="266"/>
      <c r="G164" s="266"/>
      <c r="H164" s="317"/>
      <c r="I164" s="317"/>
      <c r="J164" s="317"/>
      <c r="K164" s="317"/>
      <c r="L164" s="317"/>
      <c r="M164" s="317"/>
      <c r="N164" s="317"/>
      <c r="O164" s="317"/>
      <c r="P164" s="317"/>
      <c r="Q164" s="317"/>
      <c r="R164" s="317"/>
      <c r="S164" s="317"/>
      <c r="T164" s="317"/>
      <c r="U164" s="266"/>
      <c r="V164" s="317"/>
      <c r="W164" s="317"/>
      <c r="X164" s="317"/>
    </row>
    <row r="165" spans="1:24" s="264" customFormat="1" ht="22.8" x14ac:dyDescent="0.4">
      <c r="A165" s="266"/>
      <c r="D165" s="265"/>
      <c r="E165" s="265"/>
      <c r="F165" s="266"/>
      <c r="G165" s="266"/>
      <c r="H165" s="317"/>
      <c r="I165" s="317"/>
      <c r="J165" s="317"/>
      <c r="K165" s="317"/>
      <c r="L165" s="317"/>
      <c r="M165" s="317"/>
      <c r="N165" s="317"/>
      <c r="O165" s="317"/>
      <c r="P165" s="317"/>
      <c r="Q165" s="317"/>
      <c r="R165" s="317"/>
      <c r="S165" s="317"/>
      <c r="T165" s="317"/>
      <c r="U165" s="266"/>
      <c r="V165" s="317"/>
      <c r="W165" s="317"/>
      <c r="X165" s="317"/>
    </row>
    <row r="166" spans="1:24" s="264" customFormat="1" ht="22.8" x14ac:dyDescent="0.4">
      <c r="A166" s="266"/>
      <c r="D166" s="265"/>
      <c r="E166" s="265"/>
      <c r="F166" s="266"/>
      <c r="G166" s="266"/>
      <c r="H166" s="317"/>
      <c r="I166" s="317"/>
      <c r="J166" s="317"/>
      <c r="K166" s="317"/>
      <c r="L166" s="317"/>
      <c r="M166" s="317"/>
      <c r="N166" s="317"/>
      <c r="O166" s="317"/>
      <c r="P166" s="317"/>
      <c r="Q166" s="317"/>
      <c r="R166" s="317"/>
      <c r="S166" s="317"/>
      <c r="T166" s="317"/>
      <c r="U166" s="266"/>
      <c r="V166" s="317"/>
      <c r="W166" s="317"/>
      <c r="X166" s="317"/>
    </row>
    <row r="167" spans="1:24" s="264" customFormat="1" ht="22.8" x14ac:dyDescent="0.4">
      <c r="A167" s="266"/>
      <c r="D167" s="265"/>
      <c r="E167" s="265"/>
      <c r="F167" s="266"/>
      <c r="G167" s="266"/>
      <c r="H167" s="317"/>
      <c r="I167" s="317"/>
      <c r="J167" s="317"/>
      <c r="K167" s="317"/>
      <c r="L167" s="317"/>
      <c r="M167" s="317"/>
      <c r="N167" s="317"/>
      <c r="O167" s="317"/>
      <c r="P167" s="317"/>
      <c r="Q167" s="317"/>
      <c r="R167" s="317"/>
      <c r="S167" s="317"/>
      <c r="T167" s="317"/>
      <c r="U167" s="266"/>
      <c r="V167" s="317"/>
      <c r="W167" s="317"/>
      <c r="X167" s="317"/>
    </row>
    <row r="168" spans="1:24" s="264" customFormat="1" ht="22.8" x14ac:dyDescent="0.4">
      <c r="A168" s="266"/>
      <c r="D168" s="265"/>
      <c r="E168" s="265"/>
      <c r="F168" s="266"/>
      <c r="G168" s="266"/>
      <c r="H168" s="317"/>
      <c r="I168" s="317"/>
      <c r="J168" s="317"/>
      <c r="K168" s="317"/>
      <c r="L168" s="317"/>
      <c r="M168" s="317"/>
      <c r="N168" s="317"/>
      <c r="O168" s="317"/>
      <c r="P168" s="317"/>
      <c r="Q168" s="317"/>
      <c r="R168" s="317"/>
      <c r="S168" s="317"/>
      <c r="T168" s="317"/>
      <c r="U168" s="266"/>
      <c r="V168" s="317"/>
      <c r="W168" s="317"/>
      <c r="X168" s="317"/>
    </row>
    <row r="169" spans="1:24" s="264" customFormat="1" ht="22.8" x14ac:dyDescent="0.4">
      <c r="A169" s="266"/>
      <c r="D169" s="265"/>
      <c r="E169" s="265"/>
      <c r="F169" s="266"/>
      <c r="G169" s="266"/>
      <c r="H169" s="317"/>
      <c r="I169" s="317"/>
      <c r="J169" s="317"/>
      <c r="K169" s="317"/>
      <c r="L169" s="317"/>
      <c r="M169" s="317"/>
      <c r="N169" s="317"/>
      <c r="O169" s="317"/>
      <c r="P169" s="317"/>
      <c r="Q169" s="317"/>
      <c r="R169" s="317"/>
      <c r="S169" s="317"/>
      <c r="T169" s="317"/>
      <c r="U169" s="266"/>
      <c r="V169" s="317"/>
      <c r="W169" s="317"/>
      <c r="X169" s="317"/>
    </row>
    <row r="170" spans="1:24" s="264" customFormat="1" ht="22.8" x14ac:dyDescent="0.4">
      <c r="A170" s="266"/>
      <c r="D170" s="265"/>
      <c r="E170" s="265"/>
      <c r="F170" s="266"/>
      <c r="G170" s="266"/>
      <c r="H170" s="317"/>
      <c r="I170" s="317"/>
      <c r="J170" s="317"/>
      <c r="K170" s="317"/>
      <c r="L170" s="317"/>
      <c r="M170" s="317"/>
      <c r="N170" s="317"/>
      <c r="O170" s="317"/>
      <c r="P170" s="317"/>
      <c r="Q170" s="317"/>
      <c r="R170" s="317"/>
      <c r="S170" s="317"/>
      <c r="T170" s="317"/>
      <c r="U170" s="266"/>
      <c r="V170" s="317"/>
      <c r="W170" s="317"/>
      <c r="X170" s="317"/>
    </row>
    <row r="171" spans="1:24" s="264" customFormat="1" ht="22.8" x14ac:dyDescent="0.4">
      <c r="A171" s="266"/>
      <c r="D171" s="265"/>
      <c r="E171" s="265"/>
      <c r="F171" s="266"/>
      <c r="G171" s="266"/>
      <c r="H171" s="317"/>
      <c r="I171" s="317"/>
      <c r="J171" s="317"/>
      <c r="K171" s="317"/>
      <c r="L171" s="317"/>
      <c r="M171" s="317"/>
      <c r="N171" s="317"/>
      <c r="O171" s="317"/>
      <c r="P171" s="317"/>
      <c r="Q171" s="317"/>
      <c r="R171" s="317"/>
      <c r="S171" s="317"/>
      <c r="T171" s="317"/>
      <c r="U171" s="266"/>
      <c r="V171" s="317"/>
      <c r="W171" s="317"/>
      <c r="X171" s="317"/>
    </row>
    <row r="172" spans="1:24" s="264" customFormat="1" ht="22.8" x14ac:dyDescent="0.4">
      <c r="A172" s="266"/>
      <c r="D172" s="265"/>
      <c r="E172" s="265"/>
      <c r="F172" s="266"/>
      <c r="G172" s="266"/>
      <c r="H172" s="317"/>
      <c r="I172" s="317"/>
      <c r="J172" s="317"/>
      <c r="K172" s="317"/>
      <c r="L172" s="317"/>
      <c r="M172" s="317"/>
      <c r="N172" s="317"/>
      <c r="O172" s="317"/>
      <c r="P172" s="317"/>
      <c r="Q172" s="317"/>
      <c r="R172" s="317"/>
      <c r="S172" s="317"/>
      <c r="T172" s="317"/>
      <c r="U172" s="266"/>
      <c r="V172" s="317"/>
      <c r="W172" s="317"/>
      <c r="X172" s="317"/>
    </row>
    <row r="173" spans="1:24" s="264" customFormat="1" ht="22.8" x14ac:dyDescent="0.4">
      <c r="A173" s="266"/>
      <c r="D173" s="265"/>
      <c r="E173" s="265"/>
      <c r="F173" s="266"/>
      <c r="G173" s="266"/>
      <c r="H173" s="317"/>
      <c r="I173" s="317"/>
      <c r="J173" s="317"/>
      <c r="K173" s="317"/>
      <c r="L173" s="317"/>
      <c r="M173" s="317"/>
      <c r="N173" s="317"/>
      <c r="O173" s="317"/>
      <c r="P173" s="317"/>
      <c r="Q173" s="317"/>
      <c r="R173" s="317"/>
      <c r="S173" s="317"/>
      <c r="T173" s="317"/>
      <c r="U173" s="266"/>
      <c r="V173" s="317"/>
      <c r="W173" s="317"/>
      <c r="X173" s="317"/>
    </row>
    <row r="174" spans="1:24" s="264" customFormat="1" ht="22.8" x14ac:dyDescent="0.4">
      <c r="A174" s="266"/>
      <c r="D174" s="265"/>
      <c r="E174" s="265"/>
      <c r="F174" s="266"/>
      <c r="G174" s="266"/>
      <c r="H174" s="317"/>
      <c r="I174" s="317"/>
      <c r="J174" s="317"/>
      <c r="K174" s="317"/>
      <c r="L174" s="317"/>
      <c r="M174" s="317"/>
      <c r="N174" s="317"/>
      <c r="O174" s="317"/>
      <c r="P174" s="317"/>
      <c r="Q174" s="317"/>
      <c r="R174" s="317"/>
      <c r="S174" s="317"/>
      <c r="T174" s="317"/>
      <c r="U174" s="266"/>
      <c r="V174" s="317"/>
      <c r="W174" s="317"/>
      <c r="X174" s="317"/>
    </row>
    <row r="175" spans="1:24" s="264" customFormat="1" ht="22.8" x14ac:dyDescent="0.4">
      <c r="A175" s="266"/>
      <c r="D175" s="265"/>
      <c r="E175" s="265"/>
      <c r="F175" s="266"/>
      <c r="G175" s="266"/>
      <c r="H175" s="317"/>
      <c r="I175" s="317"/>
      <c r="J175" s="317"/>
      <c r="K175" s="317"/>
      <c r="L175" s="317"/>
      <c r="M175" s="317"/>
      <c r="N175" s="317"/>
      <c r="O175" s="317"/>
      <c r="P175" s="317"/>
      <c r="Q175" s="317"/>
      <c r="R175" s="317"/>
      <c r="S175" s="317"/>
      <c r="T175" s="317"/>
      <c r="U175" s="266"/>
      <c r="V175" s="317"/>
      <c r="W175" s="317"/>
      <c r="X175" s="317"/>
    </row>
    <row r="176" spans="1:24" s="264" customFormat="1" ht="22.8" x14ac:dyDescent="0.4">
      <c r="A176" s="266"/>
      <c r="D176" s="265"/>
      <c r="E176" s="265"/>
      <c r="F176" s="266"/>
      <c r="G176" s="266"/>
      <c r="H176" s="317"/>
      <c r="I176" s="317"/>
      <c r="J176" s="317"/>
      <c r="K176" s="317"/>
      <c r="L176" s="317"/>
      <c r="M176" s="317"/>
      <c r="N176" s="317"/>
      <c r="O176" s="317"/>
      <c r="P176" s="317"/>
      <c r="Q176" s="317"/>
      <c r="R176" s="317"/>
      <c r="S176" s="317"/>
      <c r="T176" s="317"/>
      <c r="U176" s="266"/>
      <c r="V176" s="317"/>
      <c r="W176" s="317"/>
      <c r="X176" s="317"/>
    </row>
    <row r="177" spans="1:25" s="264" customFormat="1" ht="22.8" x14ac:dyDescent="0.4">
      <c r="A177" s="266"/>
      <c r="D177" s="265"/>
      <c r="E177" s="265"/>
      <c r="F177" s="266"/>
      <c r="G177" s="266"/>
      <c r="H177" s="317"/>
      <c r="I177" s="317"/>
      <c r="J177" s="317"/>
      <c r="K177" s="317"/>
      <c r="L177" s="317"/>
      <c r="M177" s="317"/>
      <c r="N177" s="317"/>
      <c r="O177" s="317"/>
      <c r="P177" s="317"/>
      <c r="Q177" s="317"/>
      <c r="R177" s="317"/>
      <c r="S177" s="317"/>
      <c r="T177" s="317"/>
      <c r="U177" s="266"/>
      <c r="V177" s="317"/>
      <c r="W177" s="317"/>
      <c r="X177" s="317"/>
    </row>
    <row r="178" spans="1:25" s="264" customFormat="1" ht="22.8" x14ac:dyDescent="0.4">
      <c r="A178" s="266"/>
      <c r="D178" s="265"/>
      <c r="E178" s="265"/>
      <c r="F178" s="266"/>
      <c r="G178" s="266"/>
      <c r="H178" s="317"/>
      <c r="I178" s="317"/>
      <c r="J178" s="317"/>
      <c r="K178" s="317"/>
      <c r="L178" s="317"/>
      <c r="M178" s="317"/>
      <c r="N178" s="317"/>
      <c r="O178" s="317"/>
      <c r="P178" s="317"/>
      <c r="Q178" s="317"/>
      <c r="R178" s="317"/>
      <c r="S178" s="317"/>
      <c r="T178" s="317"/>
      <c r="U178" s="266"/>
      <c r="V178" s="317"/>
      <c r="W178" s="317"/>
      <c r="X178" s="317"/>
    </row>
    <row r="179" spans="1:25" s="264" customFormat="1" ht="22.8" x14ac:dyDescent="0.4">
      <c r="A179" s="266"/>
      <c r="D179" s="265"/>
      <c r="E179" s="265"/>
      <c r="F179" s="266"/>
      <c r="G179" s="266"/>
      <c r="H179" s="317"/>
      <c r="I179" s="317"/>
      <c r="J179" s="317"/>
      <c r="K179" s="317"/>
      <c r="L179" s="317"/>
      <c r="M179" s="317"/>
      <c r="N179" s="317"/>
      <c r="O179" s="317"/>
      <c r="P179" s="317"/>
      <c r="Q179" s="317"/>
      <c r="R179" s="317"/>
      <c r="S179" s="317"/>
      <c r="T179" s="317"/>
      <c r="U179" s="266"/>
      <c r="V179" s="317"/>
      <c r="W179" s="317"/>
      <c r="X179" s="317"/>
    </row>
    <row r="180" spans="1:25" s="264" customFormat="1" ht="22.8" x14ac:dyDescent="0.4">
      <c r="A180" s="266"/>
      <c r="D180" s="265"/>
      <c r="E180" s="265"/>
      <c r="F180" s="266"/>
      <c r="G180" s="266"/>
      <c r="H180" s="317"/>
      <c r="I180" s="317"/>
      <c r="J180" s="317"/>
      <c r="K180" s="317"/>
      <c r="L180" s="317"/>
      <c r="M180" s="317"/>
      <c r="N180" s="317"/>
      <c r="O180" s="317"/>
      <c r="P180" s="317"/>
      <c r="Q180" s="317"/>
      <c r="R180" s="317"/>
      <c r="S180" s="317"/>
      <c r="T180" s="317"/>
      <c r="U180" s="266"/>
      <c r="V180" s="317"/>
      <c r="W180" s="317"/>
      <c r="X180" s="317"/>
    </row>
    <row r="181" spans="1:25" s="264" customFormat="1" ht="22.8" x14ac:dyDescent="0.4">
      <c r="A181" s="266"/>
      <c r="D181" s="265"/>
      <c r="E181" s="265"/>
      <c r="F181" s="266"/>
      <c r="G181" s="266"/>
      <c r="H181" s="317"/>
      <c r="I181" s="317"/>
      <c r="J181" s="317"/>
      <c r="K181" s="317"/>
      <c r="L181" s="317"/>
      <c r="M181" s="317"/>
      <c r="N181" s="317"/>
      <c r="O181" s="317"/>
      <c r="P181" s="317"/>
      <c r="Q181" s="317"/>
      <c r="R181" s="317"/>
      <c r="S181" s="317"/>
      <c r="T181" s="317"/>
      <c r="U181" s="266"/>
      <c r="V181" s="317"/>
      <c r="W181" s="317"/>
      <c r="X181" s="317"/>
    </row>
    <row r="182" spans="1:25" s="264" customFormat="1" ht="22.8" x14ac:dyDescent="0.4">
      <c r="A182" s="266"/>
      <c r="D182" s="265"/>
      <c r="E182" s="265"/>
      <c r="F182" s="266"/>
      <c r="G182" s="266"/>
      <c r="H182" s="317"/>
      <c r="I182" s="317"/>
      <c r="J182" s="317"/>
      <c r="K182" s="317"/>
      <c r="L182" s="317"/>
      <c r="M182" s="317"/>
      <c r="N182" s="317"/>
      <c r="O182" s="317"/>
      <c r="P182" s="317"/>
      <c r="Q182" s="317"/>
      <c r="R182" s="317"/>
      <c r="S182" s="317"/>
      <c r="T182" s="317"/>
      <c r="U182" s="266"/>
      <c r="V182" s="317"/>
      <c r="W182" s="317"/>
      <c r="X182" s="317"/>
    </row>
    <row r="183" spans="1:25" s="264" customFormat="1" ht="22.8" x14ac:dyDescent="0.4">
      <c r="A183" s="266"/>
      <c r="D183" s="265"/>
      <c r="E183" s="265"/>
      <c r="F183" s="266"/>
      <c r="G183" s="266"/>
      <c r="H183" s="317"/>
      <c r="I183" s="317"/>
      <c r="J183" s="317"/>
      <c r="K183" s="317"/>
      <c r="L183" s="317"/>
      <c r="M183" s="317"/>
      <c r="N183" s="317"/>
      <c r="O183" s="317"/>
      <c r="P183" s="317"/>
      <c r="Q183" s="317"/>
      <c r="R183" s="317"/>
      <c r="S183" s="317"/>
      <c r="T183" s="317"/>
      <c r="U183" s="266"/>
      <c r="V183" s="317"/>
      <c r="W183" s="317"/>
      <c r="X183" s="317"/>
    </row>
    <row r="184" spans="1:25" s="264" customFormat="1" ht="22.8" x14ac:dyDescent="0.4">
      <c r="A184" s="266"/>
      <c r="D184" s="265"/>
      <c r="E184" s="265"/>
      <c r="F184" s="266"/>
      <c r="G184" s="266"/>
      <c r="H184" s="317"/>
      <c r="I184" s="317"/>
      <c r="J184" s="317"/>
      <c r="K184" s="317"/>
      <c r="L184" s="317"/>
      <c r="M184" s="317"/>
      <c r="N184" s="317"/>
      <c r="O184" s="317"/>
      <c r="P184" s="317"/>
      <c r="Q184" s="317"/>
      <c r="R184" s="317"/>
      <c r="S184" s="317"/>
      <c r="T184" s="317"/>
      <c r="U184" s="266"/>
      <c r="V184" s="317"/>
      <c r="W184" s="317"/>
      <c r="X184" s="317"/>
    </row>
    <row r="185" spans="1:25" s="264" customFormat="1" ht="22.8" x14ac:dyDescent="0.4">
      <c r="A185" s="266"/>
      <c r="D185" s="265"/>
      <c r="E185" s="265"/>
      <c r="F185" s="266"/>
      <c r="G185" s="266"/>
      <c r="H185" s="317"/>
      <c r="I185" s="317"/>
      <c r="J185" s="317"/>
      <c r="K185" s="317"/>
      <c r="L185" s="317"/>
      <c r="M185" s="317"/>
      <c r="N185" s="317"/>
      <c r="O185" s="317"/>
      <c r="P185" s="317"/>
      <c r="Q185" s="317"/>
      <c r="R185" s="317"/>
      <c r="S185" s="317"/>
      <c r="T185" s="317"/>
      <c r="U185" s="266"/>
      <c r="V185" s="317"/>
      <c r="W185" s="317"/>
      <c r="X185" s="317"/>
    </row>
    <row r="186" spans="1:25" s="264" customFormat="1" ht="22.8" x14ac:dyDescent="0.4">
      <c r="A186" s="266"/>
      <c r="D186" s="265"/>
      <c r="E186" s="265"/>
      <c r="F186" s="266"/>
      <c r="G186" s="266"/>
      <c r="H186" s="317"/>
      <c r="I186" s="317"/>
      <c r="J186" s="317"/>
      <c r="K186" s="317"/>
      <c r="L186" s="317"/>
      <c r="M186" s="317"/>
      <c r="N186" s="317"/>
      <c r="O186" s="317"/>
      <c r="P186" s="317"/>
      <c r="Q186" s="317"/>
      <c r="R186" s="317"/>
      <c r="S186" s="317"/>
      <c r="T186" s="317"/>
      <c r="U186" s="266"/>
      <c r="V186" s="317"/>
      <c r="W186" s="317"/>
      <c r="X186" s="317"/>
    </row>
    <row r="187" spans="1:25" s="264" customFormat="1" ht="22.8" x14ac:dyDescent="0.4">
      <c r="A187" s="266"/>
      <c r="D187" s="265"/>
      <c r="E187" s="265"/>
      <c r="F187" s="266"/>
      <c r="G187" s="266"/>
      <c r="H187" s="317"/>
      <c r="I187" s="317"/>
      <c r="J187" s="317"/>
      <c r="K187" s="317"/>
      <c r="L187" s="317"/>
      <c r="M187" s="317"/>
      <c r="N187" s="317"/>
      <c r="O187" s="317"/>
      <c r="P187" s="317"/>
      <c r="Q187" s="317"/>
      <c r="R187" s="317"/>
      <c r="S187" s="317"/>
      <c r="T187" s="317"/>
      <c r="U187" s="266"/>
      <c r="V187" s="317"/>
      <c r="W187" s="317"/>
      <c r="X187" s="317"/>
    </row>
    <row r="188" spans="1:25" s="264" customFormat="1" ht="22.8" x14ac:dyDescent="0.4">
      <c r="A188" s="266"/>
      <c r="D188" s="265"/>
      <c r="E188" s="265"/>
      <c r="F188" s="266"/>
      <c r="G188" s="266"/>
      <c r="H188" s="317"/>
      <c r="I188" s="317"/>
      <c r="J188" s="317"/>
      <c r="K188" s="317"/>
      <c r="L188" s="317"/>
      <c r="M188" s="317"/>
      <c r="N188" s="317"/>
      <c r="O188" s="317"/>
      <c r="P188" s="317"/>
      <c r="Q188" s="317"/>
      <c r="R188" s="317"/>
      <c r="S188" s="317"/>
      <c r="T188" s="317"/>
      <c r="U188" s="266"/>
      <c r="V188" s="317"/>
      <c r="W188" s="317"/>
      <c r="X188" s="317"/>
    </row>
    <row r="189" spans="1:25" s="264" customFormat="1" ht="22.8" x14ac:dyDescent="0.4">
      <c r="A189" s="266"/>
      <c r="D189" s="265"/>
      <c r="E189" s="265"/>
      <c r="F189" s="266"/>
      <c r="G189" s="266"/>
      <c r="H189" s="317"/>
      <c r="I189" s="317"/>
      <c r="J189" s="317"/>
      <c r="K189" s="317"/>
      <c r="L189" s="317"/>
      <c r="M189" s="317"/>
      <c r="N189" s="317"/>
      <c r="O189" s="317"/>
      <c r="P189" s="317"/>
      <c r="Q189" s="317"/>
      <c r="R189" s="317"/>
      <c r="S189" s="317"/>
      <c r="T189" s="317"/>
      <c r="U189" s="266"/>
      <c r="V189" s="317"/>
      <c r="W189" s="317"/>
      <c r="X189" s="317"/>
    </row>
    <row r="190" spans="1:25" s="70" customFormat="1" ht="22.8" x14ac:dyDescent="0.4">
      <c r="A190" s="1"/>
      <c r="B190" s="2"/>
      <c r="C190" s="2"/>
      <c r="D190" s="177"/>
      <c r="E190" s="177"/>
      <c r="F190" s="1"/>
      <c r="G190" s="1"/>
      <c r="H190" s="319"/>
      <c r="I190" s="319"/>
      <c r="J190" s="319"/>
      <c r="K190" s="319"/>
      <c r="L190" s="319"/>
      <c r="M190" s="319"/>
      <c r="N190" s="319"/>
      <c r="O190" s="319"/>
      <c r="P190" s="319"/>
      <c r="Q190" s="319"/>
      <c r="R190" s="1"/>
      <c r="S190" s="1"/>
      <c r="T190" s="1"/>
      <c r="U190" s="5"/>
      <c r="V190" s="1"/>
      <c r="W190" s="1"/>
      <c r="X190" s="1"/>
      <c r="Y190" s="264"/>
    </row>
    <row r="191" spans="1:25" s="70" customFormat="1" ht="22.8" x14ac:dyDescent="0.4">
      <c r="A191" s="1"/>
      <c r="B191" s="2"/>
      <c r="C191" s="2"/>
      <c r="D191" s="177"/>
      <c r="E191" s="177"/>
      <c r="F191" s="1"/>
      <c r="G191" s="1"/>
      <c r="H191" s="319"/>
      <c r="I191" s="319"/>
      <c r="J191" s="319"/>
      <c r="K191" s="319"/>
      <c r="L191" s="319"/>
      <c r="M191" s="319"/>
      <c r="N191" s="319"/>
      <c r="O191" s="319"/>
      <c r="P191" s="319"/>
      <c r="Q191" s="319"/>
      <c r="R191" s="1"/>
      <c r="S191" s="1"/>
      <c r="T191" s="1"/>
      <c r="U191" s="5"/>
      <c r="V191" s="1"/>
      <c r="W191" s="1"/>
      <c r="X191" s="1"/>
      <c r="Y191" s="264"/>
    </row>
    <row r="192" spans="1:25" s="70" customFormat="1" ht="22.8" x14ac:dyDescent="0.4">
      <c r="A192" s="1"/>
      <c r="B192" s="2"/>
      <c r="C192" s="2"/>
      <c r="D192" s="177"/>
      <c r="E192" s="177"/>
      <c r="F192" s="1"/>
      <c r="G192" s="1"/>
      <c r="H192" s="319"/>
      <c r="I192" s="319"/>
      <c r="J192" s="319"/>
      <c r="K192" s="319"/>
      <c r="L192" s="319"/>
      <c r="M192" s="319"/>
      <c r="N192" s="319"/>
      <c r="O192" s="319"/>
      <c r="P192" s="319"/>
      <c r="Q192" s="319"/>
      <c r="R192" s="1"/>
      <c r="S192" s="1"/>
      <c r="T192" s="1"/>
      <c r="U192" s="5"/>
      <c r="V192" s="1"/>
      <c r="W192" s="1"/>
      <c r="X192" s="1"/>
      <c r="Y192" s="264"/>
    </row>
    <row r="193" spans="1:25" s="70" customFormat="1" ht="22.8" x14ac:dyDescent="0.4">
      <c r="A193" s="1"/>
      <c r="B193" s="2"/>
      <c r="C193" s="2"/>
      <c r="D193" s="177"/>
      <c r="E193" s="177"/>
      <c r="F193" s="1"/>
      <c r="G193" s="1"/>
      <c r="H193" s="319"/>
      <c r="I193" s="319"/>
      <c r="J193" s="319"/>
      <c r="K193" s="319"/>
      <c r="L193" s="319"/>
      <c r="M193" s="319"/>
      <c r="N193" s="319"/>
      <c r="O193" s="319"/>
      <c r="P193" s="319"/>
      <c r="Q193" s="319"/>
      <c r="R193" s="1"/>
      <c r="S193" s="1"/>
      <c r="T193" s="1"/>
      <c r="U193" s="5"/>
      <c r="V193" s="1"/>
      <c r="W193" s="1"/>
      <c r="X193" s="1"/>
      <c r="Y193" s="264"/>
    </row>
    <row r="194" spans="1:25" s="70" customFormat="1" ht="22.8" x14ac:dyDescent="0.4">
      <c r="A194" s="1"/>
      <c r="B194" s="2"/>
      <c r="C194" s="2"/>
      <c r="D194" s="177"/>
      <c r="E194" s="177"/>
      <c r="F194" s="1"/>
      <c r="G194" s="1"/>
      <c r="H194" s="319"/>
      <c r="I194" s="319"/>
      <c r="J194" s="319"/>
      <c r="K194" s="319"/>
      <c r="L194" s="319"/>
      <c r="M194" s="319"/>
      <c r="N194" s="319"/>
      <c r="O194" s="319"/>
      <c r="P194" s="319"/>
      <c r="Q194" s="319"/>
      <c r="R194" s="1"/>
      <c r="S194" s="1"/>
      <c r="T194" s="1"/>
      <c r="U194" s="5"/>
      <c r="V194" s="1"/>
      <c r="W194" s="1"/>
      <c r="X194" s="1"/>
      <c r="Y194" s="264"/>
    </row>
    <row r="195" spans="1:25" s="70" customFormat="1" ht="22.8" x14ac:dyDescent="0.4">
      <c r="A195" s="1"/>
      <c r="B195" s="2"/>
      <c r="C195" s="2"/>
      <c r="D195" s="177"/>
      <c r="E195" s="177"/>
      <c r="F195" s="1"/>
      <c r="G195" s="1"/>
      <c r="H195" s="319"/>
      <c r="I195" s="319"/>
      <c r="J195" s="319"/>
      <c r="K195" s="319"/>
      <c r="L195" s="319"/>
      <c r="M195" s="319"/>
      <c r="N195" s="319"/>
      <c r="O195" s="319"/>
      <c r="P195" s="319"/>
      <c r="Q195" s="319"/>
      <c r="R195" s="1"/>
      <c r="S195" s="1"/>
      <c r="T195" s="1"/>
      <c r="U195" s="5"/>
      <c r="V195" s="1"/>
      <c r="W195" s="1"/>
      <c r="X195" s="1"/>
      <c r="Y195" s="264"/>
    </row>
    <row r="196" spans="1:25" s="70" customFormat="1" ht="22.8" x14ac:dyDescent="0.4">
      <c r="A196" s="1"/>
      <c r="B196" s="2"/>
      <c r="C196" s="2"/>
      <c r="D196" s="177"/>
      <c r="E196" s="177"/>
      <c r="F196" s="1"/>
      <c r="G196" s="1"/>
      <c r="H196" s="319"/>
      <c r="I196" s="319"/>
      <c r="J196" s="319"/>
      <c r="K196" s="319"/>
      <c r="L196" s="319"/>
      <c r="M196" s="319"/>
      <c r="N196" s="319"/>
      <c r="O196" s="319"/>
      <c r="P196" s="319"/>
      <c r="Q196" s="319"/>
      <c r="R196" s="1"/>
      <c r="S196" s="1"/>
      <c r="T196" s="1"/>
      <c r="U196" s="5"/>
      <c r="V196" s="1"/>
      <c r="W196" s="1"/>
      <c r="X196" s="1"/>
      <c r="Y196" s="264"/>
    </row>
    <row r="197" spans="1:25" s="70" customFormat="1" ht="22.8" x14ac:dyDescent="0.4">
      <c r="A197" s="1"/>
      <c r="B197" s="2"/>
      <c r="C197" s="2"/>
      <c r="D197" s="177"/>
      <c r="E197" s="177"/>
      <c r="F197" s="1"/>
      <c r="G197" s="1"/>
      <c r="H197" s="319"/>
      <c r="I197" s="319"/>
      <c r="J197" s="319"/>
      <c r="K197" s="319"/>
      <c r="L197" s="319"/>
      <c r="M197" s="319"/>
      <c r="N197" s="319"/>
      <c r="O197" s="319"/>
      <c r="P197" s="319"/>
      <c r="Q197" s="319"/>
      <c r="R197" s="1"/>
      <c r="S197" s="1"/>
      <c r="T197" s="1"/>
      <c r="U197" s="5"/>
      <c r="V197" s="1"/>
      <c r="W197" s="1"/>
      <c r="X197" s="1"/>
      <c r="Y197" s="264"/>
    </row>
    <row r="198" spans="1:25" s="70" customFormat="1" ht="22.8" x14ac:dyDescent="0.4">
      <c r="A198" s="1"/>
      <c r="B198" s="2"/>
      <c r="C198" s="2"/>
      <c r="D198" s="177"/>
      <c r="E198" s="177"/>
      <c r="F198" s="1"/>
      <c r="G198" s="1"/>
      <c r="H198" s="319"/>
      <c r="I198" s="319"/>
      <c r="J198" s="319"/>
      <c r="K198" s="319"/>
      <c r="L198" s="319"/>
      <c r="M198" s="319"/>
      <c r="N198" s="319"/>
      <c r="O198" s="319"/>
      <c r="P198" s="319"/>
      <c r="Q198" s="319"/>
      <c r="R198" s="1"/>
      <c r="S198" s="1"/>
      <c r="T198" s="1"/>
      <c r="U198" s="5"/>
      <c r="V198" s="1"/>
      <c r="W198" s="1"/>
      <c r="X198" s="1"/>
      <c r="Y198" s="264"/>
    </row>
    <row r="199" spans="1:25" s="70" customFormat="1" ht="22.8" x14ac:dyDescent="0.4">
      <c r="A199" s="1"/>
      <c r="B199" s="2"/>
      <c r="C199" s="2"/>
      <c r="D199" s="177"/>
      <c r="E199" s="177"/>
      <c r="F199" s="1"/>
      <c r="G199" s="1"/>
      <c r="H199" s="319"/>
      <c r="I199" s="319"/>
      <c r="J199" s="319"/>
      <c r="K199" s="319"/>
      <c r="L199" s="319"/>
      <c r="M199" s="319"/>
      <c r="N199" s="319"/>
      <c r="O199" s="319"/>
      <c r="P199" s="319"/>
      <c r="Q199" s="319"/>
      <c r="R199" s="1"/>
      <c r="S199" s="1"/>
      <c r="T199" s="1"/>
      <c r="U199" s="5"/>
      <c r="V199" s="1"/>
      <c r="W199" s="1"/>
      <c r="X199" s="1"/>
      <c r="Y199" s="264"/>
    </row>
    <row r="200" spans="1:25" s="70" customFormat="1" ht="22.8" x14ac:dyDescent="0.4">
      <c r="A200" s="1"/>
      <c r="B200" s="2"/>
      <c r="C200" s="2"/>
      <c r="D200" s="177"/>
      <c r="E200" s="177"/>
      <c r="F200" s="1"/>
      <c r="G200" s="1"/>
      <c r="H200" s="319"/>
      <c r="I200" s="319"/>
      <c r="J200" s="319"/>
      <c r="K200" s="319"/>
      <c r="L200" s="319"/>
      <c r="M200" s="319"/>
      <c r="N200" s="319"/>
      <c r="O200" s="319"/>
      <c r="P200" s="319"/>
      <c r="Q200" s="319"/>
      <c r="R200" s="1"/>
      <c r="S200" s="1"/>
      <c r="T200" s="1"/>
      <c r="U200" s="5"/>
      <c r="V200" s="1"/>
      <c r="W200" s="1"/>
      <c r="X200" s="1"/>
      <c r="Y200" s="264"/>
    </row>
    <row r="201" spans="1:25" s="70" customFormat="1" ht="22.8" x14ac:dyDescent="0.4">
      <c r="A201" s="1"/>
      <c r="B201" s="2"/>
      <c r="C201" s="2"/>
      <c r="D201" s="177"/>
      <c r="E201" s="177"/>
      <c r="F201" s="1"/>
      <c r="G201" s="1"/>
      <c r="H201" s="319"/>
      <c r="I201" s="319"/>
      <c r="J201" s="319"/>
      <c r="K201" s="319"/>
      <c r="L201" s="319"/>
      <c r="M201" s="319"/>
      <c r="N201" s="319"/>
      <c r="O201" s="319"/>
      <c r="P201" s="319"/>
      <c r="Q201" s="319"/>
      <c r="R201" s="1"/>
      <c r="S201" s="1"/>
      <c r="T201" s="1"/>
      <c r="U201" s="5"/>
      <c r="V201" s="1"/>
      <c r="W201" s="1"/>
      <c r="X201" s="1"/>
      <c r="Y201" s="264"/>
    </row>
    <row r="202" spans="1:25" s="70" customFormat="1" ht="22.8" x14ac:dyDescent="0.4">
      <c r="A202" s="1"/>
      <c r="B202" s="2"/>
      <c r="C202" s="2"/>
      <c r="D202" s="177"/>
      <c r="E202" s="177"/>
      <c r="F202" s="1"/>
      <c r="G202" s="1"/>
      <c r="H202" s="319"/>
      <c r="I202" s="319"/>
      <c r="J202" s="319"/>
      <c r="K202" s="319"/>
      <c r="L202" s="319"/>
      <c r="M202" s="319"/>
      <c r="N202" s="319"/>
      <c r="O202" s="319"/>
      <c r="P202" s="319"/>
      <c r="Q202" s="319"/>
      <c r="R202" s="1"/>
      <c r="S202" s="1"/>
      <c r="T202" s="1"/>
      <c r="U202" s="5"/>
      <c r="V202" s="1"/>
      <c r="W202" s="1"/>
      <c r="X202" s="1"/>
      <c r="Y202" s="264"/>
    </row>
    <row r="203" spans="1:25" s="70" customFormat="1" ht="22.8" x14ac:dyDescent="0.4">
      <c r="A203" s="1"/>
      <c r="B203" s="2"/>
      <c r="C203" s="2"/>
      <c r="D203" s="177"/>
      <c r="E203" s="177"/>
      <c r="F203" s="1"/>
      <c r="G203" s="1"/>
      <c r="H203" s="319"/>
      <c r="I203" s="319"/>
      <c r="J203" s="319"/>
      <c r="K203" s="319"/>
      <c r="L203" s="319"/>
      <c r="M203" s="319"/>
      <c r="N203" s="319"/>
      <c r="O203" s="319"/>
      <c r="P203" s="319"/>
      <c r="Q203" s="319"/>
      <c r="R203" s="1"/>
      <c r="S203" s="1"/>
      <c r="T203" s="1"/>
      <c r="U203" s="5"/>
      <c r="V203" s="1"/>
      <c r="W203" s="1"/>
      <c r="X203" s="1"/>
      <c r="Y203" s="264"/>
    </row>
    <row r="204" spans="1:25" s="70" customFormat="1" ht="22.8" x14ac:dyDescent="0.4">
      <c r="A204" s="1"/>
      <c r="B204" s="2"/>
      <c r="C204" s="2"/>
      <c r="D204" s="177"/>
      <c r="E204" s="177"/>
      <c r="F204" s="1"/>
      <c r="G204" s="1"/>
      <c r="H204" s="319"/>
      <c r="I204" s="319"/>
      <c r="J204" s="319"/>
      <c r="K204" s="319"/>
      <c r="L204" s="319"/>
      <c r="M204" s="319"/>
      <c r="N204" s="319"/>
      <c r="O204" s="319"/>
      <c r="P204" s="319"/>
      <c r="Q204" s="319"/>
      <c r="R204" s="1"/>
      <c r="S204" s="1"/>
      <c r="T204" s="1"/>
      <c r="U204" s="5"/>
      <c r="V204" s="1"/>
      <c r="W204" s="1"/>
      <c r="X204" s="1"/>
      <c r="Y204" s="264"/>
    </row>
    <row r="205" spans="1:25" s="70" customFormat="1" ht="22.8" x14ac:dyDescent="0.4">
      <c r="A205" s="1"/>
      <c r="B205" s="2"/>
      <c r="C205" s="2"/>
      <c r="D205" s="177"/>
      <c r="E205" s="177"/>
      <c r="F205" s="1"/>
      <c r="G205" s="1"/>
      <c r="H205" s="319"/>
      <c r="I205" s="319"/>
      <c r="J205" s="319"/>
      <c r="K205" s="319"/>
      <c r="L205" s="319"/>
      <c r="M205" s="319"/>
      <c r="N205" s="319"/>
      <c r="O205" s="319"/>
      <c r="P205" s="319"/>
      <c r="Q205" s="319"/>
      <c r="R205" s="1"/>
      <c r="S205" s="1"/>
      <c r="T205" s="1"/>
      <c r="U205" s="5"/>
      <c r="V205" s="1"/>
      <c r="W205" s="1"/>
      <c r="X205" s="1"/>
      <c r="Y205" s="264"/>
    </row>
    <row r="206" spans="1:25" s="70" customFormat="1" x14ac:dyDescent="0.25">
      <c r="A206" s="1"/>
      <c r="B206" s="2"/>
      <c r="C206" s="2"/>
      <c r="D206" s="177"/>
      <c r="E206" s="177"/>
      <c r="F206" s="1"/>
      <c r="G206" s="1"/>
      <c r="H206" s="319"/>
      <c r="I206" s="319"/>
      <c r="J206" s="319"/>
      <c r="K206" s="319"/>
      <c r="L206" s="319"/>
      <c r="M206" s="319"/>
      <c r="N206" s="319"/>
      <c r="O206" s="319"/>
      <c r="P206" s="319"/>
      <c r="Q206" s="319"/>
      <c r="R206" s="1"/>
      <c r="S206" s="1"/>
      <c r="T206" s="1"/>
      <c r="U206" s="5"/>
      <c r="V206" s="1"/>
      <c r="W206" s="1"/>
      <c r="X206" s="1"/>
    </row>
    <row r="207" spans="1:25" s="70" customFormat="1" x14ac:dyDescent="0.25">
      <c r="A207" s="1"/>
      <c r="B207" s="2"/>
      <c r="C207" s="2"/>
      <c r="D207" s="177"/>
      <c r="E207" s="177"/>
      <c r="F207" s="1"/>
      <c r="G207" s="1"/>
      <c r="H207" s="319"/>
      <c r="I207" s="319"/>
      <c r="J207" s="319"/>
      <c r="K207" s="319"/>
      <c r="L207" s="319"/>
      <c r="M207" s="319"/>
      <c r="N207" s="319"/>
      <c r="O207" s="319"/>
      <c r="P207" s="319"/>
      <c r="Q207" s="319"/>
      <c r="R207" s="1"/>
      <c r="S207" s="1"/>
      <c r="T207" s="1"/>
      <c r="U207" s="5"/>
      <c r="V207" s="1"/>
      <c r="W207" s="1"/>
      <c r="X207" s="1"/>
    </row>
    <row r="208" spans="1:25" s="70" customFormat="1" x14ac:dyDescent="0.25">
      <c r="A208" s="1"/>
      <c r="B208" s="2"/>
      <c r="C208" s="2"/>
      <c r="D208" s="177"/>
      <c r="E208" s="177"/>
      <c r="F208" s="1"/>
      <c r="G208" s="1"/>
      <c r="H208" s="319"/>
      <c r="I208" s="319"/>
      <c r="J208" s="319"/>
      <c r="K208" s="319"/>
      <c r="L208" s="319"/>
      <c r="M208" s="319"/>
      <c r="N208" s="319"/>
      <c r="O208" s="319"/>
      <c r="P208" s="319"/>
      <c r="Q208" s="319"/>
      <c r="R208" s="1"/>
      <c r="S208" s="1"/>
      <c r="T208" s="1"/>
      <c r="U208" s="5"/>
      <c r="V208" s="1"/>
      <c r="W208" s="1"/>
      <c r="X208" s="1"/>
    </row>
    <row r="209" spans="1:25" s="70" customFormat="1" x14ac:dyDescent="0.25">
      <c r="A209" s="1"/>
      <c r="B209" s="2"/>
      <c r="C209" s="2"/>
      <c r="D209" s="177"/>
      <c r="E209" s="177"/>
      <c r="F209" s="1"/>
      <c r="G209" s="1"/>
      <c r="H209" s="319"/>
      <c r="I209" s="319"/>
      <c r="J209" s="319"/>
      <c r="K209" s="319"/>
      <c r="L209" s="319"/>
      <c r="M209" s="319"/>
      <c r="N209" s="319"/>
      <c r="O209" s="319"/>
      <c r="P209" s="319"/>
      <c r="Q209" s="319"/>
      <c r="R209" s="1"/>
      <c r="S209" s="1"/>
      <c r="T209" s="1"/>
      <c r="U209" s="5"/>
      <c r="V209" s="1"/>
      <c r="W209" s="1"/>
      <c r="X209" s="1"/>
    </row>
    <row r="210" spans="1:25" s="70" customFormat="1" x14ac:dyDescent="0.25">
      <c r="A210" s="1"/>
      <c r="B210" s="2"/>
      <c r="C210" s="2"/>
      <c r="D210" s="177"/>
      <c r="E210" s="177"/>
      <c r="F210" s="1"/>
      <c r="G210" s="1"/>
      <c r="H210" s="319"/>
      <c r="I210" s="319"/>
      <c r="J210" s="319"/>
      <c r="K210" s="319"/>
      <c r="L210" s="319"/>
      <c r="M210" s="319"/>
      <c r="N210" s="319"/>
      <c r="O210" s="319"/>
      <c r="P210" s="319"/>
      <c r="Q210" s="319"/>
      <c r="R210" s="1"/>
      <c r="S210" s="1"/>
      <c r="T210" s="1"/>
      <c r="U210" s="5"/>
      <c r="V210" s="1"/>
      <c r="W210" s="1"/>
      <c r="X210" s="1"/>
    </row>
    <row r="211" spans="1:25" s="70" customFormat="1" x14ac:dyDescent="0.25">
      <c r="A211" s="1"/>
      <c r="B211" s="2"/>
      <c r="C211" s="2"/>
      <c r="D211" s="177"/>
      <c r="E211" s="177"/>
      <c r="F211" s="1"/>
      <c r="G211" s="1"/>
      <c r="H211" s="319"/>
      <c r="I211" s="319"/>
      <c r="J211" s="319"/>
      <c r="K211" s="319"/>
      <c r="L211" s="319"/>
      <c r="M211" s="319"/>
      <c r="N211" s="319"/>
      <c r="O211" s="319"/>
      <c r="P211" s="319"/>
      <c r="Q211" s="319"/>
      <c r="R211" s="1"/>
      <c r="S211" s="1"/>
      <c r="T211" s="1"/>
      <c r="U211" s="5"/>
      <c r="V211" s="1"/>
      <c r="W211" s="1"/>
      <c r="X211" s="1"/>
    </row>
    <row r="212" spans="1:25" s="70" customFormat="1" x14ac:dyDescent="0.25">
      <c r="A212" s="1"/>
      <c r="B212" s="2"/>
      <c r="C212" s="2"/>
      <c r="D212" s="177"/>
      <c r="E212" s="177"/>
      <c r="F212" s="1"/>
      <c r="G212" s="1"/>
      <c r="H212" s="319"/>
      <c r="I212" s="319"/>
      <c r="J212" s="319"/>
      <c r="K212" s="319"/>
      <c r="L212" s="319"/>
      <c r="M212" s="319"/>
      <c r="N212" s="319"/>
      <c r="O212" s="319"/>
      <c r="P212" s="319"/>
      <c r="Q212" s="319"/>
      <c r="R212" s="1"/>
      <c r="S212" s="1"/>
      <c r="T212" s="1"/>
      <c r="U212" s="5"/>
      <c r="V212" s="1"/>
      <c r="W212" s="1"/>
      <c r="X212" s="1"/>
    </row>
    <row r="213" spans="1:25" s="70" customFormat="1" x14ac:dyDescent="0.25">
      <c r="A213" s="1"/>
      <c r="B213" s="2"/>
      <c r="C213" s="2"/>
      <c r="D213" s="177"/>
      <c r="E213" s="177"/>
      <c r="F213" s="1"/>
      <c r="G213" s="1"/>
      <c r="H213" s="319"/>
      <c r="I213" s="319"/>
      <c r="J213" s="319"/>
      <c r="K213" s="319"/>
      <c r="L213" s="319"/>
      <c r="M213" s="319"/>
      <c r="N213" s="319"/>
      <c r="O213" s="319"/>
      <c r="P213" s="319"/>
      <c r="Q213" s="319"/>
      <c r="R213" s="1"/>
      <c r="S213" s="1"/>
      <c r="T213" s="1"/>
      <c r="U213" s="5"/>
      <c r="V213" s="1"/>
      <c r="W213" s="1"/>
      <c r="X213" s="1"/>
    </row>
    <row r="214" spans="1:25" s="70" customFormat="1" x14ac:dyDescent="0.25">
      <c r="A214" s="1"/>
      <c r="B214" s="2"/>
      <c r="C214" s="2"/>
      <c r="D214" s="177"/>
      <c r="E214" s="177"/>
      <c r="F214" s="1"/>
      <c r="G214" s="1"/>
      <c r="H214" s="319"/>
      <c r="I214" s="319"/>
      <c r="J214" s="319"/>
      <c r="K214" s="319"/>
      <c r="L214" s="319"/>
      <c r="M214" s="319"/>
      <c r="N214" s="319"/>
      <c r="O214" s="319"/>
      <c r="P214" s="319"/>
      <c r="Q214" s="319"/>
      <c r="R214" s="1"/>
      <c r="S214" s="1"/>
      <c r="T214" s="1"/>
      <c r="U214" s="5"/>
      <c r="V214" s="1"/>
      <c r="W214" s="1"/>
      <c r="X214" s="1"/>
    </row>
    <row r="215" spans="1:25" x14ac:dyDescent="0.25">
      <c r="F215" s="1"/>
      <c r="G215" s="1"/>
      <c r="H215" s="319"/>
      <c r="I215" s="319"/>
      <c r="J215" s="319"/>
      <c r="K215" s="319"/>
      <c r="L215" s="319"/>
      <c r="M215" s="319"/>
      <c r="N215" s="319"/>
      <c r="O215" s="319"/>
      <c r="P215" s="319"/>
      <c r="Q215" s="319"/>
      <c r="R215" s="1"/>
      <c r="S215" s="1"/>
      <c r="T215" s="1"/>
      <c r="U215" s="5"/>
      <c r="V215" s="1"/>
      <c r="W215" s="1"/>
      <c r="X215" s="1"/>
      <c r="Y215" s="70"/>
    </row>
    <row r="216" spans="1:25" x14ac:dyDescent="0.25">
      <c r="F216" s="1"/>
      <c r="G216" s="1"/>
      <c r="H216" s="319"/>
      <c r="I216" s="319"/>
      <c r="J216" s="319"/>
      <c r="K216" s="319"/>
      <c r="L216" s="319"/>
      <c r="M216" s="319"/>
      <c r="N216" s="319"/>
      <c r="O216" s="319"/>
      <c r="P216" s="319"/>
      <c r="Q216" s="319"/>
      <c r="R216" s="1"/>
      <c r="S216" s="1"/>
      <c r="T216" s="1"/>
      <c r="U216" s="5"/>
      <c r="V216" s="1"/>
      <c r="W216" s="1"/>
      <c r="X216" s="1"/>
      <c r="Y216" s="70"/>
    </row>
    <row r="217" spans="1:25" x14ac:dyDescent="0.25">
      <c r="F217" s="1"/>
      <c r="G217" s="1"/>
      <c r="H217" s="319"/>
      <c r="I217" s="319"/>
      <c r="J217" s="319"/>
      <c r="K217" s="319"/>
      <c r="L217" s="319"/>
      <c r="M217" s="319"/>
      <c r="N217" s="319"/>
      <c r="O217" s="319"/>
      <c r="P217" s="319"/>
      <c r="Q217" s="319"/>
      <c r="R217" s="1"/>
      <c r="S217" s="1"/>
      <c r="T217" s="1"/>
      <c r="U217" s="5"/>
      <c r="V217" s="1"/>
      <c r="W217" s="1"/>
      <c r="X217" s="1"/>
      <c r="Y217" s="70"/>
    </row>
    <row r="218" spans="1:25" x14ac:dyDescent="0.25">
      <c r="F218" s="1"/>
      <c r="G218" s="1"/>
      <c r="H218" s="319"/>
      <c r="I218" s="319"/>
      <c r="J218" s="319"/>
      <c r="K218" s="319"/>
      <c r="L218" s="319"/>
      <c r="M218" s="319"/>
      <c r="N218" s="319"/>
      <c r="O218" s="319"/>
      <c r="P218" s="319"/>
      <c r="Q218" s="319"/>
      <c r="R218" s="1"/>
      <c r="S218" s="1"/>
      <c r="T218" s="1"/>
      <c r="U218" s="5"/>
      <c r="V218" s="1"/>
      <c r="W218" s="1"/>
      <c r="X218" s="1"/>
      <c r="Y218" s="70"/>
    </row>
    <row r="219" spans="1:25" x14ac:dyDescent="0.25">
      <c r="A219" s="2"/>
      <c r="D219" s="2"/>
      <c r="E219" s="2"/>
      <c r="F219" s="1"/>
      <c r="G219" s="1"/>
      <c r="H219" s="319"/>
      <c r="I219" s="319"/>
      <c r="J219" s="319"/>
      <c r="K219" s="319"/>
      <c r="L219" s="319"/>
      <c r="M219" s="319"/>
      <c r="N219" s="319"/>
      <c r="O219" s="319"/>
      <c r="P219" s="319"/>
      <c r="Q219" s="319"/>
      <c r="R219" s="1"/>
      <c r="S219" s="1"/>
      <c r="T219" s="1"/>
      <c r="U219" s="5"/>
      <c r="V219" s="1"/>
      <c r="W219" s="1"/>
      <c r="X219" s="1"/>
      <c r="Y219" s="70"/>
    </row>
    <row r="220" spans="1:25" x14ac:dyDescent="0.25">
      <c r="A220" s="2"/>
      <c r="D220" s="2"/>
      <c r="E220" s="2"/>
      <c r="F220" s="1"/>
      <c r="G220" s="1"/>
      <c r="H220" s="319"/>
      <c r="I220" s="319"/>
      <c r="J220" s="319"/>
      <c r="K220" s="319"/>
      <c r="L220" s="319"/>
      <c r="M220" s="319"/>
      <c r="N220" s="319"/>
      <c r="O220" s="319"/>
      <c r="P220" s="319"/>
      <c r="Q220" s="319"/>
      <c r="R220" s="1"/>
      <c r="S220" s="1"/>
      <c r="T220" s="1"/>
      <c r="U220" s="5"/>
      <c r="V220" s="1"/>
      <c r="W220" s="1"/>
      <c r="X220" s="1"/>
      <c r="Y220" s="70"/>
    </row>
    <row r="221" spans="1:25" x14ac:dyDescent="0.25">
      <c r="A221" s="2"/>
      <c r="D221" s="2"/>
      <c r="E221" s="2"/>
      <c r="F221" s="1"/>
      <c r="G221" s="1"/>
      <c r="H221" s="319"/>
      <c r="I221" s="319"/>
      <c r="J221" s="319"/>
      <c r="K221" s="319"/>
      <c r="L221" s="319"/>
      <c r="M221" s="319"/>
      <c r="N221" s="319"/>
      <c r="O221" s="319"/>
      <c r="P221" s="319"/>
      <c r="Q221" s="319"/>
      <c r="R221" s="1"/>
      <c r="S221" s="1"/>
      <c r="T221" s="1"/>
      <c r="U221" s="5"/>
      <c r="V221" s="1"/>
      <c r="W221" s="1"/>
      <c r="X221" s="1"/>
      <c r="Y221" s="70"/>
    </row>
    <row r="222" spans="1:25" x14ac:dyDescent="0.25">
      <c r="A222" s="2"/>
      <c r="D222" s="2"/>
      <c r="E222" s="2"/>
      <c r="F222" s="1"/>
      <c r="G222" s="1"/>
      <c r="H222" s="319"/>
      <c r="I222" s="319"/>
      <c r="J222" s="319"/>
      <c r="K222" s="319"/>
      <c r="L222" s="319"/>
      <c r="M222" s="319"/>
      <c r="N222" s="319"/>
      <c r="O222" s="319"/>
      <c r="P222" s="319"/>
      <c r="Q222" s="319"/>
      <c r="R222" s="1"/>
      <c r="S222" s="1"/>
      <c r="T222" s="1"/>
      <c r="U222" s="5"/>
      <c r="V222" s="1"/>
      <c r="W222" s="1"/>
      <c r="X222" s="1"/>
      <c r="Y222" s="70"/>
    </row>
    <row r="223" spans="1:25" x14ac:dyDescent="0.25">
      <c r="A223" s="2"/>
      <c r="D223" s="2"/>
      <c r="E223" s="2"/>
      <c r="F223" s="1"/>
      <c r="G223" s="1"/>
      <c r="H223" s="319"/>
      <c r="I223" s="319"/>
      <c r="J223" s="319"/>
      <c r="K223" s="319"/>
      <c r="L223" s="319"/>
      <c r="M223" s="319"/>
      <c r="N223" s="319"/>
      <c r="O223" s="319"/>
      <c r="P223" s="319"/>
      <c r="Q223" s="319"/>
      <c r="R223" s="1"/>
      <c r="S223" s="1"/>
      <c r="T223" s="1"/>
      <c r="U223" s="5"/>
      <c r="V223" s="1"/>
      <c r="W223" s="1"/>
      <c r="X223" s="1"/>
      <c r="Y223" s="70"/>
    </row>
    <row r="224" spans="1:25" x14ac:dyDescent="0.25">
      <c r="A224" s="2"/>
      <c r="D224" s="2"/>
      <c r="E224" s="2"/>
      <c r="F224" s="1"/>
      <c r="G224" s="1"/>
      <c r="H224" s="319"/>
      <c r="I224" s="319"/>
      <c r="J224" s="319"/>
      <c r="K224" s="319"/>
      <c r="L224" s="319"/>
      <c r="M224" s="319"/>
      <c r="N224" s="319"/>
      <c r="O224" s="319"/>
      <c r="P224" s="319"/>
      <c r="Q224" s="319"/>
      <c r="R224" s="1"/>
      <c r="S224" s="1"/>
      <c r="T224" s="1"/>
      <c r="U224" s="5"/>
      <c r="V224" s="1"/>
      <c r="W224" s="1"/>
      <c r="X224" s="1"/>
      <c r="Y224" s="1"/>
    </row>
    <row r="225" spans="1:25" x14ac:dyDescent="0.25">
      <c r="A225" s="2"/>
      <c r="D225" s="2"/>
      <c r="E225" s="2"/>
      <c r="F225" s="1"/>
      <c r="G225" s="1"/>
      <c r="H225" s="1"/>
      <c r="I225" s="1"/>
      <c r="J225" s="1"/>
      <c r="K225" s="1"/>
      <c r="L225" s="1"/>
      <c r="M225" s="1"/>
      <c r="N225" s="1"/>
      <c r="O225" s="1"/>
      <c r="P225" s="1"/>
      <c r="Q225" s="1"/>
      <c r="R225" s="1"/>
      <c r="S225" s="1"/>
      <c r="T225" s="1"/>
      <c r="U225" s="5"/>
      <c r="V225" s="1"/>
      <c r="W225" s="1"/>
      <c r="X225" s="1"/>
      <c r="Y225" s="1"/>
    </row>
    <row r="226" spans="1:25" x14ac:dyDescent="0.25">
      <c r="A226" s="2"/>
      <c r="D226" s="2"/>
      <c r="E226" s="2"/>
      <c r="F226" s="1"/>
      <c r="G226" s="1"/>
      <c r="H226" s="1"/>
      <c r="I226" s="1"/>
      <c r="J226" s="1"/>
      <c r="K226" s="1"/>
      <c r="L226" s="1"/>
      <c r="M226" s="1"/>
      <c r="N226" s="1"/>
      <c r="O226" s="1"/>
      <c r="P226" s="1"/>
      <c r="Q226" s="1"/>
      <c r="R226" s="1"/>
      <c r="S226" s="1"/>
      <c r="T226" s="1"/>
      <c r="U226" s="5"/>
      <c r="V226" s="1"/>
      <c r="W226" s="1"/>
      <c r="X226" s="1"/>
      <c r="Y226" s="1"/>
    </row>
    <row r="227" spans="1:25" x14ac:dyDescent="0.25">
      <c r="A227" s="2"/>
      <c r="D227" s="2"/>
      <c r="E227" s="2"/>
      <c r="F227" s="1"/>
      <c r="G227" s="1"/>
      <c r="H227" s="1"/>
      <c r="I227" s="1"/>
      <c r="J227" s="1"/>
      <c r="K227" s="1"/>
      <c r="L227" s="1"/>
      <c r="M227" s="1"/>
      <c r="N227" s="1"/>
      <c r="O227" s="1"/>
      <c r="P227" s="1"/>
      <c r="Q227" s="1"/>
      <c r="R227" s="1"/>
      <c r="S227" s="1"/>
      <c r="T227" s="1"/>
      <c r="U227" s="5"/>
      <c r="V227" s="1"/>
      <c r="W227" s="1"/>
      <c r="X227" s="1"/>
      <c r="Y227" s="1"/>
    </row>
    <row r="228" spans="1:25" x14ac:dyDescent="0.25">
      <c r="A228" s="2"/>
      <c r="D228" s="2"/>
      <c r="E228" s="2"/>
      <c r="F228" s="1"/>
      <c r="G228" s="1"/>
      <c r="H228" s="1"/>
      <c r="I228" s="1"/>
      <c r="J228" s="1"/>
      <c r="K228" s="1"/>
      <c r="L228" s="1"/>
      <c r="M228" s="1"/>
      <c r="N228" s="1"/>
      <c r="O228" s="1"/>
      <c r="P228" s="1"/>
      <c r="Q228" s="1"/>
      <c r="R228" s="1"/>
      <c r="S228" s="1"/>
      <c r="T228" s="1"/>
      <c r="U228" s="5"/>
      <c r="V228" s="1"/>
      <c r="W228" s="1"/>
      <c r="X228" s="1"/>
      <c r="Y228" s="1"/>
    </row>
    <row r="229" spans="1:25" x14ac:dyDescent="0.25">
      <c r="A229" s="2"/>
      <c r="D229" s="2"/>
      <c r="E229" s="2"/>
      <c r="F229" s="1"/>
      <c r="G229" s="1"/>
      <c r="H229" s="1"/>
      <c r="I229" s="1"/>
      <c r="J229" s="1"/>
      <c r="K229" s="1"/>
      <c r="L229" s="1"/>
      <c r="M229" s="1"/>
      <c r="N229" s="1"/>
      <c r="O229" s="1"/>
      <c r="P229" s="1"/>
      <c r="Q229" s="1"/>
      <c r="R229" s="1"/>
      <c r="S229" s="1"/>
      <c r="T229" s="1"/>
      <c r="U229" s="5"/>
      <c r="V229" s="1"/>
      <c r="W229" s="1"/>
      <c r="X229" s="1"/>
      <c r="Y229" s="1"/>
    </row>
    <row r="230" spans="1:25" x14ac:dyDescent="0.25">
      <c r="A230" s="2"/>
      <c r="D230" s="2"/>
      <c r="E230" s="2"/>
      <c r="F230" s="1"/>
      <c r="G230" s="1"/>
      <c r="H230" s="1"/>
      <c r="I230" s="1"/>
      <c r="J230" s="1"/>
      <c r="K230" s="1"/>
      <c r="L230" s="1"/>
      <c r="M230" s="1"/>
      <c r="N230" s="1"/>
      <c r="O230" s="1"/>
      <c r="P230" s="1"/>
      <c r="Q230" s="1"/>
      <c r="R230" s="1"/>
      <c r="S230" s="1"/>
      <c r="T230" s="1"/>
      <c r="U230" s="5"/>
      <c r="V230" s="1"/>
      <c r="W230" s="1"/>
      <c r="X230" s="1"/>
      <c r="Y230" s="1"/>
    </row>
    <row r="231" spans="1:25" x14ac:dyDescent="0.25">
      <c r="A231" s="2"/>
      <c r="D231" s="2"/>
      <c r="E231" s="2"/>
      <c r="F231" s="1"/>
      <c r="G231" s="1"/>
      <c r="H231" s="1"/>
      <c r="I231" s="1"/>
      <c r="J231" s="1"/>
      <c r="K231" s="1"/>
      <c r="L231" s="1"/>
      <c r="M231" s="1"/>
      <c r="N231" s="1"/>
      <c r="O231" s="1"/>
      <c r="P231" s="1"/>
      <c r="Q231" s="1"/>
      <c r="R231" s="1"/>
      <c r="S231" s="1"/>
      <c r="T231" s="1"/>
      <c r="U231" s="5"/>
      <c r="V231" s="1"/>
      <c r="W231" s="1"/>
      <c r="X231" s="1"/>
      <c r="Y231" s="1"/>
    </row>
    <row r="232" spans="1:25" x14ac:dyDescent="0.25">
      <c r="A232" s="2"/>
      <c r="D232" s="2"/>
      <c r="E232" s="2"/>
      <c r="F232" s="1"/>
      <c r="G232" s="1"/>
      <c r="H232" s="1"/>
      <c r="I232" s="1"/>
      <c r="J232" s="1"/>
      <c r="K232" s="1"/>
      <c r="L232" s="1"/>
      <c r="M232" s="1"/>
      <c r="N232" s="1"/>
      <c r="O232" s="1"/>
      <c r="P232" s="1"/>
      <c r="Q232" s="1"/>
      <c r="R232" s="1"/>
      <c r="S232" s="1"/>
      <c r="T232" s="1"/>
      <c r="U232" s="5"/>
      <c r="V232" s="1"/>
      <c r="W232" s="1"/>
      <c r="X232" s="1"/>
      <c r="Y232" s="1"/>
    </row>
    <row r="233" spans="1:25" x14ac:dyDescent="0.25">
      <c r="A233" s="2"/>
      <c r="D233" s="2"/>
      <c r="E233" s="2"/>
      <c r="F233" s="1"/>
      <c r="G233" s="1"/>
      <c r="H233" s="1"/>
      <c r="I233" s="1"/>
      <c r="J233" s="1"/>
      <c r="K233" s="1"/>
      <c r="L233" s="1"/>
      <c r="M233" s="1"/>
      <c r="N233" s="1"/>
      <c r="O233" s="1"/>
      <c r="P233" s="1"/>
      <c r="Q233" s="1"/>
      <c r="R233" s="1"/>
      <c r="S233" s="1"/>
      <c r="T233" s="1"/>
      <c r="U233" s="5"/>
      <c r="V233" s="1"/>
      <c r="W233" s="1"/>
      <c r="X233" s="1"/>
      <c r="Y233" s="1"/>
    </row>
    <row r="234" spans="1:25" x14ac:dyDescent="0.25">
      <c r="A234" s="2"/>
      <c r="D234" s="2"/>
      <c r="E234" s="2"/>
      <c r="F234" s="1"/>
      <c r="G234" s="1"/>
      <c r="H234" s="1"/>
      <c r="I234" s="1"/>
      <c r="J234" s="1"/>
      <c r="K234" s="1"/>
      <c r="L234" s="1"/>
      <c r="M234" s="1"/>
      <c r="N234" s="1"/>
      <c r="O234" s="1"/>
      <c r="P234" s="1"/>
      <c r="Q234" s="1"/>
      <c r="R234" s="1"/>
      <c r="S234" s="1"/>
      <c r="T234" s="1"/>
      <c r="U234" s="5"/>
      <c r="V234" s="1"/>
      <c r="W234" s="1"/>
      <c r="X234" s="1"/>
      <c r="Y234" s="1"/>
    </row>
    <row r="235" spans="1:25" x14ac:dyDescent="0.25">
      <c r="A235" s="2"/>
      <c r="D235" s="2"/>
      <c r="E235" s="2"/>
      <c r="F235" s="1"/>
      <c r="G235" s="1"/>
      <c r="H235" s="1"/>
      <c r="I235" s="1"/>
      <c r="J235" s="1"/>
      <c r="K235" s="1"/>
      <c r="L235" s="1"/>
      <c r="M235" s="1"/>
      <c r="N235" s="1"/>
      <c r="O235" s="1"/>
      <c r="P235" s="1"/>
      <c r="Q235" s="1"/>
      <c r="R235" s="1"/>
      <c r="S235" s="1"/>
      <c r="T235" s="1"/>
      <c r="U235" s="5"/>
      <c r="V235" s="1"/>
      <c r="W235" s="1"/>
      <c r="X235" s="1"/>
      <c r="Y235" s="1"/>
    </row>
    <row r="236" spans="1:25" x14ac:dyDescent="0.25">
      <c r="A236" s="2"/>
      <c r="D236" s="2"/>
      <c r="E236" s="2"/>
      <c r="F236" s="1"/>
      <c r="G236" s="1"/>
      <c r="H236" s="1"/>
      <c r="I236" s="1"/>
      <c r="J236" s="1"/>
      <c r="K236" s="1"/>
      <c r="L236" s="1"/>
      <c r="M236" s="1"/>
      <c r="N236" s="1"/>
      <c r="O236" s="1"/>
      <c r="P236" s="1"/>
      <c r="Q236" s="1"/>
      <c r="R236" s="1"/>
      <c r="S236" s="1"/>
      <c r="T236" s="1"/>
      <c r="U236" s="5"/>
      <c r="V236" s="1"/>
      <c r="W236" s="1"/>
      <c r="X236" s="1"/>
      <c r="Y236" s="1"/>
    </row>
    <row r="237" spans="1:25" x14ac:dyDescent="0.25">
      <c r="A237" s="2"/>
      <c r="D237" s="2"/>
      <c r="E237" s="2"/>
      <c r="F237" s="1"/>
      <c r="G237" s="1"/>
      <c r="H237" s="1"/>
      <c r="I237" s="1"/>
      <c r="J237" s="1"/>
      <c r="K237" s="1"/>
      <c r="L237" s="1"/>
      <c r="M237" s="1"/>
      <c r="N237" s="1"/>
      <c r="O237" s="1"/>
      <c r="P237" s="1"/>
      <c r="Q237" s="1"/>
      <c r="R237" s="1"/>
      <c r="S237" s="1"/>
      <c r="T237" s="1"/>
      <c r="U237" s="5"/>
      <c r="V237" s="1"/>
      <c r="W237" s="1"/>
      <c r="X237" s="1"/>
      <c r="Y237" s="1"/>
    </row>
    <row r="238" spans="1:25" x14ac:dyDescent="0.25">
      <c r="A238" s="2"/>
      <c r="D238" s="2"/>
      <c r="E238" s="2"/>
      <c r="F238" s="1"/>
      <c r="G238" s="1"/>
      <c r="H238" s="1"/>
      <c r="I238" s="1"/>
      <c r="J238" s="1"/>
      <c r="K238" s="1"/>
      <c r="L238" s="1"/>
      <c r="M238" s="1"/>
      <c r="N238" s="1"/>
      <c r="O238" s="1"/>
      <c r="P238" s="1"/>
      <c r="Q238" s="1"/>
      <c r="R238" s="1"/>
      <c r="S238" s="1"/>
      <c r="T238" s="1"/>
      <c r="U238" s="5"/>
      <c r="V238" s="1"/>
      <c r="W238" s="1"/>
      <c r="X238" s="1"/>
      <c r="Y238" s="1"/>
    </row>
    <row r="239" spans="1:25" x14ac:dyDescent="0.25">
      <c r="A239" s="2"/>
      <c r="D239" s="2"/>
      <c r="E239" s="2"/>
      <c r="F239" s="1"/>
      <c r="G239" s="1"/>
      <c r="H239" s="1"/>
      <c r="I239" s="1"/>
      <c r="J239" s="1"/>
      <c r="K239" s="1"/>
      <c r="L239" s="1"/>
      <c r="M239" s="1"/>
      <c r="N239" s="1"/>
      <c r="O239" s="1"/>
      <c r="P239" s="1"/>
      <c r="Q239" s="1"/>
      <c r="R239" s="1"/>
      <c r="S239" s="1"/>
      <c r="T239" s="1"/>
      <c r="U239" s="5"/>
      <c r="V239" s="1"/>
      <c r="W239" s="1"/>
      <c r="X239" s="1"/>
      <c r="Y239" s="1"/>
    </row>
    <row r="240" spans="1:25" x14ac:dyDescent="0.25">
      <c r="A240" s="2"/>
      <c r="D240" s="2"/>
      <c r="E240" s="2"/>
      <c r="F240" s="1"/>
      <c r="G240" s="1"/>
      <c r="H240" s="1"/>
      <c r="I240" s="1"/>
      <c r="J240" s="1"/>
      <c r="K240" s="1"/>
      <c r="L240" s="1"/>
      <c r="M240" s="1"/>
      <c r="N240" s="1"/>
      <c r="O240" s="1"/>
      <c r="P240" s="1"/>
      <c r="Q240" s="1"/>
      <c r="R240" s="1"/>
      <c r="S240" s="1"/>
      <c r="T240" s="1"/>
      <c r="U240" s="5"/>
      <c r="V240" s="1"/>
      <c r="W240" s="1"/>
      <c r="X240" s="1"/>
      <c r="Y240" s="1"/>
    </row>
    <row r="241" spans="1:25" x14ac:dyDescent="0.25">
      <c r="A241" s="2"/>
      <c r="D241" s="2"/>
      <c r="E241" s="2"/>
      <c r="F241" s="1"/>
      <c r="G241" s="1"/>
      <c r="H241" s="1"/>
      <c r="I241" s="1"/>
      <c r="J241" s="1"/>
      <c r="K241" s="1"/>
      <c r="L241" s="1"/>
      <c r="M241" s="1"/>
      <c r="N241" s="1"/>
      <c r="O241" s="1"/>
      <c r="P241" s="1"/>
      <c r="Q241" s="1"/>
      <c r="R241" s="1"/>
      <c r="S241" s="1"/>
      <c r="T241" s="1"/>
      <c r="U241" s="5"/>
      <c r="V241" s="1"/>
      <c r="W241" s="1"/>
      <c r="X241" s="1"/>
      <c r="Y241" s="1"/>
    </row>
    <row r="242" spans="1:25" x14ac:dyDescent="0.25">
      <c r="A242" s="2"/>
      <c r="D242" s="2"/>
      <c r="E242" s="2"/>
      <c r="F242" s="1"/>
      <c r="G242" s="1"/>
      <c r="H242" s="1"/>
      <c r="I242" s="1"/>
      <c r="J242" s="1"/>
      <c r="K242" s="1"/>
      <c r="L242" s="1"/>
      <c r="M242" s="1"/>
      <c r="N242" s="1"/>
      <c r="O242" s="1"/>
      <c r="P242" s="1"/>
      <c r="Q242" s="1"/>
      <c r="R242" s="1"/>
      <c r="S242" s="1"/>
      <c r="T242" s="1"/>
      <c r="U242" s="5"/>
      <c r="V242" s="1"/>
      <c r="W242" s="1"/>
      <c r="X242" s="1"/>
      <c r="Y242" s="1"/>
    </row>
    <row r="243" spans="1:25" x14ac:dyDescent="0.25">
      <c r="A243" s="2"/>
      <c r="D243" s="2"/>
      <c r="E243" s="2"/>
      <c r="F243" s="1"/>
      <c r="G243" s="1"/>
      <c r="H243" s="1"/>
      <c r="I243" s="1"/>
      <c r="J243" s="1"/>
      <c r="K243" s="1"/>
      <c r="L243" s="1"/>
      <c r="M243" s="1"/>
      <c r="N243" s="1"/>
      <c r="O243" s="1"/>
      <c r="P243" s="1"/>
      <c r="Q243" s="1"/>
      <c r="R243" s="1"/>
      <c r="S243" s="1"/>
      <c r="T243" s="1"/>
      <c r="U243" s="5"/>
      <c r="V243" s="1"/>
      <c r="W243" s="1"/>
      <c r="X243" s="1"/>
      <c r="Y243" s="1"/>
    </row>
    <row r="244" spans="1:25" x14ac:dyDescent="0.25">
      <c r="A244" s="2"/>
      <c r="D244" s="2"/>
      <c r="E244" s="2"/>
      <c r="F244" s="1"/>
      <c r="G244" s="1"/>
      <c r="H244" s="1"/>
      <c r="I244" s="1"/>
      <c r="J244" s="1"/>
      <c r="K244" s="1"/>
      <c r="L244" s="1"/>
      <c r="M244" s="1"/>
      <c r="N244" s="1"/>
      <c r="O244" s="1"/>
      <c r="P244" s="1"/>
      <c r="Q244" s="1"/>
      <c r="R244" s="1"/>
      <c r="S244" s="1"/>
      <c r="T244" s="1"/>
      <c r="U244" s="5"/>
      <c r="V244" s="1"/>
      <c r="W244" s="1"/>
      <c r="X244" s="1"/>
      <c r="Y244" s="1"/>
    </row>
    <row r="245" spans="1:25" x14ac:dyDescent="0.25">
      <c r="A245" s="2"/>
      <c r="D245" s="2"/>
      <c r="E245" s="2"/>
      <c r="F245" s="1"/>
      <c r="G245" s="1"/>
      <c r="H245" s="1"/>
      <c r="I245" s="1"/>
      <c r="J245" s="1"/>
      <c r="K245" s="1"/>
      <c r="L245" s="1"/>
      <c r="M245" s="1"/>
      <c r="N245" s="1"/>
      <c r="O245" s="1"/>
      <c r="P245" s="1"/>
      <c r="Q245" s="1"/>
      <c r="R245" s="1"/>
      <c r="S245" s="1"/>
      <c r="T245" s="1"/>
      <c r="U245" s="5"/>
      <c r="V245" s="1"/>
      <c r="W245" s="1"/>
      <c r="X245" s="1"/>
      <c r="Y245" s="1"/>
    </row>
    <row r="246" spans="1:25" x14ac:dyDescent="0.25">
      <c r="A246" s="2"/>
      <c r="D246" s="2"/>
      <c r="E246" s="2"/>
      <c r="F246" s="1"/>
      <c r="G246" s="1"/>
      <c r="H246" s="1"/>
      <c r="I246" s="1"/>
      <c r="J246" s="1"/>
      <c r="K246" s="1"/>
      <c r="L246" s="1"/>
      <c r="M246" s="1"/>
      <c r="N246" s="1"/>
      <c r="O246" s="1"/>
      <c r="P246" s="1"/>
      <c r="Q246" s="1"/>
      <c r="R246" s="1"/>
      <c r="S246" s="1"/>
      <c r="T246" s="1"/>
      <c r="U246" s="5"/>
      <c r="V246" s="1"/>
      <c r="W246" s="1"/>
      <c r="X246" s="1"/>
      <c r="Y246" s="1"/>
    </row>
    <row r="247" spans="1:25" x14ac:dyDescent="0.25">
      <c r="A247" s="2"/>
      <c r="D247" s="2"/>
      <c r="E247" s="2"/>
      <c r="F247" s="1"/>
      <c r="G247" s="1"/>
      <c r="H247" s="1"/>
      <c r="I247" s="1"/>
      <c r="J247" s="1"/>
      <c r="K247" s="1"/>
      <c r="L247" s="1"/>
      <c r="M247" s="1"/>
      <c r="N247" s="1"/>
      <c r="O247" s="1"/>
      <c r="P247" s="1"/>
      <c r="Q247" s="1"/>
      <c r="R247" s="1"/>
      <c r="S247" s="1"/>
      <c r="T247" s="1"/>
      <c r="U247" s="5"/>
      <c r="V247" s="1"/>
      <c r="W247" s="1"/>
      <c r="X247" s="1"/>
      <c r="Y247" s="1"/>
    </row>
    <row r="248" spans="1:25" x14ac:dyDescent="0.25">
      <c r="A248" s="2"/>
      <c r="D248" s="2"/>
      <c r="E248" s="2"/>
      <c r="F248" s="1"/>
      <c r="G248" s="1"/>
      <c r="H248" s="1"/>
      <c r="I248" s="1"/>
      <c r="J248" s="1"/>
      <c r="K248" s="1"/>
      <c r="L248" s="1"/>
      <c r="M248" s="1"/>
      <c r="N248" s="1"/>
      <c r="O248" s="1"/>
      <c r="P248" s="1"/>
      <c r="Q248" s="1"/>
      <c r="R248" s="1"/>
      <c r="S248" s="1"/>
      <c r="T248" s="1"/>
      <c r="U248" s="5"/>
      <c r="V248" s="1"/>
      <c r="W248" s="1"/>
      <c r="X248" s="1"/>
      <c r="Y248" s="1"/>
    </row>
    <row r="249" spans="1:25" x14ac:dyDescent="0.25">
      <c r="A249" s="2"/>
      <c r="D249" s="2"/>
      <c r="E249" s="2"/>
      <c r="F249" s="1"/>
      <c r="G249" s="1"/>
      <c r="H249" s="1"/>
      <c r="I249" s="1"/>
      <c r="J249" s="1"/>
      <c r="K249" s="1"/>
      <c r="L249" s="1"/>
      <c r="M249" s="1"/>
      <c r="N249" s="1"/>
      <c r="O249" s="1"/>
      <c r="P249" s="1"/>
      <c r="Q249" s="1"/>
      <c r="R249" s="1"/>
      <c r="S249" s="1"/>
      <c r="T249" s="1"/>
      <c r="U249" s="5"/>
      <c r="V249" s="1"/>
      <c r="W249" s="1"/>
      <c r="X249" s="1"/>
      <c r="Y249" s="1"/>
    </row>
    <row r="250" spans="1:25" x14ac:dyDescent="0.25">
      <c r="A250" s="2"/>
      <c r="D250" s="2"/>
      <c r="E250" s="2"/>
      <c r="F250" s="1"/>
      <c r="G250" s="1"/>
      <c r="H250" s="1"/>
      <c r="I250" s="1"/>
      <c r="J250" s="1"/>
      <c r="K250" s="1"/>
      <c r="L250" s="1"/>
      <c r="M250" s="1"/>
      <c r="N250" s="1"/>
      <c r="O250" s="1"/>
      <c r="P250" s="1"/>
      <c r="Q250" s="1"/>
      <c r="R250" s="1"/>
      <c r="S250" s="1"/>
      <c r="T250" s="1"/>
      <c r="U250" s="5"/>
      <c r="V250" s="1"/>
      <c r="W250" s="1"/>
      <c r="X250" s="1"/>
      <c r="Y250" s="1"/>
    </row>
    <row r="251" spans="1:25" x14ac:dyDescent="0.25">
      <c r="A251" s="2"/>
      <c r="D251" s="2"/>
      <c r="E251" s="2"/>
      <c r="F251" s="1"/>
      <c r="G251" s="1"/>
      <c r="H251" s="1"/>
      <c r="I251" s="1"/>
      <c r="J251" s="1"/>
      <c r="K251" s="1"/>
      <c r="L251" s="1"/>
      <c r="M251" s="1"/>
      <c r="N251" s="1"/>
      <c r="O251" s="1"/>
      <c r="P251" s="1"/>
      <c r="Q251" s="1"/>
      <c r="R251" s="1"/>
      <c r="S251" s="1"/>
      <c r="T251" s="1"/>
      <c r="U251" s="5"/>
      <c r="V251" s="1"/>
      <c r="W251" s="1"/>
      <c r="X251" s="1"/>
      <c r="Y251" s="1"/>
    </row>
    <row r="252" spans="1:25" x14ac:dyDescent="0.25">
      <c r="A252" s="2"/>
      <c r="D252" s="2"/>
      <c r="E252" s="2"/>
      <c r="F252" s="1"/>
      <c r="G252" s="1"/>
      <c r="H252" s="1"/>
      <c r="I252" s="1"/>
      <c r="J252" s="1"/>
      <c r="K252" s="1"/>
      <c r="L252" s="1"/>
      <c r="M252" s="1"/>
      <c r="N252" s="1"/>
      <c r="O252" s="1"/>
      <c r="P252" s="1"/>
      <c r="Q252" s="1"/>
      <c r="R252" s="1"/>
      <c r="S252" s="1"/>
      <c r="T252" s="1"/>
      <c r="U252" s="5"/>
      <c r="V252" s="1"/>
      <c r="W252" s="1"/>
      <c r="X252" s="1"/>
      <c r="Y252" s="1"/>
    </row>
    <row r="253" spans="1:25" x14ac:dyDescent="0.25">
      <c r="A253" s="2"/>
      <c r="D253" s="2"/>
      <c r="E253" s="2"/>
      <c r="F253" s="1"/>
      <c r="G253" s="1"/>
      <c r="H253" s="1"/>
      <c r="I253" s="1"/>
      <c r="J253" s="1"/>
      <c r="K253" s="1"/>
      <c r="L253" s="1"/>
      <c r="M253" s="1"/>
      <c r="N253" s="1"/>
      <c r="O253" s="1"/>
      <c r="P253" s="1"/>
      <c r="Q253" s="1"/>
      <c r="R253" s="1"/>
      <c r="S253" s="1"/>
      <c r="T253" s="1"/>
      <c r="U253" s="5"/>
      <c r="V253" s="1"/>
      <c r="W253" s="1"/>
      <c r="X253" s="1"/>
      <c r="Y253" s="1"/>
    </row>
    <row r="254" spans="1:25" x14ac:dyDescent="0.25">
      <c r="A254" s="2"/>
      <c r="D254" s="2"/>
      <c r="E254" s="2"/>
      <c r="F254" s="1"/>
      <c r="G254" s="1"/>
      <c r="H254" s="1"/>
      <c r="I254" s="1"/>
      <c r="J254" s="1"/>
      <c r="K254" s="1"/>
      <c r="L254" s="1"/>
      <c r="M254" s="1"/>
      <c r="N254" s="1"/>
      <c r="O254" s="1"/>
      <c r="P254" s="1"/>
      <c r="Q254" s="1"/>
      <c r="R254" s="1"/>
      <c r="S254" s="1"/>
      <c r="T254" s="1"/>
      <c r="U254" s="5"/>
      <c r="V254" s="1"/>
      <c r="W254" s="1"/>
      <c r="X254" s="1"/>
      <c r="Y254" s="1"/>
    </row>
    <row r="255" spans="1:25" x14ac:dyDescent="0.25">
      <c r="A255" s="2"/>
      <c r="D255" s="2"/>
      <c r="E255" s="2"/>
      <c r="F255" s="1"/>
      <c r="G255" s="1"/>
      <c r="H255" s="1"/>
      <c r="I255" s="1"/>
      <c r="J255" s="1"/>
      <c r="K255" s="1"/>
      <c r="L255" s="1"/>
      <c r="M255" s="1"/>
      <c r="N255" s="1"/>
      <c r="O255" s="1"/>
      <c r="P255" s="1"/>
      <c r="Q255" s="1"/>
      <c r="R255" s="1"/>
      <c r="S255" s="1"/>
      <c r="T255" s="1"/>
      <c r="U255" s="5"/>
      <c r="V255" s="1"/>
      <c r="W255" s="1"/>
      <c r="X255" s="1"/>
      <c r="Y255" s="1"/>
    </row>
    <row r="256" spans="1:25" x14ac:dyDescent="0.25">
      <c r="A256" s="2"/>
      <c r="D256" s="2"/>
      <c r="E256" s="2"/>
      <c r="F256" s="1"/>
      <c r="G256" s="1"/>
      <c r="H256" s="1"/>
      <c r="I256" s="1"/>
      <c r="J256" s="1"/>
      <c r="K256" s="1"/>
      <c r="L256" s="1"/>
      <c r="M256" s="1"/>
      <c r="N256" s="1"/>
      <c r="O256" s="1"/>
      <c r="P256" s="1"/>
      <c r="Q256" s="1"/>
      <c r="R256" s="1"/>
      <c r="S256" s="1"/>
      <c r="T256" s="1"/>
      <c r="U256" s="5"/>
      <c r="V256" s="1"/>
      <c r="W256" s="1"/>
      <c r="X256" s="1"/>
      <c r="Y256" s="1"/>
    </row>
    <row r="257" spans="1:25" x14ac:dyDescent="0.25">
      <c r="A257" s="2"/>
      <c r="D257" s="2"/>
      <c r="E257" s="2"/>
      <c r="F257" s="1"/>
      <c r="G257" s="1"/>
      <c r="H257" s="1"/>
      <c r="I257" s="1"/>
      <c r="J257" s="1"/>
      <c r="K257" s="1"/>
      <c r="L257" s="1"/>
      <c r="M257" s="1"/>
      <c r="N257" s="1"/>
      <c r="O257" s="1"/>
      <c r="P257" s="1"/>
      <c r="Q257" s="1"/>
      <c r="R257" s="1"/>
      <c r="S257" s="1"/>
      <c r="T257" s="1"/>
      <c r="U257" s="5"/>
      <c r="V257" s="1"/>
      <c r="W257" s="1"/>
      <c r="X257" s="1"/>
      <c r="Y257" s="1"/>
    </row>
    <row r="258" spans="1:25" x14ac:dyDescent="0.25">
      <c r="A258" s="2"/>
      <c r="D258" s="2"/>
      <c r="E258" s="2"/>
      <c r="F258" s="1"/>
      <c r="G258" s="1"/>
      <c r="H258" s="1"/>
      <c r="I258" s="1"/>
      <c r="J258" s="1"/>
      <c r="K258" s="1"/>
      <c r="L258" s="1"/>
      <c r="M258" s="1"/>
      <c r="N258" s="1"/>
      <c r="O258" s="1"/>
      <c r="P258" s="1"/>
      <c r="Q258" s="1"/>
      <c r="R258" s="1"/>
      <c r="S258" s="1"/>
      <c r="T258" s="1"/>
      <c r="U258" s="5"/>
      <c r="V258" s="1"/>
      <c r="W258" s="1"/>
      <c r="X258" s="1"/>
      <c r="Y258" s="1"/>
    </row>
    <row r="259" spans="1:25" x14ac:dyDescent="0.25">
      <c r="A259" s="2"/>
      <c r="D259" s="2"/>
      <c r="E259" s="2"/>
      <c r="F259" s="1"/>
      <c r="G259" s="1"/>
      <c r="H259" s="1"/>
      <c r="I259" s="1"/>
      <c r="J259" s="1"/>
      <c r="K259" s="1"/>
      <c r="L259" s="1"/>
      <c r="M259" s="1"/>
      <c r="N259" s="1"/>
      <c r="O259" s="1"/>
      <c r="P259" s="1"/>
      <c r="Q259" s="1"/>
      <c r="R259" s="1"/>
      <c r="S259" s="1"/>
      <c r="T259" s="1"/>
      <c r="U259" s="5"/>
      <c r="V259" s="1"/>
      <c r="W259" s="1"/>
      <c r="X259" s="1"/>
      <c r="Y259" s="1"/>
    </row>
    <row r="260" spans="1:25" x14ac:dyDescent="0.25">
      <c r="A260" s="2"/>
      <c r="D260" s="2"/>
      <c r="E260" s="2"/>
      <c r="F260" s="1"/>
      <c r="G260" s="1"/>
      <c r="H260" s="1"/>
      <c r="I260" s="1"/>
      <c r="J260" s="1"/>
      <c r="K260" s="1"/>
      <c r="L260" s="1"/>
      <c r="M260" s="1"/>
      <c r="N260" s="1"/>
      <c r="O260" s="1"/>
      <c r="P260" s="1"/>
      <c r="Q260" s="1"/>
      <c r="R260" s="1"/>
      <c r="S260" s="1"/>
      <c r="T260" s="1"/>
      <c r="U260" s="5"/>
      <c r="V260" s="1"/>
      <c r="W260" s="1"/>
      <c r="X260" s="1"/>
      <c r="Y260" s="1"/>
    </row>
    <row r="261" spans="1:25" x14ac:dyDescent="0.25">
      <c r="A261" s="2"/>
      <c r="D261" s="2"/>
      <c r="E261" s="2"/>
      <c r="F261" s="1"/>
      <c r="G261" s="1"/>
      <c r="H261" s="1"/>
      <c r="I261" s="1"/>
      <c r="J261" s="1"/>
      <c r="K261" s="1"/>
      <c r="L261" s="1"/>
      <c r="M261" s="1"/>
      <c r="N261" s="1"/>
      <c r="O261" s="1"/>
      <c r="P261" s="1"/>
      <c r="Q261" s="1"/>
      <c r="R261" s="1"/>
      <c r="S261" s="1"/>
      <c r="T261" s="1"/>
      <c r="U261" s="5"/>
      <c r="V261" s="1"/>
      <c r="W261" s="1"/>
      <c r="X261" s="1"/>
      <c r="Y261" s="1"/>
    </row>
    <row r="262" spans="1:25" x14ac:dyDescent="0.25">
      <c r="A262" s="2"/>
      <c r="D262" s="2"/>
      <c r="E262" s="2"/>
      <c r="F262" s="1"/>
      <c r="G262" s="1"/>
      <c r="H262" s="1"/>
      <c r="I262" s="1"/>
      <c r="J262" s="1"/>
      <c r="K262" s="1"/>
      <c r="L262" s="1"/>
      <c r="M262" s="1"/>
      <c r="N262" s="1"/>
      <c r="O262" s="1"/>
      <c r="P262" s="1"/>
      <c r="Q262" s="1"/>
      <c r="R262" s="1"/>
      <c r="S262" s="1"/>
      <c r="T262" s="1"/>
      <c r="U262" s="5"/>
      <c r="V262" s="1"/>
      <c r="W262" s="1"/>
      <c r="X262" s="1"/>
      <c r="Y262" s="1"/>
    </row>
    <row r="263" spans="1:25" x14ac:dyDescent="0.25">
      <c r="A263" s="2"/>
      <c r="D263" s="2"/>
      <c r="E263" s="2"/>
      <c r="F263" s="1"/>
      <c r="G263" s="1"/>
      <c r="H263" s="1"/>
      <c r="I263" s="1"/>
      <c r="J263" s="1"/>
      <c r="K263" s="1"/>
      <c r="L263" s="1"/>
      <c r="M263" s="1"/>
      <c r="N263" s="1"/>
      <c r="O263" s="1"/>
      <c r="P263" s="1"/>
      <c r="Q263" s="1"/>
      <c r="R263" s="1"/>
      <c r="S263" s="1"/>
      <c r="T263" s="1"/>
      <c r="U263" s="5"/>
      <c r="V263" s="1"/>
      <c r="W263" s="1"/>
      <c r="X263" s="1"/>
      <c r="Y263" s="1"/>
    </row>
    <row r="264" spans="1:25" x14ac:dyDescent="0.25">
      <c r="A264" s="2"/>
      <c r="D264" s="2"/>
      <c r="E264" s="2"/>
      <c r="F264" s="1"/>
      <c r="G264" s="1"/>
      <c r="H264" s="1"/>
      <c r="I264" s="1"/>
      <c r="J264" s="1"/>
      <c r="K264" s="1"/>
      <c r="L264" s="1"/>
      <c r="M264" s="1"/>
      <c r="N264" s="1"/>
      <c r="O264" s="1"/>
      <c r="P264" s="1"/>
      <c r="Q264" s="1"/>
      <c r="R264" s="1"/>
      <c r="S264" s="1"/>
      <c r="T264" s="1"/>
      <c r="U264" s="5"/>
      <c r="V264" s="1"/>
      <c r="W264" s="1"/>
      <c r="X264" s="1"/>
      <c r="Y264" s="1"/>
    </row>
    <row r="265" spans="1:25" x14ac:dyDescent="0.25">
      <c r="A265" s="2"/>
      <c r="D265" s="2"/>
      <c r="E265" s="2"/>
      <c r="F265" s="1"/>
      <c r="G265" s="1"/>
      <c r="H265" s="1"/>
      <c r="I265" s="1"/>
      <c r="J265" s="1"/>
      <c r="K265" s="1"/>
      <c r="L265" s="1"/>
      <c r="M265" s="1"/>
      <c r="N265" s="1"/>
      <c r="O265" s="1"/>
      <c r="P265" s="1"/>
      <c r="Q265" s="1"/>
      <c r="R265" s="1"/>
      <c r="S265" s="1"/>
      <c r="T265" s="1"/>
      <c r="U265" s="5"/>
      <c r="V265" s="1"/>
      <c r="W265" s="1"/>
      <c r="X265" s="1"/>
      <c r="Y265" s="1"/>
    </row>
    <row r="266" spans="1:25" x14ac:dyDescent="0.25">
      <c r="A266" s="2"/>
      <c r="D266" s="2"/>
      <c r="E266" s="2"/>
      <c r="F266" s="1"/>
      <c r="G266" s="1"/>
      <c r="H266" s="1"/>
      <c r="I266" s="1"/>
      <c r="J266" s="1"/>
      <c r="K266" s="1"/>
      <c r="L266" s="1"/>
      <c r="M266" s="1"/>
      <c r="N266" s="1"/>
      <c r="O266" s="1"/>
      <c r="P266" s="1"/>
      <c r="Q266" s="1"/>
      <c r="R266" s="1"/>
      <c r="S266" s="1"/>
      <c r="T266" s="1"/>
      <c r="U266" s="5"/>
      <c r="V266" s="1"/>
      <c r="W266" s="1"/>
      <c r="X266" s="1"/>
      <c r="Y266" s="1"/>
    </row>
    <row r="267" spans="1:25" x14ac:dyDescent="0.25">
      <c r="A267" s="2"/>
      <c r="D267" s="2"/>
      <c r="E267" s="2"/>
      <c r="F267" s="1"/>
      <c r="G267" s="1"/>
      <c r="H267" s="1"/>
      <c r="I267" s="1"/>
      <c r="J267" s="1"/>
      <c r="K267" s="1"/>
      <c r="L267" s="1"/>
      <c r="M267" s="1"/>
      <c r="N267" s="1"/>
      <c r="O267" s="1"/>
      <c r="P267" s="1"/>
      <c r="Q267" s="1"/>
      <c r="R267" s="1"/>
      <c r="S267" s="1"/>
      <c r="T267" s="1"/>
      <c r="U267" s="5"/>
      <c r="V267" s="1"/>
      <c r="W267" s="1"/>
      <c r="X267" s="1"/>
      <c r="Y267" s="1"/>
    </row>
    <row r="268" spans="1:25" x14ac:dyDescent="0.25">
      <c r="A268" s="2"/>
      <c r="D268" s="2"/>
      <c r="E268" s="2"/>
      <c r="F268" s="1"/>
      <c r="G268" s="1"/>
      <c r="H268" s="1"/>
      <c r="I268" s="1"/>
      <c r="J268" s="1"/>
      <c r="K268" s="1"/>
      <c r="L268" s="1"/>
      <c r="M268" s="1"/>
      <c r="N268" s="1"/>
      <c r="O268" s="1"/>
      <c r="P268" s="1"/>
      <c r="Q268" s="1"/>
      <c r="R268" s="1"/>
      <c r="S268" s="1"/>
      <c r="T268" s="1"/>
      <c r="U268" s="5"/>
      <c r="V268" s="1"/>
      <c r="W268" s="1"/>
      <c r="X268" s="1"/>
      <c r="Y268" s="1"/>
    </row>
    <row r="269" spans="1:25" x14ac:dyDescent="0.25">
      <c r="A269" s="2"/>
      <c r="D269" s="2"/>
      <c r="E269" s="2"/>
      <c r="F269" s="1"/>
      <c r="G269" s="1"/>
      <c r="H269" s="1"/>
      <c r="I269" s="1"/>
      <c r="J269" s="1"/>
      <c r="K269" s="1"/>
      <c r="L269" s="1"/>
      <c r="M269" s="1"/>
      <c r="N269" s="1"/>
      <c r="O269" s="1"/>
      <c r="P269" s="1"/>
      <c r="Q269" s="1"/>
      <c r="R269" s="1"/>
      <c r="S269" s="1"/>
      <c r="T269" s="1"/>
      <c r="U269" s="5"/>
      <c r="V269" s="1"/>
      <c r="W269" s="1"/>
      <c r="X269" s="1"/>
      <c r="Y269" s="1"/>
    </row>
    <row r="270" spans="1:25" x14ac:dyDescent="0.25">
      <c r="A270" s="2"/>
      <c r="D270" s="2"/>
      <c r="E270" s="2"/>
      <c r="F270" s="1"/>
      <c r="G270" s="1"/>
      <c r="H270" s="1"/>
      <c r="I270" s="1"/>
      <c r="J270" s="1"/>
      <c r="K270" s="1"/>
      <c r="L270" s="1"/>
      <c r="M270" s="1"/>
      <c r="N270" s="1"/>
      <c r="O270" s="1"/>
      <c r="P270" s="1"/>
      <c r="Q270" s="1"/>
      <c r="R270" s="1"/>
      <c r="S270" s="1"/>
      <c r="T270" s="1"/>
      <c r="U270" s="5"/>
      <c r="V270" s="1"/>
      <c r="W270" s="1"/>
      <c r="X270" s="1"/>
      <c r="Y270" s="1"/>
    </row>
    <row r="271" spans="1:25" x14ac:dyDescent="0.25">
      <c r="A271" s="2"/>
      <c r="D271" s="2"/>
      <c r="E271" s="2"/>
      <c r="F271" s="1"/>
      <c r="G271" s="1"/>
      <c r="H271" s="1"/>
      <c r="I271" s="1"/>
      <c r="J271" s="1"/>
      <c r="K271" s="1"/>
      <c r="L271" s="1"/>
      <c r="M271" s="1"/>
      <c r="N271" s="1"/>
      <c r="O271" s="1"/>
      <c r="P271" s="1"/>
      <c r="Q271" s="1"/>
      <c r="R271" s="1"/>
      <c r="S271" s="1"/>
      <c r="T271" s="1"/>
      <c r="U271" s="5"/>
      <c r="V271" s="1"/>
      <c r="W271" s="1"/>
      <c r="X271" s="1"/>
      <c r="Y271" s="1"/>
    </row>
    <row r="272" spans="1:25" x14ac:dyDescent="0.25">
      <c r="A272" s="2"/>
      <c r="D272" s="2"/>
      <c r="E272" s="2"/>
      <c r="F272" s="1"/>
      <c r="G272" s="1"/>
      <c r="H272" s="1"/>
      <c r="I272" s="1"/>
      <c r="J272" s="1"/>
      <c r="K272" s="1"/>
      <c r="L272" s="1"/>
      <c r="M272" s="1"/>
      <c r="N272" s="1"/>
      <c r="O272" s="1"/>
      <c r="P272" s="1"/>
      <c r="Q272" s="1"/>
      <c r="R272" s="1"/>
      <c r="S272" s="1"/>
      <c r="T272" s="1"/>
      <c r="U272" s="5"/>
      <c r="V272" s="1"/>
      <c r="W272" s="1"/>
      <c r="X272" s="1"/>
      <c r="Y272" s="1"/>
    </row>
    <row r="273" spans="1:25" x14ac:dyDescent="0.25">
      <c r="A273" s="2"/>
      <c r="D273" s="2"/>
      <c r="E273" s="2"/>
      <c r="F273" s="1"/>
      <c r="G273" s="1"/>
      <c r="H273" s="1"/>
      <c r="I273" s="1"/>
      <c r="J273" s="1"/>
      <c r="K273" s="1"/>
      <c r="L273" s="1"/>
      <c r="M273" s="1"/>
      <c r="N273" s="1"/>
      <c r="O273" s="1"/>
      <c r="P273" s="1"/>
      <c r="Q273" s="1"/>
      <c r="R273" s="1"/>
      <c r="S273" s="1"/>
      <c r="T273" s="1"/>
      <c r="U273" s="5"/>
      <c r="V273" s="1"/>
      <c r="W273" s="1"/>
      <c r="X273" s="1"/>
      <c r="Y273" s="1"/>
    </row>
    <row r="274" spans="1:25" x14ac:dyDescent="0.25">
      <c r="A274" s="2"/>
      <c r="D274" s="2"/>
      <c r="E274" s="2"/>
      <c r="F274" s="1"/>
      <c r="G274" s="1"/>
      <c r="H274" s="1"/>
      <c r="I274" s="1"/>
      <c r="J274" s="1"/>
      <c r="K274" s="1"/>
      <c r="L274" s="1"/>
      <c r="M274" s="1"/>
      <c r="N274" s="1"/>
      <c r="O274" s="1"/>
      <c r="P274" s="1"/>
      <c r="Q274" s="1"/>
      <c r="R274" s="1"/>
      <c r="S274" s="1"/>
      <c r="T274" s="1"/>
      <c r="U274" s="5"/>
      <c r="V274" s="1"/>
      <c r="W274" s="1"/>
      <c r="X274" s="1"/>
      <c r="Y274" s="1"/>
    </row>
    <row r="275" spans="1:25" x14ac:dyDescent="0.25">
      <c r="A275" s="2"/>
      <c r="D275" s="2"/>
      <c r="E275" s="2"/>
      <c r="F275" s="1"/>
      <c r="G275" s="1"/>
      <c r="H275" s="1"/>
      <c r="I275" s="1"/>
      <c r="J275" s="1"/>
      <c r="K275" s="1"/>
      <c r="L275" s="1"/>
      <c r="M275" s="1"/>
      <c r="N275" s="1"/>
      <c r="O275" s="1"/>
      <c r="P275" s="1"/>
      <c r="Q275" s="1"/>
      <c r="R275" s="1"/>
      <c r="S275" s="1"/>
      <c r="T275" s="1"/>
      <c r="U275" s="5"/>
      <c r="V275" s="1"/>
      <c r="W275" s="1"/>
      <c r="X275" s="1"/>
      <c r="Y275" s="1"/>
    </row>
    <row r="276" spans="1:25" x14ac:dyDescent="0.25">
      <c r="A276" s="2"/>
      <c r="D276" s="2"/>
      <c r="E276" s="2"/>
      <c r="F276" s="1"/>
      <c r="G276" s="1"/>
      <c r="H276" s="1"/>
      <c r="I276" s="1"/>
      <c r="J276" s="1"/>
      <c r="K276" s="1"/>
      <c r="L276" s="1"/>
      <c r="M276" s="1"/>
      <c r="N276" s="1"/>
      <c r="O276" s="1"/>
      <c r="P276" s="1"/>
      <c r="Q276" s="1"/>
      <c r="R276" s="1"/>
      <c r="S276" s="1"/>
      <c r="T276" s="1"/>
      <c r="U276" s="5"/>
      <c r="V276" s="1"/>
      <c r="W276" s="1"/>
      <c r="X276" s="1"/>
      <c r="Y276" s="1"/>
    </row>
    <row r="277" spans="1:25" x14ac:dyDescent="0.25">
      <c r="A277" s="2"/>
      <c r="D277" s="2"/>
      <c r="E277" s="2"/>
      <c r="F277" s="1"/>
      <c r="G277" s="1"/>
      <c r="H277" s="1"/>
      <c r="I277" s="1"/>
      <c r="J277" s="1"/>
      <c r="K277" s="1"/>
      <c r="L277" s="1"/>
      <c r="M277" s="1"/>
      <c r="N277" s="1"/>
      <c r="O277" s="1"/>
      <c r="P277" s="1"/>
      <c r="Q277" s="1"/>
      <c r="R277" s="1"/>
      <c r="S277" s="1"/>
      <c r="T277" s="1"/>
      <c r="U277" s="5"/>
      <c r="V277" s="1"/>
      <c r="W277" s="1"/>
      <c r="X277" s="1"/>
      <c r="Y277" s="1"/>
    </row>
    <row r="278" spans="1:25" x14ac:dyDescent="0.25">
      <c r="A278" s="2"/>
      <c r="D278" s="2"/>
      <c r="E278" s="2"/>
      <c r="F278" s="1"/>
      <c r="G278" s="1"/>
      <c r="H278" s="1"/>
      <c r="I278" s="1"/>
      <c r="J278" s="1"/>
      <c r="K278" s="1"/>
      <c r="L278" s="1"/>
      <c r="M278" s="1"/>
      <c r="N278" s="1"/>
      <c r="O278" s="1"/>
      <c r="P278" s="1"/>
      <c r="Q278" s="1"/>
      <c r="R278" s="1"/>
      <c r="S278" s="1"/>
      <c r="T278" s="1"/>
      <c r="U278" s="5"/>
      <c r="V278" s="1"/>
      <c r="W278" s="1"/>
      <c r="X278" s="1"/>
      <c r="Y278" s="1"/>
    </row>
    <row r="279" spans="1:25" x14ac:dyDescent="0.25">
      <c r="A279" s="2"/>
      <c r="D279" s="2"/>
      <c r="E279" s="2"/>
      <c r="F279" s="1"/>
      <c r="G279" s="1"/>
      <c r="H279" s="1"/>
      <c r="I279" s="1"/>
      <c r="J279" s="1"/>
      <c r="K279" s="1"/>
      <c r="L279" s="1"/>
      <c r="M279" s="1"/>
      <c r="N279" s="1"/>
      <c r="O279" s="1"/>
      <c r="P279" s="1"/>
      <c r="Q279" s="1"/>
      <c r="R279" s="1"/>
      <c r="S279" s="1"/>
      <c r="T279" s="1"/>
      <c r="U279" s="5"/>
      <c r="V279" s="1"/>
      <c r="W279" s="1"/>
      <c r="X279" s="1"/>
      <c r="Y279" s="1"/>
    </row>
    <row r="280" spans="1:25" x14ac:dyDescent="0.25">
      <c r="A280" s="2"/>
      <c r="D280" s="2"/>
      <c r="E280" s="2"/>
      <c r="F280" s="1"/>
      <c r="G280" s="1"/>
      <c r="H280" s="1"/>
      <c r="I280" s="1"/>
      <c r="J280" s="1"/>
      <c r="K280" s="1"/>
      <c r="L280" s="1"/>
      <c r="M280" s="1"/>
      <c r="N280" s="1"/>
      <c r="O280" s="1"/>
      <c r="P280" s="1"/>
      <c r="Q280" s="1"/>
      <c r="R280" s="1"/>
      <c r="S280" s="1"/>
      <c r="T280" s="1"/>
      <c r="U280" s="5"/>
      <c r="V280" s="1"/>
      <c r="W280" s="1"/>
      <c r="X280" s="1"/>
      <c r="Y280" s="1"/>
    </row>
    <row r="281" spans="1:25" x14ac:dyDescent="0.25">
      <c r="A281" s="2"/>
      <c r="D281" s="2"/>
      <c r="E281" s="2"/>
      <c r="F281" s="1"/>
      <c r="G281" s="1"/>
      <c r="H281" s="1"/>
      <c r="I281" s="1"/>
      <c r="J281" s="1"/>
      <c r="K281" s="1"/>
      <c r="L281" s="1"/>
      <c r="M281" s="1"/>
      <c r="N281" s="1"/>
      <c r="O281" s="1"/>
      <c r="P281" s="1"/>
      <c r="Q281" s="1"/>
      <c r="R281" s="1"/>
      <c r="S281" s="1"/>
      <c r="T281" s="1"/>
      <c r="U281" s="5"/>
      <c r="V281" s="1"/>
      <c r="W281" s="1"/>
      <c r="X281" s="1"/>
      <c r="Y281" s="1"/>
    </row>
    <row r="282" spans="1:25" x14ac:dyDescent="0.25">
      <c r="A282" s="2"/>
      <c r="D282" s="2"/>
      <c r="E282" s="2"/>
      <c r="F282" s="1"/>
      <c r="G282" s="1"/>
      <c r="H282" s="1"/>
      <c r="I282" s="1"/>
      <c r="J282" s="1"/>
      <c r="K282" s="1"/>
      <c r="L282" s="1"/>
      <c r="M282" s="1"/>
      <c r="N282" s="1"/>
      <c r="O282" s="1"/>
      <c r="P282" s="1"/>
      <c r="Q282" s="1"/>
      <c r="R282" s="1"/>
      <c r="S282" s="1"/>
      <c r="T282" s="1"/>
      <c r="U282" s="5"/>
      <c r="V282" s="1"/>
      <c r="W282" s="1"/>
      <c r="X282" s="1"/>
      <c r="Y282" s="1"/>
    </row>
    <row r="283" spans="1:25" x14ac:dyDescent="0.25">
      <c r="A283" s="2"/>
      <c r="D283" s="2"/>
      <c r="E283" s="2"/>
      <c r="F283" s="1"/>
      <c r="G283" s="1"/>
      <c r="H283" s="1"/>
      <c r="I283" s="1"/>
      <c r="J283" s="1"/>
      <c r="K283" s="1"/>
      <c r="L283" s="1"/>
      <c r="M283" s="1"/>
      <c r="N283" s="1"/>
      <c r="O283" s="1"/>
      <c r="P283" s="1"/>
      <c r="Q283" s="1"/>
      <c r="R283" s="1"/>
      <c r="S283" s="1"/>
      <c r="T283" s="1"/>
      <c r="U283" s="5"/>
      <c r="V283" s="1"/>
      <c r="W283" s="1"/>
      <c r="X283" s="1"/>
      <c r="Y283" s="1"/>
    </row>
    <row r="284" spans="1:25" x14ac:dyDescent="0.25">
      <c r="A284" s="2"/>
      <c r="D284" s="2"/>
      <c r="E284" s="2"/>
      <c r="F284" s="1"/>
      <c r="G284" s="1"/>
      <c r="H284" s="1"/>
      <c r="I284" s="1"/>
      <c r="J284" s="1"/>
      <c r="K284" s="1"/>
      <c r="L284" s="1"/>
      <c r="M284" s="1"/>
      <c r="N284" s="1"/>
      <c r="O284" s="1"/>
      <c r="P284" s="1"/>
      <c r="Q284" s="1"/>
      <c r="R284" s="1"/>
      <c r="S284" s="1"/>
      <c r="T284" s="1"/>
      <c r="U284" s="5"/>
      <c r="V284" s="1"/>
      <c r="W284" s="1"/>
      <c r="X284" s="1"/>
      <c r="Y284" s="1"/>
    </row>
    <row r="285" spans="1:25" x14ac:dyDescent="0.25">
      <c r="A285" s="2"/>
      <c r="D285" s="2"/>
      <c r="E285" s="2"/>
      <c r="F285" s="1"/>
      <c r="G285" s="1"/>
      <c r="H285" s="1"/>
      <c r="I285" s="1"/>
      <c r="J285" s="1"/>
      <c r="K285" s="1"/>
      <c r="L285" s="1"/>
      <c r="M285" s="1"/>
      <c r="N285" s="1"/>
      <c r="O285" s="1"/>
      <c r="P285" s="1"/>
      <c r="Q285" s="1"/>
      <c r="R285" s="1"/>
      <c r="S285" s="1"/>
      <c r="T285" s="1"/>
      <c r="U285" s="5"/>
      <c r="V285" s="1"/>
      <c r="W285" s="1"/>
      <c r="X285" s="1"/>
      <c r="Y285" s="1"/>
    </row>
    <row r="286" spans="1:25" x14ac:dyDescent="0.25">
      <c r="A286" s="2"/>
      <c r="D286" s="2"/>
      <c r="E286" s="2"/>
      <c r="F286" s="1"/>
      <c r="G286" s="1"/>
      <c r="H286" s="1"/>
      <c r="I286" s="1"/>
      <c r="J286" s="1"/>
      <c r="K286" s="1"/>
      <c r="L286" s="1"/>
      <c r="M286" s="1"/>
      <c r="N286" s="1"/>
      <c r="O286" s="1"/>
      <c r="P286" s="1"/>
      <c r="Q286" s="1"/>
      <c r="R286" s="1"/>
      <c r="S286" s="1"/>
      <c r="T286" s="1"/>
      <c r="U286" s="5"/>
      <c r="V286" s="1"/>
      <c r="W286" s="1"/>
      <c r="X286" s="1"/>
      <c r="Y286" s="1"/>
    </row>
    <row r="287" spans="1:25" x14ac:dyDescent="0.25">
      <c r="A287" s="2"/>
      <c r="D287" s="2"/>
      <c r="E287" s="2"/>
      <c r="F287" s="1"/>
      <c r="G287" s="1"/>
      <c r="H287" s="1"/>
      <c r="I287" s="1"/>
      <c r="J287" s="1"/>
      <c r="K287" s="1"/>
      <c r="L287" s="1"/>
      <c r="M287" s="1"/>
      <c r="N287" s="1"/>
      <c r="O287" s="1"/>
      <c r="P287" s="1"/>
      <c r="Q287" s="1"/>
      <c r="R287" s="1"/>
      <c r="S287" s="1"/>
      <c r="T287" s="1"/>
      <c r="U287" s="5"/>
      <c r="V287" s="1"/>
      <c r="W287" s="1"/>
      <c r="X287" s="1"/>
      <c r="Y287" s="1"/>
    </row>
    <row r="288" spans="1:25" x14ac:dyDescent="0.25">
      <c r="A288" s="2"/>
      <c r="D288" s="2"/>
      <c r="E288" s="2"/>
      <c r="F288" s="1"/>
      <c r="G288" s="1"/>
      <c r="H288" s="1"/>
      <c r="I288" s="1"/>
      <c r="J288" s="1"/>
      <c r="K288" s="1"/>
      <c r="L288" s="1"/>
      <c r="M288" s="1"/>
      <c r="N288" s="1"/>
      <c r="O288" s="1"/>
      <c r="P288" s="1"/>
      <c r="Q288" s="1"/>
      <c r="R288" s="1"/>
      <c r="S288" s="1"/>
      <c r="T288" s="1"/>
      <c r="U288" s="5"/>
      <c r="V288" s="1"/>
      <c r="W288" s="1"/>
      <c r="X288" s="1"/>
      <c r="Y288" s="1"/>
    </row>
    <row r="289" spans="1:25" x14ac:dyDescent="0.25">
      <c r="A289" s="2"/>
      <c r="D289" s="2"/>
      <c r="E289" s="2"/>
      <c r="F289" s="1"/>
      <c r="G289" s="1"/>
      <c r="H289" s="1"/>
      <c r="I289" s="1"/>
      <c r="J289" s="1"/>
      <c r="K289" s="1"/>
      <c r="L289" s="1"/>
      <c r="M289" s="1"/>
      <c r="N289" s="1"/>
      <c r="O289" s="1"/>
      <c r="P289" s="1"/>
      <c r="Q289" s="1"/>
      <c r="R289" s="1"/>
      <c r="S289" s="1"/>
      <c r="T289" s="1"/>
      <c r="U289" s="5"/>
      <c r="V289" s="1"/>
      <c r="W289" s="1"/>
      <c r="X289" s="1"/>
      <c r="Y289" s="1"/>
    </row>
    <row r="290" spans="1:25" x14ac:dyDescent="0.25">
      <c r="A290" s="2"/>
      <c r="D290" s="2"/>
      <c r="E290" s="2"/>
      <c r="F290" s="1"/>
      <c r="G290" s="1"/>
      <c r="H290" s="1"/>
      <c r="I290" s="1"/>
      <c r="J290" s="1"/>
      <c r="K290" s="1"/>
      <c r="L290" s="1"/>
      <c r="M290" s="1"/>
      <c r="N290" s="1"/>
      <c r="O290" s="1"/>
      <c r="P290" s="1"/>
      <c r="Q290" s="1"/>
      <c r="R290" s="1"/>
      <c r="S290" s="1"/>
      <c r="T290" s="1"/>
      <c r="U290" s="5"/>
      <c r="V290" s="1"/>
      <c r="W290" s="1"/>
      <c r="X290" s="1"/>
      <c r="Y290" s="1"/>
    </row>
    <row r="291" spans="1:25" x14ac:dyDescent="0.25">
      <c r="A291" s="2"/>
      <c r="D291" s="2"/>
      <c r="E291" s="2"/>
      <c r="F291" s="1"/>
      <c r="G291" s="1"/>
      <c r="H291" s="1"/>
      <c r="I291" s="1"/>
      <c r="J291" s="1"/>
      <c r="K291" s="1"/>
      <c r="L291" s="1"/>
      <c r="M291" s="1"/>
      <c r="N291" s="1"/>
      <c r="O291" s="1"/>
      <c r="P291" s="1"/>
      <c r="Q291" s="1"/>
      <c r="R291" s="1"/>
      <c r="S291" s="1"/>
      <c r="T291" s="1"/>
      <c r="U291" s="5"/>
      <c r="V291" s="1"/>
      <c r="W291" s="1"/>
      <c r="X291" s="1"/>
      <c r="Y291" s="1"/>
    </row>
    <row r="292" spans="1:25" x14ac:dyDescent="0.25">
      <c r="A292" s="2"/>
      <c r="D292" s="2"/>
      <c r="E292" s="2"/>
      <c r="F292" s="1"/>
      <c r="G292" s="1"/>
      <c r="H292" s="1"/>
      <c r="I292" s="1"/>
      <c r="J292" s="1"/>
      <c r="K292" s="1"/>
      <c r="L292" s="1"/>
      <c r="M292" s="1"/>
      <c r="N292" s="1"/>
      <c r="O292" s="1"/>
      <c r="P292" s="1"/>
      <c r="Q292" s="1"/>
      <c r="R292" s="1"/>
      <c r="S292" s="1"/>
      <c r="T292" s="1"/>
      <c r="U292" s="5"/>
      <c r="V292" s="1"/>
      <c r="W292" s="1"/>
      <c r="X292" s="1"/>
      <c r="Y292" s="1"/>
    </row>
    <row r="293" spans="1:25" x14ac:dyDescent="0.25">
      <c r="A293" s="2"/>
      <c r="D293" s="2"/>
      <c r="E293" s="2"/>
      <c r="F293" s="1"/>
      <c r="G293" s="1"/>
      <c r="H293" s="1"/>
      <c r="I293" s="1"/>
      <c r="J293" s="1"/>
      <c r="K293" s="1"/>
      <c r="L293" s="1"/>
      <c r="M293" s="1"/>
      <c r="N293" s="1"/>
      <c r="O293" s="1"/>
      <c r="P293" s="1"/>
      <c r="Q293" s="1"/>
      <c r="R293" s="1"/>
      <c r="S293" s="1"/>
      <c r="T293" s="1"/>
      <c r="U293" s="5"/>
      <c r="V293" s="1"/>
      <c r="W293" s="1"/>
      <c r="X293" s="1"/>
      <c r="Y293" s="1"/>
    </row>
    <row r="294" spans="1:25" x14ac:dyDescent="0.25">
      <c r="A294" s="2"/>
      <c r="D294" s="2"/>
      <c r="E294" s="2"/>
      <c r="F294" s="1"/>
      <c r="G294" s="1"/>
      <c r="H294" s="1"/>
      <c r="I294" s="1"/>
      <c r="J294" s="1"/>
      <c r="K294" s="1"/>
      <c r="L294" s="1"/>
      <c r="M294" s="1"/>
      <c r="N294" s="1"/>
      <c r="O294" s="1"/>
      <c r="P294" s="1"/>
      <c r="Q294" s="1"/>
      <c r="R294" s="1"/>
      <c r="S294" s="1"/>
      <c r="T294" s="1"/>
      <c r="U294" s="5"/>
      <c r="V294" s="1"/>
      <c r="W294" s="1"/>
      <c r="X294" s="1"/>
      <c r="Y294" s="1"/>
    </row>
    <row r="295" spans="1:25" x14ac:dyDescent="0.25">
      <c r="A295" s="2"/>
      <c r="D295" s="2"/>
      <c r="E295" s="2"/>
      <c r="F295" s="1"/>
      <c r="G295" s="1"/>
      <c r="H295" s="1"/>
      <c r="I295" s="1"/>
      <c r="J295" s="1"/>
      <c r="K295" s="1"/>
      <c r="L295" s="1"/>
      <c r="M295" s="1"/>
      <c r="N295" s="1"/>
      <c r="O295" s="1"/>
      <c r="P295" s="1"/>
      <c r="Q295" s="1"/>
      <c r="R295" s="1"/>
      <c r="S295" s="1"/>
      <c r="T295" s="1"/>
      <c r="U295" s="5"/>
      <c r="V295" s="1"/>
      <c r="W295" s="1"/>
      <c r="X295" s="1"/>
      <c r="Y295" s="1"/>
    </row>
    <row r="296" spans="1:25" x14ac:dyDescent="0.25">
      <c r="A296" s="2"/>
      <c r="D296" s="2"/>
      <c r="E296" s="2"/>
      <c r="F296" s="1"/>
      <c r="G296" s="1"/>
      <c r="H296" s="1"/>
      <c r="I296" s="1"/>
      <c r="J296" s="1"/>
      <c r="K296" s="1"/>
      <c r="L296" s="1"/>
      <c r="M296" s="1"/>
      <c r="N296" s="1"/>
      <c r="O296" s="1"/>
      <c r="P296" s="1"/>
      <c r="Q296" s="1"/>
      <c r="R296" s="1"/>
      <c r="S296" s="1"/>
      <c r="T296" s="1"/>
      <c r="U296" s="5"/>
      <c r="V296" s="1"/>
      <c r="W296" s="1"/>
      <c r="X296" s="1"/>
      <c r="Y296" s="1"/>
    </row>
    <row r="297" spans="1:25" x14ac:dyDescent="0.25">
      <c r="A297" s="2"/>
      <c r="D297" s="2"/>
      <c r="E297" s="2"/>
      <c r="F297" s="1"/>
      <c r="G297" s="1"/>
      <c r="H297" s="1"/>
      <c r="I297" s="1"/>
      <c r="J297" s="1"/>
      <c r="K297" s="1"/>
      <c r="L297" s="1"/>
      <c r="M297" s="1"/>
      <c r="N297" s="1"/>
      <c r="O297" s="1"/>
      <c r="P297" s="1"/>
      <c r="Q297" s="1"/>
      <c r="R297" s="1"/>
      <c r="S297" s="1"/>
      <c r="T297" s="1"/>
      <c r="U297" s="5"/>
      <c r="V297" s="1"/>
      <c r="W297" s="1"/>
      <c r="X297" s="1"/>
      <c r="Y297" s="1"/>
    </row>
    <row r="298" spans="1:25" x14ac:dyDescent="0.25">
      <c r="A298" s="2"/>
      <c r="D298" s="2"/>
      <c r="E298" s="2"/>
      <c r="F298" s="1"/>
      <c r="G298" s="1"/>
      <c r="H298" s="1"/>
      <c r="I298" s="1"/>
      <c r="J298" s="1"/>
      <c r="K298" s="1"/>
      <c r="L298" s="1"/>
      <c r="M298" s="1"/>
      <c r="N298" s="1"/>
      <c r="O298" s="1"/>
      <c r="P298" s="1"/>
      <c r="Q298" s="1"/>
      <c r="R298" s="1"/>
      <c r="S298" s="1"/>
      <c r="T298" s="1"/>
      <c r="U298" s="5"/>
      <c r="V298" s="1"/>
      <c r="W298" s="1"/>
      <c r="X298" s="1"/>
      <c r="Y298" s="1"/>
    </row>
    <row r="299" spans="1:25" x14ac:dyDescent="0.25">
      <c r="A299" s="2"/>
      <c r="D299" s="2"/>
      <c r="E299" s="2"/>
      <c r="F299" s="1"/>
      <c r="G299" s="1"/>
      <c r="H299" s="1"/>
      <c r="I299" s="1"/>
      <c r="J299" s="1"/>
      <c r="K299" s="1"/>
      <c r="L299" s="1"/>
      <c r="M299" s="1"/>
      <c r="N299" s="1"/>
      <c r="O299" s="1"/>
      <c r="P299" s="1"/>
      <c r="Q299" s="1"/>
      <c r="R299" s="1"/>
      <c r="S299" s="1"/>
      <c r="T299" s="1"/>
      <c r="U299" s="5"/>
      <c r="V299" s="1"/>
      <c r="W299" s="1"/>
      <c r="X299" s="1"/>
      <c r="Y299" s="1"/>
    </row>
    <row r="300" spans="1:25" x14ac:dyDescent="0.25">
      <c r="A300" s="2"/>
      <c r="D300" s="2"/>
      <c r="E300" s="2"/>
      <c r="F300" s="1"/>
      <c r="G300" s="1"/>
      <c r="H300" s="1"/>
      <c r="I300" s="1"/>
      <c r="J300" s="1"/>
      <c r="K300" s="1"/>
      <c r="L300" s="1"/>
      <c r="M300" s="1"/>
      <c r="N300" s="1"/>
      <c r="O300" s="1"/>
      <c r="P300" s="1"/>
      <c r="Q300" s="1"/>
      <c r="R300" s="1"/>
      <c r="S300" s="1"/>
      <c r="T300" s="1"/>
      <c r="U300" s="5"/>
      <c r="V300" s="1"/>
      <c r="W300" s="1"/>
      <c r="X300" s="1"/>
      <c r="Y300" s="1"/>
    </row>
    <row r="301" spans="1:25" x14ac:dyDescent="0.25">
      <c r="A301" s="2"/>
      <c r="D301" s="2"/>
      <c r="E301" s="2"/>
      <c r="F301" s="1"/>
      <c r="G301" s="1"/>
      <c r="H301" s="1"/>
      <c r="I301" s="1"/>
      <c r="J301" s="1"/>
      <c r="K301" s="1"/>
      <c r="L301" s="1"/>
      <c r="M301" s="1"/>
      <c r="N301" s="1"/>
      <c r="O301" s="1"/>
      <c r="P301" s="1"/>
      <c r="Q301" s="1"/>
      <c r="R301" s="1"/>
      <c r="S301" s="1"/>
      <c r="T301" s="1"/>
      <c r="U301" s="5"/>
      <c r="V301" s="1"/>
      <c r="W301" s="1"/>
      <c r="X301" s="1"/>
      <c r="Y301" s="1"/>
    </row>
    <row r="302" spans="1:25" x14ac:dyDescent="0.25">
      <c r="A302" s="2"/>
      <c r="D302" s="2"/>
      <c r="E302" s="2"/>
      <c r="F302" s="1"/>
      <c r="G302" s="1"/>
      <c r="H302" s="1"/>
      <c r="I302" s="1"/>
      <c r="J302" s="1"/>
      <c r="K302" s="1"/>
      <c r="L302" s="1"/>
      <c r="M302" s="1"/>
      <c r="N302" s="1"/>
      <c r="O302" s="1"/>
      <c r="P302" s="1"/>
      <c r="Q302" s="1"/>
      <c r="R302" s="1"/>
      <c r="S302" s="1"/>
      <c r="T302" s="1"/>
      <c r="U302" s="5"/>
      <c r="V302" s="1"/>
      <c r="W302" s="1"/>
      <c r="X302" s="1"/>
      <c r="Y302" s="1"/>
    </row>
    <row r="303" spans="1:25" x14ac:dyDescent="0.25">
      <c r="A303" s="2"/>
      <c r="D303" s="2"/>
      <c r="E303" s="2"/>
      <c r="F303" s="1"/>
      <c r="G303" s="1"/>
      <c r="H303" s="1"/>
      <c r="I303" s="1"/>
      <c r="J303" s="1"/>
      <c r="K303" s="1"/>
      <c r="L303" s="1"/>
      <c r="M303" s="1"/>
      <c r="N303" s="1"/>
      <c r="O303" s="1"/>
      <c r="P303" s="1"/>
      <c r="Q303" s="1"/>
      <c r="R303" s="1"/>
      <c r="S303" s="1"/>
      <c r="T303" s="1"/>
      <c r="U303" s="5"/>
      <c r="V303" s="1"/>
      <c r="W303" s="1"/>
      <c r="X303" s="1"/>
      <c r="Y303" s="1"/>
    </row>
    <row r="304" spans="1:25" x14ac:dyDescent="0.25">
      <c r="A304" s="2"/>
      <c r="D304" s="2"/>
      <c r="E304" s="2"/>
      <c r="H304" s="1"/>
      <c r="I304" s="1"/>
      <c r="J304" s="1"/>
      <c r="K304" s="1"/>
      <c r="L304" s="1"/>
      <c r="M304" s="1"/>
      <c r="N304" s="1"/>
      <c r="O304" s="1"/>
      <c r="P304" s="1"/>
      <c r="Q304" s="1"/>
      <c r="R304" s="1"/>
      <c r="S304" s="1"/>
      <c r="T304" s="1"/>
      <c r="U304" s="5"/>
      <c r="V304" s="1"/>
      <c r="W304" s="1"/>
      <c r="X304" s="1"/>
      <c r="Y304" s="1"/>
    </row>
    <row r="305" spans="1:25" x14ac:dyDescent="0.25">
      <c r="A305" s="2"/>
      <c r="D305" s="2"/>
      <c r="E305" s="2"/>
      <c r="H305" s="1"/>
      <c r="I305" s="1"/>
      <c r="J305" s="1"/>
      <c r="K305" s="1"/>
      <c r="L305" s="1"/>
      <c r="M305" s="1"/>
      <c r="N305" s="1"/>
      <c r="O305" s="1"/>
      <c r="P305" s="1"/>
      <c r="Q305" s="1"/>
      <c r="R305" s="1"/>
      <c r="S305" s="1"/>
      <c r="T305" s="1"/>
      <c r="U305" s="5"/>
      <c r="V305" s="1"/>
      <c r="W305" s="1"/>
      <c r="X305" s="1"/>
      <c r="Y305" s="1"/>
    </row>
    <row r="306" spans="1:25" x14ac:dyDescent="0.25">
      <c r="A306" s="2"/>
      <c r="D306" s="2"/>
      <c r="E306" s="2"/>
      <c r="H306" s="1"/>
      <c r="I306" s="1"/>
      <c r="J306" s="1"/>
      <c r="K306" s="1"/>
      <c r="L306" s="1"/>
      <c r="M306" s="1"/>
      <c r="N306" s="1"/>
      <c r="O306" s="1"/>
      <c r="P306" s="1"/>
      <c r="Q306" s="1"/>
      <c r="R306" s="1"/>
      <c r="S306" s="1"/>
      <c r="T306" s="1"/>
      <c r="U306" s="5"/>
      <c r="V306" s="1"/>
      <c r="W306" s="1"/>
      <c r="X306" s="1"/>
      <c r="Y306" s="1"/>
    </row>
    <row r="307" spans="1:25" x14ac:dyDescent="0.25">
      <c r="A307" s="2"/>
      <c r="D307" s="2"/>
      <c r="E307" s="2"/>
      <c r="H307" s="1"/>
      <c r="I307" s="1"/>
      <c r="J307" s="1"/>
      <c r="K307" s="1"/>
      <c r="L307" s="1"/>
      <c r="M307" s="1"/>
      <c r="N307" s="1"/>
      <c r="O307" s="1"/>
      <c r="P307" s="1"/>
      <c r="Q307" s="1"/>
      <c r="R307" s="1"/>
      <c r="S307" s="1"/>
      <c r="T307" s="1"/>
      <c r="U307" s="5"/>
      <c r="V307" s="1"/>
      <c r="W307" s="1"/>
      <c r="X307" s="1"/>
      <c r="Y307" s="1"/>
    </row>
    <row r="308" spans="1:25" x14ac:dyDescent="0.25">
      <c r="A308" s="2"/>
      <c r="D308" s="2"/>
      <c r="E308" s="2"/>
      <c r="H308" s="1"/>
      <c r="I308" s="1"/>
      <c r="J308" s="1"/>
      <c r="K308" s="1"/>
      <c r="L308" s="1"/>
      <c r="M308" s="1"/>
      <c r="N308" s="1"/>
      <c r="O308" s="1"/>
      <c r="P308" s="1"/>
      <c r="Q308" s="1"/>
      <c r="R308" s="1"/>
      <c r="S308" s="1"/>
      <c r="T308" s="1"/>
      <c r="U308" s="5"/>
      <c r="V308" s="1"/>
      <c r="W308" s="1"/>
      <c r="X308" s="1"/>
      <c r="Y308" s="1"/>
    </row>
    <row r="309" spans="1:25" x14ac:dyDescent="0.25">
      <c r="A309" s="2"/>
      <c r="D309" s="2"/>
      <c r="E309" s="2"/>
      <c r="H309" s="1"/>
      <c r="I309" s="1"/>
      <c r="J309" s="1"/>
      <c r="K309" s="1"/>
      <c r="L309" s="1"/>
      <c r="M309" s="1"/>
      <c r="N309" s="1"/>
      <c r="O309" s="1"/>
      <c r="P309" s="1"/>
      <c r="Q309" s="1"/>
      <c r="R309" s="1"/>
      <c r="S309" s="1"/>
      <c r="T309" s="1"/>
      <c r="U309" s="5"/>
      <c r="V309" s="1"/>
      <c r="W309" s="1"/>
      <c r="X309" s="1"/>
      <c r="Y309" s="270"/>
    </row>
    <row r="310" spans="1:25" x14ac:dyDescent="0.25">
      <c r="A310" s="2"/>
      <c r="D310" s="2"/>
      <c r="E310" s="2"/>
      <c r="H310" s="1"/>
      <c r="I310" s="1"/>
      <c r="J310" s="1"/>
      <c r="K310" s="1"/>
      <c r="L310" s="1"/>
      <c r="M310" s="1"/>
      <c r="N310" s="1"/>
      <c r="O310" s="1"/>
      <c r="P310" s="1"/>
      <c r="Q310" s="1"/>
      <c r="R310" s="1"/>
      <c r="S310" s="1"/>
      <c r="T310" s="1"/>
      <c r="U310" s="5"/>
      <c r="V310" s="1"/>
      <c r="W310" s="1"/>
      <c r="X310" s="1"/>
      <c r="Y310" s="270"/>
    </row>
    <row r="311" spans="1:25" x14ac:dyDescent="0.25">
      <c r="Y311" s="270"/>
    </row>
    <row r="312" spans="1:25" x14ac:dyDescent="0.25">
      <c r="Y312" s="270"/>
    </row>
  </sheetData>
  <sheetProtection algorithmName="SHA-512" hashValue="S05ELGOPQl4TdH8rua0o6kI0VPGRHaCQZwzIw2M4S/Rlx4UYd6giDOaqW6fUHlAEeImqiuLHVTPbL8b230c5IA==" saltValue="d7mCkDriO6KkvAB2UHSjng==" spinCount="100000" sheet="1" objects="1" scenarios="1" selectLockedCells="1" sort="0" autoFilter="0"/>
  <customSheetViews>
    <customSheetView guid="{90818CD5-1CF2-4954-93E7-840C994A2AD1}" scale="60" showPageBreaks="1" showGridLines="0" printArea="1" hiddenColumns="1" view="pageBreakPreview">
      <pane xSplit="3" ySplit="13" topLeftCell="H14" activePane="bottomRight" state="frozenSplit"/>
      <selection pane="bottomRight" activeCell="J27" sqref="J27:K27"/>
      <pageMargins left="0" right="0" top="0" bottom="0" header="0.31496062992125984" footer="0.31496062992125984"/>
      <printOptions horizontalCentered="1" verticalCentered="1"/>
      <pageSetup paperSize="9" scale="57" orientation="landscape" r:id="rId1"/>
    </customSheetView>
    <customSheetView guid="{D19304DF-64F7-4161-9FBE-C2B2A4C02684}" scale="60" showPageBreaks="1" showGridLines="0" printArea="1" hiddenColumns="1" view="pageBreakPreview">
      <pane xSplit="3" ySplit="13" topLeftCell="H14" activePane="bottomRight" state="frozenSplit"/>
      <selection pane="bottomRight" activeCell="J27" sqref="J27:K27"/>
      <pageMargins left="0" right="0" top="0" bottom="0" header="0.31496062992125984" footer="0.31496062992125984"/>
      <printOptions horizontalCentered="1" verticalCentered="1"/>
      <pageSetup paperSize="9" scale="57" orientation="landscape" r:id="rId2"/>
    </customSheetView>
    <customSheetView guid="{1098C4A5-C1ED-4CD4-8181-1AF30B0D1BBB}" showPageBreaks="1" showGridLines="0" printArea="1" hiddenColumns="1" view="pageBreakPreview">
      <pane xSplit="3" ySplit="13" topLeftCell="Q14" activePane="bottomRight" state="frozenSplit"/>
      <selection pane="bottomRight" activeCell="P14" sqref="P14:Q14"/>
      <pageMargins left="0" right="0" top="0" bottom="0" header="0.31496062992125984" footer="0.31496062992125984"/>
      <printOptions horizontalCentered="1" verticalCentered="1"/>
      <pageSetup paperSize="9" scale="57" orientation="landscape" r:id="rId3"/>
    </customSheetView>
    <customSheetView guid="{2F657D64-8090-44CA-B47E-8240DC328EA8}" scale="60" showPageBreaks="1" showGridLines="0" printArea="1" hiddenColumns="1" view="pageBreakPreview">
      <pane xSplit="3" ySplit="13" topLeftCell="H14" activePane="bottomRight" state="frozenSplit"/>
      <selection pane="bottomRight" activeCell="T22" sqref="T22"/>
      <pageMargins left="0" right="0" top="0" bottom="0" header="0.31496062992125984" footer="0.31496062992125984"/>
      <printOptions horizontalCentered="1" verticalCentered="1"/>
      <pageSetup paperSize="9" scale="57" orientation="landscape" r:id="rId4"/>
    </customSheetView>
  </customSheetViews>
  <mergeCells count="640">
    <mergeCell ref="P9:Q9"/>
    <mergeCell ref="H8:Y8"/>
    <mergeCell ref="H138:I138"/>
    <mergeCell ref="J138:K138"/>
    <mergeCell ref="L138:M138"/>
    <mergeCell ref="N138:O138"/>
    <mergeCell ref="P138:Q138"/>
    <mergeCell ref="T136:U136"/>
    <mergeCell ref="H137:I137"/>
    <mergeCell ref="J137:K137"/>
    <mergeCell ref="L137:M137"/>
    <mergeCell ref="N137:O137"/>
    <mergeCell ref="P137:Q137"/>
    <mergeCell ref="H136:I136"/>
    <mergeCell ref="J136:K136"/>
    <mergeCell ref="L136:M136"/>
    <mergeCell ref="N136:O136"/>
    <mergeCell ref="P136:Q136"/>
    <mergeCell ref="H134:I134"/>
    <mergeCell ref="J134:K134"/>
    <mergeCell ref="L134:M134"/>
    <mergeCell ref="H135:I135"/>
    <mergeCell ref="J135:K135"/>
    <mergeCell ref="L135:M135"/>
    <mergeCell ref="H132:I132"/>
    <mergeCell ref="J132:K132"/>
    <mergeCell ref="L132:M132"/>
    <mergeCell ref="H133:I133"/>
    <mergeCell ref="J133:K133"/>
    <mergeCell ref="L133:M133"/>
    <mergeCell ref="H130:I130"/>
    <mergeCell ref="J130:K130"/>
    <mergeCell ref="L130:M130"/>
    <mergeCell ref="H131:I131"/>
    <mergeCell ref="J131:K131"/>
    <mergeCell ref="L131:M131"/>
    <mergeCell ref="H128:I128"/>
    <mergeCell ref="J128:K128"/>
    <mergeCell ref="L128:M128"/>
    <mergeCell ref="N128:O128"/>
    <mergeCell ref="P128:Q128"/>
    <mergeCell ref="H129:I129"/>
    <mergeCell ref="J129:K129"/>
    <mergeCell ref="L129:M129"/>
    <mergeCell ref="N129:O129"/>
    <mergeCell ref="P129:Q129"/>
    <mergeCell ref="H126:I126"/>
    <mergeCell ref="J126:K126"/>
    <mergeCell ref="L126:M126"/>
    <mergeCell ref="N126:O126"/>
    <mergeCell ref="P126:Q126"/>
    <mergeCell ref="H127:I127"/>
    <mergeCell ref="J127:K127"/>
    <mergeCell ref="L127:M127"/>
    <mergeCell ref="N127:O127"/>
    <mergeCell ref="P127:Q127"/>
    <mergeCell ref="H124:I124"/>
    <mergeCell ref="J124:K124"/>
    <mergeCell ref="L124:M124"/>
    <mergeCell ref="N124:O124"/>
    <mergeCell ref="P124:Q124"/>
    <mergeCell ref="H125:I125"/>
    <mergeCell ref="J125:K125"/>
    <mergeCell ref="L125:M125"/>
    <mergeCell ref="N125:O125"/>
    <mergeCell ref="P125:Q125"/>
    <mergeCell ref="H122:I122"/>
    <mergeCell ref="J122:K122"/>
    <mergeCell ref="L122:M122"/>
    <mergeCell ref="N122:O122"/>
    <mergeCell ref="P122:Q122"/>
    <mergeCell ref="H123:I123"/>
    <mergeCell ref="J123:K123"/>
    <mergeCell ref="L123:M123"/>
    <mergeCell ref="N123:O123"/>
    <mergeCell ref="P123:Q123"/>
    <mergeCell ref="H120:I120"/>
    <mergeCell ref="J120:K120"/>
    <mergeCell ref="L120:M120"/>
    <mergeCell ref="N120:O120"/>
    <mergeCell ref="P120:Q120"/>
    <mergeCell ref="H121:I121"/>
    <mergeCell ref="J121:K121"/>
    <mergeCell ref="L121:M121"/>
    <mergeCell ref="N121:O121"/>
    <mergeCell ref="P121:Q121"/>
    <mergeCell ref="H118:I118"/>
    <mergeCell ref="J118:K118"/>
    <mergeCell ref="L118:M118"/>
    <mergeCell ref="N118:O118"/>
    <mergeCell ref="P118:Q118"/>
    <mergeCell ref="H119:I119"/>
    <mergeCell ref="J119:K119"/>
    <mergeCell ref="L119:M119"/>
    <mergeCell ref="N119:O119"/>
    <mergeCell ref="P119:Q119"/>
    <mergeCell ref="H116:I116"/>
    <mergeCell ref="J116:K116"/>
    <mergeCell ref="L116:M116"/>
    <mergeCell ref="N116:O116"/>
    <mergeCell ref="P116:Q116"/>
    <mergeCell ref="H117:I117"/>
    <mergeCell ref="J117:K117"/>
    <mergeCell ref="L117:M117"/>
    <mergeCell ref="N117:O117"/>
    <mergeCell ref="P117:Q117"/>
    <mergeCell ref="H114:I114"/>
    <mergeCell ref="J114:K114"/>
    <mergeCell ref="L114:M114"/>
    <mergeCell ref="N114:O114"/>
    <mergeCell ref="P114:Q114"/>
    <mergeCell ref="H115:I115"/>
    <mergeCell ref="J115:K115"/>
    <mergeCell ref="L115:M115"/>
    <mergeCell ref="N115:O115"/>
    <mergeCell ref="P115:Q115"/>
    <mergeCell ref="H112:I112"/>
    <mergeCell ref="J112:K112"/>
    <mergeCell ref="L112:M112"/>
    <mergeCell ref="N112:O112"/>
    <mergeCell ref="P112:Q112"/>
    <mergeCell ref="H113:I113"/>
    <mergeCell ref="J113:K113"/>
    <mergeCell ref="L113:M113"/>
    <mergeCell ref="N113:O113"/>
    <mergeCell ref="P113:Q113"/>
    <mergeCell ref="H110:I110"/>
    <mergeCell ref="J110:K110"/>
    <mergeCell ref="L110:M110"/>
    <mergeCell ref="N110:O110"/>
    <mergeCell ref="P110:Q110"/>
    <mergeCell ref="H111:I111"/>
    <mergeCell ref="J111:K111"/>
    <mergeCell ref="L111:M111"/>
    <mergeCell ref="N111:O111"/>
    <mergeCell ref="P111:Q111"/>
    <mergeCell ref="H108:I108"/>
    <mergeCell ref="J108:K108"/>
    <mergeCell ref="L108:M108"/>
    <mergeCell ref="N108:O108"/>
    <mergeCell ref="P108:Q108"/>
    <mergeCell ref="H109:I109"/>
    <mergeCell ref="J109:K109"/>
    <mergeCell ref="L109:M109"/>
    <mergeCell ref="N109:O109"/>
    <mergeCell ref="P109:Q109"/>
    <mergeCell ref="H106:I106"/>
    <mergeCell ref="J106:K106"/>
    <mergeCell ref="L106:M106"/>
    <mergeCell ref="N106:O106"/>
    <mergeCell ref="P106:Q106"/>
    <mergeCell ref="H107:I107"/>
    <mergeCell ref="J107:K107"/>
    <mergeCell ref="L107:M107"/>
    <mergeCell ref="N107:O107"/>
    <mergeCell ref="P107:Q107"/>
    <mergeCell ref="H104:I104"/>
    <mergeCell ref="J104:K104"/>
    <mergeCell ref="L104:M104"/>
    <mergeCell ref="N104:O104"/>
    <mergeCell ref="P104:Q104"/>
    <mergeCell ref="H105:I105"/>
    <mergeCell ref="J105:K105"/>
    <mergeCell ref="L105:M105"/>
    <mergeCell ref="N105:O105"/>
    <mergeCell ref="P105:Q105"/>
    <mergeCell ref="H102:I102"/>
    <mergeCell ref="J102:K102"/>
    <mergeCell ref="L102:M102"/>
    <mergeCell ref="N102:O102"/>
    <mergeCell ref="P102:Q102"/>
    <mergeCell ref="H103:I103"/>
    <mergeCell ref="J103:K103"/>
    <mergeCell ref="L103:M103"/>
    <mergeCell ref="N103:O103"/>
    <mergeCell ref="P103:Q103"/>
    <mergeCell ref="H100:I100"/>
    <mergeCell ref="J100:K100"/>
    <mergeCell ref="L100:M100"/>
    <mergeCell ref="N100:O100"/>
    <mergeCell ref="P100:Q100"/>
    <mergeCell ref="H101:I101"/>
    <mergeCell ref="J101:K101"/>
    <mergeCell ref="L101:M101"/>
    <mergeCell ref="N101:O101"/>
    <mergeCell ref="P101:Q101"/>
    <mergeCell ref="H98:I98"/>
    <mergeCell ref="J98:K98"/>
    <mergeCell ref="L98:M98"/>
    <mergeCell ref="N98:O98"/>
    <mergeCell ref="P98:Q98"/>
    <mergeCell ref="H99:I99"/>
    <mergeCell ref="J99:K99"/>
    <mergeCell ref="L99:M99"/>
    <mergeCell ref="N99:O99"/>
    <mergeCell ref="P99:Q99"/>
    <mergeCell ref="H96:I96"/>
    <mergeCell ref="J96:K96"/>
    <mergeCell ref="L96:M96"/>
    <mergeCell ref="N96:O96"/>
    <mergeCell ref="P96:Q96"/>
    <mergeCell ref="H97:I97"/>
    <mergeCell ref="J97:K97"/>
    <mergeCell ref="L97:M97"/>
    <mergeCell ref="N97:O97"/>
    <mergeCell ref="P97:Q97"/>
    <mergeCell ref="H94:I94"/>
    <mergeCell ref="J94:K94"/>
    <mergeCell ref="L94:M94"/>
    <mergeCell ref="N94:O94"/>
    <mergeCell ref="P94:Q94"/>
    <mergeCell ref="H95:I95"/>
    <mergeCell ref="J95:K95"/>
    <mergeCell ref="L95:M95"/>
    <mergeCell ref="N95:O95"/>
    <mergeCell ref="P95:Q95"/>
    <mergeCell ref="H92:I92"/>
    <mergeCell ref="J92:K92"/>
    <mergeCell ref="L92:M92"/>
    <mergeCell ref="N92:O92"/>
    <mergeCell ref="P92:Q92"/>
    <mergeCell ref="H93:I93"/>
    <mergeCell ref="J93:K93"/>
    <mergeCell ref="L93:M93"/>
    <mergeCell ref="N93:O93"/>
    <mergeCell ref="P93:Q93"/>
    <mergeCell ref="H90:I90"/>
    <mergeCell ref="J90:K90"/>
    <mergeCell ref="L90:M90"/>
    <mergeCell ref="N90:O90"/>
    <mergeCell ref="P90:Q90"/>
    <mergeCell ref="H91:I91"/>
    <mergeCell ref="J91:K91"/>
    <mergeCell ref="L91:M91"/>
    <mergeCell ref="N91:O91"/>
    <mergeCell ref="P91:Q91"/>
    <mergeCell ref="H88:I88"/>
    <mergeCell ref="J88:K88"/>
    <mergeCell ref="L88:M88"/>
    <mergeCell ref="N88:O88"/>
    <mergeCell ref="P88:Q88"/>
    <mergeCell ref="H89:I89"/>
    <mergeCell ref="J89:K89"/>
    <mergeCell ref="L89:M89"/>
    <mergeCell ref="N89:O89"/>
    <mergeCell ref="P89:Q89"/>
    <mergeCell ref="H86:I86"/>
    <mergeCell ref="J86:K86"/>
    <mergeCell ref="L86:M86"/>
    <mergeCell ref="N86:O86"/>
    <mergeCell ref="P86:Q86"/>
    <mergeCell ref="H87:I87"/>
    <mergeCell ref="J87:K87"/>
    <mergeCell ref="L87:M87"/>
    <mergeCell ref="N87:O87"/>
    <mergeCell ref="P87:Q87"/>
    <mergeCell ref="H84:I84"/>
    <mergeCell ref="J84:K84"/>
    <mergeCell ref="L84:M84"/>
    <mergeCell ref="N84:O84"/>
    <mergeCell ref="P84:Q84"/>
    <mergeCell ref="H85:I85"/>
    <mergeCell ref="J85:K85"/>
    <mergeCell ref="L85:M85"/>
    <mergeCell ref="N85:O85"/>
    <mergeCell ref="P85:Q85"/>
    <mergeCell ref="H82:I82"/>
    <mergeCell ref="J82:K82"/>
    <mergeCell ref="L82:M82"/>
    <mergeCell ref="N82:O82"/>
    <mergeCell ref="P82:Q82"/>
    <mergeCell ref="H83:I83"/>
    <mergeCell ref="J83:K83"/>
    <mergeCell ref="L83:M83"/>
    <mergeCell ref="N83:O83"/>
    <mergeCell ref="P83:Q83"/>
    <mergeCell ref="H80:I80"/>
    <mergeCell ref="J80:K80"/>
    <mergeCell ref="L80:M80"/>
    <mergeCell ref="N80:O80"/>
    <mergeCell ref="P80:Q80"/>
    <mergeCell ref="H81:I81"/>
    <mergeCell ref="J81:K81"/>
    <mergeCell ref="L81:M81"/>
    <mergeCell ref="N81:O81"/>
    <mergeCell ref="P81:Q81"/>
    <mergeCell ref="H78:I78"/>
    <mergeCell ref="J78:K78"/>
    <mergeCell ref="L78:M78"/>
    <mergeCell ref="N78:O78"/>
    <mergeCell ref="P78:Q78"/>
    <mergeCell ref="H79:I79"/>
    <mergeCell ref="J79:K79"/>
    <mergeCell ref="L79:M79"/>
    <mergeCell ref="N79:O79"/>
    <mergeCell ref="P79:Q79"/>
    <mergeCell ref="H76:I76"/>
    <mergeCell ref="J76:K76"/>
    <mergeCell ref="L76:M76"/>
    <mergeCell ref="N76:O76"/>
    <mergeCell ref="P76:Q76"/>
    <mergeCell ref="H77:I77"/>
    <mergeCell ref="J77:K77"/>
    <mergeCell ref="L77:M77"/>
    <mergeCell ref="N77:O77"/>
    <mergeCell ref="P77:Q77"/>
    <mergeCell ref="H74:I74"/>
    <mergeCell ref="J74:K74"/>
    <mergeCell ref="L74:M74"/>
    <mergeCell ref="N74:O74"/>
    <mergeCell ref="P74:Q74"/>
    <mergeCell ref="H75:I75"/>
    <mergeCell ref="J75:K75"/>
    <mergeCell ref="L75:M75"/>
    <mergeCell ref="N75:O75"/>
    <mergeCell ref="P75:Q75"/>
    <mergeCell ref="H72:I72"/>
    <mergeCell ref="J72:K72"/>
    <mergeCell ref="L72:M72"/>
    <mergeCell ref="N72:O72"/>
    <mergeCell ref="P72:Q72"/>
    <mergeCell ref="H73:I73"/>
    <mergeCell ref="J73:K73"/>
    <mergeCell ref="L73:M73"/>
    <mergeCell ref="N73:O73"/>
    <mergeCell ref="P73:Q73"/>
    <mergeCell ref="H70:I70"/>
    <mergeCell ref="J70:K70"/>
    <mergeCell ref="L70:M70"/>
    <mergeCell ref="N70:O70"/>
    <mergeCell ref="P70:Q70"/>
    <mergeCell ref="H71:I71"/>
    <mergeCell ref="J71:K71"/>
    <mergeCell ref="L71:M71"/>
    <mergeCell ref="N71:O71"/>
    <mergeCell ref="P71:Q71"/>
    <mergeCell ref="H68:I68"/>
    <mergeCell ref="J68:K68"/>
    <mergeCell ref="L68:M68"/>
    <mergeCell ref="N68:O68"/>
    <mergeCell ref="P68:Q68"/>
    <mergeCell ref="H69:I69"/>
    <mergeCell ref="J69:K69"/>
    <mergeCell ref="L69:M69"/>
    <mergeCell ref="N69:O69"/>
    <mergeCell ref="P69:Q69"/>
    <mergeCell ref="H66:I66"/>
    <mergeCell ref="J66:K66"/>
    <mergeCell ref="L66:M66"/>
    <mergeCell ref="N66:O66"/>
    <mergeCell ref="P66:Q66"/>
    <mergeCell ref="H67:I67"/>
    <mergeCell ref="J67:K67"/>
    <mergeCell ref="L67:M67"/>
    <mergeCell ref="N67:O67"/>
    <mergeCell ref="P67:Q67"/>
    <mergeCell ref="H64:I64"/>
    <mergeCell ref="J64:K64"/>
    <mergeCell ref="L64:M64"/>
    <mergeCell ref="N64:O64"/>
    <mergeCell ref="P64:Q64"/>
    <mergeCell ref="H65:I65"/>
    <mergeCell ref="J65:K65"/>
    <mergeCell ref="L65:M65"/>
    <mergeCell ref="N65:O65"/>
    <mergeCell ref="P65:Q65"/>
    <mergeCell ref="H62:I62"/>
    <mergeCell ref="J62:K62"/>
    <mergeCell ref="L62:M62"/>
    <mergeCell ref="N62:O62"/>
    <mergeCell ref="P62:Q62"/>
    <mergeCell ref="H63:I63"/>
    <mergeCell ref="J63:K63"/>
    <mergeCell ref="L63:M63"/>
    <mergeCell ref="N63:O63"/>
    <mergeCell ref="P63:Q63"/>
    <mergeCell ref="H60:I60"/>
    <mergeCell ref="J60:K60"/>
    <mergeCell ref="L60:M60"/>
    <mergeCell ref="N60:O60"/>
    <mergeCell ref="P60:Q60"/>
    <mergeCell ref="H61:I61"/>
    <mergeCell ref="J61:K61"/>
    <mergeCell ref="L61:M61"/>
    <mergeCell ref="N61:O61"/>
    <mergeCell ref="P61:Q61"/>
    <mergeCell ref="H58:I58"/>
    <mergeCell ref="J58:K58"/>
    <mergeCell ref="L58:M58"/>
    <mergeCell ref="N58:O58"/>
    <mergeCell ref="P58:Q58"/>
    <mergeCell ref="H59:I59"/>
    <mergeCell ref="J59:K59"/>
    <mergeCell ref="L59:M59"/>
    <mergeCell ref="N59:O59"/>
    <mergeCell ref="P59:Q59"/>
    <mergeCell ref="H56:I56"/>
    <mergeCell ref="J56:K56"/>
    <mergeCell ref="L56:M56"/>
    <mergeCell ref="N56:O56"/>
    <mergeCell ref="P56:Q56"/>
    <mergeCell ref="H57:I57"/>
    <mergeCell ref="J57:K57"/>
    <mergeCell ref="L57:M57"/>
    <mergeCell ref="N57:O57"/>
    <mergeCell ref="P57:Q57"/>
    <mergeCell ref="H54:I54"/>
    <mergeCell ref="J54:K54"/>
    <mergeCell ref="L54:M54"/>
    <mergeCell ref="N54:O54"/>
    <mergeCell ref="P54:Q54"/>
    <mergeCell ref="H55:I55"/>
    <mergeCell ref="J55:K55"/>
    <mergeCell ref="L55:M55"/>
    <mergeCell ref="N55:O55"/>
    <mergeCell ref="P55:Q55"/>
    <mergeCell ref="H52:I52"/>
    <mergeCell ref="J52:K52"/>
    <mergeCell ref="L52:M52"/>
    <mergeCell ref="N52:O52"/>
    <mergeCell ref="P52:Q52"/>
    <mergeCell ref="H53:I53"/>
    <mergeCell ref="J53:K53"/>
    <mergeCell ref="L53:M53"/>
    <mergeCell ref="N53:O53"/>
    <mergeCell ref="P53:Q53"/>
    <mergeCell ref="H50:I50"/>
    <mergeCell ref="J50:K50"/>
    <mergeCell ref="L50:M50"/>
    <mergeCell ref="N50:O50"/>
    <mergeCell ref="P50:Q50"/>
    <mergeCell ref="H51:I51"/>
    <mergeCell ref="J51:K51"/>
    <mergeCell ref="L51:M51"/>
    <mergeCell ref="N51:O51"/>
    <mergeCell ref="P51:Q51"/>
    <mergeCell ref="H48:I48"/>
    <mergeCell ref="J48:K48"/>
    <mergeCell ref="L48:M48"/>
    <mergeCell ref="N48:O48"/>
    <mergeCell ref="P48:Q48"/>
    <mergeCell ref="H49:I49"/>
    <mergeCell ref="J49:K49"/>
    <mergeCell ref="L49:M49"/>
    <mergeCell ref="N49:O49"/>
    <mergeCell ref="P49:Q49"/>
    <mergeCell ref="H46:I46"/>
    <mergeCell ref="J46:K46"/>
    <mergeCell ref="L46:M46"/>
    <mergeCell ref="N46:O46"/>
    <mergeCell ref="P46:Q46"/>
    <mergeCell ref="H47:I47"/>
    <mergeCell ref="J47:K47"/>
    <mergeCell ref="L47:M47"/>
    <mergeCell ref="N47:O47"/>
    <mergeCell ref="P47:Q47"/>
    <mergeCell ref="H44:I44"/>
    <mergeCell ref="J44:K44"/>
    <mergeCell ref="L44:M44"/>
    <mergeCell ref="N44:O44"/>
    <mergeCell ref="P44:Q44"/>
    <mergeCell ref="H45:I45"/>
    <mergeCell ref="J45:K45"/>
    <mergeCell ref="L45:M45"/>
    <mergeCell ref="N45:O45"/>
    <mergeCell ref="P45:Q45"/>
    <mergeCell ref="H42:I42"/>
    <mergeCell ref="J42:K42"/>
    <mergeCell ref="L42:M42"/>
    <mergeCell ref="N42:O42"/>
    <mergeCell ref="P42:Q42"/>
    <mergeCell ref="H43:I43"/>
    <mergeCell ref="J43:K43"/>
    <mergeCell ref="L43:M43"/>
    <mergeCell ref="N43:O43"/>
    <mergeCell ref="P43:Q43"/>
    <mergeCell ref="H40:I40"/>
    <mergeCell ref="J40:K40"/>
    <mergeCell ref="L40:M40"/>
    <mergeCell ref="N40:O40"/>
    <mergeCell ref="P40:Q40"/>
    <mergeCell ref="H41:I41"/>
    <mergeCell ref="J41:K41"/>
    <mergeCell ref="L41:M41"/>
    <mergeCell ref="N41:O41"/>
    <mergeCell ref="P41:Q41"/>
    <mergeCell ref="H38:I38"/>
    <mergeCell ref="J38:K38"/>
    <mergeCell ref="L38:M38"/>
    <mergeCell ref="N38:O38"/>
    <mergeCell ref="P38:Q38"/>
    <mergeCell ref="H39:I39"/>
    <mergeCell ref="J39:K39"/>
    <mergeCell ref="L39:M39"/>
    <mergeCell ref="N39:O39"/>
    <mergeCell ref="P39:Q39"/>
    <mergeCell ref="H36:I36"/>
    <mergeCell ref="J36:K36"/>
    <mergeCell ref="L36:M36"/>
    <mergeCell ref="N36:O36"/>
    <mergeCell ref="P36:Q36"/>
    <mergeCell ref="H37:I37"/>
    <mergeCell ref="J37:K37"/>
    <mergeCell ref="L37:M37"/>
    <mergeCell ref="N37:O37"/>
    <mergeCell ref="P37:Q37"/>
    <mergeCell ref="H34:I34"/>
    <mergeCell ref="J34:K34"/>
    <mergeCell ref="L34:M34"/>
    <mergeCell ref="N34:O34"/>
    <mergeCell ref="P34:Q34"/>
    <mergeCell ref="H35:I35"/>
    <mergeCell ref="J35:K35"/>
    <mergeCell ref="L35:M35"/>
    <mergeCell ref="N35:O35"/>
    <mergeCell ref="P35:Q35"/>
    <mergeCell ref="H32:I32"/>
    <mergeCell ref="J32:K32"/>
    <mergeCell ref="L32:M32"/>
    <mergeCell ref="N32:O32"/>
    <mergeCell ref="P32:Q32"/>
    <mergeCell ref="H33:I33"/>
    <mergeCell ref="J33:K33"/>
    <mergeCell ref="L33:M33"/>
    <mergeCell ref="N33:O33"/>
    <mergeCell ref="P33:Q33"/>
    <mergeCell ref="H30:I30"/>
    <mergeCell ref="J30:K30"/>
    <mergeCell ref="L30:M30"/>
    <mergeCell ref="N30:O30"/>
    <mergeCell ref="P30:Q30"/>
    <mergeCell ref="H31:I31"/>
    <mergeCell ref="J31:K31"/>
    <mergeCell ref="L31:M31"/>
    <mergeCell ref="N31:O31"/>
    <mergeCell ref="P31:Q31"/>
    <mergeCell ref="H28:I28"/>
    <mergeCell ref="J28:K28"/>
    <mergeCell ref="L28:M28"/>
    <mergeCell ref="N28:O28"/>
    <mergeCell ref="P28:Q28"/>
    <mergeCell ref="H29:I29"/>
    <mergeCell ref="J29:K29"/>
    <mergeCell ref="L29:M29"/>
    <mergeCell ref="N29:O29"/>
    <mergeCell ref="P29:Q29"/>
    <mergeCell ref="H26:I26"/>
    <mergeCell ref="J26:K26"/>
    <mergeCell ref="L26:M26"/>
    <mergeCell ref="N26:O26"/>
    <mergeCell ref="P26:Q26"/>
    <mergeCell ref="H27:I27"/>
    <mergeCell ref="J27:K27"/>
    <mergeCell ref="L27:M27"/>
    <mergeCell ref="N27:O27"/>
    <mergeCell ref="P27:Q27"/>
    <mergeCell ref="H24:I24"/>
    <mergeCell ref="J24:K24"/>
    <mergeCell ref="L24:M24"/>
    <mergeCell ref="N24:O24"/>
    <mergeCell ref="P24:Q24"/>
    <mergeCell ref="H25:I25"/>
    <mergeCell ref="J25:K25"/>
    <mergeCell ref="L25:M25"/>
    <mergeCell ref="N25:O25"/>
    <mergeCell ref="P25:Q25"/>
    <mergeCell ref="H22:I22"/>
    <mergeCell ref="J22:K22"/>
    <mergeCell ref="L22:M22"/>
    <mergeCell ref="N22:O22"/>
    <mergeCell ref="P22:Q22"/>
    <mergeCell ref="H23:I23"/>
    <mergeCell ref="J23:K23"/>
    <mergeCell ref="L23:M23"/>
    <mergeCell ref="N23:O23"/>
    <mergeCell ref="P23:Q23"/>
    <mergeCell ref="H20:I20"/>
    <mergeCell ref="J20:K20"/>
    <mergeCell ref="L20:M20"/>
    <mergeCell ref="N20:O20"/>
    <mergeCell ref="P20:Q20"/>
    <mergeCell ref="H21:I21"/>
    <mergeCell ref="J21:K21"/>
    <mergeCell ref="L21:M21"/>
    <mergeCell ref="N21:O21"/>
    <mergeCell ref="P21:Q21"/>
    <mergeCell ref="H18:I18"/>
    <mergeCell ref="J18:K18"/>
    <mergeCell ref="L18:M18"/>
    <mergeCell ref="N18:O18"/>
    <mergeCell ref="P18:Q18"/>
    <mergeCell ref="H19:I19"/>
    <mergeCell ref="J19:K19"/>
    <mergeCell ref="L19:M19"/>
    <mergeCell ref="N19:O19"/>
    <mergeCell ref="P19:Q19"/>
    <mergeCell ref="H16:I16"/>
    <mergeCell ref="J16:K16"/>
    <mergeCell ref="L16:M16"/>
    <mergeCell ref="N16:O16"/>
    <mergeCell ref="P16:Q16"/>
    <mergeCell ref="H17:I17"/>
    <mergeCell ref="J17:K17"/>
    <mergeCell ref="L17:M17"/>
    <mergeCell ref="N17:O17"/>
    <mergeCell ref="P17:Q17"/>
    <mergeCell ref="H14:I14"/>
    <mergeCell ref="J14:K14"/>
    <mergeCell ref="L14:M14"/>
    <mergeCell ref="N14:O14"/>
    <mergeCell ref="P14:Q14"/>
    <mergeCell ref="H15:I15"/>
    <mergeCell ref="J15:K15"/>
    <mergeCell ref="L15:M15"/>
    <mergeCell ref="N15:O15"/>
    <mergeCell ref="P15:Q15"/>
    <mergeCell ref="Y11:Y13"/>
    <mergeCell ref="B2:T4"/>
    <mergeCell ref="B5:T6"/>
    <mergeCell ref="A9:C9"/>
    <mergeCell ref="A11:A12"/>
    <mergeCell ref="B11:B12"/>
    <mergeCell ref="C11:C12"/>
    <mergeCell ref="D11:D12"/>
    <mergeCell ref="F11:F12"/>
    <mergeCell ref="G11:G12"/>
    <mergeCell ref="S11:T11"/>
    <mergeCell ref="D9:G9"/>
    <mergeCell ref="H12:I12"/>
    <mergeCell ref="J12:K12"/>
    <mergeCell ref="L12:M12"/>
    <mergeCell ref="N12:O12"/>
    <mergeCell ref="P12:Q12"/>
    <mergeCell ref="V11:W12"/>
    <mergeCell ref="X11:X12"/>
    <mergeCell ref="E11:E12"/>
    <mergeCell ref="H9:I9"/>
    <mergeCell ref="J9:K9"/>
    <mergeCell ref="L9:M9"/>
    <mergeCell ref="N9:O9"/>
  </mergeCells>
  <conditionalFormatting sqref="A15:G18">
    <cfRule type="cellIs" dxfId="84" priority="28" operator="equal">
      <formula>0</formula>
    </cfRule>
  </conditionalFormatting>
  <conditionalFormatting sqref="A19:G135">
    <cfRule type="cellIs" dxfId="83" priority="27" operator="equal">
      <formula>0</formula>
    </cfRule>
  </conditionalFormatting>
  <conditionalFormatting sqref="L57:L135">
    <cfRule type="cellIs" dxfId="82" priority="39" operator="equal">
      <formula>0</formula>
    </cfRule>
  </conditionalFormatting>
  <conditionalFormatting sqref="W15:X18">
    <cfRule type="cellIs" dxfId="81" priority="44" operator="equal">
      <formula>0</formula>
    </cfRule>
  </conditionalFormatting>
  <conditionalFormatting sqref="W19:X135">
    <cfRule type="cellIs" dxfId="80" priority="37" operator="equal">
      <formula>0</formula>
    </cfRule>
  </conditionalFormatting>
  <conditionalFormatting sqref="H57:I129">
    <cfRule type="cellIs" dxfId="79" priority="36" operator="notBetween">
      <formula>$R57-1.5</formula>
      <formula>$R57+1.5</formula>
    </cfRule>
  </conditionalFormatting>
  <conditionalFormatting sqref="J57:J135 N57:N135 P57:P135">
    <cfRule type="cellIs" dxfId="78" priority="47" operator="equal">
      <formula>0</formula>
    </cfRule>
  </conditionalFormatting>
  <conditionalFormatting sqref="U19:U135 S57:S135">
    <cfRule type="cellIs" dxfId="77" priority="41" operator="equal">
      <formula>0</formula>
    </cfRule>
  </conditionalFormatting>
  <conditionalFormatting sqref="H57:H135">
    <cfRule type="cellIs" dxfId="76" priority="40" operator="equal">
      <formula>0</formula>
    </cfRule>
  </conditionalFormatting>
  <conditionalFormatting sqref="V14:X14 V15:V135 X15:X135">
    <cfRule type="cellIs" dxfId="75" priority="52" operator="equal">
      <formula>0</formula>
    </cfRule>
  </conditionalFormatting>
  <conditionalFormatting sqref="V14:X14 V15:V135 X15:X135">
    <cfRule type="cellIs" dxfId="74" priority="51" operator="equal">
      <formula>0</formula>
    </cfRule>
  </conditionalFormatting>
  <conditionalFormatting sqref="H130:H135 J130:J135 L130:L135 U14 J57:M129 N57:Q135">
    <cfRule type="cellIs" dxfId="73" priority="50" operator="notBetween">
      <formula>$R14-1.5</formula>
      <formula>$R14+1.5</formula>
    </cfRule>
  </conditionalFormatting>
  <conditionalFormatting sqref="U15:U18">
    <cfRule type="cellIs" dxfId="72" priority="48" operator="equal">
      <formula>0</formula>
    </cfRule>
  </conditionalFormatting>
  <conditionalFormatting sqref="W15:X18">
    <cfRule type="cellIs" dxfId="71" priority="45" operator="equal">
      <formula>0</formula>
    </cfRule>
  </conditionalFormatting>
  <conditionalFormatting sqref="S57:S135">
    <cfRule type="cellIs" dxfId="70" priority="42" operator="equal">
      <formula>0</formula>
    </cfRule>
  </conditionalFormatting>
  <conditionalFormatting sqref="W19:X135">
    <cfRule type="cellIs" dxfId="69" priority="38" operator="equal">
      <formula>0</formula>
    </cfRule>
  </conditionalFormatting>
  <conditionalFormatting sqref="U14">
    <cfRule type="cellIs" dxfId="68" priority="33" operator="equal">
      <formula>0</formula>
    </cfRule>
  </conditionalFormatting>
  <conditionalFormatting sqref="H57:X135 U14:X56">
    <cfRule type="expression" dxfId="67" priority="30">
      <formula>$A14="falta"</formula>
    </cfRule>
  </conditionalFormatting>
  <conditionalFormatting sqref="A14:G135">
    <cfRule type="cellIs" dxfId="66" priority="29" operator="equal">
      <formula>0</formula>
    </cfRule>
  </conditionalFormatting>
  <conditionalFormatting sqref="A14:G135">
    <cfRule type="expression" dxfId="65" priority="26">
      <formula>$A14="falta"</formula>
    </cfRule>
  </conditionalFormatting>
  <conditionalFormatting sqref="A57:X135 A14:G56 U14:X56">
    <cfRule type="expression" dxfId="64" priority="25">
      <formula>$A14=""</formula>
    </cfRule>
  </conditionalFormatting>
  <conditionalFormatting sqref="Y14:Y135">
    <cfRule type="expression" dxfId="63" priority="22">
      <formula>$A14="falta"</formula>
    </cfRule>
  </conditionalFormatting>
  <conditionalFormatting sqref="Y14:Y135">
    <cfRule type="expression" dxfId="62" priority="21">
      <formula>$A14=""</formula>
    </cfRule>
  </conditionalFormatting>
  <conditionalFormatting sqref="Y14:Y136 Z136">
    <cfRule type="expression" dxfId="61" priority="19">
      <formula>$Y$136=1</formula>
    </cfRule>
    <cfRule type="expression" dxfId="60" priority="20">
      <formula>$Y$136&gt;1</formula>
    </cfRule>
  </conditionalFormatting>
  <conditionalFormatting sqref="L14">
    <cfRule type="cellIs" dxfId="59" priority="4" operator="equal">
      <formula>0</formula>
    </cfRule>
  </conditionalFormatting>
  <conditionalFormatting sqref="L19:L56">
    <cfRule type="cellIs" dxfId="58" priority="9" operator="equal">
      <formula>0</formula>
    </cfRule>
  </conditionalFormatting>
  <conditionalFormatting sqref="H19:I56">
    <cfRule type="cellIs" dxfId="57" priority="8" operator="notBetween">
      <formula>$R19-1.5</formula>
      <formula>$R19+1.5</formula>
    </cfRule>
  </conditionalFormatting>
  <conditionalFormatting sqref="H15:H18 J14:J56 N14:N56 P14:P56">
    <cfRule type="cellIs" dxfId="56" priority="15" operator="equal">
      <formula>0</formula>
    </cfRule>
  </conditionalFormatting>
  <conditionalFormatting sqref="S19:S56">
    <cfRule type="cellIs" dxfId="55" priority="11" operator="equal">
      <formula>0</formula>
    </cfRule>
  </conditionalFormatting>
  <conditionalFormatting sqref="H19:H56">
    <cfRule type="cellIs" dxfId="54" priority="10" operator="equal">
      <formula>0</formula>
    </cfRule>
  </conditionalFormatting>
  <conditionalFormatting sqref="L15:L18">
    <cfRule type="cellIs" dxfId="53" priority="14" operator="equal">
      <formula>0</formula>
    </cfRule>
  </conditionalFormatting>
  <conditionalFormatting sqref="J14:Q56">
    <cfRule type="cellIs" dxfId="52" priority="18" operator="notBetween">
      <formula>$R14-1.5</formula>
      <formula>$R14+1.5</formula>
    </cfRule>
  </conditionalFormatting>
  <conditionalFormatting sqref="S15:S18">
    <cfRule type="cellIs" dxfId="51" priority="17" operator="equal">
      <formula>0</formula>
    </cfRule>
  </conditionalFormatting>
  <conditionalFormatting sqref="S15:S18">
    <cfRule type="cellIs" dxfId="50" priority="16" operator="equal">
      <formula>0</formula>
    </cfRule>
  </conditionalFormatting>
  <conditionalFormatting sqref="H15:I18">
    <cfRule type="cellIs" dxfId="49" priority="13" operator="notBetween">
      <formula>$R15-1.5</formula>
      <formula>$R15+1.5</formula>
    </cfRule>
  </conditionalFormatting>
  <conditionalFormatting sqref="S19:S56">
    <cfRule type="cellIs" dxfId="48" priority="12" operator="equal">
      <formula>0</formula>
    </cfRule>
  </conditionalFormatting>
  <conditionalFormatting sqref="H14">
    <cfRule type="cellIs" dxfId="47" priority="5" operator="equal">
      <formula>0</formula>
    </cfRule>
  </conditionalFormatting>
  <conditionalFormatting sqref="S14">
    <cfRule type="cellIs" dxfId="46" priority="7" operator="equal">
      <formula>0</formula>
    </cfRule>
  </conditionalFormatting>
  <conditionalFormatting sqref="S14">
    <cfRule type="cellIs" dxfId="45" priority="6" operator="equal">
      <formula>0</formula>
    </cfRule>
  </conditionalFormatting>
  <conditionalFormatting sqref="H14:I14">
    <cfRule type="cellIs" dxfId="44" priority="3" operator="notBetween">
      <formula>$R14-1.5</formula>
      <formula>$R14+1.5</formula>
    </cfRule>
  </conditionalFormatting>
  <conditionalFormatting sqref="H14:T56">
    <cfRule type="expression" dxfId="43" priority="2">
      <formula>$A14="falta"</formula>
    </cfRule>
  </conditionalFormatting>
  <conditionalFormatting sqref="H14:T56">
    <cfRule type="expression" dxfId="42" priority="1">
      <formula>$A14=""</formula>
    </cfRule>
  </conditionalFormatting>
  <dataValidations count="1">
    <dataValidation type="decimal" allowBlank="1" showErrorMessage="1" error="só é permitido a colocação da virgula e não do ponto" sqref="M128:M129 H128:H135 I128:I129 K128:K129 J128:J135 N14:T135 L128:L135 H14:M127" xr:uid="{00000000-0002-0000-0700-000000000000}">
      <formula1>0</formula1>
      <formula2>10</formula2>
    </dataValidation>
  </dataValidations>
  <hyperlinks>
    <hyperlink ref="A2" location="Índice!A1" display="Índice!A1" xr:uid="{00000000-0004-0000-0700-000000000000}"/>
  </hyperlinks>
  <printOptions horizontalCentered="1" verticalCentered="1"/>
  <pageMargins left="0" right="0" top="0" bottom="0" header="0.31496062992125984" footer="0.31496062992125984"/>
  <pageSetup paperSize="9" scale="55" orientation="landscape" r:id="rId5"/>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H280"/>
  <sheetViews>
    <sheetView showGridLines="0" view="pageBreakPreview" zoomScale="55" zoomScaleSheetLayoutView="55" workbookViewId="0">
      <selection activeCell="CD15" sqref="CD15"/>
    </sheetView>
  </sheetViews>
  <sheetFormatPr defaultColWidth="9.109375" defaultRowHeight="15.6" x14ac:dyDescent="0.3"/>
  <cols>
    <col min="1" max="1" width="3.109375" style="9" customWidth="1"/>
    <col min="2" max="2" width="5.44140625" style="11" hidden="1" customWidth="1"/>
    <col min="3" max="3" width="44.44140625" style="8" customWidth="1"/>
    <col min="4" max="4" width="57.44140625" style="8" customWidth="1"/>
    <col min="5" max="5" width="32" style="8" customWidth="1"/>
    <col min="6" max="7" width="9.88671875" style="9" customWidth="1"/>
    <col min="8" max="8" width="11.33203125" style="9" customWidth="1"/>
    <col min="9" max="9" width="13.109375" style="9" customWidth="1"/>
    <col min="10" max="10" width="11.33203125" style="9" customWidth="1"/>
    <col min="11" max="11" width="13.44140625" style="9" customWidth="1"/>
    <col min="12" max="12" width="12.88671875" style="9" hidden="1" customWidth="1"/>
    <col min="13" max="13" width="9.88671875" style="9" customWidth="1"/>
    <col min="14" max="14" width="9.88671875" style="9" hidden="1" customWidth="1"/>
    <col min="15" max="16" width="3.88671875" style="9" customWidth="1"/>
    <col min="17" max="17" width="4.88671875" style="11" hidden="1" customWidth="1"/>
    <col min="18" max="18" width="44.44140625" style="8" customWidth="1"/>
    <col min="19" max="19" width="57.44140625" style="8" customWidth="1"/>
    <col min="20" max="20" width="32.109375" style="8" customWidth="1"/>
    <col min="21" max="22" width="9.88671875" style="9" customWidth="1"/>
    <col min="23" max="25" width="11.33203125" style="9" customWidth="1"/>
    <col min="26" max="26" width="13.109375" style="9" customWidth="1"/>
    <col min="27" max="27" width="13.109375" style="9" hidden="1" customWidth="1"/>
    <col min="28" max="28" width="10.5546875" style="9" customWidth="1"/>
    <col min="29" max="29" width="10.5546875" style="9" hidden="1" customWidth="1"/>
    <col min="30" max="30" width="3.5546875" style="9" customWidth="1"/>
    <col min="31" max="31" width="3.109375" style="9" customWidth="1"/>
    <col min="32" max="32" width="4.88671875" style="9" hidden="1" customWidth="1"/>
    <col min="33" max="33" width="44.44140625" style="8" customWidth="1"/>
    <col min="34" max="34" width="57.44140625" style="8" customWidth="1"/>
    <col min="35" max="35" width="32.109375" style="11" customWidth="1"/>
    <col min="36" max="37" width="9.88671875" style="9" customWidth="1"/>
    <col min="38" max="40" width="11.33203125" style="9" customWidth="1"/>
    <col min="41" max="41" width="13.109375" style="9" customWidth="1"/>
    <col min="42" max="42" width="11.33203125" style="9" hidden="1" customWidth="1"/>
    <col min="43" max="43" width="9.88671875" style="9" customWidth="1"/>
    <col min="44" max="44" width="9.88671875" style="9" hidden="1" customWidth="1"/>
    <col min="45" max="46" width="3.88671875" style="9" customWidth="1"/>
    <col min="47" max="47" width="4.88671875" style="9" hidden="1" customWidth="1"/>
    <col min="48" max="48" width="44.44140625" style="8" customWidth="1"/>
    <col min="49" max="49" width="57.44140625" style="8" customWidth="1"/>
    <col min="50" max="50" width="32.109375" style="11" customWidth="1"/>
    <col min="51" max="55" width="11.44140625" style="9" customWidth="1"/>
    <col min="56" max="56" width="13.109375" style="9" customWidth="1"/>
    <col min="57" max="57" width="12.109375" style="9" hidden="1" customWidth="1"/>
    <col min="58" max="58" width="10.5546875" style="9" customWidth="1"/>
    <col min="59" max="59" width="10.5546875" style="9" hidden="1" customWidth="1"/>
    <col min="60" max="60" width="2.5546875" style="9" customWidth="1"/>
    <col min="61" max="61" width="3.5546875" style="9" customWidth="1"/>
    <col min="62" max="62" width="4.88671875" style="11" hidden="1" customWidth="1"/>
    <col min="63" max="63" width="44.44140625" style="8" customWidth="1"/>
    <col min="64" max="64" width="57.44140625" style="8" customWidth="1"/>
    <col min="65" max="65" width="32.109375" style="8" customWidth="1"/>
    <col min="66" max="66" width="9.88671875" style="9" customWidth="1"/>
    <col min="67" max="67" width="11.109375" style="9" customWidth="1"/>
    <col min="68" max="70" width="11.33203125" style="9" customWidth="1"/>
    <col min="71" max="71" width="13.109375" style="9" customWidth="1"/>
    <col min="72" max="72" width="13.109375" style="9" hidden="1" customWidth="1"/>
    <col min="73" max="73" width="10.5546875" style="9" customWidth="1"/>
    <col min="74" max="74" width="9.88671875" style="9" hidden="1" customWidth="1"/>
    <col min="75" max="76" width="3.88671875" style="9" customWidth="1"/>
    <col min="77" max="77" width="4.88671875" style="11" hidden="1" customWidth="1"/>
    <col min="78" max="78" width="44.44140625" style="8" customWidth="1"/>
    <col min="79" max="79" width="57.44140625" style="8" customWidth="1"/>
    <col min="80" max="80" width="32.33203125" style="8" customWidth="1"/>
    <col min="81" max="81" width="9.88671875" style="9" customWidth="1"/>
    <col min="82" max="82" width="11.6640625" style="9" customWidth="1"/>
    <col min="83" max="85" width="11.33203125" style="9" customWidth="1"/>
    <col min="86" max="86" width="13.109375" style="9" customWidth="1"/>
    <col min="87" max="87" width="13" style="9" hidden="1" customWidth="1"/>
    <col min="88" max="88" width="10.44140625" style="9" customWidth="1"/>
    <col min="89" max="89" width="10.5546875" style="9" hidden="1" customWidth="1"/>
    <col min="90" max="101" width="3.5546875" style="9" customWidth="1"/>
    <col min="102" max="102" width="5.6640625" style="9" hidden="1" customWidth="1"/>
    <col min="103" max="103" width="10.5546875" style="174" hidden="1" customWidth="1"/>
    <col min="104" max="111" width="10.5546875" style="175" hidden="1" customWidth="1"/>
    <col min="112" max="112" width="10.5546875" style="176" hidden="1" customWidth="1"/>
    <col min="113" max="113" width="10.5546875" style="175" hidden="1" customWidth="1"/>
    <col min="114" max="114" width="10.5546875" style="9" hidden="1" customWidth="1"/>
    <col min="115" max="115" width="15.44140625" style="9" hidden="1" customWidth="1"/>
    <col min="116" max="116" width="10.5546875" style="174" hidden="1" customWidth="1"/>
    <col min="117" max="124" width="10.5546875" style="175" hidden="1" customWidth="1"/>
    <col min="125" max="125" width="10.5546875" style="176" hidden="1" customWidth="1"/>
    <col min="126" max="126" width="10.5546875" style="175" hidden="1" customWidth="1"/>
    <col min="127" max="127" width="10.5546875" style="9" hidden="1" customWidth="1"/>
    <col min="128" max="128" width="11.5546875" style="9" hidden="1" customWidth="1"/>
    <col min="129" max="134" width="10.5546875" style="9" hidden="1" customWidth="1"/>
    <col min="135" max="135" width="8.44140625" style="9" hidden="1" customWidth="1"/>
    <col min="136" max="140" width="10.5546875" style="9" hidden="1" customWidth="1"/>
    <col min="141" max="141" width="9.33203125" style="9" hidden="1" customWidth="1"/>
    <col min="142" max="152" width="10.5546875" style="9" hidden="1" customWidth="1"/>
    <col min="153" max="153" width="67.109375" style="9" hidden="1" customWidth="1"/>
    <col min="154" max="154" width="7.88671875" style="9" hidden="1" customWidth="1"/>
    <col min="155" max="166" width="10.5546875" style="9" hidden="1" customWidth="1"/>
    <col min="167" max="167" width="3.5546875" style="9" hidden="1" customWidth="1"/>
    <col min="168" max="190" width="10.5546875" style="9" hidden="1" customWidth="1"/>
    <col min="191" max="16384" width="9.109375" style="9"/>
  </cols>
  <sheetData>
    <row r="1" spans="1:178" s="251" customFormat="1" ht="51.6" customHeight="1" x14ac:dyDescent="0.3">
      <c r="B1" s="270"/>
      <c r="D1" s="271"/>
      <c r="E1" s="271"/>
      <c r="F1" s="271"/>
      <c r="G1" s="270"/>
      <c r="H1" s="270"/>
      <c r="I1" s="271"/>
    </row>
    <row r="2" spans="1:178" ht="13.5" customHeight="1" x14ac:dyDescent="0.3">
      <c r="AF2" s="11"/>
      <c r="AI2" s="8"/>
      <c r="AU2" s="11"/>
      <c r="AX2" s="8"/>
      <c r="BY2" s="9"/>
      <c r="BZ2" s="9"/>
      <c r="CA2" s="9"/>
      <c r="CB2" s="9"/>
    </row>
    <row r="3" spans="1:178" s="221" customFormat="1" ht="79.8" customHeight="1" x14ac:dyDescent="0.8">
      <c r="B3" s="179"/>
      <c r="C3" s="563"/>
      <c r="D3" s="818" t="str">
        <f>"Classificações do "&amp;menú!$J$3</f>
        <v xml:space="preserve">Classificações do </v>
      </c>
      <c r="E3" s="818"/>
      <c r="F3" s="818"/>
      <c r="G3" s="818"/>
      <c r="H3" s="818"/>
      <c r="I3" s="818"/>
      <c r="J3" s="563"/>
      <c r="K3" s="563"/>
      <c r="L3" s="563"/>
      <c r="M3" s="563"/>
      <c r="N3" s="425"/>
      <c r="O3" s="179"/>
      <c r="Q3" s="179"/>
      <c r="R3" s="563"/>
      <c r="S3" s="818" t="str">
        <f>"Classificações do "&amp;menú!$J$3</f>
        <v xml:space="preserve">Classificações do </v>
      </c>
      <c r="T3" s="818"/>
      <c r="U3" s="818"/>
      <c r="V3" s="818"/>
      <c r="W3" s="818"/>
      <c r="X3" s="818"/>
      <c r="Y3" s="563"/>
      <c r="Z3" s="563"/>
      <c r="AA3" s="563"/>
      <c r="AB3" s="563"/>
      <c r="AC3" s="425"/>
      <c r="AD3" s="179"/>
      <c r="AF3" s="179"/>
      <c r="AG3" s="563"/>
      <c r="AH3" s="818" t="str">
        <f>"Classificações do "&amp;menú!$J$3</f>
        <v xml:space="preserve">Classificações do </v>
      </c>
      <c r="AI3" s="818"/>
      <c r="AJ3" s="818"/>
      <c r="AK3" s="818"/>
      <c r="AL3" s="818"/>
      <c r="AM3" s="818"/>
      <c r="AN3" s="563"/>
      <c r="AO3" s="563"/>
      <c r="AP3" s="563"/>
      <c r="AQ3" s="563"/>
      <c r="AR3" s="425"/>
      <c r="AS3" s="179"/>
      <c r="AU3" s="179"/>
      <c r="AV3" s="563"/>
      <c r="AW3" s="818" t="str">
        <f>"Classificações do "&amp;menú!$J$3</f>
        <v xml:space="preserve">Classificações do </v>
      </c>
      <c r="AX3" s="818"/>
      <c r="AY3" s="818"/>
      <c r="AZ3" s="818"/>
      <c r="BA3" s="818"/>
      <c r="BB3" s="818"/>
      <c r="BC3" s="563"/>
      <c r="BD3" s="563"/>
      <c r="BE3" s="563"/>
      <c r="BF3" s="563"/>
      <c r="BG3" s="425"/>
      <c r="BH3" s="179"/>
      <c r="BJ3" s="179"/>
      <c r="BK3" s="563"/>
      <c r="BL3" s="818" t="str">
        <f>"Classificações do "&amp;menú!$J$3</f>
        <v xml:space="preserve">Classificações do </v>
      </c>
      <c r="BM3" s="818"/>
      <c r="BN3" s="818"/>
      <c r="BO3" s="818"/>
      <c r="BP3" s="818"/>
      <c r="BQ3" s="818"/>
      <c r="BR3" s="563"/>
      <c r="BS3" s="563"/>
      <c r="BT3" s="563"/>
      <c r="BU3" s="563"/>
      <c r="BV3" s="425"/>
      <c r="BW3" s="179"/>
      <c r="BY3" s="564"/>
      <c r="BZ3" s="563"/>
      <c r="CA3" s="818" t="str">
        <f>"Classificações do "&amp;menú!$J$3</f>
        <v xml:space="preserve">Classificações do </v>
      </c>
      <c r="CB3" s="818"/>
      <c r="CC3" s="818"/>
      <c r="CD3" s="818"/>
      <c r="CE3" s="818"/>
      <c r="CF3" s="818"/>
      <c r="CG3" s="563"/>
      <c r="CH3" s="563"/>
      <c r="CI3" s="563"/>
      <c r="CJ3" s="563"/>
      <c r="CK3" s="425"/>
      <c r="CL3" s="180"/>
      <c r="CM3" s="180"/>
      <c r="CN3" s="180"/>
      <c r="CO3" s="180"/>
      <c r="CP3" s="180"/>
      <c r="CQ3" s="180"/>
      <c r="CR3" s="180"/>
      <c r="CS3" s="180"/>
      <c r="CT3" s="180"/>
      <c r="CU3" s="180"/>
      <c r="CV3" s="180"/>
      <c r="CW3" s="180"/>
      <c r="CX3" s="180"/>
      <c r="CY3" s="181"/>
      <c r="CZ3" s="219"/>
      <c r="DA3" s="219"/>
      <c r="DB3" s="219"/>
      <c r="DC3" s="219"/>
      <c r="DD3" s="219"/>
      <c r="DE3" s="219"/>
      <c r="DF3" s="219"/>
      <c r="DG3" s="219"/>
      <c r="DH3" s="220"/>
      <c r="DI3" s="219"/>
      <c r="DK3" s="180"/>
      <c r="DL3" s="181"/>
      <c r="DM3" s="219"/>
      <c r="DN3" s="219"/>
      <c r="DO3" s="219"/>
      <c r="DP3" s="219"/>
      <c r="DQ3" s="219"/>
      <c r="DR3" s="219"/>
      <c r="DS3" s="219"/>
      <c r="DT3" s="219"/>
      <c r="DU3" s="220"/>
      <c r="DV3" s="219"/>
      <c r="DX3" s="180"/>
      <c r="EK3" s="180"/>
      <c r="EX3" s="180"/>
      <c r="FK3" s="180"/>
    </row>
    <row r="4" spans="1:178" s="232" customFormat="1" ht="15.75" customHeight="1" x14ac:dyDescent="0.6">
      <c r="A4" s="36"/>
      <c r="B4" s="299"/>
      <c r="C4" s="817" t="s">
        <v>13</v>
      </c>
      <c r="D4" s="817"/>
      <c r="E4" s="817"/>
      <c r="F4" s="817"/>
      <c r="G4" s="817"/>
      <c r="H4" s="817"/>
      <c r="I4" s="817"/>
      <c r="J4" s="817"/>
      <c r="K4" s="817"/>
      <c r="L4" s="817"/>
      <c r="M4" s="817"/>
      <c r="N4" s="360"/>
      <c r="O4" s="36"/>
      <c r="P4" s="36"/>
      <c r="Q4" s="299"/>
      <c r="R4" s="817" t="s">
        <v>13</v>
      </c>
      <c r="S4" s="817"/>
      <c r="T4" s="817"/>
      <c r="U4" s="817"/>
      <c r="V4" s="817"/>
      <c r="W4" s="817"/>
      <c r="X4" s="817"/>
      <c r="Y4" s="817"/>
      <c r="Z4" s="817"/>
      <c r="AA4" s="817"/>
      <c r="AB4" s="817"/>
      <c r="AC4" s="360"/>
      <c r="AD4" s="36"/>
      <c r="AE4" s="36"/>
      <c r="AF4" s="299"/>
      <c r="AG4" s="817" t="s">
        <v>13</v>
      </c>
      <c r="AH4" s="817"/>
      <c r="AI4" s="817"/>
      <c r="AJ4" s="817"/>
      <c r="AK4" s="817"/>
      <c r="AL4" s="817"/>
      <c r="AM4" s="817"/>
      <c r="AN4" s="817"/>
      <c r="AO4" s="817"/>
      <c r="AP4" s="817"/>
      <c r="AQ4" s="817"/>
      <c r="AR4" s="360"/>
      <c r="AS4" s="36"/>
      <c r="AT4" s="36"/>
      <c r="AU4" s="299"/>
      <c r="AV4" s="817" t="s">
        <v>13</v>
      </c>
      <c r="AW4" s="817"/>
      <c r="AX4" s="817"/>
      <c r="AY4" s="817"/>
      <c r="AZ4" s="817"/>
      <c r="BA4" s="817"/>
      <c r="BB4" s="817"/>
      <c r="BC4" s="817"/>
      <c r="BD4" s="817"/>
      <c r="BE4" s="817"/>
      <c r="BF4" s="817"/>
      <c r="BG4" s="360"/>
      <c r="BH4" s="36"/>
      <c r="BI4" s="36"/>
      <c r="BJ4" s="299"/>
      <c r="BK4" s="817" t="s">
        <v>13</v>
      </c>
      <c r="BL4" s="817"/>
      <c r="BM4" s="817"/>
      <c r="BN4" s="817"/>
      <c r="BO4" s="817"/>
      <c r="BP4" s="817"/>
      <c r="BQ4" s="817"/>
      <c r="BR4" s="817"/>
      <c r="BS4" s="817"/>
      <c r="BT4" s="817"/>
      <c r="BU4" s="817"/>
      <c r="BV4" s="360"/>
      <c r="BW4" s="36"/>
      <c r="BX4" s="36"/>
      <c r="BY4" s="299"/>
      <c r="BZ4" s="817" t="s">
        <v>13</v>
      </c>
      <c r="CA4" s="817"/>
      <c r="CB4" s="817"/>
      <c r="CC4" s="817"/>
      <c r="CD4" s="817"/>
      <c r="CE4" s="817"/>
      <c r="CF4" s="817"/>
      <c r="CG4" s="817"/>
      <c r="CH4" s="817"/>
      <c r="CI4" s="817"/>
      <c r="CJ4" s="817"/>
      <c r="CK4" s="360"/>
      <c r="CL4" s="311"/>
      <c r="CM4" s="311"/>
      <c r="CN4" s="311"/>
      <c r="CO4" s="311"/>
      <c r="CP4" s="311"/>
      <c r="CQ4" s="311"/>
      <c r="CR4" s="311"/>
      <c r="CS4" s="311"/>
      <c r="CT4" s="311"/>
      <c r="CU4" s="311"/>
      <c r="CV4" s="311"/>
      <c r="CW4" s="311"/>
      <c r="CX4" s="299"/>
      <c r="CY4" s="229"/>
      <c r="CZ4" s="230"/>
      <c r="DA4" s="230"/>
      <c r="DB4" s="230"/>
      <c r="DC4" s="230"/>
      <c r="DD4" s="230"/>
      <c r="DE4" s="230"/>
      <c r="DF4" s="230"/>
      <c r="DG4" s="230"/>
      <c r="DH4" s="231"/>
      <c r="DI4" s="230"/>
      <c r="DK4" s="299"/>
      <c r="DL4" s="229"/>
      <c r="DM4" s="230"/>
      <c r="DN4" s="230"/>
      <c r="DO4" s="230"/>
      <c r="DP4" s="230"/>
      <c r="DQ4" s="230"/>
      <c r="DR4" s="230"/>
      <c r="DS4" s="230"/>
      <c r="DT4" s="230"/>
      <c r="DU4" s="231"/>
      <c r="DV4" s="230"/>
      <c r="DX4" s="299"/>
      <c r="EK4" s="299"/>
      <c r="EX4" s="299"/>
      <c r="FK4" s="299"/>
    </row>
    <row r="5" spans="1:178" s="233" customFormat="1" ht="15" customHeight="1" x14ac:dyDescent="0.3">
      <c r="A5" s="218" t="s">
        <v>0</v>
      </c>
      <c r="B5" s="320"/>
      <c r="C5" s="817"/>
      <c r="D5" s="817"/>
      <c r="E5" s="817"/>
      <c r="F5" s="817"/>
      <c r="G5" s="817"/>
      <c r="H5" s="817"/>
      <c r="I5" s="817"/>
      <c r="J5" s="817"/>
      <c r="K5" s="817"/>
      <c r="L5" s="817"/>
      <c r="M5" s="817"/>
      <c r="N5" s="426"/>
      <c r="O5" s="36"/>
      <c r="P5" s="218" t="s">
        <v>0</v>
      </c>
      <c r="Q5" s="320"/>
      <c r="R5" s="817"/>
      <c r="S5" s="817"/>
      <c r="T5" s="817"/>
      <c r="U5" s="817"/>
      <c r="V5" s="817"/>
      <c r="W5" s="817"/>
      <c r="X5" s="817"/>
      <c r="Y5" s="817"/>
      <c r="Z5" s="817"/>
      <c r="AA5" s="817"/>
      <c r="AB5" s="817"/>
      <c r="AC5" s="426"/>
      <c r="AD5" s="36"/>
      <c r="AE5" s="218" t="s">
        <v>0</v>
      </c>
      <c r="AF5" s="320"/>
      <c r="AG5" s="817"/>
      <c r="AH5" s="817"/>
      <c r="AI5" s="817"/>
      <c r="AJ5" s="817"/>
      <c r="AK5" s="817"/>
      <c r="AL5" s="817"/>
      <c r="AM5" s="817"/>
      <c r="AN5" s="817"/>
      <c r="AO5" s="817"/>
      <c r="AP5" s="817"/>
      <c r="AQ5" s="817"/>
      <c r="AR5" s="426"/>
      <c r="AS5" s="36"/>
      <c r="AT5" s="218" t="s">
        <v>0</v>
      </c>
      <c r="AU5" s="320"/>
      <c r="AV5" s="817"/>
      <c r="AW5" s="817"/>
      <c r="AX5" s="817"/>
      <c r="AY5" s="817"/>
      <c r="AZ5" s="817"/>
      <c r="BA5" s="817"/>
      <c r="BB5" s="817"/>
      <c r="BC5" s="817"/>
      <c r="BD5" s="817"/>
      <c r="BE5" s="817"/>
      <c r="BF5" s="817"/>
      <c r="BG5" s="426"/>
      <c r="BH5" s="36"/>
      <c r="BI5" s="218"/>
      <c r="BJ5" s="320"/>
      <c r="BK5" s="817"/>
      <c r="BL5" s="817"/>
      <c r="BM5" s="817"/>
      <c r="BN5" s="817"/>
      <c r="BO5" s="817"/>
      <c r="BP5" s="817"/>
      <c r="BQ5" s="817"/>
      <c r="BR5" s="817"/>
      <c r="BS5" s="817"/>
      <c r="BT5" s="817"/>
      <c r="BU5" s="817"/>
      <c r="BV5" s="426"/>
      <c r="BW5" s="36"/>
      <c r="BX5" s="218"/>
      <c r="BY5" s="320"/>
      <c r="BZ5" s="817"/>
      <c r="CA5" s="817"/>
      <c r="CB5" s="817"/>
      <c r="CC5" s="817"/>
      <c r="CD5" s="817"/>
      <c r="CE5" s="817"/>
      <c r="CF5" s="817"/>
      <c r="CG5" s="817"/>
      <c r="CH5" s="817"/>
      <c r="CI5" s="817"/>
      <c r="CJ5" s="817"/>
      <c r="CK5" s="426"/>
      <c r="CL5" s="36"/>
      <c r="CM5" s="36"/>
      <c r="CN5" s="36"/>
      <c r="CO5" s="36"/>
      <c r="CP5" s="36"/>
      <c r="CQ5" s="36"/>
      <c r="CR5" s="36"/>
      <c r="CS5" s="36"/>
      <c r="CT5" s="36"/>
      <c r="CU5" s="36"/>
      <c r="CV5" s="36"/>
      <c r="CW5" s="36"/>
      <c r="CX5" s="222"/>
      <c r="DK5" s="222"/>
      <c r="DX5" s="222"/>
      <c r="EK5" s="222"/>
      <c r="EX5" s="222"/>
      <c r="FK5" s="222"/>
    </row>
    <row r="6" spans="1:178" s="233" customFormat="1" ht="15" customHeight="1" x14ac:dyDescent="0.3">
      <c r="B6" s="235"/>
      <c r="C6" s="817"/>
      <c r="D6" s="817"/>
      <c r="E6" s="817"/>
      <c r="F6" s="817"/>
      <c r="G6" s="817"/>
      <c r="H6" s="817"/>
      <c r="I6" s="817"/>
      <c r="J6" s="817"/>
      <c r="K6" s="817"/>
      <c r="L6" s="817"/>
      <c r="M6" s="817"/>
      <c r="N6" s="426"/>
      <c r="O6" s="234"/>
      <c r="Q6" s="235"/>
      <c r="R6" s="817"/>
      <c r="S6" s="817"/>
      <c r="T6" s="817"/>
      <c r="U6" s="817"/>
      <c r="V6" s="817"/>
      <c r="W6" s="817"/>
      <c r="X6" s="817"/>
      <c r="Y6" s="817"/>
      <c r="Z6" s="817"/>
      <c r="AA6" s="817"/>
      <c r="AB6" s="817"/>
      <c r="AC6" s="426"/>
      <c r="AD6" s="234"/>
      <c r="AF6" s="235"/>
      <c r="AG6" s="817"/>
      <c r="AH6" s="817"/>
      <c r="AI6" s="817"/>
      <c r="AJ6" s="817"/>
      <c r="AK6" s="817"/>
      <c r="AL6" s="817"/>
      <c r="AM6" s="817"/>
      <c r="AN6" s="817"/>
      <c r="AO6" s="817"/>
      <c r="AP6" s="817"/>
      <c r="AQ6" s="817"/>
      <c r="AR6" s="426"/>
      <c r="AS6" s="234"/>
      <c r="AU6" s="235"/>
      <c r="AV6" s="817"/>
      <c r="AW6" s="817"/>
      <c r="AX6" s="817"/>
      <c r="AY6" s="817"/>
      <c r="AZ6" s="817"/>
      <c r="BA6" s="817"/>
      <c r="BB6" s="817"/>
      <c r="BC6" s="817"/>
      <c r="BD6" s="817"/>
      <c r="BE6" s="817"/>
      <c r="BF6" s="817"/>
      <c r="BG6" s="426"/>
      <c r="BH6" s="234"/>
      <c r="BJ6" s="235"/>
      <c r="BK6" s="817"/>
      <c r="BL6" s="817"/>
      <c r="BM6" s="817"/>
      <c r="BN6" s="817"/>
      <c r="BO6" s="817"/>
      <c r="BP6" s="817"/>
      <c r="BQ6" s="817"/>
      <c r="BR6" s="817"/>
      <c r="BS6" s="817"/>
      <c r="BT6" s="817"/>
      <c r="BU6" s="817"/>
      <c r="BV6" s="426"/>
      <c r="BW6" s="234"/>
      <c r="BY6" s="235"/>
      <c r="BZ6" s="817"/>
      <c r="CA6" s="817"/>
      <c r="CB6" s="817"/>
      <c r="CC6" s="817"/>
      <c r="CD6" s="817"/>
      <c r="CE6" s="817"/>
      <c r="CF6" s="817"/>
      <c r="CG6" s="817"/>
      <c r="CH6" s="817"/>
      <c r="CI6" s="817"/>
      <c r="CJ6" s="817"/>
      <c r="CK6" s="426"/>
      <c r="CL6" s="234"/>
      <c r="CM6" s="234"/>
      <c r="CN6" s="234"/>
      <c r="CO6" s="234"/>
      <c r="CP6" s="234"/>
      <c r="CQ6" s="234"/>
      <c r="CR6" s="234"/>
      <c r="CS6" s="234"/>
      <c r="CT6" s="234"/>
      <c r="CU6" s="234"/>
      <c r="CV6" s="234"/>
      <c r="CW6" s="234"/>
      <c r="CX6" s="223"/>
      <c r="DK6" s="223"/>
      <c r="DX6" s="223"/>
      <c r="EK6" s="223"/>
      <c r="EX6" s="223"/>
      <c r="FK6" s="223"/>
    </row>
    <row r="7" spans="1:178" s="233" customFormat="1" ht="15" customHeight="1" x14ac:dyDescent="0.3">
      <c r="B7" s="1"/>
      <c r="C7" s="565"/>
      <c r="D7" s="566"/>
      <c r="E7" s="567"/>
      <c r="F7" s="566"/>
      <c r="G7" s="566"/>
      <c r="H7" s="566"/>
      <c r="I7" s="566"/>
      <c r="J7" s="566"/>
      <c r="K7" s="568"/>
      <c r="L7" s="568"/>
      <c r="M7" s="568"/>
      <c r="N7" s="361"/>
      <c r="O7" s="234"/>
      <c r="Q7" s="1"/>
      <c r="R7" s="565"/>
      <c r="S7" s="566"/>
      <c r="T7" s="567"/>
      <c r="U7" s="566"/>
      <c r="V7" s="566"/>
      <c r="W7" s="566"/>
      <c r="X7" s="566"/>
      <c r="Y7" s="566"/>
      <c r="Z7" s="568"/>
      <c r="AA7" s="568"/>
      <c r="AB7" s="568"/>
      <c r="AC7" s="361"/>
      <c r="AD7" s="234"/>
      <c r="AF7" s="1"/>
      <c r="AG7" s="565"/>
      <c r="AH7" s="566"/>
      <c r="AI7" s="567"/>
      <c r="AJ7" s="566"/>
      <c r="AK7" s="566"/>
      <c r="AL7" s="566"/>
      <c r="AM7" s="566"/>
      <c r="AN7" s="566"/>
      <c r="AO7" s="568"/>
      <c r="AP7" s="568"/>
      <c r="AQ7" s="568"/>
      <c r="AR7" s="361"/>
      <c r="AS7" s="234"/>
      <c r="AU7" s="1"/>
      <c r="AV7" s="565"/>
      <c r="AW7" s="566"/>
      <c r="AX7" s="567"/>
      <c r="AY7" s="566"/>
      <c r="AZ7" s="566"/>
      <c r="BA7" s="566"/>
      <c r="BB7" s="566"/>
      <c r="BC7" s="566"/>
      <c r="BD7" s="568"/>
      <c r="BE7" s="568"/>
      <c r="BF7" s="568"/>
      <c r="BG7" s="361"/>
      <c r="BH7" s="234"/>
      <c r="BJ7" s="1"/>
      <c r="BK7" s="565"/>
      <c r="BL7" s="566"/>
      <c r="BM7" s="567"/>
      <c r="BN7" s="566"/>
      <c r="BO7" s="566"/>
      <c r="BP7" s="566"/>
      <c r="BQ7" s="566"/>
      <c r="BR7" s="566"/>
      <c r="BS7" s="568"/>
      <c r="BT7" s="568"/>
      <c r="BU7" s="568"/>
      <c r="BV7" s="361"/>
      <c r="BW7" s="234"/>
      <c r="BY7" s="1"/>
      <c r="BZ7" s="565"/>
      <c r="CA7" s="566"/>
      <c r="CB7" s="567"/>
      <c r="CC7" s="566"/>
      <c r="CD7" s="566"/>
      <c r="CE7" s="566"/>
      <c r="CF7" s="566"/>
      <c r="CG7" s="566"/>
      <c r="CH7" s="568"/>
      <c r="CI7" s="568"/>
      <c r="CJ7" s="568"/>
      <c r="CK7" s="361"/>
      <c r="CL7" s="234"/>
      <c r="CM7" s="234"/>
      <c r="CN7" s="234"/>
      <c r="CO7" s="234"/>
      <c r="CP7" s="234"/>
      <c r="CQ7" s="234"/>
      <c r="CR7" s="234"/>
      <c r="CS7" s="234"/>
      <c r="CT7" s="234"/>
      <c r="CU7" s="234"/>
      <c r="CV7" s="234"/>
      <c r="CW7" s="234"/>
      <c r="CX7" s="35"/>
      <c r="DK7" s="35"/>
      <c r="DX7" s="35"/>
      <c r="EK7" s="35"/>
      <c r="EX7" s="35"/>
      <c r="FK7" s="35"/>
    </row>
    <row r="8" spans="1:178" s="284" customFormat="1" ht="24" customHeight="1" x14ac:dyDescent="0.3">
      <c r="B8" s="285"/>
      <c r="C8" s="569" t="str">
        <f>menú!$M$17</f>
        <v>José Emanuel Rocha - 2011-2020</v>
      </c>
      <c r="D8" s="570"/>
      <c r="E8" s="569"/>
      <c r="F8" s="819">
        <f>menú!$C$3</f>
        <v>0</v>
      </c>
      <c r="G8" s="819"/>
      <c r="H8" s="819"/>
      <c r="I8" s="819"/>
      <c r="J8" s="819"/>
      <c r="K8" s="819"/>
      <c r="L8" s="819"/>
      <c r="M8" s="819"/>
      <c r="N8" s="437"/>
      <c r="O8" s="287"/>
      <c r="Q8" s="285"/>
      <c r="R8" s="569" t="str">
        <f>menú!$M$17</f>
        <v>José Emanuel Rocha - 2011-2020</v>
      </c>
      <c r="S8" s="570"/>
      <c r="T8" s="569"/>
      <c r="U8" s="819">
        <f>menú!$C$3</f>
        <v>0</v>
      </c>
      <c r="V8" s="819"/>
      <c r="W8" s="819"/>
      <c r="X8" s="819"/>
      <c r="Y8" s="819"/>
      <c r="Z8" s="819"/>
      <c r="AA8" s="819"/>
      <c r="AB8" s="819"/>
      <c r="AC8" s="437"/>
      <c r="AD8" s="287"/>
      <c r="AF8" s="285"/>
      <c r="AG8" s="569" t="str">
        <f>menú!$M$17</f>
        <v>José Emanuel Rocha - 2011-2020</v>
      </c>
      <c r="AH8" s="570"/>
      <c r="AI8" s="569"/>
      <c r="AJ8" s="819">
        <f>menú!$C$3</f>
        <v>0</v>
      </c>
      <c r="AK8" s="819"/>
      <c r="AL8" s="819"/>
      <c r="AM8" s="819"/>
      <c r="AN8" s="819"/>
      <c r="AO8" s="819"/>
      <c r="AP8" s="819"/>
      <c r="AQ8" s="819"/>
      <c r="AR8" s="437"/>
      <c r="AS8" s="287"/>
      <c r="AU8" s="285"/>
      <c r="AV8" s="569" t="str">
        <f>menú!$M$17</f>
        <v>José Emanuel Rocha - 2011-2020</v>
      </c>
      <c r="AW8" s="570"/>
      <c r="AX8" s="569"/>
      <c r="AY8" s="819">
        <f>menú!$C$3</f>
        <v>0</v>
      </c>
      <c r="AZ8" s="819"/>
      <c r="BA8" s="819"/>
      <c r="BB8" s="819"/>
      <c r="BC8" s="819"/>
      <c r="BD8" s="819"/>
      <c r="BE8" s="819"/>
      <c r="BF8" s="819"/>
      <c r="BG8" s="437"/>
      <c r="BH8" s="287"/>
      <c r="BJ8" s="285"/>
      <c r="BK8" s="574" t="str">
        <f>menú!$M$17</f>
        <v>José Emanuel Rocha - 2011-2020</v>
      </c>
      <c r="BL8" s="575"/>
      <c r="BM8" s="574"/>
      <c r="BN8" s="820">
        <f>menú!$C$3</f>
        <v>0</v>
      </c>
      <c r="BO8" s="820"/>
      <c r="BP8" s="820"/>
      <c r="BQ8" s="820"/>
      <c r="BR8" s="820"/>
      <c r="BS8" s="820"/>
      <c r="BT8" s="820"/>
      <c r="BU8" s="820"/>
      <c r="BV8" s="437"/>
      <c r="BW8" s="287"/>
      <c r="BY8" s="285"/>
      <c r="BZ8" s="574" t="str">
        <f>menú!$M$17</f>
        <v>José Emanuel Rocha - 2011-2020</v>
      </c>
      <c r="CA8" s="575"/>
      <c r="CB8" s="574"/>
      <c r="CC8" s="820">
        <f>menú!$C$3</f>
        <v>0</v>
      </c>
      <c r="CD8" s="820"/>
      <c r="CE8" s="820"/>
      <c r="CF8" s="820"/>
      <c r="CG8" s="820"/>
      <c r="CH8" s="820"/>
      <c r="CI8" s="820"/>
      <c r="CJ8" s="820"/>
      <c r="CK8" s="437"/>
      <c r="CL8" s="287"/>
      <c r="CM8" s="287"/>
      <c r="CN8" s="287"/>
      <c r="CO8" s="287"/>
      <c r="CP8" s="287"/>
      <c r="CQ8" s="287"/>
      <c r="CR8" s="287"/>
      <c r="CS8" s="287"/>
      <c r="CT8" s="287"/>
      <c r="CU8" s="287"/>
      <c r="CV8" s="287"/>
      <c r="CW8" s="287"/>
      <c r="CX8" s="287"/>
      <c r="DK8" s="287"/>
      <c r="DX8" s="287"/>
      <c r="EK8" s="287"/>
      <c r="EX8" s="287"/>
      <c r="FK8" s="287"/>
    </row>
    <row r="9" spans="1:178" s="178" customFormat="1" ht="18" customHeight="1" x14ac:dyDescent="0.3">
      <c r="B9" s="236"/>
      <c r="C9" s="822" t="s">
        <v>96</v>
      </c>
      <c r="D9" s="823"/>
      <c r="E9" s="823"/>
      <c r="F9" s="823"/>
      <c r="G9" s="823"/>
      <c r="H9" s="823"/>
      <c r="I9" s="823"/>
      <c r="J9" s="823"/>
      <c r="K9" s="823"/>
      <c r="L9" s="823"/>
      <c r="M9" s="824"/>
      <c r="N9" s="427"/>
      <c r="O9" s="179"/>
      <c r="P9" s="179"/>
      <c r="Q9" s="180"/>
      <c r="R9" s="825" t="s">
        <v>97</v>
      </c>
      <c r="S9" s="825"/>
      <c r="T9" s="825"/>
      <c r="U9" s="825"/>
      <c r="V9" s="825"/>
      <c r="W9" s="825"/>
      <c r="X9" s="825"/>
      <c r="Y9" s="825"/>
      <c r="Z9" s="825"/>
      <c r="AA9" s="825"/>
      <c r="AB9" s="825"/>
      <c r="AC9" s="428"/>
      <c r="AD9" s="180"/>
      <c r="AE9" s="181"/>
      <c r="AF9" s="179"/>
      <c r="AG9" s="822" t="s">
        <v>98</v>
      </c>
      <c r="AH9" s="823"/>
      <c r="AI9" s="823"/>
      <c r="AJ9" s="823"/>
      <c r="AK9" s="823"/>
      <c r="AL9" s="823"/>
      <c r="AM9" s="823"/>
      <c r="AN9" s="823"/>
      <c r="AO9" s="823"/>
      <c r="AP9" s="823"/>
      <c r="AQ9" s="824"/>
      <c r="AR9" s="427"/>
      <c r="AS9" s="179"/>
      <c r="AT9" s="179"/>
      <c r="AU9" s="179"/>
      <c r="AV9" s="825" t="s">
        <v>99</v>
      </c>
      <c r="AW9" s="825"/>
      <c r="AX9" s="825"/>
      <c r="AY9" s="825"/>
      <c r="AZ9" s="825"/>
      <c r="BA9" s="825"/>
      <c r="BB9" s="825"/>
      <c r="BC9" s="825"/>
      <c r="BD9" s="825"/>
      <c r="BE9" s="825"/>
      <c r="BF9" s="825"/>
      <c r="BG9" s="428"/>
      <c r="BH9" s="181"/>
      <c r="BI9" s="181"/>
      <c r="BJ9" s="219"/>
      <c r="BK9" s="822" t="s">
        <v>100</v>
      </c>
      <c r="BL9" s="823"/>
      <c r="BM9" s="823"/>
      <c r="BN9" s="823"/>
      <c r="BO9" s="823"/>
      <c r="BP9" s="823"/>
      <c r="BQ9" s="823"/>
      <c r="BR9" s="823"/>
      <c r="BS9" s="823"/>
      <c r="BT9" s="823"/>
      <c r="BU9" s="824"/>
      <c r="BV9" s="427"/>
      <c r="BW9" s="181"/>
      <c r="BX9" s="181"/>
      <c r="BY9" s="219"/>
      <c r="BZ9" s="825" t="s">
        <v>101</v>
      </c>
      <c r="CA9" s="825"/>
      <c r="CB9" s="825"/>
      <c r="CC9" s="825"/>
      <c r="CD9" s="825"/>
      <c r="CE9" s="825"/>
      <c r="CF9" s="825"/>
      <c r="CG9" s="825"/>
      <c r="CH9" s="825"/>
      <c r="CI9" s="825"/>
      <c r="CJ9" s="825"/>
      <c r="CK9" s="428"/>
      <c r="CL9" s="181"/>
      <c r="CM9" s="181"/>
      <c r="CN9" s="181"/>
      <c r="CO9" s="181"/>
      <c r="CP9" s="181"/>
      <c r="CQ9" s="181"/>
      <c r="CR9" s="181"/>
      <c r="CS9" s="181"/>
      <c r="CT9" s="181"/>
      <c r="CU9" s="181"/>
      <c r="CV9" s="181"/>
      <c r="CW9" s="181"/>
      <c r="CX9" s="181"/>
      <c r="DK9" s="181"/>
      <c r="DX9" s="181"/>
      <c r="EK9" s="181"/>
      <c r="EX9" s="181"/>
      <c r="FK9" s="181"/>
    </row>
    <row r="10" spans="1:178" s="178" customFormat="1" ht="18" customHeight="1" x14ac:dyDescent="0.3">
      <c r="B10" s="236"/>
      <c r="C10" s="822"/>
      <c r="D10" s="823"/>
      <c r="E10" s="823"/>
      <c r="F10" s="823"/>
      <c r="G10" s="823"/>
      <c r="H10" s="823"/>
      <c r="I10" s="823"/>
      <c r="J10" s="823"/>
      <c r="K10" s="823"/>
      <c r="L10" s="823"/>
      <c r="M10" s="824"/>
      <c r="N10" s="427"/>
      <c r="O10" s="179"/>
      <c r="P10" s="179"/>
      <c r="Q10" s="180"/>
      <c r="R10" s="826"/>
      <c r="S10" s="826"/>
      <c r="T10" s="826"/>
      <c r="U10" s="826"/>
      <c r="V10" s="826"/>
      <c r="W10" s="826"/>
      <c r="X10" s="826"/>
      <c r="Y10" s="826"/>
      <c r="Z10" s="826"/>
      <c r="AA10" s="826"/>
      <c r="AB10" s="826"/>
      <c r="AC10" s="428"/>
      <c r="AD10" s="180"/>
      <c r="AE10" s="181"/>
      <c r="AF10" s="179"/>
      <c r="AG10" s="822"/>
      <c r="AH10" s="823"/>
      <c r="AI10" s="823"/>
      <c r="AJ10" s="823"/>
      <c r="AK10" s="823"/>
      <c r="AL10" s="823"/>
      <c r="AM10" s="823"/>
      <c r="AN10" s="823"/>
      <c r="AO10" s="823"/>
      <c r="AP10" s="823"/>
      <c r="AQ10" s="824"/>
      <c r="AR10" s="427"/>
      <c r="AS10" s="179"/>
      <c r="AT10" s="179"/>
      <c r="AU10" s="179"/>
      <c r="AV10" s="826"/>
      <c r="AW10" s="826"/>
      <c r="AX10" s="826"/>
      <c r="AY10" s="826"/>
      <c r="AZ10" s="826"/>
      <c r="BA10" s="826"/>
      <c r="BB10" s="826"/>
      <c r="BC10" s="826"/>
      <c r="BD10" s="826"/>
      <c r="BE10" s="826"/>
      <c r="BF10" s="826"/>
      <c r="BG10" s="428"/>
      <c r="BH10" s="181"/>
      <c r="BI10" s="181"/>
      <c r="BJ10" s="219"/>
      <c r="BK10" s="822"/>
      <c r="BL10" s="823"/>
      <c r="BM10" s="823"/>
      <c r="BN10" s="823"/>
      <c r="BO10" s="823"/>
      <c r="BP10" s="823"/>
      <c r="BQ10" s="823"/>
      <c r="BR10" s="823"/>
      <c r="BS10" s="823"/>
      <c r="BT10" s="823"/>
      <c r="BU10" s="824"/>
      <c r="BV10" s="427"/>
      <c r="BW10" s="179"/>
      <c r="BX10" s="179"/>
      <c r="BY10" s="180"/>
      <c r="BZ10" s="826"/>
      <c r="CA10" s="826"/>
      <c r="CB10" s="826"/>
      <c r="CC10" s="826"/>
      <c r="CD10" s="826"/>
      <c r="CE10" s="826"/>
      <c r="CF10" s="826"/>
      <c r="CG10" s="826"/>
      <c r="CH10" s="826"/>
      <c r="CI10" s="826"/>
      <c r="CJ10" s="826"/>
      <c r="CK10" s="428"/>
      <c r="CL10" s="181"/>
      <c r="CM10" s="181"/>
      <c r="CN10" s="181"/>
      <c r="CO10" s="181"/>
      <c r="CP10" s="181"/>
      <c r="CQ10" s="181"/>
      <c r="CR10" s="181"/>
      <c r="CS10" s="181"/>
      <c r="CT10" s="181"/>
      <c r="CU10" s="181"/>
      <c r="CV10" s="181"/>
      <c r="CW10" s="181"/>
      <c r="CX10" s="181"/>
      <c r="CY10" s="821" t="s">
        <v>120</v>
      </c>
      <c r="CZ10" s="821"/>
      <c r="DA10" s="821"/>
      <c r="DB10" s="821"/>
      <c r="DC10" s="821"/>
      <c r="DD10" s="821"/>
      <c r="DE10" s="821"/>
      <c r="DF10" s="821"/>
      <c r="DG10" s="821"/>
      <c r="DH10" s="821"/>
      <c r="DI10" s="821"/>
      <c r="DK10" s="181"/>
      <c r="DL10" s="821" t="s">
        <v>103</v>
      </c>
      <c r="DM10" s="821"/>
      <c r="DN10" s="821"/>
      <c r="DO10" s="821"/>
      <c r="DP10" s="821"/>
      <c r="DQ10" s="821"/>
      <c r="DR10" s="821"/>
      <c r="DS10" s="821"/>
      <c r="DT10" s="821"/>
      <c r="DU10" s="821"/>
      <c r="DV10" s="821"/>
      <c r="DX10" s="181"/>
      <c r="DY10" s="821" t="s">
        <v>121</v>
      </c>
      <c r="DZ10" s="821"/>
      <c r="EA10" s="821"/>
      <c r="EB10" s="821"/>
      <c r="EC10" s="821"/>
      <c r="ED10" s="821"/>
      <c r="EE10" s="821"/>
      <c r="EF10" s="821"/>
      <c r="EG10" s="821"/>
      <c r="EH10" s="821"/>
      <c r="EI10" s="821"/>
      <c r="EK10" s="181"/>
      <c r="EL10" s="821" t="s">
        <v>105</v>
      </c>
      <c r="EM10" s="821"/>
      <c r="EN10" s="821"/>
      <c r="EO10" s="821"/>
      <c r="EP10" s="821"/>
      <c r="EQ10" s="821"/>
      <c r="ER10" s="821"/>
      <c r="ES10" s="821"/>
      <c r="ET10" s="821"/>
      <c r="EU10" s="821"/>
      <c r="EV10" s="821"/>
      <c r="EX10" s="181"/>
      <c r="EY10" s="821" t="s">
        <v>122</v>
      </c>
      <c r="EZ10" s="821"/>
      <c r="FA10" s="821"/>
      <c r="FB10" s="821"/>
      <c r="FC10" s="821"/>
      <c r="FD10" s="821"/>
      <c r="FE10" s="821"/>
      <c r="FF10" s="821"/>
      <c r="FG10" s="821"/>
      <c r="FH10" s="821"/>
      <c r="FI10" s="821"/>
      <c r="FK10" s="181"/>
      <c r="FL10" s="821" t="s">
        <v>107</v>
      </c>
      <c r="FM10" s="821"/>
      <c r="FN10" s="821"/>
      <c r="FO10" s="821"/>
      <c r="FP10" s="821"/>
      <c r="FQ10" s="821"/>
      <c r="FR10" s="821"/>
      <c r="FS10" s="821"/>
      <c r="FT10" s="821"/>
      <c r="FU10" s="821"/>
      <c r="FV10" s="821"/>
    </row>
    <row r="11" spans="1:178" s="224" customFormat="1" ht="23.25" customHeight="1" x14ac:dyDescent="0.3">
      <c r="C11" s="827" t="s">
        <v>2</v>
      </c>
      <c r="D11" s="828" t="s">
        <v>5</v>
      </c>
      <c r="E11" s="829" t="s">
        <v>291</v>
      </c>
      <c r="F11" s="828" t="s">
        <v>7</v>
      </c>
      <c r="G11" s="828" t="s">
        <v>8</v>
      </c>
      <c r="H11" s="839" t="s">
        <v>13</v>
      </c>
      <c r="I11" s="840"/>
      <c r="J11" s="840"/>
      <c r="K11" s="827"/>
      <c r="L11" s="833" t="s">
        <v>109</v>
      </c>
      <c r="M11" s="834" t="s">
        <v>23</v>
      </c>
      <c r="N11" s="834" t="s">
        <v>251</v>
      </c>
      <c r="R11" s="835" t="s">
        <v>2</v>
      </c>
      <c r="S11" s="835" t="s">
        <v>5</v>
      </c>
      <c r="T11" s="835" t="s">
        <v>291</v>
      </c>
      <c r="U11" s="835" t="s">
        <v>7</v>
      </c>
      <c r="V11" s="835" t="s">
        <v>8</v>
      </c>
      <c r="W11" s="841" t="s">
        <v>13</v>
      </c>
      <c r="X11" s="842"/>
      <c r="Y11" s="842"/>
      <c r="Z11" s="843"/>
      <c r="AA11" s="837" t="s">
        <v>109</v>
      </c>
      <c r="AB11" s="831" t="s">
        <v>23</v>
      </c>
      <c r="AC11" s="831" t="s">
        <v>252</v>
      </c>
      <c r="AG11" s="827" t="s">
        <v>2</v>
      </c>
      <c r="AH11" s="828" t="s">
        <v>5</v>
      </c>
      <c r="AI11" s="829" t="s">
        <v>291</v>
      </c>
      <c r="AJ11" s="828" t="s">
        <v>7</v>
      </c>
      <c r="AK11" s="828" t="s">
        <v>8</v>
      </c>
      <c r="AL11" s="839" t="s">
        <v>13</v>
      </c>
      <c r="AM11" s="840"/>
      <c r="AN11" s="840"/>
      <c r="AO11" s="827"/>
      <c r="AP11" s="833" t="s">
        <v>109</v>
      </c>
      <c r="AQ11" s="834" t="s">
        <v>23</v>
      </c>
      <c r="AR11" s="834" t="s">
        <v>251</v>
      </c>
      <c r="AV11" s="835" t="s">
        <v>2</v>
      </c>
      <c r="AW11" s="835" t="s">
        <v>5</v>
      </c>
      <c r="AX11" s="835" t="s">
        <v>291</v>
      </c>
      <c r="AY11" s="835" t="s">
        <v>7</v>
      </c>
      <c r="AZ11" s="835" t="s">
        <v>8</v>
      </c>
      <c r="BA11" s="841" t="s">
        <v>13</v>
      </c>
      <c r="BB11" s="842"/>
      <c r="BC11" s="842"/>
      <c r="BD11" s="843"/>
      <c r="BE11" s="837" t="s">
        <v>109</v>
      </c>
      <c r="BF11" s="831" t="s">
        <v>23</v>
      </c>
      <c r="BG11" s="831" t="s">
        <v>252</v>
      </c>
      <c r="BK11" s="827" t="s">
        <v>2</v>
      </c>
      <c r="BL11" s="828" t="s">
        <v>5</v>
      </c>
      <c r="BM11" s="829" t="s">
        <v>291</v>
      </c>
      <c r="BN11" s="828" t="s">
        <v>7</v>
      </c>
      <c r="BO11" s="828" t="s">
        <v>8</v>
      </c>
      <c r="BP11" s="839" t="s">
        <v>13</v>
      </c>
      <c r="BQ11" s="840"/>
      <c r="BR11" s="840"/>
      <c r="BS11" s="827"/>
      <c r="BT11" s="833" t="s">
        <v>109</v>
      </c>
      <c r="BU11" s="834" t="s">
        <v>23</v>
      </c>
      <c r="BV11" s="834" t="s">
        <v>251</v>
      </c>
      <c r="BW11" s="225"/>
      <c r="BX11" s="225"/>
      <c r="BZ11" s="835" t="s">
        <v>2</v>
      </c>
      <c r="CA11" s="835" t="s">
        <v>5</v>
      </c>
      <c r="CB11" s="835" t="s">
        <v>291</v>
      </c>
      <c r="CC11" s="835" t="s">
        <v>7</v>
      </c>
      <c r="CD11" s="835" t="s">
        <v>8</v>
      </c>
      <c r="CE11" s="841" t="s">
        <v>13</v>
      </c>
      <c r="CF11" s="842"/>
      <c r="CG11" s="842"/>
      <c r="CH11" s="843"/>
      <c r="CI11" s="837" t="s">
        <v>109</v>
      </c>
      <c r="CJ11" s="831" t="s">
        <v>23</v>
      </c>
      <c r="CK11" s="831" t="s">
        <v>252</v>
      </c>
      <c r="CY11" s="821"/>
      <c r="CZ11" s="821"/>
      <c r="DA11" s="821"/>
      <c r="DB11" s="821"/>
      <c r="DC11" s="821"/>
      <c r="DD11" s="821"/>
      <c r="DE11" s="821"/>
      <c r="DF11" s="821"/>
      <c r="DG11" s="821"/>
      <c r="DH11" s="821"/>
      <c r="DI11" s="821"/>
      <c r="DL11" s="821"/>
      <c r="DM11" s="821"/>
      <c r="DN11" s="821"/>
      <c r="DO11" s="821"/>
      <c r="DP11" s="821"/>
      <c r="DQ11" s="821"/>
      <c r="DR11" s="821"/>
      <c r="DS11" s="821"/>
      <c r="DT11" s="821"/>
      <c r="DU11" s="821"/>
      <c r="DV11" s="821"/>
      <c r="DY11" s="821"/>
      <c r="DZ11" s="821"/>
      <c r="EA11" s="821"/>
      <c r="EB11" s="821"/>
      <c r="EC11" s="821"/>
      <c r="ED11" s="821"/>
      <c r="EE11" s="821"/>
      <c r="EF11" s="821"/>
      <c r="EG11" s="821"/>
      <c r="EH11" s="821"/>
      <c r="EI11" s="821"/>
      <c r="EL11" s="821"/>
      <c r="EM11" s="821"/>
      <c r="EN11" s="821"/>
      <c r="EO11" s="821"/>
      <c r="EP11" s="821"/>
      <c r="EQ11" s="821"/>
      <c r="ER11" s="821"/>
      <c r="ES11" s="821"/>
      <c r="ET11" s="821"/>
      <c r="EU11" s="821"/>
      <c r="EV11" s="821"/>
      <c r="EY11" s="821"/>
      <c r="EZ11" s="821"/>
      <c r="FA11" s="821"/>
      <c r="FB11" s="821"/>
      <c r="FC11" s="821"/>
      <c r="FD11" s="821"/>
      <c r="FE11" s="821"/>
      <c r="FF11" s="821"/>
      <c r="FG11" s="821"/>
      <c r="FH11" s="821"/>
      <c r="FI11" s="821"/>
      <c r="FL11" s="821"/>
      <c r="FM11" s="821"/>
      <c r="FN11" s="821"/>
      <c r="FO11" s="821"/>
      <c r="FP11" s="821"/>
      <c r="FQ11" s="821"/>
      <c r="FR11" s="821"/>
      <c r="FS11" s="821"/>
      <c r="FT11" s="821"/>
      <c r="FU11" s="821"/>
      <c r="FV11" s="821"/>
    </row>
    <row r="12" spans="1:178" s="224" customFormat="1" ht="23.25" customHeight="1" x14ac:dyDescent="0.3">
      <c r="B12" s="286" t="s">
        <v>4</v>
      </c>
      <c r="C12" s="827"/>
      <c r="D12" s="828"/>
      <c r="E12" s="830"/>
      <c r="F12" s="828"/>
      <c r="G12" s="828"/>
      <c r="H12" s="421" t="s">
        <v>245</v>
      </c>
      <c r="I12" s="421" t="s">
        <v>246</v>
      </c>
      <c r="J12" s="421" t="s">
        <v>247</v>
      </c>
      <c r="K12" s="421" t="s">
        <v>109</v>
      </c>
      <c r="L12" s="833"/>
      <c r="M12" s="834"/>
      <c r="N12" s="834"/>
      <c r="Q12" s="312" t="s">
        <v>4</v>
      </c>
      <c r="R12" s="836"/>
      <c r="S12" s="836"/>
      <c r="T12" s="836"/>
      <c r="U12" s="836"/>
      <c r="V12" s="836"/>
      <c r="W12" s="410" t="s">
        <v>245</v>
      </c>
      <c r="X12" s="410" t="s">
        <v>246</v>
      </c>
      <c r="Y12" s="410" t="s">
        <v>247</v>
      </c>
      <c r="Z12" s="410" t="s">
        <v>109</v>
      </c>
      <c r="AA12" s="838"/>
      <c r="AB12" s="832"/>
      <c r="AC12" s="832"/>
      <c r="AF12" s="237" t="s">
        <v>4</v>
      </c>
      <c r="AG12" s="827"/>
      <c r="AH12" s="828"/>
      <c r="AI12" s="830"/>
      <c r="AJ12" s="828"/>
      <c r="AK12" s="828"/>
      <c r="AL12" s="421" t="s">
        <v>245</v>
      </c>
      <c r="AM12" s="421" t="s">
        <v>246</v>
      </c>
      <c r="AN12" s="421" t="s">
        <v>247</v>
      </c>
      <c r="AO12" s="421" t="s">
        <v>109</v>
      </c>
      <c r="AP12" s="833"/>
      <c r="AQ12" s="834"/>
      <c r="AR12" s="834"/>
      <c r="AU12" s="312" t="s">
        <v>4</v>
      </c>
      <c r="AV12" s="836"/>
      <c r="AW12" s="836"/>
      <c r="AX12" s="836"/>
      <c r="AY12" s="836"/>
      <c r="AZ12" s="836"/>
      <c r="BA12" s="410" t="s">
        <v>245</v>
      </c>
      <c r="BB12" s="410" t="s">
        <v>246</v>
      </c>
      <c r="BC12" s="410" t="s">
        <v>247</v>
      </c>
      <c r="BD12" s="410" t="s">
        <v>109</v>
      </c>
      <c r="BE12" s="838"/>
      <c r="BF12" s="832"/>
      <c r="BG12" s="832"/>
      <c r="BJ12" s="237" t="s">
        <v>4</v>
      </c>
      <c r="BK12" s="827"/>
      <c r="BL12" s="828"/>
      <c r="BM12" s="830"/>
      <c r="BN12" s="828"/>
      <c r="BO12" s="828"/>
      <c r="BP12" s="421" t="s">
        <v>245</v>
      </c>
      <c r="BQ12" s="421" t="s">
        <v>246</v>
      </c>
      <c r="BR12" s="421" t="s">
        <v>247</v>
      </c>
      <c r="BS12" s="421" t="s">
        <v>109</v>
      </c>
      <c r="BT12" s="833"/>
      <c r="BU12" s="834"/>
      <c r="BV12" s="834"/>
      <c r="BW12" s="226"/>
      <c r="BX12" s="226"/>
      <c r="BY12" s="312" t="s">
        <v>4</v>
      </c>
      <c r="BZ12" s="836"/>
      <c r="CA12" s="836"/>
      <c r="CB12" s="836"/>
      <c r="CC12" s="836"/>
      <c r="CD12" s="836"/>
      <c r="CE12" s="410" t="s">
        <v>245</v>
      </c>
      <c r="CF12" s="410" t="s">
        <v>246</v>
      </c>
      <c r="CG12" s="410" t="s">
        <v>247</v>
      </c>
      <c r="CH12" s="410" t="s">
        <v>109</v>
      </c>
      <c r="CI12" s="838"/>
      <c r="CJ12" s="832"/>
      <c r="CK12" s="832"/>
      <c r="CY12" s="227" t="s">
        <v>110</v>
      </c>
      <c r="CZ12" s="227" t="s">
        <v>111</v>
      </c>
      <c r="DA12" s="227" t="s">
        <v>291</v>
      </c>
      <c r="DB12" s="227" t="s">
        <v>112</v>
      </c>
      <c r="DC12" s="227" t="s">
        <v>113</v>
      </c>
      <c r="DD12" s="227" t="s">
        <v>124</v>
      </c>
      <c r="DE12" s="227" t="s">
        <v>125</v>
      </c>
      <c r="DF12" s="227" t="s">
        <v>74</v>
      </c>
      <c r="DG12" s="227" t="s">
        <v>117</v>
      </c>
      <c r="DH12" s="228" t="s">
        <v>118</v>
      </c>
      <c r="DI12" s="227" t="s">
        <v>119</v>
      </c>
      <c r="DL12" s="227" t="s">
        <v>110</v>
      </c>
      <c r="DM12" s="227" t="s">
        <v>111</v>
      </c>
      <c r="DN12" s="227" t="s">
        <v>291</v>
      </c>
      <c r="DO12" s="227" t="s">
        <v>112</v>
      </c>
      <c r="DP12" s="227" t="s">
        <v>113</v>
      </c>
      <c r="DQ12" s="227" t="s">
        <v>124</v>
      </c>
      <c r="DR12" s="227" t="s">
        <v>125</v>
      </c>
      <c r="DS12" s="227" t="s">
        <v>74</v>
      </c>
      <c r="DT12" s="227" t="s">
        <v>117</v>
      </c>
      <c r="DU12" s="228" t="s">
        <v>118</v>
      </c>
      <c r="DV12" s="227" t="s">
        <v>119</v>
      </c>
      <c r="DY12" s="227" t="s">
        <v>110</v>
      </c>
      <c r="DZ12" s="227" t="s">
        <v>111</v>
      </c>
      <c r="EA12" s="227" t="s">
        <v>291</v>
      </c>
      <c r="EB12" s="227" t="s">
        <v>112</v>
      </c>
      <c r="EC12" s="227" t="s">
        <v>113</v>
      </c>
      <c r="ED12" s="227" t="s">
        <v>124</v>
      </c>
      <c r="EE12" s="227" t="s">
        <v>125</v>
      </c>
      <c r="EF12" s="227" t="s">
        <v>74</v>
      </c>
      <c r="EG12" s="227" t="s">
        <v>117</v>
      </c>
      <c r="EH12" s="228" t="s">
        <v>118</v>
      </c>
      <c r="EI12" s="227" t="s">
        <v>119</v>
      </c>
      <c r="EL12" s="227" t="s">
        <v>110</v>
      </c>
      <c r="EM12" s="227" t="s">
        <v>111</v>
      </c>
      <c r="EN12" s="227" t="s">
        <v>291</v>
      </c>
      <c r="EO12" s="227" t="s">
        <v>112</v>
      </c>
      <c r="EP12" s="227" t="s">
        <v>113</v>
      </c>
      <c r="EQ12" s="227" t="s">
        <v>124</v>
      </c>
      <c r="ER12" s="227" t="s">
        <v>125</v>
      </c>
      <c r="ES12" s="227" t="s">
        <v>74</v>
      </c>
      <c r="ET12" s="227" t="s">
        <v>117</v>
      </c>
      <c r="EU12" s="228" t="s">
        <v>118</v>
      </c>
      <c r="EV12" s="227" t="s">
        <v>119</v>
      </c>
      <c r="EY12" s="227" t="s">
        <v>110</v>
      </c>
      <c r="EZ12" s="227" t="s">
        <v>111</v>
      </c>
      <c r="FA12" s="227" t="s">
        <v>291</v>
      </c>
      <c r="FB12" s="227" t="s">
        <v>112</v>
      </c>
      <c r="FC12" s="227" t="s">
        <v>113</v>
      </c>
      <c r="FD12" s="227" t="s">
        <v>124</v>
      </c>
      <c r="FE12" s="227" t="s">
        <v>125</v>
      </c>
      <c r="FF12" s="227" t="s">
        <v>74</v>
      </c>
      <c r="FG12" s="227" t="s">
        <v>117</v>
      </c>
      <c r="FH12" s="228" t="s">
        <v>118</v>
      </c>
      <c r="FI12" s="227" t="s">
        <v>119</v>
      </c>
      <c r="FL12" s="227" t="s">
        <v>110</v>
      </c>
      <c r="FM12" s="227" t="s">
        <v>111</v>
      </c>
      <c r="FN12" s="227" t="s">
        <v>291</v>
      </c>
      <c r="FO12" s="227" t="s">
        <v>112</v>
      </c>
      <c r="FP12" s="227" t="s">
        <v>113</v>
      </c>
      <c r="FQ12" s="227" t="s">
        <v>124</v>
      </c>
      <c r="FR12" s="227" t="s">
        <v>125</v>
      </c>
      <c r="FS12" s="227" t="s">
        <v>74</v>
      </c>
      <c r="FT12" s="227" t="s">
        <v>117</v>
      </c>
      <c r="FU12" s="228" t="s">
        <v>118</v>
      </c>
      <c r="FV12" s="227" t="s">
        <v>119</v>
      </c>
    </row>
    <row r="13" spans="1:178" ht="6.75" customHeight="1" x14ac:dyDescent="0.3">
      <c r="C13" s="28"/>
      <c r="D13" s="182"/>
      <c r="E13" s="182"/>
      <c r="F13" s="183"/>
      <c r="G13" s="183"/>
      <c r="H13" s="183"/>
      <c r="I13" s="183"/>
      <c r="J13" s="183"/>
      <c r="K13" s="183"/>
      <c r="L13" s="184"/>
      <c r="M13" s="10"/>
      <c r="N13" s="10"/>
      <c r="O13" s="10"/>
      <c r="P13" s="10"/>
      <c r="Q13" s="10"/>
      <c r="R13" s="28"/>
      <c r="S13" s="182"/>
      <c r="T13" s="182"/>
      <c r="U13" s="183"/>
      <c r="V13" s="183"/>
      <c r="W13" s="183"/>
      <c r="X13" s="183"/>
      <c r="Y13" s="183"/>
      <c r="Z13" s="183"/>
      <c r="AA13" s="184"/>
      <c r="AB13" s="10"/>
      <c r="AC13" s="10"/>
      <c r="AD13" s="10"/>
      <c r="AF13" s="10"/>
      <c r="AG13" s="9"/>
      <c r="AH13" s="9"/>
      <c r="AI13" s="10"/>
      <c r="AR13" s="10"/>
      <c r="AV13" s="9"/>
      <c r="AW13" s="9"/>
      <c r="AX13" s="10"/>
      <c r="BG13" s="10"/>
      <c r="BK13" s="9"/>
      <c r="BL13" s="9"/>
      <c r="BM13" s="9"/>
      <c r="BV13" s="10"/>
      <c r="BW13" s="10"/>
      <c r="BX13" s="10"/>
      <c r="BY13" s="10"/>
      <c r="BZ13" s="9"/>
      <c r="CA13" s="9"/>
      <c r="CB13" s="9"/>
      <c r="CK13" s="10"/>
      <c r="CY13" s="19"/>
      <c r="CZ13" s="185"/>
      <c r="DA13" s="185"/>
      <c r="DB13" s="19"/>
      <c r="DC13" s="19"/>
      <c r="DD13" s="19"/>
      <c r="DE13" s="19"/>
      <c r="DF13" s="19"/>
      <c r="DG13" s="19"/>
      <c r="DH13" s="186"/>
      <c r="DI13" s="185"/>
      <c r="DL13" s="19"/>
      <c r="DM13" s="185"/>
      <c r="DN13" s="185"/>
      <c r="DO13" s="19"/>
      <c r="DP13" s="19"/>
      <c r="DQ13" s="19"/>
      <c r="DR13" s="19"/>
      <c r="DS13" s="19"/>
      <c r="DT13" s="19"/>
      <c r="DU13" s="186"/>
      <c r="DV13" s="185"/>
      <c r="DY13" s="19"/>
      <c r="DZ13" s="185"/>
      <c r="EA13" s="185"/>
      <c r="EB13" s="19"/>
      <c r="EC13" s="19"/>
      <c r="ED13" s="19"/>
      <c r="EE13" s="19"/>
      <c r="EF13" s="19"/>
      <c r="EG13" s="19"/>
      <c r="EH13" s="186"/>
      <c r="EI13" s="185"/>
      <c r="EL13" s="19"/>
      <c r="EM13" s="185"/>
      <c r="EN13" s="185"/>
      <c r="EO13" s="19"/>
      <c r="EP13" s="19"/>
      <c r="EQ13" s="19"/>
      <c r="ER13" s="19"/>
      <c r="ES13" s="19"/>
      <c r="ET13" s="19"/>
      <c r="EU13" s="186"/>
      <c r="EV13" s="185"/>
      <c r="EY13" s="19"/>
      <c r="EZ13" s="185"/>
      <c r="FA13" s="185"/>
      <c r="FB13" s="19"/>
      <c r="FC13" s="19"/>
      <c r="FD13" s="19"/>
      <c r="FE13" s="19"/>
      <c r="FF13" s="19"/>
      <c r="FG13" s="19"/>
      <c r="FH13" s="186"/>
      <c r="FI13" s="185"/>
      <c r="FL13" s="19"/>
      <c r="FM13" s="185"/>
      <c r="FN13" s="185"/>
      <c r="FO13" s="19"/>
      <c r="FP13" s="19"/>
      <c r="FQ13" s="19"/>
      <c r="FR13" s="19"/>
      <c r="FS13" s="19"/>
      <c r="FT13" s="19"/>
      <c r="FU13" s="186"/>
      <c r="FV13" s="185"/>
    </row>
    <row r="14" spans="1:178" s="209" customFormat="1" ht="37.5" customHeight="1" x14ac:dyDescent="0.35">
      <c r="B14" s="211" t="str">
        <f t="shared" ref="B14:B69" si="0">IFERROR(INDEX($CX$14:$CX$130,MATCH($M14,$DI$14:$DI$130,0)),"")</f>
        <v/>
      </c>
      <c r="C14" s="210" t="str">
        <f>IFERROR(INDEX($CY$14:$CY$160,MATCH($M14,$DI$14:$DI$160,0)),"")</f>
        <v/>
      </c>
      <c r="D14" s="210" t="str">
        <f>IFERROR(INDEX($CZ$14:$CZ$160,MATCH($M14,$DI$14:$DI$160,0)),"")</f>
        <v/>
      </c>
      <c r="E14" s="210" t="str">
        <f>IFERROR(INDEX($DA$14:$DA$160,MATCH($M14,$DI$14:$DI$160,0)),"")</f>
        <v/>
      </c>
      <c r="F14" s="211" t="str">
        <f>IFERROR(INDEX($DB$14:$DB$160,MATCH($M14,$DI$14:$DI$160,0)),"")</f>
        <v/>
      </c>
      <c r="G14" s="211" t="str">
        <f>IFERROR(INDEX($DC$14:$DC$160,MATCH($M14,$DI$14:$DI$160,0)),"")</f>
        <v/>
      </c>
      <c r="H14" s="212" t="str">
        <f>IFERROR(INDEX($DD$14:$DD$160,MATCH($M14,$DI$14:$DI$160,0)),"")</f>
        <v/>
      </c>
      <c r="I14" s="212" t="str">
        <f>IFERROR(INDEX($DE$14:$DE$160,MATCH($M14,$DI$14:$DI$160,0)),"")</f>
        <v/>
      </c>
      <c r="J14" s="212" t="str">
        <f>IFERROR(INDEX($DF$14:$DF$160,MATCH($M14,$DI$14:$DI$160,0)),"")</f>
        <v/>
      </c>
      <c r="K14" s="212" t="str">
        <f>IFERROR(INDEX($DG$14:$DG$160,MATCH($M14,$DI$14:$DI$160,0)),"")</f>
        <v/>
      </c>
      <c r="L14" s="212" t="str">
        <f>IFERROR(INDEX($DH$14:$DH$160,MATCH($M14,$DI$14:$DI$160,0)),"")</f>
        <v/>
      </c>
      <c r="M14" s="435">
        <v>1</v>
      </c>
      <c r="N14" s="431"/>
      <c r="O14" s="213"/>
      <c r="P14" s="213"/>
      <c r="Q14" s="211" t="str">
        <f>IFERROR(INDEX($DK$14:$DK$160,MATCH($AB14,$DV$14:$DV$160,0)),"")</f>
        <v/>
      </c>
      <c r="R14" s="210" t="str">
        <f>IFERROR(INDEX($DL$14:$DL$160,MATCH($AB14,$DV$14:$DV$160,0)),"")</f>
        <v/>
      </c>
      <c r="S14" s="210" t="str">
        <f>IFERROR(INDEX($DM$14:$DM$160,MATCH($AB14,$DV$14:$DV$160,0)),"")</f>
        <v/>
      </c>
      <c r="T14" s="210" t="str">
        <f>IFERROR(INDEX($DN$14:$DN$160,MATCH($M14,$DV$14:$DV$160,0)),"")</f>
        <v/>
      </c>
      <c r="U14" s="211" t="str">
        <f>IFERROR(INDEX($DO$14:$DO$160,MATCH($AB14,$DV$14:$DV$160,0)),"")</f>
        <v/>
      </c>
      <c r="V14" s="211" t="str">
        <f>IFERROR(INDEX($DP$14:$DP$160,MATCH($AB14,$DV$14:$DV$160,0)),"")</f>
        <v/>
      </c>
      <c r="W14" s="212" t="str">
        <f>IFERROR(INDEX($DQ$14:$DQ$160,MATCH($AB14,$DV$14:$DV$160,0)),"")</f>
        <v/>
      </c>
      <c r="X14" s="212" t="str">
        <f>IFERROR(INDEX($DR$14:$DR$160,MATCH($AB14,$DV$14:$DV$160,0)),"")</f>
        <v/>
      </c>
      <c r="Y14" s="212" t="str">
        <f>IFERROR(INDEX($DS$14:$DS$160,MATCH($AB14,$DV$14:$DV$160,0)),"")</f>
        <v/>
      </c>
      <c r="Z14" s="212" t="str">
        <f>IFERROR(INDEX($DT$14:$DT$160,MATCH($AB14,$DV$14:$DV$160,0)),"")</f>
        <v/>
      </c>
      <c r="AA14" s="212" t="str">
        <f>IFERROR(INDEX($DU$14:$DU$160,MATCH($AB14,$DV$14:$DV$160,0)),"")</f>
        <v/>
      </c>
      <c r="AB14" s="435">
        <v>1</v>
      </c>
      <c r="AC14" s="431"/>
      <c r="AD14" s="213"/>
      <c r="AF14" s="210" t="str">
        <f>IFERROR(INDEX($DX$14:$DX$160,MATCH($AQ14,$EI$14:$EI$160,0)),"")</f>
        <v/>
      </c>
      <c r="AG14" s="210" t="str">
        <f>IFERROR(INDEX($DY$14:$DY$160,MATCH($AQ14,$EI$14:$EI$160,0)),"")</f>
        <v/>
      </c>
      <c r="AH14" s="210" t="str">
        <f>IFERROR(INDEX($DZ$14:$DZ$160,MATCH($AQ14,$EI$14:$EI$160,0)),"")</f>
        <v/>
      </c>
      <c r="AI14" s="211" t="str">
        <f>IFERROR(INDEX($EA$14:$EA$160,MATCH($M14,$EI$14:$EI$160,0)),"")</f>
        <v/>
      </c>
      <c r="AJ14" s="211" t="str">
        <f>IFERROR(INDEX($EB$14:$EB$160,MATCH($AQ14,$EI$14:$EI$160,0)),"")</f>
        <v/>
      </c>
      <c r="AK14" s="211" t="str">
        <f>IFERROR(INDEX($EC$14:$EC$160,MATCH($AQ14,$EI$14:$EI$160,0)),"")</f>
        <v/>
      </c>
      <c r="AL14" s="212" t="str">
        <f>IFERROR(INDEX($ED$14:$ED$160,MATCH($AQ14,$EI$14:$EI$160,0)),"")</f>
        <v/>
      </c>
      <c r="AM14" s="212" t="str">
        <f>IFERROR(INDEX($EE$14:$EE$160,MATCH($AQ14,$EI$14:$EI$160,0)),"")</f>
        <v/>
      </c>
      <c r="AN14" s="212" t="str">
        <f>IFERROR(INDEX($EF$14:$EF$160,MATCH($AQ14,$EI$14:$EI$160,0)),"")</f>
        <v/>
      </c>
      <c r="AO14" s="212" t="str">
        <f>IFERROR(INDEX($EG$14:$EG$160,MATCH($AQ14,$EI$14:$EI$160,0)),"")</f>
        <v/>
      </c>
      <c r="AP14" s="212" t="str">
        <f>IFERROR(INDEX($EH$14:$EH$160,MATCH($AQ14,$EI$14:$EI$160,0)),"")</f>
        <v/>
      </c>
      <c r="AQ14" s="435">
        <v>1</v>
      </c>
      <c r="AR14" s="431"/>
      <c r="AS14" s="213"/>
      <c r="AT14" s="213"/>
      <c r="AU14" s="210" t="str">
        <f>IFERROR(INDEX($EK$14:$EK$160,MATCH($BF14,$EV$14:$EV$160,0)),"")</f>
        <v/>
      </c>
      <c r="AV14" s="210" t="str">
        <f>IFERROR(INDEX($EL$14:$EL$160,MATCH($BF14,$EV$14:$EV$160,0)),"")</f>
        <v/>
      </c>
      <c r="AW14" s="210" t="str">
        <f>IFERROR(INDEX($EM$14:$EM$160,MATCH($BF14,$EV$14:$EV$160,0)),"")</f>
        <v/>
      </c>
      <c r="AX14" s="211" t="str">
        <f>IFERROR(INDEX($EN$14:$EN$160,MATCH($M14,$EV$14:$EV$160,0)),"")</f>
        <v/>
      </c>
      <c r="AY14" s="211" t="str">
        <f>IFERROR(INDEX($EO$14:$EO$160,MATCH($BF14,$EV$14:$EV$160,0)),"")</f>
        <v/>
      </c>
      <c r="AZ14" s="211" t="str">
        <f>IFERROR(INDEX($EP$14:$EP$160,MATCH($BF14,$EV$14:$EV$160,0)),"")</f>
        <v/>
      </c>
      <c r="BA14" s="212" t="str">
        <f>IFERROR(INDEX($EQ$14:$EQ$160,MATCH($BF14,$EV$14:$EV$160,0)),"")</f>
        <v/>
      </c>
      <c r="BB14" s="212" t="str">
        <f>IFERROR(INDEX($ER$14:$ER$160,MATCH($BF14,$EV$14:$EV$160,0)),"")</f>
        <v/>
      </c>
      <c r="BC14" s="212" t="str">
        <f>IFERROR(INDEX($ES$14:$ES$160,MATCH($BF14,$EV$14:$EV$160,0)),"")</f>
        <v/>
      </c>
      <c r="BD14" s="212" t="str">
        <f>IFERROR(INDEX($ET$14:$ET$160,MATCH($BF14,$EV$14:$EV$160,0)),"")</f>
        <v/>
      </c>
      <c r="BE14" s="212" t="str">
        <f>IFERROR(INDEX($EU$14:$EU$160,MATCH($BF14,$EV$14:$EV$160,0)),"")</f>
        <v/>
      </c>
      <c r="BF14" s="435">
        <v>1</v>
      </c>
      <c r="BG14" s="431"/>
      <c r="BJ14" s="211" t="str">
        <f>IFERROR(INDEX($EX$14:$EX$160,MATCH($BU14,$FI$14:$FI$160,0)),"")</f>
        <v/>
      </c>
      <c r="BK14" s="210" t="str">
        <f>IFERROR(INDEX($EY$14:$EY$160,MATCH($BU14,$FI$14:$FI$160,0)),"")</f>
        <v/>
      </c>
      <c r="BL14" s="210" t="str">
        <f>IFERROR(INDEX($EZ$14:$EZ$160,MATCH($BU14,$FI$14:$FI$160,0)),"")</f>
        <v/>
      </c>
      <c r="BM14" s="210" t="str">
        <f>IFERROR(INDEX($FA$14:$FA$160,MATCH($BU14,$FI$14:$FI$160,0)),"")</f>
        <v/>
      </c>
      <c r="BN14" s="211" t="str">
        <f>IFERROR(INDEX($FB$14:$FB$160,MATCH($BU14,$FI$14:$FI$160,0)),"")</f>
        <v/>
      </c>
      <c r="BO14" s="211" t="str">
        <f>IFERROR(INDEX($FC$14:$FC$160,MATCH($BU14,$FI$14:$FI$160,0)),"")</f>
        <v/>
      </c>
      <c r="BP14" s="212" t="str">
        <f>IFERROR(INDEX($FD$14:$FD$160,MATCH($BU14,$FI$14:$FI$160,0)),"")</f>
        <v/>
      </c>
      <c r="BQ14" s="212" t="str">
        <f>IFERROR(INDEX($FE$14:$FE$160,MATCH($BU14,$FI$14:$FI$160,0)),"")</f>
        <v/>
      </c>
      <c r="BR14" s="212" t="str">
        <f>IFERROR(INDEX($FF$14:$FF$160,MATCH($BU14,$FI$14:$FI$160,0)),"")</f>
        <v/>
      </c>
      <c r="BS14" s="212" t="str">
        <f>IFERROR(INDEX($FG$14:$FG$160,MATCH($BU14,$FI$14:$FI$160,0)),"")</f>
        <v/>
      </c>
      <c r="BT14" s="212" t="str">
        <f>IFERROR(INDEX($FH$14:$FH$160,MATCH($BU14,$FI$14:$FI$160,0)),"")</f>
        <v/>
      </c>
      <c r="BU14" s="435">
        <v>1</v>
      </c>
      <c r="BV14" s="431"/>
      <c r="BW14" s="213"/>
      <c r="BX14" s="213"/>
      <c r="BY14" s="211" t="str">
        <f>IFERROR(INDEX($FK$14:$FK$160,MATCH($CJ14,$FV$14:$FV$160,0)),"")</f>
        <v/>
      </c>
      <c r="BZ14" s="210" t="str">
        <f>IFERROR(INDEX($FL$14:$FL$160,MATCH($CJ14,$FV$14:$FV$160,0)),"")</f>
        <v/>
      </c>
      <c r="CA14" s="210" t="str">
        <f>IFERROR(INDEX($FM$14:$FM$160,MATCH($CJ14,$FV$14:$FV$160,0)),"")</f>
        <v/>
      </c>
      <c r="CB14" s="210" t="str">
        <f>IFERROR(INDEX($FN$14:$FN$160,MATCH($CJ14,$FV$14:$FV$160,0)),"")</f>
        <v/>
      </c>
      <c r="CC14" s="211" t="str">
        <f>IFERROR(INDEX($FO$14:$FO$160,MATCH($CJ14,$FV$14:$FV$160,0)),"")</f>
        <v/>
      </c>
      <c r="CD14" s="211" t="str">
        <f>IFERROR(INDEX($FP$14:$FP$160,MATCH($CJ14,$FV$14:$FV$160,0)),"")</f>
        <v/>
      </c>
      <c r="CE14" s="212" t="str">
        <f>IFERROR(INDEX($FQ$14:$FQ$160,MATCH($CJ14,$FV$14:$FV$160,0)),"")</f>
        <v/>
      </c>
      <c r="CF14" s="212" t="str">
        <f>IFERROR(INDEX($FR$14:$FR$160,MATCH($CJ14,$FV$14:$FV$160,0)),"")</f>
        <v/>
      </c>
      <c r="CG14" s="212" t="str">
        <f>IFERROR(INDEX($FS$14:$FS$160,MATCH($CJ14,$FV$14:$FV$160,0)),"")</f>
        <v/>
      </c>
      <c r="CH14" s="212" t="str">
        <f>IFERROR(INDEX($FT$14:$FT$160,MATCH($CJ14,$FV$14:$FV$160,0)),"")</f>
        <v/>
      </c>
      <c r="CI14" s="212" t="str">
        <f>IFERROR(INDEX($FU$14:$FU$160,MATCH($CJ14,$FV$14:$FV$160,0)),"")</f>
        <v/>
      </c>
      <c r="CJ14" s="436">
        <v>1</v>
      </c>
      <c r="CK14" s="431"/>
      <c r="CX14" s="214" t="str">
        <f>IFERROR(IF(AND('Classificação geral'!$J7="FEM",'Classificação geral'!$K7=1,'Classificação geral'!I7="Tapete"),'Classificação geral'!A7,""),"")</f>
        <v/>
      </c>
      <c r="CY14" s="214" t="str">
        <f>IFERROR(IF(AND('Classificação geral'!$J7="FEM",'Classificação geral'!$K7=1,'Classificação geral'!I7="Tapete"),'Classificação geral'!$B7,""),"")</f>
        <v/>
      </c>
      <c r="CZ14" s="215" t="str">
        <f>IF($CY14='Classificação geral'!$B7,'Classificação geral'!$C7,"")</f>
        <v/>
      </c>
      <c r="DA14" s="215" t="str">
        <f>IF($CY14='Classificação geral'!$B7,'Classificação geral'!$D7,"")</f>
        <v/>
      </c>
      <c r="DB14" s="215" t="str">
        <f>IF($CY14='Classificação geral'!$B7,'Classificação geral'!$J7,"")</f>
        <v/>
      </c>
      <c r="DC14" s="215" t="str">
        <f>IF($DB14='Classificação geral'!$J7,'Classificação geral'!$K7,"")</f>
        <v/>
      </c>
      <c r="DD14" s="215" t="str">
        <f>IF($DC14='Classificação geral'!$K7,'Classificação geral'!$AC7,"")</f>
        <v/>
      </c>
      <c r="DE14" s="215" t="str">
        <f>IF($DC14='Classificação geral'!$K7,'Classificação geral'!$AE7,"")</f>
        <v/>
      </c>
      <c r="DF14" s="215" t="str">
        <f>IF($DC14='Classificação geral'!$K7,'Classificação geral'!$AF7,"")</f>
        <v/>
      </c>
      <c r="DG14" s="215" t="str">
        <f>IF($DC14='Classificação geral'!$K7,'Classificação geral'!$O7,"")</f>
        <v/>
      </c>
      <c r="DH14" s="215" t="str">
        <f>IF($DC14='Classificação geral'!$K7,'Classificação geral'!$AR7,"")</f>
        <v/>
      </c>
      <c r="DI14" s="216" t="str">
        <f>IFERROR(RANK(DH14,DH:DH,0)+ COUNTIF($DH$12:DH13,DH14),"")</f>
        <v/>
      </c>
      <c r="DK14" s="214" t="str">
        <f>IFERROR(IF(AND('Classificação geral'!$J7="mas",'Classificação geral'!$K7=1,'Classificação geral'!$I7="Tapete"),'Classificação geral'!$A7,""),"")</f>
        <v/>
      </c>
      <c r="DL14" s="214" t="str">
        <f>IFERROR(IF(AND('Classificação geral'!$J7="mas",'Classificação geral'!$K7=1,'Classificação geral'!$I7="Tapete"),'Classificação geral'!$B7,""),"")</f>
        <v/>
      </c>
      <c r="DM14" s="215" t="str">
        <f>IF($DL14='Classificação geral'!$B7,'Classificação geral'!$C7,"")</f>
        <v/>
      </c>
      <c r="DN14" s="215" t="str">
        <f>IF($DL14='Classificação geral'!$B7,'Classificação geral'!$D7,"")</f>
        <v/>
      </c>
      <c r="DO14" s="215" t="str">
        <f>IF($DL14='Classificação geral'!$B7,'Classificação geral'!$J7,"")</f>
        <v/>
      </c>
      <c r="DP14" s="214" t="str">
        <f>IFERROR(IF(AND($DO14="mas",'Classificação geral'!$K7=1),'Classificação geral'!K7,""),"")</f>
        <v/>
      </c>
      <c r="DQ14" s="214" t="str">
        <f>IFERROR(IF(AND($DO14="mas",'Classificação geral'!$K7=1),'Classificação geral'!AC7,""),"")</f>
        <v/>
      </c>
      <c r="DR14" s="214" t="str">
        <f>IFERROR(IF(AND($DO14="mas",'Classificação geral'!$K7=1),'Classificação geral'!AE7,""),"")</f>
        <v/>
      </c>
      <c r="DS14" s="214" t="str">
        <f>IFERROR(IF(AND($DO14="mas",'Classificação geral'!$K7=1),'Classificação geral'!AF7,""),"")</f>
        <v/>
      </c>
      <c r="DT14" s="214" t="str">
        <f>IFERROR(IF(AND($DO14="mas",'Classificação geral'!$K7=1),'Classificação geral'!O7,""),"")</f>
        <v/>
      </c>
      <c r="DU14" s="214" t="str">
        <f>IFERROR(IF(AND($DO14="mas",'Classificação geral'!$K7=1),'Classificação geral'!AR7,""),"")</f>
        <v/>
      </c>
      <c r="DV14" s="216" t="str">
        <f>IFERROR(RANK(DU14,DU:DU,0)+ COUNTIF($DU$12:DU13,DU14),"")</f>
        <v/>
      </c>
      <c r="DX14" s="214" t="str">
        <f>IFERROR(IF(AND('Classificação geral'!$J7="fem",'Classificação geral'!$K7=2,'Classificação geral'!$I7="Tapete"),'Classificação geral'!$A7,""),"")</f>
        <v/>
      </c>
      <c r="DY14" s="214" t="str">
        <f>IFERROR(IF(AND('Classificação geral'!$J7="fem",'Classificação geral'!$K7=2,'Classificação geral'!$I7="Tapete"),'Classificação geral'!$B7,""),"")</f>
        <v/>
      </c>
      <c r="DZ14" s="215" t="str">
        <f>IF($DY14='Classificação geral'!$B7,'Classificação geral'!$C7,"")</f>
        <v/>
      </c>
      <c r="EA14" s="215" t="str">
        <f>IF($DY14='Classificação geral'!$B7,'Classificação geral'!$D7,"")</f>
        <v/>
      </c>
      <c r="EB14" s="215" t="str">
        <f>IF($DY14='Classificação geral'!$B7,'Classificação geral'!$J7,"")</f>
        <v/>
      </c>
      <c r="EC14" s="214" t="str">
        <f>IFERROR(IF(AND($EB14="fem",'Classificação geral'!$K7=2),'Classificação geral'!K7,""),"")</f>
        <v/>
      </c>
      <c r="ED14" s="214" t="str">
        <f>IFERROR(IF(AND($EB14="fem",'Classificação geral'!$K7=2),'Classificação geral'!AC7,""),"")</f>
        <v/>
      </c>
      <c r="EE14" s="214" t="str">
        <f>IFERROR(IF(AND($EB14="fem",'Classificação geral'!$K7=2),'Classificação geral'!AE7,""),"")</f>
        <v/>
      </c>
      <c r="EF14" s="214" t="str">
        <f>IFERROR(IF(AND($EB14="fem",'Classificação geral'!$K7=2),'Classificação geral'!AF7,""),"")</f>
        <v/>
      </c>
      <c r="EG14" s="214" t="str">
        <f>IFERROR(IF(AND($EB14="fem",'Classificação geral'!$K7=2),'Classificação geral'!O7,""),"")</f>
        <v/>
      </c>
      <c r="EH14" s="214" t="str">
        <f>IFERROR(IF(AND($EB14="fem",'Classificação geral'!$K7=2),'Classificação geral'!AR7,""),"")</f>
        <v/>
      </c>
      <c r="EI14" s="216" t="str">
        <f>IFERROR(RANK(EH14,EH:EH,0)+ COUNTIF(EH$12:$EH12,EH14),"")</f>
        <v/>
      </c>
      <c r="EK14" s="214" t="str">
        <f>IFERROR(IF(AND('Classificação geral'!$J7="mas",'Classificação geral'!$K7=2,'Classificação geral'!$I7="Tapete"),'Classificação geral'!$A7,""),"")</f>
        <v/>
      </c>
      <c r="EL14" s="214" t="str">
        <f>IFERROR(IF(AND('Classificação geral'!$J7="mas",'Classificação geral'!$K7=2,'Classificação geral'!$I7="Tapete"),'Classificação geral'!$B7,""),"")</f>
        <v/>
      </c>
      <c r="EM14" s="215" t="str">
        <f>IF($EL14='Classificação geral'!$B7,'Classificação geral'!$C7,"")</f>
        <v/>
      </c>
      <c r="EN14" s="215" t="str">
        <f>IF($EL14='Classificação geral'!$B7,'Classificação geral'!$D7,"")</f>
        <v/>
      </c>
      <c r="EO14" s="215" t="str">
        <f>IF($EL14='Classificação geral'!$B7,'Classificação geral'!$J7,"")</f>
        <v/>
      </c>
      <c r="EP14" s="214" t="str">
        <f>IFERROR(IF(AND($EO14="mas",'Classificação geral'!$K7=2),'Classificação geral'!K7,""),"")</f>
        <v/>
      </c>
      <c r="EQ14" s="214" t="str">
        <f>IFERROR(IF(AND($EO14="mas",'Classificação geral'!$K7=2),'Classificação geral'!AC7,""),"")</f>
        <v/>
      </c>
      <c r="ER14" s="214" t="str">
        <f>IFERROR(IF(AND($EO14="mas",'Classificação geral'!$K7=2),'Classificação geral'!AE7,""),"")</f>
        <v/>
      </c>
      <c r="ES14" s="214" t="str">
        <f>IFERROR(IF(AND($EO14="mas",'Classificação geral'!$K7=2),'Classificação geral'!AF7,""),"")</f>
        <v/>
      </c>
      <c r="ET14" s="214" t="str">
        <f>IFERROR(IF(AND($EO14="mas",'Classificação geral'!$K7=2),'Classificação geral'!O7,""),"")</f>
        <v/>
      </c>
      <c r="EU14" s="214" t="str">
        <f>IFERROR(IF(AND($EO14="mas",'Classificação geral'!$K7=2),'Classificação geral'!AR7,""),"")</f>
        <v/>
      </c>
      <c r="EV14" s="216" t="str">
        <f>IFERROR(RANK(EU14,EU:EU,0)+ COUNTIF($EU$12:EU$12,EU14),"")</f>
        <v/>
      </c>
      <c r="EX14" s="214" t="str">
        <f>IFERROR(IF(AND('Classificação geral'!$J7="fem",'Classificação geral'!$K7=3,'Classificação geral'!$I7="Tapete"),'Classificação geral'!$A7,""),"")</f>
        <v/>
      </c>
      <c r="EY14" s="214" t="str">
        <f>IFERROR(IF(AND('Classificação geral'!$J7="fem",'Classificação geral'!$K7=3,'Classificação geral'!$I7="Tapete"),'Classificação geral'!$B7,""),"")</f>
        <v/>
      </c>
      <c r="EZ14" s="215" t="str">
        <f>IF($EY14='Classificação geral'!$B7,'Classificação geral'!$C7,"")</f>
        <v/>
      </c>
      <c r="FA14" s="215" t="str">
        <f>IF($EY14='Classificação geral'!$B7,'Classificação geral'!$D7,"")</f>
        <v/>
      </c>
      <c r="FB14" s="215" t="str">
        <f>IF($EY14='Classificação geral'!$B7,'Classificação geral'!$J7,"")</f>
        <v/>
      </c>
      <c r="FC14" s="215" t="str">
        <f>IF($FB14='Classificação geral'!$J7,'Classificação geral'!$K7,"")</f>
        <v/>
      </c>
      <c r="FD14" s="215" t="str">
        <f>IF($FC14='Classificação geral'!$K7,'Classificação geral'!$AC7,"")</f>
        <v/>
      </c>
      <c r="FE14" s="215" t="str">
        <f>IF($FC14='Classificação geral'!$K7,'Classificação geral'!$AE7,"")</f>
        <v/>
      </c>
      <c r="FF14" s="215" t="str">
        <f>IF($FC14='Classificação geral'!$K7,'Classificação geral'!$AF7,"")</f>
        <v/>
      </c>
      <c r="FG14" s="215" t="str">
        <f>IF($FC14='Classificação geral'!$K7,'Classificação geral'!$O7,"")</f>
        <v/>
      </c>
      <c r="FH14" s="215" t="str">
        <f>IF($FC14='Classificação geral'!$K7,'Classificação geral'!$AR7,"")</f>
        <v/>
      </c>
      <c r="FI14" s="216" t="str">
        <f>IFERROR(RANK(FH14,FH:FH,0)+ COUNTIF($FH$12:FH12,FH14),"")</f>
        <v/>
      </c>
      <c r="FK14" s="214" t="str">
        <f>IFERROR(IF(AND('Classificação geral'!$J7="mas",'Classificação geral'!$K7=3,'Classificação geral'!$I7="Tapete"),'Classificação geral'!$A7,""),"")</f>
        <v/>
      </c>
      <c r="FL14" s="214" t="str">
        <f>IFERROR(IF(AND('Classificação geral'!$J7="mas",'Classificação geral'!$K7=3,'Classificação geral'!$I7="Tapete"),'Classificação geral'!$B7,""),"")</f>
        <v/>
      </c>
      <c r="FM14" s="215" t="str">
        <f>IF($FL14='Classificação geral'!$B7,'Classificação geral'!$C7,"")</f>
        <v/>
      </c>
      <c r="FN14" s="215" t="str">
        <f>IF($FL14='Classificação geral'!$B7,'Classificação geral'!$D7,"")</f>
        <v/>
      </c>
      <c r="FO14" s="215" t="str">
        <f>IF($FL14='Classificação geral'!$B7,'Classificação geral'!$J7,"")</f>
        <v/>
      </c>
      <c r="FP14" s="214" t="str">
        <f>IFERROR(IF(AND($FO14="mas",'Classificação geral'!$K7=3),'Classificação geral'!K7,""),"")</f>
        <v/>
      </c>
      <c r="FQ14" s="214" t="str">
        <f>IFERROR(IF(AND($FO14="mas",'Classificação geral'!$K7=3),'Classificação geral'!AC7,""),"")</f>
        <v/>
      </c>
      <c r="FR14" s="214" t="str">
        <f>IFERROR(IF(AND($FO14="mas",'Classificação geral'!$K7=3),'Classificação geral'!AE7,""),"")</f>
        <v/>
      </c>
      <c r="FS14" s="214" t="str">
        <f>IFERROR(IF(AND($FO14="mas",'Classificação geral'!$K7=3),'Classificação geral'!AF7,""),"")</f>
        <v/>
      </c>
      <c r="FT14" s="214" t="str">
        <f>IFERROR(IF(AND($FO14="mas",'Classificação geral'!$K7=3),'Classificação geral'!O7,""),"")</f>
        <v/>
      </c>
      <c r="FU14" s="214" t="str">
        <f>IFERROR(IF(AND($FO14="mas",'Classificação geral'!$K7=3),'Classificação geral'!AR7,""),"")</f>
        <v/>
      </c>
      <c r="FV14" s="216" t="str">
        <f>IFERROR(RANK(FU14,FU:FU,0)+ COUNTIF(FU$12:$FU12,FU14),"")</f>
        <v/>
      </c>
    </row>
    <row r="15" spans="1:178" s="209" customFormat="1" ht="37.5" customHeight="1" x14ac:dyDescent="0.35">
      <c r="B15" s="211" t="str">
        <f t="shared" si="0"/>
        <v/>
      </c>
      <c r="C15" s="210" t="str">
        <f>IFERROR(INDEX($CY$14:$CY$160,MATCH($M15,$DI$14:$DI$160,0)),"")</f>
        <v/>
      </c>
      <c r="D15" s="210" t="str">
        <f>IFERROR(INDEX($CZ$14:$CZ$160,MATCH($M15,$DI$14:$DI$160,0)),"")</f>
        <v/>
      </c>
      <c r="E15" s="210" t="str">
        <f>IFERROR(INDEX($DA$14:$DA$160,MATCH($M15,$DI$14:$DI$160,0)),"")</f>
        <v/>
      </c>
      <c r="F15" s="211" t="str">
        <f>IFERROR(INDEX($DB$14:$DB$160,MATCH($M15,$DI$14:$DI$160,0)),"")</f>
        <v/>
      </c>
      <c r="G15" s="211" t="str">
        <f>IFERROR(INDEX($DC$14:$DC$160,MATCH($M15,$DI$14:$DI$160,0)),"")</f>
        <v/>
      </c>
      <c r="H15" s="212" t="str">
        <f>IFERROR(INDEX($DD$14:$DD$160,MATCH($M15,$DI$14:$DI$160,0)),"")</f>
        <v/>
      </c>
      <c r="I15" s="212" t="str">
        <f>IFERROR(INDEX($DE$14:$DE$160,MATCH($M15,$DI$14:$DI$160,0)),"")</f>
        <v/>
      </c>
      <c r="J15" s="212" t="str">
        <f>IFERROR(INDEX($DF$14:$DF$160,MATCH($M15,$DI$14:$DI$160,0)),"")</f>
        <v/>
      </c>
      <c r="K15" s="212" t="str">
        <f>IFERROR(INDEX($DG$14:$DG$160,MATCH($M15,$DI$14:$DI$160,0)),"")</f>
        <v/>
      </c>
      <c r="L15" s="212" t="str">
        <f>IFERROR(INDEX($DH$14:$DH$160,MATCH($M15,$DI$14:$DI$160,0)),"")</f>
        <v/>
      </c>
      <c r="M15" s="435">
        <v>2</v>
      </c>
      <c r="N15" s="431"/>
      <c r="O15" s="213"/>
      <c r="P15" s="213"/>
      <c r="Q15" s="211" t="str">
        <f>IFERROR(INDEX($DK$14:$DK$160,MATCH($AB15,$DV$14:$DV$160,0)),"")</f>
        <v/>
      </c>
      <c r="R15" s="210" t="str">
        <f>IFERROR(INDEX($DL$14:$DL$160,MATCH($AB15,$DV$14:$DV$160,0)),"")</f>
        <v/>
      </c>
      <c r="S15" s="210" t="str">
        <f>IFERROR(INDEX($DM$14:$DM$160,MATCH($AB15,$DV$14:$DV$160,0)),"")</f>
        <v/>
      </c>
      <c r="T15" s="210" t="str">
        <f>IFERROR(INDEX($DN$14:$DN$160,MATCH($M15,$DV$14:$DV$160,0)),"")</f>
        <v/>
      </c>
      <c r="U15" s="211" t="str">
        <f>IFERROR(INDEX($DO$14:$DO$160,MATCH($AB15,$DV$14:$DV$160,0)),"")</f>
        <v/>
      </c>
      <c r="V15" s="211" t="str">
        <f>IFERROR(INDEX($DP$14:$DP$160,MATCH($AB15,$DV$14:$DV$160,0)),"")</f>
        <v/>
      </c>
      <c r="W15" s="212" t="str">
        <f>IFERROR(INDEX($DQ$14:$DQ$160,MATCH($AB15,$DV$14:$DV$160,0)),"")</f>
        <v/>
      </c>
      <c r="X15" s="212" t="str">
        <f>IFERROR(INDEX($DR$14:$DR$160,MATCH($AB15,$DV$14:$DV$160,0)),"")</f>
        <v/>
      </c>
      <c r="Y15" s="212" t="str">
        <f>IFERROR(INDEX($DS$14:$DS$160,MATCH($AB15,$DV$14:$DV$160,0)),"")</f>
        <v/>
      </c>
      <c r="Z15" s="212" t="str">
        <f>IFERROR(INDEX($DT$14:$DT$160,MATCH($AB15,$DV$14:$DV$160,0)),"")</f>
        <v/>
      </c>
      <c r="AA15" s="212" t="str">
        <f>IFERROR(INDEX($DU$14:$DU$160,MATCH($AB15,$DV$14:$DV$160,0)),"")</f>
        <v/>
      </c>
      <c r="AB15" s="435">
        <v>2</v>
      </c>
      <c r="AC15" s="431"/>
      <c r="AD15" s="213"/>
      <c r="AF15" s="210" t="str">
        <f>IFERROR(INDEX($DX$14:$DX$160,MATCH($AQ15,$EI$14:$EI$160,0)),"")</f>
        <v/>
      </c>
      <c r="AG15" s="210" t="str">
        <f>IFERROR(INDEX($DY$14:$DY$160,MATCH($AQ15,$EI$14:$EI$160,0)),"")</f>
        <v/>
      </c>
      <c r="AH15" s="210" t="str">
        <f>IFERROR(INDEX($DZ$14:$DZ$160,MATCH($AQ15,$EI$14:$EI$160,0)),"")</f>
        <v/>
      </c>
      <c r="AI15" s="211" t="str">
        <f>IFERROR(INDEX($EA$14:$EA$160,MATCH($M15,$EI$14:$EI$160,0)),"")</f>
        <v/>
      </c>
      <c r="AJ15" s="211" t="str">
        <f>IFERROR(INDEX($EB$14:$EB$160,MATCH($AQ15,$EI$14:$EI$160,0)),"")</f>
        <v/>
      </c>
      <c r="AK15" s="211" t="str">
        <f>IFERROR(INDEX($EC$14:$EC$160,MATCH($AQ15,$EI$14:$EI$160,0)),"")</f>
        <v/>
      </c>
      <c r="AL15" s="212" t="str">
        <f>IFERROR(INDEX($ED$14:$ED$160,MATCH($AQ15,$EI$14:$EI$160,0)),"")</f>
        <v/>
      </c>
      <c r="AM15" s="212" t="str">
        <f>IFERROR(INDEX($EE$14:$EE$160,MATCH($AQ15,$EI$14:$EI$160,0)),"")</f>
        <v/>
      </c>
      <c r="AN15" s="212" t="str">
        <f>IFERROR(INDEX($EF$14:$EF$160,MATCH($AQ15,$EI$14:$EI$160,0)),"")</f>
        <v/>
      </c>
      <c r="AO15" s="212" t="str">
        <f>IFERROR(INDEX($EG$14:$EG$160,MATCH($AQ15,$EI$14:$EI$160,0)),"")</f>
        <v/>
      </c>
      <c r="AP15" s="212" t="str">
        <f>IFERROR(INDEX($EH$14:$EH$160,MATCH($AQ15,$EI$14:$EI$160,0)),"")</f>
        <v/>
      </c>
      <c r="AQ15" s="435">
        <v>2</v>
      </c>
      <c r="AR15" s="431"/>
      <c r="AS15" s="213"/>
      <c r="AT15" s="213"/>
      <c r="AU15" s="210" t="str">
        <f>IFERROR(INDEX($EK$14:$EK$160,MATCH($BF15,$EV$14:$EV$160,0)),"")</f>
        <v/>
      </c>
      <c r="AV15" s="210" t="str">
        <f>IFERROR(INDEX($EL$14:$EL$160,MATCH($BF15,$EV$14:$EV$160,0)),"")</f>
        <v/>
      </c>
      <c r="AW15" s="210" t="str">
        <f>IFERROR(INDEX($EM$14:$EM$160,MATCH($BF15,$EV$14:$EV$160,0)),"")</f>
        <v/>
      </c>
      <c r="AX15" s="211" t="str">
        <f>IFERROR(INDEX($EN$14:$EN$160,MATCH($M15,$EV$14:$EV$160,0)),"")</f>
        <v/>
      </c>
      <c r="AY15" s="211" t="str">
        <f>IFERROR(INDEX($EO$14:$EO$160,MATCH($BF15,$EV$14:$EV$160,0)),"")</f>
        <v/>
      </c>
      <c r="AZ15" s="211" t="str">
        <f>IFERROR(INDEX($EP$14:$EP$160,MATCH($BF15,$EV$14:$EV$160,0)),"")</f>
        <v/>
      </c>
      <c r="BA15" s="212" t="str">
        <f>IFERROR(INDEX($EQ$14:$EQ$160,MATCH($BF15,$EV$14:$EV$160,0)),"")</f>
        <v/>
      </c>
      <c r="BB15" s="212" t="str">
        <f>IFERROR(INDEX($ER$14:$ER$160,MATCH($BF15,$EV$14:$EV$160,0)),"")</f>
        <v/>
      </c>
      <c r="BC15" s="212" t="str">
        <f>IFERROR(INDEX($ES$14:$ES$160,MATCH($BF15,$EV$14:$EV$160,0)),"")</f>
        <v/>
      </c>
      <c r="BD15" s="212" t="str">
        <f>IFERROR(INDEX($ET$14:$ET$160,MATCH($BF15,$EV$14:$EV$160,0)),"")</f>
        <v/>
      </c>
      <c r="BE15" s="212" t="str">
        <f>IFERROR(INDEX($EU$14:$EU$160,MATCH($BF15,$EV$14:$EV$160,0)),"")</f>
        <v/>
      </c>
      <c r="BF15" s="435">
        <v>2</v>
      </c>
      <c r="BG15" s="431"/>
      <c r="BJ15" s="211" t="str">
        <f>IFERROR(INDEX($EX$14:$EX$160,MATCH($BU15,$FI$14:$FI$160,0)),"")</f>
        <v/>
      </c>
      <c r="BK15" s="210" t="str">
        <f>IFERROR(INDEX($EY$14:$EY$160,MATCH($BU15,$FI$14:$FI$160,0)),"")</f>
        <v/>
      </c>
      <c r="BL15" s="210" t="str">
        <f>IFERROR(INDEX($EZ$14:$EZ$160,MATCH($BU15,$FI$14:$FI$160,0)),"")</f>
        <v/>
      </c>
      <c r="BM15" s="210" t="str">
        <f>IFERROR(INDEX($FA$14:$FA$160,MATCH($BU15,$FI$14:$FI$160,0)),"")</f>
        <v/>
      </c>
      <c r="BN15" s="211" t="str">
        <f>IFERROR(INDEX($FB$14:$FB$160,MATCH($BU15,$FI$14:$FI$160,0)),"")</f>
        <v/>
      </c>
      <c r="BO15" s="211" t="str">
        <f>IFERROR(INDEX($FC$14:$FC$160,MATCH($BU15,$FI$14:$FI$160,0)),"")</f>
        <v/>
      </c>
      <c r="BP15" s="212" t="str">
        <f>IFERROR(INDEX($FD$14:$FD$160,MATCH($BU15,$FI$14:$FI$160,0)),"")</f>
        <v/>
      </c>
      <c r="BQ15" s="212" t="str">
        <f>IFERROR(INDEX($FE$14:$FE$160,MATCH($BU15,$FI$14:$FI$160,0)),"")</f>
        <v/>
      </c>
      <c r="BR15" s="212" t="str">
        <f>IFERROR(INDEX($FF$14:$FF$160,MATCH($BU15,$FI$14:$FI$160,0)),"")</f>
        <v/>
      </c>
      <c r="BS15" s="212" t="str">
        <f>IFERROR(INDEX($FG$14:$FG$160,MATCH($BU15,$FI$14:$FI$160,0)),"")</f>
        <v/>
      </c>
      <c r="BT15" s="212" t="str">
        <f>IFERROR(INDEX($FH$14:$FH$160,MATCH($BU15,$FI$14:$FI$160,0)),"")</f>
        <v/>
      </c>
      <c r="BU15" s="435">
        <v>2</v>
      </c>
      <c r="BV15" s="431"/>
      <c r="BW15" s="213"/>
      <c r="BX15" s="213"/>
      <c r="BY15" s="211" t="str">
        <f>IFERROR(INDEX($FK$14:$FK$160,MATCH($CJ15,$FV$14:$FV$160,0)),"")</f>
        <v/>
      </c>
      <c r="BZ15" s="210" t="str">
        <f>IFERROR(INDEX($FL$14:$FL$160,MATCH($CJ15,$FV$14:$FV$160,0)),"")</f>
        <v/>
      </c>
      <c r="CA15" s="210" t="str">
        <f>IFERROR(INDEX($FM$14:$FM$160,MATCH($CJ15,$FV$14:$FV$160,0)),"")</f>
        <v/>
      </c>
      <c r="CB15" s="210" t="str">
        <f>IFERROR(INDEX($FN$14:$FN$160,MATCH($CJ15,$FV$14:$FV$160,0)),"")</f>
        <v/>
      </c>
      <c r="CC15" s="211" t="str">
        <f>IFERROR(INDEX($FO$14:$FO$160,MATCH($CJ15,$FV$14:$FV$160,0)),"")</f>
        <v/>
      </c>
      <c r="CD15" s="211" t="str">
        <f>IFERROR(INDEX($FP$14:$FP$160,MATCH($CJ15,$FV$14:$FV$160,0)),"")</f>
        <v/>
      </c>
      <c r="CE15" s="212" t="str">
        <f>IFERROR(INDEX($FQ$14:$FQ$160,MATCH($CJ15,$FV$14:$FV$160,0)),"")</f>
        <v/>
      </c>
      <c r="CF15" s="212" t="str">
        <f>IFERROR(INDEX($FR$14:$FR$160,MATCH($CJ15,$FV$14:$FV$160,0)),"")</f>
        <v/>
      </c>
      <c r="CG15" s="212" t="str">
        <f>IFERROR(INDEX($FS$14:$FS$160,MATCH($CJ15,$FV$14:$FV$160,0)),"")</f>
        <v/>
      </c>
      <c r="CH15" s="212" t="str">
        <f>IFERROR(INDEX($FT$14:$FT$160,MATCH($CJ15,$FV$14:$FV$160,0)),"")</f>
        <v/>
      </c>
      <c r="CI15" s="212" t="str">
        <f>IFERROR(INDEX($FU$14:$FU$160,MATCH($CJ15,$FV$14:$FV$160,0)),"")</f>
        <v/>
      </c>
      <c r="CJ15" s="436">
        <v>2</v>
      </c>
      <c r="CK15" s="431"/>
      <c r="CX15" s="214" t="str">
        <f>IFERROR(IF(AND('Classificação geral'!$J8="FEM",'Classificação geral'!$K8=1,'Classificação geral'!I8="Tapete"),'Classificação geral'!A8,""),"")</f>
        <v/>
      </c>
      <c r="CY15" s="214" t="str">
        <f>IFERROR(IF(AND('Classificação geral'!$J8="FEM",'Classificação geral'!$K8=1,'Classificação geral'!I8="Tapete"),'Classificação geral'!$B8,""),"")</f>
        <v/>
      </c>
      <c r="CZ15" s="215" t="str">
        <f>IF($CY15='Classificação geral'!$B8,'Classificação geral'!$C8,"")</f>
        <v/>
      </c>
      <c r="DA15" s="215" t="str">
        <f>IF($CY15='Classificação geral'!$B8,'Classificação geral'!$D8,"")</f>
        <v/>
      </c>
      <c r="DB15" s="215" t="str">
        <f>IF($CY15='Classificação geral'!$B8,'Classificação geral'!$J8,"")</f>
        <v/>
      </c>
      <c r="DC15" s="215" t="str">
        <f>IF($DB15='Classificação geral'!$J8,'Classificação geral'!$K8,"")</f>
        <v/>
      </c>
      <c r="DD15" s="215" t="str">
        <f>IF($DC15='Classificação geral'!$K8,'Classificação geral'!$AC8,"")</f>
        <v/>
      </c>
      <c r="DE15" s="215" t="str">
        <f>IF($DC15='Classificação geral'!$K8,'Classificação geral'!$AE8,"")</f>
        <v/>
      </c>
      <c r="DF15" s="215" t="str">
        <f>IF($DC15='Classificação geral'!$K8,'Classificação geral'!$AF8,"")</f>
        <v/>
      </c>
      <c r="DG15" s="215" t="str">
        <f>IF($DC15='Classificação geral'!$K8,'Classificação geral'!$O8,"")</f>
        <v/>
      </c>
      <c r="DH15" s="215" t="str">
        <f>IF($DC15='Classificação geral'!$K8,'Classificação geral'!$AR8,"")</f>
        <v/>
      </c>
      <c r="DI15" s="216" t="str">
        <f>IFERROR(RANK(DH15,DH:DH,0)+ COUNTIF($DH$12:DH14,DH15),"")</f>
        <v/>
      </c>
      <c r="DK15" s="214" t="str">
        <f>IFERROR(IF(AND('Classificação geral'!$J8="mas",'Classificação geral'!$K8=1,'Classificação geral'!$I8="Tapete"),'Classificação geral'!$A8,""),"")</f>
        <v/>
      </c>
      <c r="DL15" s="214" t="str">
        <f>IFERROR(IF(AND('Classificação geral'!$J8="mas",'Classificação geral'!$K8=1,'Classificação geral'!$I8="Tapete"),'Classificação geral'!$B8,""),"")</f>
        <v/>
      </c>
      <c r="DM15" s="215" t="str">
        <f>IF($DL15='Classificação geral'!$B8,'Classificação geral'!$C8,"")</f>
        <v/>
      </c>
      <c r="DN15" s="215" t="str">
        <f>IF($DL15='Classificação geral'!$B8,'Classificação geral'!$D8,"")</f>
        <v/>
      </c>
      <c r="DO15" s="215" t="str">
        <f>IF($DL15='Classificação geral'!$B8,'Classificação geral'!$J8,"")</f>
        <v/>
      </c>
      <c r="DP15" s="214" t="str">
        <f>IFERROR(IF(AND($DO15="mas",'Classificação geral'!$K8=1),'Classificação geral'!K8,""),"")</f>
        <v/>
      </c>
      <c r="DQ15" s="214" t="str">
        <f>IFERROR(IF(AND($DO15="mas",'Classificação geral'!$K8=1),'Classificação geral'!AC8,""),"")</f>
        <v/>
      </c>
      <c r="DR15" s="214" t="str">
        <f>IFERROR(IF(AND($DO15="mas",'Classificação geral'!$K8=1),'Classificação geral'!AE8,""),"")</f>
        <v/>
      </c>
      <c r="DS15" s="214" t="str">
        <f>IFERROR(IF(AND($DO15="mas",'Classificação geral'!$K8=1),'Classificação geral'!AF8,""),"")</f>
        <v/>
      </c>
      <c r="DT15" s="214" t="str">
        <f>IFERROR(IF(AND($DO15="mas",'Classificação geral'!$K8=1),'Classificação geral'!O8,""),"")</f>
        <v/>
      </c>
      <c r="DU15" s="214" t="str">
        <f>IFERROR(IF(AND($DO15="mas",'Classificação geral'!$K8=1),'Classificação geral'!AR8,""),"")</f>
        <v/>
      </c>
      <c r="DV15" s="216" t="str">
        <f>IFERROR(RANK(DU15,DU:DU,0)+ COUNTIF($DU$12:DU14,DU15),"")</f>
        <v/>
      </c>
      <c r="DX15" s="214" t="str">
        <f>IFERROR(IF(AND('Classificação geral'!$J8="fem",'Classificação geral'!$K8=2,'Classificação geral'!$I8="Tapete"),'Classificação geral'!$A8,""),"")</f>
        <v/>
      </c>
      <c r="DY15" s="214" t="str">
        <f>IFERROR(IF(AND('Classificação geral'!$J8="fem",'Classificação geral'!$K8=2,'Classificação geral'!$I8="Tapete"),'Classificação geral'!$B8,""),"")</f>
        <v/>
      </c>
      <c r="DZ15" s="215" t="str">
        <f>IF($DY15='Classificação geral'!$B8,'Classificação geral'!$C8,"")</f>
        <v/>
      </c>
      <c r="EA15" s="215" t="str">
        <f>IF($DY15='Classificação geral'!$B8,'Classificação geral'!$D8,"")</f>
        <v/>
      </c>
      <c r="EB15" s="215" t="str">
        <f>IF($DY15='Classificação geral'!$B8,'Classificação geral'!$J8,"")</f>
        <v/>
      </c>
      <c r="EC15" s="214" t="str">
        <f>IFERROR(IF(AND($EB15="fem",'Classificação geral'!$K8=2),'Classificação geral'!K8,""),"")</f>
        <v/>
      </c>
      <c r="ED15" s="214" t="str">
        <f>IFERROR(IF(AND($EB15="fem",'Classificação geral'!$K8=2),'Classificação geral'!AC8,""),"")</f>
        <v/>
      </c>
      <c r="EE15" s="214" t="str">
        <f>IFERROR(IF(AND($EB15="fem",'Classificação geral'!$K8=2),'Classificação geral'!AE8,""),"")</f>
        <v/>
      </c>
      <c r="EF15" s="214" t="str">
        <f>IFERROR(IF(AND($EB15="fem",'Classificação geral'!$K8=2),'Classificação geral'!AF8,""),"")</f>
        <v/>
      </c>
      <c r="EG15" s="214" t="str">
        <f>IFERROR(IF(AND($EB15="fem",'Classificação geral'!$K8=2),'Classificação geral'!O8,""),"")</f>
        <v/>
      </c>
      <c r="EH15" s="214" t="str">
        <f>IFERROR(IF(AND($EB15="fem",'Classificação geral'!$K8=2),'Classificação geral'!AR8,""),"")</f>
        <v/>
      </c>
      <c r="EI15" s="216" t="str">
        <f>IFERROR(RANK(EH15,EH:EH,0)+ COUNTIF(EH$12:$EH13,EH15),"")</f>
        <v/>
      </c>
      <c r="EK15" s="214" t="str">
        <f>IFERROR(IF(AND('Classificação geral'!$J8="mas",'Classificação geral'!$K8=2,'Classificação geral'!$I8="Tapete"),'Classificação geral'!$A8,""),"")</f>
        <v/>
      </c>
      <c r="EL15" s="214" t="str">
        <f>IFERROR(IF(AND('Classificação geral'!$J8="mas",'Classificação geral'!$K8=2,'Classificação geral'!$I8="Tapete"),'Classificação geral'!$B8,""),"")</f>
        <v/>
      </c>
      <c r="EM15" s="215" t="str">
        <f>IF($EL15='Classificação geral'!$B8,'Classificação geral'!$C8,"")</f>
        <v/>
      </c>
      <c r="EN15" s="215" t="str">
        <f>IF($EL15='Classificação geral'!$B8,'Classificação geral'!$D8,"")</f>
        <v/>
      </c>
      <c r="EO15" s="215" t="str">
        <f>IF($EL15='Classificação geral'!$B8,'Classificação geral'!$J8,"")</f>
        <v/>
      </c>
      <c r="EP15" s="214" t="str">
        <f>IFERROR(IF(AND($EO15="mas",'Classificação geral'!$K8=2),'Classificação geral'!K8,""),"")</f>
        <v/>
      </c>
      <c r="EQ15" s="214" t="str">
        <f>IFERROR(IF(AND($EO15="mas",'Classificação geral'!$K8=2),'Classificação geral'!AC8,""),"")</f>
        <v/>
      </c>
      <c r="ER15" s="214" t="str">
        <f>IFERROR(IF(AND($EO15="mas",'Classificação geral'!$K8=2),'Classificação geral'!AE8,""),"")</f>
        <v/>
      </c>
      <c r="ES15" s="214" t="str">
        <f>IFERROR(IF(AND($EO15="mas",'Classificação geral'!$K8=2),'Classificação geral'!AF8,""),"")</f>
        <v/>
      </c>
      <c r="ET15" s="214" t="str">
        <f>IFERROR(IF(AND($EO15="mas",'Classificação geral'!$K8=2),'Classificação geral'!O8,""),"")</f>
        <v/>
      </c>
      <c r="EU15" s="214" t="str">
        <f>IFERROR(IF(AND($EO15="mas",'Classificação geral'!$K8=2),'Classificação geral'!AR8,""),"")</f>
        <v/>
      </c>
      <c r="EV15" s="216" t="str">
        <f>IFERROR(RANK(EU15,EU:EU,0)+ COUNTIF($EU$12:EU$12,EU15),"")</f>
        <v/>
      </c>
      <c r="EX15" s="214" t="str">
        <f>IFERROR(IF(AND('Classificação geral'!$J8="fem",'Classificação geral'!$K8=3,'Classificação geral'!$I8="Tapete"),'Classificação geral'!$A8,""),"")</f>
        <v/>
      </c>
      <c r="EY15" s="214" t="str">
        <f>IFERROR(IF(AND('Classificação geral'!$J8="fem",'Classificação geral'!$K8=3,'Classificação geral'!$I8="Tapete"),'Classificação geral'!$B8,""),"")</f>
        <v/>
      </c>
      <c r="EZ15" s="215" t="str">
        <f>IF($EY15='Classificação geral'!$B8,'Classificação geral'!$C8,"")</f>
        <v/>
      </c>
      <c r="FA15" s="215" t="str">
        <f>IF($EY15='Classificação geral'!$B8,'Classificação geral'!$D8,"")</f>
        <v/>
      </c>
      <c r="FB15" s="215" t="str">
        <f>IF($EY15='Classificação geral'!$B8,'Classificação geral'!$J8,"")</f>
        <v/>
      </c>
      <c r="FC15" s="215" t="str">
        <f>IF($FB15='Classificação geral'!$J8,'Classificação geral'!$K8,"")</f>
        <v/>
      </c>
      <c r="FD15" s="215" t="str">
        <f>IF($FC15='Classificação geral'!$K8,'Classificação geral'!$AC8,"")</f>
        <v/>
      </c>
      <c r="FE15" s="215" t="str">
        <f>IF($FC15='Classificação geral'!$K8,'Classificação geral'!$AE8,"")</f>
        <v/>
      </c>
      <c r="FF15" s="215" t="str">
        <f>IF($FC15='Classificação geral'!$K8,'Classificação geral'!$AF8,"")</f>
        <v/>
      </c>
      <c r="FG15" s="215" t="str">
        <f>IF($FC15='Classificação geral'!$K8,'Classificação geral'!$O8,"")</f>
        <v/>
      </c>
      <c r="FH15" s="215" t="str">
        <f>IF($FC15='Classificação geral'!$K8,'Classificação geral'!$AR8,"")</f>
        <v/>
      </c>
      <c r="FI15" s="216" t="str">
        <f>IFERROR(RANK(FH15,FH:FH,0)+ COUNTIF($FH$12:FH13,FH15),"")</f>
        <v/>
      </c>
      <c r="FK15" s="214" t="str">
        <f>IFERROR(IF(AND('Classificação geral'!$J8="mas",'Classificação geral'!$K8=3,'Classificação geral'!$I8="Tapete"),'Classificação geral'!$A8,""),"")</f>
        <v/>
      </c>
      <c r="FL15" s="214" t="str">
        <f>IFERROR(IF(AND('Classificação geral'!$J8="mas",'Classificação geral'!$K8=3,'Classificação geral'!$I8="Tapete"),'Classificação geral'!$B8,""),"")</f>
        <v/>
      </c>
      <c r="FM15" s="215" t="str">
        <f>IF($FL15='Classificação geral'!$B8,'Classificação geral'!$C8,"")</f>
        <v/>
      </c>
      <c r="FN15" s="215" t="str">
        <f>IF($FL15='Classificação geral'!$B8,'Classificação geral'!$D8,"")</f>
        <v/>
      </c>
      <c r="FO15" s="215" t="str">
        <f>IF($FL15='Classificação geral'!$B8,'Classificação geral'!$J8,"")</f>
        <v/>
      </c>
      <c r="FP15" s="214" t="str">
        <f>IFERROR(IF(AND($FO15="mas",'Classificação geral'!$K8=3),'Classificação geral'!K8,""),"")</f>
        <v/>
      </c>
      <c r="FQ15" s="214" t="str">
        <f>IFERROR(IF(AND($FO15="mas",'Classificação geral'!$K8=3),'Classificação geral'!AC8,""),"")</f>
        <v/>
      </c>
      <c r="FR15" s="214" t="str">
        <f>IFERROR(IF(AND($FO15="mas",'Classificação geral'!$K8=3),'Classificação geral'!AE8,""),"")</f>
        <v/>
      </c>
      <c r="FS15" s="214" t="str">
        <f>IFERROR(IF(AND($FO15="mas",'Classificação geral'!$K8=3),'Classificação geral'!AF8,""),"")</f>
        <v/>
      </c>
      <c r="FT15" s="214" t="str">
        <f>IFERROR(IF(AND($FO15="mas",'Classificação geral'!$K8=3),'Classificação geral'!O8,""),"")</f>
        <v/>
      </c>
      <c r="FU15" s="214" t="str">
        <f>IFERROR(IF(AND($FO15="mas",'Classificação geral'!$K8=3),'Classificação geral'!AR8,""),"")</f>
        <v/>
      </c>
      <c r="FV15" s="216" t="str">
        <f>IFERROR(RANK(FU15,FU:FU,0)+ COUNTIF(FU$12:$FU13,FU15),"")</f>
        <v/>
      </c>
    </row>
    <row r="16" spans="1:178" s="209" customFormat="1" ht="37.5" customHeight="1" x14ac:dyDescent="0.35">
      <c r="B16" s="211" t="str">
        <f t="shared" si="0"/>
        <v/>
      </c>
      <c r="C16" s="210" t="str">
        <f>IFERROR(INDEX($CY$14:$CY$160,MATCH($M16,$DI$14:$DI$160,0)),"")</f>
        <v/>
      </c>
      <c r="D16" s="210" t="str">
        <f>IFERROR(INDEX($CZ$14:$CZ$160,MATCH($M16,$DI$14:$DI$160,0)),"")</f>
        <v/>
      </c>
      <c r="E16" s="210" t="str">
        <f>IFERROR(INDEX($DA$14:$DA$160,MATCH($M16,$DI$14:$DI$160,0)),"")</f>
        <v/>
      </c>
      <c r="F16" s="211" t="str">
        <f>IFERROR(INDEX($DB$14:$DB$160,MATCH($M16,$DI$14:$DI$160,0)),"")</f>
        <v/>
      </c>
      <c r="G16" s="211" t="str">
        <f>IFERROR(INDEX($DC$14:$DC$160,MATCH($M16,$DI$14:$DI$160,0)),"")</f>
        <v/>
      </c>
      <c r="H16" s="212" t="str">
        <f>IFERROR(INDEX($DD$14:$DD$160,MATCH($M16,$DI$14:$DI$160,0)),"")</f>
        <v/>
      </c>
      <c r="I16" s="212" t="str">
        <f>IFERROR(INDEX($DE$14:$DE$160,MATCH($M16,$DI$14:$DI$160,0)),"")</f>
        <v/>
      </c>
      <c r="J16" s="212" t="str">
        <f>IFERROR(INDEX($DF$14:$DF$160,MATCH($M16,$DI$14:$DI$160,0)),"")</f>
        <v/>
      </c>
      <c r="K16" s="212" t="str">
        <f>IFERROR(INDEX($DG$14:$DG$160,MATCH($M16,$DI$14:$DI$160,0)),"")</f>
        <v/>
      </c>
      <c r="L16" s="212" t="str">
        <f>IFERROR(INDEX($DH$14:$DH$160,MATCH($M16,$DI$14:$DI$160,0)),"")</f>
        <v/>
      </c>
      <c r="M16" s="435">
        <v>3</v>
      </c>
      <c r="N16" s="431"/>
      <c r="O16" s="213"/>
      <c r="P16" s="213"/>
      <c r="Q16" s="211" t="str">
        <f>IFERROR(INDEX($DK$14:$DK$160,MATCH($AB16,$DV$14:$DV$160,0)),"")</f>
        <v/>
      </c>
      <c r="R16" s="210" t="str">
        <f>IFERROR(INDEX($DL$14:$DL$160,MATCH($AB16,$DV$14:$DV$160,0)),"")</f>
        <v/>
      </c>
      <c r="S16" s="210" t="str">
        <f>IFERROR(INDEX($DM$14:$DM$160,MATCH($AB16,$DV$14:$DV$160,0)),"")</f>
        <v/>
      </c>
      <c r="T16" s="210" t="str">
        <f>IFERROR(INDEX($DN$14:$DN$160,MATCH($M16,$DV$14:$DV$160,0)),"")</f>
        <v/>
      </c>
      <c r="U16" s="211" t="str">
        <f>IFERROR(INDEX($DO$14:$DO$160,MATCH($AB16,$DV$14:$DV$160,0)),"")</f>
        <v/>
      </c>
      <c r="V16" s="211" t="str">
        <f>IFERROR(INDEX($DP$14:$DP$160,MATCH($AB16,$DV$14:$DV$160,0)),"")</f>
        <v/>
      </c>
      <c r="W16" s="212" t="str">
        <f>IFERROR(INDEX($DQ$14:$DQ$160,MATCH($AB16,$DV$14:$DV$160,0)),"")</f>
        <v/>
      </c>
      <c r="X16" s="212" t="str">
        <f>IFERROR(INDEX($DR$14:$DR$160,MATCH($AB16,$DV$14:$DV$160,0)),"")</f>
        <v/>
      </c>
      <c r="Y16" s="212" t="str">
        <f>IFERROR(INDEX($DS$14:$DS$160,MATCH($AB16,$DV$14:$DV$160,0)),"")</f>
        <v/>
      </c>
      <c r="Z16" s="212" t="str">
        <f>IFERROR(INDEX($DT$14:$DT$160,MATCH($AB16,$DV$14:$DV$160,0)),"")</f>
        <v/>
      </c>
      <c r="AA16" s="212" t="str">
        <f>IFERROR(INDEX($DU$14:$DU$160,MATCH($AB16,$DV$14:$DV$160,0)),"")</f>
        <v/>
      </c>
      <c r="AB16" s="435">
        <v>3</v>
      </c>
      <c r="AC16" s="431"/>
      <c r="AD16" s="213"/>
      <c r="AF16" s="210" t="str">
        <f>IFERROR(INDEX($DX$14:$DX$160,MATCH($AQ16,$EI$14:$EI$160,0)),"")</f>
        <v/>
      </c>
      <c r="AG16" s="210" t="str">
        <f>IFERROR(INDEX($DY$14:$DY$160,MATCH($AQ16,$EI$14:$EI$160,0)),"")</f>
        <v/>
      </c>
      <c r="AH16" s="210" t="str">
        <f>IFERROR(INDEX($DZ$14:$DZ$160,MATCH($AQ16,$EI$14:$EI$160,0)),"")</f>
        <v/>
      </c>
      <c r="AI16" s="211" t="str">
        <f>IFERROR(INDEX($EA$14:$EA$160,MATCH($M16,$EI$14:$EI$160,0)),"")</f>
        <v/>
      </c>
      <c r="AJ16" s="211" t="str">
        <f>IFERROR(INDEX($EB$14:$EB$160,MATCH($AQ16,$EI$14:$EI$160,0)),"")</f>
        <v/>
      </c>
      <c r="AK16" s="211" t="str">
        <f>IFERROR(INDEX($EC$14:$EC$160,MATCH($AQ16,$EI$14:$EI$160,0)),"")</f>
        <v/>
      </c>
      <c r="AL16" s="212" t="str">
        <f>IFERROR(INDEX($ED$14:$ED$160,MATCH($AQ16,$EI$14:$EI$160,0)),"")</f>
        <v/>
      </c>
      <c r="AM16" s="212" t="str">
        <f>IFERROR(INDEX($EE$14:$EE$160,MATCH($AQ16,$EI$14:$EI$160,0)),"")</f>
        <v/>
      </c>
      <c r="AN16" s="212" t="str">
        <f>IFERROR(INDEX($EF$14:$EF$160,MATCH($AQ16,$EI$14:$EI$160,0)),"")</f>
        <v/>
      </c>
      <c r="AO16" s="212" t="str">
        <f>IFERROR(INDEX($EG$14:$EG$160,MATCH($AQ16,$EI$14:$EI$160,0)),"")</f>
        <v/>
      </c>
      <c r="AP16" s="212" t="str">
        <f>IFERROR(INDEX($EH$14:$EH$160,MATCH($AQ16,$EI$14:$EI$160,0)),"")</f>
        <v/>
      </c>
      <c r="AQ16" s="435">
        <v>3</v>
      </c>
      <c r="AR16" s="431"/>
      <c r="AS16" s="213"/>
      <c r="AT16" s="213"/>
      <c r="AU16" s="210" t="str">
        <f>IFERROR(INDEX($EK$14:$EK$160,MATCH($BF16,$EV$14:$EV$160,0)),"")</f>
        <v/>
      </c>
      <c r="AV16" s="210" t="str">
        <f>IFERROR(INDEX($EL$14:$EL$160,MATCH($BF16,$EV$14:$EV$160,0)),"")</f>
        <v/>
      </c>
      <c r="AW16" s="210" t="str">
        <f>IFERROR(INDEX($EM$14:$EM$160,MATCH($BF16,$EV$14:$EV$160,0)),"")</f>
        <v/>
      </c>
      <c r="AX16" s="211" t="str">
        <f>IFERROR(INDEX($EN$14:$EN$160,MATCH($M16,$EV$14:$EV$160,0)),"")</f>
        <v/>
      </c>
      <c r="AY16" s="211" t="str">
        <f>IFERROR(INDEX($EO$14:$EO$160,MATCH($BF16,$EV$14:$EV$160,0)),"")</f>
        <v/>
      </c>
      <c r="AZ16" s="211" t="str">
        <f>IFERROR(INDEX($EP$14:$EP$160,MATCH($BF16,$EV$14:$EV$160,0)),"")</f>
        <v/>
      </c>
      <c r="BA16" s="212" t="str">
        <f>IFERROR(INDEX($EQ$14:$EQ$160,MATCH($BF16,$EV$14:$EV$160,0)),"")</f>
        <v/>
      </c>
      <c r="BB16" s="212" t="str">
        <f>IFERROR(INDEX($ER$14:$ER$160,MATCH($BF16,$EV$14:$EV$160,0)),"")</f>
        <v/>
      </c>
      <c r="BC16" s="212" t="str">
        <f>IFERROR(INDEX($ES$14:$ES$160,MATCH($BF16,$EV$14:$EV$160,0)),"")</f>
        <v/>
      </c>
      <c r="BD16" s="212" t="str">
        <f>IFERROR(INDEX($ET$14:$ET$160,MATCH($BF16,$EV$14:$EV$160,0)),"")</f>
        <v/>
      </c>
      <c r="BE16" s="212" t="str">
        <f>IFERROR(INDEX($EU$14:$EU$160,MATCH($BF16,$EV$14:$EV$160,0)),"")</f>
        <v/>
      </c>
      <c r="BF16" s="435">
        <v>3</v>
      </c>
      <c r="BG16" s="431"/>
      <c r="BJ16" s="211" t="str">
        <f>IFERROR(INDEX($EX$14:$EX$160,MATCH($BU16,$FI$14:$FI$160,0)),"")</f>
        <v/>
      </c>
      <c r="BK16" s="210" t="str">
        <f>IFERROR(INDEX($EY$14:$EY$160,MATCH($BU16,$FI$14:$FI$160,0)),"")</f>
        <v/>
      </c>
      <c r="BL16" s="210" t="str">
        <f>IFERROR(INDEX($EZ$14:$EZ$160,MATCH($BU16,$FI$14:$FI$160,0)),"")</f>
        <v/>
      </c>
      <c r="BM16" s="210" t="str">
        <f>IFERROR(INDEX($FA$14:$FA$160,MATCH($BU16,$FI$14:$FI$160,0)),"")</f>
        <v/>
      </c>
      <c r="BN16" s="211" t="str">
        <f>IFERROR(INDEX($FB$14:$FB$160,MATCH($BU16,$FI$14:$FI$160,0)),"")</f>
        <v/>
      </c>
      <c r="BO16" s="211" t="str">
        <f>IFERROR(INDEX($FC$14:$FC$160,MATCH($BU16,$FI$14:$FI$160,0)),"")</f>
        <v/>
      </c>
      <c r="BP16" s="212" t="str">
        <f>IFERROR(INDEX($FD$14:$FD$160,MATCH($BU16,$FI$14:$FI$160,0)),"")</f>
        <v/>
      </c>
      <c r="BQ16" s="212" t="str">
        <f>IFERROR(INDEX($FE$14:$FE$160,MATCH($BU16,$FI$14:$FI$160,0)),"")</f>
        <v/>
      </c>
      <c r="BR16" s="212" t="str">
        <f>IFERROR(INDEX($FF$14:$FF$160,MATCH($BU16,$FI$14:$FI$160,0)),"")</f>
        <v/>
      </c>
      <c r="BS16" s="212" t="str">
        <f>IFERROR(INDEX($FG$14:$FG$160,MATCH($BU16,$FI$14:$FI$160,0)),"")</f>
        <v/>
      </c>
      <c r="BT16" s="212" t="str">
        <f>IFERROR(INDEX($FH$14:$FH$160,MATCH($BU16,$FI$14:$FI$160,0)),"")</f>
        <v/>
      </c>
      <c r="BU16" s="435">
        <v>3</v>
      </c>
      <c r="BV16" s="431"/>
      <c r="BW16" s="213"/>
      <c r="BX16" s="213"/>
      <c r="BY16" s="211" t="str">
        <f>IFERROR(INDEX($FK$14:$FK$160,MATCH($CJ16,$FV$14:$FV$160,0)),"")</f>
        <v/>
      </c>
      <c r="BZ16" s="210" t="str">
        <f>IFERROR(INDEX($FL$14:$FL$160,MATCH($CJ16,$FV$14:$FV$160,0)),"")</f>
        <v/>
      </c>
      <c r="CA16" s="210" t="str">
        <f>IFERROR(INDEX($FM$14:$FM$160,MATCH($CJ16,$FV$14:$FV$160,0)),"")</f>
        <v/>
      </c>
      <c r="CB16" s="210" t="str">
        <f>IFERROR(INDEX($FN$14:$FN$160,MATCH($CJ16,$FV$14:$FV$160,0)),"")</f>
        <v/>
      </c>
      <c r="CC16" s="211" t="str">
        <f>IFERROR(INDEX($FO$14:$FO$160,MATCH($CJ16,$FV$14:$FV$160,0)),"")</f>
        <v/>
      </c>
      <c r="CD16" s="211" t="str">
        <f>IFERROR(INDEX($FP$14:$FP$160,MATCH($CJ16,$FV$14:$FV$160,0)),"")</f>
        <v/>
      </c>
      <c r="CE16" s="212" t="str">
        <f>IFERROR(INDEX($FQ$14:$FQ$160,MATCH($CJ16,$FV$14:$FV$160,0)),"")</f>
        <v/>
      </c>
      <c r="CF16" s="212" t="str">
        <f>IFERROR(INDEX($FR$14:$FR$160,MATCH($CJ16,$FV$14:$FV$160,0)),"")</f>
        <v/>
      </c>
      <c r="CG16" s="212" t="str">
        <f>IFERROR(INDEX($FS$14:$FS$160,MATCH($CJ16,$FV$14:$FV$160,0)),"")</f>
        <v/>
      </c>
      <c r="CH16" s="212" t="str">
        <f>IFERROR(INDEX($FT$14:$FT$160,MATCH($CJ16,$FV$14:$FV$160,0)),"")</f>
        <v/>
      </c>
      <c r="CI16" s="212" t="str">
        <f>IFERROR(INDEX($FU$14:$FU$160,MATCH($CJ16,$FV$14:$FV$160,0)),"")</f>
        <v/>
      </c>
      <c r="CJ16" s="436">
        <v>3</v>
      </c>
      <c r="CK16" s="431"/>
      <c r="CX16" s="214" t="str">
        <f>IFERROR(IF(AND('Classificação geral'!$J9="FEM",'Classificação geral'!$K9=1,'Classificação geral'!I9="Tapete"),'Classificação geral'!A9,""),"")</f>
        <v/>
      </c>
      <c r="CY16" s="214" t="str">
        <f>IFERROR(IF(AND('Classificação geral'!$J9="FEM",'Classificação geral'!$K9=1,'Classificação geral'!I9="Tapete"),'Classificação geral'!$B9,""),"")</f>
        <v/>
      </c>
      <c r="CZ16" s="215" t="str">
        <f>IF($CY16='Classificação geral'!$B9,'Classificação geral'!$C9,"")</f>
        <v/>
      </c>
      <c r="DA16" s="215" t="str">
        <f>IF($CY16='Classificação geral'!$B9,'Classificação geral'!$D9,"")</f>
        <v/>
      </c>
      <c r="DB16" s="215" t="str">
        <f>IF($CY16='Classificação geral'!$B9,'Classificação geral'!$J9,"")</f>
        <v/>
      </c>
      <c r="DC16" s="215" t="str">
        <f>IF($DB16='Classificação geral'!$J9,'Classificação geral'!$K9,"")</f>
        <v/>
      </c>
      <c r="DD16" s="215" t="str">
        <f>IF($DC16='Classificação geral'!$K9,'Classificação geral'!$AC9,"")</f>
        <v/>
      </c>
      <c r="DE16" s="215" t="str">
        <f>IF($DC16='Classificação geral'!$K9,'Classificação geral'!$AE9,"")</f>
        <v/>
      </c>
      <c r="DF16" s="215" t="str">
        <f>IF($DC16='Classificação geral'!$K9,'Classificação geral'!$AF9,"")</f>
        <v/>
      </c>
      <c r="DG16" s="215" t="str">
        <f>IF($DC16='Classificação geral'!$K9,'Classificação geral'!$O9,"")</f>
        <v/>
      </c>
      <c r="DH16" s="215" t="str">
        <f>IF($DC16='Classificação geral'!$K9,'Classificação geral'!$AR9,"")</f>
        <v/>
      </c>
      <c r="DI16" s="216" t="str">
        <f>IFERROR(RANK(DH16,DH:DH,0)+ COUNTIF($DH$12:DH15,DH16),"")</f>
        <v/>
      </c>
      <c r="DK16" s="214" t="str">
        <f>IFERROR(IF(AND('Classificação geral'!$J9="mas",'Classificação geral'!$K9=1,'Classificação geral'!$I9="Tapete"),'Classificação geral'!$A9,""),"")</f>
        <v/>
      </c>
      <c r="DL16" s="214" t="str">
        <f>IFERROR(IF(AND('Classificação geral'!$J9="mas",'Classificação geral'!$K9=1,'Classificação geral'!$I9="Tapete"),'Classificação geral'!$B9,""),"")</f>
        <v/>
      </c>
      <c r="DM16" s="215" t="str">
        <f>IF($DL16='Classificação geral'!$B9,'Classificação geral'!$C9,"")</f>
        <v/>
      </c>
      <c r="DN16" s="215" t="str">
        <f>IF($DL16='Classificação geral'!$B9,'Classificação geral'!$D9,"")</f>
        <v/>
      </c>
      <c r="DO16" s="215" t="str">
        <f>IF($DL16='Classificação geral'!$B9,'Classificação geral'!$J9,"")</f>
        <v/>
      </c>
      <c r="DP16" s="214" t="str">
        <f>IFERROR(IF(AND($DO16="mas",'Classificação geral'!$K9=1),'Classificação geral'!K9,""),"")</f>
        <v/>
      </c>
      <c r="DQ16" s="214" t="str">
        <f>IFERROR(IF(AND($DO16="mas",'Classificação geral'!$K9=1),'Classificação geral'!AC9,""),"")</f>
        <v/>
      </c>
      <c r="DR16" s="214" t="str">
        <f>IFERROR(IF(AND($DO16="mas",'Classificação geral'!$K9=1),'Classificação geral'!AE9,""),"")</f>
        <v/>
      </c>
      <c r="DS16" s="214" t="str">
        <f>IFERROR(IF(AND($DO16="mas",'Classificação geral'!$K9=1),'Classificação geral'!AF9,""),"")</f>
        <v/>
      </c>
      <c r="DT16" s="214" t="str">
        <f>IFERROR(IF(AND($DO16="mas",'Classificação geral'!$K9=1),'Classificação geral'!O9,""),"")</f>
        <v/>
      </c>
      <c r="DU16" s="214" t="str">
        <f>IFERROR(IF(AND($DO16="mas",'Classificação geral'!$K9=1),'Classificação geral'!AR9,""),"")</f>
        <v/>
      </c>
      <c r="DV16" s="216" t="str">
        <f>IFERROR(RANK(DU16,DU:DU,0)+ COUNTIF($DU$12:DU15,DU16),"")</f>
        <v/>
      </c>
      <c r="DX16" s="214" t="str">
        <f>IFERROR(IF(AND('Classificação geral'!$J9="fem",'Classificação geral'!$K9=2,'Classificação geral'!$I9="Tapete"),'Classificação geral'!$A9,""),"")</f>
        <v/>
      </c>
      <c r="DY16" s="214" t="str">
        <f>IFERROR(IF(AND('Classificação geral'!$J9="fem",'Classificação geral'!$K9=2,'Classificação geral'!$I9="Tapete"),'Classificação geral'!$B9,""),"")</f>
        <v/>
      </c>
      <c r="DZ16" s="215" t="str">
        <f>IF($DY16='Classificação geral'!$B9,'Classificação geral'!$C9,"")</f>
        <v/>
      </c>
      <c r="EA16" s="215" t="str">
        <f>IF($DY16='Classificação geral'!$B9,'Classificação geral'!$D9,"")</f>
        <v/>
      </c>
      <c r="EB16" s="215" t="str">
        <f>IF($DY16='Classificação geral'!$B9,'Classificação geral'!$J9,"")</f>
        <v/>
      </c>
      <c r="EC16" s="214" t="str">
        <f>IFERROR(IF(AND($EB16="fem",'Classificação geral'!$K9=2),'Classificação geral'!K9,""),"")</f>
        <v/>
      </c>
      <c r="ED16" s="214" t="str">
        <f>IFERROR(IF(AND($EB16="fem",'Classificação geral'!$K9=2),'Classificação geral'!AC9,""),"")</f>
        <v/>
      </c>
      <c r="EE16" s="214" t="str">
        <f>IFERROR(IF(AND($EB16="fem",'Classificação geral'!$K9=2),'Classificação geral'!AE9,""),"")</f>
        <v/>
      </c>
      <c r="EF16" s="214" t="str">
        <f>IFERROR(IF(AND($EB16="fem",'Classificação geral'!$K9=2),'Classificação geral'!AF9,""),"")</f>
        <v/>
      </c>
      <c r="EG16" s="214" t="str">
        <f>IFERROR(IF(AND($EB16="fem",'Classificação geral'!$K9=2),'Classificação geral'!O9,""),"")</f>
        <v/>
      </c>
      <c r="EH16" s="214" t="str">
        <f>IFERROR(IF(AND($EB16="fem",'Classificação geral'!$K9=2),'Classificação geral'!AR9,""),"")</f>
        <v/>
      </c>
      <c r="EI16" s="216" t="str">
        <f>IFERROR(RANK(EH16,EH:EH,0)+ COUNTIF(EH$12:$EH14,EH16),"")</f>
        <v/>
      </c>
      <c r="EK16" s="214" t="str">
        <f>IFERROR(IF(AND('Classificação geral'!$J9="mas",'Classificação geral'!$K9=2,'Classificação geral'!$I9="Tapete"),'Classificação geral'!$A9,""),"")</f>
        <v/>
      </c>
      <c r="EL16" s="214" t="str">
        <f>IFERROR(IF(AND('Classificação geral'!$J9="mas",'Classificação geral'!$K9=2,'Classificação geral'!$I9="Tapete"),'Classificação geral'!$B9,""),"")</f>
        <v/>
      </c>
      <c r="EM16" s="215" t="str">
        <f>IF($EL16='Classificação geral'!$B9,'Classificação geral'!$C9,"")</f>
        <v/>
      </c>
      <c r="EN16" s="215" t="str">
        <f>IF($EL16='Classificação geral'!$B9,'Classificação geral'!$D9,"")</f>
        <v/>
      </c>
      <c r="EO16" s="215" t="str">
        <f>IF($EL16='Classificação geral'!$B9,'Classificação geral'!$J9,"")</f>
        <v/>
      </c>
      <c r="EP16" s="214" t="str">
        <f>IFERROR(IF(AND($EO16="mas",'Classificação geral'!$K9=2),'Classificação geral'!K9,""),"")</f>
        <v/>
      </c>
      <c r="EQ16" s="214" t="str">
        <f>IFERROR(IF(AND($EO16="mas",'Classificação geral'!$K9=2),'Classificação geral'!AC9,""),"")</f>
        <v/>
      </c>
      <c r="ER16" s="214" t="str">
        <f>IFERROR(IF(AND($EO16="mas",'Classificação geral'!$K9=2),'Classificação geral'!AE9,""),"")</f>
        <v/>
      </c>
      <c r="ES16" s="214" t="str">
        <f>IFERROR(IF(AND($EO16="mas",'Classificação geral'!$K9=2),'Classificação geral'!AF9,""),"")</f>
        <v/>
      </c>
      <c r="ET16" s="214" t="str">
        <f>IFERROR(IF(AND($EO16="mas",'Classificação geral'!$K9=2),'Classificação geral'!O9,""),"")</f>
        <v/>
      </c>
      <c r="EU16" s="214" t="str">
        <f>IFERROR(IF(AND($EO16="mas",'Classificação geral'!$K9=2),'Classificação geral'!AR9,""),"")</f>
        <v/>
      </c>
      <c r="EV16" s="216" t="str">
        <f>IFERROR(RANK(EU16,EU:EU,0)+ COUNTIF($EU$12:EU$12,EU16),"")</f>
        <v/>
      </c>
      <c r="EX16" s="214" t="str">
        <f>IFERROR(IF(AND('Classificação geral'!$J9="fem",'Classificação geral'!$K9=3,'Classificação geral'!$I9="Tapete"),'Classificação geral'!$A9,""),"")</f>
        <v/>
      </c>
      <c r="EY16" s="214" t="str">
        <f>IFERROR(IF(AND('Classificação geral'!$J9="fem",'Classificação geral'!$K9=3,'Classificação geral'!$I9="Tapete"),'Classificação geral'!$B9,""),"")</f>
        <v/>
      </c>
      <c r="EZ16" s="215" t="str">
        <f>IF($EY16='Classificação geral'!$B9,'Classificação geral'!$C9,"")</f>
        <v/>
      </c>
      <c r="FA16" s="215" t="str">
        <f>IF($EY16='Classificação geral'!$B9,'Classificação geral'!$D9,"")</f>
        <v/>
      </c>
      <c r="FB16" s="215" t="str">
        <f>IF($EY16='Classificação geral'!$B9,'Classificação geral'!$J9,"")</f>
        <v/>
      </c>
      <c r="FC16" s="215" t="str">
        <f>IF($FB16='Classificação geral'!$J9,'Classificação geral'!$K9,"")</f>
        <v/>
      </c>
      <c r="FD16" s="215" t="str">
        <f>IF($FC16='Classificação geral'!$K9,'Classificação geral'!$AC9,"")</f>
        <v/>
      </c>
      <c r="FE16" s="215" t="str">
        <f>IF($FC16='Classificação geral'!$K9,'Classificação geral'!$AE9,"")</f>
        <v/>
      </c>
      <c r="FF16" s="215" t="str">
        <f>IF($FC16='Classificação geral'!$K9,'Classificação geral'!$AF9,"")</f>
        <v/>
      </c>
      <c r="FG16" s="215" t="str">
        <f>IF($FC16='Classificação geral'!$K9,'Classificação geral'!$O9,"")</f>
        <v/>
      </c>
      <c r="FH16" s="215" t="str">
        <f>IF($FC16='Classificação geral'!$K9,'Classificação geral'!$AR9,"")</f>
        <v/>
      </c>
      <c r="FI16" s="216" t="str">
        <f>IFERROR(RANK(FH16,FH:FH,0)+ COUNTIF($FH$12:FH14,FH16),"")</f>
        <v/>
      </c>
      <c r="FK16" s="214" t="str">
        <f>IFERROR(IF(AND('Classificação geral'!$J9="mas",'Classificação geral'!$K9=3,'Classificação geral'!$I9="Tapete"),'Classificação geral'!$A9,""),"")</f>
        <v/>
      </c>
      <c r="FL16" s="214" t="str">
        <f>IFERROR(IF(AND('Classificação geral'!$J9="mas",'Classificação geral'!$K9=3,'Classificação geral'!$I9="Tapete"),'Classificação geral'!$B9,""),"")</f>
        <v/>
      </c>
      <c r="FM16" s="215" t="str">
        <f>IF($FL16='Classificação geral'!$B9,'Classificação geral'!$C9,"")</f>
        <v/>
      </c>
      <c r="FN16" s="215" t="str">
        <f>IF($FL16='Classificação geral'!$B9,'Classificação geral'!$D9,"")</f>
        <v/>
      </c>
      <c r="FO16" s="215" t="str">
        <f>IF($FL16='Classificação geral'!$B9,'Classificação geral'!$J9,"")</f>
        <v/>
      </c>
      <c r="FP16" s="214" t="str">
        <f>IFERROR(IF(AND($FO16="mas",'Classificação geral'!$K9=3),'Classificação geral'!K9,""),"")</f>
        <v/>
      </c>
      <c r="FQ16" s="214" t="str">
        <f>IFERROR(IF(AND($FO16="mas",'Classificação geral'!$K9=3),'Classificação geral'!AC9,""),"")</f>
        <v/>
      </c>
      <c r="FR16" s="214" t="str">
        <f>IFERROR(IF(AND($FO16="mas",'Classificação geral'!$K9=3),'Classificação geral'!AE9,""),"")</f>
        <v/>
      </c>
      <c r="FS16" s="214" t="str">
        <f>IFERROR(IF(AND($FO16="mas",'Classificação geral'!$K9=3),'Classificação geral'!AF9,""),"")</f>
        <v/>
      </c>
      <c r="FT16" s="214" t="str">
        <f>IFERROR(IF(AND($FO16="mas",'Classificação geral'!$K9=3),'Classificação geral'!O9,""),"")</f>
        <v/>
      </c>
      <c r="FU16" s="214" t="str">
        <f>IFERROR(IF(AND($FO16="mas",'Classificação geral'!$K9=3),'Classificação geral'!AR9,""),"")</f>
        <v/>
      </c>
      <c r="FV16" s="216" t="str">
        <f>IFERROR(RANK(FU16,FU:FU,0)+ COUNTIF(FU$12:$FU14,FU16),"")</f>
        <v/>
      </c>
    </row>
    <row r="17" spans="2:178" s="243" customFormat="1" ht="27.75" customHeight="1" x14ac:dyDescent="0.4">
      <c r="B17" s="248" t="str">
        <f t="shared" si="0"/>
        <v/>
      </c>
      <c r="C17" s="238" t="str">
        <f>IFERROR(INDEX($CY$14:$CY$160,MATCH($M17,$DI$14:$DI$160,0)),"")</f>
        <v/>
      </c>
      <c r="D17" s="238" t="str">
        <f>IFERROR(INDEX($CZ$14:$CZ$160,MATCH($M17,$DI$14:$DI$160,0)),"")</f>
        <v/>
      </c>
      <c r="E17" s="238" t="str">
        <f>IFERROR(INDEX($DA$14:$DA$160,MATCH($M17,$DI$14:$DI$160,0)),"")</f>
        <v/>
      </c>
      <c r="F17" s="239" t="str">
        <f>IFERROR(INDEX($DB$14:$DB$160,MATCH($M17,$DI$14:$DI$160,0)),"")</f>
        <v/>
      </c>
      <c r="G17" s="239" t="str">
        <f>IFERROR(INDEX($DC$14:$DC$160,MATCH($M17,$DI$14:$DI$160,0)),"")</f>
        <v/>
      </c>
      <c r="H17" s="240" t="str">
        <f>IFERROR(INDEX($DD$14:$DD$160,MATCH($M17,$DI$14:$DI$160,0)),"")</f>
        <v/>
      </c>
      <c r="I17" s="240" t="str">
        <f>IFERROR(INDEX($DE$14:$DE$160,MATCH($M17,$DI$14:$DI$160,0)),"")</f>
        <v/>
      </c>
      <c r="J17" s="240" t="str">
        <f>IFERROR(INDEX($DF$14:$DF$160,MATCH($M17,$DI$14:$DI$160,0)),"")</f>
        <v/>
      </c>
      <c r="K17" s="240" t="str">
        <f>IFERROR(INDEX($DG$14:$DG$160,MATCH($M17,$DI$14:$DI$160,0)),"")</f>
        <v/>
      </c>
      <c r="L17" s="240" t="str">
        <f>IFERROR(INDEX($DH$14:$DH$160,MATCH($M17,$DI$14:$DI$160,0)),"")</f>
        <v/>
      </c>
      <c r="M17" s="241">
        <v>4</v>
      </c>
      <c r="N17" s="432"/>
      <c r="O17" s="242"/>
      <c r="P17" s="242"/>
      <c r="Q17" s="248" t="str">
        <f>IFERROR(INDEX($DK$14:$DK$160,MATCH($AB17,$DV$14:$DV$160,0)),"")</f>
        <v/>
      </c>
      <c r="R17" s="238" t="str">
        <f>IFERROR(INDEX($DL$14:$DL$160,MATCH($AB17,$DV$14:$DV$160,0)),"")</f>
        <v/>
      </c>
      <c r="S17" s="238" t="str">
        <f>IFERROR(INDEX($DM$14:$DM$160,MATCH($AB17,$DV$14:$DV$160,0)),"")</f>
        <v/>
      </c>
      <c r="T17" s="238" t="str">
        <f>IFERROR(INDEX($DN$14:$DN$160,MATCH($M17,$DV$14:$DV$160,0)),"")</f>
        <v/>
      </c>
      <c r="U17" s="239" t="str">
        <f>IFERROR(INDEX($DO$14:$DO$160,MATCH($AB17,$DV$14:$DV$160,0)),"")</f>
        <v/>
      </c>
      <c r="V17" s="239" t="str">
        <f>IFERROR(INDEX($DP$14:$DP$160,MATCH($AB17,$DV$14:$DV$160,0)),"")</f>
        <v/>
      </c>
      <c r="W17" s="240" t="str">
        <f>IFERROR(INDEX($DQ$14:$DQ$160,MATCH($AB17,$DV$14:$DV$160,0)),"")</f>
        <v/>
      </c>
      <c r="X17" s="240" t="str">
        <f>IFERROR(INDEX($DR$14:$DR$160,MATCH($AB17,$DV$14:$DV$160,0)),"")</f>
        <v/>
      </c>
      <c r="Y17" s="240" t="str">
        <f>IFERROR(INDEX($DS$14:$DS$160,MATCH($AB17,$DV$14:$DV$160,0)),"")</f>
        <v/>
      </c>
      <c r="Z17" s="240" t="str">
        <f>IFERROR(INDEX($DT$14:$DT$160,MATCH($AB17,$DV$14:$DV$160,0)),"")</f>
        <v/>
      </c>
      <c r="AA17" s="240" t="str">
        <f>IFERROR(INDEX($DU$14:$DU$160,MATCH($AB17,$DV$14:$DV$160,0)),"")</f>
        <v/>
      </c>
      <c r="AB17" s="241">
        <v>4</v>
      </c>
      <c r="AC17" s="432"/>
      <c r="AD17" s="242"/>
      <c r="AF17" s="249" t="str">
        <f>IFERROR(INDEX($DX$14:$DX$160,MATCH($AQ17,$EI$14:$EI$160,0)),"")</f>
        <v/>
      </c>
      <c r="AG17" s="238" t="str">
        <f>IFERROR(INDEX($DY$14:$DY$160,MATCH($AQ17,$EI$14:$EI$160,0)),"")</f>
        <v/>
      </c>
      <c r="AH17" s="238" t="str">
        <f>IFERROR(INDEX($DZ$14:$DZ$160,MATCH($AQ17,$EI$14:$EI$160,0)),"")</f>
        <v/>
      </c>
      <c r="AI17" s="239" t="str">
        <f>IFERROR(INDEX($EA$14:$EA$160,MATCH($M17,$EI$14:$EI$160,0)),"")</f>
        <v/>
      </c>
      <c r="AJ17" s="239" t="str">
        <f>IFERROR(INDEX($EB$14:$EB$160,MATCH($AQ17,$EI$14:$EI$160,0)),"")</f>
        <v/>
      </c>
      <c r="AK17" s="239" t="str">
        <f>IFERROR(INDEX($EC$14:$EC$160,MATCH($AQ17,$EI$14:$EI$160,0)),"")</f>
        <v/>
      </c>
      <c r="AL17" s="240" t="str">
        <f>IFERROR(INDEX($ED$14:$ED$160,MATCH($AQ17,$EI$14:$EI$160,0)),"")</f>
        <v/>
      </c>
      <c r="AM17" s="240" t="str">
        <f>IFERROR(INDEX($EE$14:$EE$160,MATCH($AQ17,$EI$14:$EI$160,0)),"")</f>
        <v/>
      </c>
      <c r="AN17" s="240" t="str">
        <f>IFERROR(INDEX($EF$14:$EF$160,MATCH($AQ17,$EI$14:$EI$160,0)),"")</f>
        <v/>
      </c>
      <c r="AO17" s="240" t="str">
        <f>IFERROR(INDEX($EG$14:$EG$160,MATCH($AQ17,$EI$14:$EI$160,0)),"")</f>
        <v/>
      </c>
      <c r="AP17" s="240" t="str">
        <f>IFERROR(INDEX($EH$14:$EH$160,MATCH($AQ17,$EI$14:$EI$160,0)),"")</f>
        <v/>
      </c>
      <c r="AQ17" s="241">
        <v>4</v>
      </c>
      <c r="AR17" s="432"/>
      <c r="AS17" s="242"/>
      <c r="AT17" s="242"/>
      <c r="AU17" s="249" t="str">
        <f>IFERROR(INDEX($EK$14:$EK$160,MATCH($BF17,$EV$14:$EV$160,0)),"")</f>
        <v/>
      </c>
      <c r="AV17" s="238" t="str">
        <f>IFERROR(INDEX($EL$14:$EL$160,MATCH($BF17,$EV$14:$EV$160,0)),"")</f>
        <v/>
      </c>
      <c r="AW17" s="238" t="str">
        <f>IFERROR(INDEX($EM$14:$EM$160,MATCH($BF17,$EV$14:$EV$160,0)),"")</f>
        <v/>
      </c>
      <c r="AX17" s="239" t="str">
        <f>IFERROR(INDEX($EN$14:$EN$160,MATCH($M17,$EV$14:$EV$160,0)),"")</f>
        <v/>
      </c>
      <c r="AY17" s="239" t="str">
        <f>IFERROR(INDEX($EO$14:$EO$160,MATCH($BF17,$EV$14:$EV$160,0)),"")</f>
        <v/>
      </c>
      <c r="AZ17" s="239" t="str">
        <f>IFERROR(INDEX($EP$14:$EP$160,MATCH($BF17,$EV$14:$EV$160,0)),"")</f>
        <v/>
      </c>
      <c r="BA17" s="240" t="str">
        <f>IFERROR(INDEX($EQ$14:$EQ$160,MATCH($BF17,$EV$14:$EV$160,0)),"")</f>
        <v/>
      </c>
      <c r="BB17" s="240" t="str">
        <f>IFERROR(INDEX($ER$14:$ER$160,MATCH($BF17,$EV$14:$EV$160,0)),"")</f>
        <v/>
      </c>
      <c r="BC17" s="240" t="str">
        <f>IFERROR(INDEX($ES$14:$ES$160,MATCH($BF17,$EV$14:$EV$160,0)),"")</f>
        <v/>
      </c>
      <c r="BD17" s="240" t="str">
        <f>IFERROR(INDEX($ET$14:$ET$160,MATCH($BF17,$EV$14:$EV$160,0)),"")</f>
        <v/>
      </c>
      <c r="BE17" s="240" t="str">
        <f>IFERROR(INDEX($EU$14:$EU$160,MATCH($BF17,$EV$14:$EV$160,0)),"")</f>
        <v/>
      </c>
      <c r="BF17" s="241">
        <v>4</v>
      </c>
      <c r="BG17" s="432"/>
      <c r="BJ17" s="248" t="str">
        <f>IFERROR(INDEX($EX$14:$EX$160,MATCH($BU17,$FI$14:$FI$160,0)),"")</f>
        <v/>
      </c>
      <c r="BK17" s="238" t="str">
        <f>IFERROR(INDEX($EY$14:$EY$160,MATCH($BU17,$FI$14:$FI$160,0)),"")</f>
        <v/>
      </c>
      <c r="BL17" s="238" t="str">
        <f>IFERROR(INDEX($EZ$14:$EZ$160,MATCH($BU17,$FI$14:$FI$160,0)),"")</f>
        <v/>
      </c>
      <c r="BM17" s="238" t="str">
        <f>IFERROR(INDEX($FA$14:$FA$160,MATCH($BU17,$FI$14:$FI$160,0)),"")</f>
        <v/>
      </c>
      <c r="BN17" s="239" t="str">
        <f>IFERROR(INDEX($FB$14:$FB$160,MATCH($BU17,$FI$14:$FI$160,0)),"")</f>
        <v/>
      </c>
      <c r="BO17" s="239" t="str">
        <f>IFERROR(INDEX($FC$14:$FC$160,MATCH($BU17,$FI$14:$FI$160,0)),"")</f>
        <v/>
      </c>
      <c r="BP17" s="239" t="str">
        <f>IFERROR(INDEX($FD$14:$FD$160,MATCH($BU17,$FI$14:$FI$160,0)),"")</f>
        <v/>
      </c>
      <c r="BQ17" s="239" t="str">
        <f>IFERROR(INDEX($FE$14:$FE$160,MATCH($BU17,$FI$14:$FI$160,0)),"")</f>
        <v/>
      </c>
      <c r="BR17" s="239" t="str">
        <f>IFERROR(INDEX($FF$14:$FF$160,MATCH($BU17,$FI$14:$FI$160,0)),"")</f>
        <v/>
      </c>
      <c r="BS17" s="239" t="str">
        <f>IFERROR(INDEX($FG$14:$FG$160,MATCH($BU17,$FI$14:$FI$160,0)),"")</f>
        <v/>
      </c>
      <c r="BT17" s="240" t="str">
        <f>IFERROR(INDEX($FH$14:$FH$160,MATCH($BU17,$FI$14:$FI$160,0)),"")</f>
        <v/>
      </c>
      <c r="BU17" s="241">
        <v>4</v>
      </c>
      <c r="BV17" s="432"/>
      <c r="BW17" s="242"/>
      <c r="BX17" s="242"/>
      <c r="BY17" s="248" t="str">
        <f>IFERROR(INDEX($FK$14:$FK$160,MATCH($CJ17,$FV$14:$FV$160,0)),"")</f>
        <v/>
      </c>
      <c r="BZ17" s="238" t="str">
        <f>IFERROR(INDEX($FL$14:$FL$160,MATCH($CJ17,$FV$14:$FV$160,0)),"")</f>
        <v/>
      </c>
      <c r="CA17" s="238" t="str">
        <f>IFERROR(INDEX($FM$14:$FM$160,MATCH($CJ17,$FV$14:$FV$160,0)),"")</f>
        <v/>
      </c>
      <c r="CB17" s="238" t="str">
        <f>IFERROR(INDEX($FN$14:$FN$160,MATCH($CJ17,$FV$14:$FV$160,0)),"")</f>
        <v/>
      </c>
      <c r="CC17" s="239" t="str">
        <f>IFERROR(INDEX($FO$14:$FO$160,MATCH($CJ17,$FV$14:$FV$160,0)),"")</f>
        <v/>
      </c>
      <c r="CD17" s="239" t="str">
        <f>IFERROR(INDEX($FP$14:$FP$160,MATCH($CJ17,$FV$14:$FV$160,0)),"")</f>
        <v/>
      </c>
      <c r="CE17" s="240" t="str">
        <f>IFERROR(INDEX($FQ$14:$FQ$160,MATCH($CJ17,$FV$14:$FV$160,0)),"")</f>
        <v/>
      </c>
      <c r="CF17" s="240" t="str">
        <f>IFERROR(INDEX($FR$14:$FR$160,MATCH($CJ17,$FV$14:$FV$160,0)),"")</f>
        <v/>
      </c>
      <c r="CG17" s="240" t="str">
        <f>IFERROR(INDEX($FS$14:$FS$160,MATCH($CJ17,$FV$14:$FV$160,0)),"")</f>
        <v/>
      </c>
      <c r="CH17" s="240" t="str">
        <f>IFERROR(INDEX($FT$14:$FT$160,MATCH($CJ17,$FV$14:$FV$160,0)),"")</f>
        <v/>
      </c>
      <c r="CI17" s="240" t="str">
        <f>IFERROR(INDEX($FU$14:$FU$160,MATCH($CJ17,$FV$14:$FV$160,0)),"")</f>
        <v/>
      </c>
      <c r="CJ17" s="241">
        <v>4</v>
      </c>
      <c r="CK17" s="432"/>
      <c r="CX17" s="214" t="str">
        <f>IFERROR(IF(AND('Classificação geral'!$J10="FEM",'Classificação geral'!$K10=1,'Classificação geral'!I10="Tapete"),'Classificação geral'!A10,""),"")</f>
        <v/>
      </c>
      <c r="CY17" s="214" t="str">
        <f>IFERROR(IF(AND('Classificação geral'!$J10="FEM",'Classificação geral'!$K10=1,'Classificação geral'!I10="Tapete"),'Classificação geral'!$B10,""),"")</f>
        <v/>
      </c>
      <c r="CZ17" s="215" t="str">
        <f>IF($CY17='Classificação geral'!$B10,'Classificação geral'!$C10,"")</f>
        <v/>
      </c>
      <c r="DA17" s="215" t="str">
        <f>IF($CY17='Classificação geral'!$B10,'Classificação geral'!$D10,"")</f>
        <v/>
      </c>
      <c r="DB17" s="215" t="str">
        <f>IF($CY17='Classificação geral'!$B10,'Classificação geral'!$J10,"")</f>
        <v/>
      </c>
      <c r="DC17" s="215" t="str">
        <f>IF($DB17='Classificação geral'!$J10,'Classificação geral'!$K10,"")</f>
        <v/>
      </c>
      <c r="DD17" s="215" t="str">
        <f>IF($DC17='Classificação geral'!$K10,'Classificação geral'!$AC10,"")</f>
        <v/>
      </c>
      <c r="DE17" s="215" t="str">
        <f>IF($DC17='Classificação geral'!$K10,'Classificação geral'!$AE10,"")</f>
        <v/>
      </c>
      <c r="DF17" s="215" t="str">
        <f>IF($DC17='Classificação geral'!$K10,'Classificação geral'!$AF10,"")</f>
        <v/>
      </c>
      <c r="DG17" s="215" t="str">
        <f>IF($DC17='Classificação geral'!$K10,'Classificação geral'!$O10,"")</f>
        <v/>
      </c>
      <c r="DH17" s="215" t="str">
        <f>IF($DC17='Classificação geral'!$K10,'Classificação geral'!$AR10,"")</f>
        <v/>
      </c>
      <c r="DI17" s="216" t="str">
        <f>IFERROR(RANK(DH17,DH:DH,0)+ COUNTIF($DH$12:DH16,DH17),"")</f>
        <v/>
      </c>
      <c r="DK17" s="214" t="str">
        <f>IFERROR(IF(AND('Classificação geral'!$J10="mas",'Classificação geral'!$K10=1,'Classificação geral'!$I10="Tapete"),'Classificação geral'!$A10,""),"")</f>
        <v/>
      </c>
      <c r="DL17" s="214" t="str">
        <f>IFERROR(IF(AND('Classificação geral'!$J10="mas",'Classificação geral'!$K10=1,'Classificação geral'!$I10="Tapete"),'Classificação geral'!$B10,""),"")</f>
        <v/>
      </c>
      <c r="DM17" s="215" t="str">
        <f>IF($DL17='Classificação geral'!$B10,'Classificação geral'!$C10,"")</f>
        <v/>
      </c>
      <c r="DN17" s="215" t="str">
        <f>IF($DL17='Classificação geral'!$B10,'Classificação geral'!$D10,"")</f>
        <v/>
      </c>
      <c r="DO17" s="215" t="str">
        <f>IF($DL17='Classificação geral'!$B10,'Classificação geral'!$J10,"")</f>
        <v/>
      </c>
      <c r="DP17" s="214" t="str">
        <f>IFERROR(IF(AND($DO17="mas",'Classificação geral'!$K10=1),'Classificação geral'!K10,""),"")</f>
        <v/>
      </c>
      <c r="DQ17" s="214" t="str">
        <f>IFERROR(IF(AND($DO17="mas",'Classificação geral'!$K10=1),'Classificação geral'!AC10,""),"")</f>
        <v/>
      </c>
      <c r="DR17" s="214" t="str">
        <f>IFERROR(IF(AND($DO17="mas",'Classificação geral'!$K10=1),'Classificação geral'!AE10,""),"")</f>
        <v/>
      </c>
      <c r="DS17" s="214" t="str">
        <f>IFERROR(IF(AND($DO17="mas",'Classificação geral'!$K10=1),'Classificação geral'!AF10,""),"")</f>
        <v/>
      </c>
      <c r="DT17" s="214" t="str">
        <f>IFERROR(IF(AND($DO17="mas",'Classificação geral'!$K10=1),'Classificação geral'!O10,""),"")</f>
        <v/>
      </c>
      <c r="DU17" s="214" t="str">
        <f>IFERROR(IF(AND($DO17="mas",'Classificação geral'!$K10=1),'Classificação geral'!AR10,""),"")</f>
        <v/>
      </c>
      <c r="DV17" s="216" t="str">
        <f>IFERROR(RANK(DU17,DU:DU,0)+ COUNTIF($DU$12:DU16,DU17),"")</f>
        <v/>
      </c>
      <c r="DX17" s="214" t="str">
        <f>IFERROR(IF(AND('Classificação geral'!$J10="fem",'Classificação geral'!$K10=2,'Classificação geral'!$I10="Tapete"),'Classificação geral'!$A10,""),"")</f>
        <v/>
      </c>
      <c r="DY17" s="214" t="str">
        <f>IFERROR(IF(AND('Classificação geral'!$J10="fem",'Classificação geral'!$K10=2,'Classificação geral'!$I10="Tapete"),'Classificação geral'!$B10,""),"")</f>
        <v/>
      </c>
      <c r="DZ17" s="215" t="str">
        <f>IF($DY17='Classificação geral'!$B10,'Classificação geral'!$C10,"")</f>
        <v/>
      </c>
      <c r="EA17" s="215" t="str">
        <f>IF($DY17='Classificação geral'!$B10,'Classificação geral'!$D10,"")</f>
        <v/>
      </c>
      <c r="EB17" s="215" t="str">
        <f>IF($DY17='Classificação geral'!$B10,'Classificação geral'!$J10,"")</f>
        <v/>
      </c>
      <c r="EC17" s="214" t="str">
        <f>IFERROR(IF(AND($EB17="fem",'Classificação geral'!$K10=2),'Classificação geral'!K10,""),"")</f>
        <v/>
      </c>
      <c r="ED17" s="214" t="str">
        <f>IFERROR(IF(AND($EB17="fem",'Classificação geral'!$K10=2),'Classificação geral'!AC10,""),"")</f>
        <v/>
      </c>
      <c r="EE17" s="214" t="str">
        <f>IFERROR(IF(AND($EB17="fem",'Classificação geral'!$K10=2),'Classificação geral'!AE10,""),"")</f>
        <v/>
      </c>
      <c r="EF17" s="214" t="str">
        <f>IFERROR(IF(AND($EB17="fem",'Classificação geral'!$K10=2),'Classificação geral'!AF10,""),"")</f>
        <v/>
      </c>
      <c r="EG17" s="214" t="str">
        <f>IFERROR(IF(AND($EB17="fem",'Classificação geral'!$K10=2),'Classificação geral'!O10,""),"")</f>
        <v/>
      </c>
      <c r="EH17" s="214" t="str">
        <f>IFERROR(IF(AND($EB17="fem",'Classificação geral'!$K10=2),'Classificação geral'!AR10,""),"")</f>
        <v/>
      </c>
      <c r="EI17" s="216" t="str">
        <f>IFERROR(RANK(EH17,EH:EH,0)+ COUNTIF(EH$12:$EH15,EH17),"")</f>
        <v/>
      </c>
      <c r="EJ17" s="209"/>
      <c r="EK17" s="214" t="str">
        <f>IFERROR(IF(AND('Classificação geral'!$J10="mas",'Classificação geral'!$K10=2,'Classificação geral'!$I10="Tapete"),'Classificação geral'!$A10,""),"")</f>
        <v/>
      </c>
      <c r="EL17" s="214" t="str">
        <f>IFERROR(IF(AND('Classificação geral'!$J10="mas",'Classificação geral'!$K10=2,'Classificação geral'!$I10="Tapete"),'Classificação geral'!$B10,""),"")</f>
        <v/>
      </c>
      <c r="EM17" s="215" t="str">
        <f>IF($EL17='Classificação geral'!$B10,'Classificação geral'!$C10,"")</f>
        <v/>
      </c>
      <c r="EN17" s="215" t="str">
        <f>IF($EL17='Classificação geral'!$B10,'Classificação geral'!$D10,"")</f>
        <v/>
      </c>
      <c r="EO17" s="215" t="str">
        <f>IF($EL17='Classificação geral'!$B10,'Classificação geral'!$J10,"")</f>
        <v/>
      </c>
      <c r="EP17" s="214" t="str">
        <f>IFERROR(IF(AND($EO17="mas",'Classificação geral'!$K10=2),'Classificação geral'!K10,""),"")</f>
        <v/>
      </c>
      <c r="EQ17" s="214" t="str">
        <f>IFERROR(IF(AND($EO17="mas",'Classificação geral'!$K10=2),'Classificação geral'!AC10,""),"")</f>
        <v/>
      </c>
      <c r="ER17" s="214" t="str">
        <f>IFERROR(IF(AND($EO17="mas",'Classificação geral'!$K10=2),'Classificação geral'!AE10,""),"")</f>
        <v/>
      </c>
      <c r="ES17" s="214" t="str">
        <f>IFERROR(IF(AND($EO17="mas",'Classificação geral'!$K10=2),'Classificação geral'!AF10,""),"")</f>
        <v/>
      </c>
      <c r="ET17" s="214" t="str">
        <f>IFERROR(IF(AND($EO17="mas",'Classificação geral'!$K10=2),'Classificação geral'!O10,""),"")</f>
        <v/>
      </c>
      <c r="EU17" s="214" t="str">
        <f>IFERROR(IF(AND($EO17="mas",'Classificação geral'!$K10=2),'Classificação geral'!AR10,""),"")</f>
        <v/>
      </c>
      <c r="EV17" s="216" t="str">
        <f>IFERROR(RANK(EU17,EU:EU,0)+ COUNTIF($EU$12:EU$12,EU17),"")</f>
        <v/>
      </c>
      <c r="EW17" s="209"/>
      <c r="EX17" s="214" t="str">
        <f>IFERROR(IF(AND('Classificação geral'!$J10="fem",'Classificação geral'!$K10=3,'Classificação geral'!$I10="Tapete"),'Classificação geral'!$A10,""),"")</f>
        <v/>
      </c>
      <c r="EY17" s="214" t="str">
        <f>IFERROR(IF(AND('Classificação geral'!$J10="fem",'Classificação geral'!$K10=3,'Classificação geral'!$I10="Tapete"),'Classificação geral'!$B10,""),"")</f>
        <v/>
      </c>
      <c r="EZ17" s="215" t="str">
        <f>IF($EY17='Classificação geral'!$B10,'Classificação geral'!$C10,"")</f>
        <v/>
      </c>
      <c r="FA17" s="215" t="str">
        <f>IF($EY17='Classificação geral'!$B10,'Classificação geral'!$D10,"")</f>
        <v/>
      </c>
      <c r="FB17" s="215" t="str">
        <f>IF($EY17='Classificação geral'!$B10,'Classificação geral'!$J10,"")</f>
        <v/>
      </c>
      <c r="FC17" s="215" t="str">
        <f>IF($FB17='Classificação geral'!$J10,'Classificação geral'!$K10,"")</f>
        <v/>
      </c>
      <c r="FD17" s="215" t="str">
        <f>IF($FC17='Classificação geral'!$K10,'Classificação geral'!$AC10,"")</f>
        <v/>
      </c>
      <c r="FE17" s="215" t="str">
        <f>IF($FC17='Classificação geral'!$K10,'Classificação geral'!$AE10,"")</f>
        <v/>
      </c>
      <c r="FF17" s="215" t="str">
        <f>IF($FC17='Classificação geral'!$K10,'Classificação geral'!$AF10,"")</f>
        <v/>
      </c>
      <c r="FG17" s="215" t="str">
        <f>IF($FC17='Classificação geral'!$K10,'Classificação geral'!$O10,"")</f>
        <v/>
      </c>
      <c r="FH17" s="215" t="str">
        <f>IF($FC17='Classificação geral'!$K10,'Classificação geral'!$AR10,"")</f>
        <v/>
      </c>
      <c r="FI17" s="216" t="str">
        <f>IFERROR(RANK(FH17,FH:FH,0)+ COUNTIF($FH$12:FH15,FH17),"")</f>
        <v/>
      </c>
      <c r="FJ17" s="209"/>
      <c r="FK17" s="214" t="str">
        <f>IFERROR(IF(AND('Classificação geral'!$J10="mas",'Classificação geral'!$K10=3,'Classificação geral'!$I10="Tapete"),'Classificação geral'!$A10,""),"")</f>
        <v/>
      </c>
      <c r="FL17" s="214" t="str">
        <f>IFERROR(IF(AND('Classificação geral'!$J10="mas",'Classificação geral'!$K10=3,'Classificação geral'!$I10="Tapete"),'Classificação geral'!$B10,""),"")</f>
        <v/>
      </c>
      <c r="FM17" s="215" t="str">
        <f>IF($FL17='Classificação geral'!$B10,'Classificação geral'!$C10,"")</f>
        <v/>
      </c>
      <c r="FN17" s="215" t="str">
        <f>IF($FL17='Classificação geral'!$B10,'Classificação geral'!$D10,"")</f>
        <v/>
      </c>
      <c r="FO17" s="215" t="str">
        <f>IF($FL17='Classificação geral'!$B10,'Classificação geral'!$J10,"")</f>
        <v/>
      </c>
      <c r="FP17" s="214" t="str">
        <f>IFERROR(IF(AND($FO17="mas",'Classificação geral'!$K10=3),'Classificação geral'!K10,""),"")</f>
        <v/>
      </c>
      <c r="FQ17" s="214" t="str">
        <f>IFERROR(IF(AND($FO17="mas",'Classificação geral'!$K10=3),'Classificação geral'!AC10,""),"")</f>
        <v/>
      </c>
      <c r="FR17" s="214" t="str">
        <f>IFERROR(IF(AND($FO17="mas",'Classificação geral'!$K10=3),'Classificação geral'!AE10,""),"")</f>
        <v/>
      </c>
      <c r="FS17" s="214" t="str">
        <f>IFERROR(IF(AND($FO17="mas",'Classificação geral'!$K10=3),'Classificação geral'!AF10,""),"")</f>
        <v/>
      </c>
      <c r="FT17" s="214" t="str">
        <f>IFERROR(IF(AND($FO17="mas",'Classificação geral'!$K10=3),'Classificação geral'!O10,""),"")</f>
        <v/>
      </c>
      <c r="FU17" s="214" t="str">
        <f>IFERROR(IF(AND($FO17="mas",'Classificação geral'!$K10=3),'Classificação geral'!AR10,""),"")</f>
        <v/>
      </c>
      <c r="FV17" s="216" t="str">
        <f>IFERROR(RANK(FU17,FU:FU,0)+ COUNTIF(FU$12:$FU15,FU17),"")</f>
        <v/>
      </c>
    </row>
    <row r="18" spans="2:178" s="243" customFormat="1" ht="27.75" customHeight="1" x14ac:dyDescent="0.4">
      <c r="B18" s="248" t="str">
        <f t="shared" si="0"/>
        <v/>
      </c>
      <c r="C18" s="238" t="str">
        <f t="shared" ref="C18:C81" si="1">IFERROR(INDEX($CY$14:$CY$160,MATCH($M18,$DI$14:$DI$160,0)),"")</f>
        <v/>
      </c>
      <c r="D18" s="238" t="str">
        <f t="shared" ref="D18:D81" si="2">IFERROR(INDEX($CZ$14:$CZ$160,MATCH($M18,$DI$14:$DI$160,0)),"")</f>
        <v/>
      </c>
      <c r="E18" s="238" t="str">
        <f t="shared" ref="E18:E81" si="3">IFERROR(INDEX($DA$14:$DA$160,MATCH($M18,$DI$14:$DI$160,0)),"")</f>
        <v/>
      </c>
      <c r="F18" s="239" t="str">
        <f t="shared" ref="F18:F81" si="4">IFERROR(INDEX($DB$14:$DB$160,MATCH($M18,$DI$14:$DI$160,0)),"")</f>
        <v/>
      </c>
      <c r="G18" s="239" t="str">
        <f t="shared" ref="G18:G81" si="5">IFERROR(INDEX($DC$14:$DC$160,MATCH($M18,$DI$14:$DI$160,0)),"")</f>
        <v/>
      </c>
      <c r="H18" s="240" t="str">
        <f t="shared" ref="H18:H81" si="6">IFERROR(INDEX($DD$14:$DD$160,MATCH($M18,$DI$14:$DI$160,0)),"")</f>
        <v/>
      </c>
      <c r="I18" s="240" t="str">
        <f t="shared" ref="I18:I81" si="7">IFERROR(INDEX($DE$14:$DE$160,MATCH($M18,$DI$14:$DI$160,0)),"")</f>
        <v/>
      </c>
      <c r="J18" s="240" t="str">
        <f t="shared" ref="J18:J81" si="8">IFERROR(INDEX($DF$14:$DF$160,MATCH($M18,$DI$14:$DI$160,0)),"")</f>
        <v/>
      </c>
      <c r="K18" s="240" t="str">
        <f t="shared" ref="K18:K81" si="9">IFERROR(INDEX($DG$14:$DG$160,MATCH($M18,$DI$14:$DI$160,0)),"")</f>
        <v/>
      </c>
      <c r="L18" s="240" t="str">
        <f t="shared" ref="L18:L81" si="10">IFERROR(INDEX($DH$14:$DH$160,MATCH($M18,$DI$14:$DI$160,0)),"")</f>
        <v/>
      </c>
      <c r="M18" s="241">
        <v>5</v>
      </c>
      <c r="N18" s="432"/>
      <c r="O18" s="242"/>
      <c r="P18" s="242"/>
      <c r="Q18" s="248" t="str">
        <f t="shared" ref="Q18:Q81" si="11">IFERROR(INDEX($DK$14:$DK$160,MATCH($AB18,$DV$14:$DV$160,0)),"")</f>
        <v/>
      </c>
      <c r="R18" s="238" t="str">
        <f t="shared" ref="R18:R81" si="12">IFERROR(INDEX($DL$14:$DL$160,MATCH($AB18,$DV$14:$DV$160,0)),"")</f>
        <v/>
      </c>
      <c r="S18" s="238" t="str">
        <f t="shared" ref="S18:S81" si="13">IFERROR(INDEX($DM$14:$DM$160,MATCH($AB18,$DV$14:$DV$160,0)),"")</f>
        <v/>
      </c>
      <c r="T18" s="238" t="str">
        <f t="shared" ref="T18:T81" si="14">IFERROR(INDEX($DN$14:$DN$160,MATCH($M18,$DV$14:$DV$160,0)),"")</f>
        <v/>
      </c>
      <c r="U18" s="239" t="str">
        <f t="shared" ref="U18:U81" si="15">IFERROR(INDEX($DO$14:$DO$160,MATCH($AB18,$DV$14:$DV$160,0)),"")</f>
        <v/>
      </c>
      <c r="V18" s="239" t="str">
        <f t="shared" ref="V18:V81" si="16">IFERROR(INDEX($DP$14:$DP$160,MATCH($AB18,$DV$14:$DV$160,0)),"")</f>
        <v/>
      </c>
      <c r="W18" s="240" t="str">
        <f t="shared" ref="W18:W81" si="17">IFERROR(INDEX($DQ$14:$DQ$160,MATCH($AB18,$DV$14:$DV$160,0)),"")</f>
        <v/>
      </c>
      <c r="X18" s="240" t="str">
        <f t="shared" ref="X18:X81" si="18">IFERROR(INDEX($DR$14:$DR$160,MATCH($AB18,$DV$14:$DV$160,0)),"")</f>
        <v/>
      </c>
      <c r="Y18" s="240" t="str">
        <f t="shared" ref="Y18:Y81" si="19">IFERROR(INDEX($DS$14:$DS$160,MATCH($AB18,$DV$14:$DV$160,0)),"")</f>
        <v/>
      </c>
      <c r="Z18" s="240" t="str">
        <f t="shared" ref="Z18:Z81" si="20">IFERROR(INDEX($DT$14:$DT$160,MATCH($AB18,$DV$14:$DV$160,0)),"")</f>
        <v/>
      </c>
      <c r="AA18" s="240" t="str">
        <f t="shared" ref="AA18:AA81" si="21">IFERROR(INDEX($DU$14:$DU$160,MATCH($AB18,$DV$14:$DV$160,0)),"")</f>
        <v/>
      </c>
      <c r="AB18" s="241">
        <v>5</v>
      </c>
      <c r="AC18" s="432"/>
      <c r="AD18" s="242"/>
      <c r="AF18" s="249" t="str">
        <f t="shared" ref="AF18:AF81" si="22">IFERROR(INDEX($DX$14:$DX$160,MATCH($AQ18,$EI$14:$EI$160,0)),"")</f>
        <v/>
      </c>
      <c r="AG18" s="238" t="str">
        <f t="shared" ref="AG18:AG81" si="23">IFERROR(INDEX($DY$14:$DY$160,MATCH($AQ18,$EI$14:$EI$160,0)),"")</f>
        <v/>
      </c>
      <c r="AH18" s="238" t="str">
        <f t="shared" ref="AH18:AH81" si="24">IFERROR(INDEX($DZ$14:$DZ$160,MATCH($AQ18,$EI$14:$EI$160,0)),"")</f>
        <v/>
      </c>
      <c r="AI18" s="239" t="str">
        <f t="shared" ref="AI18:AI81" si="25">IFERROR(INDEX($EA$14:$EA$160,MATCH($M18,$EI$14:$EI$160,0)),"")</f>
        <v/>
      </c>
      <c r="AJ18" s="239" t="str">
        <f t="shared" ref="AJ18:AJ81" si="26">IFERROR(INDEX($EB$14:$EB$160,MATCH($AQ18,$EI$14:$EI$160,0)),"")</f>
        <v/>
      </c>
      <c r="AK18" s="239" t="str">
        <f t="shared" ref="AK18:AK81" si="27">IFERROR(INDEX($EC$14:$EC$160,MATCH($AQ18,$EI$14:$EI$160,0)),"")</f>
        <v/>
      </c>
      <c r="AL18" s="240" t="str">
        <f t="shared" ref="AL18:AL81" si="28">IFERROR(INDEX($ED$14:$ED$160,MATCH($AQ18,$EI$14:$EI$160,0)),"")</f>
        <v/>
      </c>
      <c r="AM18" s="240" t="str">
        <f t="shared" ref="AM18:AM81" si="29">IFERROR(INDEX($EE$14:$EE$160,MATCH($AQ18,$EI$14:$EI$160,0)),"")</f>
        <v/>
      </c>
      <c r="AN18" s="240" t="str">
        <f t="shared" ref="AN18:AN81" si="30">IFERROR(INDEX($EF$14:$EF$160,MATCH($AQ18,$EI$14:$EI$160,0)),"")</f>
        <v/>
      </c>
      <c r="AO18" s="240" t="str">
        <f t="shared" ref="AO18:AO81" si="31">IFERROR(INDEX($EG$14:$EG$160,MATCH($AQ18,$EI$14:$EI$160,0)),"")</f>
        <v/>
      </c>
      <c r="AP18" s="240" t="str">
        <f t="shared" ref="AP18:AP81" si="32">IFERROR(INDEX($EH$14:$EH$160,MATCH($AQ18,$EI$14:$EI$160,0)),"")</f>
        <v/>
      </c>
      <c r="AQ18" s="241">
        <v>5</v>
      </c>
      <c r="AR18" s="432"/>
      <c r="AS18" s="242"/>
      <c r="AT18" s="242"/>
      <c r="AU18" s="249" t="str">
        <f t="shared" ref="AU18:AU81" si="33">IFERROR(INDEX($EK$14:$EK$160,MATCH($BF18,$EV$14:$EV$160,0)),"")</f>
        <v/>
      </c>
      <c r="AV18" s="238" t="str">
        <f t="shared" ref="AV18:AV81" si="34">IFERROR(INDEX($EL$14:$EL$160,MATCH($BF18,$EV$14:$EV$160,0)),"")</f>
        <v/>
      </c>
      <c r="AW18" s="238" t="str">
        <f t="shared" ref="AW18:AW81" si="35">IFERROR(INDEX($EM$14:$EM$160,MATCH($BF18,$EV$14:$EV$160,0)),"")</f>
        <v/>
      </c>
      <c r="AX18" s="239" t="str">
        <f t="shared" ref="AX18:AX81" si="36">IFERROR(INDEX($EN$14:$EN$160,MATCH($M18,$EV$14:$EV$160,0)),"")</f>
        <v/>
      </c>
      <c r="AY18" s="239" t="str">
        <f t="shared" ref="AY18:AY81" si="37">IFERROR(INDEX($EO$14:$EO$160,MATCH($BF18,$EV$14:$EV$160,0)),"")</f>
        <v/>
      </c>
      <c r="AZ18" s="239" t="str">
        <f t="shared" ref="AZ18:AZ81" si="38">IFERROR(INDEX($EP$14:$EP$160,MATCH($BF18,$EV$14:$EV$160,0)),"")</f>
        <v/>
      </c>
      <c r="BA18" s="240" t="str">
        <f t="shared" ref="BA18:BA81" si="39">IFERROR(INDEX($EQ$14:$EQ$160,MATCH($BF18,$EV$14:$EV$160,0)),"")</f>
        <v/>
      </c>
      <c r="BB18" s="240" t="str">
        <f t="shared" ref="BB18:BB81" si="40">IFERROR(INDEX($ER$14:$ER$160,MATCH($BF18,$EV$14:$EV$160,0)),"")</f>
        <v/>
      </c>
      <c r="BC18" s="240" t="str">
        <f t="shared" ref="BC18:BC81" si="41">IFERROR(INDEX($ES$14:$ES$160,MATCH($BF18,$EV$14:$EV$160,0)),"")</f>
        <v/>
      </c>
      <c r="BD18" s="240" t="str">
        <f t="shared" ref="BD18:BD81" si="42">IFERROR(INDEX($ET$14:$ET$160,MATCH($BF18,$EV$14:$EV$160,0)),"")</f>
        <v/>
      </c>
      <c r="BE18" s="240" t="str">
        <f t="shared" ref="BE18:BE81" si="43">IFERROR(INDEX($EU$14:$EU$160,MATCH($BF18,$EV$14:$EV$160,0)),"")</f>
        <v/>
      </c>
      <c r="BF18" s="241">
        <v>5</v>
      </c>
      <c r="BG18" s="432"/>
      <c r="BJ18" s="248" t="str">
        <f t="shared" ref="BJ18:BJ81" si="44">IFERROR(INDEX($EX$14:$EX$160,MATCH($BU18,$FI$14:$FI$160,0)),"")</f>
        <v/>
      </c>
      <c r="BK18" s="238" t="str">
        <f t="shared" ref="BK18:BK81" si="45">IFERROR(INDEX($EY$14:$EY$160,MATCH($BU18,$FI$14:$FI$160,0)),"")</f>
        <v/>
      </c>
      <c r="BL18" s="238" t="str">
        <f t="shared" ref="BL18:BL81" si="46">IFERROR(INDEX($EZ$14:$EZ$160,MATCH($BU18,$FI$14:$FI$160,0)),"")</f>
        <v/>
      </c>
      <c r="BM18" s="238" t="str">
        <f t="shared" ref="BM18:BM81" si="47">IFERROR(INDEX($FA$14:$FA$160,MATCH($BU18,$FI$14:$FI$160,0)),"")</f>
        <v/>
      </c>
      <c r="BN18" s="239" t="str">
        <f t="shared" ref="BN18:BN81" si="48">IFERROR(INDEX($FB$14:$FB$160,MATCH($BU18,$FI$14:$FI$160,0)),"")</f>
        <v/>
      </c>
      <c r="BO18" s="239" t="str">
        <f t="shared" ref="BO18:BO81" si="49">IFERROR(INDEX($FC$14:$FC$160,MATCH($BU18,$FI$14:$FI$160,0)),"")</f>
        <v/>
      </c>
      <c r="BP18" s="239" t="str">
        <f t="shared" ref="BP18:BP81" si="50">IFERROR(INDEX($FD$14:$FD$160,MATCH($BU18,$FI$14:$FI$160,0)),"")</f>
        <v/>
      </c>
      <c r="BQ18" s="239" t="str">
        <f t="shared" ref="BQ18:BQ81" si="51">IFERROR(INDEX($FE$14:$FE$160,MATCH($BU18,$FI$14:$FI$160,0)),"")</f>
        <v/>
      </c>
      <c r="BR18" s="239" t="str">
        <f t="shared" ref="BR18:BR81" si="52">IFERROR(INDEX($FF$14:$FF$160,MATCH($BU18,$FI$14:$FI$160,0)),"")</f>
        <v/>
      </c>
      <c r="BS18" s="239" t="str">
        <f t="shared" ref="BS18:BS81" si="53">IFERROR(INDEX($FG$14:$FG$160,MATCH($BU18,$FI$14:$FI$160,0)),"")</f>
        <v/>
      </c>
      <c r="BT18" s="240" t="str">
        <f t="shared" ref="BT18:BT81" si="54">IFERROR(INDEX($FH$14:$FH$160,MATCH($BU18,$FI$14:$FI$160,0)),"")</f>
        <v/>
      </c>
      <c r="BU18" s="241">
        <v>5</v>
      </c>
      <c r="BV18" s="432"/>
      <c r="BW18" s="242"/>
      <c r="BX18" s="242"/>
      <c r="BY18" s="248" t="str">
        <f t="shared" ref="BY18:BY81" si="55">IFERROR(INDEX($FK$14:$FK$160,MATCH($CJ18,$FV$14:$FV$160,0)),"")</f>
        <v/>
      </c>
      <c r="BZ18" s="238" t="str">
        <f t="shared" ref="BZ18:BZ81" si="56">IFERROR(INDEX($FL$14:$FL$160,MATCH($CJ18,$FV$14:$FV$160,0)),"")</f>
        <v/>
      </c>
      <c r="CA18" s="238" t="str">
        <f t="shared" ref="CA18:CA81" si="57">IFERROR(INDEX($FM$14:$FM$160,MATCH($CJ18,$FV$14:$FV$160,0)),"")</f>
        <v/>
      </c>
      <c r="CB18" s="238" t="str">
        <f t="shared" ref="CB18:CB81" si="58">IFERROR(INDEX($FN$14:$FN$160,MATCH($CJ18,$FV$14:$FV$160,0)),"")</f>
        <v/>
      </c>
      <c r="CC18" s="239" t="str">
        <f t="shared" ref="CC18:CC81" si="59">IFERROR(INDEX($FO$14:$FO$160,MATCH($CJ18,$FV$14:$FV$160,0)),"")</f>
        <v/>
      </c>
      <c r="CD18" s="239" t="str">
        <f t="shared" ref="CD18:CD81" si="60">IFERROR(INDEX($FP$14:$FP$160,MATCH($CJ18,$FV$14:$FV$160,0)),"")</f>
        <v/>
      </c>
      <c r="CE18" s="240" t="str">
        <f t="shared" ref="CE18:CE81" si="61">IFERROR(INDEX($FQ$14:$FQ$160,MATCH($CJ18,$FV$14:$FV$160,0)),"")</f>
        <v/>
      </c>
      <c r="CF18" s="240" t="str">
        <f t="shared" ref="CF18:CF81" si="62">IFERROR(INDEX($FR$14:$FR$160,MATCH($CJ18,$FV$14:$FV$160,0)),"")</f>
        <v/>
      </c>
      <c r="CG18" s="240" t="str">
        <f t="shared" ref="CG18:CG81" si="63">IFERROR(INDEX($FS$14:$FS$160,MATCH($CJ18,$FV$14:$FV$160,0)),"")</f>
        <v/>
      </c>
      <c r="CH18" s="240" t="str">
        <f t="shared" ref="CH18:CH81" si="64">IFERROR(INDEX($FT$14:$FT$160,MATCH($CJ18,$FV$14:$FV$160,0)),"")</f>
        <v/>
      </c>
      <c r="CI18" s="240" t="str">
        <f t="shared" ref="CI18:CI81" si="65">IFERROR(INDEX($FU$14:$FU$160,MATCH($CJ18,$FV$14:$FV$160,0)),"")</f>
        <v/>
      </c>
      <c r="CJ18" s="241">
        <v>5</v>
      </c>
      <c r="CK18" s="432"/>
      <c r="CX18" s="214" t="str">
        <f>IFERROR(IF(AND('Classificação geral'!$J11="FEM",'Classificação geral'!$K11=1,'Classificação geral'!I11="Tapete"),'Classificação geral'!A11,""),"")</f>
        <v/>
      </c>
      <c r="CY18" s="214" t="str">
        <f>IFERROR(IF(AND('Classificação geral'!$J11="FEM",'Classificação geral'!$K11=1,'Classificação geral'!I11="Tapete"),'Classificação geral'!$B11,""),"")</f>
        <v/>
      </c>
      <c r="CZ18" s="215" t="str">
        <f>IF($CY18='Classificação geral'!$B11,'Classificação geral'!$C11,"")</f>
        <v/>
      </c>
      <c r="DA18" s="215" t="str">
        <f>IF($CY18='Classificação geral'!$B11,'Classificação geral'!$D11,"")</f>
        <v/>
      </c>
      <c r="DB18" s="215" t="str">
        <f>IF($CY18='Classificação geral'!$B11,'Classificação geral'!$J11,"")</f>
        <v/>
      </c>
      <c r="DC18" s="215" t="str">
        <f>IF($DB18='Classificação geral'!$J11,'Classificação geral'!$K11,"")</f>
        <v/>
      </c>
      <c r="DD18" s="215" t="str">
        <f>IF($DC18='Classificação geral'!$K11,'Classificação geral'!$AC11,"")</f>
        <v/>
      </c>
      <c r="DE18" s="215" t="str">
        <f>IF($DC18='Classificação geral'!$K11,'Classificação geral'!$AE11,"")</f>
        <v/>
      </c>
      <c r="DF18" s="215" t="str">
        <f>IF($DC18='Classificação geral'!$K11,'Classificação geral'!$AF11,"")</f>
        <v/>
      </c>
      <c r="DG18" s="215" t="str">
        <f>IF($DC18='Classificação geral'!$K11,'Classificação geral'!$O11,"")</f>
        <v/>
      </c>
      <c r="DH18" s="215" t="str">
        <f>IF($DC18='Classificação geral'!$K11,'Classificação geral'!$AR11,"")</f>
        <v/>
      </c>
      <c r="DI18" s="216" t="str">
        <f>IFERROR(RANK(DH18,DH:DH,0)+ COUNTIF($DH$12:DH17,DH18),"")</f>
        <v/>
      </c>
      <c r="DK18" s="214" t="str">
        <f>IFERROR(IF(AND('Classificação geral'!$J11="mas",'Classificação geral'!$K11=1,'Classificação geral'!$I11="Tapete"),'Classificação geral'!$A11,""),"")</f>
        <v/>
      </c>
      <c r="DL18" s="214" t="str">
        <f>IFERROR(IF(AND('Classificação geral'!$J11="mas",'Classificação geral'!$K11=1,'Classificação geral'!$I11="Tapete"),'Classificação geral'!$B11,""),"")</f>
        <v/>
      </c>
      <c r="DM18" s="215" t="str">
        <f>IF($DL18='Classificação geral'!$B11,'Classificação geral'!$C11,"")</f>
        <v/>
      </c>
      <c r="DN18" s="215" t="str">
        <f>IF($DL18='Classificação geral'!$B11,'Classificação geral'!$D11,"")</f>
        <v/>
      </c>
      <c r="DO18" s="215" t="str">
        <f>IF($DL18='Classificação geral'!$B11,'Classificação geral'!$J11,"")</f>
        <v/>
      </c>
      <c r="DP18" s="214" t="str">
        <f>IFERROR(IF(AND($DO18="mas",'Classificação geral'!$K11=1),'Classificação geral'!K11,""),"")</f>
        <v/>
      </c>
      <c r="DQ18" s="214" t="str">
        <f>IFERROR(IF(AND($DO18="mas",'Classificação geral'!$K11=1),'Classificação geral'!AC11,""),"")</f>
        <v/>
      </c>
      <c r="DR18" s="214" t="str">
        <f>IFERROR(IF(AND($DO18="mas",'Classificação geral'!$K11=1),'Classificação geral'!AE11,""),"")</f>
        <v/>
      </c>
      <c r="DS18" s="214" t="str">
        <f>IFERROR(IF(AND($DO18="mas",'Classificação geral'!$K11=1),'Classificação geral'!AF11,""),"")</f>
        <v/>
      </c>
      <c r="DT18" s="214" t="str">
        <f>IFERROR(IF(AND($DO18="mas",'Classificação geral'!$K11=1),'Classificação geral'!O11,""),"")</f>
        <v/>
      </c>
      <c r="DU18" s="214" t="str">
        <f>IFERROR(IF(AND($DO18="mas",'Classificação geral'!$K11=1),'Classificação geral'!AR11,""),"")</f>
        <v/>
      </c>
      <c r="DV18" s="216" t="str">
        <f>IFERROR(RANK(DU18,DU:DU,0)+ COUNTIF($DU$12:DU17,DU18),"")</f>
        <v/>
      </c>
      <c r="DX18" s="214" t="str">
        <f>IFERROR(IF(AND('Classificação geral'!$J11="fem",'Classificação geral'!$K11=2,'Classificação geral'!$I11="Tapete"),'Classificação geral'!$A11,""),"")</f>
        <v/>
      </c>
      <c r="DY18" s="214" t="str">
        <f>IFERROR(IF(AND('Classificação geral'!$J11="fem",'Classificação geral'!$K11=2,'Classificação geral'!$I11="Tapete"),'Classificação geral'!$B11,""),"")</f>
        <v/>
      </c>
      <c r="DZ18" s="215" t="str">
        <f>IF($DY18='Classificação geral'!$B11,'Classificação geral'!$C11,"")</f>
        <v/>
      </c>
      <c r="EA18" s="215" t="str">
        <f>IF($DY18='Classificação geral'!$B11,'Classificação geral'!$D11,"")</f>
        <v/>
      </c>
      <c r="EB18" s="215" t="str">
        <f>IF($DY18='Classificação geral'!$B11,'Classificação geral'!$J11,"")</f>
        <v/>
      </c>
      <c r="EC18" s="214" t="str">
        <f>IFERROR(IF(AND($EB18="fem",'Classificação geral'!$K11=2),'Classificação geral'!K11,""),"")</f>
        <v/>
      </c>
      <c r="ED18" s="214" t="str">
        <f>IFERROR(IF(AND($EB18="fem",'Classificação geral'!$K11=2),'Classificação geral'!AC11,""),"")</f>
        <v/>
      </c>
      <c r="EE18" s="214" t="str">
        <f>IFERROR(IF(AND($EB18="fem",'Classificação geral'!$K11=2),'Classificação geral'!AE11,""),"")</f>
        <v/>
      </c>
      <c r="EF18" s="214" t="str">
        <f>IFERROR(IF(AND($EB18="fem",'Classificação geral'!$K11=2),'Classificação geral'!AF11,""),"")</f>
        <v/>
      </c>
      <c r="EG18" s="214" t="str">
        <f>IFERROR(IF(AND($EB18="fem",'Classificação geral'!$K11=2),'Classificação geral'!O11,""),"")</f>
        <v/>
      </c>
      <c r="EH18" s="214" t="str">
        <f>IFERROR(IF(AND($EB18="fem",'Classificação geral'!$K11=2),'Classificação geral'!AR11,""),"")</f>
        <v/>
      </c>
      <c r="EI18" s="216" t="str">
        <f>IFERROR(RANK(EH18,EH:EH,0)+ COUNTIF(EH$12:$EH16,EH18),"")</f>
        <v/>
      </c>
      <c r="EJ18" s="209"/>
      <c r="EK18" s="214" t="str">
        <f>IFERROR(IF(AND('Classificação geral'!$J11="mas",'Classificação geral'!$K11=2,'Classificação geral'!$I11="Tapete"),'Classificação geral'!$A11,""),"")</f>
        <v/>
      </c>
      <c r="EL18" s="214" t="str">
        <f>IFERROR(IF(AND('Classificação geral'!$J11="mas",'Classificação geral'!$K11=2,'Classificação geral'!$I11="Tapete"),'Classificação geral'!$B11,""),"")</f>
        <v/>
      </c>
      <c r="EM18" s="215" t="str">
        <f>IF($EL18='Classificação geral'!$B11,'Classificação geral'!$C11,"")</f>
        <v/>
      </c>
      <c r="EN18" s="215" t="str">
        <f>IF($EL18='Classificação geral'!$B11,'Classificação geral'!$D11,"")</f>
        <v/>
      </c>
      <c r="EO18" s="215" t="str">
        <f>IF($EL18='Classificação geral'!$B11,'Classificação geral'!$J11,"")</f>
        <v/>
      </c>
      <c r="EP18" s="214" t="str">
        <f>IFERROR(IF(AND($EO18="mas",'Classificação geral'!$K11=2),'Classificação geral'!K11,""),"")</f>
        <v/>
      </c>
      <c r="EQ18" s="214" t="str">
        <f>IFERROR(IF(AND($EO18="mas",'Classificação geral'!$K11=2),'Classificação geral'!AC11,""),"")</f>
        <v/>
      </c>
      <c r="ER18" s="214" t="str">
        <f>IFERROR(IF(AND($EO18="mas",'Classificação geral'!$K11=2),'Classificação geral'!AE11,""),"")</f>
        <v/>
      </c>
      <c r="ES18" s="214" t="str">
        <f>IFERROR(IF(AND($EO18="mas",'Classificação geral'!$K11=2),'Classificação geral'!AF11,""),"")</f>
        <v/>
      </c>
      <c r="ET18" s="214" t="str">
        <f>IFERROR(IF(AND($EO18="mas",'Classificação geral'!$K11=2),'Classificação geral'!O11,""),"")</f>
        <v/>
      </c>
      <c r="EU18" s="214" t="str">
        <f>IFERROR(IF(AND($EO18="mas",'Classificação geral'!$K11=2),'Classificação geral'!AR11,""),"")</f>
        <v/>
      </c>
      <c r="EV18" s="216" t="str">
        <f>IFERROR(RANK(EU18,EU:EU,0)+ COUNTIF($EU$12:EU$12,EU18),"")</f>
        <v/>
      </c>
      <c r="EW18" s="209"/>
      <c r="EX18" s="214" t="str">
        <f>IFERROR(IF(AND('Classificação geral'!$J11="fem",'Classificação geral'!$K11=3,'Classificação geral'!$I11="Tapete"),'Classificação geral'!$A11,""),"")</f>
        <v/>
      </c>
      <c r="EY18" s="214" t="str">
        <f>IFERROR(IF(AND('Classificação geral'!$J11="fem",'Classificação geral'!$K11=3,'Classificação geral'!$I11="Tapete"),'Classificação geral'!$B11,""),"")</f>
        <v/>
      </c>
      <c r="EZ18" s="215" t="str">
        <f>IF($EY18='Classificação geral'!$B11,'Classificação geral'!$C11,"")</f>
        <v/>
      </c>
      <c r="FA18" s="215" t="str">
        <f>IF($EY18='Classificação geral'!$B11,'Classificação geral'!$D11,"")</f>
        <v/>
      </c>
      <c r="FB18" s="215" t="str">
        <f>IF($EY18='Classificação geral'!$B11,'Classificação geral'!$J11,"")</f>
        <v/>
      </c>
      <c r="FC18" s="215" t="str">
        <f>IF($FB18='Classificação geral'!$J11,'Classificação geral'!$K11,"")</f>
        <v/>
      </c>
      <c r="FD18" s="215" t="str">
        <f>IF($FC18='Classificação geral'!$K11,'Classificação geral'!$AC11,"")</f>
        <v/>
      </c>
      <c r="FE18" s="215" t="str">
        <f>IF($FC18='Classificação geral'!$K11,'Classificação geral'!$AE11,"")</f>
        <v/>
      </c>
      <c r="FF18" s="215" t="str">
        <f>IF($FC18='Classificação geral'!$K11,'Classificação geral'!$AF11,"")</f>
        <v/>
      </c>
      <c r="FG18" s="215" t="str">
        <f>IF($FC18='Classificação geral'!$K11,'Classificação geral'!$O11,"")</f>
        <v/>
      </c>
      <c r="FH18" s="215" t="str">
        <f>IF($FC18='Classificação geral'!$K11,'Classificação geral'!$AR11,"")</f>
        <v/>
      </c>
      <c r="FI18" s="216" t="str">
        <f>IFERROR(RANK(FH18,FH:FH,0)+ COUNTIF($FH$12:FH16,FH18),"")</f>
        <v/>
      </c>
      <c r="FJ18" s="209"/>
      <c r="FK18" s="214" t="str">
        <f>IFERROR(IF(AND('Classificação geral'!$J11="mas",'Classificação geral'!$K11=3,'Classificação geral'!$I11="Tapete"),'Classificação geral'!$A11,""),"")</f>
        <v/>
      </c>
      <c r="FL18" s="214" t="str">
        <f>IFERROR(IF(AND('Classificação geral'!$J11="mas",'Classificação geral'!$K11=3,'Classificação geral'!$I11="Tapete"),'Classificação geral'!$B11,""),"")</f>
        <v/>
      </c>
      <c r="FM18" s="215" t="str">
        <f>IF($FL18='Classificação geral'!$B11,'Classificação geral'!$C11,"")</f>
        <v/>
      </c>
      <c r="FN18" s="215" t="str">
        <f>IF($FL18='Classificação geral'!$B11,'Classificação geral'!$D11,"")</f>
        <v/>
      </c>
      <c r="FO18" s="215" t="str">
        <f>IF($FL18='Classificação geral'!$B11,'Classificação geral'!$J11,"")</f>
        <v/>
      </c>
      <c r="FP18" s="214" t="str">
        <f>IFERROR(IF(AND($FO18="mas",'Classificação geral'!$K11=3),'Classificação geral'!K11,""),"")</f>
        <v/>
      </c>
      <c r="FQ18" s="214" t="str">
        <f>IFERROR(IF(AND($FO18="mas",'Classificação geral'!$K11=3),'Classificação geral'!AC11,""),"")</f>
        <v/>
      </c>
      <c r="FR18" s="214" t="str">
        <f>IFERROR(IF(AND($FO18="mas",'Classificação geral'!$K11=3),'Classificação geral'!AE11,""),"")</f>
        <v/>
      </c>
      <c r="FS18" s="214" t="str">
        <f>IFERROR(IF(AND($FO18="mas",'Classificação geral'!$K11=3),'Classificação geral'!AF11,""),"")</f>
        <v/>
      </c>
      <c r="FT18" s="214" t="str">
        <f>IFERROR(IF(AND($FO18="mas",'Classificação geral'!$K11=3),'Classificação geral'!O11,""),"")</f>
        <v/>
      </c>
      <c r="FU18" s="214" t="str">
        <f>IFERROR(IF(AND($FO18="mas",'Classificação geral'!$K11=3),'Classificação geral'!AR11,""),"")</f>
        <v/>
      </c>
      <c r="FV18" s="216" t="str">
        <f>IFERROR(RANK(FU18,FU:FU,0)+ COUNTIF(FU$12:$FU16,FU18),"")</f>
        <v/>
      </c>
    </row>
    <row r="19" spans="2:178" s="243" customFormat="1" ht="27.75" customHeight="1" x14ac:dyDescent="0.4">
      <c r="B19" s="248" t="str">
        <f t="shared" si="0"/>
        <v/>
      </c>
      <c r="C19" s="238" t="str">
        <f t="shared" si="1"/>
        <v/>
      </c>
      <c r="D19" s="238" t="str">
        <f t="shared" si="2"/>
        <v/>
      </c>
      <c r="E19" s="238" t="str">
        <f t="shared" si="3"/>
        <v/>
      </c>
      <c r="F19" s="239" t="str">
        <f t="shared" si="4"/>
        <v/>
      </c>
      <c r="G19" s="239" t="str">
        <f t="shared" si="5"/>
        <v/>
      </c>
      <c r="H19" s="240" t="str">
        <f t="shared" si="6"/>
        <v/>
      </c>
      <c r="I19" s="240" t="str">
        <f t="shared" si="7"/>
        <v/>
      </c>
      <c r="J19" s="240" t="str">
        <f t="shared" si="8"/>
        <v/>
      </c>
      <c r="K19" s="240" t="str">
        <f t="shared" si="9"/>
        <v/>
      </c>
      <c r="L19" s="240" t="str">
        <f t="shared" si="10"/>
        <v/>
      </c>
      <c r="M19" s="241">
        <v>6</v>
      </c>
      <c r="N19" s="432"/>
      <c r="O19" s="242"/>
      <c r="P19" s="242"/>
      <c r="Q19" s="248" t="str">
        <f t="shared" si="11"/>
        <v/>
      </c>
      <c r="R19" s="238" t="str">
        <f t="shared" si="12"/>
        <v/>
      </c>
      <c r="S19" s="238" t="str">
        <f t="shared" si="13"/>
        <v/>
      </c>
      <c r="T19" s="238" t="str">
        <f t="shared" si="14"/>
        <v/>
      </c>
      <c r="U19" s="239" t="str">
        <f t="shared" si="15"/>
        <v/>
      </c>
      <c r="V19" s="239" t="str">
        <f t="shared" si="16"/>
        <v/>
      </c>
      <c r="W19" s="240" t="str">
        <f t="shared" si="17"/>
        <v/>
      </c>
      <c r="X19" s="240" t="str">
        <f t="shared" si="18"/>
        <v/>
      </c>
      <c r="Y19" s="240" t="str">
        <f t="shared" si="19"/>
        <v/>
      </c>
      <c r="Z19" s="240" t="str">
        <f t="shared" si="20"/>
        <v/>
      </c>
      <c r="AA19" s="240" t="str">
        <f t="shared" si="21"/>
        <v/>
      </c>
      <c r="AB19" s="241">
        <v>6</v>
      </c>
      <c r="AC19" s="432"/>
      <c r="AD19" s="242"/>
      <c r="AF19" s="249" t="str">
        <f t="shared" si="22"/>
        <v/>
      </c>
      <c r="AG19" s="238" t="str">
        <f t="shared" si="23"/>
        <v/>
      </c>
      <c r="AH19" s="238" t="str">
        <f t="shared" si="24"/>
        <v/>
      </c>
      <c r="AI19" s="239" t="str">
        <f t="shared" si="25"/>
        <v/>
      </c>
      <c r="AJ19" s="239" t="str">
        <f t="shared" si="26"/>
        <v/>
      </c>
      <c r="AK19" s="239" t="str">
        <f t="shared" si="27"/>
        <v/>
      </c>
      <c r="AL19" s="240" t="str">
        <f t="shared" si="28"/>
        <v/>
      </c>
      <c r="AM19" s="240" t="str">
        <f t="shared" si="29"/>
        <v/>
      </c>
      <c r="AN19" s="240" t="str">
        <f t="shared" si="30"/>
        <v/>
      </c>
      <c r="AO19" s="240" t="str">
        <f t="shared" si="31"/>
        <v/>
      </c>
      <c r="AP19" s="240" t="str">
        <f t="shared" si="32"/>
        <v/>
      </c>
      <c r="AQ19" s="241">
        <v>6</v>
      </c>
      <c r="AR19" s="432"/>
      <c r="AS19" s="242"/>
      <c r="AT19" s="242"/>
      <c r="AU19" s="249" t="str">
        <f t="shared" si="33"/>
        <v/>
      </c>
      <c r="AV19" s="238" t="str">
        <f t="shared" si="34"/>
        <v/>
      </c>
      <c r="AW19" s="238" t="str">
        <f t="shared" si="35"/>
        <v/>
      </c>
      <c r="AX19" s="239" t="str">
        <f t="shared" si="36"/>
        <v/>
      </c>
      <c r="AY19" s="239" t="str">
        <f t="shared" si="37"/>
        <v/>
      </c>
      <c r="AZ19" s="239" t="str">
        <f t="shared" si="38"/>
        <v/>
      </c>
      <c r="BA19" s="240" t="str">
        <f t="shared" si="39"/>
        <v/>
      </c>
      <c r="BB19" s="240" t="str">
        <f t="shared" si="40"/>
        <v/>
      </c>
      <c r="BC19" s="240" t="str">
        <f t="shared" si="41"/>
        <v/>
      </c>
      <c r="BD19" s="240" t="str">
        <f t="shared" si="42"/>
        <v/>
      </c>
      <c r="BE19" s="240" t="str">
        <f t="shared" si="43"/>
        <v/>
      </c>
      <c r="BF19" s="241">
        <v>6</v>
      </c>
      <c r="BG19" s="432"/>
      <c r="BJ19" s="248" t="str">
        <f t="shared" si="44"/>
        <v/>
      </c>
      <c r="BK19" s="238" t="str">
        <f t="shared" si="45"/>
        <v/>
      </c>
      <c r="BL19" s="238" t="str">
        <f t="shared" si="46"/>
        <v/>
      </c>
      <c r="BM19" s="238" t="str">
        <f t="shared" si="47"/>
        <v/>
      </c>
      <c r="BN19" s="239" t="str">
        <f t="shared" si="48"/>
        <v/>
      </c>
      <c r="BO19" s="239" t="str">
        <f t="shared" si="49"/>
        <v/>
      </c>
      <c r="BP19" s="239" t="str">
        <f t="shared" si="50"/>
        <v/>
      </c>
      <c r="BQ19" s="239" t="str">
        <f t="shared" si="51"/>
        <v/>
      </c>
      <c r="BR19" s="239" t="str">
        <f t="shared" si="52"/>
        <v/>
      </c>
      <c r="BS19" s="239" t="str">
        <f t="shared" si="53"/>
        <v/>
      </c>
      <c r="BT19" s="240" t="str">
        <f t="shared" si="54"/>
        <v/>
      </c>
      <c r="BU19" s="241">
        <v>6</v>
      </c>
      <c r="BV19" s="432"/>
      <c r="BW19" s="242"/>
      <c r="BX19" s="242"/>
      <c r="BY19" s="248" t="str">
        <f t="shared" si="55"/>
        <v/>
      </c>
      <c r="BZ19" s="238" t="str">
        <f t="shared" si="56"/>
        <v/>
      </c>
      <c r="CA19" s="238" t="str">
        <f t="shared" si="57"/>
        <v/>
      </c>
      <c r="CB19" s="238" t="str">
        <f t="shared" si="58"/>
        <v/>
      </c>
      <c r="CC19" s="239" t="str">
        <f t="shared" si="59"/>
        <v/>
      </c>
      <c r="CD19" s="239" t="str">
        <f t="shared" si="60"/>
        <v/>
      </c>
      <c r="CE19" s="240" t="str">
        <f t="shared" si="61"/>
        <v/>
      </c>
      <c r="CF19" s="240" t="str">
        <f t="shared" si="62"/>
        <v/>
      </c>
      <c r="CG19" s="240" t="str">
        <f t="shared" si="63"/>
        <v/>
      </c>
      <c r="CH19" s="240" t="str">
        <f t="shared" si="64"/>
        <v/>
      </c>
      <c r="CI19" s="240" t="str">
        <f t="shared" si="65"/>
        <v/>
      </c>
      <c r="CJ19" s="241">
        <v>6</v>
      </c>
      <c r="CK19" s="432"/>
      <c r="CX19" s="214" t="str">
        <f>IFERROR(IF(AND('Classificação geral'!$J12="FEM",'Classificação geral'!$K12=1,'Classificação geral'!I12="Tapete"),'Classificação geral'!A12,""),"")</f>
        <v/>
      </c>
      <c r="CY19" s="214" t="str">
        <f>IFERROR(IF(AND('Classificação geral'!$J12="FEM",'Classificação geral'!$K12=1,'Classificação geral'!I12="Tapete"),'Classificação geral'!$B12,""),"")</f>
        <v/>
      </c>
      <c r="CZ19" s="215" t="str">
        <f>IF($CY19='Classificação geral'!$B12,'Classificação geral'!$C12,"")</f>
        <v/>
      </c>
      <c r="DA19" s="215" t="str">
        <f>IF($CY19='Classificação geral'!$B12,'Classificação geral'!$D12,"")</f>
        <v/>
      </c>
      <c r="DB19" s="215" t="str">
        <f>IF($CY19='Classificação geral'!$B12,'Classificação geral'!$J12,"")</f>
        <v/>
      </c>
      <c r="DC19" s="215" t="str">
        <f>IF($DB19='Classificação geral'!$J12,'Classificação geral'!$K12,"")</f>
        <v/>
      </c>
      <c r="DD19" s="215" t="str">
        <f>IF($DC19='Classificação geral'!$K12,'Classificação geral'!$AC12,"")</f>
        <v/>
      </c>
      <c r="DE19" s="215" t="str">
        <f>IF($DC19='Classificação geral'!$K12,'Classificação geral'!$AE12,"")</f>
        <v/>
      </c>
      <c r="DF19" s="215" t="str">
        <f>IF($DC19='Classificação geral'!$K12,'Classificação geral'!$AF12,"")</f>
        <v/>
      </c>
      <c r="DG19" s="215" t="str">
        <f>IF($DC19='Classificação geral'!$K12,'Classificação geral'!$O12,"")</f>
        <v/>
      </c>
      <c r="DH19" s="215" t="str">
        <f>IF($DC19='Classificação geral'!$K12,'Classificação geral'!$AR12,"")</f>
        <v/>
      </c>
      <c r="DI19" s="216" t="str">
        <f>IFERROR(RANK(DH19,DH:DH,0)+ COUNTIF($DH$12:DH18,DH19),"")</f>
        <v/>
      </c>
      <c r="DK19" s="214" t="str">
        <f>IFERROR(IF(AND('Classificação geral'!$J12="mas",'Classificação geral'!$K12=1,'Classificação geral'!$I12="Tapete"),'Classificação geral'!$A12,""),"")</f>
        <v/>
      </c>
      <c r="DL19" s="214" t="str">
        <f>IFERROR(IF(AND('Classificação geral'!$J12="mas",'Classificação geral'!$K12=1,'Classificação geral'!$I12="Tapete"),'Classificação geral'!$B12,""),"")</f>
        <v/>
      </c>
      <c r="DM19" s="215" t="str">
        <f>IF($DL19='Classificação geral'!$B12,'Classificação geral'!$C12,"")</f>
        <v/>
      </c>
      <c r="DN19" s="215" t="str">
        <f>IF($DL19='Classificação geral'!$B12,'Classificação geral'!$D12,"")</f>
        <v/>
      </c>
      <c r="DO19" s="215" t="str">
        <f>IF($DL19='Classificação geral'!$B12,'Classificação geral'!$J12,"")</f>
        <v/>
      </c>
      <c r="DP19" s="214" t="str">
        <f>IFERROR(IF(AND($DO19="mas",'Classificação geral'!$K12=1),'Classificação geral'!K12,""),"")</f>
        <v/>
      </c>
      <c r="DQ19" s="214" t="str">
        <f>IFERROR(IF(AND($DO19="mas",'Classificação geral'!$K12=1),'Classificação geral'!AC12,""),"")</f>
        <v/>
      </c>
      <c r="DR19" s="214" t="str">
        <f>IFERROR(IF(AND($DO19="mas",'Classificação geral'!$K12=1),'Classificação geral'!AE12,""),"")</f>
        <v/>
      </c>
      <c r="DS19" s="214" t="str">
        <f>IFERROR(IF(AND($DO19="mas",'Classificação geral'!$K12=1),'Classificação geral'!AF12,""),"")</f>
        <v/>
      </c>
      <c r="DT19" s="214" t="str">
        <f>IFERROR(IF(AND($DO19="mas",'Classificação geral'!$K12=1),'Classificação geral'!O12,""),"")</f>
        <v/>
      </c>
      <c r="DU19" s="214" t="str">
        <f>IFERROR(IF(AND($DO19="mas",'Classificação geral'!$K12=1),'Classificação geral'!AR12,""),"")</f>
        <v/>
      </c>
      <c r="DV19" s="216" t="str">
        <f>IFERROR(RANK(DU19,DU:DU,0)+ COUNTIF($DU$12:DU18,DU19),"")</f>
        <v/>
      </c>
      <c r="DX19" s="214" t="str">
        <f>IFERROR(IF(AND('Classificação geral'!$J12="fem",'Classificação geral'!$K12=2,'Classificação geral'!$I12="Tapete"),'Classificação geral'!$A12,""),"")</f>
        <v/>
      </c>
      <c r="DY19" s="214" t="str">
        <f>IFERROR(IF(AND('Classificação geral'!$J12="fem",'Classificação geral'!$K12=2,'Classificação geral'!$I12="Tapete"),'Classificação geral'!$B12,""),"")</f>
        <v/>
      </c>
      <c r="DZ19" s="215" t="str">
        <f>IF($DY19='Classificação geral'!$B12,'Classificação geral'!$C12,"")</f>
        <v/>
      </c>
      <c r="EA19" s="215" t="str">
        <f>IF($DY19='Classificação geral'!$B12,'Classificação geral'!$D12,"")</f>
        <v/>
      </c>
      <c r="EB19" s="215" t="str">
        <f>IF($DY19='Classificação geral'!$B12,'Classificação geral'!$J12,"")</f>
        <v/>
      </c>
      <c r="EC19" s="214" t="str">
        <f>IFERROR(IF(AND($EB19="fem",'Classificação geral'!$K12=2),'Classificação geral'!K12,""),"")</f>
        <v/>
      </c>
      <c r="ED19" s="214" t="str">
        <f>IFERROR(IF(AND($EB19="fem",'Classificação geral'!$K12=2),'Classificação geral'!AC12,""),"")</f>
        <v/>
      </c>
      <c r="EE19" s="214" t="str">
        <f>IFERROR(IF(AND($EB19="fem",'Classificação geral'!$K12=2),'Classificação geral'!AE12,""),"")</f>
        <v/>
      </c>
      <c r="EF19" s="214" t="str">
        <f>IFERROR(IF(AND($EB19="fem",'Classificação geral'!$K12=2),'Classificação geral'!AF12,""),"")</f>
        <v/>
      </c>
      <c r="EG19" s="214" t="str">
        <f>IFERROR(IF(AND($EB19="fem",'Classificação geral'!$K12=2),'Classificação geral'!O12,""),"")</f>
        <v/>
      </c>
      <c r="EH19" s="214" t="str">
        <f>IFERROR(IF(AND($EB19="fem",'Classificação geral'!$K12=2),'Classificação geral'!AR12,""),"")</f>
        <v/>
      </c>
      <c r="EI19" s="216" t="str">
        <f>IFERROR(RANK(EH19,EH:EH,0)+ COUNTIF(EH$12:$EH17,EH19),"")</f>
        <v/>
      </c>
      <c r="EJ19" s="209"/>
      <c r="EK19" s="214" t="str">
        <f>IFERROR(IF(AND('Classificação geral'!$J12="mas",'Classificação geral'!$K12=2,'Classificação geral'!$I12="Tapete"),'Classificação geral'!$A12,""),"")</f>
        <v/>
      </c>
      <c r="EL19" s="214" t="str">
        <f>IFERROR(IF(AND('Classificação geral'!$J12="mas",'Classificação geral'!$K12=2,'Classificação geral'!$I12="Tapete"),'Classificação geral'!$B12,""),"")</f>
        <v/>
      </c>
      <c r="EM19" s="215" t="str">
        <f>IF($EL19='Classificação geral'!$B12,'Classificação geral'!$C12,"")</f>
        <v/>
      </c>
      <c r="EN19" s="215" t="str">
        <f>IF($EL19='Classificação geral'!$B12,'Classificação geral'!$D12,"")</f>
        <v/>
      </c>
      <c r="EO19" s="215" t="str">
        <f>IF($EL19='Classificação geral'!$B12,'Classificação geral'!$J12,"")</f>
        <v/>
      </c>
      <c r="EP19" s="214" t="str">
        <f>IFERROR(IF(AND($EO19="mas",'Classificação geral'!$K12=2),'Classificação geral'!K12,""),"")</f>
        <v/>
      </c>
      <c r="EQ19" s="214" t="str">
        <f>IFERROR(IF(AND($EO19="mas",'Classificação geral'!$K12=2),'Classificação geral'!AC12,""),"")</f>
        <v/>
      </c>
      <c r="ER19" s="214" t="str">
        <f>IFERROR(IF(AND($EO19="mas",'Classificação geral'!$K12=2),'Classificação geral'!AE12,""),"")</f>
        <v/>
      </c>
      <c r="ES19" s="214" t="str">
        <f>IFERROR(IF(AND($EO19="mas",'Classificação geral'!$K12=2),'Classificação geral'!AF12,""),"")</f>
        <v/>
      </c>
      <c r="ET19" s="214" t="str">
        <f>IFERROR(IF(AND($EO19="mas",'Classificação geral'!$K12=2),'Classificação geral'!O12,""),"")</f>
        <v/>
      </c>
      <c r="EU19" s="214" t="str">
        <f>IFERROR(IF(AND($EO19="mas",'Classificação geral'!$K12=2),'Classificação geral'!AR12,""),"")</f>
        <v/>
      </c>
      <c r="EV19" s="216" t="str">
        <f>IFERROR(RANK(EU19,EU:EU,0)+ COUNTIF($EU$12:EU$12,EU19),"")</f>
        <v/>
      </c>
      <c r="EW19" s="209"/>
      <c r="EX19" s="214" t="str">
        <f>IFERROR(IF(AND('Classificação geral'!$J12="fem",'Classificação geral'!$K12=3,'Classificação geral'!$I12="Tapete"),'Classificação geral'!$A12,""),"")</f>
        <v/>
      </c>
      <c r="EY19" s="214" t="str">
        <f>IFERROR(IF(AND('Classificação geral'!$J12="fem",'Classificação geral'!$K12=3,'Classificação geral'!$I12="Tapete"),'Classificação geral'!$B12,""),"")</f>
        <v/>
      </c>
      <c r="EZ19" s="215" t="str">
        <f>IF($EY19='Classificação geral'!$B12,'Classificação geral'!$C12,"")</f>
        <v/>
      </c>
      <c r="FA19" s="215" t="str">
        <f>IF($EY19='Classificação geral'!$B12,'Classificação geral'!$D12,"")</f>
        <v/>
      </c>
      <c r="FB19" s="215" t="str">
        <f>IF($EY19='Classificação geral'!$B12,'Classificação geral'!$J12,"")</f>
        <v/>
      </c>
      <c r="FC19" s="215" t="str">
        <f>IF($FB19='Classificação geral'!$J12,'Classificação geral'!$K12,"")</f>
        <v/>
      </c>
      <c r="FD19" s="215" t="str">
        <f>IF($FC19='Classificação geral'!$K12,'Classificação geral'!$AC12,"")</f>
        <v/>
      </c>
      <c r="FE19" s="215" t="str">
        <f>IF($FC19='Classificação geral'!$K12,'Classificação geral'!$AE12,"")</f>
        <v/>
      </c>
      <c r="FF19" s="215" t="str">
        <f>IF($FC19='Classificação geral'!$K12,'Classificação geral'!$AF12,"")</f>
        <v/>
      </c>
      <c r="FG19" s="215" t="str">
        <f>IF($FC19='Classificação geral'!$K12,'Classificação geral'!$O12,"")</f>
        <v/>
      </c>
      <c r="FH19" s="215" t="str">
        <f>IF($FC19='Classificação geral'!$K12,'Classificação geral'!$AR12,"")</f>
        <v/>
      </c>
      <c r="FI19" s="216" t="str">
        <f>IFERROR(RANK(FH19,FH:FH,0)+ COUNTIF($FH$12:FH17,FH19),"")</f>
        <v/>
      </c>
      <c r="FJ19" s="209"/>
      <c r="FK19" s="214" t="str">
        <f>IFERROR(IF(AND('Classificação geral'!$J12="mas",'Classificação geral'!$K12=3,'Classificação geral'!$I12="Tapete"),'Classificação geral'!$A12,""),"")</f>
        <v/>
      </c>
      <c r="FL19" s="214" t="str">
        <f>IFERROR(IF(AND('Classificação geral'!$J12="mas",'Classificação geral'!$K12=3,'Classificação geral'!$I12="Tapete"),'Classificação geral'!$B12,""),"")</f>
        <v/>
      </c>
      <c r="FM19" s="215" t="str">
        <f>IF($FL19='Classificação geral'!$B12,'Classificação geral'!$C12,"")</f>
        <v/>
      </c>
      <c r="FN19" s="215" t="str">
        <f>IF($FL19='Classificação geral'!$B12,'Classificação geral'!$D12,"")</f>
        <v/>
      </c>
      <c r="FO19" s="215" t="str">
        <f>IF($FL19='Classificação geral'!$B12,'Classificação geral'!$J12,"")</f>
        <v/>
      </c>
      <c r="FP19" s="214" t="str">
        <f>IFERROR(IF(AND($FO19="mas",'Classificação geral'!$K12=3),'Classificação geral'!K12,""),"")</f>
        <v/>
      </c>
      <c r="FQ19" s="214" t="str">
        <f>IFERROR(IF(AND($FO19="mas",'Classificação geral'!$K12=3),'Classificação geral'!AC12,""),"")</f>
        <v/>
      </c>
      <c r="FR19" s="214" t="str">
        <f>IFERROR(IF(AND($FO19="mas",'Classificação geral'!$K12=3),'Classificação geral'!AE12,""),"")</f>
        <v/>
      </c>
      <c r="FS19" s="214" t="str">
        <f>IFERROR(IF(AND($FO19="mas",'Classificação geral'!$K12=3),'Classificação geral'!AF12,""),"")</f>
        <v/>
      </c>
      <c r="FT19" s="214" t="str">
        <f>IFERROR(IF(AND($FO19="mas",'Classificação geral'!$K12=3),'Classificação geral'!O12,""),"")</f>
        <v/>
      </c>
      <c r="FU19" s="214" t="str">
        <f>IFERROR(IF(AND($FO19="mas",'Classificação geral'!$K12=3),'Classificação geral'!AR12,""),"")</f>
        <v/>
      </c>
      <c r="FV19" s="216" t="str">
        <f>IFERROR(RANK(FU19,FU:FU,0)+ COUNTIF(FU$12:$FU17,FU19),"")</f>
        <v/>
      </c>
    </row>
    <row r="20" spans="2:178" s="243" customFormat="1" ht="27.75" customHeight="1" x14ac:dyDescent="0.4">
      <c r="B20" s="248" t="str">
        <f t="shared" si="0"/>
        <v/>
      </c>
      <c r="C20" s="238" t="str">
        <f t="shared" si="1"/>
        <v/>
      </c>
      <c r="D20" s="238" t="str">
        <f t="shared" si="2"/>
        <v/>
      </c>
      <c r="E20" s="238" t="str">
        <f t="shared" si="3"/>
        <v/>
      </c>
      <c r="F20" s="239" t="str">
        <f t="shared" si="4"/>
        <v/>
      </c>
      <c r="G20" s="239" t="str">
        <f t="shared" si="5"/>
        <v/>
      </c>
      <c r="H20" s="240" t="str">
        <f t="shared" si="6"/>
        <v/>
      </c>
      <c r="I20" s="240" t="str">
        <f t="shared" si="7"/>
        <v/>
      </c>
      <c r="J20" s="240" t="str">
        <f t="shared" si="8"/>
        <v/>
      </c>
      <c r="K20" s="240" t="str">
        <f t="shared" si="9"/>
        <v/>
      </c>
      <c r="L20" s="240" t="str">
        <f t="shared" si="10"/>
        <v/>
      </c>
      <c r="M20" s="241">
        <v>7</v>
      </c>
      <c r="N20" s="432"/>
      <c r="O20" s="242"/>
      <c r="P20" s="242"/>
      <c r="Q20" s="248" t="str">
        <f t="shared" si="11"/>
        <v/>
      </c>
      <c r="R20" s="238" t="str">
        <f t="shared" si="12"/>
        <v/>
      </c>
      <c r="S20" s="238" t="str">
        <f t="shared" si="13"/>
        <v/>
      </c>
      <c r="T20" s="238" t="str">
        <f t="shared" si="14"/>
        <v/>
      </c>
      <c r="U20" s="239" t="str">
        <f t="shared" si="15"/>
        <v/>
      </c>
      <c r="V20" s="239" t="str">
        <f t="shared" si="16"/>
        <v/>
      </c>
      <c r="W20" s="240" t="str">
        <f t="shared" si="17"/>
        <v/>
      </c>
      <c r="X20" s="240" t="str">
        <f t="shared" si="18"/>
        <v/>
      </c>
      <c r="Y20" s="240" t="str">
        <f t="shared" si="19"/>
        <v/>
      </c>
      <c r="Z20" s="240" t="str">
        <f t="shared" si="20"/>
        <v/>
      </c>
      <c r="AA20" s="240" t="str">
        <f t="shared" si="21"/>
        <v/>
      </c>
      <c r="AB20" s="241">
        <v>7</v>
      </c>
      <c r="AC20" s="432"/>
      <c r="AD20" s="242"/>
      <c r="AF20" s="249" t="str">
        <f t="shared" si="22"/>
        <v/>
      </c>
      <c r="AG20" s="238" t="str">
        <f t="shared" si="23"/>
        <v/>
      </c>
      <c r="AH20" s="238" t="str">
        <f t="shared" si="24"/>
        <v/>
      </c>
      <c r="AI20" s="239" t="str">
        <f t="shared" si="25"/>
        <v/>
      </c>
      <c r="AJ20" s="239" t="str">
        <f t="shared" si="26"/>
        <v/>
      </c>
      <c r="AK20" s="239" t="str">
        <f t="shared" si="27"/>
        <v/>
      </c>
      <c r="AL20" s="240" t="str">
        <f t="shared" si="28"/>
        <v/>
      </c>
      <c r="AM20" s="240" t="str">
        <f t="shared" si="29"/>
        <v/>
      </c>
      <c r="AN20" s="240" t="str">
        <f t="shared" si="30"/>
        <v/>
      </c>
      <c r="AO20" s="240" t="str">
        <f t="shared" si="31"/>
        <v/>
      </c>
      <c r="AP20" s="240" t="str">
        <f t="shared" si="32"/>
        <v/>
      </c>
      <c r="AQ20" s="241">
        <v>7</v>
      </c>
      <c r="AR20" s="432"/>
      <c r="AS20" s="242"/>
      <c r="AT20" s="242"/>
      <c r="AU20" s="249" t="str">
        <f t="shared" si="33"/>
        <v/>
      </c>
      <c r="AV20" s="238" t="str">
        <f t="shared" si="34"/>
        <v/>
      </c>
      <c r="AW20" s="238" t="str">
        <f t="shared" si="35"/>
        <v/>
      </c>
      <c r="AX20" s="239" t="str">
        <f t="shared" si="36"/>
        <v/>
      </c>
      <c r="AY20" s="239" t="str">
        <f t="shared" si="37"/>
        <v/>
      </c>
      <c r="AZ20" s="239" t="str">
        <f t="shared" si="38"/>
        <v/>
      </c>
      <c r="BA20" s="240" t="str">
        <f t="shared" si="39"/>
        <v/>
      </c>
      <c r="BB20" s="240" t="str">
        <f t="shared" si="40"/>
        <v/>
      </c>
      <c r="BC20" s="240" t="str">
        <f t="shared" si="41"/>
        <v/>
      </c>
      <c r="BD20" s="240" t="str">
        <f t="shared" si="42"/>
        <v/>
      </c>
      <c r="BE20" s="240" t="str">
        <f t="shared" si="43"/>
        <v/>
      </c>
      <c r="BF20" s="241">
        <v>7</v>
      </c>
      <c r="BG20" s="432"/>
      <c r="BJ20" s="248" t="str">
        <f t="shared" si="44"/>
        <v/>
      </c>
      <c r="BK20" s="238" t="str">
        <f t="shared" si="45"/>
        <v/>
      </c>
      <c r="BL20" s="238" t="str">
        <f t="shared" si="46"/>
        <v/>
      </c>
      <c r="BM20" s="238" t="str">
        <f t="shared" si="47"/>
        <v/>
      </c>
      <c r="BN20" s="239" t="str">
        <f t="shared" si="48"/>
        <v/>
      </c>
      <c r="BO20" s="239" t="str">
        <f t="shared" si="49"/>
        <v/>
      </c>
      <c r="BP20" s="239" t="str">
        <f t="shared" si="50"/>
        <v/>
      </c>
      <c r="BQ20" s="239" t="str">
        <f t="shared" si="51"/>
        <v/>
      </c>
      <c r="BR20" s="239" t="str">
        <f t="shared" si="52"/>
        <v/>
      </c>
      <c r="BS20" s="239" t="str">
        <f t="shared" si="53"/>
        <v/>
      </c>
      <c r="BT20" s="240" t="str">
        <f t="shared" si="54"/>
        <v/>
      </c>
      <c r="BU20" s="241">
        <v>7</v>
      </c>
      <c r="BV20" s="432"/>
      <c r="BW20" s="242"/>
      <c r="BX20" s="242"/>
      <c r="BY20" s="248" t="str">
        <f t="shared" si="55"/>
        <v/>
      </c>
      <c r="BZ20" s="238" t="str">
        <f t="shared" si="56"/>
        <v/>
      </c>
      <c r="CA20" s="238" t="str">
        <f t="shared" si="57"/>
        <v/>
      </c>
      <c r="CB20" s="238" t="str">
        <f t="shared" si="58"/>
        <v/>
      </c>
      <c r="CC20" s="239" t="str">
        <f t="shared" si="59"/>
        <v/>
      </c>
      <c r="CD20" s="239" t="str">
        <f t="shared" si="60"/>
        <v/>
      </c>
      <c r="CE20" s="240" t="str">
        <f t="shared" si="61"/>
        <v/>
      </c>
      <c r="CF20" s="240" t="str">
        <f t="shared" si="62"/>
        <v/>
      </c>
      <c r="CG20" s="240" t="str">
        <f t="shared" si="63"/>
        <v/>
      </c>
      <c r="CH20" s="240" t="str">
        <f t="shared" si="64"/>
        <v/>
      </c>
      <c r="CI20" s="240" t="str">
        <f t="shared" si="65"/>
        <v/>
      </c>
      <c r="CJ20" s="241">
        <v>7</v>
      </c>
      <c r="CK20" s="432"/>
      <c r="CX20" s="214" t="str">
        <f>IFERROR(IF(AND('Classificação geral'!$J13="FEM",'Classificação geral'!$K13=1,'Classificação geral'!I13="Tapete"),'Classificação geral'!A13,""),"")</f>
        <v/>
      </c>
      <c r="CY20" s="214" t="str">
        <f>IFERROR(IF(AND('Classificação geral'!$J13="FEM",'Classificação geral'!$K13=1,'Classificação geral'!I13="Tapete"),'Classificação geral'!$B13,""),"")</f>
        <v/>
      </c>
      <c r="CZ20" s="215" t="str">
        <f>IF($CY20='Classificação geral'!$B13,'Classificação geral'!$C13,"")</f>
        <v/>
      </c>
      <c r="DA20" s="215" t="str">
        <f>IF($CY20='Classificação geral'!$B13,'Classificação geral'!$D13,"")</f>
        <v/>
      </c>
      <c r="DB20" s="215" t="str">
        <f>IF($CY20='Classificação geral'!$B13,'Classificação geral'!$J13,"")</f>
        <v/>
      </c>
      <c r="DC20" s="215" t="str">
        <f>IF($DB20='Classificação geral'!$J13,'Classificação geral'!$K13,"")</f>
        <v/>
      </c>
      <c r="DD20" s="215" t="str">
        <f>IF($DC20='Classificação geral'!$K13,'Classificação geral'!$AC13,"")</f>
        <v/>
      </c>
      <c r="DE20" s="215" t="str">
        <f>IF($DC20='Classificação geral'!$K13,'Classificação geral'!$AE13,"")</f>
        <v/>
      </c>
      <c r="DF20" s="215" t="str">
        <f>IF($DC20='Classificação geral'!$K13,'Classificação geral'!$AF13,"")</f>
        <v/>
      </c>
      <c r="DG20" s="215" t="str">
        <f>IF($DC20='Classificação geral'!$K13,'Classificação geral'!$O13,"")</f>
        <v/>
      </c>
      <c r="DH20" s="215" t="str">
        <f>IF($DC20='Classificação geral'!$K13,'Classificação geral'!$AR13,"")</f>
        <v/>
      </c>
      <c r="DI20" s="216" t="str">
        <f>IFERROR(RANK(DH20,DH:DH,0)+ COUNTIF($DH$12:DH19,DH20),"")</f>
        <v/>
      </c>
      <c r="DK20" s="214" t="str">
        <f>IFERROR(IF(AND('Classificação geral'!$J13="mas",'Classificação geral'!$K13=1,'Classificação geral'!$I13="Tapete"),'Classificação geral'!$A13,""),"")</f>
        <v/>
      </c>
      <c r="DL20" s="214" t="str">
        <f>IFERROR(IF(AND('Classificação geral'!$J13="mas",'Classificação geral'!$K13=1,'Classificação geral'!$I13="Tapete"),'Classificação geral'!$B13,""),"")</f>
        <v/>
      </c>
      <c r="DM20" s="215" t="str">
        <f>IF($DL20='Classificação geral'!$B13,'Classificação geral'!$C13,"")</f>
        <v/>
      </c>
      <c r="DN20" s="215" t="str">
        <f>IF($DL20='Classificação geral'!$B13,'Classificação geral'!$D13,"")</f>
        <v/>
      </c>
      <c r="DO20" s="215" t="str">
        <f>IF($DL20='Classificação geral'!$B13,'Classificação geral'!$J13,"")</f>
        <v/>
      </c>
      <c r="DP20" s="214" t="str">
        <f>IFERROR(IF(AND($DO20="mas",'Classificação geral'!$K13=1),'Classificação geral'!K13,""),"")</f>
        <v/>
      </c>
      <c r="DQ20" s="214" t="str">
        <f>IFERROR(IF(AND($DO20="mas",'Classificação geral'!$K13=1),'Classificação geral'!AC13,""),"")</f>
        <v/>
      </c>
      <c r="DR20" s="214" t="str">
        <f>IFERROR(IF(AND($DO20="mas",'Classificação geral'!$K13=1),'Classificação geral'!AE13,""),"")</f>
        <v/>
      </c>
      <c r="DS20" s="214" t="str">
        <f>IFERROR(IF(AND($DO20="mas",'Classificação geral'!$K13=1),'Classificação geral'!AF13,""),"")</f>
        <v/>
      </c>
      <c r="DT20" s="214" t="str">
        <f>IFERROR(IF(AND($DO20="mas",'Classificação geral'!$K13=1),'Classificação geral'!O13,""),"")</f>
        <v/>
      </c>
      <c r="DU20" s="214" t="str">
        <f>IFERROR(IF(AND($DO20="mas",'Classificação geral'!$K13=1),'Classificação geral'!AR13,""),"")</f>
        <v/>
      </c>
      <c r="DV20" s="216" t="str">
        <f>IFERROR(RANK(DU20,DU:DU,0)+ COUNTIF($DU$12:DU19,DU20),"")</f>
        <v/>
      </c>
      <c r="DX20" s="214" t="str">
        <f>IFERROR(IF(AND('Classificação geral'!$J13="fem",'Classificação geral'!$K13=2,'Classificação geral'!$I13="Tapete"),'Classificação geral'!$A13,""),"")</f>
        <v/>
      </c>
      <c r="DY20" s="214" t="str">
        <f>IFERROR(IF(AND('Classificação geral'!$J13="fem",'Classificação geral'!$K13=2,'Classificação geral'!$I13="Tapete"),'Classificação geral'!$B13,""),"")</f>
        <v/>
      </c>
      <c r="DZ20" s="215" t="str">
        <f>IF($DY20='Classificação geral'!$B13,'Classificação geral'!$C13,"")</f>
        <v/>
      </c>
      <c r="EA20" s="215" t="str">
        <f>IF($DY20='Classificação geral'!$B13,'Classificação geral'!$D13,"")</f>
        <v/>
      </c>
      <c r="EB20" s="215" t="str">
        <f>IF($DY20='Classificação geral'!$B13,'Classificação geral'!$J13,"")</f>
        <v/>
      </c>
      <c r="EC20" s="214" t="str">
        <f>IFERROR(IF(AND($EB20="fem",'Classificação geral'!$K13=2),'Classificação geral'!K13,""),"")</f>
        <v/>
      </c>
      <c r="ED20" s="214" t="str">
        <f>IFERROR(IF(AND($EB20="fem",'Classificação geral'!$K13=2),'Classificação geral'!AC13,""),"")</f>
        <v/>
      </c>
      <c r="EE20" s="214" t="str">
        <f>IFERROR(IF(AND($EB20="fem",'Classificação geral'!$K13=2),'Classificação geral'!AE13,""),"")</f>
        <v/>
      </c>
      <c r="EF20" s="214" t="str">
        <f>IFERROR(IF(AND($EB20="fem",'Classificação geral'!$K13=2),'Classificação geral'!AF13,""),"")</f>
        <v/>
      </c>
      <c r="EG20" s="214" t="str">
        <f>IFERROR(IF(AND($EB20="fem",'Classificação geral'!$K13=2),'Classificação geral'!O13,""),"")</f>
        <v/>
      </c>
      <c r="EH20" s="214" t="str">
        <f>IFERROR(IF(AND($EB20="fem",'Classificação geral'!$K13=2),'Classificação geral'!AR13,""),"")</f>
        <v/>
      </c>
      <c r="EI20" s="216" t="str">
        <f>IFERROR(RANK(EH20,EH:EH,0)+ COUNTIF(EH$12:$EH18,EH20),"")</f>
        <v/>
      </c>
      <c r="EJ20" s="209"/>
      <c r="EK20" s="214" t="str">
        <f>IFERROR(IF(AND('Classificação geral'!$J13="mas",'Classificação geral'!$K13=2,'Classificação geral'!$I13="Tapete"),'Classificação geral'!$A13,""),"")</f>
        <v/>
      </c>
      <c r="EL20" s="214" t="str">
        <f>IFERROR(IF(AND('Classificação geral'!$J13="mas",'Classificação geral'!$K13=2,'Classificação geral'!$I13="Tapete"),'Classificação geral'!$B13,""),"")</f>
        <v/>
      </c>
      <c r="EM20" s="215" t="str">
        <f>IF($EL20='Classificação geral'!$B13,'Classificação geral'!$C13,"")</f>
        <v/>
      </c>
      <c r="EN20" s="215" t="str">
        <f>IF($EL20='Classificação geral'!$B13,'Classificação geral'!$D13,"")</f>
        <v/>
      </c>
      <c r="EO20" s="215" t="str">
        <f>IF($EL20='Classificação geral'!$B13,'Classificação geral'!$J13,"")</f>
        <v/>
      </c>
      <c r="EP20" s="214" t="str">
        <f>IFERROR(IF(AND($EO20="mas",'Classificação geral'!$K13=2),'Classificação geral'!K13,""),"")</f>
        <v/>
      </c>
      <c r="EQ20" s="214" t="str">
        <f>IFERROR(IF(AND($EO20="mas",'Classificação geral'!$K13=2),'Classificação geral'!AC13,""),"")</f>
        <v/>
      </c>
      <c r="ER20" s="214" t="str">
        <f>IFERROR(IF(AND($EO20="mas",'Classificação geral'!$K13=2),'Classificação geral'!AE13,""),"")</f>
        <v/>
      </c>
      <c r="ES20" s="214" t="str">
        <f>IFERROR(IF(AND($EO20="mas",'Classificação geral'!$K13=2),'Classificação geral'!AF13,""),"")</f>
        <v/>
      </c>
      <c r="ET20" s="214" t="str">
        <f>IFERROR(IF(AND($EO20="mas",'Classificação geral'!$K13=2),'Classificação geral'!O13,""),"")</f>
        <v/>
      </c>
      <c r="EU20" s="214" t="str">
        <f>IFERROR(IF(AND($EO20="mas",'Classificação geral'!$K13=2),'Classificação geral'!AR13,""),"")</f>
        <v/>
      </c>
      <c r="EV20" s="216" t="str">
        <f>IFERROR(RANK(EU20,EU:EU,0)+ COUNTIF($EU$12:EU$12,EU20),"")</f>
        <v/>
      </c>
      <c r="EW20" s="209"/>
      <c r="EX20" s="214" t="str">
        <f>IFERROR(IF(AND('Classificação geral'!$J13="fem",'Classificação geral'!$K13=3,'Classificação geral'!$I13="Tapete"),'Classificação geral'!$A13,""),"")</f>
        <v/>
      </c>
      <c r="EY20" s="214" t="str">
        <f>IFERROR(IF(AND('Classificação geral'!$J13="fem",'Classificação geral'!$K13=3,'Classificação geral'!$I13="Tapete"),'Classificação geral'!$B13,""),"")</f>
        <v/>
      </c>
      <c r="EZ20" s="215" t="str">
        <f>IF($EY20='Classificação geral'!$B13,'Classificação geral'!$C13,"")</f>
        <v/>
      </c>
      <c r="FA20" s="215" t="str">
        <f>IF($EY20='Classificação geral'!$B13,'Classificação geral'!$D13,"")</f>
        <v/>
      </c>
      <c r="FB20" s="215" t="str">
        <f>IF($EY20='Classificação geral'!$B13,'Classificação geral'!$J13,"")</f>
        <v/>
      </c>
      <c r="FC20" s="215" t="str">
        <f>IF($FB20='Classificação geral'!$J13,'Classificação geral'!$K13,"")</f>
        <v/>
      </c>
      <c r="FD20" s="215" t="str">
        <f>IF($FC20='Classificação geral'!$K13,'Classificação geral'!$AC13,"")</f>
        <v/>
      </c>
      <c r="FE20" s="215" t="str">
        <f>IF($FC20='Classificação geral'!$K13,'Classificação geral'!$AE13,"")</f>
        <v/>
      </c>
      <c r="FF20" s="215" t="str">
        <f>IF($FC20='Classificação geral'!$K13,'Classificação geral'!$AF13,"")</f>
        <v/>
      </c>
      <c r="FG20" s="215" t="str">
        <f>IF($FC20='Classificação geral'!$K13,'Classificação geral'!$O13,"")</f>
        <v/>
      </c>
      <c r="FH20" s="215" t="str">
        <f>IF($FC20='Classificação geral'!$K13,'Classificação geral'!$AR13,"")</f>
        <v/>
      </c>
      <c r="FI20" s="216" t="str">
        <f>IFERROR(RANK(FH20,FH:FH,0)+ COUNTIF($FH$12:FH18,FH20),"")</f>
        <v/>
      </c>
      <c r="FJ20" s="209"/>
      <c r="FK20" s="214" t="str">
        <f>IFERROR(IF(AND('Classificação geral'!$J13="mas",'Classificação geral'!$K13=3,'Classificação geral'!$I13="Tapete"),'Classificação geral'!$A13,""),"")</f>
        <v/>
      </c>
      <c r="FL20" s="214" t="str">
        <f>IFERROR(IF(AND('Classificação geral'!$J13="mas",'Classificação geral'!$K13=3,'Classificação geral'!$I13="Tapete"),'Classificação geral'!$B13,""),"")</f>
        <v/>
      </c>
      <c r="FM20" s="215" t="str">
        <f>IF($FL20='Classificação geral'!$B13,'Classificação geral'!$C13,"")</f>
        <v/>
      </c>
      <c r="FN20" s="215" t="str">
        <f>IF($FL20='Classificação geral'!$B13,'Classificação geral'!$D13,"")</f>
        <v/>
      </c>
      <c r="FO20" s="215" t="str">
        <f>IF($FL20='Classificação geral'!$B13,'Classificação geral'!$J13,"")</f>
        <v/>
      </c>
      <c r="FP20" s="214" t="str">
        <f>IFERROR(IF(AND($FO20="mas",'Classificação geral'!$K13=3),'Classificação geral'!K13,""),"")</f>
        <v/>
      </c>
      <c r="FQ20" s="214" t="str">
        <f>IFERROR(IF(AND($FO20="mas",'Classificação geral'!$K13=3),'Classificação geral'!AC13,""),"")</f>
        <v/>
      </c>
      <c r="FR20" s="214" t="str">
        <f>IFERROR(IF(AND($FO20="mas",'Classificação geral'!$K13=3),'Classificação geral'!AE13,""),"")</f>
        <v/>
      </c>
      <c r="FS20" s="214" t="str">
        <f>IFERROR(IF(AND($FO20="mas",'Classificação geral'!$K13=3),'Classificação geral'!AF13,""),"")</f>
        <v/>
      </c>
      <c r="FT20" s="214" t="str">
        <f>IFERROR(IF(AND($FO20="mas",'Classificação geral'!$K13=3),'Classificação geral'!O13,""),"")</f>
        <v/>
      </c>
      <c r="FU20" s="214" t="str">
        <f>IFERROR(IF(AND($FO20="mas",'Classificação geral'!$K13=3),'Classificação geral'!AR13,""),"")</f>
        <v/>
      </c>
      <c r="FV20" s="216" t="str">
        <f>IFERROR(RANK(FU20,FU:FU,0)+ COUNTIF(FU$12:$FU18,FU20),"")</f>
        <v/>
      </c>
    </row>
    <row r="21" spans="2:178" s="243" customFormat="1" ht="27.75" customHeight="1" x14ac:dyDescent="0.4">
      <c r="B21" s="248" t="str">
        <f t="shared" si="0"/>
        <v/>
      </c>
      <c r="C21" s="238" t="str">
        <f t="shared" si="1"/>
        <v/>
      </c>
      <c r="D21" s="238" t="str">
        <f t="shared" si="2"/>
        <v/>
      </c>
      <c r="E21" s="238" t="str">
        <f t="shared" si="3"/>
        <v/>
      </c>
      <c r="F21" s="239" t="str">
        <f t="shared" si="4"/>
        <v/>
      </c>
      <c r="G21" s="239" t="str">
        <f t="shared" si="5"/>
        <v/>
      </c>
      <c r="H21" s="240" t="str">
        <f t="shared" si="6"/>
        <v/>
      </c>
      <c r="I21" s="240" t="str">
        <f t="shared" si="7"/>
        <v/>
      </c>
      <c r="J21" s="240" t="str">
        <f t="shared" si="8"/>
        <v/>
      </c>
      <c r="K21" s="240" t="str">
        <f t="shared" si="9"/>
        <v/>
      </c>
      <c r="L21" s="240" t="str">
        <f t="shared" si="10"/>
        <v/>
      </c>
      <c r="M21" s="241">
        <v>8</v>
      </c>
      <c r="N21" s="432"/>
      <c r="O21" s="242"/>
      <c r="P21" s="242"/>
      <c r="Q21" s="248" t="str">
        <f t="shared" si="11"/>
        <v/>
      </c>
      <c r="R21" s="238" t="str">
        <f t="shared" si="12"/>
        <v/>
      </c>
      <c r="S21" s="238" t="str">
        <f t="shared" si="13"/>
        <v/>
      </c>
      <c r="T21" s="238" t="str">
        <f t="shared" si="14"/>
        <v/>
      </c>
      <c r="U21" s="239" t="str">
        <f t="shared" si="15"/>
        <v/>
      </c>
      <c r="V21" s="239" t="str">
        <f t="shared" si="16"/>
        <v/>
      </c>
      <c r="W21" s="240" t="str">
        <f t="shared" si="17"/>
        <v/>
      </c>
      <c r="X21" s="240" t="str">
        <f t="shared" si="18"/>
        <v/>
      </c>
      <c r="Y21" s="240" t="str">
        <f t="shared" si="19"/>
        <v/>
      </c>
      <c r="Z21" s="240" t="str">
        <f t="shared" si="20"/>
        <v/>
      </c>
      <c r="AA21" s="240" t="str">
        <f t="shared" si="21"/>
        <v/>
      </c>
      <c r="AB21" s="241">
        <v>8</v>
      </c>
      <c r="AC21" s="432"/>
      <c r="AD21" s="242"/>
      <c r="AF21" s="249" t="str">
        <f t="shared" si="22"/>
        <v/>
      </c>
      <c r="AG21" s="238" t="str">
        <f t="shared" si="23"/>
        <v/>
      </c>
      <c r="AH21" s="238" t="str">
        <f t="shared" si="24"/>
        <v/>
      </c>
      <c r="AI21" s="239" t="str">
        <f t="shared" si="25"/>
        <v/>
      </c>
      <c r="AJ21" s="239" t="str">
        <f t="shared" si="26"/>
        <v/>
      </c>
      <c r="AK21" s="239" t="str">
        <f t="shared" si="27"/>
        <v/>
      </c>
      <c r="AL21" s="240" t="str">
        <f t="shared" si="28"/>
        <v/>
      </c>
      <c r="AM21" s="240" t="str">
        <f t="shared" si="29"/>
        <v/>
      </c>
      <c r="AN21" s="240" t="str">
        <f t="shared" si="30"/>
        <v/>
      </c>
      <c r="AO21" s="240" t="str">
        <f t="shared" si="31"/>
        <v/>
      </c>
      <c r="AP21" s="240" t="str">
        <f t="shared" si="32"/>
        <v/>
      </c>
      <c r="AQ21" s="241">
        <v>8</v>
      </c>
      <c r="AR21" s="432"/>
      <c r="AS21" s="242"/>
      <c r="AT21" s="242"/>
      <c r="AU21" s="249" t="str">
        <f t="shared" si="33"/>
        <v/>
      </c>
      <c r="AV21" s="238" t="str">
        <f t="shared" si="34"/>
        <v/>
      </c>
      <c r="AW21" s="238" t="str">
        <f t="shared" si="35"/>
        <v/>
      </c>
      <c r="AX21" s="239" t="str">
        <f t="shared" si="36"/>
        <v/>
      </c>
      <c r="AY21" s="239" t="str">
        <f t="shared" si="37"/>
        <v/>
      </c>
      <c r="AZ21" s="239" t="str">
        <f t="shared" si="38"/>
        <v/>
      </c>
      <c r="BA21" s="240" t="str">
        <f t="shared" si="39"/>
        <v/>
      </c>
      <c r="BB21" s="240" t="str">
        <f t="shared" si="40"/>
        <v/>
      </c>
      <c r="BC21" s="240" t="str">
        <f t="shared" si="41"/>
        <v/>
      </c>
      <c r="BD21" s="240" t="str">
        <f t="shared" si="42"/>
        <v/>
      </c>
      <c r="BE21" s="240" t="str">
        <f t="shared" si="43"/>
        <v/>
      </c>
      <c r="BF21" s="241">
        <v>8</v>
      </c>
      <c r="BG21" s="432"/>
      <c r="BJ21" s="248" t="str">
        <f t="shared" si="44"/>
        <v/>
      </c>
      <c r="BK21" s="238" t="str">
        <f t="shared" si="45"/>
        <v/>
      </c>
      <c r="BL21" s="238" t="str">
        <f t="shared" si="46"/>
        <v/>
      </c>
      <c r="BM21" s="238" t="str">
        <f t="shared" si="47"/>
        <v/>
      </c>
      <c r="BN21" s="239" t="str">
        <f t="shared" si="48"/>
        <v/>
      </c>
      <c r="BO21" s="239" t="str">
        <f t="shared" si="49"/>
        <v/>
      </c>
      <c r="BP21" s="239" t="str">
        <f t="shared" si="50"/>
        <v/>
      </c>
      <c r="BQ21" s="239" t="str">
        <f t="shared" si="51"/>
        <v/>
      </c>
      <c r="BR21" s="239" t="str">
        <f t="shared" si="52"/>
        <v/>
      </c>
      <c r="BS21" s="239" t="str">
        <f t="shared" si="53"/>
        <v/>
      </c>
      <c r="BT21" s="240" t="str">
        <f t="shared" si="54"/>
        <v/>
      </c>
      <c r="BU21" s="241">
        <v>8</v>
      </c>
      <c r="BV21" s="432"/>
      <c r="BW21" s="242"/>
      <c r="BX21" s="242"/>
      <c r="BY21" s="248" t="str">
        <f t="shared" si="55"/>
        <v/>
      </c>
      <c r="BZ21" s="238" t="str">
        <f t="shared" si="56"/>
        <v/>
      </c>
      <c r="CA21" s="238" t="str">
        <f t="shared" si="57"/>
        <v/>
      </c>
      <c r="CB21" s="238" t="str">
        <f t="shared" si="58"/>
        <v/>
      </c>
      <c r="CC21" s="239" t="str">
        <f t="shared" si="59"/>
        <v/>
      </c>
      <c r="CD21" s="239" t="str">
        <f t="shared" si="60"/>
        <v/>
      </c>
      <c r="CE21" s="240" t="str">
        <f t="shared" si="61"/>
        <v/>
      </c>
      <c r="CF21" s="240" t="str">
        <f t="shared" si="62"/>
        <v/>
      </c>
      <c r="CG21" s="240" t="str">
        <f t="shared" si="63"/>
        <v/>
      </c>
      <c r="CH21" s="240" t="str">
        <f t="shared" si="64"/>
        <v/>
      </c>
      <c r="CI21" s="240" t="str">
        <f t="shared" si="65"/>
        <v/>
      </c>
      <c r="CJ21" s="241">
        <v>8</v>
      </c>
      <c r="CK21" s="432"/>
      <c r="CX21" s="214" t="str">
        <f>IFERROR(IF(AND('Classificação geral'!$J14="FEM",'Classificação geral'!$K14=1,'Classificação geral'!I14="Tapete"),'Classificação geral'!A14,""),"")</f>
        <v/>
      </c>
      <c r="CY21" s="214" t="str">
        <f>IFERROR(IF(AND('Classificação geral'!$J14="FEM",'Classificação geral'!$K14=1,'Classificação geral'!I14="Tapete"),'Classificação geral'!$B14,""),"")</f>
        <v/>
      </c>
      <c r="CZ21" s="215" t="str">
        <f>IF($CY21='Classificação geral'!$B14,'Classificação geral'!$C14,"")</f>
        <v/>
      </c>
      <c r="DA21" s="215" t="str">
        <f>IF($CY21='Classificação geral'!$B14,'Classificação geral'!$D14,"")</f>
        <v/>
      </c>
      <c r="DB21" s="215" t="str">
        <f>IF($CY21='Classificação geral'!$B14,'Classificação geral'!$J14,"")</f>
        <v/>
      </c>
      <c r="DC21" s="215" t="str">
        <f>IF($DB21='Classificação geral'!$J14,'Classificação geral'!$K14,"")</f>
        <v/>
      </c>
      <c r="DD21" s="215" t="str">
        <f>IF($DC21='Classificação geral'!$K14,'Classificação geral'!$AC14,"")</f>
        <v/>
      </c>
      <c r="DE21" s="215" t="str">
        <f>IF($DC21='Classificação geral'!$K14,'Classificação geral'!$AE14,"")</f>
        <v/>
      </c>
      <c r="DF21" s="215" t="str">
        <f>IF($DC21='Classificação geral'!$K14,'Classificação geral'!$AF14,"")</f>
        <v/>
      </c>
      <c r="DG21" s="215" t="str">
        <f>IF($DC21='Classificação geral'!$K14,'Classificação geral'!$O14,"")</f>
        <v/>
      </c>
      <c r="DH21" s="215" t="str">
        <f>IF($DC21='Classificação geral'!$K14,'Classificação geral'!$AR14,"")</f>
        <v/>
      </c>
      <c r="DI21" s="216" t="str">
        <f>IFERROR(RANK(DH21,DH:DH,0)+ COUNTIF($DH$12:DH20,DH21),"")</f>
        <v/>
      </c>
      <c r="DJ21" s="243">
        <v>1</v>
      </c>
      <c r="DK21" s="214" t="str">
        <f>IFERROR(IF(AND('Classificação geral'!$J14="mas",'Classificação geral'!$K14=1,'Classificação geral'!$I14="Tapete"),'Classificação geral'!$A14,""),"")</f>
        <v/>
      </c>
      <c r="DL21" s="214" t="str">
        <f>IFERROR(IF(AND('Classificação geral'!$J14="mas",'Classificação geral'!$K14=1,'Classificação geral'!$I14="Tapete"),'Classificação geral'!$B14,""),"")</f>
        <v/>
      </c>
      <c r="DM21" s="215" t="str">
        <f>IF($DL21='Classificação geral'!$B14,'Classificação geral'!$C14,"")</f>
        <v/>
      </c>
      <c r="DN21" s="215" t="str">
        <f>IF($DL21='Classificação geral'!$B14,'Classificação geral'!$D14,"")</f>
        <v/>
      </c>
      <c r="DO21" s="215" t="str">
        <f>IF($DL21='Classificação geral'!$B14,'Classificação geral'!$J14,"")</f>
        <v/>
      </c>
      <c r="DP21" s="214" t="str">
        <f>IFERROR(IF(AND($DO21="mas",'Classificação geral'!$K14=1),'Classificação geral'!K14,""),"")</f>
        <v/>
      </c>
      <c r="DQ21" s="214" t="str">
        <f>IFERROR(IF(AND($DO21="mas",'Classificação geral'!$K14=1),'Classificação geral'!AC14,""),"")</f>
        <v/>
      </c>
      <c r="DR21" s="214" t="str">
        <f>IFERROR(IF(AND($DO21="mas",'Classificação geral'!$K14=1),'Classificação geral'!AE14,""),"")</f>
        <v/>
      </c>
      <c r="DS21" s="214" t="str">
        <f>IFERROR(IF(AND($DO21="mas",'Classificação geral'!$K14=1),'Classificação geral'!AF14,""),"")</f>
        <v/>
      </c>
      <c r="DT21" s="214" t="str">
        <f>IFERROR(IF(AND($DO21="mas",'Classificação geral'!$K14=1),'Classificação geral'!O14,""),"")</f>
        <v/>
      </c>
      <c r="DU21" s="214" t="str">
        <f>IFERROR(IF(AND($DO21="mas",'Classificação geral'!$K14=1),'Classificação geral'!AR14,""),"")</f>
        <v/>
      </c>
      <c r="DV21" s="216" t="str">
        <f>IFERROR(RANK(DU21,DU:DU,0)+ COUNTIF($DU$12:DU20,DU21),"")</f>
        <v/>
      </c>
      <c r="DX21" s="214" t="str">
        <f>IFERROR(IF(AND('Classificação geral'!$J14="fem",'Classificação geral'!$K14=2,'Classificação geral'!$I14="Tapete"),'Classificação geral'!$A14,""),"")</f>
        <v/>
      </c>
      <c r="DY21" s="214" t="str">
        <f>IFERROR(IF(AND('Classificação geral'!$J14="fem",'Classificação geral'!$K14=2,'Classificação geral'!$I14="Tapete"),'Classificação geral'!$B14,""),"")</f>
        <v/>
      </c>
      <c r="DZ21" s="215" t="str">
        <f>IF($DY21='Classificação geral'!$B14,'Classificação geral'!$C14,"")</f>
        <v/>
      </c>
      <c r="EA21" s="215" t="str">
        <f>IF($DY21='Classificação geral'!$B14,'Classificação geral'!$D14,"")</f>
        <v/>
      </c>
      <c r="EB21" s="215" t="str">
        <f>IF($DY21='Classificação geral'!$B14,'Classificação geral'!$J14,"")</f>
        <v/>
      </c>
      <c r="EC21" s="214" t="str">
        <f>IFERROR(IF(AND($EB21="fem",'Classificação geral'!$K14=2),'Classificação geral'!K14,""),"")</f>
        <v/>
      </c>
      <c r="ED21" s="214" t="str">
        <f>IFERROR(IF(AND($EB21="fem",'Classificação geral'!$K14=2),'Classificação geral'!AC14,""),"")</f>
        <v/>
      </c>
      <c r="EE21" s="214" t="str">
        <f>IFERROR(IF(AND($EB21="fem",'Classificação geral'!$K14=2),'Classificação geral'!AE14,""),"")</f>
        <v/>
      </c>
      <c r="EF21" s="214" t="str">
        <f>IFERROR(IF(AND($EB21="fem",'Classificação geral'!$K14=2),'Classificação geral'!AF14,""),"")</f>
        <v/>
      </c>
      <c r="EG21" s="214" t="str">
        <f>IFERROR(IF(AND($EB21="fem",'Classificação geral'!$K14=2),'Classificação geral'!O14,""),"")</f>
        <v/>
      </c>
      <c r="EH21" s="214" t="str">
        <f>IFERROR(IF(AND($EB21="fem",'Classificação geral'!$K14=2),'Classificação geral'!AR14,""),"")</f>
        <v/>
      </c>
      <c r="EI21" s="216" t="str">
        <f>IFERROR(RANK(EH21,EH:EH,0)+ COUNTIF(EH$12:$EH19,EH21),"")</f>
        <v/>
      </c>
      <c r="EJ21" s="209"/>
      <c r="EK21" s="214" t="str">
        <f>IFERROR(IF(AND('Classificação geral'!$J14="mas",'Classificação geral'!$K14=2,'Classificação geral'!$I14="Tapete"),'Classificação geral'!$A14,""),"")</f>
        <v/>
      </c>
      <c r="EL21" s="214" t="str">
        <f>IFERROR(IF(AND('Classificação geral'!$J14="mas",'Classificação geral'!$K14=2,'Classificação geral'!$I14="Tapete"),'Classificação geral'!$B14,""),"")</f>
        <v/>
      </c>
      <c r="EM21" s="215" t="str">
        <f>IF($EL21='Classificação geral'!$B14,'Classificação geral'!$C14,"")</f>
        <v/>
      </c>
      <c r="EN21" s="215" t="str">
        <f>IF($EL21='Classificação geral'!$B14,'Classificação geral'!$D14,"")</f>
        <v/>
      </c>
      <c r="EO21" s="215" t="str">
        <f>IF($EL21='Classificação geral'!$B14,'Classificação geral'!$J14,"")</f>
        <v/>
      </c>
      <c r="EP21" s="214" t="str">
        <f>IFERROR(IF(AND($EO21="mas",'Classificação geral'!$K14=2),'Classificação geral'!K14,""),"")</f>
        <v/>
      </c>
      <c r="EQ21" s="214" t="str">
        <f>IFERROR(IF(AND($EO21="mas",'Classificação geral'!$K14=2),'Classificação geral'!AC14,""),"")</f>
        <v/>
      </c>
      <c r="ER21" s="214" t="str">
        <f>IFERROR(IF(AND($EO21="mas",'Classificação geral'!$K14=2),'Classificação geral'!AE14,""),"")</f>
        <v/>
      </c>
      <c r="ES21" s="214" t="str">
        <f>IFERROR(IF(AND($EO21="mas",'Classificação geral'!$K14=2),'Classificação geral'!AF14,""),"")</f>
        <v/>
      </c>
      <c r="ET21" s="214" t="str">
        <f>IFERROR(IF(AND($EO21="mas",'Classificação geral'!$K14=2),'Classificação geral'!O14,""),"")</f>
        <v/>
      </c>
      <c r="EU21" s="214" t="str">
        <f>IFERROR(IF(AND($EO21="mas",'Classificação geral'!$K14=2),'Classificação geral'!AR14,""),"")</f>
        <v/>
      </c>
      <c r="EV21" s="216" t="str">
        <f>IFERROR(RANK(EU21,EU:EU,0)+ COUNTIF($EU$12:EU$12,EU21),"")</f>
        <v/>
      </c>
      <c r="EW21" s="209"/>
      <c r="EX21" s="214" t="str">
        <f>IFERROR(IF(AND('Classificação geral'!$J14="fem",'Classificação geral'!$K14=3,'Classificação geral'!$I14="Tapete"),'Classificação geral'!$A14,""),"")</f>
        <v/>
      </c>
      <c r="EY21" s="214" t="str">
        <f>IFERROR(IF(AND('Classificação geral'!$J14="fem",'Classificação geral'!$K14=3,'Classificação geral'!$I14="Tapete"),'Classificação geral'!$B14,""),"")</f>
        <v/>
      </c>
      <c r="EZ21" s="215" t="str">
        <f>IF($EY21='Classificação geral'!$B14,'Classificação geral'!$C14,"")</f>
        <v/>
      </c>
      <c r="FA21" s="215" t="str">
        <f>IF($EY21='Classificação geral'!$B14,'Classificação geral'!$D14,"")</f>
        <v/>
      </c>
      <c r="FB21" s="215" t="str">
        <f>IF($EY21='Classificação geral'!$B14,'Classificação geral'!$J14,"")</f>
        <v/>
      </c>
      <c r="FC21" s="215" t="str">
        <f>IF($FB21='Classificação geral'!$J14,'Classificação geral'!$K14,"")</f>
        <v/>
      </c>
      <c r="FD21" s="215" t="str">
        <f>IF($FC21='Classificação geral'!$K14,'Classificação geral'!$AC14,"")</f>
        <v/>
      </c>
      <c r="FE21" s="215" t="str">
        <f>IF($FC21='Classificação geral'!$K14,'Classificação geral'!$AE14,"")</f>
        <v/>
      </c>
      <c r="FF21" s="215" t="str">
        <f>IF($FC21='Classificação geral'!$K14,'Classificação geral'!$AF14,"")</f>
        <v/>
      </c>
      <c r="FG21" s="215" t="str">
        <f>IF($FC21='Classificação geral'!$K14,'Classificação geral'!$O14,"")</f>
        <v/>
      </c>
      <c r="FH21" s="215" t="str">
        <f>IF($FC21='Classificação geral'!$K14,'Classificação geral'!$AR14,"")</f>
        <v/>
      </c>
      <c r="FI21" s="216" t="str">
        <f>IFERROR(RANK(FH21,FH:FH,0)+ COUNTIF($FH$12:FH19,FH21),"")</f>
        <v/>
      </c>
      <c r="FJ21" s="209"/>
      <c r="FK21" s="214" t="str">
        <f>IFERROR(IF(AND('Classificação geral'!$J14="mas",'Classificação geral'!$K14=3,'Classificação geral'!$I14="Tapete"),'Classificação geral'!$A14,""),"")</f>
        <v/>
      </c>
      <c r="FL21" s="214" t="str">
        <f>IFERROR(IF(AND('Classificação geral'!$J14="mas",'Classificação geral'!$K14=3,'Classificação geral'!$I14="Tapete"),'Classificação geral'!$B14,""),"")</f>
        <v/>
      </c>
      <c r="FM21" s="215" t="str">
        <f>IF($FL21='Classificação geral'!$B14,'Classificação geral'!$C14,"")</f>
        <v/>
      </c>
      <c r="FN21" s="215" t="str">
        <f>IF($FL21='Classificação geral'!$B14,'Classificação geral'!$D14,"")</f>
        <v/>
      </c>
      <c r="FO21" s="215" t="str">
        <f>IF($FL21='Classificação geral'!$B14,'Classificação geral'!$J14,"")</f>
        <v/>
      </c>
      <c r="FP21" s="214" t="str">
        <f>IFERROR(IF(AND($FO21="mas",'Classificação geral'!$K14=3),'Classificação geral'!K14,""),"")</f>
        <v/>
      </c>
      <c r="FQ21" s="214" t="str">
        <f>IFERROR(IF(AND($FO21="mas",'Classificação geral'!$K14=3),'Classificação geral'!AC14,""),"")</f>
        <v/>
      </c>
      <c r="FR21" s="214" t="str">
        <f>IFERROR(IF(AND($FO21="mas",'Classificação geral'!$K14=3),'Classificação geral'!AE14,""),"")</f>
        <v/>
      </c>
      <c r="FS21" s="214" t="str">
        <f>IFERROR(IF(AND($FO21="mas",'Classificação geral'!$K14=3),'Classificação geral'!AF14,""),"")</f>
        <v/>
      </c>
      <c r="FT21" s="214" t="str">
        <f>IFERROR(IF(AND($FO21="mas",'Classificação geral'!$K14=3),'Classificação geral'!O14,""),"")</f>
        <v/>
      </c>
      <c r="FU21" s="214" t="str">
        <f>IFERROR(IF(AND($FO21="mas",'Classificação geral'!$K14=3),'Classificação geral'!AR14,""),"")</f>
        <v/>
      </c>
      <c r="FV21" s="216" t="str">
        <f>IFERROR(RANK(FU21,FU:FU,0)+ COUNTIF(FU$12:$FU19,FU21),"")</f>
        <v/>
      </c>
    </row>
    <row r="22" spans="2:178" s="243" customFormat="1" ht="27.75" customHeight="1" x14ac:dyDescent="0.4">
      <c r="B22" s="248" t="str">
        <f t="shared" si="0"/>
        <v/>
      </c>
      <c r="C22" s="238" t="str">
        <f t="shared" si="1"/>
        <v/>
      </c>
      <c r="D22" s="238" t="str">
        <f t="shared" si="2"/>
        <v/>
      </c>
      <c r="E22" s="238" t="str">
        <f t="shared" si="3"/>
        <v/>
      </c>
      <c r="F22" s="239" t="str">
        <f t="shared" si="4"/>
        <v/>
      </c>
      <c r="G22" s="239" t="str">
        <f t="shared" si="5"/>
        <v/>
      </c>
      <c r="H22" s="240" t="str">
        <f t="shared" si="6"/>
        <v/>
      </c>
      <c r="I22" s="240" t="str">
        <f t="shared" si="7"/>
        <v/>
      </c>
      <c r="J22" s="240" t="str">
        <f t="shared" si="8"/>
        <v/>
      </c>
      <c r="K22" s="240" t="str">
        <f t="shared" si="9"/>
        <v/>
      </c>
      <c r="L22" s="240" t="str">
        <f t="shared" si="10"/>
        <v/>
      </c>
      <c r="M22" s="241">
        <v>9</v>
      </c>
      <c r="N22" s="432"/>
      <c r="O22" s="242"/>
      <c r="P22" s="242"/>
      <c r="Q22" s="248" t="str">
        <f t="shared" si="11"/>
        <v/>
      </c>
      <c r="R22" s="238" t="str">
        <f t="shared" si="12"/>
        <v/>
      </c>
      <c r="S22" s="238" t="str">
        <f t="shared" si="13"/>
        <v/>
      </c>
      <c r="T22" s="238" t="str">
        <f t="shared" si="14"/>
        <v/>
      </c>
      <c r="U22" s="239" t="str">
        <f t="shared" si="15"/>
        <v/>
      </c>
      <c r="V22" s="239" t="str">
        <f t="shared" si="16"/>
        <v/>
      </c>
      <c r="W22" s="240" t="str">
        <f t="shared" si="17"/>
        <v/>
      </c>
      <c r="X22" s="240" t="str">
        <f t="shared" si="18"/>
        <v/>
      </c>
      <c r="Y22" s="240" t="str">
        <f t="shared" si="19"/>
        <v/>
      </c>
      <c r="Z22" s="240" t="str">
        <f t="shared" si="20"/>
        <v/>
      </c>
      <c r="AA22" s="240" t="str">
        <f t="shared" si="21"/>
        <v/>
      </c>
      <c r="AB22" s="241">
        <v>9</v>
      </c>
      <c r="AC22" s="432"/>
      <c r="AD22" s="242"/>
      <c r="AF22" s="249" t="str">
        <f t="shared" si="22"/>
        <v/>
      </c>
      <c r="AG22" s="238" t="str">
        <f t="shared" si="23"/>
        <v/>
      </c>
      <c r="AH22" s="238" t="str">
        <f t="shared" si="24"/>
        <v/>
      </c>
      <c r="AI22" s="239" t="str">
        <f t="shared" si="25"/>
        <v/>
      </c>
      <c r="AJ22" s="239" t="str">
        <f t="shared" si="26"/>
        <v/>
      </c>
      <c r="AK22" s="239" t="str">
        <f t="shared" si="27"/>
        <v/>
      </c>
      <c r="AL22" s="240" t="str">
        <f t="shared" si="28"/>
        <v/>
      </c>
      <c r="AM22" s="240" t="str">
        <f t="shared" si="29"/>
        <v/>
      </c>
      <c r="AN22" s="240" t="str">
        <f t="shared" si="30"/>
        <v/>
      </c>
      <c r="AO22" s="240" t="str">
        <f t="shared" si="31"/>
        <v/>
      </c>
      <c r="AP22" s="240" t="str">
        <f t="shared" si="32"/>
        <v/>
      </c>
      <c r="AQ22" s="241">
        <v>9</v>
      </c>
      <c r="AR22" s="432"/>
      <c r="AS22" s="242"/>
      <c r="AT22" s="242"/>
      <c r="AU22" s="249" t="str">
        <f t="shared" si="33"/>
        <v/>
      </c>
      <c r="AV22" s="238" t="str">
        <f t="shared" si="34"/>
        <v/>
      </c>
      <c r="AW22" s="238" t="str">
        <f t="shared" si="35"/>
        <v/>
      </c>
      <c r="AX22" s="239" t="str">
        <f t="shared" si="36"/>
        <v/>
      </c>
      <c r="AY22" s="239" t="str">
        <f t="shared" si="37"/>
        <v/>
      </c>
      <c r="AZ22" s="239" t="str">
        <f t="shared" si="38"/>
        <v/>
      </c>
      <c r="BA22" s="240" t="str">
        <f t="shared" si="39"/>
        <v/>
      </c>
      <c r="BB22" s="240" t="str">
        <f t="shared" si="40"/>
        <v/>
      </c>
      <c r="BC22" s="240" t="str">
        <f t="shared" si="41"/>
        <v/>
      </c>
      <c r="BD22" s="240" t="str">
        <f t="shared" si="42"/>
        <v/>
      </c>
      <c r="BE22" s="240" t="str">
        <f t="shared" si="43"/>
        <v/>
      </c>
      <c r="BF22" s="241">
        <v>9</v>
      </c>
      <c r="BG22" s="432"/>
      <c r="BJ22" s="248" t="str">
        <f t="shared" si="44"/>
        <v/>
      </c>
      <c r="BK22" s="238" t="str">
        <f t="shared" si="45"/>
        <v/>
      </c>
      <c r="BL22" s="238" t="str">
        <f t="shared" si="46"/>
        <v/>
      </c>
      <c r="BM22" s="238" t="str">
        <f t="shared" si="47"/>
        <v/>
      </c>
      <c r="BN22" s="239" t="str">
        <f t="shared" si="48"/>
        <v/>
      </c>
      <c r="BO22" s="239" t="str">
        <f t="shared" si="49"/>
        <v/>
      </c>
      <c r="BP22" s="239" t="str">
        <f t="shared" si="50"/>
        <v/>
      </c>
      <c r="BQ22" s="239" t="str">
        <f t="shared" si="51"/>
        <v/>
      </c>
      <c r="BR22" s="239" t="str">
        <f t="shared" si="52"/>
        <v/>
      </c>
      <c r="BS22" s="239" t="str">
        <f t="shared" si="53"/>
        <v/>
      </c>
      <c r="BT22" s="240" t="str">
        <f t="shared" si="54"/>
        <v/>
      </c>
      <c r="BU22" s="241">
        <v>9</v>
      </c>
      <c r="BV22" s="432"/>
      <c r="BW22" s="242"/>
      <c r="BX22" s="242"/>
      <c r="BY22" s="248" t="str">
        <f t="shared" si="55"/>
        <v/>
      </c>
      <c r="BZ22" s="238" t="str">
        <f t="shared" si="56"/>
        <v/>
      </c>
      <c r="CA22" s="238" t="str">
        <f t="shared" si="57"/>
        <v/>
      </c>
      <c r="CB22" s="238" t="str">
        <f t="shared" si="58"/>
        <v/>
      </c>
      <c r="CC22" s="239" t="str">
        <f t="shared" si="59"/>
        <v/>
      </c>
      <c r="CD22" s="239" t="str">
        <f t="shared" si="60"/>
        <v/>
      </c>
      <c r="CE22" s="240" t="str">
        <f t="shared" si="61"/>
        <v/>
      </c>
      <c r="CF22" s="240" t="str">
        <f t="shared" si="62"/>
        <v/>
      </c>
      <c r="CG22" s="240" t="str">
        <f t="shared" si="63"/>
        <v/>
      </c>
      <c r="CH22" s="240" t="str">
        <f t="shared" si="64"/>
        <v/>
      </c>
      <c r="CI22" s="240" t="str">
        <f t="shared" si="65"/>
        <v/>
      </c>
      <c r="CJ22" s="241">
        <v>9</v>
      </c>
      <c r="CK22" s="432"/>
      <c r="CX22" s="214" t="str">
        <f>IFERROR(IF(AND('Classificação geral'!$J15="FEM",'Classificação geral'!$K15=1,'Classificação geral'!I15="Tapete"),'Classificação geral'!A15,""),"")</f>
        <v/>
      </c>
      <c r="CY22" s="214" t="str">
        <f>IFERROR(IF(AND('Classificação geral'!$J15="FEM",'Classificação geral'!$K15=1,'Classificação geral'!I15="Tapete"),'Classificação geral'!$B15,""),"")</f>
        <v/>
      </c>
      <c r="CZ22" s="215" t="str">
        <f>IF($CY22='Classificação geral'!$B15,'Classificação geral'!$C15,"")</f>
        <v/>
      </c>
      <c r="DA22" s="215" t="str">
        <f>IF($CY22='Classificação geral'!$B15,'Classificação geral'!$D15,"")</f>
        <v/>
      </c>
      <c r="DB22" s="215" t="str">
        <f>IF($CY22='Classificação geral'!$B15,'Classificação geral'!$J15,"")</f>
        <v/>
      </c>
      <c r="DC22" s="215" t="str">
        <f>IF($DB22='Classificação geral'!$J15,'Classificação geral'!$K15,"")</f>
        <v/>
      </c>
      <c r="DD22" s="215" t="str">
        <f>IF($DC22='Classificação geral'!$K15,'Classificação geral'!$AC15,"")</f>
        <v/>
      </c>
      <c r="DE22" s="215" t="str">
        <f>IF($DC22='Classificação geral'!$K15,'Classificação geral'!$AE15,"")</f>
        <v/>
      </c>
      <c r="DF22" s="215" t="str">
        <f>IF($DC22='Classificação geral'!$K15,'Classificação geral'!$AF15,"")</f>
        <v/>
      </c>
      <c r="DG22" s="215" t="str">
        <f>IF($DC22='Classificação geral'!$K15,'Classificação geral'!$O15,"")</f>
        <v/>
      </c>
      <c r="DH22" s="215" t="str">
        <f>IF($DC22='Classificação geral'!$K15,'Classificação geral'!$AR15,"")</f>
        <v/>
      </c>
      <c r="DI22" s="216" t="str">
        <f>IFERROR(RANK(DH22,DH:DH,0)+ COUNTIF($DH$12:DH21,DH22),"")</f>
        <v/>
      </c>
      <c r="DK22" s="214" t="str">
        <f>IFERROR(IF(AND('Classificação geral'!$J15="mas",'Classificação geral'!$K15=1,'Classificação geral'!$I15="Tapete"),'Classificação geral'!$A15,""),"")</f>
        <v/>
      </c>
      <c r="DL22" s="214" t="str">
        <f>IFERROR(IF(AND('Classificação geral'!$J15="mas",'Classificação geral'!$K15=1,'Classificação geral'!$I15="Tapete"),'Classificação geral'!$B15,""),"")</f>
        <v/>
      </c>
      <c r="DM22" s="215" t="str">
        <f>IF($DL22='Classificação geral'!$B15,'Classificação geral'!$C15,"")</f>
        <v/>
      </c>
      <c r="DN22" s="215" t="str">
        <f>IF($DL22='Classificação geral'!$B15,'Classificação geral'!$D15,"")</f>
        <v/>
      </c>
      <c r="DO22" s="215" t="str">
        <f>IF($DL22='Classificação geral'!$B15,'Classificação geral'!$J15,"")</f>
        <v/>
      </c>
      <c r="DP22" s="214" t="str">
        <f>IFERROR(IF(AND($DO22="mas",'Classificação geral'!$K15=1),'Classificação geral'!K15,""),"")</f>
        <v/>
      </c>
      <c r="DQ22" s="214" t="str">
        <f>IFERROR(IF(AND($DO22="mas",'Classificação geral'!$K15=1),'Classificação geral'!AC15,""),"")</f>
        <v/>
      </c>
      <c r="DR22" s="214" t="str">
        <f>IFERROR(IF(AND($DO22="mas",'Classificação geral'!$K15=1),'Classificação geral'!AE15,""),"")</f>
        <v/>
      </c>
      <c r="DS22" s="214" t="str">
        <f>IFERROR(IF(AND($DO22="mas",'Classificação geral'!$K15=1),'Classificação geral'!AF15,""),"")</f>
        <v/>
      </c>
      <c r="DT22" s="214" t="str">
        <f>IFERROR(IF(AND($DO22="mas",'Classificação geral'!$K15=1),'Classificação geral'!O15,""),"")</f>
        <v/>
      </c>
      <c r="DU22" s="214" t="str">
        <f>IFERROR(IF(AND($DO22="mas",'Classificação geral'!$K15=1),'Classificação geral'!AR15,""),"")</f>
        <v/>
      </c>
      <c r="DV22" s="216" t="str">
        <f>IFERROR(RANK(DU22,DU:DU,0)+ COUNTIF($DU$12:DU21,DU22),"")</f>
        <v/>
      </c>
      <c r="DX22" s="214" t="str">
        <f>IFERROR(IF(AND('Classificação geral'!$J15="fem",'Classificação geral'!$K15=2,'Classificação geral'!$I15="Tapete"),'Classificação geral'!$A15,""),"")</f>
        <v/>
      </c>
      <c r="DY22" s="214" t="str">
        <f>IFERROR(IF(AND('Classificação geral'!$J15="fem",'Classificação geral'!$K15=2,'Classificação geral'!$I15="Tapete"),'Classificação geral'!$B15,""),"")</f>
        <v/>
      </c>
      <c r="DZ22" s="215" t="str">
        <f>IF($DY22='Classificação geral'!$B15,'Classificação geral'!$C15,"")</f>
        <v/>
      </c>
      <c r="EA22" s="215" t="str">
        <f>IF($DY22='Classificação geral'!$B15,'Classificação geral'!$D15,"")</f>
        <v/>
      </c>
      <c r="EB22" s="215" t="str">
        <f>IF($DY22='Classificação geral'!$B15,'Classificação geral'!$J15,"")</f>
        <v/>
      </c>
      <c r="EC22" s="214" t="str">
        <f>IFERROR(IF(AND($EB22="fem",'Classificação geral'!$K15=2),'Classificação geral'!K15,""),"")</f>
        <v/>
      </c>
      <c r="ED22" s="214" t="str">
        <f>IFERROR(IF(AND($EB22="fem",'Classificação geral'!$K15=2),'Classificação geral'!AC15,""),"")</f>
        <v/>
      </c>
      <c r="EE22" s="214" t="str">
        <f>IFERROR(IF(AND($EB22="fem",'Classificação geral'!$K15=2),'Classificação geral'!AE15,""),"")</f>
        <v/>
      </c>
      <c r="EF22" s="214" t="str">
        <f>IFERROR(IF(AND($EB22="fem",'Classificação geral'!$K15=2),'Classificação geral'!AF15,""),"")</f>
        <v/>
      </c>
      <c r="EG22" s="214" t="str">
        <f>IFERROR(IF(AND($EB22="fem",'Classificação geral'!$K15=2),'Classificação geral'!O15,""),"")</f>
        <v/>
      </c>
      <c r="EH22" s="214" t="str">
        <f>IFERROR(IF(AND($EB22="fem",'Classificação geral'!$K15=2),'Classificação geral'!AR15,""),"")</f>
        <v/>
      </c>
      <c r="EI22" s="216" t="str">
        <f>IFERROR(RANK(EH22,EH:EH,0)+ COUNTIF(EH$12:$EH20,EH22),"")</f>
        <v/>
      </c>
      <c r="EJ22" s="209"/>
      <c r="EK22" s="214" t="str">
        <f>IFERROR(IF(AND('Classificação geral'!$J15="mas",'Classificação geral'!$K15=2,'Classificação geral'!$I15="Tapete"),'Classificação geral'!$A15,""),"")</f>
        <v/>
      </c>
      <c r="EL22" s="214" t="str">
        <f>IFERROR(IF(AND('Classificação geral'!$J15="mas",'Classificação geral'!$K15=2,'Classificação geral'!$I15="Tapete"),'Classificação geral'!$B15,""),"")</f>
        <v/>
      </c>
      <c r="EM22" s="215" t="str">
        <f>IF($EL22='Classificação geral'!$B15,'Classificação geral'!$C15,"")</f>
        <v/>
      </c>
      <c r="EN22" s="215" t="str">
        <f>IF($EL22='Classificação geral'!$B15,'Classificação geral'!$D15,"")</f>
        <v/>
      </c>
      <c r="EO22" s="215" t="str">
        <f>IF($EL22='Classificação geral'!$B15,'Classificação geral'!$J15,"")</f>
        <v/>
      </c>
      <c r="EP22" s="214" t="str">
        <f>IFERROR(IF(AND($EO22="mas",'Classificação geral'!$K15=2),'Classificação geral'!K15,""),"")</f>
        <v/>
      </c>
      <c r="EQ22" s="214" t="str">
        <f>IFERROR(IF(AND($EO22="mas",'Classificação geral'!$K15=2),'Classificação geral'!AC15,""),"")</f>
        <v/>
      </c>
      <c r="ER22" s="214" t="str">
        <f>IFERROR(IF(AND($EO22="mas",'Classificação geral'!$K15=2),'Classificação geral'!AE15,""),"")</f>
        <v/>
      </c>
      <c r="ES22" s="214" t="str">
        <f>IFERROR(IF(AND($EO22="mas",'Classificação geral'!$K15=2),'Classificação geral'!AF15,""),"")</f>
        <v/>
      </c>
      <c r="ET22" s="214" t="str">
        <f>IFERROR(IF(AND($EO22="mas",'Classificação geral'!$K15=2),'Classificação geral'!O15,""),"")</f>
        <v/>
      </c>
      <c r="EU22" s="214" t="str">
        <f>IFERROR(IF(AND($EO22="mas",'Classificação geral'!$K15=2),'Classificação geral'!AR15,""),"")</f>
        <v/>
      </c>
      <c r="EV22" s="216" t="str">
        <f>IFERROR(RANK(EU22,EU:EU,0)+ COUNTIF($EU$12:EU$12,EU22),"")</f>
        <v/>
      </c>
      <c r="EW22" s="209"/>
      <c r="EX22" s="214" t="str">
        <f>IFERROR(IF(AND('Classificação geral'!$J15="fem",'Classificação geral'!$K15=3,'Classificação geral'!$I15="Tapete"),'Classificação geral'!$A15,""),"")</f>
        <v/>
      </c>
      <c r="EY22" s="214" t="str">
        <f>IFERROR(IF(AND('Classificação geral'!$J15="fem",'Classificação geral'!$K15=3,'Classificação geral'!$I15="Tapete"),'Classificação geral'!$B15,""),"")</f>
        <v/>
      </c>
      <c r="EZ22" s="215" t="str">
        <f>IF($EY22='Classificação geral'!$B15,'Classificação geral'!$C15,"")</f>
        <v/>
      </c>
      <c r="FA22" s="215" t="str">
        <f>IF($EY22='Classificação geral'!$B15,'Classificação geral'!$D15,"")</f>
        <v/>
      </c>
      <c r="FB22" s="215" t="str">
        <f>IF($EY22='Classificação geral'!$B15,'Classificação geral'!$J15,"")</f>
        <v/>
      </c>
      <c r="FC22" s="215" t="str">
        <f>IF($FB22='Classificação geral'!$J15,'Classificação geral'!$K15,"")</f>
        <v/>
      </c>
      <c r="FD22" s="215" t="str">
        <f>IF($FC22='Classificação geral'!$K15,'Classificação geral'!$AC15,"")</f>
        <v/>
      </c>
      <c r="FE22" s="215" t="str">
        <f>IF($FC22='Classificação geral'!$K15,'Classificação geral'!$AE15,"")</f>
        <v/>
      </c>
      <c r="FF22" s="215" t="str">
        <f>IF($FC22='Classificação geral'!$K15,'Classificação geral'!$AF15,"")</f>
        <v/>
      </c>
      <c r="FG22" s="215" t="str">
        <f>IF($FC22='Classificação geral'!$K15,'Classificação geral'!$O15,"")</f>
        <v/>
      </c>
      <c r="FH22" s="215" t="str">
        <f>IF($FC22='Classificação geral'!$K15,'Classificação geral'!$AR15,"")</f>
        <v/>
      </c>
      <c r="FI22" s="216" t="str">
        <f>IFERROR(RANK(FH22,FH:FH,0)+ COUNTIF($FH$12:FH20,FH22),"")</f>
        <v/>
      </c>
      <c r="FJ22" s="209"/>
      <c r="FK22" s="214" t="str">
        <f>IFERROR(IF(AND('Classificação geral'!$J15="mas",'Classificação geral'!$K15=3,'Classificação geral'!$I15="Tapete"),'Classificação geral'!$A15,""),"")</f>
        <v/>
      </c>
      <c r="FL22" s="214" t="str">
        <f>IFERROR(IF(AND('Classificação geral'!$J15="mas",'Classificação geral'!$K15=3,'Classificação geral'!$I15="Tapete"),'Classificação geral'!$B15,""),"")</f>
        <v/>
      </c>
      <c r="FM22" s="215" t="str">
        <f>IF($FL22='Classificação geral'!$B15,'Classificação geral'!$C15,"")</f>
        <v/>
      </c>
      <c r="FN22" s="215" t="str">
        <f>IF($FL22='Classificação geral'!$B15,'Classificação geral'!$D15,"")</f>
        <v/>
      </c>
      <c r="FO22" s="215" t="str">
        <f>IF($FL22='Classificação geral'!$B15,'Classificação geral'!$J15,"")</f>
        <v/>
      </c>
      <c r="FP22" s="214" t="str">
        <f>IFERROR(IF(AND($FO22="mas",'Classificação geral'!$K15=3),'Classificação geral'!K15,""),"")</f>
        <v/>
      </c>
      <c r="FQ22" s="214" t="str">
        <f>IFERROR(IF(AND($FO22="mas",'Classificação geral'!$K15=3),'Classificação geral'!AC15,""),"")</f>
        <v/>
      </c>
      <c r="FR22" s="214" t="str">
        <f>IFERROR(IF(AND($FO22="mas",'Classificação geral'!$K15=3),'Classificação geral'!AE15,""),"")</f>
        <v/>
      </c>
      <c r="FS22" s="214" t="str">
        <f>IFERROR(IF(AND($FO22="mas",'Classificação geral'!$K15=3),'Classificação geral'!AF15,""),"")</f>
        <v/>
      </c>
      <c r="FT22" s="214" t="str">
        <f>IFERROR(IF(AND($FO22="mas",'Classificação geral'!$K15=3),'Classificação geral'!O15,""),"")</f>
        <v/>
      </c>
      <c r="FU22" s="214" t="str">
        <f>IFERROR(IF(AND($FO22="mas",'Classificação geral'!$K15=3),'Classificação geral'!AR15,""),"")</f>
        <v/>
      </c>
      <c r="FV22" s="216" t="str">
        <f>IFERROR(RANK(FU22,FU:FU,0)+ COUNTIF(FU$12:$FU20,FU22),"")</f>
        <v/>
      </c>
    </row>
    <row r="23" spans="2:178" s="243" customFormat="1" ht="27.75" customHeight="1" x14ac:dyDescent="0.4">
      <c r="B23" s="248" t="str">
        <f t="shared" si="0"/>
        <v/>
      </c>
      <c r="C23" s="238" t="str">
        <f t="shared" si="1"/>
        <v/>
      </c>
      <c r="D23" s="238" t="str">
        <f t="shared" si="2"/>
        <v/>
      </c>
      <c r="E23" s="238" t="str">
        <f t="shared" si="3"/>
        <v/>
      </c>
      <c r="F23" s="239" t="str">
        <f t="shared" si="4"/>
        <v/>
      </c>
      <c r="G23" s="239" t="str">
        <f t="shared" si="5"/>
        <v/>
      </c>
      <c r="H23" s="240" t="str">
        <f t="shared" si="6"/>
        <v/>
      </c>
      <c r="I23" s="240" t="str">
        <f t="shared" si="7"/>
        <v/>
      </c>
      <c r="J23" s="240" t="str">
        <f t="shared" si="8"/>
        <v/>
      </c>
      <c r="K23" s="240" t="str">
        <f t="shared" si="9"/>
        <v/>
      </c>
      <c r="L23" s="240" t="str">
        <f t="shared" si="10"/>
        <v/>
      </c>
      <c r="M23" s="241">
        <v>10</v>
      </c>
      <c r="N23" s="432"/>
      <c r="O23" s="242"/>
      <c r="P23" s="242"/>
      <c r="Q23" s="248" t="str">
        <f t="shared" si="11"/>
        <v/>
      </c>
      <c r="R23" s="238" t="str">
        <f t="shared" si="12"/>
        <v/>
      </c>
      <c r="S23" s="238" t="str">
        <f t="shared" si="13"/>
        <v/>
      </c>
      <c r="T23" s="238" t="str">
        <f t="shared" si="14"/>
        <v/>
      </c>
      <c r="U23" s="239" t="str">
        <f t="shared" si="15"/>
        <v/>
      </c>
      <c r="V23" s="239" t="str">
        <f t="shared" si="16"/>
        <v/>
      </c>
      <c r="W23" s="240" t="str">
        <f t="shared" si="17"/>
        <v/>
      </c>
      <c r="X23" s="240" t="str">
        <f t="shared" si="18"/>
        <v/>
      </c>
      <c r="Y23" s="240" t="str">
        <f t="shared" si="19"/>
        <v/>
      </c>
      <c r="Z23" s="240" t="str">
        <f t="shared" si="20"/>
        <v/>
      </c>
      <c r="AA23" s="240" t="str">
        <f t="shared" si="21"/>
        <v/>
      </c>
      <c r="AB23" s="241">
        <v>10</v>
      </c>
      <c r="AC23" s="432"/>
      <c r="AD23" s="242"/>
      <c r="AF23" s="249" t="str">
        <f t="shared" si="22"/>
        <v/>
      </c>
      <c r="AG23" s="238" t="str">
        <f t="shared" si="23"/>
        <v/>
      </c>
      <c r="AH23" s="238" t="str">
        <f t="shared" si="24"/>
        <v/>
      </c>
      <c r="AI23" s="239" t="str">
        <f t="shared" si="25"/>
        <v/>
      </c>
      <c r="AJ23" s="239" t="str">
        <f t="shared" si="26"/>
        <v/>
      </c>
      <c r="AK23" s="239" t="str">
        <f t="shared" si="27"/>
        <v/>
      </c>
      <c r="AL23" s="240" t="str">
        <f t="shared" si="28"/>
        <v/>
      </c>
      <c r="AM23" s="240" t="str">
        <f t="shared" si="29"/>
        <v/>
      </c>
      <c r="AN23" s="240" t="str">
        <f t="shared" si="30"/>
        <v/>
      </c>
      <c r="AO23" s="240" t="str">
        <f t="shared" si="31"/>
        <v/>
      </c>
      <c r="AP23" s="240" t="str">
        <f t="shared" si="32"/>
        <v/>
      </c>
      <c r="AQ23" s="241">
        <v>10</v>
      </c>
      <c r="AR23" s="432"/>
      <c r="AS23" s="242"/>
      <c r="AT23" s="242"/>
      <c r="AU23" s="249" t="str">
        <f t="shared" si="33"/>
        <v/>
      </c>
      <c r="AV23" s="238" t="str">
        <f t="shared" si="34"/>
        <v/>
      </c>
      <c r="AW23" s="238" t="str">
        <f t="shared" si="35"/>
        <v/>
      </c>
      <c r="AX23" s="239" t="str">
        <f t="shared" si="36"/>
        <v/>
      </c>
      <c r="AY23" s="239" t="str">
        <f t="shared" si="37"/>
        <v/>
      </c>
      <c r="AZ23" s="239" t="str">
        <f t="shared" si="38"/>
        <v/>
      </c>
      <c r="BA23" s="240" t="str">
        <f t="shared" si="39"/>
        <v/>
      </c>
      <c r="BB23" s="240" t="str">
        <f t="shared" si="40"/>
        <v/>
      </c>
      <c r="BC23" s="240" t="str">
        <f t="shared" si="41"/>
        <v/>
      </c>
      <c r="BD23" s="240" t="str">
        <f t="shared" si="42"/>
        <v/>
      </c>
      <c r="BE23" s="240" t="str">
        <f t="shared" si="43"/>
        <v/>
      </c>
      <c r="BF23" s="241">
        <v>10</v>
      </c>
      <c r="BG23" s="432"/>
      <c r="BJ23" s="248" t="str">
        <f t="shared" si="44"/>
        <v/>
      </c>
      <c r="BK23" s="238" t="str">
        <f t="shared" si="45"/>
        <v/>
      </c>
      <c r="BL23" s="238" t="str">
        <f t="shared" si="46"/>
        <v/>
      </c>
      <c r="BM23" s="238" t="str">
        <f t="shared" si="47"/>
        <v/>
      </c>
      <c r="BN23" s="239" t="str">
        <f t="shared" si="48"/>
        <v/>
      </c>
      <c r="BO23" s="239" t="str">
        <f t="shared" si="49"/>
        <v/>
      </c>
      <c r="BP23" s="239" t="str">
        <f t="shared" si="50"/>
        <v/>
      </c>
      <c r="BQ23" s="239" t="str">
        <f t="shared" si="51"/>
        <v/>
      </c>
      <c r="BR23" s="239" t="str">
        <f t="shared" si="52"/>
        <v/>
      </c>
      <c r="BS23" s="239" t="str">
        <f t="shared" si="53"/>
        <v/>
      </c>
      <c r="BT23" s="240" t="str">
        <f t="shared" si="54"/>
        <v/>
      </c>
      <c r="BU23" s="241">
        <v>10</v>
      </c>
      <c r="BV23" s="432"/>
      <c r="BW23" s="242"/>
      <c r="BX23" s="242"/>
      <c r="BY23" s="248" t="str">
        <f t="shared" si="55"/>
        <v/>
      </c>
      <c r="BZ23" s="238" t="str">
        <f t="shared" si="56"/>
        <v/>
      </c>
      <c r="CA23" s="238" t="str">
        <f t="shared" si="57"/>
        <v/>
      </c>
      <c r="CB23" s="238" t="str">
        <f t="shared" si="58"/>
        <v/>
      </c>
      <c r="CC23" s="239" t="str">
        <f t="shared" si="59"/>
        <v/>
      </c>
      <c r="CD23" s="239" t="str">
        <f t="shared" si="60"/>
        <v/>
      </c>
      <c r="CE23" s="240" t="str">
        <f t="shared" si="61"/>
        <v/>
      </c>
      <c r="CF23" s="240" t="str">
        <f t="shared" si="62"/>
        <v/>
      </c>
      <c r="CG23" s="240" t="str">
        <f t="shared" si="63"/>
        <v/>
      </c>
      <c r="CH23" s="240" t="str">
        <f t="shared" si="64"/>
        <v/>
      </c>
      <c r="CI23" s="240" t="str">
        <f t="shared" si="65"/>
        <v/>
      </c>
      <c r="CJ23" s="241">
        <v>10</v>
      </c>
      <c r="CK23" s="432"/>
      <c r="CX23" s="214" t="str">
        <f>IFERROR(IF(AND('Classificação geral'!$J16="FEM",'Classificação geral'!$K16=1,'Classificação geral'!I16="Tapete"),'Classificação geral'!A16,""),"")</f>
        <v/>
      </c>
      <c r="CY23" s="214" t="str">
        <f>IFERROR(IF(AND('Classificação geral'!$J16="FEM",'Classificação geral'!$K16=1,'Classificação geral'!I16="Tapete"),'Classificação geral'!$B16,""),"")</f>
        <v/>
      </c>
      <c r="CZ23" s="215" t="str">
        <f>IF($CY23='Classificação geral'!$B16,'Classificação geral'!$C16,"")</f>
        <v/>
      </c>
      <c r="DA23" s="215" t="str">
        <f>IF($CY23='Classificação geral'!$B16,'Classificação geral'!$D16,"")</f>
        <v/>
      </c>
      <c r="DB23" s="215" t="str">
        <f>IF($CY23='Classificação geral'!$B16,'Classificação geral'!$J16,"")</f>
        <v/>
      </c>
      <c r="DC23" s="215" t="str">
        <f>IF($DB23='Classificação geral'!$J16,'Classificação geral'!$K16,"")</f>
        <v/>
      </c>
      <c r="DD23" s="215" t="str">
        <f>IF($DC23='Classificação geral'!$K16,'Classificação geral'!$AC16,"")</f>
        <v/>
      </c>
      <c r="DE23" s="215" t="str">
        <f>IF($DC23='Classificação geral'!$K16,'Classificação geral'!$AE16,"")</f>
        <v/>
      </c>
      <c r="DF23" s="215" t="str">
        <f>IF($DC23='Classificação geral'!$K16,'Classificação geral'!$AF16,"")</f>
        <v/>
      </c>
      <c r="DG23" s="215" t="str">
        <f>IF($DC23='Classificação geral'!$K16,'Classificação geral'!$O16,"")</f>
        <v/>
      </c>
      <c r="DH23" s="215" t="str">
        <f>IF($DC23='Classificação geral'!$K16,'Classificação geral'!$AR16,"")</f>
        <v/>
      </c>
      <c r="DI23" s="216" t="str">
        <f>IFERROR(RANK(DH23,DH:DH,0)+ COUNTIF($DH$12:DH22,DH23),"")</f>
        <v/>
      </c>
      <c r="DK23" s="214" t="str">
        <f>IFERROR(IF(AND('Classificação geral'!$J16="mas",'Classificação geral'!$K16=1,'Classificação geral'!$I16="Tapete"),'Classificação geral'!$A16,""),"")</f>
        <v/>
      </c>
      <c r="DL23" s="214" t="str">
        <f>IFERROR(IF(AND('Classificação geral'!$J16="mas",'Classificação geral'!$K16=1,'Classificação geral'!$I16="Tapete"),'Classificação geral'!$B16,""),"")</f>
        <v/>
      </c>
      <c r="DM23" s="215" t="str">
        <f>IF($DL23='Classificação geral'!$B16,'Classificação geral'!$C16,"")</f>
        <v/>
      </c>
      <c r="DN23" s="215" t="str">
        <f>IF($DL23='Classificação geral'!$B16,'Classificação geral'!$D16,"")</f>
        <v/>
      </c>
      <c r="DO23" s="215" t="str">
        <f>IF($DL23='Classificação geral'!$B16,'Classificação geral'!$J16,"")</f>
        <v/>
      </c>
      <c r="DP23" s="214" t="str">
        <f>IFERROR(IF(AND($DO23="mas",'Classificação geral'!$K16=1),'Classificação geral'!K16,""),"")</f>
        <v/>
      </c>
      <c r="DQ23" s="214" t="str">
        <f>IFERROR(IF(AND($DO23="mas",'Classificação geral'!$K16=1),'Classificação geral'!AC16,""),"")</f>
        <v/>
      </c>
      <c r="DR23" s="214" t="str">
        <f>IFERROR(IF(AND($DO23="mas",'Classificação geral'!$K16=1),'Classificação geral'!AE16,""),"")</f>
        <v/>
      </c>
      <c r="DS23" s="214" t="str">
        <f>IFERROR(IF(AND($DO23="mas",'Classificação geral'!$K16=1),'Classificação geral'!AF16,""),"")</f>
        <v/>
      </c>
      <c r="DT23" s="214" t="str">
        <f>IFERROR(IF(AND($DO23="mas",'Classificação geral'!$K16=1),'Classificação geral'!O16,""),"")</f>
        <v/>
      </c>
      <c r="DU23" s="214" t="str">
        <f>IFERROR(IF(AND($DO23="mas",'Classificação geral'!$K16=1),'Classificação geral'!AR16,""),"")</f>
        <v/>
      </c>
      <c r="DV23" s="216" t="str">
        <f>IFERROR(RANK(DU23,DU:DU,0)+ COUNTIF($DU$12:DU22,DU23),"")</f>
        <v/>
      </c>
      <c r="DX23" s="214" t="str">
        <f>IFERROR(IF(AND('Classificação geral'!$J16="fem",'Classificação geral'!$K16=2,'Classificação geral'!$I16="Tapete"),'Classificação geral'!$A16,""),"")</f>
        <v/>
      </c>
      <c r="DY23" s="214" t="str">
        <f>IFERROR(IF(AND('Classificação geral'!$J16="fem",'Classificação geral'!$K16=2,'Classificação geral'!$I16="Tapete"),'Classificação geral'!$B16,""),"")</f>
        <v/>
      </c>
      <c r="DZ23" s="215" t="str">
        <f>IF($DY23='Classificação geral'!$B16,'Classificação geral'!$C16,"")</f>
        <v/>
      </c>
      <c r="EA23" s="215" t="str">
        <f>IF($DY23='Classificação geral'!$B16,'Classificação geral'!$D16,"")</f>
        <v/>
      </c>
      <c r="EB23" s="215" t="str">
        <f>IF($DY23='Classificação geral'!$B16,'Classificação geral'!$J16,"")</f>
        <v/>
      </c>
      <c r="EC23" s="214" t="str">
        <f>IFERROR(IF(AND($EB23="fem",'Classificação geral'!$K16=2),'Classificação geral'!K16,""),"")</f>
        <v/>
      </c>
      <c r="ED23" s="214" t="str">
        <f>IFERROR(IF(AND($EB23="fem",'Classificação geral'!$K16=2),'Classificação geral'!AC16,""),"")</f>
        <v/>
      </c>
      <c r="EE23" s="214" t="str">
        <f>IFERROR(IF(AND($EB23="fem",'Classificação geral'!$K16=2),'Classificação geral'!AE16,""),"")</f>
        <v/>
      </c>
      <c r="EF23" s="214" t="str">
        <f>IFERROR(IF(AND($EB23="fem",'Classificação geral'!$K16=2),'Classificação geral'!AF16,""),"")</f>
        <v/>
      </c>
      <c r="EG23" s="214" t="str">
        <f>IFERROR(IF(AND($EB23="fem",'Classificação geral'!$K16=2),'Classificação geral'!O16,""),"")</f>
        <v/>
      </c>
      <c r="EH23" s="214" t="str">
        <f>IFERROR(IF(AND($EB23="fem",'Classificação geral'!$K16=2),'Classificação geral'!AR16,""),"")</f>
        <v/>
      </c>
      <c r="EI23" s="216" t="str">
        <f>IFERROR(RANK(EH23,EH:EH,0)+ COUNTIF(EH$12:$EH21,EH23),"")</f>
        <v/>
      </c>
      <c r="EJ23" s="209"/>
      <c r="EK23" s="214" t="str">
        <f>IFERROR(IF(AND('Classificação geral'!$J16="mas",'Classificação geral'!$K16=2,'Classificação geral'!$I16="Tapete"),'Classificação geral'!$A16,""),"")</f>
        <v/>
      </c>
      <c r="EL23" s="214" t="str">
        <f>IFERROR(IF(AND('Classificação geral'!$J16="mas",'Classificação geral'!$K16=2,'Classificação geral'!$I16="Tapete"),'Classificação geral'!$B16,""),"")</f>
        <v/>
      </c>
      <c r="EM23" s="215" t="str">
        <f>IF($EL23='Classificação geral'!$B16,'Classificação geral'!$C16,"")</f>
        <v/>
      </c>
      <c r="EN23" s="215" t="str">
        <f>IF($EL23='Classificação geral'!$B16,'Classificação geral'!$D16,"")</f>
        <v/>
      </c>
      <c r="EO23" s="215" t="str">
        <f>IF($EL23='Classificação geral'!$B16,'Classificação geral'!$J16,"")</f>
        <v/>
      </c>
      <c r="EP23" s="214" t="str">
        <f>IFERROR(IF(AND($EO23="mas",'Classificação geral'!$K16=2),'Classificação geral'!K16,""),"")</f>
        <v/>
      </c>
      <c r="EQ23" s="214" t="str">
        <f>IFERROR(IF(AND($EO23="mas",'Classificação geral'!$K16=2),'Classificação geral'!AC16,""),"")</f>
        <v/>
      </c>
      <c r="ER23" s="214" t="str">
        <f>IFERROR(IF(AND($EO23="mas",'Classificação geral'!$K16=2),'Classificação geral'!AE16,""),"")</f>
        <v/>
      </c>
      <c r="ES23" s="214" t="str">
        <f>IFERROR(IF(AND($EO23="mas",'Classificação geral'!$K16=2),'Classificação geral'!AF16,""),"")</f>
        <v/>
      </c>
      <c r="ET23" s="214" t="str">
        <f>IFERROR(IF(AND($EO23="mas",'Classificação geral'!$K16=2),'Classificação geral'!O16,""),"")</f>
        <v/>
      </c>
      <c r="EU23" s="214" t="str">
        <f>IFERROR(IF(AND($EO23="mas",'Classificação geral'!$K16=2),'Classificação geral'!AR16,""),"")</f>
        <v/>
      </c>
      <c r="EV23" s="216" t="str">
        <f>IFERROR(RANK(EU23,EU:EU,0)+ COUNTIF($EU$12:EU$12,EU23),"")</f>
        <v/>
      </c>
      <c r="EW23" s="209"/>
      <c r="EX23" s="214" t="str">
        <f>IFERROR(IF(AND('Classificação geral'!$J16="fem",'Classificação geral'!$K16=3,'Classificação geral'!$I16="Tapete"),'Classificação geral'!$A16,""),"")</f>
        <v/>
      </c>
      <c r="EY23" s="214" t="str">
        <f>IFERROR(IF(AND('Classificação geral'!$J16="fem",'Classificação geral'!$K16=3,'Classificação geral'!$I16="Tapete"),'Classificação geral'!$B16,""),"")</f>
        <v/>
      </c>
      <c r="EZ23" s="215" t="str">
        <f>IF($EY23='Classificação geral'!$B16,'Classificação geral'!$C16,"")</f>
        <v/>
      </c>
      <c r="FA23" s="215" t="str">
        <f>IF($EY23='Classificação geral'!$B16,'Classificação geral'!$D16,"")</f>
        <v/>
      </c>
      <c r="FB23" s="215" t="str">
        <f>IF($EY23='Classificação geral'!$B16,'Classificação geral'!$J16,"")</f>
        <v/>
      </c>
      <c r="FC23" s="215" t="str">
        <f>IF($FB23='Classificação geral'!$J16,'Classificação geral'!$K16,"")</f>
        <v/>
      </c>
      <c r="FD23" s="215" t="str">
        <f>IF($FC23='Classificação geral'!$K16,'Classificação geral'!$AC16,"")</f>
        <v/>
      </c>
      <c r="FE23" s="215" t="str">
        <f>IF($FC23='Classificação geral'!$K16,'Classificação geral'!$AE16,"")</f>
        <v/>
      </c>
      <c r="FF23" s="215" t="str">
        <f>IF($FC23='Classificação geral'!$K16,'Classificação geral'!$AF16,"")</f>
        <v/>
      </c>
      <c r="FG23" s="215" t="str">
        <f>IF($FC23='Classificação geral'!$K16,'Classificação geral'!$O16,"")</f>
        <v/>
      </c>
      <c r="FH23" s="215" t="str">
        <f>IF($FC23='Classificação geral'!$K16,'Classificação geral'!$AR16,"")</f>
        <v/>
      </c>
      <c r="FI23" s="216" t="str">
        <f>IFERROR(RANK(FH23,FH:FH,0)+ COUNTIF($FH$12:FH21,FH23),"")</f>
        <v/>
      </c>
      <c r="FJ23" s="209"/>
      <c r="FK23" s="214" t="str">
        <f>IFERROR(IF(AND('Classificação geral'!$J16="mas",'Classificação geral'!$K16=3,'Classificação geral'!$I16="Tapete"),'Classificação geral'!$A16,""),"")</f>
        <v/>
      </c>
      <c r="FL23" s="214" t="str">
        <f>IFERROR(IF(AND('Classificação geral'!$J16="mas",'Classificação geral'!$K16=3,'Classificação geral'!$I16="Tapete"),'Classificação geral'!$B16,""),"")</f>
        <v/>
      </c>
      <c r="FM23" s="215" t="str">
        <f>IF($FL23='Classificação geral'!$B16,'Classificação geral'!$C16,"")</f>
        <v/>
      </c>
      <c r="FN23" s="215" t="str">
        <f>IF($FL23='Classificação geral'!$B16,'Classificação geral'!$D16,"")</f>
        <v/>
      </c>
      <c r="FO23" s="215" t="str">
        <f>IF($FL23='Classificação geral'!$B16,'Classificação geral'!$J16,"")</f>
        <v/>
      </c>
      <c r="FP23" s="214" t="str">
        <f>IFERROR(IF(AND($FO23="mas",'Classificação geral'!$K16=3),'Classificação geral'!K16,""),"")</f>
        <v/>
      </c>
      <c r="FQ23" s="214" t="str">
        <f>IFERROR(IF(AND($FO23="mas",'Classificação geral'!$K16=3),'Classificação geral'!AC16,""),"")</f>
        <v/>
      </c>
      <c r="FR23" s="214" t="str">
        <f>IFERROR(IF(AND($FO23="mas",'Classificação geral'!$K16=3),'Classificação geral'!AE16,""),"")</f>
        <v/>
      </c>
      <c r="FS23" s="214" t="str">
        <f>IFERROR(IF(AND($FO23="mas",'Classificação geral'!$K16=3),'Classificação geral'!AF16,""),"")</f>
        <v/>
      </c>
      <c r="FT23" s="214" t="str">
        <f>IFERROR(IF(AND($FO23="mas",'Classificação geral'!$K16=3),'Classificação geral'!O16,""),"")</f>
        <v/>
      </c>
      <c r="FU23" s="214" t="str">
        <f>IFERROR(IF(AND($FO23="mas",'Classificação geral'!$K16=3),'Classificação geral'!AR16,""),"")</f>
        <v/>
      </c>
      <c r="FV23" s="216" t="str">
        <f>IFERROR(RANK(FU23,FU:FU,0)+ COUNTIF(FU$12:$FU21,FU23),"")</f>
        <v/>
      </c>
    </row>
    <row r="24" spans="2:178" s="243" customFormat="1" ht="27.75" customHeight="1" x14ac:dyDescent="0.4">
      <c r="B24" s="248" t="str">
        <f t="shared" si="0"/>
        <v/>
      </c>
      <c r="C24" s="238" t="str">
        <f t="shared" si="1"/>
        <v/>
      </c>
      <c r="D24" s="238" t="str">
        <f t="shared" si="2"/>
        <v/>
      </c>
      <c r="E24" s="238" t="str">
        <f t="shared" si="3"/>
        <v/>
      </c>
      <c r="F24" s="239" t="str">
        <f t="shared" si="4"/>
        <v/>
      </c>
      <c r="G24" s="239" t="str">
        <f t="shared" si="5"/>
        <v/>
      </c>
      <c r="H24" s="240" t="str">
        <f t="shared" si="6"/>
        <v/>
      </c>
      <c r="I24" s="240" t="str">
        <f t="shared" si="7"/>
        <v/>
      </c>
      <c r="J24" s="240" t="str">
        <f t="shared" si="8"/>
        <v/>
      </c>
      <c r="K24" s="240" t="str">
        <f t="shared" si="9"/>
        <v/>
      </c>
      <c r="L24" s="240" t="str">
        <f t="shared" si="10"/>
        <v/>
      </c>
      <c r="M24" s="241">
        <v>11</v>
      </c>
      <c r="N24" s="432"/>
      <c r="O24" s="242"/>
      <c r="P24" s="242"/>
      <c r="Q24" s="248" t="str">
        <f t="shared" si="11"/>
        <v/>
      </c>
      <c r="R24" s="238" t="str">
        <f t="shared" si="12"/>
        <v/>
      </c>
      <c r="S24" s="238" t="str">
        <f t="shared" si="13"/>
        <v/>
      </c>
      <c r="T24" s="238" t="str">
        <f t="shared" si="14"/>
        <v/>
      </c>
      <c r="U24" s="239" t="str">
        <f t="shared" si="15"/>
        <v/>
      </c>
      <c r="V24" s="239" t="str">
        <f t="shared" si="16"/>
        <v/>
      </c>
      <c r="W24" s="240" t="str">
        <f t="shared" si="17"/>
        <v/>
      </c>
      <c r="X24" s="240" t="str">
        <f t="shared" si="18"/>
        <v/>
      </c>
      <c r="Y24" s="240" t="str">
        <f t="shared" si="19"/>
        <v/>
      </c>
      <c r="Z24" s="240" t="str">
        <f t="shared" si="20"/>
        <v/>
      </c>
      <c r="AA24" s="240" t="str">
        <f t="shared" si="21"/>
        <v/>
      </c>
      <c r="AB24" s="241">
        <v>11</v>
      </c>
      <c r="AC24" s="432"/>
      <c r="AD24" s="242"/>
      <c r="AF24" s="249" t="str">
        <f t="shared" si="22"/>
        <v/>
      </c>
      <c r="AG24" s="238" t="str">
        <f t="shared" si="23"/>
        <v/>
      </c>
      <c r="AH24" s="238" t="str">
        <f t="shared" si="24"/>
        <v/>
      </c>
      <c r="AI24" s="239" t="str">
        <f t="shared" si="25"/>
        <v/>
      </c>
      <c r="AJ24" s="239" t="str">
        <f t="shared" si="26"/>
        <v/>
      </c>
      <c r="AK24" s="239" t="str">
        <f t="shared" si="27"/>
        <v/>
      </c>
      <c r="AL24" s="240" t="str">
        <f t="shared" si="28"/>
        <v/>
      </c>
      <c r="AM24" s="240" t="str">
        <f t="shared" si="29"/>
        <v/>
      </c>
      <c r="AN24" s="240" t="str">
        <f t="shared" si="30"/>
        <v/>
      </c>
      <c r="AO24" s="240" t="str">
        <f t="shared" si="31"/>
        <v/>
      </c>
      <c r="AP24" s="240" t="str">
        <f t="shared" si="32"/>
        <v/>
      </c>
      <c r="AQ24" s="241">
        <v>11</v>
      </c>
      <c r="AR24" s="432"/>
      <c r="AS24" s="242"/>
      <c r="AT24" s="242"/>
      <c r="AU24" s="249" t="str">
        <f t="shared" si="33"/>
        <v/>
      </c>
      <c r="AV24" s="238" t="str">
        <f t="shared" si="34"/>
        <v/>
      </c>
      <c r="AW24" s="238" t="str">
        <f t="shared" si="35"/>
        <v/>
      </c>
      <c r="AX24" s="239" t="str">
        <f t="shared" si="36"/>
        <v/>
      </c>
      <c r="AY24" s="239" t="str">
        <f t="shared" si="37"/>
        <v/>
      </c>
      <c r="AZ24" s="239" t="str">
        <f t="shared" si="38"/>
        <v/>
      </c>
      <c r="BA24" s="240" t="str">
        <f t="shared" si="39"/>
        <v/>
      </c>
      <c r="BB24" s="240" t="str">
        <f t="shared" si="40"/>
        <v/>
      </c>
      <c r="BC24" s="240" t="str">
        <f t="shared" si="41"/>
        <v/>
      </c>
      <c r="BD24" s="240" t="str">
        <f t="shared" si="42"/>
        <v/>
      </c>
      <c r="BE24" s="240" t="str">
        <f t="shared" si="43"/>
        <v/>
      </c>
      <c r="BF24" s="241">
        <v>11</v>
      </c>
      <c r="BG24" s="432"/>
      <c r="BJ24" s="248" t="str">
        <f t="shared" si="44"/>
        <v/>
      </c>
      <c r="BK24" s="238" t="str">
        <f t="shared" si="45"/>
        <v/>
      </c>
      <c r="BL24" s="238" t="str">
        <f t="shared" si="46"/>
        <v/>
      </c>
      <c r="BM24" s="238" t="str">
        <f t="shared" si="47"/>
        <v/>
      </c>
      <c r="BN24" s="239" t="str">
        <f t="shared" si="48"/>
        <v/>
      </c>
      <c r="BO24" s="239" t="str">
        <f t="shared" si="49"/>
        <v/>
      </c>
      <c r="BP24" s="239" t="str">
        <f t="shared" si="50"/>
        <v/>
      </c>
      <c r="BQ24" s="239" t="str">
        <f t="shared" si="51"/>
        <v/>
      </c>
      <c r="BR24" s="239" t="str">
        <f t="shared" si="52"/>
        <v/>
      </c>
      <c r="BS24" s="239" t="str">
        <f t="shared" si="53"/>
        <v/>
      </c>
      <c r="BT24" s="240" t="str">
        <f t="shared" si="54"/>
        <v/>
      </c>
      <c r="BU24" s="241">
        <v>11</v>
      </c>
      <c r="BV24" s="432"/>
      <c r="BW24" s="242"/>
      <c r="BX24" s="242"/>
      <c r="BY24" s="248" t="str">
        <f t="shared" si="55"/>
        <v/>
      </c>
      <c r="BZ24" s="238" t="str">
        <f t="shared" si="56"/>
        <v/>
      </c>
      <c r="CA24" s="238" t="str">
        <f t="shared" si="57"/>
        <v/>
      </c>
      <c r="CB24" s="238" t="str">
        <f t="shared" si="58"/>
        <v/>
      </c>
      <c r="CC24" s="239" t="str">
        <f t="shared" si="59"/>
        <v/>
      </c>
      <c r="CD24" s="239" t="str">
        <f t="shared" si="60"/>
        <v/>
      </c>
      <c r="CE24" s="240" t="str">
        <f t="shared" si="61"/>
        <v/>
      </c>
      <c r="CF24" s="240" t="str">
        <f t="shared" si="62"/>
        <v/>
      </c>
      <c r="CG24" s="240" t="str">
        <f t="shared" si="63"/>
        <v/>
      </c>
      <c r="CH24" s="240" t="str">
        <f t="shared" si="64"/>
        <v/>
      </c>
      <c r="CI24" s="240" t="str">
        <f t="shared" si="65"/>
        <v/>
      </c>
      <c r="CJ24" s="241">
        <v>11</v>
      </c>
      <c r="CK24" s="432"/>
      <c r="CX24" s="214" t="str">
        <f>IFERROR(IF(AND('Classificação geral'!$J17="FEM",'Classificação geral'!$K17=1,'Classificação geral'!I17="Tapete"),'Classificação geral'!A17,""),"")</f>
        <v/>
      </c>
      <c r="CY24" s="214" t="str">
        <f>IFERROR(IF(AND('Classificação geral'!$J17="FEM",'Classificação geral'!$K17=1,'Classificação geral'!I17="Tapete"),'Classificação geral'!$B17,""),"")</f>
        <v/>
      </c>
      <c r="CZ24" s="215" t="str">
        <f>IF($CY24='Classificação geral'!$B17,'Classificação geral'!$C17,"")</f>
        <v/>
      </c>
      <c r="DA24" s="215" t="str">
        <f>IF($CY24='Classificação geral'!$B17,'Classificação geral'!$D17,"")</f>
        <v/>
      </c>
      <c r="DB24" s="215" t="str">
        <f>IF($CY24='Classificação geral'!$B17,'Classificação geral'!$J17,"")</f>
        <v/>
      </c>
      <c r="DC24" s="215" t="str">
        <f>IF($DB24='Classificação geral'!$J17,'Classificação geral'!$K17,"")</f>
        <v/>
      </c>
      <c r="DD24" s="215" t="str">
        <f>IF($DC24='Classificação geral'!$K17,'Classificação geral'!$AC17,"")</f>
        <v/>
      </c>
      <c r="DE24" s="215" t="str">
        <f>IF($DC24='Classificação geral'!$K17,'Classificação geral'!$AE17,"")</f>
        <v/>
      </c>
      <c r="DF24" s="215" t="str">
        <f>IF($DC24='Classificação geral'!$K17,'Classificação geral'!$AF17,"")</f>
        <v/>
      </c>
      <c r="DG24" s="215" t="str">
        <f>IF($DC24='Classificação geral'!$K17,'Classificação geral'!$O17,"")</f>
        <v/>
      </c>
      <c r="DH24" s="215" t="str">
        <f>IF($DC24='Classificação geral'!$K17,'Classificação geral'!$AR17,"")</f>
        <v/>
      </c>
      <c r="DI24" s="216" t="str">
        <f>IFERROR(RANK(DH24,DH:DH,0)+ COUNTIF($DH$12:DH23,DH24),"")</f>
        <v/>
      </c>
      <c r="DK24" s="214" t="str">
        <f>IFERROR(IF(AND('Classificação geral'!$J17="mas",'Classificação geral'!$K17=1,'Classificação geral'!$I17="Tapete"),'Classificação geral'!$A17,""),"")</f>
        <v/>
      </c>
      <c r="DL24" s="214" t="str">
        <f>IFERROR(IF(AND('Classificação geral'!$J17="mas",'Classificação geral'!$K17=1,'Classificação geral'!$I17="Tapete"),'Classificação geral'!$B17,""),"")</f>
        <v/>
      </c>
      <c r="DM24" s="215" t="str">
        <f>IF($DL24='Classificação geral'!$B17,'Classificação geral'!$C17,"")</f>
        <v/>
      </c>
      <c r="DN24" s="215" t="str">
        <f>IF($DL24='Classificação geral'!$B17,'Classificação geral'!$D17,"")</f>
        <v/>
      </c>
      <c r="DO24" s="215" t="str">
        <f>IF($DL24='Classificação geral'!$B17,'Classificação geral'!$J17,"")</f>
        <v/>
      </c>
      <c r="DP24" s="214" t="str">
        <f>IFERROR(IF(AND($DO24="mas",'Classificação geral'!$K17=1),'Classificação geral'!K17,""),"")</f>
        <v/>
      </c>
      <c r="DQ24" s="214" t="str">
        <f>IFERROR(IF(AND($DO24="mas",'Classificação geral'!$K17=1),'Classificação geral'!AC17,""),"")</f>
        <v/>
      </c>
      <c r="DR24" s="214" t="str">
        <f>IFERROR(IF(AND($DO24="mas",'Classificação geral'!$K17=1),'Classificação geral'!AE17,""),"")</f>
        <v/>
      </c>
      <c r="DS24" s="214" t="str">
        <f>IFERROR(IF(AND($DO24="mas",'Classificação geral'!$K17=1),'Classificação geral'!AF17,""),"")</f>
        <v/>
      </c>
      <c r="DT24" s="214" t="str">
        <f>IFERROR(IF(AND($DO24="mas",'Classificação geral'!$K17=1),'Classificação geral'!O17,""),"")</f>
        <v/>
      </c>
      <c r="DU24" s="214" t="str">
        <f>IFERROR(IF(AND($DO24="mas",'Classificação geral'!$K17=1),'Classificação geral'!AR17,""),"")</f>
        <v/>
      </c>
      <c r="DV24" s="216" t="str">
        <f>IFERROR(RANK(DU24,DU:DU,0)+ COUNTIF($DU$12:DU23,DU24),"")</f>
        <v/>
      </c>
      <c r="DX24" s="214" t="str">
        <f>IFERROR(IF(AND('Classificação geral'!$J17="fem",'Classificação geral'!$K17=2,'Classificação geral'!$I17="Tapete"),'Classificação geral'!$A17,""),"")</f>
        <v/>
      </c>
      <c r="DY24" s="214" t="str">
        <f>IFERROR(IF(AND('Classificação geral'!$J17="fem",'Classificação geral'!$K17=2,'Classificação geral'!$I17="Tapete"),'Classificação geral'!$B17,""),"")</f>
        <v/>
      </c>
      <c r="DZ24" s="215" t="str">
        <f>IF($DY24='Classificação geral'!$B17,'Classificação geral'!$C17,"")</f>
        <v/>
      </c>
      <c r="EA24" s="215" t="str">
        <f>IF($DY24='Classificação geral'!$B17,'Classificação geral'!$D17,"")</f>
        <v/>
      </c>
      <c r="EB24" s="215" t="str">
        <f>IF($DY24='Classificação geral'!$B17,'Classificação geral'!$J17,"")</f>
        <v/>
      </c>
      <c r="EC24" s="214" t="str">
        <f>IFERROR(IF(AND($EB24="fem",'Classificação geral'!$K17=2),'Classificação geral'!K17,""),"")</f>
        <v/>
      </c>
      <c r="ED24" s="214" t="str">
        <f>IFERROR(IF(AND($EB24="fem",'Classificação geral'!$K17=2),'Classificação geral'!AC17,""),"")</f>
        <v/>
      </c>
      <c r="EE24" s="214" t="str">
        <f>IFERROR(IF(AND($EB24="fem",'Classificação geral'!$K17=2),'Classificação geral'!AE17,""),"")</f>
        <v/>
      </c>
      <c r="EF24" s="214" t="str">
        <f>IFERROR(IF(AND($EB24="fem",'Classificação geral'!$K17=2),'Classificação geral'!AF17,""),"")</f>
        <v/>
      </c>
      <c r="EG24" s="214" t="str">
        <f>IFERROR(IF(AND($EB24="fem",'Classificação geral'!$K17=2),'Classificação geral'!O17,""),"")</f>
        <v/>
      </c>
      <c r="EH24" s="214" t="str">
        <f>IFERROR(IF(AND($EB24="fem",'Classificação geral'!$K17=2),'Classificação geral'!AR17,""),"")</f>
        <v/>
      </c>
      <c r="EI24" s="216" t="str">
        <f>IFERROR(RANK(EH24,EH:EH,0)+ COUNTIF(EH$12:$EH22,EH24),"")</f>
        <v/>
      </c>
      <c r="EJ24" s="209"/>
      <c r="EK24" s="214" t="str">
        <f>IFERROR(IF(AND('Classificação geral'!$J17="mas",'Classificação geral'!$K17=2,'Classificação geral'!$I17="Tapete"),'Classificação geral'!$A17,""),"")</f>
        <v/>
      </c>
      <c r="EL24" s="214" t="str">
        <f>IFERROR(IF(AND('Classificação geral'!$J17="mas",'Classificação geral'!$K17=2,'Classificação geral'!$I17="Tapete"),'Classificação geral'!$B17,""),"")</f>
        <v/>
      </c>
      <c r="EM24" s="215" t="str">
        <f>IF($EL24='Classificação geral'!$B17,'Classificação geral'!$C17,"")</f>
        <v/>
      </c>
      <c r="EN24" s="215" t="str">
        <f>IF($EL24='Classificação geral'!$B17,'Classificação geral'!$D17,"")</f>
        <v/>
      </c>
      <c r="EO24" s="215" t="str">
        <f>IF($EL24='Classificação geral'!$B17,'Classificação geral'!$J17,"")</f>
        <v/>
      </c>
      <c r="EP24" s="214" t="str">
        <f>IFERROR(IF(AND($EO24="mas",'Classificação geral'!$K17=2),'Classificação geral'!K17,""),"")</f>
        <v/>
      </c>
      <c r="EQ24" s="214" t="str">
        <f>IFERROR(IF(AND($EO24="mas",'Classificação geral'!$K17=2),'Classificação geral'!AC17,""),"")</f>
        <v/>
      </c>
      <c r="ER24" s="214" t="str">
        <f>IFERROR(IF(AND($EO24="mas",'Classificação geral'!$K17=2),'Classificação geral'!AE17,""),"")</f>
        <v/>
      </c>
      <c r="ES24" s="214" t="str">
        <f>IFERROR(IF(AND($EO24="mas",'Classificação geral'!$K17=2),'Classificação geral'!AF17,""),"")</f>
        <v/>
      </c>
      <c r="ET24" s="214" t="str">
        <f>IFERROR(IF(AND($EO24="mas",'Classificação geral'!$K17=2),'Classificação geral'!O17,""),"")</f>
        <v/>
      </c>
      <c r="EU24" s="214" t="str">
        <f>IFERROR(IF(AND($EO24="mas",'Classificação geral'!$K17=2),'Classificação geral'!AR17,""),"")</f>
        <v/>
      </c>
      <c r="EV24" s="216" t="str">
        <f>IFERROR(RANK(EU24,EU:EU,0)+ COUNTIF($EU$12:EU$12,EU24),"")</f>
        <v/>
      </c>
      <c r="EW24" s="209"/>
      <c r="EX24" s="214" t="str">
        <f>IFERROR(IF(AND('Classificação geral'!$J17="fem",'Classificação geral'!$K17=3,'Classificação geral'!$I17="Tapete"),'Classificação geral'!$A17,""),"")</f>
        <v/>
      </c>
      <c r="EY24" s="214" t="str">
        <f>IFERROR(IF(AND('Classificação geral'!$J17="fem",'Classificação geral'!$K17=3,'Classificação geral'!$I17="Tapete"),'Classificação geral'!$B17,""),"")</f>
        <v/>
      </c>
      <c r="EZ24" s="215" t="str">
        <f>IF($EY24='Classificação geral'!$B17,'Classificação geral'!$C17,"")</f>
        <v/>
      </c>
      <c r="FA24" s="215" t="str">
        <f>IF($EY24='Classificação geral'!$B17,'Classificação geral'!$D17,"")</f>
        <v/>
      </c>
      <c r="FB24" s="215" t="str">
        <f>IF($EY24='Classificação geral'!$B17,'Classificação geral'!$J17,"")</f>
        <v/>
      </c>
      <c r="FC24" s="215" t="str">
        <f>IF($FB24='Classificação geral'!$J17,'Classificação geral'!$K17,"")</f>
        <v/>
      </c>
      <c r="FD24" s="215" t="str">
        <f>IF($FC24='Classificação geral'!$K17,'Classificação geral'!$AC17,"")</f>
        <v/>
      </c>
      <c r="FE24" s="215" t="str">
        <f>IF($FC24='Classificação geral'!$K17,'Classificação geral'!$AE17,"")</f>
        <v/>
      </c>
      <c r="FF24" s="215" t="str">
        <f>IF($FC24='Classificação geral'!$K17,'Classificação geral'!$AF17,"")</f>
        <v/>
      </c>
      <c r="FG24" s="215" t="str">
        <f>IF($FC24='Classificação geral'!$K17,'Classificação geral'!$O17,"")</f>
        <v/>
      </c>
      <c r="FH24" s="215" t="str">
        <f>IF($FC24='Classificação geral'!$K17,'Classificação geral'!$AR17,"")</f>
        <v/>
      </c>
      <c r="FI24" s="216" t="str">
        <f>IFERROR(RANK(FH24,FH:FH,0)+ COUNTIF($FH$12:FH22,FH24),"")</f>
        <v/>
      </c>
      <c r="FJ24" s="209"/>
      <c r="FK24" s="214" t="str">
        <f>IFERROR(IF(AND('Classificação geral'!$J17="mas",'Classificação geral'!$K17=3,'Classificação geral'!$I17="Tapete"),'Classificação geral'!$A17,""),"")</f>
        <v/>
      </c>
      <c r="FL24" s="214" t="str">
        <f>IFERROR(IF(AND('Classificação geral'!$J17="mas",'Classificação geral'!$K17=3,'Classificação geral'!$I17="Tapete"),'Classificação geral'!$B17,""),"")</f>
        <v/>
      </c>
      <c r="FM24" s="215" t="str">
        <f>IF($FL24='Classificação geral'!$B17,'Classificação geral'!$C17,"")</f>
        <v/>
      </c>
      <c r="FN24" s="215" t="str">
        <f>IF($FL24='Classificação geral'!$B17,'Classificação geral'!$D17,"")</f>
        <v/>
      </c>
      <c r="FO24" s="215" t="str">
        <f>IF($FL24='Classificação geral'!$B17,'Classificação geral'!$J17,"")</f>
        <v/>
      </c>
      <c r="FP24" s="214" t="str">
        <f>IFERROR(IF(AND($FO24="mas",'Classificação geral'!$K17=3),'Classificação geral'!K17,""),"")</f>
        <v/>
      </c>
      <c r="FQ24" s="214" t="str">
        <f>IFERROR(IF(AND($FO24="mas",'Classificação geral'!$K17=3),'Classificação geral'!AC17,""),"")</f>
        <v/>
      </c>
      <c r="FR24" s="214" t="str">
        <f>IFERROR(IF(AND($FO24="mas",'Classificação geral'!$K17=3),'Classificação geral'!AE17,""),"")</f>
        <v/>
      </c>
      <c r="FS24" s="214" t="str">
        <f>IFERROR(IF(AND($FO24="mas",'Classificação geral'!$K17=3),'Classificação geral'!AF17,""),"")</f>
        <v/>
      </c>
      <c r="FT24" s="214" t="str">
        <f>IFERROR(IF(AND($FO24="mas",'Classificação geral'!$K17=3),'Classificação geral'!O17,""),"")</f>
        <v/>
      </c>
      <c r="FU24" s="214" t="str">
        <f>IFERROR(IF(AND($FO24="mas",'Classificação geral'!$K17=3),'Classificação geral'!AR17,""),"")</f>
        <v/>
      </c>
      <c r="FV24" s="216" t="str">
        <f>IFERROR(RANK(FU24,FU:FU,0)+ COUNTIF(FU$12:$FU22,FU24),"")</f>
        <v/>
      </c>
    </row>
    <row r="25" spans="2:178" s="243" customFormat="1" ht="27.75" customHeight="1" x14ac:dyDescent="0.4">
      <c r="B25" s="248" t="str">
        <f t="shared" si="0"/>
        <v/>
      </c>
      <c r="C25" s="238" t="str">
        <f t="shared" si="1"/>
        <v/>
      </c>
      <c r="D25" s="238" t="str">
        <f t="shared" si="2"/>
        <v/>
      </c>
      <c r="E25" s="238" t="str">
        <f t="shared" si="3"/>
        <v/>
      </c>
      <c r="F25" s="239" t="str">
        <f t="shared" si="4"/>
        <v/>
      </c>
      <c r="G25" s="239" t="str">
        <f t="shared" si="5"/>
        <v/>
      </c>
      <c r="H25" s="240" t="str">
        <f t="shared" si="6"/>
        <v/>
      </c>
      <c r="I25" s="240" t="str">
        <f t="shared" si="7"/>
        <v/>
      </c>
      <c r="J25" s="240" t="str">
        <f t="shared" si="8"/>
        <v/>
      </c>
      <c r="K25" s="240" t="str">
        <f t="shared" si="9"/>
        <v/>
      </c>
      <c r="L25" s="240" t="str">
        <f t="shared" si="10"/>
        <v/>
      </c>
      <c r="M25" s="241">
        <v>12</v>
      </c>
      <c r="N25" s="432"/>
      <c r="O25" s="242"/>
      <c r="P25" s="242"/>
      <c r="Q25" s="248" t="str">
        <f t="shared" si="11"/>
        <v/>
      </c>
      <c r="R25" s="238" t="str">
        <f t="shared" si="12"/>
        <v/>
      </c>
      <c r="S25" s="238" t="str">
        <f t="shared" si="13"/>
        <v/>
      </c>
      <c r="T25" s="238" t="str">
        <f t="shared" si="14"/>
        <v/>
      </c>
      <c r="U25" s="239" t="str">
        <f t="shared" si="15"/>
        <v/>
      </c>
      <c r="V25" s="239" t="str">
        <f t="shared" si="16"/>
        <v/>
      </c>
      <c r="W25" s="240" t="str">
        <f t="shared" si="17"/>
        <v/>
      </c>
      <c r="X25" s="240" t="str">
        <f t="shared" si="18"/>
        <v/>
      </c>
      <c r="Y25" s="240" t="str">
        <f t="shared" si="19"/>
        <v/>
      </c>
      <c r="Z25" s="240" t="str">
        <f t="shared" si="20"/>
        <v/>
      </c>
      <c r="AA25" s="240" t="str">
        <f t="shared" si="21"/>
        <v/>
      </c>
      <c r="AB25" s="241">
        <v>12</v>
      </c>
      <c r="AC25" s="432"/>
      <c r="AD25" s="242"/>
      <c r="AF25" s="249" t="str">
        <f t="shared" si="22"/>
        <v/>
      </c>
      <c r="AG25" s="238" t="str">
        <f t="shared" si="23"/>
        <v/>
      </c>
      <c r="AH25" s="238" t="str">
        <f t="shared" si="24"/>
        <v/>
      </c>
      <c r="AI25" s="239" t="str">
        <f t="shared" si="25"/>
        <v/>
      </c>
      <c r="AJ25" s="239" t="str">
        <f t="shared" si="26"/>
        <v/>
      </c>
      <c r="AK25" s="239" t="str">
        <f t="shared" si="27"/>
        <v/>
      </c>
      <c r="AL25" s="240" t="str">
        <f t="shared" si="28"/>
        <v/>
      </c>
      <c r="AM25" s="240" t="str">
        <f t="shared" si="29"/>
        <v/>
      </c>
      <c r="AN25" s="240" t="str">
        <f t="shared" si="30"/>
        <v/>
      </c>
      <c r="AO25" s="240" t="str">
        <f t="shared" si="31"/>
        <v/>
      </c>
      <c r="AP25" s="240" t="str">
        <f t="shared" si="32"/>
        <v/>
      </c>
      <c r="AQ25" s="241">
        <v>12</v>
      </c>
      <c r="AR25" s="432"/>
      <c r="AS25" s="242"/>
      <c r="AT25" s="242"/>
      <c r="AU25" s="249" t="str">
        <f t="shared" si="33"/>
        <v/>
      </c>
      <c r="AV25" s="238" t="str">
        <f t="shared" si="34"/>
        <v/>
      </c>
      <c r="AW25" s="238" t="str">
        <f t="shared" si="35"/>
        <v/>
      </c>
      <c r="AX25" s="239" t="str">
        <f t="shared" si="36"/>
        <v/>
      </c>
      <c r="AY25" s="239" t="str">
        <f t="shared" si="37"/>
        <v/>
      </c>
      <c r="AZ25" s="239" t="str">
        <f t="shared" si="38"/>
        <v/>
      </c>
      <c r="BA25" s="240" t="str">
        <f t="shared" si="39"/>
        <v/>
      </c>
      <c r="BB25" s="240" t="str">
        <f t="shared" si="40"/>
        <v/>
      </c>
      <c r="BC25" s="240" t="str">
        <f t="shared" si="41"/>
        <v/>
      </c>
      <c r="BD25" s="240" t="str">
        <f t="shared" si="42"/>
        <v/>
      </c>
      <c r="BE25" s="240" t="str">
        <f t="shared" si="43"/>
        <v/>
      </c>
      <c r="BF25" s="241">
        <v>12</v>
      </c>
      <c r="BG25" s="432"/>
      <c r="BJ25" s="248" t="str">
        <f t="shared" si="44"/>
        <v/>
      </c>
      <c r="BK25" s="238" t="str">
        <f t="shared" si="45"/>
        <v/>
      </c>
      <c r="BL25" s="238" t="str">
        <f t="shared" si="46"/>
        <v/>
      </c>
      <c r="BM25" s="238" t="str">
        <f t="shared" si="47"/>
        <v/>
      </c>
      <c r="BN25" s="239" t="str">
        <f t="shared" si="48"/>
        <v/>
      </c>
      <c r="BO25" s="239" t="str">
        <f t="shared" si="49"/>
        <v/>
      </c>
      <c r="BP25" s="239" t="str">
        <f t="shared" si="50"/>
        <v/>
      </c>
      <c r="BQ25" s="239" t="str">
        <f t="shared" si="51"/>
        <v/>
      </c>
      <c r="BR25" s="239" t="str">
        <f t="shared" si="52"/>
        <v/>
      </c>
      <c r="BS25" s="239" t="str">
        <f t="shared" si="53"/>
        <v/>
      </c>
      <c r="BT25" s="240" t="str">
        <f t="shared" si="54"/>
        <v/>
      </c>
      <c r="BU25" s="241">
        <v>12</v>
      </c>
      <c r="BV25" s="432"/>
      <c r="BW25" s="242"/>
      <c r="BX25" s="242"/>
      <c r="BY25" s="248" t="str">
        <f t="shared" si="55"/>
        <v/>
      </c>
      <c r="BZ25" s="238" t="str">
        <f t="shared" si="56"/>
        <v/>
      </c>
      <c r="CA25" s="238" t="str">
        <f t="shared" si="57"/>
        <v/>
      </c>
      <c r="CB25" s="238" t="str">
        <f t="shared" si="58"/>
        <v/>
      </c>
      <c r="CC25" s="239" t="str">
        <f t="shared" si="59"/>
        <v/>
      </c>
      <c r="CD25" s="239" t="str">
        <f t="shared" si="60"/>
        <v/>
      </c>
      <c r="CE25" s="240" t="str">
        <f t="shared" si="61"/>
        <v/>
      </c>
      <c r="CF25" s="240" t="str">
        <f t="shared" si="62"/>
        <v/>
      </c>
      <c r="CG25" s="240" t="str">
        <f t="shared" si="63"/>
        <v/>
      </c>
      <c r="CH25" s="240" t="str">
        <f t="shared" si="64"/>
        <v/>
      </c>
      <c r="CI25" s="240" t="str">
        <f t="shared" si="65"/>
        <v/>
      </c>
      <c r="CJ25" s="241">
        <v>12</v>
      </c>
      <c r="CK25" s="432"/>
      <c r="CX25" s="214" t="str">
        <f>IFERROR(IF(AND('Classificação geral'!$J18="FEM",'Classificação geral'!$K18=1,'Classificação geral'!I18="Tapete"),'Classificação geral'!A18,""),"")</f>
        <v/>
      </c>
      <c r="CY25" s="214" t="str">
        <f>IFERROR(IF(AND('Classificação geral'!$J18="FEM",'Classificação geral'!$K18=1,'Classificação geral'!I18="Tapete"),'Classificação geral'!$B18,""),"")</f>
        <v/>
      </c>
      <c r="CZ25" s="215" t="str">
        <f>IF($CY25='Classificação geral'!$B18,'Classificação geral'!$C18,"")</f>
        <v/>
      </c>
      <c r="DA25" s="215" t="str">
        <f>IF($CY25='Classificação geral'!$B18,'Classificação geral'!$D18,"")</f>
        <v/>
      </c>
      <c r="DB25" s="215" t="str">
        <f>IF($CY25='Classificação geral'!$B18,'Classificação geral'!$J18,"")</f>
        <v/>
      </c>
      <c r="DC25" s="215" t="str">
        <f>IF($DB25='Classificação geral'!$J18,'Classificação geral'!$K18,"")</f>
        <v/>
      </c>
      <c r="DD25" s="215" t="str">
        <f>IF($DC25='Classificação geral'!$K18,'Classificação geral'!$AC18,"")</f>
        <v/>
      </c>
      <c r="DE25" s="215" t="str">
        <f>IF($DC25='Classificação geral'!$K18,'Classificação geral'!$AE18,"")</f>
        <v/>
      </c>
      <c r="DF25" s="215" t="str">
        <f>IF($DC25='Classificação geral'!$K18,'Classificação geral'!$AF18,"")</f>
        <v/>
      </c>
      <c r="DG25" s="215" t="str">
        <f>IF($DC25='Classificação geral'!$K18,'Classificação geral'!$O18,"")</f>
        <v/>
      </c>
      <c r="DH25" s="215" t="str">
        <f>IF($DC25='Classificação geral'!$K18,'Classificação geral'!$AR18,"")</f>
        <v/>
      </c>
      <c r="DI25" s="216" t="str">
        <f>IFERROR(RANK(DH25,DH:DH,0)+ COUNTIF($DH$12:DH24,DH25),"")</f>
        <v/>
      </c>
      <c r="DK25" s="214" t="str">
        <f>IFERROR(IF(AND('Classificação geral'!$J18="mas",'Classificação geral'!$K18=1,'Classificação geral'!$I18="Tapete"),'Classificação geral'!$A18,""),"")</f>
        <v/>
      </c>
      <c r="DL25" s="214" t="str">
        <f>IFERROR(IF(AND('Classificação geral'!$J18="mas",'Classificação geral'!$K18=1,'Classificação geral'!$I18="Tapete"),'Classificação geral'!$B18,""),"")</f>
        <v/>
      </c>
      <c r="DM25" s="215" t="str">
        <f>IF($DL25='Classificação geral'!$B18,'Classificação geral'!$C18,"")</f>
        <v/>
      </c>
      <c r="DN25" s="215" t="str">
        <f>IF($DL25='Classificação geral'!$B18,'Classificação geral'!$D18,"")</f>
        <v/>
      </c>
      <c r="DO25" s="215" t="str">
        <f>IF($DL25='Classificação geral'!$B18,'Classificação geral'!$J18,"")</f>
        <v/>
      </c>
      <c r="DP25" s="214" t="str">
        <f>IFERROR(IF(AND($DO25="mas",'Classificação geral'!$K18=1),'Classificação geral'!K18,""),"")</f>
        <v/>
      </c>
      <c r="DQ25" s="214" t="str">
        <f>IFERROR(IF(AND($DO25="mas",'Classificação geral'!$K18=1),'Classificação geral'!AC18,""),"")</f>
        <v/>
      </c>
      <c r="DR25" s="214" t="str">
        <f>IFERROR(IF(AND($DO25="mas",'Classificação geral'!$K18=1),'Classificação geral'!AE18,""),"")</f>
        <v/>
      </c>
      <c r="DS25" s="214" t="str">
        <f>IFERROR(IF(AND($DO25="mas",'Classificação geral'!$K18=1),'Classificação geral'!AF18,""),"")</f>
        <v/>
      </c>
      <c r="DT25" s="214" t="str">
        <f>IFERROR(IF(AND($DO25="mas",'Classificação geral'!$K18=1),'Classificação geral'!O18,""),"")</f>
        <v/>
      </c>
      <c r="DU25" s="214" t="str">
        <f>IFERROR(IF(AND($DO25="mas",'Classificação geral'!$K18=1),'Classificação geral'!AR18,""),"")</f>
        <v/>
      </c>
      <c r="DV25" s="216" t="str">
        <f>IFERROR(RANK(DU25,DU:DU,0)+ COUNTIF($DU$12:DU24,DU25),"")</f>
        <v/>
      </c>
      <c r="DX25" s="214" t="str">
        <f>IFERROR(IF(AND('Classificação geral'!$J18="fem",'Classificação geral'!$K18=2,'Classificação geral'!$I18="Tapete"),'Classificação geral'!$A18,""),"")</f>
        <v/>
      </c>
      <c r="DY25" s="214" t="str">
        <f>IFERROR(IF(AND('Classificação geral'!$J18="fem",'Classificação geral'!$K18=2,'Classificação geral'!$I18="Tapete"),'Classificação geral'!$B18,""),"")</f>
        <v/>
      </c>
      <c r="DZ25" s="215" t="str">
        <f>IF($DY25='Classificação geral'!$B18,'Classificação geral'!$C18,"")</f>
        <v/>
      </c>
      <c r="EA25" s="215" t="str">
        <f>IF($DY25='Classificação geral'!$B18,'Classificação geral'!$D18,"")</f>
        <v/>
      </c>
      <c r="EB25" s="215" t="str">
        <f>IF($DY25='Classificação geral'!$B18,'Classificação geral'!$J18,"")</f>
        <v/>
      </c>
      <c r="EC25" s="214" t="str">
        <f>IFERROR(IF(AND($EB25="fem",'Classificação geral'!$K18=2),'Classificação geral'!K18,""),"")</f>
        <v/>
      </c>
      <c r="ED25" s="214" t="str">
        <f>IFERROR(IF(AND($EB25="fem",'Classificação geral'!$K18=2),'Classificação geral'!AC18,""),"")</f>
        <v/>
      </c>
      <c r="EE25" s="214" t="str">
        <f>IFERROR(IF(AND($EB25="fem",'Classificação geral'!$K18=2),'Classificação geral'!AE18,""),"")</f>
        <v/>
      </c>
      <c r="EF25" s="214" t="str">
        <f>IFERROR(IF(AND($EB25="fem",'Classificação geral'!$K18=2),'Classificação geral'!AF18,""),"")</f>
        <v/>
      </c>
      <c r="EG25" s="214" t="str">
        <f>IFERROR(IF(AND($EB25="fem",'Classificação geral'!$K18=2),'Classificação geral'!O18,""),"")</f>
        <v/>
      </c>
      <c r="EH25" s="214" t="str">
        <f>IFERROR(IF(AND($EB25="fem",'Classificação geral'!$K18=2),'Classificação geral'!AR18,""),"")</f>
        <v/>
      </c>
      <c r="EI25" s="216" t="str">
        <f>IFERROR(RANK(EH25,EH:EH,0)+ COUNTIF(EH$12:$EH23,EH25),"")</f>
        <v/>
      </c>
      <c r="EJ25" s="209"/>
      <c r="EK25" s="214" t="str">
        <f>IFERROR(IF(AND('Classificação geral'!$J18="mas",'Classificação geral'!$K18=2,'Classificação geral'!$I18="Tapete"),'Classificação geral'!$A18,""),"")</f>
        <v/>
      </c>
      <c r="EL25" s="214" t="str">
        <f>IFERROR(IF(AND('Classificação geral'!$J18="mas",'Classificação geral'!$K18=2,'Classificação geral'!$I18="Tapete"),'Classificação geral'!$B18,""),"")</f>
        <v/>
      </c>
      <c r="EM25" s="215" t="str">
        <f>IF($EL25='Classificação geral'!$B18,'Classificação geral'!$C18,"")</f>
        <v/>
      </c>
      <c r="EN25" s="215" t="str">
        <f>IF($EL25='Classificação geral'!$B18,'Classificação geral'!$D18,"")</f>
        <v/>
      </c>
      <c r="EO25" s="215" t="str">
        <f>IF($EL25='Classificação geral'!$B18,'Classificação geral'!$J18,"")</f>
        <v/>
      </c>
      <c r="EP25" s="214" t="str">
        <f>IFERROR(IF(AND($EO25="mas",'Classificação geral'!$K18=2),'Classificação geral'!K18,""),"")</f>
        <v/>
      </c>
      <c r="EQ25" s="214" t="str">
        <f>IFERROR(IF(AND($EO25="mas",'Classificação geral'!$K18=2),'Classificação geral'!AC18,""),"")</f>
        <v/>
      </c>
      <c r="ER25" s="214" t="str">
        <f>IFERROR(IF(AND($EO25="mas",'Classificação geral'!$K18=2),'Classificação geral'!AE18,""),"")</f>
        <v/>
      </c>
      <c r="ES25" s="214" t="str">
        <f>IFERROR(IF(AND($EO25="mas",'Classificação geral'!$K18=2),'Classificação geral'!AF18,""),"")</f>
        <v/>
      </c>
      <c r="ET25" s="214" t="str">
        <f>IFERROR(IF(AND($EO25="mas",'Classificação geral'!$K18=2),'Classificação geral'!O18,""),"")</f>
        <v/>
      </c>
      <c r="EU25" s="214" t="str">
        <f>IFERROR(IF(AND($EO25="mas",'Classificação geral'!$K18=2),'Classificação geral'!AR18,""),"")</f>
        <v/>
      </c>
      <c r="EV25" s="216" t="str">
        <f>IFERROR(RANK(EU25,EU:EU,0)+ COUNTIF($EU$12:EU$12,EU25),"")</f>
        <v/>
      </c>
      <c r="EW25" s="209"/>
      <c r="EX25" s="214" t="str">
        <f>IFERROR(IF(AND('Classificação geral'!$J18="fem",'Classificação geral'!$K18=3,'Classificação geral'!$I18="Tapete"),'Classificação geral'!$A18,""),"")</f>
        <v/>
      </c>
      <c r="EY25" s="214" t="str">
        <f>IFERROR(IF(AND('Classificação geral'!$J18="fem",'Classificação geral'!$K18=3,'Classificação geral'!$I18="Tapete"),'Classificação geral'!$B18,""),"")</f>
        <v/>
      </c>
      <c r="EZ25" s="215" t="str">
        <f>IF($EY25='Classificação geral'!$B18,'Classificação geral'!$C18,"")</f>
        <v/>
      </c>
      <c r="FA25" s="215" t="str">
        <f>IF($EY25='Classificação geral'!$B18,'Classificação geral'!$D18,"")</f>
        <v/>
      </c>
      <c r="FB25" s="215" t="str">
        <f>IF($EY25='Classificação geral'!$B18,'Classificação geral'!$J18,"")</f>
        <v/>
      </c>
      <c r="FC25" s="215" t="str">
        <f>IF($FB25='Classificação geral'!$J18,'Classificação geral'!$K18,"")</f>
        <v/>
      </c>
      <c r="FD25" s="215" t="str">
        <f>IF($FC25='Classificação geral'!$K18,'Classificação geral'!$AC18,"")</f>
        <v/>
      </c>
      <c r="FE25" s="215" t="str">
        <f>IF($FC25='Classificação geral'!$K18,'Classificação geral'!$AE18,"")</f>
        <v/>
      </c>
      <c r="FF25" s="215" t="str">
        <f>IF($FC25='Classificação geral'!$K18,'Classificação geral'!$AF18,"")</f>
        <v/>
      </c>
      <c r="FG25" s="215" t="str">
        <f>IF($FC25='Classificação geral'!$K18,'Classificação geral'!$O18,"")</f>
        <v/>
      </c>
      <c r="FH25" s="215" t="str">
        <f>IF($FC25='Classificação geral'!$K18,'Classificação geral'!$AR18,"")</f>
        <v/>
      </c>
      <c r="FI25" s="216" t="str">
        <f>IFERROR(RANK(FH25,FH:FH,0)+ COUNTIF($FH$12:FH23,FH25),"")</f>
        <v/>
      </c>
      <c r="FJ25" s="209"/>
      <c r="FK25" s="214" t="str">
        <f>IFERROR(IF(AND('Classificação geral'!$J18="mas",'Classificação geral'!$K18=3,'Classificação geral'!$I18="Tapete"),'Classificação geral'!$A18,""),"")</f>
        <v/>
      </c>
      <c r="FL25" s="214" t="str">
        <f>IFERROR(IF(AND('Classificação geral'!$J18="mas",'Classificação geral'!$K18=3,'Classificação geral'!$I18="Tapete"),'Classificação geral'!$B18,""),"")</f>
        <v/>
      </c>
      <c r="FM25" s="215" t="str">
        <f>IF($FL25='Classificação geral'!$B18,'Classificação geral'!$C18,"")</f>
        <v/>
      </c>
      <c r="FN25" s="215" t="str">
        <f>IF($FL25='Classificação geral'!$B18,'Classificação geral'!$D18,"")</f>
        <v/>
      </c>
      <c r="FO25" s="215" t="str">
        <f>IF($FL25='Classificação geral'!$B18,'Classificação geral'!$J18,"")</f>
        <v/>
      </c>
      <c r="FP25" s="214" t="str">
        <f>IFERROR(IF(AND($FO25="mas",'Classificação geral'!$K18=3),'Classificação geral'!K18,""),"")</f>
        <v/>
      </c>
      <c r="FQ25" s="214" t="str">
        <f>IFERROR(IF(AND($FO25="mas",'Classificação geral'!$K18=3),'Classificação geral'!AC18,""),"")</f>
        <v/>
      </c>
      <c r="FR25" s="214" t="str">
        <f>IFERROR(IF(AND($FO25="mas",'Classificação geral'!$K18=3),'Classificação geral'!AE18,""),"")</f>
        <v/>
      </c>
      <c r="FS25" s="214" t="str">
        <f>IFERROR(IF(AND($FO25="mas",'Classificação geral'!$K18=3),'Classificação geral'!AF18,""),"")</f>
        <v/>
      </c>
      <c r="FT25" s="214" t="str">
        <f>IFERROR(IF(AND($FO25="mas",'Classificação geral'!$K18=3),'Classificação geral'!O18,""),"")</f>
        <v/>
      </c>
      <c r="FU25" s="214" t="str">
        <f>IFERROR(IF(AND($FO25="mas",'Classificação geral'!$K18=3),'Classificação geral'!AR18,""),"")</f>
        <v/>
      </c>
      <c r="FV25" s="216" t="str">
        <f>IFERROR(RANK(FU25,FU:FU,0)+ COUNTIF(FU$12:$FU23,FU25),"")</f>
        <v/>
      </c>
    </row>
    <row r="26" spans="2:178" s="243" customFormat="1" ht="27.75" customHeight="1" x14ac:dyDescent="0.4">
      <c r="B26" s="248" t="str">
        <f t="shared" si="0"/>
        <v/>
      </c>
      <c r="C26" s="238" t="str">
        <f t="shared" si="1"/>
        <v/>
      </c>
      <c r="D26" s="238" t="str">
        <f t="shared" si="2"/>
        <v/>
      </c>
      <c r="E26" s="238" t="str">
        <f t="shared" si="3"/>
        <v/>
      </c>
      <c r="F26" s="239" t="str">
        <f t="shared" si="4"/>
        <v/>
      </c>
      <c r="G26" s="239" t="str">
        <f t="shared" si="5"/>
        <v/>
      </c>
      <c r="H26" s="240" t="str">
        <f t="shared" si="6"/>
        <v/>
      </c>
      <c r="I26" s="240" t="str">
        <f t="shared" si="7"/>
        <v/>
      </c>
      <c r="J26" s="240" t="str">
        <f t="shared" si="8"/>
        <v/>
      </c>
      <c r="K26" s="240" t="str">
        <f t="shared" si="9"/>
        <v/>
      </c>
      <c r="L26" s="240" t="str">
        <f t="shared" si="10"/>
        <v/>
      </c>
      <c r="M26" s="241">
        <v>13</v>
      </c>
      <c r="N26" s="432"/>
      <c r="O26" s="242"/>
      <c r="P26" s="242"/>
      <c r="Q26" s="248" t="str">
        <f t="shared" si="11"/>
        <v/>
      </c>
      <c r="R26" s="238" t="str">
        <f t="shared" si="12"/>
        <v/>
      </c>
      <c r="S26" s="238" t="str">
        <f t="shared" si="13"/>
        <v/>
      </c>
      <c r="T26" s="238" t="str">
        <f t="shared" si="14"/>
        <v/>
      </c>
      <c r="U26" s="239" t="str">
        <f t="shared" si="15"/>
        <v/>
      </c>
      <c r="V26" s="239" t="str">
        <f t="shared" si="16"/>
        <v/>
      </c>
      <c r="W26" s="240" t="str">
        <f t="shared" si="17"/>
        <v/>
      </c>
      <c r="X26" s="240" t="str">
        <f t="shared" si="18"/>
        <v/>
      </c>
      <c r="Y26" s="240" t="str">
        <f t="shared" si="19"/>
        <v/>
      </c>
      <c r="Z26" s="240" t="str">
        <f t="shared" si="20"/>
        <v/>
      </c>
      <c r="AA26" s="240" t="str">
        <f t="shared" si="21"/>
        <v/>
      </c>
      <c r="AB26" s="241">
        <v>13</v>
      </c>
      <c r="AC26" s="432"/>
      <c r="AD26" s="242"/>
      <c r="AF26" s="249" t="str">
        <f t="shared" si="22"/>
        <v/>
      </c>
      <c r="AG26" s="238" t="str">
        <f t="shared" si="23"/>
        <v/>
      </c>
      <c r="AH26" s="238" t="str">
        <f t="shared" si="24"/>
        <v/>
      </c>
      <c r="AI26" s="239" t="str">
        <f t="shared" si="25"/>
        <v/>
      </c>
      <c r="AJ26" s="239" t="str">
        <f t="shared" si="26"/>
        <v/>
      </c>
      <c r="AK26" s="239" t="str">
        <f t="shared" si="27"/>
        <v/>
      </c>
      <c r="AL26" s="240" t="str">
        <f t="shared" si="28"/>
        <v/>
      </c>
      <c r="AM26" s="240" t="str">
        <f t="shared" si="29"/>
        <v/>
      </c>
      <c r="AN26" s="240" t="str">
        <f t="shared" si="30"/>
        <v/>
      </c>
      <c r="AO26" s="240" t="str">
        <f t="shared" si="31"/>
        <v/>
      </c>
      <c r="AP26" s="240" t="str">
        <f t="shared" si="32"/>
        <v/>
      </c>
      <c r="AQ26" s="241">
        <v>13</v>
      </c>
      <c r="AR26" s="432"/>
      <c r="AS26" s="242"/>
      <c r="AT26" s="242"/>
      <c r="AU26" s="249" t="str">
        <f t="shared" si="33"/>
        <v/>
      </c>
      <c r="AV26" s="238" t="str">
        <f t="shared" si="34"/>
        <v/>
      </c>
      <c r="AW26" s="238" t="str">
        <f t="shared" si="35"/>
        <v/>
      </c>
      <c r="AX26" s="239" t="str">
        <f t="shared" si="36"/>
        <v/>
      </c>
      <c r="AY26" s="239" t="str">
        <f t="shared" si="37"/>
        <v/>
      </c>
      <c r="AZ26" s="239" t="str">
        <f t="shared" si="38"/>
        <v/>
      </c>
      <c r="BA26" s="240" t="str">
        <f t="shared" si="39"/>
        <v/>
      </c>
      <c r="BB26" s="240" t="str">
        <f t="shared" si="40"/>
        <v/>
      </c>
      <c r="BC26" s="240" t="str">
        <f t="shared" si="41"/>
        <v/>
      </c>
      <c r="BD26" s="240" t="str">
        <f t="shared" si="42"/>
        <v/>
      </c>
      <c r="BE26" s="240" t="str">
        <f t="shared" si="43"/>
        <v/>
      </c>
      <c r="BF26" s="241">
        <v>13</v>
      </c>
      <c r="BG26" s="432"/>
      <c r="BJ26" s="248" t="str">
        <f t="shared" si="44"/>
        <v/>
      </c>
      <c r="BK26" s="238" t="str">
        <f t="shared" si="45"/>
        <v/>
      </c>
      <c r="BL26" s="238" t="str">
        <f t="shared" si="46"/>
        <v/>
      </c>
      <c r="BM26" s="238" t="str">
        <f t="shared" si="47"/>
        <v/>
      </c>
      <c r="BN26" s="239" t="str">
        <f t="shared" si="48"/>
        <v/>
      </c>
      <c r="BO26" s="239" t="str">
        <f t="shared" si="49"/>
        <v/>
      </c>
      <c r="BP26" s="239" t="str">
        <f t="shared" si="50"/>
        <v/>
      </c>
      <c r="BQ26" s="239" t="str">
        <f t="shared" si="51"/>
        <v/>
      </c>
      <c r="BR26" s="239" t="str">
        <f t="shared" si="52"/>
        <v/>
      </c>
      <c r="BS26" s="239" t="str">
        <f t="shared" si="53"/>
        <v/>
      </c>
      <c r="BT26" s="240" t="str">
        <f t="shared" si="54"/>
        <v/>
      </c>
      <c r="BU26" s="241">
        <v>13</v>
      </c>
      <c r="BV26" s="432"/>
      <c r="BW26" s="242"/>
      <c r="BX26" s="242"/>
      <c r="BY26" s="248" t="str">
        <f t="shared" si="55"/>
        <v/>
      </c>
      <c r="BZ26" s="238" t="str">
        <f t="shared" si="56"/>
        <v/>
      </c>
      <c r="CA26" s="238" t="str">
        <f t="shared" si="57"/>
        <v/>
      </c>
      <c r="CB26" s="238" t="str">
        <f t="shared" si="58"/>
        <v/>
      </c>
      <c r="CC26" s="239" t="str">
        <f t="shared" si="59"/>
        <v/>
      </c>
      <c r="CD26" s="239" t="str">
        <f t="shared" si="60"/>
        <v/>
      </c>
      <c r="CE26" s="240" t="str">
        <f t="shared" si="61"/>
        <v/>
      </c>
      <c r="CF26" s="240" t="str">
        <f t="shared" si="62"/>
        <v/>
      </c>
      <c r="CG26" s="240" t="str">
        <f t="shared" si="63"/>
        <v/>
      </c>
      <c r="CH26" s="240" t="str">
        <f t="shared" si="64"/>
        <v/>
      </c>
      <c r="CI26" s="240" t="str">
        <f t="shared" si="65"/>
        <v/>
      </c>
      <c r="CJ26" s="241">
        <v>13</v>
      </c>
      <c r="CK26" s="432"/>
      <c r="CX26" s="214" t="str">
        <f>IFERROR(IF(AND('Classificação geral'!$J19="FEM",'Classificação geral'!$K19=1,'Classificação geral'!I19="Tapete"),'Classificação geral'!A19,""),"")</f>
        <v/>
      </c>
      <c r="CY26" s="214" t="str">
        <f>IFERROR(IF(AND('Classificação geral'!$J19="FEM",'Classificação geral'!$K19=1,'Classificação geral'!I19="Tapete"),'Classificação geral'!$B19,""),"")</f>
        <v/>
      </c>
      <c r="CZ26" s="215" t="str">
        <f>IF($CY26='Classificação geral'!$B19,'Classificação geral'!$C19,"")</f>
        <v/>
      </c>
      <c r="DA26" s="215" t="str">
        <f>IF($CY26='Classificação geral'!$B19,'Classificação geral'!$D19,"")</f>
        <v/>
      </c>
      <c r="DB26" s="215" t="str">
        <f>IF($CY26='Classificação geral'!$B19,'Classificação geral'!$J19,"")</f>
        <v/>
      </c>
      <c r="DC26" s="215" t="str">
        <f>IF($DB26='Classificação geral'!$J19,'Classificação geral'!$K19,"")</f>
        <v/>
      </c>
      <c r="DD26" s="215" t="str">
        <f>IF($DC26='Classificação geral'!$K19,'Classificação geral'!$AC19,"")</f>
        <v/>
      </c>
      <c r="DE26" s="215" t="str">
        <f>IF($DC26='Classificação geral'!$K19,'Classificação geral'!$AE19,"")</f>
        <v/>
      </c>
      <c r="DF26" s="215" t="str">
        <f>IF($DC26='Classificação geral'!$K19,'Classificação geral'!$AF19,"")</f>
        <v/>
      </c>
      <c r="DG26" s="215" t="str">
        <f>IF($DC26='Classificação geral'!$K19,'Classificação geral'!$O19,"")</f>
        <v/>
      </c>
      <c r="DH26" s="215" t="str">
        <f>IF($DC26='Classificação geral'!$K19,'Classificação geral'!$AR19,"")</f>
        <v/>
      </c>
      <c r="DI26" s="216" t="str">
        <f>IFERROR(RANK(DH26,DH:DH,0)+ COUNTIF($DH$12:DH25,DH26),"")</f>
        <v/>
      </c>
      <c r="DK26" s="214" t="str">
        <f>IFERROR(IF(AND('Classificação geral'!$J19="mas",'Classificação geral'!$K19=1,'Classificação geral'!$I19="Tapete"),'Classificação geral'!$A19,""),"")</f>
        <v/>
      </c>
      <c r="DL26" s="214" t="str">
        <f>IFERROR(IF(AND('Classificação geral'!$J19="mas",'Classificação geral'!$K19=1,'Classificação geral'!$I19="Tapete"),'Classificação geral'!$B19,""),"")</f>
        <v/>
      </c>
      <c r="DM26" s="215" t="str">
        <f>IF($DL26='Classificação geral'!$B19,'Classificação geral'!$C19,"")</f>
        <v/>
      </c>
      <c r="DN26" s="215" t="str">
        <f>IF($DL26='Classificação geral'!$B19,'Classificação geral'!$D19,"")</f>
        <v/>
      </c>
      <c r="DO26" s="215" t="str">
        <f>IF($DL26='Classificação geral'!$B19,'Classificação geral'!$J19,"")</f>
        <v/>
      </c>
      <c r="DP26" s="214" t="str">
        <f>IFERROR(IF(AND($DO26="mas",'Classificação geral'!$K19=1),'Classificação geral'!K19,""),"")</f>
        <v/>
      </c>
      <c r="DQ26" s="214" t="str">
        <f>IFERROR(IF(AND($DO26="mas",'Classificação geral'!$K19=1),'Classificação geral'!AC19,""),"")</f>
        <v/>
      </c>
      <c r="DR26" s="214" t="str">
        <f>IFERROR(IF(AND($DO26="mas",'Classificação geral'!$K19=1),'Classificação geral'!AE19,""),"")</f>
        <v/>
      </c>
      <c r="DS26" s="214" t="str">
        <f>IFERROR(IF(AND($DO26="mas",'Classificação geral'!$K19=1),'Classificação geral'!AF19,""),"")</f>
        <v/>
      </c>
      <c r="DT26" s="214" t="str">
        <f>IFERROR(IF(AND($DO26="mas",'Classificação geral'!$K19=1),'Classificação geral'!O19,""),"")</f>
        <v/>
      </c>
      <c r="DU26" s="214" t="str">
        <f>IFERROR(IF(AND($DO26="mas",'Classificação geral'!$K19=1),'Classificação geral'!AR19,""),"")</f>
        <v/>
      </c>
      <c r="DV26" s="216" t="str">
        <f>IFERROR(RANK(DU26,DU:DU,0)+ COUNTIF($DU$12:DU25,DU26),"")</f>
        <v/>
      </c>
      <c r="DX26" s="214" t="str">
        <f>IFERROR(IF(AND('Classificação geral'!$J19="fem",'Classificação geral'!$K19=2,'Classificação geral'!$I19="Tapete"),'Classificação geral'!$A19,""),"")</f>
        <v/>
      </c>
      <c r="DY26" s="214" t="str">
        <f>IFERROR(IF(AND('Classificação geral'!$J19="fem",'Classificação geral'!$K19=2,'Classificação geral'!$I19="Tapete"),'Classificação geral'!$B19,""),"")</f>
        <v/>
      </c>
      <c r="DZ26" s="215" t="str">
        <f>IF($DY26='Classificação geral'!$B19,'Classificação geral'!$C19,"")</f>
        <v/>
      </c>
      <c r="EA26" s="215" t="str">
        <f>IF($DY26='Classificação geral'!$B19,'Classificação geral'!$D19,"")</f>
        <v/>
      </c>
      <c r="EB26" s="215" t="str">
        <f>IF($DY26='Classificação geral'!$B19,'Classificação geral'!$J19,"")</f>
        <v/>
      </c>
      <c r="EC26" s="214" t="str">
        <f>IFERROR(IF(AND($EB26="fem",'Classificação geral'!$K19=2),'Classificação geral'!K19,""),"")</f>
        <v/>
      </c>
      <c r="ED26" s="214" t="str">
        <f>IFERROR(IF(AND($EB26="fem",'Classificação geral'!$K19=2),'Classificação geral'!AC19,""),"")</f>
        <v/>
      </c>
      <c r="EE26" s="214" t="str">
        <f>IFERROR(IF(AND($EB26="fem",'Classificação geral'!$K19=2),'Classificação geral'!AE19,""),"")</f>
        <v/>
      </c>
      <c r="EF26" s="214" t="str">
        <f>IFERROR(IF(AND($EB26="fem",'Classificação geral'!$K19=2),'Classificação geral'!AF19,""),"")</f>
        <v/>
      </c>
      <c r="EG26" s="214" t="str">
        <f>IFERROR(IF(AND($EB26="fem",'Classificação geral'!$K19=2),'Classificação geral'!O19,""),"")</f>
        <v/>
      </c>
      <c r="EH26" s="214" t="str">
        <f>IFERROR(IF(AND($EB26="fem",'Classificação geral'!$K19=2),'Classificação geral'!AR19,""),"")</f>
        <v/>
      </c>
      <c r="EI26" s="216" t="str">
        <f>IFERROR(RANK(EH26,EH:EH,0)+ COUNTIF(EH$12:$EH24,EH26),"")</f>
        <v/>
      </c>
      <c r="EJ26" s="209"/>
      <c r="EK26" s="214" t="str">
        <f>IFERROR(IF(AND('Classificação geral'!$J19="mas",'Classificação geral'!$K19=2,'Classificação geral'!$I19="Tapete"),'Classificação geral'!$A19,""),"")</f>
        <v/>
      </c>
      <c r="EL26" s="214" t="str">
        <f>IFERROR(IF(AND('Classificação geral'!$J19="mas",'Classificação geral'!$K19=2,'Classificação geral'!$I19="Tapete"),'Classificação geral'!$B19,""),"")</f>
        <v/>
      </c>
      <c r="EM26" s="215" t="str">
        <f>IF($EL26='Classificação geral'!$B19,'Classificação geral'!$C19,"")</f>
        <v/>
      </c>
      <c r="EN26" s="215" t="str">
        <f>IF($EL26='Classificação geral'!$B19,'Classificação geral'!$D19,"")</f>
        <v/>
      </c>
      <c r="EO26" s="215" t="str">
        <f>IF($EL26='Classificação geral'!$B19,'Classificação geral'!$J19,"")</f>
        <v/>
      </c>
      <c r="EP26" s="214" t="str">
        <f>IFERROR(IF(AND($EO26="mas",'Classificação geral'!$K19=2),'Classificação geral'!K19,""),"")</f>
        <v/>
      </c>
      <c r="EQ26" s="214" t="str">
        <f>IFERROR(IF(AND($EO26="mas",'Classificação geral'!$K19=2),'Classificação geral'!AC19,""),"")</f>
        <v/>
      </c>
      <c r="ER26" s="214" t="str">
        <f>IFERROR(IF(AND($EO26="mas",'Classificação geral'!$K19=2),'Classificação geral'!AE19,""),"")</f>
        <v/>
      </c>
      <c r="ES26" s="214" t="str">
        <f>IFERROR(IF(AND($EO26="mas",'Classificação geral'!$K19=2),'Classificação geral'!AF19,""),"")</f>
        <v/>
      </c>
      <c r="ET26" s="214" t="str">
        <f>IFERROR(IF(AND($EO26="mas",'Classificação geral'!$K19=2),'Classificação geral'!O19,""),"")</f>
        <v/>
      </c>
      <c r="EU26" s="214" t="str">
        <f>IFERROR(IF(AND($EO26="mas",'Classificação geral'!$K19=2),'Classificação geral'!AR19,""),"")</f>
        <v/>
      </c>
      <c r="EV26" s="216" t="str">
        <f>IFERROR(RANK(EU26,EU:EU,0)+ COUNTIF($EU$12:EU$12,EU26),"")</f>
        <v/>
      </c>
      <c r="EW26" s="209"/>
      <c r="EX26" s="214" t="str">
        <f>IFERROR(IF(AND('Classificação geral'!$J19="fem",'Classificação geral'!$K19=3,'Classificação geral'!$I19="Tapete"),'Classificação geral'!$A19,""),"")</f>
        <v/>
      </c>
      <c r="EY26" s="214" t="str">
        <f>IFERROR(IF(AND('Classificação geral'!$J19="fem",'Classificação geral'!$K19=3,'Classificação geral'!$I19="Tapete"),'Classificação geral'!$B19,""),"")</f>
        <v/>
      </c>
      <c r="EZ26" s="215" t="str">
        <f>IF($EY26='Classificação geral'!$B19,'Classificação geral'!$C19,"")</f>
        <v/>
      </c>
      <c r="FA26" s="215" t="str">
        <f>IF($EY26='Classificação geral'!$B19,'Classificação geral'!$D19,"")</f>
        <v/>
      </c>
      <c r="FB26" s="215" t="str">
        <f>IF($EY26='Classificação geral'!$B19,'Classificação geral'!$J19,"")</f>
        <v/>
      </c>
      <c r="FC26" s="215" t="str">
        <f>IF($FB26='Classificação geral'!$J19,'Classificação geral'!$K19,"")</f>
        <v/>
      </c>
      <c r="FD26" s="215" t="str">
        <f>IF($FC26='Classificação geral'!$K19,'Classificação geral'!$AC19,"")</f>
        <v/>
      </c>
      <c r="FE26" s="215" t="str">
        <f>IF($FC26='Classificação geral'!$K19,'Classificação geral'!$AE19,"")</f>
        <v/>
      </c>
      <c r="FF26" s="215" t="str">
        <f>IF($FC26='Classificação geral'!$K19,'Classificação geral'!$AF19,"")</f>
        <v/>
      </c>
      <c r="FG26" s="215" t="str">
        <f>IF($FC26='Classificação geral'!$K19,'Classificação geral'!$O19,"")</f>
        <v/>
      </c>
      <c r="FH26" s="215" t="str">
        <f>IF($FC26='Classificação geral'!$K19,'Classificação geral'!$AR19,"")</f>
        <v/>
      </c>
      <c r="FI26" s="216" t="str">
        <f>IFERROR(RANK(FH26,FH:FH,0)+ COUNTIF($FH$12:FH24,FH26),"")</f>
        <v/>
      </c>
      <c r="FJ26" s="209"/>
      <c r="FK26" s="214" t="str">
        <f>IFERROR(IF(AND('Classificação geral'!$J19="mas",'Classificação geral'!$K19=3,'Classificação geral'!$I19="Tapete"),'Classificação geral'!$A19,""),"")</f>
        <v/>
      </c>
      <c r="FL26" s="214" t="str">
        <f>IFERROR(IF(AND('Classificação geral'!$J19="mas",'Classificação geral'!$K19=3,'Classificação geral'!$I19="Tapete"),'Classificação geral'!$B19,""),"")</f>
        <v/>
      </c>
      <c r="FM26" s="215" t="str">
        <f>IF($FL26='Classificação geral'!$B19,'Classificação geral'!$C19,"")</f>
        <v/>
      </c>
      <c r="FN26" s="215" t="str">
        <f>IF($FL26='Classificação geral'!$B19,'Classificação geral'!$D19,"")</f>
        <v/>
      </c>
      <c r="FO26" s="215" t="str">
        <f>IF($FL26='Classificação geral'!$B19,'Classificação geral'!$J19,"")</f>
        <v/>
      </c>
      <c r="FP26" s="214" t="str">
        <f>IFERROR(IF(AND($FO26="mas",'Classificação geral'!$K19=3),'Classificação geral'!K19,""),"")</f>
        <v/>
      </c>
      <c r="FQ26" s="214" t="str">
        <f>IFERROR(IF(AND($FO26="mas",'Classificação geral'!$K19=3),'Classificação geral'!AC19,""),"")</f>
        <v/>
      </c>
      <c r="FR26" s="214" t="str">
        <f>IFERROR(IF(AND($FO26="mas",'Classificação geral'!$K19=3),'Classificação geral'!AE19,""),"")</f>
        <v/>
      </c>
      <c r="FS26" s="214" t="str">
        <f>IFERROR(IF(AND($FO26="mas",'Classificação geral'!$K19=3),'Classificação geral'!AF19,""),"")</f>
        <v/>
      </c>
      <c r="FT26" s="214" t="str">
        <f>IFERROR(IF(AND($FO26="mas",'Classificação geral'!$K19=3),'Classificação geral'!O19,""),"")</f>
        <v/>
      </c>
      <c r="FU26" s="214" t="str">
        <f>IFERROR(IF(AND($FO26="mas",'Classificação geral'!$K19=3),'Classificação geral'!AR19,""),"")</f>
        <v/>
      </c>
      <c r="FV26" s="216" t="str">
        <f>IFERROR(RANK(FU26,FU:FU,0)+ COUNTIF(FU$12:$FU24,FU26),"")</f>
        <v/>
      </c>
    </row>
    <row r="27" spans="2:178" s="243" customFormat="1" ht="27.75" customHeight="1" x14ac:dyDescent="0.4">
      <c r="B27" s="248" t="str">
        <f t="shared" si="0"/>
        <v/>
      </c>
      <c r="C27" s="238" t="str">
        <f t="shared" si="1"/>
        <v/>
      </c>
      <c r="D27" s="238" t="str">
        <f t="shared" si="2"/>
        <v/>
      </c>
      <c r="E27" s="238" t="str">
        <f t="shared" si="3"/>
        <v/>
      </c>
      <c r="F27" s="239" t="str">
        <f t="shared" si="4"/>
        <v/>
      </c>
      <c r="G27" s="239" t="str">
        <f t="shared" si="5"/>
        <v/>
      </c>
      <c r="H27" s="240" t="str">
        <f t="shared" si="6"/>
        <v/>
      </c>
      <c r="I27" s="240" t="str">
        <f t="shared" si="7"/>
        <v/>
      </c>
      <c r="J27" s="240" t="str">
        <f t="shared" si="8"/>
        <v/>
      </c>
      <c r="K27" s="240" t="str">
        <f t="shared" si="9"/>
        <v/>
      </c>
      <c r="L27" s="240" t="str">
        <f t="shared" si="10"/>
        <v/>
      </c>
      <c r="M27" s="241">
        <v>14</v>
      </c>
      <c r="N27" s="432"/>
      <c r="O27" s="242"/>
      <c r="P27" s="242"/>
      <c r="Q27" s="248" t="str">
        <f t="shared" si="11"/>
        <v/>
      </c>
      <c r="R27" s="238" t="str">
        <f t="shared" si="12"/>
        <v/>
      </c>
      <c r="S27" s="238" t="str">
        <f t="shared" si="13"/>
        <v/>
      </c>
      <c r="T27" s="238" t="str">
        <f t="shared" si="14"/>
        <v/>
      </c>
      <c r="U27" s="239" t="str">
        <f t="shared" si="15"/>
        <v/>
      </c>
      <c r="V27" s="239" t="str">
        <f t="shared" si="16"/>
        <v/>
      </c>
      <c r="W27" s="240" t="str">
        <f t="shared" si="17"/>
        <v/>
      </c>
      <c r="X27" s="240" t="str">
        <f t="shared" si="18"/>
        <v/>
      </c>
      <c r="Y27" s="240" t="str">
        <f t="shared" si="19"/>
        <v/>
      </c>
      <c r="Z27" s="240" t="str">
        <f t="shared" si="20"/>
        <v/>
      </c>
      <c r="AA27" s="240" t="str">
        <f t="shared" si="21"/>
        <v/>
      </c>
      <c r="AB27" s="241">
        <v>14</v>
      </c>
      <c r="AC27" s="432"/>
      <c r="AD27" s="242"/>
      <c r="AF27" s="249" t="str">
        <f t="shared" si="22"/>
        <v/>
      </c>
      <c r="AG27" s="238" t="str">
        <f t="shared" si="23"/>
        <v/>
      </c>
      <c r="AH27" s="238" t="str">
        <f t="shared" si="24"/>
        <v/>
      </c>
      <c r="AI27" s="239" t="str">
        <f t="shared" si="25"/>
        <v/>
      </c>
      <c r="AJ27" s="239" t="str">
        <f t="shared" si="26"/>
        <v/>
      </c>
      <c r="AK27" s="239" t="str">
        <f t="shared" si="27"/>
        <v/>
      </c>
      <c r="AL27" s="240" t="str">
        <f t="shared" si="28"/>
        <v/>
      </c>
      <c r="AM27" s="240" t="str">
        <f t="shared" si="29"/>
        <v/>
      </c>
      <c r="AN27" s="240" t="str">
        <f t="shared" si="30"/>
        <v/>
      </c>
      <c r="AO27" s="240" t="str">
        <f t="shared" si="31"/>
        <v/>
      </c>
      <c r="AP27" s="240" t="str">
        <f t="shared" si="32"/>
        <v/>
      </c>
      <c r="AQ27" s="241">
        <v>14</v>
      </c>
      <c r="AR27" s="432"/>
      <c r="AS27" s="242"/>
      <c r="AT27" s="242"/>
      <c r="AU27" s="249" t="str">
        <f t="shared" si="33"/>
        <v/>
      </c>
      <c r="AV27" s="238" t="str">
        <f t="shared" si="34"/>
        <v/>
      </c>
      <c r="AW27" s="238" t="str">
        <f t="shared" si="35"/>
        <v/>
      </c>
      <c r="AX27" s="239" t="str">
        <f t="shared" si="36"/>
        <v/>
      </c>
      <c r="AY27" s="239" t="str">
        <f t="shared" si="37"/>
        <v/>
      </c>
      <c r="AZ27" s="239" t="str">
        <f t="shared" si="38"/>
        <v/>
      </c>
      <c r="BA27" s="240" t="str">
        <f t="shared" si="39"/>
        <v/>
      </c>
      <c r="BB27" s="240" t="str">
        <f t="shared" si="40"/>
        <v/>
      </c>
      <c r="BC27" s="240" t="str">
        <f t="shared" si="41"/>
        <v/>
      </c>
      <c r="BD27" s="240" t="str">
        <f t="shared" si="42"/>
        <v/>
      </c>
      <c r="BE27" s="240" t="str">
        <f t="shared" si="43"/>
        <v/>
      </c>
      <c r="BF27" s="241">
        <v>14</v>
      </c>
      <c r="BG27" s="432"/>
      <c r="BJ27" s="248" t="str">
        <f t="shared" si="44"/>
        <v/>
      </c>
      <c r="BK27" s="238" t="str">
        <f t="shared" si="45"/>
        <v/>
      </c>
      <c r="BL27" s="238" t="str">
        <f t="shared" si="46"/>
        <v/>
      </c>
      <c r="BM27" s="238" t="str">
        <f t="shared" si="47"/>
        <v/>
      </c>
      <c r="BN27" s="239" t="str">
        <f t="shared" si="48"/>
        <v/>
      </c>
      <c r="BO27" s="239" t="str">
        <f t="shared" si="49"/>
        <v/>
      </c>
      <c r="BP27" s="239" t="str">
        <f t="shared" si="50"/>
        <v/>
      </c>
      <c r="BQ27" s="239" t="str">
        <f t="shared" si="51"/>
        <v/>
      </c>
      <c r="BR27" s="239" t="str">
        <f t="shared" si="52"/>
        <v/>
      </c>
      <c r="BS27" s="239" t="str">
        <f t="shared" si="53"/>
        <v/>
      </c>
      <c r="BT27" s="240" t="str">
        <f t="shared" si="54"/>
        <v/>
      </c>
      <c r="BU27" s="241">
        <v>14</v>
      </c>
      <c r="BV27" s="432"/>
      <c r="BW27" s="242"/>
      <c r="BX27" s="242"/>
      <c r="BY27" s="248" t="str">
        <f t="shared" si="55"/>
        <v/>
      </c>
      <c r="BZ27" s="238" t="str">
        <f t="shared" si="56"/>
        <v/>
      </c>
      <c r="CA27" s="238" t="str">
        <f t="shared" si="57"/>
        <v/>
      </c>
      <c r="CB27" s="238" t="str">
        <f t="shared" si="58"/>
        <v/>
      </c>
      <c r="CC27" s="239" t="str">
        <f t="shared" si="59"/>
        <v/>
      </c>
      <c r="CD27" s="239" t="str">
        <f t="shared" si="60"/>
        <v/>
      </c>
      <c r="CE27" s="240" t="str">
        <f t="shared" si="61"/>
        <v/>
      </c>
      <c r="CF27" s="240" t="str">
        <f t="shared" si="62"/>
        <v/>
      </c>
      <c r="CG27" s="240" t="str">
        <f t="shared" si="63"/>
        <v/>
      </c>
      <c r="CH27" s="240" t="str">
        <f t="shared" si="64"/>
        <v/>
      </c>
      <c r="CI27" s="240" t="str">
        <f t="shared" si="65"/>
        <v/>
      </c>
      <c r="CJ27" s="241">
        <v>14</v>
      </c>
      <c r="CK27" s="432"/>
      <c r="CX27" s="214" t="str">
        <f>IFERROR(IF(AND('Classificação geral'!$J20="FEM",'Classificação geral'!$K20=1,'Classificação geral'!I20="Tapete"),'Classificação geral'!A20,""),"")</f>
        <v/>
      </c>
      <c r="CY27" s="214" t="str">
        <f>IFERROR(IF(AND('Classificação geral'!$J20="FEM",'Classificação geral'!$K20=1,'Classificação geral'!I20="Tapete"),'Classificação geral'!$B20,""),"")</f>
        <v/>
      </c>
      <c r="CZ27" s="215" t="str">
        <f>IF($CY27='Classificação geral'!$B20,'Classificação geral'!$C20,"")</f>
        <v/>
      </c>
      <c r="DA27" s="215" t="str">
        <f>IF($CY27='Classificação geral'!$B20,'Classificação geral'!$D20,"")</f>
        <v/>
      </c>
      <c r="DB27" s="215" t="str">
        <f>IF($CY27='Classificação geral'!$B20,'Classificação geral'!$J20,"")</f>
        <v/>
      </c>
      <c r="DC27" s="215" t="str">
        <f>IF($DB27='Classificação geral'!$J20,'Classificação geral'!$K20,"")</f>
        <v/>
      </c>
      <c r="DD27" s="215" t="str">
        <f>IF($DC27='Classificação geral'!$K20,'Classificação geral'!$AC20,"")</f>
        <v/>
      </c>
      <c r="DE27" s="215" t="str">
        <f>IF($DC27='Classificação geral'!$K20,'Classificação geral'!$AE20,"")</f>
        <v/>
      </c>
      <c r="DF27" s="215" t="str">
        <f>IF($DC27='Classificação geral'!$K20,'Classificação geral'!$AF20,"")</f>
        <v/>
      </c>
      <c r="DG27" s="215" t="str">
        <f>IF($DC27='Classificação geral'!$K20,'Classificação geral'!$O20,"")</f>
        <v/>
      </c>
      <c r="DH27" s="215" t="str">
        <f>IF($DC27='Classificação geral'!$K20,'Classificação geral'!$AR20,"")</f>
        <v/>
      </c>
      <c r="DI27" s="216" t="str">
        <f>IFERROR(RANK(DH27,DH:DH,0)+ COUNTIF($DH$12:DH26,DH27),"")</f>
        <v/>
      </c>
      <c r="DK27" s="214" t="str">
        <f>IFERROR(IF(AND('Classificação geral'!$J20="mas",'Classificação geral'!$K20=1,'Classificação geral'!$I20="Tapete"),'Classificação geral'!$A20,""),"")</f>
        <v/>
      </c>
      <c r="DL27" s="214" t="str">
        <f>IFERROR(IF(AND('Classificação geral'!$J20="mas",'Classificação geral'!$K20=1,'Classificação geral'!$I20="Tapete"),'Classificação geral'!$B20,""),"")</f>
        <v/>
      </c>
      <c r="DM27" s="215" t="str">
        <f>IF($DL27='Classificação geral'!$B20,'Classificação geral'!$C20,"")</f>
        <v/>
      </c>
      <c r="DN27" s="215" t="str">
        <f>IF($DL27='Classificação geral'!$B20,'Classificação geral'!$D20,"")</f>
        <v/>
      </c>
      <c r="DO27" s="215" t="str">
        <f>IF($DL27='Classificação geral'!$B20,'Classificação geral'!$J20,"")</f>
        <v/>
      </c>
      <c r="DP27" s="214" t="str">
        <f>IFERROR(IF(AND($DO27="mas",'Classificação geral'!$K20=1),'Classificação geral'!K20,""),"")</f>
        <v/>
      </c>
      <c r="DQ27" s="214" t="str">
        <f>IFERROR(IF(AND($DO27="mas",'Classificação geral'!$K20=1),'Classificação geral'!AC20,""),"")</f>
        <v/>
      </c>
      <c r="DR27" s="214" t="str">
        <f>IFERROR(IF(AND($DO27="mas",'Classificação geral'!$K20=1),'Classificação geral'!AE20,""),"")</f>
        <v/>
      </c>
      <c r="DS27" s="214" t="str">
        <f>IFERROR(IF(AND($DO27="mas",'Classificação geral'!$K20=1),'Classificação geral'!AF20,""),"")</f>
        <v/>
      </c>
      <c r="DT27" s="214" t="str">
        <f>IFERROR(IF(AND($DO27="mas",'Classificação geral'!$K20=1),'Classificação geral'!O20,""),"")</f>
        <v/>
      </c>
      <c r="DU27" s="214" t="str">
        <f>IFERROR(IF(AND($DO27="mas",'Classificação geral'!$K20=1),'Classificação geral'!AR20,""),"")</f>
        <v/>
      </c>
      <c r="DV27" s="216" t="str">
        <f>IFERROR(RANK(DU27,DU:DU,0)+ COUNTIF($DU$12:DU26,DU27),"")</f>
        <v/>
      </c>
      <c r="DX27" s="214" t="str">
        <f>IFERROR(IF(AND('Classificação geral'!$J20="fem",'Classificação geral'!$K20=2,'Classificação geral'!$I20="Tapete"),'Classificação geral'!$A20,""),"")</f>
        <v/>
      </c>
      <c r="DY27" s="214" t="str">
        <f>IFERROR(IF(AND('Classificação geral'!$J20="fem",'Classificação geral'!$K20=2,'Classificação geral'!$I20="Tapete"),'Classificação geral'!$B20,""),"")</f>
        <v/>
      </c>
      <c r="DZ27" s="215" t="str">
        <f>IF($DY27='Classificação geral'!$B20,'Classificação geral'!$C20,"")</f>
        <v/>
      </c>
      <c r="EA27" s="215" t="str">
        <f>IF($DY27='Classificação geral'!$B20,'Classificação geral'!$D20,"")</f>
        <v/>
      </c>
      <c r="EB27" s="215" t="str">
        <f>IF($DY27='Classificação geral'!$B20,'Classificação geral'!$J20,"")</f>
        <v/>
      </c>
      <c r="EC27" s="214" t="str">
        <f>IFERROR(IF(AND($EB27="fem",'Classificação geral'!$K20=2),'Classificação geral'!K20,""),"")</f>
        <v/>
      </c>
      <c r="ED27" s="214" t="str">
        <f>IFERROR(IF(AND($EB27="fem",'Classificação geral'!$K20=2),'Classificação geral'!AC20,""),"")</f>
        <v/>
      </c>
      <c r="EE27" s="214" t="str">
        <f>IFERROR(IF(AND($EB27="fem",'Classificação geral'!$K20=2),'Classificação geral'!AE20,""),"")</f>
        <v/>
      </c>
      <c r="EF27" s="214" t="str">
        <f>IFERROR(IF(AND($EB27="fem",'Classificação geral'!$K20=2),'Classificação geral'!AF20,""),"")</f>
        <v/>
      </c>
      <c r="EG27" s="214" t="str">
        <f>IFERROR(IF(AND($EB27="fem",'Classificação geral'!$K20=2),'Classificação geral'!O20,""),"")</f>
        <v/>
      </c>
      <c r="EH27" s="214" t="str">
        <f>IFERROR(IF(AND($EB27="fem",'Classificação geral'!$K20=2),'Classificação geral'!AR20,""),"")</f>
        <v/>
      </c>
      <c r="EI27" s="216" t="str">
        <f>IFERROR(RANK(EH27,EH:EH,0)+ COUNTIF(EH$12:$EH25,EH27),"")</f>
        <v/>
      </c>
      <c r="EJ27" s="209"/>
      <c r="EK27" s="214" t="str">
        <f>IFERROR(IF(AND('Classificação geral'!$J20="mas",'Classificação geral'!$K20=2,'Classificação geral'!$I20="Tapete"),'Classificação geral'!$A20,""),"")</f>
        <v/>
      </c>
      <c r="EL27" s="214" t="str">
        <f>IFERROR(IF(AND('Classificação geral'!$J20="mas",'Classificação geral'!$K20=2,'Classificação geral'!$I20="Tapete"),'Classificação geral'!$B20,""),"")</f>
        <v/>
      </c>
      <c r="EM27" s="215" t="str">
        <f>IF($EL27='Classificação geral'!$B20,'Classificação geral'!$C20,"")</f>
        <v/>
      </c>
      <c r="EN27" s="215" t="str">
        <f>IF($EL27='Classificação geral'!$B20,'Classificação geral'!$D20,"")</f>
        <v/>
      </c>
      <c r="EO27" s="215" t="str">
        <f>IF($EL27='Classificação geral'!$B20,'Classificação geral'!$J20,"")</f>
        <v/>
      </c>
      <c r="EP27" s="214" t="str">
        <f>IFERROR(IF(AND($EO27="mas",'Classificação geral'!$K20=2),'Classificação geral'!K20,""),"")</f>
        <v/>
      </c>
      <c r="EQ27" s="214" t="str">
        <f>IFERROR(IF(AND($EO27="mas",'Classificação geral'!$K20=2),'Classificação geral'!AC20,""),"")</f>
        <v/>
      </c>
      <c r="ER27" s="214" t="str">
        <f>IFERROR(IF(AND($EO27="mas",'Classificação geral'!$K20=2),'Classificação geral'!AE20,""),"")</f>
        <v/>
      </c>
      <c r="ES27" s="214" t="str">
        <f>IFERROR(IF(AND($EO27="mas",'Classificação geral'!$K20=2),'Classificação geral'!AF20,""),"")</f>
        <v/>
      </c>
      <c r="ET27" s="214" t="str">
        <f>IFERROR(IF(AND($EO27="mas",'Classificação geral'!$K20=2),'Classificação geral'!O20,""),"")</f>
        <v/>
      </c>
      <c r="EU27" s="214" t="str">
        <f>IFERROR(IF(AND($EO27="mas",'Classificação geral'!$K20=2),'Classificação geral'!AR20,""),"")</f>
        <v/>
      </c>
      <c r="EV27" s="216" t="str">
        <f>IFERROR(RANK(EU27,EU:EU,0)+ COUNTIF($EU$12:EU$12,EU27),"")</f>
        <v/>
      </c>
      <c r="EW27" s="209"/>
      <c r="EX27" s="214" t="str">
        <f>IFERROR(IF(AND('Classificação geral'!$J20="fem",'Classificação geral'!$K20=3,'Classificação geral'!$I20="Tapete"),'Classificação geral'!$A20,""),"")</f>
        <v/>
      </c>
      <c r="EY27" s="214" t="str">
        <f>IFERROR(IF(AND('Classificação geral'!$J20="fem",'Classificação geral'!$K20=3,'Classificação geral'!$I20="Tapete"),'Classificação geral'!$B20,""),"")</f>
        <v/>
      </c>
      <c r="EZ27" s="215" t="str">
        <f>IF($EY27='Classificação geral'!$B20,'Classificação geral'!$C20,"")</f>
        <v/>
      </c>
      <c r="FA27" s="215" t="str">
        <f>IF($EY27='Classificação geral'!$B20,'Classificação geral'!$D20,"")</f>
        <v/>
      </c>
      <c r="FB27" s="215" t="str">
        <f>IF($EY27='Classificação geral'!$B20,'Classificação geral'!$J20,"")</f>
        <v/>
      </c>
      <c r="FC27" s="215" t="str">
        <f>IF($FB27='Classificação geral'!$J20,'Classificação geral'!$K20,"")</f>
        <v/>
      </c>
      <c r="FD27" s="215" t="str">
        <f>IF($FC27='Classificação geral'!$K20,'Classificação geral'!$AC20,"")</f>
        <v/>
      </c>
      <c r="FE27" s="215" t="str">
        <f>IF($FC27='Classificação geral'!$K20,'Classificação geral'!$AE20,"")</f>
        <v/>
      </c>
      <c r="FF27" s="215" t="str">
        <f>IF($FC27='Classificação geral'!$K20,'Classificação geral'!$AF20,"")</f>
        <v/>
      </c>
      <c r="FG27" s="215" t="str">
        <f>IF($FC27='Classificação geral'!$K20,'Classificação geral'!$O20,"")</f>
        <v/>
      </c>
      <c r="FH27" s="215" t="str">
        <f>IF($FC27='Classificação geral'!$K20,'Classificação geral'!$AR20,"")</f>
        <v/>
      </c>
      <c r="FI27" s="216" t="str">
        <f>IFERROR(RANK(FH27,FH:FH,0)+ COUNTIF($FH$12:FH25,FH27),"")</f>
        <v/>
      </c>
      <c r="FJ27" s="209"/>
      <c r="FK27" s="214" t="str">
        <f>IFERROR(IF(AND('Classificação geral'!$J20="mas",'Classificação geral'!$K20=3,'Classificação geral'!$I20="Tapete"),'Classificação geral'!$A20,""),"")</f>
        <v/>
      </c>
      <c r="FL27" s="214" t="str">
        <f>IFERROR(IF(AND('Classificação geral'!$J20="mas",'Classificação geral'!$K20=3,'Classificação geral'!$I20="Tapete"),'Classificação geral'!$B20,""),"")</f>
        <v/>
      </c>
      <c r="FM27" s="215" t="str">
        <f>IF($FL27='Classificação geral'!$B20,'Classificação geral'!$C20,"")</f>
        <v/>
      </c>
      <c r="FN27" s="215" t="str">
        <f>IF($FL27='Classificação geral'!$B20,'Classificação geral'!$D20,"")</f>
        <v/>
      </c>
      <c r="FO27" s="215" t="str">
        <f>IF($FL27='Classificação geral'!$B20,'Classificação geral'!$J20,"")</f>
        <v/>
      </c>
      <c r="FP27" s="214" t="str">
        <f>IFERROR(IF(AND($FO27="mas",'Classificação geral'!$K20=3),'Classificação geral'!K20,""),"")</f>
        <v/>
      </c>
      <c r="FQ27" s="214" t="str">
        <f>IFERROR(IF(AND($FO27="mas",'Classificação geral'!$K20=3),'Classificação geral'!AC20,""),"")</f>
        <v/>
      </c>
      <c r="FR27" s="214" t="str">
        <f>IFERROR(IF(AND($FO27="mas",'Classificação geral'!$K20=3),'Classificação geral'!AE20,""),"")</f>
        <v/>
      </c>
      <c r="FS27" s="214" t="str">
        <f>IFERROR(IF(AND($FO27="mas",'Classificação geral'!$K20=3),'Classificação geral'!AF20,""),"")</f>
        <v/>
      </c>
      <c r="FT27" s="214" t="str">
        <f>IFERROR(IF(AND($FO27="mas",'Classificação geral'!$K20=3),'Classificação geral'!O20,""),"")</f>
        <v/>
      </c>
      <c r="FU27" s="214" t="str">
        <f>IFERROR(IF(AND($FO27="mas",'Classificação geral'!$K20=3),'Classificação geral'!AR20,""),"")</f>
        <v/>
      </c>
      <c r="FV27" s="216" t="str">
        <f>IFERROR(RANK(FU27,FU:FU,0)+ COUNTIF(FU$12:$FU25,FU27),"")</f>
        <v/>
      </c>
    </row>
    <row r="28" spans="2:178" s="243" customFormat="1" ht="27.75" customHeight="1" x14ac:dyDescent="0.4">
      <c r="B28" s="248" t="str">
        <f t="shared" si="0"/>
        <v/>
      </c>
      <c r="C28" s="238" t="str">
        <f t="shared" si="1"/>
        <v/>
      </c>
      <c r="D28" s="238" t="str">
        <f t="shared" si="2"/>
        <v/>
      </c>
      <c r="E28" s="238" t="str">
        <f t="shared" si="3"/>
        <v/>
      </c>
      <c r="F28" s="239" t="str">
        <f t="shared" si="4"/>
        <v/>
      </c>
      <c r="G28" s="239" t="str">
        <f t="shared" si="5"/>
        <v/>
      </c>
      <c r="H28" s="240" t="str">
        <f t="shared" si="6"/>
        <v/>
      </c>
      <c r="I28" s="240" t="str">
        <f t="shared" si="7"/>
        <v/>
      </c>
      <c r="J28" s="240" t="str">
        <f t="shared" si="8"/>
        <v/>
      </c>
      <c r="K28" s="240" t="str">
        <f t="shared" si="9"/>
        <v/>
      </c>
      <c r="L28" s="240" t="str">
        <f t="shared" si="10"/>
        <v/>
      </c>
      <c r="M28" s="241">
        <v>15</v>
      </c>
      <c r="N28" s="432"/>
      <c r="O28" s="242"/>
      <c r="P28" s="242"/>
      <c r="Q28" s="248" t="str">
        <f t="shared" si="11"/>
        <v/>
      </c>
      <c r="R28" s="238" t="str">
        <f t="shared" si="12"/>
        <v/>
      </c>
      <c r="S28" s="238" t="str">
        <f t="shared" si="13"/>
        <v/>
      </c>
      <c r="T28" s="238" t="str">
        <f t="shared" si="14"/>
        <v/>
      </c>
      <c r="U28" s="239" t="str">
        <f t="shared" si="15"/>
        <v/>
      </c>
      <c r="V28" s="239" t="str">
        <f t="shared" si="16"/>
        <v/>
      </c>
      <c r="W28" s="240" t="str">
        <f t="shared" si="17"/>
        <v/>
      </c>
      <c r="X28" s="240" t="str">
        <f t="shared" si="18"/>
        <v/>
      </c>
      <c r="Y28" s="240" t="str">
        <f t="shared" si="19"/>
        <v/>
      </c>
      <c r="Z28" s="240" t="str">
        <f t="shared" si="20"/>
        <v/>
      </c>
      <c r="AA28" s="240" t="str">
        <f t="shared" si="21"/>
        <v/>
      </c>
      <c r="AB28" s="241">
        <v>15</v>
      </c>
      <c r="AC28" s="432"/>
      <c r="AD28" s="242"/>
      <c r="AF28" s="249" t="str">
        <f t="shared" si="22"/>
        <v/>
      </c>
      <c r="AG28" s="238" t="str">
        <f t="shared" si="23"/>
        <v/>
      </c>
      <c r="AH28" s="238" t="str">
        <f t="shared" si="24"/>
        <v/>
      </c>
      <c r="AI28" s="239" t="str">
        <f t="shared" si="25"/>
        <v/>
      </c>
      <c r="AJ28" s="239" t="str">
        <f t="shared" si="26"/>
        <v/>
      </c>
      <c r="AK28" s="239" t="str">
        <f t="shared" si="27"/>
        <v/>
      </c>
      <c r="AL28" s="240" t="str">
        <f t="shared" si="28"/>
        <v/>
      </c>
      <c r="AM28" s="240" t="str">
        <f t="shared" si="29"/>
        <v/>
      </c>
      <c r="AN28" s="240" t="str">
        <f t="shared" si="30"/>
        <v/>
      </c>
      <c r="AO28" s="240" t="str">
        <f t="shared" si="31"/>
        <v/>
      </c>
      <c r="AP28" s="240" t="str">
        <f t="shared" si="32"/>
        <v/>
      </c>
      <c r="AQ28" s="241">
        <v>15</v>
      </c>
      <c r="AR28" s="432"/>
      <c r="AS28" s="242"/>
      <c r="AT28" s="242"/>
      <c r="AU28" s="249" t="str">
        <f t="shared" si="33"/>
        <v/>
      </c>
      <c r="AV28" s="238" t="str">
        <f t="shared" si="34"/>
        <v/>
      </c>
      <c r="AW28" s="238" t="str">
        <f t="shared" si="35"/>
        <v/>
      </c>
      <c r="AX28" s="239" t="str">
        <f t="shared" si="36"/>
        <v/>
      </c>
      <c r="AY28" s="239" t="str">
        <f t="shared" si="37"/>
        <v/>
      </c>
      <c r="AZ28" s="239" t="str">
        <f t="shared" si="38"/>
        <v/>
      </c>
      <c r="BA28" s="240" t="str">
        <f t="shared" si="39"/>
        <v/>
      </c>
      <c r="BB28" s="240" t="str">
        <f t="shared" si="40"/>
        <v/>
      </c>
      <c r="BC28" s="240" t="str">
        <f t="shared" si="41"/>
        <v/>
      </c>
      <c r="BD28" s="240" t="str">
        <f t="shared" si="42"/>
        <v/>
      </c>
      <c r="BE28" s="240" t="str">
        <f t="shared" si="43"/>
        <v/>
      </c>
      <c r="BF28" s="241">
        <v>15</v>
      </c>
      <c r="BG28" s="432"/>
      <c r="BJ28" s="248" t="str">
        <f t="shared" si="44"/>
        <v/>
      </c>
      <c r="BK28" s="238" t="str">
        <f t="shared" si="45"/>
        <v/>
      </c>
      <c r="BL28" s="238" t="str">
        <f t="shared" si="46"/>
        <v/>
      </c>
      <c r="BM28" s="238" t="str">
        <f t="shared" si="47"/>
        <v/>
      </c>
      <c r="BN28" s="239" t="str">
        <f t="shared" si="48"/>
        <v/>
      </c>
      <c r="BO28" s="239" t="str">
        <f t="shared" si="49"/>
        <v/>
      </c>
      <c r="BP28" s="239" t="str">
        <f t="shared" si="50"/>
        <v/>
      </c>
      <c r="BQ28" s="239" t="str">
        <f t="shared" si="51"/>
        <v/>
      </c>
      <c r="BR28" s="239" t="str">
        <f t="shared" si="52"/>
        <v/>
      </c>
      <c r="BS28" s="239" t="str">
        <f t="shared" si="53"/>
        <v/>
      </c>
      <c r="BT28" s="240" t="str">
        <f t="shared" si="54"/>
        <v/>
      </c>
      <c r="BU28" s="241">
        <v>15</v>
      </c>
      <c r="BV28" s="432"/>
      <c r="BW28" s="242"/>
      <c r="BX28" s="242"/>
      <c r="BY28" s="248" t="str">
        <f t="shared" si="55"/>
        <v/>
      </c>
      <c r="BZ28" s="238" t="str">
        <f t="shared" si="56"/>
        <v/>
      </c>
      <c r="CA28" s="238" t="str">
        <f t="shared" si="57"/>
        <v/>
      </c>
      <c r="CB28" s="238" t="str">
        <f t="shared" si="58"/>
        <v/>
      </c>
      <c r="CC28" s="239" t="str">
        <f t="shared" si="59"/>
        <v/>
      </c>
      <c r="CD28" s="239" t="str">
        <f t="shared" si="60"/>
        <v/>
      </c>
      <c r="CE28" s="240" t="str">
        <f t="shared" si="61"/>
        <v/>
      </c>
      <c r="CF28" s="240" t="str">
        <f t="shared" si="62"/>
        <v/>
      </c>
      <c r="CG28" s="240" t="str">
        <f t="shared" si="63"/>
        <v/>
      </c>
      <c r="CH28" s="240" t="str">
        <f t="shared" si="64"/>
        <v/>
      </c>
      <c r="CI28" s="240" t="str">
        <f t="shared" si="65"/>
        <v/>
      </c>
      <c r="CJ28" s="241">
        <v>15</v>
      </c>
      <c r="CK28" s="432"/>
      <c r="CX28" s="214" t="str">
        <f>IFERROR(IF(AND('Classificação geral'!$J21="FEM",'Classificação geral'!$K21=1,'Classificação geral'!I21="Tapete"),'Classificação geral'!A21,""),"")</f>
        <v/>
      </c>
      <c r="CY28" s="214" t="str">
        <f>IFERROR(IF(AND('Classificação geral'!$J21="FEM",'Classificação geral'!$K21=1,'Classificação geral'!I21="Tapete"),'Classificação geral'!$B21,""),"")</f>
        <v/>
      </c>
      <c r="CZ28" s="215" t="str">
        <f>IF($CY28='Classificação geral'!$B21,'Classificação geral'!$C21,"")</f>
        <v/>
      </c>
      <c r="DA28" s="215" t="str">
        <f>IF($CY28='Classificação geral'!$B21,'Classificação geral'!$D21,"")</f>
        <v/>
      </c>
      <c r="DB28" s="215" t="str">
        <f>IF($CY28='Classificação geral'!$B21,'Classificação geral'!$J21,"")</f>
        <v/>
      </c>
      <c r="DC28" s="215" t="str">
        <f>IF($DB28='Classificação geral'!$J21,'Classificação geral'!$K21,"")</f>
        <v/>
      </c>
      <c r="DD28" s="215" t="str">
        <f>IF($DC28='Classificação geral'!$K21,'Classificação geral'!$AC21,"")</f>
        <v/>
      </c>
      <c r="DE28" s="215" t="str">
        <f>IF($DC28='Classificação geral'!$K21,'Classificação geral'!$AE21,"")</f>
        <v/>
      </c>
      <c r="DF28" s="215" t="str">
        <f>IF($DC28='Classificação geral'!$K21,'Classificação geral'!$AF21,"")</f>
        <v/>
      </c>
      <c r="DG28" s="215" t="str">
        <f>IF($DC28='Classificação geral'!$K21,'Classificação geral'!$O21,"")</f>
        <v/>
      </c>
      <c r="DH28" s="215" t="str">
        <f>IF($DC28='Classificação geral'!$K21,'Classificação geral'!$AR21,"")</f>
        <v/>
      </c>
      <c r="DI28" s="216" t="str">
        <f>IFERROR(RANK(DH28,DH:DH,0)+ COUNTIF($DH$12:DH27,DH28),"")</f>
        <v/>
      </c>
      <c r="DK28" s="214" t="str">
        <f>IFERROR(IF(AND('Classificação geral'!$J21="mas",'Classificação geral'!$K21=1,'Classificação geral'!$I21="Tapete"),'Classificação geral'!$A21,""),"")</f>
        <v/>
      </c>
      <c r="DL28" s="214" t="str">
        <f>IFERROR(IF(AND('Classificação geral'!$J21="mas",'Classificação geral'!$K21=1,'Classificação geral'!$I21="Tapete"),'Classificação geral'!$B21,""),"")</f>
        <v/>
      </c>
      <c r="DM28" s="215" t="str">
        <f>IF($DL28='Classificação geral'!$B21,'Classificação geral'!$C21,"")</f>
        <v/>
      </c>
      <c r="DN28" s="215" t="str">
        <f>IF($DL28='Classificação geral'!$B21,'Classificação geral'!$D21,"")</f>
        <v/>
      </c>
      <c r="DO28" s="215" t="str">
        <f>IF($DL28='Classificação geral'!$B21,'Classificação geral'!$J21,"")</f>
        <v/>
      </c>
      <c r="DP28" s="214" t="str">
        <f>IFERROR(IF(AND($DO28="mas",'Classificação geral'!$K21=1),'Classificação geral'!K21,""),"")</f>
        <v/>
      </c>
      <c r="DQ28" s="214" t="str">
        <f>IFERROR(IF(AND($DO28="mas",'Classificação geral'!$K21=1),'Classificação geral'!AC21,""),"")</f>
        <v/>
      </c>
      <c r="DR28" s="214" t="str">
        <f>IFERROR(IF(AND($DO28="mas",'Classificação geral'!$K21=1),'Classificação geral'!AE21,""),"")</f>
        <v/>
      </c>
      <c r="DS28" s="214" t="str">
        <f>IFERROR(IF(AND($DO28="mas",'Classificação geral'!$K21=1),'Classificação geral'!AF21,""),"")</f>
        <v/>
      </c>
      <c r="DT28" s="214" t="str">
        <f>IFERROR(IF(AND($DO28="mas",'Classificação geral'!$K21=1),'Classificação geral'!O21,""),"")</f>
        <v/>
      </c>
      <c r="DU28" s="214" t="str">
        <f>IFERROR(IF(AND($DO28="mas",'Classificação geral'!$K21=1),'Classificação geral'!AR21,""),"")</f>
        <v/>
      </c>
      <c r="DV28" s="216" t="str">
        <f>IFERROR(RANK(DU28,DU:DU,0)+ COUNTIF($DU$12:DU27,DU28),"")</f>
        <v/>
      </c>
      <c r="DX28" s="214" t="str">
        <f>IFERROR(IF(AND('Classificação geral'!$J21="fem",'Classificação geral'!$K21=2,'Classificação geral'!$I21="Tapete"),'Classificação geral'!$A21,""),"")</f>
        <v/>
      </c>
      <c r="DY28" s="214" t="str">
        <f>IFERROR(IF(AND('Classificação geral'!$J21="fem",'Classificação geral'!$K21=2,'Classificação geral'!$I21="Tapete"),'Classificação geral'!$B21,""),"")</f>
        <v/>
      </c>
      <c r="DZ28" s="215" t="str">
        <f>IF($DY28='Classificação geral'!$B21,'Classificação geral'!$C21,"")</f>
        <v/>
      </c>
      <c r="EA28" s="215" t="str">
        <f>IF($DY28='Classificação geral'!$B21,'Classificação geral'!$D21,"")</f>
        <v/>
      </c>
      <c r="EB28" s="215" t="str">
        <f>IF($DY28='Classificação geral'!$B21,'Classificação geral'!$J21,"")</f>
        <v/>
      </c>
      <c r="EC28" s="214" t="str">
        <f>IFERROR(IF(AND($EB28="fem",'Classificação geral'!$K21=2),'Classificação geral'!K21,""),"")</f>
        <v/>
      </c>
      <c r="ED28" s="214" t="str">
        <f>IFERROR(IF(AND($EB28="fem",'Classificação geral'!$K21=2),'Classificação geral'!AC21,""),"")</f>
        <v/>
      </c>
      <c r="EE28" s="214" t="str">
        <f>IFERROR(IF(AND($EB28="fem",'Classificação geral'!$K21=2),'Classificação geral'!AE21,""),"")</f>
        <v/>
      </c>
      <c r="EF28" s="214" t="str">
        <f>IFERROR(IF(AND($EB28="fem",'Classificação geral'!$K21=2),'Classificação geral'!AF21,""),"")</f>
        <v/>
      </c>
      <c r="EG28" s="214" t="str">
        <f>IFERROR(IF(AND($EB28="fem",'Classificação geral'!$K21=2),'Classificação geral'!O21,""),"")</f>
        <v/>
      </c>
      <c r="EH28" s="214" t="str">
        <f>IFERROR(IF(AND($EB28="fem",'Classificação geral'!$K21=2),'Classificação geral'!AR21,""),"")</f>
        <v/>
      </c>
      <c r="EI28" s="216" t="str">
        <f>IFERROR(RANK(EH28,EH:EH,0)+ COUNTIF(EH$12:$EH26,EH28),"")</f>
        <v/>
      </c>
      <c r="EJ28" s="209"/>
      <c r="EK28" s="214" t="str">
        <f>IFERROR(IF(AND('Classificação geral'!$J21="mas",'Classificação geral'!$K21=2,'Classificação geral'!$I21="Tapete"),'Classificação geral'!$A21,""),"")</f>
        <v/>
      </c>
      <c r="EL28" s="214" t="str">
        <f>IFERROR(IF(AND('Classificação geral'!$J21="mas",'Classificação geral'!$K21=2,'Classificação geral'!$I21="Tapete"),'Classificação geral'!$B21,""),"")</f>
        <v/>
      </c>
      <c r="EM28" s="215" t="str">
        <f>IF($EL28='Classificação geral'!$B21,'Classificação geral'!$C21,"")</f>
        <v/>
      </c>
      <c r="EN28" s="215" t="str">
        <f>IF($EL28='Classificação geral'!$B21,'Classificação geral'!$D21,"")</f>
        <v/>
      </c>
      <c r="EO28" s="215" t="str">
        <f>IF($EL28='Classificação geral'!$B21,'Classificação geral'!$J21,"")</f>
        <v/>
      </c>
      <c r="EP28" s="214" t="str">
        <f>IFERROR(IF(AND($EO28="mas",'Classificação geral'!$K21=2),'Classificação geral'!K21,""),"")</f>
        <v/>
      </c>
      <c r="EQ28" s="214" t="str">
        <f>IFERROR(IF(AND($EO28="mas",'Classificação geral'!$K21=2),'Classificação geral'!AC21,""),"")</f>
        <v/>
      </c>
      <c r="ER28" s="214" t="str">
        <f>IFERROR(IF(AND($EO28="mas",'Classificação geral'!$K21=2),'Classificação geral'!AE21,""),"")</f>
        <v/>
      </c>
      <c r="ES28" s="214" t="str">
        <f>IFERROR(IF(AND($EO28="mas",'Classificação geral'!$K21=2),'Classificação geral'!AF21,""),"")</f>
        <v/>
      </c>
      <c r="ET28" s="214" t="str">
        <f>IFERROR(IF(AND($EO28="mas",'Classificação geral'!$K21=2),'Classificação geral'!O21,""),"")</f>
        <v/>
      </c>
      <c r="EU28" s="214" t="str">
        <f>IFERROR(IF(AND($EO28="mas",'Classificação geral'!$K21=2),'Classificação geral'!AR21,""),"")</f>
        <v/>
      </c>
      <c r="EV28" s="216" t="str">
        <f>IFERROR(RANK(EU28,EU:EU,0)+ COUNTIF($EU$12:EU$12,EU28),"")</f>
        <v/>
      </c>
      <c r="EW28" s="209"/>
      <c r="EX28" s="214" t="str">
        <f>IFERROR(IF(AND('Classificação geral'!$J21="fem",'Classificação geral'!$K21=3,'Classificação geral'!$I21="Tapete"),'Classificação geral'!$A21,""),"")</f>
        <v/>
      </c>
      <c r="EY28" s="214" t="str">
        <f>IFERROR(IF(AND('Classificação geral'!$J21="fem",'Classificação geral'!$K21=3,'Classificação geral'!$I21="Tapete"),'Classificação geral'!$B21,""),"")</f>
        <v/>
      </c>
      <c r="EZ28" s="215" t="str">
        <f>IF($EY28='Classificação geral'!$B21,'Classificação geral'!$C21,"")</f>
        <v/>
      </c>
      <c r="FA28" s="215" t="str">
        <f>IF($EY28='Classificação geral'!$B21,'Classificação geral'!$D21,"")</f>
        <v/>
      </c>
      <c r="FB28" s="215" t="str">
        <f>IF($EY28='Classificação geral'!$B21,'Classificação geral'!$J21,"")</f>
        <v/>
      </c>
      <c r="FC28" s="215" t="str">
        <f>IF($FB28='Classificação geral'!$J21,'Classificação geral'!$K21,"")</f>
        <v/>
      </c>
      <c r="FD28" s="215" t="str">
        <f>IF($FC28='Classificação geral'!$K21,'Classificação geral'!$AC21,"")</f>
        <v/>
      </c>
      <c r="FE28" s="215" t="str">
        <f>IF($FC28='Classificação geral'!$K21,'Classificação geral'!$AE21,"")</f>
        <v/>
      </c>
      <c r="FF28" s="215" t="str">
        <f>IF($FC28='Classificação geral'!$K21,'Classificação geral'!$AF21,"")</f>
        <v/>
      </c>
      <c r="FG28" s="215" t="str">
        <f>IF($FC28='Classificação geral'!$K21,'Classificação geral'!$O21,"")</f>
        <v/>
      </c>
      <c r="FH28" s="215" t="str">
        <f>IF($FC28='Classificação geral'!$K21,'Classificação geral'!$AR21,"")</f>
        <v/>
      </c>
      <c r="FI28" s="216" t="str">
        <f>IFERROR(RANK(FH28,FH:FH,0)+ COUNTIF($FH$12:FH26,FH28),"")</f>
        <v/>
      </c>
      <c r="FJ28" s="209"/>
      <c r="FK28" s="214" t="str">
        <f>IFERROR(IF(AND('Classificação geral'!$J21="mas",'Classificação geral'!$K21=3,'Classificação geral'!$I21="Tapete"),'Classificação geral'!$A21,""),"")</f>
        <v/>
      </c>
      <c r="FL28" s="214" t="str">
        <f>IFERROR(IF(AND('Classificação geral'!$J21="mas",'Classificação geral'!$K21=3,'Classificação geral'!$I21="Tapete"),'Classificação geral'!$B21,""),"")</f>
        <v/>
      </c>
      <c r="FM28" s="215" t="str">
        <f>IF($FL28='Classificação geral'!$B21,'Classificação geral'!$C21,"")</f>
        <v/>
      </c>
      <c r="FN28" s="215" t="str">
        <f>IF($FL28='Classificação geral'!$B21,'Classificação geral'!$D21,"")</f>
        <v/>
      </c>
      <c r="FO28" s="215" t="str">
        <f>IF($FL28='Classificação geral'!$B21,'Classificação geral'!$J21,"")</f>
        <v/>
      </c>
      <c r="FP28" s="214" t="str">
        <f>IFERROR(IF(AND($FO28="mas",'Classificação geral'!$K21=3),'Classificação geral'!K21,""),"")</f>
        <v/>
      </c>
      <c r="FQ28" s="214" t="str">
        <f>IFERROR(IF(AND($FO28="mas",'Classificação geral'!$K21=3),'Classificação geral'!AC21,""),"")</f>
        <v/>
      </c>
      <c r="FR28" s="214" t="str">
        <f>IFERROR(IF(AND($FO28="mas",'Classificação geral'!$K21=3),'Classificação geral'!AE21,""),"")</f>
        <v/>
      </c>
      <c r="FS28" s="214" t="str">
        <f>IFERROR(IF(AND($FO28="mas",'Classificação geral'!$K21=3),'Classificação geral'!AF21,""),"")</f>
        <v/>
      </c>
      <c r="FT28" s="214" t="str">
        <f>IFERROR(IF(AND($FO28="mas",'Classificação geral'!$K21=3),'Classificação geral'!O21,""),"")</f>
        <v/>
      </c>
      <c r="FU28" s="214" t="str">
        <f>IFERROR(IF(AND($FO28="mas",'Classificação geral'!$K21=3),'Classificação geral'!AR21,""),"")</f>
        <v/>
      </c>
      <c r="FV28" s="216" t="str">
        <f>IFERROR(RANK(FU28,FU:FU,0)+ COUNTIF(FU$12:$FU26,FU28),"")</f>
        <v/>
      </c>
    </row>
    <row r="29" spans="2:178" s="199" customFormat="1" ht="27.75" customHeight="1" x14ac:dyDescent="0.4">
      <c r="B29" s="248" t="str">
        <f t="shared" si="0"/>
        <v/>
      </c>
      <c r="C29" s="238" t="str">
        <f t="shared" si="1"/>
        <v/>
      </c>
      <c r="D29" s="238" t="str">
        <f t="shared" si="2"/>
        <v/>
      </c>
      <c r="E29" s="238" t="str">
        <f t="shared" si="3"/>
        <v/>
      </c>
      <c r="F29" s="239" t="str">
        <f t="shared" si="4"/>
        <v/>
      </c>
      <c r="G29" s="239" t="str">
        <f t="shared" si="5"/>
        <v/>
      </c>
      <c r="H29" s="240" t="str">
        <f t="shared" si="6"/>
        <v/>
      </c>
      <c r="I29" s="240" t="str">
        <f t="shared" si="7"/>
        <v/>
      </c>
      <c r="J29" s="240" t="str">
        <f t="shared" si="8"/>
        <v/>
      </c>
      <c r="K29" s="240" t="str">
        <f t="shared" si="9"/>
        <v/>
      </c>
      <c r="L29" s="240" t="str">
        <f t="shared" si="10"/>
        <v/>
      </c>
      <c r="M29" s="241">
        <v>16</v>
      </c>
      <c r="N29" s="432"/>
      <c r="O29" s="242"/>
      <c r="P29" s="242"/>
      <c r="Q29" s="248" t="str">
        <f t="shared" si="11"/>
        <v/>
      </c>
      <c r="R29" s="238" t="str">
        <f t="shared" si="12"/>
        <v/>
      </c>
      <c r="S29" s="238" t="str">
        <f t="shared" si="13"/>
        <v/>
      </c>
      <c r="T29" s="238" t="str">
        <f t="shared" si="14"/>
        <v/>
      </c>
      <c r="U29" s="239" t="str">
        <f t="shared" si="15"/>
        <v/>
      </c>
      <c r="V29" s="239" t="str">
        <f t="shared" si="16"/>
        <v/>
      </c>
      <c r="W29" s="240" t="str">
        <f t="shared" si="17"/>
        <v/>
      </c>
      <c r="X29" s="240" t="str">
        <f t="shared" si="18"/>
        <v/>
      </c>
      <c r="Y29" s="240" t="str">
        <f t="shared" si="19"/>
        <v/>
      </c>
      <c r="Z29" s="240" t="str">
        <f t="shared" si="20"/>
        <v/>
      </c>
      <c r="AA29" s="240" t="str">
        <f t="shared" si="21"/>
        <v/>
      </c>
      <c r="AB29" s="241">
        <v>16</v>
      </c>
      <c r="AC29" s="432"/>
      <c r="AD29" s="242"/>
      <c r="AE29" s="243"/>
      <c r="AF29" s="249" t="str">
        <f t="shared" si="22"/>
        <v/>
      </c>
      <c r="AG29" s="238" t="str">
        <f t="shared" si="23"/>
        <v/>
      </c>
      <c r="AH29" s="238" t="str">
        <f t="shared" si="24"/>
        <v/>
      </c>
      <c r="AI29" s="239" t="str">
        <f t="shared" si="25"/>
        <v/>
      </c>
      <c r="AJ29" s="239" t="str">
        <f t="shared" si="26"/>
        <v/>
      </c>
      <c r="AK29" s="239" t="str">
        <f t="shared" si="27"/>
        <v/>
      </c>
      <c r="AL29" s="240" t="str">
        <f t="shared" si="28"/>
        <v/>
      </c>
      <c r="AM29" s="240" t="str">
        <f t="shared" si="29"/>
        <v/>
      </c>
      <c r="AN29" s="240" t="str">
        <f t="shared" si="30"/>
        <v/>
      </c>
      <c r="AO29" s="240" t="str">
        <f t="shared" si="31"/>
        <v/>
      </c>
      <c r="AP29" s="240" t="str">
        <f t="shared" si="32"/>
        <v/>
      </c>
      <c r="AQ29" s="241">
        <v>16</v>
      </c>
      <c r="AR29" s="432"/>
      <c r="AS29" s="242"/>
      <c r="AT29" s="242"/>
      <c r="AU29" s="249" t="str">
        <f t="shared" si="33"/>
        <v/>
      </c>
      <c r="AV29" s="238" t="str">
        <f t="shared" si="34"/>
        <v/>
      </c>
      <c r="AW29" s="238" t="str">
        <f t="shared" si="35"/>
        <v/>
      </c>
      <c r="AX29" s="239" t="str">
        <f t="shared" si="36"/>
        <v/>
      </c>
      <c r="AY29" s="239" t="str">
        <f t="shared" si="37"/>
        <v/>
      </c>
      <c r="AZ29" s="239" t="str">
        <f t="shared" si="38"/>
        <v/>
      </c>
      <c r="BA29" s="240" t="str">
        <f t="shared" si="39"/>
        <v/>
      </c>
      <c r="BB29" s="240" t="str">
        <f t="shared" si="40"/>
        <v/>
      </c>
      <c r="BC29" s="240" t="str">
        <f t="shared" si="41"/>
        <v/>
      </c>
      <c r="BD29" s="240" t="str">
        <f t="shared" si="42"/>
        <v/>
      </c>
      <c r="BE29" s="240" t="str">
        <f t="shared" si="43"/>
        <v/>
      </c>
      <c r="BF29" s="241">
        <v>16</v>
      </c>
      <c r="BG29" s="432"/>
      <c r="BH29" s="243"/>
      <c r="BI29" s="243"/>
      <c r="BJ29" s="248" t="str">
        <f t="shared" si="44"/>
        <v/>
      </c>
      <c r="BK29" s="238" t="str">
        <f t="shared" si="45"/>
        <v/>
      </c>
      <c r="BL29" s="238" t="str">
        <f t="shared" si="46"/>
        <v/>
      </c>
      <c r="BM29" s="238" t="str">
        <f t="shared" si="47"/>
        <v/>
      </c>
      <c r="BN29" s="239" t="str">
        <f t="shared" si="48"/>
        <v/>
      </c>
      <c r="BO29" s="239" t="str">
        <f t="shared" si="49"/>
        <v/>
      </c>
      <c r="BP29" s="239" t="str">
        <f t="shared" si="50"/>
        <v/>
      </c>
      <c r="BQ29" s="239" t="str">
        <f t="shared" si="51"/>
        <v/>
      </c>
      <c r="BR29" s="239" t="str">
        <f t="shared" si="52"/>
        <v/>
      </c>
      <c r="BS29" s="239" t="str">
        <f t="shared" si="53"/>
        <v/>
      </c>
      <c r="BT29" s="240" t="str">
        <f t="shared" si="54"/>
        <v/>
      </c>
      <c r="BU29" s="241">
        <v>16</v>
      </c>
      <c r="BV29" s="432"/>
      <c r="BW29" s="242"/>
      <c r="BX29" s="242"/>
      <c r="BY29" s="248" t="str">
        <f t="shared" si="55"/>
        <v/>
      </c>
      <c r="BZ29" s="238" t="str">
        <f t="shared" si="56"/>
        <v/>
      </c>
      <c r="CA29" s="238" t="str">
        <f t="shared" si="57"/>
        <v/>
      </c>
      <c r="CB29" s="238" t="str">
        <f t="shared" si="58"/>
        <v/>
      </c>
      <c r="CC29" s="239" t="str">
        <f t="shared" si="59"/>
        <v/>
      </c>
      <c r="CD29" s="239" t="str">
        <f t="shared" si="60"/>
        <v/>
      </c>
      <c r="CE29" s="240" t="str">
        <f t="shared" si="61"/>
        <v/>
      </c>
      <c r="CF29" s="240" t="str">
        <f t="shared" si="62"/>
        <v/>
      </c>
      <c r="CG29" s="240" t="str">
        <f t="shared" si="63"/>
        <v/>
      </c>
      <c r="CH29" s="240" t="str">
        <f t="shared" si="64"/>
        <v/>
      </c>
      <c r="CI29" s="240" t="str">
        <f t="shared" si="65"/>
        <v/>
      </c>
      <c r="CJ29" s="241">
        <v>16</v>
      </c>
      <c r="CK29" s="432"/>
      <c r="CX29" s="214" t="str">
        <f>IFERROR(IF(AND('Classificação geral'!$J22="FEM",'Classificação geral'!$K22=1,'Classificação geral'!I22="Tapete"),'Classificação geral'!A22,""),"")</f>
        <v/>
      </c>
      <c r="CY29" s="214" t="str">
        <f>IFERROR(IF(AND('Classificação geral'!$J22="FEM",'Classificação geral'!$K22=1,'Classificação geral'!I22="Tapete"),'Classificação geral'!$B22,""),"")</f>
        <v/>
      </c>
      <c r="CZ29" s="215" t="str">
        <f>IF($CY29='Classificação geral'!$B22,'Classificação geral'!$C22,"")</f>
        <v/>
      </c>
      <c r="DA29" s="215" t="str">
        <f>IF($CY29='Classificação geral'!$B22,'Classificação geral'!$D22,"")</f>
        <v/>
      </c>
      <c r="DB29" s="215" t="str">
        <f>IF($CY29='Classificação geral'!$B22,'Classificação geral'!$J22,"")</f>
        <v/>
      </c>
      <c r="DC29" s="215" t="str">
        <f>IF($DB29='Classificação geral'!$J22,'Classificação geral'!$K22,"")</f>
        <v/>
      </c>
      <c r="DD29" s="215" t="str">
        <f>IF($DC29='Classificação geral'!$K22,'Classificação geral'!$AC22,"")</f>
        <v/>
      </c>
      <c r="DE29" s="215" t="str">
        <f>IF($DC29='Classificação geral'!$K22,'Classificação geral'!$AE22,"")</f>
        <v/>
      </c>
      <c r="DF29" s="215" t="str">
        <f>IF($DC29='Classificação geral'!$K22,'Classificação geral'!$AF22,"")</f>
        <v/>
      </c>
      <c r="DG29" s="215" t="str">
        <f>IF($DC29='Classificação geral'!$K22,'Classificação geral'!$O22,"")</f>
        <v/>
      </c>
      <c r="DH29" s="215" t="str">
        <f>IF($DC29='Classificação geral'!$K22,'Classificação geral'!$AR22,"")</f>
        <v/>
      </c>
      <c r="DI29" s="216" t="str">
        <f>IFERROR(RANK(DH29,DH:DH,0)+ COUNTIF($DH$12:DH28,DH29),"")</f>
        <v/>
      </c>
      <c r="DK29" s="214" t="str">
        <f>IFERROR(IF(AND('Classificação geral'!$J22="mas",'Classificação geral'!$K22=1,'Classificação geral'!$I22="Tapete"),'Classificação geral'!$A22,""),"")</f>
        <v/>
      </c>
      <c r="DL29" s="214" t="str">
        <f>IFERROR(IF(AND('Classificação geral'!$J22="mas",'Classificação geral'!$K22=1,'Classificação geral'!$I22="Tapete"),'Classificação geral'!$B22,""),"")</f>
        <v/>
      </c>
      <c r="DM29" s="215" t="str">
        <f>IF($DL29='Classificação geral'!$B22,'Classificação geral'!$C22,"")</f>
        <v/>
      </c>
      <c r="DN29" s="215" t="str">
        <f>IF($DL29='Classificação geral'!$B22,'Classificação geral'!$D22,"")</f>
        <v/>
      </c>
      <c r="DO29" s="215" t="str">
        <f>IF($DL29='Classificação geral'!$B22,'Classificação geral'!$J22,"")</f>
        <v/>
      </c>
      <c r="DP29" s="214" t="str">
        <f>IFERROR(IF(AND($DO29="mas",'Classificação geral'!$K22=1),'Classificação geral'!K22,""),"")</f>
        <v/>
      </c>
      <c r="DQ29" s="214" t="str">
        <f>IFERROR(IF(AND($DO29="mas",'Classificação geral'!$K22=1),'Classificação geral'!AC22,""),"")</f>
        <v/>
      </c>
      <c r="DR29" s="214" t="str">
        <f>IFERROR(IF(AND($DO29="mas",'Classificação geral'!$K22=1),'Classificação geral'!AE22,""),"")</f>
        <v/>
      </c>
      <c r="DS29" s="214" t="str">
        <f>IFERROR(IF(AND($DO29="mas",'Classificação geral'!$K22=1),'Classificação geral'!AF22,""),"")</f>
        <v/>
      </c>
      <c r="DT29" s="214" t="str">
        <f>IFERROR(IF(AND($DO29="mas",'Classificação geral'!$K22=1),'Classificação geral'!O22,""),"")</f>
        <v/>
      </c>
      <c r="DU29" s="214" t="str">
        <f>IFERROR(IF(AND($DO29="mas",'Classificação geral'!$K22=1),'Classificação geral'!AR22,""),"")</f>
        <v/>
      </c>
      <c r="DV29" s="216" t="str">
        <f>IFERROR(RANK(DU29,DU:DU,0)+ COUNTIF($DU$12:DU28,DU29),"")</f>
        <v/>
      </c>
      <c r="DX29" s="214" t="str">
        <f>IFERROR(IF(AND('Classificação geral'!$J22="fem",'Classificação geral'!$K22=2,'Classificação geral'!$I22="Tapete"),'Classificação geral'!$A22,""),"")</f>
        <v/>
      </c>
      <c r="DY29" s="214" t="str">
        <f>IFERROR(IF(AND('Classificação geral'!$J22="fem",'Classificação geral'!$K22=2,'Classificação geral'!$I22="Tapete"),'Classificação geral'!$B22,""),"")</f>
        <v/>
      </c>
      <c r="DZ29" s="215" t="str">
        <f>IF($DY29='Classificação geral'!$B22,'Classificação geral'!$C22,"")</f>
        <v/>
      </c>
      <c r="EA29" s="215" t="str">
        <f>IF($DY29='Classificação geral'!$B22,'Classificação geral'!$D22,"")</f>
        <v/>
      </c>
      <c r="EB29" s="215" t="str">
        <f>IF($DY29='Classificação geral'!$B22,'Classificação geral'!$J22,"")</f>
        <v/>
      </c>
      <c r="EC29" s="214" t="str">
        <f>IFERROR(IF(AND($EB29="fem",'Classificação geral'!$K22=2),'Classificação geral'!K22,""),"")</f>
        <v/>
      </c>
      <c r="ED29" s="214" t="str">
        <f>IFERROR(IF(AND($EB29="fem",'Classificação geral'!$K22=2),'Classificação geral'!AC22,""),"")</f>
        <v/>
      </c>
      <c r="EE29" s="214" t="str">
        <f>IFERROR(IF(AND($EB29="fem",'Classificação geral'!$K22=2),'Classificação geral'!AE22,""),"")</f>
        <v/>
      </c>
      <c r="EF29" s="214" t="str">
        <f>IFERROR(IF(AND($EB29="fem",'Classificação geral'!$K22=2),'Classificação geral'!AF22,""),"")</f>
        <v/>
      </c>
      <c r="EG29" s="214" t="str">
        <f>IFERROR(IF(AND($EB29="fem",'Classificação geral'!$K22=2),'Classificação geral'!O22,""),"")</f>
        <v/>
      </c>
      <c r="EH29" s="214" t="str">
        <f>IFERROR(IF(AND($EB29="fem",'Classificação geral'!$K22=2),'Classificação geral'!AR22,""),"")</f>
        <v/>
      </c>
      <c r="EI29" s="216" t="str">
        <f>IFERROR(RANK(EH29,EH:EH,0)+ COUNTIF(EH$12:$EH27,EH29),"")</f>
        <v/>
      </c>
      <c r="EJ29" s="209"/>
      <c r="EK29" s="214" t="str">
        <f>IFERROR(IF(AND('Classificação geral'!$J22="mas",'Classificação geral'!$K22=2,'Classificação geral'!$I22="Tapete"),'Classificação geral'!$A22,""),"")</f>
        <v/>
      </c>
      <c r="EL29" s="214" t="str">
        <f>IFERROR(IF(AND('Classificação geral'!$J22="mas",'Classificação geral'!$K22=2,'Classificação geral'!$I22="Tapete"),'Classificação geral'!$B22,""),"")</f>
        <v/>
      </c>
      <c r="EM29" s="215" t="str">
        <f>IF($EL29='Classificação geral'!$B22,'Classificação geral'!$C22,"")</f>
        <v/>
      </c>
      <c r="EN29" s="215" t="str">
        <f>IF($EL29='Classificação geral'!$B22,'Classificação geral'!$D22,"")</f>
        <v/>
      </c>
      <c r="EO29" s="215" t="str">
        <f>IF($EL29='Classificação geral'!$B22,'Classificação geral'!$J22,"")</f>
        <v/>
      </c>
      <c r="EP29" s="214" t="str">
        <f>IFERROR(IF(AND($EO29="mas",'Classificação geral'!$K22=2),'Classificação geral'!K22,""),"")</f>
        <v/>
      </c>
      <c r="EQ29" s="214" t="str">
        <f>IFERROR(IF(AND($EO29="mas",'Classificação geral'!$K22=2),'Classificação geral'!AC22,""),"")</f>
        <v/>
      </c>
      <c r="ER29" s="214" t="str">
        <f>IFERROR(IF(AND($EO29="mas",'Classificação geral'!$K22=2),'Classificação geral'!AE22,""),"")</f>
        <v/>
      </c>
      <c r="ES29" s="214" t="str">
        <f>IFERROR(IF(AND($EO29="mas",'Classificação geral'!$K22=2),'Classificação geral'!AF22,""),"")</f>
        <v/>
      </c>
      <c r="ET29" s="214" t="str">
        <f>IFERROR(IF(AND($EO29="mas",'Classificação geral'!$K22=2),'Classificação geral'!O22,""),"")</f>
        <v/>
      </c>
      <c r="EU29" s="214" t="str">
        <f>IFERROR(IF(AND($EO29="mas",'Classificação geral'!$K22=2),'Classificação geral'!AR22,""),"")</f>
        <v/>
      </c>
      <c r="EV29" s="216" t="str">
        <f>IFERROR(RANK(EU29,EU:EU,0)+ COUNTIF($EU$12:EU$12,EU29),"")</f>
        <v/>
      </c>
      <c r="EW29" s="209"/>
      <c r="EX29" s="214" t="str">
        <f>IFERROR(IF(AND('Classificação geral'!$J22="fem",'Classificação geral'!$K22=3,'Classificação geral'!$I22="Tapete"),'Classificação geral'!$A22,""),"")</f>
        <v/>
      </c>
      <c r="EY29" s="214" t="str">
        <f>IFERROR(IF(AND('Classificação geral'!$J22="fem",'Classificação geral'!$K22=3,'Classificação geral'!$I22="Tapete"),'Classificação geral'!$B22,""),"")</f>
        <v/>
      </c>
      <c r="EZ29" s="215" t="str">
        <f>IF($EY29='Classificação geral'!$B22,'Classificação geral'!$C22,"")</f>
        <v/>
      </c>
      <c r="FA29" s="215" t="str">
        <f>IF($EY29='Classificação geral'!$B22,'Classificação geral'!$D22,"")</f>
        <v/>
      </c>
      <c r="FB29" s="215" t="str">
        <f>IF($EY29='Classificação geral'!$B22,'Classificação geral'!$J22,"")</f>
        <v/>
      </c>
      <c r="FC29" s="215" t="str">
        <f>IF($FB29='Classificação geral'!$J22,'Classificação geral'!$K22,"")</f>
        <v/>
      </c>
      <c r="FD29" s="215" t="str">
        <f>IF($FC29='Classificação geral'!$K22,'Classificação geral'!$AC22,"")</f>
        <v/>
      </c>
      <c r="FE29" s="215" t="str">
        <f>IF($FC29='Classificação geral'!$K22,'Classificação geral'!$AE22,"")</f>
        <v/>
      </c>
      <c r="FF29" s="215" t="str">
        <f>IF($FC29='Classificação geral'!$K22,'Classificação geral'!$AF22,"")</f>
        <v/>
      </c>
      <c r="FG29" s="215" t="str">
        <f>IF($FC29='Classificação geral'!$K22,'Classificação geral'!$O22,"")</f>
        <v/>
      </c>
      <c r="FH29" s="215" t="str">
        <f>IF($FC29='Classificação geral'!$K22,'Classificação geral'!$AR22,"")</f>
        <v/>
      </c>
      <c r="FI29" s="216" t="str">
        <f>IFERROR(RANK(FH29,FH:FH,0)+ COUNTIF($FH$12:FH27,FH29),"")</f>
        <v/>
      </c>
      <c r="FJ29" s="209"/>
      <c r="FK29" s="214" t="str">
        <f>IFERROR(IF(AND('Classificação geral'!$J22="mas",'Classificação geral'!$K22=3,'Classificação geral'!$I22="Tapete"),'Classificação geral'!$A22,""),"")</f>
        <v/>
      </c>
      <c r="FL29" s="214" t="str">
        <f>IFERROR(IF(AND('Classificação geral'!$J22="mas",'Classificação geral'!$K22=3,'Classificação geral'!$I22="Tapete"),'Classificação geral'!$B22,""),"")</f>
        <v/>
      </c>
      <c r="FM29" s="215" t="str">
        <f>IF($FL29='Classificação geral'!$B22,'Classificação geral'!$C22,"")</f>
        <v/>
      </c>
      <c r="FN29" s="215" t="str">
        <f>IF($FL29='Classificação geral'!$B22,'Classificação geral'!$D22,"")</f>
        <v/>
      </c>
      <c r="FO29" s="215" t="str">
        <f>IF($FL29='Classificação geral'!$B22,'Classificação geral'!$J22,"")</f>
        <v/>
      </c>
      <c r="FP29" s="214" t="str">
        <f>IFERROR(IF(AND($FO29="mas",'Classificação geral'!$K22=3),'Classificação geral'!K22,""),"")</f>
        <v/>
      </c>
      <c r="FQ29" s="214" t="str">
        <f>IFERROR(IF(AND($FO29="mas",'Classificação geral'!$K22=3),'Classificação geral'!AC22,""),"")</f>
        <v/>
      </c>
      <c r="FR29" s="214" t="str">
        <f>IFERROR(IF(AND($FO29="mas",'Classificação geral'!$K22=3),'Classificação geral'!AE22,""),"")</f>
        <v/>
      </c>
      <c r="FS29" s="214" t="str">
        <f>IFERROR(IF(AND($FO29="mas",'Classificação geral'!$K22=3),'Classificação geral'!AF22,""),"")</f>
        <v/>
      </c>
      <c r="FT29" s="214" t="str">
        <f>IFERROR(IF(AND($FO29="mas",'Classificação geral'!$K22=3),'Classificação geral'!O22,""),"")</f>
        <v/>
      </c>
      <c r="FU29" s="214" t="str">
        <f>IFERROR(IF(AND($FO29="mas",'Classificação geral'!$K22=3),'Classificação geral'!AR22,""),"")</f>
        <v/>
      </c>
      <c r="FV29" s="216" t="str">
        <f>IFERROR(RANK(FU29,FU:FU,0)+ COUNTIF(FU$12:$FU27,FU29),"")</f>
        <v/>
      </c>
    </row>
    <row r="30" spans="2:178" s="199" customFormat="1" ht="27.75" customHeight="1" x14ac:dyDescent="0.4">
      <c r="B30" s="248" t="str">
        <f t="shared" si="0"/>
        <v/>
      </c>
      <c r="C30" s="238" t="str">
        <f t="shared" si="1"/>
        <v/>
      </c>
      <c r="D30" s="238" t="str">
        <f t="shared" si="2"/>
        <v/>
      </c>
      <c r="E30" s="238" t="str">
        <f t="shared" si="3"/>
        <v/>
      </c>
      <c r="F30" s="239" t="str">
        <f t="shared" si="4"/>
        <v/>
      </c>
      <c r="G30" s="239" t="str">
        <f t="shared" si="5"/>
        <v/>
      </c>
      <c r="H30" s="240" t="str">
        <f t="shared" si="6"/>
        <v/>
      </c>
      <c r="I30" s="240" t="str">
        <f t="shared" si="7"/>
        <v/>
      </c>
      <c r="J30" s="240" t="str">
        <f t="shared" si="8"/>
        <v/>
      </c>
      <c r="K30" s="240" t="str">
        <f t="shared" si="9"/>
        <v/>
      </c>
      <c r="L30" s="240" t="str">
        <f t="shared" si="10"/>
        <v/>
      </c>
      <c r="M30" s="241">
        <v>17</v>
      </c>
      <c r="N30" s="432"/>
      <c r="O30" s="242"/>
      <c r="P30" s="242"/>
      <c r="Q30" s="248" t="str">
        <f t="shared" si="11"/>
        <v/>
      </c>
      <c r="R30" s="238" t="str">
        <f t="shared" si="12"/>
        <v/>
      </c>
      <c r="S30" s="238" t="str">
        <f t="shared" si="13"/>
        <v/>
      </c>
      <c r="T30" s="238" t="str">
        <f t="shared" si="14"/>
        <v/>
      </c>
      <c r="U30" s="239" t="str">
        <f t="shared" si="15"/>
        <v/>
      </c>
      <c r="V30" s="239" t="str">
        <f t="shared" si="16"/>
        <v/>
      </c>
      <c r="W30" s="240" t="str">
        <f t="shared" si="17"/>
        <v/>
      </c>
      <c r="X30" s="240" t="str">
        <f t="shared" si="18"/>
        <v/>
      </c>
      <c r="Y30" s="240" t="str">
        <f t="shared" si="19"/>
        <v/>
      </c>
      <c r="Z30" s="240" t="str">
        <f t="shared" si="20"/>
        <v/>
      </c>
      <c r="AA30" s="240" t="str">
        <f t="shared" si="21"/>
        <v/>
      </c>
      <c r="AB30" s="241">
        <v>17</v>
      </c>
      <c r="AC30" s="432"/>
      <c r="AD30" s="242"/>
      <c r="AE30" s="243"/>
      <c r="AF30" s="249" t="str">
        <f t="shared" si="22"/>
        <v/>
      </c>
      <c r="AG30" s="238" t="str">
        <f t="shared" si="23"/>
        <v/>
      </c>
      <c r="AH30" s="238" t="str">
        <f t="shared" si="24"/>
        <v/>
      </c>
      <c r="AI30" s="239" t="str">
        <f t="shared" si="25"/>
        <v/>
      </c>
      <c r="AJ30" s="239" t="str">
        <f t="shared" si="26"/>
        <v/>
      </c>
      <c r="AK30" s="239" t="str">
        <f t="shared" si="27"/>
        <v/>
      </c>
      <c r="AL30" s="240" t="str">
        <f t="shared" si="28"/>
        <v/>
      </c>
      <c r="AM30" s="240" t="str">
        <f t="shared" si="29"/>
        <v/>
      </c>
      <c r="AN30" s="240" t="str">
        <f t="shared" si="30"/>
        <v/>
      </c>
      <c r="AO30" s="240" t="str">
        <f t="shared" si="31"/>
        <v/>
      </c>
      <c r="AP30" s="240" t="str">
        <f t="shared" si="32"/>
        <v/>
      </c>
      <c r="AQ30" s="241">
        <v>17</v>
      </c>
      <c r="AR30" s="432"/>
      <c r="AS30" s="242"/>
      <c r="AT30" s="242"/>
      <c r="AU30" s="249" t="str">
        <f t="shared" si="33"/>
        <v/>
      </c>
      <c r="AV30" s="238" t="str">
        <f t="shared" si="34"/>
        <v/>
      </c>
      <c r="AW30" s="238" t="str">
        <f t="shared" si="35"/>
        <v/>
      </c>
      <c r="AX30" s="239" t="str">
        <f t="shared" si="36"/>
        <v/>
      </c>
      <c r="AY30" s="239" t="str">
        <f t="shared" si="37"/>
        <v/>
      </c>
      <c r="AZ30" s="239" t="str">
        <f t="shared" si="38"/>
        <v/>
      </c>
      <c r="BA30" s="240" t="str">
        <f t="shared" si="39"/>
        <v/>
      </c>
      <c r="BB30" s="240" t="str">
        <f t="shared" si="40"/>
        <v/>
      </c>
      <c r="BC30" s="240" t="str">
        <f t="shared" si="41"/>
        <v/>
      </c>
      <c r="BD30" s="240" t="str">
        <f t="shared" si="42"/>
        <v/>
      </c>
      <c r="BE30" s="240" t="str">
        <f t="shared" si="43"/>
        <v/>
      </c>
      <c r="BF30" s="241">
        <v>17</v>
      </c>
      <c r="BG30" s="432"/>
      <c r="BH30" s="243"/>
      <c r="BI30" s="243"/>
      <c r="BJ30" s="248" t="str">
        <f t="shared" si="44"/>
        <v/>
      </c>
      <c r="BK30" s="238" t="str">
        <f t="shared" si="45"/>
        <v/>
      </c>
      <c r="BL30" s="238" t="str">
        <f t="shared" si="46"/>
        <v/>
      </c>
      <c r="BM30" s="238" t="str">
        <f t="shared" si="47"/>
        <v/>
      </c>
      <c r="BN30" s="239" t="str">
        <f t="shared" si="48"/>
        <v/>
      </c>
      <c r="BO30" s="239" t="str">
        <f t="shared" si="49"/>
        <v/>
      </c>
      <c r="BP30" s="239" t="str">
        <f t="shared" si="50"/>
        <v/>
      </c>
      <c r="BQ30" s="239" t="str">
        <f t="shared" si="51"/>
        <v/>
      </c>
      <c r="BR30" s="239" t="str">
        <f t="shared" si="52"/>
        <v/>
      </c>
      <c r="BS30" s="239" t="str">
        <f t="shared" si="53"/>
        <v/>
      </c>
      <c r="BT30" s="240" t="str">
        <f t="shared" si="54"/>
        <v/>
      </c>
      <c r="BU30" s="241">
        <v>17</v>
      </c>
      <c r="BV30" s="432"/>
      <c r="BW30" s="242"/>
      <c r="BX30" s="242"/>
      <c r="BY30" s="248" t="str">
        <f t="shared" si="55"/>
        <v/>
      </c>
      <c r="BZ30" s="238" t="str">
        <f t="shared" si="56"/>
        <v/>
      </c>
      <c r="CA30" s="238" t="str">
        <f t="shared" si="57"/>
        <v/>
      </c>
      <c r="CB30" s="238" t="str">
        <f t="shared" si="58"/>
        <v/>
      </c>
      <c r="CC30" s="239" t="str">
        <f t="shared" si="59"/>
        <v/>
      </c>
      <c r="CD30" s="239" t="str">
        <f t="shared" si="60"/>
        <v/>
      </c>
      <c r="CE30" s="240" t="str">
        <f t="shared" si="61"/>
        <v/>
      </c>
      <c r="CF30" s="240" t="str">
        <f t="shared" si="62"/>
        <v/>
      </c>
      <c r="CG30" s="240" t="str">
        <f t="shared" si="63"/>
        <v/>
      </c>
      <c r="CH30" s="240" t="str">
        <f t="shared" si="64"/>
        <v/>
      </c>
      <c r="CI30" s="240" t="str">
        <f t="shared" si="65"/>
        <v/>
      </c>
      <c r="CJ30" s="241">
        <v>17</v>
      </c>
      <c r="CK30" s="432"/>
      <c r="CX30" s="214" t="str">
        <f>IFERROR(IF(AND('Classificação geral'!$J23="FEM",'Classificação geral'!$K23=1,'Classificação geral'!I23="Tapete"),'Classificação geral'!A23,""),"")</f>
        <v/>
      </c>
      <c r="CY30" s="214" t="str">
        <f>IFERROR(IF(AND('Classificação geral'!$J23="FEM",'Classificação geral'!$K23=1,'Classificação geral'!I23="Tapete"),'Classificação geral'!$B23,""),"")</f>
        <v/>
      </c>
      <c r="CZ30" s="215" t="str">
        <f>IF($CY30='Classificação geral'!$B23,'Classificação geral'!$C23,"")</f>
        <v/>
      </c>
      <c r="DA30" s="215" t="str">
        <f>IF($CY30='Classificação geral'!$B23,'Classificação geral'!$D23,"")</f>
        <v/>
      </c>
      <c r="DB30" s="215" t="str">
        <f>IF($CY30='Classificação geral'!$B23,'Classificação geral'!$J23,"")</f>
        <v/>
      </c>
      <c r="DC30" s="215" t="str">
        <f>IF($DB30='Classificação geral'!$J23,'Classificação geral'!$K23,"")</f>
        <v/>
      </c>
      <c r="DD30" s="215" t="str">
        <f>IF($DC30='Classificação geral'!$K23,'Classificação geral'!$AC23,"")</f>
        <v/>
      </c>
      <c r="DE30" s="215" t="str">
        <f>IF($DC30='Classificação geral'!$K23,'Classificação geral'!$AE23,"")</f>
        <v/>
      </c>
      <c r="DF30" s="215" t="str">
        <f>IF($DC30='Classificação geral'!$K23,'Classificação geral'!$AF23,"")</f>
        <v/>
      </c>
      <c r="DG30" s="215" t="str">
        <f>IF($DC30='Classificação geral'!$K23,'Classificação geral'!$O23,"")</f>
        <v/>
      </c>
      <c r="DH30" s="215" t="str">
        <f>IF($DC30='Classificação geral'!$K23,'Classificação geral'!$AR23,"")</f>
        <v/>
      </c>
      <c r="DI30" s="216" t="str">
        <f>IFERROR(RANK(DH30,DH:DH,0)+ COUNTIF($DH$12:DH29,DH30),"")</f>
        <v/>
      </c>
      <c r="DK30" s="214" t="str">
        <f>IFERROR(IF(AND('Classificação geral'!$J23="mas",'Classificação geral'!$K23=1,'Classificação geral'!$I23="Tapete"),'Classificação geral'!$A23,""),"")</f>
        <v/>
      </c>
      <c r="DL30" s="214" t="str">
        <f>IFERROR(IF(AND('Classificação geral'!$J23="mas",'Classificação geral'!$K23=1,'Classificação geral'!$I23="Tapete"),'Classificação geral'!$B23,""),"")</f>
        <v/>
      </c>
      <c r="DM30" s="215" t="str">
        <f>IF($DL30='Classificação geral'!$B23,'Classificação geral'!$C23,"")</f>
        <v/>
      </c>
      <c r="DN30" s="215" t="str">
        <f>IF($DL30='Classificação geral'!$B23,'Classificação geral'!$D23,"")</f>
        <v/>
      </c>
      <c r="DO30" s="215" t="str">
        <f>IF($DL30='Classificação geral'!$B23,'Classificação geral'!$J23,"")</f>
        <v/>
      </c>
      <c r="DP30" s="214" t="str">
        <f>IFERROR(IF(AND($DO30="mas",'Classificação geral'!$K23=1),'Classificação geral'!K23,""),"")</f>
        <v/>
      </c>
      <c r="DQ30" s="214" t="str">
        <f>IFERROR(IF(AND($DO30="mas",'Classificação geral'!$K23=1),'Classificação geral'!AC23,""),"")</f>
        <v/>
      </c>
      <c r="DR30" s="214" t="str">
        <f>IFERROR(IF(AND($DO30="mas",'Classificação geral'!$K23=1),'Classificação geral'!AE23,""),"")</f>
        <v/>
      </c>
      <c r="DS30" s="214" t="str">
        <f>IFERROR(IF(AND($DO30="mas",'Classificação geral'!$K23=1),'Classificação geral'!AF23,""),"")</f>
        <v/>
      </c>
      <c r="DT30" s="214" t="str">
        <f>IFERROR(IF(AND($DO30="mas",'Classificação geral'!$K23=1),'Classificação geral'!O23,""),"")</f>
        <v/>
      </c>
      <c r="DU30" s="214" t="str">
        <f>IFERROR(IF(AND($DO30="mas",'Classificação geral'!$K23=1),'Classificação geral'!AR23,""),"")</f>
        <v/>
      </c>
      <c r="DV30" s="216" t="str">
        <f>IFERROR(RANK(DU30,DU:DU,0)+ COUNTIF($DU$12:DU29,DU30),"")</f>
        <v/>
      </c>
      <c r="DX30" s="214" t="str">
        <f>IFERROR(IF(AND('Classificação geral'!$J23="fem",'Classificação geral'!$K23=2,'Classificação geral'!$I23="Tapete"),'Classificação geral'!$A23,""),"")</f>
        <v/>
      </c>
      <c r="DY30" s="214" t="str">
        <f>IFERROR(IF(AND('Classificação geral'!$J23="fem",'Classificação geral'!$K23=2,'Classificação geral'!$I23="Tapete"),'Classificação geral'!$B23,""),"")</f>
        <v/>
      </c>
      <c r="DZ30" s="215" t="str">
        <f>IF($DY30='Classificação geral'!$B23,'Classificação geral'!$C23,"")</f>
        <v/>
      </c>
      <c r="EA30" s="215" t="str">
        <f>IF($DY30='Classificação geral'!$B23,'Classificação geral'!$D23,"")</f>
        <v/>
      </c>
      <c r="EB30" s="215" t="str">
        <f>IF($DY30='Classificação geral'!$B23,'Classificação geral'!$J23,"")</f>
        <v/>
      </c>
      <c r="EC30" s="214" t="str">
        <f>IFERROR(IF(AND($EB30="fem",'Classificação geral'!$K23=2),'Classificação geral'!K23,""),"")</f>
        <v/>
      </c>
      <c r="ED30" s="214" t="str">
        <f>IFERROR(IF(AND($EB30="fem",'Classificação geral'!$K23=2),'Classificação geral'!AC23,""),"")</f>
        <v/>
      </c>
      <c r="EE30" s="214" t="str">
        <f>IFERROR(IF(AND($EB30="fem",'Classificação geral'!$K23=2),'Classificação geral'!AE23,""),"")</f>
        <v/>
      </c>
      <c r="EF30" s="214" t="str">
        <f>IFERROR(IF(AND($EB30="fem",'Classificação geral'!$K23=2),'Classificação geral'!AF23,""),"")</f>
        <v/>
      </c>
      <c r="EG30" s="214" t="str">
        <f>IFERROR(IF(AND($EB30="fem",'Classificação geral'!$K23=2),'Classificação geral'!O23,""),"")</f>
        <v/>
      </c>
      <c r="EH30" s="214" t="str">
        <f>IFERROR(IF(AND($EB30="fem",'Classificação geral'!$K23=2),'Classificação geral'!AR23,""),"")</f>
        <v/>
      </c>
      <c r="EI30" s="216" t="str">
        <f>IFERROR(RANK(EH30,EH:EH,0)+ COUNTIF(EH$12:$EH28,EH30),"")</f>
        <v/>
      </c>
      <c r="EJ30" s="209"/>
      <c r="EK30" s="214" t="str">
        <f>IFERROR(IF(AND('Classificação geral'!$J23="mas",'Classificação geral'!$K23=2,'Classificação geral'!$I23="Tapete"),'Classificação geral'!$A23,""),"")</f>
        <v/>
      </c>
      <c r="EL30" s="214" t="str">
        <f>IFERROR(IF(AND('Classificação geral'!$J23="mas",'Classificação geral'!$K23=2,'Classificação geral'!$I23="Tapete"),'Classificação geral'!$B23,""),"")</f>
        <v/>
      </c>
      <c r="EM30" s="215" t="str">
        <f>IF($EL30='Classificação geral'!$B23,'Classificação geral'!$C23,"")</f>
        <v/>
      </c>
      <c r="EN30" s="215" t="str">
        <f>IF($EL30='Classificação geral'!$B23,'Classificação geral'!$D23,"")</f>
        <v/>
      </c>
      <c r="EO30" s="215" t="str">
        <f>IF($EL30='Classificação geral'!$B23,'Classificação geral'!$J23,"")</f>
        <v/>
      </c>
      <c r="EP30" s="214" t="str">
        <f>IFERROR(IF(AND($EO30="mas",'Classificação geral'!$K23=2),'Classificação geral'!K23,""),"")</f>
        <v/>
      </c>
      <c r="EQ30" s="214" t="str">
        <f>IFERROR(IF(AND($EO30="mas",'Classificação geral'!$K23=2),'Classificação geral'!AC23,""),"")</f>
        <v/>
      </c>
      <c r="ER30" s="214" t="str">
        <f>IFERROR(IF(AND($EO30="mas",'Classificação geral'!$K23=2),'Classificação geral'!AE23,""),"")</f>
        <v/>
      </c>
      <c r="ES30" s="214" t="str">
        <f>IFERROR(IF(AND($EO30="mas",'Classificação geral'!$K23=2),'Classificação geral'!AF23,""),"")</f>
        <v/>
      </c>
      <c r="ET30" s="214" t="str">
        <f>IFERROR(IF(AND($EO30="mas",'Classificação geral'!$K23=2),'Classificação geral'!O23,""),"")</f>
        <v/>
      </c>
      <c r="EU30" s="214" t="str">
        <f>IFERROR(IF(AND($EO30="mas",'Classificação geral'!$K23=2),'Classificação geral'!AR23,""),"")</f>
        <v/>
      </c>
      <c r="EV30" s="216" t="str">
        <f>IFERROR(RANK(EU30,EU:EU,0)+ COUNTIF($EU$12:EU$12,EU30),"")</f>
        <v/>
      </c>
      <c r="EW30" s="209"/>
      <c r="EX30" s="214" t="str">
        <f>IFERROR(IF(AND('Classificação geral'!$J23="fem",'Classificação geral'!$K23=3,'Classificação geral'!$I23="Tapete"),'Classificação geral'!$A23,""),"")</f>
        <v/>
      </c>
      <c r="EY30" s="214" t="str">
        <f>IFERROR(IF(AND('Classificação geral'!$J23="fem",'Classificação geral'!$K23=3,'Classificação geral'!$I23="Tapete"),'Classificação geral'!$B23,""),"")</f>
        <v/>
      </c>
      <c r="EZ30" s="215" t="str">
        <f>IF($EY30='Classificação geral'!$B23,'Classificação geral'!$C23,"")</f>
        <v/>
      </c>
      <c r="FA30" s="215" t="str">
        <f>IF($EY30='Classificação geral'!$B23,'Classificação geral'!$D23,"")</f>
        <v/>
      </c>
      <c r="FB30" s="215" t="str">
        <f>IF($EY30='Classificação geral'!$B23,'Classificação geral'!$J23,"")</f>
        <v/>
      </c>
      <c r="FC30" s="215" t="str">
        <f>IF($FB30='Classificação geral'!$J23,'Classificação geral'!$K23,"")</f>
        <v/>
      </c>
      <c r="FD30" s="215" t="str">
        <f>IF($FC30='Classificação geral'!$K23,'Classificação geral'!$AC23,"")</f>
        <v/>
      </c>
      <c r="FE30" s="215" t="str">
        <f>IF($FC30='Classificação geral'!$K23,'Classificação geral'!$AE23,"")</f>
        <v/>
      </c>
      <c r="FF30" s="215" t="str">
        <f>IF($FC30='Classificação geral'!$K23,'Classificação geral'!$AF23,"")</f>
        <v/>
      </c>
      <c r="FG30" s="215" t="str">
        <f>IF($FC30='Classificação geral'!$K23,'Classificação geral'!$O23,"")</f>
        <v/>
      </c>
      <c r="FH30" s="215" t="str">
        <f>IF($FC30='Classificação geral'!$K23,'Classificação geral'!$AR23,"")</f>
        <v/>
      </c>
      <c r="FI30" s="216" t="str">
        <f>IFERROR(RANK(FH30,FH:FH,0)+ COUNTIF($FH$12:FH28,FH30),"")</f>
        <v/>
      </c>
      <c r="FJ30" s="209"/>
      <c r="FK30" s="214" t="str">
        <f>IFERROR(IF(AND('Classificação geral'!$J23="mas",'Classificação geral'!$K23=3,'Classificação geral'!$I23="Tapete"),'Classificação geral'!$A23,""),"")</f>
        <v/>
      </c>
      <c r="FL30" s="214" t="str">
        <f>IFERROR(IF(AND('Classificação geral'!$J23="mas",'Classificação geral'!$K23=3,'Classificação geral'!$I23="Tapete"),'Classificação geral'!$B23,""),"")</f>
        <v/>
      </c>
      <c r="FM30" s="215" t="str">
        <f>IF($FL30='Classificação geral'!$B23,'Classificação geral'!$C23,"")</f>
        <v/>
      </c>
      <c r="FN30" s="215" t="str">
        <f>IF($FL30='Classificação geral'!$B23,'Classificação geral'!$D23,"")</f>
        <v/>
      </c>
      <c r="FO30" s="215" t="str">
        <f>IF($FL30='Classificação geral'!$B23,'Classificação geral'!$J23,"")</f>
        <v/>
      </c>
      <c r="FP30" s="214" t="str">
        <f>IFERROR(IF(AND($FO30="mas",'Classificação geral'!$K23=3),'Classificação geral'!K23,""),"")</f>
        <v/>
      </c>
      <c r="FQ30" s="214" t="str">
        <f>IFERROR(IF(AND($FO30="mas",'Classificação geral'!$K23=3),'Classificação geral'!AC23,""),"")</f>
        <v/>
      </c>
      <c r="FR30" s="214" t="str">
        <f>IFERROR(IF(AND($FO30="mas",'Classificação geral'!$K23=3),'Classificação geral'!AE23,""),"")</f>
        <v/>
      </c>
      <c r="FS30" s="214" t="str">
        <f>IFERROR(IF(AND($FO30="mas",'Classificação geral'!$K23=3),'Classificação geral'!AF23,""),"")</f>
        <v/>
      </c>
      <c r="FT30" s="214" t="str">
        <f>IFERROR(IF(AND($FO30="mas",'Classificação geral'!$K23=3),'Classificação geral'!O23,""),"")</f>
        <v/>
      </c>
      <c r="FU30" s="214" t="str">
        <f>IFERROR(IF(AND($FO30="mas",'Classificação geral'!$K23=3),'Classificação geral'!AR23,""),"")</f>
        <v/>
      </c>
      <c r="FV30" s="216" t="str">
        <f>IFERROR(RANK(FU30,FU:FU,0)+ COUNTIF(FU$12:$FU28,FU30),"")</f>
        <v/>
      </c>
    </row>
    <row r="31" spans="2:178" s="199" customFormat="1" ht="27.75" customHeight="1" x14ac:dyDescent="0.4">
      <c r="B31" s="248" t="str">
        <f t="shared" si="0"/>
        <v/>
      </c>
      <c r="C31" s="238" t="str">
        <f t="shared" si="1"/>
        <v/>
      </c>
      <c r="D31" s="238" t="str">
        <f t="shared" si="2"/>
        <v/>
      </c>
      <c r="E31" s="238" t="str">
        <f t="shared" si="3"/>
        <v/>
      </c>
      <c r="F31" s="239" t="str">
        <f t="shared" si="4"/>
        <v/>
      </c>
      <c r="G31" s="239" t="str">
        <f t="shared" si="5"/>
        <v/>
      </c>
      <c r="H31" s="240" t="str">
        <f t="shared" si="6"/>
        <v/>
      </c>
      <c r="I31" s="240" t="str">
        <f t="shared" si="7"/>
        <v/>
      </c>
      <c r="J31" s="240" t="str">
        <f t="shared" si="8"/>
        <v/>
      </c>
      <c r="K31" s="240" t="str">
        <f t="shared" si="9"/>
        <v/>
      </c>
      <c r="L31" s="240" t="str">
        <f t="shared" si="10"/>
        <v/>
      </c>
      <c r="M31" s="241">
        <v>18</v>
      </c>
      <c r="N31" s="432"/>
      <c r="O31" s="242"/>
      <c r="P31" s="242"/>
      <c r="Q31" s="248" t="str">
        <f t="shared" si="11"/>
        <v/>
      </c>
      <c r="R31" s="238" t="str">
        <f t="shared" si="12"/>
        <v/>
      </c>
      <c r="S31" s="238" t="str">
        <f t="shared" si="13"/>
        <v/>
      </c>
      <c r="T31" s="238" t="str">
        <f t="shared" si="14"/>
        <v/>
      </c>
      <c r="U31" s="239" t="str">
        <f t="shared" si="15"/>
        <v/>
      </c>
      <c r="V31" s="239" t="str">
        <f t="shared" si="16"/>
        <v/>
      </c>
      <c r="W31" s="240" t="str">
        <f t="shared" si="17"/>
        <v/>
      </c>
      <c r="X31" s="240" t="str">
        <f t="shared" si="18"/>
        <v/>
      </c>
      <c r="Y31" s="240" t="str">
        <f t="shared" si="19"/>
        <v/>
      </c>
      <c r="Z31" s="240" t="str">
        <f t="shared" si="20"/>
        <v/>
      </c>
      <c r="AA31" s="240" t="str">
        <f t="shared" si="21"/>
        <v/>
      </c>
      <c r="AB31" s="241">
        <v>18</v>
      </c>
      <c r="AC31" s="432"/>
      <c r="AD31" s="242"/>
      <c r="AE31" s="243"/>
      <c r="AF31" s="249" t="str">
        <f t="shared" si="22"/>
        <v/>
      </c>
      <c r="AG31" s="238" t="str">
        <f t="shared" si="23"/>
        <v/>
      </c>
      <c r="AH31" s="238" t="str">
        <f t="shared" si="24"/>
        <v/>
      </c>
      <c r="AI31" s="239" t="str">
        <f t="shared" si="25"/>
        <v/>
      </c>
      <c r="AJ31" s="239" t="str">
        <f t="shared" si="26"/>
        <v/>
      </c>
      <c r="AK31" s="239" t="str">
        <f t="shared" si="27"/>
        <v/>
      </c>
      <c r="AL31" s="240" t="str">
        <f t="shared" si="28"/>
        <v/>
      </c>
      <c r="AM31" s="240" t="str">
        <f t="shared" si="29"/>
        <v/>
      </c>
      <c r="AN31" s="240" t="str">
        <f t="shared" si="30"/>
        <v/>
      </c>
      <c r="AO31" s="240" t="str">
        <f t="shared" si="31"/>
        <v/>
      </c>
      <c r="AP31" s="240" t="str">
        <f t="shared" si="32"/>
        <v/>
      </c>
      <c r="AQ31" s="241">
        <v>18</v>
      </c>
      <c r="AR31" s="432"/>
      <c r="AS31" s="242"/>
      <c r="AT31" s="242"/>
      <c r="AU31" s="249" t="str">
        <f t="shared" si="33"/>
        <v/>
      </c>
      <c r="AV31" s="238" t="str">
        <f t="shared" si="34"/>
        <v/>
      </c>
      <c r="AW31" s="238" t="str">
        <f t="shared" si="35"/>
        <v/>
      </c>
      <c r="AX31" s="239" t="str">
        <f t="shared" si="36"/>
        <v/>
      </c>
      <c r="AY31" s="239" t="str">
        <f t="shared" si="37"/>
        <v/>
      </c>
      <c r="AZ31" s="239" t="str">
        <f t="shared" si="38"/>
        <v/>
      </c>
      <c r="BA31" s="240" t="str">
        <f t="shared" si="39"/>
        <v/>
      </c>
      <c r="BB31" s="240" t="str">
        <f t="shared" si="40"/>
        <v/>
      </c>
      <c r="BC31" s="240" t="str">
        <f t="shared" si="41"/>
        <v/>
      </c>
      <c r="BD31" s="240" t="str">
        <f t="shared" si="42"/>
        <v/>
      </c>
      <c r="BE31" s="240" t="str">
        <f t="shared" si="43"/>
        <v/>
      </c>
      <c r="BF31" s="241">
        <v>18</v>
      </c>
      <c r="BG31" s="432"/>
      <c r="BH31" s="243"/>
      <c r="BI31" s="243"/>
      <c r="BJ31" s="248" t="str">
        <f t="shared" si="44"/>
        <v/>
      </c>
      <c r="BK31" s="238" t="str">
        <f t="shared" si="45"/>
        <v/>
      </c>
      <c r="BL31" s="238" t="str">
        <f t="shared" si="46"/>
        <v/>
      </c>
      <c r="BM31" s="238" t="str">
        <f t="shared" si="47"/>
        <v/>
      </c>
      <c r="BN31" s="239" t="str">
        <f t="shared" si="48"/>
        <v/>
      </c>
      <c r="BO31" s="239" t="str">
        <f t="shared" si="49"/>
        <v/>
      </c>
      <c r="BP31" s="239" t="str">
        <f t="shared" si="50"/>
        <v/>
      </c>
      <c r="BQ31" s="239" t="str">
        <f t="shared" si="51"/>
        <v/>
      </c>
      <c r="BR31" s="239" t="str">
        <f t="shared" si="52"/>
        <v/>
      </c>
      <c r="BS31" s="239" t="str">
        <f t="shared" si="53"/>
        <v/>
      </c>
      <c r="BT31" s="240" t="str">
        <f t="shared" si="54"/>
        <v/>
      </c>
      <c r="BU31" s="241">
        <v>18</v>
      </c>
      <c r="BV31" s="432"/>
      <c r="BW31" s="242"/>
      <c r="BX31" s="242"/>
      <c r="BY31" s="248" t="str">
        <f t="shared" si="55"/>
        <v/>
      </c>
      <c r="BZ31" s="238" t="str">
        <f t="shared" si="56"/>
        <v/>
      </c>
      <c r="CA31" s="238" t="str">
        <f t="shared" si="57"/>
        <v/>
      </c>
      <c r="CB31" s="238" t="str">
        <f t="shared" si="58"/>
        <v/>
      </c>
      <c r="CC31" s="239" t="str">
        <f t="shared" si="59"/>
        <v/>
      </c>
      <c r="CD31" s="239" t="str">
        <f t="shared" si="60"/>
        <v/>
      </c>
      <c r="CE31" s="240" t="str">
        <f t="shared" si="61"/>
        <v/>
      </c>
      <c r="CF31" s="240" t="str">
        <f t="shared" si="62"/>
        <v/>
      </c>
      <c r="CG31" s="240" t="str">
        <f t="shared" si="63"/>
        <v/>
      </c>
      <c r="CH31" s="240" t="str">
        <f t="shared" si="64"/>
        <v/>
      </c>
      <c r="CI31" s="240" t="str">
        <f t="shared" si="65"/>
        <v/>
      </c>
      <c r="CJ31" s="241">
        <v>18</v>
      </c>
      <c r="CK31" s="432"/>
      <c r="CX31" s="214" t="str">
        <f>IFERROR(IF(AND('Classificação geral'!$J24="FEM",'Classificação geral'!$K24=1,'Classificação geral'!I24="Tapete"),'Classificação geral'!A24,""),"")</f>
        <v/>
      </c>
      <c r="CY31" s="214" t="str">
        <f>IFERROR(IF(AND('Classificação geral'!$J24="FEM",'Classificação geral'!$K24=1,'Classificação geral'!I24="Tapete"),'Classificação geral'!$B24,""),"")</f>
        <v/>
      </c>
      <c r="CZ31" s="215" t="str">
        <f>IF($CY31='Classificação geral'!$B24,'Classificação geral'!$C24,"")</f>
        <v/>
      </c>
      <c r="DA31" s="215" t="str">
        <f>IF($CY31='Classificação geral'!$B24,'Classificação geral'!$D24,"")</f>
        <v/>
      </c>
      <c r="DB31" s="215" t="str">
        <f>IF($CY31='Classificação geral'!$B24,'Classificação geral'!$J24,"")</f>
        <v/>
      </c>
      <c r="DC31" s="215" t="str">
        <f>IF($DB31='Classificação geral'!$J24,'Classificação geral'!$K24,"")</f>
        <v/>
      </c>
      <c r="DD31" s="215" t="str">
        <f>IF($DC31='Classificação geral'!$K24,'Classificação geral'!$AC24,"")</f>
        <v/>
      </c>
      <c r="DE31" s="215" t="str">
        <f>IF($DC31='Classificação geral'!$K24,'Classificação geral'!$AE24,"")</f>
        <v/>
      </c>
      <c r="DF31" s="215" t="str">
        <f>IF($DC31='Classificação geral'!$K24,'Classificação geral'!$AF24,"")</f>
        <v/>
      </c>
      <c r="DG31" s="215" t="str">
        <f>IF($DC31='Classificação geral'!$K24,'Classificação geral'!$O24,"")</f>
        <v/>
      </c>
      <c r="DH31" s="215" t="str">
        <f>IF($DC31='Classificação geral'!$K24,'Classificação geral'!$AR24,"")</f>
        <v/>
      </c>
      <c r="DI31" s="216" t="str">
        <f>IFERROR(RANK(DH31,DH:DH,0)+ COUNTIF($DH$12:DH30,DH31),"")</f>
        <v/>
      </c>
      <c r="DK31" s="214" t="str">
        <f>IFERROR(IF(AND('Classificação geral'!$J24="mas",'Classificação geral'!$K24=1,'Classificação geral'!$I24="Tapete"),'Classificação geral'!$A24,""),"")</f>
        <v/>
      </c>
      <c r="DL31" s="214" t="str">
        <f>IFERROR(IF(AND('Classificação geral'!$J24="mas",'Classificação geral'!$K24=1,'Classificação geral'!$I24="Tapete"),'Classificação geral'!$B24,""),"")</f>
        <v/>
      </c>
      <c r="DM31" s="215" t="str">
        <f>IF($DL31='Classificação geral'!$B24,'Classificação geral'!$C24,"")</f>
        <v/>
      </c>
      <c r="DN31" s="215" t="str">
        <f>IF($DL31='Classificação geral'!$B24,'Classificação geral'!$D24,"")</f>
        <v/>
      </c>
      <c r="DO31" s="215" t="str">
        <f>IF($DL31='Classificação geral'!$B24,'Classificação geral'!$J24,"")</f>
        <v/>
      </c>
      <c r="DP31" s="214" t="str">
        <f>IFERROR(IF(AND($DO31="mas",'Classificação geral'!$K24=1),'Classificação geral'!K24,""),"")</f>
        <v/>
      </c>
      <c r="DQ31" s="214" t="str">
        <f>IFERROR(IF(AND($DO31="mas",'Classificação geral'!$K24=1),'Classificação geral'!AC24,""),"")</f>
        <v/>
      </c>
      <c r="DR31" s="214" t="str">
        <f>IFERROR(IF(AND($DO31="mas",'Classificação geral'!$K24=1),'Classificação geral'!AE24,""),"")</f>
        <v/>
      </c>
      <c r="DS31" s="214" t="str">
        <f>IFERROR(IF(AND($DO31="mas",'Classificação geral'!$K24=1),'Classificação geral'!AF24,""),"")</f>
        <v/>
      </c>
      <c r="DT31" s="214" t="str">
        <f>IFERROR(IF(AND($DO31="mas",'Classificação geral'!$K24=1),'Classificação geral'!O24,""),"")</f>
        <v/>
      </c>
      <c r="DU31" s="214" t="str">
        <f>IFERROR(IF(AND($DO31="mas",'Classificação geral'!$K24=1),'Classificação geral'!AR24,""),"")</f>
        <v/>
      </c>
      <c r="DV31" s="216" t="str">
        <f>IFERROR(RANK(DU31,DU:DU,0)+ COUNTIF($DU$12:DU30,DU31),"")</f>
        <v/>
      </c>
      <c r="DX31" s="214" t="str">
        <f>IFERROR(IF(AND('Classificação geral'!$J24="fem",'Classificação geral'!$K24=2,'Classificação geral'!$I24="Tapete"),'Classificação geral'!$A24,""),"")</f>
        <v/>
      </c>
      <c r="DY31" s="214" t="str">
        <f>IFERROR(IF(AND('Classificação geral'!$J24="fem",'Classificação geral'!$K24=2,'Classificação geral'!$I24="Tapete"),'Classificação geral'!$B24,""),"")</f>
        <v/>
      </c>
      <c r="DZ31" s="215" t="str">
        <f>IF($DY31='Classificação geral'!$B24,'Classificação geral'!$C24,"")</f>
        <v/>
      </c>
      <c r="EA31" s="215" t="str">
        <f>IF($DY31='Classificação geral'!$B24,'Classificação geral'!$D24,"")</f>
        <v/>
      </c>
      <c r="EB31" s="215" t="str">
        <f>IF($DY31='Classificação geral'!$B24,'Classificação geral'!$J24,"")</f>
        <v/>
      </c>
      <c r="EC31" s="214" t="str">
        <f>IFERROR(IF(AND($EB31="fem",'Classificação geral'!$K24=2),'Classificação geral'!K24,""),"")</f>
        <v/>
      </c>
      <c r="ED31" s="214" t="str">
        <f>IFERROR(IF(AND($EB31="fem",'Classificação geral'!$K24=2),'Classificação geral'!AC24,""),"")</f>
        <v/>
      </c>
      <c r="EE31" s="214" t="str">
        <f>IFERROR(IF(AND($EB31="fem",'Classificação geral'!$K24=2),'Classificação geral'!AE24,""),"")</f>
        <v/>
      </c>
      <c r="EF31" s="214" t="str">
        <f>IFERROR(IF(AND($EB31="fem",'Classificação geral'!$K24=2),'Classificação geral'!AF24,""),"")</f>
        <v/>
      </c>
      <c r="EG31" s="214" t="str">
        <f>IFERROR(IF(AND($EB31="fem",'Classificação geral'!$K24=2),'Classificação geral'!O24,""),"")</f>
        <v/>
      </c>
      <c r="EH31" s="214" t="str">
        <f>IFERROR(IF(AND($EB31="fem",'Classificação geral'!$K24=2),'Classificação geral'!AR24,""),"")</f>
        <v/>
      </c>
      <c r="EI31" s="216" t="str">
        <f>IFERROR(RANK(EH31,EH:EH,0)+ COUNTIF(EH$12:$EH29,EH31),"")</f>
        <v/>
      </c>
      <c r="EJ31" s="209"/>
      <c r="EK31" s="214" t="str">
        <f>IFERROR(IF(AND('Classificação geral'!$J24="mas",'Classificação geral'!$K24=2,'Classificação geral'!$I24="Tapete"),'Classificação geral'!$A24,""),"")</f>
        <v/>
      </c>
      <c r="EL31" s="214" t="str">
        <f>IFERROR(IF(AND('Classificação geral'!$J24="mas",'Classificação geral'!$K24=2,'Classificação geral'!$I24="Tapete"),'Classificação geral'!$B24,""),"")</f>
        <v/>
      </c>
      <c r="EM31" s="215" t="str">
        <f>IF($EL31='Classificação geral'!$B24,'Classificação geral'!$C24,"")</f>
        <v/>
      </c>
      <c r="EN31" s="215" t="str">
        <f>IF($EL31='Classificação geral'!$B24,'Classificação geral'!$D24,"")</f>
        <v/>
      </c>
      <c r="EO31" s="215" t="str">
        <f>IF($EL31='Classificação geral'!$B24,'Classificação geral'!$J24,"")</f>
        <v/>
      </c>
      <c r="EP31" s="214" t="str">
        <f>IFERROR(IF(AND($EO31="mas",'Classificação geral'!$K24=2),'Classificação geral'!K24,""),"")</f>
        <v/>
      </c>
      <c r="EQ31" s="214" t="str">
        <f>IFERROR(IF(AND($EO31="mas",'Classificação geral'!$K24=2),'Classificação geral'!AC24,""),"")</f>
        <v/>
      </c>
      <c r="ER31" s="214" t="str">
        <f>IFERROR(IF(AND($EO31="mas",'Classificação geral'!$K24=2),'Classificação geral'!AE24,""),"")</f>
        <v/>
      </c>
      <c r="ES31" s="214" t="str">
        <f>IFERROR(IF(AND($EO31="mas",'Classificação geral'!$K24=2),'Classificação geral'!AF24,""),"")</f>
        <v/>
      </c>
      <c r="ET31" s="214" t="str">
        <f>IFERROR(IF(AND($EO31="mas",'Classificação geral'!$K24=2),'Classificação geral'!O24,""),"")</f>
        <v/>
      </c>
      <c r="EU31" s="214" t="str">
        <f>IFERROR(IF(AND($EO31="mas",'Classificação geral'!$K24=2),'Classificação geral'!AR24,""),"")</f>
        <v/>
      </c>
      <c r="EV31" s="216" t="str">
        <f>IFERROR(RANK(EU31,EU:EU,0)+ COUNTIF($EU$12:EU$12,EU31),"")</f>
        <v/>
      </c>
      <c r="EW31" s="209"/>
      <c r="EX31" s="214" t="str">
        <f>IFERROR(IF(AND('Classificação geral'!$J24="fem",'Classificação geral'!$K24=3,'Classificação geral'!$I24="Tapete"),'Classificação geral'!$A24,""),"")</f>
        <v/>
      </c>
      <c r="EY31" s="214" t="str">
        <f>IFERROR(IF(AND('Classificação geral'!$J24="fem",'Classificação geral'!$K24=3,'Classificação geral'!$I24="Tapete"),'Classificação geral'!$B24,""),"")</f>
        <v/>
      </c>
      <c r="EZ31" s="215" t="str">
        <f>IF($EY31='Classificação geral'!$B24,'Classificação geral'!$C24,"")</f>
        <v/>
      </c>
      <c r="FA31" s="215" t="str">
        <f>IF($EY31='Classificação geral'!$B24,'Classificação geral'!$D24,"")</f>
        <v/>
      </c>
      <c r="FB31" s="215" t="str">
        <f>IF($EY31='Classificação geral'!$B24,'Classificação geral'!$J24,"")</f>
        <v/>
      </c>
      <c r="FC31" s="215" t="str">
        <f>IF($FB31='Classificação geral'!$J24,'Classificação geral'!$K24,"")</f>
        <v/>
      </c>
      <c r="FD31" s="215" t="str">
        <f>IF($FC31='Classificação geral'!$K24,'Classificação geral'!$AC24,"")</f>
        <v/>
      </c>
      <c r="FE31" s="215" t="str">
        <f>IF($FC31='Classificação geral'!$K24,'Classificação geral'!$AE24,"")</f>
        <v/>
      </c>
      <c r="FF31" s="215" t="str">
        <f>IF($FC31='Classificação geral'!$K24,'Classificação geral'!$AF24,"")</f>
        <v/>
      </c>
      <c r="FG31" s="215" t="str">
        <f>IF($FC31='Classificação geral'!$K24,'Classificação geral'!$O24,"")</f>
        <v/>
      </c>
      <c r="FH31" s="215" t="str">
        <f>IF($FC31='Classificação geral'!$K24,'Classificação geral'!$AR24,"")</f>
        <v/>
      </c>
      <c r="FI31" s="216" t="str">
        <f>IFERROR(RANK(FH31,FH:FH,0)+ COUNTIF($FH$12:FH29,FH31),"")</f>
        <v/>
      </c>
      <c r="FJ31" s="209"/>
      <c r="FK31" s="214" t="str">
        <f>IFERROR(IF(AND('Classificação geral'!$J24="mas",'Classificação geral'!$K24=3,'Classificação geral'!$I24="Tapete"),'Classificação geral'!$A24,""),"")</f>
        <v/>
      </c>
      <c r="FL31" s="214" t="str">
        <f>IFERROR(IF(AND('Classificação geral'!$J24="mas",'Classificação geral'!$K24=3,'Classificação geral'!$I24="Tapete"),'Classificação geral'!$B24,""),"")</f>
        <v/>
      </c>
      <c r="FM31" s="215" t="str">
        <f>IF($FL31='Classificação geral'!$B24,'Classificação geral'!$C24,"")</f>
        <v/>
      </c>
      <c r="FN31" s="215" t="str">
        <f>IF($FL31='Classificação geral'!$B24,'Classificação geral'!$D24,"")</f>
        <v/>
      </c>
      <c r="FO31" s="215" t="str">
        <f>IF($FL31='Classificação geral'!$B24,'Classificação geral'!$J24,"")</f>
        <v/>
      </c>
      <c r="FP31" s="214" t="str">
        <f>IFERROR(IF(AND($FO31="mas",'Classificação geral'!$K24=3),'Classificação geral'!K24,""),"")</f>
        <v/>
      </c>
      <c r="FQ31" s="214" t="str">
        <f>IFERROR(IF(AND($FO31="mas",'Classificação geral'!$K24=3),'Classificação geral'!AC24,""),"")</f>
        <v/>
      </c>
      <c r="FR31" s="214" t="str">
        <f>IFERROR(IF(AND($FO31="mas",'Classificação geral'!$K24=3),'Classificação geral'!AE24,""),"")</f>
        <v/>
      </c>
      <c r="FS31" s="214" t="str">
        <f>IFERROR(IF(AND($FO31="mas",'Classificação geral'!$K24=3),'Classificação geral'!AF24,""),"")</f>
        <v/>
      </c>
      <c r="FT31" s="214" t="str">
        <f>IFERROR(IF(AND($FO31="mas",'Classificação geral'!$K24=3),'Classificação geral'!O24,""),"")</f>
        <v/>
      </c>
      <c r="FU31" s="214" t="str">
        <f>IFERROR(IF(AND($FO31="mas",'Classificação geral'!$K24=3),'Classificação geral'!AR24,""),"")</f>
        <v/>
      </c>
      <c r="FV31" s="216" t="str">
        <f>IFERROR(RANK(FU31,FU:FU,0)+ COUNTIF(FU$12:$FU29,FU31),"")</f>
        <v/>
      </c>
    </row>
    <row r="32" spans="2:178" s="199" customFormat="1" ht="27.75" customHeight="1" x14ac:dyDescent="0.4">
      <c r="B32" s="248" t="str">
        <f t="shared" si="0"/>
        <v/>
      </c>
      <c r="C32" s="238" t="str">
        <f t="shared" si="1"/>
        <v/>
      </c>
      <c r="D32" s="238" t="str">
        <f t="shared" si="2"/>
        <v/>
      </c>
      <c r="E32" s="238" t="str">
        <f t="shared" si="3"/>
        <v/>
      </c>
      <c r="F32" s="239" t="str">
        <f t="shared" si="4"/>
        <v/>
      </c>
      <c r="G32" s="239" t="str">
        <f t="shared" si="5"/>
        <v/>
      </c>
      <c r="H32" s="240" t="str">
        <f t="shared" si="6"/>
        <v/>
      </c>
      <c r="I32" s="240" t="str">
        <f t="shared" si="7"/>
        <v/>
      </c>
      <c r="J32" s="240" t="str">
        <f t="shared" si="8"/>
        <v/>
      </c>
      <c r="K32" s="240" t="str">
        <f t="shared" si="9"/>
        <v/>
      </c>
      <c r="L32" s="240" t="str">
        <f t="shared" si="10"/>
        <v/>
      </c>
      <c r="M32" s="241">
        <v>19</v>
      </c>
      <c r="N32" s="432"/>
      <c r="O32" s="242"/>
      <c r="P32" s="242"/>
      <c r="Q32" s="248" t="str">
        <f t="shared" si="11"/>
        <v/>
      </c>
      <c r="R32" s="238" t="str">
        <f t="shared" si="12"/>
        <v/>
      </c>
      <c r="S32" s="238" t="str">
        <f t="shared" si="13"/>
        <v/>
      </c>
      <c r="T32" s="238" t="str">
        <f t="shared" si="14"/>
        <v/>
      </c>
      <c r="U32" s="239" t="str">
        <f t="shared" si="15"/>
        <v/>
      </c>
      <c r="V32" s="239" t="str">
        <f t="shared" si="16"/>
        <v/>
      </c>
      <c r="W32" s="240" t="str">
        <f t="shared" si="17"/>
        <v/>
      </c>
      <c r="X32" s="240" t="str">
        <f t="shared" si="18"/>
        <v/>
      </c>
      <c r="Y32" s="240" t="str">
        <f t="shared" si="19"/>
        <v/>
      </c>
      <c r="Z32" s="240" t="str">
        <f t="shared" si="20"/>
        <v/>
      </c>
      <c r="AA32" s="240" t="str">
        <f t="shared" si="21"/>
        <v/>
      </c>
      <c r="AB32" s="241">
        <v>19</v>
      </c>
      <c r="AC32" s="432"/>
      <c r="AD32" s="242"/>
      <c r="AE32" s="243"/>
      <c r="AF32" s="249" t="str">
        <f t="shared" si="22"/>
        <v/>
      </c>
      <c r="AG32" s="238" t="str">
        <f t="shared" si="23"/>
        <v/>
      </c>
      <c r="AH32" s="238" t="str">
        <f t="shared" si="24"/>
        <v/>
      </c>
      <c r="AI32" s="239" t="str">
        <f t="shared" si="25"/>
        <v/>
      </c>
      <c r="AJ32" s="239" t="str">
        <f t="shared" si="26"/>
        <v/>
      </c>
      <c r="AK32" s="239" t="str">
        <f t="shared" si="27"/>
        <v/>
      </c>
      <c r="AL32" s="240" t="str">
        <f t="shared" si="28"/>
        <v/>
      </c>
      <c r="AM32" s="240" t="str">
        <f t="shared" si="29"/>
        <v/>
      </c>
      <c r="AN32" s="240" t="str">
        <f t="shared" si="30"/>
        <v/>
      </c>
      <c r="AO32" s="240" t="str">
        <f t="shared" si="31"/>
        <v/>
      </c>
      <c r="AP32" s="240" t="str">
        <f t="shared" si="32"/>
        <v/>
      </c>
      <c r="AQ32" s="241">
        <v>19</v>
      </c>
      <c r="AR32" s="432"/>
      <c r="AS32" s="242"/>
      <c r="AT32" s="242"/>
      <c r="AU32" s="249" t="str">
        <f t="shared" si="33"/>
        <v/>
      </c>
      <c r="AV32" s="238" t="str">
        <f t="shared" si="34"/>
        <v/>
      </c>
      <c r="AW32" s="238" t="str">
        <f t="shared" si="35"/>
        <v/>
      </c>
      <c r="AX32" s="239" t="str">
        <f t="shared" si="36"/>
        <v/>
      </c>
      <c r="AY32" s="239" t="str">
        <f t="shared" si="37"/>
        <v/>
      </c>
      <c r="AZ32" s="239" t="str">
        <f t="shared" si="38"/>
        <v/>
      </c>
      <c r="BA32" s="240" t="str">
        <f t="shared" si="39"/>
        <v/>
      </c>
      <c r="BB32" s="240" t="str">
        <f t="shared" si="40"/>
        <v/>
      </c>
      <c r="BC32" s="240" t="str">
        <f t="shared" si="41"/>
        <v/>
      </c>
      <c r="BD32" s="240" t="str">
        <f t="shared" si="42"/>
        <v/>
      </c>
      <c r="BE32" s="240" t="str">
        <f t="shared" si="43"/>
        <v/>
      </c>
      <c r="BF32" s="241">
        <v>19</v>
      </c>
      <c r="BG32" s="432"/>
      <c r="BH32" s="243"/>
      <c r="BI32" s="243"/>
      <c r="BJ32" s="248" t="str">
        <f t="shared" si="44"/>
        <v/>
      </c>
      <c r="BK32" s="238" t="str">
        <f t="shared" si="45"/>
        <v/>
      </c>
      <c r="BL32" s="238" t="str">
        <f t="shared" si="46"/>
        <v/>
      </c>
      <c r="BM32" s="238" t="str">
        <f t="shared" si="47"/>
        <v/>
      </c>
      <c r="BN32" s="239" t="str">
        <f t="shared" si="48"/>
        <v/>
      </c>
      <c r="BO32" s="239" t="str">
        <f t="shared" si="49"/>
        <v/>
      </c>
      <c r="BP32" s="239" t="str">
        <f t="shared" si="50"/>
        <v/>
      </c>
      <c r="BQ32" s="239" t="str">
        <f t="shared" si="51"/>
        <v/>
      </c>
      <c r="BR32" s="239" t="str">
        <f t="shared" si="52"/>
        <v/>
      </c>
      <c r="BS32" s="239" t="str">
        <f t="shared" si="53"/>
        <v/>
      </c>
      <c r="BT32" s="240" t="str">
        <f t="shared" si="54"/>
        <v/>
      </c>
      <c r="BU32" s="241">
        <v>19</v>
      </c>
      <c r="BV32" s="432"/>
      <c r="BW32" s="242"/>
      <c r="BX32" s="242"/>
      <c r="BY32" s="248" t="str">
        <f t="shared" si="55"/>
        <v/>
      </c>
      <c r="BZ32" s="238" t="str">
        <f t="shared" si="56"/>
        <v/>
      </c>
      <c r="CA32" s="238" t="str">
        <f t="shared" si="57"/>
        <v/>
      </c>
      <c r="CB32" s="238" t="str">
        <f t="shared" si="58"/>
        <v/>
      </c>
      <c r="CC32" s="239" t="str">
        <f t="shared" si="59"/>
        <v/>
      </c>
      <c r="CD32" s="239" t="str">
        <f t="shared" si="60"/>
        <v/>
      </c>
      <c r="CE32" s="240" t="str">
        <f t="shared" si="61"/>
        <v/>
      </c>
      <c r="CF32" s="240" t="str">
        <f t="shared" si="62"/>
        <v/>
      </c>
      <c r="CG32" s="240" t="str">
        <f t="shared" si="63"/>
        <v/>
      </c>
      <c r="CH32" s="240" t="str">
        <f t="shared" si="64"/>
        <v/>
      </c>
      <c r="CI32" s="240" t="str">
        <f t="shared" si="65"/>
        <v/>
      </c>
      <c r="CJ32" s="241">
        <v>19</v>
      </c>
      <c r="CK32" s="432"/>
      <c r="CX32" s="214" t="str">
        <f>IFERROR(IF(AND('Classificação geral'!$J25="FEM",'Classificação geral'!$K25=1,'Classificação geral'!I25="Tapete"),'Classificação geral'!A25,""),"")</f>
        <v/>
      </c>
      <c r="CY32" s="214" t="str">
        <f>IFERROR(IF(AND('Classificação geral'!$J25="FEM",'Classificação geral'!$K25=1,'Classificação geral'!I25="Tapete"),'Classificação geral'!$B25,""),"")</f>
        <v/>
      </c>
      <c r="CZ32" s="215" t="str">
        <f>IF($CY32='Classificação geral'!$B25,'Classificação geral'!$C25,"")</f>
        <v/>
      </c>
      <c r="DA32" s="215" t="str">
        <f>IF($CY32='Classificação geral'!$B25,'Classificação geral'!$D25,"")</f>
        <v/>
      </c>
      <c r="DB32" s="215" t="str">
        <f>IF($CY32='Classificação geral'!$B25,'Classificação geral'!$J25,"")</f>
        <v/>
      </c>
      <c r="DC32" s="215" t="str">
        <f>IF($DB32='Classificação geral'!$J25,'Classificação geral'!$K25,"")</f>
        <v/>
      </c>
      <c r="DD32" s="215" t="str">
        <f>IF($DC32='Classificação geral'!$K25,'Classificação geral'!$AC25,"")</f>
        <v/>
      </c>
      <c r="DE32" s="215" t="str">
        <f>IF($DC32='Classificação geral'!$K25,'Classificação geral'!$AE25,"")</f>
        <v/>
      </c>
      <c r="DF32" s="215" t="str">
        <f>IF($DC32='Classificação geral'!$K25,'Classificação geral'!$AF25,"")</f>
        <v/>
      </c>
      <c r="DG32" s="215" t="str">
        <f>IF($DC32='Classificação geral'!$K25,'Classificação geral'!$O25,"")</f>
        <v/>
      </c>
      <c r="DH32" s="215" t="str">
        <f>IF($DC32='Classificação geral'!$K25,'Classificação geral'!$AR25,"")</f>
        <v/>
      </c>
      <c r="DI32" s="216" t="str">
        <f>IFERROR(RANK(DH32,DH:DH,0)+ COUNTIF($DH$12:DH31,DH32),"")</f>
        <v/>
      </c>
      <c r="DJ32" s="199">
        <v>1</v>
      </c>
      <c r="DK32" s="214" t="str">
        <f>IFERROR(IF(AND('Classificação geral'!$J25="mas",'Classificação geral'!$K25=1,'Classificação geral'!$I25="Tapete"),'Classificação geral'!$A25,""),"")</f>
        <v/>
      </c>
      <c r="DL32" s="214" t="str">
        <f>IFERROR(IF(AND('Classificação geral'!$J25="mas",'Classificação geral'!$K25=1,'Classificação geral'!$I25="Tapete"),'Classificação geral'!$B25,""),"")</f>
        <v/>
      </c>
      <c r="DM32" s="215" t="str">
        <f>IF($DL32='Classificação geral'!$B25,'Classificação geral'!$C25,"")</f>
        <v/>
      </c>
      <c r="DN32" s="215" t="str">
        <f>IF($DL32='Classificação geral'!$B25,'Classificação geral'!$D25,"")</f>
        <v/>
      </c>
      <c r="DO32" s="215" t="str">
        <f>IF($DL32='Classificação geral'!$B25,'Classificação geral'!$J25,"")</f>
        <v/>
      </c>
      <c r="DP32" s="214" t="str">
        <f>IFERROR(IF(AND($DO32="mas",'Classificação geral'!$K25=1),'Classificação geral'!K25,""),"")</f>
        <v/>
      </c>
      <c r="DQ32" s="214" t="str">
        <f>IFERROR(IF(AND($DO32="mas",'Classificação geral'!$K25=1),'Classificação geral'!AC25,""),"")</f>
        <v/>
      </c>
      <c r="DR32" s="214" t="str">
        <f>IFERROR(IF(AND($DO32="mas",'Classificação geral'!$K25=1),'Classificação geral'!AE25,""),"")</f>
        <v/>
      </c>
      <c r="DS32" s="214" t="str">
        <f>IFERROR(IF(AND($DO32="mas",'Classificação geral'!$K25=1),'Classificação geral'!AF25,""),"")</f>
        <v/>
      </c>
      <c r="DT32" s="214" t="str">
        <f>IFERROR(IF(AND($DO32="mas",'Classificação geral'!$K25=1),'Classificação geral'!O25,""),"")</f>
        <v/>
      </c>
      <c r="DU32" s="214" t="str">
        <f>IFERROR(IF(AND($DO32="mas",'Classificação geral'!$K25=1),'Classificação geral'!AR25,""),"")</f>
        <v/>
      </c>
      <c r="DV32" s="216" t="str">
        <f>IFERROR(RANK(DU32,DU:DU,0)+ COUNTIF($DU$12:DU31,DU32),"")</f>
        <v/>
      </c>
      <c r="DX32" s="214" t="str">
        <f>IFERROR(IF(AND('Classificação geral'!$J25="fem",'Classificação geral'!$K25=2,'Classificação geral'!$I25="Tapete"),'Classificação geral'!$A25,""),"")</f>
        <v/>
      </c>
      <c r="DY32" s="214" t="str">
        <f>IFERROR(IF(AND('Classificação geral'!$J25="fem",'Classificação geral'!$K25=2,'Classificação geral'!$I25="Tapete"),'Classificação geral'!$B25,""),"")</f>
        <v/>
      </c>
      <c r="DZ32" s="215" t="str">
        <f>IF($DY32='Classificação geral'!$B25,'Classificação geral'!$C25,"")</f>
        <v/>
      </c>
      <c r="EA32" s="215" t="str">
        <f>IF($DY32='Classificação geral'!$B25,'Classificação geral'!$D25,"")</f>
        <v/>
      </c>
      <c r="EB32" s="215" t="str">
        <f>IF($DY32='Classificação geral'!$B25,'Classificação geral'!$J25,"")</f>
        <v/>
      </c>
      <c r="EC32" s="214" t="str">
        <f>IFERROR(IF(AND($EB32="fem",'Classificação geral'!$K25=2),'Classificação geral'!K25,""),"")</f>
        <v/>
      </c>
      <c r="ED32" s="214" t="str">
        <f>IFERROR(IF(AND($EB32="fem",'Classificação geral'!$K25=2),'Classificação geral'!AC25,""),"")</f>
        <v/>
      </c>
      <c r="EE32" s="214" t="str">
        <f>IFERROR(IF(AND($EB32="fem",'Classificação geral'!$K25=2),'Classificação geral'!AE25,""),"")</f>
        <v/>
      </c>
      <c r="EF32" s="214" t="str">
        <f>IFERROR(IF(AND($EB32="fem",'Classificação geral'!$K25=2),'Classificação geral'!AF25,""),"")</f>
        <v/>
      </c>
      <c r="EG32" s="214" t="str">
        <f>IFERROR(IF(AND($EB32="fem",'Classificação geral'!$K25=2),'Classificação geral'!O25,""),"")</f>
        <v/>
      </c>
      <c r="EH32" s="214" t="str">
        <f>IFERROR(IF(AND($EB32="fem",'Classificação geral'!$K25=2),'Classificação geral'!AR25,""),"")</f>
        <v/>
      </c>
      <c r="EI32" s="216" t="str">
        <f>IFERROR(RANK(EH32,EH:EH,0)+ COUNTIF(EH$12:$EH30,EH32),"")</f>
        <v/>
      </c>
      <c r="EJ32" s="209"/>
      <c r="EK32" s="214" t="str">
        <f>IFERROR(IF(AND('Classificação geral'!$J25="mas",'Classificação geral'!$K25=2,'Classificação geral'!$I25="Tapete"),'Classificação geral'!$A25,""),"")</f>
        <v/>
      </c>
      <c r="EL32" s="214" t="str">
        <f>IFERROR(IF(AND('Classificação geral'!$J25="mas",'Classificação geral'!$K25=2,'Classificação geral'!$I25="Tapete"),'Classificação geral'!$B25,""),"")</f>
        <v/>
      </c>
      <c r="EM32" s="215" t="str">
        <f>IF($EL32='Classificação geral'!$B25,'Classificação geral'!$C25,"")</f>
        <v/>
      </c>
      <c r="EN32" s="215" t="str">
        <f>IF($EL32='Classificação geral'!$B25,'Classificação geral'!$D25,"")</f>
        <v/>
      </c>
      <c r="EO32" s="215" t="str">
        <f>IF($EL32='Classificação geral'!$B25,'Classificação geral'!$J25,"")</f>
        <v/>
      </c>
      <c r="EP32" s="214" t="str">
        <f>IFERROR(IF(AND($EO32="mas",'Classificação geral'!$K25=2),'Classificação geral'!K25,""),"")</f>
        <v/>
      </c>
      <c r="EQ32" s="214" t="str">
        <f>IFERROR(IF(AND($EO32="mas",'Classificação geral'!$K25=2),'Classificação geral'!AC25,""),"")</f>
        <v/>
      </c>
      <c r="ER32" s="214" t="str">
        <f>IFERROR(IF(AND($EO32="mas",'Classificação geral'!$K25=2),'Classificação geral'!AE25,""),"")</f>
        <v/>
      </c>
      <c r="ES32" s="214" t="str">
        <f>IFERROR(IF(AND($EO32="mas",'Classificação geral'!$K25=2),'Classificação geral'!AF25,""),"")</f>
        <v/>
      </c>
      <c r="ET32" s="214" t="str">
        <f>IFERROR(IF(AND($EO32="mas",'Classificação geral'!$K25=2),'Classificação geral'!O25,""),"")</f>
        <v/>
      </c>
      <c r="EU32" s="214" t="str">
        <f>IFERROR(IF(AND($EO32="mas",'Classificação geral'!$K25=2),'Classificação geral'!AR25,""),"")</f>
        <v/>
      </c>
      <c r="EV32" s="216" t="str">
        <f>IFERROR(RANK(EU32,EU:EU,0)+ COUNTIF($EU$12:EU$12,EU32),"")</f>
        <v/>
      </c>
      <c r="EW32" s="209"/>
      <c r="EX32" s="214" t="str">
        <f>IFERROR(IF(AND('Classificação geral'!$J25="fem",'Classificação geral'!$K25=3,'Classificação geral'!$I25="Tapete"),'Classificação geral'!$A25,""),"")</f>
        <v/>
      </c>
      <c r="EY32" s="214" t="str">
        <f>IFERROR(IF(AND('Classificação geral'!$J25="fem",'Classificação geral'!$K25=3,'Classificação geral'!$I25="Tapete"),'Classificação geral'!$B25,""),"")</f>
        <v/>
      </c>
      <c r="EZ32" s="215" t="str">
        <f>IF($EY32='Classificação geral'!$B25,'Classificação geral'!$C25,"")</f>
        <v/>
      </c>
      <c r="FA32" s="215" t="str">
        <f>IF($EY32='Classificação geral'!$B25,'Classificação geral'!$D25,"")</f>
        <v/>
      </c>
      <c r="FB32" s="215" t="str">
        <f>IF($EY32='Classificação geral'!$B25,'Classificação geral'!$J25,"")</f>
        <v/>
      </c>
      <c r="FC32" s="215" t="str">
        <f>IF($FB32='Classificação geral'!$J25,'Classificação geral'!$K25,"")</f>
        <v/>
      </c>
      <c r="FD32" s="215" t="str">
        <f>IF($FC32='Classificação geral'!$K25,'Classificação geral'!$AC25,"")</f>
        <v/>
      </c>
      <c r="FE32" s="215" t="str">
        <f>IF($FC32='Classificação geral'!$K25,'Classificação geral'!$AE25,"")</f>
        <v/>
      </c>
      <c r="FF32" s="215" t="str">
        <f>IF($FC32='Classificação geral'!$K25,'Classificação geral'!$AF25,"")</f>
        <v/>
      </c>
      <c r="FG32" s="215" t="str">
        <f>IF($FC32='Classificação geral'!$K25,'Classificação geral'!$O25,"")</f>
        <v/>
      </c>
      <c r="FH32" s="215" t="str">
        <f>IF($FC32='Classificação geral'!$K25,'Classificação geral'!$AR25,"")</f>
        <v/>
      </c>
      <c r="FI32" s="216" t="str">
        <f>IFERROR(RANK(FH32,FH:FH,0)+ COUNTIF($FH$12:FH30,FH32),"")</f>
        <v/>
      </c>
      <c r="FJ32" s="209"/>
      <c r="FK32" s="214" t="str">
        <f>IFERROR(IF(AND('Classificação geral'!$J25="mas",'Classificação geral'!$K25=3,'Classificação geral'!$I25="Tapete"),'Classificação geral'!$A25,""),"")</f>
        <v/>
      </c>
      <c r="FL32" s="214" t="str">
        <f>IFERROR(IF(AND('Classificação geral'!$J25="mas",'Classificação geral'!$K25=3,'Classificação geral'!$I25="Tapete"),'Classificação geral'!$B25,""),"")</f>
        <v/>
      </c>
      <c r="FM32" s="215" t="str">
        <f>IF($FL32='Classificação geral'!$B25,'Classificação geral'!$C25,"")</f>
        <v/>
      </c>
      <c r="FN32" s="215" t="str">
        <f>IF($FL32='Classificação geral'!$B25,'Classificação geral'!$D25,"")</f>
        <v/>
      </c>
      <c r="FO32" s="215" t="str">
        <f>IF($FL32='Classificação geral'!$B25,'Classificação geral'!$J25,"")</f>
        <v/>
      </c>
      <c r="FP32" s="214" t="str">
        <f>IFERROR(IF(AND($FO32="mas",'Classificação geral'!$K25=3),'Classificação geral'!K25,""),"")</f>
        <v/>
      </c>
      <c r="FQ32" s="214" t="str">
        <f>IFERROR(IF(AND($FO32="mas",'Classificação geral'!$K25=3),'Classificação geral'!AC25,""),"")</f>
        <v/>
      </c>
      <c r="FR32" s="214" t="str">
        <f>IFERROR(IF(AND($FO32="mas",'Classificação geral'!$K25=3),'Classificação geral'!AE25,""),"")</f>
        <v/>
      </c>
      <c r="FS32" s="214" t="str">
        <f>IFERROR(IF(AND($FO32="mas",'Classificação geral'!$K25=3),'Classificação geral'!AF25,""),"")</f>
        <v/>
      </c>
      <c r="FT32" s="214" t="str">
        <f>IFERROR(IF(AND($FO32="mas",'Classificação geral'!$K25=3),'Classificação geral'!O25,""),"")</f>
        <v/>
      </c>
      <c r="FU32" s="214" t="str">
        <f>IFERROR(IF(AND($FO32="mas",'Classificação geral'!$K25=3),'Classificação geral'!AR25,""),"")</f>
        <v/>
      </c>
      <c r="FV32" s="216" t="str">
        <f>IFERROR(RANK(FU32,FU:FU,0)+ COUNTIF(FU$12:$FU30,FU32),"")</f>
        <v/>
      </c>
    </row>
    <row r="33" spans="2:178" s="199" customFormat="1" ht="27.75" customHeight="1" x14ac:dyDescent="0.4">
      <c r="B33" s="248" t="str">
        <f t="shared" si="0"/>
        <v/>
      </c>
      <c r="C33" s="238" t="str">
        <f t="shared" si="1"/>
        <v/>
      </c>
      <c r="D33" s="238" t="str">
        <f t="shared" si="2"/>
        <v/>
      </c>
      <c r="E33" s="238" t="str">
        <f t="shared" si="3"/>
        <v/>
      </c>
      <c r="F33" s="239" t="str">
        <f t="shared" si="4"/>
        <v/>
      </c>
      <c r="G33" s="239" t="str">
        <f t="shared" si="5"/>
        <v/>
      </c>
      <c r="H33" s="240" t="str">
        <f t="shared" si="6"/>
        <v/>
      </c>
      <c r="I33" s="240" t="str">
        <f t="shared" si="7"/>
        <v/>
      </c>
      <c r="J33" s="240" t="str">
        <f t="shared" si="8"/>
        <v/>
      </c>
      <c r="K33" s="240" t="str">
        <f t="shared" si="9"/>
        <v/>
      </c>
      <c r="L33" s="240" t="str">
        <f t="shared" si="10"/>
        <v/>
      </c>
      <c r="M33" s="241">
        <v>20</v>
      </c>
      <c r="N33" s="432"/>
      <c r="O33" s="242"/>
      <c r="P33" s="242"/>
      <c r="Q33" s="248" t="str">
        <f t="shared" si="11"/>
        <v/>
      </c>
      <c r="R33" s="238" t="str">
        <f t="shared" si="12"/>
        <v/>
      </c>
      <c r="S33" s="238" t="str">
        <f t="shared" si="13"/>
        <v/>
      </c>
      <c r="T33" s="238" t="str">
        <f t="shared" si="14"/>
        <v/>
      </c>
      <c r="U33" s="239" t="str">
        <f t="shared" si="15"/>
        <v/>
      </c>
      <c r="V33" s="239" t="str">
        <f t="shared" si="16"/>
        <v/>
      </c>
      <c r="W33" s="240" t="str">
        <f t="shared" si="17"/>
        <v/>
      </c>
      <c r="X33" s="240" t="str">
        <f t="shared" si="18"/>
        <v/>
      </c>
      <c r="Y33" s="240" t="str">
        <f t="shared" si="19"/>
        <v/>
      </c>
      <c r="Z33" s="240" t="str">
        <f t="shared" si="20"/>
        <v/>
      </c>
      <c r="AA33" s="240" t="str">
        <f t="shared" si="21"/>
        <v/>
      </c>
      <c r="AB33" s="241">
        <v>20</v>
      </c>
      <c r="AC33" s="432"/>
      <c r="AD33" s="242"/>
      <c r="AE33" s="243"/>
      <c r="AF33" s="249" t="str">
        <f t="shared" si="22"/>
        <v/>
      </c>
      <c r="AG33" s="238" t="str">
        <f t="shared" si="23"/>
        <v/>
      </c>
      <c r="AH33" s="238" t="str">
        <f t="shared" si="24"/>
        <v/>
      </c>
      <c r="AI33" s="239" t="str">
        <f t="shared" si="25"/>
        <v/>
      </c>
      <c r="AJ33" s="239" t="str">
        <f t="shared" si="26"/>
        <v/>
      </c>
      <c r="AK33" s="239" t="str">
        <f t="shared" si="27"/>
        <v/>
      </c>
      <c r="AL33" s="240" t="str">
        <f t="shared" si="28"/>
        <v/>
      </c>
      <c r="AM33" s="240" t="str">
        <f t="shared" si="29"/>
        <v/>
      </c>
      <c r="AN33" s="240" t="str">
        <f t="shared" si="30"/>
        <v/>
      </c>
      <c r="AO33" s="240" t="str">
        <f t="shared" si="31"/>
        <v/>
      </c>
      <c r="AP33" s="240" t="str">
        <f t="shared" si="32"/>
        <v/>
      </c>
      <c r="AQ33" s="241">
        <v>20</v>
      </c>
      <c r="AR33" s="432"/>
      <c r="AS33" s="242"/>
      <c r="AT33" s="242"/>
      <c r="AU33" s="249" t="str">
        <f t="shared" si="33"/>
        <v/>
      </c>
      <c r="AV33" s="238" t="str">
        <f t="shared" si="34"/>
        <v/>
      </c>
      <c r="AW33" s="238" t="str">
        <f t="shared" si="35"/>
        <v/>
      </c>
      <c r="AX33" s="239" t="str">
        <f t="shared" si="36"/>
        <v/>
      </c>
      <c r="AY33" s="239" t="str">
        <f t="shared" si="37"/>
        <v/>
      </c>
      <c r="AZ33" s="239" t="str">
        <f t="shared" si="38"/>
        <v/>
      </c>
      <c r="BA33" s="240" t="str">
        <f t="shared" si="39"/>
        <v/>
      </c>
      <c r="BB33" s="240" t="str">
        <f t="shared" si="40"/>
        <v/>
      </c>
      <c r="BC33" s="240" t="str">
        <f t="shared" si="41"/>
        <v/>
      </c>
      <c r="BD33" s="240" t="str">
        <f t="shared" si="42"/>
        <v/>
      </c>
      <c r="BE33" s="240" t="str">
        <f t="shared" si="43"/>
        <v/>
      </c>
      <c r="BF33" s="241">
        <v>20</v>
      </c>
      <c r="BG33" s="432"/>
      <c r="BH33" s="243"/>
      <c r="BI33" s="243"/>
      <c r="BJ33" s="248" t="str">
        <f t="shared" si="44"/>
        <v/>
      </c>
      <c r="BK33" s="238" t="str">
        <f t="shared" si="45"/>
        <v/>
      </c>
      <c r="BL33" s="238" t="str">
        <f t="shared" si="46"/>
        <v/>
      </c>
      <c r="BM33" s="238" t="str">
        <f t="shared" si="47"/>
        <v/>
      </c>
      <c r="BN33" s="239" t="str">
        <f t="shared" si="48"/>
        <v/>
      </c>
      <c r="BO33" s="239" t="str">
        <f t="shared" si="49"/>
        <v/>
      </c>
      <c r="BP33" s="239" t="str">
        <f t="shared" si="50"/>
        <v/>
      </c>
      <c r="BQ33" s="239" t="str">
        <f t="shared" si="51"/>
        <v/>
      </c>
      <c r="BR33" s="239" t="str">
        <f t="shared" si="52"/>
        <v/>
      </c>
      <c r="BS33" s="239" t="str">
        <f t="shared" si="53"/>
        <v/>
      </c>
      <c r="BT33" s="240" t="str">
        <f t="shared" si="54"/>
        <v/>
      </c>
      <c r="BU33" s="241">
        <v>20</v>
      </c>
      <c r="BV33" s="432"/>
      <c r="BW33" s="242"/>
      <c r="BX33" s="242"/>
      <c r="BY33" s="248" t="str">
        <f t="shared" si="55"/>
        <v/>
      </c>
      <c r="BZ33" s="238" t="str">
        <f t="shared" si="56"/>
        <v/>
      </c>
      <c r="CA33" s="238" t="str">
        <f t="shared" si="57"/>
        <v/>
      </c>
      <c r="CB33" s="238" t="str">
        <f t="shared" si="58"/>
        <v/>
      </c>
      <c r="CC33" s="239" t="str">
        <f t="shared" si="59"/>
        <v/>
      </c>
      <c r="CD33" s="239" t="str">
        <f t="shared" si="60"/>
        <v/>
      </c>
      <c r="CE33" s="240" t="str">
        <f t="shared" si="61"/>
        <v/>
      </c>
      <c r="CF33" s="240" t="str">
        <f t="shared" si="62"/>
        <v/>
      </c>
      <c r="CG33" s="240" t="str">
        <f t="shared" si="63"/>
        <v/>
      </c>
      <c r="CH33" s="240" t="str">
        <f t="shared" si="64"/>
        <v/>
      </c>
      <c r="CI33" s="240" t="str">
        <f t="shared" si="65"/>
        <v/>
      </c>
      <c r="CJ33" s="241">
        <v>20</v>
      </c>
      <c r="CK33" s="432"/>
      <c r="CX33" s="214" t="str">
        <f>IFERROR(IF(AND('Classificação geral'!$J26="FEM",'Classificação geral'!$K26=1,'Classificação geral'!I26="Tapete"),'Classificação geral'!A26,""),"")</f>
        <v/>
      </c>
      <c r="CY33" s="214" t="str">
        <f>IFERROR(IF(AND('Classificação geral'!$J26="FEM",'Classificação geral'!$K26=1,'Classificação geral'!I26="Tapete"),'Classificação geral'!$B26,""),"")</f>
        <v/>
      </c>
      <c r="CZ33" s="215" t="str">
        <f>IF($CY33='Classificação geral'!$B26,'Classificação geral'!$C26,"")</f>
        <v/>
      </c>
      <c r="DA33" s="215" t="str">
        <f>IF($CY33='Classificação geral'!$B26,'Classificação geral'!$D26,"")</f>
        <v/>
      </c>
      <c r="DB33" s="215" t="str">
        <f>IF($CY33='Classificação geral'!$B26,'Classificação geral'!$J26,"")</f>
        <v/>
      </c>
      <c r="DC33" s="215" t="str">
        <f>IF($DB33='Classificação geral'!$J26,'Classificação geral'!$K26,"")</f>
        <v/>
      </c>
      <c r="DD33" s="215" t="str">
        <f>IF($DC33='Classificação geral'!$K26,'Classificação geral'!$AC26,"")</f>
        <v/>
      </c>
      <c r="DE33" s="215" t="str">
        <f>IF($DC33='Classificação geral'!$K26,'Classificação geral'!$AE26,"")</f>
        <v/>
      </c>
      <c r="DF33" s="215" t="str">
        <f>IF($DC33='Classificação geral'!$K26,'Classificação geral'!$AF26,"")</f>
        <v/>
      </c>
      <c r="DG33" s="215" t="str">
        <f>IF($DC33='Classificação geral'!$K26,'Classificação geral'!$O26,"")</f>
        <v/>
      </c>
      <c r="DH33" s="215" t="str">
        <f>IF($DC33='Classificação geral'!$K26,'Classificação geral'!$AR26,"")</f>
        <v/>
      </c>
      <c r="DI33" s="216" t="str">
        <f>IFERROR(RANK(DH33,DH:DH,0)+ COUNTIF($DH$12:DH32,DH33),"")</f>
        <v/>
      </c>
      <c r="DK33" s="214" t="str">
        <f>IFERROR(IF(AND('Classificação geral'!$J26="mas",'Classificação geral'!$K26=1,'Classificação geral'!$I26="Tapete"),'Classificação geral'!$A26,""),"")</f>
        <v/>
      </c>
      <c r="DL33" s="214" t="str">
        <f>IFERROR(IF(AND('Classificação geral'!$J26="mas",'Classificação geral'!$K26=1,'Classificação geral'!$I26="Tapete"),'Classificação geral'!$B26,""),"")</f>
        <v/>
      </c>
      <c r="DM33" s="215" t="str">
        <f>IF($DL33='Classificação geral'!$B26,'Classificação geral'!$C26,"")</f>
        <v/>
      </c>
      <c r="DN33" s="215" t="str">
        <f>IF($DL33='Classificação geral'!$B26,'Classificação geral'!$D26,"")</f>
        <v/>
      </c>
      <c r="DO33" s="215" t="str">
        <f>IF($DL33='Classificação geral'!$B26,'Classificação geral'!$J26,"")</f>
        <v/>
      </c>
      <c r="DP33" s="214" t="str">
        <f>IFERROR(IF(AND($DO33="mas",'Classificação geral'!$K26=1),'Classificação geral'!K26,""),"")</f>
        <v/>
      </c>
      <c r="DQ33" s="214" t="str">
        <f>IFERROR(IF(AND($DO33="mas",'Classificação geral'!$K26=1),'Classificação geral'!AC26,""),"")</f>
        <v/>
      </c>
      <c r="DR33" s="214" t="str">
        <f>IFERROR(IF(AND($DO33="mas",'Classificação geral'!$K26=1),'Classificação geral'!AE26,""),"")</f>
        <v/>
      </c>
      <c r="DS33" s="214" t="str">
        <f>IFERROR(IF(AND($DO33="mas",'Classificação geral'!$K26=1),'Classificação geral'!AF26,""),"")</f>
        <v/>
      </c>
      <c r="DT33" s="214" t="str">
        <f>IFERROR(IF(AND($DO33="mas",'Classificação geral'!$K26=1),'Classificação geral'!O26,""),"")</f>
        <v/>
      </c>
      <c r="DU33" s="214" t="str">
        <f>IFERROR(IF(AND($DO33="mas",'Classificação geral'!$K26=1),'Classificação geral'!AR26,""),"")</f>
        <v/>
      </c>
      <c r="DV33" s="216" t="str">
        <f>IFERROR(RANK(DU33,DU:DU,0)+ COUNTIF($DU$12:DU32,DU33),"")</f>
        <v/>
      </c>
      <c r="DX33" s="214" t="str">
        <f>IFERROR(IF(AND('Classificação geral'!$J26="fem",'Classificação geral'!$K26=2,'Classificação geral'!$I26="Tapete"),'Classificação geral'!$A26,""),"")</f>
        <v/>
      </c>
      <c r="DY33" s="214" t="str">
        <f>IFERROR(IF(AND('Classificação geral'!$J26="fem",'Classificação geral'!$K26=2,'Classificação geral'!$I26="Tapete"),'Classificação geral'!$B26,""),"")</f>
        <v/>
      </c>
      <c r="DZ33" s="215" t="str">
        <f>IF($DY33='Classificação geral'!$B26,'Classificação geral'!$C26,"")</f>
        <v/>
      </c>
      <c r="EA33" s="215" t="str">
        <f>IF($DY33='Classificação geral'!$B26,'Classificação geral'!$D26,"")</f>
        <v/>
      </c>
      <c r="EB33" s="215" t="str">
        <f>IF($DY33='Classificação geral'!$B26,'Classificação geral'!$J26,"")</f>
        <v/>
      </c>
      <c r="EC33" s="214" t="str">
        <f>IFERROR(IF(AND($EB33="fem",'Classificação geral'!$K26=2),'Classificação geral'!K26,""),"")</f>
        <v/>
      </c>
      <c r="ED33" s="214" t="str">
        <f>IFERROR(IF(AND($EB33="fem",'Classificação geral'!$K26=2),'Classificação geral'!AC26,""),"")</f>
        <v/>
      </c>
      <c r="EE33" s="214" t="str">
        <f>IFERROR(IF(AND($EB33="fem",'Classificação geral'!$K26=2),'Classificação geral'!AE26,""),"")</f>
        <v/>
      </c>
      <c r="EF33" s="214" t="str">
        <f>IFERROR(IF(AND($EB33="fem",'Classificação geral'!$K26=2),'Classificação geral'!AF26,""),"")</f>
        <v/>
      </c>
      <c r="EG33" s="214" t="str">
        <f>IFERROR(IF(AND($EB33="fem",'Classificação geral'!$K26=2),'Classificação geral'!O26,""),"")</f>
        <v/>
      </c>
      <c r="EH33" s="214" t="str">
        <f>IFERROR(IF(AND($EB33="fem",'Classificação geral'!$K26=2),'Classificação geral'!AR26,""),"")</f>
        <v/>
      </c>
      <c r="EI33" s="216" t="str">
        <f>IFERROR(RANK(EH33,EH:EH,0)+ COUNTIF(EH$12:$EH31,EH33),"")</f>
        <v/>
      </c>
      <c r="EJ33" s="209"/>
      <c r="EK33" s="214" t="str">
        <f>IFERROR(IF(AND('Classificação geral'!$J26="mas",'Classificação geral'!$K26=2,'Classificação geral'!$I26="Tapete"),'Classificação geral'!$A26,""),"")</f>
        <v/>
      </c>
      <c r="EL33" s="214" t="str">
        <f>IFERROR(IF(AND('Classificação geral'!$J26="mas",'Classificação geral'!$K26=2,'Classificação geral'!$I26="Tapete"),'Classificação geral'!$B26,""),"")</f>
        <v/>
      </c>
      <c r="EM33" s="215" t="str">
        <f>IF($EL33='Classificação geral'!$B26,'Classificação geral'!$C26,"")</f>
        <v/>
      </c>
      <c r="EN33" s="215" t="str">
        <f>IF($EL33='Classificação geral'!$B26,'Classificação geral'!$D26,"")</f>
        <v/>
      </c>
      <c r="EO33" s="215" t="str">
        <f>IF($EL33='Classificação geral'!$B26,'Classificação geral'!$J26,"")</f>
        <v/>
      </c>
      <c r="EP33" s="214" t="str">
        <f>IFERROR(IF(AND($EO33="mas",'Classificação geral'!$K26=2),'Classificação geral'!K26,""),"")</f>
        <v/>
      </c>
      <c r="EQ33" s="214" t="str">
        <f>IFERROR(IF(AND($EO33="mas",'Classificação geral'!$K26=2),'Classificação geral'!AC26,""),"")</f>
        <v/>
      </c>
      <c r="ER33" s="214" t="str">
        <f>IFERROR(IF(AND($EO33="mas",'Classificação geral'!$K26=2),'Classificação geral'!AE26,""),"")</f>
        <v/>
      </c>
      <c r="ES33" s="214" t="str">
        <f>IFERROR(IF(AND($EO33="mas",'Classificação geral'!$K26=2),'Classificação geral'!AF26,""),"")</f>
        <v/>
      </c>
      <c r="ET33" s="214" t="str">
        <f>IFERROR(IF(AND($EO33="mas",'Classificação geral'!$K26=2),'Classificação geral'!O26,""),"")</f>
        <v/>
      </c>
      <c r="EU33" s="214" t="str">
        <f>IFERROR(IF(AND($EO33="mas",'Classificação geral'!$K26=2),'Classificação geral'!AR26,""),"")</f>
        <v/>
      </c>
      <c r="EV33" s="216" t="str">
        <f>IFERROR(RANK(EU33,EU:EU,0)+ COUNTIF($EU$12:EU$12,EU33),"")</f>
        <v/>
      </c>
      <c r="EW33" s="209"/>
      <c r="EX33" s="214" t="str">
        <f>IFERROR(IF(AND('Classificação geral'!$J26="fem",'Classificação geral'!$K26=3,'Classificação geral'!$I26="Tapete"),'Classificação geral'!$A26,""),"")</f>
        <v/>
      </c>
      <c r="EY33" s="214" t="str">
        <f>IFERROR(IF(AND('Classificação geral'!$J26="fem",'Classificação geral'!$K26=3,'Classificação geral'!$I26="Tapete"),'Classificação geral'!$B26,""),"")</f>
        <v/>
      </c>
      <c r="EZ33" s="215" t="str">
        <f>IF($EY33='Classificação geral'!$B26,'Classificação geral'!$C26,"")</f>
        <v/>
      </c>
      <c r="FA33" s="215" t="str">
        <f>IF($EY33='Classificação geral'!$B26,'Classificação geral'!$D26,"")</f>
        <v/>
      </c>
      <c r="FB33" s="215" t="str">
        <f>IF($EY33='Classificação geral'!$B26,'Classificação geral'!$J26,"")</f>
        <v/>
      </c>
      <c r="FC33" s="215" t="str">
        <f>IF($FB33='Classificação geral'!$J26,'Classificação geral'!$K26,"")</f>
        <v/>
      </c>
      <c r="FD33" s="215" t="str">
        <f>IF($FC33='Classificação geral'!$K26,'Classificação geral'!$AC26,"")</f>
        <v/>
      </c>
      <c r="FE33" s="215" t="str">
        <f>IF($FC33='Classificação geral'!$K26,'Classificação geral'!$AE26,"")</f>
        <v/>
      </c>
      <c r="FF33" s="215" t="str">
        <f>IF($FC33='Classificação geral'!$K26,'Classificação geral'!$AF26,"")</f>
        <v/>
      </c>
      <c r="FG33" s="215" t="str">
        <f>IF($FC33='Classificação geral'!$K26,'Classificação geral'!$O26,"")</f>
        <v/>
      </c>
      <c r="FH33" s="215" t="str">
        <f>IF($FC33='Classificação geral'!$K26,'Classificação geral'!$AR26,"")</f>
        <v/>
      </c>
      <c r="FI33" s="216" t="str">
        <f>IFERROR(RANK(FH33,FH:FH,0)+ COUNTIF($FH$12:FH31,FH33),"")</f>
        <v/>
      </c>
      <c r="FJ33" s="209"/>
      <c r="FK33" s="214" t="str">
        <f>IFERROR(IF(AND('Classificação geral'!$J26="mas",'Classificação geral'!$K26=3,'Classificação geral'!$I26="Tapete"),'Classificação geral'!$A26,""),"")</f>
        <v/>
      </c>
      <c r="FL33" s="214" t="str">
        <f>IFERROR(IF(AND('Classificação geral'!$J26="mas",'Classificação geral'!$K26=3,'Classificação geral'!$I26="Tapete"),'Classificação geral'!$B26,""),"")</f>
        <v/>
      </c>
      <c r="FM33" s="215" t="str">
        <f>IF($FL33='Classificação geral'!$B26,'Classificação geral'!$C26,"")</f>
        <v/>
      </c>
      <c r="FN33" s="215" t="str">
        <f>IF($FL33='Classificação geral'!$B26,'Classificação geral'!$D26,"")</f>
        <v/>
      </c>
      <c r="FO33" s="215" t="str">
        <f>IF($FL33='Classificação geral'!$B26,'Classificação geral'!$J26,"")</f>
        <v/>
      </c>
      <c r="FP33" s="214" t="str">
        <f>IFERROR(IF(AND($FO33="mas",'Classificação geral'!$K26=3),'Classificação geral'!K26,""),"")</f>
        <v/>
      </c>
      <c r="FQ33" s="214" t="str">
        <f>IFERROR(IF(AND($FO33="mas",'Classificação geral'!$K26=3),'Classificação geral'!AC26,""),"")</f>
        <v/>
      </c>
      <c r="FR33" s="214" t="str">
        <f>IFERROR(IF(AND($FO33="mas",'Classificação geral'!$K26=3),'Classificação geral'!AE26,""),"")</f>
        <v/>
      </c>
      <c r="FS33" s="214" t="str">
        <f>IFERROR(IF(AND($FO33="mas",'Classificação geral'!$K26=3),'Classificação geral'!AF26,""),"")</f>
        <v/>
      </c>
      <c r="FT33" s="214" t="str">
        <f>IFERROR(IF(AND($FO33="mas",'Classificação geral'!$K26=3),'Classificação geral'!O26,""),"")</f>
        <v/>
      </c>
      <c r="FU33" s="214" t="str">
        <f>IFERROR(IF(AND($FO33="mas",'Classificação geral'!$K26=3),'Classificação geral'!AR26,""),"")</f>
        <v/>
      </c>
      <c r="FV33" s="216" t="str">
        <f>IFERROR(RANK(FU33,FU:FU,0)+ COUNTIF(FU$12:$FU31,FU33),"")</f>
        <v/>
      </c>
    </row>
    <row r="34" spans="2:178" s="199" customFormat="1" ht="27.75" customHeight="1" x14ac:dyDescent="0.4">
      <c r="B34" s="248" t="str">
        <f t="shared" si="0"/>
        <v/>
      </c>
      <c r="C34" s="238" t="str">
        <f t="shared" si="1"/>
        <v/>
      </c>
      <c r="D34" s="238" t="str">
        <f t="shared" si="2"/>
        <v/>
      </c>
      <c r="E34" s="238" t="str">
        <f t="shared" si="3"/>
        <v/>
      </c>
      <c r="F34" s="239" t="str">
        <f t="shared" si="4"/>
        <v/>
      </c>
      <c r="G34" s="239" t="str">
        <f t="shared" si="5"/>
        <v/>
      </c>
      <c r="H34" s="240" t="str">
        <f t="shared" si="6"/>
        <v/>
      </c>
      <c r="I34" s="240" t="str">
        <f t="shared" si="7"/>
        <v/>
      </c>
      <c r="J34" s="240" t="str">
        <f t="shared" si="8"/>
        <v/>
      </c>
      <c r="K34" s="240" t="str">
        <f t="shared" si="9"/>
        <v/>
      </c>
      <c r="L34" s="240" t="str">
        <f t="shared" si="10"/>
        <v/>
      </c>
      <c r="M34" s="241">
        <v>21</v>
      </c>
      <c r="N34" s="432"/>
      <c r="O34" s="242"/>
      <c r="P34" s="242"/>
      <c r="Q34" s="248" t="str">
        <f t="shared" si="11"/>
        <v/>
      </c>
      <c r="R34" s="238" t="str">
        <f t="shared" si="12"/>
        <v/>
      </c>
      <c r="S34" s="238" t="str">
        <f t="shared" si="13"/>
        <v/>
      </c>
      <c r="T34" s="238" t="str">
        <f t="shared" si="14"/>
        <v/>
      </c>
      <c r="U34" s="239" t="str">
        <f t="shared" si="15"/>
        <v/>
      </c>
      <c r="V34" s="239" t="str">
        <f t="shared" si="16"/>
        <v/>
      </c>
      <c r="W34" s="240" t="str">
        <f t="shared" si="17"/>
        <v/>
      </c>
      <c r="X34" s="240" t="str">
        <f t="shared" si="18"/>
        <v/>
      </c>
      <c r="Y34" s="240" t="str">
        <f t="shared" si="19"/>
        <v/>
      </c>
      <c r="Z34" s="240" t="str">
        <f t="shared" si="20"/>
        <v/>
      </c>
      <c r="AA34" s="240" t="str">
        <f t="shared" si="21"/>
        <v/>
      </c>
      <c r="AB34" s="241">
        <v>21</v>
      </c>
      <c r="AC34" s="432"/>
      <c r="AD34" s="242"/>
      <c r="AE34" s="243"/>
      <c r="AF34" s="249" t="str">
        <f t="shared" si="22"/>
        <v/>
      </c>
      <c r="AG34" s="238" t="str">
        <f t="shared" si="23"/>
        <v/>
      </c>
      <c r="AH34" s="238" t="str">
        <f t="shared" si="24"/>
        <v/>
      </c>
      <c r="AI34" s="239" t="str">
        <f t="shared" si="25"/>
        <v/>
      </c>
      <c r="AJ34" s="239" t="str">
        <f t="shared" si="26"/>
        <v/>
      </c>
      <c r="AK34" s="239" t="str">
        <f t="shared" si="27"/>
        <v/>
      </c>
      <c r="AL34" s="240" t="str">
        <f t="shared" si="28"/>
        <v/>
      </c>
      <c r="AM34" s="240" t="str">
        <f t="shared" si="29"/>
        <v/>
      </c>
      <c r="AN34" s="240" t="str">
        <f t="shared" si="30"/>
        <v/>
      </c>
      <c r="AO34" s="240" t="str">
        <f t="shared" si="31"/>
        <v/>
      </c>
      <c r="AP34" s="240" t="str">
        <f t="shared" si="32"/>
        <v/>
      </c>
      <c r="AQ34" s="241">
        <v>21</v>
      </c>
      <c r="AR34" s="432"/>
      <c r="AS34" s="242"/>
      <c r="AT34" s="242"/>
      <c r="AU34" s="249" t="str">
        <f t="shared" si="33"/>
        <v/>
      </c>
      <c r="AV34" s="238" t="str">
        <f t="shared" si="34"/>
        <v/>
      </c>
      <c r="AW34" s="238" t="str">
        <f t="shared" si="35"/>
        <v/>
      </c>
      <c r="AX34" s="239" t="str">
        <f t="shared" si="36"/>
        <v/>
      </c>
      <c r="AY34" s="239" t="str">
        <f t="shared" si="37"/>
        <v/>
      </c>
      <c r="AZ34" s="239" t="str">
        <f t="shared" si="38"/>
        <v/>
      </c>
      <c r="BA34" s="240" t="str">
        <f t="shared" si="39"/>
        <v/>
      </c>
      <c r="BB34" s="240" t="str">
        <f t="shared" si="40"/>
        <v/>
      </c>
      <c r="BC34" s="240" t="str">
        <f t="shared" si="41"/>
        <v/>
      </c>
      <c r="BD34" s="240" t="str">
        <f t="shared" si="42"/>
        <v/>
      </c>
      <c r="BE34" s="240" t="str">
        <f t="shared" si="43"/>
        <v/>
      </c>
      <c r="BF34" s="241">
        <v>21</v>
      </c>
      <c r="BG34" s="432"/>
      <c r="BH34" s="243"/>
      <c r="BI34" s="243"/>
      <c r="BJ34" s="248" t="str">
        <f t="shared" si="44"/>
        <v/>
      </c>
      <c r="BK34" s="238" t="str">
        <f t="shared" si="45"/>
        <v/>
      </c>
      <c r="BL34" s="238" t="str">
        <f t="shared" si="46"/>
        <v/>
      </c>
      <c r="BM34" s="238" t="str">
        <f t="shared" si="47"/>
        <v/>
      </c>
      <c r="BN34" s="239" t="str">
        <f t="shared" si="48"/>
        <v/>
      </c>
      <c r="BO34" s="239" t="str">
        <f t="shared" si="49"/>
        <v/>
      </c>
      <c r="BP34" s="239" t="str">
        <f t="shared" si="50"/>
        <v/>
      </c>
      <c r="BQ34" s="239" t="str">
        <f t="shared" si="51"/>
        <v/>
      </c>
      <c r="BR34" s="239" t="str">
        <f t="shared" si="52"/>
        <v/>
      </c>
      <c r="BS34" s="239" t="str">
        <f t="shared" si="53"/>
        <v/>
      </c>
      <c r="BT34" s="240" t="str">
        <f t="shared" si="54"/>
        <v/>
      </c>
      <c r="BU34" s="241">
        <v>21</v>
      </c>
      <c r="BV34" s="432"/>
      <c r="BW34" s="242"/>
      <c r="BX34" s="242"/>
      <c r="BY34" s="248" t="str">
        <f t="shared" si="55"/>
        <v/>
      </c>
      <c r="BZ34" s="238" t="str">
        <f t="shared" si="56"/>
        <v/>
      </c>
      <c r="CA34" s="238" t="str">
        <f t="shared" si="57"/>
        <v/>
      </c>
      <c r="CB34" s="238" t="str">
        <f t="shared" si="58"/>
        <v/>
      </c>
      <c r="CC34" s="239" t="str">
        <f t="shared" si="59"/>
        <v/>
      </c>
      <c r="CD34" s="239" t="str">
        <f t="shared" si="60"/>
        <v/>
      </c>
      <c r="CE34" s="240" t="str">
        <f t="shared" si="61"/>
        <v/>
      </c>
      <c r="CF34" s="240" t="str">
        <f t="shared" si="62"/>
        <v/>
      </c>
      <c r="CG34" s="240" t="str">
        <f t="shared" si="63"/>
        <v/>
      </c>
      <c r="CH34" s="240" t="str">
        <f t="shared" si="64"/>
        <v/>
      </c>
      <c r="CI34" s="240" t="str">
        <f t="shared" si="65"/>
        <v/>
      </c>
      <c r="CJ34" s="241">
        <v>21</v>
      </c>
      <c r="CK34" s="432"/>
      <c r="CX34" s="214" t="str">
        <f>IFERROR(IF(AND('Classificação geral'!$J27="FEM",'Classificação geral'!$K27=1,'Classificação geral'!I27="Tapete"),'Classificação geral'!A27,""),"")</f>
        <v/>
      </c>
      <c r="CY34" s="214" t="str">
        <f>IFERROR(IF(AND('Classificação geral'!$J27="FEM",'Classificação geral'!$K27=1,'Classificação geral'!I27="Tapete"),'Classificação geral'!$B27,""),"")</f>
        <v/>
      </c>
      <c r="CZ34" s="215" t="str">
        <f>IF($CY34='Classificação geral'!$B27,'Classificação geral'!$C27,"")</f>
        <v/>
      </c>
      <c r="DA34" s="215" t="str">
        <f>IF($CY34='Classificação geral'!$B27,'Classificação geral'!$D27,"")</f>
        <v/>
      </c>
      <c r="DB34" s="215" t="str">
        <f>IF($CY34='Classificação geral'!$B27,'Classificação geral'!$J27,"")</f>
        <v/>
      </c>
      <c r="DC34" s="215" t="str">
        <f>IF($DB34='Classificação geral'!$J27,'Classificação geral'!$K27,"")</f>
        <v/>
      </c>
      <c r="DD34" s="215" t="str">
        <f>IF($DC34='Classificação geral'!$K27,'Classificação geral'!$AC27,"")</f>
        <v/>
      </c>
      <c r="DE34" s="215" t="str">
        <f>IF($DC34='Classificação geral'!$K27,'Classificação geral'!$AE27,"")</f>
        <v/>
      </c>
      <c r="DF34" s="215" t="str">
        <f>IF($DC34='Classificação geral'!$K27,'Classificação geral'!$AF27,"")</f>
        <v/>
      </c>
      <c r="DG34" s="215" t="str">
        <f>IF($DC34='Classificação geral'!$K27,'Classificação geral'!$O27,"")</f>
        <v/>
      </c>
      <c r="DH34" s="215" t="str">
        <f>IF($DC34='Classificação geral'!$K27,'Classificação geral'!$AR27,"")</f>
        <v/>
      </c>
      <c r="DI34" s="216" t="str">
        <f>IFERROR(RANK(DH34,DH:DH,0)+ COUNTIF($DH$12:DH33,DH34),"")</f>
        <v/>
      </c>
      <c r="DK34" s="214" t="str">
        <f>IFERROR(IF(AND('Classificação geral'!$J27="mas",'Classificação geral'!$K27=1,'Classificação geral'!$I27="Tapete"),'Classificação geral'!$A27,""),"")</f>
        <v/>
      </c>
      <c r="DL34" s="214" t="str">
        <f>IFERROR(IF(AND('Classificação geral'!$J27="mas",'Classificação geral'!$K27=1,'Classificação geral'!$I27="Tapete"),'Classificação geral'!$B27,""),"")</f>
        <v/>
      </c>
      <c r="DM34" s="215" t="str">
        <f>IF($DL34='Classificação geral'!$B27,'Classificação geral'!$C27,"")</f>
        <v/>
      </c>
      <c r="DN34" s="215" t="str">
        <f>IF($DL34='Classificação geral'!$B27,'Classificação geral'!$D27,"")</f>
        <v/>
      </c>
      <c r="DO34" s="215" t="str">
        <f>IF($DL34='Classificação geral'!$B27,'Classificação geral'!$J27,"")</f>
        <v/>
      </c>
      <c r="DP34" s="214" t="str">
        <f>IFERROR(IF(AND($DO34="mas",'Classificação geral'!$K27=1),'Classificação geral'!K27,""),"")</f>
        <v/>
      </c>
      <c r="DQ34" s="214" t="str">
        <f>IFERROR(IF(AND($DO34="mas",'Classificação geral'!$K27=1),'Classificação geral'!AC27,""),"")</f>
        <v/>
      </c>
      <c r="DR34" s="214" t="str">
        <f>IFERROR(IF(AND($DO34="mas",'Classificação geral'!$K27=1),'Classificação geral'!AE27,""),"")</f>
        <v/>
      </c>
      <c r="DS34" s="214" t="str">
        <f>IFERROR(IF(AND($DO34="mas",'Classificação geral'!$K27=1),'Classificação geral'!AF27,""),"")</f>
        <v/>
      </c>
      <c r="DT34" s="214" t="str">
        <f>IFERROR(IF(AND($DO34="mas",'Classificação geral'!$K27=1),'Classificação geral'!O27,""),"")</f>
        <v/>
      </c>
      <c r="DU34" s="214" t="str">
        <f>IFERROR(IF(AND($DO34="mas",'Classificação geral'!$K27=1),'Classificação geral'!AR27,""),"")</f>
        <v/>
      </c>
      <c r="DV34" s="216" t="str">
        <f>IFERROR(RANK(DU34,DU:DU,0)+ COUNTIF($DU$12:DU33,DU34),"")</f>
        <v/>
      </c>
      <c r="DX34" s="214" t="str">
        <f>IFERROR(IF(AND('Classificação geral'!$J27="fem",'Classificação geral'!$K27=2,'Classificação geral'!$I27="Tapete"),'Classificação geral'!$A27,""),"")</f>
        <v/>
      </c>
      <c r="DY34" s="214" t="str">
        <f>IFERROR(IF(AND('Classificação geral'!$J27="fem",'Classificação geral'!$K27=2,'Classificação geral'!$I27="Tapete"),'Classificação geral'!$B27,""),"")</f>
        <v/>
      </c>
      <c r="DZ34" s="215" t="str">
        <f>IF($DY34='Classificação geral'!$B27,'Classificação geral'!$C27,"")</f>
        <v/>
      </c>
      <c r="EA34" s="215" t="str">
        <f>IF($DY34='Classificação geral'!$B27,'Classificação geral'!$D27,"")</f>
        <v/>
      </c>
      <c r="EB34" s="215" t="str">
        <f>IF($DY34='Classificação geral'!$B27,'Classificação geral'!$J27,"")</f>
        <v/>
      </c>
      <c r="EC34" s="214" t="str">
        <f>IFERROR(IF(AND($EB34="fem",'Classificação geral'!$K27=2),'Classificação geral'!K27,""),"")</f>
        <v/>
      </c>
      <c r="ED34" s="214" t="str">
        <f>IFERROR(IF(AND($EB34="fem",'Classificação geral'!$K27=2),'Classificação geral'!AC27,""),"")</f>
        <v/>
      </c>
      <c r="EE34" s="214" t="str">
        <f>IFERROR(IF(AND($EB34="fem",'Classificação geral'!$K27=2),'Classificação geral'!AE27,""),"")</f>
        <v/>
      </c>
      <c r="EF34" s="214" t="str">
        <f>IFERROR(IF(AND($EB34="fem",'Classificação geral'!$K27=2),'Classificação geral'!AF27,""),"")</f>
        <v/>
      </c>
      <c r="EG34" s="214" t="str">
        <f>IFERROR(IF(AND($EB34="fem",'Classificação geral'!$K27=2),'Classificação geral'!O27,""),"")</f>
        <v/>
      </c>
      <c r="EH34" s="214" t="str">
        <f>IFERROR(IF(AND($EB34="fem",'Classificação geral'!$K27=2),'Classificação geral'!AR27,""),"")</f>
        <v/>
      </c>
      <c r="EI34" s="216" t="str">
        <f>IFERROR(RANK(EH34,EH:EH,0)+ COUNTIF(EH$12:$EH32,EH34),"")</f>
        <v/>
      </c>
      <c r="EJ34" s="209"/>
      <c r="EK34" s="214" t="str">
        <f>IFERROR(IF(AND('Classificação geral'!$J27="mas",'Classificação geral'!$K27=2,'Classificação geral'!$I27="Tapete"),'Classificação geral'!$A27,""),"")</f>
        <v/>
      </c>
      <c r="EL34" s="214" t="str">
        <f>IFERROR(IF(AND('Classificação geral'!$J27="mas",'Classificação geral'!$K27=2,'Classificação geral'!$I27="Tapete"),'Classificação geral'!$B27,""),"")</f>
        <v/>
      </c>
      <c r="EM34" s="215" t="str">
        <f>IF($EL34='Classificação geral'!$B27,'Classificação geral'!$C27,"")</f>
        <v/>
      </c>
      <c r="EN34" s="215" t="str">
        <f>IF($EL34='Classificação geral'!$B27,'Classificação geral'!$D27,"")</f>
        <v/>
      </c>
      <c r="EO34" s="215" t="str">
        <f>IF($EL34='Classificação geral'!$B27,'Classificação geral'!$J27,"")</f>
        <v/>
      </c>
      <c r="EP34" s="214" t="str">
        <f>IFERROR(IF(AND($EO34="mas",'Classificação geral'!$K27=2),'Classificação geral'!K27,""),"")</f>
        <v/>
      </c>
      <c r="EQ34" s="214" t="str">
        <f>IFERROR(IF(AND($EO34="mas",'Classificação geral'!$K27=2),'Classificação geral'!AC27,""),"")</f>
        <v/>
      </c>
      <c r="ER34" s="214" t="str">
        <f>IFERROR(IF(AND($EO34="mas",'Classificação geral'!$K27=2),'Classificação geral'!AE27,""),"")</f>
        <v/>
      </c>
      <c r="ES34" s="214" t="str">
        <f>IFERROR(IF(AND($EO34="mas",'Classificação geral'!$K27=2),'Classificação geral'!AF27,""),"")</f>
        <v/>
      </c>
      <c r="ET34" s="214" t="str">
        <f>IFERROR(IF(AND($EO34="mas",'Classificação geral'!$K27=2),'Classificação geral'!O27,""),"")</f>
        <v/>
      </c>
      <c r="EU34" s="214" t="str">
        <f>IFERROR(IF(AND($EO34="mas",'Classificação geral'!$K27=2),'Classificação geral'!AR27,""),"")</f>
        <v/>
      </c>
      <c r="EV34" s="216" t="str">
        <f>IFERROR(RANK(EU34,EU:EU,0)+ COUNTIF($EU$12:EU$12,EU34),"")</f>
        <v/>
      </c>
      <c r="EW34" s="209"/>
      <c r="EX34" s="214" t="str">
        <f>IFERROR(IF(AND('Classificação geral'!$J27="fem",'Classificação geral'!$K27=3,'Classificação geral'!$I27="Tapete"),'Classificação geral'!$A27,""),"")</f>
        <v/>
      </c>
      <c r="EY34" s="214" t="str">
        <f>IFERROR(IF(AND('Classificação geral'!$J27="fem",'Classificação geral'!$K27=3,'Classificação geral'!$I27="Tapete"),'Classificação geral'!$B27,""),"")</f>
        <v/>
      </c>
      <c r="EZ34" s="215" t="str">
        <f>IF($EY34='Classificação geral'!$B27,'Classificação geral'!$C27,"")</f>
        <v/>
      </c>
      <c r="FA34" s="215" t="str">
        <f>IF($EY34='Classificação geral'!$B27,'Classificação geral'!$D27,"")</f>
        <v/>
      </c>
      <c r="FB34" s="215" t="str">
        <f>IF($EY34='Classificação geral'!$B27,'Classificação geral'!$J27,"")</f>
        <v/>
      </c>
      <c r="FC34" s="215" t="str">
        <f>IF($FB34='Classificação geral'!$J27,'Classificação geral'!$K27,"")</f>
        <v/>
      </c>
      <c r="FD34" s="215" t="str">
        <f>IF($FC34='Classificação geral'!$K27,'Classificação geral'!$AC27,"")</f>
        <v/>
      </c>
      <c r="FE34" s="215" t="str">
        <f>IF($FC34='Classificação geral'!$K27,'Classificação geral'!$AE27,"")</f>
        <v/>
      </c>
      <c r="FF34" s="215" t="str">
        <f>IF($FC34='Classificação geral'!$K27,'Classificação geral'!$AF27,"")</f>
        <v/>
      </c>
      <c r="FG34" s="215" t="str">
        <f>IF($FC34='Classificação geral'!$K27,'Classificação geral'!$O27,"")</f>
        <v/>
      </c>
      <c r="FH34" s="215" t="str">
        <f>IF($FC34='Classificação geral'!$K27,'Classificação geral'!$AR27,"")</f>
        <v/>
      </c>
      <c r="FI34" s="216" t="str">
        <f>IFERROR(RANK(FH34,FH:FH,0)+ COUNTIF($FH$12:FH32,FH34),"")</f>
        <v/>
      </c>
      <c r="FJ34" s="209"/>
      <c r="FK34" s="214" t="str">
        <f>IFERROR(IF(AND('Classificação geral'!$J27="mas",'Classificação geral'!$K27=3,'Classificação geral'!$I27="Tapete"),'Classificação geral'!$A27,""),"")</f>
        <v/>
      </c>
      <c r="FL34" s="214" t="str">
        <f>IFERROR(IF(AND('Classificação geral'!$J27="mas",'Classificação geral'!$K27=3,'Classificação geral'!$I27="Tapete"),'Classificação geral'!$B27,""),"")</f>
        <v/>
      </c>
      <c r="FM34" s="215" t="str">
        <f>IF($FL34='Classificação geral'!$B27,'Classificação geral'!$C27,"")</f>
        <v/>
      </c>
      <c r="FN34" s="215" t="str">
        <f>IF($FL34='Classificação geral'!$B27,'Classificação geral'!$D27,"")</f>
        <v/>
      </c>
      <c r="FO34" s="215" t="str">
        <f>IF($FL34='Classificação geral'!$B27,'Classificação geral'!$J27,"")</f>
        <v/>
      </c>
      <c r="FP34" s="214" t="str">
        <f>IFERROR(IF(AND($FO34="mas",'Classificação geral'!$K27=3),'Classificação geral'!K27,""),"")</f>
        <v/>
      </c>
      <c r="FQ34" s="214" t="str">
        <f>IFERROR(IF(AND($FO34="mas",'Classificação geral'!$K27=3),'Classificação geral'!AC27,""),"")</f>
        <v/>
      </c>
      <c r="FR34" s="214" t="str">
        <f>IFERROR(IF(AND($FO34="mas",'Classificação geral'!$K27=3),'Classificação geral'!AE27,""),"")</f>
        <v/>
      </c>
      <c r="FS34" s="214" t="str">
        <f>IFERROR(IF(AND($FO34="mas",'Classificação geral'!$K27=3),'Classificação geral'!AF27,""),"")</f>
        <v/>
      </c>
      <c r="FT34" s="214" t="str">
        <f>IFERROR(IF(AND($FO34="mas",'Classificação geral'!$K27=3),'Classificação geral'!O27,""),"")</f>
        <v/>
      </c>
      <c r="FU34" s="214" t="str">
        <f>IFERROR(IF(AND($FO34="mas",'Classificação geral'!$K27=3),'Classificação geral'!AR27,""),"")</f>
        <v/>
      </c>
      <c r="FV34" s="216" t="str">
        <f>IFERROR(RANK(FU34,FU:FU,0)+ COUNTIF(FU$12:$FU32,FU34),"")</f>
        <v/>
      </c>
    </row>
    <row r="35" spans="2:178" s="199" customFormat="1" ht="27.75" customHeight="1" x14ac:dyDescent="0.4">
      <c r="B35" s="248" t="str">
        <f t="shared" si="0"/>
        <v/>
      </c>
      <c r="C35" s="238" t="str">
        <f t="shared" si="1"/>
        <v/>
      </c>
      <c r="D35" s="238" t="str">
        <f t="shared" si="2"/>
        <v/>
      </c>
      <c r="E35" s="238" t="str">
        <f t="shared" si="3"/>
        <v/>
      </c>
      <c r="F35" s="239" t="str">
        <f t="shared" si="4"/>
        <v/>
      </c>
      <c r="G35" s="239" t="str">
        <f t="shared" si="5"/>
        <v/>
      </c>
      <c r="H35" s="240" t="str">
        <f t="shared" si="6"/>
        <v/>
      </c>
      <c r="I35" s="240" t="str">
        <f t="shared" si="7"/>
        <v/>
      </c>
      <c r="J35" s="240" t="str">
        <f t="shared" si="8"/>
        <v/>
      </c>
      <c r="K35" s="240" t="str">
        <f t="shared" si="9"/>
        <v/>
      </c>
      <c r="L35" s="240" t="str">
        <f t="shared" si="10"/>
        <v/>
      </c>
      <c r="M35" s="241">
        <v>22</v>
      </c>
      <c r="N35" s="432"/>
      <c r="O35" s="242"/>
      <c r="P35" s="242"/>
      <c r="Q35" s="248" t="str">
        <f t="shared" si="11"/>
        <v/>
      </c>
      <c r="R35" s="238" t="str">
        <f t="shared" si="12"/>
        <v/>
      </c>
      <c r="S35" s="238" t="str">
        <f t="shared" si="13"/>
        <v/>
      </c>
      <c r="T35" s="238" t="str">
        <f t="shared" si="14"/>
        <v/>
      </c>
      <c r="U35" s="239" t="str">
        <f t="shared" si="15"/>
        <v/>
      </c>
      <c r="V35" s="239" t="str">
        <f t="shared" si="16"/>
        <v/>
      </c>
      <c r="W35" s="240" t="str">
        <f t="shared" si="17"/>
        <v/>
      </c>
      <c r="X35" s="240" t="str">
        <f t="shared" si="18"/>
        <v/>
      </c>
      <c r="Y35" s="240" t="str">
        <f t="shared" si="19"/>
        <v/>
      </c>
      <c r="Z35" s="240" t="str">
        <f t="shared" si="20"/>
        <v/>
      </c>
      <c r="AA35" s="240" t="str">
        <f t="shared" si="21"/>
        <v/>
      </c>
      <c r="AB35" s="241">
        <v>22</v>
      </c>
      <c r="AC35" s="432"/>
      <c r="AD35" s="242"/>
      <c r="AE35" s="243"/>
      <c r="AF35" s="249" t="str">
        <f t="shared" si="22"/>
        <v/>
      </c>
      <c r="AG35" s="238" t="str">
        <f t="shared" si="23"/>
        <v/>
      </c>
      <c r="AH35" s="238" t="str">
        <f t="shared" si="24"/>
        <v/>
      </c>
      <c r="AI35" s="239" t="str">
        <f t="shared" si="25"/>
        <v/>
      </c>
      <c r="AJ35" s="239" t="str">
        <f t="shared" si="26"/>
        <v/>
      </c>
      <c r="AK35" s="239" t="str">
        <f t="shared" si="27"/>
        <v/>
      </c>
      <c r="AL35" s="240" t="str">
        <f t="shared" si="28"/>
        <v/>
      </c>
      <c r="AM35" s="240" t="str">
        <f t="shared" si="29"/>
        <v/>
      </c>
      <c r="AN35" s="240" t="str">
        <f t="shared" si="30"/>
        <v/>
      </c>
      <c r="AO35" s="240" t="str">
        <f t="shared" si="31"/>
        <v/>
      </c>
      <c r="AP35" s="240" t="str">
        <f t="shared" si="32"/>
        <v/>
      </c>
      <c r="AQ35" s="241">
        <v>22</v>
      </c>
      <c r="AR35" s="432"/>
      <c r="AS35" s="242"/>
      <c r="AT35" s="242"/>
      <c r="AU35" s="249" t="str">
        <f t="shared" si="33"/>
        <v/>
      </c>
      <c r="AV35" s="238" t="str">
        <f t="shared" si="34"/>
        <v/>
      </c>
      <c r="AW35" s="238" t="str">
        <f t="shared" si="35"/>
        <v/>
      </c>
      <c r="AX35" s="239" t="str">
        <f t="shared" si="36"/>
        <v/>
      </c>
      <c r="AY35" s="239" t="str">
        <f t="shared" si="37"/>
        <v/>
      </c>
      <c r="AZ35" s="239" t="str">
        <f t="shared" si="38"/>
        <v/>
      </c>
      <c r="BA35" s="240" t="str">
        <f t="shared" si="39"/>
        <v/>
      </c>
      <c r="BB35" s="240" t="str">
        <f t="shared" si="40"/>
        <v/>
      </c>
      <c r="BC35" s="240" t="str">
        <f t="shared" si="41"/>
        <v/>
      </c>
      <c r="BD35" s="240" t="str">
        <f t="shared" si="42"/>
        <v/>
      </c>
      <c r="BE35" s="240" t="str">
        <f t="shared" si="43"/>
        <v/>
      </c>
      <c r="BF35" s="241">
        <v>22</v>
      </c>
      <c r="BG35" s="432"/>
      <c r="BH35" s="243"/>
      <c r="BI35" s="243"/>
      <c r="BJ35" s="248" t="str">
        <f t="shared" si="44"/>
        <v/>
      </c>
      <c r="BK35" s="238" t="str">
        <f t="shared" si="45"/>
        <v/>
      </c>
      <c r="BL35" s="238" t="str">
        <f t="shared" si="46"/>
        <v/>
      </c>
      <c r="BM35" s="238" t="str">
        <f t="shared" si="47"/>
        <v/>
      </c>
      <c r="BN35" s="239" t="str">
        <f t="shared" si="48"/>
        <v/>
      </c>
      <c r="BO35" s="239" t="str">
        <f t="shared" si="49"/>
        <v/>
      </c>
      <c r="BP35" s="239" t="str">
        <f t="shared" si="50"/>
        <v/>
      </c>
      <c r="BQ35" s="239" t="str">
        <f t="shared" si="51"/>
        <v/>
      </c>
      <c r="BR35" s="239" t="str">
        <f t="shared" si="52"/>
        <v/>
      </c>
      <c r="BS35" s="239" t="str">
        <f t="shared" si="53"/>
        <v/>
      </c>
      <c r="BT35" s="240" t="str">
        <f t="shared" si="54"/>
        <v/>
      </c>
      <c r="BU35" s="241">
        <v>22</v>
      </c>
      <c r="BV35" s="432"/>
      <c r="BW35" s="242"/>
      <c r="BX35" s="242"/>
      <c r="BY35" s="248" t="str">
        <f t="shared" si="55"/>
        <v/>
      </c>
      <c r="BZ35" s="238" t="str">
        <f t="shared" si="56"/>
        <v/>
      </c>
      <c r="CA35" s="238" t="str">
        <f t="shared" si="57"/>
        <v/>
      </c>
      <c r="CB35" s="238" t="str">
        <f t="shared" si="58"/>
        <v/>
      </c>
      <c r="CC35" s="239" t="str">
        <f t="shared" si="59"/>
        <v/>
      </c>
      <c r="CD35" s="239" t="str">
        <f t="shared" si="60"/>
        <v/>
      </c>
      <c r="CE35" s="240" t="str">
        <f t="shared" si="61"/>
        <v/>
      </c>
      <c r="CF35" s="240" t="str">
        <f t="shared" si="62"/>
        <v/>
      </c>
      <c r="CG35" s="240" t="str">
        <f t="shared" si="63"/>
        <v/>
      </c>
      <c r="CH35" s="240" t="str">
        <f t="shared" si="64"/>
        <v/>
      </c>
      <c r="CI35" s="240" t="str">
        <f t="shared" si="65"/>
        <v/>
      </c>
      <c r="CJ35" s="241">
        <v>22</v>
      </c>
      <c r="CK35" s="432"/>
      <c r="CX35" s="214" t="str">
        <f>IFERROR(IF(AND('Classificação geral'!$J28="FEM",'Classificação geral'!$K28=1,'Classificação geral'!I28="Tapete"),'Classificação geral'!A28,""),"")</f>
        <v/>
      </c>
      <c r="CY35" s="214" t="str">
        <f>IFERROR(IF(AND('Classificação geral'!$J28="FEM",'Classificação geral'!$K28=1,'Classificação geral'!I28="Tapete"),'Classificação geral'!$B28,""),"")</f>
        <v/>
      </c>
      <c r="CZ35" s="215" t="str">
        <f>IF($CY35='Classificação geral'!$B28,'Classificação geral'!$C28,"")</f>
        <v/>
      </c>
      <c r="DA35" s="215" t="str">
        <f>IF($CY35='Classificação geral'!$B28,'Classificação geral'!$D28,"")</f>
        <v/>
      </c>
      <c r="DB35" s="215" t="str">
        <f>IF($CY35='Classificação geral'!$B28,'Classificação geral'!$J28,"")</f>
        <v/>
      </c>
      <c r="DC35" s="215" t="str">
        <f>IF($DB35='Classificação geral'!$J28,'Classificação geral'!$K28,"")</f>
        <v/>
      </c>
      <c r="DD35" s="215" t="str">
        <f>IF($DC35='Classificação geral'!$K28,'Classificação geral'!$AC28,"")</f>
        <v/>
      </c>
      <c r="DE35" s="215" t="str">
        <f>IF($DC35='Classificação geral'!$K28,'Classificação geral'!$AE28,"")</f>
        <v/>
      </c>
      <c r="DF35" s="215" t="str">
        <f>IF($DC35='Classificação geral'!$K28,'Classificação geral'!$AF28,"")</f>
        <v/>
      </c>
      <c r="DG35" s="215" t="str">
        <f>IF($DC35='Classificação geral'!$K28,'Classificação geral'!$O28,"")</f>
        <v/>
      </c>
      <c r="DH35" s="215" t="str">
        <f>IF($DC35='Classificação geral'!$K28,'Classificação geral'!$AR28,"")</f>
        <v/>
      </c>
      <c r="DI35" s="216" t="str">
        <f>IFERROR(RANK(DH35,DH:DH,0)+ COUNTIF($DH$12:DH34,DH35),"")</f>
        <v/>
      </c>
      <c r="DK35" s="214" t="str">
        <f>IFERROR(IF(AND('Classificação geral'!$J28="mas",'Classificação geral'!$K28=1,'Classificação geral'!$I28="Tapete"),'Classificação geral'!$A28,""),"")</f>
        <v/>
      </c>
      <c r="DL35" s="214" t="str">
        <f>IFERROR(IF(AND('Classificação geral'!$J28="mas",'Classificação geral'!$K28=1,'Classificação geral'!$I28="Tapete"),'Classificação geral'!$B28,""),"")</f>
        <v/>
      </c>
      <c r="DM35" s="215" t="str">
        <f>IF($DL35='Classificação geral'!$B28,'Classificação geral'!$C28,"")</f>
        <v/>
      </c>
      <c r="DN35" s="215" t="str">
        <f>IF($DL35='Classificação geral'!$B28,'Classificação geral'!$D28,"")</f>
        <v/>
      </c>
      <c r="DO35" s="215" t="str">
        <f>IF($DL35='Classificação geral'!$B28,'Classificação geral'!$J28,"")</f>
        <v/>
      </c>
      <c r="DP35" s="214" t="str">
        <f>IFERROR(IF(AND($DO35="mas",'Classificação geral'!$K28=1),'Classificação geral'!K28,""),"")</f>
        <v/>
      </c>
      <c r="DQ35" s="214" t="str">
        <f>IFERROR(IF(AND($DO35="mas",'Classificação geral'!$K28=1),'Classificação geral'!AC28,""),"")</f>
        <v/>
      </c>
      <c r="DR35" s="214" t="str">
        <f>IFERROR(IF(AND($DO35="mas",'Classificação geral'!$K28=1),'Classificação geral'!AE28,""),"")</f>
        <v/>
      </c>
      <c r="DS35" s="214" t="str">
        <f>IFERROR(IF(AND($DO35="mas",'Classificação geral'!$K28=1),'Classificação geral'!AF28,""),"")</f>
        <v/>
      </c>
      <c r="DT35" s="214" t="str">
        <f>IFERROR(IF(AND($DO35="mas",'Classificação geral'!$K28=1),'Classificação geral'!O28,""),"")</f>
        <v/>
      </c>
      <c r="DU35" s="214" t="str">
        <f>IFERROR(IF(AND($DO35="mas",'Classificação geral'!$K28=1),'Classificação geral'!AR28,""),"")</f>
        <v/>
      </c>
      <c r="DV35" s="216" t="str">
        <f>IFERROR(RANK(DU35,DU:DU,0)+ COUNTIF($DU$12:DU34,DU35),"")</f>
        <v/>
      </c>
      <c r="DX35" s="214" t="str">
        <f>IFERROR(IF(AND('Classificação geral'!$J28="fem",'Classificação geral'!$K28=2,'Classificação geral'!$I28="Tapete"),'Classificação geral'!$A28,""),"")</f>
        <v/>
      </c>
      <c r="DY35" s="214" t="str">
        <f>IFERROR(IF(AND('Classificação geral'!$J28="fem",'Classificação geral'!$K28=2,'Classificação geral'!$I28="Tapete"),'Classificação geral'!$B28,""),"")</f>
        <v/>
      </c>
      <c r="DZ35" s="215" t="str">
        <f>IF($DY35='Classificação geral'!$B28,'Classificação geral'!$C28,"")</f>
        <v/>
      </c>
      <c r="EA35" s="215" t="str">
        <f>IF($DY35='Classificação geral'!$B28,'Classificação geral'!$D28,"")</f>
        <v/>
      </c>
      <c r="EB35" s="215" t="str">
        <f>IF($DY35='Classificação geral'!$B28,'Classificação geral'!$J28,"")</f>
        <v/>
      </c>
      <c r="EC35" s="214" t="str">
        <f>IFERROR(IF(AND($EB35="fem",'Classificação geral'!$K28=2),'Classificação geral'!K28,""),"")</f>
        <v/>
      </c>
      <c r="ED35" s="214" t="str">
        <f>IFERROR(IF(AND($EB35="fem",'Classificação geral'!$K28=2),'Classificação geral'!AC28,""),"")</f>
        <v/>
      </c>
      <c r="EE35" s="214" t="str">
        <f>IFERROR(IF(AND($EB35="fem",'Classificação geral'!$K28=2),'Classificação geral'!AE28,""),"")</f>
        <v/>
      </c>
      <c r="EF35" s="214" t="str">
        <f>IFERROR(IF(AND($EB35="fem",'Classificação geral'!$K28=2),'Classificação geral'!AF28,""),"")</f>
        <v/>
      </c>
      <c r="EG35" s="214" t="str">
        <f>IFERROR(IF(AND($EB35="fem",'Classificação geral'!$K28=2),'Classificação geral'!O28,""),"")</f>
        <v/>
      </c>
      <c r="EH35" s="214" t="str">
        <f>IFERROR(IF(AND($EB35="fem",'Classificação geral'!$K28=2),'Classificação geral'!AR28,""),"")</f>
        <v/>
      </c>
      <c r="EI35" s="216" t="str">
        <f>IFERROR(RANK(EH35,EH:EH,0)+ COUNTIF(EH$12:$EH33,EH35),"")</f>
        <v/>
      </c>
      <c r="EJ35" s="209"/>
      <c r="EK35" s="214" t="str">
        <f>IFERROR(IF(AND('Classificação geral'!$J28="mas",'Classificação geral'!$K28=2,'Classificação geral'!$I28="Tapete"),'Classificação geral'!$A28,""),"")</f>
        <v/>
      </c>
      <c r="EL35" s="214" t="str">
        <f>IFERROR(IF(AND('Classificação geral'!$J28="mas",'Classificação geral'!$K28=2,'Classificação geral'!$I28="Tapete"),'Classificação geral'!$B28,""),"")</f>
        <v/>
      </c>
      <c r="EM35" s="215" t="str">
        <f>IF($EL35='Classificação geral'!$B28,'Classificação geral'!$C28,"")</f>
        <v/>
      </c>
      <c r="EN35" s="215" t="str">
        <f>IF($EL35='Classificação geral'!$B28,'Classificação geral'!$D28,"")</f>
        <v/>
      </c>
      <c r="EO35" s="215" t="str">
        <f>IF($EL35='Classificação geral'!$B28,'Classificação geral'!$J28,"")</f>
        <v/>
      </c>
      <c r="EP35" s="214" t="str">
        <f>IFERROR(IF(AND($EO35="mas",'Classificação geral'!$K28=2),'Classificação geral'!K28,""),"")</f>
        <v/>
      </c>
      <c r="EQ35" s="214" t="str">
        <f>IFERROR(IF(AND($EO35="mas",'Classificação geral'!$K28=2),'Classificação geral'!AC28,""),"")</f>
        <v/>
      </c>
      <c r="ER35" s="214" t="str">
        <f>IFERROR(IF(AND($EO35="mas",'Classificação geral'!$K28=2),'Classificação geral'!AE28,""),"")</f>
        <v/>
      </c>
      <c r="ES35" s="214" t="str">
        <f>IFERROR(IF(AND($EO35="mas",'Classificação geral'!$K28=2),'Classificação geral'!AF28,""),"")</f>
        <v/>
      </c>
      <c r="ET35" s="214" t="str">
        <f>IFERROR(IF(AND($EO35="mas",'Classificação geral'!$K28=2),'Classificação geral'!O28,""),"")</f>
        <v/>
      </c>
      <c r="EU35" s="214" t="str">
        <f>IFERROR(IF(AND($EO35="mas",'Classificação geral'!$K28=2),'Classificação geral'!AR28,""),"")</f>
        <v/>
      </c>
      <c r="EV35" s="216" t="str">
        <f>IFERROR(RANK(EU35,EU:EU,0)+ COUNTIF($EU$12:EU$12,EU35),"")</f>
        <v/>
      </c>
      <c r="EW35" s="209"/>
      <c r="EX35" s="214" t="str">
        <f>IFERROR(IF(AND('Classificação geral'!$J28="fem",'Classificação geral'!$K28=3,'Classificação geral'!$I28="Tapete"),'Classificação geral'!$A28,""),"")</f>
        <v/>
      </c>
      <c r="EY35" s="214" t="str">
        <f>IFERROR(IF(AND('Classificação geral'!$J28="fem",'Classificação geral'!$K28=3,'Classificação geral'!$I28="Tapete"),'Classificação geral'!$B28,""),"")</f>
        <v/>
      </c>
      <c r="EZ35" s="215" t="str">
        <f>IF($EY35='Classificação geral'!$B28,'Classificação geral'!$C28,"")</f>
        <v/>
      </c>
      <c r="FA35" s="215" t="str">
        <f>IF($EY35='Classificação geral'!$B28,'Classificação geral'!$D28,"")</f>
        <v/>
      </c>
      <c r="FB35" s="215" t="str">
        <f>IF($EY35='Classificação geral'!$B28,'Classificação geral'!$J28,"")</f>
        <v/>
      </c>
      <c r="FC35" s="215" t="str">
        <f>IF($FB35='Classificação geral'!$J28,'Classificação geral'!$K28,"")</f>
        <v/>
      </c>
      <c r="FD35" s="215" t="str">
        <f>IF($FC35='Classificação geral'!$K28,'Classificação geral'!$AC28,"")</f>
        <v/>
      </c>
      <c r="FE35" s="215" t="str">
        <f>IF($FC35='Classificação geral'!$K28,'Classificação geral'!$AE28,"")</f>
        <v/>
      </c>
      <c r="FF35" s="215" t="str">
        <f>IF($FC35='Classificação geral'!$K28,'Classificação geral'!$AF28,"")</f>
        <v/>
      </c>
      <c r="FG35" s="215" t="str">
        <f>IF($FC35='Classificação geral'!$K28,'Classificação geral'!$O28,"")</f>
        <v/>
      </c>
      <c r="FH35" s="215" t="str">
        <f>IF($FC35='Classificação geral'!$K28,'Classificação geral'!$AR28,"")</f>
        <v/>
      </c>
      <c r="FI35" s="216" t="str">
        <f>IFERROR(RANK(FH35,FH:FH,0)+ COUNTIF($FH$12:FH33,FH35),"")</f>
        <v/>
      </c>
      <c r="FJ35" s="209"/>
      <c r="FK35" s="214" t="str">
        <f>IFERROR(IF(AND('Classificação geral'!$J28="mas",'Classificação geral'!$K28=3,'Classificação geral'!$I28="Tapete"),'Classificação geral'!$A28,""),"")</f>
        <v/>
      </c>
      <c r="FL35" s="214" t="str">
        <f>IFERROR(IF(AND('Classificação geral'!$J28="mas",'Classificação geral'!$K28=3,'Classificação geral'!$I28="Tapete"),'Classificação geral'!$B28,""),"")</f>
        <v/>
      </c>
      <c r="FM35" s="215" t="str">
        <f>IF($FL35='Classificação geral'!$B28,'Classificação geral'!$C28,"")</f>
        <v/>
      </c>
      <c r="FN35" s="215" t="str">
        <f>IF($FL35='Classificação geral'!$B28,'Classificação geral'!$D28,"")</f>
        <v/>
      </c>
      <c r="FO35" s="215" t="str">
        <f>IF($FL35='Classificação geral'!$B28,'Classificação geral'!$J28,"")</f>
        <v/>
      </c>
      <c r="FP35" s="214" t="str">
        <f>IFERROR(IF(AND($FO35="mas",'Classificação geral'!$K28=3),'Classificação geral'!K28,""),"")</f>
        <v/>
      </c>
      <c r="FQ35" s="214" t="str">
        <f>IFERROR(IF(AND($FO35="mas",'Classificação geral'!$K28=3),'Classificação geral'!AC28,""),"")</f>
        <v/>
      </c>
      <c r="FR35" s="214" t="str">
        <f>IFERROR(IF(AND($FO35="mas",'Classificação geral'!$K28=3),'Classificação geral'!AE28,""),"")</f>
        <v/>
      </c>
      <c r="FS35" s="214" t="str">
        <f>IFERROR(IF(AND($FO35="mas",'Classificação geral'!$K28=3),'Classificação geral'!AF28,""),"")</f>
        <v/>
      </c>
      <c r="FT35" s="214" t="str">
        <f>IFERROR(IF(AND($FO35="mas",'Classificação geral'!$K28=3),'Classificação geral'!O28,""),"")</f>
        <v/>
      </c>
      <c r="FU35" s="214" t="str">
        <f>IFERROR(IF(AND($FO35="mas",'Classificação geral'!$K28=3),'Classificação geral'!AR28,""),"")</f>
        <v/>
      </c>
      <c r="FV35" s="216" t="str">
        <f>IFERROR(RANK(FU35,FU:FU,0)+ COUNTIF(FU$12:$FU33,FU35),"")</f>
        <v/>
      </c>
    </row>
    <row r="36" spans="2:178" s="199" customFormat="1" ht="27.75" customHeight="1" x14ac:dyDescent="0.4">
      <c r="B36" s="248" t="str">
        <f t="shared" si="0"/>
        <v/>
      </c>
      <c r="C36" s="238" t="str">
        <f t="shared" si="1"/>
        <v/>
      </c>
      <c r="D36" s="238" t="str">
        <f t="shared" si="2"/>
        <v/>
      </c>
      <c r="E36" s="238" t="str">
        <f t="shared" si="3"/>
        <v/>
      </c>
      <c r="F36" s="239" t="str">
        <f t="shared" si="4"/>
        <v/>
      </c>
      <c r="G36" s="239" t="str">
        <f t="shared" si="5"/>
        <v/>
      </c>
      <c r="H36" s="240" t="str">
        <f t="shared" si="6"/>
        <v/>
      </c>
      <c r="I36" s="240" t="str">
        <f t="shared" si="7"/>
        <v/>
      </c>
      <c r="J36" s="240" t="str">
        <f t="shared" si="8"/>
        <v/>
      </c>
      <c r="K36" s="240" t="str">
        <f t="shared" si="9"/>
        <v/>
      </c>
      <c r="L36" s="240" t="str">
        <f t="shared" si="10"/>
        <v/>
      </c>
      <c r="M36" s="241">
        <v>23</v>
      </c>
      <c r="N36" s="432"/>
      <c r="O36" s="242"/>
      <c r="P36" s="242"/>
      <c r="Q36" s="248" t="str">
        <f t="shared" si="11"/>
        <v/>
      </c>
      <c r="R36" s="238" t="str">
        <f t="shared" si="12"/>
        <v/>
      </c>
      <c r="S36" s="238" t="str">
        <f t="shared" si="13"/>
        <v/>
      </c>
      <c r="T36" s="238" t="str">
        <f t="shared" si="14"/>
        <v/>
      </c>
      <c r="U36" s="239" t="str">
        <f t="shared" si="15"/>
        <v/>
      </c>
      <c r="V36" s="239" t="str">
        <f t="shared" si="16"/>
        <v/>
      </c>
      <c r="W36" s="240" t="str">
        <f t="shared" si="17"/>
        <v/>
      </c>
      <c r="X36" s="240" t="str">
        <f t="shared" si="18"/>
        <v/>
      </c>
      <c r="Y36" s="240" t="str">
        <f t="shared" si="19"/>
        <v/>
      </c>
      <c r="Z36" s="240" t="str">
        <f t="shared" si="20"/>
        <v/>
      </c>
      <c r="AA36" s="240" t="str">
        <f t="shared" si="21"/>
        <v/>
      </c>
      <c r="AB36" s="241">
        <v>23</v>
      </c>
      <c r="AC36" s="432"/>
      <c r="AD36" s="242"/>
      <c r="AE36" s="243"/>
      <c r="AF36" s="249" t="str">
        <f t="shared" si="22"/>
        <v/>
      </c>
      <c r="AG36" s="238" t="str">
        <f t="shared" si="23"/>
        <v/>
      </c>
      <c r="AH36" s="238" t="str">
        <f t="shared" si="24"/>
        <v/>
      </c>
      <c r="AI36" s="239" t="str">
        <f t="shared" si="25"/>
        <v/>
      </c>
      <c r="AJ36" s="239" t="str">
        <f t="shared" si="26"/>
        <v/>
      </c>
      <c r="AK36" s="239" t="str">
        <f t="shared" si="27"/>
        <v/>
      </c>
      <c r="AL36" s="240" t="str">
        <f t="shared" si="28"/>
        <v/>
      </c>
      <c r="AM36" s="240" t="str">
        <f t="shared" si="29"/>
        <v/>
      </c>
      <c r="AN36" s="240" t="str">
        <f t="shared" si="30"/>
        <v/>
      </c>
      <c r="AO36" s="240" t="str">
        <f t="shared" si="31"/>
        <v/>
      </c>
      <c r="AP36" s="240" t="str">
        <f t="shared" si="32"/>
        <v/>
      </c>
      <c r="AQ36" s="241">
        <v>23</v>
      </c>
      <c r="AR36" s="432"/>
      <c r="AS36" s="242"/>
      <c r="AT36" s="242"/>
      <c r="AU36" s="249" t="str">
        <f t="shared" si="33"/>
        <v/>
      </c>
      <c r="AV36" s="238" t="str">
        <f t="shared" si="34"/>
        <v/>
      </c>
      <c r="AW36" s="238" t="str">
        <f t="shared" si="35"/>
        <v/>
      </c>
      <c r="AX36" s="239" t="str">
        <f t="shared" si="36"/>
        <v/>
      </c>
      <c r="AY36" s="239" t="str">
        <f t="shared" si="37"/>
        <v/>
      </c>
      <c r="AZ36" s="239" t="str">
        <f t="shared" si="38"/>
        <v/>
      </c>
      <c r="BA36" s="240" t="str">
        <f t="shared" si="39"/>
        <v/>
      </c>
      <c r="BB36" s="240" t="str">
        <f t="shared" si="40"/>
        <v/>
      </c>
      <c r="BC36" s="240" t="str">
        <f t="shared" si="41"/>
        <v/>
      </c>
      <c r="BD36" s="240" t="str">
        <f t="shared" si="42"/>
        <v/>
      </c>
      <c r="BE36" s="240" t="str">
        <f t="shared" si="43"/>
        <v/>
      </c>
      <c r="BF36" s="241">
        <v>23</v>
      </c>
      <c r="BG36" s="432"/>
      <c r="BH36" s="243"/>
      <c r="BI36" s="243"/>
      <c r="BJ36" s="248" t="str">
        <f t="shared" si="44"/>
        <v/>
      </c>
      <c r="BK36" s="238" t="str">
        <f t="shared" si="45"/>
        <v/>
      </c>
      <c r="BL36" s="238" t="str">
        <f t="shared" si="46"/>
        <v/>
      </c>
      <c r="BM36" s="238" t="str">
        <f t="shared" si="47"/>
        <v/>
      </c>
      <c r="BN36" s="239" t="str">
        <f t="shared" si="48"/>
        <v/>
      </c>
      <c r="BO36" s="239" t="str">
        <f t="shared" si="49"/>
        <v/>
      </c>
      <c r="BP36" s="239" t="str">
        <f t="shared" si="50"/>
        <v/>
      </c>
      <c r="BQ36" s="239" t="str">
        <f t="shared" si="51"/>
        <v/>
      </c>
      <c r="BR36" s="239" t="str">
        <f t="shared" si="52"/>
        <v/>
      </c>
      <c r="BS36" s="239" t="str">
        <f t="shared" si="53"/>
        <v/>
      </c>
      <c r="BT36" s="240" t="str">
        <f t="shared" si="54"/>
        <v/>
      </c>
      <c r="BU36" s="241">
        <v>23</v>
      </c>
      <c r="BV36" s="432"/>
      <c r="BW36" s="242"/>
      <c r="BX36" s="242"/>
      <c r="BY36" s="248" t="str">
        <f t="shared" si="55"/>
        <v/>
      </c>
      <c r="BZ36" s="238" t="str">
        <f t="shared" si="56"/>
        <v/>
      </c>
      <c r="CA36" s="238" t="str">
        <f t="shared" si="57"/>
        <v/>
      </c>
      <c r="CB36" s="238" t="str">
        <f t="shared" si="58"/>
        <v/>
      </c>
      <c r="CC36" s="239" t="str">
        <f t="shared" si="59"/>
        <v/>
      </c>
      <c r="CD36" s="239" t="str">
        <f t="shared" si="60"/>
        <v/>
      </c>
      <c r="CE36" s="240" t="str">
        <f t="shared" si="61"/>
        <v/>
      </c>
      <c r="CF36" s="240" t="str">
        <f t="shared" si="62"/>
        <v/>
      </c>
      <c r="CG36" s="240" t="str">
        <f t="shared" si="63"/>
        <v/>
      </c>
      <c r="CH36" s="240" t="str">
        <f t="shared" si="64"/>
        <v/>
      </c>
      <c r="CI36" s="240" t="str">
        <f t="shared" si="65"/>
        <v/>
      </c>
      <c r="CJ36" s="241">
        <v>23</v>
      </c>
      <c r="CK36" s="432"/>
      <c r="CX36" s="214" t="str">
        <f>IFERROR(IF(AND('Classificação geral'!$J29="FEM",'Classificação geral'!$K29=1,'Classificação geral'!I29="Tapete"),'Classificação geral'!A29,""),"")</f>
        <v/>
      </c>
      <c r="CY36" s="214" t="str">
        <f>IFERROR(IF(AND('Classificação geral'!$J29="FEM",'Classificação geral'!$K29=1,'Classificação geral'!I29="Tapete"),'Classificação geral'!$B29,""),"")</f>
        <v/>
      </c>
      <c r="CZ36" s="215" t="str">
        <f>IF($CY36='Classificação geral'!$B29,'Classificação geral'!$C29,"")</f>
        <v/>
      </c>
      <c r="DA36" s="215" t="str">
        <f>IF($CY36='Classificação geral'!$B29,'Classificação geral'!$D29,"")</f>
        <v/>
      </c>
      <c r="DB36" s="215" t="str">
        <f>IF($CY36='Classificação geral'!$B29,'Classificação geral'!$J29,"")</f>
        <v/>
      </c>
      <c r="DC36" s="215" t="str">
        <f>IF($DB36='Classificação geral'!$J29,'Classificação geral'!$K29,"")</f>
        <v/>
      </c>
      <c r="DD36" s="215" t="str">
        <f>IF($DC36='Classificação geral'!$K29,'Classificação geral'!$AC29,"")</f>
        <v/>
      </c>
      <c r="DE36" s="215" t="str">
        <f>IF($DC36='Classificação geral'!$K29,'Classificação geral'!$AE29,"")</f>
        <v/>
      </c>
      <c r="DF36" s="215" t="str">
        <f>IF($DC36='Classificação geral'!$K29,'Classificação geral'!$AF29,"")</f>
        <v/>
      </c>
      <c r="DG36" s="215" t="str">
        <f>IF($DC36='Classificação geral'!$K29,'Classificação geral'!$O29,"")</f>
        <v/>
      </c>
      <c r="DH36" s="215" t="str">
        <f>IF($DC36='Classificação geral'!$K29,'Classificação geral'!$AR29,"")</f>
        <v/>
      </c>
      <c r="DI36" s="216" t="str">
        <f>IFERROR(RANK(DH36,DH:DH,0)+ COUNTIF($DH$12:DH35,DH36),"")</f>
        <v/>
      </c>
      <c r="DK36" s="214" t="str">
        <f>IFERROR(IF(AND('Classificação geral'!$J29="mas",'Classificação geral'!$K29=1,'Classificação geral'!$I29="Tapete"),'Classificação geral'!$A29,""),"")</f>
        <v/>
      </c>
      <c r="DL36" s="214" t="str">
        <f>IFERROR(IF(AND('Classificação geral'!$J29="mas",'Classificação geral'!$K29=1,'Classificação geral'!$I29="Tapete"),'Classificação geral'!$B29,""),"")</f>
        <v/>
      </c>
      <c r="DM36" s="215" t="str">
        <f>IF($DL36='Classificação geral'!$B29,'Classificação geral'!$C29,"")</f>
        <v/>
      </c>
      <c r="DN36" s="215" t="str">
        <f>IF($DL36='Classificação geral'!$B29,'Classificação geral'!$D29,"")</f>
        <v/>
      </c>
      <c r="DO36" s="215" t="str">
        <f>IF($DL36='Classificação geral'!$B29,'Classificação geral'!$J29,"")</f>
        <v/>
      </c>
      <c r="DP36" s="214" t="str">
        <f>IFERROR(IF(AND($DO36="mas",'Classificação geral'!$K29=1),'Classificação geral'!K29,""),"")</f>
        <v/>
      </c>
      <c r="DQ36" s="214" t="str">
        <f>IFERROR(IF(AND($DO36="mas",'Classificação geral'!$K29=1),'Classificação geral'!AC29,""),"")</f>
        <v/>
      </c>
      <c r="DR36" s="214" t="str">
        <f>IFERROR(IF(AND($DO36="mas",'Classificação geral'!$K29=1),'Classificação geral'!AE29,""),"")</f>
        <v/>
      </c>
      <c r="DS36" s="214" t="str">
        <f>IFERROR(IF(AND($DO36="mas",'Classificação geral'!$K29=1),'Classificação geral'!AF29,""),"")</f>
        <v/>
      </c>
      <c r="DT36" s="214" t="str">
        <f>IFERROR(IF(AND($DO36="mas",'Classificação geral'!$K29=1),'Classificação geral'!O29,""),"")</f>
        <v/>
      </c>
      <c r="DU36" s="214" t="str">
        <f>IFERROR(IF(AND($DO36="mas",'Classificação geral'!$K29=1),'Classificação geral'!AR29,""),"")</f>
        <v/>
      </c>
      <c r="DV36" s="216" t="str">
        <f>IFERROR(RANK(DU36,DU:DU,0)+ COUNTIF($DU$12:DU35,DU36),"")</f>
        <v/>
      </c>
      <c r="DX36" s="214" t="str">
        <f>IFERROR(IF(AND('Classificação geral'!$J29="fem",'Classificação geral'!$K29=2,'Classificação geral'!$I29="Tapete"),'Classificação geral'!$A29,""),"")</f>
        <v/>
      </c>
      <c r="DY36" s="214" t="str">
        <f>IFERROR(IF(AND('Classificação geral'!$J29="fem",'Classificação geral'!$K29=2,'Classificação geral'!$I29="Tapete"),'Classificação geral'!$B29,""),"")</f>
        <v/>
      </c>
      <c r="DZ36" s="215" t="str">
        <f>IF($DY36='Classificação geral'!$B29,'Classificação geral'!$C29,"")</f>
        <v/>
      </c>
      <c r="EA36" s="215" t="str">
        <f>IF($DY36='Classificação geral'!$B29,'Classificação geral'!$D29,"")</f>
        <v/>
      </c>
      <c r="EB36" s="215" t="str">
        <f>IF($DY36='Classificação geral'!$B29,'Classificação geral'!$J29,"")</f>
        <v/>
      </c>
      <c r="EC36" s="214" t="str">
        <f>IFERROR(IF(AND($EB36="fem",'Classificação geral'!$K29=2),'Classificação geral'!K29,""),"")</f>
        <v/>
      </c>
      <c r="ED36" s="214" t="str">
        <f>IFERROR(IF(AND($EB36="fem",'Classificação geral'!$K29=2),'Classificação geral'!AC29,""),"")</f>
        <v/>
      </c>
      <c r="EE36" s="214" t="str">
        <f>IFERROR(IF(AND($EB36="fem",'Classificação geral'!$K29=2),'Classificação geral'!AE29,""),"")</f>
        <v/>
      </c>
      <c r="EF36" s="214" t="str">
        <f>IFERROR(IF(AND($EB36="fem",'Classificação geral'!$K29=2),'Classificação geral'!AF29,""),"")</f>
        <v/>
      </c>
      <c r="EG36" s="214" t="str">
        <f>IFERROR(IF(AND($EB36="fem",'Classificação geral'!$K29=2),'Classificação geral'!O29,""),"")</f>
        <v/>
      </c>
      <c r="EH36" s="214" t="str">
        <f>IFERROR(IF(AND($EB36="fem",'Classificação geral'!$K29=2),'Classificação geral'!AR29,""),"")</f>
        <v/>
      </c>
      <c r="EI36" s="216" t="str">
        <f>IFERROR(RANK(EH36,EH:EH,0)+ COUNTIF(EH$12:$EH34,EH36),"")</f>
        <v/>
      </c>
      <c r="EJ36" s="209"/>
      <c r="EK36" s="214" t="str">
        <f>IFERROR(IF(AND('Classificação geral'!$J29="mas",'Classificação geral'!$K29=2,'Classificação geral'!$I29="Tapete"),'Classificação geral'!$A29,""),"")</f>
        <v/>
      </c>
      <c r="EL36" s="214" t="str">
        <f>IFERROR(IF(AND('Classificação geral'!$J29="mas",'Classificação geral'!$K29=2,'Classificação geral'!$I29="Tapete"),'Classificação geral'!$B29,""),"")</f>
        <v/>
      </c>
      <c r="EM36" s="215" t="str">
        <f>IF($EL36='Classificação geral'!$B29,'Classificação geral'!$C29,"")</f>
        <v/>
      </c>
      <c r="EN36" s="215" t="str">
        <f>IF($EL36='Classificação geral'!$B29,'Classificação geral'!$D29,"")</f>
        <v/>
      </c>
      <c r="EO36" s="215" t="str">
        <f>IF($EL36='Classificação geral'!$B29,'Classificação geral'!$J29,"")</f>
        <v/>
      </c>
      <c r="EP36" s="214" t="str">
        <f>IFERROR(IF(AND($EO36="mas",'Classificação geral'!$K29=2),'Classificação geral'!K29,""),"")</f>
        <v/>
      </c>
      <c r="EQ36" s="214" t="str">
        <f>IFERROR(IF(AND($EO36="mas",'Classificação geral'!$K29=2),'Classificação geral'!AC29,""),"")</f>
        <v/>
      </c>
      <c r="ER36" s="214" t="str">
        <f>IFERROR(IF(AND($EO36="mas",'Classificação geral'!$K29=2),'Classificação geral'!AE29,""),"")</f>
        <v/>
      </c>
      <c r="ES36" s="214" t="str">
        <f>IFERROR(IF(AND($EO36="mas",'Classificação geral'!$K29=2),'Classificação geral'!AF29,""),"")</f>
        <v/>
      </c>
      <c r="ET36" s="214" t="str">
        <f>IFERROR(IF(AND($EO36="mas",'Classificação geral'!$K29=2),'Classificação geral'!O29,""),"")</f>
        <v/>
      </c>
      <c r="EU36" s="214" t="str">
        <f>IFERROR(IF(AND($EO36="mas",'Classificação geral'!$K29=2),'Classificação geral'!AR29,""),"")</f>
        <v/>
      </c>
      <c r="EV36" s="216" t="str">
        <f>IFERROR(RANK(EU36,EU:EU,0)+ COUNTIF($EU$12:EU$12,EU36),"")</f>
        <v/>
      </c>
      <c r="EW36" s="209"/>
      <c r="EX36" s="214" t="str">
        <f>IFERROR(IF(AND('Classificação geral'!$J29="fem",'Classificação geral'!$K29=3,'Classificação geral'!$I29="Tapete"),'Classificação geral'!$A29,""),"")</f>
        <v/>
      </c>
      <c r="EY36" s="214" t="str">
        <f>IFERROR(IF(AND('Classificação geral'!$J29="fem",'Classificação geral'!$K29=3,'Classificação geral'!$I29="Tapete"),'Classificação geral'!$B29,""),"")</f>
        <v/>
      </c>
      <c r="EZ36" s="215" t="str">
        <f>IF($EY36='Classificação geral'!$B29,'Classificação geral'!$C29,"")</f>
        <v/>
      </c>
      <c r="FA36" s="215" t="str">
        <f>IF($EY36='Classificação geral'!$B29,'Classificação geral'!$D29,"")</f>
        <v/>
      </c>
      <c r="FB36" s="215" t="str">
        <f>IF($EY36='Classificação geral'!$B29,'Classificação geral'!$J29,"")</f>
        <v/>
      </c>
      <c r="FC36" s="215" t="str">
        <f>IF($FB36='Classificação geral'!$J29,'Classificação geral'!$K29,"")</f>
        <v/>
      </c>
      <c r="FD36" s="215" t="str">
        <f>IF($FC36='Classificação geral'!$K29,'Classificação geral'!$AC29,"")</f>
        <v/>
      </c>
      <c r="FE36" s="215" t="str">
        <f>IF($FC36='Classificação geral'!$K29,'Classificação geral'!$AE29,"")</f>
        <v/>
      </c>
      <c r="FF36" s="215" t="str">
        <f>IF($FC36='Classificação geral'!$K29,'Classificação geral'!$AF29,"")</f>
        <v/>
      </c>
      <c r="FG36" s="215" t="str">
        <f>IF($FC36='Classificação geral'!$K29,'Classificação geral'!$O29,"")</f>
        <v/>
      </c>
      <c r="FH36" s="215" t="str">
        <f>IF($FC36='Classificação geral'!$K29,'Classificação geral'!$AR29,"")</f>
        <v/>
      </c>
      <c r="FI36" s="216" t="str">
        <f>IFERROR(RANK(FH36,FH:FH,0)+ COUNTIF($FH$12:FH34,FH36),"")</f>
        <v/>
      </c>
      <c r="FJ36" s="209"/>
      <c r="FK36" s="214" t="str">
        <f>IFERROR(IF(AND('Classificação geral'!$J29="mas",'Classificação geral'!$K29=3,'Classificação geral'!$I29="Tapete"),'Classificação geral'!$A29,""),"")</f>
        <v/>
      </c>
      <c r="FL36" s="214" t="str">
        <f>IFERROR(IF(AND('Classificação geral'!$J29="mas",'Classificação geral'!$K29=3,'Classificação geral'!$I29="Tapete"),'Classificação geral'!$B29,""),"")</f>
        <v/>
      </c>
      <c r="FM36" s="215" t="str">
        <f>IF($FL36='Classificação geral'!$B29,'Classificação geral'!$C29,"")</f>
        <v/>
      </c>
      <c r="FN36" s="215" t="str">
        <f>IF($FL36='Classificação geral'!$B29,'Classificação geral'!$D29,"")</f>
        <v/>
      </c>
      <c r="FO36" s="215" t="str">
        <f>IF($FL36='Classificação geral'!$B29,'Classificação geral'!$J29,"")</f>
        <v/>
      </c>
      <c r="FP36" s="214" t="str">
        <f>IFERROR(IF(AND($FO36="mas",'Classificação geral'!$K29=3),'Classificação geral'!K29,""),"")</f>
        <v/>
      </c>
      <c r="FQ36" s="214" t="str">
        <f>IFERROR(IF(AND($FO36="mas",'Classificação geral'!$K29=3),'Classificação geral'!AC29,""),"")</f>
        <v/>
      </c>
      <c r="FR36" s="214" t="str">
        <f>IFERROR(IF(AND($FO36="mas",'Classificação geral'!$K29=3),'Classificação geral'!AE29,""),"")</f>
        <v/>
      </c>
      <c r="FS36" s="214" t="str">
        <f>IFERROR(IF(AND($FO36="mas",'Classificação geral'!$K29=3),'Classificação geral'!AF29,""),"")</f>
        <v/>
      </c>
      <c r="FT36" s="214" t="str">
        <f>IFERROR(IF(AND($FO36="mas",'Classificação geral'!$K29=3),'Classificação geral'!O29,""),"")</f>
        <v/>
      </c>
      <c r="FU36" s="214" t="str">
        <f>IFERROR(IF(AND($FO36="mas",'Classificação geral'!$K29=3),'Classificação geral'!AR29,""),"")</f>
        <v/>
      </c>
      <c r="FV36" s="216" t="str">
        <f>IFERROR(RANK(FU36,FU:FU,0)+ COUNTIF(FU$12:$FU34,FU36),"")</f>
        <v/>
      </c>
    </row>
    <row r="37" spans="2:178" s="199" customFormat="1" ht="27.75" customHeight="1" x14ac:dyDescent="0.4">
      <c r="B37" s="248" t="str">
        <f t="shared" si="0"/>
        <v/>
      </c>
      <c r="C37" s="238" t="str">
        <f t="shared" si="1"/>
        <v/>
      </c>
      <c r="D37" s="238" t="str">
        <f t="shared" si="2"/>
        <v/>
      </c>
      <c r="E37" s="238" t="str">
        <f t="shared" si="3"/>
        <v/>
      </c>
      <c r="F37" s="239" t="str">
        <f t="shared" si="4"/>
        <v/>
      </c>
      <c r="G37" s="239" t="str">
        <f t="shared" si="5"/>
        <v/>
      </c>
      <c r="H37" s="240" t="str">
        <f t="shared" si="6"/>
        <v/>
      </c>
      <c r="I37" s="240" t="str">
        <f t="shared" si="7"/>
        <v/>
      </c>
      <c r="J37" s="240" t="str">
        <f t="shared" si="8"/>
        <v/>
      </c>
      <c r="K37" s="240" t="str">
        <f t="shared" si="9"/>
        <v/>
      </c>
      <c r="L37" s="240" t="str">
        <f t="shared" si="10"/>
        <v/>
      </c>
      <c r="M37" s="241">
        <v>24</v>
      </c>
      <c r="N37" s="432"/>
      <c r="O37" s="242"/>
      <c r="P37" s="242"/>
      <c r="Q37" s="248" t="str">
        <f t="shared" si="11"/>
        <v/>
      </c>
      <c r="R37" s="238" t="str">
        <f t="shared" si="12"/>
        <v/>
      </c>
      <c r="S37" s="238" t="str">
        <f t="shared" si="13"/>
        <v/>
      </c>
      <c r="T37" s="238" t="str">
        <f t="shared" si="14"/>
        <v/>
      </c>
      <c r="U37" s="239" t="str">
        <f t="shared" si="15"/>
        <v/>
      </c>
      <c r="V37" s="239" t="str">
        <f t="shared" si="16"/>
        <v/>
      </c>
      <c r="W37" s="240" t="str">
        <f t="shared" si="17"/>
        <v/>
      </c>
      <c r="X37" s="240" t="str">
        <f t="shared" si="18"/>
        <v/>
      </c>
      <c r="Y37" s="240" t="str">
        <f t="shared" si="19"/>
        <v/>
      </c>
      <c r="Z37" s="240" t="str">
        <f t="shared" si="20"/>
        <v/>
      </c>
      <c r="AA37" s="240" t="str">
        <f t="shared" si="21"/>
        <v/>
      </c>
      <c r="AB37" s="241">
        <v>24</v>
      </c>
      <c r="AC37" s="432"/>
      <c r="AD37" s="242"/>
      <c r="AE37" s="243"/>
      <c r="AF37" s="249" t="str">
        <f t="shared" si="22"/>
        <v/>
      </c>
      <c r="AG37" s="238" t="str">
        <f t="shared" si="23"/>
        <v/>
      </c>
      <c r="AH37" s="238" t="str">
        <f t="shared" si="24"/>
        <v/>
      </c>
      <c r="AI37" s="239" t="str">
        <f t="shared" si="25"/>
        <v/>
      </c>
      <c r="AJ37" s="239" t="str">
        <f t="shared" si="26"/>
        <v/>
      </c>
      <c r="AK37" s="239" t="str">
        <f t="shared" si="27"/>
        <v/>
      </c>
      <c r="AL37" s="240" t="str">
        <f t="shared" si="28"/>
        <v/>
      </c>
      <c r="AM37" s="240" t="str">
        <f t="shared" si="29"/>
        <v/>
      </c>
      <c r="AN37" s="240" t="str">
        <f t="shared" si="30"/>
        <v/>
      </c>
      <c r="AO37" s="240" t="str">
        <f t="shared" si="31"/>
        <v/>
      </c>
      <c r="AP37" s="240" t="str">
        <f t="shared" si="32"/>
        <v/>
      </c>
      <c r="AQ37" s="241">
        <v>24</v>
      </c>
      <c r="AR37" s="432"/>
      <c r="AS37" s="242"/>
      <c r="AT37" s="242"/>
      <c r="AU37" s="249" t="str">
        <f t="shared" si="33"/>
        <v/>
      </c>
      <c r="AV37" s="238" t="str">
        <f t="shared" si="34"/>
        <v/>
      </c>
      <c r="AW37" s="238" t="str">
        <f t="shared" si="35"/>
        <v/>
      </c>
      <c r="AX37" s="239" t="str">
        <f t="shared" si="36"/>
        <v/>
      </c>
      <c r="AY37" s="239" t="str">
        <f t="shared" si="37"/>
        <v/>
      </c>
      <c r="AZ37" s="239" t="str">
        <f t="shared" si="38"/>
        <v/>
      </c>
      <c r="BA37" s="240" t="str">
        <f t="shared" si="39"/>
        <v/>
      </c>
      <c r="BB37" s="240" t="str">
        <f t="shared" si="40"/>
        <v/>
      </c>
      <c r="BC37" s="240" t="str">
        <f t="shared" si="41"/>
        <v/>
      </c>
      <c r="BD37" s="240" t="str">
        <f t="shared" si="42"/>
        <v/>
      </c>
      <c r="BE37" s="240" t="str">
        <f t="shared" si="43"/>
        <v/>
      </c>
      <c r="BF37" s="241">
        <v>24</v>
      </c>
      <c r="BG37" s="432"/>
      <c r="BH37" s="243"/>
      <c r="BI37" s="243"/>
      <c r="BJ37" s="248" t="str">
        <f t="shared" si="44"/>
        <v/>
      </c>
      <c r="BK37" s="238" t="str">
        <f t="shared" si="45"/>
        <v/>
      </c>
      <c r="BL37" s="238" t="str">
        <f t="shared" si="46"/>
        <v/>
      </c>
      <c r="BM37" s="238" t="str">
        <f t="shared" si="47"/>
        <v/>
      </c>
      <c r="BN37" s="239" t="str">
        <f t="shared" si="48"/>
        <v/>
      </c>
      <c r="BO37" s="239" t="str">
        <f t="shared" si="49"/>
        <v/>
      </c>
      <c r="BP37" s="239" t="str">
        <f t="shared" si="50"/>
        <v/>
      </c>
      <c r="BQ37" s="239" t="str">
        <f t="shared" si="51"/>
        <v/>
      </c>
      <c r="BR37" s="239" t="str">
        <f t="shared" si="52"/>
        <v/>
      </c>
      <c r="BS37" s="239" t="str">
        <f t="shared" si="53"/>
        <v/>
      </c>
      <c r="BT37" s="240" t="str">
        <f t="shared" si="54"/>
        <v/>
      </c>
      <c r="BU37" s="241">
        <v>24</v>
      </c>
      <c r="BV37" s="432"/>
      <c r="BW37" s="242"/>
      <c r="BX37" s="242"/>
      <c r="BY37" s="248" t="str">
        <f t="shared" si="55"/>
        <v/>
      </c>
      <c r="BZ37" s="238" t="str">
        <f t="shared" si="56"/>
        <v/>
      </c>
      <c r="CA37" s="238" t="str">
        <f t="shared" si="57"/>
        <v/>
      </c>
      <c r="CB37" s="238" t="str">
        <f t="shared" si="58"/>
        <v/>
      </c>
      <c r="CC37" s="239" t="str">
        <f t="shared" si="59"/>
        <v/>
      </c>
      <c r="CD37" s="239" t="str">
        <f t="shared" si="60"/>
        <v/>
      </c>
      <c r="CE37" s="240" t="str">
        <f t="shared" si="61"/>
        <v/>
      </c>
      <c r="CF37" s="240" t="str">
        <f t="shared" si="62"/>
        <v/>
      </c>
      <c r="CG37" s="240" t="str">
        <f t="shared" si="63"/>
        <v/>
      </c>
      <c r="CH37" s="240" t="str">
        <f t="shared" si="64"/>
        <v/>
      </c>
      <c r="CI37" s="240" t="str">
        <f t="shared" si="65"/>
        <v/>
      </c>
      <c r="CJ37" s="241">
        <v>24</v>
      </c>
      <c r="CK37" s="432"/>
      <c r="CX37" s="214" t="str">
        <f>IFERROR(IF(AND('Classificação geral'!$J30="FEM",'Classificação geral'!$K30=1,'Classificação geral'!I30="Tapete"),'Classificação geral'!A30,""),"")</f>
        <v/>
      </c>
      <c r="CY37" s="214" t="str">
        <f>IFERROR(IF(AND('Classificação geral'!$J30="FEM",'Classificação geral'!$K30=1,'Classificação geral'!I30="Tapete"),'Classificação geral'!$B30,""),"")</f>
        <v/>
      </c>
      <c r="CZ37" s="215" t="str">
        <f>IF($CY37='Classificação geral'!$B30,'Classificação geral'!$C30,"")</f>
        <v/>
      </c>
      <c r="DA37" s="215" t="str">
        <f>IF($CY37='Classificação geral'!$B30,'Classificação geral'!$D30,"")</f>
        <v/>
      </c>
      <c r="DB37" s="215" t="str">
        <f>IF($CY37='Classificação geral'!$B30,'Classificação geral'!$J30,"")</f>
        <v/>
      </c>
      <c r="DC37" s="215" t="str">
        <f>IF($DB37='Classificação geral'!$J30,'Classificação geral'!$K30,"")</f>
        <v/>
      </c>
      <c r="DD37" s="215" t="str">
        <f>IF($DC37='Classificação geral'!$K30,'Classificação geral'!$AC30,"")</f>
        <v/>
      </c>
      <c r="DE37" s="215" t="str">
        <f>IF($DC37='Classificação geral'!$K30,'Classificação geral'!$AE30,"")</f>
        <v/>
      </c>
      <c r="DF37" s="215" t="str">
        <f>IF($DC37='Classificação geral'!$K30,'Classificação geral'!$AF30,"")</f>
        <v/>
      </c>
      <c r="DG37" s="215" t="str">
        <f>IF($DC37='Classificação geral'!$K30,'Classificação geral'!$O30,"")</f>
        <v/>
      </c>
      <c r="DH37" s="215" t="str">
        <f>IF($DC37='Classificação geral'!$K30,'Classificação geral'!$AR30,"")</f>
        <v/>
      </c>
      <c r="DI37" s="216" t="str">
        <f>IFERROR(RANK(DH37,DH:DH,0)+ COUNTIF($DH$12:DH36,DH37),"")</f>
        <v/>
      </c>
      <c r="DK37" s="214" t="str">
        <f>IFERROR(IF(AND('Classificação geral'!$J30="mas",'Classificação geral'!$K30=1,'Classificação geral'!$I30="Tapete"),'Classificação geral'!$A30,""),"")</f>
        <v/>
      </c>
      <c r="DL37" s="214" t="str">
        <f>IFERROR(IF(AND('Classificação geral'!$J30="mas",'Classificação geral'!$K30=1,'Classificação geral'!$I30="Tapete"),'Classificação geral'!$B30,""),"")</f>
        <v/>
      </c>
      <c r="DM37" s="215" t="str">
        <f>IF($DL37='Classificação geral'!$B30,'Classificação geral'!$C30,"")</f>
        <v/>
      </c>
      <c r="DN37" s="215" t="str">
        <f>IF($DL37='Classificação geral'!$B30,'Classificação geral'!$D30,"")</f>
        <v/>
      </c>
      <c r="DO37" s="215" t="str">
        <f>IF($DL37='Classificação geral'!$B30,'Classificação geral'!$J30,"")</f>
        <v/>
      </c>
      <c r="DP37" s="214" t="str">
        <f>IFERROR(IF(AND($DO37="mas",'Classificação geral'!$K30=1),'Classificação geral'!K30,""),"")</f>
        <v/>
      </c>
      <c r="DQ37" s="214" t="str">
        <f>IFERROR(IF(AND($DO37="mas",'Classificação geral'!$K30=1),'Classificação geral'!AC30,""),"")</f>
        <v/>
      </c>
      <c r="DR37" s="214" t="str">
        <f>IFERROR(IF(AND($DO37="mas",'Classificação geral'!$K30=1),'Classificação geral'!AE30,""),"")</f>
        <v/>
      </c>
      <c r="DS37" s="214" t="str">
        <f>IFERROR(IF(AND($DO37="mas",'Classificação geral'!$K30=1),'Classificação geral'!AF30,""),"")</f>
        <v/>
      </c>
      <c r="DT37" s="214" t="str">
        <f>IFERROR(IF(AND($DO37="mas",'Classificação geral'!$K30=1),'Classificação geral'!O30,""),"")</f>
        <v/>
      </c>
      <c r="DU37" s="214" t="str">
        <f>IFERROR(IF(AND($DO37="mas",'Classificação geral'!$K30=1),'Classificação geral'!AR30,""),"")</f>
        <v/>
      </c>
      <c r="DV37" s="216" t="str">
        <f>IFERROR(RANK(DU37,DU:DU,0)+ COUNTIF($DU$12:DU36,DU37),"")</f>
        <v/>
      </c>
      <c r="DX37" s="214" t="str">
        <f>IFERROR(IF(AND('Classificação geral'!$J30="fem",'Classificação geral'!$K30=2,'Classificação geral'!$I30="Tapete"),'Classificação geral'!$A30,""),"")</f>
        <v/>
      </c>
      <c r="DY37" s="214" t="str">
        <f>IFERROR(IF(AND('Classificação geral'!$J30="fem",'Classificação geral'!$K30=2,'Classificação geral'!$I30="Tapete"),'Classificação geral'!$B30,""),"")</f>
        <v/>
      </c>
      <c r="DZ37" s="215" t="str">
        <f>IF($DY37='Classificação geral'!$B30,'Classificação geral'!$C30,"")</f>
        <v/>
      </c>
      <c r="EA37" s="215" t="str">
        <f>IF($DY37='Classificação geral'!$B30,'Classificação geral'!$D30,"")</f>
        <v/>
      </c>
      <c r="EB37" s="215" t="str">
        <f>IF($DY37='Classificação geral'!$B30,'Classificação geral'!$J30,"")</f>
        <v/>
      </c>
      <c r="EC37" s="214" t="str">
        <f>IFERROR(IF(AND($EB37="fem",'Classificação geral'!$K30=2),'Classificação geral'!K30,""),"")</f>
        <v/>
      </c>
      <c r="ED37" s="214" t="str">
        <f>IFERROR(IF(AND($EB37="fem",'Classificação geral'!$K30=2),'Classificação geral'!AC30,""),"")</f>
        <v/>
      </c>
      <c r="EE37" s="214" t="str">
        <f>IFERROR(IF(AND($EB37="fem",'Classificação geral'!$K30=2),'Classificação geral'!AE30,""),"")</f>
        <v/>
      </c>
      <c r="EF37" s="214" t="str">
        <f>IFERROR(IF(AND($EB37="fem",'Classificação geral'!$K30=2),'Classificação geral'!AF30,""),"")</f>
        <v/>
      </c>
      <c r="EG37" s="214" t="str">
        <f>IFERROR(IF(AND($EB37="fem",'Classificação geral'!$K30=2),'Classificação geral'!O30,""),"")</f>
        <v/>
      </c>
      <c r="EH37" s="214" t="str">
        <f>IFERROR(IF(AND($EB37="fem",'Classificação geral'!$K30=2),'Classificação geral'!AR30,""),"")</f>
        <v/>
      </c>
      <c r="EI37" s="216" t="str">
        <f>IFERROR(RANK(EH37,EH:EH,0)+ COUNTIF(EH$12:$EH35,EH37),"")</f>
        <v/>
      </c>
      <c r="EJ37" s="209"/>
      <c r="EK37" s="214" t="str">
        <f>IFERROR(IF(AND('Classificação geral'!$J30="mas",'Classificação geral'!$K30=2,'Classificação geral'!$I30="Tapete"),'Classificação geral'!$A30,""),"")</f>
        <v/>
      </c>
      <c r="EL37" s="214" t="str">
        <f>IFERROR(IF(AND('Classificação geral'!$J30="mas",'Classificação geral'!$K30=2,'Classificação geral'!$I30="Tapete"),'Classificação geral'!$B30,""),"")</f>
        <v/>
      </c>
      <c r="EM37" s="215" t="str">
        <f>IF($EL37='Classificação geral'!$B30,'Classificação geral'!$C30,"")</f>
        <v/>
      </c>
      <c r="EN37" s="215" t="str">
        <f>IF($EL37='Classificação geral'!$B30,'Classificação geral'!$D30,"")</f>
        <v/>
      </c>
      <c r="EO37" s="215" t="str">
        <f>IF($EL37='Classificação geral'!$B30,'Classificação geral'!$J30,"")</f>
        <v/>
      </c>
      <c r="EP37" s="214" t="str">
        <f>IFERROR(IF(AND($EO37="mas",'Classificação geral'!$K30=2),'Classificação geral'!K30,""),"")</f>
        <v/>
      </c>
      <c r="EQ37" s="214" t="str">
        <f>IFERROR(IF(AND($EO37="mas",'Classificação geral'!$K30=2),'Classificação geral'!AC30,""),"")</f>
        <v/>
      </c>
      <c r="ER37" s="214" t="str">
        <f>IFERROR(IF(AND($EO37="mas",'Classificação geral'!$K30=2),'Classificação geral'!AE30,""),"")</f>
        <v/>
      </c>
      <c r="ES37" s="214" t="str">
        <f>IFERROR(IF(AND($EO37="mas",'Classificação geral'!$K30=2),'Classificação geral'!AF30,""),"")</f>
        <v/>
      </c>
      <c r="ET37" s="214" t="str">
        <f>IFERROR(IF(AND($EO37="mas",'Classificação geral'!$K30=2),'Classificação geral'!O30,""),"")</f>
        <v/>
      </c>
      <c r="EU37" s="214" t="str">
        <f>IFERROR(IF(AND($EO37="mas",'Classificação geral'!$K30=2),'Classificação geral'!AR30,""),"")</f>
        <v/>
      </c>
      <c r="EV37" s="216" t="str">
        <f>IFERROR(RANK(EU37,EU:EU,0)+ COUNTIF($EU$12:EU$12,EU37),"")</f>
        <v/>
      </c>
      <c r="EW37" s="209"/>
      <c r="EX37" s="214" t="str">
        <f>IFERROR(IF(AND('Classificação geral'!$J30="fem",'Classificação geral'!$K30=3,'Classificação geral'!$I30="Tapete"),'Classificação geral'!$A30,""),"")</f>
        <v/>
      </c>
      <c r="EY37" s="214" t="str">
        <f>IFERROR(IF(AND('Classificação geral'!$J30="fem",'Classificação geral'!$K30=3,'Classificação geral'!$I30="Tapete"),'Classificação geral'!$B30,""),"")</f>
        <v/>
      </c>
      <c r="EZ37" s="215" t="str">
        <f>IF($EY37='Classificação geral'!$B30,'Classificação geral'!$C30,"")</f>
        <v/>
      </c>
      <c r="FA37" s="215" t="str">
        <f>IF($EY37='Classificação geral'!$B30,'Classificação geral'!$D30,"")</f>
        <v/>
      </c>
      <c r="FB37" s="215" t="str">
        <f>IF($EY37='Classificação geral'!$B30,'Classificação geral'!$J30,"")</f>
        <v/>
      </c>
      <c r="FC37" s="215" t="str">
        <f>IF($FB37='Classificação geral'!$J30,'Classificação geral'!$K30,"")</f>
        <v/>
      </c>
      <c r="FD37" s="215" t="str">
        <f>IF($FC37='Classificação geral'!$K30,'Classificação geral'!$AC30,"")</f>
        <v/>
      </c>
      <c r="FE37" s="215" t="str">
        <f>IF($FC37='Classificação geral'!$K30,'Classificação geral'!$AE30,"")</f>
        <v/>
      </c>
      <c r="FF37" s="215" t="str">
        <f>IF($FC37='Classificação geral'!$K30,'Classificação geral'!$AF30,"")</f>
        <v/>
      </c>
      <c r="FG37" s="215" t="str">
        <f>IF($FC37='Classificação geral'!$K30,'Classificação geral'!$O30,"")</f>
        <v/>
      </c>
      <c r="FH37" s="215" t="str">
        <f>IF($FC37='Classificação geral'!$K30,'Classificação geral'!$AR30,"")</f>
        <v/>
      </c>
      <c r="FI37" s="216" t="str">
        <f>IFERROR(RANK(FH37,FH:FH,0)+ COUNTIF($FH$12:FH35,FH37),"")</f>
        <v/>
      </c>
      <c r="FJ37" s="209"/>
      <c r="FK37" s="214" t="str">
        <f>IFERROR(IF(AND('Classificação geral'!$J30="mas",'Classificação geral'!$K30=3,'Classificação geral'!$I30="Tapete"),'Classificação geral'!$A30,""),"")</f>
        <v/>
      </c>
      <c r="FL37" s="214" t="str">
        <f>IFERROR(IF(AND('Classificação geral'!$J30="mas",'Classificação geral'!$K30=3,'Classificação geral'!$I30="Tapete"),'Classificação geral'!$B30,""),"")</f>
        <v/>
      </c>
      <c r="FM37" s="215" t="str">
        <f>IF($FL37='Classificação geral'!$B30,'Classificação geral'!$C30,"")</f>
        <v/>
      </c>
      <c r="FN37" s="215" t="str">
        <f>IF($FL37='Classificação geral'!$B30,'Classificação geral'!$D30,"")</f>
        <v/>
      </c>
      <c r="FO37" s="215" t="str">
        <f>IF($FL37='Classificação geral'!$B30,'Classificação geral'!$J30,"")</f>
        <v/>
      </c>
      <c r="FP37" s="214" t="str">
        <f>IFERROR(IF(AND($FO37="mas",'Classificação geral'!$K30=3),'Classificação geral'!K30,""),"")</f>
        <v/>
      </c>
      <c r="FQ37" s="214" t="str">
        <f>IFERROR(IF(AND($FO37="mas",'Classificação geral'!$K30=3),'Classificação geral'!AC30,""),"")</f>
        <v/>
      </c>
      <c r="FR37" s="214" t="str">
        <f>IFERROR(IF(AND($FO37="mas",'Classificação geral'!$K30=3),'Classificação geral'!AE30,""),"")</f>
        <v/>
      </c>
      <c r="FS37" s="214" t="str">
        <f>IFERROR(IF(AND($FO37="mas",'Classificação geral'!$K30=3),'Classificação geral'!AF30,""),"")</f>
        <v/>
      </c>
      <c r="FT37" s="214" t="str">
        <f>IFERROR(IF(AND($FO37="mas",'Classificação geral'!$K30=3),'Classificação geral'!O30,""),"")</f>
        <v/>
      </c>
      <c r="FU37" s="214" t="str">
        <f>IFERROR(IF(AND($FO37="mas",'Classificação geral'!$K30=3),'Classificação geral'!AR30,""),"")</f>
        <v/>
      </c>
      <c r="FV37" s="216" t="str">
        <f>IFERROR(RANK(FU37,FU:FU,0)+ COUNTIF(FU$12:$FU35,FU37),"")</f>
        <v/>
      </c>
    </row>
    <row r="38" spans="2:178" s="199" customFormat="1" ht="27.75" customHeight="1" x14ac:dyDescent="0.4">
      <c r="B38" s="248" t="str">
        <f t="shared" si="0"/>
        <v/>
      </c>
      <c r="C38" s="238" t="str">
        <f t="shared" si="1"/>
        <v/>
      </c>
      <c r="D38" s="238" t="str">
        <f t="shared" si="2"/>
        <v/>
      </c>
      <c r="E38" s="238" t="str">
        <f t="shared" si="3"/>
        <v/>
      </c>
      <c r="F38" s="239" t="str">
        <f t="shared" si="4"/>
        <v/>
      </c>
      <c r="G38" s="239" t="str">
        <f t="shared" si="5"/>
        <v/>
      </c>
      <c r="H38" s="240" t="str">
        <f t="shared" si="6"/>
        <v/>
      </c>
      <c r="I38" s="240" t="str">
        <f t="shared" si="7"/>
        <v/>
      </c>
      <c r="J38" s="240" t="str">
        <f t="shared" si="8"/>
        <v/>
      </c>
      <c r="K38" s="240" t="str">
        <f t="shared" si="9"/>
        <v/>
      </c>
      <c r="L38" s="240" t="str">
        <f t="shared" si="10"/>
        <v/>
      </c>
      <c r="M38" s="241">
        <v>25</v>
      </c>
      <c r="N38" s="432"/>
      <c r="O38" s="242"/>
      <c r="P38" s="242"/>
      <c r="Q38" s="248" t="str">
        <f t="shared" si="11"/>
        <v/>
      </c>
      <c r="R38" s="238" t="str">
        <f t="shared" si="12"/>
        <v/>
      </c>
      <c r="S38" s="238" t="str">
        <f t="shared" si="13"/>
        <v/>
      </c>
      <c r="T38" s="238" t="str">
        <f t="shared" si="14"/>
        <v/>
      </c>
      <c r="U38" s="239" t="str">
        <f t="shared" si="15"/>
        <v/>
      </c>
      <c r="V38" s="239" t="str">
        <f t="shared" si="16"/>
        <v/>
      </c>
      <c r="W38" s="240" t="str">
        <f t="shared" si="17"/>
        <v/>
      </c>
      <c r="X38" s="240" t="str">
        <f t="shared" si="18"/>
        <v/>
      </c>
      <c r="Y38" s="240" t="str">
        <f t="shared" si="19"/>
        <v/>
      </c>
      <c r="Z38" s="240" t="str">
        <f t="shared" si="20"/>
        <v/>
      </c>
      <c r="AA38" s="240" t="str">
        <f t="shared" si="21"/>
        <v/>
      </c>
      <c r="AB38" s="241">
        <v>25</v>
      </c>
      <c r="AC38" s="432"/>
      <c r="AD38" s="242"/>
      <c r="AE38" s="243"/>
      <c r="AF38" s="249" t="str">
        <f t="shared" si="22"/>
        <v/>
      </c>
      <c r="AG38" s="238" t="str">
        <f t="shared" si="23"/>
        <v/>
      </c>
      <c r="AH38" s="238" t="str">
        <f t="shared" si="24"/>
        <v/>
      </c>
      <c r="AI38" s="239" t="str">
        <f t="shared" si="25"/>
        <v/>
      </c>
      <c r="AJ38" s="239" t="str">
        <f t="shared" si="26"/>
        <v/>
      </c>
      <c r="AK38" s="239" t="str">
        <f t="shared" si="27"/>
        <v/>
      </c>
      <c r="AL38" s="240" t="str">
        <f t="shared" si="28"/>
        <v/>
      </c>
      <c r="AM38" s="240" t="str">
        <f t="shared" si="29"/>
        <v/>
      </c>
      <c r="AN38" s="240" t="str">
        <f t="shared" si="30"/>
        <v/>
      </c>
      <c r="AO38" s="240" t="str">
        <f t="shared" si="31"/>
        <v/>
      </c>
      <c r="AP38" s="240" t="str">
        <f t="shared" si="32"/>
        <v/>
      </c>
      <c r="AQ38" s="241">
        <v>25</v>
      </c>
      <c r="AR38" s="432"/>
      <c r="AS38" s="242"/>
      <c r="AT38" s="242"/>
      <c r="AU38" s="249" t="str">
        <f t="shared" si="33"/>
        <v/>
      </c>
      <c r="AV38" s="238" t="str">
        <f t="shared" si="34"/>
        <v/>
      </c>
      <c r="AW38" s="238" t="str">
        <f t="shared" si="35"/>
        <v/>
      </c>
      <c r="AX38" s="239" t="str">
        <f t="shared" si="36"/>
        <v/>
      </c>
      <c r="AY38" s="239" t="str">
        <f t="shared" si="37"/>
        <v/>
      </c>
      <c r="AZ38" s="239" t="str">
        <f t="shared" si="38"/>
        <v/>
      </c>
      <c r="BA38" s="240" t="str">
        <f t="shared" si="39"/>
        <v/>
      </c>
      <c r="BB38" s="240" t="str">
        <f t="shared" si="40"/>
        <v/>
      </c>
      <c r="BC38" s="240" t="str">
        <f t="shared" si="41"/>
        <v/>
      </c>
      <c r="BD38" s="240" t="str">
        <f t="shared" si="42"/>
        <v/>
      </c>
      <c r="BE38" s="240" t="str">
        <f t="shared" si="43"/>
        <v/>
      </c>
      <c r="BF38" s="241">
        <v>25</v>
      </c>
      <c r="BG38" s="432"/>
      <c r="BH38" s="243"/>
      <c r="BI38" s="243"/>
      <c r="BJ38" s="248" t="str">
        <f t="shared" si="44"/>
        <v/>
      </c>
      <c r="BK38" s="238" t="str">
        <f t="shared" si="45"/>
        <v/>
      </c>
      <c r="BL38" s="238" t="str">
        <f t="shared" si="46"/>
        <v/>
      </c>
      <c r="BM38" s="238" t="str">
        <f t="shared" si="47"/>
        <v/>
      </c>
      <c r="BN38" s="239" t="str">
        <f t="shared" si="48"/>
        <v/>
      </c>
      <c r="BO38" s="239" t="str">
        <f t="shared" si="49"/>
        <v/>
      </c>
      <c r="BP38" s="239" t="str">
        <f t="shared" si="50"/>
        <v/>
      </c>
      <c r="BQ38" s="239" t="str">
        <f t="shared" si="51"/>
        <v/>
      </c>
      <c r="BR38" s="239" t="str">
        <f t="shared" si="52"/>
        <v/>
      </c>
      <c r="BS38" s="239" t="str">
        <f t="shared" si="53"/>
        <v/>
      </c>
      <c r="BT38" s="240" t="str">
        <f t="shared" si="54"/>
        <v/>
      </c>
      <c r="BU38" s="241">
        <v>25</v>
      </c>
      <c r="BV38" s="432"/>
      <c r="BW38" s="242"/>
      <c r="BX38" s="242"/>
      <c r="BY38" s="248" t="str">
        <f t="shared" si="55"/>
        <v/>
      </c>
      <c r="BZ38" s="238" t="str">
        <f t="shared" si="56"/>
        <v/>
      </c>
      <c r="CA38" s="238" t="str">
        <f t="shared" si="57"/>
        <v/>
      </c>
      <c r="CB38" s="238" t="str">
        <f t="shared" si="58"/>
        <v/>
      </c>
      <c r="CC38" s="239" t="str">
        <f t="shared" si="59"/>
        <v/>
      </c>
      <c r="CD38" s="239" t="str">
        <f t="shared" si="60"/>
        <v/>
      </c>
      <c r="CE38" s="240" t="str">
        <f t="shared" si="61"/>
        <v/>
      </c>
      <c r="CF38" s="240" t="str">
        <f t="shared" si="62"/>
        <v/>
      </c>
      <c r="CG38" s="240" t="str">
        <f t="shared" si="63"/>
        <v/>
      </c>
      <c r="CH38" s="240" t="str">
        <f t="shared" si="64"/>
        <v/>
      </c>
      <c r="CI38" s="240" t="str">
        <f t="shared" si="65"/>
        <v/>
      </c>
      <c r="CJ38" s="241">
        <v>25</v>
      </c>
      <c r="CK38" s="432"/>
      <c r="CX38" s="214" t="str">
        <f>IFERROR(IF(AND('Classificação geral'!$J31="FEM",'Classificação geral'!$K31=1,'Classificação geral'!I31="Tapete"),'Classificação geral'!A31,""),"")</f>
        <v/>
      </c>
      <c r="CY38" s="214" t="str">
        <f>IFERROR(IF(AND('Classificação geral'!$J31="FEM",'Classificação geral'!$K31=1,'Classificação geral'!I31="Tapete"),'Classificação geral'!$B31,""),"")</f>
        <v/>
      </c>
      <c r="CZ38" s="215" t="str">
        <f>IF($CY38='Classificação geral'!$B31,'Classificação geral'!$C31,"")</f>
        <v/>
      </c>
      <c r="DA38" s="215" t="str">
        <f>IF($CY38='Classificação geral'!$B31,'Classificação geral'!$D31,"")</f>
        <v/>
      </c>
      <c r="DB38" s="215" t="str">
        <f>IF($CY38='Classificação geral'!$B31,'Classificação geral'!$J31,"")</f>
        <v/>
      </c>
      <c r="DC38" s="215" t="str">
        <f>IF($DB38='Classificação geral'!$J31,'Classificação geral'!$K31,"")</f>
        <v/>
      </c>
      <c r="DD38" s="215" t="str">
        <f>IF($DC38='Classificação geral'!$K31,'Classificação geral'!$AC31,"")</f>
        <v/>
      </c>
      <c r="DE38" s="215" t="str">
        <f>IF($DC38='Classificação geral'!$K31,'Classificação geral'!$AE31,"")</f>
        <v/>
      </c>
      <c r="DF38" s="215" t="str">
        <f>IF($DC38='Classificação geral'!$K31,'Classificação geral'!$AF31,"")</f>
        <v/>
      </c>
      <c r="DG38" s="215" t="str">
        <f>IF($DC38='Classificação geral'!$K31,'Classificação geral'!$O31,"")</f>
        <v/>
      </c>
      <c r="DH38" s="215" t="str">
        <f>IF($DC38='Classificação geral'!$K31,'Classificação geral'!$AR31,"")</f>
        <v/>
      </c>
      <c r="DI38" s="216" t="str">
        <f>IFERROR(RANK(DH38,DH:DH,0)+ COUNTIF($DH$12:DH37,DH38),"")</f>
        <v/>
      </c>
      <c r="DK38" s="214" t="str">
        <f>IFERROR(IF(AND('Classificação geral'!$J31="mas",'Classificação geral'!$K31=1,'Classificação geral'!$I31="Tapete"),'Classificação geral'!$A31,""),"")</f>
        <v/>
      </c>
      <c r="DL38" s="214" t="str">
        <f>IFERROR(IF(AND('Classificação geral'!$J31="mas",'Classificação geral'!$K31=1,'Classificação geral'!$I31="Tapete"),'Classificação geral'!$B31,""),"")</f>
        <v/>
      </c>
      <c r="DM38" s="215" t="str">
        <f>IF($DL38='Classificação geral'!$B31,'Classificação geral'!$C31,"")</f>
        <v/>
      </c>
      <c r="DN38" s="215" t="str">
        <f>IF($DL38='Classificação geral'!$B31,'Classificação geral'!$D31,"")</f>
        <v/>
      </c>
      <c r="DO38" s="215" t="str">
        <f>IF($DL38='Classificação geral'!$B31,'Classificação geral'!$J31,"")</f>
        <v/>
      </c>
      <c r="DP38" s="214" t="str">
        <f>IFERROR(IF(AND($DO38="mas",'Classificação geral'!$K31=1),'Classificação geral'!K31,""),"")</f>
        <v/>
      </c>
      <c r="DQ38" s="214" t="str">
        <f>IFERROR(IF(AND($DO38="mas",'Classificação geral'!$K31=1),'Classificação geral'!AC31,""),"")</f>
        <v/>
      </c>
      <c r="DR38" s="214" t="str">
        <f>IFERROR(IF(AND($DO38="mas",'Classificação geral'!$K31=1),'Classificação geral'!AE31,""),"")</f>
        <v/>
      </c>
      <c r="DS38" s="214" t="str">
        <f>IFERROR(IF(AND($DO38="mas",'Classificação geral'!$K31=1),'Classificação geral'!AF31,""),"")</f>
        <v/>
      </c>
      <c r="DT38" s="214" t="str">
        <f>IFERROR(IF(AND($DO38="mas",'Classificação geral'!$K31=1),'Classificação geral'!O31,""),"")</f>
        <v/>
      </c>
      <c r="DU38" s="214" t="str">
        <f>IFERROR(IF(AND($DO38="mas",'Classificação geral'!$K31=1),'Classificação geral'!AR31,""),"")</f>
        <v/>
      </c>
      <c r="DV38" s="216" t="str">
        <f>IFERROR(RANK(DU38,DU:DU,0)+ COUNTIF($DU$12:DU37,DU38),"")</f>
        <v/>
      </c>
      <c r="DX38" s="214" t="str">
        <f>IFERROR(IF(AND('Classificação geral'!$J31="fem",'Classificação geral'!$K31=2,'Classificação geral'!$I31="Tapete"),'Classificação geral'!$A31,""),"")</f>
        <v/>
      </c>
      <c r="DY38" s="214" t="str">
        <f>IFERROR(IF(AND('Classificação geral'!$J31="fem",'Classificação geral'!$K31=2,'Classificação geral'!$I31="Tapete"),'Classificação geral'!$B31,""),"")</f>
        <v/>
      </c>
      <c r="DZ38" s="215" t="str">
        <f>IF($DY38='Classificação geral'!$B31,'Classificação geral'!$C31,"")</f>
        <v/>
      </c>
      <c r="EA38" s="215" t="str">
        <f>IF($DY38='Classificação geral'!$B31,'Classificação geral'!$D31,"")</f>
        <v/>
      </c>
      <c r="EB38" s="215" t="str">
        <f>IF($DY38='Classificação geral'!$B31,'Classificação geral'!$J31,"")</f>
        <v/>
      </c>
      <c r="EC38" s="214" t="str">
        <f>IFERROR(IF(AND($EB38="fem",'Classificação geral'!$K31=2),'Classificação geral'!K31,""),"")</f>
        <v/>
      </c>
      <c r="ED38" s="214" t="str">
        <f>IFERROR(IF(AND($EB38="fem",'Classificação geral'!$K31=2),'Classificação geral'!AC31,""),"")</f>
        <v/>
      </c>
      <c r="EE38" s="214" t="str">
        <f>IFERROR(IF(AND($EB38="fem",'Classificação geral'!$K31=2),'Classificação geral'!AE31,""),"")</f>
        <v/>
      </c>
      <c r="EF38" s="214" t="str">
        <f>IFERROR(IF(AND($EB38="fem",'Classificação geral'!$K31=2),'Classificação geral'!AF31,""),"")</f>
        <v/>
      </c>
      <c r="EG38" s="214" t="str">
        <f>IFERROR(IF(AND($EB38="fem",'Classificação geral'!$K31=2),'Classificação geral'!O31,""),"")</f>
        <v/>
      </c>
      <c r="EH38" s="214" t="str">
        <f>IFERROR(IF(AND($EB38="fem",'Classificação geral'!$K31=2),'Classificação geral'!AR31,""),"")</f>
        <v/>
      </c>
      <c r="EI38" s="216" t="str">
        <f>IFERROR(RANK(EH38,EH:EH,0)+ COUNTIF(EH$12:$EH36,EH38),"")</f>
        <v/>
      </c>
      <c r="EJ38" s="209"/>
      <c r="EK38" s="214" t="str">
        <f>IFERROR(IF(AND('Classificação geral'!$J31="mas",'Classificação geral'!$K31=2,'Classificação geral'!$I31="Tapete"),'Classificação geral'!$A31,""),"")</f>
        <v/>
      </c>
      <c r="EL38" s="214" t="str">
        <f>IFERROR(IF(AND('Classificação geral'!$J31="mas",'Classificação geral'!$K31=2,'Classificação geral'!$I31="Tapete"),'Classificação geral'!$B31,""),"")</f>
        <v/>
      </c>
      <c r="EM38" s="215" t="str">
        <f>IF($EL38='Classificação geral'!$B31,'Classificação geral'!$C31,"")</f>
        <v/>
      </c>
      <c r="EN38" s="215" t="str">
        <f>IF($EL38='Classificação geral'!$B31,'Classificação geral'!$D31,"")</f>
        <v/>
      </c>
      <c r="EO38" s="215" t="str">
        <f>IF($EL38='Classificação geral'!$B31,'Classificação geral'!$J31,"")</f>
        <v/>
      </c>
      <c r="EP38" s="214" t="str">
        <f>IFERROR(IF(AND($EO38="mas",'Classificação geral'!$K31=2),'Classificação geral'!K31,""),"")</f>
        <v/>
      </c>
      <c r="EQ38" s="214" t="str">
        <f>IFERROR(IF(AND($EO38="mas",'Classificação geral'!$K31=2),'Classificação geral'!AC31,""),"")</f>
        <v/>
      </c>
      <c r="ER38" s="214" t="str">
        <f>IFERROR(IF(AND($EO38="mas",'Classificação geral'!$K31=2),'Classificação geral'!AE31,""),"")</f>
        <v/>
      </c>
      <c r="ES38" s="214" t="str">
        <f>IFERROR(IF(AND($EO38="mas",'Classificação geral'!$K31=2),'Classificação geral'!AF31,""),"")</f>
        <v/>
      </c>
      <c r="ET38" s="214" t="str">
        <f>IFERROR(IF(AND($EO38="mas",'Classificação geral'!$K31=2),'Classificação geral'!O31,""),"")</f>
        <v/>
      </c>
      <c r="EU38" s="214" t="str">
        <f>IFERROR(IF(AND($EO38="mas",'Classificação geral'!$K31=2),'Classificação geral'!AR31,""),"")</f>
        <v/>
      </c>
      <c r="EV38" s="216" t="str">
        <f>IFERROR(RANK(EU38,EU:EU,0)+ COUNTIF($EU$12:EU$12,EU38),"")</f>
        <v/>
      </c>
      <c r="EW38" s="209"/>
      <c r="EX38" s="214" t="str">
        <f>IFERROR(IF(AND('Classificação geral'!$J31="fem",'Classificação geral'!$K31=3,'Classificação geral'!$I31="Tapete"),'Classificação geral'!$A31,""),"")</f>
        <v/>
      </c>
      <c r="EY38" s="214" t="str">
        <f>IFERROR(IF(AND('Classificação geral'!$J31="fem",'Classificação geral'!$K31=3,'Classificação geral'!$I31="Tapete"),'Classificação geral'!$B31,""),"")</f>
        <v/>
      </c>
      <c r="EZ38" s="215" t="str">
        <f>IF($EY38='Classificação geral'!$B31,'Classificação geral'!$C31,"")</f>
        <v/>
      </c>
      <c r="FA38" s="215" t="str">
        <f>IF($EY38='Classificação geral'!$B31,'Classificação geral'!$D31,"")</f>
        <v/>
      </c>
      <c r="FB38" s="215" t="str">
        <f>IF($EY38='Classificação geral'!$B31,'Classificação geral'!$J31,"")</f>
        <v/>
      </c>
      <c r="FC38" s="215" t="str">
        <f>IF($FB38='Classificação geral'!$J31,'Classificação geral'!$K31,"")</f>
        <v/>
      </c>
      <c r="FD38" s="215" t="str">
        <f>IF($FC38='Classificação geral'!$K31,'Classificação geral'!$AC31,"")</f>
        <v/>
      </c>
      <c r="FE38" s="215" t="str">
        <f>IF($FC38='Classificação geral'!$K31,'Classificação geral'!$AE31,"")</f>
        <v/>
      </c>
      <c r="FF38" s="215" t="str">
        <f>IF($FC38='Classificação geral'!$K31,'Classificação geral'!$AF31,"")</f>
        <v/>
      </c>
      <c r="FG38" s="215" t="str">
        <f>IF($FC38='Classificação geral'!$K31,'Classificação geral'!$O31,"")</f>
        <v/>
      </c>
      <c r="FH38" s="215" t="str">
        <f>IF($FC38='Classificação geral'!$K31,'Classificação geral'!$AR31,"")</f>
        <v/>
      </c>
      <c r="FI38" s="216" t="str">
        <f>IFERROR(RANK(FH38,FH:FH,0)+ COUNTIF($FH$12:FH36,FH38),"")</f>
        <v/>
      </c>
      <c r="FJ38" s="209"/>
      <c r="FK38" s="214" t="str">
        <f>IFERROR(IF(AND('Classificação geral'!$J31="mas",'Classificação geral'!$K31=3,'Classificação geral'!$I31="Tapete"),'Classificação geral'!$A31,""),"")</f>
        <v/>
      </c>
      <c r="FL38" s="214" t="str">
        <f>IFERROR(IF(AND('Classificação geral'!$J31="mas",'Classificação geral'!$K31=3,'Classificação geral'!$I31="Tapete"),'Classificação geral'!$B31,""),"")</f>
        <v/>
      </c>
      <c r="FM38" s="215" t="str">
        <f>IF($FL38='Classificação geral'!$B31,'Classificação geral'!$C31,"")</f>
        <v/>
      </c>
      <c r="FN38" s="215" t="str">
        <f>IF($FL38='Classificação geral'!$B31,'Classificação geral'!$D31,"")</f>
        <v/>
      </c>
      <c r="FO38" s="215" t="str">
        <f>IF($FL38='Classificação geral'!$B31,'Classificação geral'!$J31,"")</f>
        <v/>
      </c>
      <c r="FP38" s="214" t="str">
        <f>IFERROR(IF(AND($FO38="mas",'Classificação geral'!$K31=3),'Classificação geral'!K31,""),"")</f>
        <v/>
      </c>
      <c r="FQ38" s="214" t="str">
        <f>IFERROR(IF(AND($FO38="mas",'Classificação geral'!$K31=3),'Classificação geral'!AC31,""),"")</f>
        <v/>
      </c>
      <c r="FR38" s="214" t="str">
        <f>IFERROR(IF(AND($FO38="mas",'Classificação geral'!$K31=3),'Classificação geral'!AE31,""),"")</f>
        <v/>
      </c>
      <c r="FS38" s="214" t="str">
        <f>IFERROR(IF(AND($FO38="mas",'Classificação geral'!$K31=3),'Classificação geral'!AF31,""),"")</f>
        <v/>
      </c>
      <c r="FT38" s="214" t="str">
        <f>IFERROR(IF(AND($FO38="mas",'Classificação geral'!$K31=3),'Classificação geral'!O31,""),"")</f>
        <v/>
      </c>
      <c r="FU38" s="214" t="str">
        <f>IFERROR(IF(AND($FO38="mas",'Classificação geral'!$K31=3),'Classificação geral'!AR31,""),"")</f>
        <v/>
      </c>
      <c r="FV38" s="216" t="str">
        <f>IFERROR(RANK(FU38,FU:FU,0)+ COUNTIF(FU$12:$FU36,FU38),"")</f>
        <v/>
      </c>
    </row>
    <row r="39" spans="2:178" s="199" customFormat="1" ht="27.75" customHeight="1" x14ac:dyDescent="0.4">
      <c r="B39" s="248" t="str">
        <f t="shared" si="0"/>
        <v/>
      </c>
      <c r="C39" s="238" t="str">
        <f t="shared" si="1"/>
        <v/>
      </c>
      <c r="D39" s="238" t="str">
        <f t="shared" si="2"/>
        <v/>
      </c>
      <c r="E39" s="238" t="str">
        <f t="shared" si="3"/>
        <v/>
      </c>
      <c r="F39" s="239" t="str">
        <f t="shared" si="4"/>
        <v/>
      </c>
      <c r="G39" s="239" t="str">
        <f t="shared" si="5"/>
        <v/>
      </c>
      <c r="H39" s="240" t="str">
        <f t="shared" si="6"/>
        <v/>
      </c>
      <c r="I39" s="240" t="str">
        <f t="shared" si="7"/>
        <v/>
      </c>
      <c r="J39" s="240" t="str">
        <f t="shared" si="8"/>
        <v/>
      </c>
      <c r="K39" s="240" t="str">
        <f t="shared" si="9"/>
        <v/>
      </c>
      <c r="L39" s="240" t="str">
        <f t="shared" si="10"/>
        <v/>
      </c>
      <c r="M39" s="241">
        <v>26</v>
      </c>
      <c r="N39" s="432"/>
      <c r="O39" s="242"/>
      <c r="P39" s="242"/>
      <c r="Q39" s="248" t="str">
        <f t="shared" si="11"/>
        <v/>
      </c>
      <c r="R39" s="238" t="str">
        <f t="shared" si="12"/>
        <v/>
      </c>
      <c r="S39" s="238" t="str">
        <f t="shared" si="13"/>
        <v/>
      </c>
      <c r="T39" s="238" t="str">
        <f t="shared" si="14"/>
        <v/>
      </c>
      <c r="U39" s="239" t="str">
        <f t="shared" si="15"/>
        <v/>
      </c>
      <c r="V39" s="239" t="str">
        <f t="shared" si="16"/>
        <v/>
      </c>
      <c r="W39" s="240" t="str">
        <f t="shared" si="17"/>
        <v/>
      </c>
      <c r="X39" s="240" t="str">
        <f t="shared" si="18"/>
        <v/>
      </c>
      <c r="Y39" s="240" t="str">
        <f t="shared" si="19"/>
        <v/>
      </c>
      <c r="Z39" s="240" t="str">
        <f t="shared" si="20"/>
        <v/>
      </c>
      <c r="AA39" s="240" t="str">
        <f t="shared" si="21"/>
        <v/>
      </c>
      <c r="AB39" s="241">
        <v>26</v>
      </c>
      <c r="AC39" s="432"/>
      <c r="AD39" s="242"/>
      <c r="AE39" s="243"/>
      <c r="AF39" s="249" t="str">
        <f t="shared" si="22"/>
        <v/>
      </c>
      <c r="AG39" s="238" t="str">
        <f t="shared" si="23"/>
        <v/>
      </c>
      <c r="AH39" s="238" t="str">
        <f t="shared" si="24"/>
        <v/>
      </c>
      <c r="AI39" s="239" t="str">
        <f t="shared" si="25"/>
        <v/>
      </c>
      <c r="AJ39" s="239" t="str">
        <f t="shared" si="26"/>
        <v/>
      </c>
      <c r="AK39" s="239" t="str">
        <f t="shared" si="27"/>
        <v/>
      </c>
      <c r="AL39" s="240" t="str">
        <f t="shared" si="28"/>
        <v/>
      </c>
      <c r="AM39" s="240" t="str">
        <f t="shared" si="29"/>
        <v/>
      </c>
      <c r="AN39" s="240" t="str">
        <f t="shared" si="30"/>
        <v/>
      </c>
      <c r="AO39" s="240" t="str">
        <f t="shared" si="31"/>
        <v/>
      </c>
      <c r="AP39" s="240" t="str">
        <f t="shared" si="32"/>
        <v/>
      </c>
      <c r="AQ39" s="241">
        <v>26</v>
      </c>
      <c r="AR39" s="432"/>
      <c r="AS39" s="242"/>
      <c r="AT39" s="242"/>
      <c r="AU39" s="249" t="str">
        <f t="shared" si="33"/>
        <v/>
      </c>
      <c r="AV39" s="238" t="str">
        <f t="shared" si="34"/>
        <v/>
      </c>
      <c r="AW39" s="238" t="str">
        <f t="shared" si="35"/>
        <v/>
      </c>
      <c r="AX39" s="239" t="str">
        <f t="shared" si="36"/>
        <v/>
      </c>
      <c r="AY39" s="239" t="str">
        <f t="shared" si="37"/>
        <v/>
      </c>
      <c r="AZ39" s="239" t="str">
        <f t="shared" si="38"/>
        <v/>
      </c>
      <c r="BA39" s="240" t="str">
        <f t="shared" si="39"/>
        <v/>
      </c>
      <c r="BB39" s="240" t="str">
        <f t="shared" si="40"/>
        <v/>
      </c>
      <c r="BC39" s="240" t="str">
        <f t="shared" si="41"/>
        <v/>
      </c>
      <c r="BD39" s="240" t="str">
        <f t="shared" si="42"/>
        <v/>
      </c>
      <c r="BE39" s="240" t="str">
        <f t="shared" si="43"/>
        <v/>
      </c>
      <c r="BF39" s="241">
        <v>26</v>
      </c>
      <c r="BG39" s="432"/>
      <c r="BH39" s="243"/>
      <c r="BI39" s="243"/>
      <c r="BJ39" s="248" t="str">
        <f t="shared" si="44"/>
        <v/>
      </c>
      <c r="BK39" s="238" t="str">
        <f t="shared" si="45"/>
        <v/>
      </c>
      <c r="BL39" s="238" t="str">
        <f t="shared" si="46"/>
        <v/>
      </c>
      <c r="BM39" s="238" t="str">
        <f t="shared" si="47"/>
        <v/>
      </c>
      <c r="BN39" s="239" t="str">
        <f t="shared" si="48"/>
        <v/>
      </c>
      <c r="BO39" s="239" t="str">
        <f t="shared" si="49"/>
        <v/>
      </c>
      <c r="BP39" s="239" t="str">
        <f t="shared" si="50"/>
        <v/>
      </c>
      <c r="BQ39" s="239" t="str">
        <f t="shared" si="51"/>
        <v/>
      </c>
      <c r="BR39" s="239" t="str">
        <f t="shared" si="52"/>
        <v/>
      </c>
      <c r="BS39" s="239" t="str">
        <f t="shared" si="53"/>
        <v/>
      </c>
      <c r="BT39" s="240" t="str">
        <f t="shared" si="54"/>
        <v/>
      </c>
      <c r="BU39" s="241">
        <v>26</v>
      </c>
      <c r="BV39" s="432"/>
      <c r="BW39" s="242"/>
      <c r="BX39" s="242"/>
      <c r="BY39" s="248" t="str">
        <f t="shared" si="55"/>
        <v/>
      </c>
      <c r="BZ39" s="238" t="str">
        <f t="shared" si="56"/>
        <v/>
      </c>
      <c r="CA39" s="238" t="str">
        <f t="shared" si="57"/>
        <v/>
      </c>
      <c r="CB39" s="238" t="str">
        <f t="shared" si="58"/>
        <v/>
      </c>
      <c r="CC39" s="239" t="str">
        <f t="shared" si="59"/>
        <v/>
      </c>
      <c r="CD39" s="239" t="str">
        <f t="shared" si="60"/>
        <v/>
      </c>
      <c r="CE39" s="240" t="str">
        <f t="shared" si="61"/>
        <v/>
      </c>
      <c r="CF39" s="240" t="str">
        <f t="shared" si="62"/>
        <v/>
      </c>
      <c r="CG39" s="240" t="str">
        <f t="shared" si="63"/>
        <v/>
      </c>
      <c r="CH39" s="240" t="str">
        <f t="shared" si="64"/>
        <v/>
      </c>
      <c r="CI39" s="240" t="str">
        <f t="shared" si="65"/>
        <v/>
      </c>
      <c r="CJ39" s="241">
        <v>26</v>
      </c>
      <c r="CK39" s="432"/>
      <c r="CX39" s="214" t="str">
        <f>IFERROR(IF(AND('Classificação geral'!$J32="FEM",'Classificação geral'!$K32=1,'Classificação geral'!I32="Tapete"),'Classificação geral'!A32,""),"")</f>
        <v/>
      </c>
      <c r="CY39" s="214" t="str">
        <f>IFERROR(IF(AND('Classificação geral'!$J32="FEM",'Classificação geral'!$K32=1,'Classificação geral'!I32="Tapete"),'Classificação geral'!$B32,""),"")</f>
        <v/>
      </c>
      <c r="CZ39" s="215" t="str">
        <f>IF($CY39='Classificação geral'!$B32,'Classificação geral'!$C32,"")</f>
        <v/>
      </c>
      <c r="DA39" s="215" t="str">
        <f>IF($CY39='Classificação geral'!$B32,'Classificação geral'!$D32,"")</f>
        <v/>
      </c>
      <c r="DB39" s="215" t="str">
        <f>IF($CY39='Classificação geral'!$B32,'Classificação geral'!$J32,"")</f>
        <v/>
      </c>
      <c r="DC39" s="215" t="str">
        <f>IF($DB39='Classificação geral'!$J32,'Classificação geral'!$K32,"")</f>
        <v/>
      </c>
      <c r="DD39" s="215" t="str">
        <f>IF($DC39='Classificação geral'!$K32,'Classificação geral'!$AC32,"")</f>
        <v/>
      </c>
      <c r="DE39" s="215" t="str">
        <f>IF($DC39='Classificação geral'!$K32,'Classificação geral'!$AE32,"")</f>
        <v/>
      </c>
      <c r="DF39" s="215" t="str">
        <f>IF($DC39='Classificação geral'!$K32,'Classificação geral'!$AF32,"")</f>
        <v/>
      </c>
      <c r="DG39" s="215" t="str">
        <f>IF($DC39='Classificação geral'!$K32,'Classificação geral'!$O32,"")</f>
        <v/>
      </c>
      <c r="DH39" s="215" t="str">
        <f>IF($DC39='Classificação geral'!$K32,'Classificação geral'!$AR32,"")</f>
        <v/>
      </c>
      <c r="DI39" s="216" t="str">
        <f>IFERROR(RANK(DH39,DH:DH,0)+ COUNTIF($DH$12:DH38,DH39),"")</f>
        <v/>
      </c>
      <c r="DK39" s="214" t="str">
        <f>IFERROR(IF(AND('Classificação geral'!$J32="mas",'Classificação geral'!$K32=1,'Classificação geral'!$I32="Tapete"),'Classificação geral'!$A32,""),"")</f>
        <v/>
      </c>
      <c r="DL39" s="214" t="str">
        <f>IFERROR(IF(AND('Classificação geral'!$J32="mas",'Classificação geral'!$K32=1,'Classificação geral'!$I32="Tapete"),'Classificação geral'!$B32,""),"")</f>
        <v/>
      </c>
      <c r="DM39" s="215" t="str">
        <f>IF($DL39='Classificação geral'!$B32,'Classificação geral'!$C32,"")</f>
        <v/>
      </c>
      <c r="DN39" s="215" t="str">
        <f>IF($DL39='Classificação geral'!$B32,'Classificação geral'!$D32,"")</f>
        <v/>
      </c>
      <c r="DO39" s="215" t="str">
        <f>IF($DL39='Classificação geral'!$B32,'Classificação geral'!$J32,"")</f>
        <v/>
      </c>
      <c r="DP39" s="214" t="str">
        <f>IFERROR(IF(AND($DO39="mas",'Classificação geral'!$K32=1),'Classificação geral'!K32,""),"")</f>
        <v/>
      </c>
      <c r="DQ39" s="214" t="str">
        <f>IFERROR(IF(AND($DO39="mas",'Classificação geral'!$K32=1),'Classificação geral'!AC32,""),"")</f>
        <v/>
      </c>
      <c r="DR39" s="214" t="str">
        <f>IFERROR(IF(AND($DO39="mas",'Classificação geral'!$K32=1),'Classificação geral'!AE32,""),"")</f>
        <v/>
      </c>
      <c r="DS39" s="214" t="str">
        <f>IFERROR(IF(AND($DO39="mas",'Classificação geral'!$K32=1),'Classificação geral'!AF32,""),"")</f>
        <v/>
      </c>
      <c r="DT39" s="214" t="str">
        <f>IFERROR(IF(AND($DO39="mas",'Classificação geral'!$K32=1),'Classificação geral'!O32,""),"")</f>
        <v/>
      </c>
      <c r="DU39" s="214" t="str">
        <f>IFERROR(IF(AND($DO39="mas",'Classificação geral'!$K32=1),'Classificação geral'!AR32,""),"")</f>
        <v/>
      </c>
      <c r="DV39" s="216" t="str">
        <f>IFERROR(RANK(DU39,DU:DU,0)+ COUNTIF($DU$12:DU38,DU39),"")</f>
        <v/>
      </c>
      <c r="DX39" s="214" t="str">
        <f>IFERROR(IF(AND('Classificação geral'!$J32="fem",'Classificação geral'!$K32=2,'Classificação geral'!$I32="Tapete"),'Classificação geral'!$A32,""),"")</f>
        <v/>
      </c>
      <c r="DY39" s="214" t="str">
        <f>IFERROR(IF(AND('Classificação geral'!$J32="fem",'Classificação geral'!$K32=2,'Classificação geral'!$I32="Tapete"),'Classificação geral'!$B32,""),"")</f>
        <v/>
      </c>
      <c r="DZ39" s="215" t="str">
        <f>IF($DY39='Classificação geral'!$B32,'Classificação geral'!$C32,"")</f>
        <v/>
      </c>
      <c r="EA39" s="215" t="str">
        <f>IF($DY39='Classificação geral'!$B32,'Classificação geral'!$D32,"")</f>
        <v/>
      </c>
      <c r="EB39" s="215" t="str">
        <f>IF($DY39='Classificação geral'!$B32,'Classificação geral'!$J32,"")</f>
        <v/>
      </c>
      <c r="EC39" s="214" t="str">
        <f>IFERROR(IF(AND($EB39="fem",'Classificação geral'!$K32=2),'Classificação geral'!K32,""),"")</f>
        <v/>
      </c>
      <c r="ED39" s="214" t="str">
        <f>IFERROR(IF(AND($EB39="fem",'Classificação geral'!$K32=2),'Classificação geral'!AC32,""),"")</f>
        <v/>
      </c>
      <c r="EE39" s="214" t="str">
        <f>IFERROR(IF(AND($EB39="fem",'Classificação geral'!$K32=2),'Classificação geral'!AE32,""),"")</f>
        <v/>
      </c>
      <c r="EF39" s="214" t="str">
        <f>IFERROR(IF(AND($EB39="fem",'Classificação geral'!$K32=2),'Classificação geral'!AF32,""),"")</f>
        <v/>
      </c>
      <c r="EG39" s="214" t="str">
        <f>IFERROR(IF(AND($EB39="fem",'Classificação geral'!$K32=2),'Classificação geral'!O32,""),"")</f>
        <v/>
      </c>
      <c r="EH39" s="214" t="str">
        <f>IFERROR(IF(AND($EB39="fem",'Classificação geral'!$K32=2),'Classificação geral'!AR32,""),"")</f>
        <v/>
      </c>
      <c r="EI39" s="216" t="str">
        <f>IFERROR(RANK(EH39,EH:EH,0)+ COUNTIF(EH$12:$EH37,EH39),"")</f>
        <v/>
      </c>
      <c r="EJ39" s="209"/>
      <c r="EK39" s="214" t="str">
        <f>IFERROR(IF(AND('Classificação geral'!$J32="mas",'Classificação geral'!$K32=2,'Classificação geral'!$I32="Tapete"),'Classificação geral'!$A32,""),"")</f>
        <v/>
      </c>
      <c r="EL39" s="214" t="str">
        <f>IFERROR(IF(AND('Classificação geral'!$J32="mas",'Classificação geral'!$K32=2,'Classificação geral'!$I32="Tapete"),'Classificação geral'!$B32,""),"")</f>
        <v/>
      </c>
      <c r="EM39" s="215" t="str">
        <f>IF($EL39='Classificação geral'!$B32,'Classificação geral'!$C32,"")</f>
        <v/>
      </c>
      <c r="EN39" s="215" t="str">
        <f>IF($EL39='Classificação geral'!$B32,'Classificação geral'!$D32,"")</f>
        <v/>
      </c>
      <c r="EO39" s="215" t="str">
        <f>IF($EL39='Classificação geral'!$B32,'Classificação geral'!$J32,"")</f>
        <v/>
      </c>
      <c r="EP39" s="214" t="str">
        <f>IFERROR(IF(AND($EO39="mas",'Classificação geral'!$K32=2),'Classificação geral'!K32,""),"")</f>
        <v/>
      </c>
      <c r="EQ39" s="214" t="str">
        <f>IFERROR(IF(AND($EO39="mas",'Classificação geral'!$K32=2),'Classificação geral'!AC32,""),"")</f>
        <v/>
      </c>
      <c r="ER39" s="214" t="str">
        <f>IFERROR(IF(AND($EO39="mas",'Classificação geral'!$K32=2),'Classificação geral'!AE32,""),"")</f>
        <v/>
      </c>
      <c r="ES39" s="214" t="str">
        <f>IFERROR(IF(AND($EO39="mas",'Classificação geral'!$K32=2),'Classificação geral'!AF32,""),"")</f>
        <v/>
      </c>
      <c r="ET39" s="214" t="str">
        <f>IFERROR(IF(AND($EO39="mas",'Classificação geral'!$K32=2),'Classificação geral'!O32,""),"")</f>
        <v/>
      </c>
      <c r="EU39" s="214" t="str">
        <f>IFERROR(IF(AND($EO39="mas",'Classificação geral'!$K32=2),'Classificação geral'!AR32,""),"")</f>
        <v/>
      </c>
      <c r="EV39" s="216" t="str">
        <f>IFERROR(RANK(EU39,EU:EU,0)+ COUNTIF($EU$12:EU$12,EU39),"")</f>
        <v/>
      </c>
      <c r="EW39" s="209"/>
      <c r="EX39" s="214" t="str">
        <f>IFERROR(IF(AND('Classificação geral'!$J32="fem",'Classificação geral'!$K32=3,'Classificação geral'!$I32="Tapete"),'Classificação geral'!$A32,""),"")</f>
        <v/>
      </c>
      <c r="EY39" s="214" t="str">
        <f>IFERROR(IF(AND('Classificação geral'!$J32="fem",'Classificação geral'!$K32=3,'Classificação geral'!$I32="Tapete"),'Classificação geral'!$B32,""),"")</f>
        <v/>
      </c>
      <c r="EZ39" s="215" t="str">
        <f>IF($EY39='Classificação geral'!$B32,'Classificação geral'!$C32,"")</f>
        <v/>
      </c>
      <c r="FA39" s="215" t="str">
        <f>IF($EY39='Classificação geral'!$B32,'Classificação geral'!$D32,"")</f>
        <v/>
      </c>
      <c r="FB39" s="215" t="str">
        <f>IF($EY39='Classificação geral'!$B32,'Classificação geral'!$J32,"")</f>
        <v/>
      </c>
      <c r="FC39" s="215" t="str">
        <f>IF($FB39='Classificação geral'!$J32,'Classificação geral'!$K32,"")</f>
        <v/>
      </c>
      <c r="FD39" s="215" t="str">
        <f>IF($FC39='Classificação geral'!$K32,'Classificação geral'!$AC32,"")</f>
        <v/>
      </c>
      <c r="FE39" s="215" t="str">
        <f>IF($FC39='Classificação geral'!$K32,'Classificação geral'!$AE32,"")</f>
        <v/>
      </c>
      <c r="FF39" s="215" t="str">
        <f>IF($FC39='Classificação geral'!$K32,'Classificação geral'!$AF32,"")</f>
        <v/>
      </c>
      <c r="FG39" s="215" t="str">
        <f>IF($FC39='Classificação geral'!$K32,'Classificação geral'!$O32,"")</f>
        <v/>
      </c>
      <c r="FH39" s="215" t="str">
        <f>IF($FC39='Classificação geral'!$K32,'Classificação geral'!$AR32,"")</f>
        <v/>
      </c>
      <c r="FI39" s="216" t="str">
        <f>IFERROR(RANK(FH39,FH:FH,0)+ COUNTIF($FH$12:FH37,FH39),"")</f>
        <v/>
      </c>
      <c r="FJ39" s="209"/>
      <c r="FK39" s="214" t="str">
        <f>IFERROR(IF(AND('Classificação geral'!$J32="mas",'Classificação geral'!$K32=3,'Classificação geral'!$I32="Tapete"),'Classificação geral'!$A32,""),"")</f>
        <v/>
      </c>
      <c r="FL39" s="214" t="str">
        <f>IFERROR(IF(AND('Classificação geral'!$J32="mas",'Classificação geral'!$K32=3,'Classificação geral'!$I32="Tapete"),'Classificação geral'!$B32,""),"")</f>
        <v/>
      </c>
      <c r="FM39" s="215" t="str">
        <f>IF($FL39='Classificação geral'!$B32,'Classificação geral'!$C32,"")</f>
        <v/>
      </c>
      <c r="FN39" s="215" t="str">
        <f>IF($FL39='Classificação geral'!$B32,'Classificação geral'!$D32,"")</f>
        <v/>
      </c>
      <c r="FO39" s="215" t="str">
        <f>IF($FL39='Classificação geral'!$B32,'Classificação geral'!$J32,"")</f>
        <v/>
      </c>
      <c r="FP39" s="214" t="str">
        <f>IFERROR(IF(AND($FO39="mas",'Classificação geral'!$K32=3),'Classificação geral'!K32,""),"")</f>
        <v/>
      </c>
      <c r="FQ39" s="214" t="str">
        <f>IFERROR(IF(AND($FO39="mas",'Classificação geral'!$K32=3),'Classificação geral'!AC32,""),"")</f>
        <v/>
      </c>
      <c r="FR39" s="214" t="str">
        <f>IFERROR(IF(AND($FO39="mas",'Classificação geral'!$K32=3),'Classificação geral'!AE32,""),"")</f>
        <v/>
      </c>
      <c r="FS39" s="214" t="str">
        <f>IFERROR(IF(AND($FO39="mas",'Classificação geral'!$K32=3),'Classificação geral'!AF32,""),"")</f>
        <v/>
      </c>
      <c r="FT39" s="214" t="str">
        <f>IFERROR(IF(AND($FO39="mas",'Classificação geral'!$K32=3),'Classificação geral'!O32,""),"")</f>
        <v/>
      </c>
      <c r="FU39" s="214" t="str">
        <f>IFERROR(IF(AND($FO39="mas",'Classificação geral'!$K32=3),'Classificação geral'!AR32,""),"")</f>
        <v/>
      </c>
      <c r="FV39" s="216" t="str">
        <f>IFERROR(RANK(FU39,FU:FU,0)+ COUNTIF(FU$12:$FU37,FU39),"")</f>
        <v/>
      </c>
    </row>
    <row r="40" spans="2:178" s="199" customFormat="1" ht="27.75" customHeight="1" x14ac:dyDescent="0.4">
      <c r="B40" s="248" t="str">
        <f t="shared" si="0"/>
        <v/>
      </c>
      <c r="C40" s="238" t="str">
        <f t="shared" si="1"/>
        <v/>
      </c>
      <c r="D40" s="238" t="str">
        <f t="shared" si="2"/>
        <v/>
      </c>
      <c r="E40" s="238" t="str">
        <f t="shared" si="3"/>
        <v/>
      </c>
      <c r="F40" s="239" t="str">
        <f t="shared" si="4"/>
        <v/>
      </c>
      <c r="G40" s="239" t="str">
        <f t="shared" si="5"/>
        <v/>
      </c>
      <c r="H40" s="240" t="str">
        <f t="shared" si="6"/>
        <v/>
      </c>
      <c r="I40" s="240" t="str">
        <f t="shared" si="7"/>
        <v/>
      </c>
      <c r="J40" s="240" t="str">
        <f t="shared" si="8"/>
        <v/>
      </c>
      <c r="K40" s="240" t="str">
        <f t="shared" si="9"/>
        <v/>
      </c>
      <c r="L40" s="240" t="str">
        <f t="shared" si="10"/>
        <v/>
      </c>
      <c r="M40" s="241">
        <v>27</v>
      </c>
      <c r="N40" s="432"/>
      <c r="O40" s="242"/>
      <c r="P40" s="242"/>
      <c r="Q40" s="248" t="str">
        <f t="shared" si="11"/>
        <v/>
      </c>
      <c r="R40" s="238" t="str">
        <f t="shared" si="12"/>
        <v/>
      </c>
      <c r="S40" s="238" t="str">
        <f t="shared" si="13"/>
        <v/>
      </c>
      <c r="T40" s="238" t="str">
        <f t="shared" si="14"/>
        <v/>
      </c>
      <c r="U40" s="239" t="str">
        <f t="shared" si="15"/>
        <v/>
      </c>
      <c r="V40" s="239" t="str">
        <f t="shared" si="16"/>
        <v/>
      </c>
      <c r="W40" s="240" t="str">
        <f t="shared" si="17"/>
        <v/>
      </c>
      <c r="X40" s="240" t="str">
        <f t="shared" si="18"/>
        <v/>
      </c>
      <c r="Y40" s="240" t="str">
        <f t="shared" si="19"/>
        <v/>
      </c>
      <c r="Z40" s="240" t="str">
        <f t="shared" si="20"/>
        <v/>
      </c>
      <c r="AA40" s="240" t="str">
        <f t="shared" si="21"/>
        <v/>
      </c>
      <c r="AB40" s="241">
        <v>27</v>
      </c>
      <c r="AC40" s="432"/>
      <c r="AD40" s="242"/>
      <c r="AE40" s="243"/>
      <c r="AF40" s="249" t="str">
        <f t="shared" si="22"/>
        <v/>
      </c>
      <c r="AG40" s="238" t="str">
        <f t="shared" si="23"/>
        <v/>
      </c>
      <c r="AH40" s="238" t="str">
        <f t="shared" si="24"/>
        <v/>
      </c>
      <c r="AI40" s="239" t="str">
        <f t="shared" si="25"/>
        <v/>
      </c>
      <c r="AJ40" s="239" t="str">
        <f t="shared" si="26"/>
        <v/>
      </c>
      <c r="AK40" s="239" t="str">
        <f t="shared" si="27"/>
        <v/>
      </c>
      <c r="AL40" s="240" t="str">
        <f t="shared" si="28"/>
        <v/>
      </c>
      <c r="AM40" s="240" t="str">
        <f t="shared" si="29"/>
        <v/>
      </c>
      <c r="AN40" s="240" t="str">
        <f t="shared" si="30"/>
        <v/>
      </c>
      <c r="AO40" s="240" t="str">
        <f t="shared" si="31"/>
        <v/>
      </c>
      <c r="AP40" s="240" t="str">
        <f t="shared" si="32"/>
        <v/>
      </c>
      <c r="AQ40" s="241">
        <v>27</v>
      </c>
      <c r="AR40" s="432"/>
      <c r="AS40" s="242"/>
      <c r="AT40" s="242"/>
      <c r="AU40" s="249" t="str">
        <f t="shared" si="33"/>
        <v/>
      </c>
      <c r="AV40" s="238" t="str">
        <f t="shared" si="34"/>
        <v/>
      </c>
      <c r="AW40" s="238" t="str">
        <f t="shared" si="35"/>
        <v/>
      </c>
      <c r="AX40" s="239" t="str">
        <f t="shared" si="36"/>
        <v/>
      </c>
      <c r="AY40" s="239" t="str">
        <f t="shared" si="37"/>
        <v/>
      </c>
      <c r="AZ40" s="239" t="str">
        <f t="shared" si="38"/>
        <v/>
      </c>
      <c r="BA40" s="240" t="str">
        <f t="shared" si="39"/>
        <v/>
      </c>
      <c r="BB40" s="240" t="str">
        <f t="shared" si="40"/>
        <v/>
      </c>
      <c r="BC40" s="240" t="str">
        <f t="shared" si="41"/>
        <v/>
      </c>
      <c r="BD40" s="240" t="str">
        <f t="shared" si="42"/>
        <v/>
      </c>
      <c r="BE40" s="240" t="str">
        <f t="shared" si="43"/>
        <v/>
      </c>
      <c r="BF40" s="241">
        <v>27</v>
      </c>
      <c r="BG40" s="432"/>
      <c r="BH40" s="243"/>
      <c r="BI40" s="243"/>
      <c r="BJ40" s="248" t="str">
        <f t="shared" si="44"/>
        <v/>
      </c>
      <c r="BK40" s="238" t="str">
        <f t="shared" si="45"/>
        <v/>
      </c>
      <c r="BL40" s="238" t="str">
        <f t="shared" si="46"/>
        <v/>
      </c>
      <c r="BM40" s="238" t="str">
        <f t="shared" si="47"/>
        <v/>
      </c>
      <c r="BN40" s="239" t="str">
        <f t="shared" si="48"/>
        <v/>
      </c>
      <c r="BO40" s="239" t="str">
        <f t="shared" si="49"/>
        <v/>
      </c>
      <c r="BP40" s="239" t="str">
        <f t="shared" si="50"/>
        <v/>
      </c>
      <c r="BQ40" s="239" t="str">
        <f t="shared" si="51"/>
        <v/>
      </c>
      <c r="BR40" s="239" t="str">
        <f t="shared" si="52"/>
        <v/>
      </c>
      <c r="BS40" s="239" t="str">
        <f t="shared" si="53"/>
        <v/>
      </c>
      <c r="BT40" s="240" t="str">
        <f t="shared" si="54"/>
        <v/>
      </c>
      <c r="BU40" s="241">
        <v>27</v>
      </c>
      <c r="BV40" s="432"/>
      <c r="BW40" s="242"/>
      <c r="BX40" s="242"/>
      <c r="BY40" s="248" t="str">
        <f t="shared" si="55"/>
        <v/>
      </c>
      <c r="BZ40" s="238" t="str">
        <f t="shared" si="56"/>
        <v/>
      </c>
      <c r="CA40" s="238" t="str">
        <f t="shared" si="57"/>
        <v/>
      </c>
      <c r="CB40" s="238" t="str">
        <f t="shared" si="58"/>
        <v/>
      </c>
      <c r="CC40" s="239" t="str">
        <f t="shared" si="59"/>
        <v/>
      </c>
      <c r="CD40" s="239" t="str">
        <f t="shared" si="60"/>
        <v/>
      </c>
      <c r="CE40" s="240" t="str">
        <f t="shared" si="61"/>
        <v/>
      </c>
      <c r="CF40" s="240" t="str">
        <f t="shared" si="62"/>
        <v/>
      </c>
      <c r="CG40" s="240" t="str">
        <f t="shared" si="63"/>
        <v/>
      </c>
      <c r="CH40" s="240" t="str">
        <f t="shared" si="64"/>
        <v/>
      </c>
      <c r="CI40" s="240" t="str">
        <f t="shared" si="65"/>
        <v/>
      </c>
      <c r="CJ40" s="241">
        <v>27</v>
      </c>
      <c r="CK40" s="432"/>
      <c r="CX40" s="214" t="str">
        <f>IFERROR(IF(AND('Classificação geral'!$J33="FEM",'Classificação geral'!$K33=1,'Classificação geral'!I33="Tapete"),'Classificação geral'!A33,""),"")</f>
        <v/>
      </c>
      <c r="CY40" s="214" t="str">
        <f>IFERROR(IF(AND('Classificação geral'!$J33="FEM",'Classificação geral'!$K33=1,'Classificação geral'!I33="Tapete"),'Classificação geral'!$B33,""),"")</f>
        <v/>
      </c>
      <c r="CZ40" s="215" t="str">
        <f>IF($CY40='Classificação geral'!$B33,'Classificação geral'!$C33,"")</f>
        <v/>
      </c>
      <c r="DA40" s="215" t="str">
        <f>IF($CY40='Classificação geral'!$B33,'Classificação geral'!$D33,"")</f>
        <v/>
      </c>
      <c r="DB40" s="215" t="str">
        <f>IF($CY40='Classificação geral'!$B33,'Classificação geral'!$J33,"")</f>
        <v/>
      </c>
      <c r="DC40" s="215" t="str">
        <f>IF($DB40='Classificação geral'!$J33,'Classificação geral'!$K33,"")</f>
        <v/>
      </c>
      <c r="DD40" s="215" t="str">
        <f>IF($DC40='Classificação geral'!$K33,'Classificação geral'!$AC33,"")</f>
        <v/>
      </c>
      <c r="DE40" s="215" t="str">
        <f>IF($DC40='Classificação geral'!$K33,'Classificação geral'!$AE33,"")</f>
        <v/>
      </c>
      <c r="DF40" s="215" t="str">
        <f>IF($DC40='Classificação geral'!$K33,'Classificação geral'!$AF33,"")</f>
        <v/>
      </c>
      <c r="DG40" s="215" t="str">
        <f>IF($DC40='Classificação geral'!$K33,'Classificação geral'!$O33,"")</f>
        <v/>
      </c>
      <c r="DH40" s="215" t="str">
        <f>IF($DC40='Classificação geral'!$K33,'Classificação geral'!$AR33,"")</f>
        <v/>
      </c>
      <c r="DI40" s="216" t="str">
        <f>IFERROR(RANK(DH40,DH:DH,0)+ COUNTIF($DH$12:DH39,DH40),"")</f>
        <v/>
      </c>
      <c r="DK40" s="214" t="str">
        <f>IFERROR(IF(AND('Classificação geral'!$J33="mas",'Classificação geral'!$K33=1,'Classificação geral'!$I33="Tapete"),'Classificação geral'!$A33,""),"")</f>
        <v/>
      </c>
      <c r="DL40" s="214" t="str">
        <f>IFERROR(IF(AND('Classificação geral'!$J33="mas",'Classificação geral'!$K33=1,'Classificação geral'!$I33="Tapete"),'Classificação geral'!$B33,""),"")</f>
        <v/>
      </c>
      <c r="DM40" s="215" t="str">
        <f>IF($DL40='Classificação geral'!$B33,'Classificação geral'!$C33,"")</f>
        <v/>
      </c>
      <c r="DN40" s="215" t="str">
        <f>IF($DL40='Classificação geral'!$B33,'Classificação geral'!$D33,"")</f>
        <v/>
      </c>
      <c r="DO40" s="215" t="str">
        <f>IF($DL40='Classificação geral'!$B33,'Classificação geral'!$J33,"")</f>
        <v/>
      </c>
      <c r="DP40" s="214" t="str">
        <f>IFERROR(IF(AND($DO40="mas",'Classificação geral'!$K33=1),'Classificação geral'!K33,""),"")</f>
        <v/>
      </c>
      <c r="DQ40" s="214" t="str">
        <f>IFERROR(IF(AND($DO40="mas",'Classificação geral'!$K33=1),'Classificação geral'!AC33,""),"")</f>
        <v/>
      </c>
      <c r="DR40" s="214" t="str">
        <f>IFERROR(IF(AND($DO40="mas",'Classificação geral'!$K33=1),'Classificação geral'!AE33,""),"")</f>
        <v/>
      </c>
      <c r="DS40" s="214" t="str">
        <f>IFERROR(IF(AND($DO40="mas",'Classificação geral'!$K33=1),'Classificação geral'!AF33,""),"")</f>
        <v/>
      </c>
      <c r="DT40" s="214" t="str">
        <f>IFERROR(IF(AND($DO40="mas",'Classificação geral'!$K33=1),'Classificação geral'!O33,""),"")</f>
        <v/>
      </c>
      <c r="DU40" s="214" t="str">
        <f>IFERROR(IF(AND($DO40="mas",'Classificação geral'!$K33=1),'Classificação geral'!AR33,""),"")</f>
        <v/>
      </c>
      <c r="DV40" s="216" t="str">
        <f>IFERROR(RANK(DU40,DU:DU,0)+ COUNTIF($DU$12:DU39,DU40),"")</f>
        <v/>
      </c>
      <c r="DX40" s="214" t="str">
        <f>IFERROR(IF(AND('Classificação geral'!$J33="fem",'Classificação geral'!$K33=2,'Classificação geral'!$I33="Tapete"),'Classificação geral'!$A33,""),"")</f>
        <v/>
      </c>
      <c r="DY40" s="214" t="str">
        <f>IFERROR(IF(AND('Classificação geral'!$J33="fem",'Classificação geral'!$K33=2,'Classificação geral'!$I33="Tapete"),'Classificação geral'!$B33,""),"")</f>
        <v/>
      </c>
      <c r="DZ40" s="215" t="str">
        <f>IF($DY40='Classificação geral'!$B33,'Classificação geral'!$C33,"")</f>
        <v/>
      </c>
      <c r="EA40" s="215" t="str">
        <f>IF($DY40='Classificação geral'!$B33,'Classificação geral'!$D33,"")</f>
        <v/>
      </c>
      <c r="EB40" s="215" t="str">
        <f>IF($DY40='Classificação geral'!$B33,'Classificação geral'!$J33,"")</f>
        <v/>
      </c>
      <c r="EC40" s="214" t="str">
        <f>IFERROR(IF(AND($EB40="fem",'Classificação geral'!$K33=2),'Classificação geral'!K33,""),"")</f>
        <v/>
      </c>
      <c r="ED40" s="214" t="str">
        <f>IFERROR(IF(AND($EB40="fem",'Classificação geral'!$K33=2),'Classificação geral'!AC33,""),"")</f>
        <v/>
      </c>
      <c r="EE40" s="214" t="str">
        <f>IFERROR(IF(AND($EB40="fem",'Classificação geral'!$K33=2),'Classificação geral'!AE33,""),"")</f>
        <v/>
      </c>
      <c r="EF40" s="214" t="str">
        <f>IFERROR(IF(AND($EB40="fem",'Classificação geral'!$K33=2),'Classificação geral'!AF33,""),"")</f>
        <v/>
      </c>
      <c r="EG40" s="214" t="str">
        <f>IFERROR(IF(AND($EB40="fem",'Classificação geral'!$K33=2),'Classificação geral'!O33,""),"")</f>
        <v/>
      </c>
      <c r="EH40" s="214" t="str">
        <f>IFERROR(IF(AND($EB40="fem",'Classificação geral'!$K33=2),'Classificação geral'!AR33,""),"")</f>
        <v/>
      </c>
      <c r="EI40" s="216" t="str">
        <f>IFERROR(RANK(EH40,EH:EH,0)+ COUNTIF(EH$12:$EH38,EH40),"")</f>
        <v/>
      </c>
      <c r="EJ40" s="209"/>
      <c r="EK40" s="214" t="str">
        <f>IFERROR(IF(AND('Classificação geral'!$J33="mas",'Classificação geral'!$K33=2,'Classificação geral'!$I33="Tapete"),'Classificação geral'!$A33,""),"")</f>
        <v/>
      </c>
      <c r="EL40" s="214" t="str">
        <f>IFERROR(IF(AND('Classificação geral'!$J33="mas",'Classificação geral'!$K33=2,'Classificação geral'!$I33="Tapete"),'Classificação geral'!$B33,""),"")</f>
        <v/>
      </c>
      <c r="EM40" s="215" t="str">
        <f>IF($EL40='Classificação geral'!$B33,'Classificação geral'!$C33,"")</f>
        <v/>
      </c>
      <c r="EN40" s="215" t="str">
        <f>IF($EL40='Classificação geral'!$B33,'Classificação geral'!$D33,"")</f>
        <v/>
      </c>
      <c r="EO40" s="215" t="str">
        <f>IF($EL40='Classificação geral'!$B33,'Classificação geral'!$J33,"")</f>
        <v/>
      </c>
      <c r="EP40" s="214" t="str">
        <f>IFERROR(IF(AND($EO40="mas",'Classificação geral'!$K33=2),'Classificação geral'!K33,""),"")</f>
        <v/>
      </c>
      <c r="EQ40" s="214" t="str">
        <f>IFERROR(IF(AND($EO40="mas",'Classificação geral'!$K33=2),'Classificação geral'!AC33,""),"")</f>
        <v/>
      </c>
      <c r="ER40" s="214" t="str">
        <f>IFERROR(IF(AND($EO40="mas",'Classificação geral'!$K33=2),'Classificação geral'!AE33,""),"")</f>
        <v/>
      </c>
      <c r="ES40" s="214" t="str">
        <f>IFERROR(IF(AND($EO40="mas",'Classificação geral'!$K33=2),'Classificação geral'!AF33,""),"")</f>
        <v/>
      </c>
      <c r="ET40" s="214" t="str">
        <f>IFERROR(IF(AND($EO40="mas",'Classificação geral'!$K33=2),'Classificação geral'!O33,""),"")</f>
        <v/>
      </c>
      <c r="EU40" s="214" t="str">
        <f>IFERROR(IF(AND($EO40="mas",'Classificação geral'!$K33=2),'Classificação geral'!AR33,""),"")</f>
        <v/>
      </c>
      <c r="EV40" s="216" t="str">
        <f>IFERROR(RANK(EU40,EU:EU,0)+ COUNTIF($EU$12:EU$12,EU40),"")</f>
        <v/>
      </c>
      <c r="EW40" s="209"/>
      <c r="EX40" s="214" t="str">
        <f>IFERROR(IF(AND('Classificação geral'!$J33="fem",'Classificação geral'!$K33=3,'Classificação geral'!$I33="Tapete"),'Classificação geral'!$A33,""),"")</f>
        <v/>
      </c>
      <c r="EY40" s="214" t="str">
        <f>IFERROR(IF(AND('Classificação geral'!$J33="fem",'Classificação geral'!$K33=3,'Classificação geral'!$I33="Tapete"),'Classificação geral'!$B33,""),"")</f>
        <v/>
      </c>
      <c r="EZ40" s="215" t="str">
        <f>IF($EY40='Classificação geral'!$B33,'Classificação geral'!$C33,"")</f>
        <v/>
      </c>
      <c r="FA40" s="215" t="str">
        <f>IF($EY40='Classificação geral'!$B33,'Classificação geral'!$D33,"")</f>
        <v/>
      </c>
      <c r="FB40" s="215" t="str">
        <f>IF($EY40='Classificação geral'!$B33,'Classificação geral'!$J33,"")</f>
        <v/>
      </c>
      <c r="FC40" s="215" t="str">
        <f>IF($FB40='Classificação geral'!$J33,'Classificação geral'!$K33,"")</f>
        <v/>
      </c>
      <c r="FD40" s="215" t="str">
        <f>IF($FC40='Classificação geral'!$K33,'Classificação geral'!$AC33,"")</f>
        <v/>
      </c>
      <c r="FE40" s="215" t="str">
        <f>IF($FC40='Classificação geral'!$K33,'Classificação geral'!$AE33,"")</f>
        <v/>
      </c>
      <c r="FF40" s="215" t="str">
        <f>IF($FC40='Classificação geral'!$K33,'Classificação geral'!$AF33,"")</f>
        <v/>
      </c>
      <c r="FG40" s="215" t="str">
        <f>IF($FC40='Classificação geral'!$K33,'Classificação geral'!$O33,"")</f>
        <v/>
      </c>
      <c r="FH40" s="215" t="str">
        <f>IF($FC40='Classificação geral'!$K33,'Classificação geral'!$AR33,"")</f>
        <v/>
      </c>
      <c r="FI40" s="216" t="str">
        <f>IFERROR(RANK(FH40,FH:FH,0)+ COUNTIF($FH$12:FH38,FH40),"")</f>
        <v/>
      </c>
      <c r="FJ40" s="209"/>
      <c r="FK40" s="214" t="str">
        <f>IFERROR(IF(AND('Classificação geral'!$J33="mas",'Classificação geral'!$K33=3,'Classificação geral'!$I33="Tapete"),'Classificação geral'!$A33,""),"")</f>
        <v/>
      </c>
      <c r="FL40" s="214" t="str">
        <f>IFERROR(IF(AND('Classificação geral'!$J33="mas",'Classificação geral'!$K33=3,'Classificação geral'!$I33="Tapete"),'Classificação geral'!$B33,""),"")</f>
        <v/>
      </c>
      <c r="FM40" s="215" t="str">
        <f>IF($FL40='Classificação geral'!$B33,'Classificação geral'!$C33,"")</f>
        <v/>
      </c>
      <c r="FN40" s="215" t="str">
        <f>IF($FL40='Classificação geral'!$B33,'Classificação geral'!$D33,"")</f>
        <v/>
      </c>
      <c r="FO40" s="215" t="str">
        <f>IF($FL40='Classificação geral'!$B33,'Classificação geral'!$J33,"")</f>
        <v/>
      </c>
      <c r="FP40" s="214" t="str">
        <f>IFERROR(IF(AND($FO40="mas",'Classificação geral'!$K33=3),'Classificação geral'!K33,""),"")</f>
        <v/>
      </c>
      <c r="FQ40" s="214" t="str">
        <f>IFERROR(IF(AND($FO40="mas",'Classificação geral'!$K33=3),'Classificação geral'!AC33,""),"")</f>
        <v/>
      </c>
      <c r="FR40" s="214" t="str">
        <f>IFERROR(IF(AND($FO40="mas",'Classificação geral'!$K33=3),'Classificação geral'!AE33,""),"")</f>
        <v/>
      </c>
      <c r="FS40" s="214" t="str">
        <f>IFERROR(IF(AND($FO40="mas",'Classificação geral'!$K33=3),'Classificação geral'!AF33,""),"")</f>
        <v/>
      </c>
      <c r="FT40" s="214" t="str">
        <f>IFERROR(IF(AND($FO40="mas",'Classificação geral'!$K33=3),'Classificação geral'!O33,""),"")</f>
        <v/>
      </c>
      <c r="FU40" s="214" t="str">
        <f>IFERROR(IF(AND($FO40="mas",'Classificação geral'!$K33=3),'Classificação geral'!AR33,""),"")</f>
        <v/>
      </c>
      <c r="FV40" s="216" t="str">
        <f>IFERROR(RANK(FU40,FU:FU,0)+ COUNTIF(FU$12:$FU38,FU40),"")</f>
        <v/>
      </c>
    </row>
    <row r="41" spans="2:178" s="199" customFormat="1" ht="27.75" customHeight="1" x14ac:dyDescent="0.4">
      <c r="B41" s="248" t="str">
        <f t="shared" si="0"/>
        <v/>
      </c>
      <c r="C41" s="238" t="str">
        <f t="shared" si="1"/>
        <v/>
      </c>
      <c r="D41" s="238" t="str">
        <f t="shared" si="2"/>
        <v/>
      </c>
      <c r="E41" s="238" t="str">
        <f t="shared" si="3"/>
        <v/>
      </c>
      <c r="F41" s="239" t="str">
        <f t="shared" si="4"/>
        <v/>
      </c>
      <c r="G41" s="239" t="str">
        <f t="shared" si="5"/>
        <v/>
      </c>
      <c r="H41" s="240" t="str">
        <f t="shared" si="6"/>
        <v/>
      </c>
      <c r="I41" s="240" t="str">
        <f t="shared" si="7"/>
        <v/>
      </c>
      <c r="J41" s="240" t="str">
        <f t="shared" si="8"/>
        <v/>
      </c>
      <c r="K41" s="240" t="str">
        <f t="shared" si="9"/>
        <v/>
      </c>
      <c r="L41" s="240" t="str">
        <f t="shared" si="10"/>
        <v/>
      </c>
      <c r="M41" s="241">
        <v>28</v>
      </c>
      <c r="N41" s="432"/>
      <c r="O41" s="242"/>
      <c r="P41" s="242"/>
      <c r="Q41" s="248" t="str">
        <f t="shared" si="11"/>
        <v/>
      </c>
      <c r="R41" s="238" t="str">
        <f t="shared" si="12"/>
        <v/>
      </c>
      <c r="S41" s="238" t="str">
        <f t="shared" si="13"/>
        <v/>
      </c>
      <c r="T41" s="238" t="str">
        <f t="shared" si="14"/>
        <v/>
      </c>
      <c r="U41" s="239" t="str">
        <f t="shared" si="15"/>
        <v/>
      </c>
      <c r="V41" s="239" t="str">
        <f t="shared" si="16"/>
        <v/>
      </c>
      <c r="W41" s="240" t="str">
        <f t="shared" si="17"/>
        <v/>
      </c>
      <c r="X41" s="240" t="str">
        <f t="shared" si="18"/>
        <v/>
      </c>
      <c r="Y41" s="240" t="str">
        <f t="shared" si="19"/>
        <v/>
      </c>
      <c r="Z41" s="240" t="str">
        <f t="shared" si="20"/>
        <v/>
      </c>
      <c r="AA41" s="240" t="str">
        <f t="shared" si="21"/>
        <v/>
      </c>
      <c r="AB41" s="241">
        <v>28</v>
      </c>
      <c r="AC41" s="432"/>
      <c r="AD41" s="242"/>
      <c r="AE41" s="243"/>
      <c r="AF41" s="249" t="str">
        <f t="shared" si="22"/>
        <v/>
      </c>
      <c r="AG41" s="238" t="str">
        <f t="shared" si="23"/>
        <v/>
      </c>
      <c r="AH41" s="238" t="str">
        <f t="shared" si="24"/>
        <v/>
      </c>
      <c r="AI41" s="239" t="str">
        <f t="shared" si="25"/>
        <v/>
      </c>
      <c r="AJ41" s="239" t="str">
        <f t="shared" si="26"/>
        <v/>
      </c>
      <c r="AK41" s="239" t="str">
        <f t="shared" si="27"/>
        <v/>
      </c>
      <c r="AL41" s="240" t="str">
        <f t="shared" si="28"/>
        <v/>
      </c>
      <c r="AM41" s="240" t="str">
        <f t="shared" si="29"/>
        <v/>
      </c>
      <c r="AN41" s="240" t="str">
        <f t="shared" si="30"/>
        <v/>
      </c>
      <c r="AO41" s="240" t="str">
        <f t="shared" si="31"/>
        <v/>
      </c>
      <c r="AP41" s="240" t="str">
        <f t="shared" si="32"/>
        <v/>
      </c>
      <c r="AQ41" s="241">
        <v>28</v>
      </c>
      <c r="AR41" s="432"/>
      <c r="AS41" s="242"/>
      <c r="AT41" s="242"/>
      <c r="AU41" s="249" t="str">
        <f t="shared" si="33"/>
        <v/>
      </c>
      <c r="AV41" s="238" t="str">
        <f t="shared" si="34"/>
        <v/>
      </c>
      <c r="AW41" s="238" t="str">
        <f t="shared" si="35"/>
        <v/>
      </c>
      <c r="AX41" s="239" t="str">
        <f t="shared" si="36"/>
        <v/>
      </c>
      <c r="AY41" s="239" t="str">
        <f t="shared" si="37"/>
        <v/>
      </c>
      <c r="AZ41" s="239" t="str">
        <f t="shared" si="38"/>
        <v/>
      </c>
      <c r="BA41" s="240" t="str">
        <f t="shared" si="39"/>
        <v/>
      </c>
      <c r="BB41" s="240" t="str">
        <f t="shared" si="40"/>
        <v/>
      </c>
      <c r="BC41" s="240" t="str">
        <f t="shared" si="41"/>
        <v/>
      </c>
      <c r="BD41" s="240" t="str">
        <f t="shared" si="42"/>
        <v/>
      </c>
      <c r="BE41" s="240" t="str">
        <f t="shared" si="43"/>
        <v/>
      </c>
      <c r="BF41" s="241">
        <v>28</v>
      </c>
      <c r="BG41" s="432"/>
      <c r="BH41" s="243"/>
      <c r="BI41" s="243"/>
      <c r="BJ41" s="248" t="str">
        <f t="shared" si="44"/>
        <v/>
      </c>
      <c r="BK41" s="238" t="str">
        <f t="shared" si="45"/>
        <v/>
      </c>
      <c r="BL41" s="238" t="str">
        <f t="shared" si="46"/>
        <v/>
      </c>
      <c r="BM41" s="238" t="str">
        <f t="shared" si="47"/>
        <v/>
      </c>
      <c r="BN41" s="239" t="str">
        <f t="shared" si="48"/>
        <v/>
      </c>
      <c r="BO41" s="239" t="str">
        <f t="shared" si="49"/>
        <v/>
      </c>
      <c r="BP41" s="239" t="str">
        <f t="shared" si="50"/>
        <v/>
      </c>
      <c r="BQ41" s="239" t="str">
        <f t="shared" si="51"/>
        <v/>
      </c>
      <c r="BR41" s="239" t="str">
        <f t="shared" si="52"/>
        <v/>
      </c>
      <c r="BS41" s="239" t="str">
        <f t="shared" si="53"/>
        <v/>
      </c>
      <c r="BT41" s="240" t="str">
        <f t="shared" si="54"/>
        <v/>
      </c>
      <c r="BU41" s="241">
        <v>28</v>
      </c>
      <c r="BV41" s="432"/>
      <c r="BW41" s="242"/>
      <c r="BX41" s="242"/>
      <c r="BY41" s="248" t="str">
        <f t="shared" si="55"/>
        <v/>
      </c>
      <c r="BZ41" s="238" t="str">
        <f t="shared" si="56"/>
        <v/>
      </c>
      <c r="CA41" s="238" t="str">
        <f t="shared" si="57"/>
        <v/>
      </c>
      <c r="CB41" s="238" t="str">
        <f t="shared" si="58"/>
        <v/>
      </c>
      <c r="CC41" s="239" t="str">
        <f t="shared" si="59"/>
        <v/>
      </c>
      <c r="CD41" s="239" t="str">
        <f t="shared" si="60"/>
        <v/>
      </c>
      <c r="CE41" s="240" t="str">
        <f t="shared" si="61"/>
        <v/>
      </c>
      <c r="CF41" s="240" t="str">
        <f t="shared" si="62"/>
        <v/>
      </c>
      <c r="CG41" s="240" t="str">
        <f t="shared" si="63"/>
        <v/>
      </c>
      <c r="CH41" s="240" t="str">
        <f t="shared" si="64"/>
        <v/>
      </c>
      <c r="CI41" s="240" t="str">
        <f t="shared" si="65"/>
        <v/>
      </c>
      <c r="CJ41" s="241">
        <v>28</v>
      </c>
      <c r="CK41" s="432"/>
      <c r="CX41" s="214" t="str">
        <f>IFERROR(IF(AND('Classificação geral'!$J34="FEM",'Classificação geral'!$K34=1,'Classificação geral'!I34="Tapete"),'Classificação geral'!A34,""),"")</f>
        <v/>
      </c>
      <c r="CY41" s="214" t="str">
        <f>IFERROR(IF(AND('Classificação geral'!$J34="FEM",'Classificação geral'!$K34=1,'Classificação geral'!I34="Tapete"),'Classificação geral'!$B34,""),"")</f>
        <v/>
      </c>
      <c r="CZ41" s="215" t="str">
        <f>IF($CY41='Classificação geral'!$B34,'Classificação geral'!$C34,"")</f>
        <v/>
      </c>
      <c r="DA41" s="215" t="str">
        <f>IF($CY41='Classificação geral'!$B34,'Classificação geral'!$D34,"")</f>
        <v/>
      </c>
      <c r="DB41" s="215" t="str">
        <f>IF($CY41='Classificação geral'!$B34,'Classificação geral'!$J34,"")</f>
        <v/>
      </c>
      <c r="DC41" s="215" t="str">
        <f>IF($DB41='Classificação geral'!$J34,'Classificação geral'!$K34,"")</f>
        <v/>
      </c>
      <c r="DD41" s="215" t="str">
        <f>IF($DC41='Classificação geral'!$K34,'Classificação geral'!$AC34,"")</f>
        <v/>
      </c>
      <c r="DE41" s="215" t="str">
        <f>IF($DC41='Classificação geral'!$K34,'Classificação geral'!$AE34,"")</f>
        <v/>
      </c>
      <c r="DF41" s="215" t="str">
        <f>IF($DC41='Classificação geral'!$K34,'Classificação geral'!$AF34,"")</f>
        <v/>
      </c>
      <c r="DG41" s="215" t="str">
        <f>IF($DC41='Classificação geral'!$K34,'Classificação geral'!$O34,"")</f>
        <v/>
      </c>
      <c r="DH41" s="215" t="str">
        <f>IF($DC41='Classificação geral'!$K34,'Classificação geral'!$AR34,"")</f>
        <v/>
      </c>
      <c r="DI41" s="216" t="str">
        <f>IFERROR(RANK(DH41,DH:DH,0)+ COUNTIF($DH$12:DH40,DH41),"")</f>
        <v/>
      </c>
      <c r="DK41" s="214" t="str">
        <f>IFERROR(IF(AND('Classificação geral'!$J34="mas",'Classificação geral'!$K34=1,'Classificação geral'!$I34="Tapete"),'Classificação geral'!$A34,""),"")</f>
        <v/>
      </c>
      <c r="DL41" s="214" t="str">
        <f>IFERROR(IF(AND('Classificação geral'!$J34="mas",'Classificação geral'!$K34=1,'Classificação geral'!$I34="Tapete"),'Classificação geral'!$B34,""),"")</f>
        <v/>
      </c>
      <c r="DM41" s="215" t="str">
        <f>IF($DL41='Classificação geral'!$B34,'Classificação geral'!$C34,"")</f>
        <v/>
      </c>
      <c r="DN41" s="215" t="str">
        <f>IF($DL41='Classificação geral'!$B34,'Classificação geral'!$D34,"")</f>
        <v/>
      </c>
      <c r="DO41" s="215" t="str">
        <f>IF($DL41='Classificação geral'!$B34,'Classificação geral'!$J34,"")</f>
        <v/>
      </c>
      <c r="DP41" s="214" t="str">
        <f>IFERROR(IF(AND($DO41="mas",'Classificação geral'!$K34=1),'Classificação geral'!K34,""),"")</f>
        <v/>
      </c>
      <c r="DQ41" s="214" t="str">
        <f>IFERROR(IF(AND($DO41="mas",'Classificação geral'!$K34=1),'Classificação geral'!AC34,""),"")</f>
        <v/>
      </c>
      <c r="DR41" s="214" t="str">
        <f>IFERROR(IF(AND($DO41="mas",'Classificação geral'!$K34=1),'Classificação geral'!AE34,""),"")</f>
        <v/>
      </c>
      <c r="DS41" s="214" t="str">
        <f>IFERROR(IF(AND($DO41="mas",'Classificação geral'!$K34=1),'Classificação geral'!AF34,""),"")</f>
        <v/>
      </c>
      <c r="DT41" s="214" t="str">
        <f>IFERROR(IF(AND($DO41="mas",'Classificação geral'!$K34=1),'Classificação geral'!O34,""),"")</f>
        <v/>
      </c>
      <c r="DU41" s="214" t="str">
        <f>IFERROR(IF(AND($DO41="mas",'Classificação geral'!$K34=1),'Classificação geral'!AR34,""),"")</f>
        <v/>
      </c>
      <c r="DV41" s="216" t="str">
        <f>IFERROR(RANK(DU41,DU:DU,0)+ COUNTIF($DU$12:DU40,DU41),"")</f>
        <v/>
      </c>
      <c r="DX41" s="214" t="str">
        <f>IFERROR(IF(AND('Classificação geral'!$J34="fem",'Classificação geral'!$K34=2,'Classificação geral'!$I34="Tapete"),'Classificação geral'!$A34,""),"")</f>
        <v/>
      </c>
      <c r="DY41" s="214" t="str">
        <f>IFERROR(IF(AND('Classificação geral'!$J34="fem",'Classificação geral'!$K34=2,'Classificação geral'!$I34="Tapete"),'Classificação geral'!$B34,""),"")</f>
        <v/>
      </c>
      <c r="DZ41" s="215" t="str">
        <f>IF($DY41='Classificação geral'!$B34,'Classificação geral'!$C34,"")</f>
        <v/>
      </c>
      <c r="EA41" s="215" t="str">
        <f>IF($DY41='Classificação geral'!$B34,'Classificação geral'!$D34,"")</f>
        <v/>
      </c>
      <c r="EB41" s="215" t="str">
        <f>IF($DY41='Classificação geral'!$B34,'Classificação geral'!$J34,"")</f>
        <v/>
      </c>
      <c r="EC41" s="214" t="str">
        <f>IFERROR(IF(AND($EB41="fem",'Classificação geral'!$K34=2),'Classificação geral'!K34,""),"")</f>
        <v/>
      </c>
      <c r="ED41" s="214" t="str">
        <f>IFERROR(IF(AND($EB41="fem",'Classificação geral'!$K34=2),'Classificação geral'!AC34,""),"")</f>
        <v/>
      </c>
      <c r="EE41" s="214" t="str">
        <f>IFERROR(IF(AND($EB41="fem",'Classificação geral'!$K34=2),'Classificação geral'!AE34,""),"")</f>
        <v/>
      </c>
      <c r="EF41" s="214" t="str">
        <f>IFERROR(IF(AND($EB41="fem",'Classificação geral'!$K34=2),'Classificação geral'!AF34,""),"")</f>
        <v/>
      </c>
      <c r="EG41" s="214" t="str">
        <f>IFERROR(IF(AND($EB41="fem",'Classificação geral'!$K34=2),'Classificação geral'!O34,""),"")</f>
        <v/>
      </c>
      <c r="EH41" s="214" t="str">
        <f>IFERROR(IF(AND($EB41="fem",'Classificação geral'!$K34=2),'Classificação geral'!AR34,""),"")</f>
        <v/>
      </c>
      <c r="EI41" s="216" t="str">
        <f>IFERROR(RANK(EH41,EH:EH,0)+ COUNTIF(EH$12:$EH39,EH41),"")</f>
        <v/>
      </c>
      <c r="EJ41" s="209"/>
      <c r="EK41" s="214" t="str">
        <f>IFERROR(IF(AND('Classificação geral'!$J34="mas",'Classificação geral'!$K34=2,'Classificação geral'!$I34="Tapete"),'Classificação geral'!$A34,""),"")</f>
        <v/>
      </c>
      <c r="EL41" s="214" t="str">
        <f>IFERROR(IF(AND('Classificação geral'!$J34="mas",'Classificação geral'!$K34=2,'Classificação geral'!$I34="Tapete"),'Classificação geral'!$B34,""),"")</f>
        <v/>
      </c>
      <c r="EM41" s="215" t="str">
        <f>IF($EL41='Classificação geral'!$B34,'Classificação geral'!$C34,"")</f>
        <v/>
      </c>
      <c r="EN41" s="215" t="str">
        <f>IF($EL41='Classificação geral'!$B34,'Classificação geral'!$D34,"")</f>
        <v/>
      </c>
      <c r="EO41" s="215" t="str">
        <f>IF($EL41='Classificação geral'!$B34,'Classificação geral'!$J34,"")</f>
        <v/>
      </c>
      <c r="EP41" s="214" t="str">
        <f>IFERROR(IF(AND($EO41="mas",'Classificação geral'!$K34=2),'Classificação geral'!K34,""),"")</f>
        <v/>
      </c>
      <c r="EQ41" s="214" t="str">
        <f>IFERROR(IF(AND($EO41="mas",'Classificação geral'!$K34=2),'Classificação geral'!AC34,""),"")</f>
        <v/>
      </c>
      <c r="ER41" s="214" t="str">
        <f>IFERROR(IF(AND($EO41="mas",'Classificação geral'!$K34=2),'Classificação geral'!AE34,""),"")</f>
        <v/>
      </c>
      <c r="ES41" s="214" t="str">
        <f>IFERROR(IF(AND($EO41="mas",'Classificação geral'!$K34=2),'Classificação geral'!AF34,""),"")</f>
        <v/>
      </c>
      <c r="ET41" s="214" t="str">
        <f>IFERROR(IF(AND($EO41="mas",'Classificação geral'!$K34=2),'Classificação geral'!O34,""),"")</f>
        <v/>
      </c>
      <c r="EU41" s="214" t="str">
        <f>IFERROR(IF(AND($EO41="mas",'Classificação geral'!$K34=2),'Classificação geral'!AR34,""),"")</f>
        <v/>
      </c>
      <c r="EV41" s="216" t="str">
        <f>IFERROR(RANK(EU41,EU:EU,0)+ COUNTIF($EU$12:EU$12,EU41),"")</f>
        <v/>
      </c>
      <c r="EW41" s="209"/>
      <c r="EX41" s="214" t="str">
        <f>IFERROR(IF(AND('Classificação geral'!$J34="fem",'Classificação geral'!$K34=3,'Classificação geral'!$I34="Tapete"),'Classificação geral'!$A34,""),"")</f>
        <v/>
      </c>
      <c r="EY41" s="214" t="str">
        <f>IFERROR(IF(AND('Classificação geral'!$J34="fem",'Classificação geral'!$K34=3,'Classificação geral'!$I34="Tapete"),'Classificação geral'!$B34,""),"")</f>
        <v/>
      </c>
      <c r="EZ41" s="215" t="str">
        <f>IF($EY41='Classificação geral'!$B34,'Classificação geral'!$C34,"")</f>
        <v/>
      </c>
      <c r="FA41" s="215" t="str">
        <f>IF($EY41='Classificação geral'!$B34,'Classificação geral'!$D34,"")</f>
        <v/>
      </c>
      <c r="FB41" s="215" t="str">
        <f>IF($EY41='Classificação geral'!$B34,'Classificação geral'!$J34,"")</f>
        <v/>
      </c>
      <c r="FC41" s="215" t="str">
        <f>IF($FB41='Classificação geral'!$J34,'Classificação geral'!$K34,"")</f>
        <v/>
      </c>
      <c r="FD41" s="215" t="str">
        <f>IF($FC41='Classificação geral'!$K34,'Classificação geral'!$AC34,"")</f>
        <v/>
      </c>
      <c r="FE41" s="215" t="str">
        <f>IF($FC41='Classificação geral'!$K34,'Classificação geral'!$AE34,"")</f>
        <v/>
      </c>
      <c r="FF41" s="215" t="str">
        <f>IF($FC41='Classificação geral'!$K34,'Classificação geral'!$AF34,"")</f>
        <v/>
      </c>
      <c r="FG41" s="215" t="str">
        <f>IF($FC41='Classificação geral'!$K34,'Classificação geral'!$O34,"")</f>
        <v/>
      </c>
      <c r="FH41" s="215" t="str">
        <f>IF($FC41='Classificação geral'!$K34,'Classificação geral'!$AR34,"")</f>
        <v/>
      </c>
      <c r="FI41" s="216" t="str">
        <f>IFERROR(RANK(FH41,FH:FH,0)+ COUNTIF($FH$12:FH39,FH41),"")</f>
        <v/>
      </c>
      <c r="FJ41" s="209"/>
      <c r="FK41" s="214" t="str">
        <f>IFERROR(IF(AND('Classificação geral'!$J34="mas",'Classificação geral'!$K34=3,'Classificação geral'!$I34="Tapete"),'Classificação geral'!$A34,""),"")</f>
        <v/>
      </c>
      <c r="FL41" s="214" t="str">
        <f>IFERROR(IF(AND('Classificação geral'!$J34="mas",'Classificação geral'!$K34=3,'Classificação geral'!$I34="Tapete"),'Classificação geral'!$B34,""),"")</f>
        <v/>
      </c>
      <c r="FM41" s="215" t="str">
        <f>IF($FL41='Classificação geral'!$B34,'Classificação geral'!$C34,"")</f>
        <v/>
      </c>
      <c r="FN41" s="215" t="str">
        <f>IF($FL41='Classificação geral'!$B34,'Classificação geral'!$D34,"")</f>
        <v/>
      </c>
      <c r="FO41" s="215" t="str">
        <f>IF($FL41='Classificação geral'!$B34,'Classificação geral'!$J34,"")</f>
        <v/>
      </c>
      <c r="FP41" s="214" t="str">
        <f>IFERROR(IF(AND($FO41="mas",'Classificação geral'!$K34=3),'Classificação geral'!K34,""),"")</f>
        <v/>
      </c>
      <c r="FQ41" s="214" t="str">
        <f>IFERROR(IF(AND($FO41="mas",'Classificação geral'!$K34=3),'Classificação geral'!AC34,""),"")</f>
        <v/>
      </c>
      <c r="FR41" s="214" t="str">
        <f>IFERROR(IF(AND($FO41="mas",'Classificação geral'!$K34=3),'Classificação geral'!AE34,""),"")</f>
        <v/>
      </c>
      <c r="FS41" s="214" t="str">
        <f>IFERROR(IF(AND($FO41="mas",'Classificação geral'!$K34=3),'Classificação geral'!AF34,""),"")</f>
        <v/>
      </c>
      <c r="FT41" s="214" t="str">
        <f>IFERROR(IF(AND($FO41="mas",'Classificação geral'!$K34=3),'Classificação geral'!O34,""),"")</f>
        <v/>
      </c>
      <c r="FU41" s="214" t="str">
        <f>IFERROR(IF(AND($FO41="mas",'Classificação geral'!$K34=3),'Classificação geral'!AR34,""),"")</f>
        <v/>
      </c>
      <c r="FV41" s="216" t="str">
        <f>IFERROR(RANK(FU41,FU:FU,0)+ COUNTIF(FU$12:$FU39,FU41),"")</f>
        <v/>
      </c>
    </row>
    <row r="42" spans="2:178" s="199" customFormat="1" ht="27.75" customHeight="1" x14ac:dyDescent="0.4">
      <c r="B42" s="248" t="str">
        <f t="shared" si="0"/>
        <v/>
      </c>
      <c r="C42" s="238" t="str">
        <f t="shared" si="1"/>
        <v/>
      </c>
      <c r="D42" s="238" t="str">
        <f t="shared" si="2"/>
        <v/>
      </c>
      <c r="E42" s="238" t="str">
        <f t="shared" si="3"/>
        <v/>
      </c>
      <c r="F42" s="239" t="str">
        <f t="shared" si="4"/>
        <v/>
      </c>
      <c r="G42" s="239" t="str">
        <f t="shared" si="5"/>
        <v/>
      </c>
      <c r="H42" s="240" t="str">
        <f t="shared" si="6"/>
        <v/>
      </c>
      <c r="I42" s="240" t="str">
        <f t="shared" si="7"/>
        <v/>
      </c>
      <c r="J42" s="240" t="str">
        <f t="shared" si="8"/>
        <v/>
      </c>
      <c r="K42" s="240" t="str">
        <f t="shared" si="9"/>
        <v/>
      </c>
      <c r="L42" s="240" t="str">
        <f t="shared" si="10"/>
        <v/>
      </c>
      <c r="M42" s="241">
        <v>29</v>
      </c>
      <c r="N42" s="432"/>
      <c r="O42" s="242"/>
      <c r="P42" s="242"/>
      <c r="Q42" s="248" t="str">
        <f t="shared" si="11"/>
        <v/>
      </c>
      <c r="R42" s="238" t="str">
        <f t="shared" si="12"/>
        <v/>
      </c>
      <c r="S42" s="238" t="str">
        <f t="shared" si="13"/>
        <v/>
      </c>
      <c r="T42" s="238" t="str">
        <f t="shared" si="14"/>
        <v/>
      </c>
      <c r="U42" s="239" t="str">
        <f t="shared" si="15"/>
        <v/>
      </c>
      <c r="V42" s="239" t="str">
        <f t="shared" si="16"/>
        <v/>
      </c>
      <c r="W42" s="240" t="str">
        <f t="shared" si="17"/>
        <v/>
      </c>
      <c r="X42" s="240" t="str">
        <f t="shared" si="18"/>
        <v/>
      </c>
      <c r="Y42" s="240" t="str">
        <f t="shared" si="19"/>
        <v/>
      </c>
      <c r="Z42" s="240" t="str">
        <f t="shared" si="20"/>
        <v/>
      </c>
      <c r="AA42" s="240" t="str">
        <f t="shared" si="21"/>
        <v/>
      </c>
      <c r="AB42" s="241">
        <v>29</v>
      </c>
      <c r="AC42" s="432"/>
      <c r="AD42" s="242"/>
      <c r="AE42" s="243"/>
      <c r="AF42" s="249" t="str">
        <f t="shared" si="22"/>
        <v/>
      </c>
      <c r="AG42" s="238" t="str">
        <f t="shared" si="23"/>
        <v/>
      </c>
      <c r="AH42" s="238" t="str">
        <f t="shared" si="24"/>
        <v/>
      </c>
      <c r="AI42" s="239" t="str">
        <f t="shared" si="25"/>
        <v/>
      </c>
      <c r="AJ42" s="239" t="str">
        <f t="shared" si="26"/>
        <v/>
      </c>
      <c r="AK42" s="239" t="str">
        <f t="shared" si="27"/>
        <v/>
      </c>
      <c r="AL42" s="240" t="str">
        <f t="shared" si="28"/>
        <v/>
      </c>
      <c r="AM42" s="240" t="str">
        <f t="shared" si="29"/>
        <v/>
      </c>
      <c r="AN42" s="240" t="str">
        <f t="shared" si="30"/>
        <v/>
      </c>
      <c r="AO42" s="240" t="str">
        <f t="shared" si="31"/>
        <v/>
      </c>
      <c r="AP42" s="240" t="str">
        <f t="shared" si="32"/>
        <v/>
      </c>
      <c r="AQ42" s="241">
        <v>29</v>
      </c>
      <c r="AR42" s="432"/>
      <c r="AS42" s="242"/>
      <c r="AT42" s="242"/>
      <c r="AU42" s="249" t="str">
        <f t="shared" si="33"/>
        <v/>
      </c>
      <c r="AV42" s="238" t="str">
        <f t="shared" si="34"/>
        <v/>
      </c>
      <c r="AW42" s="238" t="str">
        <f t="shared" si="35"/>
        <v/>
      </c>
      <c r="AX42" s="239" t="str">
        <f t="shared" si="36"/>
        <v/>
      </c>
      <c r="AY42" s="239" t="str">
        <f t="shared" si="37"/>
        <v/>
      </c>
      <c r="AZ42" s="239" t="str">
        <f t="shared" si="38"/>
        <v/>
      </c>
      <c r="BA42" s="240" t="str">
        <f t="shared" si="39"/>
        <v/>
      </c>
      <c r="BB42" s="240" t="str">
        <f t="shared" si="40"/>
        <v/>
      </c>
      <c r="BC42" s="240" t="str">
        <f t="shared" si="41"/>
        <v/>
      </c>
      <c r="BD42" s="240" t="str">
        <f t="shared" si="42"/>
        <v/>
      </c>
      <c r="BE42" s="240" t="str">
        <f t="shared" si="43"/>
        <v/>
      </c>
      <c r="BF42" s="241">
        <v>29</v>
      </c>
      <c r="BG42" s="432"/>
      <c r="BH42" s="243"/>
      <c r="BI42" s="243"/>
      <c r="BJ42" s="248" t="str">
        <f t="shared" si="44"/>
        <v/>
      </c>
      <c r="BK42" s="238" t="str">
        <f t="shared" si="45"/>
        <v/>
      </c>
      <c r="BL42" s="238" t="str">
        <f t="shared" si="46"/>
        <v/>
      </c>
      <c r="BM42" s="238" t="str">
        <f t="shared" si="47"/>
        <v/>
      </c>
      <c r="BN42" s="239" t="str">
        <f t="shared" si="48"/>
        <v/>
      </c>
      <c r="BO42" s="239" t="str">
        <f t="shared" si="49"/>
        <v/>
      </c>
      <c r="BP42" s="239" t="str">
        <f t="shared" si="50"/>
        <v/>
      </c>
      <c r="BQ42" s="239" t="str">
        <f t="shared" si="51"/>
        <v/>
      </c>
      <c r="BR42" s="239" t="str">
        <f t="shared" si="52"/>
        <v/>
      </c>
      <c r="BS42" s="239" t="str">
        <f t="shared" si="53"/>
        <v/>
      </c>
      <c r="BT42" s="240" t="str">
        <f t="shared" si="54"/>
        <v/>
      </c>
      <c r="BU42" s="241">
        <v>29</v>
      </c>
      <c r="BV42" s="432"/>
      <c r="BW42" s="242"/>
      <c r="BX42" s="242"/>
      <c r="BY42" s="248" t="str">
        <f t="shared" si="55"/>
        <v/>
      </c>
      <c r="BZ42" s="238" t="str">
        <f t="shared" si="56"/>
        <v/>
      </c>
      <c r="CA42" s="238" t="str">
        <f t="shared" si="57"/>
        <v/>
      </c>
      <c r="CB42" s="238" t="str">
        <f t="shared" si="58"/>
        <v/>
      </c>
      <c r="CC42" s="239" t="str">
        <f t="shared" si="59"/>
        <v/>
      </c>
      <c r="CD42" s="239" t="str">
        <f t="shared" si="60"/>
        <v/>
      </c>
      <c r="CE42" s="240" t="str">
        <f t="shared" si="61"/>
        <v/>
      </c>
      <c r="CF42" s="240" t="str">
        <f t="shared" si="62"/>
        <v/>
      </c>
      <c r="CG42" s="240" t="str">
        <f t="shared" si="63"/>
        <v/>
      </c>
      <c r="CH42" s="240" t="str">
        <f t="shared" si="64"/>
        <v/>
      </c>
      <c r="CI42" s="240" t="str">
        <f t="shared" si="65"/>
        <v/>
      </c>
      <c r="CJ42" s="241">
        <v>29</v>
      </c>
      <c r="CK42" s="432"/>
      <c r="CX42" s="214" t="str">
        <f>IFERROR(IF(AND('Classificação geral'!$J35="FEM",'Classificação geral'!$K35=1,'Classificação geral'!I35="Tapete"),'Classificação geral'!A35,""),"")</f>
        <v/>
      </c>
      <c r="CY42" s="214" t="str">
        <f>IFERROR(IF(AND('Classificação geral'!$J35="FEM",'Classificação geral'!$K35=1,'Classificação geral'!I35="Tapete"),'Classificação geral'!$B35,""),"")</f>
        <v/>
      </c>
      <c r="CZ42" s="215" t="str">
        <f>IF($CY42='Classificação geral'!$B35,'Classificação geral'!$C35,"")</f>
        <v/>
      </c>
      <c r="DA42" s="215" t="str">
        <f>IF($CY42='Classificação geral'!$B35,'Classificação geral'!$D35,"")</f>
        <v/>
      </c>
      <c r="DB42" s="215" t="str">
        <f>IF($CY42='Classificação geral'!$B35,'Classificação geral'!$J35,"")</f>
        <v/>
      </c>
      <c r="DC42" s="215" t="str">
        <f>IF($DB42='Classificação geral'!$J35,'Classificação geral'!$K35,"")</f>
        <v/>
      </c>
      <c r="DD42" s="215" t="str">
        <f>IF($DC42='Classificação geral'!$K35,'Classificação geral'!$AC35,"")</f>
        <v/>
      </c>
      <c r="DE42" s="215" t="str">
        <f>IF($DC42='Classificação geral'!$K35,'Classificação geral'!$AE35,"")</f>
        <v/>
      </c>
      <c r="DF42" s="215" t="str">
        <f>IF($DC42='Classificação geral'!$K35,'Classificação geral'!$AF35,"")</f>
        <v/>
      </c>
      <c r="DG42" s="215" t="str">
        <f>IF($DC42='Classificação geral'!$K35,'Classificação geral'!$O35,"")</f>
        <v/>
      </c>
      <c r="DH42" s="215" t="str">
        <f>IF($DC42='Classificação geral'!$K35,'Classificação geral'!$AR35,"")</f>
        <v/>
      </c>
      <c r="DI42" s="216" t="str">
        <f>IFERROR(RANK(DH42,DH:DH,0)+ COUNTIF($DH$12:DH41,DH42),"")</f>
        <v/>
      </c>
      <c r="DK42" s="214" t="str">
        <f>IFERROR(IF(AND('Classificação geral'!$J35="mas",'Classificação geral'!$K35=1,'Classificação geral'!$I35="Tapete"),'Classificação geral'!$A35,""),"")</f>
        <v/>
      </c>
      <c r="DL42" s="214" t="str">
        <f>IFERROR(IF(AND('Classificação geral'!$J35="mas",'Classificação geral'!$K35=1,'Classificação geral'!$I35="Tapete"),'Classificação geral'!$B35,""),"")</f>
        <v/>
      </c>
      <c r="DM42" s="215" t="str">
        <f>IF($DL42='Classificação geral'!$B35,'Classificação geral'!$C35,"")</f>
        <v/>
      </c>
      <c r="DN42" s="215" t="str">
        <f>IF($DL42='Classificação geral'!$B35,'Classificação geral'!$D35,"")</f>
        <v/>
      </c>
      <c r="DO42" s="215" t="str">
        <f>IF($DL42='Classificação geral'!$B35,'Classificação geral'!$J35,"")</f>
        <v/>
      </c>
      <c r="DP42" s="214" t="str">
        <f>IFERROR(IF(AND($DO42="mas",'Classificação geral'!$K35=1),'Classificação geral'!K35,""),"")</f>
        <v/>
      </c>
      <c r="DQ42" s="214" t="str">
        <f>IFERROR(IF(AND($DO42="mas",'Classificação geral'!$K35=1),'Classificação geral'!AC35,""),"")</f>
        <v/>
      </c>
      <c r="DR42" s="214" t="str">
        <f>IFERROR(IF(AND($DO42="mas",'Classificação geral'!$K35=1),'Classificação geral'!AE35,""),"")</f>
        <v/>
      </c>
      <c r="DS42" s="214" t="str">
        <f>IFERROR(IF(AND($DO42="mas",'Classificação geral'!$K35=1),'Classificação geral'!AF35,""),"")</f>
        <v/>
      </c>
      <c r="DT42" s="214" t="str">
        <f>IFERROR(IF(AND($DO42="mas",'Classificação geral'!$K35=1),'Classificação geral'!O35,""),"")</f>
        <v/>
      </c>
      <c r="DU42" s="214" t="str">
        <f>IFERROR(IF(AND($DO42="mas",'Classificação geral'!$K35=1),'Classificação geral'!AR35,""),"")</f>
        <v/>
      </c>
      <c r="DV42" s="216" t="str">
        <f>IFERROR(RANK(DU42,DU:DU,0)+ COUNTIF($DU$12:DU41,DU42),"")</f>
        <v/>
      </c>
      <c r="DX42" s="214" t="str">
        <f>IFERROR(IF(AND('Classificação geral'!$J35="fem",'Classificação geral'!$K35=2,'Classificação geral'!$I35="Tapete"),'Classificação geral'!$A35,""),"")</f>
        <v/>
      </c>
      <c r="DY42" s="214" t="str">
        <f>IFERROR(IF(AND('Classificação geral'!$J35="fem",'Classificação geral'!$K35=2,'Classificação geral'!$I35="Tapete"),'Classificação geral'!$B35,""),"")</f>
        <v/>
      </c>
      <c r="DZ42" s="215" t="str">
        <f>IF($DY42='Classificação geral'!$B35,'Classificação geral'!$C35,"")</f>
        <v/>
      </c>
      <c r="EA42" s="215" t="str">
        <f>IF($DY42='Classificação geral'!$B35,'Classificação geral'!$D35,"")</f>
        <v/>
      </c>
      <c r="EB42" s="215" t="str">
        <f>IF($DY42='Classificação geral'!$B35,'Classificação geral'!$J35,"")</f>
        <v/>
      </c>
      <c r="EC42" s="214" t="str">
        <f>IFERROR(IF(AND($EB42="fem",'Classificação geral'!$K35=2),'Classificação geral'!K35,""),"")</f>
        <v/>
      </c>
      <c r="ED42" s="214" t="str">
        <f>IFERROR(IF(AND($EB42="fem",'Classificação geral'!$K35=2),'Classificação geral'!AC35,""),"")</f>
        <v/>
      </c>
      <c r="EE42" s="214" t="str">
        <f>IFERROR(IF(AND($EB42="fem",'Classificação geral'!$K35=2),'Classificação geral'!AE35,""),"")</f>
        <v/>
      </c>
      <c r="EF42" s="214" t="str">
        <f>IFERROR(IF(AND($EB42="fem",'Classificação geral'!$K35=2),'Classificação geral'!AF35,""),"")</f>
        <v/>
      </c>
      <c r="EG42" s="214" t="str">
        <f>IFERROR(IF(AND($EB42="fem",'Classificação geral'!$K35=2),'Classificação geral'!O35,""),"")</f>
        <v/>
      </c>
      <c r="EH42" s="214" t="str">
        <f>IFERROR(IF(AND($EB42="fem",'Classificação geral'!$K35=2),'Classificação geral'!AR35,""),"")</f>
        <v/>
      </c>
      <c r="EI42" s="216" t="str">
        <f>IFERROR(RANK(EH42,EH:EH,0)+ COUNTIF(EH$12:$EH40,EH42),"")</f>
        <v/>
      </c>
      <c r="EJ42" s="209"/>
      <c r="EK42" s="214" t="str">
        <f>IFERROR(IF(AND('Classificação geral'!$J35="mas",'Classificação geral'!$K35=2,'Classificação geral'!$I35="Tapete"),'Classificação geral'!$A35,""),"")</f>
        <v/>
      </c>
      <c r="EL42" s="214" t="str">
        <f>IFERROR(IF(AND('Classificação geral'!$J35="mas",'Classificação geral'!$K35=2,'Classificação geral'!$I35="Tapete"),'Classificação geral'!$B35,""),"")</f>
        <v/>
      </c>
      <c r="EM42" s="215" t="str">
        <f>IF($EL42='Classificação geral'!$B35,'Classificação geral'!$C35,"")</f>
        <v/>
      </c>
      <c r="EN42" s="215" t="str">
        <f>IF($EL42='Classificação geral'!$B35,'Classificação geral'!$D35,"")</f>
        <v/>
      </c>
      <c r="EO42" s="215" t="str">
        <f>IF($EL42='Classificação geral'!$B35,'Classificação geral'!$J35,"")</f>
        <v/>
      </c>
      <c r="EP42" s="214" t="str">
        <f>IFERROR(IF(AND($EO42="mas",'Classificação geral'!$K35=2),'Classificação geral'!K35,""),"")</f>
        <v/>
      </c>
      <c r="EQ42" s="214" t="str">
        <f>IFERROR(IF(AND($EO42="mas",'Classificação geral'!$K35=2),'Classificação geral'!AC35,""),"")</f>
        <v/>
      </c>
      <c r="ER42" s="214" t="str">
        <f>IFERROR(IF(AND($EO42="mas",'Classificação geral'!$K35=2),'Classificação geral'!AE35,""),"")</f>
        <v/>
      </c>
      <c r="ES42" s="214" t="str">
        <f>IFERROR(IF(AND($EO42="mas",'Classificação geral'!$K35=2),'Classificação geral'!AF35,""),"")</f>
        <v/>
      </c>
      <c r="ET42" s="214" t="str">
        <f>IFERROR(IF(AND($EO42="mas",'Classificação geral'!$K35=2),'Classificação geral'!O35,""),"")</f>
        <v/>
      </c>
      <c r="EU42" s="214" t="str">
        <f>IFERROR(IF(AND($EO42="mas",'Classificação geral'!$K35=2),'Classificação geral'!AR35,""),"")</f>
        <v/>
      </c>
      <c r="EV42" s="216" t="str">
        <f>IFERROR(RANK(EU42,EU:EU,0)+ COUNTIF($EU$12:EU$12,EU42),"")</f>
        <v/>
      </c>
      <c r="EW42" s="209"/>
      <c r="EX42" s="214" t="str">
        <f>IFERROR(IF(AND('Classificação geral'!$J35="fem",'Classificação geral'!$K35=3,'Classificação geral'!$I35="Tapete"),'Classificação geral'!$A35,""),"")</f>
        <v/>
      </c>
      <c r="EY42" s="214" t="str">
        <f>IFERROR(IF(AND('Classificação geral'!$J35="fem",'Classificação geral'!$K35=3,'Classificação geral'!$I35="Tapete"),'Classificação geral'!$B35,""),"")</f>
        <v/>
      </c>
      <c r="EZ42" s="215" t="str">
        <f>IF($EY42='Classificação geral'!$B35,'Classificação geral'!$C35,"")</f>
        <v/>
      </c>
      <c r="FA42" s="215" t="str">
        <f>IF($EY42='Classificação geral'!$B35,'Classificação geral'!$D35,"")</f>
        <v/>
      </c>
      <c r="FB42" s="215" t="str">
        <f>IF($EY42='Classificação geral'!$B35,'Classificação geral'!$J35,"")</f>
        <v/>
      </c>
      <c r="FC42" s="215" t="str">
        <f>IF($FB42='Classificação geral'!$J35,'Classificação geral'!$K35,"")</f>
        <v/>
      </c>
      <c r="FD42" s="215" t="str">
        <f>IF($FC42='Classificação geral'!$K35,'Classificação geral'!$AC35,"")</f>
        <v/>
      </c>
      <c r="FE42" s="215" t="str">
        <f>IF($FC42='Classificação geral'!$K35,'Classificação geral'!$AE35,"")</f>
        <v/>
      </c>
      <c r="FF42" s="215" t="str">
        <f>IF($FC42='Classificação geral'!$K35,'Classificação geral'!$AF35,"")</f>
        <v/>
      </c>
      <c r="FG42" s="215" t="str">
        <f>IF($FC42='Classificação geral'!$K35,'Classificação geral'!$O35,"")</f>
        <v/>
      </c>
      <c r="FH42" s="215" t="str">
        <f>IF($FC42='Classificação geral'!$K35,'Classificação geral'!$AR35,"")</f>
        <v/>
      </c>
      <c r="FI42" s="216" t="str">
        <f>IFERROR(RANK(FH42,FH:FH,0)+ COUNTIF($FH$12:FH40,FH42),"")</f>
        <v/>
      </c>
      <c r="FJ42" s="209"/>
      <c r="FK42" s="214" t="str">
        <f>IFERROR(IF(AND('Classificação geral'!$J35="mas",'Classificação geral'!$K35=3,'Classificação geral'!$I35="Tapete"),'Classificação geral'!$A35,""),"")</f>
        <v/>
      </c>
      <c r="FL42" s="214" t="str">
        <f>IFERROR(IF(AND('Classificação geral'!$J35="mas",'Classificação geral'!$K35=3,'Classificação geral'!$I35="Tapete"),'Classificação geral'!$B35,""),"")</f>
        <v/>
      </c>
      <c r="FM42" s="215" t="str">
        <f>IF($FL42='Classificação geral'!$B35,'Classificação geral'!$C35,"")</f>
        <v/>
      </c>
      <c r="FN42" s="215" t="str">
        <f>IF($FL42='Classificação geral'!$B35,'Classificação geral'!$D35,"")</f>
        <v/>
      </c>
      <c r="FO42" s="215" t="str">
        <f>IF($FL42='Classificação geral'!$B35,'Classificação geral'!$J35,"")</f>
        <v/>
      </c>
      <c r="FP42" s="214" t="str">
        <f>IFERROR(IF(AND($FO42="mas",'Classificação geral'!$K35=3),'Classificação geral'!K35,""),"")</f>
        <v/>
      </c>
      <c r="FQ42" s="214" t="str">
        <f>IFERROR(IF(AND($FO42="mas",'Classificação geral'!$K35=3),'Classificação geral'!AC35,""),"")</f>
        <v/>
      </c>
      <c r="FR42" s="214" t="str">
        <f>IFERROR(IF(AND($FO42="mas",'Classificação geral'!$K35=3),'Classificação geral'!AE35,""),"")</f>
        <v/>
      </c>
      <c r="FS42" s="214" t="str">
        <f>IFERROR(IF(AND($FO42="mas",'Classificação geral'!$K35=3),'Classificação geral'!AF35,""),"")</f>
        <v/>
      </c>
      <c r="FT42" s="214" t="str">
        <f>IFERROR(IF(AND($FO42="mas",'Classificação geral'!$K35=3),'Classificação geral'!O35,""),"")</f>
        <v/>
      </c>
      <c r="FU42" s="214" t="str">
        <f>IFERROR(IF(AND($FO42="mas",'Classificação geral'!$K35=3),'Classificação geral'!AR35,""),"")</f>
        <v/>
      </c>
      <c r="FV42" s="216" t="str">
        <f>IFERROR(RANK(FU42,FU:FU,0)+ COUNTIF(FU$12:$FU40,FU42),"")</f>
        <v/>
      </c>
    </row>
    <row r="43" spans="2:178" s="199" customFormat="1" ht="27.75" customHeight="1" x14ac:dyDescent="0.4">
      <c r="B43" s="248" t="str">
        <f t="shared" si="0"/>
        <v/>
      </c>
      <c r="C43" s="238" t="str">
        <f t="shared" si="1"/>
        <v/>
      </c>
      <c r="D43" s="238" t="str">
        <f t="shared" si="2"/>
        <v/>
      </c>
      <c r="E43" s="238" t="str">
        <f t="shared" si="3"/>
        <v/>
      </c>
      <c r="F43" s="239" t="str">
        <f t="shared" si="4"/>
        <v/>
      </c>
      <c r="G43" s="239" t="str">
        <f t="shared" si="5"/>
        <v/>
      </c>
      <c r="H43" s="240" t="str">
        <f t="shared" si="6"/>
        <v/>
      </c>
      <c r="I43" s="240" t="str">
        <f t="shared" si="7"/>
        <v/>
      </c>
      <c r="J43" s="240" t="str">
        <f t="shared" si="8"/>
        <v/>
      </c>
      <c r="K43" s="240" t="str">
        <f t="shared" si="9"/>
        <v/>
      </c>
      <c r="L43" s="240" t="str">
        <f t="shared" si="10"/>
        <v/>
      </c>
      <c r="M43" s="241">
        <v>30</v>
      </c>
      <c r="N43" s="432"/>
      <c r="O43" s="242"/>
      <c r="P43" s="242"/>
      <c r="Q43" s="248" t="str">
        <f t="shared" si="11"/>
        <v/>
      </c>
      <c r="R43" s="238" t="str">
        <f t="shared" si="12"/>
        <v/>
      </c>
      <c r="S43" s="238" t="str">
        <f t="shared" si="13"/>
        <v/>
      </c>
      <c r="T43" s="238" t="str">
        <f t="shared" si="14"/>
        <v/>
      </c>
      <c r="U43" s="239" t="str">
        <f t="shared" si="15"/>
        <v/>
      </c>
      <c r="V43" s="239" t="str">
        <f t="shared" si="16"/>
        <v/>
      </c>
      <c r="W43" s="240" t="str">
        <f t="shared" si="17"/>
        <v/>
      </c>
      <c r="X43" s="240" t="str">
        <f t="shared" si="18"/>
        <v/>
      </c>
      <c r="Y43" s="240" t="str">
        <f t="shared" si="19"/>
        <v/>
      </c>
      <c r="Z43" s="240" t="str">
        <f t="shared" si="20"/>
        <v/>
      </c>
      <c r="AA43" s="240" t="str">
        <f t="shared" si="21"/>
        <v/>
      </c>
      <c r="AB43" s="241">
        <v>30</v>
      </c>
      <c r="AC43" s="432"/>
      <c r="AD43" s="242"/>
      <c r="AE43" s="243"/>
      <c r="AF43" s="249" t="str">
        <f t="shared" si="22"/>
        <v/>
      </c>
      <c r="AG43" s="238" t="str">
        <f t="shared" si="23"/>
        <v/>
      </c>
      <c r="AH43" s="238" t="str">
        <f t="shared" si="24"/>
        <v/>
      </c>
      <c r="AI43" s="239" t="str">
        <f t="shared" si="25"/>
        <v/>
      </c>
      <c r="AJ43" s="239" t="str">
        <f t="shared" si="26"/>
        <v/>
      </c>
      <c r="AK43" s="239" t="str">
        <f t="shared" si="27"/>
        <v/>
      </c>
      <c r="AL43" s="240" t="str">
        <f t="shared" si="28"/>
        <v/>
      </c>
      <c r="AM43" s="240" t="str">
        <f t="shared" si="29"/>
        <v/>
      </c>
      <c r="AN43" s="240" t="str">
        <f t="shared" si="30"/>
        <v/>
      </c>
      <c r="AO43" s="240" t="str">
        <f t="shared" si="31"/>
        <v/>
      </c>
      <c r="AP43" s="240" t="str">
        <f t="shared" si="32"/>
        <v/>
      </c>
      <c r="AQ43" s="241">
        <v>30</v>
      </c>
      <c r="AR43" s="432"/>
      <c r="AS43" s="242"/>
      <c r="AT43" s="242"/>
      <c r="AU43" s="249" t="str">
        <f t="shared" si="33"/>
        <v/>
      </c>
      <c r="AV43" s="238" t="str">
        <f t="shared" si="34"/>
        <v/>
      </c>
      <c r="AW43" s="238" t="str">
        <f t="shared" si="35"/>
        <v/>
      </c>
      <c r="AX43" s="239" t="str">
        <f t="shared" si="36"/>
        <v/>
      </c>
      <c r="AY43" s="239" t="str">
        <f t="shared" si="37"/>
        <v/>
      </c>
      <c r="AZ43" s="239" t="str">
        <f t="shared" si="38"/>
        <v/>
      </c>
      <c r="BA43" s="240" t="str">
        <f t="shared" si="39"/>
        <v/>
      </c>
      <c r="BB43" s="240" t="str">
        <f t="shared" si="40"/>
        <v/>
      </c>
      <c r="BC43" s="240" t="str">
        <f t="shared" si="41"/>
        <v/>
      </c>
      <c r="BD43" s="240" t="str">
        <f t="shared" si="42"/>
        <v/>
      </c>
      <c r="BE43" s="240" t="str">
        <f t="shared" si="43"/>
        <v/>
      </c>
      <c r="BF43" s="241">
        <v>30</v>
      </c>
      <c r="BG43" s="432"/>
      <c r="BH43" s="243"/>
      <c r="BI43" s="243"/>
      <c r="BJ43" s="248" t="str">
        <f t="shared" si="44"/>
        <v/>
      </c>
      <c r="BK43" s="238" t="str">
        <f t="shared" si="45"/>
        <v/>
      </c>
      <c r="BL43" s="238" t="str">
        <f t="shared" si="46"/>
        <v/>
      </c>
      <c r="BM43" s="238" t="str">
        <f t="shared" si="47"/>
        <v/>
      </c>
      <c r="BN43" s="239" t="str">
        <f t="shared" si="48"/>
        <v/>
      </c>
      <c r="BO43" s="239" t="str">
        <f t="shared" si="49"/>
        <v/>
      </c>
      <c r="BP43" s="239" t="str">
        <f t="shared" si="50"/>
        <v/>
      </c>
      <c r="BQ43" s="239" t="str">
        <f t="shared" si="51"/>
        <v/>
      </c>
      <c r="BR43" s="239" t="str">
        <f t="shared" si="52"/>
        <v/>
      </c>
      <c r="BS43" s="239" t="str">
        <f t="shared" si="53"/>
        <v/>
      </c>
      <c r="BT43" s="240" t="str">
        <f t="shared" si="54"/>
        <v/>
      </c>
      <c r="BU43" s="241">
        <v>30</v>
      </c>
      <c r="BV43" s="432"/>
      <c r="BW43" s="242"/>
      <c r="BX43" s="242"/>
      <c r="BY43" s="248" t="str">
        <f t="shared" si="55"/>
        <v/>
      </c>
      <c r="BZ43" s="238" t="str">
        <f t="shared" si="56"/>
        <v/>
      </c>
      <c r="CA43" s="238" t="str">
        <f t="shared" si="57"/>
        <v/>
      </c>
      <c r="CB43" s="238" t="str">
        <f t="shared" si="58"/>
        <v/>
      </c>
      <c r="CC43" s="239" t="str">
        <f t="shared" si="59"/>
        <v/>
      </c>
      <c r="CD43" s="239" t="str">
        <f t="shared" si="60"/>
        <v/>
      </c>
      <c r="CE43" s="240" t="str">
        <f t="shared" si="61"/>
        <v/>
      </c>
      <c r="CF43" s="240" t="str">
        <f t="shared" si="62"/>
        <v/>
      </c>
      <c r="CG43" s="240" t="str">
        <f t="shared" si="63"/>
        <v/>
      </c>
      <c r="CH43" s="240" t="str">
        <f t="shared" si="64"/>
        <v/>
      </c>
      <c r="CI43" s="240" t="str">
        <f t="shared" si="65"/>
        <v/>
      </c>
      <c r="CJ43" s="241">
        <v>30</v>
      </c>
      <c r="CK43" s="432"/>
      <c r="CX43" s="214" t="str">
        <f>IFERROR(IF(AND('Classificação geral'!$J36="FEM",'Classificação geral'!$K36=1,'Classificação geral'!I36="Tapete"),'Classificação geral'!A36,""),"")</f>
        <v/>
      </c>
      <c r="CY43" s="214" t="str">
        <f>IFERROR(IF(AND('Classificação geral'!$J36="FEM",'Classificação geral'!$K36=1,'Classificação geral'!I36="Tapete"),'Classificação geral'!$B36,""),"")</f>
        <v/>
      </c>
      <c r="CZ43" s="215" t="str">
        <f>IF($CY43='Classificação geral'!$B36,'Classificação geral'!$C36,"")</f>
        <v/>
      </c>
      <c r="DA43" s="215" t="str">
        <f>IF($CY43='Classificação geral'!$B36,'Classificação geral'!$D36,"")</f>
        <v/>
      </c>
      <c r="DB43" s="215" t="str">
        <f>IF($CY43='Classificação geral'!$B36,'Classificação geral'!$J36,"")</f>
        <v/>
      </c>
      <c r="DC43" s="215" t="str">
        <f>IF($DB43='Classificação geral'!$J36,'Classificação geral'!$K36,"")</f>
        <v/>
      </c>
      <c r="DD43" s="215" t="str">
        <f>IF($DC43='Classificação geral'!$K36,'Classificação geral'!$AC36,"")</f>
        <v/>
      </c>
      <c r="DE43" s="215" t="str">
        <f>IF($DC43='Classificação geral'!$K36,'Classificação geral'!$AE36,"")</f>
        <v/>
      </c>
      <c r="DF43" s="215" t="str">
        <f>IF($DC43='Classificação geral'!$K36,'Classificação geral'!$AF36,"")</f>
        <v/>
      </c>
      <c r="DG43" s="215" t="str">
        <f>IF($DC43='Classificação geral'!$K36,'Classificação geral'!$O36,"")</f>
        <v/>
      </c>
      <c r="DH43" s="215" t="str">
        <f>IF($DC43='Classificação geral'!$K36,'Classificação geral'!$AR36,"")</f>
        <v/>
      </c>
      <c r="DI43" s="216" t="str">
        <f>IFERROR(RANK(DH43,DH:DH,0)+ COUNTIF($DH$12:DH42,DH43),"")</f>
        <v/>
      </c>
      <c r="DK43" s="214" t="str">
        <f>IFERROR(IF(AND('Classificação geral'!$J36="mas",'Classificação geral'!$K36=1,'Classificação geral'!$I36="Tapete"),'Classificação geral'!$A36,""),"")</f>
        <v/>
      </c>
      <c r="DL43" s="214" t="str">
        <f>IFERROR(IF(AND('Classificação geral'!$J36="mas",'Classificação geral'!$K36=1,'Classificação geral'!$I36="Tapete"),'Classificação geral'!$B36,""),"")</f>
        <v/>
      </c>
      <c r="DM43" s="215" t="str">
        <f>IF($DL43='Classificação geral'!$B36,'Classificação geral'!$C36,"")</f>
        <v/>
      </c>
      <c r="DN43" s="215" t="str">
        <f>IF($DL43='Classificação geral'!$B36,'Classificação geral'!$D36,"")</f>
        <v/>
      </c>
      <c r="DO43" s="215" t="str">
        <f>IF($DL43='Classificação geral'!$B36,'Classificação geral'!$J36,"")</f>
        <v/>
      </c>
      <c r="DP43" s="214" t="str">
        <f>IFERROR(IF(AND($DO43="mas",'Classificação geral'!$K36=1),'Classificação geral'!K36,""),"")</f>
        <v/>
      </c>
      <c r="DQ43" s="214" t="str">
        <f>IFERROR(IF(AND($DO43="mas",'Classificação geral'!$K36=1),'Classificação geral'!AC36,""),"")</f>
        <v/>
      </c>
      <c r="DR43" s="214" t="str">
        <f>IFERROR(IF(AND($DO43="mas",'Classificação geral'!$K36=1),'Classificação geral'!AE36,""),"")</f>
        <v/>
      </c>
      <c r="DS43" s="214" t="str">
        <f>IFERROR(IF(AND($DO43="mas",'Classificação geral'!$K36=1),'Classificação geral'!AF36,""),"")</f>
        <v/>
      </c>
      <c r="DT43" s="214" t="str">
        <f>IFERROR(IF(AND($DO43="mas",'Classificação geral'!$K36=1),'Classificação geral'!O36,""),"")</f>
        <v/>
      </c>
      <c r="DU43" s="214" t="str">
        <f>IFERROR(IF(AND($DO43="mas",'Classificação geral'!$K36=1),'Classificação geral'!AR36,""),"")</f>
        <v/>
      </c>
      <c r="DV43" s="216" t="str">
        <f>IFERROR(RANK(DU43,DU:DU,0)+ COUNTIF($DU$12:DU42,DU43),"")</f>
        <v/>
      </c>
      <c r="DX43" s="214" t="str">
        <f>IFERROR(IF(AND('Classificação geral'!$J36="fem",'Classificação geral'!$K36=2,'Classificação geral'!$I36="Tapete"),'Classificação geral'!$A36,""),"")</f>
        <v/>
      </c>
      <c r="DY43" s="214" t="str">
        <f>IFERROR(IF(AND('Classificação geral'!$J36="fem",'Classificação geral'!$K36=2,'Classificação geral'!$I36="Tapete"),'Classificação geral'!$B36,""),"")</f>
        <v/>
      </c>
      <c r="DZ43" s="215" t="str">
        <f>IF($DY43='Classificação geral'!$B36,'Classificação geral'!$C36,"")</f>
        <v/>
      </c>
      <c r="EA43" s="215" t="str">
        <f>IF($DY43='Classificação geral'!$B36,'Classificação geral'!$D36,"")</f>
        <v/>
      </c>
      <c r="EB43" s="215" t="str">
        <f>IF($DY43='Classificação geral'!$B36,'Classificação geral'!$J36,"")</f>
        <v/>
      </c>
      <c r="EC43" s="214" t="str">
        <f>IFERROR(IF(AND($EB43="fem",'Classificação geral'!$K36=2),'Classificação geral'!K36,""),"")</f>
        <v/>
      </c>
      <c r="ED43" s="214" t="str">
        <f>IFERROR(IF(AND($EB43="fem",'Classificação geral'!$K36=2),'Classificação geral'!AC36,""),"")</f>
        <v/>
      </c>
      <c r="EE43" s="214" t="str">
        <f>IFERROR(IF(AND($EB43="fem",'Classificação geral'!$K36=2),'Classificação geral'!AE36,""),"")</f>
        <v/>
      </c>
      <c r="EF43" s="214" t="str">
        <f>IFERROR(IF(AND($EB43="fem",'Classificação geral'!$K36=2),'Classificação geral'!AF36,""),"")</f>
        <v/>
      </c>
      <c r="EG43" s="214" t="str">
        <f>IFERROR(IF(AND($EB43="fem",'Classificação geral'!$K36=2),'Classificação geral'!O36,""),"")</f>
        <v/>
      </c>
      <c r="EH43" s="214" t="str">
        <f>IFERROR(IF(AND($EB43="fem",'Classificação geral'!$K36=2),'Classificação geral'!AR36,""),"")</f>
        <v/>
      </c>
      <c r="EI43" s="216" t="str">
        <f>IFERROR(RANK(EH43,EH:EH,0)+ COUNTIF(EH$12:$EH41,EH43),"")</f>
        <v/>
      </c>
      <c r="EJ43" s="209"/>
      <c r="EK43" s="214" t="str">
        <f>IFERROR(IF(AND('Classificação geral'!$J36="mas",'Classificação geral'!$K36=2,'Classificação geral'!$I36="Tapete"),'Classificação geral'!$A36,""),"")</f>
        <v/>
      </c>
      <c r="EL43" s="214" t="str">
        <f>IFERROR(IF(AND('Classificação geral'!$J36="mas",'Classificação geral'!$K36=2,'Classificação geral'!$I36="Tapete"),'Classificação geral'!$B36,""),"")</f>
        <v/>
      </c>
      <c r="EM43" s="215" t="str">
        <f>IF($EL43='Classificação geral'!$B36,'Classificação geral'!$C36,"")</f>
        <v/>
      </c>
      <c r="EN43" s="215" t="str">
        <f>IF($EL43='Classificação geral'!$B36,'Classificação geral'!$D36,"")</f>
        <v/>
      </c>
      <c r="EO43" s="215" t="str">
        <f>IF($EL43='Classificação geral'!$B36,'Classificação geral'!$J36,"")</f>
        <v/>
      </c>
      <c r="EP43" s="214" t="str">
        <f>IFERROR(IF(AND($EO43="mas",'Classificação geral'!$K36=2),'Classificação geral'!K36,""),"")</f>
        <v/>
      </c>
      <c r="EQ43" s="214" t="str">
        <f>IFERROR(IF(AND($EO43="mas",'Classificação geral'!$K36=2),'Classificação geral'!AC36,""),"")</f>
        <v/>
      </c>
      <c r="ER43" s="214" t="str">
        <f>IFERROR(IF(AND($EO43="mas",'Classificação geral'!$K36=2),'Classificação geral'!AE36,""),"")</f>
        <v/>
      </c>
      <c r="ES43" s="214" t="str">
        <f>IFERROR(IF(AND($EO43="mas",'Classificação geral'!$K36=2),'Classificação geral'!AF36,""),"")</f>
        <v/>
      </c>
      <c r="ET43" s="214" t="str">
        <f>IFERROR(IF(AND($EO43="mas",'Classificação geral'!$K36=2),'Classificação geral'!O36,""),"")</f>
        <v/>
      </c>
      <c r="EU43" s="214" t="str">
        <f>IFERROR(IF(AND($EO43="mas",'Classificação geral'!$K36=2),'Classificação geral'!AR36,""),"")</f>
        <v/>
      </c>
      <c r="EV43" s="216" t="str">
        <f>IFERROR(RANK(EU43,EU:EU,0)+ COUNTIF($EU$12:EU$12,EU43),"")</f>
        <v/>
      </c>
      <c r="EW43" s="209"/>
      <c r="EX43" s="214" t="str">
        <f>IFERROR(IF(AND('Classificação geral'!$J36="fem",'Classificação geral'!$K36=3,'Classificação geral'!$I36="Tapete"),'Classificação geral'!$A36,""),"")</f>
        <v/>
      </c>
      <c r="EY43" s="214" t="str">
        <f>IFERROR(IF(AND('Classificação geral'!$J36="fem",'Classificação geral'!$K36=3,'Classificação geral'!$I36="Tapete"),'Classificação geral'!$B36,""),"")</f>
        <v/>
      </c>
      <c r="EZ43" s="215" t="str">
        <f>IF($EY43='Classificação geral'!$B36,'Classificação geral'!$C36,"")</f>
        <v/>
      </c>
      <c r="FA43" s="215" t="str">
        <f>IF($EY43='Classificação geral'!$B36,'Classificação geral'!$D36,"")</f>
        <v/>
      </c>
      <c r="FB43" s="215" t="str">
        <f>IF($EY43='Classificação geral'!$B36,'Classificação geral'!$J36,"")</f>
        <v/>
      </c>
      <c r="FC43" s="215" t="str">
        <f>IF($FB43='Classificação geral'!$J36,'Classificação geral'!$K36,"")</f>
        <v/>
      </c>
      <c r="FD43" s="215" t="str">
        <f>IF($FC43='Classificação geral'!$K36,'Classificação geral'!$AC36,"")</f>
        <v/>
      </c>
      <c r="FE43" s="215" t="str">
        <f>IF($FC43='Classificação geral'!$K36,'Classificação geral'!$AE36,"")</f>
        <v/>
      </c>
      <c r="FF43" s="215" t="str">
        <f>IF($FC43='Classificação geral'!$K36,'Classificação geral'!$AF36,"")</f>
        <v/>
      </c>
      <c r="FG43" s="215" t="str">
        <f>IF($FC43='Classificação geral'!$K36,'Classificação geral'!$O36,"")</f>
        <v/>
      </c>
      <c r="FH43" s="215" t="str">
        <f>IF($FC43='Classificação geral'!$K36,'Classificação geral'!$AR36,"")</f>
        <v/>
      </c>
      <c r="FI43" s="216" t="str">
        <f>IFERROR(RANK(FH43,FH:FH,0)+ COUNTIF($FH$12:FH41,FH43),"")</f>
        <v/>
      </c>
      <c r="FJ43" s="209"/>
      <c r="FK43" s="214" t="str">
        <f>IFERROR(IF(AND('Classificação geral'!$J36="mas",'Classificação geral'!$K36=3,'Classificação geral'!$I36="Tapete"),'Classificação geral'!$A36,""),"")</f>
        <v/>
      </c>
      <c r="FL43" s="214" t="str">
        <f>IFERROR(IF(AND('Classificação geral'!$J36="mas",'Classificação geral'!$K36=3,'Classificação geral'!$I36="Tapete"),'Classificação geral'!$B36,""),"")</f>
        <v/>
      </c>
      <c r="FM43" s="215" t="str">
        <f>IF($FL43='Classificação geral'!$B36,'Classificação geral'!$C36,"")</f>
        <v/>
      </c>
      <c r="FN43" s="215" t="str">
        <f>IF($FL43='Classificação geral'!$B36,'Classificação geral'!$D36,"")</f>
        <v/>
      </c>
      <c r="FO43" s="215" t="str">
        <f>IF($FL43='Classificação geral'!$B36,'Classificação geral'!$J36,"")</f>
        <v/>
      </c>
      <c r="FP43" s="214" t="str">
        <f>IFERROR(IF(AND($FO43="mas",'Classificação geral'!$K36=3),'Classificação geral'!K36,""),"")</f>
        <v/>
      </c>
      <c r="FQ43" s="214" t="str">
        <f>IFERROR(IF(AND($FO43="mas",'Classificação geral'!$K36=3),'Classificação geral'!AC36,""),"")</f>
        <v/>
      </c>
      <c r="FR43" s="214" t="str">
        <f>IFERROR(IF(AND($FO43="mas",'Classificação geral'!$K36=3),'Classificação geral'!AE36,""),"")</f>
        <v/>
      </c>
      <c r="FS43" s="214" t="str">
        <f>IFERROR(IF(AND($FO43="mas",'Classificação geral'!$K36=3),'Classificação geral'!AF36,""),"")</f>
        <v/>
      </c>
      <c r="FT43" s="214" t="str">
        <f>IFERROR(IF(AND($FO43="mas",'Classificação geral'!$K36=3),'Classificação geral'!O36,""),"")</f>
        <v/>
      </c>
      <c r="FU43" s="214" t="str">
        <f>IFERROR(IF(AND($FO43="mas",'Classificação geral'!$K36=3),'Classificação geral'!AR36,""),"")</f>
        <v/>
      </c>
      <c r="FV43" s="216" t="str">
        <f>IFERROR(RANK(FU43,FU:FU,0)+ COUNTIF(FU$12:$FU41,FU43),"")</f>
        <v/>
      </c>
    </row>
    <row r="44" spans="2:178" s="199" customFormat="1" ht="27.75" customHeight="1" x14ac:dyDescent="0.4">
      <c r="B44" s="248" t="str">
        <f t="shared" si="0"/>
        <v/>
      </c>
      <c r="C44" s="238" t="str">
        <f t="shared" si="1"/>
        <v/>
      </c>
      <c r="D44" s="238" t="str">
        <f t="shared" si="2"/>
        <v/>
      </c>
      <c r="E44" s="238" t="str">
        <f t="shared" si="3"/>
        <v/>
      </c>
      <c r="F44" s="239" t="str">
        <f t="shared" si="4"/>
        <v/>
      </c>
      <c r="G44" s="239" t="str">
        <f t="shared" si="5"/>
        <v/>
      </c>
      <c r="H44" s="240" t="str">
        <f t="shared" si="6"/>
        <v/>
      </c>
      <c r="I44" s="240" t="str">
        <f t="shared" si="7"/>
        <v/>
      </c>
      <c r="J44" s="240" t="str">
        <f t="shared" si="8"/>
        <v/>
      </c>
      <c r="K44" s="240" t="str">
        <f t="shared" si="9"/>
        <v/>
      </c>
      <c r="L44" s="240" t="str">
        <f t="shared" si="10"/>
        <v/>
      </c>
      <c r="M44" s="241">
        <v>31</v>
      </c>
      <c r="N44" s="432"/>
      <c r="O44" s="242"/>
      <c r="P44" s="242"/>
      <c r="Q44" s="248" t="str">
        <f t="shared" si="11"/>
        <v/>
      </c>
      <c r="R44" s="238" t="str">
        <f t="shared" si="12"/>
        <v/>
      </c>
      <c r="S44" s="238" t="str">
        <f t="shared" si="13"/>
        <v/>
      </c>
      <c r="T44" s="238" t="str">
        <f t="shared" si="14"/>
        <v/>
      </c>
      <c r="U44" s="239" t="str">
        <f t="shared" si="15"/>
        <v/>
      </c>
      <c r="V44" s="239" t="str">
        <f t="shared" si="16"/>
        <v/>
      </c>
      <c r="W44" s="240" t="str">
        <f t="shared" si="17"/>
        <v/>
      </c>
      <c r="X44" s="240" t="str">
        <f t="shared" si="18"/>
        <v/>
      </c>
      <c r="Y44" s="240" t="str">
        <f t="shared" si="19"/>
        <v/>
      </c>
      <c r="Z44" s="240" t="str">
        <f t="shared" si="20"/>
        <v/>
      </c>
      <c r="AA44" s="240" t="str">
        <f t="shared" si="21"/>
        <v/>
      </c>
      <c r="AB44" s="241">
        <v>31</v>
      </c>
      <c r="AC44" s="432"/>
      <c r="AD44" s="242"/>
      <c r="AE44" s="243"/>
      <c r="AF44" s="249" t="str">
        <f t="shared" si="22"/>
        <v/>
      </c>
      <c r="AG44" s="238" t="str">
        <f t="shared" si="23"/>
        <v/>
      </c>
      <c r="AH44" s="238" t="str">
        <f t="shared" si="24"/>
        <v/>
      </c>
      <c r="AI44" s="239" t="str">
        <f t="shared" si="25"/>
        <v/>
      </c>
      <c r="AJ44" s="239" t="str">
        <f t="shared" si="26"/>
        <v/>
      </c>
      <c r="AK44" s="239" t="str">
        <f t="shared" si="27"/>
        <v/>
      </c>
      <c r="AL44" s="240" t="str">
        <f t="shared" si="28"/>
        <v/>
      </c>
      <c r="AM44" s="240" t="str">
        <f t="shared" si="29"/>
        <v/>
      </c>
      <c r="AN44" s="240" t="str">
        <f t="shared" si="30"/>
        <v/>
      </c>
      <c r="AO44" s="240" t="str">
        <f t="shared" si="31"/>
        <v/>
      </c>
      <c r="AP44" s="240" t="str">
        <f t="shared" si="32"/>
        <v/>
      </c>
      <c r="AQ44" s="241">
        <v>31</v>
      </c>
      <c r="AR44" s="432"/>
      <c r="AS44" s="242"/>
      <c r="AT44" s="242"/>
      <c r="AU44" s="249" t="str">
        <f t="shared" si="33"/>
        <v/>
      </c>
      <c r="AV44" s="238" t="str">
        <f t="shared" si="34"/>
        <v/>
      </c>
      <c r="AW44" s="238" t="str">
        <f t="shared" si="35"/>
        <v/>
      </c>
      <c r="AX44" s="239" t="str">
        <f t="shared" si="36"/>
        <v/>
      </c>
      <c r="AY44" s="239" t="str">
        <f t="shared" si="37"/>
        <v/>
      </c>
      <c r="AZ44" s="239" t="str">
        <f t="shared" si="38"/>
        <v/>
      </c>
      <c r="BA44" s="240" t="str">
        <f t="shared" si="39"/>
        <v/>
      </c>
      <c r="BB44" s="240" t="str">
        <f t="shared" si="40"/>
        <v/>
      </c>
      <c r="BC44" s="240" t="str">
        <f t="shared" si="41"/>
        <v/>
      </c>
      <c r="BD44" s="240" t="str">
        <f t="shared" si="42"/>
        <v/>
      </c>
      <c r="BE44" s="240" t="str">
        <f t="shared" si="43"/>
        <v/>
      </c>
      <c r="BF44" s="241">
        <v>31</v>
      </c>
      <c r="BG44" s="432"/>
      <c r="BH44" s="243"/>
      <c r="BI44" s="243"/>
      <c r="BJ44" s="248" t="str">
        <f t="shared" si="44"/>
        <v/>
      </c>
      <c r="BK44" s="238" t="str">
        <f t="shared" si="45"/>
        <v/>
      </c>
      <c r="BL44" s="238" t="str">
        <f t="shared" si="46"/>
        <v/>
      </c>
      <c r="BM44" s="238" t="str">
        <f t="shared" si="47"/>
        <v/>
      </c>
      <c r="BN44" s="239" t="str">
        <f t="shared" si="48"/>
        <v/>
      </c>
      <c r="BO44" s="239" t="str">
        <f t="shared" si="49"/>
        <v/>
      </c>
      <c r="BP44" s="239" t="str">
        <f t="shared" si="50"/>
        <v/>
      </c>
      <c r="BQ44" s="239" t="str">
        <f t="shared" si="51"/>
        <v/>
      </c>
      <c r="BR44" s="239" t="str">
        <f t="shared" si="52"/>
        <v/>
      </c>
      <c r="BS44" s="239" t="str">
        <f t="shared" si="53"/>
        <v/>
      </c>
      <c r="BT44" s="240" t="str">
        <f t="shared" si="54"/>
        <v/>
      </c>
      <c r="BU44" s="241">
        <v>31</v>
      </c>
      <c r="BV44" s="432"/>
      <c r="BW44" s="242"/>
      <c r="BX44" s="242"/>
      <c r="BY44" s="248" t="str">
        <f t="shared" si="55"/>
        <v/>
      </c>
      <c r="BZ44" s="238" t="str">
        <f t="shared" si="56"/>
        <v/>
      </c>
      <c r="CA44" s="238" t="str">
        <f t="shared" si="57"/>
        <v/>
      </c>
      <c r="CB44" s="238" t="str">
        <f t="shared" si="58"/>
        <v/>
      </c>
      <c r="CC44" s="239" t="str">
        <f t="shared" si="59"/>
        <v/>
      </c>
      <c r="CD44" s="239" t="str">
        <f t="shared" si="60"/>
        <v/>
      </c>
      <c r="CE44" s="240" t="str">
        <f t="shared" si="61"/>
        <v/>
      </c>
      <c r="CF44" s="240" t="str">
        <f t="shared" si="62"/>
        <v/>
      </c>
      <c r="CG44" s="240" t="str">
        <f t="shared" si="63"/>
        <v/>
      </c>
      <c r="CH44" s="240" t="str">
        <f t="shared" si="64"/>
        <v/>
      </c>
      <c r="CI44" s="240" t="str">
        <f t="shared" si="65"/>
        <v/>
      </c>
      <c r="CJ44" s="241">
        <v>31</v>
      </c>
      <c r="CK44" s="432"/>
      <c r="CX44" s="214" t="str">
        <f>IFERROR(IF(AND('Classificação geral'!$J37="FEM",'Classificação geral'!$K37=1,'Classificação geral'!I37="Tapete"),'Classificação geral'!A37,""),"")</f>
        <v/>
      </c>
      <c r="CY44" s="214" t="str">
        <f>IFERROR(IF(AND('Classificação geral'!$J37="FEM",'Classificação geral'!$K37=1,'Classificação geral'!I37="Tapete"),'Classificação geral'!$B37,""),"")</f>
        <v/>
      </c>
      <c r="CZ44" s="215" t="str">
        <f>IF($CY44='Classificação geral'!$B37,'Classificação geral'!$C37,"")</f>
        <v/>
      </c>
      <c r="DA44" s="215" t="str">
        <f>IF($CY44='Classificação geral'!$B37,'Classificação geral'!$D37,"")</f>
        <v/>
      </c>
      <c r="DB44" s="215" t="str">
        <f>IF($CY44='Classificação geral'!$B37,'Classificação geral'!$J37,"")</f>
        <v/>
      </c>
      <c r="DC44" s="215" t="str">
        <f>IF($DB44='Classificação geral'!$J37,'Classificação geral'!$K37,"")</f>
        <v/>
      </c>
      <c r="DD44" s="215" t="str">
        <f>IF($DC44='Classificação geral'!$K37,'Classificação geral'!$AC37,"")</f>
        <v/>
      </c>
      <c r="DE44" s="215" t="str">
        <f>IF($DC44='Classificação geral'!$K37,'Classificação geral'!$AE37,"")</f>
        <v/>
      </c>
      <c r="DF44" s="215" t="str">
        <f>IF($DC44='Classificação geral'!$K37,'Classificação geral'!$AF37,"")</f>
        <v/>
      </c>
      <c r="DG44" s="215" t="str">
        <f>IF($DC44='Classificação geral'!$K37,'Classificação geral'!$O37,"")</f>
        <v/>
      </c>
      <c r="DH44" s="215" t="str">
        <f>IF($DC44='Classificação geral'!$K37,'Classificação geral'!$AR37,"")</f>
        <v/>
      </c>
      <c r="DI44" s="216" t="str">
        <f>IFERROR(RANK(DH44,DH:DH,0)+ COUNTIF($DH$12:DH43,DH44),"")</f>
        <v/>
      </c>
      <c r="DK44" s="214" t="str">
        <f>IFERROR(IF(AND('Classificação geral'!$J37="mas",'Classificação geral'!$K37=1,'Classificação geral'!$I37="Tapete"),'Classificação geral'!$A37,""),"")</f>
        <v/>
      </c>
      <c r="DL44" s="214" t="str">
        <f>IFERROR(IF(AND('Classificação geral'!$J37="mas",'Classificação geral'!$K37=1,'Classificação geral'!$I37="Tapete"),'Classificação geral'!$B37,""),"")</f>
        <v/>
      </c>
      <c r="DM44" s="215" t="str">
        <f>IF($DL44='Classificação geral'!$B37,'Classificação geral'!$C37,"")</f>
        <v/>
      </c>
      <c r="DN44" s="215" t="str">
        <f>IF($DL44='Classificação geral'!$B37,'Classificação geral'!$D37,"")</f>
        <v/>
      </c>
      <c r="DO44" s="215" t="str">
        <f>IF($DL44='Classificação geral'!$B37,'Classificação geral'!$J37,"")</f>
        <v/>
      </c>
      <c r="DP44" s="214" t="str">
        <f>IFERROR(IF(AND($DO44="mas",'Classificação geral'!$K37=1),'Classificação geral'!K37,""),"")</f>
        <v/>
      </c>
      <c r="DQ44" s="214" t="str">
        <f>IFERROR(IF(AND($DO44="mas",'Classificação geral'!$K37=1),'Classificação geral'!AC37,""),"")</f>
        <v/>
      </c>
      <c r="DR44" s="214" t="str">
        <f>IFERROR(IF(AND($DO44="mas",'Classificação geral'!$K37=1),'Classificação geral'!AE37,""),"")</f>
        <v/>
      </c>
      <c r="DS44" s="214" t="str">
        <f>IFERROR(IF(AND($DO44="mas",'Classificação geral'!$K37=1),'Classificação geral'!AF37,""),"")</f>
        <v/>
      </c>
      <c r="DT44" s="214" t="str">
        <f>IFERROR(IF(AND($DO44="mas",'Classificação geral'!$K37=1),'Classificação geral'!O37,""),"")</f>
        <v/>
      </c>
      <c r="DU44" s="214" t="str">
        <f>IFERROR(IF(AND($DO44="mas",'Classificação geral'!$K37=1),'Classificação geral'!AR37,""),"")</f>
        <v/>
      </c>
      <c r="DV44" s="216" t="str">
        <f>IFERROR(RANK(DU44,DU:DU,0)+ COUNTIF($DU$12:DU43,DU44),"")</f>
        <v/>
      </c>
      <c r="DX44" s="214" t="str">
        <f>IFERROR(IF(AND('Classificação geral'!$J37="fem",'Classificação geral'!$K37=2,'Classificação geral'!$I37="Tapete"),'Classificação geral'!$A37,""),"")</f>
        <v/>
      </c>
      <c r="DY44" s="214" t="str">
        <f>IFERROR(IF(AND('Classificação geral'!$J37="fem",'Classificação geral'!$K37=2,'Classificação geral'!$I37="Tapete"),'Classificação geral'!$B37,""),"")</f>
        <v/>
      </c>
      <c r="DZ44" s="215" t="str">
        <f>IF($DY44='Classificação geral'!$B37,'Classificação geral'!$C37,"")</f>
        <v/>
      </c>
      <c r="EA44" s="215" t="str">
        <f>IF($DY44='Classificação geral'!$B37,'Classificação geral'!$D37,"")</f>
        <v/>
      </c>
      <c r="EB44" s="215" t="str">
        <f>IF($DY44='Classificação geral'!$B37,'Classificação geral'!$J37,"")</f>
        <v/>
      </c>
      <c r="EC44" s="214" t="str">
        <f>IFERROR(IF(AND($EB44="fem",'Classificação geral'!$K37=2),'Classificação geral'!K37,""),"")</f>
        <v/>
      </c>
      <c r="ED44" s="214" t="str">
        <f>IFERROR(IF(AND($EB44="fem",'Classificação geral'!$K37=2),'Classificação geral'!AC37,""),"")</f>
        <v/>
      </c>
      <c r="EE44" s="214" t="str">
        <f>IFERROR(IF(AND($EB44="fem",'Classificação geral'!$K37=2),'Classificação geral'!AE37,""),"")</f>
        <v/>
      </c>
      <c r="EF44" s="214" t="str">
        <f>IFERROR(IF(AND($EB44="fem",'Classificação geral'!$K37=2),'Classificação geral'!AF37,""),"")</f>
        <v/>
      </c>
      <c r="EG44" s="214" t="str">
        <f>IFERROR(IF(AND($EB44="fem",'Classificação geral'!$K37=2),'Classificação geral'!O37,""),"")</f>
        <v/>
      </c>
      <c r="EH44" s="214" t="str">
        <f>IFERROR(IF(AND($EB44="fem",'Classificação geral'!$K37=2),'Classificação geral'!AR37,""),"")</f>
        <v/>
      </c>
      <c r="EI44" s="216" t="str">
        <f>IFERROR(RANK(EH44,EH:EH,0)+ COUNTIF(EH$12:$EH42,EH44),"")</f>
        <v/>
      </c>
      <c r="EJ44" s="209"/>
      <c r="EK44" s="214" t="str">
        <f>IFERROR(IF(AND('Classificação geral'!$J37="mas",'Classificação geral'!$K37=2,'Classificação geral'!$I37="Tapete"),'Classificação geral'!$A37,""),"")</f>
        <v/>
      </c>
      <c r="EL44" s="214" t="str">
        <f>IFERROR(IF(AND('Classificação geral'!$J37="mas",'Classificação geral'!$K37=2,'Classificação geral'!$I37="Tapete"),'Classificação geral'!$B37,""),"")</f>
        <v/>
      </c>
      <c r="EM44" s="215" t="str">
        <f>IF($EL44='Classificação geral'!$B37,'Classificação geral'!$C37,"")</f>
        <v/>
      </c>
      <c r="EN44" s="215" t="str">
        <f>IF($EL44='Classificação geral'!$B37,'Classificação geral'!$D37,"")</f>
        <v/>
      </c>
      <c r="EO44" s="215" t="str">
        <f>IF($EL44='Classificação geral'!$B37,'Classificação geral'!$J37,"")</f>
        <v/>
      </c>
      <c r="EP44" s="214" t="str">
        <f>IFERROR(IF(AND($EO44="mas",'Classificação geral'!$K37=2),'Classificação geral'!K37,""),"")</f>
        <v/>
      </c>
      <c r="EQ44" s="214" t="str">
        <f>IFERROR(IF(AND($EO44="mas",'Classificação geral'!$K37=2),'Classificação geral'!AC37,""),"")</f>
        <v/>
      </c>
      <c r="ER44" s="214" t="str">
        <f>IFERROR(IF(AND($EO44="mas",'Classificação geral'!$K37=2),'Classificação geral'!AE37,""),"")</f>
        <v/>
      </c>
      <c r="ES44" s="214" t="str">
        <f>IFERROR(IF(AND($EO44="mas",'Classificação geral'!$K37=2),'Classificação geral'!AF37,""),"")</f>
        <v/>
      </c>
      <c r="ET44" s="214" t="str">
        <f>IFERROR(IF(AND($EO44="mas",'Classificação geral'!$K37=2),'Classificação geral'!O37,""),"")</f>
        <v/>
      </c>
      <c r="EU44" s="214" t="str">
        <f>IFERROR(IF(AND($EO44="mas",'Classificação geral'!$K37=2),'Classificação geral'!AR37,""),"")</f>
        <v/>
      </c>
      <c r="EV44" s="216" t="str">
        <f>IFERROR(RANK(EU44,EU:EU,0)+ COUNTIF($EU$12:EU$12,EU44),"")</f>
        <v/>
      </c>
      <c r="EW44" s="209"/>
      <c r="EX44" s="214" t="str">
        <f>IFERROR(IF(AND('Classificação geral'!$J37="fem",'Classificação geral'!$K37=3,'Classificação geral'!$I37="Tapete"),'Classificação geral'!$A37,""),"")</f>
        <v/>
      </c>
      <c r="EY44" s="214" t="str">
        <f>IFERROR(IF(AND('Classificação geral'!$J37="fem",'Classificação geral'!$K37=3,'Classificação geral'!$I37="Tapete"),'Classificação geral'!$B37,""),"")</f>
        <v/>
      </c>
      <c r="EZ44" s="215" t="str">
        <f>IF($EY44='Classificação geral'!$B37,'Classificação geral'!$C37,"")</f>
        <v/>
      </c>
      <c r="FA44" s="215" t="str">
        <f>IF($EY44='Classificação geral'!$B37,'Classificação geral'!$D37,"")</f>
        <v/>
      </c>
      <c r="FB44" s="215" t="str">
        <f>IF($EY44='Classificação geral'!$B37,'Classificação geral'!$J37,"")</f>
        <v/>
      </c>
      <c r="FC44" s="215" t="str">
        <f>IF($FB44='Classificação geral'!$J37,'Classificação geral'!$K37,"")</f>
        <v/>
      </c>
      <c r="FD44" s="215" t="str">
        <f>IF($FC44='Classificação geral'!$K37,'Classificação geral'!$AC37,"")</f>
        <v/>
      </c>
      <c r="FE44" s="215" t="str">
        <f>IF($FC44='Classificação geral'!$K37,'Classificação geral'!$AE37,"")</f>
        <v/>
      </c>
      <c r="FF44" s="215" t="str">
        <f>IF($FC44='Classificação geral'!$K37,'Classificação geral'!$AF37,"")</f>
        <v/>
      </c>
      <c r="FG44" s="215" t="str">
        <f>IF($FC44='Classificação geral'!$K37,'Classificação geral'!$O37,"")</f>
        <v/>
      </c>
      <c r="FH44" s="215" t="str">
        <f>IF($FC44='Classificação geral'!$K37,'Classificação geral'!$AR37,"")</f>
        <v/>
      </c>
      <c r="FI44" s="216" t="str">
        <f>IFERROR(RANK(FH44,FH:FH,0)+ COUNTIF($FH$12:FH42,FH44),"")</f>
        <v/>
      </c>
      <c r="FJ44" s="209"/>
      <c r="FK44" s="214" t="str">
        <f>IFERROR(IF(AND('Classificação geral'!$J37="mas",'Classificação geral'!$K37=3,'Classificação geral'!$I37="Tapete"),'Classificação geral'!$A37,""),"")</f>
        <v/>
      </c>
      <c r="FL44" s="214" t="str">
        <f>IFERROR(IF(AND('Classificação geral'!$J37="mas",'Classificação geral'!$K37=3,'Classificação geral'!$I37="Tapete"),'Classificação geral'!$B37,""),"")</f>
        <v/>
      </c>
      <c r="FM44" s="215" t="str">
        <f>IF($FL44='Classificação geral'!$B37,'Classificação geral'!$C37,"")</f>
        <v/>
      </c>
      <c r="FN44" s="215" t="str">
        <f>IF($FL44='Classificação geral'!$B37,'Classificação geral'!$D37,"")</f>
        <v/>
      </c>
      <c r="FO44" s="215" t="str">
        <f>IF($FL44='Classificação geral'!$B37,'Classificação geral'!$J37,"")</f>
        <v/>
      </c>
      <c r="FP44" s="214" t="str">
        <f>IFERROR(IF(AND($FO44="mas",'Classificação geral'!$K37=3),'Classificação geral'!K37,""),"")</f>
        <v/>
      </c>
      <c r="FQ44" s="214" t="str">
        <f>IFERROR(IF(AND($FO44="mas",'Classificação geral'!$K37=3),'Classificação geral'!AC37,""),"")</f>
        <v/>
      </c>
      <c r="FR44" s="214" t="str">
        <f>IFERROR(IF(AND($FO44="mas",'Classificação geral'!$K37=3),'Classificação geral'!AE37,""),"")</f>
        <v/>
      </c>
      <c r="FS44" s="214" t="str">
        <f>IFERROR(IF(AND($FO44="mas",'Classificação geral'!$K37=3),'Classificação geral'!AF37,""),"")</f>
        <v/>
      </c>
      <c r="FT44" s="214" t="str">
        <f>IFERROR(IF(AND($FO44="mas",'Classificação geral'!$K37=3),'Classificação geral'!O37,""),"")</f>
        <v/>
      </c>
      <c r="FU44" s="214" t="str">
        <f>IFERROR(IF(AND($FO44="mas",'Classificação geral'!$K37=3),'Classificação geral'!AR37,""),"")</f>
        <v/>
      </c>
      <c r="FV44" s="216" t="str">
        <f>IFERROR(RANK(FU44,FU:FU,0)+ COUNTIF(FU$12:$FU42,FU44),"")</f>
        <v/>
      </c>
    </row>
    <row r="45" spans="2:178" s="199" customFormat="1" ht="27.75" customHeight="1" x14ac:dyDescent="0.4">
      <c r="B45" s="248" t="str">
        <f t="shared" si="0"/>
        <v/>
      </c>
      <c r="C45" s="238" t="str">
        <f t="shared" si="1"/>
        <v/>
      </c>
      <c r="D45" s="238" t="str">
        <f t="shared" si="2"/>
        <v/>
      </c>
      <c r="E45" s="238" t="str">
        <f t="shared" si="3"/>
        <v/>
      </c>
      <c r="F45" s="239" t="str">
        <f t="shared" si="4"/>
        <v/>
      </c>
      <c r="G45" s="239" t="str">
        <f t="shared" si="5"/>
        <v/>
      </c>
      <c r="H45" s="240" t="str">
        <f t="shared" si="6"/>
        <v/>
      </c>
      <c r="I45" s="240" t="str">
        <f t="shared" si="7"/>
        <v/>
      </c>
      <c r="J45" s="240" t="str">
        <f t="shared" si="8"/>
        <v/>
      </c>
      <c r="K45" s="240" t="str">
        <f t="shared" si="9"/>
        <v/>
      </c>
      <c r="L45" s="240" t="str">
        <f t="shared" si="10"/>
        <v/>
      </c>
      <c r="M45" s="241">
        <v>32</v>
      </c>
      <c r="N45" s="432"/>
      <c r="O45" s="242"/>
      <c r="P45" s="242"/>
      <c r="Q45" s="248" t="str">
        <f t="shared" si="11"/>
        <v/>
      </c>
      <c r="R45" s="238" t="str">
        <f t="shared" si="12"/>
        <v/>
      </c>
      <c r="S45" s="238" t="str">
        <f t="shared" si="13"/>
        <v/>
      </c>
      <c r="T45" s="238" t="str">
        <f t="shared" si="14"/>
        <v/>
      </c>
      <c r="U45" s="239" t="str">
        <f t="shared" si="15"/>
        <v/>
      </c>
      <c r="V45" s="239" t="str">
        <f t="shared" si="16"/>
        <v/>
      </c>
      <c r="W45" s="240" t="str">
        <f t="shared" si="17"/>
        <v/>
      </c>
      <c r="X45" s="240" t="str">
        <f t="shared" si="18"/>
        <v/>
      </c>
      <c r="Y45" s="240" t="str">
        <f t="shared" si="19"/>
        <v/>
      </c>
      <c r="Z45" s="240" t="str">
        <f t="shared" si="20"/>
        <v/>
      </c>
      <c r="AA45" s="240" t="str">
        <f t="shared" si="21"/>
        <v/>
      </c>
      <c r="AB45" s="241">
        <v>32</v>
      </c>
      <c r="AC45" s="432"/>
      <c r="AD45" s="242"/>
      <c r="AE45" s="243"/>
      <c r="AF45" s="249" t="str">
        <f t="shared" si="22"/>
        <v/>
      </c>
      <c r="AG45" s="238" t="str">
        <f t="shared" si="23"/>
        <v/>
      </c>
      <c r="AH45" s="238" t="str">
        <f t="shared" si="24"/>
        <v/>
      </c>
      <c r="AI45" s="239" t="str">
        <f t="shared" si="25"/>
        <v/>
      </c>
      <c r="AJ45" s="239" t="str">
        <f t="shared" si="26"/>
        <v/>
      </c>
      <c r="AK45" s="239" t="str">
        <f t="shared" si="27"/>
        <v/>
      </c>
      <c r="AL45" s="240" t="str">
        <f t="shared" si="28"/>
        <v/>
      </c>
      <c r="AM45" s="240" t="str">
        <f t="shared" si="29"/>
        <v/>
      </c>
      <c r="AN45" s="240" t="str">
        <f t="shared" si="30"/>
        <v/>
      </c>
      <c r="AO45" s="240" t="str">
        <f t="shared" si="31"/>
        <v/>
      </c>
      <c r="AP45" s="240" t="str">
        <f t="shared" si="32"/>
        <v/>
      </c>
      <c r="AQ45" s="241">
        <v>32</v>
      </c>
      <c r="AR45" s="432"/>
      <c r="AS45" s="242"/>
      <c r="AT45" s="242"/>
      <c r="AU45" s="249" t="str">
        <f t="shared" si="33"/>
        <v/>
      </c>
      <c r="AV45" s="238" t="str">
        <f t="shared" si="34"/>
        <v/>
      </c>
      <c r="AW45" s="238" t="str">
        <f t="shared" si="35"/>
        <v/>
      </c>
      <c r="AX45" s="239" t="str">
        <f t="shared" si="36"/>
        <v/>
      </c>
      <c r="AY45" s="239" t="str">
        <f t="shared" si="37"/>
        <v/>
      </c>
      <c r="AZ45" s="239" t="str">
        <f t="shared" si="38"/>
        <v/>
      </c>
      <c r="BA45" s="240" t="str">
        <f t="shared" si="39"/>
        <v/>
      </c>
      <c r="BB45" s="240" t="str">
        <f t="shared" si="40"/>
        <v/>
      </c>
      <c r="BC45" s="240" t="str">
        <f t="shared" si="41"/>
        <v/>
      </c>
      <c r="BD45" s="240" t="str">
        <f t="shared" si="42"/>
        <v/>
      </c>
      <c r="BE45" s="240" t="str">
        <f t="shared" si="43"/>
        <v/>
      </c>
      <c r="BF45" s="241">
        <v>32</v>
      </c>
      <c r="BG45" s="432"/>
      <c r="BH45" s="243"/>
      <c r="BI45" s="243"/>
      <c r="BJ45" s="248" t="str">
        <f t="shared" si="44"/>
        <v/>
      </c>
      <c r="BK45" s="238" t="str">
        <f t="shared" si="45"/>
        <v/>
      </c>
      <c r="BL45" s="238" t="str">
        <f t="shared" si="46"/>
        <v/>
      </c>
      <c r="BM45" s="238" t="str">
        <f t="shared" si="47"/>
        <v/>
      </c>
      <c r="BN45" s="239" t="str">
        <f t="shared" si="48"/>
        <v/>
      </c>
      <c r="BO45" s="239" t="str">
        <f t="shared" si="49"/>
        <v/>
      </c>
      <c r="BP45" s="239" t="str">
        <f t="shared" si="50"/>
        <v/>
      </c>
      <c r="BQ45" s="239" t="str">
        <f t="shared" si="51"/>
        <v/>
      </c>
      <c r="BR45" s="239" t="str">
        <f t="shared" si="52"/>
        <v/>
      </c>
      <c r="BS45" s="239" t="str">
        <f t="shared" si="53"/>
        <v/>
      </c>
      <c r="BT45" s="240" t="str">
        <f t="shared" si="54"/>
        <v/>
      </c>
      <c r="BU45" s="241">
        <v>32</v>
      </c>
      <c r="BV45" s="432"/>
      <c r="BW45" s="242"/>
      <c r="BX45" s="242"/>
      <c r="BY45" s="248" t="str">
        <f t="shared" si="55"/>
        <v/>
      </c>
      <c r="BZ45" s="238" t="str">
        <f t="shared" si="56"/>
        <v/>
      </c>
      <c r="CA45" s="238" t="str">
        <f t="shared" si="57"/>
        <v/>
      </c>
      <c r="CB45" s="238" t="str">
        <f t="shared" si="58"/>
        <v/>
      </c>
      <c r="CC45" s="239" t="str">
        <f t="shared" si="59"/>
        <v/>
      </c>
      <c r="CD45" s="239" t="str">
        <f t="shared" si="60"/>
        <v/>
      </c>
      <c r="CE45" s="240" t="str">
        <f t="shared" si="61"/>
        <v/>
      </c>
      <c r="CF45" s="240" t="str">
        <f t="shared" si="62"/>
        <v/>
      </c>
      <c r="CG45" s="240" t="str">
        <f t="shared" si="63"/>
        <v/>
      </c>
      <c r="CH45" s="240" t="str">
        <f t="shared" si="64"/>
        <v/>
      </c>
      <c r="CI45" s="240" t="str">
        <f t="shared" si="65"/>
        <v/>
      </c>
      <c r="CJ45" s="241">
        <v>32</v>
      </c>
      <c r="CK45" s="432"/>
      <c r="CX45" s="214" t="str">
        <f>IFERROR(IF(AND('Classificação geral'!$J38="FEM",'Classificação geral'!$K38=1,'Classificação geral'!I38="Tapete"),'Classificação geral'!A38,""),"")</f>
        <v/>
      </c>
      <c r="CY45" s="214" t="str">
        <f>IFERROR(IF(AND('Classificação geral'!$J38="FEM",'Classificação geral'!$K38=1,'Classificação geral'!I38="Tapete"),'Classificação geral'!$B38,""),"")</f>
        <v/>
      </c>
      <c r="CZ45" s="215" t="str">
        <f>IF($CY45='Classificação geral'!$B38,'Classificação geral'!$C38,"")</f>
        <v/>
      </c>
      <c r="DA45" s="215" t="str">
        <f>IF($CY45='Classificação geral'!$B38,'Classificação geral'!$D38,"")</f>
        <v/>
      </c>
      <c r="DB45" s="215" t="str">
        <f>IF($CY45='Classificação geral'!$B38,'Classificação geral'!$J38,"")</f>
        <v/>
      </c>
      <c r="DC45" s="215" t="str">
        <f>IF($DB45='Classificação geral'!$J38,'Classificação geral'!$K38,"")</f>
        <v/>
      </c>
      <c r="DD45" s="215" t="str">
        <f>IF($DC45='Classificação geral'!$K38,'Classificação geral'!$AC38,"")</f>
        <v/>
      </c>
      <c r="DE45" s="215" t="str">
        <f>IF($DC45='Classificação geral'!$K38,'Classificação geral'!$AE38,"")</f>
        <v/>
      </c>
      <c r="DF45" s="215" t="str">
        <f>IF($DC45='Classificação geral'!$K38,'Classificação geral'!$AF38,"")</f>
        <v/>
      </c>
      <c r="DG45" s="215" t="str">
        <f>IF($DC45='Classificação geral'!$K38,'Classificação geral'!$O38,"")</f>
        <v/>
      </c>
      <c r="DH45" s="215" t="str">
        <f>IF($DC45='Classificação geral'!$K38,'Classificação geral'!$AR38,"")</f>
        <v/>
      </c>
      <c r="DI45" s="216" t="str">
        <f>IFERROR(RANK(DH45,DH:DH,0)+ COUNTIF($DH$12:DH44,DH45),"")</f>
        <v/>
      </c>
      <c r="DK45" s="214" t="str">
        <f>IFERROR(IF(AND('Classificação geral'!$J38="mas",'Classificação geral'!$K38=1,'Classificação geral'!$I38="Tapete"),'Classificação geral'!$A38,""),"")</f>
        <v/>
      </c>
      <c r="DL45" s="214" t="str">
        <f>IFERROR(IF(AND('Classificação geral'!$J38="mas",'Classificação geral'!$K38=1,'Classificação geral'!$I38="Tapete"),'Classificação geral'!$B38,""),"")</f>
        <v/>
      </c>
      <c r="DM45" s="215" t="str">
        <f>IF($DL45='Classificação geral'!$B38,'Classificação geral'!$C38,"")</f>
        <v/>
      </c>
      <c r="DN45" s="215" t="str">
        <f>IF($DL45='Classificação geral'!$B38,'Classificação geral'!$D38,"")</f>
        <v/>
      </c>
      <c r="DO45" s="215" t="str">
        <f>IF($DL45='Classificação geral'!$B38,'Classificação geral'!$J38,"")</f>
        <v/>
      </c>
      <c r="DP45" s="214" t="str">
        <f>IFERROR(IF(AND($DO45="mas",'Classificação geral'!$K38=1),'Classificação geral'!K38,""),"")</f>
        <v/>
      </c>
      <c r="DQ45" s="214" t="str">
        <f>IFERROR(IF(AND($DO45="mas",'Classificação geral'!$K38=1),'Classificação geral'!AC38,""),"")</f>
        <v/>
      </c>
      <c r="DR45" s="214" t="str">
        <f>IFERROR(IF(AND($DO45="mas",'Classificação geral'!$K38=1),'Classificação geral'!AE38,""),"")</f>
        <v/>
      </c>
      <c r="DS45" s="214" t="str">
        <f>IFERROR(IF(AND($DO45="mas",'Classificação geral'!$K38=1),'Classificação geral'!AF38,""),"")</f>
        <v/>
      </c>
      <c r="DT45" s="214" t="str">
        <f>IFERROR(IF(AND($DO45="mas",'Classificação geral'!$K38=1),'Classificação geral'!O38,""),"")</f>
        <v/>
      </c>
      <c r="DU45" s="214" t="str">
        <f>IFERROR(IF(AND($DO45="mas",'Classificação geral'!$K38=1),'Classificação geral'!AR38,""),"")</f>
        <v/>
      </c>
      <c r="DV45" s="216" t="str">
        <f>IFERROR(RANK(DU45,DU:DU,0)+ COUNTIF($DU$12:DU44,DU45),"")</f>
        <v/>
      </c>
      <c r="DX45" s="214" t="str">
        <f>IFERROR(IF(AND('Classificação geral'!$J38="fem",'Classificação geral'!$K38=2,'Classificação geral'!$I38="Tapete"),'Classificação geral'!$A38,""),"")</f>
        <v/>
      </c>
      <c r="DY45" s="214" t="str">
        <f>IFERROR(IF(AND('Classificação geral'!$J38="fem",'Classificação geral'!$K38=2,'Classificação geral'!$I38="Tapete"),'Classificação geral'!$B38,""),"")</f>
        <v/>
      </c>
      <c r="DZ45" s="215" t="str">
        <f>IF($DY45='Classificação geral'!$B38,'Classificação geral'!$C38,"")</f>
        <v/>
      </c>
      <c r="EA45" s="215" t="str">
        <f>IF($DY45='Classificação geral'!$B38,'Classificação geral'!$D38,"")</f>
        <v/>
      </c>
      <c r="EB45" s="215" t="str">
        <f>IF($DY45='Classificação geral'!$B38,'Classificação geral'!$J38,"")</f>
        <v/>
      </c>
      <c r="EC45" s="214" t="str">
        <f>IFERROR(IF(AND($EB45="fem",'Classificação geral'!$K38=2),'Classificação geral'!K38,""),"")</f>
        <v/>
      </c>
      <c r="ED45" s="214" t="str">
        <f>IFERROR(IF(AND($EB45="fem",'Classificação geral'!$K38=2),'Classificação geral'!AC38,""),"")</f>
        <v/>
      </c>
      <c r="EE45" s="214" t="str">
        <f>IFERROR(IF(AND($EB45="fem",'Classificação geral'!$K38=2),'Classificação geral'!AE38,""),"")</f>
        <v/>
      </c>
      <c r="EF45" s="214" t="str">
        <f>IFERROR(IF(AND($EB45="fem",'Classificação geral'!$K38=2),'Classificação geral'!AF38,""),"")</f>
        <v/>
      </c>
      <c r="EG45" s="214" t="str">
        <f>IFERROR(IF(AND($EB45="fem",'Classificação geral'!$K38=2),'Classificação geral'!O38,""),"")</f>
        <v/>
      </c>
      <c r="EH45" s="214" t="str">
        <f>IFERROR(IF(AND($EB45="fem",'Classificação geral'!$K38=2),'Classificação geral'!AR38,""),"")</f>
        <v/>
      </c>
      <c r="EI45" s="216" t="str">
        <f>IFERROR(RANK(EH45,EH:EH,0)+ COUNTIF(EH$12:$EH43,EH45),"")</f>
        <v/>
      </c>
      <c r="EJ45" s="209"/>
      <c r="EK45" s="214" t="str">
        <f>IFERROR(IF(AND('Classificação geral'!$J38="mas",'Classificação geral'!$K38=2,'Classificação geral'!$I38="Tapete"),'Classificação geral'!$A38,""),"")</f>
        <v/>
      </c>
      <c r="EL45" s="214" t="str">
        <f>IFERROR(IF(AND('Classificação geral'!$J38="mas",'Classificação geral'!$K38=2,'Classificação geral'!$I38="Tapete"),'Classificação geral'!$B38,""),"")</f>
        <v/>
      </c>
      <c r="EM45" s="215" t="str">
        <f>IF($EL45='Classificação geral'!$B38,'Classificação geral'!$C38,"")</f>
        <v/>
      </c>
      <c r="EN45" s="215" t="str">
        <f>IF($EL45='Classificação geral'!$B38,'Classificação geral'!$D38,"")</f>
        <v/>
      </c>
      <c r="EO45" s="215" t="str">
        <f>IF($EL45='Classificação geral'!$B38,'Classificação geral'!$J38,"")</f>
        <v/>
      </c>
      <c r="EP45" s="214" t="str">
        <f>IFERROR(IF(AND($EO45="mas",'Classificação geral'!$K38=2),'Classificação geral'!K38,""),"")</f>
        <v/>
      </c>
      <c r="EQ45" s="214" t="str">
        <f>IFERROR(IF(AND($EO45="mas",'Classificação geral'!$K38=2),'Classificação geral'!AC38,""),"")</f>
        <v/>
      </c>
      <c r="ER45" s="214" t="str">
        <f>IFERROR(IF(AND($EO45="mas",'Classificação geral'!$K38=2),'Classificação geral'!AE38,""),"")</f>
        <v/>
      </c>
      <c r="ES45" s="214" t="str">
        <f>IFERROR(IF(AND($EO45="mas",'Classificação geral'!$K38=2),'Classificação geral'!AF38,""),"")</f>
        <v/>
      </c>
      <c r="ET45" s="214" t="str">
        <f>IFERROR(IF(AND($EO45="mas",'Classificação geral'!$K38=2),'Classificação geral'!O38,""),"")</f>
        <v/>
      </c>
      <c r="EU45" s="214" t="str">
        <f>IFERROR(IF(AND($EO45="mas",'Classificação geral'!$K38=2),'Classificação geral'!AR38,""),"")</f>
        <v/>
      </c>
      <c r="EV45" s="216" t="str">
        <f>IFERROR(RANK(EU45,EU:EU,0)+ COUNTIF($EU$12:EU$12,EU45),"")</f>
        <v/>
      </c>
      <c r="EW45" s="209"/>
      <c r="EX45" s="214" t="str">
        <f>IFERROR(IF(AND('Classificação geral'!$J38="fem",'Classificação geral'!$K38=3,'Classificação geral'!$I38="Tapete"),'Classificação geral'!$A38,""),"")</f>
        <v/>
      </c>
      <c r="EY45" s="214" t="str">
        <f>IFERROR(IF(AND('Classificação geral'!$J38="fem",'Classificação geral'!$K38=3,'Classificação geral'!$I38="Tapete"),'Classificação geral'!$B38,""),"")</f>
        <v/>
      </c>
      <c r="EZ45" s="215" t="str">
        <f>IF($EY45='Classificação geral'!$B38,'Classificação geral'!$C38,"")</f>
        <v/>
      </c>
      <c r="FA45" s="215" t="str">
        <f>IF($EY45='Classificação geral'!$B38,'Classificação geral'!$D38,"")</f>
        <v/>
      </c>
      <c r="FB45" s="215" t="str">
        <f>IF($EY45='Classificação geral'!$B38,'Classificação geral'!$J38,"")</f>
        <v/>
      </c>
      <c r="FC45" s="215" t="str">
        <f>IF($FB45='Classificação geral'!$J38,'Classificação geral'!$K38,"")</f>
        <v/>
      </c>
      <c r="FD45" s="215" t="str">
        <f>IF($FC45='Classificação geral'!$K38,'Classificação geral'!$AC38,"")</f>
        <v/>
      </c>
      <c r="FE45" s="215" t="str">
        <f>IF($FC45='Classificação geral'!$K38,'Classificação geral'!$AE38,"")</f>
        <v/>
      </c>
      <c r="FF45" s="215" t="str">
        <f>IF($FC45='Classificação geral'!$K38,'Classificação geral'!$AF38,"")</f>
        <v/>
      </c>
      <c r="FG45" s="215" t="str">
        <f>IF($FC45='Classificação geral'!$K38,'Classificação geral'!$O38,"")</f>
        <v/>
      </c>
      <c r="FH45" s="215" t="str">
        <f>IF($FC45='Classificação geral'!$K38,'Classificação geral'!$AR38,"")</f>
        <v/>
      </c>
      <c r="FI45" s="216" t="str">
        <f>IFERROR(RANK(FH45,FH:FH,0)+ COUNTIF($FH$12:FH43,FH45),"")</f>
        <v/>
      </c>
      <c r="FJ45" s="209"/>
      <c r="FK45" s="214" t="str">
        <f>IFERROR(IF(AND('Classificação geral'!$J38="mas",'Classificação geral'!$K38=3,'Classificação geral'!$I38="Tapete"),'Classificação geral'!$A38,""),"")</f>
        <v/>
      </c>
      <c r="FL45" s="214" t="str">
        <f>IFERROR(IF(AND('Classificação geral'!$J38="mas",'Classificação geral'!$K38=3,'Classificação geral'!$I38="Tapete"),'Classificação geral'!$B38,""),"")</f>
        <v/>
      </c>
      <c r="FM45" s="215" t="str">
        <f>IF($FL45='Classificação geral'!$B38,'Classificação geral'!$C38,"")</f>
        <v/>
      </c>
      <c r="FN45" s="215" t="str">
        <f>IF($FL45='Classificação geral'!$B38,'Classificação geral'!$D38,"")</f>
        <v/>
      </c>
      <c r="FO45" s="215" t="str">
        <f>IF($FL45='Classificação geral'!$B38,'Classificação geral'!$J38,"")</f>
        <v/>
      </c>
      <c r="FP45" s="214" t="str">
        <f>IFERROR(IF(AND($FO45="mas",'Classificação geral'!$K38=3),'Classificação geral'!K38,""),"")</f>
        <v/>
      </c>
      <c r="FQ45" s="214" t="str">
        <f>IFERROR(IF(AND($FO45="mas",'Classificação geral'!$K38=3),'Classificação geral'!AC38,""),"")</f>
        <v/>
      </c>
      <c r="FR45" s="214" t="str">
        <f>IFERROR(IF(AND($FO45="mas",'Classificação geral'!$K38=3),'Classificação geral'!AE38,""),"")</f>
        <v/>
      </c>
      <c r="FS45" s="214" t="str">
        <f>IFERROR(IF(AND($FO45="mas",'Classificação geral'!$K38=3),'Classificação geral'!AF38,""),"")</f>
        <v/>
      </c>
      <c r="FT45" s="214" t="str">
        <f>IFERROR(IF(AND($FO45="mas",'Classificação geral'!$K38=3),'Classificação geral'!O38,""),"")</f>
        <v/>
      </c>
      <c r="FU45" s="214" t="str">
        <f>IFERROR(IF(AND($FO45="mas",'Classificação geral'!$K38=3),'Classificação geral'!AR38,""),"")</f>
        <v/>
      </c>
      <c r="FV45" s="216" t="str">
        <f>IFERROR(RANK(FU45,FU:FU,0)+ COUNTIF(FU$12:$FU43,FU45),"")</f>
        <v/>
      </c>
    </row>
    <row r="46" spans="2:178" s="199" customFormat="1" ht="27.75" customHeight="1" x14ac:dyDescent="0.4">
      <c r="B46" s="248" t="str">
        <f t="shared" si="0"/>
        <v/>
      </c>
      <c r="C46" s="238" t="str">
        <f t="shared" si="1"/>
        <v/>
      </c>
      <c r="D46" s="238" t="str">
        <f t="shared" si="2"/>
        <v/>
      </c>
      <c r="E46" s="238" t="str">
        <f t="shared" si="3"/>
        <v/>
      </c>
      <c r="F46" s="239" t="str">
        <f t="shared" si="4"/>
        <v/>
      </c>
      <c r="G46" s="239" t="str">
        <f t="shared" si="5"/>
        <v/>
      </c>
      <c r="H46" s="240" t="str">
        <f t="shared" si="6"/>
        <v/>
      </c>
      <c r="I46" s="240" t="str">
        <f t="shared" si="7"/>
        <v/>
      </c>
      <c r="J46" s="240" t="str">
        <f t="shared" si="8"/>
        <v/>
      </c>
      <c r="K46" s="240" t="str">
        <f t="shared" si="9"/>
        <v/>
      </c>
      <c r="L46" s="240" t="str">
        <f t="shared" si="10"/>
        <v/>
      </c>
      <c r="M46" s="241">
        <v>33</v>
      </c>
      <c r="N46" s="432"/>
      <c r="O46" s="242"/>
      <c r="P46" s="242"/>
      <c r="Q46" s="248" t="str">
        <f t="shared" si="11"/>
        <v/>
      </c>
      <c r="R46" s="238" t="str">
        <f t="shared" si="12"/>
        <v/>
      </c>
      <c r="S46" s="238" t="str">
        <f t="shared" si="13"/>
        <v/>
      </c>
      <c r="T46" s="238" t="str">
        <f t="shared" si="14"/>
        <v/>
      </c>
      <c r="U46" s="239" t="str">
        <f t="shared" si="15"/>
        <v/>
      </c>
      <c r="V46" s="239" t="str">
        <f t="shared" si="16"/>
        <v/>
      </c>
      <c r="W46" s="240" t="str">
        <f t="shared" si="17"/>
        <v/>
      </c>
      <c r="X46" s="240" t="str">
        <f t="shared" si="18"/>
        <v/>
      </c>
      <c r="Y46" s="240" t="str">
        <f t="shared" si="19"/>
        <v/>
      </c>
      <c r="Z46" s="240" t="str">
        <f t="shared" si="20"/>
        <v/>
      </c>
      <c r="AA46" s="240" t="str">
        <f t="shared" si="21"/>
        <v/>
      </c>
      <c r="AB46" s="241">
        <v>33</v>
      </c>
      <c r="AC46" s="432"/>
      <c r="AD46" s="242"/>
      <c r="AE46" s="243"/>
      <c r="AF46" s="249" t="str">
        <f t="shared" si="22"/>
        <v/>
      </c>
      <c r="AG46" s="238" t="str">
        <f t="shared" si="23"/>
        <v/>
      </c>
      <c r="AH46" s="238" t="str">
        <f t="shared" si="24"/>
        <v/>
      </c>
      <c r="AI46" s="239" t="str">
        <f t="shared" si="25"/>
        <v/>
      </c>
      <c r="AJ46" s="239" t="str">
        <f t="shared" si="26"/>
        <v/>
      </c>
      <c r="AK46" s="239" t="str">
        <f t="shared" si="27"/>
        <v/>
      </c>
      <c r="AL46" s="240" t="str">
        <f t="shared" si="28"/>
        <v/>
      </c>
      <c r="AM46" s="240" t="str">
        <f t="shared" si="29"/>
        <v/>
      </c>
      <c r="AN46" s="240" t="str">
        <f t="shared" si="30"/>
        <v/>
      </c>
      <c r="AO46" s="240" t="str">
        <f t="shared" si="31"/>
        <v/>
      </c>
      <c r="AP46" s="240" t="str">
        <f t="shared" si="32"/>
        <v/>
      </c>
      <c r="AQ46" s="241">
        <v>33</v>
      </c>
      <c r="AR46" s="432"/>
      <c r="AS46" s="242"/>
      <c r="AT46" s="242"/>
      <c r="AU46" s="249" t="str">
        <f t="shared" si="33"/>
        <v/>
      </c>
      <c r="AV46" s="238" t="str">
        <f t="shared" si="34"/>
        <v/>
      </c>
      <c r="AW46" s="238" t="str">
        <f t="shared" si="35"/>
        <v/>
      </c>
      <c r="AX46" s="239" t="str">
        <f t="shared" si="36"/>
        <v/>
      </c>
      <c r="AY46" s="239" t="str">
        <f t="shared" si="37"/>
        <v/>
      </c>
      <c r="AZ46" s="239" t="str">
        <f t="shared" si="38"/>
        <v/>
      </c>
      <c r="BA46" s="240" t="str">
        <f t="shared" si="39"/>
        <v/>
      </c>
      <c r="BB46" s="240" t="str">
        <f t="shared" si="40"/>
        <v/>
      </c>
      <c r="BC46" s="240" t="str">
        <f t="shared" si="41"/>
        <v/>
      </c>
      <c r="BD46" s="240" t="str">
        <f t="shared" si="42"/>
        <v/>
      </c>
      <c r="BE46" s="240" t="str">
        <f t="shared" si="43"/>
        <v/>
      </c>
      <c r="BF46" s="241">
        <v>33</v>
      </c>
      <c r="BG46" s="432"/>
      <c r="BH46" s="243"/>
      <c r="BI46" s="243"/>
      <c r="BJ46" s="248" t="str">
        <f t="shared" si="44"/>
        <v/>
      </c>
      <c r="BK46" s="238" t="str">
        <f t="shared" si="45"/>
        <v/>
      </c>
      <c r="BL46" s="238" t="str">
        <f t="shared" si="46"/>
        <v/>
      </c>
      <c r="BM46" s="238" t="str">
        <f t="shared" si="47"/>
        <v/>
      </c>
      <c r="BN46" s="239" t="str">
        <f t="shared" si="48"/>
        <v/>
      </c>
      <c r="BO46" s="239" t="str">
        <f t="shared" si="49"/>
        <v/>
      </c>
      <c r="BP46" s="239" t="str">
        <f t="shared" si="50"/>
        <v/>
      </c>
      <c r="BQ46" s="239" t="str">
        <f t="shared" si="51"/>
        <v/>
      </c>
      <c r="BR46" s="239" t="str">
        <f t="shared" si="52"/>
        <v/>
      </c>
      <c r="BS46" s="239" t="str">
        <f t="shared" si="53"/>
        <v/>
      </c>
      <c r="BT46" s="240" t="str">
        <f t="shared" si="54"/>
        <v/>
      </c>
      <c r="BU46" s="241">
        <v>33</v>
      </c>
      <c r="BV46" s="432"/>
      <c r="BW46" s="242"/>
      <c r="BX46" s="242"/>
      <c r="BY46" s="248" t="str">
        <f t="shared" si="55"/>
        <v/>
      </c>
      <c r="BZ46" s="238" t="str">
        <f t="shared" si="56"/>
        <v/>
      </c>
      <c r="CA46" s="238" t="str">
        <f t="shared" si="57"/>
        <v/>
      </c>
      <c r="CB46" s="238" t="str">
        <f t="shared" si="58"/>
        <v/>
      </c>
      <c r="CC46" s="239" t="str">
        <f t="shared" si="59"/>
        <v/>
      </c>
      <c r="CD46" s="239" t="str">
        <f t="shared" si="60"/>
        <v/>
      </c>
      <c r="CE46" s="240" t="str">
        <f t="shared" si="61"/>
        <v/>
      </c>
      <c r="CF46" s="240" t="str">
        <f t="shared" si="62"/>
        <v/>
      </c>
      <c r="CG46" s="240" t="str">
        <f t="shared" si="63"/>
        <v/>
      </c>
      <c r="CH46" s="240" t="str">
        <f t="shared" si="64"/>
        <v/>
      </c>
      <c r="CI46" s="240" t="str">
        <f t="shared" si="65"/>
        <v/>
      </c>
      <c r="CJ46" s="241">
        <v>33</v>
      </c>
      <c r="CK46" s="432"/>
      <c r="CX46" s="214" t="str">
        <f>IFERROR(IF(AND('Classificação geral'!$J39="FEM",'Classificação geral'!$K39=1,'Classificação geral'!I39="Tapete"),'Classificação geral'!A39,""),"")</f>
        <v/>
      </c>
      <c r="CY46" s="214" t="str">
        <f>IFERROR(IF(AND('Classificação geral'!$J39="FEM",'Classificação geral'!$K39=1,'Classificação geral'!I39="Tapete"),'Classificação geral'!$B39,""),"")</f>
        <v/>
      </c>
      <c r="CZ46" s="215" t="str">
        <f>IF($CY46='Classificação geral'!$B39,'Classificação geral'!$C39,"")</f>
        <v/>
      </c>
      <c r="DA46" s="215" t="str">
        <f>IF($CY46='Classificação geral'!$B39,'Classificação geral'!$D39,"")</f>
        <v/>
      </c>
      <c r="DB46" s="215" t="str">
        <f>IF($CY46='Classificação geral'!$B39,'Classificação geral'!$J39,"")</f>
        <v/>
      </c>
      <c r="DC46" s="215" t="str">
        <f>IF($DB46='Classificação geral'!$J39,'Classificação geral'!$K39,"")</f>
        <v/>
      </c>
      <c r="DD46" s="215" t="str">
        <f>IF($DC46='Classificação geral'!$K39,'Classificação geral'!$AC39,"")</f>
        <v/>
      </c>
      <c r="DE46" s="215" t="str">
        <f>IF($DC46='Classificação geral'!$K39,'Classificação geral'!$AE39,"")</f>
        <v/>
      </c>
      <c r="DF46" s="215" t="str">
        <f>IF($DC46='Classificação geral'!$K39,'Classificação geral'!$AF39,"")</f>
        <v/>
      </c>
      <c r="DG46" s="215" t="str">
        <f>IF($DC46='Classificação geral'!$K39,'Classificação geral'!$O39,"")</f>
        <v/>
      </c>
      <c r="DH46" s="215" t="str">
        <f>IF($DC46='Classificação geral'!$K39,'Classificação geral'!$AR39,"")</f>
        <v/>
      </c>
      <c r="DI46" s="216" t="str">
        <f>IFERROR(RANK(DH46,DH:DH,0)+ COUNTIF($DH$12:DH45,DH46),"")</f>
        <v/>
      </c>
      <c r="DK46" s="214" t="str">
        <f>IFERROR(IF(AND('Classificação geral'!$J39="mas",'Classificação geral'!$K39=1,'Classificação geral'!$I39="Tapete"),'Classificação geral'!$A39,""),"")</f>
        <v/>
      </c>
      <c r="DL46" s="214" t="str">
        <f>IFERROR(IF(AND('Classificação geral'!$J39="mas",'Classificação geral'!$K39=1,'Classificação geral'!$I39="Tapete"),'Classificação geral'!$B39,""),"")</f>
        <v/>
      </c>
      <c r="DM46" s="215" t="str">
        <f>IF($DL46='Classificação geral'!$B39,'Classificação geral'!$C39,"")</f>
        <v/>
      </c>
      <c r="DN46" s="215" t="str">
        <f>IF($DL46='Classificação geral'!$B39,'Classificação geral'!$D39,"")</f>
        <v/>
      </c>
      <c r="DO46" s="215" t="str">
        <f>IF($DL46='Classificação geral'!$B39,'Classificação geral'!$J39,"")</f>
        <v/>
      </c>
      <c r="DP46" s="214" t="str">
        <f>IFERROR(IF(AND($DO46="mas",'Classificação geral'!$K39=1),'Classificação geral'!K39,""),"")</f>
        <v/>
      </c>
      <c r="DQ46" s="214" t="str">
        <f>IFERROR(IF(AND($DO46="mas",'Classificação geral'!$K39=1),'Classificação geral'!AC39,""),"")</f>
        <v/>
      </c>
      <c r="DR46" s="214" t="str">
        <f>IFERROR(IF(AND($DO46="mas",'Classificação geral'!$K39=1),'Classificação geral'!AE39,""),"")</f>
        <v/>
      </c>
      <c r="DS46" s="214" t="str">
        <f>IFERROR(IF(AND($DO46="mas",'Classificação geral'!$K39=1),'Classificação geral'!AF39,""),"")</f>
        <v/>
      </c>
      <c r="DT46" s="214" t="str">
        <f>IFERROR(IF(AND($DO46="mas",'Classificação geral'!$K39=1),'Classificação geral'!O39,""),"")</f>
        <v/>
      </c>
      <c r="DU46" s="214" t="str">
        <f>IFERROR(IF(AND($DO46="mas",'Classificação geral'!$K39=1),'Classificação geral'!AR39,""),"")</f>
        <v/>
      </c>
      <c r="DV46" s="216" t="str">
        <f>IFERROR(RANK(DU46,DU:DU,0)+ COUNTIF($DU$12:DU45,DU46),"")</f>
        <v/>
      </c>
      <c r="DX46" s="214" t="str">
        <f>IFERROR(IF(AND('Classificação geral'!$J39="fem",'Classificação geral'!$K39=2,'Classificação geral'!$I39="Tapete"),'Classificação geral'!$A39,""),"")</f>
        <v/>
      </c>
      <c r="DY46" s="214" t="str">
        <f>IFERROR(IF(AND('Classificação geral'!$J39="fem",'Classificação geral'!$K39=2,'Classificação geral'!$I39="Tapete"),'Classificação geral'!$B39,""),"")</f>
        <v/>
      </c>
      <c r="DZ46" s="215" t="str">
        <f>IF($DY46='Classificação geral'!$B39,'Classificação geral'!$C39,"")</f>
        <v/>
      </c>
      <c r="EA46" s="215" t="str">
        <f>IF($DY46='Classificação geral'!$B39,'Classificação geral'!$D39,"")</f>
        <v/>
      </c>
      <c r="EB46" s="215" t="str">
        <f>IF($DY46='Classificação geral'!$B39,'Classificação geral'!$J39,"")</f>
        <v/>
      </c>
      <c r="EC46" s="214" t="str">
        <f>IFERROR(IF(AND($EB46="fem",'Classificação geral'!$K39=2),'Classificação geral'!K39,""),"")</f>
        <v/>
      </c>
      <c r="ED46" s="214" t="str">
        <f>IFERROR(IF(AND($EB46="fem",'Classificação geral'!$K39=2),'Classificação geral'!AC39,""),"")</f>
        <v/>
      </c>
      <c r="EE46" s="214" t="str">
        <f>IFERROR(IF(AND($EB46="fem",'Classificação geral'!$K39=2),'Classificação geral'!AE39,""),"")</f>
        <v/>
      </c>
      <c r="EF46" s="214" t="str">
        <f>IFERROR(IF(AND($EB46="fem",'Classificação geral'!$K39=2),'Classificação geral'!AF39,""),"")</f>
        <v/>
      </c>
      <c r="EG46" s="214" t="str">
        <f>IFERROR(IF(AND($EB46="fem",'Classificação geral'!$K39=2),'Classificação geral'!O39,""),"")</f>
        <v/>
      </c>
      <c r="EH46" s="214" t="str">
        <f>IFERROR(IF(AND($EB46="fem",'Classificação geral'!$K39=2),'Classificação geral'!AR39,""),"")</f>
        <v/>
      </c>
      <c r="EI46" s="216" t="str">
        <f>IFERROR(RANK(EH46,EH:EH,0)+ COUNTIF(EH$12:$EH44,EH46),"")</f>
        <v/>
      </c>
      <c r="EJ46" s="209"/>
      <c r="EK46" s="214" t="str">
        <f>IFERROR(IF(AND('Classificação geral'!$J39="mas",'Classificação geral'!$K39=2,'Classificação geral'!$I39="Tapete"),'Classificação geral'!$A39,""),"")</f>
        <v/>
      </c>
      <c r="EL46" s="214" t="str">
        <f>IFERROR(IF(AND('Classificação geral'!$J39="mas",'Classificação geral'!$K39=2,'Classificação geral'!$I39="Tapete"),'Classificação geral'!$B39,""),"")</f>
        <v/>
      </c>
      <c r="EM46" s="215" t="str">
        <f>IF($EL46='Classificação geral'!$B39,'Classificação geral'!$C39,"")</f>
        <v/>
      </c>
      <c r="EN46" s="215" t="str">
        <f>IF($EL46='Classificação geral'!$B39,'Classificação geral'!$D39,"")</f>
        <v/>
      </c>
      <c r="EO46" s="215" t="str">
        <f>IF($EL46='Classificação geral'!$B39,'Classificação geral'!$J39,"")</f>
        <v/>
      </c>
      <c r="EP46" s="214" t="str">
        <f>IFERROR(IF(AND($EO46="mas",'Classificação geral'!$K39=2),'Classificação geral'!K39,""),"")</f>
        <v/>
      </c>
      <c r="EQ46" s="214" t="str">
        <f>IFERROR(IF(AND($EO46="mas",'Classificação geral'!$K39=2),'Classificação geral'!AC39,""),"")</f>
        <v/>
      </c>
      <c r="ER46" s="214" t="str">
        <f>IFERROR(IF(AND($EO46="mas",'Classificação geral'!$K39=2),'Classificação geral'!AE39,""),"")</f>
        <v/>
      </c>
      <c r="ES46" s="214" t="str">
        <f>IFERROR(IF(AND($EO46="mas",'Classificação geral'!$K39=2),'Classificação geral'!AF39,""),"")</f>
        <v/>
      </c>
      <c r="ET46" s="214" t="str">
        <f>IFERROR(IF(AND($EO46="mas",'Classificação geral'!$K39=2),'Classificação geral'!O39,""),"")</f>
        <v/>
      </c>
      <c r="EU46" s="214" t="str">
        <f>IFERROR(IF(AND($EO46="mas",'Classificação geral'!$K39=2),'Classificação geral'!AR39,""),"")</f>
        <v/>
      </c>
      <c r="EV46" s="216" t="str">
        <f>IFERROR(RANK(EU46,EU:EU,0)+ COUNTIF($EU$12:EU$12,EU46),"")</f>
        <v/>
      </c>
      <c r="EW46" s="209"/>
      <c r="EX46" s="214" t="str">
        <f>IFERROR(IF(AND('Classificação geral'!$J39="fem",'Classificação geral'!$K39=3,'Classificação geral'!$I39="Tapete"),'Classificação geral'!$A39,""),"")</f>
        <v/>
      </c>
      <c r="EY46" s="214" t="str">
        <f>IFERROR(IF(AND('Classificação geral'!$J39="fem",'Classificação geral'!$K39=3,'Classificação geral'!$I39="Tapete"),'Classificação geral'!$B39,""),"")</f>
        <v/>
      </c>
      <c r="EZ46" s="215" t="str">
        <f>IF($EY46='Classificação geral'!$B39,'Classificação geral'!$C39,"")</f>
        <v/>
      </c>
      <c r="FA46" s="215" t="str">
        <f>IF($EY46='Classificação geral'!$B39,'Classificação geral'!$D39,"")</f>
        <v/>
      </c>
      <c r="FB46" s="215" t="str">
        <f>IF($EY46='Classificação geral'!$B39,'Classificação geral'!$J39,"")</f>
        <v/>
      </c>
      <c r="FC46" s="215" t="str">
        <f>IF($FB46='Classificação geral'!$J39,'Classificação geral'!$K39,"")</f>
        <v/>
      </c>
      <c r="FD46" s="215" t="str">
        <f>IF($FC46='Classificação geral'!$K39,'Classificação geral'!$AC39,"")</f>
        <v/>
      </c>
      <c r="FE46" s="215" t="str">
        <f>IF($FC46='Classificação geral'!$K39,'Classificação geral'!$AE39,"")</f>
        <v/>
      </c>
      <c r="FF46" s="215" t="str">
        <f>IF($FC46='Classificação geral'!$K39,'Classificação geral'!$AF39,"")</f>
        <v/>
      </c>
      <c r="FG46" s="215" t="str">
        <f>IF($FC46='Classificação geral'!$K39,'Classificação geral'!$O39,"")</f>
        <v/>
      </c>
      <c r="FH46" s="215" t="str">
        <f>IF($FC46='Classificação geral'!$K39,'Classificação geral'!$AR39,"")</f>
        <v/>
      </c>
      <c r="FI46" s="216" t="str">
        <f>IFERROR(RANK(FH46,FH:FH,0)+ COUNTIF($FH$12:FH44,FH46),"")</f>
        <v/>
      </c>
      <c r="FJ46" s="209"/>
      <c r="FK46" s="214" t="str">
        <f>IFERROR(IF(AND('Classificação geral'!$J39="mas",'Classificação geral'!$K39=3,'Classificação geral'!$I39="Tapete"),'Classificação geral'!$A39,""),"")</f>
        <v/>
      </c>
      <c r="FL46" s="214" t="str">
        <f>IFERROR(IF(AND('Classificação geral'!$J39="mas",'Classificação geral'!$K39=3,'Classificação geral'!$I39="Tapete"),'Classificação geral'!$B39,""),"")</f>
        <v/>
      </c>
      <c r="FM46" s="215" t="str">
        <f>IF($FL46='Classificação geral'!$B39,'Classificação geral'!$C39,"")</f>
        <v/>
      </c>
      <c r="FN46" s="215" t="str">
        <f>IF($FL46='Classificação geral'!$B39,'Classificação geral'!$D39,"")</f>
        <v/>
      </c>
      <c r="FO46" s="215" t="str">
        <f>IF($FL46='Classificação geral'!$B39,'Classificação geral'!$J39,"")</f>
        <v/>
      </c>
      <c r="FP46" s="214" t="str">
        <f>IFERROR(IF(AND($FO46="mas",'Classificação geral'!$K39=3),'Classificação geral'!K39,""),"")</f>
        <v/>
      </c>
      <c r="FQ46" s="214" t="str">
        <f>IFERROR(IF(AND($FO46="mas",'Classificação geral'!$K39=3),'Classificação geral'!AC39,""),"")</f>
        <v/>
      </c>
      <c r="FR46" s="214" t="str">
        <f>IFERROR(IF(AND($FO46="mas",'Classificação geral'!$K39=3),'Classificação geral'!AE39,""),"")</f>
        <v/>
      </c>
      <c r="FS46" s="214" t="str">
        <f>IFERROR(IF(AND($FO46="mas",'Classificação geral'!$K39=3),'Classificação geral'!AF39,""),"")</f>
        <v/>
      </c>
      <c r="FT46" s="214" t="str">
        <f>IFERROR(IF(AND($FO46="mas",'Classificação geral'!$K39=3),'Classificação geral'!O39,""),"")</f>
        <v/>
      </c>
      <c r="FU46" s="214" t="str">
        <f>IFERROR(IF(AND($FO46="mas",'Classificação geral'!$K39=3),'Classificação geral'!AR39,""),"")</f>
        <v/>
      </c>
      <c r="FV46" s="216" t="str">
        <f>IFERROR(RANK(FU46,FU:FU,0)+ COUNTIF(FU$12:$FU44,FU46),"")</f>
        <v/>
      </c>
    </row>
    <row r="47" spans="2:178" s="199" customFormat="1" ht="27.75" customHeight="1" x14ac:dyDescent="0.4">
      <c r="B47" s="248" t="str">
        <f t="shared" si="0"/>
        <v/>
      </c>
      <c r="C47" s="238" t="str">
        <f t="shared" si="1"/>
        <v/>
      </c>
      <c r="D47" s="238" t="str">
        <f t="shared" si="2"/>
        <v/>
      </c>
      <c r="E47" s="238" t="str">
        <f t="shared" si="3"/>
        <v/>
      </c>
      <c r="F47" s="239" t="str">
        <f t="shared" si="4"/>
        <v/>
      </c>
      <c r="G47" s="239" t="str">
        <f t="shared" si="5"/>
        <v/>
      </c>
      <c r="H47" s="240" t="str">
        <f t="shared" si="6"/>
        <v/>
      </c>
      <c r="I47" s="240" t="str">
        <f t="shared" si="7"/>
        <v/>
      </c>
      <c r="J47" s="240" t="str">
        <f t="shared" si="8"/>
        <v/>
      </c>
      <c r="K47" s="240" t="str">
        <f t="shared" si="9"/>
        <v/>
      </c>
      <c r="L47" s="240" t="str">
        <f t="shared" si="10"/>
        <v/>
      </c>
      <c r="M47" s="241">
        <v>34</v>
      </c>
      <c r="N47" s="432"/>
      <c r="O47" s="242"/>
      <c r="P47" s="242"/>
      <c r="Q47" s="248" t="str">
        <f t="shared" si="11"/>
        <v/>
      </c>
      <c r="R47" s="238" t="str">
        <f t="shared" si="12"/>
        <v/>
      </c>
      <c r="S47" s="238" t="str">
        <f t="shared" si="13"/>
        <v/>
      </c>
      <c r="T47" s="238" t="str">
        <f t="shared" si="14"/>
        <v/>
      </c>
      <c r="U47" s="239" t="str">
        <f t="shared" si="15"/>
        <v/>
      </c>
      <c r="V47" s="239" t="str">
        <f t="shared" si="16"/>
        <v/>
      </c>
      <c r="W47" s="240" t="str">
        <f t="shared" si="17"/>
        <v/>
      </c>
      <c r="X47" s="240" t="str">
        <f t="shared" si="18"/>
        <v/>
      </c>
      <c r="Y47" s="240" t="str">
        <f t="shared" si="19"/>
        <v/>
      </c>
      <c r="Z47" s="240" t="str">
        <f t="shared" si="20"/>
        <v/>
      </c>
      <c r="AA47" s="240" t="str">
        <f t="shared" si="21"/>
        <v/>
      </c>
      <c r="AB47" s="241">
        <v>34</v>
      </c>
      <c r="AC47" s="432"/>
      <c r="AD47" s="242"/>
      <c r="AE47" s="243"/>
      <c r="AF47" s="249" t="str">
        <f t="shared" si="22"/>
        <v/>
      </c>
      <c r="AG47" s="238" t="str">
        <f t="shared" si="23"/>
        <v/>
      </c>
      <c r="AH47" s="238" t="str">
        <f t="shared" si="24"/>
        <v/>
      </c>
      <c r="AI47" s="239" t="str">
        <f t="shared" si="25"/>
        <v/>
      </c>
      <c r="AJ47" s="239" t="str">
        <f t="shared" si="26"/>
        <v/>
      </c>
      <c r="AK47" s="239" t="str">
        <f t="shared" si="27"/>
        <v/>
      </c>
      <c r="AL47" s="240" t="str">
        <f t="shared" si="28"/>
        <v/>
      </c>
      <c r="AM47" s="240" t="str">
        <f t="shared" si="29"/>
        <v/>
      </c>
      <c r="AN47" s="240" t="str">
        <f t="shared" si="30"/>
        <v/>
      </c>
      <c r="AO47" s="240" t="str">
        <f t="shared" si="31"/>
        <v/>
      </c>
      <c r="AP47" s="240" t="str">
        <f t="shared" si="32"/>
        <v/>
      </c>
      <c r="AQ47" s="241">
        <v>34</v>
      </c>
      <c r="AR47" s="432"/>
      <c r="AS47" s="242"/>
      <c r="AT47" s="242"/>
      <c r="AU47" s="249" t="str">
        <f t="shared" si="33"/>
        <v/>
      </c>
      <c r="AV47" s="238" t="str">
        <f t="shared" si="34"/>
        <v/>
      </c>
      <c r="AW47" s="238" t="str">
        <f t="shared" si="35"/>
        <v/>
      </c>
      <c r="AX47" s="239" t="str">
        <f t="shared" si="36"/>
        <v/>
      </c>
      <c r="AY47" s="239" t="str">
        <f t="shared" si="37"/>
        <v/>
      </c>
      <c r="AZ47" s="239" t="str">
        <f t="shared" si="38"/>
        <v/>
      </c>
      <c r="BA47" s="240" t="str">
        <f t="shared" si="39"/>
        <v/>
      </c>
      <c r="BB47" s="240" t="str">
        <f t="shared" si="40"/>
        <v/>
      </c>
      <c r="BC47" s="240" t="str">
        <f t="shared" si="41"/>
        <v/>
      </c>
      <c r="BD47" s="240" t="str">
        <f t="shared" si="42"/>
        <v/>
      </c>
      <c r="BE47" s="240" t="str">
        <f t="shared" si="43"/>
        <v/>
      </c>
      <c r="BF47" s="241">
        <v>34</v>
      </c>
      <c r="BG47" s="432"/>
      <c r="BH47" s="243"/>
      <c r="BI47" s="243"/>
      <c r="BJ47" s="248" t="str">
        <f t="shared" si="44"/>
        <v/>
      </c>
      <c r="BK47" s="238" t="str">
        <f t="shared" si="45"/>
        <v/>
      </c>
      <c r="BL47" s="238" t="str">
        <f t="shared" si="46"/>
        <v/>
      </c>
      <c r="BM47" s="238" t="str">
        <f t="shared" si="47"/>
        <v/>
      </c>
      <c r="BN47" s="239" t="str">
        <f t="shared" si="48"/>
        <v/>
      </c>
      <c r="BO47" s="239" t="str">
        <f t="shared" si="49"/>
        <v/>
      </c>
      <c r="BP47" s="239" t="str">
        <f t="shared" si="50"/>
        <v/>
      </c>
      <c r="BQ47" s="239" t="str">
        <f t="shared" si="51"/>
        <v/>
      </c>
      <c r="BR47" s="239" t="str">
        <f t="shared" si="52"/>
        <v/>
      </c>
      <c r="BS47" s="239" t="str">
        <f t="shared" si="53"/>
        <v/>
      </c>
      <c r="BT47" s="240" t="str">
        <f t="shared" si="54"/>
        <v/>
      </c>
      <c r="BU47" s="241">
        <v>34</v>
      </c>
      <c r="BV47" s="432"/>
      <c r="BW47" s="242"/>
      <c r="BX47" s="242"/>
      <c r="BY47" s="248" t="str">
        <f t="shared" si="55"/>
        <v/>
      </c>
      <c r="BZ47" s="238" t="str">
        <f t="shared" si="56"/>
        <v/>
      </c>
      <c r="CA47" s="238" t="str">
        <f t="shared" si="57"/>
        <v/>
      </c>
      <c r="CB47" s="238" t="str">
        <f t="shared" si="58"/>
        <v/>
      </c>
      <c r="CC47" s="239" t="str">
        <f t="shared" si="59"/>
        <v/>
      </c>
      <c r="CD47" s="239" t="str">
        <f t="shared" si="60"/>
        <v/>
      </c>
      <c r="CE47" s="240" t="str">
        <f t="shared" si="61"/>
        <v/>
      </c>
      <c r="CF47" s="240" t="str">
        <f t="shared" si="62"/>
        <v/>
      </c>
      <c r="CG47" s="240" t="str">
        <f t="shared" si="63"/>
        <v/>
      </c>
      <c r="CH47" s="240" t="str">
        <f t="shared" si="64"/>
        <v/>
      </c>
      <c r="CI47" s="240" t="str">
        <f t="shared" si="65"/>
        <v/>
      </c>
      <c r="CJ47" s="241">
        <v>34</v>
      </c>
      <c r="CK47" s="432"/>
      <c r="CX47" s="214" t="str">
        <f>IFERROR(IF(AND('Classificação geral'!$J40="FEM",'Classificação geral'!$K40=1,'Classificação geral'!I40="Tapete"),'Classificação geral'!A40,""),"")</f>
        <v/>
      </c>
      <c r="CY47" s="214" t="str">
        <f>IFERROR(IF(AND('Classificação geral'!$J40="FEM",'Classificação geral'!$K40=1,'Classificação geral'!I40="Tapete"),'Classificação geral'!$B40,""),"")</f>
        <v/>
      </c>
      <c r="CZ47" s="215" t="str">
        <f>IF($CY47='Classificação geral'!$B40,'Classificação geral'!$C40,"")</f>
        <v/>
      </c>
      <c r="DA47" s="215" t="str">
        <f>IF($CY47='Classificação geral'!$B40,'Classificação geral'!$D40,"")</f>
        <v/>
      </c>
      <c r="DB47" s="215" t="str">
        <f>IF($CY47='Classificação geral'!$B40,'Classificação geral'!$J40,"")</f>
        <v/>
      </c>
      <c r="DC47" s="215" t="str">
        <f>IF($DB47='Classificação geral'!$J40,'Classificação geral'!$K40,"")</f>
        <v/>
      </c>
      <c r="DD47" s="215" t="str">
        <f>IF($DC47='Classificação geral'!$K40,'Classificação geral'!$AC40,"")</f>
        <v/>
      </c>
      <c r="DE47" s="215" t="str">
        <f>IF($DC47='Classificação geral'!$K40,'Classificação geral'!$AE40,"")</f>
        <v/>
      </c>
      <c r="DF47" s="215" t="str">
        <f>IF($DC47='Classificação geral'!$K40,'Classificação geral'!$AF40,"")</f>
        <v/>
      </c>
      <c r="DG47" s="215" t="str">
        <f>IF($DC47='Classificação geral'!$K40,'Classificação geral'!$O40,"")</f>
        <v/>
      </c>
      <c r="DH47" s="215" t="str">
        <f>IF($DC47='Classificação geral'!$K40,'Classificação geral'!$AR40,"")</f>
        <v/>
      </c>
      <c r="DI47" s="216" t="str">
        <f>IFERROR(RANK(DH47,DH:DH,0)+ COUNTIF($DH$12:DH46,DH47),"")</f>
        <v/>
      </c>
      <c r="DK47" s="214" t="str">
        <f>IFERROR(IF(AND('Classificação geral'!$J40="mas",'Classificação geral'!$K40=1,'Classificação geral'!$I40="Tapete"),'Classificação geral'!$A40,""),"")</f>
        <v/>
      </c>
      <c r="DL47" s="214" t="str">
        <f>IFERROR(IF(AND('Classificação geral'!$J40="mas",'Classificação geral'!$K40=1,'Classificação geral'!$I40="Tapete"),'Classificação geral'!$B40,""),"")</f>
        <v/>
      </c>
      <c r="DM47" s="215" t="str">
        <f>IF($DL47='Classificação geral'!$B40,'Classificação geral'!$C40,"")</f>
        <v/>
      </c>
      <c r="DN47" s="215" t="str">
        <f>IF($DL47='Classificação geral'!$B40,'Classificação geral'!$D40,"")</f>
        <v/>
      </c>
      <c r="DO47" s="215" t="str">
        <f>IF($DL47='Classificação geral'!$B40,'Classificação geral'!$J40,"")</f>
        <v/>
      </c>
      <c r="DP47" s="214" t="str">
        <f>IFERROR(IF(AND($DO47="mas",'Classificação geral'!$K40=1),'Classificação geral'!K40,""),"")</f>
        <v/>
      </c>
      <c r="DQ47" s="214" t="str">
        <f>IFERROR(IF(AND($DO47="mas",'Classificação geral'!$K40=1),'Classificação geral'!AC40,""),"")</f>
        <v/>
      </c>
      <c r="DR47" s="214" t="str">
        <f>IFERROR(IF(AND($DO47="mas",'Classificação geral'!$K40=1),'Classificação geral'!AE40,""),"")</f>
        <v/>
      </c>
      <c r="DS47" s="214" t="str">
        <f>IFERROR(IF(AND($DO47="mas",'Classificação geral'!$K40=1),'Classificação geral'!AF40,""),"")</f>
        <v/>
      </c>
      <c r="DT47" s="214" t="str">
        <f>IFERROR(IF(AND($DO47="mas",'Classificação geral'!$K40=1),'Classificação geral'!O40,""),"")</f>
        <v/>
      </c>
      <c r="DU47" s="214" t="str">
        <f>IFERROR(IF(AND($DO47="mas",'Classificação geral'!$K40=1),'Classificação geral'!AR40,""),"")</f>
        <v/>
      </c>
      <c r="DV47" s="216" t="str">
        <f>IFERROR(RANK(DU47,DU:DU,0)+ COUNTIF($DU$12:DU46,DU47),"")</f>
        <v/>
      </c>
      <c r="DX47" s="214" t="str">
        <f>IFERROR(IF(AND('Classificação geral'!$J40="fem",'Classificação geral'!$K40=2,'Classificação geral'!$I40="Tapete"),'Classificação geral'!$A40,""),"")</f>
        <v/>
      </c>
      <c r="DY47" s="214" t="str">
        <f>IFERROR(IF(AND('Classificação geral'!$J40="fem",'Classificação geral'!$K40=2,'Classificação geral'!$I40="Tapete"),'Classificação geral'!$B40,""),"")</f>
        <v/>
      </c>
      <c r="DZ47" s="215" t="str">
        <f>IF($DY47='Classificação geral'!$B40,'Classificação geral'!$C40,"")</f>
        <v/>
      </c>
      <c r="EA47" s="215" t="str">
        <f>IF($DY47='Classificação geral'!$B40,'Classificação geral'!$D40,"")</f>
        <v/>
      </c>
      <c r="EB47" s="215" t="str">
        <f>IF($DY47='Classificação geral'!$B40,'Classificação geral'!$J40,"")</f>
        <v/>
      </c>
      <c r="EC47" s="214" t="str">
        <f>IFERROR(IF(AND($EB47="fem",'Classificação geral'!$K40=2),'Classificação geral'!K40,""),"")</f>
        <v/>
      </c>
      <c r="ED47" s="214" t="str">
        <f>IFERROR(IF(AND($EB47="fem",'Classificação geral'!$K40=2),'Classificação geral'!AC40,""),"")</f>
        <v/>
      </c>
      <c r="EE47" s="214" t="str">
        <f>IFERROR(IF(AND($EB47="fem",'Classificação geral'!$K40=2),'Classificação geral'!AE40,""),"")</f>
        <v/>
      </c>
      <c r="EF47" s="214" t="str">
        <f>IFERROR(IF(AND($EB47="fem",'Classificação geral'!$K40=2),'Classificação geral'!AF40,""),"")</f>
        <v/>
      </c>
      <c r="EG47" s="214" t="str">
        <f>IFERROR(IF(AND($EB47="fem",'Classificação geral'!$K40=2),'Classificação geral'!O40,""),"")</f>
        <v/>
      </c>
      <c r="EH47" s="214" t="str">
        <f>IFERROR(IF(AND($EB47="fem",'Classificação geral'!$K40=2),'Classificação geral'!AR40,""),"")</f>
        <v/>
      </c>
      <c r="EI47" s="216" t="str">
        <f>IFERROR(RANK(EH47,EH:EH,0)+ COUNTIF(EH$12:$EH45,EH47),"")</f>
        <v/>
      </c>
      <c r="EJ47" s="209"/>
      <c r="EK47" s="214" t="str">
        <f>IFERROR(IF(AND('Classificação geral'!$J40="mas",'Classificação geral'!$K40=2,'Classificação geral'!$I40="Tapete"),'Classificação geral'!$A40,""),"")</f>
        <v/>
      </c>
      <c r="EL47" s="214" t="str">
        <f>IFERROR(IF(AND('Classificação geral'!$J40="mas",'Classificação geral'!$K40=2,'Classificação geral'!$I40="Tapete"),'Classificação geral'!$B40,""),"")</f>
        <v/>
      </c>
      <c r="EM47" s="215" t="str">
        <f>IF($EL47='Classificação geral'!$B40,'Classificação geral'!$C40,"")</f>
        <v/>
      </c>
      <c r="EN47" s="215" t="str">
        <f>IF($EL47='Classificação geral'!$B40,'Classificação geral'!$D40,"")</f>
        <v/>
      </c>
      <c r="EO47" s="215" t="str">
        <f>IF($EL47='Classificação geral'!$B40,'Classificação geral'!$J40,"")</f>
        <v/>
      </c>
      <c r="EP47" s="214" t="str">
        <f>IFERROR(IF(AND($EO47="mas",'Classificação geral'!$K40=2),'Classificação geral'!K40,""),"")</f>
        <v/>
      </c>
      <c r="EQ47" s="214" t="str">
        <f>IFERROR(IF(AND($EO47="mas",'Classificação geral'!$K40=2),'Classificação geral'!AC40,""),"")</f>
        <v/>
      </c>
      <c r="ER47" s="214" t="str">
        <f>IFERROR(IF(AND($EO47="mas",'Classificação geral'!$K40=2),'Classificação geral'!AE40,""),"")</f>
        <v/>
      </c>
      <c r="ES47" s="214" t="str">
        <f>IFERROR(IF(AND($EO47="mas",'Classificação geral'!$K40=2),'Classificação geral'!AF40,""),"")</f>
        <v/>
      </c>
      <c r="ET47" s="214" t="str">
        <f>IFERROR(IF(AND($EO47="mas",'Classificação geral'!$K40=2),'Classificação geral'!O40,""),"")</f>
        <v/>
      </c>
      <c r="EU47" s="214" t="str">
        <f>IFERROR(IF(AND($EO47="mas",'Classificação geral'!$K40=2),'Classificação geral'!AR40,""),"")</f>
        <v/>
      </c>
      <c r="EV47" s="216" t="str">
        <f>IFERROR(RANK(EU47,EU:EU,0)+ COUNTIF($EU$12:EU$12,EU47),"")</f>
        <v/>
      </c>
      <c r="EW47" s="209"/>
      <c r="EX47" s="214" t="str">
        <f>IFERROR(IF(AND('Classificação geral'!$J40="fem",'Classificação geral'!$K40=3,'Classificação geral'!$I40="Tapete"),'Classificação geral'!$A40,""),"")</f>
        <v/>
      </c>
      <c r="EY47" s="214" t="str">
        <f>IFERROR(IF(AND('Classificação geral'!$J40="fem",'Classificação geral'!$K40=3,'Classificação geral'!$I40="Tapete"),'Classificação geral'!$B40,""),"")</f>
        <v/>
      </c>
      <c r="EZ47" s="215" t="str">
        <f>IF($EY47='Classificação geral'!$B40,'Classificação geral'!$C40,"")</f>
        <v/>
      </c>
      <c r="FA47" s="215" t="str">
        <f>IF($EY47='Classificação geral'!$B40,'Classificação geral'!$D40,"")</f>
        <v/>
      </c>
      <c r="FB47" s="215" t="str">
        <f>IF($EY47='Classificação geral'!$B40,'Classificação geral'!$J40,"")</f>
        <v/>
      </c>
      <c r="FC47" s="215" t="str">
        <f>IF($FB47='Classificação geral'!$J40,'Classificação geral'!$K40,"")</f>
        <v/>
      </c>
      <c r="FD47" s="215" t="str">
        <f>IF($FC47='Classificação geral'!$K40,'Classificação geral'!$AC40,"")</f>
        <v/>
      </c>
      <c r="FE47" s="215" t="str">
        <f>IF($FC47='Classificação geral'!$K40,'Classificação geral'!$AE40,"")</f>
        <v/>
      </c>
      <c r="FF47" s="215" t="str">
        <f>IF($FC47='Classificação geral'!$K40,'Classificação geral'!$AF40,"")</f>
        <v/>
      </c>
      <c r="FG47" s="215" t="str">
        <f>IF($FC47='Classificação geral'!$K40,'Classificação geral'!$O40,"")</f>
        <v/>
      </c>
      <c r="FH47" s="215" t="str">
        <f>IF($FC47='Classificação geral'!$K40,'Classificação geral'!$AR40,"")</f>
        <v/>
      </c>
      <c r="FI47" s="216" t="str">
        <f>IFERROR(RANK(FH47,FH:FH,0)+ COUNTIF($FH$12:FH45,FH47),"")</f>
        <v/>
      </c>
      <c r="FJ47" s="209"/>
      <c r="FK47" s="214" t="str">
        <f>IFERROR(IF(AND('Classificação geral'!$J40="mas",'Classificação geral'!$K40=3,'Classificação geral'!$I40="Tapete"),'Classificação geral'!$A40,""),"")</f>
        <v/>
      </c>
      <c r="FL47" s="214" t="str">
        <f>IFERROR(IF(AND('Classificação geral'!$J40="mas",'Classificação geral'!$K40=3,'Classificação geral'!$I40="Tapete"),'Classificação geral'!$B40,""),"")</f>
        <v/>
      </c>
      <c r="FM47" s="215" t="str">
        <f>IF($FL47='Classificação geral'!$B40,'Classificação geral'!$C40,"")</f>
        <v/>
      </c>
      <c r="FN47" s="215" t="str">
        <f>IF($FL47='Classificação geral'!$B40,'Classificação geral'!$D40,"")</f>
        <v/>
      </c>
      <c r="FO47" s="215" t="str">
        <f>IF($FL47='Classificação geral'!$B40,'Classificação geral'!$J40,"")</f>
        <v/>
      </c>
      <c r="FP47" s="214" t="str">
        <f>IFERROR(IF(AND($FO47="mas",'Classificação geral'!$K40=3),'Classificação geral'!K40,""),"")</f>
        <v/>
      </c>
      <c r="FQ47" s="214" t="str">
        <f>IFERROR(IF(AND($FO47="mas",'Classificação geral'!$K40=3),'Classificação geral'!AC40,""),"")</f>
        <v/>
      </c>
      <c r="FR47" s="214" t="str">
        <f>IFERROR(IF(AND($FO47="mas",'Classificação geral'!$K40=3),'Classificação geral'!AE40,""),"")</f>
        <v/>
      </c>
      <c r="FS47" s="214" t="str">
        <f>IFERROR(IF(AND($FO47="mas",'Classificação geral'!$K40=3),'Classificação geral'!AF40,""),"")</f>
        <v/>
      </c>
      <c r="FT47" s="214" t="str">
        <f>IFERROR(IF(AND($FO47="mas",'Classificação geral'!$K40=3),'Classificação geral'!O40,""),"")</f>
        <v/>
      </c>
      <c r="FU47" s="214" t="str">
        <f>IFERROR(IF(AND($FO47="mas",'Classificação geral'!$K40=3),'Classificação geral'!AR40,""),"")</f>
        <v/>
      </c>
      <c r="FV47" s="216" t="str">
        <f>IFERROR(RANK(FU47,FU:FU,0)+ COUNTIF(FU$12:$FU45,FU47),"")</f>
        <v/>
      </c>
    </row>
    <row r="48" spans="2:178" s="207" customFormat="1" ht="27.75" customHeight="1" x14ac:dyDescent="0.4">
      <c r="B48" s="248" t="str">
        <f t="shared" si="0"/>
        <v/>
      </c>
      <c r="C48" s="238" t="str">
        <f t="shared" si="1"/>
        <v/>
      </c>
      <c r="D48" s="238" t="str">
        <f t="shared" si="2"/>
        <v/>
      </c>
      <c r="E48" s="238" t="str">
        <f t="shared" si="3"/>
        <v/>
      </c>
      <c r="F48" s="239" t="str">
        <f t="shared" si="4"/>
        <v/>
      </c>
      <c r="G48" s="239" t="str">
        <f t="shared" si="5"/>
        <v/>
      </c>
      <c r="H48" s="240" t="str">
        <f t="shared" si="6"/>
        <v/>
      </c>
      <c r="I48" s="240" t="str">
        <f t="shared" si="7"/>
        <v/>
      </c>
      <c r="J48" s="240" t="str">
        <f t="shared" si="8"/>
        <v/>
      </c>
      <c r="K48" s="240" t="str">
        <f t="shared" si="9"/>
        <v/>
      </c>
      <c r="L48" s="240" t="str">
        <f t="shared" si="10"/>
        <v/>
      </c>
      <c r="M48" s="241">
        <v>35</v>
      </c>
      <c r="N48" s="432"/>
      <c r="O48" s="242"/>
      <c r="P48" s="242"/>
      <c r="Q48" s="248" t="str">
        <f t="shared" si="11"/>
        <v/>
      </c>
      <c r="R48" s="238" t="str">
        <f t="shared" si="12"/>
        <v/>
      </c>
      <c r="S48" s="238" t="str">
        <f t="shared" si="13"/>
        <v/>
      </c>
      <c r="T48" s="238" t="str">
        <f t="shared" si="14"/>
        <v/>
      </c>
      <c r="U48" s="239" t="str">
        <f t="shared" si="15"/>
        <v/>
      </c>
      <c r="V48" s="239" t="str">
        <f t="shared" si="16"/>
        <v/>
      </c>
      <c r="W48" s="240" t="str">
        <f t="shared" si="17"/>
        <v/>
      </c>
      <c r="X48" s="240" t="str">
        <f t="shared" si="18"/>
        <v/>
      </c>
      <c r="Y48" s="240" t="str">
        <f t="shared" si="19"/>
        <v/>
      </c>
      <c r="Z48" s="240" t="str">
        <f t="shared" si="20"/>
        <v/>
      </c>
      <c r="AA48" s="240" t="str">
        <f t="shared" si="21"/>
        <v/>
      </c>
      <c r="AB48" s="241">
        <v>35</v>
      </c>
      <c r="AC48" s="432"/>
      <c r="AD48" s="242"/>
      <c r="AE48" s="243"/>
      <c r="AF48" s="249" t="str">
        <f t="shared" si="22"/>
        <v/>
      </c>
      <c r="AG48" s="238" t="str">
        <f t="shared" si="23"/>
        <v/>
      </c>
      <c r="AH48" s="238" t="str">
        <f t="shared" si="24"/>
        <v/>
      </c>
      <c r="AI48" s="239" t="str">
        <f t="shared" si="25"/>
        <v/>
      </c>
      <c r="AJ48" s="239" t="str">
        <f t="shared" si="26"/>
        <v/>
      </c>
      <c r="AK48" s="239" t="str">
        <f t="shared" si="27"/>
        <v/>
      </c>
      <c r="AL48" s="240" t="str">
        <f t="shared" si="28"/>
        <v/>
      </c>
      <c r="AM48" s="240" t="str">
        <f t="shared" si="29"/>
        <v/>
      </c>
      <c r="AN48" s="240" t="str">
        <f t="shared" si="30"/>
        <v/>
      </c>
      <c r="AO48" s="240" t="str">
        <f t="shared" si="31"/>
        <v/>
      </c>
      <c r="AP48" s="240" t="str">
        <f t="shared" si="32"/>
        <v/>
      </c>
      <c r="AQ48" s="241">
        <v>35</v>
      </c>
      <c r="AR48" s="432"/>
      <c r="AS48" s="242"/>
      <c r="AT48" s="242"/>
      <c r="AU48" s="249" t="str">
        <f t="shared" si="33"/>
        <v/>
      </c>
      <c r="AV48" s="238" t="str">
        <f t="shared" si="34"/>
        <v/>
      </c>
      <c r="AW48" s="238" t="str">
        <f t="shared" si="35"/>
        <v/>
      </c>
      <c r="AX48" s="239" t="str">
        <f t="shared" si="36"/>
        <v/>
      </c>
      <c r="AY48" s="239" t="str">
        <f t="shared" si="37"/>
        <v/>
      </c>
      <c r="AZ48" s="239" t="str">
        <f t="shared" si="38"/>
        <v/>
      </c>
      <c r="BA48" s="240" t="str">
        <f t="shared" si="39"/>
        <v/>
      </c>
      <c r="BB48" s="240" t="str">
        <f t="shared" si="40"/>
        <v/>
      </c>
      <c r="BC48" s="240" t="str">
        <f t="shared" si="41"/>
        <v/>
      </c>
      <c r="BD48" s="240" t="str">
        <f t="shared" si="42"/>
        <v/>
      </c>
      <c r="BE48" s="240" t="str">
        <f t="shared" si="43"/>
        <v/>
      </c>
      <c r="BF48" s="241">
        <v>35</v>
      </c>
      <c r="BG48" s="432"/>
      <c r="BH48" s="243"/>
      <c r="BI48" s="243"/>
      <c r="BJ48" s="248" t="str">
        <f t="shared" si="44"/>
        <v/>
      </c>
      <c r="BK48" s="238" t="str">
        <f t="shared" si="45"/>
        <v/>
      </c>
      <c r="BL48" s="238" t="str">
        <f t="shared" si="46"/>
        <v/>
      </c>
      <c r="BM48" s="238" t="str">
        <f t="shared" si="47"/>
        <v/>
      </c>
      <c r="BN48" s="239" t="str">
        <f t="shared" si="48"/>
        <v/>
      </c>
      <c r="BO48" s="239" t="str">
        <f t="shared" si="49"/>
        <v/>
      </c>
      <c r="BP48" s="239" t="str">
        <f t="shared" si="50"/>
        <v/>
      </c>
      <c r="BQ48" s="239" t="str">
        <f t="shared" si="51"/>
        <v/>
      </c>
      <c r="BR48" s="239" t="str">
        <f t="shared" si="52"/>
        <v/>
      </c>
      <c r="BS48" s="239" t="str">
        <f t="shared" si="53"/>
        <v/>
      </c>
      <c r="BT48" s="240" t="str">
        <f t="shared" si="54"/>
        <v/>
      </c>
      <c r="BU48" s="241">
        <v>35</v>
      </c>
      <c r="BV48" s="432"/>
      <c r="BW48" s="242"/>
      <c r="BX48" s="242"/>
      <c r="BY48" s="248" t="str">
        <f t="shared" si="55"/>
        <v/>
      </c>
      <c r="BZ48" s="238" t="str">
        <f t="shared" si="56"/>
        <v/>
      </c>
      <c r="CA48" s="238" t="str">
        <f t="shared" si="57"/>
        <v/>
      </c>
      <c r="CB48" s="238" t="str">
        <f t="shared" si="58"/>
        <v/>
      </c>
      <c r="CC48" s="239" t="str">
        <f t="shared" si="59"/>
        <v/>
      </c>
      <c r="CD48" s="239" t="str">
        <f t="shared" si="60"/>
        <v/>
      </c>
      <c r="CE48" s="240" t="str">
        <f t="shared" si="61"/>
        <v/>
      </c>
      <c r="CF48" s="240" t="str">
        <f t="shared" si="62"/>
        <v/>
      </c>
      <c r="CG48" s="240" t="str">
        <f t="shared" si="63"/>
        <v/>
      </c>
      <c r="CH48" s="240" t="str">
        <f t="shared" si="64"/>
        <v/>
      </c>
      <c r="CI48" s="240" t="str">
        <f t="shared" si="65"/>
        <v/>
      </c>
      <c r="CJ48" s="241">
        <v>35</v>
      </c>
      <c r="CK48" s="432"/>
      <c r="CX48" s="214" t="str">
        <f>IFERROR(IF(AND('Classificação geral'!$J41="FEM",'Classificação geral'!$K41=1,'Classificação geral'!I41="Tapete"),'Classificação geral'!A41,""),"")</f>
        <v/>
      </c>
      <c r="CY48" s="214" t="str">
        <f>IFERROR(IF(AND('Classificação geral'!$J41="FEM",'Classificação geral'!$K41=1,'Classificação geral'!I41="Tapete"),'Classificação geral'!$B41,""),"")</f>
        <v/>
      </c>
      <c r="CZ48" s="215" t="str">
        <f>IF($CY48='Classificação geral'!$B41,'Classificação geral'!$C41,"")</f>
        <v/>
      </c>
      <c r="DA48" s="215" t="str">
        <f>IF($CY48='Classificação geral'!$B41,'Classificação geral'!$D41,"")</f>
        <v/>
      </c>
      <c r="DB48" s="215" t="str">
        <f>IF($CY48='Classificação geral'!$B41,'Classificação geral'!$J41,"")</f>
        <v/>
      </c>
      <c r="DC48" s="215" t="str">
        <f>IF($DB48='Classificação geral'!$J41,'Classificação geral'!$K41,"")</f>
        <v/>
      </c>
      <c r="DD48" s="215" t="str">
        <f>IF($DC48='Classificação geral'!$K41,'Classificação geral'!$AC41,"")</f>
        <v/>
      </c>
      <c r="DE48" s="215" t="str">
        <f>IF($DC48='Classificação geral'!$K41,'Classificação geral'!$AE41,"")</f>
        <v/>
      </c>
      <c r="DF48" s="215" t="str">
        <f>IF($DC48='Classificação geral'!$K41,'Classificação geral'!$AF41,"")</f>
        <v/>
      </c>
      <c r="DG48" s="215" t="str">
        <f>IF($DC48='Classificação geral'!$K41,'Classificação geral'!$O41,"")</f>
        <v/>
      </c>
      <c r="DH48" s="215" t="str">
        <f>IF($DC48='Classificação geral'!$K41,'Classificação geral'!$AR41,"")</f>
        <v/>
      </c>
      <c r="DI48" s="216" t="str">
        <f>IFERROR(RANK(DH48,DH:DH,0)+ COUNTIF($DH$12:DH47,DH48),"")</f>
        <v/>
      </c>
      <c r="DJ48" s="199"/>
      <c r="DK48" s="214" t="str">
        <f>IFERROR(IF(AND('Classificação geral'!$J41="mas",'Classificação geral'!$K41=1,'Classificação geral'!$I41="Tapete"),'Classificação geral'!$A41,""),"")</f>
        <v/>
      </c>
      <c r="DL48" s="214" t="str">
        <f>IFERROR(IF(AND('Classificação geral'!$J41="mas",'Classificação geral'!$K41=1,'Classificação geral'!$I41="Tapete"),'Classificação geral'!$B41,""),"")</f>
        <v/>
      </c>
      <c r="DM48" s="215" t="str">
        <f>IF($DL48='Classificação geral'!$B41,'Classificação geral'!$C41,"")</f>
        <v/>
      </c>
      <c r="DN48" s="215" t="str">
        <f>IF($DL48='Classificação geral'!$B41,'Classificação geral'!$D41,"")</f>
        <v/>
      </c>
      <c r="DO48" s="215" t="str">
        <f>IF($DL48='Classificação geral'!$B41,'Classificação geral'!$J41,"")</f>
        <v/>
      </c>
      <c r="DP48" s="214" t="str">
        <f>IFERROR(IF(AND($DO48="mas",'Classificação geral'!$K41=1),'Classificação geral'!K41,""),"")</f>
        <v/>
      </c>
      <c r="DQ48" s="214" t="str">
        <f>IFERROR(IF(AND($DO48="mas",'Classificação geral'!$K41=1),'Classificação geral'!AC41,""),"")</f>
        <v/>
      </c>
      <c r="DR48" s="214" t="str">
        <f>IFERROR(IF(AND($DO48="mas",'Classificação geral'!$K41=1),'Classificação geral'!AE41,""),"")</f>
        <v/>
      </c>
      <c r="DS48" s="214" t="str">
        <f>IFERROR(IF(AND($DO48="mas",'Classificação geral'!$K41=1),'Classificação geral'!AF41,""),"")</f>
        <v/>
      </c>
      <c r="DT48" s="214" t="str">
        <f>IFERROR(IF(AND($DO48="mas",'Classificação geral'!$K41=1),'Classificação geral'!O41,""),"")</f>
        <v/>
      </c>
      <c r="DU48" s="214" t="str">
        <f>IFERROR(IF(AND($DO48="mas",'Classificação geral'!$K41=1),'Classificação geral'!AR41,""),"")</f>
        <v/>
      </c>
      <c r="DV48" s="216" t="str">
        <f>IFERROR(RANK(DU48,DU:DU,0)+ COUNTIF($DU$12:DU47,DU48),"")</f>
        <v/>
      </c>
      <c r="DX48" s="214" t="str">
        <f>IFERROR(IF(AND('Classificação geral'!$J41="fem",'Classificação geral'!$K41=2,'Classificação geral'!$I41="Tapete"),'Classificação geral'!$A41,""),"")</f>
        <v/>
      </c>
      <c r="DY48" s="214" t="str">
        <f>IFERROR(IF(AND('Classificação geral'!$J41="fem",'Classificação geral'!$K41=2,'Classificação geral'!$I41="Tapete"),'Classificação geral'!$B41,""),"")</f>
        <v/>
      </c>
      <c r="DZ48" s="215" t="str">
        <f>IF($DY48='Classificação geral'!$B41,'Classificação geral'!$C41,"")</f>
        <v/>
      </c>
      <c r="EA48" s="215" t="str">
        <f>IF($DY48='Classificação geral'!$B41,'Classificação geral'!$D41,"")</f>
        <v/>
      </c>
      <c r="EB48" s="215" t="str">
        <f>IF($DY48='Classificação geral'!$B41,'Classificação geral'!$J41,"")</f>
        <v/>
      </c>
      <c r="EC48" s="214" t="str">
        <f>IFERROR(IF(AND($EB48="fem",'Classificação geral'!$K41=2),'Classificação geral'!K41,""),"")</f>
        <v/>
      </c>
      <c r="ED48" s="214" t="str">
        <f>IFERROR(IF(AND($EB48="fem",'Classificação geral'!$K41=2),'Classificação geral'!AC41,""),"")</f>
        <v/>
      </c>
      <c r="EE48" s="214" t="str">
        <f>IFERROR(IF(AND($EB48="fem",'Classificação geral'!$K41=2),'Classificação geral'!AE41,""),"")</f>
        <v/>
      </c>
      <c r="EF48" s="214" t="str">
        <f>IFERROR(IF(AND($EB48="fem",'Classificação geral'!$K41=2),'Classificação geral'!AF41,""),"")</f>
        <v/>
      </c>
      <c r="EG48" s="214" t="str">
        <f>IFERROR(IF(AND($EB48="fem",'Classificação geral'!$K41=2),'Classificação geral'!O41,""),"")</f>
        <v/>
      </c>
      <c r="EH48" s="214" t="str">
        <f>IFERROR(IF(AND($EB48="fem",'Classificação geral'!$K41=2),'Classificação geral'!AR41,""),"")</f>
        <v/>
      </c>
      <c r="EI48" s="216" t="str">
        <f>IFERROR(RANK(EH48,EH:EH,0)+ COUNTIF(EH$12:$EH46,EH48),"")</f>
        <v/>
      </c>
      <c r="EJ48" s="209"/>
      <c r="EK48" s="214" t="str">
        <f>IFERROR(IF(AND('Classificação geral'!$J41="mas",'Classificação geral'!$K41=2,'Classificação geral'!$I41="Tapete"),'Classificação geral'!$A41,""),"")</f>
        <v/>
      </c>
      <c r="EL48" s="214" t="str">
        <f>IFERROR(IF(AND('Classificação geral'!$J41="mas",'Classificação geral'!$K41=2,'Classificação geral'!$I41="Tapete"),'Classificação geral'!$B41,""),"")</f>
        <v/>
      </c>
      <c r="EM48" s="215" t="str">
        <f>IF($EL48='Classificação geral'!$B41,'Classificação geral'!$C41,"")</f>
        <v/>
      </c>
      <c r="EN48" s="215" t="str">
        <f>IF($EL48='Classificação geral'!$B41,'Classificação geral'!$D41,"")</f>
        <v/>
      </c>
      <c r="EO48" s="215" t="str">
        <f>IF($EL48='Classificação geral'!$B41,'Classificação geral'!$J41,"")</f>
        <v/>
      </c>
      <c r="EP48" s="214" t="str">
        <f>IFERROR(IF(AND($EO48="mas",'Classificação geral'!$K41=2),'Classificação geral'!K41,""),"")</f>
        <v/>
      </c>
      <c r="EQ48" s="214" t="str">
        <f>IFERROR(IF(AND($EO48="mas",'Classificação geral'!$K41=2),'Classificação geral'!AC41,""),"")</f>
        <v/>
      </c>
      <c r="ER48" s="214" t="str">
        <f>IFERROR(IF(AND($EO48="mas",'Classificação geral'!$K41=2),'Classificação geral'!AE41,""),"")</f>
        <v/>
      </c>
      <c r="ES48" s="214" t="str">
        <f>IFERROR(IF(AND($EO48="mas",'Classificação geral'!$K41=2),'Classificação geral'!AF41,""),"")</f>
        <v/>
      </c>
      <c r="ET48" s="214" t="str">
        <f>IFERROR(IF(AND($EO48="mas",'Classificação geral'!$K41=2),'Classificação geral'!O41,""),"")</f>
        <v/>
      </c>
      <c r="EU48" s="214" t="str">
        <f>IFERROR(IF(AND($EO48="mas",'Classificação geral'!$K41=2),'Classificação geral'!AR41,""),"")</f>
        <v/>
      </c>
      <c r="EV48" s="216" t="str">
        <f>IFERROR(RANK(EU48,EU:EU,0)+ COUNTIF($EU$12:EU$12,EU48),"")</f>
        <v/>
      </c>
      <c r="EW48" s="209"/>
      <c r="EX48" s="214" t="str">
        <f>IFERROR(IF(AND('Classificação geral'!$J41="fem",'Classificação geral'!$K41=3,'Classificação geral'!$I41="Tapete"),'Classificação geral'!$A41,""),"")</f>
        <v/>
      </c>
      <c r="EY48" s="214" t="str">
        <f>IFERROR(IF(AND('Classificação geral'!$J41="fem",'Classificação geral'!$K41=3,'Classificação geral'!$I41="Tapete"),'Classificação geral'!$B41,""),"")</f>
        <v/>
      </c>
      <c r="EZ48" s="215" t="str">
        <f>IF($EY48='Classificação geral'!$B41,'Classificação geral'!$C41,"")</f>
        <v/>
      </c>
      <c r="FA48" s="215" t="str">
        <f>IF($EY48='Classificação geral'!$B41,'Classificação geral'!$D41,"")</f>
        <v/>
      </c>
      <c r="FB48" s="215" t="str">
        <f>IF($EY48='Classificação geral'!$B41,'Classificação geral'!$J41,"")</f>
        <v/>
      </c>
      <c r="FC48" s="215" t="str">
        <f>IF($FB48='Classificação geral'!$J41,'Classificação geral'!$K41,"")</f>
        <v/>
      </c>
      <c r="FD48" s="215" t="str">
        <f>IF($FC48='Classificação geral'!$K41,'Classificação geral'!$AC41,"")</f>
        <v/>
      </c>
      <c r="FE48" s="215" t="str">
        <f>IF($FC48='Classificação geral'!$K41,'Classificação geral'!$AE41,"")</f>
        <v/>
      </c>
      <c r="FF48" s="215" t="str">
        <f>IF($FC48='Classificação geral'!$K41,'Classificação geral'!$AF41,"")</f>
        <v/>
      </c>
      <c r="FG48" s="215" t="str">
        <f>IF($FC48='Classificação geral'!$K41,'Classificação geral'!$O41,"")</f>
        <v/>
      </c>
      <c r="FH48" s="215" t="str">
        <f>IF($FC48='Classificação geral'!$K41,'Classificação geral'!$AR41,"")</f>
        <v/>
      </c>
      <c r="FI48" s="216" t="str">
        <f>IFERROR(RANK(FH48,FH:FH,0)+ COUNTIF($FH$12:FH46,FH48),"")</f>
        <v/>
      </c>
      <c r="FJ48" s="209"/>
      <c r="FK48" s="214" t="str">
        <f>IFERROR(IF(AND('Classificação geral'!$J41="mas",'Classificação geral'!$K41=3,'Classificação geral'!$I41="Tapete"),'Classificação geral'!$A41,""),"")</f>
        <v/>
      </c>
      <c r="FL48" s="214" t="str">
        <f>IFERROR(IF(AND('Classificação geral'!$J41="mas",'Classificação geral'!$K41=3,'Classificação geral'!$I41="Tapete"),'Classificação geral'!$B41,""),"")</f>
        <v/>
      </c>
      <c r="FM48" s="215" t="str">
        <f>IF($FL48='Classificação geral'!$B41,'Classificação geral'!$C41,"")</f>
        <v/>
      </c>
      <c r="FN48" s="215" t="str">
        <f>IF($FL48='Classificação geral'!$B41,'Classificação geral'!$D41,"")</f>
        <v/>
      </c>
      <c r="FO48" s="215" t="str">
        <f>IF($FL48='Classificação geral'!$B41,'Classificação geral'!$J41,"")</f>
        <v/>
      </c>
      <c r="FP48" s="214" t="str">
        <f>IFERROR(IF(AND($FO48="mas",'Classificação geral'!$K41=3),'Classificação geral'!K41,""),"")</f>
        <v/>
      </c>
      <c r="FQ48" s="214" t="str">
        <f>IFERROR(IF(AND($FO48="mas",'Classificação geral'!$K41=3),'Classificação geral'!AC41,""),"")</f>
        <v/>
      </c>
      <c r="FR48" s="214" t="str">
        <f>IFERROR(IF(AND($FO48="mas",'Classificação geral'!$K41=3),'Classificação geral'!AE41,""),"")</f>
        <v/>
      </c>
      <c r="FS48" s="214" t="str">
        <f>IFERROR(IF(AND($FO48="mas",'Classificação geral'!$K41=3),'Classificação geral'!AF41,""),"")</f>
        <v/>
      </c>
      <c r="FT48" s="214" t="str">
        <f>IFERROR(IF(AND($FO48="mas",'Classificação geral'!$K41=3),'Classificação geral'!O41,""),"")</f>
        <v/>
      </c>
      <c r="FU48" s="214" t="str">
        <f>IFERROR(IF(AND($FO48="mas",'Classificação geral'!$K41=3),'Classificação geral'!AR41,""),"")</f>
        <v/>
      </c>
      <c r="FV48" s="216" t="str">
        <f>IFERROR(RANK(FU48,FU:FU,0)+ COUNTIF(FU$12:$FU46,FU48),"")</f>
        <v/>
      </c>
    </row>
    <row r="49" spans="2:178" s="199" customFormat="1" ht="24.75" customHeight="1" x14ac:dyDescent="0.4">
      <c r="B49" s="248" t="str">
        <f t="shared" si="0"/>
        <v/>
      </c>
      <c r="C49" s="238" t="str">
        <f t="shared" si="1"/>
        <v/>
      </c>
      <c r="D49" s="238" t="str">
        <f t="shared" si="2"/>
        <v/>
      </c>
      <c r="E49" s="238" t="str">
        <f t="shared" si="3"/>
        <v/>
      </c>
      <c r="F49" s="239" t="str">
        <f t="shared" si="4"/>
        <v/>
      </c>
      <c r="G49" s="239" t="str">
        <f t="shared" si="5"/>
        <v/>
      </c>
      <c r="H49" s="240" t="str">
        <f t="shared" si="6"/>
        <v/>
      </c>
      <c r="I49" s="240" t="str">
        <f t="shared" si="7"/>
        <v/>
      </c>
      <c r="J49" s="240" t="str">
        <f t="shared" si="8"/>
        <v/>
      </c>
      <c r="K49" s="240" t="str">
        <f t="shared" si="9"/>
        <v/>
      </c>
      <c r="L49" s="240" t="str">
        <f t="shared" si="10"/>
        <v/>
      </c>
      <c r="M49" s="241">
        <v>36</v>
      </c>
      <c r="N49" s="432"/>
      <c r="O49" s="242"/>
      <c r="P49" s="242"/>
      <c r="Q49" s="248" t="str">
        <f t="shared" si="11"/>
        <v/>
      </c>
      <c r="R49" s="238" t="str">
        <f t="shared" si="12"/>
        <v/>
      </c>
      <c r="S49" s="238" t="str">
        <f t="shared" si="13"/>
        <v/>
      </c>
      <c r="T49" s="238" t="str">
        <f t="shared" si="14"/>
        <v/>
      </c>
      <c r="U49" s="239" t="str">
        <f t="shared" si="15"/>
        <v/>
      </c>
      <c r="V49" s="239" t="str">
        <f t="shared" si="16"/>
        <v/>
      </c>
      <c r="W49" s="240" t="str">
        <f t="shared" si="17"/>
        <v/>
      </c>
      <c r="X49" s="240" t="str">
        <f t="shared" si="18"/>
        <v/>
      </c>
      <c r="Y49" s="240" t="str">
        <f t="shared" si="19"/>
        <v/>
      </c>
      <c r="Z49" s="240" t="str">
        <f t="shared" si="20"/>
        <v/>
      </c>
      <c r="AA49" s="240" t="str">
        <f t="shared" si="21"/>
        <v/>
      </c>
      <c r="AB49" s="241">
        <v>36</v>
      </c>
      <c r="AC49" s="432"/>
      <c r="AD49" s="242"/>
      <c r="AE49" s="243"/>
      <c r="AF49" s="249" t="str">
        <f t="shared" si="22"/>
        <v/>
      </c>
      <c r="AG49" s="238" t="str">
        <f t="shared" si="23"/>
        <v/>
      </c>
      <c r="AH49" s="238" t="str">
        <f t="shared" si="24"/>
        <v/>
      </c>
      <c r="AI49" s="239" t="str">
        <f t="shared" si="25"/>
        <v/>
      </c>
      <c r="AJ49" s="239" t="str">
        <f t="shared" si="26"/>
        <v/>
      </c>
      <c r="AK49" s="239" t="str">
        <f t="shared" si="27"/>
        <v/>
      </c>
      <c r="AL49" s="240" t="str">
        <f t="shared" si="28"/>
        <v/>
      </c>
      <c r="AM49" s="240" t="str">
        <f t="shared" si="29"/>
        <v/>
      </c>
      <c r="AN49" s="240" t="str">
        <f t="shared" si="30"/>
        <v/>
      </c>
      <c r="AO49" s="240" t="str">
        <f t="shared" si="31"/>
        <v/>
      </c>
      <c r="AP49" s="240" t="str">
        <f t="shared" si="32"/>
        <v/>
      </c>
      <c r="AQ49" s="241">
        <v>36</v>
      </c>
      <c r="AR49" s="432"/>
      <c r="AS49" s="242"/>
      <c r="AT49" s="242"/>
      <c r="AU49" s="249" t="str">
        <f t="shared" si="33"/>
        <v/>
      </c>
      <c r="AV49" s="238" t="str">
        <f t="shared" si="34"/>
        <v/>
      </c>
      <c r="AW49" s="238" t="str">
        <f t="shared" si="35"/>
        <v/>
      </c>
      <c r="AX49" s="239" t="str">
        <f t="shared" si="36"/>
        <v/>
      </c>
      <c r="AY49" s="239" t="str">
        <f t="shared" si="37"/>
        <v/>
      </c>
      <c r="AZ49" s="239" t="str">
        <f t="shared" si="38"/>
        <v/>
      </c>
      <c r="BA49" s="240" t="str">
        <f t="shared" si="39"/>
        <v/>
      </c>
      <c r="BB49" s="240" t="str">
        <f t="shared" si="40"/>
        <v/>
      </c>
      <c r="BC49" s="240" t="str">
        <f t="shared" si="41"/>
        <v/>
      </c>
      <c r="BD49" s="240" t="str">
        <f t="shared" si="42"/>
        <v/>
      </c>
      <c r="BE49" s="240" t="str">
        <f t="shared" si="43"/>
        <v/>
      </c>
      <c r="BF49" s="241">
        <v>36</v>
      </c>
      <c r="BG49" s="432"/>
      <c r="BH49" s="243"/>
      <c r="BI49" s="243"/>
      <c r="BJ49" s="248" t="str">
        <f t="shared" si="44"/>
        <v/>
      </c>
      <c r="BK49" s="238" t="str">
        <f t="shared" si="45"/>
        <v/>
      </c>
      <c r="BL49" s="238" t="str">
        <f t="shared" si="46"/>
        <v/>
      </c>
      <c r="BM49" s="238" t="str">
        <f t="shared" si="47"/>
        <v/>
      </c>
      <c r="BN49" s="239" t="str">
        <f t="shared" si="48"/>
        <v/>
      </c>
      <c r="BO49" s="239" t="str">
        <f t="shared" si="49"/>
        <v/>
      </c>
      <c r="BP49" s="239" t="str">
        <f t="shared" si="50"/>
        <v/>
      </c>
      <c r="BQ49" s="239" t="str">
        <f t="shared" si="51"/>
        <v/>
      </c>
      <c r="BR49" s="239" t="str">
        <f t="shared" si="52"/>
        <v/>
      </c>
      <c r="BS49" s="239" t="str">
        <f t="shared" si="53"/>
        <v/>
      </c>
      <c r="BT49" s="240" t="str">
        <f t="shared" si="54"/>
        <v/>
      </c>
      <c r="BU49" s="241">
        <v>36</v>
      </c>
      <c r="BV49" s="432"/>
      <c r="BW49" s="242"/>
      <c r="BX49" s="242"/>
      <c r="BY49" s="248" t="str">
        <f t="shared" si="55"/>
        <v/>
      </c>
      <c r="BZ49" s="238" t="str">
        <f t="shared" si="56"/>
        <v/>
      </c>
      <c r="CA49" s="238" t="str">
        <f t="shared" si="57"/>
        <v/>
      </c>
      <c r="CB49" s="238" t="str">
        <f t="shared" si="58"/>
        <v/>
      </c>
      <c r="CC49" s="239" t="str">
        <f t="shared" si="59"/>
        <v/>
      </c>
      <c r="CD49" s="239" t="str">
        <f t="shared" si="60"/>
        <v/>
      </c>
      <c r="CE49" s="240" t="str">
        <f t="shared" si="61"/>
        <v/>
      </c>
      <c r="CF49" s="240" t="str">
        <f t="shared" si="62"/>
        <v/>
      </c>
      <c r="CG49" s="240" t="str">
        <f t="shared" si="63"/>
        <v/>
      </c>
      <c r="CH49" s="240" t="str">
        <f t="shared" si="64"/>
        <v/>
      </c>
      <c r="CI49" s="240" t="str">
        <f t="shared" si="65"/>
        <v/>
      </c>
      <c r="CJ49" s="241">
        <v>36</v>
      </c>
      <c r="CK49" s="432"/>
      <c r="CX49" s="214" t="str">
        <f>IFERROR(IF(AND('Classificação geral'!$J42="FEM",'Classificação geral'!$K42=1,'Classificação geral'!I42="Tapete"),'Classificação geral'!A42,""),"")</f>
        <v/>
      </c>
      <c r="CY49" s="214" t="str">
        <f>IFERROR(IF(AND('Classificação geral'!$J42="FEM",'Classificação geral'!$K42=1,'Classificação geral'!I42="Tapete"),'Classificação geral'!$B42,""),"")</f>
        <v/>
      </c>
      <c r="CZ49" s="215" t="str">
        <f>IF($CY49='Classificação geral'!$B42,'Classificação geral'!$C42,"")</f>
        <v/>
      </c>
      <c r="DA49" s="215" t="str">
        <f>IF($CY49='Classificação geral'!$B42,'Classificação geral'!$D42,"")</f>
        <v/>
      </c>
      <c r="DB49" s="215" t="str">
        <f>IF($CY49='Classificação geral'!$B42,'Classificação geral'!$J42,"")</f>
        <v/>
      </c>
      <c r="DC49" s="215" t="str">
        <f>IF($DB49='Classificação geral'!$J42,'Classificação geral'!$K42,"")</f>
        <v/>
      </c>
      <c r="DD49" s="215" t="str">
        <f>IF($DC49='Classificação geral'!$K42,'Classificação geral'!$AC42,"")</f>
        <v/>
      </c>
      <c r="DE49" s="215" t="str">
        <f>IF($DC49='Classificação geral'!$K42,'Classificação geral'!$AE42,"")</f>
        <v/>
      </c>
      <c r="DF49" s="215" t="str">
        <f>IF($DC49='Classificação geral'!$K42,'Classificação geral'!$AF42,"")</f>
        <v/>
      </c>
      <c r="DG49" s="215" t="str">
        <f>IF($DC49='Classificação geral'!$K42,'Classificação geral'!$O42,"")</f>
        <v/>
      </c>
      <c r="DH49" s="215" t="str">
        <f>IF($DC49='Classificação geral'!$K42,'Classificação geral'!$AR42,"")</f>
        <v/>
      </c>
      <c r="DI49" s="216" t="str">
        <f>IFERROR(RANK(DH49,DH:DH,0)+ COUNTIF($DH$12:DH48,DH49),"")</f>
        <v/>
      </c>
      <c r="DK49" s="214" t="str">
        <f>IFERROR(IF(AND('Classificação geral'!$J42="mas",'Classificação geral'!$K42=1,'Classificação geral'!$I42="Tapete"),'Classificação geral'!$A42,""),"")</f>
        <v/>
      </c>
      <c r="DL49" s="214" t="str">
        <f>IFERROR(IF(AND('Classificação geral'!$J42="mas",'Classificação geral'!$K42=1,'Classificação geral'!$I42="Tapete"),'Classificação geral'!$B42,""),"")</f>
        <v/>
      </c>
      <c r="DM49" s="215" t="str">
        <f>IF($DL49='Classificação geral'!$B42,'Classificação geral'!$C42,"")</f>
        <v/>
      </c>
      <c r="DN49" s="215" t="str">
        <f>IF($DL49='Classificação geral'!$B42,'Classificação geral'!$D42,"")</f>
        <v/>
      </c>
      <c r="DO49" s="215" t="str">
        <f>IF($DL49='Classificação geral'!$B42,'Classificação geral'!$J42,"")</f>
        <v/>
      </c>
      <c r="DP49" s="214" t="str">
        <f>IFERROR(IF(AND($DO49="mas",'Classificação geral'!$K42=1),'Classificação geral'!K42,""),"")</f>
        <v/>
      </c>
      <c r="DQ49" s="214" t="str">
        <f>IFERROR(IF(AND($DO49="mas",'Classificação geral'!$K42=1),'Classificação geral'!AC42,""),"")</f>
        <v/>
      </c>
      <c r="DR49" s="214" t="str">
        <f>IFERROR(IF(AND($DO49="mas",'Classificação geral'!$K42=1),'Classificação geral'!AE42,""),"")</f>
        <v/>
      </c>
      <c r="DS49" s="214" t="str">
        <f>IFERROR(IF(AND($DO49="mas",'Classificação geral'!$K42=1),'Classificação geral'!AF42,""),"")</f>
        <v/>
      </c>
      <c r="DT49" s="214" t="str">
        <f>IFERROR(IF(AND($DO49="mas",'Classificação geral'!$K42=1),'Classificação geral'!O42,""),"")</f>
        <v/>
      </c>
      <c r="DU49" s="214" t="str">
        <f>IFERROR(IF(AND($DO49="mas",'Classificação geral'!$K42=1),'Classificação geral'!AR42,""),"")</f>
        <v/>
      </c>
      <c r="DV49" s="216" t="str">
        <f>IFERROR(RANK(DU49,DU:DU,0)+ COUNTIF($DU$12:DU48,DU49),"")</f>
        <v/>
      </c>
      <c r="DX49" s="214" t="str">
        <f>IFERROR(IF(AND('Classificação geral'!$J42="fem",'Classificação geral'!$K42=2,'Classificação geral'!$I42="Tapete"),'Classificação geral'!$A42,""),"")</f>
        <v/>
      </c>
      <c r="DY49" s="214" t="str">
        <f>IFERROR(IF(AND('Classificação geral'!$J42="fem",'Classificação geral'!$K42=2,'Classificação geral'!$I42="Tapete"),'Classificação geral'!$B42,""),"")</f>
        <v/>
      </c>
      <c r="DZ49" s="215" t="str">
        <f>IF($DY49='Classificação geral'!$B42,'Classificação geral'!$C42,"")</f>
        <v/>
      </c>
      <c r="EA49" s="215" t="str">
        <f>IF($DY49='Classificação geral'!$B42,'Classificação geral'!$D42,"")</f>
        <v/>
      </c>
      <c r="EB49" s="215" t="str">
        <f>IF($DY49='Classificação geral'!$B42,'Classificação geral'!$J42,"")</f>
        <v/>
      </c>
      <c r="EC49" s="214" t="str">
        <f>IFERROR(IF(AND($EB49="fem",'Classificação geral'!$K42=2),'Classificação geral'!K42,""),"")</f>
        <v/>
      </c>
      <c r="ED49" s="214" t="str">
        <f>IFERROR(IF(AND($EB49="fem",'Classificação geral'!$K42=2),'Classificação geral'!AC42,""),"")</f>
        <v/>
      </c>
      <c r="EE49" s="214" t="str">
        <f>IFERROR(IF(AND($EB49="fem",'Classificação geral'!$K42=2),'Classificação geral'!AE42,""),"")</f>
        <v/>
      </c>
      <c r="EF49" s="214" t="str">
        <f>IFERROR(IF(AND($EB49="fem",'Classificação geral'!$K42=2),'Classificação geral'!AF42,""),"")</f>
        <v/>
      </c>
      <c r="EG49" s="214" t="str">
        <f>IFERROR(IF(AND($EB49="fem",'Classificação geral'!$K42=2),'Classificação geral'!O42,""),"")</f>
        <v/>
      </c>
      <c r="EH49" s="214" t="str">
        <f>IFERROR(IF(AND($EB49="fem",'Classificação geral'!$K42=2),'Classificação geral'!AR42,""),"")</f>
        <v/>
      </c>
      <c r="EI49" s="216" t="str">
        <f>IFERROR(RANK(EH49,EH:EH,0)+ COUNTIF(EH$12:$EH47,EH49),"")</f>
        <v/>
      </c>
      <c r="EJ49" s="209"/>
      <c r="EK49" s="214" t="str">
        <f>IFERROR(IF(AND('Classificação geral'!$J42="mas",'Classificação geral'!$K42=2,'Classificação geral'!$I42="Tapete"),'Classificação geral'!$A42,""),"")</f>
        <v/>
      </c>
      <c r="EL49" s="214" t="str">
        <f>IFERROR(IF(AND('Classificação geral'!$J42="mas",'Classificação geral'!$K42=2,'Classificação geral'!$I42="Tapete"),'Classificação geral'!$B42,""),"")</f>
        <v/>
      </c>
      <c r="EM49" s="215" t="str">
        <f>IF($EL49='Classificação geral'!$B42,'Classificação geral'!$C42,"")</f>
        <v/>
      </c>
      <c r="EN49" s="215" t="str">
        <f>IF($EL49='Classificação geral'!$B42,'Classificação geral'!$D42,"")</f>
        <v/>
      </c>
      <c r="EO49" s="215" t="str">
        <f>IF($EL49='Classificação geral'!$B42,'Classificação geral'!$J42,"")</f>
        <v/>
      </c>
      <c r="EP49" s="214" t="str">
        <f>IFERROR(IF(AND($EO49="mas",'Classificação geral'!$K42=2),'Classificação geral'!K42,""),"")</f>
        <v/>
      </c>
      <c r="EQ49" s="214" t="str">
        <f>IFERROR(IF(AND($EO49="mas",'Classificação geral'!$K42=2),'Classificação geral'!AC42,""),"")</f>
        <v/>
      </c>
      <c r="ER49" s="214" t="str">
        <f>IFERROR(IF(AND($EO49="mas",'Classificação geral'!$K42=2),'Classificação geral'!AE42,""),"")</f>
        <v/>
      </c>
      <c r="ES49" s="214" t="str">
        <f>IFERROR(IF(AND($EO49="mas",'Classificação geral'!$K42=2),'Classificação geral'!AF42,""),"")</f>
        <v/>
      </c>
      <c r="ET49" s="214" t="str">
        <f>IFERROR(IF(AND($EO49="mas",'Classificação geral'!$K42=2),'Classificação geral'!O42,""),"")</f>
        <v/>
      </c>
      <c r="EU49" s="214" t="str">
        <f>IFERROR(IF(AND($EO49="mas",'Classificação geral'!$K42=2),'Classificação geral'!AR42,""),"")</f>
        <v/>
      </c>
      <c r="EV49" s="216" t="str">
        <f>IFERROR(RANK(EU49,EU:EU,0)+ COUNTIF($EU$12:EU$12,EU49),"")</f>
        <v/>
      </c>
      <c r="EW49" s="209"/>
      <c r="EX49" s="214" t="str">
        <f>IFERROR(IF(AND('Classificação geral'!$J42="fem",'Classificação geral'!$K42=3,'Classificação geral'!$I42="Tapete"),'Classificação geral'!$A42,""),"")</f>
        <v/>
      </c>
      <c r="EY49" s="214" t="str">
        <f>IFERROR(IF(AND('Classificação geral'!$J42="fem",'Classificação geral'!$K42=3,'Classificação geral'!$I42="Tapete"),'Classificação geral'!$B42,""),"")</f>
        <v/>
      </c>
      <c r="EZ49" s="215" t="str">
        <f>IF($EY49='Classificação geral'!$B42,'Classificação geral'!$C42,"")</f>
        <v/>
      </c>
      <c r="FA49" s="215" t="str">
        <f>IF($EY49='Classificação geral'!$B42,'Classificação geral'!$D42,"")</f>
        <v/>
      </c>
      <c r="FB49" s="215" t="str">
        <f>IF($EY49='Classificação geral'!$B42,'Classificação geral'!$J42,"")</f>
        <v/>
      </c>
      <c r="FC49" s="215" t="str">
        <f>IF($FB49='Classificação geral'!$J42,'Classificação geral'!$K42,"")</f>
        <v/>
      </c>
      <c r="FD49" s="215" t="str">
        <f>IF($FC49='Classificação geral'!$K42,'Classificação geral'!$AC42,"")</f>
        <v/>
      </c>
      <c r="FE49" s="215" t="str">
        <f>IF($FC49='Classificação geral'!$K42,'Classificação geral'!$AE42,"")</f>
        <v/>
      </c>
      <c r="FF49" s="215" t="str">
        <f>IF($FC49='Classificação geral'!$K42,'Classificação geral'!$AF42,"")</f>
        <v/>
      </c>
      <c r="FG49" s="215" t="str">
        <f>IF($FC49='Classificação geral'!$K42,'Classificação geral'!$O42,"")</f>
        <v/>
      </c>
      <c r="FH49" s="215" t="str">
        <f>IF($FC49='Classificação geral'!$K42,'Classificação geral'!$AR42,"")</f>
        <v/>
      </c>
      <c r="FI49" s="216" t="str">
        <f>IFERROR(RANK(FH49,FH:FH,0)+ COUNTIF($FH$12:FH47,FH49),"")</f>
        <v/>
      </c>
      <c r="FJ49" s="209"/>
      <c r="FK49" s="214" t="str">
        <f>IFERROR(IF(AND('Classificação geral'!$J42="mas",'Classificação geral'!$K42=3,'Classificação geral'!$I42="Tapete"),'Classificação geral'!$A42,""),"")</f>
        <v/>
      </c>
      <c r="FL49" s="214" t="str">
        <f>IFERROR(IF(AND('Classificação geral'!$J42="mas",'Classificação geral'!$K42=3,'Classificação geral'!$I42="Tapete"),'Classificação geral'!$B42,""),"")</f>
        <v/>
      </c>
      <c r="FM49" s="215" t="str">
        <f>IF($FL49='Classificação geral'!$B42,'Classificação geral'!$C42,"")</f>
        <v/>
      </c>
      <c r="FN49" s="215" t="str">
        <f>IF($FL49='Classificação geral'!$B42,'Classificação geral'!$D42,"")</f>
        <v/>
      </c>
      <c r="FO49" s="215" t="str">
        <f>IF($FL49='Classificação geral'!$B42,'Classificação geral'!$J42,"")</f>
        <v/>
      </c>
      <c r="FP49" s="214" t="str">
        <f>IFERROR(IF(AND($FO49="mas",'Classificação geral'!$K42=3),'Classificação geral'!K42,""),"")</f>
        <v/>
      </c>
      <c r="FQ49" s="214" t="str">
        <f>IFERROR(IF(AND($FO49="mas",'Classificação geral'!$K42=3),'Classificação geral'!AC42,""),"")</f>
        <v/>
      </c>
      <c r="FR49" s="214" t="str">
        <f>IFERROR(IF(AND($FO49="mas",'Classificação geral'!$K42=3),'Classificação geral'!AE42,""),"")</f>
        <v/>
      </c>
      <c r="FS49" s="214" t="str">
        <f>IFERROR(IF(AND($FO49="mas",'Classificação geral'!$K42=3),'Classificação geral'!AF42,""),"")</f>
        <v/>
      </c>
      <c r="FT49" s="214" t="str">
        <f>IFERROR(IF(AND($FO49="mas",'Classificação geral'!$K42=3),'Classificação geral'!O42,""),"")</f>
        <v/>
      </c>
      <c r="FU49" s="214" t="str">
        <f>IFERROR(IF(AND($FO49="mas",'Classificação geral'!$K42=3),'Classificação geral'!AR42,""),"")</f>
        <v/>
      </c>
      <c r="FV49" s="216" t="str">
        <f>IFERROR(RANK(FU49,FU:FU,0)+ COUNTIF(FU$12:$FU47,FU49),"")</f>
        <v/>
      </c>
    </row>
    <row r="50" spans="2:178" s="199" customFormat="1" ht="24.75" customHeight="1" x14ac:dyDescent="0.4">
      <c r="B50" s="248" t="str">
        <f t="shared" si="0"/>
        <v/>
      </c>
      <c r="C50" s="238" t="str">
        <f t="shared" si="1"/>
        <v/>
      </c>
      <c r="D50" s="238" t="str">
        <f t="shared" si="2"/>
        <v/>
      </c>
      <c r="E50" s="238" t="str">
        <f t="shared" si="3"/>
        <v/>
      </c>
      <c r="F50" s="239" t="str">
        <f t="shared" si="4"/>
        <v/>
      </c>
      <c r="G50" s="239" t="str">
        <f t="shared" si="5"/>
        <v/>
      </c>
      <c r="H50" s="240" t="str">
        <f t="shared" si="6"/>
        <v/>
      </c>
      <c r="I50" s="240" t="str">
        <f t="shared" si="7"/>
        <v/>
      </c>
      <c r="J50" s="240" t="str">
        <f t="shared" si="8"/>
        <v/>
      </c>
      <c r="K50" s="240" t="str">
        <f t="shared" si="9"/>
        <v/>
      </c>
      <c r="L50" s="240" t="str">
        <f t="shared" si="10"/>
        <v/>
      </c>
      <c r="M50" s="241">
        <v>37</v>
      </c>
      <c r="N50" s="432"/>
      <c r="O50" s="242"/>
      <c r="P50" s="242"/>
      <c r="Q50" s="248" t="str">
        <f t="shared" si="11"/>
        <v/>
      </c>
      <c r="R50" s="238" t="str">
        <f t="shared" si="12"/>
        <v/>
      </c>
      <c r="S50" s="238" t="str">
        <f t="shared" si="13"/>
        <v/>
      </c>
      <c r="T50" s="238" t="str">
        <f t="shared" si="14"/>
        <v/>
      </c>
      <c r="U50" s="239" t="str">
        <f t="shared" si="15"/>
        <v/>
      </c>
      <c r="V50" s="239" t="str">
        <f t="shared" si="16"/>
        <v/>
      </c>
      <c r="W50" s="240" t="str">
        <f t="shared" si="17"/>
        <v/>
      </c>
      <c r="X50" s="240" t="str">
        <f t="shared" si="18"/>
        <v/>
      </c>
      <c r="Y50" s="240" t="str">
        <f t="shared" si="19"/>
        <v/>
      </c>
      <c r="Z50" s="240" t="str">
        <f t="shared" si="20"/>
        <v/>
      </c>
      <c r="AA50" s="240" t="str">
        <f t="shared" si="21"/>
        <v/>
      </c>
      <c r="AB50" s="241">
        <v>37</v>
      </c>
      <c r="AC50" s="432"/>
      <c r="AD50" s="242"/>
      <c r="AE50" s="243"/>
      <c r="AF50" s="249" t="str">
        <f t="shared" si="22"/>
        <v/>
      </c>
      <c r="AG50" s="238" t="str">
        <f t="shared" si="23"/>
        <v/>
      </c>
      <c r="AH50" s="238" t="str">
        <f t="shared" si="24"/>
        <v/>
      </c>
      <c r="AI50" s="239" t="str">
        <f t="shared" si="25"/>
        <v/>
      </c>
      <c r="AJ50" s="239" t="str">
        <f t="shared" si="26"/>
        <v/>
      </c>
      <c r="AK50" s="239" t="str">
        <f t="shared" si="27"/>
        <v/>
      </c>
      <c r="AL50" s="240" t="str">
        <f t="shared" si="28"/>
        <v/>
      </c>
      <c r="AM50" s="240" t="str">
        <f t="shared" si="29"/>
        <v/>
      </c>
      <c r="AN50" s="240" t="str">
        <f t="shared" si="30"/>
        <v/>
      </c>
      <c r="AO50" s="240" t="str">
        <f t="shared" si="31"/>
        <v/>
      </c>
      <c r="AP50" s="240" t="str">
        <f t="shared" si="32"/>
        <v/>
      </c>
      <c r="AQ50" s="241">
        <v>37</v>
      </c>
      <c r="AR50" s="432"/>
      <c r="AS50" s="242"/>
      <c r="AT50" s="242"/>
      <c r="AU50" s="249" t="str">
        <f t="shared" si="33"/>
        <v/>
      </c>
      <c r="AV50" s="238" t="str">
        <f t="shared" si="34"/>
        <v/>
      </c>
      <c r="AW50" s="238" t="str">
        <f t="shared" si="35"/>
        <v/>
      </c>
      <c r="AX50" s="239" t="str">
        <f t="shared" si="36"/>
        <v/>
      </c>
      <c r="AY50" s="239" t="str">
        <f t="shared" si="37"/>
        <v/>
      </c>
      <c r="AZ50" s="239" t="str">
        <f t="shared" si="38"/>
        <v/>
      </c>
      <c r="BA50" s="240" t="str">
        <f t="shared" si="39"/>
        <v/>
      </c>
      <c r="BB50" s="240" t="str">
        <f t="shared" si="40"/>
        <v/>
      </c>
      <c r="BC50" s="240" t="str">
        <f t="shared" si="41"/>
        <v/>
      </c>
      <c r="BD50" s="240" t="str">
        <f t="shared" si="42"/>
        <v/>
      </c>
      <c r="BE50" s="240" t="str">
        <f t="shared" si="43"/>
        <v/>
      </c>
      <c r="BF50" s="241">
        <v>37</v>
      </c>
      <c r="BG50" s="432"/>
      <c r="BH50" s="243"/>
      <c r="BI50" s="243"/>
      <c r="BJ50" s="248" t="str">
        <f t="shared" si="44"/>
        <v/>
      </c>
      <c r="BK50" s="238" t="str">
        <f t="shared" si="45"/>
        <v/>
      </c>
      <c r="BL50" s="238" t="str">
        <f t="shared" si="46"/>
        <v/>
      </c>
      <c r="BM50" s="238" t="str">
        <f t="shared" si="47"/>
        <v/>
      </c>
      <c r="BN50" s="239" t="str">
        <f t="shared" si="48"/>
        <v/>
      </c>
      <c r="BO50" s="239" t="str">
        <f t="shared" si="49"/>
        <v/>
      </c>
      <c r="BP50" s="239" t="str">
        <f t="shared" si="50"/>
        <v/>
      </c>
      <c r="BQ50" s="239" t="str">
        <f t="shared" si="51"/>
        <v/>
      </c>
      <c r="BR50" s="239" t="str">
        <f t="shared" si="52"/>
        <v/>
      </c>
      <c r="BS50" s="239" t="str">
        <f t="shared" si="53"/>
        <v/>
      </c>
      <c r="BT50" s="240" t="str">
        <f t="shared" si="54"/>
        <v/>
      </c>
      <c r="BU50" s="241">
        <v>37</v>
      </c>
      <c r="BV50" s="432"/>
      <c r="BW50" s="242"/>
      <c r="BX50" s="242"/>
      <c r="BY50" s="248" t="str">
        <f t="shared" si="55"/>
        <v/>
      </c>
      <c r="BZ50" s="238" t="str">
        <f t="shared" si="56"/>
        <v/>
      </c>
      <c r="CA50" s="238" t="str">
        <f t="shared" si="57"/>
        <v/>
      </c>
      <c r="CB50" s="238" t="str">
        <f t="shared" si="58"/>
        <v/>
      </c>
      <c r="CC50" s="239" t="str">
        <f t="shared" si="59"/>
        <v/>
      </c>
      <c r="CD50" s="239" t="str">
        <f t="shared" si="60"/>
        <v/>
      </c>
      <c r="CE50" s="240" t="str">
        <f t="shared" si="61"/>
        <v/>
      </c>
      <c r="CF50" s="240" t="str">
        <f t="shared" si="62"/>
        <v/>
      </c>
      <c r="CG50" s="240" t="str">
        <f t="shared" si="63"/>
        <v/>
      </c>
      <c r="CH50" s="240" t="str">
        <f t="shared" si="64"/>
        <v/>
      </c>
      <c r="CI50" s="240" t="str">
        <f t="shared" si="65"/>
        <v/>
      </c>
      <c r="CJ50" s="241">
        <v>37</v>
      </c>
      <c r="CK50" s="432"/>
      <c r="CX50" s="214" t="str">
        <f>IFERROR(IF(AND('Classificação geral'!$J43="FEM",'Classificação geral'!$K43=1,'Classificação geral'!I43="Tapete"),'Classificação geral'!A43,""),"")</f>
        <v/>
      </c>
      <c r="CY50" s="214" t="str">
        <f>IFERROR(IF(AND('Classificação geral'!$J43="FEM",'Classificação geral'!$K43=1,'Classificação geral'!I43="Tapete"),'Classificação geral'!$B43,""),"")</f>
        <v/>
      </c>
      <c r="CZ50" s="215" t="str">
        <f>IF($CY50='Classificação geral'!$B43,'Classificação geral'!$C43,"")</f>
        <v/>
      </c>
      <c r="DA50" s="215" t="str">
        <f>IF($CY50='Classificação geral'!$B43,'Classificação geral'!$D43,"")</f>
        <v/>
      </c>
      <c r="DB50" s="215" t="str">
        <f>IF($CY50='Classificação geral'!$B43,'Classificação geral'!$J43,"")</f>
        <v/>
      </c>
      <c r="DC50" s="215" t="str">
        <f>IF($DB50='Classificação geral'!$J43,'Classificação geral'!$K43,"")</f>
        <v/>
      </c>
      <c r="DD50" s="215" t="str">
        <f>IF($DC50='Classificação geral'!$K43,'Classificação geral'!$AC43,"")</f>
        <v/>
      </c>
      <c r="DE50" s="215" t="str">
        <f>IF($DC50='Classificação geral'!$K43,'Classificação geral'!$AE43,"")</f>
        <v/>
      </c>
      <c r="DF50" s="215" t="str">
        <f>IF($DC50='Classificação geral'!$K43,'Classificação geral'!$AF43,"")</f>
        <v/>
      </c>
      <c r="DG50" s="215" t="str">
        <f>IF($DC50='Classificação geral'!$K43,'Classificação geral'!$O43,"")</f>
        <v/>
      </c>
      <c r="DH50" s="215" t="str">
        <f>IF($DC50='Classificação geral'!$K43,'Classificação geral'!$AR43,"")</f>
        <v/>
      </c>
      <c r="DI50" s="216" t="str">
        <f>IFERROR(RANK(DH50,DH:DH,0)+ COUNTIF($DH$12:DH49,DH50),"")</f>
        <v/>
      </c>
      <c r="DK50" s="214" t="str">
        <f>IFERROR(IF(AND('Classificação geral'!$J43="mas",'Classificação geral'!$K43=1,'Classificação geral'!$I43="Tapete"),'Classificação geral'!$A43,""),"")</f>
        <v/>
      </c>
      <c r="DL50" s="214" t="str">
        <f>IFERROR(IF(AND('Classificação geral'!$J43="mas",'Classificação geral'!$K43=1,'Classificação geral'!$I43="Tapete"),'Classificação geral'!$B43,""),"")</f>
        <v/>
      </c>
      <c r="DM50" s="215" t="str">
        <f>IF($DL50='Classificação geral'!$B43,'Classificação geral'!$C43,"")</f>
        <v/>
      </c>
      <c r="DN50" s="215" t="str">
        <f>IF($DL50='Classificação geral'!$B43,'Classificação geral'!$D43,"")</f>
        <v/>
      </c>
      <c r="DO50" s="215" t="str">
        <f>IF($DL50='Classificação geral'!$B43,'Classificação geral'!$J43,"")</f>
        <v/>
      </c>
      <c r="DP50" s="214" t="str">
        <f>IFERROR(IF(AND($DO50="mas",'Classificação geral'!$K43=1),'Classificação geral'!K43,""),"")</f>
        <v/>
      </c>
      <c r="DQ50" s="214" t="str">
        <f>IFERROR(IF(AND($DO50="mas",'Classificação geral'!$K43=1),'Classificação geral'!AC43,""),"")</f>
        <v/>
      </c>
      <c r="DR50" s="214" t="str">
        <f>IFERROR(IF(AND($DO50="mas",'Classificação geral'!$K43=1),'Classificação geral'!AE43,""),"")</f>
        <v/>
      </c>
      <c r="DS50" s="214" t="str">
        <f>IFERROR(IF(AND($DO50="mas",'Classificação geral'!$K43=1),'Classificação geral'!AF43,""),"")</f>
        <v/>
      </c>
      <c r="DT50" s="214" t="str">
        <f>IFERROR(IF(AND($DO50="mas",'Classificação geral'!$K43=1),'Classificação geral'!O43,""),"")</f>
        <v/>
      </c>
      <c r="DU50" s="214" t="str">
        <f>IFERROR(IF(AND($DO50="mas",'Classificação geral'!$K43=1),'Classificação geral'!AR43,""),"")</f>
        <v/>
      </c>
      <c r="DV50" s="216" t="str">
        <f>IFERROR(RANK(DU50,DU:DU,0)+ COUNTIF($DU$12:DU49,DU50),"")</f>
        <v/>
      </c>
      <c r="DX50" s="214" t="str">
        <f>IFERROR(IF(AND('Classificação geral'!$J43="fem",'Classificação geral'!$K43=2,'Classificação geral'!$I43="Tapete"),'Classificação geral'!$A43,""),"")</f>
        <v/>
      </c>
      <c r="DY50" s="214" t="str">
        <f>IFERROR(IF(AND('Classificação geral'!$J43="fem",'Classificação geral'!$K43=2,'Classificação geral'!$I43="Tapete"),'Classificação geral'!$B43,""),"")</f>
        <v/>
      </c>
      <c r="DZ50" s="215" t="str">
        <f>IF($DY50='Classificação geral'!$B43,'Classificação geral'!$C43,"")</f>
        <v/>
      </c>
      <c r="EA50" s="215" t="str">
        <f>IF($DY50='Classificação geral'!$B43,'Classificação geral'!$D43,"")</f>
        <v/>
      </c>
      <c r="EB50" s="215" t="str">
        <f>IF($DY50='Classificação geral'!$B43,'Classificação geral'!$J43,"")</f>
        <v/>
      </c>
      <c r="EC50" s="214" t="str">
        <f>IFERROR(IF(AND($EB50="fem",'Classificação geral'!$K43=2),'Classificação geral'!K43,""),"")</f>
        <v/>
      </c>
      <c r="ED50" s="214" t="str">
        <f>IFERROR(IF(AND($EB50="fem",'Classificação geral'!$K43=2),'Classificação geral'!AC43,""),"")</f>
        <v/>
      </c>
      <c r="EE50" s="214" t="str">
        <f>IFERROR(IF(AND($EB50="fem",'Classificação geral'!$K43=2),'Classificação geral'!AE43,""),"")</f>
        <v/>
      </c>
      <c r="EF50" s="214" t="str">
        <f>IFERROR(IF(AND($EB50="fem",'Classificação geral'!$K43=2),'Classificação geral'!AF43,""),"")</f>
        <v/>
      </c>
      <c r="EG50" s="214" t="str">
        <f>IFERROR(IF(AND($EB50="fem",'Classificação geral'!$K43=2),'Classificação geral'!O43,""),"")</f>
        <v/>
      </c>
      <c r="EH50" s="214" t="str">
        <f>IFERROR(IF(AND($EB50="fem",'Classificação geral'!$K43=2),'Classificação geral'!AR43,""),"")</f>
        <v/>
      </c>
      <c r="EI50" s="216" t="str">
        <f>IFERROR(RANK(EH50,EH:EH,0)+ COUNTIF(EH$12:$EH48,EH50),"")</f>
        <v/>
      </c>
      <c r="EJ50" s="209"/>
      <c r="EK50" s="214" t="str">
        <f>IFERROR(IF(AND('Classificação geral'!$J43="mas",'Classificação geral'!$K43=2,'Classificação geral'!$I43="Tapete"),'Classificação geral'!$A43,""),"")</f>
        <v/>
      </c>
      <c r="EL50" s="214" t="str">
        <f>IFERROR(IF(AND('Classificação geral'!$J43="mas",'Classificação geral'!$K43=2,'Classificação geral'!$I43="Tapete"),'Classificação geral'!$B43,""),"")</f>
        <v/>
      </c>
      <c r="EM50" s="215" t="str">
        <f>IF($EL50='Classificação geral'!$B43,'Classificação geral'!$C43,"")</f>
        <v/>
      </c>
      <c r="EN50" s="215" t="str">
        <f>IF($EL50='Classificação geral'!$B43,'Classificação geral'!$D43,"")</f>
        <v/>
      </c>
      <c r="EO50" s="215" t="str">
        <f>IF($EL50='Classificação geral'!$B43,'Classificação geral'!$J43,"")</f>
        <v/>
      </c>
      <c r="EP50" s="214" t="str">
        <f>IFERROR(IF(AND($EO50="mas",'Classificação geral'!$K43=2),'Classificação geral'!K43,""),"")</f>
        <v/>
      </c>
      <c r="EQ50" s="214" t="str">
        <f>IFERROR(IF(AND($EO50="mas",'Classificação geral'!$K43=2),'Classificação geral'!AC43,""),"")</f>
        <v/>
      </c>
      <c r="ER50" s="214" t="str">
        <f>IFERROR(IF(AND($EO50="mas",'Classificação geral'!$K43=2),'Classificação geral'!AE43,""),"")</f>
        <v/>
      </c>
      <c r="ES50" s="214" t="str">
        <f>IFERROR(IF(AND($EO50="mas",'Classificação geral'!$K43=2),'Classificação geral'!AF43,""),"")</f>
        <v/>
      </c>
      <c r="ET50" s="214" t="str">
        <f>IFERROR(IF(AND($EO50="mas",'Classificação geral'!$K43=2),'Classificação geral'!O43,""),"")</f>
        <v/>
      </c>
      <c r="EU50" s="214" t="str">
        <f>IFERROR(IF(AND($EO50="mas",'Classificação geral'!$K43=2),'Classificação geral'!AR43,""),"")</f>
        <v/>
      </c>
      <c r="EV50" s="216" t="str">
        <f>IFERROR(RANK(EU50,EU:EU,0)+ COUNTIF($EU$12:EU$12,EU50),"")</f>
        <v/>
      </c>
      <c r="EW50" s="209"/>
      <c r="EX50" s="214" t="str">
        <f>IFERROR(IF(AND('Classificação geral'!$J43="fem",'Classificação geral'!$K43=3,'Classificação geral'!$I43="Tapete"),'Classificação geral'!$A43,""),"")</f>
        <v/>
      </c>
      <c r="EY50" s="214" t="str">
        <f>IFERROR(IF(AND('Classificação geral'!$J43="fem",'Classificação geral'!$K43=3,'Classificação geral'!$I43="Tapete"),'Classificação geral'!$B43,""),"")</f>
        <v/>
      </c>
      <c r="EZ50" s="215" t="str">
        <f>IF($EY50='Classificação geral'!$B43,'Classificação geral'!$C43,"")</f>
        <v/>
      </c>
      <c r="FA50" s="215" t="str">
        <f>IF($EY50='Classificação geral'!$B43,'Classificação geral'!$D43,"")</f>
        <v/>
      </c>
      <c r="FB50" s="215" t="str">
        <f>IF($EY50='Classificação geral'!$B43,'Classificação geral'!$J43,"")</f>
        <v/>
      </c>
      <c r="FC50" s="215" t="str">
        <f>IF($FB50='Classificação geral'!$J43,'Classificação geral'!$K43,"")</f>
        <v/>
      </c>
      <c r="FD50" s="215" t="str">
        <f>IF($FC50='Classificação geral'!$K43,'Classificação geral'!$AC43,"")</f>
        <v/>
      </c>
      <c r="FE50" s="215" t="str">
        <f>IF($FC50='Classificação geral'!$K43,'Classificação geral'!$AE43,"")</f>
        <v/>
      </c>
      <c r="FF50" s="215" t="str">
        <f>IF($FC50='Classificação geral'!$K43,'Classificação geral'!$AF43,"")</f>
        <v/>
      </c>
      <c r="FG50" s="215" t="str">
        <f>IF($FC50='Classificação geral'!$K43,'Classificação geral'!$O43,"")</f>
        <v/>
      </c>
      <c r="FH50" s="215" t="str">
        <f>IF($FC50='Classificação geral'!$K43,'Classificação geral'!$AR43,"")</f>
        <v/>
      </c>
      <c r="FI50" s="216" t="str">
        <f>IFERROR(RANK(FH50,FH:FH,0)+ COUNTIF($FH$12:FH48,FH50),"")</f>
        <v/>
      </c>
      <c r="FJ50" s="209"/>
      <c r="FK50" s="214" t="str">
        <f>IFERROR(IF(AND('Classificação geral'!$J43="mas",'Classificação geral'!$K43=3,'Classificação geral'!$I43="Tapete"),'Classificação geral'!$A43,""),"")</f>
        <v/>
      </c>
      <c r="FL50" s="214" t="str">
        <f>IFERROR(IF(AND('Classificação geral'!$J43="mas",'Classificação geral'!$K43=3,'Classificação geral'!$I43="Tapete"),'Classificação geral'!$B43,""),"")</f>
        <v/>
      </c>
      <c r="FM50" s="215" t="str">
        <f>IF($FL50='Classificação geral'!$B43,'Classificação geral'!$C43,"")</f>
        <v/>
      </c>
      <c r="FN50" s="215" t="str">
        <f>IF($FL50='Classificação geral'!$B43,'Classificação geral'!$D43,"")</f>
        <v/>
      </c>
      <c r="FO50" s="215" t="str">
        <f>IF($FL50='Classificação geral'!$B43,'Classificação geral'!$J43,"")</f>
        <v/>
      </c>
      <c r="FP50" s="214" t="str">
        <f>IFERROR(IF(AND($FO50="mas",'Classificação geral'!$K43=3),'Classificação geral'!K43,""),"")</f>
        <v/>
      </c>
      <c r="FQ50" s="214" t="str">
        <f>IFERROR(IF(AND($FO50="mas",'Classificação geral'!$K43=3),'Classificação geral'!AC43,""),"")</f>
        <v/>
      </c>
      <c r="FR50" s="214" t="str">
        <f>IFERROR(IF(AND($FO50="mas",'Classificação geral'!$K43=3),'Classificação geral'!AE43,""),"")</f>
        <v/>
      </c>
      <c r="FS50" s="214" t="str">
        <f>IFERROR(IF(AND($FO50="mas",'Classificação geral'!$K43=3),'Classificação geral'!AF43,""),"")</f>
        <v/>
      </c>
      <c r="FT50" s="214" t="str">
        <f>IFERROR(IF(AND($FO50="mas",'Classificação geral'!$K43=3),'Classificação geral'!O43,""),"")</f>
        <v/>
      </c>
      <c r="FU50" s="214" t="str">
        <f>IFERROR(IF(AND($FO50="mas",'Classificação geral'!$K43=3),'Classificação geral'!AR43,""),"")</f>
        <v/>
      </c>
      <c r="FV50" s="216" t="str">
        <f>IFERROR(RANK(FU50,FU:FU,0)+ COUNTIF(FU$12:$FU48,FU50),"")</f>
        <v/>
      </c>
    </row>
    <row r="51" spans="2:178" s="199" customFormat="1" ht="24.75" customHeight="1" x14ac:dyDescent="0.4">
      <c r="B51" s="248" t="str">
        <f t="shared" si="0"/>
        <v/>
      </c>
      <c r="C51" s="238" t="str">
        <f t="shared" si="1"/>
        <v/>
      </c>
      <c r="D51" s="238" t="str">
        <f t="shared" si="2"/>
        <v/>
      </c>
      <c r="E51" s="238" t="str">
        <f t="shared" si="3"/>
        <v/>
      </c>
      <c r="F51" s="239" t="str">
        <f t="shared" si="4"/>
        <v/>
      </c>
      <c r="G51" s="239" t="str">
        <f t="shared" si="5"/>
        <v/>
      </c>
      <c r="H51" s="240" t="str">
        <f t="shared" si="6"/>
        <v/>
      </c>
      <c r="I51" s="240" t="str">
        <f t="shared" si="7"/>
        <v/>
      </c>
      <c r="J51" s="240" t="str">
        <f t="shared" si="8"/>
        <v/>
      </c>
      <c r="K51" s="240" t="str">
        <f t="shared" si="9"/>
        <v/>
      </c>
      <c r="L51" s="240" t="str">
        <f t="shared" si="10"/>
        <v/>
      </c>
      <c r="M51" s="241">
        <v>38</v>
      </c>
      <c r="N51" s="432"/>
      <c r="O51" s="242"/>
      <c r="P51" s="242"/>
      <c r="Q51" s="248" t="str">
        <f t="shared" si="11"/>
        <v/>
      </c>
      <c r="R51" s="238" t="str">
        <f t="shared" si="12"/>
        <v/>
      </c>
      <c r="S51" s="238" t="str">
        <f t="shared" si="13"/>
        <v/>
      </c>
      <c r="T51" s="238" t="str">
        <f t="shared" si="14"/>
        <v/>
      </c>
      <c r="U51" s="239" t="str">
        <f t="shared" si="15"/>
        <v/>
      </c>
      <c r="V51" s="239" t="str">
        <f t="shared" si="16"/>
        <v/>
      </c>
      <c r="W51" s="240" t="str">
        <f t="shared" si="17"/>
        <v/>
      </c>
      <c r="X51" s="240" t="str">
        <f t="shared" si="18"/>
        <v/>
      </c>
      <c r="Y51" s="240" t="str">
        <f t="shared" si="19"/>
        <v/>
      </c>
      <c r="Z51" s="240" t="str">
        <f t="shared" si="20"/>
        <v/>
      </c>
      <c r="AA51" s="240" t="str">
        <f t="shared" si="21"/>
        <v/>
      </c>
      <c r="AB51" s="241">
        <v>38</v>
      </c>
      <c r="AC51" s="432"/>
      <c r="AD51" s="242"/>
      <c r="AE51" s="243"/>
      <c r="AF51" s="249" t="str">
        <f t="shared" si="22"/>
        <v/>
      </c>
      <c r="AG51" s="238" t="str">
        <f t="shared" si="23"/>
        <v/>
      </c>
      <c r="AH51" s="238" t="str">
        <f t="shared" si="24"/>
        <v/>
      </c>
      <c r="AI51" s="239" t="str">
        <f t="shared" si="25"/>
        <v/>
      </c>
      <c r="AJ51" s="239" t="str">
        <f t="shared" si="26"/>
        <v/>
      </c>
      <c r="AK51" s="239" t="str">
        <f t="shared" si="27"/>
        <v/>
      </c>
      <c r="AL51" s="240" t="str">
        <f t="shared" si="28"/>
        <v/>
      </c>
      <c r="AM51" s="240" t="str">
        <f t="shared" si="29"/>
        <v/>
      </c>
      <c r="AN51" s="240" t="str">
        <f t="shared" si="30"/>
        <v/>
      </c>
      <c r="AO51" s="240" t="str">
        <f t="shared" si="31"/>
        <v/>
      </c>
      <c r="AP51" s="240" t="str">
        <f t="shared" si="32"/>
        <v/>
      </c>
      <c r="AQ51" s="241">
        <v>38</v>
      </c>
      <c r="AR51" s="432"/>
      <c r="AS51" s="242"/>
      <c r="AT51" s="242"/>
      <c r="AU51" s="249" t="str">
        <f t="shared" si="33"/>
        <v/>
      </c>
      <c r="AV51" s="238" t="str">
        <f t="shared" si="34"/>
        <v/>
      </c>
      <c r="AW51" s="238" t="str">
        <f t="shared" si="35"/>
        <v/>
      </c>
      <c r="AX51" s="239" t="str">
        <f t="shared" si="36"/>
        <v/>
      </c>
      <c r="AY51" s="239" t="str">
        <f t="shared" si="37"/>
        <v/>
      </c>
      <c r="AZ51" s="239" t="str">
        <f t="shared" si="38"/>
        <v/>
      </c>
      <c r="BA51" s="240" t="str">
        <f t="shared" si="39"/>
        <v/>
      </c>
      <c r="BB51" s="240" t="str">
        <f t="shared" si="40"/>
        <v/>
      </c>
      <c r="BC51" s="240" t="str">
        <f t="shared" si="41"/>
        <v/>
      </c>
      <c r="BD51" s="240" t="str">
        <f t="shared" si="42"/>
        <v/>
      </c>
      <c r="BE51" s="240" t="str">
        <f t="shared" si="43"/>
        <v/>
      </c>
      <c r="BF51" s="241">
        <v>38</v>
      </c>
      <c r="BG51" s="432"/>
      <c r="BH51" s="243"/>
      <c r="BI51" s="243"/>
      <c r="BJ51" s="248" t="str">
        <f t="shared" si="44"/>
        <v/>
      </c>
      <c r="BK51" s="238" t="str">
        <f t="shared" si="45"/>
        <v/>
      </c>
      <c r="BL51" s="238" t="str">
        <f t="shared" si="46"/>
        <v/>
      </c>
      <c r="BM51" s="238" t="str">
        <f t="shared" si="47"/>
        <v/>
      </c>
      <c r="BN51" s="239" t="str">
        <f t="shared" si="48"/>
        <v/>
      </c>
      <c r="BO51" s="239" t="str">
        <f t="shared" si="49"/>
        <v/>
      </c>
      <c r="BP51" s="239" t="str">
        <f t="shared" si="50"/>
        <v/>
      </c>
      <c r="BQ51" s="239" t="str">
        <f t="shared" si="51"/>
        <v/>
      </c>
      <c r="BR51" s="239" t="str">
        <f t="shared" si="52"/>
        <v/>
      </c>
      <c r="BS51" s="239" t="str">
        <f t="shared" si="53"/>
        <v/>
      </c>
      <c r="BT51" s="240" t="str">
        <f t="shared" si="54"/>
        <v/>
      </c>
      <c r="BU51" s="241">
        <v>38</v>
      </c>
      <c r="BV51" s="432"/>
      <c r="BW51" s="242"/>
      <c r="BX51" s="242"/>
      <c r="BY51" s="248" t="str">
        <f t="shared" si="55"/>
        <v/>
      </c>
      <c r="BZ51" s="238" t="str">
        <f t="shared" si="56"/>
        <v/>
      </c>
      <c r="CA51" s="238" t="str">
        <f t="shared" si="57"/>
        <v/>
      </c>
      <c r="CB51" s="238" t="str">
        <f t="shared" si="58"/>
        <v/>
      </c>
      <c r="CC51" s="239" t="str">
        <f t="shared" si="59"/>
        <v/>
      </c>
      <c r="CD51" s="239" t="str">
        <f t="shared" si="60"/>
        <v/>
      </c>
      <c r="CE51" s="240" t="str">
        <f t="shared" si="61"/>
        <v/>
      </c>
      <c r="CF51" s="240" t="str">
        <f t="shared" si="62"/>
        <v/>
      </c>
      <c r="CG51" s="240" t="str">
        <f t="shared" si="63"/>
        <v/>
      </c>
      <c r="CH51" s="240" t="str">
        <f t="shared" si="64"/>
        <v/>
      </c>
      <c r="CI51" s="240" t="str">
        <f t="shared" si="65"/>
        <v/>
      </c>
      <c r="CJ51" s="241">
        <v>38</v>
      </c>
      <c r="CK51" s="432"/>
      <c r="CX51" s="214" t="str">
        <f>IFERROR(IF(AND('Classificação geral'!$J44="FEM",'Classificação geral'!$K44=1,'Classificação geral'!I44="Tapete"),'Classificação geral'!A44,""),"")</f>
        <v/>
      </c>
      <c r="CY51" s="214" t="str">
        <f>IFERROR(IF(AND('Classificação geral'!$J44="FEM",'Classificação geral'!$K44=1,'Classificação geral'!I44="Tapete"),'Classificação geral'!$B44,""),"")</f>
        <v/>
      </c>
      <c r="CZ51" s="215" t="str">
        <f>IF($CY51='Classificação geral'!$B44,'Classificação geral'!$C44,"")</f>
        <v/>
      </c>
      <c r="DA51" s="215" t="str">
        <f>IF($CY51='Classificação geral'!$B44,'Classificação geral'!$D44,"")</f>
        <v/>
      </c>
      <c r="DB51" s="215" t="str">
        <f>IF($CY51='Classificação geral'!$B44,'Classificação geral'!$J44,"")</f>
        <v/>
      </c>
      <c r="DC51" s="215" t="str">
        <f>IF($DB51='Classificação geral'!$J44,'Classificação geral'!$K44,"")</f>
        <v/>
      </c>
      <c r="DD51" s="215" t="str">
        <f>IF($DC51='Classificação geral'!$K44,'Classificação geral'!$AC44,"")</f>
        <v/>
      </c>
      <c r="DE51" s="215" t="str">
        <f>IF($DC51='Classificação geral'!$K44,'Classificação geral'!$AE44,"")</f>
        <v/>
      </c>
      <c r="DF51" s="215" t="str">
        <f>IF($DC51='Classificação geral'!$K44,'Classificação geral'!$AF44,"")</f>
        <v/>
      </c>
      <c r="DG51" s="215" t="str">
        <f>IF($DC51='Classificação geral'!$K44,'Classificação geral'!$O44,"")</f>
        <v/>
      </c>
      <c r="DH51" s="215" t="str">
        <f>IF($DC51='Classificação geral'!$K44,'Classificação geral'!$AR44,"")</f>
        <v/>
      </c>
      <c r="DI51" s="216" t="str">
        <f>IFERROR(RANK(DH51,DH:DH,0)+ COUNTIF($DH$12:DH50,DH51),"")</f>
        <v/>
      </c>
      <c r="DK51" s="214" t="str">
        <f>IFERROR(IF(AND('Classificação geral'!$J44="mas",'Classificação geral'!$K44=1,'Classificação geral'!$I44="Tapete"),'Classificação geral'!$A44,""),"")</f>
        <v/>
      </c>
      <c r="DL51" s="214" t="str">
        <f>IFERROR(IF(AND('Classificação geral'!$J44="mas",'Classificação geral'!$K44=1,'Classificação geral'!$I44="Tapete"),'Classificação geral'!$B44,""),"")</f>
        <v/>
      </c>
      <c r="DM51" s="215" t="str">
        <f>IF($DL51='Classificação geral'!$B44,'Classificação geral'!$C44,"")</f>
        <v/>
      </c>
      <c r="DN51" s="215" t="str">
        <f>IF($DL51='Classificação geral'!$B44,'Classificação geral'!$D44,"")</f>
        <v/>
      </c>
      <c r="DO51" s="215" t="str">
        <f>IF($DL51='Classificação geral'!$B44,'Classificação geral'!$J44,"")</f>
        <v/>
      </c>
      <c r="DP51" s="214" t="str">
        <f>IFERROR(IF(AND($DO51="mas",'Classificação geral'!$K44=1),'Classificação geral'!K44,""),"")</f>
        <v/>
      </c>
      <c r="DQ51" s="214" t="str">
        <f>IFERROR(IF(AND($DO51="mas",'Classificação geral'!$K44=1),'Classificação geral'!AC44,""),"")</f>
        <v/>
      </c>
      <c r="DR51" s="214" t="str">
        <f>IFERROR(IF(AND($DO51="mas",'Classificação geral'!$K44=1),'Classificação geral'!AE44,""),"")</f>
        <v/>
      </c>
      <c r="DS51" s="214" t="str">
        <f>IFERROR(IF(AND($DO51="mas",'Classificação geral'!$K44=1),'Classificação geral'!AF44,""),"")</f>
        <v/>
      </c>
      <c r="DT51" s="214" t="str">
        <f>IFERROR(IF(AND($DO51="mas",'Classificação geral'!$K44=1),'Classificação geral'!O44,""),"")</f>
        <v/>
      </c>
      <c r="DU51" s="214" t="str">
        <f>IFERROR(IF(AND($DO51="mas",'Classificação geral'!$K44=1),'Classificação geral'!AR44,""),"")</f>
        <v/>
      </c>
      <c r="DV51" s="216" t="str">
        <f>IFERROR(RANK(DU51,DU:DU,0)+ COUNTIF($DU$12:DU50,DU51),"")</f>
        <v/>
      </c>
      <c r="DX51" s="214" t="str">
        <f>IFERROR(IF(AND('Classificação geral'!$J44="fem",'Classificação geral'!$K44=2,'Classificação geral'!$I44="Tapete"),'Classificação geral'!$A44,""),"")</f>
        <v/>
      </c>
      <c r="DY51" s="214" t="str">
        <f>IFERROR(IF(AND('Classificação geral'!$J44="fem",'Classificação geral'!$K44=2,'Classificação geral'!$I44="Tapete"),'Classificação geral'!$B44,""),"")</f>
        <v/>
      </c>
      <c r="DZ51" s="215" t="str">
        <f>IF($DY51='Classificação geral'!$B44,'Classificação geral'!$C44,"")</f>
        <v/>
      </c>
      <c r="EA51" s="215" t="str">
        <f>IF($DY51='Classificação geral'!$B44,'Classificação geral'!$D44,"")</f>
        <v/>
      </c>
      <c r="EB51" s="215" t="str">
        <f>IF($DY51='Classificação geral'!$B44,'Classificação geral'!$J44,"")</f>
        <v/>
      </c>
      <c r="EC51" s="214" t="str">
        <f>IFERROR(IF(AND($EB51="fem",'Classificação geral'!$K44=2),'Classificação geral'!K44,""),"")</f>
        <v/>
      </c>
      <c r="ED51" s="214" t="str">
        <f>IFERROR(IF(AND($EB51="fem",'Classificação geral'!$K44=2),'Classificação geral'!AC44,""),"")</f>
        <v/>
      </c>
      <c r="EE51" s="214" t="str">
        <f>IFERROR(IF(AND($EB51="fem",'Classificação geral'!$K44=2),'Classificação geral'!AE44,""),"")</f>
        <v/>
      </c>
      <c r="EF51" s="214" t="str">
        <f>IFERROR(IF(AND($EB51="fem",'Classificação geral'!$K44=2),'Classificação geral'!AF44,""),"")</f>
        <v/>
      </c>
      <c r="EG51" s="214" t="str">
        <f>IFERROR(IF(AND($EB51="fem",'Classificação geral'!$K44=2),'Classificação geral'!O44,""),"")</f>
        <v/>
      </c>
      <c r="EH51" s="214" t="str">
        <f>IFERROR(IF(AND($EB51="fem",'Classificação geral'!$K44=2),'Classificação geral'!AR44,""),"")</f>
        <v/>
      </c>
      <c r="EI51" s="216" t="str">
        <f>IFERROR(RANK(EH51,EH:EH,0)+ COUNTIF(EH$12:$EH49,EH51),"")</f>
        <v/>
      </c>
      <c r="EJ51" s="209"/>
      <c r="EK51" s="214" t="str">
        <f>IFERROR(IF(AND('Classificação geral'!$J44="mas",'Classificação geral'!$K44=2,'Classificação geral'!$I44="Tapete"),'Classificação geral'!$A44,""),"")</f>
        <v/>
      </c>
      <c r="EL51" s="214" t="str">
        <f>IFERROR(IF(AND('Classificação geral'!$J44="mas",'Classificação geral'!$K44=2,'Classificação geral'!$I44="Tapete"),'Classificação geral'!$B44,""),"")</f>
        <v/>
      </c>
      <c r="EM51" s="215" t="str">
        <f>IF($EL51='Classificação geral'!$B44,'Classificação geral'!$C44,"")</f>
        <v/>
      </c>
      <c r="EN51" s="215" t="str">
        <f>IF($EL51='Classificação geral'!$B44,'Classificação geral'!$D44,"")</f>
        <v/>
      </c>
      <c r="EO51" s="215" t="str">
        <f>IF($EL51='Classificação geral'!$B44,'Classificação geral'!$J44,"")</f>
        <v/>
      </c>
      <c r="EP51" s="214" t="str">
        <f>IFERROR(IF(AND($EO51="mas",'Classificação geral'!$K44=2),'Classificação geral'!K44,""),"")</f>
        <v/>
      </c>
      <c r="EQ51" s="214" t="str">
        <f>IFERROR(IF(AND($EO51="mas",'Classificação geral'!$K44=2),'Classificação geral'!AC44,""),"")</f>
        <v/>
      </c>
      <c r="ER51" s="214" t="str">
        <f>IFERROR(IF(AND($EO51="mas",'Classificação geral'!$K44=2),'Classificação geral'!AE44,""),"")</f>
        <v/>
      </c>
      <c r="ES51" s="214" t="str">
        <f>IFERROR(IF(AND($EO51="mas",'Classificação geral'!$K44=2),'Classificação geral'!AF44,""),"")</f>
        <v/>
      </c>
      <c r="ET51" s="214" t="str">
        <f>IFERROR(IF(AND($EO51="mas",'Classificação geral'!$K44=2),'Classificação geral'!O44,""),"")</f>
        <v/>
      </c>
      <c r="EU51" s="214" t="str">
        <f>IFERROR(IF(AND($EO51="mas",'Classificação geral'!$K44=2),'Classificação geral'!AR44,""),"")</f>
        <v/>
      </c>
      <c r="EV51" s="216" t="str">
        <f>IFERROR(RANK(EU51,EU:EU,0)+ COUNTIF($EU$12:EU$12,EU51),"")</f>
        <v/>
      </c>
      <c r="EW51" s="209"/>
      <c r="EX51" s="214" t="str">
        <f>IFERROR(IF(AND('Classificação geral'!$J44="fem",'Classificação geral'!$K44=3,'Classificação geral'!$I44="Tapete"),'Classificação geral'!$A44,""),"")</f>
        <v/>
      </c>
      <c r="EY51" s="214" t="str">
        <f>IFERROR(IF(AND('Classificação geral'!$J44="fem",'Classificação geral'!$K44=3,'Classificação geral'!$I44="Tapete"),'Classificação geral'!$B44,""),"")</f>
        <v/>
      </c>
      <c r="EZ51" s="215" t="str">
        <f>IF($EY51='Classificação geral'!$B44,'Classificação geral'!$C44,"")</f>
        <v/>
      </c>
      <c r="FA51" s="215" t="str">
        <f>IF($EY51='Classificação geral'!$B44,'Classificação geral'!$D44,"")</f>
        <v/>
      </c>
      <c r="FB51" s="215" t="str">
        <f>IF($EY51='Classificação geral'!$B44,'Classificação geral'!$J44,"")</f>
        <v/>
      </c>
      <c r="FC51" s="215" t="str">
        <f>IF($FB51='Classificação geral'!$J44,'Classificação geral'!$K44,"")</f>
        <v/>
      </c>
      <c r="FD51" s="215" t="str">
        <f>IF($FC51='Classificação geral'!$K44,'Classificação geral'!$AC44,"")</f>
        <v/>
      </c>
      <c r="FE51" s="215" t="str">
        <f>IF($FC51='Classificação geral'!$K44,'Classificação geral'!$AE44,"")</f>
        <v/>
      </c>
      <c r="FF51" s="215" t="str">
        <f>IF($FC51='Classificação geral'!$K44,'Classificação geral'!$AF44,"")</f>
        <v/>
      </c>
      <c r="FG51" s="215" t="str">
        <f>IF($FC51='Classificação geral'!$K44,'Classificação geral'!$O44,"")</f>
        <v/>
      </c>
      <c r="FH51" s="215" t="str">
        <f>IF($FC51='Classificação geral'!$K44,'Classificação geral'!$AR44,"")</f>
        <v/>
      </c>
      <c r="FI51" s="216" t="str">
        <f>IFERROR(RANK(FH51,FH:FH,0)+ COUNTIF($FH$12:FH49,FH51),"")</f>
        <v/>
      </c>
      <c r="FJ51" s="209"/>
      <c r="FK51" s="214" t="str">
        <f>IFERROR(IF(AND('Classificação geral'!$J44="mas",'Classificação geral'!$K44=3,'Classificação geral'!$I44="Tapete"),'Classificação geral'!$A44,""),"")</f>
        <v/>
      </c>
      <c r="FL51" s="214" t="str">
        <f>IFERROR(IF(AND('Classificação geral'!$J44="mas",'Classificação geral'!$K44=3,'Classificação geral'!$I44="Tapete"),'Classificação geral'!$B44,""),"")</f>
        <v/>
      </c>
      <c r="FM51" s="215" t="str">
        <f>IF($FL51='Classificação geral'!$B44,'Classificação geral'!$C44,"")</f>
        <v/>
      </c>
      <c r="FN51" s="215" t="str">
        <f>IF($FL51='Classificação geral'!$B44,'Classificação geral'!$D44,"")</f>
        <v/>
      </c>
      <c r="FO51" s="215" t="str">
        <f>IF($FL51='Classificação geral'!$B44,'Classificação geral'!$J44,"")</f>
        <v/>
      </c>
      <c r="FP51" s="214" t="str">
        <f>IFERROR(IF(AND($FO51="mas",'Classificação geral'!$K44=3),'Classificação geral'!K44,""),"")</f>
        <v/>
      </c>
      <c r="FQ51" s="214" t="str">
        <f>IFERROR(IF(AND($FO51="mas",'Classificação geral'!$K44=3),'Classificação geral'!AC44,""),"")</f>
        <v/>
      </c>
      <c r="FR51" s="214" t="str">
        <f>IFERROR(IF(AND($FO51="mas",'Classificação geral'!$K44=3),'Classificação geral'!AE44,""),"")</f>
        <v/>
      </c>
      <c r="FS51" s="214" t="str">
        <f>IFERROR(IF(AND($FO51="mas",'Classificação geral'!$K44=3),'Classificação geral'!AF44,""),"")</f>
        <v/>
      </c>
      <c r="FT51" s="214" t="str">
        <f>IFERROR(IF(AND($FO51="mas",'Classificação geral'!$K44=3),'Classificação geral'!O44,""),"")</f>
        <v/>
      </c>
      <c r="FU51" s="214" t="str">
        <f>IFERROR(IF(AND($FO51="mas",'Classificação geral'!$K44=3),'Classificação geral'!AR44,""),"")</f>
        <v/>
      </c>
      <c r="FV51" s="216" t="str">
        <f>IFERROR(RANK(FU51,FU:FU,0)+ COUNTIF(FU$12:$FU49,FU51),"")</f>
        <v/>
      </c>
    </row>
    <row r="52" spans="2:178" s="199" customFormat="1" ht="24.75" customHeight="1" x14ac:dyDescent="0.4">
      <c r="B52" s="248" t="str">
        <f t="shared" si="0"/>
        <v/>
      </c>
      <c r="C52" s="238" t="str">
        <f t="shared" si="1"/>
        <v/>
      </c>
      <c r="D52" s="238" t="str">
        <f t="shared" si="2"/>
        <v/>
      </c>
      <c r="E52" s="238" t="str">
        <f t="shared" si="3"/>
        <v/>
      </c>
      <c r="F52" s="239" t="str">
        <f t="shared" si="4"/>
        <v/>
      </c>
      <c r="G52" s="239" t="str">
        <f t="shared" si="5"/>
        <v/>
      </c>
      <c r="H52" s="240" t="str">
        <f t="shared" si="6"/>
        <v/>
      </c>
      <c r="I52" s="240" t="str">
        <f t="shared" si="7"/>
        <v/>
      </c>
      <c r="J52" s="240" t="str">
        <f t="shared" si="8"/>
        <v/>
      </c>
      <c r="K52" s="240" t="str">
        <f t="shared" si="9"/>
        <v/>
      </c>
      <c r="L52" s="240" t="str">
        <f t="shared" si="10"/>
        <v/>
      </c>
      <c r="M52" s="241">
        <v>39</v>
      </c>
      <c r="N52" s="432"/>
      <c r="O52" s="242"/>
      <c r="P52" s="242"/>
      <c r="Q52" s="248" t="str">
        <f t="shared" si="11"/>
        <v/>
      </c>
      <c r="R52" s="238" t="str">
        <f t="shared" si="12"/>
        <v/>
      </c>
      <c r="S52" s="238" t="str">
        <f t="shared" si="13"/>
        <v/>
      </c>
      <c r="T52" s="238" t="str">
        <f t="shared" si="14"/>
        <v/>
      </c>
      <c r="U52" s="239" t="str">
        <f t="shared" si="15"/>
        <v/>
      </c>
      <c r="V52" s="239" t="str">
        <f t="shared" si="16"/>
        <v/>
      </c>
      <c r="W52" s="240" t="str">
        <f t="shared" si="17"/>
        <v/>
      </c>
      <c r="X52" s="240" t="str">
        <f t="shared" si="18"/>
        <v/>
      </c>
      <c r="Y52" s="240" t="str">
        <f t="shared" si="19"/>
        <v/>
      </c>
      <c r="Z52" s="240" t="str">
        <f t="shared" si="20"/>
        <v/>
      </c>
      <c r="AA52" s="240" t="str">
        <f t="shared" si="21"/>
        <v/>
      </c>
      <c r="AB52" s="241">
        <v>39</v>
      </c>
      <c r="AC52" s="432"/>
      <c r="AD52" s="242"/>
      <c r="AE52" s="243"/>
      <c r="AF52" s="249" t="str">
        <f t="shared" si="22"/>
        <v/>
      </c>
      <c r="AG52" s="238" t="str">
        <f t="shared" si="23"/>
        <v/>
      </c>
      <c r="AH52" s="238" t="str">
        <f t="shared" si="24"/>
        <v/>
      </c>
      <c r="AI52" s="239" t="str">
        <f t="shared" si="25"/>
        <v/>
      </c>
      <c r="AJ52" s="239" t="str">
        <f t="shared" si="26"/>
        <v/>
      </c>
      <c r="AK52" s="239" t="str">
        <f t="shared" si="27"/>
        <v/>
      </c>
      <c r="AL52" s="240" t="str">
        <f t="shared" si="28"/>
        <v/>
      </c>
      <c r="AM52" s="240" t="str">
        <f t="shared" si="29"/>
        <v/>
      </c>
      <c r="AN52" s="240" t="str">
        <f t="shared" si="30"/>
        <v/>
      </c>
      <c r="AO52" s="240" t="str">
        <f t="shared" si="31"/>
        <v/>
      </c>
      <c r="AP52" s="240" t="str">
        <f t="shared" si="32"/>
        <v/>
      </c>
      <c r="AQ52" s="241">
        <v>39</v>
      </c>
      <c r="AR52" s="432"/>
      <c r="AS52" s="242"/>
      <c r="AT52" s="242"/>
      <c r="AU52" s="249" t="str">
        <f t="shared" si="33"/>
        <v/>
      </c>
      <c r="AV52" s="238" t="str">
        <f t="shared" si="34"/>
        <v/>
      </c>
      <c r="AW52" s="238" t="str">
        <f t="shared" si="35"/>
        <v/>
      </c>
      <c r="AX52" s="239" t="str">
        <f t="shared" si="36"/>
        <v/>
      </c>
      <c r="AY52" s="239" t="str">
        <f t="shared" si="37"/>
        <v/>
      </c>
      <c r="AZ52" s="239" t="str">
        <f t="shared" si="38"/>
        <v/>
      </c>
      <c r="BA52" s="240" t="str">
        <f t="shared" si="39"/>
        <v/>
      </c>
      <c r="BB52" s="240" t="str">
        <f t="shared" si="40"/>
        <v/>
      </c>
      <c r="BC52" s="240" t="str">
        <f t="shared" si="41"/>
        <v/>
      </c>
      <c r="BD52" s="240" t="str">
        <f t="shared" si="42"/>
        <v/>
      </c>
      <c r="BE52" s="240" t="str">
        <f t="shared" si="43"/>
        <v/>
      </c>
      <c r="BF52" s="241">
        <v>39</v>
      </c>
      <c r="BG52" s="432"/>
      <c r="BH52" s="243"/>
      <c r="BI52" s="243"/>
      <c r="BJ52" s="248" t="str">
        <f t="shared" si="44"/>
        <v/>
      </c>
      <c r="BK52" s="238" t="str">
        <f t="shared" si="45"/>
        <v/>
      </c>
      <c r="BL52" s="238" t="str">
        <f t="shared" si="46"/>
        <v/>
      </c>
      <c r="BM52" s="238" t="str">
        <f t="shared" si="47"/>
        <v/>
      </c>
      <c r="BN52" s="239" t="str">
        <f t="shared" si="48"/>
        <v/>
      </c>
      <c r="BO52" s="239" t="str">
        <f t="shared" si="49"/>
        <v/>
      </c>
      <c r="BP52" s="239" t="str">
        <f t="shared" si="50"/>
        <v/>
      </c>
      <c r="BQ52" s="239" t="str">
        <f t="shared" si="51"/>
        <v/>
      </c>
      <c r="BR52" s="239" t="str">
        <f t="shared" si="52"/>
        <v/>
      </c>
      <c r="BS52" s="239" t="str">
        <f t="shared" si="53"/>
        <v/>
      </c>
      <c r="BT52" s="240" t="str">
        <f t="shared" si="54"/>
        <v/>
      </c>
      <c r="BU52" s="241">
        <v>39</v>
      </c>
      <c r="BV52" s="432"/>
      <c r="BW52" s="242"/>
      <c r="BX52" s="242"/>
      <c r="BY52" s="248" t="str">
        <f t="shared" si="55"/>
        <v/>
      </c>
      <c r="BZ52" s="238" t="str">
        <f t="shared" si="56"/>
        <v/>
      </c>
      <c r="CA52" s="238" t="str">
        <f t="shared" si="57"/>
        <v/>
      </c>
      <c r="CB52" s="238" t="str">
        <f t="shared" si="58"/>
        <v/>
      </c>
      <c r="CC52" s="239" t="str">
        <f t="shared" si="59"/>
        <v/>
      </c>
      <c r="CD52" s="239" t="str">
        <f t="shared" si="60"/>
        <v/>
      </c>
      <c r="CE52" s="240" t="str">
        <f t="shared" si="61"/>
        <v/>
      </c>
      <c r="CF52" s="240" t="str">
        <f t="shared" si="62"/>
        <v/>
      </c>
      <c r="CG52" s="240" t="str">
        <f t="shared" si="63"/>
        <v/>
      </c>
      <c r="CH52" s="240" t="str">
        <f t="shared" si="64"/>
        <v/>
      </c>
      <c r="CI52" s="240" t="str">
        <f t="shared" si="65"/>
        <v/>
      </c>
      <c r="CJ52" s="241">
        <v>39</v>
      </c>
      <c r="CK52" s="432"/>
      <c r="CX52" s="214" t="str">
        <f>IFERROR(IF(AND('Classificação geral'!$J45="FEM",'Classificação geral'!$K45=1,'Classificação geral'!I45="Tapete"),'Classificação geral'!A45,""),"")</f>
        <v/>
      </c>
      <c r="CY52" s="214" t="str">
        <f>IFERROR(IF(AND('Classificação geral'!$J45="FEM",'Classificação geral'!$K45=1,'Classificação geral'!I45="Tapete"),'Classificação geral'!$B45,""),"")</f>
        <v/>
      </c>
      <c r="CZ52" s="215" t="str">
        <f>IF($CY52='Classificação geral'!$B45,'Classificação geral'!$C45,"")</f>
        <v/>
      </c>
      <c r="DA52" s="215" t="str">
        <f>IF($CY52='Classificação geral'!$B45,'Classificação geral'!$D45,"")</f>
        <v/>
      </c>
      <c r="DB52" s="215" t="str">
        <f>IF($CY52='Classificação geral'!$B45,'Classificação geral'!$J45,"")</f>
        <v/>
      </c>
      <c r="DC52" s="215" t="str">
        <f>IF($DB52='Classificação geral'!$J45,'Classificação geral'!$K45,"")</f>
        <v/>
      </c>
      <c r="DD52" s="215" t="str">
        <f>IF($DC52='Classificação geral'!$K45,'Classificação geral'!$AC45,"")</f>
        <v/>
      </c>
      <c r="DE52" s="215" t="str">
        <f>IF($DC52='Classificação geral'!$K45,'Classificação geral'!$AE45,"")</f>
        <v/>
      </c>
      <c r="DF52" s="215" t="str">
        <f>IF($DC52='Classificação geral'!$K45,'Classificação geral'!$AF45,"")</f>
        <v/>
      </c>
      <c r="DG52" s="215" t="str">
        <f>IF($DC52='Classificação geral'!$K45,'Classificação geral'!$O45,"")</f>
        <v/>
      </c>
      <c r="DH52" s="215" t="str">
        <f>IF($DC52='Classificação geral'!$K45,'Classificação geral'!$AR45,"")</f>
        <v/>
      </c>
      <c r="DI52" s="216" t="str">
        <f>IFERROR(RANK(DH52,DH:DH,0)+ COUNTIF($DH$12:DH51,DH52),"")</f>
        <v/>
      </c>
      <c r="DK52" s="214" t="str">
        <f>IFERROR(IF(AND('Classificação geral'!$J45="mas",'Classificação geral'!$K45=1,'Classificação geral'!$I45="Tapete"),'Classificação geral'!$A45,""),"")</f>
        <v/>
      </c>
      <c r="DL52" s="214" t="str">
        <f>IFERROR(IF(AND('Classificação geral'!$J45="mas",'Classificação geral'!$K45=1,'Classificação geral'!$I45="Tapete"),'Classificação geral'!$B45,""),"")</f>
        <v/>
      </c>
      <c r="DM52" s="215" t="str">
        <f>IF($DL52='Classificação geral'!$B45,'Classificação geral'!$C45,"")</f>
        <v/>
      </c>
      <c r="DN52" s="215" t="str">
        <f>IF($DL52='Classificação geral'!$B45,'Classificação geral'!$D45,"")</f>
        <v/>
      </c>
      <c r="DO52" s="215" t="str">
        <f>IF($DL52='Classificação geral'!$B45,'Classificação geral'!$J45,"")</f>
        <v/>
      </c>
      <c r="DP52" s="214" t="str">
        <f>IFERROR(IF(AND($DO52="mas",'Classificação geral'!$K45=1),'Classificação geral'!K45,""),"")</f>
        <v/>
      </c>
      <c r="DQ52" s="214" t="str">
        <f>IFERROR(IF(AND($DO52="mas",'Classificação geral'!$K45=1),'Classificação geral'!AC45,""),"")</f>
        <v/>
      </c>
      <c r="DR52" s="214" t="str">
        <f>IFERROR(IF(AND($DO52="mas",'Classificação geral'!$K45=1),'Classificação geral'!AE45,""),"")</f>
        <v/>
      </c>
      <c r="DS52" s="214" t="str">
        <f>IFERROR(IF(AND($DO52="mas",'Classificação geral'!$K45=1),'Classificação geral'!AF45,""),"")</f>
        <v/>
      </c>
      <c r="DT52" s="214" t="str">
        <f>IFERROR(IF(AND($DO52="mas",'Classificação geral'!$K45=1),'Classificação geral'!O45,""),"")</f>
        <v/>
      </c>
      <c r="DU52" s="214" t="str">
        <f>IFERROR(IF(AND($DO52="mas",'Classificação geral'!$K45=1),'Classificação geral'!AR45,""),"")</f>
        <v/>
      </c>
      <c r="DV52" s="216" t="str">
        <f>IFERROR(RANK(DU52,DU:DU,0)+ COUNTIF($DU$12:DU51,DU52),"")</f>
        <v/>
      </c>
      <c r="DX52" s="214" t="str">
        <f>IFERROR(IF(AND('Classificação geral'!$J45="fem",'Classificação geral'!$K45=2,'Classificação geral'!$I45="Tapete"),'Classificação geral'!$A45,""),"")</f>
        <v/>
      </c>
      <c r="DY52" s="214" t="str">
        <f>IFERROR(IF(AND('Classificação geral'!$J45="fem",'Classificação geral'!$K45=2,'Classificação geral'!$I45="Tapete"),'Classificação geral'!$B45,""),"")</f>
        <v/>
      </c>
      <c r="DZ52" s="215" t="str">
        <f>IF($DY52='Classificação geral'!$B45,'Classificação geral'!$C45,"")</f>
        <v/>
      </c>
      <c r="EA52" s="215" t="str">
        <f>IF($DY52='Classificação geral'!$B45,'Classificação geral'!$D45,"")</f>
        <v/>
      </c>
      <c r="EB52" s="215" t="str">
        <f>IF($DY52='Classificação geral'!$B45,'Classificação geral'!$J45,"")</f>
        <v/>
      </c>
      <c r="EC52" s="214" t="str">
        <f>IFERROR(IF(AND($EB52="fem",'Classificação geral'!$K45=2),'Classificação geral'!K45,""),"")</f>
        <v/>
      </c>
      <c r="ED52" s="214" t="str">
        <f>IFERROR(IF(AND($EB52="fem",'Classificação geral'!$K45=2),'Classificação geral'!AC45,""),"")</f>
        <v/>
      </c>
      <c r="EE52" s="214" t="str">
        <f>IFERROR(IF(AND($EB52="fem",'Classificação geral'!$K45=2),'Classificação geral'!AE45,""),"")</f>
        <v/>
      </c>
      <c r="EF52" s="214" t="str">
        <f>IFERROR(IF(AND($EB52="fem",'Classificação geral'!$K45=2),'Classificação geral'!AF45,""),"")</f>
        <v/>
      </c>
      <c r="EG52" s="214" t="str">
        <f>IFERROR(IF(AND($EB52="fem",'Classificação geral'!$K45=2),'Classificação geral'!O45,""),"")</f>
        <v/>
      </c>
      <c r="EH52" s="214" t="str">
        <f>IFERROR(IF(AND($EB52="fem",'Classificação geral'!$K45=2),'Classificação geral'!AR45,""),"")</f>
        <v/>
      </c>
      <c r="EI52" s="216" t="str">
        <f>IFERROR(RANK(EH52,EH:EH,0)+ COUNTIF(EH$12:$EH50,EH52),"")</f>
        <v/>
      </c>
      <c r="EJ52" s="209"/>
      <c r="EK52" s="214" t="str">
        <f>IFERROR(IF(AND('Classificação geral'!$J45="mas",'Classificação geral'!$K45=2,'Classificação geral'!$I45="Tapete"),'Classificação geral'!$A45,""),"")</f>
        <v/>
      </c>
      <c r="EL52" s="214" t="str">
        <f>IFERROR(IF(AND('Classificação geral'!$J45="mas",'Classificação geral'!$K45=2,'Classificação geral'!$I45="Tapete"),'Classificação geral'!$B45,""),"")</f>
        <v/>
      </c>
      <c r="EM52" s="215" t="str">
        <f>IF($EL52='Classificação geral'!$B45,'Classificação geral'!$C45,"")</f>
        <v/>
      </c>
      <c r="EN52" s="215" t="str">
        <f>IF($EL52='Classificação geral'!$B45,'Classificação geral'!$D45,"")</f>
        <v/>
      </c>
      <c r="EO52" s="215" t="str">
        <f>IF($EL52='Classificação geral'!$B45,'Classificação geral'!$J45,"")</f>
        <v/>
      </c>
      <c r="EP52" s="214" t="str">
        <f>IFERROR(IF(AND($EO52="mas",'Classificação geral'!$K45=2),'Classificação geral'!K45,""),"")</f>
        <v/>
      </c>
      <c r="EQ52" s="214" t="str">
        <f>IFERROR(IF(AND($EO52="mas",'Classificação geral'!$K45=2),'Classificação geral'!AC45,""),"")</f>
        <v/>
      </c>
      <c r="ER52" s="214" t="str">
        <f>IFERROR(IF(AND($EO52="mas",'Classificação geral'!$K45=2),'Classificação geral'!AE45,""),"")</f>
        <v/>
      </c>
      <c r="ES52" s="214" t="str">
        <f>IFERROR(IF(AND($EO52="mas",'Classificação geral'!$K45=2),'Classificação geral'!AF45,""),"")</f>
        <v/>
      </c>
      <c r="ET52" s="214" t="str">
        <f>IFERROR(IF(AND($EO52="mas",'Classificação geral'!$K45=2),'Classificação geral'!O45,""),"")</f>
        <v/>
      </c>
      <c r="EU52" s="214" t="str">
        <f>IFERROR(IF(AND($EO52="mas",'Classificação geral'!$K45=2),'Classificação geral'!AR45,""),"")</f>
        <v/>
      </c>
      <c r="EV52" s="216" t="str">
        <f>IFERROR(RANK(EU52,EU:EU,0)+ COUNTIF($EU$12:EU$12,EU52),"")</f>
        <v/>
      </c>
      <c r="EW52" s="209"/>
      <c r="EX52" s="214" t="str">
        <f>IFERROR(IF(AND('Classificação geral'!$J45="fem",'Classificação geral'!$K45=3,'Classificação geral'!$I45="Tapete"),'Classificação geral'!$A45,""),"")</f>
        <v/>
      </c>
      <c r="EY52" s="214" t="str">
        <f>IFERROR(IF(AND('Classificação geral'!$J45="fem",'Classificação geral'!$K45=3,'Classificação geral'!$I45="Tapete"),'Classificação geral'!$B45,""),"")</f>
        <v/>
      </c>
      <c r="EZ52" s="215" t="str">
        <f>IF($EY52='Classificação geral'!$B45,'Classificação geral'!$C45,"")</f>
        <v/>
      </c>
      <c r="FA52" s="215" t="str">
        <f>IF($EY52='Classificação geral'!$B45,'Classificação geral'!$D45,"")</f>
        <v/>
      </c>
      <c r="FB52" s="215" t="str">
        <f>IF($EY52='Classificação geral'!$B45,'Classificação geral'!$J45,"")</f>
        <v/>
      </c>
      <c r="FC52" s="215" t="str">
        <f>IF($FB52='Classificação geral'!$J45,'Classificação geral'!$K45,"")</f>
        <v/>
      </c>
      <c r="FD52" s="215" t="str">
        <f>IF($FC52='Classificação geral'!$K45,'Classificação geral'!$AC45,"")</f>
        <v/>
      </c>
      <c r="FE52" s="215" t="str">
        <f>IF($FC52='Classificação geral'!$K45,'Classificação geral'!$AE45,"")</f>
        <v/>
      </c>
      <c r="FF52" s="215" t="str">
        <f>IF($FC52='Classificação geral'!$K45,'Classificação geral'!$AF45,"")</f>
        <v/>
      </c>
      <c r="FG52" s="215" t="str">
        <f>IF($FC52='Classificação geral'!$K45,'Classificação geral'!$O45,"")</f>
        <v/>
      </c>
      <c r="FH52" s="215" t="str">
        <f>IF($FC52='Classificação geral'!$K45,'Classificação geral'!$AR45,"")</f>
        <v/>
      </c>
      <c r="FI52" s="216" t="str">
        <f>IFERROR(RANK(FH52,FH:FH,0)+ COUNTIF($FH$12:FH50,FH52),"")</f>
        <v/>
      </c>
      <c r="FJ52" s="209"/>
      <c r="FK52" s="214" t="str">
        <f>IFERROR(IF(AND('Classificação geral'!$J45="mas",'Classificação geral'!$K45=3,'Classificação geral'!$I45="Tapete"),'Classificação geral'!$A45,""),"")</f>
        <v/>
      </c>
      <c r="FL52" s="214" t="str">
        <f>IFERROR(IF(AND('Classificação geral'!$J45="mas",'Classificação geral'!$K45=3,'Classificação geral'!$I45="Tapete"),'Classificação geral'!$B45,""),"")</f>
        <v/>
      </c>
      <c r="FM52" s="215" t="str">
        <f>IF($FL52='Classificação geral'!$B45,'Classificação geral'!$C45,"")</f>
        <v/>
      </c>
      <c r="FN52" s="215" t="str">
        <f>IF($FL52='Classificação geral'!$B45,'Classificação geral'!$D45,"")</f>
        <v/>
      </c>
      <c r="FO52" s="215" t="str">
        <f>IF($FL52='Classificação geral'!$B45,'Classificação geral'!$J45,"")</f>
        <v/>
      </c>
      <c r="FP52" s="214" t="str">
        <f>IFERROR(IF(AND($FO52="mas",'Classificação geral'!$K45=3),'Classificação geral'!K45,""),"")</f>
        <v/>
      </c>
      <c r="FQ52" s="214" t="str">
        <f>IFERROR(IF(AND($FO52="mas",'Classificação geral'!$K45=3),'Classificação geral'!AC45,""),"")</f>
        <v/>
      </c>
      <c r="FR52" s="214" t="str">
        <f>IFERROR(IF(AND($FO52="mas",'Classificação geral'!$K45=3),'Classificação geral'!AE45,""),"")</f>
        <v/>
      </c>
      <c r="FS52" s="214" t="str">
        <f>IFERROR(IF(AND($FO52="mas",'Classificação geral'!$K45=3),'Classificação geral'!AF45,""),"")</f>
        <v/>
      </c>
      <c r="FT52" s="214" t="str">
        <f>IFERROR(IF(AND($FO52="mas",'Classificação geral'!$K45=3),'Classificação geral'!O45,""),"")</f>
        <v/>
      </c>
      <c r="FU52" s="214" t="str">
        <f>IFERROR(IF(AND($FO52="mas",'Classificação geral'!$K45=3),'Classificação geral'!AR45,""),"")</f>
        <v/>
      </c>
      <c r="FV52" s="216" t="str">
        <f>IFERROR(RANK(FU52,FU:FU,0)+ COUNTIF(FU$12:$FU50,FU52),"")</f>
        <v/>
      </c>
    </row>
    <row r="53" spans="2:178" s="199" customFormat="1" ht="24.75" customHeight="1" x14ac:dyDescent="0.4">
      <c r="B53" s="248" t="str">
        <f t="shared" si="0"/>
        <v/>
      </c>
      <c r="C53" s="238" t="str">
        <f t="shared" si="1"/>
        <v/>
      </c>
      <c r="D53" s="238" t="str">
        <f t="shared" si="2"/>
        <v/>
      </c>
      <c r="E53" s="238" t="str">
        <f t="shared" si="3"/>
        <v/>
      </c>
      <c r="F53" s="239" t="str">
        <f t="shared" si="4"/>
        <v/>
      </c>
      <c r="G53" s="239" t="str">
        <f t="shared" si="5"/>
        <v/>
      </c>
      <c r="H53" s="240" t="str">
        <f t="shared" si="6"/>
        <v/>
      </c>
      <c r="I53" s="240" t="str">
        <f t="shared" si="7"/>
        <v/>
      </c>
      <c r="J53" s="240" t="str">
        <f t="shared" si="8"/>
        <v/>
      </c>
      <c r="K53" s="240" t="str">
        <f t="shared" si="9"/>
        <v/>
      </c>
      <c r="L53" s="240" t="str">
        <f t="shared" si="10"/>
        <v/>
      </c>
      <c r="M53" s="241">
        <v>40</v>
      </c>
      <c r="N53" s="432"/>
      <c r="O53" s="242"/>
      <c r="P53" s="242"/>
      <c r="Q53" s="248" t="str">
        <f t="shared" si="11"/>
        <v/>
      </c>
      <c r="R53" s="238" t="str">
        <f t="shared" si="12"/>
        <v/>
      </c>
      <c r="S53" s="238" t="str">
        <f t="shared" si="13"/>
        <v/>
      </c>
      <c r="T53" s="238" t="str">
        <f t="shared" si="14"/>
        <v/>
      </c>
      <c r="U53" s="239" t="str">
        <f t="shared" si="15"/>
        <v/>
      </c>
      <c r="V53" s="239" t="str">
        <f t="shared" si="16"/>
        <v/>
      </c>
      <c r="W53" s="240" t="str">
        <f t="shared" si="17"/>
        <v/>
      </c>
      <c r="X53" s="240" t="str">
        <f t="shared" si="18"/>
        <v/>
      </c>
      <c r="Y53" s="240" t="str">
        <f t="shared" si="19"/>
        <v/>
      </c>
      <c r="Z53" s="240" t="str">
        <f t="shared" si="20"/>
        <v/>
      </c>
      <c r="AA53" s="240" t="str">
        <f t="shared" si="21"/>
        <v/>
      </c>
      <c r="AB53" s="241">
        <v>40</v>
      </c>
      <c r="AC53" s="432"/>
      <c r="AD53" s="242"/>
      <c r="AE53" s="243"/>
      <c r="AF53" s="249" t="str">
        <f t="shared" si="22"/>
        <v/>
      </c>
      <c r="AG53" s="238" t="str">
        <f t="shared" si="23"/>
        <v/>
      </c>
      <c r="AH53" s="238" t="str">
        <f t="shared" si="24"/>
        <v/>
      </c>
      <c r="AI53" s="239" t="str">
        <f t="shared" si="25"/>
        <v/>
      </c>
      <c r="AJ53" s="239" t="str">
        <f t="shared" si="26"/>
        <v/>
      </c>
      <c r="AK53" s="239" t="str">
        <f t="shared" si="27"/>
        <v/>
      </c>
      <c r="AL53" s="240" t="str">
        <f t="shared" si="28"/>
        <v/>
      </c>
      <c r="AM53" s="240" t="str">
        <f t="shared" si="29"/>
        <v/>
      </c>
      <c r="AN53" s="240" t="str">
        <f t="shared" si="30"/>
        <v/>
      </c>
      <c r="AO53" s="240" t="str">
        <f t="shared" si="31"/>
        <v/>
      </c>
      <c r="AP53" s="240" t="str">
        <f t="shared" si="32"/>
        <v/>
      </c>
      <c r="AQ53" s="241">
        <v>40</v>
      </c>
      <c r="AR53" s="432"/>
      <c r="AS53" s="242"/>
      <c r="AT53" s="242"/>
      <c r="AU53" s="249" t="str">
        <f t="shared" si="33"/>
        <v/>
      </c>
      <c r="AV53" s="238" t="str">
        <f t="shared" si="34"/>
        <v/>
      </c>
      <c r="AW53" s="238" t="str">
        <f t="shared" si="35"/>
        <v/>
      </c>
      <c r="AX53" s="239" t="str">
        <f t="shared" si="36"/>
        <v/>
      </c>
      <c r="AY53" s="239" t="str">
        <f t="shared" si="37"/>
        <v/>
      </c>
      <c r="AZ53" s="239" t="str">
        <f t="shared" si="38"/>
        <v/>
      </c>
      <c r="BA53" s="240" t="str">
        <f t="shared" si="39"/>
        <v/>
      </c>
      <c r="BB53" s="240" t="str">
        <f t="shared" si="40"/>
        <v/>
      </c>
      <c r="BC53" s="240" t="str">
        <f t="shared" si="41"/>
        <v/>
      </c>
      <c r="BD53" s="240" t="str">
        <f t="shared" si="42"/>
        <v/>
      </c>
      <c r="BE53" s="240" t="str">
        <f t="shared" si="43"/>
        <v/>
      </c>
      <c r="BF53" s="241">
        <v>40</v>
      </c>
      <c r="BG53" s="432"/>
      <c r="BH53" s="243"/>
      <c r="BI53" s="243"/>
      <c r="BJ53" s="248" t="str">
        <f t="shared" si="44"/>
        <v/>
      </c>
      <c r="BK53" s="238" t="str">
        <f t="shared" si="45"/>
        <v/>
      </c>
      <c r="BL53" s="238" t="str">
        <f t="shared" si="46"/>
        <v/>
      </c>
      <c r="BM53" s="238" t="str">
        <f t="shared" si="47"/>
        <v/>
      </c>
      <c r="BN53" s="239" t="str">
        <f t="shared" si="48"/>
        <v/>
      </c>
      <c r="BO53" s="239" t="str">
        <f t="shared" si="49"/>
        <v/>
      </c>
      <c r="BP53" s="239" t="str">
        <f t="shared" si="50"/>
        <v/>
      </c>
      <c r="BQ53" s="239" t="str">
        <f t="shared" si="51"/>
        <v/>
      </c>
      <c r="BR53" s="239" t="str">
        <f t="shared" si="52"/>
        <v/>
      </c>
      <c r="BS53" s="239" t="str">
        <f t="shared" si="53"/>
        <v/>
      </c>
      <c r="BT53" s="240" t="str">
        <f t="shared" si="54"/>
        <v/>
      </c>
      <c r="BU53" s="241">
        <v>40</v>
      </c>
      <c r="BV53" s="432"/>
      <c r="BW53" s="242"/>
      <c r="BX53" s="242"/>
      <c r="BY53" s="248" t="str">
        <f t="shared" si="55"/>
        <v/>
      </c>
      <c r="BZ53" s="238" t="str">
        <f t="shared" si="56"/>
        <v/>
      </c>
      <c r="CA53" s="238" t="str">
        <f t="shared" si="57"/>
        <v/>
      </c>
      <c r="CB53" s="238" t="str">
        <f t="shared" si="58"/>
        <v/>
      </c>
      <c r="CC53" s="239" t="str">
        <f t="shared" si="59"/>
        <v/>
      </c>
      <c r="CD53" s="239" t="str">
        <f t="shared" si="60"/>
        <v/>
      </c>
      <c r="CE53" s="240" t="str">
        <f t="shared" si="61"/>
        <v/>
      </c>
      <c r="CF53" s="240" t="str">
        <f t="shared" si="62"/>
        <v/>
      </c>
      <c r="CG53" s="240" t="str">
        <f t="shared" si="63"/>
        <v/>
      </c>
      <c r="CH53" s="240" t="str">
        <f t="shared" si="64"/>
        <v/>
      </c>
      <c r="CI53" s="240" t="str">
        <f t="shared" si="65"/>
        <v/>
      </c>
      <c r="CJ53" s="241">
        <v>40</v>
      </c>
      <c r="CK53" s="432"/>
      <c r="CX53" s="214" t="str">
        <f>IFERROR(IF(AND('Classificação geral'!$J46="FEM",'Classificação geral'!$K46=1,'Classificação geral'!I46="Tapete"),'Classificação geral'!A46,""),"")</f>
        <v/>
      </c>
      <c r="CY53" s="214" t="str">
        <f>IFERROR(IF(AND('Classificação geral'!$J46="FEM",'Classificação geral'!$K46=1,'Classificação geral'!I46="Tapete"),'Classificação geral'!$B46,""),"")</f>
        <v/>
      </c>
      <c r="CZ53" s="215" t="str">
        <f>IF($CY53='Classificação geral'!$B46,'Classificação geral'!$C46,"")</f>
        <v/>
      </c>
      <c r="DA53" s="215" t="str">
        <f>IF($CY53='Classificação geral'!$B46,'Classificação geral'!$D46,"")</f>
        <v/>
      </c>
      <c r="DB53" s="215" t="str">
        <f>IF($CY53='Classificação geral'!$B46,'Classificação geral'!$J46,"")</f>
        <v/>
      </c>
      <c r="DC53" s="215" t="str">
        <f>IF($DB53='Classificação geral'!$J46,'Classificação geral'!$K46,"")</f>
        <v/>
      </c>
      <c r="DD53" s="215" t="str">
        <f>IF($DC53='Classificação geral'!$K46,'Classificação geral'!$AC46,"")</f>
        <v/>
      </c>
      <c r="DE53" s="215" t="str">
        <f>IF($DC53='Classificação geral'!$K46,'Classificação geral'!$AE46,"")</f>
        <v/>
      </c>
      <c r="DF53" s="215" t="str">
        <f>IF($DC53='Classificação geral'!$K46,'Classificação geral'!$AF46,"")</f>
        <v/>
      </c>
      <c r="DG53" s="215" t="str">
        <f>IF($DC53='Classificação geral'!$K46,'Classificação geral'!$O46,"")</f>
        <v/>
      </c>
      <c r="DH53" s="215" t="str">
        <f>IF($DC53='Classificação geral'!$K46,'Classificação geral'!$AR46,"")</f>
        <v/>
      </c>
      <c r="DI53" s="216" t="str">
        <f>IFERROR(RANK(DH53,DH:DH,0)+ COUNTIF($DH$12:DH52,DH53),"")</f>
        <v/>
      </c>
      <c r="DK53" s="214" t="str">
        <f>IFERROR(IF(AND('Classificação geral'!$J46="mas",'Classificação geral'!$K46=1,'Classificação geral'!$I46="Tapete"),'Classificação geral'!$A46,""),"")</f>
        <v/>
      </c>
      <c r="DL53" s="214" t="str">
        <f>IFERROR(IF(AND('Classificação geral'!$J46="mas",'Classificação geral'!$K46=1,'Classificação geral'!$I46="Tapete"),'Classificação geral'!$B46,""),"")</f>
        <v/>
      </c>
      <c r="DM53" s="215" t="str">
        <f>IF($DL53='Classificação geral'!$B46,'Classificação geral'!$C46,"")</f>
        <v/>
      </c>
      <c r="DN53" s="215" t="str">
        <f>IF($DL53='Classificação geral'!$B46,'Classificação geral'!$D46,"")</f>
        <v/>
      </c>
      <c r="DO53" s="215" t="str">
        <f>IF($DL53='Classificação geral'!$B46,'Classificação geral'!$J46,"")</f>
        <v/>
      </c>
      <c r="DP53" s="214" t="str">
        <f>IFERROR(IF(AND($DO53="mas",'Classificação geral'!$K46=1),'Classificação geral'!K46,""),"")</f>
        <v/>
      </c>
      <c r="DQ53" s="214" t="str">
        <f>IFERROR(IF(AND($DO53="mas",'Classificação geral'!$K46=1),'Classificação geral'!AC46,""),"")</f>
        <v/>
      </c>
      <c r="DR53" s="214" t="str">
        <f>IFERROR(IF(AND($DO53="mas",'Classificação geral'!$K46=1),'Classificação geral'!AE46,""),"")</f>
        <v/>
      </c>
      <c r="DS53" s="214" t="str">
        <f>IFERROR(IF(AND($DO53="mas",'Classificação geral'!$K46=1),'Classificação geral'!AF46,""),"")</f>
        <v/>
      </c>
      <c r="DT53" s="214" t="str">
        <f>IFERROR(IF(AND($DO53="mas",'Classificação geral'!$K46=1),'Classificação geral'!O46,""),"")</f>
        <v/>
      </c>
      <c r="DU53" s="214" t="str">
        <f>IFERROR(IF(AND($DO53="mas",'Classificação geral'!$K46=1),'Classificação geral'!AR46,""),"")</f>
        <v/>
      </c>
      <c r="DV53" s="216" t="str">
        <f>IFERROR(RANK(DU53,DU:DU,0)+ COUNTIF($DU$12:DU52,DU53),"")</f>
        <v/>
      </c>
      <c r="DX53" s="214" t="str">
        <f>IFERROR(IF(AND('Classificação geral'!$J46="fem",'Classificação geral'!$K46=2,'Classificação geral'!$I46="Tapete"),'Classificação geral'!$A46,""),"")</f>
        <v/>
      </c>
      <c r="DY53" s="214" t="str">
        <f>IFERROR(IF(AND('Classificação geral'!$J46="fem",'Classificação geral'!$K46=2,'Classificação geral'!$I46="Tapete"),'Classificação geral'!$B46,""),"")</f>
        <v/>
      </c>
      <c r="DZ53" s="215" t="str">
        <f>IF($DY53='Classificação geral'!$B46,'Classificação geral'!$C46,"")</f>
        <v/>
      </c>
      <c r="EA53" s="215" t="str">
        <f>IF($DY53='Classificação geral'!$B46,'Classificação geral'!$D46,"")</f>
        <v/>
      </c>
      <c r="EB53" s="215" t="str">
        <f>IF($DY53='Classificação geral'!$B46,'Classificação geral'!$J46,"")</f>
        <v/>
      </c>
      <c r="EC53" s="214" t="str">
        <f>IFERROR(IF(AND($EB53="fem",'Classificação geral'!$K46=2),'Classificação geral'!K46,""),"")</f>
        <v/>
      </c>
      <c r="ED53" s="214" t="str">
        <f>IFERROR(IF(AND($EB53="fem",'Classificação geral'!$K46=2),'Classificação geral'!AC46,""),"")</f>
        <v/>
      </c>
      <c r="EE53" s="214" t="str">
        <f>IFERROR(IF(AND($EB53="fem",'Classificação geral'!$K46=2),'Classificação geral'!AE46,""),"")</f>
        <v/>
      </c>
      <c r="EF53" s="214" t="str">
        <f>IFERROR(IF(AND($EB53="fem",'Classificação geral'!$K46=2),'Classificação geral'!AF46,""),"")</f>
        <v/>
      </c>
      <c r="EG53" s="214" t="str">
        <f>IFERROR(IF(AND($EB53="fem",'Classificação geral'!$K46=2),'Classificação geral'!O46,""),"")</f>
        <v/>
      </c>
      <c r="EH53" s="214" t="str">
        <f>IFERROR(IF(AND($EB53="fem",'Classificação geral'!$K46=2),'Classificação geral'!AR46,""),"")</f>
        <v/>
      </c>
      <c r="EI53" s="216" t="str">
        <f>IFERROR(RANK(EH53,EH:EH,0)+ COUNTIF(EH$12:$EH51,EH53),"")</f>
        <v/>
      </c>
      <c r="EJ53" s="209"/>
      <c r="EK53" s="214" t="str">
        <f>IFERROR(IF(AND('Classificação geral'!$J46="mas",'Classificação geral'!$K46=2,'Classificação geral'!$I46="Tapete"),'Classificação geral'!$A46,""),"")</f>
        <v/>
      </c>
      <c r="EL53" s="214" t="str">
        <f>IFERROR(IF(AND('Classificação geral'!$J46="mas",'Classificação geral'!$K46=2,'Classificação geral'!$I46="Tapete"),'Classificação geral'!$B46,""),"")</f>
        <v/>
      </c>
      <c r="EM53" s="215" t="str">
        <f>IF($EL53='Classificação geral'!$B46,'Classificação geral'!$C46,"")</f>
        <v/>
      </c>
      <c r="EN53" s="215" t="str">
        <f>IF($EL53='Classificação geral'!$B46,'Classificação geral'!$D46,"")</f>
        <v/>
      </c>
      <c r="EO53" s="215" t="str">
        <f>IF($EL53='Classificação geral'!$B46,'Classificação geral'!$J46,"")</f>
        <v/>
      </c>
      <c r="EP53" s="214" t="str">
        <f>IFERROR(IF(AND($EO53="mas",'Classificação geral'!$K46=2),'Classificação geral'!K46,""),"")</f>
        <v/>
      </c>
      <c r="EQ53" s="214" t="str">
        <f>IFERROR(IF(AND($EO53="mas",'Classificação geral'!$K46=2),'Classificação geral'!AC46,""),"")</f>
        <v/>
      </c>
      <c r="ER53" s="214" t="str">
        <f>IFERROR(IF(AND($EO53="mas",'Classificação geral'!$K46=2),'Classificação geral'!AE46,""),"")</f>
        <v/>
      </c>
      <c r="ES53" s="214" t="str">
        <f>IFERROR(IF(AND($EO53="mas",'Classificação geral'!$K46=2),'Classificação geral'!AF46,""),"")</f>
        <v/>
      </c>
      <c r="ET53" s="214" t="str">
        <f>IFERROR(IF(AND($EO53="mas",'Classificação geral'!$K46=2),'Classificação geral'!O46,""),"")</f>
        <v/>
      </c>
      <c r="EU53" s="214" t="str">
        <f>IFERROR(IF(AND($EO53="mas",'Classificação geral'!$K46=2),'Classificação geral'!AR46,""),"")</f>
        <v/>
      </c>
      <c r="EV53" s="216" t="str">
        <f>IFERROR(RANK(EU53,EU:EU,0)+ COUNTIF($EU$12:EU$12,EU53),"")</f>
        <v/>
      </c>
      <c r="EW53" s="209"/>
      <c r="EX53" s="214" t="str">
        <f>IFERROR(IF(AND('Classificação geral'!$J46="fem",'Classificação geral'!$K46=3,'Classificação geral'!$I46="Tapete"),'Classificação geral'!$A46,""),"")</f>
        <v/>
      </c>
      <c r="EY53" s="214" t="str">
        <f>IFERROR(IF(AND('Classificação geral'!$J46="fem",'Classificação geral'!$K46=3,'Classificação geral'!$I46="Tapete"),'Classificação geral'!$B46,""),"")</f>
        <v/>
      </c>
      <c r="EZ53" s="215" t="str">
        <f>IF($EY53='Classificação geral'!$B46,'Classificação geral'!$C46,"")</f>
        <v/>
      </c>
      <c r="FA53" s="215" t="str">
        <f>IF($EY53='Classificação geral'!$B46,'Classificação geral'!$D46,"")</f>
        <v/>
      </c>
      <c r="FB53" s="215" t="str">
        <f>IF($EY53='Classificação geral'!$B46,'Classificação geral'!$J46,"")</f>
        <v/>
      </c>
      <c r="FC53" s="215" t="str">
        <f>IF($FB53='Classificação geral'!$J46,'Classificação geral'!$K46,"")</f>
        <v/>
      </c>
      <c r="FD53" s="215" t="str">
        <f>IF($FC53='Classificação geral'!$K46,'Classificação geral'!$AC46,"")</f>
        <v/>
      </c>
      <c r="FE53" s="215" t="str">
        <f>IF($FC53='Classificação geral'!$K46,'Classificação geral'!$AE46,"")</f>
        <v/>
      </c>
      <c r="FF53" s="215" t="str">
        <f>IF($FC53='Classificação geral'!$K46,'Classificação geral'!$AF46,"")</f>
        <v/>
      </c>
      <c r="FG53" s="215" t="str">
        <f>IF($FC53='Classificação geral'!$K46,'Classificação geral'!$O46,"")</f>
        <v/>
      </c>
      <c r="FH53" s="215" t="str">
        <f>IF($FC53='Classificação geral'!$K46,'Classificação geral'!$AR46,"")</f>
        <v/>
      </c>
      <c r="FI53" s="216" t="str">
        <f>IFERROR(RANK(FH53,FH:FH,0)+ COUNTIF($FH$12:FH51,FH53),"")</f>
        <v/>
      </c>
      <c r="FJ53" s="209"/>
      <c r="FK53" s="214" t="str">
        <f>IFERROR(IF(AND('Classificação geral'!$J46="mas",'Classificação geral'!$K46=3,'Classificação geral'!$I46="Tapete"),'Classificação geral'!$A46,""),"")</f>
        <v/>
      </c>
      <c r="FL53" s="214" t="str">
        <f>IFERROR(IF(AND('Classificação geral'!$J46="mas",'Classificação geral'!$K46=3,'Classificação geral'!$I46="Tapete"),'Classificação geral'!$B46,""),"")</f>
        <v/>
      </c>
      <c r="FM53" s="215" t="str">
        <f>IF($FL53='Classificação geral'!$B46,'Classificação geral'!$C46,"")</f>
        <v/>
      </c>
      <c r="FN53" s="215" t="str">
        <f>IF($FL53='Classificação geral'!$B46,'Classificação geral'!$D46,"")</f>
        <v/>
      </c>
      <c r="FO53" s="215" t="str">
        <f>IF($FL53='Classificação geral'!$B46,'Classificação geral'!$J46,"")</f>
        <v/>
      </c>
      <c r="FP53" s="214" t="str">
        <f>IFERROR(IF(AND($FO53="mas",'Classificação geral'!$K46=3),'Classificação geral'!K46,""),"")</f>
        <v/>
      </c>
      <c r="FQ53" s="214" t="str">
        <f>IFERROR(IF(AND($FO53="mas",'Classificação geral'!$K46=3),'Classificação geral'!AC46,""),"")</f>
        <v/>
      </c>
      <c r="FR53" s="214" t="str">
        <f>IFERROR(IF(AND($FO53="mas",'Classificação geral'!$K46=3),'Classificação geral'!AE46,""),"")</f>
        <v/>
      </c>
      <c r="FS53" s="214" t="str">
        <f>IFERROR(IF(AND($FO53="mas",'Classificação geral'!$K46=3),'Classificação geral'!AF46,""),"")</f>
        <v/>
      </c>
      <c r="FT53" s="214" t="str">
        <f>IFERROR(IF(AND($FO53="mas",'Classificação geral'!$K46=3),'Classificação geral'!O46,""),"")</f>
        <v/>
      </c>
      <c r="FU53" s="214" t="str">
        <f>IFERROR(IF(AND($FO53="mas",'Classificação geral'!$K46=3),'Classificação geral'!AR46,""),"")</f>
        <v/>
      </c>
      <c r="FV53" s="216" t="str">
        <f>IFERROR(RANK(FU53,FU:FU,0)+ COUNTIF(FU$12:$FU51,FU53),"")</f>
        <v/>
      </c>
    </row>
    <row r="54" spans="2:178" s="199" customFormat="1" ht="24.75" customHeight="1" x14ac:dyDescent="0.4">
      <c r="B54" s="248" t="str">
        <f t="shared" si="0"/>
        <v/>
      </c>
      <c r="C54" s="238" t="str">
        <f t="shared" si="1"/>
        <v/>
      </c>
      <c r="D54" s="238" t="str">
        <f t="shared" si="2"/>
        <v/>
      </c>
      <c r="E54" s="238" t="str">
        <f t="shared" si="3"/>
        <v/>
      </c>
      <c r="F54" s="239" t="str">
        <f t="shared" si="4"/>
        <v/>
      </c>
      <c r="G54" s="239" t="str">
        <f t="shared" si="5"/>
        <v/>
      </c>
      <c r="H54" s="240" t="str">
        <f t="shared" si="6"/>
        <v/>
      </c>
      <c r="I54" s="240" t="str">
        <f t="shared" si="7"/>
        <v/>
      </c>
      <c r="J54" s="240" t="str">
        <f t="shared" si="8"/>
        <v/>
      </c>
      <c r="K54" s="240" t="str">
        <f t="shared" si="9"/>
        <v/>
      </c>
      <c r="L54" s="240" t="str">
        <f t="shared" si="10"/>
        <v/>
      </c>
      <c r="M54" s="241">
        <v>41</v>
      </c>
      <c r="N54" s="432"/>
      <c r="O54" s="242"/>
      <c r="P54" s="242"/>
      <c r="Q54" s="248" t="str">
        <f t="shared" si="11"/>
        <v/>
      </c>
      <c r="R54" s="238" t="str">
        <f t="shared" si="12"/>
        <v/>
      </c>
      <c r="S54" s="238" t="str">
        <f t="shared" si="13"/>
        <v/>
      </c>
      <c r="T54" s="238" t="str">
        <f t="shared" si="14"/>
        <v/>
      </c>
      <c r="U54" s="239" t="str">
        <f t="shared" si="15"/>
        <v/>
      </c>
      <c r="V54" s="239" t="str">
        <f t="shared" si="16"/>
        <v/>
      </c>
      <c r="W54" s="240" t="str">
        <f t="shared" si="17"/>
        <v/>
      </c>
      <c r="X54" s="240" t="str">
        <f t="shared" si="18"/>
        <v/>
      </c>
      <c r="Y54" s="240" t="str">
        <f t="shared" si="19"/>
        <v/>
      </c>
      <c r="Z54" s="240" t="str">
        <f t="shared" si="20"/>
        <v/>
      </c>
      <c r="AA54" s="240" t="str">
        <f t="shared" si="21"/>
        <v/>
      </c>
      <c r="AB54" s="241">
        <v>41</v>
      </c>
      <c r="AC54" s="432"/>
      <c r="AD54" s="242"/>
      <c r="AE54" s="243"/>
      <c r="AF54" s="249" t="str">
        <f t="shared" si="22"/>
        <v/>
      </c>
      <c r="AG54" s="238" t="str">
        <f t="shared" si="23"/>
        <v/>
      </c>
      <c r="AH54" s="238" t="str">
        <f t="shared" si="24"/>
        <v/>
      </c>
      <c r="AI54" s="239" t="str">
        <f t="shared" si="25"/>
        <v/>
      </c>
      <c r="AJ54" s="239" t="str">
        <f t="shared" si="26"/>
        <v/>
      </c>
      <c r="AK54" s="239" t="str">
        <f t="shared" si="27"/>
        <v/>
      </c>
      <c r="AL54" s="240" t="str">
        <f t="shared" si="28"/>
        <v/>
      </c>
      <c r="AM54" s="240" t="str">
        <f t="shared" si="29"/>
        <v/>
      </c>
      <c r="AN54" s="240" t="str">
        <f t="shared" si="30"/>
        <v/>
      </c>
      <c r="AO54" s="240" t="str">
        <f t="shared" si="31"/>
        <v/>
      </c>
      <c r="AP54" s="240" t="str">
        <f t="shared" si="32"/>
        <v/>
      </c>
      <c r="AQ54" s="241">
        <v>41</v>
      </c>
      <c r="AR54" s="432"/>
      <c r="AS54" s="242"/>
      <c r="AT54" s="242"/>
      <c r="AU54" s="249" t="str">
        <f t="shared" si="33"/>
        <v/>
      </c>
      <c r="AV54" s="238" t="str">
        <f t="shared" si="34"/>
        <v/>
      </c>
      <c r="AW54" s="238" t="str">
        <f t="shared" si="35"/>
        <v/>
      </c>
      <c r="AX54" s="239" t="str">
        <f t="shared" si="36"/>
        <v/>
      </c>
      <c r="AY54" s="239" t="str">
        <f t="shared" si="37"/>
        <v/>
      </c>
      <c r="AZ54" s="239" t="str">
        <f t="shared" si="38"/>
        <v/>
      </c>
      <c r="BA54" s="240" t="str">
        <f t="shared" si="39"/>
        <v/>
      </c>
      <c r="BB54" s="240" t="str">
        <f t="shared" si="40"/>
        <v/>
      </c>
      <c r="BC54" s="240" t="str">
        <f t="shared" si="41"/>
        <v/>
      </c>
      <c r="BD54" s="240" t="str">
        <f t="shared" si="42"/>
        <v/>
      </c>
      <c r="BE54" s="240" t="str">
        <f t="shared" si="43"/>
        <v/>
      </c>
      <c r="BF54" s="241">
        <v>41</v>
      </c>
      <c r="BG54" s="432"/>
      <c r="BH54" s="243"/>
      <c r="BI54" s="243"/>
      <c r="BJ54" s="248" t="str">
        <f t="shared" si="44"/>
        <v/>
      </c>
      <c r="BK54" s="238" t="str">
        <f t="shared" si="45"/>
        <v/>
      </c>
      <c r="BL54" s="238" t="str">
        <f t="shared" si="46"/>
        <v/>
      </c>
      <c r="BM54" s="238" t="str">
        <f t="shared" si="47"/>
        <v/>
      </c>
      <c r="BN54" s="239" t="str">
        <f t="shared" si="48"/>
        <v/>
      </c>
      <c r="BO54" s="239" t="str">
        <f t="shared" si="49"/>
        <v/>
      </c>
      <c r="BP54" s="239" t="str">
        <f t="shared" si="50"/>
        <v/>
      </c>
      <c r="BQ54" s="239" t="str">
        <f t="shared" si="51"/>
        <v/>
      </c>
      <c r="BR54" s="239" t="str">
        <f t="shared" si="52"/>
        <v/>
      </c>
      <c r="BS54" s="239" t="str">
        <f t="shared" si="53"/>
        <v/>
      </c>
      <c r="BT54" s="240" t="str">
        <f t="shared" si="54"/>
        <v/>
      </c>
      <c r="BU54" s="241">
        <v>41</v>
      </c>
      <c r="BV54" s="432"/>
      <c r="BW54" s="242"/>
      <c r="BX54" s="242"/>
      <c r="BY54" s="248" t="str">
        <f t="shared" si="55"/>
        <v/>
      </c>
      <c r="BZ54" s="238" t="str">
        <f t="shared" si="56"/>
        <v/>
      </c>
      <c r="CA54" s="238" t="str">
        <f t="shared" si="57"/>
        <v/>
      </c>
      <c r="CB54" s="238" t="str">
        <f t="shared" si="58"/>
        <v/>
      </c>
      <c r="CC54" s="239" t="str">
        <f t="shared" si="59"/>
        <v/>
      </c>
      <c r="CD54" s="239" t="str">
        <f t="shared" si="60"/>
        <v/>
      </c>
      <c r="CE54" s="240" t="str">
        <f t="shared" si="61"/>
        <v/>
      </c>
      <c r="CF54" s="240" t="str">
        <f t="shared" si="62"/>
        <v/>
      </c>
      <c r="CG54" s="240" t="str">
        <f t="shared" si="63"/>
        <v/>
      </c>
      <c r="CH54" s="240" t="str">
        <f t="shared" si="64"/>
        <v/>
      </c>
      <c r="CI54" s="240" t="str">
        <f t="shared" si="65"/>
        <v/>
      </c>
      <c r="CJ54" s="241">
        <v>41</v>
      </c>
      <c r="CK54" s="432"/>
      <c r="CX54" s="214" t="str">
        <f>IFERROR(IF(AND('Classificação geral'!$J47="FEM",'Classificação geral'!$K47=1,'Classificação geral'!I47="Tapete"),'Classificação geral'!A47,""),"")</f>
        <v/>
      </c>
      <c r="CY54" s="214" t="str">
        <f>IFERROR(IF(AND('Classificação geral'!$J47="FEM",'Classificação geral'!$K47=1,'Classificação geral'!I47="Tapete"),'Classificação geral'!$B47,""),"")</f>
        <v/>
      </c>
      <c r="CZ54" s="215" t="str">
        <f>IF($CY54='Classificação geral'!$B47,'Classificação geral'!$C47,"")</f>
        <v/>
      </c>
      <c r="DA54" s="215" t="str">
        <f>IF($CY54='Classificação geral'!$B47,'Classificação geral'!$D47,"")</f>
        <v/>
      </c>
      <c r="DB54" s="215" t="str">
        <f>IF($CY54='Classificação geral'!$B47,'Classificação geral'!$J47,"")</f>
        <v/>
      </c>
      <c r="DC54" s="215" t="str">
        <f>IF($DB54='Classificação geral'!$J47,'Classificação geral'!$K47,"")</f>
        <v/>
      </c>
      <c r="DD54" s="215" t="str">
        <f>IF($DC54='Classificação geral'!$K47,'Classificação geral'!$AC47,"")</f>
        <v/>
      </c>
      <c r="DE54" s="215" t="str">
        <f>IF($DC54='Classificação geral'!$K47,'Classificação geral'!$AE47,"")</f>
        <v/>
      </c>
      <c r="DF54" s="215" t="str">
        <f>IF($DC54='Classificação geral'!$K47,'Classificação geral'!$AF47,"")</f>
        <v/>
      </c>
      <c r="DG54" s="215" t="str">
        <f>IF($DC54='Classificação geral'!$K47,'Classificação geral'!$O47,"")</f>
        <v/>
      </c>
      <c r="DH54" s="215" t="str">
        <f>IF($DC54='Classificação geral'!$K47,'Classificação geral'!$AR47,"")</f>
        <v/>
      </c>
      <c r="DI54" s="216" t="str">
        <f>IFERROR(RANK(DH54,DH:DH,0)+ COUNTIF($DH$12:DH53,DH54),"")</f>
        <v/>
      </c>
      <c r="DK54" s="214" t="str">
        <f>IFERROR(IF(AND('Classificação geral'!$J47="mas",'Classificação geral'!$K47=1,'Classificação geral'!$I47="Tapete"),'Classificação geral'!$A47,""),"")</f>
        <v/>
      </c>
      <c r="DL54" s="214" t="str">
        <f>IFERROR(IF(AND('Classificação geral'!$J47="mas",'Classificação geral'!$K47=1,'Classificação geral'!$I47="Tapete"),'Classificação geral'!$B47,""),"")</f>
        <v/>
      </c>
      <c r="DM54" s="215" t="str">
        <f>IF($DL54='Classificação geral'!$B47,'Classificação geral'!$C47,"")</f>
        <v/>
      </c>
      <c r="DN54" s="215" t="str">
        <f>IF($DL54='Classificação geral'!$B47,'Classificação geral'!$D47,"")</f>
        <v/>
      </c>
      <c r="DO54" s="215" t="str">
        <f>IF($DL54='Classificação geral'!$B47,'Classificação geral'!$J47,"")</f>
        <v/>
      </c>
      <c r="DP54" s="214" t="str">
        <f>IFERROR(IF(AND($DO54="mas",'Classificação geral'!$K47=1),'Classificação geral'!K47,""),"")</f>
        <v/>
      </c>
      <c r="DQ54" s="214" t="str">
        <f>IFERROR(IF(AND($DO54="mas",'Classificação geral'!$K47=1),'Classificação geral'!AC47,""),"")</f>
        <v/>
      </c>
      <c r="DR54" s="214" t="str">
        <f>IFERROR(IF(AND($DO54="mas",'Classificação geral'!$K47=1),'Classificação geral'!AE47,""),"")</f>
        <v/>
      </c>
      <c r="DS54" s="214" t="str">
        <f>IFERROR(IF(AND($DO54="mas",'Classificação geral'!$K47=1),'Classificação geral'!AF47,""),"")</f>
        <v/>
      </c>
      <c r="DT54" s="214" t="str">
        <f>IFERROR(IF(AND($DO54="mas",'Classificação geral'!$K47=1),'Classificação geral'!O47,""),"")</f>
        <v/>
      </c>
      <c r="DU54" s="214" t="str">
        <f>IFERROR(IF(AND($DO54="mas",'Classificação geral'!$K47=1),'Classificação geral'!AR47,""),"")</f>
        <v/>
      </c>
      <c r="DV54" s="216" t="str">
        <f>IFERROR(RANK(DU54,DU:DU,0)+ COUNTIF($DU$12:DU53,DU54),"")</f>
        <v/>
      </c>
      <c r="DX54" s="214" t="str">
        <f>IFERROR(IF(AND('Classificação geral'!$J47="fem",'Classificação geral'!$K47=2,'Classificação geral'!$I47="Tapete"),'Classificação geral'!$A47,""),"")</f>
        <v/>
      </c>
      <c r="DY54" s="214" t="str">
        <f>IFERROR(IF(AND('Classificação geral'!$J47="fem",'Classificação geral'!$K47=2,'Classificação geral'!$I47="Tapete"),'Classificação geral'!$B47,""),"")</f>
        <v/>
      </c>
      <c r="DZ54" s="215" t="str">
        <f>IF($DY54='Classificação geral'!$B47,'Classificação geral'!$C47,"")</f>
        <v/>
      </c>
      <c r="EA54" s="215" t="str">
        <f>IF($DY54='Classificação geral'!$B47,'Classificação geral'!$D47,"")</f>
        <v/>
      </c>
      <c r="EB54" s="215" t="str">
        <f>IF($DY54='Classificação geral'!$B47,'Classificação geral'!$J47,"")</f>
        <v/>
      </c>
      <c r="EC54" s="214" t="str">
        <f>IFERROR(IF(AND($EB54="fem",'Classificação geral'!$K47=2),'Classificação geral'!K47,""),"")</f>
        <v/>
      </c>
      <c r="ED54" s="214" t="str">
        <f>IFERROR(IF(AND($EB54="fem",'Classificação geral'!$K47=2),'Classificação geral'!AC47,""),"")</f>
        <v/>
      </c>
      <c r="EE54" s="214" t="str">
        <f>IFERROR(IF(AND($EB54="fem",'Classificação geral'!$K47=2),'Classificação geral'!AE47,""),"")</f>
        <v/>
      </c>
      <c r="EF54" s="214" t="str">
        <f>IFERROR(IF(AND($EB54="fem",'Classificação geral'!$K47=2),'Classificação geral'!AF47,""),"")</f>
        <v/>
      </c>
      <c r="EG54" s="214" t="str">
        <f>IFERROR(IF(AND($EB54="fem",'Classificação geral'!$K47=2),'Classificação geral'!O47,""),"")</f>
        <v/>
      </c>
      <c r="EH54" s="214" t="str">
        <f>IFERROR(IF(AND($EB54="fem",'Classificação geral'!$K47=2),'Classificação geral'!AR47,""),"")</f>
        <v/>
      </c>
      <c r="EI54" s="216" t="str">
        <f>IFERROR(RANK(EH54,EH:EH,0)+ COUNTIF(EH$12:$EH52,EH54),"")</f>
        <v/>
      </c>
      <c r="EJ54" s="209"/>
      <c r="EK54" s="214" t="str">
        <f>IFERROR(IF(AND('Classificação geral'!$J47="mas",'Classificação geral'!$K47=2,'Classificação geral'!$I47="Tapete"),'Classificação geral'!$A47,""),"")</f>
        <v/>
      </c>
      <c r="EL54" s="214" t="str">
        <f>IFERROR(IF(AND('Classificação geral'!$J47="mas",'Classificação geral'!$K47=2,'Classificação geral'!$I47="Tapete"),'Classificação geral'!$B47,""),"")</f>
        <v/>
      </c>
      <c r="EM54" s="215" t="str">
        <f>IF($EL54='Classificação geral'!$B47,'Classificação geral'!$C47,"")</f>
        <v/>
      </c>
      <c r="EN54" s="215" t="str">
        <f>IF($EL54='Classificação geral'!$B47,'Classificação geral'!$D47,"")</f>
        <v/>
      </c>
      <c r="EO54" s="215" t="str">
        <f>IF($EL54='Classificação geral'!$B47,'Classificação geral'!$J47,"")</f>
        <v/>
      </c>
      <c r="EP54" s="214" t="str">
        <f>IFERROR(IF(AND($EO54="mas",'Classificação geral'!$K47=2),'Classificação geral'!K47,""),"")</f>
        <v/>
      </c>
      <c r="EQ54" s="214" t="str">
        <f>IFERROR(IF(AND($EO54="mas",'Classificação geral'!$K47=2),'Classificação geral'!AC47,""),"")</f>
        <v/>
      </c>
      <c r="ER54" s="214" t="str">
        <f>IFERROR(IF(AND($EO54="mas",'Classificação geral'!$K47=2),'Classificação geral'!AE47,""),"")</f>
        <v/>
      </c>
      <c r="ES54" s="214" t="str">
        <f>IFERROR(IF(AND($EO54="mas",'Classificação geral'!$K47=2),'Classificação geral'!AF47,""),"")</f>
        <v/>
      </c>
      <c r="ET54" s="214" t="str">
        <f>IFERROR(IF(AND($EO54="mas",'Classificação geral'!$K47=2),'Classificação geral'!O47,""),"")</f>
        <v/>
      </c>
      <c r="EU54" s="214" t="str">
        <f>IFERROR(IF(AND($EO54="mas",'Classificação geral'!$K47=2),'Classificação geral'!AR47,""),"")</f>
        <v/>
      </c>
      <c r="EV54" s="216" t="str">
        <f>IFERROR(RANK(EU54,EU:EU,0)+ COUNTIF($EU$12:EU$12,EU54),"")</f>
        <v/>
      </c>
      <c r="EW54" s="209"/>
      <c r="EX54" s="214" t="str">
        <f>IFERROR(IF(AND('Classificação geral'!$J47="fem",'Classificação geral'!$K47=3,'Classificação geral'!$I47="Tapete"),'Classificação geral'!$A47,""),"")</f>
        <v/>
      </c>
      <c r="EY54" s="214" t="str">
        <f>IFERROR(IF(AND('Classificação geral'!$J47="fem",'Classificação geral'!$K47=3,'Classificação geral'!$I47="Tapete"),'Classificação geral'!$B47,""),"")</f>
        <v/>
      </c>
      <c r="EZ54" s="215" t="str">
        <f>IF($EY54='Classificação geral'!$B47,'Classificação geral'!$C47,"")</f>
        <v/>
      </c>
      <c r="FA54" s="215" t="str">
        <f>IF($EY54='Classificação geral'!$B47,'Classificação geral'!$D47,"")</f>
        <v/>
      </c>
      <c r="FB54" s="215" t="str">
        <f>IF($EY54='Classificação geral'!$B47,'Classificação geral'!$J47,"")</f>
        <v/>
      </c>
      <c r="FC54" s="215" t="str">
        <f>IF($FB54='Classificação geral'!$J47,'Classificação geral'!$K47,"")</f>
        <v/>
      </c>
      <c r="FD54" s="215" t="str">
        <f>IF($FC54='Classificação geral'!$K47,'Classificação geral'!$AC47,"")</f>
        <v/>
      </c>
      <c r="FE54" s="215" t="str">
        <f>IF($FC54='Classificação geral'!$K47,'Classificação geral'!$AE47,"")</f>
        <v/>
      </c>
      <c r="FF54" s="215" t="str">
        <f>IF($FC54='Classificação geral'!$K47,'Classificação geral'!$AF47,"")</f>
        <v/>
      </c>
      <c r="FG54" s="215" t="str">
        <f>IF($FC54='Classificação geral'!$K47,'Classificação geral'!$O47,"")</f>
        <v/>
      </c>
      <c r="FH54" s="215" t="str">
        <f>IF($FC54='Classificação geral'!$K47,'Classificação geral'!$AR47,"")</f>
        <v/>
      </c>
      <c r="FI54" s="216" t="str">
        <f>IFERROR(RANK(FH54,FH:FH,0)+ COUNTIF($FH$12:FH52,FH54),"")</f>
        <v/>
      </c>
      <c r="FJ54" s="209"/>
      <c r="FK54" s="214" t="str">
        <f>IFERROR(IF(AND('Classificação geral'!$J47="mas",'Classificação geral'!$K47=3,'Classificação geral'!$I47="Tapete"),'Classificação geral'!$A47,""),"")</f>
        <v/>
      </c>
      <c r="FL54" s="214" t="str">
        <f>IFERROR(IF(AND('Classificação geral'!$J47="mas",'Classificação geral'!$K47=3,'Classificação geral'!$I47="Tapete"),'Classificação geral'!$B47,""),"")</f>
        <v/>
      </c>
      <c r="FM54" s="215" t="str">
        <f>IF($FL54='Classificação geral'!$B47,'Classificação geral'!$C47,"")</f>
        <v/>
      </c>
      <c r="FN54" s="215" t="str">
        <f>IF($FL54='Classificação geral'!$B47,'Classificação geral'!$D47,"")</f>
        <v/>
      </c>
      <c r="FO54" s="215" t="str">
        <f>IF($FL54='Classificação geral'!$B47,'Classificação geral'!$J47,"")</f>
        <v/>
      </c>
      <c r="FP54" s="214" t="str">
        <f>IFERROR(IF(AND($FO54="mas",'Classificação geral'!$K47=3),'Classificação geral'!K47,""),"")</f>
        <v/>
      </c>
      <c r="FQ54" s="214" t="str">
        <f>IFERROR(IF(AND($FO54="mas",'Classificação geral'!$K47=3),'Classificação geral'!AC47,""),"")</f>
        <v/>
      </c>
      <c r="FR54" s="214" t="str">
        <f>IFERROR(IF(AND($FO54="mas",'Classificação geral'!$K47=3),'Classificação geral'!AE47,""),"")</f>
        <v/>
      </c>
      <c r="FS54" s="214" t="str">
        <f>IFERROR(IF(AND($FO54="mas",'Classificação geral'!$K47=3),'Classificação geral'!AF47,""),"")</f>
        <v/>
      </c>
      <c r="FT54" s="214" t="str">
        <f>IFERROR(IF(AND($FO54="mas",'Classificação geral'!$K47=3),'Classificação geral'!O47,""),"")</f>
        <v/>
      </c>
      <c r="FU54" s="214" t="str">
        <f>IFERROR(IF(AND($FO54="mas",'Classificação geral'!$K47=3),'Classificação geral'!AR47,""),"")</f>
        <v/>
      </c>
      <c r="FV54" s="216" t="str">
        <f>IFERROR(RANK(FU54,FU:FU,0)+ COUNTIF(FU$12:$FU52,FU54),"")</f>
        <v/>
      </c>
    </row>
    <row r="55" spans="2:178" s="199" customFormat="1" ht="24.75" customHeight="1" x14ac:dyDescent="0.4">
      <c r="B55" s="248" t="str">
        <f t="shared" si="0"/>
        <v/>
      </c>
      <c r="C55" s="238" t="str">
        <f t="shared" si="1"/>
        <v/>
      </c>
      <c r="D55" s="238" t="str">
        <f t="shared" si="2"/>
        <v/>
      </c>
      <c r="E55" s="238" t="str">
        <f t="shared" si="3"/>
        <v/>
      </c>
      <c r="F55" s="239" t="str">
        <f t="shared" si="4"/>
        <v/>
      </c>
      <c r="G55" s="239" t="str">
        <f t="shared" si="5"/>
        <v/>
      </c>
      <c r="H55" s="240" t="str">
        <f t="shared" si="6"/>
        <v/>
      </c>
      <c r="I55" s="240" t="str">
        <f t="shared" si="7"/>
        <v/>
      </c>
      <c r="J55" s="240" t="str">
        <f t="shared" si="8"/>
        <v/>
      </c>
      <c r="K55" s="240" t="str">
        <f t="shared" si="9"/>
        <v/>
      </c>
      <c r="L55" s="240" t="str">
        <f t="shared" si="10"/>
        <v/>
      </c>
      <c r="M55" s="241">
        <v>42</v>
      </c>
      <c r="N55" s="432"/>
      <c r="O55" s="242"/>
      <c r="P55" s="242"/>
      <c r="Q55" s="248" t="str">
        <f t="shared" si="11"/>
        <v/>
      </c>
      <c r="R55" s="238" t="str">
        <f t="shared" si="12"/>
        <v/>
      </c>
      <c r="S55" s="238" t="str">
        <f t="shared" si="13"/>
        <v/>
      </c>
      <c r="T55" s="238" t="str">
        <f t="shared" si="14"/>
        <v/>
      </c>
      <c r="U55" s="239" t="str">
        <f t="shared" si="15"/>
        <v/>
      </c>
      <c r="V55" s="239" t="str">
        <f t="shared" si="16"/>
        <v/>
      </c>
      <c r="W55" s="240" t="str">
        <f t="shared" si="17"/>
        <v/>
      </c>
      <c r="X55" s="240" t="str">
        <f t="shared" si="18"/>
        <v/>
      </c>
      <c r="Y55" s="240" t="str">
        <f t="shared" si="19"/>
        <v/>
      </c>
      <c r="Z55" s="240" t="str">
        <f t="shared" si="20"/>
        <v/>
      </c>
      <c r="AA55" s="240" t="str">
        <f t="shared" si="21"/>
        <v/>
      </c>
      <c r="AB55" s="241">
        <v>42</v>
      </c>
      <c r="AC55" s="432"/>
      <c r="AD55" s="242"/>
      <c r="AE55" s="243"/>
      <c r="AF55" s="249" t="str">
        <f t="shared" si="22"/>
        <v/>
      </c>
      <c r="AG55" s="238" t="str">
        <f t="shared" si="23"/>
        <v/>
      </c>
      <c r="AH55" s="238" t="str">
        <f t="shared" si="24"/>
        <v/>
      </c>
      <c r="AI55" s="239" t="str">
        <f t="shared" si="25"/>
        <v/>
      </c>
      <c r="AJ55" s="239" t="str">
        <f t="shared" si="26"/>
        <v/>
      </c>
      <c r="AK55" s="239" t="str">
        <f t="shared" si="27"/>
        <v/>
      </c>
      <c r="AL55" s="240" t="str">
        <f t="shared" si="28"/>
        <v/>
      </c>
      <c r="AM55" s="240" t="str">
        <f t="shared" si="29"/>
        <v/>
      </c>
      <c r="AN55" s="240" t="str">
        <f t="shared" si="30"/>
        <v/>
      </c>
      <c r="AO55" s="240" t="str">
        <f t="shared" si="31"/>
        <v/>
      </c>
      <c r="AP55" s="240" t="str">
        <f t="shared" si="32"/>
        <v/>
      </c>
      <c r="AQ55" s="241">
        <v>42</v>
      </c>
      <c r="AR55" s="432"/>
      <c r="AS55" s="242"/>
      <c r="AT55" s="242"/>
      <c r="AU55" s="249" t="str">
        <f t="shared" si="33"/>
        <v/>
      </c>
      <c r="AV55" s="238" t="str">
        <f t="shared" si="34"/>
        <v/>
      </c>
      <c r="AW55" s="238" t="str">
        <f t="shared" si="35"/>
        <v/>
      </c>
      <c r="AX55" s="239" t="str">
        <f t="shared" si="36"/>
        <v/>
      </c>
      <c r="AY55" s="239" t="str">
        <f t="shared" si="37"/>
        <v/>
      </c>
      <c r="AZ55" s="239" t="str">
        <f t="shared" si="38"/>
        <v/>
      </c>
      <c r="BA55" s="240" t="str">
        <f t="shared" si="39"/>
        <v/>
      </c>
      <c r="BB55" s="240" t="str">
        <f t="shared" si="40"/>
        <v/>
      </c>
      <c r="BC55" s="240" t="str">
        <f t="shared" si="41"/>
        <v/>
      </c>
      <c r="BD55" s="240" t="str">
        <f t="shared" si="42"/>
        <v/>
      </c>
      <c r="BE55" s="240" t="str">
        <f t="shared" si="43"/>
        <v/>
      </c>
      <c r="BF55" s="241">
        <v>42</v>
      </c>
      <c r="BG55" s="432"/>
      <c r="BH55" s="243"/>
      <c r="BI55" s="243"/>
      <c r="BJ55" s="248" t="str">
        <f t="shared" si="44"/>
        <v/>
      </c>
      <c r="BK55" s="238" t="str">
        <f t="shared" si="45"/>
        <v/>
      </c>
      <c r="BL55" s="238" t="str">
        <f t="shared" si="46"/>
        <v/>
      </c>
      <c r="BM55" s="238" t="str">
        <f t="shared" si="47"/>
        <v/>
      </c>
      <c r="BN55" s="239" t="str">
        <f t="shared" si="48"/>
        <v/>
      </c>
      <c r="BO55" s="239" t="str">
        <f t="shared" si="49"/>
        <v/>
      </c>
      <c r="BP55" s="239" t="str">
        <f t="shared" si="50"/>
        <v/>
      </c>
      <c r="BQ55" s="239" t="str">
        <f t="shared" si="51"/>
        <v/>
      </c>
      <c r="BR55" s="239" t="str">
        <f t="shared" si="52"/>
        <v/>
      </c>
      <c r="BS55" s="239" t="str">
        <f t="shared" si="53"/>
        <v/>
      </c>
      <c r="BT55" s="240" t="str">
        <f t="shared" si="54"/>
        <v/>
      </c>
      <c r="BU55" s="241">
        <v>42</v>
      </c>
      <c r="BV55" s="432"/>
      <c r="BW55" s="242"/>
      <c r="BX55" s="242"/>
      <c r="BY55" s="248" t="str">
        <f t="shared" si="55"/>
        <v/>
      </c>
      <c r="BZ55" s="238" t="str">
        <f t="shared" si="56"/>
        <v/>
      </c>
      <c r="CA55" s="238" t="str">
        <f t="shared" si="57"/>
        <v/>
      </c>
      <c r="CB55" s="238" t="str">
        <f t="shared" si="58"/>
        <v/>
      </c>
      <c r="CC55" s="239" t="str">
        <f t="shared" si="59"/>
        <v/>
      </c>
      <c r="CD55" s="239" t="str">
        <f t="shared" si="60"/>
        <v/>
      </c>
      <c r="CE55" s="240" t="str">
        <f t="shared" si="61"/>
        <v/>
      </c>
      <c r="CF55" s="240" t="str">
        <f t="shared" si="62"/>
        <v/>
      </c>
      <c r="CG55" s="240" t="str">
        <f t="shared" si="63"/>
        <v/>
      </c>
      <c r="CH55" s="240" t="str">
        <f t="shared" si="64"/>
        <v/>
      </c>
      <c r="CI55" s="240" t="str">
        <f t="shared" si="65"/>
        <v/>
      </c>
      <c r="CJ55" s="241">
        <v>42</v>
      </c>
      <c r="CK55" s="432"/>
      <c r="CX55" s="214" t="str">
        <f>IFERROR(IF(AND('Classificação geral'!$J48="FEM",'Classificação geral'!$K48=1,'Classificação geral'!I48="Tapete"),'Classificação geral'!A48,""),"")</f>
        <v/>
      </c>
      <c r="CY55" s="214" t="str">
        <f>IFERROR(IF(AND('Classificação geral'!$J48="FEM",'Classificação geral'!$K48=1,'Classificação geral'!I48="Tapete"),'Classificação geral'!$B48,""),"")</f>
        <v/>
      </c>
      <c r="CZ55" s="215" t="str">
        <f>IF($CY55='Classificação geral'!$B48,'Classificação geral'!$C48,"")</f>
        <v/>
      </c>
      <c r="DA55" s="215" t="str">
        <f>IF($CY55='Classificação geral'!$B48,'Classificação geral'!$D48,"")</f>
        <v/>
      </c>
      <c r="DB55" s="215" t="str">
        <f>IF($CY55='Classificação geral'!$B48,'Classificação geral'!$J48,"")</f>
        <v/>
      </c>
      <c r="DC55" s="215" t="str">
        <f>IF($DB55='Classificação geral'!$J48,'Classificação geral'!$K48,"")</f>
        <v/>
      </c>
      <c r="DD55" s="215" t="str">
        <f>IF($DC55='Classificação geral'!$K48,'Classificação geral'!$AC48,"")</f>
        <v/>
      </c>
      <c r="DE55" s="215" t="str">
        <f>IF($DC55='Classificação geral'!$K48,'Classificação geral'!$AE48,"")</f>
        <v/>
      </c>
      <c r="DF55" s="215" t="str">
        <f>IF($DC55='Classificação geral'!$K48,'Classificação geral'!$AF48,"")</f>
        <v/>
      </c>
      <c r="DG55" s="215" t="str">
        <f>IF($DC55='Classificação geral'!$K48,'Classificação geral'!$O48,"")</f>
        <v/>
      </c>
      <c r="DH55" s="215" t="str">
        <f>IF($DC55='Classificação geral'!$K48,'Classificação geral'!$AR48,"")</f>
        <v/>
      </c>
      <c r="DI55" s="216" t="str">
        <f>IFERROR(RANK(DH55,DH:DH,0)+ COUNTIF($DH$12:DH54,DH55),"")</f>
        <v/>
      </c>
      <c r="DK55" s="214" t="str">
        <f>IFERROR(IF(AND('Classificação geral'!$J48="mas",'Classificação geral'!$K48=1,'Classificação geral'!$I48="Tapete"),'Classificação geral'!$A48,""),"")</f>
        <v/>
      </c>
      <c r="DL55" s="214" t="str">
        <f>IFERROR(IF(AND('Classificação geral'!$J48="mas",'Classificação geral'!$K48=1,'Classificação geral'!$I48="Tapete"),'Classificação geral'!$B48,""),"")</f>
        <v/>
      </c>
      <c r="DM55" s="215" t="str">
        <f>IF($DL55='Classificação geral'!$B48,'Classificação geral'!$C48,"")</f>
        <v/>
      </c>
      <c r="DN55" s="215" t="str">
        <f>IF($DL55='Classificação geral'!$B48,'Classificação geral'!$D48,"")</f>
        <v/>
      </c>
      <c r="DO55" s="215" t="str">
        <f>IF($DL55='Classificação geral'!$B48,'Classificação geral'!$J48,"")</f>
        <v/>
      </c>
      <c r="DP55" s="214" t="str">
        <f>IFERROR(IF(AND($DO55="mas",'Classificação geral'!$K48=1),'Classificação geral'!K48,""),"")</f>
        <v/>
      </c>
      <c r="DQ55" s="214" t="str">
        <f>IFERROR(IF(AND($DO55="mas",'Classificação geral'!$K48=1),'Classificação geral'!AC48,""),"")</f>
        <v/>
      </c>
      <c r="DR55" s="214" t="str">
        <f>IFERROR(IF(AND($DO55="mas",'Classificação geral'!$K48=1),'Classificação geral'!AE48,""),"")</f>
        <v/>
      </c>
      <c r="DS55" s="214" t="str">
        <f>IFERROR(IF(AND($DO55="mas",'Classificação geral'!$K48=1),'Classificação geral'!AF48,""),"")</f>
        <v/>
      </c>
      <c r="DT55" s="214" t="str">
        <f>IFERROR(IF(AND($DO55="mas",'Classificação geral'!$K48=1),'Classificação geral'!O48,""),"")</f>
        <v/>
      </c>
      <c r="DU55" s="214" t="str">
        <f>IFERROR(IF(AND($DO55="mas",'Classificação geral'!$K48=1),'Classificação geral'!AR48,""),"")</f>
        <v/>
      </c>
      <c r="DV55" s="216" t="str">
        <f>IFERROR(RANK(DU55,DU:DU,0)+ COUNTIF($DU$12:DU54,DU55),"")</f>
        <v/>
      </c>
      <c r="DX55" s="214" t="str">
        <f>IFERROR(IF(AND('Classificação geral'!$J48="fem",'Classificação geral'!$K48=2,'Classificação geral'!$I48="Tapete"),'Classificação geral'!$A48,""),"")</f>
        <v/>
      </c>
      <c r="DY55" s="214" t="str">
        <f>IFERROR(IF(AND('Classificação geral'!$J48="fem",'Classificação geral'!$K48=2,'Classificação geral'!$I48="Tapete"),'Classificação geral'!$B48,""),"")</f>
        <v/>
      </c>
      <c r="DZ55" s="215" t="str">
        <f>IF($DY55='Classificação geral'!$B48,'Classificação geral'!$C48,"")</f>
        <v/>
      </c>
      <c r="EA55" s="215" t="str">
        <f>IF($DY55='Classificação geral'!$B48,'Classificação geral'!$D48,"")</f>
        <v/>
      </c>
      <c r="EB55" s="215" t="str">
        <f>IF($DY55='Classificação geral'!$B48,'Classificação geral'!$J48,"")</f>
        <v/>
      </c>
      <c r="EC55" s="214" t="str">
        <f>IFERROR(IF(AND($EB55="fem",'Classificação geral'!$K48=2),'Classificação geral'!K48,""),"")</f>
        <v/>
      </c>
      <c r="ED55" s="214" t="str">
        <f>IFERROR(IF(AND($EB55="fem",'Classificação geral'!$K48=2),'Classificação geral'!AC48,""),"")</f>
        <v/>
      </c>
      <c r="EE55" s="214" t="str">
        <f>IFERROR(IF(AND($EB55="fem",'Classificação geral'!$K48=2),'Classificação geral'!AE48,""),"")</f>
        <v/>
      </c>
      <c r="EF55" s="214" t="str">
        <f>IFERROR(IF(AND($EB55="fem",'Classificação geral'!$K48=2),'Classificação geral'!AF48,""),"")</f>
        <v/>
      </c>
      <c r="EG55" s="214" t="str">
        <f>IFERROR(IF(AND($EB55="fem",'Classificação geral'!$K48=2),'Classificação geral'!O48,""),"")</f>
        <v/>
      </c>
      <c r="EH55" s="214" t="str">
        <f>IFERROR(IF(AND($EB55="fem",'Classificação geral'!$K48=2),'Classificação geral'!AR48,""),"")</f>
        <v/>
      </c>
      <c r="EI55" s="216" t="str">
        <f>IFERROR(RANK(EH55,EH:EH,0)+ COUNTIF(EH$12:$EH53,EH55),"")</f>
        <v/>
      </c>
      <c r="EJ55" s="209"/>
      <c r="EK55" s="214" t="str">
        <f>IFERROR(IF(AND('Classificação geral'!$J48="mas",'Classificação geral'!$K48=2,'Classificação geral'!$I48="Tapete"),'Classificação geral'!$A48,""),"")</f>
        <v/>
      </c>
      <c r="EL55" s="214" t="str">
        <f>IFERROR(IF(AND('Classificação geral'!$J48="mas",'Classificação geral'!$K48=2,'Classificação geral'!$I48="Tapete"),'Classificação geral'!$B48,""),"")</f>
        <v/>
      </c>
      <c r="EM55" s="215" t="str">
        <f>IF($EL55='Classificação geral'!$B48,'Classificação geral'!$C48,"")</f>
        <v/>
      </c>
      <c r="EN55" s="215" t="str">
        <f>IF($EL55='Classificação geral'!$B48,'Classificação geral'!$D48,"")</f>
        <v/>
      </c>
      <c r="EO55" s="215" t="str">
        <f>IF($EL55='Classificação geral'!$B48,'Classificação geral'!$J48,"")</f>
        <v/>
      </c>
      <c r="EP55" s="214" t="str">
        <f>IFERROR(IF(AND($EO55="mas",'Classificação geral'!$K48=2),'Classificação geral'!K48,""),"")</f>
        <v/>
      </c>
      <c r="EQ55" s="214" t="str">
        <f>IFERROR(IF(AND($EO55="mas",'Classificação geral'!$K48=2),'Classificação geral'!AC48,""),"")</f>
        <v/>
      </c>
      <c r="ER55" s="214" t="str">
        <f>IFERROR(IF(AND($EO55="mas",'Classificação geral'!$K48=2),'Classificação geral'!AE48,""),"")</f>
        <v/>
      </c>
      <c r="ES55" s="214" t="str">
        <f>IFERROR(IF(AND($EO55="mas",'Classificação geral'!$K48=2),'Classificação geral'!AF48,""),"")</f>
        <v/>
      </c>
      <c r="ET55" s="214" t="str">
        <f>IFERROR(IF(AND($EO55="mas",'Classificação geral'!$K48=2),'Classificação geral'!O48,""),"")</f>
        <v/>
      </c>
      <c r="EU55" s="214" t="str">
        <f>IFERROR(IF(AND($EO55="mas",'Classificação geral'!$K48=2),'Classificação geral'!AR48,""),"")</f>
        <v/>
      </c>
      <c r="EV55" s="216" t="str">
        <f>IFERROR(RANK(EU55,EU:EU,0)+ COUNTIF($EU$12:EU$12,EU55),"")</f>
        <v/>
      </c>
      <c r="EW55" s="209"/>
      <c r="EX55" s="214" t="str">
        <f>IFERROR(IF(AND('Classificação geral'!$J48="fem",'Classificação geral'!$K48=3,'Classificação geral'!$I48="Tapete"),'Classificação geral'!$A48,""),"")</f>
        <v/>
      </c>
      <c r="EY55" s="214" t="str">
        <f>IFERROR(IF(AND('Classificação geral'!$J48="fem",'Classificação geral'!$K48=3,'Classificação geral'!$I48="Tapete"),'Classificação geral'!$B48,""),"")</f>
        <v/>
      </c>
      <c r="EZ55" s="215" t="str">
        <f>IF($EY55='Classificação geral'!$B48,'Classificação geral'!$C48,"")</f>
        <v/>
      </c>
      <c r="FA55" s="215" t="str">
        <f>IF($EY55='Classificação geral'!$B48,'Classificação geral'!$D48,"")</f>
        <v/>
      </c>
      <c r="FB55" s="215" t="str">
        <f>IF($EY55='Classificação geral'!$B48,'Classificação geral'!$J48,"")</f>
        <v/>
      </c>
      <c r="FC55" s="215" t="str">
        <f>IF($FB55='Classificação geral'!$J48,'Classificação geral'!$K48,"")</f>
        <v/>
      </c>
      <c r="FD55" s="215" t="str">
        <f>IF($FC55='Classificação geral'!$K48,'Classificação geral'!$AC48,"")</f>
        <v/>
      </c>
      <c r="FE55" s="215" t="str">
        <f>IF($FC55='Classificação geral'!$K48,'Classificação geral'!$AE48,"")</f>
        <v/>
      </c>
      <c r="FF55" s="215" t="str">
        <f>IF($FC55='Classificação geral'!$K48,'Classificação geral'!$AF48,"")</f>
        <v/>
      </c>
      <c r="FG55" s="215" t="str">
        <f>IF($FC55='Classificação geral'!$K48,'Classificação geral'!$O48,"")</f>
        <v/>
      </c>
      <c r="FH55" s="215" t="str">
        <f>IF($FC55='Classificação geral'!$K48,'Classificação geral'!$AR48,"")</f>
        <v/>
      </c>
      <c r="FI55" s="216" t="str">
        <f>IFERROR(RANK(FH55,FH:FH,0)+ COUNTIF($FH$12:FH53,FH55),"")</f>
        <v/>
      </c>
      <c r="FJ55" s="209"/>
      <c r="FK55" s="214" t="str">
        <f>IFERROR(IF(AND('Classificação geral'!$J48="mas",'Classificação geral'!$K48=3,'Classificação geral'!$I48="Tapete"),'Classificação geral'!$A48,""),"")</f>
        <v/>
      </c>
      <c r="FL55" s="214" t="str">
        <f>IFERROR(IF(AND('Classificação geral'!$J48="mas",'Classificação geral'!$K48=3,'Classificação geral'!$I48="Tapete"),'Classificação geral'!$B48,""),"")</f>
        <v/>
      </c>
      <c r="FM55" s="215" t="str">
        <f>IF($FL55='Classificação geral'!$B48,'Classificação geral'!$C48,"")</f>
        <v/>
      </c>
      <c r="FN55" s="215" t="str">
        <f>IF($FL55='Classificação geral'!$B48,'Classificação geral'!$D48,"")</f>
        <v/>
      </c>
      <c r="FO55" s="215" t="str">
        <f>IF($FL55='Classificação geral'!$B48,'Classificação geral'!$J48,"")</f>
        <v/>
      </c>
      <c r="FP55" s="214" t="str">
        <f>IFERROR(IF(AND($FO55="mas",'Classificação geral'!$K48=3),'Classificação geral'!K48,""),"")</f>
        <v/>
      </c>
      <c r="FQ55" s="214" t="str">
        <f>IFERROR(IF(AND($FO55="mas",'Classificação geral'!$K48=3),'Classificação geral'!AC48,""),"")</f>
        <v/>
      </c>
      <c r="FR55" s="214" t="str">
        <f>IFERROR(IF(AND($FO55="mas",'Classificação geral'!$K48=3),'Classificação geral'!AE48,""),"")</f>
        <v/>
      </c>
      <c r="FS55" s="214" t="str">
        <f>IFERROR(IF(AND($FO55="mas",'Classificação geral'!$K48=3),'Classificação geral'!AF48,""),"")</f>
        <v/>
      </c>
      <c r="FT55" s="214" t="str">
        <f>IFERROR(IF(AND($FO55="mas",'Classificação geral'!$K48=3),'Classificação geral'!O48,""),"")</f>
        <v/>
      </c>
      <c r="FU55" s="214" t="str">
        <f>IFERROR(IF(AND($FO55="mas",'Classificação geral'!$K48=3),'Classificação geral'!AR48,""),"")</f>
        <v/>
      </c>
      <c r="FV55" s="216" t="str">
        <f>IFERROR(RANK(FU55,FU:FU,0)+ COUNTIF(FU$12:$FU53,FU55),"")</f>
        <v/>
      </c>
    </row>
    <row r="56" spans="2:178" s="199" customFormat="1" ht="24.75" customHeight="1" x14ac:dyDescent="0.4">
      <c r="B56" s="248" t="str">
        <f t="shared" si="0"/>
        <v/>
      </c>
      <c r="C56" s="238" t="str">
        <f t="shared" si="1"/>
        <v/>
      </c>
      <c r="D56" s="238" t="str">
        <f t="shared" si="2"/>
        <v/>
      </c>
      <c r="E56" s="238" t="str">
        <f t="shared" si="3"/>
        <v/>
      </c>
      <c r="F56" s="239" t="str">
        <f t="shared" si="4"/>
        <v/>
      </c>
      <c r="G56" s="239" t="str">
        <f t="shared" si="5"/>
        <v/>
      </c>
      <c r="H56" s="240" t="str">
        <f t="shared" si="6"/>
        <v/>
      </c>
      <c r="I56" s="240" t="str">
        <f t="shared" si="7"/>
        <v/>
      </c>
      <c r="J56" s="240" t="str">
        <f t="shared" si="8"/>
        <v/>
      </c>
      <c r="K56" s="240" t="str">
        <f t="shared" si="9"/>
        <v/>
      </c>
      <c r="L56" s="240" t="str">
        <f t="shared" si="10"/>
        <v/>
      </c>
      <c r="M56" s="241">
        <v>43</v>
      </c>
      <c r="N56" s="432"/>
      <c r="O56" s="242"/>
      <c r="P56" s="242"/>
      <c r="Q56" s="248" t="str">
        <f t="shared" si="11"/>
        <v/>
      </c>
      <c r="R56" s="238" t="str">
        <f t="shared" si="12"/>
        <v/>
      </c>
      <c r="S56" s="238" t="str">
        <f t="shared" si="13"/>
        <v/>
      </c>
      <c r="T56" s="238" t="str">
        <f t="shared" si="14"/>
        <v/>
      </c>
      <c r="U56" s="239" t="str">
        <f t="shared" si="15"/>
        <v/>
      </c>
      <c r="V56" s="239" t="str">
        <f t="shared" si="16"/>
        <v/>
      </c>
      <c r="W56" s="240" t="str">
        <f t="shared" si="17"/>
        <v/>
      </c>
      <c r="X56" s="240" t="str">
        <f t="shared" si="18"/>
        <v/>
      </c>
      <c r="Y56" s="240" t="str">
        <f t="shared" si="19"/>
        <v/>
      </c>
      <c r="Z56" s="240" t="str">
        <f t="shared" si="20"/>
        <v/>
      </c>
      <c r="AA56" s="240" t="str">
        <f t="shared" si="21"/>
        <v/>
      </c>
      <c r="AB56" s="241">
        <v>43</v>
      </c>
      <c r="AC56" s="432"/>
      <c r="AD56" s="242"/>
      <c r="AE56" s="243"/>
      <c r="AF56" s="249" t="str">
        <f t="shared" si="22"/>
        <v/>
      </c>
      <c r="AG56" s="238" t="str">
        <f t="shared" si="23"/>
        <v/>
      </c>
      <c r="AH56" s="238" t="str">
        <f t="shared" si="24"/>
        <v/>
      </c>
      <c r="AI56" s="239" t="str">
        <f t="shared" si="25"/>
        <v/>
      </c>
      <c r="AJ56" s="239" t="str">
        <f t="shared" si="26"/>
        <v/>
      </c>
      <c r="AK56" s="239" t="str">
        <f t="shared" si="27"/>
        <v/>
      </c>
      <c r="AL56" s="240" t="str">
        <f t="shared" si="28"/>
        <v/>
      </c>
      <c r="AM56" s="240" t="str">
        <f t="shared" si="29"/>
        <v/>
      </c>
      <c r="AN56" s="240" t="str">
        <f t="shared" si="30"/>
        <v/>
      </c>
      <c r="AO56" s="240" t="str">
        <f t="shared" si="31"/>
        <v/>
      </c>
      <c r="AP56" s="240" t="str">
        <f t="shared" si="32"/>
        <v/>
      </c>
      <c r="AQ56" s="241">
        <v>43</v>
      </c>
      <c r="AR56" s="432"/>
      <c r="AS56" s="242"/>
      <c r="AT56" s="242"/>
      <c r="AU56" s="249" t="str">
        <f t="shared" si="33"/>
        <v/>
      </c>
      <c r="AV56" s="238" t="str">
        <f t="shared" si="34"/>
        <v/>
      </c>
      <c r="AW56" s="238" t="str">
        <f t="shared" si="35"/>
        <v/>
      </c>
      <c r="AX56" s="239" t="str">
        <f t="shared" si="36"/>
        <v/>
      </c>
      <c r="AY56" s="239" t="str">
        <f t="shared" si="37"/>
        <v/>
      </c>
      <c r="AZ56" s="239" t="str">
        <f t="shared" si="38"/>
        <v/>
      </c>
      <c r="BA56" s="240" t="str">
        <f t="shared" si="39"/>
        <v/>
      </c>
      <c r="BB56" s="240" t="str">
        <f t="shared" si="40"/>
        <v/>
      </c>
      <c r="BC56" s="240" t="str">
        <f t="shared" si="41"/>
        <v/>
      </c>
      <c r="BD56" s="240" t="str">
        <f t="shared" si="42"/>
        <v/>
      </c>
      <c r="BE56" s="240" t="str">
        <f t="shared" si="43"/>
        <v/>
      </c>
      <c r="BF56" s="241">
        <v>43</v>
      </c>
      <c r="BG56" s="432"/>
      <c r="BH56" s="243"/>
      <c r="BI56" s="243"/>
      <c r="BJ56" s="248" t="str">
        <f t="shared" si="44"/>
        <v/>
      </c>
      <c r="BK56" s="238" t="str">
        <f t="shared" si="45"/>
        <v/>
      </c>
      <c r="BL56" s="238" t="str">
        <f t="shared" si="46"/>
        <v/>
      </c>
      <c r="BM56" s="238" t="str">
        <f t="shared" si="47"/>
        <v/>
      </c>
      <c r="BN56" s="239" t="str">
        <f t="shared" si="48"/>
        <v/>
      </c>
      <c r="BO56" s="239" t="str">
        <f t="shared" si="49"/>
        <v/>
      </c>
      <c r="BP56" s="239" t="str">
        <f t="shared" si="50"/>
        <v/>
      </c>
      <c r="BQ56" s="239" t="str">
        <f t="shared" si="51"/>
        <v/>
      </c>
      <c r="BR56" s="239" t="str">
        <f t="shared" si="52"/>
        <v/>
      </c>
      <c r="BS56" s="239" t="str">
        <f t="shared" si="53"/>
        <v/>
      </c>
      <c r="BT56" s="240" t="str">
        <f t="shared" si="54"/>
        <v/>
      </c>
      <c r="BU56" s="241">
        <v>43</v>
      </c>
      <c r="BV56" s="432"/>
      <c r="BW56" s="242"/>
      <c r="BX56" s="242"/>
      <c r="BY56" s="248" t="str">
        <f t="shared" si="55"/>
        <v/>
      </c>
      <c r="BZ56" s="238" t="str">
        <f t="shared" si="56"/>
        <v/>
      </c>
      <c r="CA56" s="238" t="str">
        <f t="shared" si="57"/>
        <v/>
      </c>
      <c r="CB56" s="238" t="str">
        <f t="shared" si="58"/>
        <v/>
      </c>
      <c r="CC56" s="239" t="str">
        <f t="shared" si="59"/>
        <v/>
      </c>
      <c r="CD56" s="239" t="str">
        <f t="shared" si="60"/>
        <v/>
      </c>
      <c r="CE56" s="240" t="str">
        <f t="shared" si="61"/>
        <v/>
      </c>
      <c r="CF56" s="240" t="str">
        <f t="shared" si="62"/>
        <v/>
      </c>
      <c r="CG56" s="240" t="str">
        <f t="shared" si="63"/>
        <v/>
      </c>
      <c r="CH56" s="240" t="str">
        <f t="shared" si="64"/>
        <v/>
      </c>
      <c r="CI56" s="240" t="str">
        <f t="shared" si="65"/>
        <v/>
      </c>
      <c r="CJ56" s="241">
        <v>43</v>
      </c>
      <c r="CK56" s="432"/>
      <c r="CX56" s="214" t="str">
        <f>IFERROR(IF(AND('Classificação geral'!$J49="FEM",'Classificação geral'!$K49=1,'Classificação geral'!I49="Tapete"),'Classificação geral'!A49,""),"")</f>
        <v/>
      </c>
      <c r="CY56" s="214" t="str">
        <f>IFERROR(IF(AND('Classificação geral'!$J49="FEM",'Classificação geral'!$K49=1,'Classificação geral'!I49="Tapete"),'Classificação geral'!$B49,""),"")</f>
        <v/>
      </c>
      <c r="CZ56" s="215" t="str">
        <f>IF($CY56='Classificação geral'!$B49,'Classificação geral'!$C49,"")</f>
        <v/>
      </c>
      <c r="DA56" s="215" t="str">
        <f>IF($CY56='Classificação geral'!$B49,'Classificação geral'!$D49,"")</f>
        <v/>
      </c>
      <c r="DB56" s="215" t="str">
        <f>IF($CY56='Classificação geral'!$B49,'Classificação geral'!$J49,"")</f>
        <v/>
      </c>
      <c r="DC56" s="215" t="str">
        <f>IF($DB56='Classificação geral'!$J49,'Classificação geral'!$K49,"")</f>
        <v/>
      </c>
      <c r="DD56" s="215" t="str">
        <f>IF($DC56='Classificação geral'!$K49,'Classificação geral'!$AC49,"")</f>
        <v/>
      </c>
      <c r="DE56" s="215" t="str">
        <f>IF($DC56='Classificação geral'!$K49,'Classificação geral'!$AE49,"")</f>
        <v/>
      </c>
      <c r="DF56" s="215" t="str">
        <f>IF($DC56='Classificação geral'!$K49,'Classificação geral'!$AF49,"")</f>
        <v/>
      </c>
      <c r="DG56" s="215" t="str">
        <f>IF($DC56='Classificação geral'!$K49,'Classificação geral'!$O49,"")</f>
        <v/>
      </c>
      <c r="DH56" s="215" t="str">
        <f>IF($DC56='Classificação geral'!$K49,'Classificação geral'!$AR49,"")</f>
        <v/>
      </c>
      <c r="DI56" s="216" t="str">
        <f>IFERROR(RANK(DH56,DH:DH,0)+ COUNTIF($DH$12:DH55,DH56),"")</f>
        <v/>
      </c>
      <c r="DK56" s="214" t="str">
        <f>IFERROR(IF(AND('Classificação geral'!$J49="mas",'Classificação geral'!$K49=1,'Classificação geral'!$I49="Tapete"),'Classificação geral'!$A49,""),"")</f>
        <v/>
      </c>
      <c r="DL56" s="214" t="str">
        <f>IFERROR(IF(AND('Classificação geral'!$J49="mas",'Classificação geral'!$K49=1,'Classificação geral'!$I49="Tapete"),'Classificação geral'!$B49,""),"")</f>
        <v/>
      </c>
      <c r="DM56" s="215" t="str">
        <f>IF($DL56='Classificação geral'!$B49,'Classificação geral'!$C49,"")</f>
        <v/>
      </c>
      <c r="DN56" s="215" t="str">
        <f>IF($DL56='Classificação geral'!$B49,'Classificação geral'!$D49,"")</f>
        <v/>
      </c>
      <c r="DO56" s="215" t="str">
        <f>IF($DL56='Classificação geral'!$B49,'Classificação geral'!$J49,"")</f>
        <v/>
      </c>
      <c r="DP56" s="214" t="str">
        <f>IFERROR(IF(AND($DO56="mas",'Classificação geral'!$K49=1),'Classificação geral'!K49,""),"")</f>
        <v/>
      </c>
      <c r="DQ56" s="214" t="str">
        <f>IFERROR(IF(AND($DO56="mas",'Classificação geral'!$K49=1),'Classificação geral'!AC49,""),"")</f>
        <v/>
      </c>
      <c r="DR56" s="214" t="str">
        <f>IFERROR(IF(AND($DO56="mas",'Classificação geral'!$K49=1),'Classificação geral'!AE49,""),"")</f>
        <v/>
      </c>
      <c r="DS56" s="214" t="str">
        <f>IFERROR(IF(AND($DO56="mas",'Classificação geral'!$K49=1),'Classificação geral'!AF49,""),"")</f>
        <v/>
      </c>
      <c r="DT56" s="214" t="str">
        <f>IFERROR(IF(AND($DO56="mas",'Classificação geral'!$K49=1),'Classificação geral'!O49,""),"")</f>
        <v/>
      </c>
      <c r="DU56" s="214" t="str">
        <f>IFERROR(IF(AND($DO56="mas",'Classificação geral'!$K49=1),'Classificação geral'!AR49,""),"")</f>
        <v/>
      </c>
      <c r="DV56" s="216" t="str">
        <f>IFERROR(RANK(DU56,DU:DU,0)+ COUNTIF($DU$12:DU55,DU56),"")</f>
        <v/>
      </c>
      <c r="DX56" s="214" t="str">
        <f>IFERROR(IF(AND('Classificação geral'!$J49="fem",'Classificação geral'!$K49=2,'Classificação geral'!$I49="Tapete"),'Classificação geral'!$A49,""),"")</f>
        <v/>
      </c>
      <c r="DY56" s="214" t="str">
        <f>IFERROR(IF(AND('Classificação geral'!$J49="fem",'Classificação geral'!$K49=2,'Classificação geral'!$I49="Tapete"),'Classificação geral'!$B49,""),"")</f>
        <v/>
      </c>
      <c r="DZ56" s="215" t="str">
        <f>IF($DY56='Classificação geral'!$B49,'Classificação geral'!$C49,"")</f>
        <v/>
      </c>
      <c r="EA56" s="215" t="str">
        <f>IF($DY56='Classificação geral'!$B49,'Classificação geral'!$D49,"")</f>
        <v/>
      </c>
      <c r="EB56" s="215" t="str">
        <f>IF($DY56='Classificação geral'!$B49,'Classificação geral'!$J49,"")</f>
        <v/>
      </c>
      <c r="EC56" s="214" t="str">
        <f>IFERROR(IF(AND($EB56="fem",'Classificação geral'!$K49=2),'Classificação geral'!K49,""),"")</f>
        <v/>
      </c>
      <c r="ED56" s="214" t="str">
        <f>IFERROR(IF(AND($EB56="fem",'Classificação geral'!$K49=2),'Classificação geral'!AC49,""),"")</f>
        <v/>
      </c>
      <c r="EE56" s="214" t="str">
        <f>IFERROR(IF(AND($EB56="fem",'Classificação geral'!$K49=2),'Classificação geral'!AE49,""),"")</f>
        <v/>
      </c>
      <c r="EF56" s="214" t="str">
        <f>IFERROR(IF(AND($EB56="fem",'Classificação geral'!$K49=2),'Classificação geral'!AF49,""),"")</f>
        <v/>
      </c>
      <c r="EG56" s="214" t="str">
        <f>IFERROR(IF(AND($EB56="fem",'Classificação geral'!$K49=2),'Classificação geral'!O49,""),"")</f>
        <v/>
      </c>
      <c r="EH56" s="214" t="str">
        <f>IFERROR(IF(AND($EB56="fem",'Classificação geral'!$K49=2),'Classificação geral'!AR49,""),"")</f>
        <v/>
      </c>
      <c r="EI56" s="216" t="str">
        <f>IFERROR(RANK(EH56,EH:EH,0)+ COUNTIF(EH$12:$EH54,EH56),"")</f>
        <v/>
      </c>
      <c r="EJ56" s="209"/>
      <c r="EK56" s="214" t="str">
        <f>IFERROR(IF(AND('Classificação geral'!$J49="mas",'Classificação geral'!$K49=2,'Classificação geral'!$I49="Tapete"),'Classificação geral'!$A49,""),"")</f>
        <v/>
      </c>
      <c r="EL56" s="214" t="str">
        <f>IFERROR(IF(AND('Classificação geral'!$J49="mas",'Classificação geral'!$K49=2,'Classificação geral'!$I49="Tapete"),'Classificação geral'!$B49,""),"")</f>
        <v/>
      </c>
      <c r="EM56" s="215" t="str">
        <f>IF($EL56='Classificação geral'!$B49,'Classificação geral'!$C49,"")</f>
        <v/>
      </c>
      <c r="EN56" s="215" t="str">
        <f>IF($EL56='Classificação geral'!$B49,'Classificação geral'!$D49,"")</f>
        <v/>
      </c>
      <c r="EO56" s="215" t="str">
        <f>IF($EL56='Classificação geral'!$B49,'Classificação geral'!$J49,"")</f>
        <v/>
      </c>
      <c r="EP56" s="214" t="str">
        <f>IFERROR(IF(AND($EO56="mas",'Classificação geral'!$K49=2),'Classificação geral'!K49,""),"")</f>
        <v/>
      </c>
      <c r="EQ56" s="214" t="str">
        <f>IFERROR(IF(AND($EO56="mas",'Classificação geral'!$K49=2),'Classificação geral'!AC49,""),"")</f>
        <v/>
      </c>
      <c r="ER56" s="214" t="str">
        <f>IFERROR(IF(AND($EO56="mas",'Classificação geral'!$K49=2),'Classificação geral'!AE49,""),"")</f>
        <v/>
      </c>
      <c r="ES56" s="214" t="str">
        <f>IFERROR(IF(AND($EO56="mas",'Classificação geral'!$K49=2),'Classificação geral'!AF49,""),"")</f>
        <v/>
      </c>
      <c r="ET56" s="214" t="str">
        <f>IFERROR(IF(AND($EO56="mas",'Classificação geral'!$K49=2),'Classificação geral'!O49,""),"")</f>
        <v/>
      </c>
      <c r="EU56" s="214" t="str">
        <f>IFERROR(IF(AND($EO56="mas",'Classificação geral'!$K49=2),'Classificação geral'!AR49,""),"")</f>
        <v/>
      </c>
      <c r="EV56" s="216" t="str">
        <f>IFERROR(RANK(EU56,EU:EU,0)+ COUNTIF($EU$12:EU$12,EU56),"")</f>
        <v/>
      </c>
      <c r="EW56" s="209"/>
      <c r="EX56" s="214" t="str">
        <f>IFERROR(IF(AND('Classificação geral'!$J49="fem",'Classificação geral'!$K49=3,'Classificação geral'!$I49="Tapete"),'Classificação geral'!$A49,""),"")</f>
        <v/>
      </c>
      <c r="EY56" s="214" t="str">
        <f>IFERROR(IF(AND('Classificação geral'!$J49="fem",'Classificação geral'!$K49=3,'Classificação geral'!$I49="Tapete"),'Classificação geral'!$B49,""),"")</f>
        <v/>
      </c>
      <c r="EZ56" s="215" t="str">
        <f>IF($EY56='Classificação geral'!$B49,'Classificação geral'!$C49,"")</f>
        <v/>
      </c>
      <c r="FA56" s="215" t="str">
        <f>IF($EY56='Classificação geral'!$B49,'Classificação geral'!$D49,"")</f>
        <v/>
      </c>
      <c r="FB56" s="215" t="str">
        <f>IF($EY56='Classificação geral'!$B49,'Classificação geral'!$J49,"")</f>
        <v/>
      </c>
      <c r="FC56" s="215" t="str">
        <f>IF($FB56='Classificação geral'!$J49,'Classificação geral'!$K49,"")</f>
        <v/>
      </c>
      <c r="FD56" s="215" t="str">
        <f>IF($FC56='Classificação geral'!$K49,'Classificação geral'!$AC49,"")</f>
        <v/>
      </c>
      <c r="FE56" s="215" t="str">
        <f>IF($FC56='Classificação geral'!$K49,'Classificação geral'!$AE49,"")</f>
        <v/>
      </c>
      <c r="FF56" s="215" t="str">
        <f>IF($FC56='Classificação geral'!$K49,'Classificação geral'!$AF49,"")</f>
        <v/>
      </c>
      <c r="FG56" s="215" t="str">
        <f>IF($FC56='Classificação geral'!$K49,'Classificação geral'!$O49,"")</f>
        <v/>
      </c>
      <c r="FH56" s="215" t="str">
        <f>IF($FC56='Classificação geral'!$K49,'Classificação geral'!$AR49,"")</f>
        <v/>
      </c>
      <c r="FI56" s="216" t="str">
        <f>IFERROR(RANK(FH56,FH:FH,0)+ COUNTIF($FH$12:FH54,FH56),"")</f>
        <v/>
      </c>
      <c r="FJ56" s="209"/>
      <c r="FK56" s="214" t="str">
        <f>IFERROR(IF(AND('Classificação geral'!$J49="mas",'Classificação geral'!$K49=3,'Classificação geral'!$I49="Tapete"),'Classificação geral'!$A49,""),"")</f>
        <v/>
      </c>
      <c r="FL56" s="214" t="str">
        <f>IFERROR(IF(AND('Classificação geral'!$J49="mas",'Classificação geral'!$K49=3,'Classificação geral'!$I49="Tapete"),'Classificação geral'!$B49,""),"")</f>
        <v/>
      </c>
      <c r="FM56" s="215" t="str">
        <f>IF($FL56='Classificação geral'!$B49,'Classificação geral'!$C49,"")</f>
        <v/>
      </c>
      <c r="FN56" s="215" t="str">
        <f>IF($FL56='Classificação geral'!$B49,'Classificação geral'!$D49,"")</f>
        <v/>
      </c>
      <c r="FO56" s="215" t="str">
        <f>IF($FL56='Classificação geral'!$B49,'Classificação geral'!$J49,"")</f>
        <v/>
      </c>
      <c r="FP56" s="214" t="str">
        <f>IFERROR(IF(AND($FO56="mas",'Classificação geral'!$K49=3),'Classificação geral'!K49,""),"")</f>
        <v/>
      </c>
      <c r="FQ56" s="214" t="str">
        <f>IFERROR(IF(AND($FO56="mas",'Classificação geral'!$K49=3),'Classificação geral'!AC49,""),"")</f>
        <v/>
      </c>
      <c r="FR56" s="214" t="str">
        <f>IFERROR(IF(AND($FO56="mas",'Classificação geral'!$K49=3),'Classificação geral'!AE49,""),"")</f>
        <v/>
      </c>
      <c r="FS56" s="214" t="str">
        <f>IFERROR(IF(AND($FO56="mas",'Classificação geral'!$K49=3),'Classificação geral'!AF49,""),"")</f>
        <v/>
      </c>
      <c r="FT56" s="214" t="str">
        <f>IFERROR(IF(AND($FO56="mas",'Classificação geral'!$K49=3),'Classificação geral'!O49,""),"")</f>
        <v/>
      </c>
      <c r="FU56" s="214" t="str">
        <f>IFERROR(IF(AND($FO56="mas",'Classificação geral'!$K49=3),'Classificação geral'!AR49,""),"")</f>
        <v/>
      </c>
      <c r="FV56" s="216" t="str">
        <f>IFERROR(RANK(FU56,FU:FU,0)+ COUNTIF(FU$12:$FU54,FU56),"")</f>
        <v/>
      </c>
    </row>
    <row r="57" spans="2:178" s="199" customFormat="1" ht="24.75" customHeight="1" x14ac:dyDescent="0.4">
      <c r="B57" s="248" t="str">
        <f t="shared" si="0"/>
        <v/>
      </c>
      <c r="C57" s="238" t="str">
        <f t="shared" si="1"/>
        <v/>
      </c>
      <c r="D57" s="238" t="str">
        <f t="shared" si="2"/>
        <v/>
      </c>
      <c r="E57" s="238" t="str">
        <f t="shared" si="3"/>
        <v/>
      </c>
      <c r="F57" s="239" t="str">
        <f t="shared" si="4"/>
        <v/>
      </c>
      <c r="G57" s="239" t="str">
        <f t="shared" si="5"/>
        <v/>
      </c>
      <c r="H57" s="240" t="str">
        <f t="shared" si="6"/>
        <v/>
      </c>
      <c r="I57" s="240" t="str">
        <f t="shared" si="7"/>
        <v/>
      </c>
      <c r="J57" s="240" t="str">
        <f t="shared" si="8"/>
        <v/>
      </c>
      <c r="K57" s="240" t="str">
        <f t="shared" si="9"/>
        <v/>
      </c>
      <c r="L57" s="240" t="str">
        <f t="shared" si="10"/>
        <v/>
      </c>
      <c r="M57" s="241">
        <v>44</v>
      </c>
      <c r="N57" s="432"/>
      <c r="O57" s="242"/>
      <c r="P57" s="242"/>
      <c r="Q57" s="248" t="str">
        <f t="shared" si="11"/>
        <v/>
      </c>
      <c r="R57" s="238" t="str">
        <f t="shared" si="12"/>
        <v/>
      </c>
      <c r="S57" s="238" t="str">
        <f t="shared" si="13"/>
        <v/>
      </c>
      <c r="T57" s="238" t="str">
        <f t="shared" si="14"/>
        <v/>
      </c>
      <c r="U57" s="239" t="str">
        <f t="shared" si="15"/>
        <v/>
      </c>
      <c r="V57" s="239" t="str">
        <f t="shared" si="16"/>
        <v/>
      </c>
      <c r="W57" s="240" t="str">
        <f t="shared" si="17"/>
        <v/>
      </c>
      <c r="X57" s="240" t="str">
        <f t="shared" si="18"/>
        <v/>
      </c>
      <c r="Y57" s="240" t="str">
        <f t="shared" si="19"/>
        <v/>
      </c>
      <c r="Z57" s="240" t="str">
        <f t="shared" si="20"/>
        <v/>
      </c>
      <c r="AA57" s="240" t="str">
        <f t="shared" si="21"/>
        <v/>
      </c>
      <c r="AB57" s="241">
        <v>44</v>
      </c>
      <c r="AC57" s="432"/>
      <c r="AD57" s="242"/>
      <c r="AE57" s="243"/>
      <c r="AF57" s="249" t="str">
        <f t="shared" si="22"/>
        <v/>
      </c>
      <c r="AG57" s="238" t="str">
        <f t="shared" si="23"/>
        <v/>
      </c>
      <c r="AH57" s="238" t="str">
        <f t="shared" si="24"/>
        <v/>
      </c>
      <c r="AI57" s="239" t="str">
        <f t="shared" si="25"/>
        <v/>
      </c>
      <c r="AJ57" s="239" t="str">
        <f t="shared" si="26"/>
        <v/>
      </c>
      <c r="AK57" s="239" t="str">
        <f t="shared" si="27"/>
        <v/>
      </c>
      <c r="AL57" s="240" t="str">
        <f t="shared" si="28"/>
        <v/>
      </c>
      <c r="AM57" s="240" t="str">
        <f t="shared" si="29"/>
        <v/>
      </c>
      <c r="AN57" s="240" t="str">
        <f t="shared" si="30"/>
        <v/>
      </c>
      <c r="AO57" s="240" t="str">
        <f t="shared" si="31"/>
        <v/>
      </c>
      <c r="AP57" s="240" t="str">
        <f t="shared" si="32"/>
        <v/>
      </c>
      <c r="AQ57" s="241">
        <v>44</v>
      </c>
      <c r="AR57" s="432"/>
      <c r="AS57" s="242"/>
      <c r="AT57" s="242"/>
      <c r="AU57" s="249" t="str">
        <f t="shared" si="33"/>
        <v/>
      </c>
      <c r="AV57" s="238" t="str">
        <f t="shared" si="34"/>
        <v/>
      </c>
      <c r="AW57" s="238" t="str">
        <f t="shared" si="35"/>
        <v/>
      </c>
      <c r="AX57" s="239" t="str">
        <f t="shared" si="36"/>
        <v/>
      </c>
      <c r="AY57" s="239" t="str">
        <f t="shared" si="37"/>
        <v/>
      </c>
      <c r="AZ57" s="239" t="str">
        <f t="shared" si="38"/>
        <v/>
      </c>
      <c r="BA57" s="240" t="str">
        <f t="shared" si="39"/>
        <v/>
      </c>
      <c r="BB57" s="240" t="str">
        <f t="shared" si="40"/>
        <v/>
      </c>
      <c r="BC57" s="240" t="str">
        <f t="shared" si="41"/>
        <v/>
      </c>
      <c r="BD57" s="240" t="str">
        <f t="shared" si="42"/>
        <v/>
      </c>
      <c r="BE57" s="240" t="str">
        <f t="shared" si="43"/>
        <v/>
      </c>
      <c r="BF57" s="241">
        <v>44</v>
      </c>
      <c r="BG57" s="432"/>
      <c r="BH57" s="243"/>
      <c r="BI57" s="243"/>
      <c r="BJ57" s="248" t="str">
        <f t="shared" si="44"/>
        <v/>
      </c>
      <c r="BK57" s="238" t="str">
        <f t="shared" si="45"/>
        <v/>
      </c>
      <c r="BL57" s="238" t="str">
        <f t="shared" si="46"/>
        <v/>
      </c>
      <c r="BM57" s="238" t="str">
        <f t="shared" si="47"/>
        <v/>
      </c>
      <c r="BN57" s="239" t="str">
        <f t="shared" si="48"/>
        <v/>
      </c>
      <c r="BO57" s="239" t="str">
        <f t="shared" si="49"/>
        <v/>
      </c>
      <c r="BP57" s="239" t="str">
        <f t="shared" si="50"/>
        <v/>
      </c>
      <c r="BQ57" s="239" t="str">
        <f t="shared" si="51"/>
        <v/>
      </c>
      <c r="BR57" s="239" t="str">
        <f t="shared" si="52"/>
        <v/>
      </c>
      <c r="BS57" s="239" t="str">
        <f t="shared" si="53"/>
        <v/>
      </c>
      <c r="BT57" s="240" t="str">
        <f t="shared" si="54"/>
        <v/>
      </c>
      <c r="BU57" s="241">
        <v>44</v>
      </c>
      <c r="BV57" s="432"/>
      <c r="BW57" s="242"/>
      <c r="BX57" s="242"/>
      <c r="BY57" s="248" t="str">
        <f t="shared" si="55"/>
        <v/>
      </c>
      <c r="BZ57" s="238" t="str">
        <f t="shared" si="56"/>
        <v/>
      </c>
      <c r="CA57" s="238" t="str">
        <f t="shared" si="57"/>
        <v/>
      </c>
      <c r="CB57" s="238" t="str">
        <f t="shared" si="58"/>
        <v/>
      </c>
      <c r="CC57" s="239" t="str">
        <f t="shared" si="59"/>
        <v/>
      </c>
      <c r="CD57" s="239" t="str">
        <f t="shared" si="60"/>
        <v/>
      </c>
      <c r="CE57" s="240" t="str">
        <f t="shared" si="61"/>
        <v/>
      </c>
      <c r="CF57" s="240" t="str">
        <f t="shared" si="62"/>
        <v/>
      </c>
      <c r="CG57" s="240" t="str">
        <f t="shared" si="63"/>
        <v/>
      </c>
      <c r="CH57" s="240" t="str">
        <f t="shared" si="64"/>
        <v/>
      </c>
      <c r="CI57" s="240" t="str">
        <f t="shared" si="65"/>
        <v/>
      </c>
      <c r="CJ57" s="241">
        <v>44</v>
      </c>
      <c r="CK57" s="432"/>
      <c r="CX57" s="214" t="str">
        <f>IFERROR(IF(AND('Classificação geral'!$J50="FEM",'Classificação geral'!$K50=1,'Classificação geral'!I50="Tapete"),'Classificação geral'!A50,""),"")</f>
        <v/>
      </c>
      <c r="CY57" s="214" t="str">
        <f>IFERROR(IF(AND('Classificação geral'!$J50="FEM",'Classificação geral'!$K50=1,'Classificação geral'!I50="Tapete"),'Classificação geral'!$B50,""),"")</f>
        <v/>
      </c>
      <c r="CZ57" s="215" t="str">
        <f>IF($CY57='Classificação geral'!$B50,'Classificação geral'!$C50,"")</f>
        <v/>
      </c>
      <c r="DA57" s="215" t="str">
        <f>IF($CY57='Classificação geral'!$B50,'Classificação geral'!$D50,"")</f>
        <v/>
      </c>
      <c r="DB57" s="215" t="str">
        <f>IF($CY57='Classificação geral'!$B50,'Classificação geral'!$J50,"")</f>
        <v/>
      </c>
      <c r="DC57" s="215" t="str">
        <f>IF($DB57='Classificação geral'!$J50,'Classificação geral'!$K50,"")</f>
        <v/>
      </c>
      <c r="DD57" s="215" t="str">
        <f>IF($DC57='Classificação geral'!$K50,'Classificação geral'!$AC50,"")</f>
        <v/>
      </c>
      <c r="DE57" s="215" t="str">
        <f>IF($DC57='Classificação geral'!$K50,'Classificação geral'!$AE50,"")</f>
        <v/>
      </c>
      <c r="DF57" s="215" t="str">
        <f>IF($DC57='Classificação geral'!$K50,'Classificação geral'!$AF50,"")</f>
        <v/>
      </c>
      <c r="DG57" s="215" t="str">
        <f>IF($DC57='Classificação geral'!$K50,'Classificação geral'!$O50,"")</f>
        <v/>
      </c>
      <c r="DH57" s="215" t="str">
        <f>IF($DC57='Classificação geral'!$K50,'Classificação geral'!$AR50,"")</f>
        <v/>
      </c>
      <c r="DI57" s="216" t="str">
        <f>IFERROR(RANK(DH57,DH:DH,0)+ COUNTIF($DH$12:DH56,DH57),"")</f>
        <v/>
      </c>
      <c r="DK57" s="214" t="str">
        <f>IFERROR(IF(AND('Classificação geral'!$J50="mas",'Classificação geral'!$K50=1,'Classificação geral'!$I50="Tapete"),'Classificação geral'!$A50,""),"")</f>
        <v/>
      </c>
      <c r="DL57" s="214" t="str">
        <f>IFERROR(IF(AND('Classificação geral'!$J50="mas",'Classificação geral'!$K50=1,'Classificação geral'!$I50="Tapete"),'Classificação geral'!$B50,""),"")</f>
        <v/>
      </c>
      <c r="DM57" s="215" t="str">
        <f>IF($DL57='Classificação geral'!$B50,'Classificação geral'!$C50,"")</f>
        <v/>
      </c>
      <c r="DN57" s="215" t="str">
        <f>IF($DL57='Classificação geral'!$B50,'Classificação geral'!$D50,"")</f>
        <v/>
      </c>
      <c r="DO57" s="215" t="str">
        <f>IF($DL57='Classificação geral'!$B50,'Classificação geral'!$J50,"")</f>
        <v/>
      </c>
      <c r="DP57" s="214" t="str">
        <f>IFERROR(IF(AND($DO57="mas",'Classificação geral'!$K50=1),'Classificação geral'!K50,""),"")</f>
        <v/>
      </c>
      <c r="DQ57" s="214" t="str">
        <f>IFERROR(IF(AND($DO57="mas",'Classificação geral'!$K50=1),'Classificação geral'!AC50,""),"")</f>
        <v/>
      </c>
      <c r="DR57" s="214" t="str">
        <f>IFERROR(IF(AND($DO57="mas",'Classificação geral'!$K50=1),'Classificação geral'!AE50,""),"")</f>
        <v/>
      </c>
      <c r="DS57" s="214" t="str">
        <f>IFERROR(IF(AND($DO57="mas",'Classificação geral'!$K50=1),'Classificação geral'!AF50,""),"")</f>
        <v/>
      </c>
      <c r="DT57" s="214" t="str">
        <f>IFERROR(IF(AND($DO57="mas",'Classificação geral'!$K50=1),'Classificação geral'!O50,""),"")</f>
        <v/>
      </c>
      <c r="DU57" s="214" t="str">
        <f>IFERROR(IF(AND($DO57="mas",'Classificação geral'!$K50=1),'Classificação geral'!AR50,""),"")</f>
        <v/>
      </c>
      <c r="DV57" s="216" t="str">
        <f>IFERROR(RANK(DU57,DU:DU,0)+ COUNTIF($DU$12:DU56,DU57),"")</f>
        <v/>
      </c>
      <c r="DX57" s="214" t="str">
        <f>IFERROR(IF(AND('Classificação geral'!$J50="fem",'Classificação geral'!$K50=2,'Classificação geral'!$I50="Tapete"),'Classificação geral'!$A50,""),"")</f>
        <v/>
      </c>
      <c r="DY57" s="214" t="str">
        <f>IFERROR(IF(AND('Classificação geral'!$J50="fem",'Classificação geral'!$K50=2,'Classificação geral'!$I50="Tapete"),'Classificação geral'!$B50,""),"")</f>
        <v/>
      </c>
      <c r="DZ57" s="215" t="str">
        <f>IF($DY57='Classificação geral'!$B50,'Classificação geral'!$C50,"")</f>
        <v/>
      </c>
      <c r="EA57" s="215" t="str">
        <f>IF($DY57='Classificação geral'!$B50,'Classificação geral'!$D50,"")</f>
        <v/>
      </c>
      <c r="EB57" s="215" t="str">
        <f>IF($DY57='Classificação geral'!$B50,'Classificação geral'!$J50,"")</f>
        <v/>
      </c>
      <c r="EC57" s="214" t="str">
        <f>IFERROR(IF(AND($EB57="fem",'Classificação geral'!$K50=2),'Classificação geral'!K50,""),"")</f>
        <v/>
      </c>
      <c r="ED57" s="214" t="str">
        <f>IFERROR(IF(AND($EB57="fem",'Classificação geral'!$K50=2),'Classificação geral'!AC50,""),"")</f>
        <v/>
      </c>
      <c r="EE57" s="214" t="str">
        <f>IFERROR(IF(AND($EB57="fem",'Classificação geral'!$K50=2),'Classificação geral'!AE50,""),"")</f>
        <v/>
      </c>
      <c r="EF57" s="214" t="str">
        <f>IFERROR(IF(AND($EB57="fem",'Classificação geral'!$K50=2),'Classificação geral'!AF50,""),"")</f>
        <v/>
      </c>
      <c r="EG57" s="214" t="str">
        <f>IFERROR(IF(AND($EB57="fem",'Classificação geral'!$K50=2),'Classificação geral'!O50,""),"")</f>
        <v/>
      </c>
      <c r="EH57" s="214" t="str">
        <f>IFERROR(IF(AND($EB57="fem",'Classificação geral'!$K50=2),'Classificação geral'!AR50,""),"")</f>
        <v/>
      </c>
      <c r="EI57" s="216" t="str">
        <f>IFERROR(RANK(EH57,EH:EH,0)+ COUNTIF(EH$12:$EH55,EH57),"")</f>
        <v/>
      </c>
      <c r="EJ57" s="209"/>
      <c r="EK57" s="214" t="str">
        <f>IFERROR(IF(AND('Classificação geral'!$J50="mas",'Classificação geral'!$K50=2,'Classificação geral'!$I50="Tapete"),'Classificação geral'!$A50,""),"")</f>
        <v/>
      </c>
      <c r="EL57" s="214" t="str">
        <f>IFERROR(IF(AND('Classificação geral'!$J50="mas",'Classificação geral'!$K50=2,'Classificação geral'!$I50="Tapete"),'Classificação geral'!$B50,""),"")</f>
        <v/>
      </c>
      <c r="EM57" s="215" t="str">
        <f>IF($EL57='Classificação geral'!$B50,'Classificação geral'!$C50,"")</f>
        <v/>
      </c>
      <c r="EN57" s="215" t="str">
        <f>IF($EL57='Classificação geral'!$B50,'Classificação geral'!$D50,"")</f>
        <v/>
      </c>
      <c r="EO57" s="215" t="str">
        <f>IF($EL57='Classificação geral'!$B50,'Classificação geral'!$J50,"")</f>
        <v/>
      </c>
      <c r="EP57" s="214" t="str">
        <f>IFERROR(IF(AND($EO57="mas",'Classificação geral'!$K50=2),'Classificação geral'!K50,""),"")</f>
        <v/>
      </c>
      <c r="EQ57" s="214" t="str">
        <f>IFERROR(IF(AND($EO57="mas",'Classificação geral'!$K50=2),'Classificação geral'!AC50,""),"")</f>
        <v/>
      </c>
      <c r="ER57" s="214" t="str">
        <f>IFERROR(IF(AND($EO57="mas",'Classificação geral'!$K50=2),'Classificação geral'!AE50,""),"")</f>
        <v/>
      </c>
      <c r="ES57" s="214" t="str">
        <f>IFERROR(IF(AND($EO57="mas",'Classificação geral'!$K50=2),'Classificação geral'!AF50,""),"")</f>
        <v/>
      </c>
      <c r="ET57" s="214" t="str">
        <f>IFERROR(IF(AND($EO57="mas",'Classificação geral'!$K50=2),'Classificação geral'!O50,""),"")</f>
        <v/>
      </c>
      <c r="EU57" s="214" t="str">
        <f>IFERROR(IF(AND($EO57="mas",'Classificação geral'!$K50=2),'Classificação geral'!AR50,""),"")</f>
        <v/>
      </c>
      <c r="EV57" s="216" t="str">
        <f>IFERROR(RANK(EU57,EU:EU,0)+ COUNTIF($EU$12:EU$12,EU57),"")</f>
        <v/>
      </c>
      <c r="EW57" s="209"/>
      <c r="EX57" s="214" t="str">
        <f>IFERROR(IF(AND('Classificação geral'!$J50="fem",'Classificação geral'!$K50=3,'Classificação geral'!$I50="Tapete"),'Classificação geral'!$A50,""),"")</f>
        <v/>
      </c>
      <c r="EY57" s="214" t="str">
        <f>IFERROR(IF(AND('Classificação geral'!$J50="fem",'Classificação geral'!$K50=3,'Classificação geral'!$I50="Tapete"),'Classificação geral'!$B50,""),"")</f>
        <v/>
      </c>
      <c r="EZ57" s="215" t="str">
        <f>IF($EY57='Classificação geral'!$B50,'Classificação geral'!$C50,"")</f>
        <v/>
      </c>
      <c r="FA57" s="215" t="str">
        <f>IF($EY57='Classificação geral'!$B50,'Classificação geral'!$D50,"")</f>
        <v/>
      </c>
      <c r="FB57" s="215" t="str">
        <f>IF($EY57='Classificação geral'!$B50,'Classificação geral'!$J50,"")</f>
        <v/>
      </c>
      <c r="FC57" s="215" t="str">
        <f>IF($FB57='Classificação geral'!$J50,'Classificação geral'!$K50,"")</f>
        <v/>
      </c>
      <c r="FD57" s="215" t="str">
        <f>IF($FC57='Classificação geral'!$K50,'Classificação geral'!$AC50,"")</f>
        <v/>
      </c>
      <c r="FE57" s="215" t="str">
        <f>IF($FC57='Classificação geral'!$K50,'Classificação geral'!$AE50,"")</f>
        <v/>
      </c>
      <c r="FF57" s="215" t="str">
        <f>IF($FC57='Classificação geral'!$K50,'Classificação geral'!$AF50,"")</f>
        <v/>
      </c>
      <c r="FG57" s="215" t="str">
        <f>IF($FC57='Classificação geral'!$K50,'Classificação geral'!$O50,"")</f>
        <v/>
      </c>
      <c r="FH57" s="215" t="str">
        <f>IF($FC57='Classificação geral'!$K50,'Classificação geral'!$AR50,"")</f>
        <v/>
      </c>
      <c r="FI57" s="216" t="str">
        <f>IFERROR(RANK(FH57,FH:FH,0)+ COUNTIF($FH$12:FH55,FH57),"")</f>
        <v/>
      </c>
      <c r="FJ57" s="209"/>
      <c r="FK57" s="214" t="str">
        <f>IFERROR(IF(AND('Classificação geral'!$J50="mas",'Classificação geral'!$K50=3,'Classificação geral'!$I50="Tapete"),'Classificação geral'!$A50,""),"")</f>
        <v/>
      </c>
      <c r="FL57" s="214" t="str">
        <f>IFERROR(IF(AND('Classificação geral'!$J50="mas",'Classificação geral'!$K50=3,'Classificação geral'!$I50="Tapete"),'Classificação geral'!$B50,""),"")</f>
        <v/>
      </c>
      <c r="FM57" s="215" t="str">
        <f>IF($FL57='Classificação geral'!$B50,'Classificação geral'!$C50,"")</f>
        <v/>
      </c>
      <c r="FN57" s="215" t="str">
        <f>IF($FL57='Classificação geral'!$B50,'Classificação geral'!$D50,"")</f>
        <v/>
      </c>
      <c r="FO57" s="215" t="str">
        <f>IF($FL57='Classificação geral'!$B50,'Classificação geral'!$J50,"")</f>
        <v/>
      </c>
      <c r="FP57" s="214" t="str">
        <f>IFERROR(IF(AND($FO57="mas",'Classificação geral'!$K50=3),'Classificação geral'!K50,""),"")</f>
        <v/>
      </c>
      <c r="FQ57" s="214" t="str">
        <f>IFERROR(IF(AND($FO57="mas",'Classificação geral'!$K50=3),'Classificação geral'!AC50,""),"")</f>
        <v/>
      </c>
      <c r="FR57" s="214" t="str">
        <f>IFERROR(IF(AND($FO57="mas",'Classificação geral'!$K50=3),'Classificação geral'!AE50,""),"")</f>
        <v/>
      </c>
      <c r="FS57" s="214" t="str">
        <f>IFERROR(IF(AND($FO57="mas",'Classificação geral'!$K50=3),'Classificação geral'!AF50,""),"")</f>
        <v/>
      </c>
      <c r="FT57" s="214" t="str">
        <f>IFERROR(IF(AND($FO57="mas",'Classificação geral'!$K50=3),'Classificação geral'!O50,""),"")</f>
        <v/>
      </c>
      <c r="FU57" s="214" t="str">
        <f>IFERROR(IF(AND($FO57="mas",'Classificação geral'!$K50=3),'Classificação geral'!AR50,""),"")</f>
        <v/>
      </c>
      <c r="FV57" s="216" t="str">
        <f>IFERROR(RANK(FU57,FU:FU,0)+ COUNTIF(FU$12:$FU55,FU57),"")</f>
        <v/>
      </c>
    </row>
    <row r="58" spans="2:178" s="199" customFormat="1" ht="24.75" customHeight="1" x14ac:dyDescent="0.4">
      <c r="B58" s="248" t="str">
        <f t="shared" si="0"/>
        <v/>
      </c>
      <c r="C58" s="238" t="str">
        <f t="shared" si="1"/>
        <v/>
      </c>
      <c r="D58" s="238" t="str">
        <f t="shared" si="2"/>
        <v/>
      </c>
      <c r="E58" s="238" t="str">
        <f t="shared" si="3"/>
        <v/>
      </c>
      <c r="F58" s="239" t="str">
        <f t="shared" si="4"/>
        <v/>
      </c>
      <c r="G58" s="239" t="str">
        <f t="shared" si="5"/>
        <v/>
      </c>
      <c r="H58" s="240" t="str">
        <f t="shared" si="6"/>
        <v/>
      </c>
      <c r="I58" s="240" t="str">
        <f t="shared" si="7"/>
        <v/>
      </c>
      <c r="J58" s="240" t="str">
        <f t="shared" si="8"/>
        <v/>
      </c>
      <c r="K58" s="240" t="str">
        <f t="shared" si="9"/>
        <v/>
      </c>
      <c r="L58" s="240" t="str">
        <f t="shared" si="10"/>
        <v/>
      </c>
      <c r="M58" s="241">
        <v>45</v>
      </c>
      <c r="N58" s="432"/>
      <c r="O58" s="242"/>
      <c r="P58" s="242"/>
      <c r="Q58" s="248" t="str">
        <f t="shared" si="11"/>
        <v/>
      </c>
      <c r="R58" s="238" t="str">
        <f t="shared" si="12"/>
        <v/>
      </c>
      <c r="S58" s="238" t="str">
        <f t="shared" si="13"/>
        <v/>
      </c>
      <c r="T58" s="238" t="str">
        <f t="shared" si="14"/>
        <v/>
      </c>
      <c r="U58" s="239" t="str">
        <f t="shared" si="15"/>
        <v/>
      </c>
      <c r="V58" s="239" t="str">
        <f t="shared" si="16"/>
        <v/>
      </c>
      <c r="W58" s="240" t="str">
        <f t="shared" si="17"/>
        <v/>
      </c>
      <c r="X58" s="240" t="str">
        <f t="shared" si="18"/>
        <v/>
      </c>
      <c r="Y58" s="240" t="str">
        <f t="shared" si="19"/>
        <v/>
      </c>
      <c r="Z58" s="240" t="str">
        <f t="shared" si="20"/>
        <v/>
      </c>
      <c r="AA58" s="240" t="str">
        <f t="shared" si="21"/>
        <v/>
      </c>
      <c r="AB58" s="241">
        <v>45</v>
      </c>
      <c r="AC58" s="432"/>
      <c r="AD58" s="242"/>
      <c r="AE58" s="243"/>
      <c r="AF58" s="249" t="str">
        <f t="shared" si="22"/>
        <v/>
      </c>
      <c r="AG58" s="238" t="str">
        <f t="shared" si="23"/>
        <v/>
      </c>
      <c r="AH58" s="238" t="str">
        <f t="shared" si="24"/>
        <v/>
      </c>
      <c r="AI58" s="239" t="str">
        <f t="shared" si="25"/>
        <v/>
      </c>
      <c r="AJ58" s="239" t="str">
        <f t="shared" si="26"/>
        <v/>
      </c>
      <c r="AK58" s="239" t="str">
        <f t="shared" si="27"/>
        <v/>
      </c>
      <c r="AL58" s="240" t="str">
        <f t="shared" si="28"/>
        <v/>
      </c>
      <c r="AM58" s="240" t="str">
        <f t="shared" si="29"/>
        <v/>
      </c>
      <c r="AN58" s="240" t="str">
        <f t="shared" si="30"/>
        <v/>
      </c>
      <c r="AO58" s="240" t="str">
        <f t="shared" si="31"/>
        <v/>
      </c>
      <c r="AP58" s="240" t="str">
        <f t="shared" si="32"/>
        <v/>
      </c>
      <c r="AQ58" s="241">
        <v>45</v>
      </c>
      <c r="AR58" s="432"/>
      <c r="AS58" s="242"/>
      <c r="AT58" s="242"/>
      <c r="AU58" s="249" t="str">
        <f t="shared" si="33"/>
        <v/>
      </c>
      <c r="AV58" s="238" t="str">
        <f t="shared" si="34"/>
        <v/>
      </c>
      <c r="AW58" s="238" t="str">
        <f t="shared" si="35"/>
        <v/>
      </c>
      <c r="AX58" s="239" t="str">
        <f t="shared" si="36"/>
        <v/>
      </c>
      <c r="AY58" s="239" t="str">
        <f t="shared" si="37"/>
        <v/>
      </c>
      <c r="AZ58" s="239" t="str">
        <f t="shared" si="38"/>
        <v/>
      </c>
      <c r="BA58" s="240" t="str">
        <f t="shared" si="39"/>
        <v/>
      </c>
      <c r="BB58" s="240" t="str">
        <f t="shared" si="40"/>
        <v/>
      </c>
      <c r="BC58" s="240" t="str">
        <f t="shared" si="41"/>
        <v/>
      </c>
      <c r="BD58" s="240" t="str">
        <f t="shared" si="42"/>
        <v/>
      </c>
      <c r="BE58" s="240" t="str">
        <f t="shared" si="43"/>
        <v/>
      </c>
      <c r="BF58" s="241">
        <v>45</v>
      </c>
      <c r="BG58" s="432"/>
      <c r="BH58" s="243"/>
      <c r="BI58" s="243"/>
      <c r="BJ58" s="248" t="str">
        <f t="shared" si="44"/>
        <v/>
      </c>
      <c r="BK58" s="238" t="str">
        <f t="shared" si="45"/>
        <v/>
      </c>
      <c r="BL58" s="238" t="str">
        <f t="shared" si="46"/>
        <v/>
      </c>
      <c r="BM58" s="238" t="str">
        <f t="shared" si="47"/>
        <v/>
      </c>
      <c r="BN58" s="239" t="str">
        <f t="shared" si="48"/>
        <v/>
      </c>
      <c r="BO58" s="239" t="str">
        <f t="shared" si="49"/>
        <v/>
      </c>
      <c r="BP58" s="239" t="str">
        <f t="shared" si="50"/>
        <v/>
      </c>
      <c r="BQ58" s="239" t="str">
        <f t="shared" si="51"/>
        <v/>
      </c>
      <c r="BR58" s="239" t="str">
        <f t="shared" si="52"/>
        <v/>
      </c>
      <c r="BS58" s="239" t="str">
        <f t="shared" si="53"/>
        <v/>
      </c>
      <c r="BT58" s="240" t="str">
        <f t="shared" si="54"/>
        <v/>
      </c>
      <c r="BU58" s="241">
        <v>45</v>
      </c>
      <c r="BV58" s="432"/>
      <c r="BW58" s="242"/>
      <c r="BX58" s="242"/>
      <c r="BY58" s="248" t="str">
        <f t="shared" si="55"/>
        <v/>
      </c>
      <c r="BZ58" s="238" t="str">
        <f t="shared" si="56"/>
        <v/>
      </c>
      <c r="CA58" s="238" t="str">
        <f t="shared" si="57"/>
        <v/>
      </c>
      <c r="CB58" s="238" t="str">
        <f t="shared" si="58"/>
        <v/>
      </c>
      <c r="CC58" s="239" t="str">
        <f t="shared" si="59"/>
        <v/>
      </c>
      <c r="CD58" s="239" t="str">
        <f t="shared" si="60"/>
        <v/>
      </c>
      <c r="CE58" s="240" t="str">
        <f t="shared" si="61"/>
        <v/>
      </c>
      <c r="CF58" s="240" t="str">
        <f t="shared" si="62"/>
        <v/>
      </c>
      <c r="CG58" s="240" t="str">
        <f t="shared" si="63"/>
        <v/>
      </c>
      <c r="CH58" s="240" t="str">
        <f t="shared" si="64"/>
        <v/>
      </c>
      <c r="CI58" s="240" t="str">
        <f t="shared" si="65"/>
        <v/>
      </c>
      <c r="CJ58" s="241">
        <v>45</v>
      </c>
      <c r="CK58" s="432"/>
      <c r="CX58" s="214" t="str">
        <f>IFERROR(IF(AND('Classificação geral'!$J51="FEM",'Classificação geral'!$K51=1,'Classificação geral'!I51="Tapete"),'Classificação geral'!A51,""),"")</f>
        <v/>
      </c>
      <c r="CY58" s="214" t="str">
        <f>IFERROR(IF(AND('Classificação geral'!$J51="FEM",'Classificação geral'!$K51=1,'Classificação geral'!I51="Tapete"),'Classificação geral'!$B51,""),"")</f>
        <v/>
      </c>
      <c r="CZ58" s="215" t="str">
        <f>IF($CY58='Classificação geral'!$B51,'Classificação geral'!$C51,"")</f>
        <v/>
      </c>
      <c r="DA58" s="215" t="str">
        <f>IF($CY58='Classificação geral'!$B51,'Classificação geral'!$D51,"")</f>
        <v/>
      </c>
      <c r="DB58" s="215" t="str">
        <f>IF($CY58='Classificação geral'!$B51,'Classificação geral'!$J51,"")</f>
        <v/>
      </c>
      <c r="DC58" s="215" t="str">
        <f>IF($DB58='Classificação geral'!$J51,'Classificação geral'!$K51,"")</f>
        <v/>
      </c>
      <c r="DD58" s="215" t="str">
        <f>IF($DC58='Classificação geral'!$K51,'Classificação geral'!$AC51,"")</f>
        <v/>
      </c>
      <c r="DE58" s="215" t="str">
        <f>IF($DC58='Classificação geral'!$K51,'Classificação geral'!$AE51,"")</f>
        <v/>
      </c>
      <c r="DF58" s="215" t="str">
        <f>IF($DC58='Classificação geral'!$K51,'Classificação geral'!$AF51,"")</f>
        <v/>
      </c>
      <c r="DG58" s="215" t="str">
        <f>IF($DC58='Classificação geral'!$K51,'Classificação geral'!$O51,"")</f>
        <v/>
      </c>
      <c r="DH58" s="215" t="str">
        <f>IF($DC58='Classificação geral'!$K51,'Classificação geral'!$AR51,"")</f>
        <v/>
      </c>
      <c r="DI58" s="216" t="str">
        <f>IFERROR(RANK(DH58,DH:DH,0)+ COUNTIF($DH$12:DH57,DH58),"")</f>
        <v/>
      </c>
      <c r="DK58" s="214" t="str">
        <f>IFERROR(IF(AND('Classificação geral'!$J51="mas",'Classificação geral'!$K51=1,'Classificação geral'!$I51="Tapete"),'Classificação geral'!$A51,""),"")</f>
        <v/>
      </c>
      <c r="DL58" s="214" t="str">
        <f>IFERROR(IF(AND('Classificação geral'!$J51="mas",'Classificação geral'!$K51=1,'Classificação geral'!$I51="Tapete"),'Classificação geral'!$B51,""),"")</f>
        <v/>
      </c>
      <c r="DM58" s="215" t="str">
        <f>IF($DL58='Classificação geral'!$B51,'Classificação geral'!$C51,"")</f>
        <v/>
      </c>
      <c r="DN58" s="215" t="str">
        <f>IF($DL58='Classificação geral'!$B51,'Classificação geral'!$D51,"")</f>
        <v/>
      </c>
      <c r="DO58" s="215" t="str">
        <f>IF($DL58='Classificação geral'!$B51,'Classificação geral'!$J51,"")</f>
        <v/>
      </c>
      <c r="DP58" s="214" t="str">
        <f>IFERROR(IF(AND($DO58="mas",'Classificação geral'!$K51=1),'Classificação geral'!K51,""),"")</f>
        <v/>
      </c>
      <c r="DQ58" s="214" t="str">
        <f>IFERROR(IF(AND($DO58="mas",'Classificação geral'!$K51=1),'Classificação geral'!AC51,""),"")</f>
        <v/>
      </c>
      <c r="DR58" s="214" t="str">
        <f>IFERROR(IF(AND($DO58="mas",'Classificação geral'!$K51=1),'Classificação geral'!AE51,""),"")</f>
        <v/>
      </c>
      <c r="DS58" s="214" t="str">
        <f>IFERROR(IF(AND($DO58="mas",'Classificação geral'!$K51=1),'Classificação geral'!AF51,""),"")</f>
        <v/>
      </c>
      <c r="DT58" s="214" t="str">
        <f>IFERROR(IF(AND($DO58="mas",'Classificação geral'!$K51=1),'Classificação geral'!O51,""),"")</f>
        <v/>
      </c>
      <c r="DU58" s="214" t="str">
        <f>IFERROR(IF(AND($DO58="mas",'Classificação geral'!$K51=1),'Classificação geral'!AR51,""),"")</f>
        <v/>
      </c>
      <c r="DV58" s="216" t="str">
        <f>IFERROR(RANK(DU58,DU:DU,0)+ COUNTIF($DU$12:DU57,DU58),"")</f>
        <v/>
      </c>
      <c r="DX58" s="214" t="str">
        <f>IFERROR(IF(AND('Classificação geral'!$J51="fem",'Classificação geral'!$K51=2,'Classificação geral'!$I51="Tapete"),'Classificação geral'!$A51,""),"")</f>
        <v/>
      </c>
      <c r="DY58" s="214" t="str">
        <f>IFERROR(IF(AND('Classificação geral'!$J51="fem",'Classificação geral'!$K51=2,'Classificação geral'!$I51="Tapete"),'Classificação geral'!$B51,""),"")</f>
        <v/>
      </c>
      <c r="DZ58" s="215" t="str">
        <f>IF($DY58='Classificação geral'!$B51,'Classificação geral'!$C51,"")</f>
        <v/>
      </c>
      <c r="EA58" s="215" t="str">
        <f>IF($DY58='Classificação geral'!$B51,'Classificação geral'!$D51,"")</f>
        <v/>
      </c>
      <c r="EB58" s="215" t="str">
        <f>IF($DY58='Classificação geral'!$B51,'Classificação geral'!$J51,"")</f>
        <v/>
      </c>
      <c r="EC58" s="214" t="str">
        <f>IFERROR(IF(AND($EB58="fem",'Classificação geral'!$K51=2),'Classificação geral'!K51,""),"")</f>
        <v/>
      </c>
      <c r="ED58" s="214" t="str">
        <f>IFERROR(IF(AND($EB58="fem",'Classificação geral'!$K51=2),'Classificação geral'!AC51,""),"")</f>
        <v/>
      </c>
      <c r="EE58" s="214" t="str">
        <f>IFERROR(IF(AND($EB58="fem",'Classificação geral'!$K51=2),'Classificação geral'!AE51,""),"")</f>
        <v/>
      </c>
      <c r="EF58" s="214" t="str">
        <f>IFERROR(IF(AND($EB58="fem",'Classificação geral'!$K51=2),'Classificação geral'!AF51,""),"")</f>
        <v/>
      </c>
      <c r="EG58" s="214" t="str">
        <f>IFERROR(IF(AND($EB58="fem",'Classificação geral'!$K51=2),'Classificação geral'!O51,""),"")</f>
        <v/>
      </c>
      <c r="EH58" s="214" t="str">
        <f>IFERROR(IF(AND($EB58="fem",'Classificação geral'!$K51=2),'Classificação geral'!AR51,""),"")</f>
        <v/>
      </c>
      <c r="EI58" s="216" t="str">
        <f>IFERROR(RANK(EH58,EH:EH,0)+ COUNTIF(EH$12:$EH56,EH58),"")</f>
        <v/>
      </c>
      <c r="EJ58" s="209"/>
      <c r="EK58" s="214" t="str">
        <f>IFERROR(IF(AND('Classificação geral'!$J51="mas",'Classificação geral'!$K51=2,'Classificação geral'!$I51="Tapete"),'Classificação geral'!$A51,""),"")</f>
        <v/>
      </c>
      <c r="EL58" s="214" t="str">
        <f>IFERROR(IF(AND('Classificação geral'!$J51="mas",'Classificação geral'!$K51=2,'Classificação geral'!$I51="Tapete"),'Classificação geral'!$B51,""),"")</f>
        <v/>
      </c>
      <c r="EM58" s="215" t="str">
        <f>IF($EL58='Classificação geral'!$B51,'Classificação geral'!$C51,"")</f>
        <v/>
      </c>
      <c r="EN58" s="215" t="str">
        <f>IF($EL58='Classificação geral'!$B51,'Classificação geral'!$D51,"")</f>
        <v/>
      </c>
      <c r="EO58" s="215" t="str">
        <f>IF($EL58='Classificação geral'!$B51,'Classificação geral'!$J51,"")</f>
        <v/>
      </c>
      <c r="EP58" s="214" t="str">
        <f>IFERROR(IF(AND($EO58="mas",'Classificação geral'!$K51=2),'Classificação geral'!K51,""),"")</f>
        <v/>
      </c>
      <c r="EQ58" s="214" t="str">
        <f>IFERROR(IF(AND($EO58="mas",'Classificação geral'!$K51=2),'Classificação geral'!AC51,""),"")</f>
        <v/>
      </c>
      <c r="ER58" s="214" t="str">
        <f>IFERROR(IF(AND($EO58="mas",'Classificação geral'!$K51=2),'Classificação geral'!AE51,""),"")</f>
        <v/>
      </c>
      <c r="ES58" s="214" t="str">
        <f>IFERROR(IF(AND($EO58="mas",'Classificação geral'!$K51=2),'Classificação geral'!AF51,""),"")</f>
        <v/>
      </c>
      <c r="ET58" s="214" t="str">
        <f>IFERROR(IF(AND($EO58="mas",'Classificação geral'!$K51=2),'Classificação geral'!O51,""),"")</f>
        <v/>
      </c>
      <c r="EU58" s="214" t="str">
        <f>IFERROR(IF(AND($EO58="mas",'Classificação geral'!$K51=2),'Classificação geral'!AR51,""),"")</f>
        <v/>
      </c>
      <c r="EV58" s="216" t="str">
        <f>IFERROR(RANK(EU58,EU:EU,0)+ COUNTIF($EU$12:EU$12,EU58),"")</f>
        <v/>
      </c>
      <c r="EW58" s="209"/>
      <c r="EX58" s="214" t="str">
        <f>IFERROR(IF(AND('Classificação geral'!$J51="fem",'Classificação geral'!$K51=3,'Classificação geral'!$I51="Tapete"),'Classificação geral'!$A51,""),"")</f>
        <v/>
      </c>
      <c r="EY58" s="214" t="str">
        <f>IFERROR(IF(AND('Classificação geral'!$J51="fem",'Classificação geral'!$K51=3,'Classificação geral'!$I51="Tapete"),'Classificação geral'!$B51,""),"")</f>
        <v/>
      </c>
      <c r="EZ58" s="215" t="str">
        <f>IF($EY58='Classificação geral'!$B51,'Classificação geral'!$C51,"")</f>
        <v/>
      </c>
      <c r="FA58" s="215" t="str">
        <f>IF($EY58='Classificação geral'!$B51,'Classificação geral'!$D51,"")</f>
        <v/>
      </c>
      <c r="FB58" s="215" t="str">
        <f>IF($EY58='Classificação geral'!$B51,'Classificação geral'!$J51,"")</f>
        <v/>
      </c>
      <c r="FC58" s="215" t="str">
        <f>IF($FB58='Classificação geral'!$J51,'Classificação geral'!$K51,"")</f>
        <v/>
      </c>
      <c r="FD58" s="215" t="str">
        <f>IF($FC58='Classificação geral'!$K51,'Classificação geral'!$AC51,"")</f>
        <v/>
      </c>
      <c r="FE58" s="215" t="str">
        <f>IF($FC58='Classificação geral'!$K51,'Classificação geral'!$AE51,"")</f>
        <v/>
      </c>
      <c r="FF58" s="215" t="str">
        <f>IF($FC58='Classificação geral'!$K51,'Classificação geral'!$AF51,"")</f>
        <v/>
      </c>
      <c r="FG58" s="215" t="str">
        <f>IF($FC58='Classificação geral'!$K51,'Classificação geral'!$O51,"")</f>
        <v/>
      </c>
      <c r="FH58" s="215" t="str">
        <f>IF($FC58='Classificação geral'!$K51,'Classificação geral'!$AR51,"")</f>
        <v/>
      </c>
      <c r="FI58" s="216" t="str">
        <f>IFERROR(RANK(FH58,FH:FH,0)+ COUNTIF($FH$12:FH56,FH58),"")</f>
        <v/>
      </c>
      <c r="FJ58" s="209"/>
      <c r="FK58" s="214" t="str">
        <f>IFERROR(IF(AND('Classificação geral'!$J51="mas",'Classificação geral'!$K51=3,'Classificação geral'!$I51="Tapete"),'Classificação geral'!$A51,""),"")</f>
        <v/>
      </c>
      <c r="FL58" s="214" t="str">
        <f>IFERROR(IF(AND('Classificação geral'!$J51="mas",'Classificação geral'!$K51=3,'Classificação geral'!$I51="Tapete"),'Classificação geral'!$B51,""),"")</f>
        <v/>
      </c>
      <c r="FM58" s="215" t="str">
        <f>IF($FL58='Classificação geral'!$B51,'Classificação geral'!$C51,"")</f>
        <v/>
      </c>
      <c r="FN58" s="215" t="str">
        <f>IF($FL58='Classificação geral'!$B51,'Classificação geral'!$D51,"")</f>
        <v/>
      </c>
      <c r="FO58" s="215" t="str">
        <f>IF($FL58='Classificação geral'!$B51,'Classificação geral'!$J51,"")</f>
        <v/>
      </c>
      <c r="FP58" s="214" t="str">
        <f>IFERROR(IF(AND($FO58="mas",'Classificação geral'!$K51=3),'Classificação geral'!K51,""),"")</f>
        <v/>
      </c>
      <c r="FQ58" s="214" t="str">
        <f>IFERROR(IF(AND($FO58="mas",'Classificação geral'!$K51=3),'Classificação geral'!AC51,""),"")</f>
        <v/>
      </c>
      <c r="FR58" s="214" t="str">
        <f>IFERROR(IF(AND($FO58="mas",'Classificação geral'!$K51=3),'Classificação geral'!AE51,""),"")</f>
        <v/>
      </c>
      <c r="FS58" s="214" t="str">
        <f>IFERROR(IF(AND($FO58="mas",'Classificação geral'!$K51=3),'Classificação geral'!AF51,""),"")</f>
        <v/>
      </c>
      <c r="FT58" s="214" t="str">
        <f>IFERROR(IF(AND($FO58="mas",'Classificação geral'!$K51=3),'Classificação geral'!O51,""),"")</f>
        <v/>
      </c>
      <c r="FU58" s="214" t="str">
        <f>IFERROR(IF(AND($FO58="mas",'Classificação geral'!$K51=3),'Classificação geral'!AR51,""),"")</f>
        <v/>
      </c>
      <c r="FV58" s="216" t="str">
        <f>IFERROR(RANK(FU58,FU:FU,0)+ COUNTIF(FU$12:$FU56,FU58),"")</f>
        <v/>
      </c>
    </row>
    <row r="59" spans="2:178" s="199" customFormat="1" ht="24.75" customHeight="1" x14ac:dyDescent="0.4">
      <c r="B59" s="248" t="str">
        <f t="shared" si="0"/>
        <v/>
      </c>
      <c r="C59" s="238" t="str">
        <f t="shared" si="1"/>
        <v/>
      </c>
      <c r="D59" s="238" t="str">
        <f t="shared" si="2"/>
        <v/>
      </c>
      <c r="E59" s="238" t="str">
        <f t="shared" si="3"/>
        <v/>
      </c>
      <c r="F59" s="239" t="str">
        <f t="shared" si="4"/>
        <v/>
      </c>
      <c r="G59" s="239" t="str">
        <f t="shared" si="5"/>
        <v/>
      </c>
      <c r="H59" s="240" t="str">
        <f t="shared" si="6"/>
        <v/>
      </c>
      <c r="I59" s="240" t="str">
        <f t="shared" si="7"/>
        <v/>
      </c>
      <c r="J59" s="240" t="str">
        <f t="shared" si="8"/>
        <v/>
      </c>
      <c r="K59" s="240" t="str">
        <f t="shared" si="9"/>
        <v/>
      </c>
      <c r="L59" s="240" t="str">
        <f t="shared" si="10"/>
        <v/>
      </c>
      <c r="M59" s="241">
        <v>46</v>
      </c>
      <c r="N59" s="432"/>
      <c r="O59" s="242"/>
      <c r="P59" s="242"/>
      <c r="Q59" s="248" t="str">
        <f t="shared" si="11"/>
        <v/>
      </c>
      <c r="R59" s="238" t="str">
        <f t="shared" si="12"/>
        <v/>
      </c>
      <c r="S59" s="238" t="str">
        <f t="shared" si="13"/>
        <v/>
      </c>
      <c r="T59" s="238" t="str">
        <f t="shared" si="14"/>
        <v/>
      </c>
      <c r="U59" s="239" t="str">
        <f t="shared" si="15"/>
        <v/>
      </c>
      <c r="V59" s="239" t="str">
        <f t="shared" si="16"/>
        <v/>
      </c>
      <c r="W59" s="240" t="str">
        <f t="shared" si="17"/>
        <v/>
      </c>
      <c r="X59" s="240" t="str">
        <f t="shared" si="18"/>
        <v/>
      </c>
      <c r="Y59" s="240" t="str">
        <f t="shared" si="19"/>
        <v/>
      </c>
      <c r="Z59" s="240" t="str">
        <f t="shared" si="20"/>
        <v/>
      </c>
      <c r="AA59" s="240" t="str">
        <f t="shared" si="21"/>
        <v/>
      </c>
      <c r="AB59" s="241">
        <v>46</v>
      </c>
      <c r="AC59" s="432"/>
      <c r="AD59" s="242"/>
      <c r="AE59" s="243"/>
      <c r="AF59" s="249" t="str">
        <f t="shared" si="22"/>
        <v/>
      </c>
      <c r="AG59" s="238" t="str">
        <f t="shared" si="23"/>
        <v/>
      </c>
      <c r="AH59" s="238" t="str">
        <f t="shared" si="24"/>
        <v/>
      </c>
      <c r="AI59" s="239" t="str">
        <f t="shared" si="25"/>
        <v/>
      </c>
      <c r="AJ59" s="239" t="str">
        <f t="shared" si="26"/>
        <v/>
      </c>
      <c r="AK59" s="239" t="str">
        <f t="shared" si="27"/>
        <v/>
      </c>
      <c r="AL59" s="240" t="str">
        <f t="shared" si="28"/>
        <v/>
      </c>
      <c r="AM59" s="240" t="str">
        <f t="shared" si="29"/>
        <v/>
      </c>
      <c r="AN59" s="240" t="str">
        <f t="shared" si="30"/>
        <v/>
      </c>
      <c r="AO59" s="240" t="str">
        <f t="shared" si="31"/>
        <v/>
      </c>
      <c r="AP59" s="240" t="str">
        <f t="shared" si="32"/>
        <v/>
      </c>
      <c r="AQ59" s="241">
        <v>46</v>
      </c>
      <c r="AR59" s="432"/>
      <c r="AS59" s="242"/>
      <c r="AT59" s="242"/>
      <c r="AU59" s="249" t="str">
        <f t="shared" si="33"/>
        <v/>
      </c>
      <c r="AV59" s="238" t="str">
        <f t="shared" si="34"/>
        <v/>
      </c>
      <c r="AW59" s="238" t="str">
        <f t="shared" si="35"/>
        <v/>
      </c>
      <c r="AX59" s="239" t="str">
        <f t="shared" si="36"/>
        <v/>
      </c>
      <c r="AY59" s="239" t="str">
        <f t="shared" si="37"/>
        <v/>
      </c>
      <c r="AZ59" s="239" t="str">
        <f t="shared" si="38"/>
        <v/>
      </c>
      <c r="BA59" s="240" t="str">
        <f t="shared" si="39"/>
        <v/>
      </c>
      <c r="BB59" s="240" t="str">
        <f t="shared" si="40"/>
        <v/>
      </c>
      <c r="BC59" s="240" t="str">
        <f t="shared" si="41"/>
        <v/>
      </c>
      <c r="BD59" s="240" t="str">
        <f t="shared" si="42"/>
        <v/>
      </c>
      <c r="BE59" s="240" t="str">
        <f t="shared" si="43"/>
        <v/>
      </c>
      <c r="BF59" s="241">
        <v>46</v>
      </c>
      <c r="BG59" s="432"/>
      <c r="BH59" s="243"/>
      <c r="BI59" s="243"/>
      <c r="BJ59" s="248" t="str">
        <f t="shared" si="44"/>
        <v/>
      </c>
      <c r="BK59" s="238" t="str">
        <f t="shared" si="45"/>
        <v/>
      </c>
      <c r="BL59" s="238" t="str">
        <f t="shared" si="46"/>
        <v/>
      </c>
      <c r="BM59" s="238" t="str">
        <f t="shared" si="47"/>
        <v/>
      </c>
      <c r="BN59" s="239" t="str">
        <f t="shared" si="48"/>
        <v/>
      </c>
      <c r="BO59" s="239" t="str">
        <f t="shared" si="49"/>
        <v/>
      </c>
      <c r="BP59" s="239" t="str">
        <f t="shared" si="50"/>
        <v/>
      </c>
      <c r="BQ59" s="239" t="str">
        <f t="shared" si="51"/>
        <v/>
      </c>
      <c r="BR59" s="239" t="str">
        <f t="shared" si="52"/>
        <v/>
      </c>
      <c r="BS59" s="239" t="str">
        <f t="shared" si="53"/>
        <v/>
      </c>
      <c r="BT59" s="240" t="str">
        <f t="shared" si="54"/>
        <v/>
      </c>
      <c r="BU59" s="241">
        <v>46</v>
      </c>
      <c r="BV59" s="432"/>
      <c r="BW59" s="242"/>
      <c r="BX59" s="242"/>
      <c r="BY59" s="248" t="str">
        <f t="shared" si="55"/>
        <v/>
      </c>
      <c r="BZ59" s="238" t="str">
        <f t="shared" si="56"/>
        <v/>
      </c>
      <c r="CA59" s="238" t="str">
        <f t="shared" si="57"/>
        <v/>
      </c>
      <c r="CB59" s="238" t="str">
        <f t="shared" si="58"/>
        <v/>
      </c>
      <c r="CC59" s="239" t="str">
        <f t="shared" si="59"/>
        <v/>
      </c>
      <c r="CD59" s="239" t="str">
        <f t="shared" si="60"/>
        <v/>
      </c>
      <c r="CE59" s="240" t="str">
        <f t="shared" si="61"/>
        <v/>
      </c>
      <c r="CF59" s="240" t="str">
        <f t="shared" si="62"/>
        <v/>
      </c>
      <c r="CG59" s="240" t="str">
        <f t="shared" si="63"/>
        <v/>
      </c>
      <c r="CH59" s="240" t="str">
        <f t="shared" si="64"/>
        <v/>
      </c>
      <c r="CI59" s="240" t="str">
        <f t="shared" si="65"/>
        <v/>
      </c>
      <c r="CJ59" s="241">
        <v>46</v>
      </c>
      <c r="CK59" s="432"/>
      <c r="CL59" s="202"/>
      <c r="CM59" s="202"/>
      <c r="CN59" s="202"/>
      <c r="CO59" s="202"/>
      <c r="CP59" s="202"/>
      <c r="CQ59" s="202"/>
      <c r="CR59" s="202"/>
      <c r="CS59" s="202"/>
      <c r="CT59" s="202"/>
      <c r="CU59" s="202"/>
      <c r="CV59" s="202"/>
      <c r="CW59" s="202"/>
      <c r="CX59" s="214" t="str">
        <f>IFERROR(IF(AND('Classificação geral'!$J52="FEM",'Classificação geral'!$K52=1,'Classificação geral'!I52="Tapete"),'Classificação geral'!A52,""),"")</f>
        <v/>
      </c>
      <c r="CY59" s="214" t="str">
        <f>IFERROR(IF(AND('Classificação geral'!$J52="FEM",'Classificação geral'!$K52=1,'Classificação geral'!I52="Tapete"),'Classificação geral'!$B52,""),"")</f>
        <v/>
      </c>
      <c r="CZ59" s="215" t="str">
        <f>IF($CY59='Classificação geral'!$B52,'Classificação geral'!$C52,"")</f>
        <v/>
      </c>
      <c r="DA59" s="215" t="str">
        <f>IF($CY59='Classificação geral'!$B52,'Classificação geral'!$D52,"")</f>
        <v/>
      </c>
      <c r="DB59" s="215" t="str">
        <f>IF($CY59='Classificação geral'!$B52,'Classificação geral'!$J52,"")</f>
        <v/>
      </c>
      <c r="DC59" s="215" t="str">
        <f>IF($DB59='Classificação geral'!$J52,'Classificação geral'!$K52,"")</f>
        <v/>
      </c>
      <c r="DD59" s="215" t="str">
        <f>IF($DC59='Classificação geral'!$K52,'Classificação geral'!$AC52,"")</f>
        <v/>
      </c>
      <c r="DE59" s="215" t="str">
        <f>IF($DC59='Classificação geral'!$K52,'Classificação geral'!$AE52,"")</f>
        <v/>
      </c>
      <c r="DF59" s="215" t="str">
        <f>IF($DC59='Classificação geral'!$K52,'Classificação geral'!$AF52,"")</f>
        <v/>
      </c>
      <c r="DG59" s="215" t="str">
        <f>IF($DC59='Classificação geral'!$K52,'Classificação geral'!$O52,"")</f>
        <v/>
      </c>
      <c r="DH59" s="215" t="str">
        <f>IF($DC59='Classificação geral'!$K52,'Classificação geral'!$AR52,"")</f>
        <v/>
      </c>
      <c r="DI59" s="216" t="str">
        <f>IFERROR(RANK(DH59,DH:DH,0)+ COUNTIF($DH$12:DH58,DH59),"")</f>
        <v/>
      </c>
      <c r="DK59" s="214" t="str">
        <f>IFERROR(IF(AND('Classificação geral'!$J52="mas",'Classificação geral'!$K52=1,'Classificação geral'!$I52="Tapete"),'Classificação geral'!$A52,""),"")</f>
        <v/>
      </c>
      <c r="DL59" s="214" t="str">
        <f>IFERROR(IF(AND('Classificação geral'!$J52="mas",'Classificação geral'!$K52=1,'Classificação geral'!$I52="Tapete"),'Classificação geral'!$B52,""),"")</f>
        <v/>
      </c>
      <c r="DM59" s="215" t="str">
        <f>IF($DL59='Classificação geral'!$B52,'Classificação geral'!$C52,"")</f>
        <v/>
      </c>
      <c r="DN59" s="215" t="str">
        <f>IF($DL59='Classificação geral'!$B52,'Classificação geral'!$D52,"")</f>
        <v/>
      </c>
      <c r="DO59" s="215" t="str">
        <f>IF($DL59='Classificação geral'!$B52,'Classificação geral'!$J52,"")</f>
        <v/>
      </c>
      <c r="DP59" s="214" t="str">
        <f>IFERROR(IF(AND($DO59="mas",'Classificação geral'!$K52=1),'Classificação geral'!K52,""),"")</f>
        <v/>
      </c>
      <c r="DQ59" s="214" t="str">
        <f>IFERROR(IF(AND($DO59="mas",'Classificação geral'!$K52=1),'Classificação geral'!AC52,""),"")</f>
        <v/>
      </c>
      <c r="DR59" s="214" t="str">
        <f>IFERROR(IF(AND($DO59="mas",'Classificação geral'!$K52=1),'Classificação geral'!AE52,""),"")</f>
        <v/>
      </c>
      <c r="DS59" s="214" t="str">
        <f>IFERROR(IF(AND($DO59="mas",'Classificação geral'!$K52=1),'Classificação geral'!AF52,""),"")</f>
        <v/>
      </c>
      <c r="DT59" s="214" t="str">
        <f>IFERROR(IF(AND($DO59="mas",'Classificação geral'!$K52=1),'Classificação geral'!O52,""),"")</f>
        <v/>
      </c>
      <c r="DU59" s="214" t="str">
        <f>IFERROR(IF(AND($DO59="mas",'Classificação geral'!$K52=1),'Classificação geral'!AR52,""),"")</f>
        <v/>
      </c>
      <c r="DV59" s="216" t="str">
        <f>IFERROR(RANK(DU59,DU:DU,0)+ COUNTIF($DU$12:DU58,DU59),"")</f>
        <v/>
      </c>
      <c r="DX59" s="214" t="str">
        <f>IFERROR(IF(AND('Classificação geral'!$J52="fem",'Classificação geral'!$K52=2,'Classificação geral'!$I52="Tapete"),'Classificação geral'!$A52,""),"")</f>
        <v/>
      </c>
      <c r="DY59" s="214" t="str">
        <f>IFERROR(IF(AND('Classificação geral'!$J52="fem",'Classificação geral'!$K52=2,'Classificação geral'!$I52="Tapete"),'Classificação geral'!$B52,""),"")</f>
        <v/>
      </c>
      <c r="DZ59" s="215" t="str">
        <f>IF($DY59='Classificação geral'!$B52,'Classificação geral'!$C52,"")</f>
        <v/>
      </c>
      <c r="EA59" s="215" t="str">
        <f>IF($DY59='Classificação geral'!$B52,'Classificação geral'!$D52,"")</f>
        <v/>
      </c>
      <c r="EB59" s="215" t="str">
        <f>IF($DY59='Classificação geral'!$B52,'Classificação geral'!$J52,"")</f>
        <v/>
      </c>
      <c r="EC59" s="214" t="str">
        <f>IFERROR(IF(AND($EB59="fem",'Classificação geral'!$K52=2),'Classificação geral'!K52,""),"")</f>
        <v/>
      </c>
      <c r="ED59" s="214" t="str">
        <f>IFERROR(IF(AND($EB59="fem",'Classificação geral'!$K52=2),'Classificação geral'!AC52,""),"")</f>
        <v/>
      </c>
      <c r="EE59" s="214" t="str">
        <f>IFERROR(IF(AND($EB59="fem",'Classificação geral'!$K52=2),'Classificação geral'!AE52,""),"")</f>
        <v/>
      </c>
      <c r="EF59" s="214" t="str">
        <f>IFERROR(IF(AND($EB59="fem",'Classificação geral'!$K52=2),'Classificação geral'!AF52,""),"")</f>
        <v/>
      </c>
      <c r="EG59" s="214" t="str">
        <f>IFERROR(IF(AND($EB59="fem",'Classificação geral'!$K52=2),'Classificação geral'!O52,""),"")</f>
        <v/>
      </c>
      <c r="EH59" s="214" t="str">
        <f>IFERROR(IF(AND($EB59="fem",'Classificação geral'!$K52=2),'Classificação geral'!AR52,""),"")</f>
        <v/>
      </c>
      <c r="EI59" s="216" t="str">
        <f>IFERROR(RANK(EH59,EH:EH,0)+ COUNTIF(EH$12:$EH57,EH59),"")</f>
        <v/>
      </c>
      <c r="EJ59" s="209"/>
      <c r="EK59" s="214" t="str">
        <f>IFERROR(IF(AND('Classificação geral'!$J52="mas",'Classificação geral'!$K52=2,'Classificação geral'!$I52="Tapete"),'Classificação geral'!$A52,""),"")</f>
        <v/>
      </c>
      <c r="EL59" s="214" t="str">
        <f>IFERROR(IF(AND('Classificação geral'!$J52="mas",'Classificação geral'!$K52=2,'Classificação geral'!$I52="Tapete"),'Classificação geral'!$B52,""),"")</f>
        <v/>
      </c>
      <c r="EM59" s="215" t="str">
        <f>IF($EL59='Classificação geral'!$B52,'Classificação geral'!$C52,"")</f>
        <v/>
      </c>
      <c r="EN59" s="215" t="str">
        <f>IF($EL59='Classificação geral'!$B52,'Classificação geral'!$D52,"")</f>
        <v/>
      </c>
      <c r="EO59" s="215" t="str">
        <f>IF($EL59='Classificação geral'!$B52,'Classificação geral'!$J52,"")</f>
        <v/>
      </c>
      <c r="EP59" s="214" t="str">
        <f>IFERROR(IF(AND($EO59="mas",'Classificação geral'!$K52=2),'Classificação geral'!K52,""),"")</f>
        <v/>
      </c>
      <c r="EQ59" s="214" t="str">
        <f>IFERROR(IF(AND($EO59="mas",'Classificação geral'!$K52=2),'Classificação geral'!AC52,""),"")</f>
        <v/>
      </c>
      <c r="ER59" s="214" t="str">
        <f>IFERROR(IF(AND($EO59="mas",'Classificação geral'!$K52=2),'Classificação geral'!AE52,""),"")</f>
        <v/>
      </c>
      <c r="ES59" s="214" t="str">
        <f>IFERROR(IF(AND($EO59="mas",'Classificação geral'!$K52=2),'Classificação geral'!AF52,""),"")</f>
        <v/>
      </c>
      <c r="ET59" s="214" t="str">
        <f>IFERROR(IF(AND($EO59="mas",'Classificação geral'!$K52=2),'Classificação geral'!O52,""),"")</f>
        <v/>
      </c>
      <c r="EU59" s="214" t="str">
        <f>IFERROR(IF(AND($EO59="mas",'Classificação geral'!$K52=2),'Classificação geral'!AR52,""),"")</f>
        <v/>
      </c>
      <c r="EV59" s="216" t="str">
        <f>IFERROR(RANK(EU59,EU:EU,0)+ COUNTIF($EU$12:EU$12,EU59),"")</f>
        <v/>
      </c>
      <c r="EW59" s="209"/>
      <c r="EX59" s="214" t="str">
        <f>IFERROR(IF(AND('Classificação geral'!$J52="fem",'Classificação geral'!$K52=3,'Classificação geral'!$I52="Tapete"),'Classificação geral'!$A52,""),"")</f>
        <v/>
      </c>
      <c r="EY59" s="214" t="str">
        <f>IFERROR(IF(AND('Classificação geral'!$J52="fem",'Classificação geral'!$K52=3,'Classificação geral'!$I52="Tapete"),'Classificação geral'!$B52,""),"")</f>
        <v/>
      </c>
      <c r="EZ59" s="215" t="str">
        <f>IF($EY59='Classificação geral'!$B52,'Classificação geral'!$C52,"")</f>
        <v/>
      </c>
      <c r="FA59" s="215" t="str">
        <f>IF($EY59='Classificação geral'!$B52,'Classificação geral'!$D52,"")</f>
        <v/>
      </c>
      <c r="FB59" s="215" t="str">
        <f>IF($EY59='Classificação geral'!$B52,'Classificação geral'!$J52,"")</f>
        <v/>
      </c>
      <c r="FC59" s="215" t="str">
        <f>IF($FB59='Classificação geral'!$J52,'Classificação geral'!$K52,"")</f>
        <v/>
      </c>
      <c r="FD59" s="215" t="str">
        <f>IF($FC59='Classificação geral'!$K52,'Classificação geral'!$AC52,"")</f>
        <v/>
      </c>
      <c r="FE59" s="215" t="str">
        <f>IF($FC59='Classificação geral'!$K52,'Classificação geral'!$AE52,"")</f>
        <v/>
      </c>
      <c r="FF59" s="215" t="str">
        <f>IF($FC59='Classificação geral'!$K52,'Classificação geral'!$AF52,"")</f>
        <v/>
      </c>
      <c r="FG59" s="215" t="str">
        <f>IF($FC59='Classificação geral'!$K52,'Classificação geral'!$O52,"")</f>
        <v/>
      </c>
      <c r="FH59" s="215" t="str">
        <f>IF($FC59='Classificação geral'!$K52,'Classificação geral'!$AR52,"")</f>
        <v/>
      </c>
      <c r="FI59" s="216" t="str">
        <f>IFERROR(RANK(FH59,FH:FH,0)+ COUNTIF($FH$12:FH57,FH59),"")</f>
        <v/>
      </c>
      <c r="FJ59" s="209"/>
      <c r="FK59" s="214" t="str">
        <f>IFERROR(IF(AND('Classificação geral'!$J52="mas",'Classificação geral'!$K52=3,'Classificação geral'!$I52="Tapete"),'Classificação geral'!$A52,""),"")</f>
        <v/>
      </c>
      <c r="FL59" s="214" t="str">
        <f>IFERROR(IF(AND('Classificação geral'!$J52="mas",'Classificação geral'!$K52=3,'Classificação geral'!$I52="Tapete"),'Classificação geral'!$B52,""),"")</f>
        <v/>
      </c>
      <c r="FM59" s="215" t="str">
        <f>IF($FL59='Classificação geral'!$B52,'Classificação geral'!$C52,"")</f>
        <v/>
      </c>
      <c r="FN59" s="215" t="str">
        <f>IF($FL59='Classificação geral'!$B52,'Classificação geral'!$D52,"")</f>
        <v/>
      </c>
      <c r="FO59" s="215" t="str">
        <f>IF($FL59='Classificação geral'!$B52,'Classificação geral'!$J52,"")</f>
        <v/>
      </c>
      <c r="FP59" s="214" t="str">
        <f>IFERROR(IF(AND($FO59="mas",'Classificação geral'!$K52=3),'Classificação geral'!K52,""),"")</f>
        <v/>
      </c>
      <c r="FQ59" s="214" t="str">
        <f>IFERROR(IF(AND($FO59="mas",'Classificação geral'!$K52=3),'Classificação geral'!AC52,""),"")</f>
        <v/>
      </c>
      <c r="FR59" s="214" t="str">
        <f>IFERROR(IF(AND($FO59="mas",'Classificação geral'!$K52=3),'Classificação geral'!AE52,""),"")</f>
        <v/>
      </c>
      <c r="FS59" s="214" t="str">
        <f>IFERROR(IF(AND($FO59="mas",'Classificação geral'!$K52=3),'Classificação geral'!AF52,""),"")</f>
        <v/>
      </c>
      <c r="FT59" s="214" t="str">
        <f>IFERROR(IF(AND($FO59="mas",'Classificação geral'!$K52=3),'Classificação geral'!O52,""),"")</f>
        <v/>
      </c>
      <c r="FU59" s="214" t="str">
        <f>IFERROR(IF(AND($FO59="mas",'Classificação geral'!$K52=3),'Classificação geral'!AR52,""),"")</f>
        <v/>
      </c>
      <c r="FV59" s="216" t="str">
        <f>IFERROR(RANK(FU59,FU:FU,0)+ COUNTIF(FU$12:$FU57,FU59),"")</f>
        <v/>
      </c>
    </row>
    <row r="60" spans="2:178" s="199" customFormat="1" ht="24.75" customHeight="1" x14ac:dyDescent="0.4">
      <c r="B60" s="248" t="str">
        <f t="shared" si="0"/>
        <v/>
      </c>
      <c r="C60" s="238" t="str">
        <f t="shared" si="1"/>
        <v/>
      </c>
      <c r="D60" s="238" t="str">
        <f t="shared" si="2"/>
        <v/>
      </c>
      <c r="E60" s="238" t="str">
        <f t="shared" si="3"/>
        <v/>
      </c>
      <c r="F60" s="239" t="str">
        <f t="shared" si="4"/>
        <v/>
      </c>
      <c r="G60" s="239" t="str">
        <f t="shared" si="5"/>
        <v/>
      </c>
      <c r="H60" s="240" t="str">
        <f t="shared" si="6"/>
        <v/>
      </c>
      <c r="I60" s="240" t="str">
        <f t="shared" si="7"/>
        <v/>
      </c>
      <c r="J60" s="240" t="str">
        <f t="shared" si="8"/>
        <v/>
      </c>
      <c r="K60" s="240" t="str">
        <f t="shared" si="9"/>
        <v/>
      </c>
      <c r="L60" s="240" t="str">
        <f t="shared" si="10"/>
        <v/>
      </c>
      <c r="M60" s="241">
        <v>47</v>
      </c>
      <c r="N60" s="432"/>
      <c r="O60" s="242"/>
      <c r="P60" s="242"/>
      <c r="Q60" s="248" t="str">
        <f t="shared" si="11"/>
        <v/>
      </c>
      <c r="R60" s="238" t="str">
        <f t="shared" si="12"/>
        <v/>
      </c>
      <c r="S60" s="238" t="str">
        <f t="shared" si="13"/>
        <v/>
      </c>
      <c r="T60" s="238" t="str">
        <f t="shared" si="14"/>
        <v/>
      </c>
      <c r="U60" s="239" t="str">
        <f t="shared" si="15"/>
        <v/>
      </c>
      <c r="V60" s="239" t="str">
        <f t="shared" si="16"/>
        <v/>
      </c>
      <c r="W60" s="240" t="str">
        <f t="shared" si="17"/>
        <v/>
      </c>
      <c r="X60" s="240" t="str">
        <f t="shared" si="18"/>
        <v/>
      </c>
      <c r="Y60" s="240" t="str">
        <f t="shared" si="19"/>
        <v/>
      </c>
      <c r="Z60" s="240" t="str">
        <f t="shared" si="20"/>
        <v/>
      </c>
      <c r="AA60" s="240" t="str">
        <f t="shared" si="21"/>
        <v/>
      </c>
      <c r="AB60" s="241">
        <v>47</v>
      </c>
      <c r="AC60" s="432"/>
      <c r="AD60" s="242"/>
      <c r="AE60" s="243"/>
      <c r="AF60" s="249" t="str">
        <f t="shared" si="22"/>
        <v/>
      </c>
      <c r="AG60" s="238" t="str">
        <f t="shared" si="23"/>
        <v/>
      </c>
      <c r="AH60" s="238" t="str">
        <f t="shared" si="24"/>
        <v/>
      </c>
      <c r="AI60" s="239" t="str">
        <f t="shared" si="25"/>
        <v/>
      </c>
      <c r="AJ60" s="239" t="str">
        <f t="shared" si="26"/>
        <v/>
      </c>
      <c r="AK60" s="239" t="str">
        <f t="shared" si="27"/>
        <v/>
      </c>
      <c r="AL60" s="240" t="str">
        <f t="shared" si="28"/>
        <v/>
      </c>
      <c r="AM60" s="240" t="str">
        <f t="shared" si="29"/>
        <v/>
      </c>
      <c r="AN60" s="240" t="str">
        <f t="shared" si="30"/>
        <v/>
      </c>
      <c r="AO60" s="240" t="str">
        <f t="shared" si="31"/>
        <v/>
      </c>
      <c r="AP60" s="240" t="str">
        <f t="shared" si="32"/>
        <v/>
      </c>
      <c r="AQ60" s="241">
        <v>47</v>
      </c>
      <c r="AR60" s="432"/>
      <c r="AS60" s="242"/>
      <c r="AT60" s="242"/>
      <c r="AU60" s="249" t="str">
        <f t="shared" si="33"/>
        <v/>
      </c>
      <c r="AV60" s="238" t="str">
        <f t="shared" si="34"/>
        <v/>
      </c>
      <c r="AW60" s="238" t="str">
        <f t="shared" si="35"/>
        <v/>
      </c>
      <c r="AX60" s="239" t="str">
        <f t="shared" si="36"/>
        <v/>
      </c>
      <c r="AY60" s="239" t="str">
        <f t="shared" si="37"/>
        <v/>
      </c>
      <c r="AZ60" s="239" t="str">
        <f t="shared" si="38"/>
        <v/>
      </c>
      <c r="BA60" s="240" t="str">
        <f t="shared" si="39"/>
        <v/>
      </c>
      <c r="BB60" s="240" t="str">
        <f t="shared" si="40"/>
        <v/>
      </c>
      <c r="BC60" s="240" t="str">
        <f t="shared" si="41"/>
        <v/>
      </c>
      <c r="BD60" s="240" t="str">
        <f t="shared" si="42"/>
        <v/>
      </c>
      <c r="BE60" s="240" t="str">
        <f t="shared" si="43"/>
        <v/>
      </c>
      <c r="BF60" s="241">
        <v>47</v>
      </c>
      <c r="BG60" s="432"/>
      <c r="BH60" s="243"/>
      <c r="BI60" s="243"/>
      <c r="BJ60" s="248" t="str">
        <f t="shared" si="44"/>
        <v/>
      </c>
      <c r="BK60" s="238" t="str">
        <f t="shared" si="45"/>
        <v/>
      </c>
      <c r="BL60" s="238" t="str">
        <f t="shared" si="46"/>
        <v/>
      </c>
      <c r="BM60" s="238" t="str">
        <f t="shared" si="47"/>
        <v/>
      </c>
      <c r="BN60" s="239" t="str">
        <f t="shared" si="48"/>
        <v/>
      </c>
      <c r="BO60" s="239" t="str">
        <f t="shared" si="49"/>
        <v/>
      </c>
      <c r="BP60" s="239" t="str">
        <f t="shared" si="50"/>
        <v/>
      </c>
      <c r="BQ60" s="239" t="str">
        <f t="shared" si="51"/>
        <v/>
      </c>
      <c r="BR60" s="239" t="str">
        <f t="shared" si="52"/>
        <v/>
      </c>
      <c r="BS60" s="239" t="str">
        <f t="shared" si="53"/>
        <v/>
      </c>
      <c r="BT60" s="240" t="str">
        <f t="shared" si="54"/>
        <v/>
      </c>
      <c r="BU60" s="241">
        <v>47</v>
      </c>
      <c r="BV60" s="432"/>
      <c r="BW60" s="242"/>
      <c r="BX60" s="242"/>
      <c r="BY60" s="248" t="str">
        <f t="shared" si="55"/>
        <v/>
      </c>
      <c r="BZ60" s="238" t="str">
        <f t="shared" si="56"/>
        <v/>
      </c>
      <c r="CA60" s="238" t="str">
        <f t="shared" si="57"/>
        <v/>
      </c>
      <c r="CB60" s="238" t="str">
        <f t="shared" si="58"/>
        <v/>
      </c>
      <c r="CC60" s="239" t="str">
        <f t="shared" si="59"/>
        <v/>
      </c>
      <c r="CD60" s="239" t="str">
        <f t="shared" si="60"/>
        <v/>
      </c>
      <c r="CE60" s="240" t="str">
        <f t="shared" si="61"/>
        <v/>
      </c>
      <c r="CF60" s="240" t="str">
        <f t="shared" si="62"/>
        <v/>
      </c>
      <c r="CG60" s="240" t="str">
        <f t="shared" si="63"/>
        <v/>
      </c>
      <c r="CH60" s="240" t="str">
        <f t="shared" si="64"/>
        <v/>
      </c>
      <c r="CI60" s="240" t="str">
        <f t="shared" si="65"/>
        <v/>
      </c>
      <c r="CJ60" s="241">
        <v>47</v>
      </c>
      <c r="CK60" s="432"/>
      <c r="CL60" s="202"/>
      <c r="CM60" s="202"/>
      <c r="CN60" s="202"/>
      <c r="CO60" s="202"/>
      <c r="CP60" s="202"/>
      <c r="CQ60" s="202"/>
      <c r="CR60" s="202"/>
      <c r="CS60" s="202"/>
      <c r="CT60" s="202"/>
      <c r="CU60" s="202"/>
      <c r="CV60" s="202"/>
      <c r="CW60" s="202"/>
      <c r="CX60" s="214" t="str">
        <f>IFERROR(IF(AND('Classificação geral'!$J53="FEM",'Classificação geral'!$K53=1,'Classificação geral'!I53="Tapete"),'Classificação geral'!A53,""),"")</f>
        <v/>
      </c>
      <c r="CY60" s="214" t="str">
        <f>IFERROR(IF(AND('Classificação geral'!$J53="FEM",'Classificação geral'!$K53=1,'Classificação geral'!I53="Tapete"),'Classificação geral'!$B53,""),"")</f>
        <v/>
      </c>
      <c r="CZ60" s="215" t="str">
        <f>IF($CY60='Classificação geral'!$B53,'Classificação geral'!$C53,"")</f>
        <v/>
      </c>
      <c r="DA60" s="215" t="str">
        <f>IF($CY60='Classificação geral'!$B53,'Classificação geral'!$D53,"")</f>
        <v/>
      </c>
      <c r="DB60" s="215" t="str">
        <f>IF($CY60='Classificação geral'!$B53,'Classificação geral'!$J53,"")</f>
        <v/>
      </c>
      <c r="DC60" s="215" t="str">
        <f>IF($DB60='Classificação geral'!$J53,'Classificação geral'!$K53,"")</f>
        <v/>
      </c>
      <c r="DD60" s="215" t="str">
        <f>IF($DC60='Classificação geral'!$K53,'Classificação geral'!$AC53,"")</f>
        <v/>
      </c>
      <c r="DE60" s="215" t="str">
        <f>IF($DC60='Classificação geral'!$K53,'Classificação geral'!$AE53,"")</f>
        <v/>
      </c>
      <c r="DF60" s="215" t="str">
        <f>IF($DC60='Classificação geral'!$K53,'Classificação geral'!$AF53,"")</f>
        <v/>
      </c>
      <c r="DG60" s="215" t="str">
        <f>IF($DC60='Classificação geral'!$K53,'Classificação geral'!$O53,"")</f>
        <v/>
      </c>
      <c r="DH60" s="215" t="str">
        <f>IF($DC60='Classificação geral'!$K53,'Classificação geral'!$AR53,"")</f>
        <v/>
      </c>
      <c r="DI60" s="216" t="str">
        <f>IFERROR(RANK(DH60,DH:DH,0)+ COUNTIF($DH$12:DH59,DH60),"")</f>
        <v/>
      </c>
      <c r="DK60" s="214" t="str">
        <f>IFERROR(IF(AND('Classificação geral'!$J53="mas",'Classificação geral'!$K53=1,'Classificação geral'!$I53="Tapete"),'Classificação geral'!$A53,""),"")</f>
        <v/>
      </c>
      <c r="DL60" s="214" t="str">
        <f>IFERROR(IF(AND('Classificação geral'!$J53="mas",'Classificação geral'!$K53=1,'Classificação geral'!$I53="Tapete"),'Classificação geral'!$B53,""),"")</f>
        <v/>
      </c>
      <c r="DM60" s="215" t="str">
        <f>IF($DL60='Classificação geral'!$B53,'Classificação geral'!$C53,"")</f>
        <v/>
      </c>
      <c r="DN60" s="215" t="str">
        <f>IF($DL60='Classificação geral'!$B53,'Classificação geral'!$D53,"")</f>
        <v/>
      </c>
      <c r="DO60" s="215" t="str">
        <f>IF($DL60='Classificação geral'!$B53,'Classificação geral'!$J53,"")</f>
        <v/>
      </c>
      <c r="DP60" s="214" t="str">
        <f>IFERROR(IF(AND($DO60="mas",'Classificação geral'!$K53=1),'Classificação geral'!K53,""),"")</f>
        <v/>
      </c>
      <c r="DQ60" s="214" t="str">
        <f>IFERROR(IF(AND($DO60="mas",'Classificação geral'!$K53=1),'Classificação geral'!AC53,""),"")</f>
        <v/>
      </c>
      <c r="DR60" s="214" t="str">
        <f>IFERROR(IF(AND($DO60="mas",'Classificação geral'!$K53=1),'Classificação geral'!AE53,""),"")</f>
        <v/>
      </c>
      <c r="DS60" s="214" t="str">
        <f>IFERROR(IF(AND($DO60="mas",'Classificação geral'!$K53=1),'Classificação geral'!AF53,""),"")</f>
        <v/>
      </c>
      <c r="DT60" s="214" t="str">
        <f>IFERROR(IF(AND($DO60="mas",'Classificação geral'!$K53=1),'Classificação geral'!O53,""),"")</f>
        <v/>
      </c>
      <c r="DU60" s="214" t="str">
        <f>IFERROR(IF(AND($DO60="mas",'Classificação geral'!$K53=1),'Classificação geral'!AR53,""),"")</f>
        <v/>
      </c>
      <c r="DV60" s="216" t="str">
        <f>IFERROR(RANK(DU60,DU:DU,0)+ COUNTIF($DU$12:DU59,DU60),"")</f>
        <v/>
      </c>
      <c r="DX60" s="214" t="str">
        <f>IFERROR(IF(AND('Classificação geral'!$J53="fem",'Classificação geral'!$K53=2,'Classificação geral'!$I53="Tapete"),'Classificação geral'!$A53,""),"")</f>
        <v/>
      </c>
      <c r="DY60" s="214" t="str">
        <f>IFERROR(IF(AND('Classificação geral'!$J53="fem",'Classificação geral'!$K53=2,'Classificação geral'!$I53="Tapete"),'Classificação geral'!$B53,""),"")</f>
        <v/>
      </c>
      <c r="DZ60" s="215" t="str">
        <f>IF($DY60='Classificação geral'!$B53,'Classificação geral'!$C53,"")</f>
        <v/>
      </c>
      <c r="EA60" s="215" t="str">
        <f>IF($DY60='Classificação geral'!$B53,'Classificação geral'!$D53,"")</f>
        <v/>
      </c>
      <c r="EB60" s="215" t="str">
        <f>IF($DY60='Classificação geral'!$B53,'Classificação geral'!$J53,"")</f>
        <v/>
      </c>
      <c r="EC60" s="214" t="str">
        <f>IFERROR(IF(AND($EB60="fem",'Classificação geral'!$K53=2),'Classificação geral'!K53,""),"")</f>
        <v/>
      </c>
      <c r="ED60" s="214" t="str">
        <f>IFERROR(IF(AND($EB60="fem",'Classificação geral'!$K53=2),'Classificação geral'!AC53,""),"")</f>
        <v/>
      </c>
      <c r="EE60" s="214" t="str">
        <f>IFERROR(IF(AND($EB60="fem",'Classificação geral'!$K53=2),'Classificação geral'!AE53,""),"")</f>
        <v/>
      </c>
      <c r="EF60" s="214" t="str">
        <f>IFERROR(IF(AND($EB60="fem",'Classificação geral'!$K53=2),'Classificação geral'!AF53,""),"")</f>
        <v/>
      </c>
      <c r="EG60" s="214" t="str">
        <f>IFERROR(IF(AND($EB60="fem",'Classificação geral'!$K53=2),'Classificação geral'!O53,""),"")</f>
        <v/>
      </c>
      <c r="EH60" s="214" t="str">
        <f>IFERROR(IF(AND($EB60="fem",'Classificação geral'!$K53=2),'Classificação geral'!AR53,""),"")</f>
        <v/>
      </c>
      <c r="EI60" s="216" t="str">
        <f>IFERROR(RANK(EH60,EH:EH,0)+ COUNTIF(EH$12:$EH58,EH60),"")</f>
        <v/>
      </c>
      <c r="EJ60" s="209"/>
      <c r="EK60" s="214" t="str">
        <f>IFERROR(IF(AND('Classificação geral'!$J53="mas",'Classificação geral'!$K53=2,'Classificação geral'!$I53="Tapete"),'Classificação geral'!$A53,""),"")</f>
        <v/>
      </c>
      <c r="EL60" s="214" t="str">
        <f>IFERROR(IF(AND('Classificação geral'!$J53="mas",'Classificação geral'!$K53=2,'Classificação geral'!$I53="Tapete"),'Classificação geral'!$B53,""),"")</f>
        <v/>
      </c>
      <c r="EM60" s="215" t="str">
        <f>IF($EL60='Classificação geral'!$B53,'Classificação geral'!$C53,"")</f>
        <v/>
      </c>
      <c r="EN60" s="215" t="str">
        <f>IF($EL60='Classificação geral'!$B53,'Classificação geral'!$D53,"")</f>
        <v/>
      </c>
      <c r="EO60" s="215" t="str">
        <f>IF($EL60='Classificação geral'!$B53,'Classificação geral'!$J53,"")</f>
        <v/>
      </c>
      <c r="EP60" s="214" t="str">
        <f>IFERROR(IF(AND($EO60="mas",'Classificação geral'!$K53=2),'Classificação geral'!K53,""),"")</f>
        <v/>
      </c>
      <c r="EQ60" s="214" t="str">
        <f>IFERROR(IF(AND($EO60="mas",'Classificação geral'!$K53=2),'Classificação geral'!AC53,""),"")</f>
        <v/>
      </c>
      <c r="ER60" s="214" t="str">
        <f>IFERROR(IF(AND($EO60="mas",'Classificação geral'!$K53=2),'Classificação geral'!AE53,""),"")</f>
        <v/>
      </c>
      <c r="ES60" s="214" t="str">
        <f>IFERROR(IF(AND($EO60="mas",'Classificação geral'!$K53=2),'Classificação geral'!AF53,""),"")</f>
        <v/>
      </c>
      <c r="ET60" s="214" t="str">
        <f>IFERROR(IF(AND($EO60="mas",'Classificação geral'!$K53=2),'Classificação geral'!O53,""),"")</f>
        <v/>
      </c>
      <c r="EU60" s="214" t="str">
        <f>IFERROR(IF(AND($EO60="mas",'Classificação geral'!$K53=2),'Classificação geral'!AR53,""),"")</f>
        <v/>
      </c>
      <c r="EV60" s="216" t="str">
        <f>IFERROR(RANK(EU60,EU:EU,0)+ COUNTIF($EU$12:EU$12,EU60),"")</f>
        <v/>
      </c>
      <c r="EW60" s="209"/>
      <c r="EX60" s="214" t="str">
        <f>IFERROR(IF(AND('Classificação geral'!$J53="fem",'Classificação geral'!$K53=3,'Classificação geral'!$I53="Tapete"),'Classificação geral'!$A53,""),"")</f>
        <v/>
      </c>
      <c r="EY60" s="214" t="str">
        <f>IFERROR(IF(AND('Classificação geral'!$J53="fem",'Classificação geral'!$K53=3,'Classificação geral'!$I53="Tapete"),'Classificação geral'!$B53,""),"")</f>
        <v/>
      </c>
      <c r="EZ60" s="215" t="str">
        <f>IF($EY60='Classificação geral'!$B53,'Classificação geral'!$C53,"")</f>
        <v/>
      </c>
      <c r="FA60" s="215" t="str">
        <f>IF($EY60='Classificação geral'!$B53,'Classificação geral'!$D53,"")</f>
        <v/>
      </c>
      <c r="FB60" s="215" t="str">
        <f>IF($EY60='Classificação geral'!$B53,'Classificação geral'!$J53,"")</f>
        <v/>
      </c>
      <c r="FC60" s="215" t="str">
        <f>IF($FB60='Classificação geral'!$J53,'Classificação geral'!$K53,"")</f>
        <v/>
      </c>
      <c r="FD60" s="215" t="str">
        <f>IF($FC60='Classificação geral'!$K53,'Classificação geral'!$AC53,"")</f>
        <v/>
      </c>
      <c r="FE60" s="215" t="str">
        <f>IF($FC60='Classificação geral'!$K53,'Classificação geral'!$AE53,"")</f>
        <v/>
      </c>
      <c r="FF60" s="215" t="str">
        <f>IF($FC60='Classificação geral'!$K53,'Classificação geral'!$AF53,"")</f>
        <v/>
      </c>
      <c r="FG60" s="215" t="str">
        <f>IF($FC60='Classificação geral'!$K53,'Classificação geral'!$O53,"")</f>
        <v/>
      </c>
      <c r="FH60" s="215" t="str">
        <f>IF($FC60='Classificação geral'!$K53,'Classificação geral'!$AR53,"")</f>
        <v/>
      </c>
      <c r="FI60" s="216" t="str">
        <f>IFERROR(RANK(FH60,FH:FH,0)+ COUNTIF($FH$12:FH58,FH60),"")</f>
        <v/>
      </c>
      <c r="FJ60" s="209"/>
      <c r="FK60" s="214" t="str">
        <f>IFERROR(IF(AND('Classificação geral'!$J53="mas",'Classificação geral'!$K53=3,'Classificação geral'!$I53="Tapete"),'Classificação geral'!$A53,""),"")</f>
        <v/>
      </c>
      <c r="FL60" s="214" t="str">
        <f>IFERROR(IF(AND('Classificação geral'!$J53="mas",'Classificação geral'!$K53=3,'Classificação geral'!$I53="Tapete"),'Classificação geral'!$B53,""),"")</f>
        <v/>
      </c>
      <c r="FM60" s="215" t="str">
        <f>IF($FL60='Classificação geral'!$B53,'Classificação geral'!$C53,"")</f>
        <v/>
      </c>
      <c r="FN60" s="215" t="str">
        <f>IF($FL60='Classificação geral'!$B53,'Classificação geral'!$D53,"")</f>
        <v/>
      </c>
      <c r="FO60" s="215" t="str">
        <f>IF($FL60='Classificação geral'!$B53,'Classificação geral'!$J53,"")</f>
        <v/>
      </c>
      <c r="FP60" s="214" t="str">
        <f>IFERROR(IF(AND($FO60="mas",'Classificação geral'!$K53=3),'Classificação geral'!K53,""),"")</f>
        <v/>
      </c>
      <c r="FQ60" s="214" t="str">
        <f>IFERROR(IF(AND($FO60="mas",'Classificação geral'!$K53=3),'Classificação geral'!AC53,""),"")</f>
        <v/>
      </c>
      <c r="FR60" s="214" t="str">
        <f>IFERROR(IF(AND($FO60="mas",'Classificação geral'!$K53=3),'Classificação geral'!AE53,""),"")</f>
        <v/>
      </c>
      <c r="FS60" s="214" t="str">
        <f>IFERROR(IF(AND($FO60="mas",'Classificação geral'!$K53=3),'Classificação geral'!AF53,""),"")</f>
        <v/>
      </c>
      <c r="FT60" s="214" t="str">
        <f>IFERROR(IF(AND($FO60="mas",'Classificação geral'!$K53=3),'Classificação geral'!O53,""),"")</f>
        <v/>
      </c>
      <c r="FU60" s="214" t="str">
        <f>IFERROR(IF(AND($FO60="mas",'Classificação geral'!$K53=3),'Classificação geral'!AR53,""),"")</f>
        <v/>
      </c>
      <c r="FV60" s="216" t="str">
        <f>IFERROR(RANK(FU60,FU:FU,0)+ COUNTIF(FU$12:$FU58,FU60),"")</f>
        <v/>
      </c>
    </row>
    <row r="61" spans="2:178" s="199" customFormat="1" ht="24.75" customHeight="1" x14ac:dyDescent="0.4">
      <c r="B61" s="248" t="str">
        <f t="shared" si="0"/>
        <v/>
      </c>
      <c r="C61" s="238" t="str">
        <f t="shared" si="1"/>
        <v/>
      </c>
      <c r="D61" s="238" t="str">
        <f t="shared" si="2"/>
        <v/>
      </c>
      <c r="E61" s="238" t="str">
        <f t="shared" si="3"/>
        <v/>
      </c>
      <c r="F61" s="239" t="str">
        <f t="shared" si="4"/>
        <v/>
      </c>
      <c r="G61" s="239" t="str">
        <f t="shared" si="5"/>
        <v/>
      </c>
      <c r="H61" s="240" t="str">
        <f t="shared" si="6"/>
        <v/>
      </c>
      <c r="I61" s="240" t="str">
        <f t="shared" si="7"/>
        <v/>
      </c>
      <c r="J61" s="240" t="str">
        <f t="shared" si="8"/>
        <v/>
      </c>
      <c r="K61" s="240" t="str">
        <f t="shared" si="9"/>
        <v/>
      </c>
      <c r="L61" s="240" t="str">
        <f t="shared" si="10"/>
        <v/>
      </c>
      <c r="M61" s="241">
        <v>48</v>
      </c>
      <c r="N61" s="432"/>
      <c r="O61" s="242"/>
      <c r="P61" s="242"/>
      <c r="Q61" s="248" t="str">
        <f t="shared" si="11"/>
        <v/>
      </c>
      <c r="R61" s="238" t="str">
        <f t="shared" si="12"/>
        <v/>
      </c>
      <c r="S61" s="238" t="str">
        <f t="shared" si="13"/>
        <v/>
      </c>
      <c r="T61" s="238" t="str">
        <f t="shared" si="14"/>
        <v/>
      </c>
      <c r="U61" s="239" t="str">
        <f t="shared" si="15"/>
        <v/>
      </c>
      <c r="V61" s="239" t="str">
        <f t="shared" si="16"/>
        <v/>
      </c>
      <c r="W61" s="240" t="str">
        <f t="shared" si="17"/>
        <v/>
      </c>
      <c r="X61" s="240" t="str">
        <f t="shared" si="18"/>
        <v/>
      </c>
      <c r="Y61" s="240" t="str">
        <f t="shared" si="19"/>
        <v/>
      </c>
      <c r="Z61" s="240" t="str">
        <f t="shared" si="20"/>
        <v/>
      </c>
      <c r="AA61" s="240" t="str">
        <f t="shared" si="21"/>
        <v/>
      </c>
      <c r="AB61" s="241">
        <v>48</v>
      </c>
      <c r="AC61" s="432"/>
      <c r="AD61" s="242"/>
      <c r="AE61" s="243"/>
      <c r="AF61" s="249" t="str">
        <f t="shared" si="22"/>
        <v/>
      </c>
      <c r="AG61" s="238" t="str">
        <f t="shared" si="23"/>
        <v/>
      </c>
      <c r="AH61" s="238" t="str">
        <f t="shared" si="24"/>
        <v/>
      </c>
      <c r="AI61" s="239" t="str">
        <f t="shared" si="25"/>
        <v/>
      </c>
      <c r="AJ61" s="239" t="str">
        <f t="shared" si="26"/>
        <v/>
      </c>
      <c r="AK61" s="239" t="str">
        <f t="shared" si="27"/>
        <v/>
      </c>
      <c r="AL61" s="240" t="str">
        <f t="shared" si="28"/>
        <v/>
      </c>
      <c r="AM61" s="240" t="str">
        <f t="shared" si="29"/>
        <v/>
      </c>
      <c r="AN61" s="240" t="str">
        <f t="shared" si="30"/>
        <v/>
      </c>
      <c r="AO61" s="240" t="str">
        <f t="shared" si="31"/>
        <v/>
      </c>
      <c r="AP61" s="240" t="str">
        <f t="shared" si="32"/>
        <v/>
      </c>
      <c r="AQ61" s="241">
        <v>48</v>
      </c>
      <c r="AR61" s="432"/>
      <c r="AS61" s="242"/>
      <c r="AT61" s="242"/>
      <c r="AU61" s="249" t="str">
        <f t="shared" si="33"/>
        <v/>
      </c>
      <c r="AV61" s="238" t="str">
        <f t="shared" si="34"/>
        <v/>
      </c>
      <c r="AW61" s="238" t="str">
        <f t="shared" si="35"/>
        <v/>
      </c>
      <c r="AX61" s="239" t="str">
        <f t="shared" si="36"/>
        <v/>
      </c>
      <c r="AY61" s="239" t="str">
        <f t="shared" si="37"/>
        <v/>
      </c>
      <c r="AZ61" s="239" t="str">
        <f t="shared" si="38"/>
        <v/>
      </c>
      <c r="BA61" s="240" t="str">
        <f t="shared" si="39"/>
        <v/>
      </c>
      <c r="BB61" s="240" t="str">
        <f t="shared" si="40"/>
        <v/>
      </c>
      <c r="BC61" s="240" t="str">
        <f t="shared" si="41"/>
        <v/>
      </c>
      <c r="BD61" s="240" t="str">
        <f t="shared" si="42"/>
        <v/>
      </c>
      <c r="BE61" s="240" t="str">
        <f t="shared" si="43"/>
        <v/>
      </c>
      <c r="BF61" s="241">
        <v>48</v>
      </c>
      <c r="BG61" s="432"/>
      <c r="BH61" s="243"/>
      <c r="BI61" s="243"/>
      <c r="BJ61" s="248" t="str">
        <f t="shared" si="44"/>
        <v/>
      </c>
      <c r="BK61" s="238" t="str">
        <f t="shared" si="45"/>
        <v/>
      </c>
      <c r="BL61" s="238" t="str">
        <f t="shared" si="46"/>
        <v/>
      </c>
      <c r="BM61" s="238" t="str">
        <f t="shared" si="47"/>
        <v/>
      </c>
      <c r="BN61" s="239" t="str">
        <f t="shared" si="48"/>
        <v/>
      </c>
      <c r="BO61" s="239" t="str">
        <f t="shared" si="49"/>
        <v/>
      </c>
      <c r="BP61" s="239" t="str">
        <f t="shared" si="50"/>
        <v/>
      </c>
      <c r="BQ61" s="239" t="str">
        <f t="shared" si="51"/>
        <v/>
      </c>
      <c r="BR61" s="239" t="str">
        <f t="shared" si="52"/>
        <v/>
      </c>
      <c r="BS61" s="239" t="str">
        <f t="shared" si="53"/>
        <v/>
      </c>
      <c r="BT61" s="240" t="str">
        <f t="shared" si="54"/>
        <v/>
      </c>
      <c r="BU61" s="241">
        <v>48</v>
      </c>
      <c r="BV61" s="432"/>
      <c r="BW61" s="242"/>
      <c r="BX61" s="242"/>
      <c r="BY61" s="248" t="str">
        <f t="shared" si="55"/>
        <v/>
      </c>
      <c r="BZ61" s="238" t="str">
        <f t="shared" si="56"/>
        <v/>
      </c>
      <c r="CA61" s="238" t="str">
        <f t="shared" si="57"/>
        <v/>
      </c>
      <c r="CB61" s="238" t="str">
        <f t="shared" si="58"/>
        <v/>
      </c>
      <c r="CC61" s="239" t="str">
        <f t="shared" si="59"/>
        <v/>
      </c>
      <c r="CD61" s="239" t="str">
        <f t="shared" si="60"/>
        <v/>
      </c>
      <c r="CE61" s="240" t="str">
        <f t="shared" si="61"/>
        <v/>
      </c>
      <c r="CF61" s="240" t="str">
        <f t="shared" si="62"/>
        <v/>
      </c>
      <c r="CG61" s="240" t="str">
        <f t="shared" si="63"/>
        <v/>
      </c>
      <c r="CH61" s="240" t="str">
        <f t="shared" si="64"/>
        <v/>
      </c>
      <c r="CI61" s="240" t="str">
        <f t="shared" si="65"/>
        <v/>
      </c>
      <c r="CJ61" s="241">
        <v>48</v>
      </c>
      <c r="CK61" s="432"/>
      <c r="CL61" s="202"/>
      <c r="CM61" s="202"/>
      <c r="CN61" s="202"/>
      <c r="CO61" s="202"/>
      <c r="CP61" s="202"/>
      <c r="CQ61" s="202"/>
      <c r="CR61" s="202"/>
      <c r="CS61" s="202"/>
      <c r="CT61" s="202"/>
      <c r="CU61" s="202"/>
      <c r="CV61" s="202"/>
      <c r="CW61" s="202"/>
      <c r="CX61" s="214" t="str">
        <f>IFERROR(IF(AND('Classificação geral'!$J54="FEM",'Classificação geral'!$K54=1,'Classificação geral'!I54="Tapete"),'Classificação geral'!A54,""),"")</f>
        <v/>
      </c>
      <c r="CY61" s="214" t="str">
        <f>IFERROR(IF(AND('Classificação geral'!$J54="FEM",'Classificação geral'!$K54=1,'Classificação geral'!I54="Tapete"),'Classificação geral'!$B54,""),"")</f>
        <v/>
      </c>
      <c r="CZ61" s="215" t="str">
        <f>IF($CY61='Classificação geral'!$B54,'Classificação geral'!$C54,"")</f>
        <v/>
      </c>
      <c r="DA61" s="215" t="str">
        <f>IF($CY61='Classificação geral'!$B54,'Classificação geral'!$D54,"")</f>
        <v/>
      </c>
      <c r="DB61" s="215" t="str">
        <f>IF($CY61='Classificação geral'!$B54,'Classificação geral'!$J54,"")</f>
        <v/>
      </c>
      <c r="DC61" s="215" t="str">
        <f>IF($DB61='Classificação geral'!$J54,'Classificação geral'!$K54,"")</f>
        <v/>
      </c>
      <c r="DD61" s="215" t="str">
        <f>IF($DC61='Classificação geral'!$K54,'Classificação geral'!$AC54,"")</f>
        <v/>
      </c>
      <c r="DE61" s="215" t="str">
        <f>IF($DC61='Classificação geral'!$K54,'Classificação geral'!$AE54,"")</f>
        <v/>
      </c>
      <c r="DF61" s="215" t="str">
        <f>IF($DC61='Classificação geral'!$K54,'Classificação geral'!$AF54,"")</f>
        <v/>
      </c>
      <c r="DG61" s="215" t="str">
        <f>IF($DC61='Classificação geral'!$K54,'Classificação geral'!$O54,"")</f>
        <v/>
      </c>
      <c r="DH61" s="215" t="str">
        <f>IF($DC61='Classificação geral'!$K54,'Classificação geral'!$AR54,"")</f>
        <v/>
      </c>
      <c r="DI61" s="216" t="str">
        <f>IFERROR(RANK(DH61,DH:DH,0)+ COUNTIF($DH$12:DH60,DH61),"")</f>
        <v/>
      </c>
      <c r="DK61" s="214" t="str">
        <f>IFERROR(IF(AND('Classificação geral'!$J54="mas",'Classificação geral'!$K54=1,'Classificação geral'!$I54="Tapete"),'Classificação geral'!$A54,""),"")</f>
        <v/>
      </c>
      <c r="DL61" s="214" t="str">
        <f>IFERROR(IF(AND('Classificação geral'!$J54="mas",'Classificação geral'!$K54=1,'Classificação geral'!$I54="Tapete"),'Classificação geral'!$B54,""),"")</f>
        <v/>
      </c>
      <c r="DM61" s="215" t="str">
        <f>IF($DL61='Classificação geral'!$B54,'Classificação geral'!$C54,"")</f>
        <v/>
      </c>
      <c r="DN61" s="215" t="str">
        <f>IF($DL61='Classificação geral'!$B54,'Classificação geral'!$D54,"")</f>
        <v/>
      </c>
      <c r="DO61" s="215" t="str">
        <f>IF($DL61='Classificação geral'!$B54,'Classificação geral'!$J54,"")</f>
        <v/>
      </c>
      <c r="DP61" s="214" t="str">
        <f>IFERROR(IF(AND($DO61="mas",'Classificação geral'!$K54=1),'Classificação geral'!K54,""),"")</f>
        <v/>
      </c>
      <c r="DQ61" s="214" t="str">
        <f>IFERROR(IF(AND($DO61="mas",'Classificação geral'!$K54=1),'Classificação geral'!AC54,""),"")</f>
        <v/>
      </c>
      <c r="DR61" s="214" t="str">
        <f>IFERROR(IF(AND($DO61="mas",'Classificação geral'!$K54=1),'Classificação geral'!AE54,""),"")</f>
        <v/>
      </c>
      <c r="DS61" s="214" t="str">
        <f>IFERROR(IF(AND($DO61="mas",'Classificação geral'!$K54=1),'Classificação geral'!AF54,""),"")</f>
        <v/>
      </c>
      <c r="DT61" s="214" t="str">
        <f>IFERROR(IF(AND($DO61="mas",'Classificação geral'!$K54=1),'Classificação geral'!O54,""),"")</f>
        <v/>
      </c>
      <c r="DU61" s="214" t="str">
        <f>IFERROR(IF(AND($DO61="mas",'Classificação geral'!$K54=1),'Classificação geral'!AR54,""),"")</f>
        <v/>
      </c>
      <c r="DV61" s="216" t="str">
        <f>IFERROR(RANK(DU61,DU:DU,0)+ COUNTIF($DU$12:DU60,DU61),"")</f>
        <v/>
      </c>
      <c r="DX61" s="214" t="str">
        <f>IFERROR(IF(AND('Classificação geral'!$J54="fem",'Classificação geral'!$K54=2,'Classificação geral'!$I54="Tapete"),'Classificação geral'!$A54,""),"")</f>
        <v/>
      </c>
      <c r="DY61" s="214" t="str">
        <f>IFERROR(IF(AND('Classificação geral'!$J54="fem",'Classificação geral'!$K54=2,'Classificação geral'!$I54="Tapete"),'Classificação geral'!$B54,""),"")</f>
        <v/>
      </c>
      <c r="DZ61" s="215" t="str">
        <f>IF($DY61='Classificação geral'!$B54,'Classificação geral'!$C54,"")</f>
        <v/>
      </c>
      <c r="EA61" s="215" t="str">
        <f>IF($DY61='Classificação geral'!$B54,'Classificação geral'!$D54,"")</f>
        <v/>
      </c>
      <c r="EB61" s="215" t="str">
        <f>IF($DY61='Classificação geral'!$B54,'Classificação geral'!$J54,"")</f>
        <v/>
      </c>
      <c r="EC61" s="214" t="str">
        <f>IFERROR(IF(AND($EB61="fem",'Classificação geral'!$K54=2),'Classificação geral'!K54,""),"")</f>
        <v/>
      </c>
      <c r="ED61" s="214" t="str">
        <f>IFERROR(IF(AND($EB61="fem",'Classificação geral'!$K54=2),'Classificação geral'!AC54,""),"")</f>
        <v/>
      </c>
      <c r="EE61" s="214" t="str">
        <f>IFERROR(IF(AND($EB61="fem",'Classificação geral'!$K54=2),'Classificação geral'!AE54,""),"")</f>
        <v/>
      </c>
      <c r="EF61" s="214" t="str">
        <f>IFERROR(IF(AND($EB61="fem",'Classificação geral'!$K54=2),'Classificação geral'!AF54,""),"")</f>
        <v/>
      </c>
      <c r="EG61" s="214" t="str">
        <f>IFERROR(IF(AND($EB61="fem",'Classificação geral'!$K54=2),'Classificação geral'!O54,""),"")</f>
        <v/>
      </c>
      <c r="EH61" s="214" t="str">
        <f>IFERROR(IF(AND($EB61="fem",'Classificação geral'!$K54=2),'Classificação geral'!AR54,""),"")</f>
        <v/>
      </c>
      <c r="EI61" s="216" t="str">
        <f>IFERROR(RANK(EH61,EH:EH,0)+ COUNTIF(EH$12:$EH59,EH61),"")</f>
        <v/>
      </c>
      <c r="EJ61" s="209"/>
      <c r="EK61" s="214" t="str">
        <f>IFERROR(IF(AND('Classificação geral'!$J54="mas",'Classificação geral'!$K54=2,'Classificação geral'!$I54="Tapete"),'Classificação geral'!$A54,""),"")</f>
        <v/>
      </c>
      <c r="EL61" s="214" t="str">
        <f>IFERROR(IF(AND('Classificação geral'!$J54="mas",'Classificação geral'!$K54=2,'Classificação geral'!$I54="Tapete"),'Classificação geral'!$B54,""),"")</f>
        <v/>
      </c>
      <c r="EM61" s="215" t="str">
        <f>IF($EL61='Classificação geral'!$B54,'Classificação geral'!$C54,"")</f>
        <v/>
      </c>
      <c r="EN61" s="215" t="str">
        <f>IF($EL61='Classificação geral'!$B54,'Classificação geral'!$D54,"")</f>
        <v/>
      </c>
      <c r="EO61" s="215" t="str">
        <f>IF($EL61='Classificação geral'!$B54,'Classificação geral'!$J54,"")</f>
        <v/>
      </c>
      <c r="EP61" s="214" t="str">
        <f>IFERROR(IF(AND($EO61="mas",'Classificação geral'!$K54=2),'Classificação geral'!K54,""),"")</f>
        <v/>
      </c>
      <c r="EQ61" s="214" t="str">
        <f>IFERROR(IF(AND($EO61="mas",'Classificação geral'!$K54=2),'Classificação geral'!AC54,""),"")</f>
        <v/>
      </c>
      <c r="ER61" s="214" t="str">
        <f>IFERROR(IF(AND($EO61="mas",'Classificação geral'!$K54=2),'Classificação geral'!AE54,""),"")</f>
        <v/>
      </c>
      <c r="ES61" s="214" t="str">
        <f>IFERROR(IF(AND($EO61="mas",'Classificação geral'!$K54=2),'Classificação geral'!AF54,""),"")</f>
        <v/>
      </c>
      <c r="ET61" s="214" t="str">
        <f>IFERROR(IF(AND($EO61="mas",'Classificação geral'!$K54=2),'Classificação geral'!O54,""),"")</f>
        <v/>
      </c>
      <c r="EU61" s="214" t="str">
        <f>IFERROR(IF(AND($EO61="mas",'Classificação geral'!$K54=2),'Classificação geral'!AR54,""),"")</f>
        <v/>
      </c>
      <c r="EV61" s="216" t="str">
        <f>IFERROR(RANK(EU61,EU:EU,0)+ COUNTIF($EU$12:EU$12,EU61),"")</f>
        <v/>
      </c>
      <c r="EW61" s="209"/>
      <c r="EX61" s="214" t="str">
        <f>IFERROR(IF(AND('Classificação geral'!$J54="fem",'Classificação geral'!$K54=3,'Classificação geral'!$I54="Tapete"),'Classificação geral'!$A54,""),"")</f>
        <v/>
      </c>
      <c r="EY61" s="214" t="str">
        <f>IFERROR(IF(AND('Classificação geral'!$J54="fem",'Classificação geral'!$K54=3,'Classificação geral'!$I54="Tapete"),'Classificação geral'!$B54,""),"")</f>
        <v/>
      </c>
      <c r="EZ61" s="215" t="str">
        <f>IF($EY61='Classificação geral'!$B54,'Classificação geral'!$C54,"")</f>
        <v/>
      </c>
      <c r="FA61" s="215" t="str">
        <f>IF($EY61='Classificação geral'!$B54,'Classificação geral'!$D54,"")</f>
        <v/>
      </c>
      <c r="FB61" s="215" t="str">
        <f>IF($EY61='Classificação geral'!$B54,'Classificação geral'!$J54,"")</f>
        <v/>
      </c>
      <c r="FC61" s="215" t="str">
        <f>IF($FB61='Classificação geral'!$J54,'Classificação geral'!$K54,"")</f>
        <v/>
      </c>
      <c r="FD61" s="215" t="str">
        <f>IF($FC61='Classificação geral'!$K54,'Classificação geral'!$AC54,"")</f>
        <v/>
      </c>
      <c r="FE61" s="215" t="str">
        <f>IF($FC61='Classificação geral'!$K54,'Classificação geral'!$AE54,"")</f>
        <v/>
      </c>
      <c r="FF61" s="215" t="str">
        <f>IF($FC61='Classificação geral'!$K54,'Classificação geral'!$AF54,"")</f>
        <v/>
      </c>
      <c r="FG61" s="215" t="str">
        <f>IF($FC61='Classificação geral'!$K54,'Classificação geral'!$O54,"")</f>
        <v/>
      </c>
      <c r="FH61" s="215" t="str">
        <f>IF($FC61='Classificação geral'!$K54,'Classificação geral'!$AR54,"")</f>
        <v/>
      </c>
      <c r="FI61" s="216" t="str">
        <f>IFERROR(RANK(FH61,FH:FH,0)+ COUNTIF($FH$12:FH59,FH61),"")</f>
        <v/>
      </c>
      <c r="FJ61" s="209"/>
      <c r="FK61" s="214" t="str">
        <f>IFERROR(IF(AND('Classificação geral'!$J54="mas",'Classificação geral'!$K54=3,'Classificação geral'!$I54="Tapete"),'Classificação geral'!$A54,""),"")</f>
        <v/>
      </c>
      <c r="FL61" s="214" t="str">
        <f>IFERROR(IF(AND('Classificação geral'!$J54="mas",'Classificação geral'!$K54=3,'Classificação geral'!$I54="Tapete"),'Classificação geral'!$B54,""),"")</f>
        <v/>
      </c>
      <c r="FM61" s="215" t="str">
        <f>IF($FL61='Classificação geral'!$B54,'Classificação geral'!$C54,"")</f>
        <v/>
      </c>
      <c r="FN61" s="215" t="str">
        <f>IF($FL61='Classificação geral'!$B54,'Classificação geral'!$D54,"")</f>
        <v/>
      </c>
      <c r="FO61" s="215" t="str">
        <f>IF($FL61='Classificação geral'!$B54,'Classificação geral'!$J54,"")</f>
        <v/>
      </c>
      <c r="FP61" s="214" t="str">
        <f>IFERROR(IF(AND($FO61="mas",'Classificação geral'!$K54=3),'Classificação geral'!K54,""),"")</f>
        <v/>
      </c>
      <c r="FQ61" s="214" t="str">
        <f>IFERROR(IF(AND($FO61="mas",'Classificação geral'!$K54=3),'Classificação geral'!AC54,""),"")</f>
        <v/>
      </c>
      <c r="FR61" s="214" t="str">
        <f>IFERROR(IF(AND($FO61="mas",'Classificação geral'!$K54=3),'Classificação geral'!AE54,""),"")</f>
        <v/>
      </c>
      <c r="FS61" s="214" t="str">
        <f>IFERROR(IF(AND($FO61="mas",'Classificação geral'!$K54=3),'Classificação geral'!AF54,""),"")</f>
        <v/>
      </c>
      <c r="FT61" s="214" t="str">
        <f>IFERROR(IF(AND($FO61="mas",'Classificação geral'!$K54=3),'Classificação geral'!O54,""),"")</f>
        <v/>
      </c>
      <c r="FU61" s="214" t="str">
        <f>IFERROR(IF(AND($FO61="mas",'Classificação geral'!$K54=3),'Classificação geral'!AR54,""),"")</f>
        <v/>
      </c>
      <c r="FV61" s="216" t="str">
        <f>IFERROR(RANK(FU61,FU:FU,0)+ COUNTIF(FU$12:$FU59,FU61),"")</f>
        <v/>
      </c>
    </row>
    <row r="62" spans="2:178" s="199" customFormat="1" ht="24.75" customHeight="1" x14ac:dyDescent="0.4">
      <c r="B62" s="248" t="str">
        <f t="shared" si="0"/>
        <v/>
      </c>
      <c r="C62" s="238" t="str">
        <f t="shared" si="1"/>
        <v/>
      </c>
      <c r="D62" s="238" t="str">
        <f t="shared" si="2"/>
        <v/>
      </c>
      <c r="E62" s="238" t="str">
        <f t="shared" si="3"/>
        <v/>
      </c>
      <c r="F62" s="239" t="str">
        <f t="shared" si="4"/>
        <v/>
      </c>
      <c r="G62" s="239" t="str">
        <f t="shared" si="5"/>
        <v/>
      </c>
      <c r="H62" s="240" t="str">
        <f t="shared" si="6"/>
        <v/>
      </c>
      <c r="I62" s="240" t="str">
        <f t="shared" si="7"/>
        <v/>
      </c>
      <c r="J62" s="240" t="str">
        <f t="shared" si="8"/>
        <v/>
      </c>
      <c r="K62" s="240" t="str">
        <f t="shared" si="9"/>
        <v/>
      </c>
      <c r="L62" s="240" t="str">
        <f t="shared" si="10"/>
        <v/>
      </c>
      <c r="M62" s="241">
        <v>49</v>
      </c>
      <c r="N62" s="432"/>
      <c r="O62" s="242"/>
      <c r="P62" s="242"/>
      <c r="Q62" s="248" t="str">
        <f t="shared" si="11"/>
        <v/>
      </c>
      <c r="R62" s="238" t="str">
        <f t="shared" si="12"/>
        <v/>
      </c>
      <c r="S62" s="238" t="str">
        <f t="shared" si="13"/>
        <v/>
      </c>
      <c r="T62" s="238" t="str">
        <f t="shared" si="14"/>
        <v/>
      </c>
      <c r="U62" s="239" t="str">
        <f t="shared" si="15"/>
        <v/>
      </c>
      <c r="V62" s="239" t="str">
        <f t="shared" si="16"/>
        <v/>
      </c>
      <c r="W62" s="240" t="str">
        <f t="shared" si="17"/>
        <v/>
      </c>
      <c r="X62" s="240" t="str">
        <f t="shared" si="18"/>
        <v/>
      </c>
      <c r="Y62" s="240" t="str">
        <f t="shared" si="19"/>
        <v/>
      </c>
      <c r="Z62" s="240" t="str">
        <f t="shared" si="20"/>
        <v/>
      </c>
      <c r="AA62" s="240" t="str">
        <f t="shared" si="21"/>
        <v/>
      </c>
      <c r="AB62" s="241">
        <v>49</v>
      </c>
      <c r="AC62" s="432"/>
      <c r="AD62" s="242"/>
      <c r="AE62" s="243"/>
      <c r="AF62" s="249" t="str">
        <f t="shared" si="22"/>
        <v/>
      </c>
      <c r="AG62" s="238" t="str">
        <f t="shared" si="23"/>
        <v/>
      </c>
      <c r="AH62" s="238" t="str">
        <f t="shared" si="24"/>
        <v/>
      </c>
      <c r="AI62" s="239" t="str">
        <f t="shared" si="25"/>
        <v/>
      </c>
      <c r="AJ62" s="239" t="str">
        <f t="shared" si="26"/>
        <v/>
      </c>
      <c r="AK62" s="239" t="str">
        <f t="shared" si="27"/>
        <v/>
      </c>
      <c r="AL62" s="240" t="str">
        <f t="shared" si="28"/>
        <v/>
      </c>
      <c r="AM62" s="240" t="str">
        <f t="shared" si="29"/>
        <v/>
      </c>
      <c r="AN62" s="240" t="str">
        <f t="shared" si="30"/>
        <v/>
      </c>
      <c r="AO62" s="240" t="str">
        <f t="shared" si="31"/>
        <v/>
      </c>
      <c r="AP62" s="240" t="str">
        <f t="shared" si="32"/>
        <v/>
      </c>
      <c r="AQ62" s="241">
        <v>49</v>
      </c>
      <c r="AR62" s="432"/>
      <c r="AS62" s="242"/>
      <c r="AT62" s="242"/>
      <c r="AU62" s="249" t="str">
        <f t="shared" si="33"/>
        <v/>
      </c>
      <c r="AV62" s="238" t="str">
        <f t="shared" si="34"/>
        <v/>
      </c>
      <c r="AW62" s="238" t="str">
        <f t="shared" si="35"/>
        <v/>
      </c>
      <c r="AX62" s="239" t="str">
        <f t="shared" si="36"/>
        <v/>
      </c>
      <c r="AY62" s="239" t="str">
        <f t="shared" si="37"/>
        <v/>
      </c>
      <c r="AZ62" s="239" t="str">
        <f t="shared" si="38"/>
        <v/>
      </c>
      <c r="BA62" s="240" t="str">
        <f t="shared" si="39"/>
        <v/>
      </c>
      <c r="BB62" s="240" t="str">
        <f t="shared" si="40"/>
        <v/>
      </c>
      <c r="BC62" s="240" t="str">
        <f t="shared" si="41"/>
        <v/>
      </c>
      <c r="BD62" s="240" t="str">
        <f t="shared" si="42"/>
        <v/>
      </c>
      <c r="BE62" s="240" t="str">
        <f t="shared" si="43"/>
        <v/>
      </c>
      <c r="BF62" s="241">
        <v>49</v>
      </c>
      <c r="BG62" s="432"/>
      <c r="BH62" s="243"/>
      <c r="BI62" s="243"/>
      <c r="BJ62" s="248" t="str">
        <f t="shared" si="44"/>
        <v/>
      </c>
      <c r="BK62" s="238" t="str">
        <f t="shared" si="45"/>
        <v/>
      </c>
      <c r="BL62" s="238" t="str">
        <f t="shared" si="46"/>
        <v/>
      </c>
      <c r="BM62" s="238" t="str">
        <f t="shared" si="47"/>
        <v/>
      </c>
      <c r="BN62" s="239" t="str">
        <f t="shared" si="48"/>
        <v/>
      </c>
      <c r="BO62" s="239" t="str">
        <f t="shared" si="49"/>
        <v/>
      </c>
      <c r="BP62" s="239" t="str">
        <f t="shared" si="50"/>
        <v/>
      </c>
      <c r="BQ62" s="239" t="str">
        <f t="shared" si="51"/>
        <v/>
      </c>
      <c r="BR62" s="239" t="str">
        <f t="shared" si="52"/>
        <v/>
      </c>
      <c r="BS62" s="239" t="str">
        <f t="shared" si="53"/>
        <v/>
      </c>
      <c r="BT62" s="240" t="str">
        <f t="shared" si="54"/>
        <v/>
      </c>
      <c r="BU62" s="241">
        <v>49</v>
      </c>
      <c r="BV62" s="432"/>
      <c r="BW62" s="242"/>
      <c r="BX62" s="242"/>
      <c r="BY62" s="248" t="str">
        <f t="shared" si="55"/>
        <v/>
      </c>
      <c r="BZ62" s="238" t="str">
        <f t="shared" si="56"/>
        <v/>
      </c>
      <c r="CA62" s="238" t="str">
        <f t="shared" si="57"/>
        <v/>
      </c>
      <c r="CB62" s="238" t="str">
        <f t="shared" si="58"/>
        <v/>
      </c>
      <c r="CC62" s="239" t="str">
        <f t="shared" si="59"/>
        <v/>
      </c>
      <c r="CD62" s="239" t="str">
        <f t="shared" si="60"/>
        <v/>
      </c>
      <c r="CE62" s="240" t="str">
        <f t="shared" si="61"/>
        <v/>
      </c>
      <c r="CF62" s="240" t="str">
        <f t="shared" si="62"/>
        <v/>
      </c>
      <c r="CG62" s="240" t="str">
        <f t="shared" si="63"/>
        <v/>
      </c>
      <c r="CH62" s="240" t="str">
        <f t="shared" si="64"/>
        <v/>
      </c>
      <c r="CI62" s="240" t="str">
        <f t="shared" si="65"/>
        <v/>
      </c>
      <c r="CJ62" s="241">
        <v>49</v>
      </c>
      <c r="CK62" s="432"/>
      <c r="CL62" s="202"/>
      <c r="CM62" s="202"/>
      <c r="CN62" s="202"/>
      <c r="CO62" s="202"/>
      <c r="CP62" s="202"/>
      <c r="CQ62" s="202"/>
      <c r="CR62" s="202"/>
      <c r="CS62" s="202"/>
      <c r="CT62" s="202"/>
      <c r="CU62" s="202"/>
      <c r="CV62" s="202"/>
      <c r="CW62" s="202"/>
      <c r="CX62" s="214" t="str">
        <f>IFERROR(IF(AND('Classificação geral'!$J55="FEM",'Classificação geral'!$K55=1,'Classificação geral'!I55="Tapete"),'Classificação geral'!A55,""),"")</f>
        <v/>
      </c>
      <c r="CY62" s="214" t="str">
        <f>IFERROR(IF(AND('Classificação geral'!$J55="FEM",'Classificação geral'!$K55=1,'Classificação geral'!I55="Tapete"),'Classificação geral'!$B55,""),"")</f>
        <v/>
      </c>
      <c r="CZ62" s="215" t="str">
        <f>IF($CY62='Classificação geral'!$B55,'Classificação geral'!$C55,"")</f>
        <v/>
      </c>
      <c r="DA62" s="215" t="str">
        <f>IF($CY62='Classificação geral'!$B55,'Classificação geral'!$D55,"")</f>
        <v/>
      </c>
      <c r="DB62" s="215" t="str">
        <f>IF($CY62='Classificação geral'!$B55,'Classificação geral'!$J55,"")</f>
        <v/>
      </c>
      <c r="DC62" s="215" t="str">
        <f>IF($DB62='Classificação geral'!$J55,'Classificação geral'!$K55,"")</f>
        <v/>
      </c>
      <c r="DD62" s="215" t="str">
        <f>IF($DC62='Classificação geral'!$K55,'Classificação geral'!$AC55,"")</f>
        <v/>
      </c>
      <c r="DE62" s="215" t="str">
        <f>IF($DC62='Classificação geral'!$K55,'Classificação geral'!$AE55,"")</f>
        <v/>
      </c>
      <c r="DF62" s="215" t="str">
        <f>IF($DC62='Classificação geral'!$K55,'Classificação geral'!$AF55,"")</f>
        <v/>
      </c>
      <c r="DG62" s="215" t="str">
        <f>IF($DC62='Classificação geral'!$K55,'Classificação geral'!$O55,"")</f>
        <v/>
      </c>
      <c r="DH62" s="215" t="str">
        <f>IF($DC62='Classificação geral'!$K55,'Classificação geral'!$AR55,"")</f>
        <v/>
      </c>
      <c r="DI62" s="216" t="str">
        <f>IFERROR(RANK(DH62,DH:DH,0)+ COUNTIF($DH$12:DH61,DH62),"")</f>
        <v/>
      </c>
      <c r="DK62" s="214" t="str">
        <f>IFERROR(IF(AND('Classificação geral'!$J55="mas",'Classificação geral'!$K55=1,'Classificação geral'!$I55="Tapete"),'Classificação geral'!$A55,""),"")</f>
        <v/>
      </c>
      <c r="DL62" s="214" t="str">
        <f>IFERROR(IF(AND('Classificação geral'!$J55="mas",'Classificação geral'!$K55=1,'Classificação geral'!$I55="Tapete"),'Classificação geral'!$B55,""),"")</f>
        <v/>
      </c>
      <c r="DM62" s="215" t="str">
        <f>IF($DL62='Classificação geral'!$B55,'Classificação geral'!$C55,"")</f>
        <v/>
      </c>
      <c r="DN62" s="215" t="str">
        <f>IF($DL62='Classificação geral'!$B55,'Classificação geral'!$D55,"")</f>
        <v/>
      </c>
      <c r="DO62" s="215" t="str">
        <f>IF($DL62='Classificação geral'!$B55,'Classificação geral'!$J55,"")</f>
        <v/>
      </c>
      <c r="DP62" s="214" t="str">
        <f>IFERROR(IF(AND($DO62="mas",'Classificação geral'!$K55=1),'Classificação geral'!K55,""),"")</f>
        <v/>
      </c>
      <c r="DQ62" s="214" t="str">
        <f>IFERROR(IF(AND($DO62="mas",'Classificação geral'!$K55=1),'Classificação geral'!AC55,""),"")</f>
        <v/>
      </c>
      <c r="DR62" s="214" t="str">
        <f>IFERROR(IF(AND($DO62="mas",'Classificação geral'!$K55=1),'Classificação geral'!AE55,""),"")</f>
        <v/>
      </c>
      <c r="DS62" s="214" t="str">
        <f>IFERROR(IF(AND($DO62="mas",'Classificação geral'!$K55=1),'Classificação geral'!AF55,""),"")</f>
        <v/>
      </c>
      <c r="DT62" s="214" t="str">
        <f>IFERROR(IF(AND($DO62="mas",'Classificação geral'!$K55=1),'Classificação geral'!O55,""),"")</f>
        <v/>
      </c>
      <c r="DU62" s="214" t="str">
        <f>IFERROR(IF(AND($DO62="mas",'Classificação geral'!$K55=1),'Classificação geral'!AR55,""),"")</f>
        <v/>
      </c>
      <c r="DV62" s="216" t="str">
        <f>IFERROR(RANK(DU62,DU:DU,0)+ COUNTIF($DU$12:DU61,DU62),"")</f>
        <v/>
      </c>
      <c r="DX62" s="214" t="str">
        <f>IFERROR(IF(AND('Classificação geral'!$J55="fem",'Classificação geral'!$K55=2,'Classificação geral'!$I55="Tapete"),'Classificação geral'!$A55,""),"")</f>
        <v/>
      </c>
      <c r="DY62" s="214" t="str">
        <f>IFERROR(IF(AND('Classificação geral'!$J55="fem",'Classificação geral'!$K55=2,'Classificação geral'!$I55="Tapete"),'Classificação geral'!$B55,""),"")</f>
        <v/>
      </c>
      <c r="DZ62" s="215" t="str">
        <f>IF($DY62='Classificação geral'!$B55,'Classificação geral'!$C55,"")</f>
        <v/>
      </c>
      <c r="EA62" s="215" t="str">
        <f>IF($DY62='Classificação geral'!$B55,'Classificação geral'!$D55,"")</f>
        <v/>
      </c>
      <c r="EB62" s="215" t="str">
        <f>IF($DY62='Classificação geral'!$B55,'Classificação geral'!$J55,"")</f>
        <v/>
      </c>
      <c r="EC62" s="214" t="str">
        <f>IFERROR(IF(AND($EB62="fem",'Classificação geral'!$K55=2),'Classificação geral'!K55,""),"")</f>
        <v/>
      </c>
      <c r="ED62" s="214" t="str">
        <f>IFERROR(IF(AND($EB62="fem",'Classificação geral'!$K55=2),'Classificação geral'!AC55,""),"")</f>
        <v/>
      </c>
      <c r="EE62" s="214" t="str">
        <f>IFERROR(IF(AND($EB62="fem",'Classificação geral'!$K55=2),'Classificação geral'!AE55,""),"")</f>
        <v/>
      </c>
      <c r="EF62" s="214" t="str">
        <f>IFERROR(IF(AND($EB62="fem",'Classificação geral'!$K55=2),'Classificação geral'!AF55,""),"")</f>
        <v/>
      </c>
      <c r="EG62" s="214" t="str">
        <f>IFERROR(IF(AND($EB62="fem",'Classificação geral'!$K55=2),'Classificação geral'!O55,""),"")</f>
        <v/>
      </c>
      <c r="EH62" s="214" t="str">
        <f>IFERROR(IF(AND($EB62="fem",'Classificação geral'!$K55=2),'Classificação geral'!AR55,""),"")</f>
        <v/>
      </c>
      <c r="EI62" s="216" t="str">
        <f>IFERROR(RANK(EH62,EH:EH,0)+ COUNTIF(EH$12:$EH60,EH62),"")</f>
        <v/>
      </c>
      <c r="EJ62" s="209"/>
      <c r="EK62" s="214" t="str">
        <f>IFERROR(IF(AND('Classificação geral'!$J55="mas",'Classificação geral'!$K55=2,'Classificação geral'!$I55="Tapete"),'Classificação geral'!$A55,""),"")</f>
        <v/>
      </c>
      <c r="EL62" s="214" t="str">
        <f>IFERROR(IF(AND('Classificação geral'!$J55="mas",'Classificação geral'!$K55=2,'Classificação geral'!$I55="Tapete"),'Classificação geral'!$B55,""),"")</f>
        <v/>
      </c>
      <c r="EM62" s="215" t="str">
        <f>IF($EL62='Classificação geral'!$B55,'Classificação geral'!$C55,"")</f>
        <v/>
      </c>
      <c r="EN62" s="215" t="str">
        <f>IF($EL62='Classificação geral'!$B55,'Classificação geral'!$D55,"")</f>
        <v/>
      </c>
      <c r="EO62" s="215" t="str">
        <f>IF($EL62='Classificação geral'!$B55,'Classificação geral'!$J55,"")</f>
        <v/>
      </c>
      <c r="EP62" s="214" t="str">
        <f>IFERROR(IF(AND($EO62="mas",'Classificação geral'!$K55=2),'Classificação geral'!K55,""),"")</f>
        <v/>
      </c>
      <c r="EQ62" s="214" t="str">
        <f>IFERROR(IF(AND($EO62="mas",'Classificação geral'!$K55=2),'Classificação geral'!AC55,""),"")</f>
        <v/>
      </c>
      <c r="ER62" s="214" t="str">
        <f>IFERROR(IF(AND($EO62="mas",'Classificação geral'!$K55=2),'Classificação geral'!AE55,""),"")</f>
        <v/>
      </c>
      <c r="ES62" s="214" t="str">
        <f>IFERROR(IF(AND($EO62="mas",'Classificação geral'!$K55=2),'Classificação geral'!AF55,""),"")</f>
        <v/>
      </c>
      <c r="ET62" s="214" t="str">
        <f>IFERROR(IF(AND($EO62="mas",'Classificação geral'!$K55=2),'Classificação geral'!O55,""),"")</f>
        <v/>
      </c>
      <c r="EU62" s="214" t="str">
        <f>IFERROR(IF(AND($EO62="mas",'Classificação geral'!$K55=2),'Classificação geral'!AR55,""),"")</f>
        <v/>
      </c>
      <c r="EV62" s="216" t="str">
        <f>IFERROR(RANK(EU62,EU:EU,0)+ COUNTIF($EU$12:EU$12,EU62),"")</f>
        <v/>
      </c>
      <c r="EW62" s="209"/>
      <c r="EX62" s="214" t="str">
        <f>IFERROR(IF(AND('Classificação geral'!$J55="fem",'Classificação geral'!$K55=3,'Classificação geral'!$I55="Tapete"),'Classificação geral'!$A55,""),"")</f>
        <v/>
      </c>
      <c r="EY62" s="214" t="str">
        <f>IFERROR(IF(AND('Classificação geral'!$J55="fem",'Classificação geral'!$K55=3,'Classificação geral'!$I55="Tapete"),'Classificação geral'!$B55,""),"")</f>
        <v/>
      </c>
      <c r="EZ62" s="215" t="str">
        <f>IF($EY62='Classificação geral'!$B55,'Classificação geral'!$C55,"")</f>
        <v/>
      </c>
      <c r="FA62" s="215" t="str">
        <f>IF($EY62='Classificação geral'!$B55,'Classificação geral'!$D55,"")</f>
        <v/>
      </c>
      <c r="FB62" s="215" t="str">
        <f>IF($EY62='Classificação geral'!$B55,'Classificação geral'!$J55,"")</f>
        <v/>
      </c>
      <c r="FC62" s="215" t="str">
        <f>IF($FB62='Classificação geral'!$J55,'Classificação geral'!$K55,"")</f>
        <v/>
      </c>
      <c r="FD62" s="215" t="str">
        <f>IF($FC62='Classificação geral'!$K55,'Classificação geral'!$AC55,"")</f>
        <v/>
      </c>
      <c r="FE62" s="215" t="str">
        <f>IF($FC62='Classificação geral'!$K55,'Classificação geral'!$AE55,"")</f>
        <v/>
      </c>
      <c r="FF62" s="215" t="str">
        <f>IF($FC62='Classificação geral'!$K55,'Classificação geral'!$AF55,"")</f>
        <v/>
      </c>
      <c r="FG62" s="215" t="str">
        <f>IF($FC62='Classificação geral'!$K55,'Classificação geral'!$O55,"")</f>
        <v/>
      </c>
      <c r="FH62" s="215" t="str">
        <f>IF($FC62='Classificação geral'!$K55,'Classificação geral'!$AR55,"")</f>
        <v/>
      </c>
      <c r="FI62" s="216" t="str">
        <f>IFERROR(RANK(FH62,FH:FH,0)+ COUNTIF($FH$12:FH60,FH62),"")</f>
        <v/>
      </c>
      <c r="FJ62" s="209"/>
      <c r="FK62" s="214" t="str">
        <f>IFERROR(IF(AND('Classificação geral'!$J55="mas",'Classificação geral'!$K55=3,'Classificação geral'!$I55="Tapete"),'Classificação geral'!$A55,""),"")</f>
        <v/>
      </c>
      <c r="FL62" s="214" t="str">
        <f>IFERROR(IF(AND('Classificação geral'!$J55="mas",'Classificação geral'!$K55=3,'Classificação geral'!$I55="Tapete"),'Classificação geral'!$B55,""),"")</f>
        <v/>
      </c>
      <c r="FM62" s="215" t="str">
        <f>IF($FL62='Classificação geral'!$B55,'Classificação geral'!$C55,"")</f>
        <v/>
      </c>
      <c r="FN62" s="215" t="str">
        <f>IF($FL62='Classificação geral'!$B55,'Classificação geral'!$D55,"")</f>
        <v/>
      </c>
      <c r="FO62" s="215" t="str">
        <f>IF($FL62='Classificação geral'!$B55,'Classificação geral'!$J55,"")</f>
        <v/>
      </c>
      <c r="FP62" s="214" t="str">
        <f>IFERROR(IF(AND($FO62="mas",'Classificação geral'!$K55=3),'Classificação geral'!K55,""),"")</f>
        <v/>
      </c>
      <c r="FQ62" s="214" t="str">
        <f>IFERROR(IF(AND($FO62="mas",'Classificação geral'!$K55=3),'Classificação geral'!AC55,""),"")</f>
        <v/>
      </c>
      <c r="FR62" s="214" t="str">
        <f>IFERROR(IF(AND($FO62="mas",'Classificação geral'!$K55=3),'Classificação geral'!AE55,""),"")</f>
        <v/>
      </c>
      <c r="FS62" s="214" t="str">
        <f>IFERROR(IF(AND($FO62="mas",'Classificação geral'!$K55=3),'Classificação geral'!AF55,""),"")</f>
        <v/>
      </c>
      <c r="FT62" s="214" t="str">
        <f>IFERROR(IF(AND($FO62="mas",'Classificação geral'!$K55=3),'Classificação geral'!O55,""),"")</f>
        <v/>
      </c>
      <c r="FU62" s="214" t="str">
        <f>IFERROR(IF(AND($FO62="mas",'Classificação geral'!$K55=3),'Classificação geral'!AR55,""),"")</f>
        <v/>
      </c>
      <c r="FV62" s="216" t="str">
        <f>IFERROR(RANK(FU62,FU:FU,0)+ COUNTIF(FU$12:$FU60,FU62),"")</f>
        <v/>
      </c>
    </row>
    <row r="63" spans="2:178" s="199" customFormat="1" ht="24.75" customHeight="1" x14ac:dyDescent="0.4">
      <c r="B63" s="248" t="str">
        <f t="shared" si="0"/>
        <v/>
      </c>
      <c r="C63" s="238" t="str">
        <f t="shared" si="1"/>
        <v/>
      </c>
      <c r="D63" s="238" t="str">
        <f t="shared" si="2"/>
        <v/>
      </c>
      <c r="E63" s="238" t="str">
        <f t="shared" si="3"/>
        <v/>
      </c>
      <c r="F63" s="239" t="str">
        <f t="shared" si="4"/>
        <v/>
      </c>
      <c r="G63" s="239" t="str">
        <f t="shared" si="5"/>
        <v/>
      </c>
      <c r="H63" s="240" t="str">
        <f t="shared" si="6"/>
        <v/>
      </c>
      <c r="I63" s="240" t="str">
        <f t="shared" si="7"/>
        <v/>
      </c>
      <c r="J63" s="240" t="str">
        <f t="shared" si="8"/>
        <v/>
      </c>
      <c r="K63" s="240" t="str">
        <f t="shared" si="9"/>
        <v/>
      </c>
      <c r="L63" s="240" t="str">
        <f t="shared" si="10"/>
        <v/>
      </c>
      <c r="M63" s="241">
        <v>50</v>
      </c>
      <c r="N63" s="432"/>
      <c r="O63" s="242"/>
      <c r="P63" s="242"/>
      <c r="Q63" s="248" t="str">
        <f t="shared" si="11"/>
        <v/>
      </c>
      <c r="R63" s="238" t="str">
        <f t="shared" si="12"/>
        <v/>
      </c>
      <c r="S63" s="238" t="str">
        <f t="shared" si="13"/>
        <v/>
      </c>
      <c r="T63" s="238" t="str">
        <f t="shared" si="14"/>
        <v/>
      </c>
      <c r="U63" s="239" t="str">
        <f t="shared" si="15"/>
        <v/>
      </c>
      <c r="V63" s="239" t="str">
        <f t="shared" si="16"/>
        <v/>
      </c>
      <c r="W63" s="240" t="str">
        <f t="shared" si="17"/>
        <v/>
      </c>
      <c r="X63" s="240" t="str">
        <f t="shared" si="18"/>
        <v/>
      </c>
      <c r="Y63" s="240" t="str">
        <f t="shared" si="19"/>
        <v/>
      </c>
      <c r="Z63" s="240" t="str">
        <f t="shared" si="20"/>
        <v/>
      </c>
      <c r="AA63" s="240" t="str">
        <f t="shared" si="21"/>
        <v/>
      </c>
      <c r="AB63" s="241">
        <v>50</v>
      </c>
      <c r="AC63" s="432"/>
      <c r="AD63" s="242"/>
      <c r="AE63" s="243"/>
      <c r="AF63" s="249" t="str">
        <f t="shared" si="22"/>
        <v/>
      </c>
      <c r="AG63" s="238" t="str">
        <f t="shared" si="23"/>
        <v/>
      </c>
      <c r="AH63" s="238" t="str">
        <f t="shared" si="24"/>
        <v/>
      </c>
      <c r="AI63" s="239" t="str">
        <f t="shared" si="25"/>
        <v/>
      </c>
      <c r="AJ63" s="239" t="str">
        <f t="shared" si="26"/>
        <v/>
      </c>
      <c r="AK63" s="239" t="str">
        <f t="shared" si="27"/>
        <v/>
      </c>
      <c r="AL63" s="240" t="str">
        <f t="shared" si="28"/>
        <v/>
      </c>
      <c r="AM63" s="240" t="str">
        <f t="shared" si="29"/>
        <v/>
      </c>
      <c r="AN63" s="240" t="str">
        <f t="shared" si="30"/>
        <v/>
      </c>
      <c r="AO63" s="240" t="str">
        <f t="shared" si="31"/>
        <v/>
      </c>
      <c r="AP63" s="240" t="str">
        <f t="shared" si="32"/>
        <v/>
      </c>
      <c r="AQ63" s="241">
        <v>50</v>
      </c>
      <c r="AR63" s="432"/>
      <c r="AS63" s="242"/>
      <c r="AT63" s="242"/>
      <c r="AU63" s="249" t="str">
        <f t="shared" si="33"/>
        <v/>
      </c>
      <c r="AV63" s="238" t="str">
        <f t="shared" si="34"/>
        <v/>
      </c>
      <c r="AW63" s="238" t="str">
        <f t="shared" si="35"/>
        <v/>
      </c>
      <c r="AX63" s="239" t="str">
        <f t="shared" si="36"/>
        <v/>
      </c>
      <c r="AY63" s="239" t="str">
        <f t="shared" si="37"/>
        <v/>
      </c>
      <c r="AZ63" s="239" t="str">
        <f t="shared" si="38"/>
        <v/>
      </c>
      <c r="BA63" s="240" t="str">
        <f t="shared" si="39"/>
        <v/>
      </c>
      <c r="BB63" s="240" t="str">
        <f t="shared" si="40"/>
        <v/>
      </c>
      <c r="BC63" s="240" t="str">
        <f t="shared" si="41"/>
        <v/>
      </c>
      <c r="BD63" s="240" t="str">
        <f t="shared" si="42"/>
        <v/>
      </c>
      <c r="BE63" s="240" t="str">
        <f t="shared" si="43"/>
        <v/>
      </c>
      <c r="BF63" s="241">
        <v>50</v>
      </c>
      <c r="BG63" s="432"/>
      <c r="BH63" s="243"/>
      <c r="BI63" s="243"/>
      <c r="BJ63" s="248" t="str">
        <f t="shared" si="44"/>
        <v/>
      </c>
      <c r="BK63" s="238" t="str">
        <f t="shared" si="45"/>
        <v/>
      </c>
      <c r="BL63" s="238" t="str">
        <f t="shared" si="46"/>
        <v/>
      </c>
      <c r="BM63" s="238" t="str">
        <f t="shared" si="47"/>
        <v/>
      </c>
      <c r="BN63" s="239" t="str">
        <f t="shared" si="48"/>
        <v/>
      </c>
      <c r="BO63" s="239" t="str">
        <f t="shared" si="49"/>
        <v/>
      </c>
      <c r="BP63" s="239" t="str">
        <f t="shared" si="50"/>
        <v/>
      </c>
      <c r="BQ63" s="239" t="str">
        <f t="shared" si="51"/>
        <v/>
      </c>
      <c r="BR63" s="239" t="str">
        <f t="shared" si="52"/>
        <v/>
      </c>
      <c r="BS63" s="239" t="str">
        <f t="shared" si="53"/>
        <v/>
      </c>
      <c r="BT63" s="240" t="str">
        <f t="shared" si="54"/>
        <v/>
      </c>
      <c r="BU63" s="241">
        <v>50</v>
      </c>
      <c r="BV63" s="432"/>
      <c r="BW63" s="242"/>
      <c r="BX63" s="242"/>
      <c r="BY63" s="248" t="str">
        <f t="shared" si="55"/>
        <v/>
      </c>
      <c r="BZ63" s="238" t="str">
        <f t="shared" si="56"/>
        <v/>
      </c>
      <c r="CA63" s="238" t="str">
        <f t="shared" si="57"/>
        <v/>
      </c>
      <c r="CB63" s="238" t="str">
        <f t="shared" si="58"/>
        <v/>
      </c>
      <c r="CC63" s="239" t="str">
        <f t="shared" si="59"/>
        <v/>
      </c>
      <c r="CD63" s="239" t="str">
        <f t="shared" si="60"/>
        <v/>
      </c>
      <c r="CE63" s="240" t="str">
        <f t="shared" si="61"/>
        <v/>
      </c>
      <c r="CF63" s="240" t="str">
        <f t="shared" si="62"/>
        <v/>
      </c>
      <c r="CG63" s="240" t="str">
        <f t="shared" si="63"/>
        <v/>
      </c>
      <c r="CH63" s="240" t="str">
        <f t="shared" si="64"/>
        <v/>
      </c>
      <c r="CI63" s="240" t="str">
        <f t="shared" si="65"/>
        <v/>
      </c>
      <c r="CJ63" s="241">
        <v>50</v>
      </c>
      <c r="CK63" s="432"/>
      <c r="CL63" s="202"/>
      <c r="CM63" s="202"/>
      <c r="CN63" s="202"/>
      <c r="CO63" s="202"/>
      <c r="CP63" s="202"/>
      <c r="CQ63" s="202"/>
      <c r="CR63" s="202"/>
      <c r="CS63" s="202"/>
      <c r="CT63" s="202"/>
      <c r="CU63" s="202"/>
      <c r="CV63" s="202"/>
      <c r="CW63" s="202"/>
      <c r="CX63" s="214" t="str">
        <f>IFERROR(IF(AND('Classificação geral'!$J56="FEM",'Classificação geral'!$K56=1,'Classificação geral'!I56="Tapete"),'Classificação geral'!A56,""),"")</f>
        <v/>
      </c>
      <c r="CY63" s="214" t="str">
        <f>IFERROR(IF(AND('Classificação geral'!$J56="FEM",'Classificação geral'!$K56=1,'Classificação geral'!I56="Tapete"),'Classificação geral'!$B56,""),"")</f>
        <v/>
      </c>
      <c r="CZ63" s="215" t="str">
        <f>IF($CY63='Classificação geral'!$B56,'Classificação geral'!$C56,"")</f>
        <v/>
      </c>
      <c r="DA63" s="215" t="str">
        <f>IF($CY63='Classificação geral'!$B56,'Classificação geral'!$D56,"")</f>
        <v/>
      </c>
      <c r="DB63" s="215" t="str">
        <f>IF($CY63='Classificação geral'!$B56,'Classificação geral'!$J56,"")</f>
        <v/>
      </c>
      <c r="DC63" s="215" t="str">
        <f>IF($DB63='Classificação geral'!$J56,'Classificação geral'!$K56,"")</f>
        <v/>
      </c>
      <c r="DD63" s="215" t="str">
        <f>IF($DC63='Classificação geral'!$K56,'Classificação geral'!$AC56,"")</f>
        <v/>
      </c>
      <c r="DE63" s="215" t="str">
        <f>IF($DC63='Classificação geral'!$K56,'Classificação geral'!$AE56,"")</f>
        <v/>
      </c>
      <c r="DF63" s="215" t="str">
        <f>IF($DC63='Classificação geral'!$K56,'Classificação geral'!$AF56,"")</f>
        <v/>
      </c>
      <c r="DG63" s="215" t="str">
        <f>IF($DC63='Classificação geral'!$K56,'Classificação geral'!$O56,"")</f>
        <v/>
      </c>
      <c r="DH63" s="215" t="str">
        <f>IF($DC63='Classificação geral'!$K56,'Classificação geral'!$AR56,"")</f>
        <v/>
      </c>
      <c r="DI63" s="216" t="str">
        <f>IFERROR(RANK(DH63,DH:DH,0)+ COUNTIF($DH$12:DH62,DH63),"")</f>
        <v/>
      </c>
      <c r="DK63" s="214" t="str">
        <f>IFERROR(IF(AND('Classificação geral'!$J56="mas",'Classificação geral'!$K56=1,'Classificação geral'!$I56="Tapete"),'Classificação geral'!$A56,""),"")</f>
        <v/>
      </c>
      <c r="DL63" s="214" t="str">
        <f>IFERROR(IF(AND('Classificação geral'!$J56="mas",'Classificação geral'!$K56=1,'Classificação geral'!$I56="Tapete"),'Classificação geral'!$B56,""),"")</f>
        <v/>
      </c>
      <c r="DM63" s="215" t="str">
        <f>IF($DL63='Classificação geral'!$B56,'Classificação geral'!$C56,"")</f>
        <v/>
      </c>
      <c r="DN63" s="215" t="str">
        <f>IF($DL63='Classificação geral'!$B56,'Classificação geral'!$D56,"")</f>
        <v/>
      </c>
      <c r="DO63" s="215" t="str">
        <f>IF($DL63='Classificação geral'!$B56,'Classificação geral'!$J56,"")</f>
        <v/>
      </c>
      <c r="DP63" s="214" t="str">
        <f>IFERROR(IF(AND($DO63="mas",'Classificação geral'!$K56=1),'Classificação geral'!K56,""),"")</f>
        <v/>
      </c>
      <c r="DQ63" s="214" t="str">
        <f>IFERROR(IF(AND($DO63="mas",'Classificação geral'!$K56=1),'Classificação geral'!AC56,""),"")</f>
        <v/>
      </c>
      <c r="DR63" s="214" t="str">
        <f>IFERROR(IF(AND($DO63="mas",'Classificação geral'!$K56=1),'Classificação geral'!AE56,""),"")</f>
        <v/>
      </c>
      <c r="DS63" s="214" t="str">
        <f>IFERROR(IF(AND($DO63="mas",'Classificação geral'!$K56=1),'Classificação geral'!AF56,""),"")</f>
        <v/>
      </c>
      <c r="DT63" s="214" t="str">
        <f>IFERROR(IF(AND($DO63="mas",'Classificação geral'!$K56=1),'Classificação geral'!O56,""),"")</f>
        <v/>
      </c>
      <c r="DU63" s="214" t="str">
        <f>IFERROR(IF(AND($DO63="mas",'Classificação geral'!$K56=1),'Classificação geral'!AR56,""),"")</f>
        <v/>
      </c>
      <c r="DV63" s="216" t="str">
        <f>IFERROR(RANK(DU63,DU:DU,0)+ COUNTIF($DU$12:DU62,DU63),"")</f>
        <v/>
      </c>
      <c r="DX63" s="214" t="str">
        <f>IFERROR(IF(AND('Classificação geral'!$J56="fem",'Classificação geral'!$K56=2,'Classificação geral'!$I56="Tapete"),'Classificação geral'!$A56,""),"")</f>
        <v/>
      </c>
      <c r="DY63" s="214" t="str">
        <f>IFERROR(IF(AND('Classificação geral'!$J56="fem",'Classificação geral'!$K56=2,'Classificação geral'!$I56="Tapete"),'Classificação geral'!$B56,""),"")</f>
        <v/>
      </c>
      <c r="DZ63" s="215" t="str">
        <f>IF($DY63='Classificação geral'!$B56,'Classificação geral'!$C56,"")</f>
        <v/>
      </c>
      <c r="EA63" s="215" t="str">
        <f>IF($DY63='Classificação geral'!$B56,'Classificação geral'!$D56,"")</f>
        <v/>
      </c>
      <c r="EB63" s="215" t="str">
        <f>IF($DY63='Classificação geral'!$B56,'Classificação geral'!$J56,"")</f>
        <v/>
      </c>
      <c r="EC63" s="214" t="str">
        <f>IFERROR(IF(AND($EB63="fem",'Classificação geral'!$K56=2),'Classificação geral'!K56,""),"")</f>
        <v/>
      </c>
      <c r="ED63" s="214" t="str">
        <f>IFERROR(IF(AND($EB63="fem",'Classificação geral'!$K56=2),'Classificação geral'!AC56,""),"")</f>
        <v/>
      </c>
      <c r="EE63" s="214" t="str">
        <f>IFERROR(IF(AND($EB63="fem",'Classificação geral'!$K56=2),'Classificação geral'!AE56,""),"")</f>
        <v/>
      </c>
      <c r="EF63" s="214" t="str">
        <f>IFERROR(IF(AND($EB63="fem",'Classificação geral'!$K56=2),'Classificação geral'!AF56,""),"")</f>
        <v/>
      </c>
      <c r="EG63" s="214" t="str">
        <f>IFERROR(IF(AND($EB63="fem",'Classificação geral'!$K56=2),'Classificação geral'!O56,""),"")</f>
        <v/>
      </c>
      <c r="EH63" s="214" t="str">
        <f>IFERROR(IF(AND($EB63="fem",'Classificação geral'!$K56=2),'Classificação geral'!AR56,""),"")</f>
        <v/>
      </c>
      <c r="EI63" s="216" t="str">
        <f>IFERROR(RANK(EH63,EH:EH,0)+ COUNTIF(EH$12:$EH61,EH63),"")</f>
        <v/>
      </c>
      <c r="EJ63" s="209"/>
      <c r="EK63" s="214" t="str">
        <f>IFERROR(IF(AND('Classificação geral'!$J56="mas",'Classificação geral'!$K56=2,'Classificação geral'!$I56="Tapete"),'Classificação geral'!$A56,""),"")</f>
        <v/>
      </c>
      <c r="EL63" s="214" t="str">
        <f>IFERROR(IF(AND('Classificação geral'!$J56="mas",'Classificação geral'!$K56=2,'Classificação geral'!$I56="Tapete"),'Classificação geral'!$B56,""),"")</f>
        <v/>
      </c>
      <c r="EM63" s="215" t="str">
        <f>IF($EL63='Classificação geral'!$B56,'Classificação geral'!$C56,"")</f>
        <v/>
      </c>
      <c r="EN63" s="215" t="str">
        <f>IF($EL63='Classificação geral'!$B56,'Classificação geral'!$D56,"")</f>
        <v/>
      </c>
      <c r="EO63" s="215" t="str">
        <f>IF($EL63='Classificação geral'!$B56,'Classificação geral'!$J56,"")</f>
        <v/>
      </c>
      <c r="EP63" s="214" t="str">
        <f>IFERROR(IF(AND($EO63="mas",'Classificação geral'!$K56=2),'Classificação geral'!K56,""),"")</f>
        <v/>
      </c>
      <c r="EQ63" s="214" t="str">
        <f>IFERROR(IF(AND($EO63="mas",'Classificação geral'!$K56=2),'Classificação geral'!AC56,""),"")</f>
        <v/>
      </c>
      <c r="ER63" s="214" t="str">
        <f>IFERROR(IF(AND($EO63="mas",'Classificação geral'!$K56=2),'Classificação geral'!AE56,""),"")</f>
        <v/>
      </c>
      <c r="ES63" s="214" t="str">
        <f>IFERROR(IF(AND($EO63="mas",'Classificação geral'!$K56=2),'Classificação geral'!AF56,""),"")</f>
        <v/>
      </c>
      <c r="ET63" s="214" t="str">
        <f>IFERROR(IF(AND($EO63="mas",'Classificação geral'!$K56=2),'Classificação geral'!O56,""),"")</f>
        <v/>
      </c>
      <c r="EU63" s="214" t="str">
        <f>IFERROR(IF(AND($EO63="mas",'Classificação geral'!$K56=2),'Classificação geral'!AR56,""),"")</f>
        <v/>
      </c>
      <c r="EV63" s="216" t="str">
        <f>IFERROR(RANK(EU63,EU:EU,0)+ COUNTIF($EU$12:EU$12,EU63),"")</f>
        <v/>
      </c>
      <c r="EW63" s="209"/>
      <c r="EX63" s="214" t="str">
        <f>IFERROR(IF(AND('Classificação geral'!$J56="fem",'Classificação geral'!$K56=3,'Classificação geral'!$I56="Tapete"),'Classificação geral'!$A56,""),"")</f>
        <v/>
      </c>
      <c r="EY63" s="214" t="str">
        <f>IFERROR(IF(AND('Classificação geral'!$J56="fem",'Classificação geral'!$K56=3,'Classificação geral'!$I56="Tapete"),'Classificação geral'!$B56,""),"")</f>
        <v/>
      </c>
      <c r="EZ63" s="215" t="str">
        <f>IF($EY63='Classificação geral'!$B56,'Classificação geral'!$C56,"")</f>
        <v/>
      </c>
      <c r="FA63" s="215" t="str">
        <f>IF($EY63='Classificação geral'!$B56,'Classificação geral'!$D56,"")</f>
        <v/>
      </c>
      <c r="FB63" s="215" t="str">
        <f>IF($EY63='Classificação geral'!$B56,'Classificação geral'!$J56,"")</f>
        <v/>
      </c>
      <c r="FC63" s="215" t="str">
        <f>IF($FB63='Classificação geral'!$J56,'Classificação geral'!$K56,"")</f>
        <v/>
      </c>
      <c r="FD63" s="215" t="str">
        <f>IF($FC63='Classificação geral'!$K56,'Classificação geral'!$AC56,"")</f>
        <v/>
      </c>
      <c r="FE63" s="215" t="str">
        <f>IF($FC63='Classificação geral'!$K56,'Classificação geral'!$AE56,"")</f>
        <v/>
      </c>
      <c r="FF63" s="215" t="str">
        <f>IF($FC63='Classificação geral'!$K56,'Classificação geral'!$AF56,"")</f>
        <v/>
      </c>
      <c r="FG63" s="215" t="str">
        <f>IF($FC63='Classificação geral'!$K56,'Classificação geral'!$O56,"")</f>
        <v/>
      </c>
      <c r="FH63" s="215" t="str">
        <f>IF($FC63='Classificação geral'!$K56,'Classificação geral'!$AR56,"")</f>
        <v/>
      </c>
      <c r="FI63" s="216" t="str">
        <f>IFERROR(RANK(FH63,FH:FH,0)+ COUNTIF($FH$12:FH61,FH63),"")</f>
        <v/>
      </c>
      <c r="FJ63" s="209"/>
      <c r="FK63" s="214" t="str">
        <f>IFERROR(IF(AND('Classificação geral'!$J56="mas",'Classificação geral'!$K56=3,'Classificação geral'!$I56="Tapete"),'Classificação geral'!$A56,""),"")</f>
        <v/>
      </c>
      <c r="FL63" s="214" t="str">
        <f>IFERROR(IF(AND('Classificação geral'!$J56="mas",'Classificação geral'!$K56=3,'Classificação geral'!$I56="Tapete"),'Classificação geral'!$B56,""),"")</f>
        <v/>
      </c>
      <c r="FM63" s="215" t="str">
        <f>IF($FL63='Classificação geral'!$B56,'Classificação geral'!$C56,"")</f>
        <v/>
      </c>
      <c r="FN63" s="215" t="str">
        <f>IF($FL63='Classificação geral'!$B56,'Classificação geral'!$D56,"")</f>
        <v/>
      </c>
      <c r="FO63" s="215" t="str">
        <f>IF($FL63='Classificação geral'!$B56,'Classificação geral'!$J56,"")</f>
        <v/>
      </c>
      <c r="FP63" s="214" t="str">
        <f>IFERROR(IF(AND($FO63="mas",'Classificação geral'!$K56=3),'Classificação geral'!K56,""),"")</f>
        <v/>
      </c>
      <c r="FQ63" s="214" t="str">
        <f>IFERROR(IF(AND($FO63="mas",'Classificação geral'!$K56=3),'Classificação geral'!AC56,""),"")</f>
        <v/>
      </c>
      <c r="FR63" s="214" t="str">
        <f>IFERROR(IF(AND($FO63="mas",'Classificação geral'!$K56=3),'Classificação geral'!AE56,""),"")</f>
        <v/>
      </c>
      <c r="FS63" s="214" t="str">
        <f>IFERROR(IF(AND($FO63="mas",'Classificação geral'!$K56=3),'Classificação geral'!AF56,""),"")</f>
        <v/>
      </c>
      <c r="FT63" s="214" t="str">
        <f>IFERROR(IF(AND($FO63="mas",'Classificação geral'!$K56=3),'Classificação geral'!O56,""),"")</f>
        <v/>
      </c>
      <c r="FU63" s="214" t="str">
        <f>IFERROR(IF(AND($FO63="mas",'Classificação geral'!$K56=3),'Classificação geral'!AR56,""),"")</f>
        <v/>
      </c>
      <c r="FV63" s="216" t="str">
        <f>IFERROR(RANK(FU63,FU:FU,0)+ COUNTIF(FU$12:$FU61,FU63),"")</f>
        <v/>
      </c>
    </row>
    <row r="64" spans="2:178" s="199" customFormat="1" ht="24.75" customHeight="1" x14ac:dyDescent="0.4">
      <c r="B64" s="248" t="str">
        <f t="shared" si="0"/>
        <v/>
      </c>
      <c r="C64" s="238" t="str">
        <f t="shared" si="1"/>
        <v/>
      </c>
      <c r="D64" s="238" t="str">
        <f t="shared" si="2"/>
        <v/>
      </c>
      <c r="E64" s="238" t="str">
        <f t="shared" si="3"/>
        <v/>
      </c>
      <c r="F64" s="239" t="str">
        <f t="shared" si="4"/>
        <v/>
      </c>
      <c r="G64" s="239" t="str">
        <f t="shared" si="5"/>
        <v/>
      </c>
      <c r="H64" s="240" t="str">
        <f t="shared" si="6"/>
        <v/>
      </c>
      <c r="I64" s="240" t="str">
        <f t="shared" si="7"/>
        <v/>
      </c>
      <c r="J64" s="240" t="str">
        <f t="shared" si="8"/>
        <v/>
      </c>
      <c r="K64" s="240" t="str">
        <f t="shared" si="9"/>
        <v/>
      </c>
      <c r="L64" s="240" t="str">
        <f t="shared" si="10"/>
        <v/>
      </c>
      <c r="M64" s="241">
        <v>51</v>
      </c>
      <c r="N64" s="432"/>
      <c r="O64" s="242"/>
      <c r="P64" s="242"/>
      <c r="Q64" s="248" t="str">
        <f t="shared" si="11"/>
        <v/>
      </c>
      <c r="R64" s="238" t="str">
        <f t="shared" si="12"/>
        <v/>
      </c>
      <c r="S64" s="238" t="str">
        <f t="shared" si="13"/>
        <v/>
      </c>
      <c r="T64" s="238" t="str">
        <f t="shared" si="14"/>
        <v/>
      </c>
      <c r="U64" s="239" t="str">
        <f t="shared" si="15"/>
        <v/>
      </c>
      <c r="V64" s="239" t="str">
        <f t="shared" si="16"/>
        <v/>
      </c>
      <c r="W64" s="240" t="str">
        <f t="shared" si="17"/>
        <v/>
      </c>
      <c r="X64" s="240" t="str">
        <f t="shared" si="18"/>
        <v/>
      </c>
      <c r="Y64" s="240" t="str">
        <f t="shared" si="19"/>
        <v/>
      </c>
      <c r="Z64" s="240" t="str">
        <f t="shared" si="20"/>
        <v/>
      </c>
      <c r="AA64" s="240" t="str">
        <f t="shared" si="21"/>
        <v/>
      </c>
      <c r="AB64" s="241">
        <v>51</v>
      </c>
      <c r="AC64" s="432"/>
      <c r="AD64" s="242"/>
      <c r="AE64" s="243"/>
      <c r="AF64" s="249" t="str">
        <f t="shared" si="22"/>
        <v/>
      </c>
      <c r="AG64" s="238" t="str">
        <f t="shared" si="23"/>
        <v/>
      </c>
      <c r="AH64" s="238" t="str">
        <f t="shared" si="24"/>
        <v/>
      </c>
      <c r="AI64" s="239" t="str">
        <f t="shared" si="25"/>
        <v/>
      </c>
      <c r="AJ64" s="239" t="str">
        <f t="shared" si="26"/>
        <v/>
      </c>
      <c r="AK64" s="239" t="str">
        <f t="shared" si="27"/>
        <v/>
      </c>
      <c r="AL64" s="240" t="str">
        <f t="shared" si="28"/>
        <v/>
      </c>
      <c r="AM64" s="240" t="str">
        <f t="shared" si="29"/>
        <v/>
      </c>
      <c r="AN64" s="240" t="str">
        <f t="shared" si="30"/>
        <v/>
      </c>
      <c r="AO64" s="240" t="str">
        <f t="shared" si="31"/>
        <v/>
      </c>
      <c r="AP64" s="240" t="str">
        <f t="shared" si="32"/>
        <v/>
      </c>
      <c r="AQ64" s="241">
        <v>51</v>
      </c>
      <c r="AR64" s="432"/>
      <c r="AS64" s="242"/>
      <c r="AT64" s="242"/>
      <c r="AU64" s="249" t="str">
        <f t="shared" si="33"/>
        <v/>
      </c>
      <c r="AV64" s="238" t="str">
        <f t="shared" si="34"/>
        <v/>
      </c>
      <c r="AW64" s="238" t="str">
        <f t="shared" si="35"/>
        <v/>
      </c>
      <c r="AX64" s="239" t="str">
        <f t="shared" si="36"/>
        <v/>
      </c>
      <c r="AY64" s="239" t="str">
        <f t="shared" si="37"/>
        <v/>
      </c>
      <c r="AZ64" s="239" t="str">
        <f t="shared" si="38"/>
        <v/>
      </c>
      <c r="BA64" s="240" t="str">
        <f t="shared" si="39"/>
        <v/>
      </c>
      <c r="BB64" s="240" t="str">
        <f t="shared" si="40"/>
        <v/>
      </c>
      <c r="BC64" s="240" t="str">
        <f t="shared" si="41"/>
        <v/>
      </c>
      <c r="BD64" s="240" t="str">
        <f t="shared" si="42"/>
        <v/>
      </c>
      <c r="BE64" s="240" t="str">
        <f t="shared" si="43"/>
        <v/>
      </c>
      <c r="BF64" s="241">
        <v>51</v>
      </c>
      <c r="BG64" s="432"/>
      <c r="BH64" s="243"/>
      <c r="BI64" s="243"/>
      <c r="BJ64" s="248" t="str">
        <f t="shared" si="44"/>
        <v/>
      </c>
      <c r="BK64" s="238" t="str">
        <f t="shared" si="45"/>
        <v/>
      </c>
      <c r="BL64" s="238" t="str">
        <f t="shared" si="46"/>
        <v/>
      </c>
      <c r="BM64" s="238" t="str">
        <f t="shared" si="47"/>
        <v/>
      </c>
      <c r="BN64" s="239" t="str">
        <f t="shared" si="48"/>
        <v/>
      </c>
      <c r="BO64" s="239" t="str">
        <f t="shared" si="49"/>
        <v/>
      </c>
      <c r="BP64" s="239" t="str">
        <f t="shared" si="50"/>
        <v/>
      </c>
      <c r="BQ64" s="239" t="str">
        <f t="shared" si="51"/>
        <v/>
      </c>
      <c r="BR64" s="239" t="str">
        <f t="shared" si="52"/>
        <v/>
      </c>
      <c r="BS64" s="239" t="str">
        <f t="shared" si="53"/>
        <v/>
      </c>
      <c r="BT64" s="240" t="str">
        <f t="shared" si="54"/>
        <v/>
      </c>
      <c r="BU64" s="241">
        <v>51</v>
      </c>
      <c r="BV64" s="432"/>
      <c r="BW64" s="242"/>
      <c r="BX64" s="242"/>
      <c r="BY64" s="248" t="str">
        <f t="shared" si="55"/>
        <v/>
      </c>
      <c r="BZ64" s="238" t="str">
        <f t="shared" si="56"/>
        <v/>
      </c>
      <c r="CA64" s="238" t="str">
        <f t="shared" si="57"/>
        <v/>
      </c>
      <c r="CB64" s="238" t="str">
        <f t="shared" si="58"/>
        <v/>
      </c>
      <c r="CC64" s="239" t="str">
        <f t="shared" si="59"/>
        <v/>
      </c>
      <c r="CD64" s="239" t="str">
        <f t="shared" si="60"/>
        <v/>
      </c>
      <c r="CE64" s="240" t="str">
        <f t="shared" si="61"/>
        <v/>
      </c>
      <c r="CF64" s="240" t="str">
        <f t="shared" si="62"/>
        <v/>
      </c>
      <c r="CG64" s="240" t="str">
        <f t="shared" si="63"/>
        <v/>
      </c>
      <c r="CH64" s="240" t="str">
        <f t="shared" si="64"/>
        <v/>
      </c>
      <c r="CI64" s="240" t="str">
        <f t="shared" si="65"/>
        <v/>
      </c>
      <c r="CJ64" s="241">
        <v>51</v>
      </c>
      <c r="CK64" s="432"/>
      <c r="CX64" s="214" t="str">
        <f>IFERROR(IF(AND('Classificação geral'!$J57="FEM",'Classificação geral'!$K57=1,'Classificação geral'!I57="Tapete"),'Classificação geral'!A57,""),"")</f>
        <v/>
      </c>
      <c r="CY64" s="214" t="str">
        <f>IFERROR(IF(AND('Classificação geral'!$J57="FEM",'Classificação geral'!$K57=1,'Classificação geral'!I57="Tapete"),'Classificação geral'!$B57,""),"")</f>
        <v/>
      </c>
      <c r="CZ64" s="215" t="str">
        <f>IF($CY64='Classificação geral'!$B57,'Classificação geral'!$C57,"")</f>
        <v/>
      </c>
      <c r="DA64" s="215" t="str">
        <f>IF($CY64='Classificação geral'!$B57,'Classificação geral'!$D57,"")</f>
        <v/>
      </c>
      <c r="DB64" s="215" t="str">
        <f>IF($CY64='Classificação geral'!$B57,'Classificação geral'!$J57,"")</f>
        <v/>
      </c>
      <c r="DC64" s="215" t="str">
        <f>IF($DB64='Classificação geral'!$J57,'Classificação geral'!$K57,"")</f>
        <v/>
      </c>
      <c r="DD64" s="215" t="str">
        <f>IF($DC64='Classificação geral'!$K57,'Classificação geral'!$AC57,"")</f>
        <v/>
      </c>
      <c r="DE64" s="215" t="str">
        <f>IF($DC64='Classificação geral'!$K57,'Classificação geral'!$AE57,"")</f>
        <v/>
      </c>
      <c r="DF64" s="215" t="str">
        <f>IF($DC64='Classificação geral'!$K57,'Classificação geral'!$AF57,"")</f>
        <v/>
      </c>
      <c r="DG64" s="215" t="str">
        <f>IF($DC64='Classificação geral'!$K57,'Classificação geral'!$O57,"")</f>
        <v/>
      </c>
      <c r="DH64" s="215" t="str">
        <f>IF($DC64='Classificação geral'!$K57,'Classificação geral'!$AR57,"")</f>
        <v/>
      </c>
      <c r="DI64" s="216" t="str">
        <f>IFERROR(RANK(DH64,DH:DH,0)+ COUNTIF($DH$12:DH63,DH64),"")</f>
        <v/>
      </c>
      <c r="DK64" s="214" t="str">
        <f>IFERROR(IF(AND('Classificação geral'!$J57="mas",'Classificação geral'!$K57=1,'Classificação geral'!$I57="Tapete"),'Classificação geral'!$A57,""),"")</f>
        <v/>
      </c>
      <c r="DL64" s="214" t="str">
        <f>IFERROR(IF(AND('Classificação geral'!$J57="mas",'Classificação geral'!$K57=1,'Classificação geral'!$I57="Tapete"),'Classificação geral'!$B57,""),"")</f>
        <v/>
      </c>
      <c r="DM64" s="215" t="str">
        <f>IF($DL64='Classificação geral'!$B57,'Classificação geral'!$C57,"")</f>
        <v/>
      </c>
      <c r="DN64" s="215" t="str">
        <f>IF($DL64='Classificação geral'!$B57,'Classificação geral'!$D57,"")</f>
        <v/>
      </c>
      <c r="DO64" s="215" t="str">
        <f>IF($DL64='Classificação geral'!$B57,'Classificação geral'!$J57,"")</f>
        <v/>
      </c>
      <c r="DP64" s="214" t="str">
        <f>IFERROR(IF(AND($DO64="mas",'Classificação geral'!$K57=1),'Classificação geral'!K57,""),"")</f>
        <v/>
      </c>
      <c r="DQ64" s="214" t="str">
        <f>IFERROR(IF(AND($DO64="mas",'Classificação geral'!$K57=1),'Classificação geral'!AC57,""),"")</f>
        <v/>
      </c>
      <c r="DR64" s="214" t="str">
        <f>IFERROR(IF(AND($DO64="mas",'Classificação geral'!$K57=1),'Classificação geral'!AE57,""),"")</f>
        <v/>
      </c>
      <c r="DS64" s="214" t="str">
        <f>IFERROR(IF(AND($DO64="mas",'Classificação geral'!$K57=1),'Classificação geral'!AF57,""),"")</f>
        <v/>
      </c>
      <c r="DT64" s="214" t="str">
        <f>IFERROR(IF(AND($DO64="mas",'Classificação geral'!$K57=1),'Classificação geral'!O57,""),"")</f>
        <v/>
      </c>
      <c r="DU64" s="214" t="str">
        <f>IFERROR(IF(AND($DO64="mas",'Classificação geral'!$K57=1),'Classificação geral'!AR57,""),"")</f>
        <v/>
      </c>
      <c r="DV64" s="216" t="str">
        <f>IFERROR(RANK(DU64,DU:DU,0)+ COUNTIF($DU$12:DU63,DU64),"")</f>
        <v/>
      </c>
      <c r="DX64" s="214" t="str">
        <f>IFERROR(IF(AND('Classificação geral'!$J57="fem",'Classificação geral'!$K57=2,'Classificação geral'!$I57="Tapete"),'Classificação geral'!$A57,""),"")</f>
        <v/>
      </c>
      <c r="DY64" s="214" t="str">
        <f>IFERROR(IF(AND('Classificação geral'!$J57="fem",'Classificação geral'!$K57=2,'Classificação geral'!$I57="Tapete"),'Classificação geral'!$B57,""),"")</f>
        <v/>
      </c>
      <c r="DZ64" s="215" t="str">
        <f>IF($DY64='Classificação geral'!$B57,'Classificação geral'!$C57,"")</f>
        <v/>
      </c>
      <c r="EA64" s="215" t="str">
        <f>IF($DY64='Classificação geral'!$B57,'Classificação geral'!$D57,"")</f>
        <v/>
      </c>
      <c r="EB64" s="215" t="str">
        <f>IF($DY64='Classificação geral'!$B57,'Classificação geral'!$J57,"")</f>
        <v/>
      </c>
      <c r="EC64" s="214" t="str">
        <f>IFERROR(IF(AND($EB64="fem",'Classificação geral'!$K57=2),'Classificação geral'!K57,""),"")</f>
        <v/>
      </c>
      <c r="ED64" s="214" t="str">
        <f>IFERROR(IF(AND($EB64="fem",'Classificação geral'!$K57=2),'Classificação geral'!AC57,""),"")</f>
        <v/>
      </c>
      <c r="EE64" s="214" t="str">
        <f>IFERROR(IF(AND($EB64="fem",'Classificação geral'!$K57=2),'Classificação geral'!AE57,""),"")</f>
        <v/>
      </c>
      <c r="EF64" s="214" t="str">
        <f>IFERROR(IF(AND($EB64="fem",'Classificação geral'!$K57=2),'Classificação geral'!AF57,""),"")</f>
        <v/>
      </c>
      <c r="EG64" s="214" t="str">
        <f>IFERROR(IF(AND($EB64="fem",'Classificação geral'!$K57=2),'Classificação geral'!O57,""),"")</f>
        <v/>
      </c>
      <c r="EH64" s="214" t="str">
        <f>IFERROR(IF(AND($EB64="fem",'Classificação geral'!$K57=2),'Classificação geral'!AR57,""),"")</f>
        <v/>
      </c>
      <c r="EI64" s="216" t="str">
        <f>IFERROR(RANK(EH64,EH:EH,0)+ COUNTIF(EH$12:$EH62,EH64),"")</f>
        <v/>
      </c>
      <c r="EJ64" s="209"/>
      <c r="EK64" s="214" t="str">
        <f>IFERROR(IF(AND('Classificação geral'!$J57="mas",'Classificação geral'!$K57=2,'Classificação geral'!$I57="Tapete"),'Classificação geral'!$A57,""),"")</f>
        <v/>
      </c>
      <c r="EL64" s="214" t="str">
        <f>IFERROR(IF(AND('Classificação geral'!$J57="mas",'Classificação geral'!$K57=2,'Classificação geral'!$I57="Tapete"),'Classificação geral'!$B57,""),"")</f>
        <v/>
      </c>
      <c r="EM64" s="215" t="str">
        <f>IF($EL64='Classificação geral'!$B57,'Classificação geral'!$C57,"")</f>
        <v/>
      </c>
      <c r="EN64" s="215" t="str">
        <f>IF($EL64='Classificação geral'!$B57,'Classificação geral'!$D57,"")</f>
        <v/>
      </c>
      <c r="EO64" s="215" t="str">
        <f>IF($EL64='Classificação geral'!$B57,'Classificação geral'!$J57,"")</f>
        <v/>
      </c>
      <c r="EP64" s="214" t="str">
        <f>IFERROR(IF(AND($EO64="mas",'Classificação geral'!$K57=2),'Classificação geral'!K57,""),"")</f>
        <v/>
      </c>
      <c r="EQ64" s="214" t="str">
        <f>IFERROR(IF(AND($EO64="mas",'Classificação geral'!$K57=2),'Classificação geral'!AC57,""),"")</f>
        <v/>
      </c>
      <c r="ER64" s="214" t="str">
        <f>IFERROR(IF(AND($EO64="mas",'Classificação geral'!$K57=2),'Classificação geral'!AE57,""),"")</f>
        <v/>
      </c>
      <c r="ES64" s="214" t="str">
        <f>IFERROR(IF(AND($EO64="mas",'Classificação geral'!$K57=2),'Classificação geral'!AF57,""),"")</f>
        <v/>
      </c>
      <c r="ET64" s="214" t="str">
        <f>IFERROR(IF(AND($EO64="mas",'Classificação geral'!$K57=2),'Classificação geral'!O57,""),"")</f>
        <v/>
      </c>
      <c r="EU64" s="214" t="str">
        <f>IFERROR(IF(AND($EO64="mas",'Classificação geral'!$K57=2),'Classificação geral'!AR57,""),"")</f>
        <v/>
      </c>
      <c r="EV64" s="216" t="str">
        <f>IFERROR(RANK(EU64,EU:EU,0)+ COUNTIF($EU$12:EU$12,EU64),"")</f>
        <v/>
      </c>
      <c r="EW64" s="209"/>
      <c r="EX64" s="214" t="str">
        <f>IFERROR(IF(AND('Classificação geral'!$J57="fem",'Classificação geral'!$K57=3,'Classificação geral'!$I57="Tapete"),'Classificação geral'!$A57,""),"")</f>
        <v/>
      </c>
      <c r="EY64" s="214" t="str">
        <f>IFERROR(IF(AND('Classificação geral'!$J57="fem",'Classificação geral'!$K57=3,'Classificação geral'!$I57="Tapete"),'Classificação geral'!$B57,""),"")</f>
        <v/>
      </c>
      <c r="EZ64" s="215" t="str">
        <f>IF($EY64='Classificação geral'!$B57,'Classificação geral'!$C57,"")</f>
        <v/>
      </c>
      <c r="FA64" s="215" t="str">
        <f>IF($EY64='Classificação geral'!$B57,'Classificação geral'!$D57,"")</f>
        <v/>
      </c>
      <c r="FB64" s="215" t="str">
        <f>IF($EY64='Classificação geral'!$B57,'Classificação geral'!$J57,"")</f>
        <v/>
      </c>
      <c r="FC64" s="215" t="str">
        <f>IF($FB64='Classificação geral'!$J57,'Classificação geral'!$K57,"")</f>
        <v/>
      </c>
      <c r="FD64" s="215" t="str">
        <f>IF($FC64='Classificação geral'!$K57,'Classificação geral'!$AC57,"")</f>
        <v/>
      </c>
      <c r="FE64" s="215" t="str">
        <f>IF($FC64='Classificação geral'!$K57,'Classificação geral'!$AE57,"")</f>
        <v/>
      </c>
      <c r="FF64" s="215" t="str">
        <f>IF($FC64='Classificação geral'!$K57,'Classificação geral'!$AF57,"")</f>
        <v/>
      </c>
      <c r="FG64" s="215" t="str">
        <f>IF($FC64='Classificação geral'!$K57,'Classificação geral'!$O57,"")</f>
        <v/>
      </c>
      <c r="FH64" s="215" t="str">
        <f>IF($FC64='Classificação geral'!$K57,'Classificação geral'!$AR57,"")</f>
        <v/>
      </c>
      <c r="FI64" s="216" t="str">
        <f>IFERROR(RANK(FH64,FH:FH,0)+ COUNTIF($FH$12:FH62,FH64),"")</f>
        <v/>
      </c>
      <c r="FJ64" s="209"/>
      <c r="FK64" s="214" t="str">
        <f>IFERROR(IF(AND('Classificação geral'!$J57="mas",'Classificação geral'!$K57=3,'Classificação geral'!$I57="Tapete"),'Classificação geral'!$A57,""),"")</f>
        <v/>
      </c>
      <c r="FL64" s="214" t="str">
        <f>IFERROR(IF(AND('Classificação geral'!$J57="mas",'Classificação geral'!$K57=3,'Classificação geral'!$I57="Tapete"),'Classificação geral'!$B57,""),"")</f>
        <v/>
      </c>
      <c r="FM64" s="215" t="str">
        <f>IF($FL64='Classificação geral'!$B57,'Classificação geral'!$C57,"")</f>
        <v/>
      </c>
      <c r="FN64" s="215" t="str">
        <f>IF($FL64='Classificação geral'!$B57,'Classificação geral'!$D57,"")</f>
        <v/>
      </c>
      <c r="FO64" s="215" t="str">
        <f>IF($FL64='Classificação geral'!$B57,'Classificação geral'!$J57,"")</f>
        <v/>
      </c>
      <c r="FP64" s="214" t="str">
        <f>IFERROR(IF(AND($FO64="mas",'Classificação geral'!$K57=3),'Classificação geral'!K57,""),"")</f>
        <v/>
      </c>
      <c r="FQ64" s="214" t="str">
        <f>IFERROR(IF(AND($FO64="mas",'Classificação geral'!$K57=3),'Classificação geral'!AC57,""),"")</f>
        <v/>
      </c>
      <c r="FR64" s="214" t="str">
        <f>IFERROR(IF(AND($FO64="mas",'Classificação geral'!$K57=3),'Classificação geral'!AE57,""),"")</f>
        <v/>
      </c>
      <c r="FS64" s="214" t="str">
        <f>IFERROR(IF(AND($FO64="mas",'Classificação geral'!$K57=3),'Classificação geral'!AF57,""),"")</f>
        <v/>
      </c>
      <c r="FT64" s="214" t="str">
        <f>IFERROR(IF(AND($FO64="mas",'Classificação geral'!$K57=3),'Classificação geral'!O57,""),"")</f>
        <v/>
      </c>
      <c r="FU64" s="214" t="str">
        <f>IFERROR(IF(AND($FO64="mas",'Classificação geral'!$K57=3),'Classificação geral'!AR57,""),"")</f>
        <v/>
      </c>
      <c r="FV64" s="216" t="str">
        <f>IFERROR(RANK(FU64,FU:FU,0)+ COUNTIF(FU$12:$FU62,FU64),"")</f>
        <v/>
      </c>
    </row>
    <row r="65" spans="1:178" s="199" customFormat="1" ht="24.75" customHeight="1" x14ac:dyDescent="0.4">
      <c r="B65" s="248" t="str">
        <f t="shared" si="0"/>
        <v/>
      </c>
      <c r="C65" s="238" t="str">
        <f t="shared" si="1"/>
        <v/>
      </c>
      <c r="D65" s="238" t="str">
        <f t="shared" si="2"/>
        <v/>
      </c>
      <c r="E65" s="238" t="str">
        <f t="shared" si="3"/>
        <v/>
      </c>
      <c r="F65" s="239" t="str">
        <f t="shared" si="4"/>
        <v/>
      </c>
      <c r="G65" s="239" t="str">
        <f t="shared" si="5"/>
        <v/>
      </c>
      <c r="H65" s="240" t="str">
        <f t="shared" si="6"/>
        <v/>
      </c>
      <c r="I65" s="240" t="str">
        <f t="shared" si="7"/>
        <v/>
      </c>
      <c r="J65" s="240" t="str">
        <f t="shared" si="8"/>
        <v/>
      </c>
      <c r="K65" s="240" t="str">
        <f t="shared" si="9"/>
        <v/>
      </c>
      <c r="L65" s="240" t="str">
        <f t="shared" si="10"/>
        <v/>
      </c>
      <c r="M65" s="241">
        <v>52</v>
      </c>
      <c r="N65" s="432"/>
      <c r="O65" s="242"/>
      <c r="P65" s="242"/>
      <c r="Q65" s="248" t="str">
        <f t="shared" si="11"/>
        <v/>
      </c>
      <c r="R65" s="238" t="str">
        <f t="shared" si="12"/>
        <v/>
      </c>
      <c r="S65" s="238" t="str">
        <f t="shared" si="13"/>
        <v/>
      </c>
      <c r="T65" s="238" t="str">
        <f t="shared" si="14"/>
        <v/>
      </c>
      <c r="U65" s="239" t="str">
        <f t="shared" si="15"/>
        <v/>
      </c>
      <c r="V65" s="239" t="str">
        <f t="shared" si="16"/>
        <v/>
      </c>
      <c r="W65" s="240" t="str">
        <f t="shared" si="17"/>
        <v/>
      </c>
      <c r="X65" s="240" t="str">
        <f t="shared" si="18"/>
        <v/>
      </c>
      <c r="Y65" s="240" t="str">
        <f t="shared" si="19"/>
        <v/>
      </c>
      <c r="Z65" s="240" t="str">
        <f t="shared" si="20"/>
        <v/>
      </c>
      <c r="AA65" s="240" t="str">
        <f t="shared" si="21"/>
        <v/>
      </c>
      <c r="AB65" s="241">
        <v>52</v>
      </c>
      <c r="AC65" s="432"/>
      <c r="AD65" s="242"/>
      <c r="AE65" s="243"/>
      <c r="AF65" s="249" t="str">
        <f t="shared" si="22"/>
        <v/>
      </c>
      <c r="AG65" s="238" t="str">
        <f t="shared" si="23"/>
        <v/>
      </c>
      <c r="AH65" s="238" t="str">
        <f t="shared" si="24"/>
        <v/>
      </c>
      <c r="AI65" s="239" t="str">
        <f t="shared" si="25"/>
        <v/>
      </c>
      <c r="AJ65" s="239" t="str">
        <f t="shared" si="26"/>
        <v/>
      </c>
      <c r="AK65" s="239" t="str">
        <f t="shared" si="27"/>
        <v/>
      </c>
      <c r="AL65" s="240" t="str">
        <f t="shared" si="28"/>
        <v/>
      </c>
      <c r="AM65" s="240" t="str">
        <f t="shared" si="29"/>
        <v/>
      </c>
      <c r="AN65" s="240" t="str">
        <f t="shared" si="30"/>
        <v/>
      </c>
      <c r="AO65" s="240" t="str">
        <f t="shared" si="31"/>
        <v/>
      </c>
      <c r="AP65" s="240" t="str">
        <f t="shared" si="32"/>
        <v/>
      </c>
      <c r="AQ65" s="241">
        <v>52</v>
      </c>
      <c r="AR65" s="432"/>
      <c r="AS65" s="242"/>
      <c r="AT65" s="242"/>
      <c r="AU65" s="249" t="str">
        <f t="shared" si="33"/>
        <v/>
      </c>
      <c r="AV65" s="238" t="str">
        <f t="shared" si="34"/>
        <v/>
      </c>
      <c r="AW65" s="238" t="str">
        <f t="shared" si="35"/>
        <v/>
      </c>
      <c r="AX65" s="239" t="str">
        <f t="shared" si="36"/>
        <v/>
      </c>
      <c r="AY65" s="239" t="str">
        <f t="shared" si="37"/>
        <v/>
      </c>
      <c r="AZ65" s="239" t="str">
        <f t="shared" si="38"/>
        <v/>
      </c>
      <c r="BA65" s="240" t="str">
        <f t="shared" si="39"/>
        <v/>
      </c>
      <c r="BB65" s="240" t="str">
        <f t="shared" si="40"/>
        <v/>
      </c>
      <c r="BC65" s="240" t="str">
        <f t="shared" si="41"/>
        <v/>
      </c>
      <c r="BD65" s="240" t="str">
        <f t="shared" si="42"/>
        <v/>
      </c>
      <c r="BE65" s="240" t="str">
        <f t="shared" si="43"/>
        <v/>
      </c>
      <c r="BF65" s="241">
        <v>52</v>
      </c>
      <c r="BG65" s="432"/>
      <c r="BH65" s="243"/>
      <c r="BI65" s="243"/>
      <c r="BJ65" s="248" t="str">
        <f t="shared" si="44"/>
        <v/>
      </c>
      <c r="BK65" s="238" t="str">
        <f t="shared" si="45"/>
        <v/>
      </c>
      <c r="BL65" s="238" t="str">
        <f t="shared" si="46"/>
        <v/>
      </c>
      <c r="BM65" s="238" t="str">
        <f t="shared" si="47"/>
        <v/>
      </c>
      <c r="BN65" s="239" t="str">
        <f t="shared" si="48"/>
        <v/>
      </c>
      <c r="BO65" s="239" t="str">
        <f t="shared" si="49"/>
        <v/>
      </c>
      <c r="BP65" s="239" t="str">
        <f t="shared" si="50"/>
        <v/>
      </c>
      <c r="BQ65" s="239" t="str">
        <f t="shared" si="51"/>
        <v/>
      </c>
      <c r="BR65" s="239" t="str">
        <f t="shared" si="52"/>
        <v/>
      </c>
      <c r="BS65" s="239" t="str">
        <f t="shared" si="53"/>
        <v/>
      </c>
      <c r="BT65" s="240" t="str">
        <f t="shared" si="54"/>
        <v/>
      </c>
      <c r="BU65" s="241">
        <v>52</v>
      </c>
      <c r="BV65" s="432"/>
      <c r="BW65" s="242"/>
      <c r="BX65" s="242"/>
      <c r="BY65" s="248" t="str">
        <f t="shared" si="55"/>
        <v/>
      </c>
      <c r="BZ65" s="238" t="str">
        <f t="shared" si="56"/>
        <v/>
      </c>
      <c r="CA65" s="238" t="str">
        <f t="shared" si="57"/>
        <v/>
      </c>
      <c r="CB65" s="238" t="str">
        <f t="shared" si="58"/>
        <v/>
      </c>
      <c r="CC65" s="239" t="str">
        <f t="shared" si="59"/>
        <v/>
      </c>
      <c r="CD65" s="239" t="str">
        <f t="shared" si="60"/>
        <v/>
      </c>
      <c r="CE65" s="240" t="str">
        <f t="shared" si="61"/>
        <v/>
      </c>
      <c r="CF65" s="240" t="str">
        <f t="shared" si="62"/>
        <v/>
      </c>
      <c r="CG65" s="240" t="str">
        <f t="shared" si="63"/>
        <v/>
      </c>
      <c r="CH65" s="240" t="str">
        <f t="shared" si="64"/>
        <v/>
      </c>
      <c r="CI65" s="240" t="str">
        <f t="shared" si="65"/>
        <v/>
      </c>
      <c r="CJ65" s="241">
        <v>52</v>
      </c>
      <c r="CK65" s="432"/>
      <c r="CL65" s="91"/>
      <c r="CM65" s="91"/>
      <c r="CN65" s="91"/>
      <c r="CO65" s="91"/>
      <c r="CP65" s="91"/>
      <c r="CQ65" s="91"/>
      <c r="CR65" s="91"/>
      <c r="CS65" s="91"/>
      <c r="CT65" s="91"/>
      <c r="CU65" s="91"/>
      <c r="CV65" s="91"/>
      <c r="CW65" s="91"/>
      <c r="CX65" s="214" t="str">
        <f>IFERROR(IF(AND('Classificação geral'!$J58="FEM",'Classificação geral'!$K58=1,'Classificação geral'!I58="Tapete"),'Classificação geral'!A58,""),"")</f>
        <v/>
      </c>
      <c r="CY65" s="214" t="str">
        <f>IFERROR(IF(AND('Classificação geral'!$J58="FEM",'Classificação geral'!$K58=1,'Classificação geral'!I58="Tapete"),'Classificação geral'!$B58,""),"")</f>
        <v/>
      </c>
      <c r="CZ65" s="215" t="str">
        <f>IF($CY65='Classificação geral'!$B58,'Classificação geral'!$C58,"")</f>
        <v/>
      </c>
      <c r="DA65" s="215" t="str">
        <f>IF($CY65='Classificação geral'!$B58,'Classificação geral'!$D58,"")</f>
        <v/>
      </c>
      <c r="DB65" s="215" t="str">
        <f>IF($CY65='Classificação geral'!$B58,'Classificação geral'!$J58,"")</f>
        <v/>
      </c>
      <c r="DC65" s="215" t="str">
        <f>IF($DB65='Classificação geral'!$J58,'Classificação geral'!$K58,"")</f>
        <v/>
      </c>
      <c r="DD65" s="215" t="str">
        <f>IF($DC65='Classificação geral'!$K58,'Classificação geral'!$AC58,"")</f>
        <v/>
      </c>
      <c r="DE65" s="215" t="str">
        <f>IF($DC65='Classificação geral'!$K58,'Classificação geral'!$AE58,"")</f>
        <v/>
      </c>
      <c r="DF65" s="215" t="str">
        <f>IF($DC65='Classificação geral'!$K58,'Classificação geral'!$AF58,"")</f>
        <v/>
      </c>
      <c r="DG65" s="215" t="str">
        <f>IF($DC65='Classificação geral'!$K58,'Classificação geral'!$O58,"")</f>
        <v/>
      </c>
      <c r="DH65" s="215" t="str">
        <f>IF($DC65='Classificação geral'!$K58,'Classificação geral'!$AR58,"")</f>
        <v/>
      </c>
      <c r="DI65" s="216" t="str">
        <f>IFERROR(RANK(DH65,DH:DH,0)+ COUNTIF($DH$12:DH64,DH65),"")</f>
        <v/>
      </c>
      <c r="DK65" s="214" t="str">
        <f>IFERROR(IF(AND('Classificação geral'!$J58="mas",'Classificação geral'!$K58=1,'Classificação geral'!$I58="Tapete"),'Classificação geral'!$A58,""),"")</f>
        <v/>
      </c>
      <c r="DL65" s="214" t="str">
        <f>IFERROR(IF(AND('Classificação geral'!$J58="mas",'Classificação geral'!$K58=1,'Classificação geral'!$I58="Tapete"),'Classificação geral'!$B58,""),"")</f>
        <v/>
      </c>
      <c r="DM65" s="215" t="str">
        <f>IF($DL65='Classificação geral'!$B58,'Classificação geral'!$C58,"")</f>
        <v/>
      </c>
      <c r="DN65" s="215" t="str">
        <f>IF($DL65='Classificação geral'!$B58,'Classificação geral'!$D58,"")</f>
        <v/>
      </c>
      <c r="DO65" s="215" t="str">
        <f>IF($DL65='Classificação geral'!$B58,'Classificação geral'!$J58,"")</f>
        <v/>
      </c>
      <c r="DP65" s="214" t="str">
        <f>IFERROR(IF(AND($DO65="mas",'Classificação geral'!$K58=1),'Classificação geral'!K58,""),"")</f>
        <v/>
      </c>
      <c r="DQ65" s="214" t="str">
        <f>IFERROR(IF(AND($DO65="mas",'Classificação geral'!$K58=1),'Classificação geral'!AC58,""),"")</f>
        <v/>
      </c>
      <c r="DR65" s="214" t="str">
        <f>IFERROR(IF(AND($DO65="mas",'Classificação geral'!$K58=1),'Classificação geral'!AE58,""),"")</f>
        <v/>
      </c>
      <c r="DS65" s="214" t="str">
        <f>IFERROR(IF(AND($DO65="mas",'Classificação geral'!$K58=1),'Classificação geral'!AF58,""),"")</f>
        <v/>
      </c>
      <c r="DT65" s="214" t="str">
        <f>IFERROR(IF(AND($DO65="mas",'Classificação geral'!$K58=1),'Classificação geral'!O58,""),"")</f>
        <v/>
      </c>
      <c r="DU65" s="214" t="str">
        <f>IFERROR(IF(AND($DO65="mas",'Classificação geral'!$K58=1),'Classificação geral'!AR58,""),"")</f>
        <v/>
      </c>
      <c r="DV65" s="216" t="str">
        <f>IFERROR(RANK(DU65,DU:DU,0)+ COUNTIF($DU$12:DU64,DU65),"")</f>
        <v/>
      </c>
      <c r="DX65" s="214" t="str">
        <f>IFERROR(IF(AND('Classificação geral'!$J58="fem",'Classificação geral'!$K58=2,'Classificação geral'!$I58="Tapete"),'Classificação geral'!$A58,""),"")</f>
        <v/>
      </c>
      <c r="DY65" s="214" t="str">
        <f>IFERROR(IF(AND('Classificação geral'!$J58="fem",'Classificação geral'!$K58=2,'Classificação geral'!$I58="Tapete"),'Classificação geral'!$B58,""),"")</f>
        <v/>
      </c>
      <c r="DZ65" s="215" t="str">
        <f>IF($DY65='Classificação geral'!$B58,'Classificação geral'!$C58,"")</f>
        <v/>
      </c>
      <c r="EA65" s="215" t="str">
        <f>IF($DY65='Classificação geral'!$B58,'Classificação geral'!$D58,"")</f>
        <v/>
      </c>
      <c r="EB65" s="215" t="str">
        <f>IF($DY65='Classificação geral'!$B58,'Classificação geral'!$J58,"")</f>
        <v/>
      </c>
      <c r="EC65" s="214" t="str">
        <f>IFERROR(IF(AND($EB65="fem",'Classificação geral'!$K58=2),'Classificação geral'!K58,""),"")</f>
        <v/>
      </c>
      <c r="ED65" s="214" t="str">
        <f>IFERROR(IF(AND($EB65="fem",'Classificação geral'!$K58=2),'Classificação geral'!AC58,""),"")</f>
        <v/>
      </c>
      <c r="EE65" s="214" t="str">
        <f>IFERROR(IF(AND($EB65="fem",'Classificação geral'!$K58=2),'Classificação geral'!AE58,""),"")</f>
        <v/>
      </c>
      <c r="EF65" s="214" t="str">
        <f>IFERROR(IF(AND($EB65="fem",'Classificação geral'!$K58=2),'Classificação geral'!AF58,""),"")</f>
        <v/>
      </c>
      <c r="EG65" s="214" t="str">
        <f>IFERROR(IF(AND($EB65="fem",'Classificação geral'!$K58=2),'Classificação geral'!O58,""),"")</f>
        <v/>
      </c>
      <c r="EH65" s="214" t="str">
        <f>IFERROR(IF(AND($EB65="fem",'Classificação geral'!$K58=2),'Classificação geral'!AR58,""),"")</f>
        <v/>
      </c>
      <c r="EI65" s="216" t="str">
        <f>IFERROR(RANK(EH65,EH:EH,0)+ COUNTIF(EH$12:$EH63,EH65),"")</f>
        <v/>
      </c>
      <c r="EJ65" s="209"/>
      <c r="EK65" s="214" t="str">
        <f>IFERROR(IF(AND('Classificação geral'!$J58="mas",'Classificação geral'!$K58=2,'Classificação geral'!$I58="Tapete"),'Classificação geral'!$A58,""),"")</f>
        <v/>
      </c>
      <c r="EL65" s="214" t="str">
        <f>IFERROR(IF(AND('Classificação geral'!$J58="mas",'Classificação geral'!$K58=2,'Classificação geral'!$I58="Tapete"),'Classificação geral'!$B58,""),"")</f>
        <v/>
      </c>
      <c r="EM65" s="215" t="str">
        <f>IF($EL65='Classificação geral'!$B58,'Classificação geral'!$C58,"")</f>
        <v/>
      </c>
      <c r="EN65" s="215" t="str">
        <f>IF($EL65='Classificação geral'!$B58,'Classificação geral'!$D58,"")</f>
        <v/>
      </c>
      <c r="EO65" s="215" t="str">
        <f>IF($EL65='Classificação geral'!$B58,'Classificação geral'!$J58,"")</f>
        <v/>
      </c>
      <c r="EP65" s="214" t="str">
        <f>IFERROR(IF(AND($EO65="mas",'Classificação geral'!$K58=2),'Classificação geral'!K58,""),"")</f>
        <v/>
      </c>
      <c r="EQ65" s="214" t="str">
        <f>IFERROR(IF(AND($EO65="mas",'Classificação geral'!$K58=2),'Classificação geral'!AC58,""),"")</f>
        <v/>
      </c>
      <c r="ER65" s="214" t="str">
        <f>IFERROR(IF(AND($EO65="mas",'Classificação geral'!$K58=2),'Classificação geral'!AE58,""),"")</f>
        <v/>
      </c>
      <c r="ES65" s="214" t="str">
        <f>IFERROR(IF(AND($EO65="mas",'Classificação geral'!$K58=2),'Classificação geral'!AF58,""),"")</f>
        <v/>
      </c>
      <c r="ET65" s="214" t="str">
        <f>IFERROR(IF(AND($EO65="mas",'Classificação geral'!$K58=2),'Classificação geral'!O58,""),"")</f>
        <v/>
      </c>
      <c r="EU65" s="214" t="str">
        <f>IFERROR(IF(AND($EO65="mas",'Classificação geral'!$K58=2),'Classificação geral'!AR58,""),"")</f>
        <v/>
      </c>
      <c r="EV65" s="216" t="str">
        <f>IFERROR(RANK(EU65,EU:EU,0)+ COUNTIF($EU$12:EU$12,EU65),"")</f>
        <v/>
      </c>
      <c r="EW65" s="209"/>
      <c r="EX65" s="214" t="str">
        <f>IFERROR(IF(AND('Classificação geral'!$J58="fem",'Classificação geral'!$K58=3,'Classificação geral'!$I58="Tapete"),'Classificação geral'!$A58,""),"")</f>
        <v/>
      </c>
      <c r="EY65" s="214" t="str">
        <f>IFERROR(IF(AND('Classificação geral'!$J58="fem",'Classificação geral'!$K58=3,'Classificação geral'!$I58="Tapete"),'Classificação geral'!$B58,""),"")</f>
        <v/>
      </c>
      <c r="EZ65" s="215" t="str">
        <f>IF($EY65='Classificação geral'!$B58,'Classificação geral'!$C58,"")</f>
        <v/>
      </c>
      <c r="FA65" s="215" t="str">
        <f>IF($EY65='Classificação geral'!$B58,'Classificação geral'!$D58,"")</f>
        <v/>
      </c>
      <c r="FB65" s="215" t="str">
        <f>IF($EY65='Classificação geral'!$B58,'Classificação geral'!$J58,"")</f>
        <v/>
      </c>
      <c r="FC65" s="215" t="str">
        <f>IF($FB65='Classificação geral'!$J58,'Classificação geral'!$K58,"")</f>
        <v/>
      </c>
      <c r="FD65" s="215" t="str">
        <f>IF($FC65='Classificação geral'!$K58,'Classificação geral'!$AC58,"")</f>
        <v/>
      </c>
      <c r="FE65" s="215" t="str">
        <f>IF($FC65='Classificação geral'!$K58,'Classificação geral'!$AE58,"")</f>
        <v/>
      </c>
      <c r="FF65" s="215" t="str">
        <f>IF($FC65='Classificação geral'!$K58,'Classificação geral'!$AF58,"")</f>
        <v/>
      </c>
      <c r="FG65" s="215" t="str">
        <f>IF($FC65='Classificação geral'!$K58,'Classificação geral'!$O58,"")</f>
        <v/>
      </c>
      <c r="FH65" s="215" t="str">
        <f>IF($FC65='Classificação geral'!$K58,'Classificação geral'!$AR58,"")</f>
        <v/>
      </c>
      <c r="FI65" s="216" t="str">
        <f>IFERROR(RANK(FH65,FH:FH,0)+ COUNTIF($FH$12:FH63,FH65),"")</f>
        <v/>
      </c>
      <c r="FJ65" s="209"/>
      <c r="FK65" s="214" t="str">
        <f>IFERROR(IF(AND('Classificação geral'!$J58="mas",'Classificação geral'!$K58=3,'Classificação geral'!$I58="Tapete"),'Classificação geral'!$A58,""),"")</f>
        <v/>
      </c>
      <c r="FL65" s="214" t="str">
        <f>IFERROR(IF(AND('Classificação geral'!$J58="mas",'Classificação geral'!$K58=3,'Classificação geral'!$I58="Tapete"),'Classificação geral'!$B58,""),"")</f>
        <v/>
      </c>
      <c r="FM65" s="215" t="str">
        <f>IF($FL65='Classificação geral'!$B58,'Classificação geral'!$C58,"")</f>
        <v/>
      </c>
      <c r="FN65" s="215" t="str">
        <f>IF($FL65='Classificação geral'!$B58,'Classificação geral'!$D58,"")</f>
        <v/>
      </c>
      <c r="FO65" s="215" t="str">
        <f>IF($FL65='Classificação geral'!$B58,'Classificação geral'!$J58,"")</f>
        <v/>
      </c>
      <c r="FP65" s="214" t="str">
        <f>IFERROR(IF(AND($FO65="mas",'Classificação geral'!$K58=3),'Classificação geral'!K58,""),"")</f>
        <v/>
      </c>
      <c r="FQ65" s="214" t="str">
        <f>IFERROR(IF(AND($FO65="mas",'Classificação geral'!$K58=3),'Classificação geral'!AC58,""),"")</f>
        <v/>
      </c>
      <c r="FR65" s="214" t="str">
        <f>IFERROR(IF(AND($FO65="mas",'Classificação geral'!$K58=3),'Classificação geral'!AE58,""),"")</f>
        <v/>
      </c>
      <c r="FS65" s="214" t="str">
        <f>IFERROR(IF(AND($FO65="mas",'Classificação geral'!$K58=3),'Classificação geral'!AF58,""),"")</f>
        <v/>
      </c>
      <c r="FT65" s="214" t="str">
        <f>IFERROR(IF(AND($FO65="mas",'Classificação geral'!$K58=3),'Classificação geral'!O58,""),"")</f>
        <v/>
      </c>
      <c r="FU65" s="214" t="str">
        <f>IFERROR(IF(AND($FO65="mas",'Classificação geral'!$K58=3),'Classificação geral'!AR58,""),"")</f>
        <v/>
      </c>
      <c r="FV65" s="216" t="str">
        <f>IFERROR(RANK(FU65,FU:FU,0)+ COUNTIF(FU$12:$FU63,FU65),"")</f>
        <v/>
      </c>
    </row>
    <row r="66" spans="1:178" s="199" customFormat="1" ht="24.75" customHeight="1" x14ac:dyDescent="0.4">
      <c r="B66" s="248" t="str">
        <f t="shared" si="0"/>
        <v/>
      </c>
      <c r="C66" s="238" t="str">
        <f t="shared" si="1"/>
        <v/>
      </c>
      <c r="D66" s="238" t="str">
        <f t="shared" si="2"/>
        <v/>
      </c>
      <c r="E66" s="238" t="str">
        <f t="shared" si="3"/>
        <v/>
      </c>
      <c r="F66" s="239" t="str">
        <f t="shared" si="4"/>
        <v/>
      </c>
      <c r="G66" s="239" t="str">
        <f t="shared" si="5"/>
        <v/>
      </c>
      <c r="H66" s="240" t="str">
        <f t="shared" si="6"/>
        <v/>
      </c>
      <c r="I66" s="240" t="str">
        <f t="shared" si="7"/>
        <v/>
      </c>
      <c r="J66" s="240" t="str">
        <f t="shared" si="8"/>
        <v/>
      </c>
      <c r="K66" s="240" t="str">
        <f t="shared" si="9"/>
        <v/>
      </c>
      <c r="L66" s="240" t="str">
        <f t="shared" si="10"/>
        <v/>
      </c>
      <c r="M66" s="241">
        <v>53</v>
      </c>
      <c r="N66" s="432"/>
      <c r="O66" s="242"/>
      <c r="P66" s="242"/>
      <c r="Q66" s="248" t="str">
        <f t="shared" si="11"/>
        <v/>
      </c>
      <c r="R66" s="238" t="str">
        <f t="shared" si="12"/>
        <v/>
      </c>
      <c r="S66" s="238" t="str">
        <f t="shared" si="13"/>
        <v/>
      </c>
      <c r="T66" s="238" t="str">
        <f t="shared" si="14"/>
        <v/>
      </c>
      <c r="U66" s="239" t="str">
        <f t="shared" si="15"/>
        <v/>
      </c>
      <c r="V66" s="239" t="str">
        <f t="shared" si="16"/>
        <v/>
      </c>
      <c r="W66" s="240" t="str">
        <f t="shared" si="17"/>
        <v/>
      </c>
      <c r="X66" s="240" t="str">
        <f t="shared" si="18"/>
        <v/>
      </c>
      <c r="Y66" s="240" t="str">
        <f t="shared" si="19"/>
        <v/>
      </c>
      <c r="Z66" s="240" t="str">
        <f t="shared" si="20"/>
        <v/>
      </c>
      <c r="AA66" s="240" t="str">
        <f t="shared" si="21"/>
        <v/>
      </c>
      <c r="AB66" s="241">
        <v>53</v>
      </c>
      <c r="AC66" s="432"/>
      <c r="AD66" s="242"/>
      <c r="AE66" s="243"/>
      <c r="AF66" s="249" t="str">
        <f t="shared" si="22"/>
        <v/>
      </c>
      <c r="AG66" s="238" t="str">
        <f t="shared" si="23"/>
        <v/>
      </c>
      <c r="AH66" s="238" t="str">
        <f t="shared" si="24"/>
        <v/>
      </c>
      <c r="AI66" s="239" t="str">
        <f t="shared" si="25"/>
        <v/>
      </c>
      <c r="AJ66" s="239" t="str">
        <f t="shared" si="26"/>
        <v/>
      </c>
      <c r="AK66" s="239" t="str">
        <f t="shared" si="27"/>
        <v/>
      </c>
      <c r="AL66" s="240" t="str">
        <f t="shared" si="28"/>
        <v/>
      </c>
      <c r="AM66" s="240" t="str">
        <f t="shared" si="29"/>
        <v/>
      </c>
      <c r="AN66" s="240" t="str">
        <f t="shared" si="30"/>
        <v/>
      </c>
      <c r="AO66" s="240" t="str">
        <f t="shared" si="31"/>
        <v/>
      </c>
      <c r="AP66" s="240" t="str">
        <f t="shared" si="32"/>
        <v/>
      </c>
      <c r="AQ66" s="241">
        <v>53</v>
      </c>
      <c r="AR66" s="432"/>
      <c r="AS66" s="242"/>
      <c r="AT66" s="242"/>
      <c r="AU66" s="249" t="str">
        <f t="shared" si="33"/>
        <v/>
      </c>
      <c r="AV66" s="238" t="str">
        <f t="shared" si="34"/>
        <v/>
      </c>
      <c r="AW66" s="238" t="str">
        <f t="shared" si="35"/>
        <v/>
      </c>
      <c r="AX66" s="239" t="str">
        <f t="shared" si="36"/>
        <v/>
      </c>
      <c r="AY66" s="239" t="str">
        <f t="shared" si="37"/>
        <v/>
      </c>
      <c r="AZ66" s="239" t="str">
        <f t="shared" si="38"/>
        <v/>
      </c>
      <c r="BA66" s="240" t="str">
        <f t="shared" si="39"/>
        <v/>
      </c>
      <c r="BB66" s="240" t="str">
        <f t="shared" si="40"/>
        <v/>
      </c>
      <c r="BC66" s="240" t="str">
        <f t="shared" si="41"/>
        <v/>
      </c>
      <c r="BD66" s="240" t="str">
        <f t="shared" si="42"/>
        <v/>
      </c>
      <c r="BE66" s="240" t="str">
        <f t="shared" si="43"/>
        <v/>
      </c>
      <c r="BF66" s="241">
        <v>53</v>
      </c>
      <c r="BG66" s="432"/>
      <c r="BH66" s="243"/>
      <c r="BI66" s="243"/>
      <c r="BJ66" s="248" t="str">
        <f t="shared" si="44"/>
        <v/>
      </c>
      <c r="BK66" s="238" t="str">
        <f t="shared" si="45"/>
        <v/>
      </c>
      <c r="BL66" s="238" t="str">
        <f t="shared" si="46"/>
        <v/>
      </c>
      <c r="BM66" s="238" t="str">
        <f t="shared" si="47"/>
        <v/>
      </c>
      <c r="BN66" s="239" t="str">
        <f t="shared" si="48"/>
        <v/>
      </c>
      <c r="BO66" s="239" t="str">
        <f t="shared" si="49"/>
        <v/>
      </c>
      <c r="BP66" s="239" t="str">
        <f t="shared" si="50"/>
        <v/>
      </c>
      <c r="BQ66" s="239" t="str">
        <f t="shared" si="51"/>
        <v/>
      </c>
      <c r="BR66" s="239" t="str">
        <f t="shared" si="52"/>
        <v/>
      </c>
      <c r="BS66" s="239" t="str">
        <f t="shared" si="53"/>
        <v/>
      </c>
      <c r="BT66" s="240" t="str">
        <f t="shared" si="54"/>
        <v/>
      </c>
      <c r="BU66" s="241">
        <v>53</v>
      </c>
      <c r="BV66" s="432"/>
      <c r="BW66" s="242"/>
      <c r="BX66" s="242"/>
      <c r="BY66" s="248" t="str">
        <f t="shared" si="55"/>
        <v/>
      </c>
      <c r="BZ66" s="238" t="str">
        <f t="shared" si="56"/>
        <v/>
      </c>
      <c r="CA66" s="238" t="str">
        <f t="shared" si="57"/>
        <v/>
      </c>
      <c r="CB66" s="238" t="str">
        <f t="shared" si="58"/>
        <v/>
      </c>
      <c r="CC66" s="239" t="str">
        <f t="shared" si="59"/>
        <v/>
      </c>
      <c r="CD66" s="239" t="str">
        <f t="shared" si="60"/>
        <v/>
      </c>
      <c r="CE66" s="240" t="str">
        <f t="shared" si="61"/>
        <v/>
      </c>
      <c r="CF66" s="240" t="str">
        <f t="shared" si="62"/>
        <v/>
      </c>
      <c r="CG66" s="240" t="str">
        <f t="shared" si="63"/>
        <v/>
      </c>
      <c r="CH66" s="240" t="str">
        <f t="shared" si="64"/>
        <v/>
      </c>
      <c r="CI66" s="240" t="str">
        <f t="shared" si="65"/>
        <v/>
      </c>
      <c r="CJ66" s="241">
        <v>53</v>
      </c>
      <c r="CK66" s="432"/>
      <c r="CL66" s="91"/>
      <c r="CM66" s="91"/>
      <c r="CN66" s="91"/>
      <c r="CO66" s="91"/>
      <c r="CP66" s="91"/>
      <c r="CQ66" s="91"/>
      <c r="CR66" s="91"/>
      <c r="CS66" s="91"/>
      <c r="CT66" s="91"/>
      <c r="CU66" s="91"/>
      <c r="CV66" s="91"/>
      <c r="CW66" s="91"/>
      <c r="CX66" s="214" t="str">
        <f>IFERROR(IF(AND('Classificação geral'!$J59="FEM",'Classificação geral'!$K59=1,'Classificação geral'!I59="Tapete"),'Classificação geral'!A59,""),"")</f>
        <v/>
      </c>
      <c r="CY66" s="214" t="str">
        <f>IFERROR(IF(AND('Classificação geral'!$J59="FEM",'Classificação geral'!$K59=1,'Classificação geral'!I59="Tapete"),'Classificação geral'!$B59,""),"")</f>
        <v/>
      </c>
      <c r="CZ66" s="215" t="str">
        <f>IF($CY66='Classificação geral'!$B59,'Classificação geral'!$C59,"")</f>
        <v/>
      </c>
      <c r="DA66" s="215" t="str">
        <f>IF($CY66='Classificação geral'!$B59,'Classificação geral'!$D59,"")</f>
        <v/>
      </c>
      <c r="DB66" s="215" t="str">
        <f>IF($CY66='Classificação geral'!$B59,'Classificação geral'!$J59,"")</f>
        <v/>
      </c>
      <c r="DC66" s="215" t="str">
        <f>IF($DB66='Classificação geral'!$J59,'Classificação geral'!$K59,"")</f>
        <v/>
      </c>
      <c r="DD66" s="215" t="str">
        <f>IF($DC66='Classificação geral'!$K59,'Classificação geral'!$AC59,"")</f>
        <v/>
      </c>
      <c r="DE66" s="215" t="str">
        <f>IF($DC66='Classificação geral'!$K59,'Classificação geral'!$AE59,"")</f>
        <v/>
      </c>
      <c r="DF66" s="215" t="str">
        <f>IF($DC66='Classificação geral'!$K59,'Classificação geral'!$AF59,"")</f>
        <v/>
      </c>
      <c r="DG66" s="215" t="str">
        <f>IF($DC66='Classificação geral'!$K59,'Classificação geral'!$O59,"")</f>
        <v/>
      </c>
      <c r="DH66" s="215" t="str">
        <f>IF($DC66='Classificação geral'!$K59,'Classificação geral'!$AR59,"")</f>
        <v/>
      </c>
      <c r="DI66" s="216" t="str">
        <f>IFERROR(RANK(DH66,DH:DH,0)+ COUNTIF($DH$12:DH65,DH66),"")</f>
        <v/>
      </c>
      <c r="DK66" s="214" t="str">
        <f>IFERROR(IF(AND('Classificação geral'!$J59="mas",'Classificação geral'!$K59=1,'Classificação geral'!$I59="Tapete"),'Classificação geral'!$A59,""),"")</f>
        <v/>
      </c>
      <c r="DL66" s="214" t="str">
        <f>IFERROR(IF(AND('Classificação geral'!$J59="mas",'Classificação geral'!$K59=1,'Classificação geral'!$I59="Tapete"),'Classificação geral'!$B59,""),"")</f>
        <v/>
      </c>
      <c r="DM66" s="215" t="str">
        <f>IF($DL66='Classificação geral'!$B59,'Classificação geral'!$C59,"")</f>
        <v/>
      </c>
      <c r="DN66" s="215" t="str">
        <f>IF($DL66='Classificação geral'!$B59,'Classificação geral'!$D59,"")</f>
        <v/>
      </c>
      <c r="DO66" s="215" t="str">
        <f>IF($DL66='Classificação geral'!$B59,'Classificação geral'!$J59,"")</f>
        <v/>
      </c>
      <c r="DP66" s="214" t="str">
        <f>IFERROR(IF(AND($DO66="mas",'Classificação geral'!$K59=1),'Classificação geral'!K59,""),"")</f>
        <v/>
      </c>
      <c r="DQ66" s="214" t="str">
        <f>IFERROR(IF(AND($DO66="mas",'Classificação geral'!$K59=1),'Classificação geral'!AC59,""),"")</f>
        <v/>
      </c>
      <c r="DR66" s="214" t="str">
        <f>IFERROR(IF(AND($DO66="mas",'Classificação geral'!$K59=1),'Classificação geral'!AE59,""),"")</f>
        <v/>
      </c>
      <c r="DS66" s="214" t="str">
        <f>IFERROR(IF(AND($DO66="mas",'Classificação geral'!$K59=1),'Classificação geral'!AF59,""),"")</f>
        <v/>
      </c>
      <c r="DT66" s="214" t="str">
        <f>IFERROR(IF(AND($DO66="mas",'Classificação geral'!$K59=1),'Classificação geral'!O59,""),"")</f>
        <v/>
      </c>
      <c r="DU66" s="214" t="str">
        <f>IFERROR(IF(AND($DO66="mas",'Classificação geral'!$K59=1),'Classificação geral'!AR59,""),"")</f>
        <v/>
      </c>
      <c r="DV66" s="216" t="str">
        <f>IFERROR(RANK(DU66,DU:DU,0)+ COUNTIF($DU$12:DU65,DU66),"")</f>
        <v/>
      </c>
      <c r="DX66" s="214" t="str">
        <f>IFERROR(IF(AND('Classificação geral'!$J59="fem",'Classificação geral'!$K59=2,'Classificação geral'!$I59="Tapete"),'Classificação geral'!$A59,""),"")</f>
        <v/>
      </c>
      <c r="DY66" s="214" t="str">
        <f>IFERROR(IF(AND('Classificação geral'!$J59="fem",'Classificação geral'!$K59=2,'Classificação geral'!$I59="Tapete"),'Classificação geral'!$B59,""),"")</f>
        <v/>
      </c>
      <c r="DZ66" s="215" t="str">
        <f>IF($DY66='Classificação geral'!$B59,'Classificação geral'!$C59,"")</f>
        <v/>
      </c>
      <c r="EA66" s="215" t="str">
        <f>IF($DY66='Classificação geral'!$B59,'Classificação geral'!$D59,"")</f>
        <v/>
      </c>
      <c r="EB66" s="215" t="str">
        <f>IF($DY66='Classificação geral'!$B59,'Classificação geral'!$J59,"")</f>
        <v/>
      </c>
      <c r="EC66" s="214" t="str">
        <f>IFERROR(IF(AND($EB66="fem",'Classificação geral'!$K59=2),'Classificação geral'!K59,""),"")</f>
        <v/>
      </c>
      <c r="ED66" s="214" t="str">
        <f>IFERROR(IF(AND($EB66="fem",'Classificação geral'!$K59=2),'Classificação geral'!AC59,""),"")</f>
        <v/>
      </c>
      <c r="EE66" s="214" t="str">
        <f>IFERROR(IF(AND($EB66="fem",'Classificação geral'!$K59=2),'Classificação geral'!AE59,""),"")</f>
        <v/>
      </c>
      <c r="EF66" s="214" t="str">
        <f>IFERROR(IF(AND($EB66="fem",'Classificação geral'!$K59=2),'Classificação geral'!AF59,""),"")</f>
        <v/>
      </c>
      <c r="EG66" s="214" t="str">
        <f>IFERROR(IF(AND($EB66="fem",'Classificação geral'!$K59=2),'Classificação geral'!O59,""),"")</f>
        <v/>
      </c>
      <c r="EH66" s="214" t="str">
        <f>IFERROR(IF(AND($EB66="fem",'Classificação geral'!$K59=2),'Classificação geral'!AR59,""),"")</f>
        <v/>
      </c>
      <c r="EI66" s="216" t="str">
        <f>IFERROR(RANK(EH66,EH:EH,0)+ COUNTIF(EH$12:$EH64,EH66),"")</f>
        <v/>
      </c>
      <c r="EJ66" s="209"/>
      <c r="EK66" s="214" t="str">
        <f>IFERROR(IF(AND('Classificação geral'!$J59="mas",'Classificação geral'!$K59=2,'Classificação geral'!$I59="Tapete"),'Classificação geral'!$A59,""),"")</f>
        <v/>
      </c>
      <c r="EL66" s="214" t="str">
        <f>IFERROR(IF(AND('Classificação geral'!$J59="mas",'Classificação geral'!$K59=2,'Classificação geral'!$I59="Tapete"),'Classificação geral'!$B59,""),"")</f>
        <v/>
      </c>
      <c r="EM66" s="215" t="str">
        <f>IF($EL66='Classificação geral'!$B59,'Classificação geral'!$C59,"")</f>
        <v/>
      </c>
      <c r="EN66" s="215" t="str">
        <f>IF($EL66='Classificação geral'!$B59,'Classificação geral'!$D59,"")</f>
        <v/>
      </c>
      <c r="EO66" s="215" t="str">
        <f>IF($EL66='Classificação geral'!$B59,'Classificação geral'!$J59,"")</f>
        <v/>
      </c>
      <c r="EP66" s="214" t="str">
        <f>IFERROR(IF(AND($EO66="mas",'Classificação geral'!$K59=2),'Classificação geral'!K59,""),"")</f>
        <v/>
      </c>
      <c r="EQ66" s="214" t="str">
        <f>IFERROR(IF(AND($EO66="mas",'Classificação geral'!$K59=2),'Classificação geral'!AC59,""),"")</f>
        <v/>
      </c>
      <c r="ER66" s="214" t="str">
        <f>IFERROR(IF(AND($EO66="mas",'Classificação geral'!$K59=2),'Classificação geral'!AE59,""),"")</f>
        <v/>
      </c>
      <c r="ES66" s="214" t="str">
        <f>IFERROR(IF(AND($EO66="mas",'Classificação geral'!$K59=2),'Classificação geral'!AF59,""),"")</f>
        <v/>
      </c>
      <c r="ET66" s="214" t="str">
        <f>IFERROR(IF(AND($EO66="mas",'Classificação geral'!$K59=2),'Classificação geral'!O59,""),"")</f>
        <v/>
      </c>
      <c r="EU66" s="214" t="str">
        <f>IFERROR(IF(AND($EO66="mas",'Classificação geral'!$K59=2),'Classificação geral'!AR59,""),"")</f>
        <v/>
      </c>
      <c r="EV66" s="216" t="str">
        <f>IFERROR(RANK(EU66,EU:EU,0)+ COUNTIF($EU$12:EU$12,EU66),"")</f>
        <v/>
      </c>
      <c r="EW66" s="209"/>
      <c r="EX66" s="214" t="str">
        <f>IFERROR(IF(AND('Classificação geral'!$J59="fem",'Classificação geral'!$K59=3,'Classificação geral'!$I59="Tapete"),'Classificação geral'!$A59,""),"")</f>
        <v/>
      </c>
      <c r="EY66" s="214" t="str">
        <f>IFERROR(IF(AND('Classificação geral'!$J59="fem",'Classificação geral'!$K59=3,'Classificação geral'!$I59="Tapete"),'Classificação geral'!$B59,""),"")</f>
        <v/>
      </c>
      <c r="EZ66" s="215" t="str">
        <f>IF($EY66='Classificação geral'!$B59,'Classificação geral'!$C59,"")</f>
        <v/>
      </c>
      <c r="FA66" s="215" t="str">
        <f>IF($EY66='Classificação geral'!$B59,'Classificação geral'!$D59,"")</f>
        <v/>
      </c>
      <c r="FB66" s="215" t="str">
        <f>IF($EY66='Classificação geral'!$B59,'Classificação geral'!$J59,"")</f>
        <v/>
      </c>
      <c r="FC66" s="215" t="str">
        <f>IF($FB66='Classificação geral'!$J59,'Classificação geral'!$K59,"")</f>
        <v/>
      </c>
      <c r="FD66" s="215" t="str">
        <f>IF($FC66='Classificação geral'!$K59,'Classificação geral'!$AC59,"")</f>
        <v/>
      </c>
      <c r="FE66" s="215" t="str">
        <f>IF($FC66='Classificação geral'!$K59,'Classificação geral'!$AE59,"")</f>
        <v/>
      </c>
      <c r="FF66" s="215" t="str">
        <f>IF($FC66='Classificação geral'!$K59,'Classificação geral'!$AF59,"")</f>
        <v/>
      </c>
      <c r="FG66" s="215" t="str">
        <f>IF($FC66='Classificação geral'!$K59,'Classificação geral'!$O59,"")</f>
        <v/>
      </c>
      <c r="FH66" s="215" t="str">
        <f>IF($FC66='Classificação geral'!$K59,'Classificação geral'!$AR59,"")</f>
        <v/>
      </c>
      <c r="FI66" s="216" t="str">
        <f>IFERROR(RANK(FH66,FH:FH,0)+ COUNTIF($FH$12:FH64,FH66),"")</f>
        <v/>
      </c>
      <c r="FJ66" s="209"/>
      <c r="FK66" s="214" t="str">
        <f>IFERROR(IF(AND('Classificação geral'!$J59="mas",'Classificação geral'!$K59=3,'Classificação geral'!$I59="Tapete"),'Classificação geral'!$A59,""),"")</f>
        <v/>
      </c>
      <c r="FL66" s="214" t="str">
        <f>IFERROR(IF(AND('Classificação geral'!$J59="mas",'Classificação geral'!$K59=3,'Classificação geral'!$I59="Tapete"),'Classificação geral'!$B59,""),"")</f>
        <v/>
      </c>
      <c r="FM66" s="215" t="str">
        <f>IF($FL66='Classificação geral'!$B59,'Classificação geral'!$C59,"")</f>
        <v/>
      </c>
      <c r="FN66" s="215" t="str">
        <f>IF($FL66='Classificação geral'!$B59,'Classificação geral'!$D59,"")</f>
        <v/>
      </c>
      <c r="FO66" s="215" t="str">
        <f>IF($FL66='Classificação geral'!$B59,'Classificação geral'!$J59,"")</f>
        <v/>
      </c>
      <c r="FP66" s="214" t="str">
        <f>IFERROR(IF(AND($FO66="mas",'Classificação geral'!$K59=3),'Classificação geral'!K59,""),"")</f>
        <v/>
      </c>
      <c r="FQ66" s="214" t="str">
        <f>IFERROR(IF(AND($FO66="mas",'Classificação geral'!$K59=3),'Classificação geral'!AC59,""),"")</f>
        <v/>
      </c>
      <c r="FR66" s="214" t="str">
        <f>IFERROR(IF(AND($FO66="mas",'Classificação geral'!$K59=3),'Classificação geral'!AE59,""),"")</f>
        <v/>
      </c>
      <c r="FS66" s="214" t="str">
        <f>IFERROR(IF(AND($FO66="mas",'Classificação geral'!$K59=3),'Classificação geral'!AF59,""),"")</f>
        <v/>
      </c>
      <c r="FT66" s="214" t="str">
        <f>IFERROR(IF(AND($FO66="mas",'Classificação geral'!$K59=3),'Classificação geral'!O59,""),"")</f>
        <v/>
      </c>
      <c r="FU66" s="214" t="str">
        <f>IFERROR(IF(AND($FO66="mas",'Classificação geral'!$K59=3),'Classificação geral'!AR59,""),"")</f>
        <v/>
      </c>
      <c r="FV66" s="216" t="str">
        <f>IFERROR(RANK(FU66,FU:FU,0)+ COUNTIF(FU$12:$FU64,FU66),"")</f>
        <v/>
      </c>
    </row>
    <row r="67" spans="1:178" s="199" customFormat="1" ht="24.75" customHeight="1" x14ac:dyDescent="0.4">
      <c r="B67" s="248" t="str">
        <f t="shared" si="0"/>
        <v/>
      </c>
      <c r="C67" s="238" t="str">
        <f t="shared" si="1"/>
        <v/>
      </c>
      <c r="D67" s="238" t="str">
        <f t="shared" si="2"/>
        <v/>
      </c>
      <c r="E67" s="238" t="str">
        <f t="shared" si="3"/>
        <v/>
      </c>
      <c r="F67" s="239" t="str">
        <f t="shared" si="4"/>
        <v/>
      </c>
      <c r="G67" s="239" t="str">
        <f t="shared" si="5"/>
        <v/>
      </c>
      <c r="H67" s="240" t="str">
        <f t="shared" si="6"/>
        <v/>
      </c>
      <c r="I67" s="240" t="str">
        <f t="shared" si="7"/>
        <v/>
      </c>
      <c r="J67" s="240" t="str">
        <f t="shared" si="8"/>
        <v/>
      </c>
      <c r="K67" s="240" t="str">
        <f t="shared" si="9"/>
        <v/>
      </c>
      <c r="L67" s="240" t="str">
        <f t="shared" si="10"/>
        <v/>
      </c>
      <c r="M67" s="241">
        <v>54</v>
      </c>
      <c r="N67" s="432"/>
      <c r="O67" s="242"/>
      <c r="P67" s="242"/>
      <c r="Q67" s="248" t="str">
        <f t="shared" si="11"/>
        <v/>
      </c>
      <c r="R67" s="238" t="str">
        <f t="shared" si="12"/>
        <v/>
      </c>
      <c r="S67" s="238" t="str">
        <f t="shared" si="13"/>
        <v/>
      </c>
      <c r="T67" s="238" t="str">
        <f t="shared" si="14"/>
        <v/>
      </c>
      <c r="U67" s="239" t="str">
        <f t="shared" si="15"/>
        <v/>
      </c>
      <c r="V67" s="239" t="str">
        <f t="shared" si="16"/>
        <v/>
      </c>
      <c r="W67" s="240" t="str">
        <f t="shared" si="17"/>
        <v/>
      </c>
      <c r="X67" s="240" t="str">
        <f t="shared" si="18"/>
        <v/>
      </c>
      <c r="Y67" s="240" t="str">
        <f t="shared" si="19"/>
        <v/>
      </c>
      <c r="Z67" s="240" t="str">
        <f t="shared" si="20"/>
        <v/>
      </c>
      <c r="AA67" s="240" t="str">
        <f t="shared" si="21"/>
        <v/>
      </c>
      <c r="AB67" s="241">
        <v>54</v>
      </c>
      <c r="AC67" s="432"/>
      <c r="AD67" s="242"/>
      <c r="AE67" s="243"/>
      <c r="AF67" s="249" t="str">
        <f t="shared" si="22"/>
        <v/>
      </c>
      <c r="AG67" s="238" t="str">
        <f t="shared" si="23"/>
        <v/>
      </c>
      <c r="AH67" s="238" t="str">
        <f t="shared" si="24"/>
        <v/>
      </c>
      <c r="AI67" s="239" t="str">
        <f t="shared" si="25"/>
        <v/>
      </c>
      <c r="AJ67" s="239" t="str">
        <f t="shared" si="26"/>
        <v/>
      </c>
      <c r="AK67" s="239" t="str">
        <f t="shared" si="27"/>
        <v/>
      </c>
      <c r="AL67" s="240" t="str">
        <f t="shared" si="28"/>
        <v/>
      </c>
      <c r="AM67" s="240" t="str">
        <f t="shared" si="29"/>
        <v/>
      </c>
      <c r="AN67" s="240" t="str">
        <f t="shared" si="30"/>
        <v/>
      </c>
      <c r="AO67" s="240" t="str">
        <f t="shared" si="31"/>
        <v/>
      </c>
      <c r="AP67" s="240" t="str">
        <f t="shared" si="32"/>
        <v/>
      </c>
      <c r="AQ67" s="241">
        <v>54</v>
      </c>
      <c r="AR67" s="432"/>
      <c r="AS67" s="242"/>
      <c r="AT67" s="242"/>
      <c r="AU67" s="249" t="str">
        <f t="shared" si="33"/>
        <v/>
      </c>
      <c r="AV67" s="238" t="str">
        <f t="shared" si="34"/>
        <v/>
      </c>
      <c r="AW67" s="238" t="str">
        <f t="shared" si="35"/>
        <v/>
      </c>
      <c r="AX67" s="239" t="str">
        <f t="shared" si="36"/>
        <v/>
      </c>
      <c r="AY67" s="239" t="str">
        <f t="shared" si="37"/>
        <v/>
      </c>
      <c r="AZ67" s="239" t="str">
        <f t="shared" si="38"/>
        <v/>
      </c>
      <c r="BA67" s="240" t="str">
        <f t="shared" si="39"/>
        <v/>
      </c>
      <c r="BB67" s="240" t="str">
        <f t="shared" si="40"/>
        <v/>
      </c>
      <c r="BC67" s="240" t="str">
        <f t="shared" si="41"/>
        <v/>
      </c>
      <c r="BD67" s="240" t="str">
        <f t="shared" si="42"/>
        <v/>
      </c>
      <c r="BE67" s="240" t="str">
        <f t="shared" si="43"/>
        <v/>
      </c>
      <c r="BF67" s="241">
        <v>54</v>
      </c>
      <c r="BG67" s="432"/>
      <c r="BH67" s="243"/>
      <c r="BI67" s="243"/>
      <c r="BJ67" s="248" t="str">
        <f t="shared" si="44"/>
        <v/>
      </c>
      <c r="BK67" s="238" t="str">
        <f t="shared" si="45"/>
        <v/>
      </c>
      <c r="BL67" s="238" t="str">
        <f t="shared" si="46"/>
        <v/>
      </c>
      <c r="BM67" s="238" t="str">
        <f t="shared" si="47"/>
        <v/>
      </c>
      <c r="BN67" s="239" t="str">
        <f t="shared" si="48"/>
        <v/>
      </c>
      <c r="BO67" s="239" t="str">
        <f t="shared" si="49"/>
        <v/>
      </c>
      <c r="BP67" s="239" t="str">
        <f t="shared" si="50"/>
        <v/>
      </c>
      <c r="BQ67" s="239" t="str">
        <f t="shared" si="51"/>
        <v/>
      </c>
      <c r="BR67" s="239" t="str">
        <f t="shared" si="52"/>
        <v/>
      </c>
      <c r="BS67" s="239" t="str">
        <f t="shared" si="53"/>
        <v/>
      </c>
      <c r="BT67" s="240" t="str">
        <f t="shared" si="54"/>
        <v/>
      </c>
      <c r="BU67" s="241">
        <v>54</v>
      </c>
      <c r="BV67" s="432"/>
      <c r="BW67" s="242"/>
      <c r="BX67" s="242"/>
      <c r="BY67" s="248" t="str">
        <f t="shared" si="55"/>
        <v/>
      </c>
      <c r="BZ67" s="238" t="str">
        <f t="shared" si="56"/>
        <v/>
      </c>
      <c r="CA67" s="238" t="str">
        <f t="shared" si="57"/>
        <v/>
      </c>
      <c r="CB67" s="238" t="str">
        <f t="shared" si="58"/>
        <v/>
      </c>
      <c r="CC67" s="239" t="str">
        <f t="shared" si="59"/>
        <v/>
      </c>
      <c r="CD67" s="239" t="str">
        <f t="shared" si="60"/>
        <v/>
      </c>
      <c r="CE67" s="240" t="str">
        <f t="shared" si="61"/>
        <v/>
      </c>
      <c r="CF67" s="240" t="str">
        <f t="shared" si="62"/>
        <v/>
      </c>
      <c r="CG67" s="240" t="str">
        <f t="shared" si="63"/>
        <v/>
      </c>
      <c r="CH67" s="240" t="str">
        <f t="shared" si="64"/>
        <v/>
      </c>
      <c r="CI67" s="240" t="str">
        <f t="shared" si="65"/>
        <v/>
      </c>
      <c r="CJ67" s="241">
        <v>54</v>
      </c>
      <c r="CK67" s="432"/>
      <c r="CL67" s="204"/>
      <c r="CM67" s="204"/>
      <c r="CN67" s="204"/>
      <c r="CO67" s="204"/>
      <c r="CP67" s="204"/>
      <c r="CQ67" s="204"/>
      <c r="CR67" s="204"/>
      <c r="CS67" s="204"/>
      <c r="CT67" s="204"/>
      <c r="CU67" s="204"/>
      <c r="CV67" s="204"/>
      <c r="CW67" s="204"/>
      <c r="CX67" s="214" t="str">
        <f>IFERROR(IF(AND('Classificação geral'!$J60="FEM",'Classificação geral'!$K60=1,'Classificação geral'!I60="Tapete"),'Classificação geral'!A60,""),"")</f>
        <v/>
      </c>
      <c r="CY67" s="214" t="str">
        <f>IFERROR(IF(AND('Classificação geral'!$J60="FEM",'Classificação geral'!$K60=1,'Classificação geral'!I60="Tapete"),'Classificação geral'!$B60,""),"")</f>
        <v/>
      </c>
      <c r="CZ67" s="215" t="str">
        <f>IF($CY67='Classificação geral'!$B60,'Classificação geral'!$C60,"")</f>
        <v/>
      </c>
      <c r="DA67" s="215" t="str">
        <f>IF($CY67='Classificação geral'!$B60,'Classificação geral'!$D60,"")</f>
        <v/>
      </c>
      <c r="DB67" s="215" t="str">
        <f>IF($CY67='Classificação geral'!$B60,'Classificação geral'!$J60,"")</f>
        <v/>
      </c>
      <c r="DC67" s="215" t="str">
        <f>IF($DB67='Classificação geral'!$J60,'Classificação geral'!$K60,"")</f>
        <v/>
      </c>
      <c r="DD67" s="215" t="str">
        <f>IF($DC67='Classificação geral'!$K60,'Classificação geral'!$AC60,"")</f>
        <v/>
      </c>
      <c r="DE67" s="215" t="str">
        <f>IF($DC67='Classificação geral'!$K60,'Classificação geral'!$AE60,"")</f>
        <v/>
      </c>
      <c r="DF67" s="215" t="str">
        <f>IF($DC67='Classificação geral'!$K60,'Classificação geral'!$AF60,"")</f>
        <v/>
      </c>
      <c r="DG67" s="215" t="str">
        <f>IF($DC67='Classificação geral'!$K60,'Classificação geral'!$O60,"")</f>
        <v/>
      </c>
      <c r="DH67" s="215" t="str">
        <f>IF($DC67='Classificação geral'!$K60,'Classificação geral'!$AR60,"")</f>
        <v/>
      </c>
      <c r="DI67" s="216" t="str">
        <f>IFERROR(RANK(DH67,DH:DH,0)+ COUNTIF($DH$12:DH66,DH67),"")</f>
        <v/>
      </c>
      <c r="DK67" s="214" t="str">
        <f>IFERROR(IF(AND('Classificação geral'!$J60="mas",'Classificação geral'!$K60=1,'Classificação geral'!$I60="Tapete"),'Classificação geral'!$A60,""),"")</f>
        <v/>
      </c>
      <c r="DL67" s="214" t="str">
        <f>IFERROR(IF(AND('Classificação geral'!$J60="mas",'Classificação geral'!$K60=1,'Classificação geral'!$I60="Tapete"),'Classificação geral'!$B60,""),"")</f>
        <v/>
      </c>
      <c r="DM67" s="215" t="str">
        <f>IF($DL67='Classificação geral'!$B60,'Classificação geral'!$C60,"")</f>
        <v/>
      </c>
      <c r="DN67" s="215" t="str">
        <f>IF($DL67='Classificação geral'!$B60,'Classificação geral'!$D60,"")</f>
        <v/>
      </c>
      <c r="DO67" s="215" t="str">
        <f>IF($DL67='Classificação geral'!$B60,'Classificação geral'!$J60,"")</f>
        <v/>
      </c>
      <c r="DP67" s="214" t="str">
        <f>IFERROR(IF(AND($DO67="mas",'Classificação geral'!$K60=1),'Classificação geral'!K60,""),"")</f>
        <v/>
      </c>
      <c r="DQ67" s="214" t="str">
        <f>IFERROR(IF(AND($DO67="mas",'Classificação geral'!$K60=1),'Classificação geral'!AC60,""),"")</f>
        <v/>
      </c>
      <c r="DR67" s="214" t="str">
        <f>IFERROR(IF(AND($DO67="mas",'Classificação geral'!$K60=1),'Classificação geral'!AE60,""),"")</f>
        <v/>
      </c>
      <c r="DS67" s="214" t="str">
        <f>IFERROR(IF(AND($DO67="mas",'Classificação geral'!$K60=1),'Classificação geral'!AF60,""),"")</f>
        <v/>
      </c>
      <c r="DT67" s="214" t="str">
        <f>IFERROR(IF(AND($DO67="mas",'Classificação geral'!$K60=1),'Classificação geral'!O60,""),"")</f>
        <v/>
      </c>
      <c r="DU67" s="214" t="str">
        <f>IFERROR(IF(AND($DO67="mas",'Classificação geral'!$K60=1),'Classificação geral'!AR60,""),"")</f>
        <v/>
      </c>
      <c r="DV67" s="216" t="str">
        <f>IFERROR(RANK(DU67,DU:DU,0)+ COUNTIF($DU$12:DU66,DU67),"")</f>
        <v/>
      </c>
      <c r="DX67" s="214" t="str">
        <f>IFERROR(IF(AND('Classificação geral'!$J60="fem",'Classificação geral'!$K60=2,'Classificação geral'!$I60="Tapete"),'Classificação geral'!$A60,""),"")</f>
        <v/>
      </c>
      <c r="DY67" s="214" t="str">
        <f>IFERROR(IF(AND('Classificação geral'!$J60="fem",'Classificação geral'!$K60=2,'Classificação geral'!$I60="Tapete"),'Classificação geral'!$B60,""),"")</f>
        <v/>
      </c>
      <c r="DZ67" s="215" t="str">
        <f>IF($DY67='Classificação geral'!$B60,'Classificação geral'!$C60,"")</f>
        <v/>
      </c>
      <c r="EA67" s="215" t="str">
        <f>IF($DY67='Classificação geral'!$B60,'Classificação geral'!$D60,"")</f>
        <v/>
      </c>
      <c r="EB67" s="215" t="str">
        <f>IF($DY67='Classificação geral'!$B60,'Classificação geral'!$J60,"")</f>
        <v/>
      </c>
      <c r="EC67" s="214" t="str">
        <f>IFERROR(IF(AND($EB67="fem",'Classificação geral'!$K60=2),'Classificação geral'!K60,""),"")</f>
        <v/>
      </c>
      <c r="ED67" s="214" t="str">
        <f>IFERROR(IF(AND($EB67="fem",'Classificação geral'!$K60=2),'Classificação geral'!AC60,""),"")</f>
        <v/>
      </c>
      <c r="EE67" s="214" t="str">
        <f>IFERROR(IF(AND($EB67="fem",'Classificação geral'!$K60=2),'Classificação geral'!AE60,""),"")</f>
        <v/>
      </c>
      <c r="EF67" s="214" t="str">
        <f>IFERROR(IF(AND($EB67="fem",'Classificação geral'!$K60=2),'Classificação geral'!AF60,""),"")</f>
        <v/>
      </c>
      <c r="EG67" s="214" t="str">
        <f>IFERROR(IF(AND($EB67="fem",'Classificação geral'!$K60=2),'Classificação geral'!O60,""),"")</f>
        <v/>
      </c>
      <c r="EH67" s="214" t="str">
        <f>IFERROR(IF(AND($EB67="fem",'Classificação geral'!$K60=2),'Classificação geral'!AR60,""),"")</f>
        <v/>
      </c>
      <c r="EI67" s="216" t="str">
        <f>IFERROR(RANK(EH67,EH:EH,0)+ COUNTIF(EH$12:$EH65,EH67),"")</f>
        <v/>
      </c>
      <c r="EJ67" s="209"/>
      <c r="EK67" s="214" t="str">
        <f>IFERROR(IF(AND('Classificação geral'!$J60="mas",'Classificação geral'!$K60=2,'Classificação geral'!$I60="Tapete"),'Classificação geral'!$A60,""),"")</f>
        <v/>
      </c>
      <c r="EL67" s="214" t="str">
        <f>IFERROR(IF(AND('Classificação geral'!$J60="mas",'Classificação geral'!$K60=2,'Classificação geral'!$I60="Tapete"),'Classificação geral'!$B60,""),"")</f>
        <v/>
      </c>
      <c r="EM67" s="215" t="str">
        <f>IF($EL67='Classificação geral'!$B60,'Classificação geral'!$C60,"")</f>
        <v/>
      </c>
      <c r="EN67" s="215" t="str">
        <f>IF($EL67='Classificação geral'!$B60,'Classificação geral'!$D60,"")</f>
        <v/>
      </c>
      <c r="EO67" s="215" t="str">
        <f>IF($EL67='Classificação geral'!$B60,'Classificação geral'!$J60,"")</f>
        <v/>
      </c>
      <c r="EP67" s="214" t="str">
        <f>IFERROR(IF(AND($EO67="mas",'Classificação geral'!$K60=2),'Classificação geral'!K60,""),"")</f>
        <v/>
      </c>
      <c r="EQ67" s="214" t="str">
        <f>IFERROR(IF(AND($EO67="mas",'Classificação geral'!$K60=2),'Classificação geral'!AC60,""),"")</f>
        <v/>
      </c>
      <c r="ER67" s="214" t="str">
        <f>IFERROR(IF(AND($EO67="mas",'Classificação geral'!$K60=2),'Classificação geral'!AE60,""),"")</f>
        <v/>
      </c>
      <c r="ES67" s="214" t="str">
        <f>IFERROR(IF(AND($EO67="mas",'Classificação geral'!$K60=2),'Classificação geral'!AF60,""),"")</f>
        <v/>
      </c>
      <c r="ET67" s="214" t="str">
        <f>IFERROR(IF(AND($EO67="mas",'Classificação geral'!$K60=2),'Classificação geral'!O60,""),"")</f>
        <v/>
      </c>
      <c r="EU67" s="214" t="str">
        <f>IFERROR(IF(AND($EO67="mas",'Classificação geral'!$K60=2),'Classificação geral'!AR60,""),"")</f>
        <v/>
      </c>
      <c r="EV67" s="216" t="str">
        <f>IFERROR(RANK(EU67,EU:EU,0)+ COUNTIF($EU$12:EU$12,EU67),"")</f>
        <v/>
      </c>
      <c r="EW67" s="209"/>
      <c r="EX67" s="214" t="str">
        <f>IFERROR(IF(AND('Classificação geral'!$J60="fem",'Classificação geral'!$K60=3,'Classificação geral'!$I60="Tapete"),'Classificação geral'!$A60,""),"")</f>
        <v/>
      </c>
      <c r="EY67" s="214" t="str">
        <f>IFERROR(IF(AND('Classificação geral'!$J60="fem",'Classificação geral'!$K60=3,'Classificação geral'!$I60="Tapete"),'Classificação geral'!$B60,""),"")</f>
        <v/>
      </c>
      <c r="EZ67" s="215" t="str">
        <f>IF($EY67='Classificação geral'!$B60,'Classificação geral'!$C60,"")</f>
        <v/>
      </c>
      <c r="FA67" s="215" t="str">
        <f>IF($EY67='Classificação geral'!$B60,'Classificação geral'!$D60,"")</f>
        <v/>
      </c>
      <c r="FB67" s="215" t="str">
        <f>IF($EY67='Classificação geral'!$B60,'Classificação geral'!$J60,"")</f>
        <v/>
      </c>
      <c r="FC67" s="215" t="str">
        <f>IF($FB67='Classificação geral'!$J60,'Classificação geral'!$K60,"")</f>
        <v/>
      </c>
      <c r="FD67" s="215" t="str">
        <f>IF($FC67='Classificação geral'!$K60,'Classificação geral'!$AC60,"")</f>
        <v/>
      </c>
      <c r="FE67" s="215" t="str">
        <f>IF($FC67='Classificação geral'!$K60,'Classificação geral'!$AE60,"")</f>
        <v/>
      </c>
      <c r="FF67" s="215" t="str">
        <f>IF($FC67='Classificação geral'!$K60,'Classificação geral'!$AF60,"")</f>
        <v/>
      </c>
      <c r="FG67" s="215" t="str">
        <f>IF($FC67='Classificação geral'!$K60,'Classificação geral'!$O60,"")</f>
        <v/>
      </c>
      <c r="FH67" s="215" t="str">
        <f>IF($FC67='Classificação geral'!$K60,'Classificação geral'!$AR60,"")</f>
        <v/>
      </c>
      <c r="FI67" s="216" t="str">
        <f>IFERROR(RANK(FH67,FH:FH,0)+ COUNTIF($FH$12:FH65,FH67),"")</f>
        <v/>
      </c>
      <c r="FJ67" s="209"/>
      <c r="FK67" s="214" t="str">
        <f>IFERROR(IF(AND('Classificação geral'!$J60="mas",'Classificação geral'!$K60=3,'Classificação geral'!$I60="Tapete"),'Classificação geral'!$A60,""),"")</f>
        <v/>
      </c>
      <c r="FL67" s="214" t="str">
        <f>IFERROR(IF(AND('Classificação geral'!$J60="mas",'Classificação geral'!$K60=3,'Classificação geral'!$I60="Tapete"),'Classificação geral'!$B60,""),"")</f>
        <v/>
      </c>
      <c r="FM67" s="215" t="str">
        <f>IF($FL67='Classificação geral'!$B60,'Classificação geral'!$C60,"")</f>
        <v/>
      </c>
      <c r="FN67" s="215" t="str">
        <f>IF($FL67='Classificação geral'!$B60,'Classificação geral'!$D60,"")</f>
        <v/>
      </c>
      <c r="FO67" s="215" t="str">
        <f>IF($FL67='Classificação geral'!$B60,'Classificação geral'!$J60,"")</f>
        <v/>
      </c>
      <c r="FP67" s="214" t="str">
        <f>IFERROR(IF(AND($FO67="mas",'Classificação geral'!$K60=3),'Classificação geral'!K60,""),"")</f>
        <v/>
      </c>
      <c r="FQ67" s="214" t="str">
        <f>IFERROR(IF(AND($FO67="mas",'Classificação geral'!$K60=3),'Classificação geral'!AC60,""),"")</f>
        <v/>
      </c>
      <c r="FR67" s="214" t="str">
        <f>IFERROR(IF(AND($FO67="mas",'Classificação geral'!$K60=3),'Classificação geral'!AE60,""),"")</f>
        <v/>
      </c>
      <c r="FS67" s="214" t="str">
        <f>IFERROR(IF(AND($FO67="mas",'Classificação geral'!$K60=3),'Classificação geral'!AF60,""),"")</f>
        <v/>
      </c>
      <c r="FT67" s="214" t="str">
        <f>IFERROR(IF(AND($FO67="mas",'Classificação geral'!$K60=3),'Classificação geral'!O60,""),"")</f>
        <v/>
      </c>
      <c r="FU67" s="214" t="str">
        <f>IFERROR(IF(AND($FO67="mas",'Classificação geral'!$K60=3),'Classificação geral'!AR60,""),"")</f>
        <v/>
      </c>
      <c r="FV67" s="216" t="str">
        <f>IFERROR(RANK(FU67,FU:FU,0)+ COUNTIF(FU$12:$FU65,FU67),"")</f>
        <v/>
      </c>
    </row>
    <row r="68" spans="1:178" s="207" customFormat="1" ht="24.75" customHeight="1" x14ac:dyDescent="0.4">
      <c r="B68" s="248" t="str">
        <f t="shared" si="0"/>
        <v/>
      </c>
      <c r="C68" s="238" t="str">
        <f t="shared" si="1"/>
        <v/>
      </c>
      <c r="D68" s="238" t="str">
        <f t="shared" si="2"/>
        <v/>
      </c>
      <c r="E68" s="238" t="str">
        <f t="shared" si="3"/>
        <v/>
      </c>
      <c r="F68" s="239" t="str">
        <f t="shared" si="4"/>
        <v/>
      </c>
      <c r="G68" s="239" t="str">
        <f t="shared" si="5"/>
        <v/>
      </c>
      <c r="H68" s="240" t="str">
        <f t="shared" si="6"/>
        <v/>
      </c>
      <c r="I68" s="240" t="str">
        <f t="shared" si="7"/>
        <v/>
      </c>
      <c r="J68" s="240" t="str">
        <f t="shared" si="8"/>
        <v/>
      </c>
      <c r="K68" s="240" t="str">
        <f t="shared" si="9"/>
        <v/>
      </c>
      <c r="L68" s="240" t="str">
        <f t="shared" si="10"/>
        <v/>
      </c>
      <c r="M68" s="241">
        <v>55</v>
      </c>
      <c r="N68" s="432"/>
      <c r="O68" s="242"/>
      <c r="P68" s="242"/>
      <c r="Q68" s="248" t="str">
        <f t="shared" si="11"/>
        <v/>
      </c>
      <c r="R68" s="238" t="str">
        <f t="shared" si="12"/>
        <v/>
      </c>
      <c r="S68" s="238" t="str">
        <f t="shared" si="13"/>
        <v/>
      </c>
      <c r="T68" s="238" t="str">
        <f t="shared" si="14"/>
        <v/>
      </c>
      <c r="U68" s="239" t="str">
        <f t="shared" si="15"/>
        <v/>
      </c>
      <c r="V68" s="239" t="str">
        <f t="shared" si="16"/>
        <v/>
      </c>
      <c r="W68" s="240" t="str">
        <f t="shared" si="17"/>
        <v/>
      </c>
      <c r="X68" s="240" t="str">
        <f t="shared" si="18"/>
        <v/>
      </c>
      <c r="Y68" s="240" t="str">
        <f t="shared" si="19"/>
        <v/>
      </c>
      <c r="Z68" s="240" t="str">
        <f t="shared" si="20"/>
        <v/>
      </c>
      <c r="AA68" s="240" t="str">
        <f t="shared" si="21"/>
        <v/>
      </c>
      <c r="AB68" s="241">
        <v>55</v>
      </c>
      <c r="AC68" s="432"/>
      <c r="AD68" s="242"/>
      <c r="AE68" s="243"/>
      <c r="AF68" s="249" t="str">
        <f t="shared" si="22"/>
        <v/>
      </c>
      <c r="AG68" s="238" t="str">
        <f t="shared" si="23"/>
        <v/>
      </c>
      <c r="AH68" s="238" t="str">
        <f t="shared" si="24"/>
        <v/>
      </c>
      <c r="AI68" s="239" t="str">
        <f t="shared" si="25"/>
        <v/>
      </c>
      <c r="AJ68" s="239" t="str">
        <f t="shared" si="26"/>
        <v/>
      </c>
      <c r="AK68" s="239" t="str">
        <f t="shared" si="27"/>
        <v/>
      </c>
      <c r="AL68" s="240" t="str">
        <f t="shared" si="28"/>
        <v/>
      </c>
      <c r="AM68" s="240" t="str">
        <f t="shared" si="29"/>
        <v/>
      </c>
      <c r="AN68" s="240" t="str">
        <f t="shared" si="30"/>
        <v/>
      </c>
      <c r="AO68" s="240" t="str">
        <f t="shared" si="31"/>
        <v/>
      </c>
      <c r="AP68" s="240" t="str">
        <f t="shared" si="32"/>
        <v/>
      </c>
      <c r="AQ68" s="241">
        <v>55</v>
      </c>
      <c r="AR68" s="432"/>
      <c r="AS68" s="242"/>
      <c r="AT68" s="242"/>
      <c r="AU68" s="249" t="str">
        <f t="shared" si="33"/>
        <v/>
      </c>
      <c r="AV68" s="238" t="str">
        <f t="shared" si="34"/>
        <v/>
      </c>
      <c r="AW68" s="238" t="str">
        <f t="shared" si="35"/>
        <v/>
      </c>
      <c r="AX68" s="239" t="str">
        <f t="shared" si="36"/>
        <v/>
      </c>
      <c r="AY68" s="239" t="str">
        <f t="shared" si="37"/>
        <v/>
      </c>
      <c r="AZ68" s="239" t="str">
        <f t="shared" si="38"/>
        <v/>
      </c>
      <c r="BA68" s="240" t="str">
        <f t="shared" si="39"/>
        <v/>
      </c>
      <c r="BB68" s="240" t="str">
        <f t="shared" si="40"/>
        <v/>
      </c>
      <c r="BC68" s="240" t="str">
        <f t="shared" si="41"/>
        <v/>
      </c>
      <c r="BD68" s="240" t="str">
        <f t="shared" si="42"/>
        <v/>
      </c>
      <c r="BE68" s="240" t="str">
        <f t="shared" si="43"/>
        <v/>
      </c>
      <c r="BF68" s="241">
        <v>55</v>
      </c>
      <c r="BG68" s="432"/>
      <c r="BH68" s="243"/>
      <c r="BI68" s="243"/>
      <c r="BJ68" s="248" t="str">
        <f t="shared" si="44"/>
        <v/>
      </c>
      <c r="BK68" s="238" t="str">
        <f t="shared" si="45"/>
        <v/>
      </c>
      <c r="BL68" s="238" t="str">
        <f t="shared" si="46"/>
        <v/>
      </c>
      <c r="BM68" s="238" t="str">
        <f t="shared" si="47"/>
        <v/>
      </c>
      <c r="BN68" s="239" t="str">
        <f t="shared" si="48"/>
        <v/>
      </c>
      <c r="BO68" s="239" t="str">
        <f t="shared" si="49"/>
        <v/>
      </c>
      <c r="BP68" s="239" t="str">
        <f t="shared" si="50"/>
        <v/>
      </c>
      <c r="BQ68" s="239" t="str">
        <f t="shared" si="51"/>
        <v/>
      </c>
      <c r="BR68" s="239" t="str">
        <f t="shared" si="52"/>
        <v/>
      </c>
      <c r="BS68" s="239" t="str">
        <f t="shared" si="53"/>
        <v/>
      </c>
      <c r="BT68" s="240" t="str">
        <f t="shared" si="54"/>
        <v/>
      </c>
      <c r="BU68" s="241">
        <v>55</v>
      </c>
      <c r="BV68" s="432"/>
      <c r="BW68" s="242"/>
      <c r="BX68" s="242"/>
      <c r="BY68" s="248" t="str">
        <f t="shared" si="55"/>
        <v/>
      </c>
      <c r="BZ68" s="238" t="str">
        <f t="shared" si="56"/>
        <v/>
      </c>
      <c r="CA68" s="238" t="str">
        <f t="shared" si="57"/>
        <v/>
      </c>
      <c r="CB68" s="238" t="str">
        <f t="shared" si="58"/>
        <v/>
      </c>
      <c r="CC68" s="239" t="str">
        <f t="shared" si="59"/>
        <v/>
      </c>
      <c r="CD68" s="239" t="str">
        <f t="shared" si="60"/>
        <v/>
      </c>
      <c r="CE68" s="240" t="str">
        <f t="shared" si="61"/>
        <v/>
      </c>
      <c r="CF68" s="240" t="str">
        <f t="shared" si="62"/>
        <v/>
      </c>
      <c r="CG68" s="240" t="str">
        <f t="shared" si="63"/>
        <v/>
      </c>
      <c r="CH68" s="240" t="str">
        <f t="shared" si="64"/>
        <v/>
      </c>
      <c r="CI68" s="240" t="str">
        <f t="shared" si="65"/>
        <v/>
      </c>
      <c r="CJ68" s="241">
        <v>55</v>
      </c>
      <c r="CK68" s="432"/>
      <c r="CL68" s="204"/>
      <c r="CM68" s="204"/>
      <c r="CN68" s="204"/>
      <c r="CO68" s="204"/>
      <c r="CP68" s="204"/>
      <c r="CQ68" s="204"/>
      <c r="CR68" s="204"/>
      <c r="CS68" s="204"/>
      <c r="CT68" s="204"/>
      <c r="CU68" s="204"/>
      <c r="CV68" s="204"/>
      <c r="CW68" s="204"/>
      <c r="CX68" s="214" t="str">
        <f>IFERROR(IF(AND('Classificação geral'!$J61="FEM",'Classificação geral'!$K61=1,'Classificação geral'!I61="Tapete"),'Classificação geral'!A61,""),"")</f>
        <v/>
      </c>
      <c r="CY68" s="214" t="str">
        <f>IFERROR(IF(AND('Classificação geral'!$J61="FEM",'Classificação geral'!$K61=1,'Classificação geral'!I61="Tapete"),'Classificação geral'!$B61,""),"")</f>
        <v/>
      </c>
      <c r="CZ68" s="215" t="str">
        <f>IF($CY68='Classificação geral'!$B61,'Classificação geral'!$C61,"")</f>
        <v/>
      </c>
      <c r="DA68" s="215" t="str">
        <f>IF($CY68='Classificação geral'!$B61,'Classificação geral'!$D61,"")</f>
        <v/>
      </c>
      <c r="DB68" s="215" t="str">
        <f>IF($CY68='Classificação geral'!$B61,'Classificação geral'!$J61,"")</f>
        <v/>
      </c>
      <c r="DC68" s="215" t="str">
        <f>IF($DB68='Classificação geral'!$J61,'Classificação geral'!$K61,"")</f>
        <v/>
      </c>
      <c r="DD68" s="215" t="str">
        <f>IF($DC68='Classificação geral'!$K61,'Classificação geral'!$AC61,"")</f>
        <v/>
      </c>
      <c r="DE68" s="215" t="str">
        <f>IF($DC68='Classificação geral'!$K61,'Classificação geral'!$AE61,"")</f>
        <v/>
      </c>
      <c r="DF68" s="215" t="str">
        <f>IF($DC68='Classificação geral'!$K61,'Classificação geral'!$AF61,"")</f>
        <v/>
      </c>
      <c r="DG68" s="215" t="str">
        <f>IF($DC68='Classificação geral'!$K61,'Classificação geral'!$O61,"")</f>
        <v/>
      </c>
      <c r="DH68" s="215" t="str">
        <f>IF($DC68='Classificação geral'!$K61,'Classificação geral'!$AR61,"")</f>
        <v/>
      </c>
      <c r="DI68" s="216" t="str">
        <f>IFERROR(RANK(DH68,DH:DH,0)+ COUNTIF($DH$12:DH67,DH68),"")</f>
        <v/>
      </c>
      <c r="DJ68" s="199"/>
      <c r="DK68" s="214" t="str">
        <f>IFERROR(IF(AND('Classificação geral'!$J61="mas",'Classificação geral'!$K61=1,'Classificação geral'!$I61="Tapete"),'Classificação geral'!$A61,""),"")</f>
        <v/>
      </c>
      <c r="DL68" s="214" t="str">
        <f>IFERROR(IF(AND('Classificação geral'!$J61="mas",'Classificação geral'!$K61=1,'Classificação geral'!$I61="Tapete"),'Classificação geral'!$B61,""),"")</f>
        <v/>
      </c>
      <c r="DM68" s="215" t="str">
        <f>IF($DL68='Classificação geral'!$B61,'Classificação geral'!$C61,"")</f>
        <v/>
      </c>
      <c r="DN68" s="215" t="str">
        <f>IF($DL68='Classificação geral'!$B61,'Classificação geral'!$D61,"")</f>
        <v/>
      </c>
      <c r="DO68" s="215" t="str">
        <f>IF($DL68='Classificação geral'!$B61,'Classificação geral'!$J61,"")</f>
        <v/>
      </c>
      <c r="DP68" s="214" t="str">
        <f>IFERROR(IF(AND($DO68="mas",'Classificação geral'!$K61=1),'Classificação geral'!K61,""),"")</f>
        <v/>
      </c>
      <c r="DQ68" s="214" t="str">
        <f>IFERROR(IF(AND($DO68="mas",'Classificação geral'!$K61=1),'Classificação geral'!AC61,""),"")</f>
        <v/>
      </c>
      <c r="DR68" s="214" t="str">
        <f>IFERROR(IF(AND($DO68="mas",'Classificação geral'!$K61=1),'Classificação geral'!AE61,""),"")</f>
        <v/>
      </c>
      <c r="DS68" s="214" t="str">
        <f>IFERROR(IF(AND($DO68="mas",'Classificação geral'!$K61=1),'Classificação geral'!AF61,""),"")</f>
        <v/>
      </c>
      <c r="DT68" s="214" t="str">
        <f>IFERROR(IF(AND($DO68="mas",'Classificação geral'!$K61=1),'Classificação geral'!O61,""),"")</f>
        <v/>
      </c>
      <c r="DU68" s="214" t="str">
        <f>IFERROR(IF(AND($DO68="mas",'Classificação geral'!$K61=1),'Classificação geral'!AR61,""),"")</f>
        <v/>
      </c>
      <c r="DV68" s="216" t="str">
        <f>IFERROR(RANK(DU68,DU:DU,0)+ COUNTIF($DU$12:DU67,DU68),"")</f>
        <v/>
      </c>
      <c r="DX68" s="214" t="str">
        <f>IFERROR(IF(AND('Classificação geral'!$J61="fem",'Classificação geral'!$K61=2,'Classificação geral'!$I61="Tapete"),'Classificação geral'!$A61,""),"")</f>
        <v/>
      </c>
      <c r="DY68" s="214" t="str">
        <f>IFERROR(IF(AND('Classificação geral'!$J61="fem",'Classificação geral'!$K61=2,'Classificação geral'!$I61="Tapete"),'Classificação geral'!$B61,""),"")</f>
        <v/>
      </c>
      <c r="DZ68" s="215" t="str">
        <f>IF($DY68='Classificação geral'!$B61,'Classificação geral'!$C61,"")</f>
        <v/>
      </c>
      <c r="EA68" s="215" t="str">
        <f>IF($DY68='Classificação geral'!$B61,'Classificação geral'!$D61,"")</f>
        <v/>
      </c>
      <c r="EB68" s="215" t="str">
        <f>IF($DY68='Classificação geral'!$B61,'Classificação geral'!$J61,"")</f>
        <v/>
      </c>
      <c r="EC68" s="214" t="str">
        <f>IFERROR(IF(AND($EB68="fem",'Classificação geral'!$K61=2),'Classificação geral'!K61,""),"")</f>
        <v/>
      </c>
      <c r="ED68" s="214" t="str">
        <f>IFERROR(IF(AND($EB68="fem",'Classificação geral'!$K61=2),'Classificação geral'!AC61,""),"")</f>
        <v/>
      </c>
      <c r="EE68" s="214" t="str">
        <f>IFERROR(IF(AND($EB68="fem",'Classificação geral'!$K61=2),'Classificação geral'!AE61,""),"")</f>
        <v/>
      </c>
      <c r="EF68" s="214" t="str">
        <f>IFERROR(IF(AND($EB68="fem",'Classificação geral'!$K61=2),'Classificação geral'!AF61,""),"")</f>
        <v/>
      </c>
      <c r="EG68" s="214" t="str">
        <f>IFERROR(IF(AND($EB68="fem",'Classificação geral'!$K61=2),'Classificação geral'!O61,""),"")</f>
        <v/>
      </c>
      <c r="EH68" s="214" t="str">
        <f>IFERROR(IF(AND($EB68="fem",'Classificação geral'!$K61=2),'Classificação geral'!AR61,""),"")</f>
        <v/>
      </c>
      <c r="EI68" s="216" t="str">
        <f>IFERROR(RANK(EH68,EH:EH,0)+ COUNTIF(EH$12:$EH66,EH68),"")</f>
        <v/>
      </c>
      <c r="EJ68" s="209"/>
      <c r="EK68" s="214" t="str">
        <f>IFERROR(IF(AND('Classificação geral'!$J61="mas",'Classificação geral'!$K61=2,'Classificação geral'!$I61="Tapete"),'Classificação geral'!$A61,""),"")</f>
        <v/>
      </c>
      <c r="EL68" s="214" t="str">
        <f>IFERROR(IF(AND('Classificação geral'!$J61="mas",'Classificação geral'!$K61=2,'Classificação geral'!$I61="Tapete"),'Classificação geral'!$B61,""),"")</f>
        <v/>
      </c>
      <c r="EM68" s="215" t="str">
        <f>IF($EL68='Classificação geral'!$B61,'Classificação geral'!$C61,"")</f>
        <v/>
      </c>
      <c r="EN68" s="215" t="str">
        <f>IF($EL68='Classificação geral'!$B61,'Classificação geral'!$D61,"")</f>
        <v/>
      </c>
      <c r="EO68" s="215" t="str">
        <f>IF($EL68='Classificação geral'!$B61,'Classificação geral'!$J61,"")</f>
        <v/>
      </c>
      <c r="EP68" s="214" t="str">
        <f>IFERROR(IF(AND($EO68="mas",'Classificação geral'!$K61=2),'Classificação geral'!K61,""),"")</f>
        <v/>
      </c>
      <c r="EQ68" s="214" t="str">
        <f>IFERROR(IF(AND($EO68="mas",'Classificação geral'!$K61=2),'Classificação geral'!AC61,""),"")</f>
        <v/>
      </c>
      <c r="ER68" s="214" t="str">
        <f>IFERROR(IF(AND($EO68="mas",'Classificação geral'!$K61=2),'Classificação geral'!AE61,""),"")</f>
        <v/>
      </c>
      <c r="ES68" s="214" t="str">
        <f>IFERROR(IF(AND($EO68="mas",'Classificação geral'!$K61=2),'Classificação geral'!AF61,""),"")</f>
        <v/>
      </c>
      <c r="ET68" s="214" t="str">
        <f>IFERROR(IF(AND($EO68="mas",'Classificação geral'!$K61=2),'Classificação geral'!O61,""),"")</f>
        <v/>
      </c>
      <c r="EU68" s="214" t="str">
        <f>IFERROR(IF(AND($EO68="mas",'Classificação geral'!$K61=2),'Classificação geral'!AR61,""),"")</f>
        <v/>
      </c>
      <c r="EV68" s="216" t="str">
        <f>IFERROR(RANK(EU68,EU:EU,0)+ COUNTIF($EU$12:EU$12,EU68),"")</f>
        <v/>
      </c>
      <c r="EW68" s="209"/>
      <c r="EX68" s="214" t="str">
        <f>IFERROR(IF(AND('Classificação geral'!$J61="fem",'Classificação geral'!$K61=3,'Classificação geral'!$I61="Tapete"),'Classificação geral'!$A61,""),"")</f>
        <v/>
      </c>
      <c r="EY68" s="214" t="str">
        <f>IFERROR(IF(AND('Classificação geral'!$J61="fem",'Classificação geral'!$K61=3,'Classificação geral'!$I61="Tapete"),'Classificação geral'!$B61,""),"")</f>
        <v/>
      </c>
      <c r="EZ68" s="215" t="str">
        <f>IF($EY68='Classificação geral'!$B61,'Classificação geral'!$C61,"")</f>
        <v/>
      </c>
      <c r="FA68" s="215" t="str">
        <f>IF($EY68='Classificação geral'!$B61,'Classificação geral'!$D61,"")</f>
        <v/>
      </c>
      <c r="FB68" s="215" t="str">
        <f>IF($EY68='Classificação geral'!$B61,'Classificação geral'!$J61,"")</f>
        <v/>
      </c>
      <c r="FC68" s="215" t="str">
        <f>IF($FB68='Classificação geral'!$J61,'Classificação geral'!$K61,"")</f>
        <v/>
      </c>
      <c r="FD68" s="215" t="str">
        <f>IF($FC68='Classificação geral'!$K61,'Classificação geral'!$AC61,"")</f>
        <v/>
      </c>
      <c r="FE68" s="215" t="str">
        <f>IF($FC68='Classificação geral'!$K61,'Classificação geral'!$AE61,"")</f>
        <v/>
      </c>
      <c r="FF68" s="215" t="str">
        <f>IF($FC68='Classificação geral'!$K61,'Classificação geral'!$AF61,"")</f>
        <v/>
      </c>
      <c r="FG68" s="215" t="str">
        <f>IF($FC68='Classificação geral'!$K61,'Classificação geral'!$O61,"")</f>
        <v/>
      </c>
      <c r="FH68" s="215" t="str">
        <f>IF($FC68='Classificação geral'!$K61,'Classificação geral'!$AR61,"")</f>
        <v/>
      </c>
      <c r="FI68" s="216" t="str">
        <f>IFERROR(RANK(FH68,FH:FH,0)+ COUNTIF($FH$12:FH66,FH68),"")</f>
        <v/>
      </c>
      <c r="FJ68" s="209"/>
      <c r="FK68" s="214" t="str">
        <f>IFERROR(IF(AND('Classificação geral'!$J61="mas",'Classificação geral'!$K61=3,'Classificação geral'!$I61="Tapete"),'Classificação geral'!$A61,""),"")</f>
        <v/>
      </c>
      <c r="FL68" s="214" t="str">
        <f>IFERROR(IF(AND('Classificação geral'!$J61="mas",'Classificação geral'!$K61=3,'Classificação geral'!$I61="Tapete"),'Classificação geral'!$B61,""),"")</f>
        <v/>
      </c>
      <c r="FM68" s="215" t="str">
        <f>IF($FL68='Classificação geral'!$B61,'Classificação geral'!$C61,"")</f>
        <v/>
      </c>
      <c r="FN68" s="215" t="str">
        <f>IF($FL68='Classificação geral'!$B61,'Classificação geral'!$D61,"")</f>
        <v/>
      </c>
      <c r="FO68" s="215" t="str">
        <f>IF($FL68='Classificação geral'!$B61,'Classificação geral'!$J61,"")</f>
        <v/>
      </c>
      <c r="FP68" s="214" t="str">
        <f>IFERROR(IF(AND($FO68="mas",'Classificação geral'!$K61=3),'Classificação geral'!K61,""),"")</f>
        <v/>
      </c>
      <c r="FQ68" s="214" t="str">
        <f>IFERROR(IF(AND($FO68="mas",'Classificação geral'!$K61=3),'Classificação geral'!AC61,""),"")</f>
        <v/>
      </c>
      <c r="FR68" s="214" t="str">
        <f>IFERROR(IF(AND($FO68="mas",'Classificação geral'!$K61=3),'Classificação geral'!AE61,""),"")</f>
        <v/>
      </c>
      <c r="FS68" s="214" t="str">
        <f>IFERROR(IF(AND($FO68="mas",'Classificação geral'!$K61=3),'Classificação geral'!AF61,""),"")</f>
        <v/>
      </c>
      <c r="FT68" s="214" t="str">
        <f>IFERROR(IF(AND($FO68="mas",'Classificação geral'!$K61=3),'Classificação geral'!O61,""),"")</f>
        <v/>
      </c>
      <c r="FU68" s="214" t="str">
        <f>IFERROR(IF(AND($FO68="mas",'Classificação geral'!$K61=3),'Classificação geral'!AR61,""),"")</f>
        <v/>
      </c>
      <c r="FV68" s="216" t="str">
        <f>IFERROR(RANK(FU68,FU:FU,0)+ COUNTIF(FU$12:$FU66,FU68),"")</f>
        <v/>
      </c>
    </row>
    <row r="69" spans="1:178" s="199" customFormat="1" ht="24.75" customHeight="1" x14ac:dyDescent="0.4">
      <c r="B69" s="248" t="str">
        <f t="shared" si="0"/>
        <v/>
      </c>
      <c r="C69" s="238" t="str">
        <f t="shared" si="1"/>
        <v/>
      </c>
      <c r="D69" s="238" t="str">
        <f t="shared" si="2"/>
        <v/>
      </c>
      <c r="E69" s="238" t="str">
        <f t="shared" si="3"/>
        <v/>
      </c>
      <c r="F69" s="239" t="str">
        <f t="shared" si="4"/>
        <v/>
      </c>
      <c r="G69" s="239" t="str">
        <f t="shared" si="5"/>
        <v/>
      </c>
      <c r="H69" s="240" t="str">
        <f t="shared" si="6"/>
        <v/>
      </c>
      <c r="I69" s="240" t="str">
        <f t="shared" si="7"/>
        <v/>
      </c>
      <c r="J69" s="240" t="str">
        <f t="shared" si="8"/>
        <v/>
      </c>
      <c r="K69" s="240" t="str">
        <f t="shared" si="9"/>
        <v/>
      </c>
      <c r="L69" s="240" t="str">
        <f t="shared" si="10"/>
        <v/>
      </c>
      <c r="M69" s="241">
        <v>56</v>
      </c>
      <c r="N69" s="432"/>
      <c r="O69" s="242"/>
      <c r="P69" s="242"/>
      <c r="Q69" s="248" t="str">
        <f t="shared" si="11"/>
        <v/>
      </c>
      <c r="R69" s="238" t="str">
        <f t="shared" si="12"/>
        <v/>
      </c>
      <c r="S69" s="238" t="str">
        <f t="shared" si="13"/>
        <v/>
      </c>
      <c r="T69" s="238" t="str">
        <f t="shared" si="14"/>
        <v/>
      </c>
      <c r="U69" s="239" t="str">
        <f t="shared" si="15"/>
        <v/>
      </c>
      <c r="V69" s="239" t="str">
        <f t="shared" si="16"/>
        <v/>
      </c>
      <c r="W69" s="240" t="str">
        <f t="shared" si="17"/>
        <v/>
      </c>
      <c r="X69" s="240" t="str">
        <f t="shared" si="18"/>
        <v/>
      </c>
      <c r="Y69" s="240" t="str">
        <f t="shared" si="19"/>
        <v/>
      </c>
      <c r="Z69" s="240" t="str">
        <f t="shared" si="20"/>
        <v/>
      </c>
      <c r="AA69" s="240" t="str">
        <f t="shared" si="21"/>
        <v/>
      </c>
      <c r="AB69" s="241">
        <v>56</v>
      </c>
      <c r="AC69" s="432"/>
      <c r="AD69" s="242"/>
      <c r="AE69" s="243"/>
      <c r="AF69" s="249" t="str">
        <f t="shared" si="22"/>
        <v/>
      </c>
      <c r="AG69" s="238" t="str">
        <f t="shared" si="23"/>
        <v/>
      </c>
      <c r="AH69" s="238" t="str">
        <f t="shared" si="24"/>
        <v/>
      </c>
      <c r="AI69" s="239" t="str">
        <f t="shared" si="25"/>
        <v/>
      </c>
      <c r="AJ69" s="239" t="str">
        <f t="shared" si="26"/>
        <v/>
      </c>
      <c r="AK69" s="239" t="str">
        <f t="shared" si="27"/>
        <v/>
      </c>
      <c r="AL69" s="240" t="str">
        <f t="shared" si="28"/>
        <v/>
      </c>
      <c r="AM69" s="240" t="str">
        <f t="shared" si="29"/>
        <v/>
      </c>
      <c r="AN69" s="240" t="str">
        <f t="shared" si="30"/>
        <v/>
      </c>
      <c r="AO69" s="240" t="str">
        <f t="shared" si="31"/>
        <v/>
      </c>
      <c r="AP69" s="240" t="str">
        <f t="shared" si="32"/>
        <v/>
      </c>
      <c r="AQ69" s="241">
        <v>56</v>
      </c>
      <c r="AR69" s="432"/>
      <c r="AS69" s="242"/>
      <c r="AT69" s="242"/>
      <c r="AU69" s="249" t="str">
        <f t="shared" si="33"/>
        <v/>
      </c>
      <c r="AV69" s="238" t="str">
        <f t="shared" si="34"/>
        <v/>
      </c>
      <c r="AW69" s="238" t="str">
        <f t="shared" si="35"/>
        <v/>
      </c>
      <c r="AX69" s="239" t="str">
        <f t="shared" si="36"/>
        <v/>
      </c>
      <c r="AY69" s="239" t="str">
        <f t="shared" si="37"/>
        <v/>
      </c>
      <c r="AZ69" s="239" t="str">
        <f t="shared" si="38"/>
        <v/>
      </c>
      <c r="BA69" s="240" t="str">
        <f t="shared" si="39"/>
        <v/>
      </c>
      <c r="BB69" s="240" t="str">
        <f t="shared" si="40"/>
        <v/>
      </c>
      <c r="BC69" s="240" t="str">
        <f t="shared" si="41"/>
        <v/>
      </c>
      <c r="BD69" s="240" t="str">
        <f t="shared" si="42"/>
        <v/>
      </c>
      <c r="BE69" s="240" t="str">
        <f t="shared" si="43"/>
        <v/>
      </c>
      <c r="BF69" s="241">
        <v>56</v>
      </c>
      <c r="BG69" s="432"/>
      <c r="BH69" s="243"/>
      <c r="BI69" s="243"/>
      <c r="BJ69" s="248" t="str">
        <f t="shared" si="44"/>
        <v/>
      </c>
      <c r="BK69" s="238" t="str">
        <f t="shared" si="45"/>
        <v/>
      </c>
      <c r="BL69" s="238" t="str">
        <f t="shared" si="46"/>
        <v/>
      </c>
      <c r="BM69" s="238" t="str">
        <f t="shared" si="47"/>
        <v/>
      </c>
      <c r="BN69" s="239" t="str">
        <f t="shared" si="48"/>
        <v/>
      </c>
      <c r="BO69" s="239" t="str">
        <f t="shared" si="49"/>
        <v/>
      </c>
      <c r="BP69" s="239" t="str">
        <f t="shared" si="50"/>
        <v/>
      </c>
      <c r="BQ69" s="239" t="str">
        <f t="shared" si="51"/>
        <v/>
      </c>
      <c r="BR69" s="239" t="str">
        <f t="shared" si="52"/>
        <v/>
      </c>
      <c r="BS69" s="239" t="str">
        <f t="shared" si="53"/>
        <v/>
      </c>
      <c r="BT69" s="240" t="str">
        <f t="shared" si="54"/>
        <v/>
      </c>
      <c r="BU69" s="241">
        <v>56</v>
      </c>
      <c r="BV69" s="432"/>
      <c r="BW69" s="242"/>
      <c r="BX69" s="242"/>
      <c r="BY69" s="248" t="str">
        <f t="shared" si="55"/>
        <v/>
      </c>
      <c r="BZ69" s="238" t="str">
        <f t="shared" si="56"/>
        <v/>
      </c>
      <c r="CA69" s="238" t="str">
        <f t="shared" si="57"/>
        <v/>
      </c>
      <c r="CB69" s="238" t="str">
        <f t="shared" si="58"/>
        <v/>
      </c>
      <c r="CC69" s="239" t="str">
        <f t="shared" si="59"/>
        <v/>
      </c>
      <c r="CD69" s="239" t="str">
        <f t="shared" si="60"/>
        <v/>
      </c>
      <c r="CE69" s="240" t="str">
        <f t="shared" si="61"/>
        <v/>
      </c>
      <c r="CF69" s="240" t="str">
        <f t="shared" si="62"/>
        <v/>
      </c>
      <c r="CG69" s="240" t="str">
        <f t="shared" si="63"/>
        <v/>
      </c>
      <c r="CH69" s="240" t="str">
        <f t="shared" si="64"/>
        <v/>
      </c>
      <c r="CI69" s="240" t="str">
        <f t="shared" si="65"/>
        <v/>
      </c>
      <c r="CJ69" s="241">
        <v>56</v>
      </c>
      <c r="CK69" s="432"/>
      <c r="CL69" s="246"/>
      <c r="CM69" s="246"/>
      <c r="CN69" s="246"/>
      <c r="CO69" s="246"/>
      <c r="CP69" s="246"/>
      <c r="CQ69" s="246"/>
      <c r="CR69" s="246"/>
      <c r="CS69" s="246"/>
      <c r="CT69" s="246"/>
      <c r="CU69" s="246"/>
      <c r="CV69" s="246"/>
      <c r="CW69" s="246"/>
      <c r="CX69" s="214" t="str">
        <f>IFERROR(IF(AND('Classificação geral'!$J62="FEM",'Classificação geral'!$K62=1,'Classificação geral'!I62="Tapete"),'Classificação geral'!A62,""),"")</f>
        <v/>
      </c>
      <c r="CY69" s="214" t="str">
        <f>IFERROR(IF(AND('Classificação geral'!$J62="FEM",'Classificação geral'!$K62=1,'Classificação geral'!I62="Tapete"),'Classificação geral'!$B62,""),"")</f>
        <v/>
      </c>
      <c r="CZ69" s="215" t="str">
        <f>IF($CY69='Classificação geral'!$B62,'Classificação geral'!$C62,"")</f>
        <v/>
      </c>
      <c r="DA69" s="215" t="str">
        <f>IF($CY69='Classificação geral'!$B62,'Classificação geral'!$D62,"")</f>
        <v/>
      </c>
      <c r="DB69" s="215" t="str">
        <f>IF($CY69='Classificação geral'!$B62,'Classificação geral'!$J62,"")</f>
        <v/>
      </c>
      <c r="DC69" s="215" t="str">
        <f>IF($DB69='Classificação geral'!$J62,'Classificação geral'!$K62,"")</f>
        <v/>
      </c>
      <c r="DD69" s="215" t="str">
        <f>IF($DC69='Classificação geral'!$K62,'Classificação geral'!$AC62,"")</f>
        <v/>
      </c>
      <c r="DE69" s="215" t="str">
        <f>IF($DC69='Classificação geral'!$K62,'Classificação geral'!$AE62,"")</f>
        <v/>
      </c>
      <c r="DF69" s="215" t="str">
        <f>IF($DC69='Classificação geral'!$K62,'Classificação geral'!$AF62,"")</f>
        <v/>
      </c>
      <c r="DG69" s="215" t="str">
        <f>IF($DC69='Classificação geral'!$K62,'Classificação geral'!$O62,"")</f>
        <v/>
      </c>
      <c r="DH69" s="215" t="str">
        <f>IF($DC69='Classificação geral'!$K62,'Classificação geral'!$AR62,"")</f>
        <v/>
      </c>
      <c r="DI69" s="216" t="str">
        <f>IFERROR(RANK(DH69,DH:DH,0)+ COUNTIF($DH$12:DH68,DH69),"")</f>
        <v/>
      </c>
      <c r="DK69" s="214" t="str">
        <f>IFERROR(IF(AND('Classificação geral'!$J62="mas",'Classificação geral'!$K62=1,'Classificação geral'!$I62="Tapete"),'Classificação geral'!$A62,""),"")</f>
        <v/>
      </c>
      <c r="DL69" s="214" t="str">
        <f>IFERROR(IF(AND('Classificação geral'!$J62="mas",'Classificação geral'!$K62=1,'Classificação geral'!$I62="Tapete"),'Classificação geral'!$B62,""),"")</f>
        <v/>
      </c>
      <c r="DM69" s="215" t="str">
        <f>IF($DL69='Classificação geral'!$B62,'Classificação geral'!$C62,"")</f>
        <v/>
      </c>
      <c r="DN69" s="215" t="str">
        <f>IF($DL69='Classificação geral'!$B62,'Classificação geral'!$D62,"")</f>
        <v/>
      </c>
      <c r="DO69" s="215" t="str">
        <f>IF($DL69='Classificação geral'!$B62,'Classificação geral'!$J62,"")</f>
        <v/>
      </c>
      <c r="DP69" s="214" t="str">
        <f>IFERROR(IF(AND($DO69="mas",'Classificação geral'!$K62=1),'Classificação geral'!K62,""),"")</f>
        <v/>
      </c>
      <c r="DQ69" s="214" t="str">
        <f>IFERROR(IF(AND($DO69="mas",'Classificação geral'!$K62=1),'Classificação geral'!AC62,""),"")</f>
        <v/>
      </c>
      <c r="DR69" s="214" t="str">
        <f>IFERROR(IF(AND($DO69="mas",'Classificação geral'!$K62=1),'Classificação geral'!AE62,""),"")</f>
        <v/>
      </c>
      <c r="DS69" s="214" t="str">
        <f>IFERROR(IF(AND($DO69="mas",'Classificação geral'!$K62=1),'Classificação geral'!AF62,""),"")</f>
        <v/>
      </c>
      <c r="DT69" s="214" t="str">
        <f>IFERROR(IF(AND($DO69="mas",'Classificação geral'!$K62=1),'Classificação geral'!O62,""),"")</f>
        <v/>
      </c>
      <c r="DU69" s="214" t="str">
        <f>IFERROR(IF(AND($DO69="mas",'Classificação geral'!$K62=1),'Classificação geral'!AR62,""),"")</f>
        <v/>
      </c>
      <c r="DV69" s="216" t="str">
        <f>IFERROR(RANK(DU69,DU:DU,0)+ COUNTIF($DU$12:DU68,DU69),"")</f>
        <v/>
      </c>
      <c r="DX69" s="214" t="str">
        <f>IFERROR(IF(AND('Classificação geral'!$J62="fem",'Classificação geral'!$K62=2,'Classificação geral'!$I62="Tapete"),'Classificação geral'!$A62,""),"")</f>
        <v/>
      </c>
      <c r="DY69" s="214" t="str">
        <f>IFERROR(IF(AND('Classificação geral'!$J62="fem",'Classificação geral'!$K62=2,'Classificação geral'!$I62="Tapete"),'Classificação geral'!$B62,""),"")</f>
        <v/>
      </c>
      <c r="DZ69" s="215" t="str">
        <f>IF($DY69='Classificação geral'!$B62,'Classificação geral'!$C62,"")</f>
        <v/>
      </c>
      <c r="EA69" s="215" t="str">
        <f>IF($DY69='Classificação geral'!$B62,'Classificação geral'!$D62,"")</f>
        <v/>
      </c>
      <c r="EB69" s="215" t="str">
        <f>IF($DY69='Classificação geral'!$B62,'Classificação geral'!$J62,"")</f>
        <v/>
      </c>
      <c r="EC69" s="214" t="str">
        <f>IFERROR(IF(AND($EB69="fem",'Classificação geral'!$K62=2),'Classificação geral'!K62,""),"")</f>
        <v/>
      </c>
      <c r="ED69" s="214" t="str">
        <f>IFERROR(IF(AND($EB69="fem",'Classificação geral'!$K62=2),'Classificação geral'!AC62,""),"")</f>
        <v/>
      </c>
      <c r="EE69" s="214" t="str">
        <f>IFERROR(IF(AND($EB69="fem",'Classificação geral'!$K62=2),'Classificação geral'!AE62,""),"")</f>
        <v/>
      </c>
      <c r="EF69" s="214" t="str">
        <f>IFERROR(IF(AND($EB69="fem",'Classificação geral'!$K62=2),'Classificação geral'!AF62,""),"")</f>
        <v/>
      </c>
      <c r="EG69" s="214" t="str">
        <f>IFERROR(IF(AND($EB69="fem",'Classificação geral'!$K62=2),'Classificação geral'!O62,""),"")</f>
        <v/>
      </c>
      <c r="EH69" s="214" t="str">
        <f>IFERROR(IF(AND($EB69="fem",'Classificação geral'!$K62=2),'Classificação geral'!AR62,""),"")</f>
        <v/>
      </c>
      <c r="EI69" s="216" t="str">
        <f>IFERROR(RANK(EH69,EH:EH,0)+ COUNTIF(EH$12:$EH67,EH69),"")</f>
        <v/>
      </c>
      <c r="EJ69" s="209"/>
      <c r="EK69" s="214" t="str">
        <f>IFERROR(IF(AND('Classificação geral'!$J62="mas",'Classificação geral'!$K62=2,'Classificação geral'!$I62="Tapete"),'Classificação geral'!$A62,""),"")</f>
        <v/>
      </c>
      <c r="EL69" s="214" t="str">
        <f>IFERROR(IF(AND('Classificação geral'!$J62="mas",'Classificação geral'!$K62=2,'Classificação geral'!$I62="Tapete"),'Classificação geral'!$B62,""),"")</f>
        <v/>
      </c>
      <c r="EM69" s="215" t="str">
        <f>IF($EL69='Classificação geral'!$B62,'Classificação geral'!$C62,"")</f>
        <v/>
      </c>
      <c r="EN69" s="215" t="str">
        <f>IF($EL69='Classificação geral'!$B62,'Classificação geral'!$D62,"")</f>
        <v/>
      </c>
      <c r="EO69" s="215" t="str">
        <f>IF($EL69='Classificação geral'!$B62,'Classificação geral'!$J62,"")</f>
        <v/>
      </c>
      <c r="EP69" s="214" t="str">
        <f>IFERROR(IF(AND($EO69="mas",'Classificação geral'!$K62=2),'Classificação geral'!K62,""),"")</f>
        <v/>
      </c>
      <c r="EQ69" s="214" t="str">
        <f>IFERROR(IF(AND($EO69="mas",'Classificação geral'!$K62=2),'Classificação geral'!AC62,""),"")</f>
        <v/>
      </c>
      <c r="ER69" s="214" t="str">
        <f>IFERROR(IF(AND($EO69="mas",'Classificação geral'!$K62=2),'Classificação geral'!AE62,""),"")</f>
        <v/>
      </c>
      <c r="ES69" s="214" t="str">
        <f>IFERROR(IF(AND($EO69="mas",'Classificação geral'!$K62=2),'Classificação geral'!AF62,""),"")</f>
        <v/>
      </c>
      <c r="ET69" s="214" t="str">
        <f>IFERROR(IF(AND($EO69="mas",'Classificação geral'!$K62=2),'Classificação geral'!O62,""),"")</f>
        <v/>
      </c>
      <c r="EU69" s="214" t="str">
        <f>IFERROR(IF(AND($EO69="mas",'Classificação geral'!$K62=2),'Classificação geral'!AR62,""),"")</f>
        <v/>
      </c>
      <c r="EV69" s="216" t="str">
        <f>IFERROR(RANK(EU69,EU:EU,0)+ COUNTIF($EU$12:EU$12,EU69),"")</f>
        <v/>
      </c>
      <c r="EW69" s="209"/>
      <c r="EX69" s="214" t="str">
        <f>IFERROR(IF(AND('Classificação geral'!$J62="fem",'Classificação geral'!$K62=3,'Classificação geral'!$I62="Tapete"),'Classificação geral'!$A62,""),"")</f>
        <v/>
      </c>
      <c r="EY69" s="214" t="str">
        <f>IFERROR(IF(AND('Classificação geral'!$J62="fem",'Classificação geral'!$K62=3,'Classificação geral'!$I62="Tapete"),'Classificação geral'!$B62,""),"")</f>
        <v/>
      </c>
      <c r="EZ69" s="215" t="str">
        <f>IF($EY69='Classificação geral'!$B62,'Classificação geral'!$C62,"")</f>
        <v/>
      </c>
      <c r="FA69" s="215" t="str">
        <f>IF($EY69='Classificação geral'!$B62,'Classificação geral'!$D62,"")</f>
        <v/>
      </c>
      <c r="FB69" s="215" t="str">
        <f>IF($EY69='Classificação geral'!$B62,'Classificação geral'!$J62,"")</f>
        <v/>
      </c>
      <c r="FC69" s="215" t="str">
        <f>IF($FB69='Classificação geral'!$J62,'Classificação geral'!$K62,"")</f>
        <v/>
      </c>
      <c r="FD69" s="215" t="str">
        <f>IF($FC69='Classificação geral'!$K62,'Classificação geral'!$AC62,"")</f>
        <v/>
      </c>
      <c r="FE69" s="215" t="str">
        <f>IF($FC69='Classificação geral'!$K62,'Classificação geral'!$AE62,"")</f>
        <v/>
      </c>
      <c r="FF69" s="215" t="str">
        <f>IF($FC69='Classificação geral'!$K62,'Classificação geral'!$AF62,"")</f>
        <v/>
      </c>
      <c r="FG69" s="215" t="str">
        <f>IF($FC69='Classificação geral'!$K62,'Classificação geral'!$O62,"")</f>
        <v/>
      </c>
      <c r="FH69" s="215" t="str">
        <f>IF($FC69='Classificação geral'!$K62,'Classificação geral'!$AR62,"")</f>
        <v/>
      </c>
      <c r="FI69" s="216" t="str">
        <f>IFERROR(RANK(FH69,FH:FH,0)+ COUNTIF($FH$12:FH67,FH69),"")</f>
        <v/>
      </c>
      <c r="FJ69" s="209"/>
      <c r="FK69" s="214" t="str">
        <f>IFERROR(IF(AND('Classificação geral'!$J62="mas",'Classificação geral'!$K62=3,'Classificação geral'!$I62="Tapete"),'Classificação geral'!$A62,""),"")</f>
        <v/>
      </c>
      <c r="FL69" s="214" t="str">
        <f>IFERROR(IF(AND('Classificação geral'!$J62="mas",'Classificação geral'!$K62=3,'Classificação geral'!$I62="Tapete"),'Classificação geral'!$B62,""),"")</f>
        <v/>
      </c>
      <c r="FM69" s="215" t="str">
        <f>IF($FL69='Classificação geral'!$B62,'Classificação geral'!$C62,"")</f>
        <v/>
      </c>
      <c r="FN69" s="215" t="str">
        <f>IF($FL69='Classificação geral'!$B62,'Classificação geral'!$D62,"")</f>
        <v/>
      </c>
      <c r="FO69" s="215" t="str">
        <f>IF($FL69='Classificação geral'!$B62,'Classificação geral'!$J62,"")</f>
        <v/>
      </c>
      <c r="FP69" s="214" t="str">
        <f>IFERROR(IF(AND($FO69="mas",'Classificação geral'!$K62=3),'Classificação geral'!K62,""),"")</f>
        <v/>
      </c>
      <c r="FQ69" s="214" t="str">
        <f>IFERROR(IF(AND($FO69="mas",'Classificação geral'!$K62=3),'Classificação geral'!AC62,""),"")</f>
        <v/>
      </c>
      <c r="FR69" s="214" t="str">
        <f>IFERROR(IF(AND($FO69="mas",'Classificação geral'!$K62=3),'Classificação geral'!AE62,""),"")</f>
        <v/>
      </c>
      <c r="FS69" s="214" t="str">
        <f>IFERROR(IF(AND($FO69="mas",'Classificação geral'!$K62=3),'Classificação geral'!AF62,""),"")</f>
        <v/>
      </c>
      <c r="FT69" s="214" t="str">
        <f>IFERROR(IF(AND($FO69="mas",'Classificação geral'!$K62=3),'Classificação geral'!O62,""),"")</f>
        <v/>
      </c>
      <c r="FU69" s="214" t="str">
        <f>IFERROR(IF(AND($FO69="mas",'Classificação geral'!$K62=3),'Classificação geral'!AR62,""),"")</f>
        <v/>
      </c>
      <c r="FV69" s="216" t="str">
        <f>IFERROR(RANK(FU69,FU:FU,0)+ COUNTIF(FU$12:$FU67,FU69),"")</f>
        <v/>
      </c>
    </row>
    <row r="70" spans="1:178" s="199" customFormat="1" ht="24.75" customHeight="1" x14ac:dyDescent="0.4">
      <c r="A70" s="245"/>
      <c r="B70" s="245"/>
      <c r="C70" s="238" t="str">
        <f t="shared" si="1"/>
        <v/>
      </c>
      <c r="D70" s="238" t="str">
        <f t="shared" si="2"/>
        <v/>
      </c>
      <c r="E70" s="238" t="str">
        <f t="shared" si="3"/>
        <v/>
      </c>
      <c r="F70" s="239" t="str">
        <f t="shared" si="4"/>
        <v/>
      </c>
      <c r="G70" s="239" t="str">
        <f t="shared" si="5"/>
        <v/>
      </c>
      <c r="H70" s="240" t="str">
        <f t="shared" si="6"/>
        <v/>
      </c>
      <c r="I70" s="240" t="str">
        <f t="shared" si="7"/>
        <v/>
      </c>
      <c r="J70" s="240" t="str">
        <f t="shared" si="8"/>
        <v/>
      </c>
      <c r="K70" s="240" t="str">
        <f t="shared" si="9"/>
        <v/>
      </c>
      <c r="L70" s="240" t="str">
        <f t="shared" si="10"/>
        <v/>
      </c>
      <c r="M70" s="241">
        <v>57</v>
      </c>
      <c r="N70" s="432"/>
      <c r="O70" s="242"/>
      <c r="P70" s="242"/>
      <c r="Q70" s="248" t="str">
        <f t="shared" si="11"/>
        <v/>
      </c>
      <c r="R70" s="238" t="str">
        <f t="shared" si="12"/>
        <v/>
      </c>
      <c r="S70" s="238" t="str">
        <f t="shared" si="13"/>
        <v/>
      </c>
      <c r="T70" s="238" t="str">
        <f t="shared" si="14"/>
        <v/>
      </c>
      <c r="U70" s="239" t="str">
        <f t="shared" si="15"/>
        <v/>
      </c>
      <c r="V70" s="239" t="str">
        <f t="shared" si="16"/>
        <v/>
      </c>
      <c r="W70" s="240" t="str">
        <f t="shared" si="17"/>
        <v/>
      </c>
      <c r="X70" s="240" t="str">
        <f t="shared" si="18"/>
        <v/>
      </c>
      <c r="Y70" s="240" t="str">
        <f t="shared" si="19"/>
        <v/>
      </c>
      <c r="Z70" s="240" t="str">
        <f t="shared" si="20"/>
        <v/>
      </c>
      <c r="AA70" s="240" t="str">
        <f t="shared" si="21"/>
        <v/>
      </c>
      <c r="AB70" s="241">
        <v>57</v>
      </c>
      <c r="AC70" s="432"/>
      <c r="AD70" s="242"/>
      <c r="AE70" s="243"/>
      <c r="AF70" s="249" t="str">
        <f t="shared" si="22"/>
        <v/>
      </c>
      <c r="AG70" s="238" t="str">
        <f t="shared" si="23"/>
        <v/>
      </c>
      <c r="AH70" s="238" t="str">
        <f t="shared" si="24"/>
        <v/>
      </c>
      <c r="AI70" s="239" t="str">
        <f t="shared" si="25"/>
        <v/>
      </c>
      <c r="AJ70" s="239" t="str">
        <f t="shared" si="26"/>
        <v/>
      </c>
      <c r="AK70" s="239" t="str">
        <f t="shared" si="27"/>
        <v/>
      </c>
      <c r="AL70" s="240" t="str">
        <f t="shared" si="28"/>
        <v/>
      </c>
      <c r="AM70" s="240" t="str">
        <f t="shared" si="29"/>
        <v/>
      </c>
      <c r="AN70" s="240" t="str">
        <f t="shared" si="30"/>
        <v/>
      </c>
      <c r="AO70" s="240" t="str">
        <f t="shared" si="31"/>
        <v/>
      </c>
      <c r="AP70" s="240" t="str">
        <f t="shared" si="32"/>
        <v/>
      </c>
      <c r="AQ70" s="241">
        <v>57</v>
      </c>
      <c r="AR70" s="432"/>
      <c r="AS70" s="242"/>
      <c r="AT70" s="242"/>
      <c r="AU70" s="249" t="str">
        <f t="shared" si="33"/>
        <v/>
      </c>
      <c r="AV70" s="238" t="str">
        <f t="shared" si="34"/>
        <v/>
      </c>
      <c r="AW70" s="238" t="str">
        <f t="shared" si="35"/>
        <v/>
      </c>
      <c r="AX70" s="239" t="str">
        <f t="shared" si="36"/>
        <v/>
      </c>
      <c r="AY70" s="239" t="str">
        <f t="shared" si="37"/>
        <v/>
      </c>
      <c r="AZ70" s="239" t="str">
        <f t="shared" si="38"/>
        <v/>
      </c>
      <c r="BA70" s="240" t="str">
        <f t="shared" si="39"/>
        <v/>
      </c>
      <c r="BB70" s="240" t="str">
        <f t="shared" si="40"/>
        <v/>
      </c>
      <c r="BC70" s="240" t="str">
        <f t="shared" si="41"/>
        <v/>
      </c>
      <c r="BD70" s="240" t="str">
        <f t="shared" si="42"/>
        <v/>
      </c>
      <c r="BE70" s="240" t="str">
        <f t="shared" si="43"/>
        <v/>
      </c>
      <c r="BF70" s="241">
        <v>57</v>
      </c>
      <c r="BG70" s="432"/>
      <c r="BH70" s="243"/>
      <c r="BI70" s="243"/>
      <c r="BJ70" s="248" t="str">
        <f t="shared" si="44"/>
        <v/>
      </c>
      <c r="BK70" s="238" t="str">
        <f t="shared" si="45"/>
        <v/>
      </c>
      <c r="BL70" s="238" t="str">
        <f t="shared" si="46"/>
        <v/>
      </c>
      <c r="BM70" s="238" t="str">
        <f t="shared" si="47"/>
        <v/>
      </c>
      <c r="BN70" s="239" t="str">
        <f t="shared" si="48"/>
        <v/>
      </c>
      <c r="BO70" s="239" t="str">
        <f t="shared" si="49"/>
        <v/>
      </c>
      <c r="BP70" s="239" t="str">
        <f t="shared" si="50"/>
        <v/>
      </c>
      <c r="BQ70" s="239" t="str">
        <f t="shared" si="51"/>
        <v/>
      </c>
      <c r="BR70" s="239" t="str">
        <f t="shared" si="52"/>
        <v/>
      </c>
      <c r="BS70" s="239" t="str">
        <f t="shared" si="53"/>
        <v/>
      </c>
      <c r="BT70" s="240" t="str">
        <f t="shared" si="54"/>
        <v/>
      </c>
      <c r="BU70" s="241">
        <v>57</v>
      </c>
      <c r="BV70" s="432"/>
      <c r="BW70" s="242"/>
      <c r="BX70" s="242"/>
      <c r="BY70" s="248" t="str">
        <f t="shared" si="55"/>
        <v/>
      </c>
      <c r="BZ70" s="238" t="str">
        <f t="shared" si="56"/>
        <v/>
      </c>
      <c r="CA70" s="238" t="str">
        <f t="shared" si="57"/>
        <v/>
      </c>
      <c r="CB70" s="238" t="str">
        <f t="shared" si="58"/>
        <v/>
      </c>
      <c r="CC70" s="239" t="str">
        <f t="shared" si="59"/>
        <v/>
      </c>
      <c r="CD70" s="239" t="str">
        <f t="shared" si="60"/>
        <v/>
      </c>
      <c r="CE70" s="240" t="str">
        <f t="shared" si="61"/>
        <v/>
      </c>
      <c r="CF70" s="240" t="str">
        <f t="shared" si="62"/>
        <v/>
      </c>
      <c r="CG70" s="240" t="str">
        <f t="shared" si="63"/>
        <v/>
      </c>
      <c r="CH70" s="240" t="str">
        <f t="shared" si="64"/>
        <v/>
      </c>
      <c r="CI70" s="240" t="str">
        <f t="shared" si="65"/>
        <v/>
      </c>
      <c r="CJ70" s="241">
        <v>57</v>
      </c>
      <c r="CK70" s="432"/>
      <c r="CL70" s="91"/>
      <c r="CM70" s="91"/>
      <c r="CN70" s="91"/>
      <c r="CO70" s="91"/>
      <c r="CP70" s="91"/>
      <c r="CQ70" s="91"/>
      <c r="CR70" s="91"/>
      <c r="CS70" s="91"/>
      <c r="CT70" s="91"/>
      <c r="CU70" s="91"/>
      <c r="CV70" s="91"/>
      <c r="CW70" s="91"/>
      <c r="CX70" s="214" t="str">
        <f>IFERROR(IF(AND('Classificação geral'!$J63="FEM",'Classificação geral'!$K63=1,'Classificação geral'!I63="Tapete"),'Classificação geral'!A63,""),"")</f>
        <v/>
      </c>
      <c r="CY70" s="214" t="str">
        <f>IFERROR(IF(AND('Classificação geral'!$J63="FEM",'Classificação geral'!$K63=1,'Classificação geral'!I63="Tapete"),'Classificação geral'!$B63,""),"")</f>
        <v/>
      </c>
      <c r="CZ70" s="215" t="str">
        <f>IF($CY70='Classificação geral'!$B63,'Classificação geral'!$C63,"")</f>
        <v/>
      </c>
      <c r="DA70" s="215" t="str">
        <f>IF($CY70='Classificação geral'!$B63,'Classificação geral'!$D63,"")</f>
        <v/>
      </c>
      <c r="DB70" s="215" t="str">
        <f>IF($CY70='Classificação geral'!$B63,'Classificação geral'!$J63,"")</f>
        <v/>
      </c>
      <c r="DC70" s="215" t="str">
        <f>IF($DB70='Classificação geral'!$J63,'Classificação geral'!$K63,"")</f>
        <v/>
      </c>
      <c r="DD70" s="215" t="str">
        <f>IF($DC70='Classificação geral'!$K63,'Classificação geral'!$AC63,"")</f>
        <v/>
      </c>
      <c r="DE70" s="215" t="str">
        <f>IF($DC70='Classificação geral'!$K63,'Classificação geral'!$AE63,"")</f>
        <v/>
      </c>
      <c r="DF70" s="215" t="str">
        <f>IF($DC70='Classificação geral'!$K63,'Classificação geral'!$AF63,"")</f>
        <v/>
      </c>
      <c r="DG70" s="215" t="str">
        <f>IF($DC70='Classificação geral'!$K63,'Classificação geral'!$O63,"")</f>
        <v/>
      </c>
      <c r="DH70" s="215" t="str">
        <f>IF($DC70='Classificação geral'!$K63,'Classificação geral'!$AR63,"")</f>
        <v/>
      </c>
      <c r="DI70" s="216" t="str">
        <f>IFERROR(RANK(DH70,DH:DH,0)+ COUNTIF($DH$12:DH69,DH70),"")</f>
        <v/>
      </c>
      <c r="DK70" s="214" t="str">
        <f>IFERROR(IF(AND('Classificação geral'!$J63="mas",'Classificação geral'!$K63=1,'Classificação geral'!$I63="Tapete"),'Classificação geral'!$A63,""),"")</f>
        <v/>
      </c>
      <c r="DL70" s="214" t="str">
        <f>IFERROR(IF(AND('Classificação geral'!$J63="mas",'Classificação geral'!$K63=1,'Classificação geral'!$I63="Tapete"),'Classificação geral'!$B63,""),"")</f>
        <v/>
      </c>
      <c r="DM70" s="215" t="str">
        <f>IF($DL70='Classificação geral'!$B63,'Classificação geral'!$C63,"")</f>
        <v/>
      </c>
      <c r="DN70" s="215" t="str">
        <f>IF($DL70='Classificação geral'!$B63,'Classificação geral'!$D63,"")</f>
        <v/>
      </c>
      <c r="DO70" s="215" t="str">
        <f>IF($DL70='Classificação geral'!$B63,'Classificação geral'!$J63,"")</f>
        <v/>
      </c>
      <c r="DP70" s="214" t="str">
        <f>IFERROR(IF(AND($DO70="mas",'Classificação geral'!$K63=1),'Classificação geral'!K63,""),"")</f>
        <v/>
      </c>
      <c r="DQ70" s="214" t="str">
        <f>IFERROR(IF(AND($DO70="mas",'Classificação geral'!$K63=1),'Classificação geral'!AC63,""),"")</f>
        <v/>
      </c>
      <c r="DR70" s="214" t="str">
        <f>IFERROR(IF(AND($DO70="mas",'Classificação geral'!$K63=1),'Classificação geral'!AE63,""),"")</f>
        <v/>
      </c>
      <c r="DS70" s="214" t="str">
        <f>IFERROR(IF(AND($DO70="mas",'Classificação geral'!$K63=1),'Classificação geral'!AF63,""),"")</f>
        <v/>
      </c>
      <c r="DT70" s="214" t="str">
        <f>IFERROR(IF(AND($DO70="mas",'Classificação geral'!$K63=1),'Classificação geral'!O63,""),"")</f>
        <v/>
      </c>
      <c r="DU70" s="214" t="str">
        <f>IFERROR(IF(AND($DO70="mas",'Classificação geral'!$K63=1),'Classificação geral'!AR63,""),"")</f>
        <v/>
      </c>
      <c r="DV70" s="216" t="str">
        <f>IFERROR(RANK(DU70,DU:DU,0)+ COUNTIF($DU$12:DU69,DU70),"")</f>
        <v/>
      </c>
      <c r="DX70" s="214" t="str">
        <f>IFERROR(IF(AND('Classificação geral'!$J63="fem",'Classificação geral'!$K63=2,'Classificação geral'!$I63="Tapete"),'Classificação geral'!$A63,""),"")</f>
        <v/>
      </c>
      <c r="DY70" s="214" t="str">
        <f>IFERROR(IF(AND('Classificação geral'!$J63="fem",'Classificação geral'!$K63=2,'Classificação geral'!$I63="Tapete"),'Classificação geral'!$B63,""),"")</f>
        <v/>
      </c>
      <c r="DZ70" s="215" t="str">
        <f>IF($DY70='Classificação geral'!$B63,'Classificação geral'!$C63,"")</f>
        <v/>
      </c>
      <c r="EA70" s="215" t="str">
        <f>IF($DY70='Classificação geral'!$B63,'Classificação geral'!$D63,"")</f>
        <v/>
      </c>
      <c r="EB70" s="215" t="str">
        <f>IF($DY70='Classificação geral'!$B63,'Classificação geral'!$J63,"")</f>
        <v/>
      </c>
      <c r="EC70" s="214" t="str">
        <f>IFERROR(IF(AND($EB70="fem",'Classificação geral'!$K63=2),'Classificação geral'!K63,""),"")</f>
        <v/>
      </c>
      <c r="ED70" s="214" t="str">
        <f>IFERROR(IF(AND($EB70="fem",'Classificação geral'!$K63=2),'Classificação geral'!AC63,""),"")</f>
        <v/>
      </c>
      <c r="EE70" s="214" t="str">
        <f>IFERROR(IF(AND($EB70="fem",'Classificação geral'!$K63=2),'Classificação geral'!AE63,""),"")</f>
        <v/>
      </c>
      <c r="EF70" s="214" t="str">
        <f>IFERROR(IF(AND($EB70="fem",'Classificação geral'!$K63=2),'Classificação geral'!AF63,""),"")</f>
        <v/>
      </c>
      <c r="EG70" s="214" t="str">
        <f>IFERROR(IF(AND($EB70="fem",'Classificação geral'!$K63=2),'Classificação geral'!O63,""),"")</f>
        <v/>
      </c>
      <c r="EH70" s="214" t="str">
        <f>IFERROR(IF(AND($EB70="fem",'Classificação geral'!$K63=2),'Classificação geral'!AR63,""),"")</f>
        <v/>
      </c>
      <c r="EI70" s="216" t="str">
        <f>IFERROR(RANK(EH70,EH:EH,0)+ COUNTIF(EH$12:$EH68,EH70),"")</f>
        <v/>
      </c>
      <c r="EJ70" s="209"/>
      <c r="EK70" s="214" t="str">
        <f>IFERROR(IF(AND('Classificação geral'!$J63="mas",'Classificação geral'!$K63=2,'Classificação geral'!$I63="Tapete"),'Classificação geral'!$A63,""),"")</f>
        <v/>
      </c>
      <c r="EL70" s="214" t="str">
        <f>IFERROR(IF(AND('Classificação geral'!$J63="mas",'Classificação geral'!$K63=2,'Classificação geral'!$I63="Tapete"),'Classificação geral'!$B63,""),"")</f>
        <v/>
      </c>
      <c r="EM70" s="215" t="str">
        <f>IF($EL70='Classificação geral'!$B63,'Classificação geral'!$C63,"")</f>
        <v/>
      </c>
      <c r="EN70" s="215" t="str">
        <f>IF($EL70='Classificação geral'!$B63,'Classificação geral'!$D63,"")</f>
        <v/>
      </c>
      <c r="EO70" s="215" t="str">
        <f>IF($EL70='Classificação geral'!$B63,'Classificação geral'!$J63,"")</f>
        <v/>
      </c>
      <c r="EP70" s="214" t="str">
        <f>IFERROR(IF(AND($EO70="mas",'Classificação geral'!$K63=2),'Classificação geral'!K63,""),"")</f>
        <v/>
      </c>
      <c r="EQ70" s="214" t="str">
        <f>IFERROR(IF(AND($EO70="mas",'Classificação geral'!$K63=2),'Classificação geral'!AC63,""),"")</f>
        <v/>
      </c>
      <c r="ER70" s="214" t="str">
        <f>IFERROR(IF(AND($EO70="mas",'Classificação geral'!$K63=2),'Classificação geral'!AE63,""),"")</f>
        <v/>
      </c>
      <c r="ES70" s="214" t="str">
        <f>IFERROR(IF(AND($EO70="mas",'Classificação geral'!$K63=2),'Classificação geral'!AF63,""),"")</f>
        <v/>
      </c>
      <c r="ET70" s="214" t="str">
        <f>IFERROR(IF(AND($EO70="mas",'Classificação geral'!$K63=2),'Classificação geral'!O63,""),"")</f>
        <v/>
      </c>
      <c r="EU70" s="214" t="str">
        <f>IFERROR(IF(AND($EO70="mas",'Classificação geral'!$K63=2),'Classificação geral'!AR63,""),"")</f>
        <v/>
      </c>
      <c r="EV70" s="216" t="str">
        <f>IFERROR(RANK(EU70,EU:EU,0)+ COUNTIF($EU$12:EU$12,EU70),"")</f>
        <v/>
      </c>
      <c r="EW70" s="209"/>
      <c r="EX70" s="214" t="str">
        <f>IFERROR(IF(AND('Classificação geral'!$J63="fem",'Classificação geral'!$K63=3,'Classificação geral'!$I63="Tapete"),'Classificação geral'!$A63,""),"")</f>
        <v/>
      </c>
      <c r="EY70" s="214" t="str">
        <f>IFERROR(IF(AND('Classificação geral'!$J63="fem",'Classificação geral'!$K63=3,'Classificação geral'!$I63="Tapete"),'Classificação geral'!$B63,""),"")</f>
        <v/>
      </c>
      <c r="EZ70" s="215" t="str">
        <f>IF($EY70='Classificação geral'!$B63,'Classificação geral'!$C63,"")</f>
        <v/>
      </c>
      <c r="FA70" s="215" t="str">
        <f>IF($EY70='Classificação geral'!$B63,'Classificação geral'!$D63,"")</f>
        <v/>
      </c>
      <c r="FB70" s="215" t="str">
        <f>IF($EY70='Classificação geral'!$B63,'Classificação geral'!$J63,"")</f>
        <v/>
      </c>
      <c r="FC70" s="215" t="str">
        <f>IF($FB70='Classificação geral'!$J63,'Classificação geral'!$K63,"")</f>
        <v/>
      </c>
      <c r="FD70" s="215" t="str">
        <f>IF($FC70='Classificação geral'!$K63,'Classificação geral'!$AC63,"")</f>
        <v/>
      </c>
      <c r="FE70" s="215" t="str">
        <f>IF($FC70='Classificação geral'!$K63,'Classificação geral'!$AE63,"")</f>
        <v/>
      </c>
      <c r="FF70" s="215" t="str">
        <f>IF($FC70='Classificação geral'!$K63,'Classificação geral'!$AF63,"")</f>
        <v/>
      </c>
      <c r="FG70" s="215" t="str">
        <f>IF($FC70='Classificação geral'!$K63,'Classificação geral'!$O63,"")</f>
        <v/>
      </c>
      <c r="FH70" s="215" t="str">
        <f>IF($FC70='Classificação geral'!$K63,'Classificação geral'!$AR63,"")</f>
        <v/>
      </c>
      <c r="FI70" s="216" t="str">
        <f>IFERROR(RANK(FH70,FH:FH,0)+ COUNTIF($FH$12:FH68,FH70),"")</f>
        <v/>
      </c>
      <c r="FJ70" s="209"/>
      <c r="FK70" s="214" t="str">
        <f>IFERROR(IF(AND('Classificação geral'!$J63="mas",'Classificação geral'!$K63=3,'Classificação geral'!$I63="Tapete"),'Classificação geral'!$A63,""),"")</f>
        <v/>
      </c>
      <c r="FL70" s="214" t="str">
        <f>IFERROR(IF(AND('Classificação geral'!$J63="mas",'Classificação geral'!$K63=3,'Classificação geral'!$I63="Tapete"),'Classificação geral'!$B63,""),"")</f>
        <v/>
      </c>
      <c r="FM70" s="215" t="str">
        <f>IF($FL70='Classificação geral'!$B63,'Classificação geral'!$C63,"")</f>
        <v/>
      </c>
      <c r="FN70" s="215" t="str">
        <f>IF($FL70='Classificação geral'!$B63,'Classificação geral'!$D63,"")</f>
        <v/>
      </c>
      <c r="FO70" s="215" t="str">
        <f>IF($FL70='Classificação geral'!$B63,'Classificação geral'!$J63,"")</f>
        <v/>
      </c>
      <c r="FP70" s="214" t="str">
        <f>IFERROR(IF(AND($FO70="mas",'Classificação geral'!$K63=3),'Classificação geral'!K63,""),"")</f>
        <v/>
      </c>
      <c r="FQ70" s="214" t="str">
        <f>IFERROR(IF(AND($FO70="mas",'Classificação geral'!$K63=3),'Classificação geral'!AC63,""),"")</f>
        <v/>
      </c>
      <c r="FR70" s="214" t="str">
        <f>IFERROR(IF(AND($FO70="mas",'Classificação geral'!$K63=3),'Classificação geral'!AE63,""),"")</f>
        <v/>
      </c>
      <c r="FS70" s="214" t="str">
        <f>IFERROR(IF(AND($FO70="mas",'Classificação geral'!$K63=3),'Classificação geral'!AF63,""),"")</f>
        <v/>
      </c>
      <c r="FT70" s="214" t="str">
        <f>IFERROR(IF(AND($FO70="mas",'Classificação geral'!$K63=3),'Classificação geral'!O63,""),"")</f>
        <v/>
      </c>
      <c r="FU70" s="214" t="str">
        <f>IFERROR(IF(AND($FO70="mas",'Classificação geral'!$K63=3),'Classificação geral'!AR63,""),"")</f>
        <v/>
      </c>
      <c r="FV70" s="216" t="str">
        <f>IFERROR(RANK(FU70,FU:FU,0)+ COUNTIF(FU$12:$FU68,FU70),"")</f>
        <v/>
      </c>
    </row>
    <row r="71" spans="1:178" s="199" customFormat="1" ht="24.75" customHeight="1" x14ac:dyDescent="0.4">
      <c r="A71" s="245"/>
      <c r="B71" s="245"/>
      <c r="C71" s="238" t="str">
        <f t="shared" si="1"/>
        <v/>
      </c>
      <c r="D71" s="238" t="str">
        <f t="shared" si="2"/>
        <v/>
      </c>
      <c r="E71" s="238" t="str">
        <f t="shared" si="3"/>
        <v/>
      </c>
      <c r="F71" s="239" t="str">
        <f t="shared" si="4"/>
        <v/>
      </c>
      <c r="G71" s="239" t="str">
        <f t="shared" si="5"/>
        <v/>
      </c>
      <c r="H71" s="240" t="str">
        <f t="shared" si="6"/>
        <v/>
      </c>
      <c r="I71" s="240" t="str">
        <f t="shared" si="7"/>
        <v/>
      </c>
      <c r="J71" s="240" t="str">
        <f t="shared" si="8"/>
        <v/>
      </c>
      <c r="K71" s="240" t="str">
        <f t="shared" si="9"/>
        <v/>
      </c>
      <c r="L71" s="240" t="str">
        <f t="shared" si="10"/>
        <v/>
      </c>
      <c r="M71" s="241">
        <v>58</v>
      </c>
      <c r="N71" s="432"/>
      <c r="O71" s="242"/>
      <c r="P71" s="242"/>
      <c r="Q71" s="248" t="str">
        <f t="shared" si="11"/>
        <v/>
      </c>
      <c r="R71" s="238" t="str">
        <f t="shared" si="12"/>
        <v/>
      </c>
      <c r="S71" s="238" t="str">
        <f t="shared" si="13"/>
        <v/>
      </c>
      <c r="T71" s="238" t="str">
        <f t="shared" si="14"/>
        <v/>
      </c>
      <c r="U71" s="239" t="str">
        <f t="shared" si="15"/>
        <v/>
      </c>
      <c r="V71" s="239" t="str">
        <f t="shared" si="16"/>
        <v/>
      </c>
      <c r="W71" s="240" t="str">
        <f t="shared" si="17"/>
        <v/>
      </c>
      <c r="X71" s="240" t="str">
        <f t="shared" si="18"/>
        <v/>
      </c>
      <c r="Y71" s="240" t="str">
        <f t="shared" si="19"/>
        <v/>
      </c>
      <c r="Z71" s="240" t="str">
        <f t="shared" si="20"/>
        <v/>
      </c>
      <c r="AA71" s="240" t="str">
        <f t="shared" si="21"/>
        <v/>
      </c>
      <c r="AB71" s="241">
        <v>58</v>
      </c>
      <c r="AC71" s="432"/>
      <c r="AD71" s="242"/>
      <c r="AE71" s="243"/>
      <c r="AF71" s="249" t="str">
        <f t="shared" si="22"/>
        <v/>
      </c>
      <c r="AG71" s="238" t="str">
        <f t="shared" si="23"/>
        <v/>
      </c>
      <c r="AH71" s="238" t="str">
        <f t="shared" si="24"/>
        <v/>
      </c>
      <c r="AI71" s="239" t="str">
        <f t="shared" si="25"/>
        <v/>
      </c>
      <c r="AJ71" s="239" t="str">
        <f t="shared" si="26"/>
        <v/>
      </c>
      <c r="AK71" s="239" t="str">
        <f t="shared" si="27"/>
        <v/>
      </c>
      <c r="AL71" s="240" t="str">
        <f t="shared" si="28"/>
        <v/>
      </c>
      <c r="AM71" s="240" t="str">
        <f t="shared" si="29"/>
        <v/>
      </c>
      <c r="AN71" s="240" t="str">
        <f t="shared" si="30"/>
        <v/>
      </c>
      <c r="AO71" s="240" t="str">
        <f t="shared" si="31"/>
        <v/>
      </c>
      <c r="AP71" s="240" t="str">
        <f t="shared" si="32"/>
        <v/>
      </c>
      <c r="AQ71" s="241">
        <v>58</v>
      </c>
      <c r="AR71" s="432"/>
      <c r="AS71" s="242"/>
      <c r="AT71" s="242"/>
      <c r="AU71" s="249" t="str">
        <f t="shared" si="33"/>
        <v/>
      </c>
      <c r="AV71" s="238" t="str">
        <f t="shared" si="34"/>
        <v/>
      </c>
      <c r="AW71" s="238" t="str">
        <f t="shared" si="35"/>
        <v/>
      </c>
      <c r="AX71" s="239" t="str">
        <f t="shared" si="36"/>
        <v/>
      </c>
      <c r="AY71" s="239" t="str">
        <f t="shared" si="37"/>
        <v/>
      </c>
      <c r="AZ71" s="239" t="str">
        <f t="shared" si="38"/>
        <v/>
      </c>
      <c r="BA71" s="240" t="str">
        <f t="shared" si="39"/>
        <v/>
      </c>
      <c r="BB71" s="240" t="str">
        <f t="shared" si="40"/>
        <v/>
      </c>
      <c r="BC71" s="240" t="str">
        <f t="shared" si="41"/>
        <v/>
      </c>
      <c r="BD71" s="240" t="str">
        <f t="shared" si="42"/>
        <v/>
      </c>
      <c r="BE71" s="240" t="str">
        <f t="shared" si="43"/>
        <v/>
      </c>
      <c r="BF71" s="241">
        <v>58</v>
      </c>
      <c r="BG71" s="432"/>
      <c r="BH71" s="243"/>
      <c r="BI71" s="243"/>
      <c r="BJ71" s="248" t="str">
        <f t="shared" si="44"/>
        <v/>
      </c>
      <c r="BK71" s="238" t="str">
        <f t="shared" si="45"/>
        <v/>
      </c>
      <c r="BL71" s="238" t="str">
        <f t="shared" si="46"/>
        <v/>
      </c>
      <c r="BM71" s="238" t="str">
        <f t="shared" si="47"/>
        <v/>
      </c>
      <c r="BN71" s="239" t="str">
        <f t="shared" si="48"/>
        <v/>
      </c>
      <c r="BO71" s="239" t="str">
        <f t="shared" si="49"/>
        <v/>
      </c>
      <c r="BP71" s="239" t="str">
        <f t="shared" si="50"/>
        <v/>
      </c>
      <c r="BQ71" s="239" t="str">
        <f t="shared" si="51"/>
        <v/>
      </c>
      <c r="BR71" s="239" t="str">
        <f t="shared" si="52"/>
        <v/>
      </c>
      <c r="BS71" s="239" t="str">
        <f t="shared" si="53"/>
        <v/>
      </c>
      <c r="BT71" s="240" t="str">
        <f t="shared" si="54"/>
        <v/>
      </c>
      <c r="BU71" s="241">
        <v>58</v>
      </c>
      <c r="BV71" s="432"/>
      <c r="BW71" s="242"/>
      <c r="BX71" s="242"/>
      <c r="BY71" s="248" t="str">
        <f t="shared" si="55"/>
        <v/>
      </c>
      <c r="BZ71" s="238" t="str">
        <f t="shared" si="56"/>
        <v/>
      </c>
      <c r="CA71" s="238" t="str">
        <f t="shared" si="57"/>
        <v/>
      </c>
      <c r="CB71" s="238" t="str">
        <f t="shared" si="58"/>
        <v/>
      </c>
      <c r="CC71" s="239" t="str">
        <f t="shared" si="59"/>
        <v/>
      </c>
      <c r="CD71" s="239" t="str">
        <f t="shared" si="60"/>
        <v/>
      </c>
      <c r="CE71" s="240" t="str">
        <f t="shared" si="61"/>
        <v/>
      </c>
      <c r="CF71" s="240" t="str">
        <f t="shared" si="62"/>
        <v/>
      </c>
      <c r="CG71" s="240" t="str">
        <f t="shared" si="63"/>
        <v/>
      </c>
      <c r="CH71" s="240" t="str">
        <f t="shared" si="64"/>
        <v/>
      </c>
      <c r="CI71" s="240" t="str">
        <f t="shared" si="65"/>
        <v/>
      </c>
      <c r="CJ71" s="241">
        <v>58</v>
      </c>
      <c r="CK71" s="432"/>
      <c r="CL71" s="91"/>
      <c r="CM71" s="91"/>
      <c r="CN71" s="91"/>
      <c r="CO71" s="91"/>
      <c r="CP71" s="91"/>
      <c r="CQ71" s="91"/>
      <c r="CR71" s="91"/>
      <c r="CS71" s="91"/>
      <c r="CT71" s="91"/>
      <c r="CU71" s="91"/>
      <c r="CV71" s="91"/>
      <c r="CW71" s="91"/>
      <c r="CX71" s="214" t="str">
        <f>IFERROR(IF(AND('Classificação geral'!$J64="FEM",'Classificação geral'!$K64=1,'Classificação geral'!I64="Tapete"),'Classificação geral'!A64,""),"")</f>
        <v/>
      </c>
      <c r="CY71" s="214" t="str">
        <f>IFERROR(IF(AND('Classificação geral'!$J64="FEM",'Classificação geral'!$K64=1,'Classificação geral'!I64="Tapete"),'Classificação geral'!$B64,""),"")</f>
        <v/>
      </c>
      <c r="CZ71" s="215" t="str">
        <f>IF($CY71='Classificação geral'!$B64,'Classificação geral'!$C64,"")</f>
        <v/>
      </c>
      <c r="DA71" s="215" t="str">
        <f>IF($CY71='Classificação geral'!$B64,'Classificação geral'!$D64,"")</f>
        <v/>
      </c>
      <c r="DB71" s="215" t="str">
        <f>IF($CY71='Classificação geral'!$B64,'Classificação geral'!$J64,"")</f>
        <v/>
      </c>
      <c r="DC71" s="215" t="str">
        <f>IF($DB71='Classificação geral'!$J64,'Classificação geral'!$K64,"")</f>
        <v/>
      </c>
      <c r="DD71" s="215" t="str">
        <f>IF($DC71='Classificação geral'!$K64,'Classificação geral'!$AC64,"")</f>
        <v/>
      </c>
      <c r="DE71" s="215" t="str">
        <f>IF($DC71='Classificação geral'!$K64,'Classificação geral'!$AE64,"")</f>
        <v/>
      </c>
      <c r="DF71" s="215" t="str">
        <f>IF($DC71='Classificação geral'!$K64,'Classificação geral'!$AF64,"")</f>
        <v/>
      </c>
      <c r="DG71" s="215" t="str">
        <f>IF($DC71='Classificação geral'!$K64,'Classificação geral'!$O64,"")</f>
        <v/>
      </c>
      <c r="DH71" s="215" t="str">
        <f>IF($DC71='Classificação geral'!$K64,'Classificação geral'!$AR64,"")</f>
        <v/>
      </c>
      <c r="DI71" s="216" t="str">
        <f>IFERROR(RANK(DH71,DH:DH,0)+ COUNTIF($DH$12:DH70,DH71),"")</f>
        <v/>
      </c>
      <c r="DK71" s="214" t="str">
        <f>IFERROR(IF(AND('Classificação geral'!$J64="mas",'Classificação geral'!$K64=1,'Classificação geral'!$I64="Tapete"),'Classificação geral'!$A64,""),"")</f>
        <v/>
      </c>
      <c r="DL71" s="214" t="str">
        <f>IFERROR(IF(AND('Classificação geral'!$J64="mas",'Classificação geral'!$K64=1,'Classificação geral'!$I64="Tapete"),'Classificação geral'!$B64,""),"")</f>
        <v/>
      </c>
      <c r="DM71" s="215" t="str">
        <f>IF($DL71='Classificação geral'!$B64,'Classificação geral'!$C64,"")</f>
        <v/>
      </c>
      <c r="DN71" s="215" t="str">
        <f>IF($DL71='Classificação geral'!$B64,'Classificação geral'!$D64,"")</f>
        <v/>
      </c>
      <c r="DO71" s="215" t="str">
        <f>IF($DL71='Classificação geral'!$B64,'Classificação geral'!$J64,"")</f>
        <v/>
      </c>
      <c r="DP71" s="214" t="str">
        <f>IFERROR(IF(AND($DO71="mas",'Classificação geral'!$K64=1),'Classificação geral'!K64,""),"")</f>
        <v/>
      </c>
      <c r="DQ71" s="214" t="str">
        <f>IFERROR(IF(AND($DO71="mas",'Classificação geral'!$K64=1),'Classificação geral'!AC64,""),"")</f>
        <v/>
      </c>
      <c r="DR71" s="214" t="str">
        <f>IFERROR(IF(AND($DO71="mas",'Classificação geral'!$K64=1),'Classificação geral'!AE64,""),"")</f>
        <v/>
      </c>
      <c r="DS71" s="214" t="str">
        <f>IFERROR(IF(AND($DO71="mas",'Classificação geral'!$K64=1),'Classificação geral'!AF64,""),"")</f>
        <v/>
      </c>
      <c r="DT71" s="214" t="str">
        <f>IFERROR(IF(AND($DO71="mas",'Classificação geral'!$K64=1),'Classificação geral'!O64,""),"")</f>
        <v/>
      </c>
      <c r="DU71" s="214" t="str">
        <f>IFERROR(IF(AND($DO71="mas",'Classificação geral'!$K64=1),'Classificação geral'!AR64,""),"")</f>
        <v/>
      </c>
      <c r="DV71" s="216" t="str">
        <f>IFERROR(RANK(DU71,DU:DU,0)+ COUNTIF($DU$12:DU70,DU71),"")</f>
        <v/>
      </c>
      <c r="DX71" s="214" t="str">
        <f>IFERROR(IF(AND('Classificação geral'!$J64="fem",'Classificação geral'!$K64=2,'Classificação geral'!$I64="Tapete"),'Classificação geral'!$A64,""),"")</f>
        <v/>
      </c>
      <c r="DY71" s="214" t="str">
        <f>IFERROR(IF(AND('Classificação geral'!$J64="fem",'Classificação geral'!$K64=2,'Classificação geral'!$I64="Tapete"),'Classificação geral'!$B64,""),"")</f>
        <v/>
      </c>
      <c r="DZ71" s="215" t="str">
        <f>IF($DY71='Classificação geral'!$B64,'Classificação geral'!$C64,"")</f>
        <v/>
      </c>
      <c r="EA71" s="215" t="str">
        <f>IF($DY71='Classificação geral'!$B64,'Classificação geral'!$D64,"")</f>
        <v/>
      </c>
      <c r="EB71" s="215" t="str">
        <f>IF($DY71='Classificação geral'!$B64,'Classificação geral'!$J64,"")</f>
        <v/>
      </c>
      <c r="EC71" s="214" t="str">
        <f>IFERROR(IF(AND($EB71="fem",'Classificação geral'!$K64=2),'Classificação geral'!K64,""),"")</f>
        <v/>
      </c>
      <c r="ED71" s="214" t="str">
        <f>IFERROR(IF(AND($EB71="fem",'Classificação geral'!$K64=2),'Classificação geral'!AC64,""),"")</f>
        <v/>
      </c>
      <c r="EE71" s="214" t="str">
        <f>IFERROR(IF(AND($EB71="fem",'Classificação geral'!$K64=2),'Classificação geral'!AE64,""),"")</f>
        <v/>
      </c>
      <c r="EF71" s="214" t="str">
        <f>IFERROR(IF(AND($EB71="fem",'Classificação geral'!$K64=2),'Classificação geral'!AF64,""),"")</f>
        <v/>
      </c>
      <c r="EG71" s="214" t="str">
        <f>IFERROR(IF(AND($EB71="fem",'Classificação geral'!$K64=2),'Classificação geral'!O64,""),"")</f>
        <v/>
      </c>
      <c r="EH71" s="214" t="str">
        <f>IFERROR(IF(AND($EB71="fem",'Classificação geral'!$K64=2),'Classificação geral'!AR64,""),"")</f>
        <v/>
      </c>
      <c r="EI71" s="216" t="str">
        <f>IFERROR(RANK(EH71,EH:EH,0)+ COUNTIF(EH$12:$EH69,EH71),"")</f>
        <v/>
      </c>
      <c r="EJ71" s="209"/>
      <c r="EK71" s="214" t="str">
        <f>IFERROR(IF(AND('Classificação geral'!$J64="mas",'Classificação geral'!$K64=2,'Classificação geral'!$I64="Tapete"),'Classificação geral'!$A64,""),"")</f>
        <v/>
      </c>
      <c r="EL71" s="214" t="str">
        <f>IFERROR(IF(AND('Classificação geral'!$J64="mas",'Classificação geral'!$K64=2,'Classificação geral'!$I64="Tapete"),'Classificação geral'!$B64,""),"")</f>
        <v/>
      </c>
      <c r="EM71" s="215" t="str">
        <f>IF($EL71='Classificação geral'!$B64,'Classificação geral'!$C64,"")</f>
        <v/>
      </c>
      <c r="EN71" s="215" t="str">
        <f>IF($EL71='Classificação geral'!$B64,'Classificação geral'!$D64,"")</f>
        <v/>
      </c>
      <c r="EO71" s="215" t="str">
        <f>IF($EL71='Classificação geral'!$B64,'Classificação geral'!$J64,"")</f>
        <v/>
      </c>
      <c r="EP71" s="214" t="str">
        <f>IFERROR(IF(AND($EO71="mas",'Classificação geral'!$K64=2),'Classificação geral'!K64,""),"")</f>
        <v/>
      </c>
      <c r="EQ71" s="214" t="str">
        <f>IFERROR(IF(AND($EO71="mas",'Classificação geral'!$K64=2),'Classificação geral'!AC64,""),"")</f>
        <v/>
      </c>
      <c r="ER71" s="214" t="str">
        <f>IFERROR(IF(AND($EO71="mas",'Classificação geral'!$K64=2),'Classificação geral'!AE64,""),"")</f>
        <v/>
      </c>
      <c r="ES71" s="214" t="str">
        <f>IFERROR(IF(AND($EO71="mas",'Classificação geral'!$K64=2),'Classificação geral'!AF64,""),"")</f>
        <v/>
      </c>
      <c r="ET71" s="214" t="str">
        <f>IFERROR(IF(AND($EO71="mas",'Classificação geral'!$K64=2),'Classificação geral'!O64,""),"")</f>
        <v/>
      </c>
      <c r="EU71" s="214" t="str">
        <f>IFERROR(IF(AND($EO71="mas",'Classificação geral'!$K64=2),'Classificação geral'!AR64,""),"")</f>
        <v/>
      </c>
      <c r="EV71" s="216" t="str">
        <f>IFERROR(RANK(EU71,EU:EU,0)+ COUNTIF($EU$12:EU$12,EU71),"")</f>
        <v/>
      </c>
      <c r="EW71" s="209"/>
      <c r="EX71" s="214" t="str">
        <f>IFERROR(IF(AND('Classificação geral'!$J64="fem",'Classificação geral'!$K64=3,'Classificação geral'!$I64="Tapete"),'Classificação geral'!$A64,""),"")</f>
        <v/>
      </c>
      <c r="EY71" s="214" t="str">
        <f>IFERROR(IF(AND('Classificação geral'!$J64="fem",'Classificação geral'!$K64=3,'Classificação geral'!$I64="Tapete"),'Classificação geral'!$B64,""),"")</f>
        <v/>
      </c>
      <c r="EZ71" s="215" t="str">
        <f>IF($EY71='Classificação geral'!$B64,'Classificação geral'!$C64,"")</f>
        <v/>
      </c>
      <c r="FA71" s="215" t="str">
        <f>IF($EY71='Classificação geral'!$B64,'Classificação geral'!$D64,"")</f>
        <v/>
      </c>
      <c r="FB71" s="215" t="str">
        <f>IF($EY71='Classificação geral'!$B64,'Classificação geral'!$J64,"")</f>
        <v/>
      </c>
      <c r="FC71" s="215" t="str">
        <f>IF($FB71='Classificação geral'!$J64,'Classificação geral'!$K64,"")</f>
        <v/>
      </c>
      <c r="FD71" s="215" t="str">
        <f>IF($FC71='Classificação geral'!$K64,'Classificação geral'!$AC64,"")</f>
        <v/>
      </c>
      <c r="FE71" s="215" t="str">
        <f>IF($FC71='Classificação geral'!$K64,'Classificação geral'!$AE64,"")</f>
        <v/>
      </c>
      <c r="FF71" s="215" t="str">
        <f>IF($FC71='Classificação geral'!$K64,'Classificação geral'!$AF64,"")</f>
        <v/>
      </c>
      <c r="FG71" s="215" t="str">
        <f>IF($FC71='Classificação geral'!$K64,'Classificação geral'!$O64,"")</f>
        <v/>
      </c>
      <c r="FH71" s="215" t="str">
        <f>IF($FC71='Classificação geral'!$K64,'Classificação geral'!$AR64,"")</f>
        <v/>
      </c>
      <c r="FI71" s="216" t="str">
        <f>IFERROR(RANK(FH71,FH:FH,0)+ COUNTIF($FH$12:FH69,FH71),"")</f>
        <v/>
      </c>
      <c r="FJ71" s="209"/>
      <c r="FK71" s="214" t="str">
        <f>IFERROR(IF(AND('Classificação geral'!$J64="mas",'Classificação geral'!$K64=3,'Classificação geral'!$I64="Tapete"),'Classificação geral'!$A64,""),"")</f>
        <v/>
      </c>
      <c r="FL71" s="214" t="str">
        <f>IFERROR(IF(AND('Classificação geral'!$J64="mas",'Classificação geral'!$K64=3,'Classificação geral'!$I64="Tapete"),'Classificação geral'!$B64,""),"")</f>
        <v/>
      </c>
      <c r="FM71" s="215" t="str">
        <f>IF($FL71='Classificação geral'!$B64,'Classificação geral'!$C64,"")</f>
        <v/>
      </c>
      <c r="FN71" s="215" t="str">
        <f>IF($FL71='Classificação geral'!$B64,'Classificação geral'!$D64,"")</f>
        <v/>
      </c>
      <c r="FO71" s="215" t="str">
        <f>IF($FL71='Classificação geral'!$B64,'Classificação geral'!$J64,"")</f>
        <v/>
      </c>
      <c r="FP71" s="214" t="str">
        <f>IFERROR(IF(AND($FO71="mas",'Classificação geral'!$K64=3),'Classificação geral'!K64,""),"")</f>
        <v/>
      </c>
      <c r="FQ71" s="214" t="str">
        <f>IFERROR(IF(AND($FO71="mas",'Classificação geral'!$K64=3),'Classificação geral'!AC64,""),"")</f>
        <v/>
      </c>
      <c r="FR71" s="214" t="str">
        <f>IFERROR(IF(AND($FO71="mas",'Classificação geral'!$K64=3),'Classificação geral'!AE64,""),"")</f>
        <v/>
      </c>
      <c r="FS71" s="214" t="str">
        <f>IFERROR(IF(AND($FO71="mas",'Classificação geral'!$K64=3),'Classificação geral'!AF64,""),"")</f>
        <v/>
      </c>
      <c r="FT71" s="214" t="str">
        <f>IFERROR(IF(AND($FO71="mas",'Classificação geral'!$K64=3),'Classificação geral'!O64,""),"")</f>
        <v/>
      </c>
      <c r="FU71" s="214" t="str">
        <f>IFERROR(IF(AND($FO71="mas",'Classificação geral'!$K64=3),'Classificação geral'!AR64,""),"")</f>
        <v/>
      </c>
      <c r="FV71" s="216" t="str">
        <f>IFERROR(RANK(FU71,FU:FU,0)+ COUNTIF(FU$12:$FU69,FU71),"")</f>
        <v/>
      </c>
    </row>
    <row r="72" spans="1:178" s="245" customFormat="1" ht="24.75" customHeight="1" x14ac:dyDescent="0.4">
      <c r="C72" s="238" t="str">
        <f t="shared" si="1"/>
        <v/>
      </c>
      <c r="D72" s="238" t="str">
        <f t="shared" si="2"/>
        <v/>
      </c>
      <c r="E72" s="238" t="str">
        <f t="shared" si="3"/>
        <v/>
      </c>
      <c r="F72" s="239" t="str">
        <f t="shared" si="4"/>
        <v/>
      </c>
      <c r="G72" s="239" t="str">
        <f t="shared" si="5"/>
        <v/>
      </c>
      <c r="H72" s="240" t="str">
        <f t="shared" si="6"/>
        <v/>
      </c>
      <c r="I72" s="240" t="str">
        <f t="shared" si="7"/>
        <v/>
      </c>
      <c r="J72" s="240" t="str">
        <f t="shared" si="8"/>
        <v/>
      </c>
      <c r="K72" s="240" t="str">
        <f t="shared" si="9"/>
        <v/>
      </c>
      <c r="L72" s="240" t="str">
        <f t="shared" si="10"/>
        <v/>
      </c>
      <c r="M72" s="241">
        <v>59</v>
      </c>
      <c r="N72" s="432"/>
      <c r="O72" s="242"/>
      <c r="P72" s="242"/>
      <c r="Q72" s="248" t="str">
        <f t="shared" si="11"/>
        <v/>
      </c>
      <c r="R72" s="238" t="str">
        <f t="shared" si="12"/>
        <v/>
      </c>
      <c r="S72" s="238" t="str">
        <f t="shared" si="13"/>
        <v/>
      </c>
      <c r="T72" s="238" t="str">
        <f t="shared" si="14"/>
        <v/>
      </c>
      <c r="U72" s="239" t="str">
        <f t="shared" si="15"/>
        <v/>
      </c>
      <c r="V72" s="239" t="str">
        <f t="shared" si="16"/>
        <v/>
      </c>
      <c r="W72" s="240" t="str">
        <f t="shared" si="17"/>
        <v/>
      </c>
      <c r="X72" s="240" t="str">
        <f t="shared" si="18"/>
        <v/>
      </c>
      <c r="Y72" s="240" t="str">
        <f t="shared" si="19"/>
        <v/>
      </c>
      <c r="Z72" s="240" t="str">
        <f t="shared" si="20"/>
        <v/>
      </c>
      <c r="AA72" s="240" t="str">
        <f t="shared" si="21"/>
        <v/>
      </c>
      <c r="AB72" s="241">
        <v>59</v>
      </c>
      <c r="AC72" s="432"/>
      <c r="AD72" s="242"/>
      <c r="AE72" s="243"/>
      <c r="AF72" s="249" t="str">
        <f t="shared" si="22"/>
        <v/>
      </c>
      <c r="AG72" s="238" t="str">
        <f t="shared" si="23"/>
        <v/>
      </c>
      <c r="AH72" s="238" t="str">
        <f t="shared" si="24"/>
        <v/>
      </c>
      <c r="AI72" s="239" t="str">
        <f t="shared" si="25"/>
        <v/>
      </c>
      <c r="AJ72" s="239" t="str">
        <f t="shared" si="26"/>
        <v/>
      </c>
      <c r="AK72" s="239" t="str">
        <f t="shared" si="27"/>
        <v/>
      </c>
      <c r="AL72" s="240" t="str">
        <f t="shared" si="28"/>
        <v/>
      </c>
      <c r="AM72" s="240" t="str">
        <f t="shared" si="29"/>
        <v/>
      </c>
      <c r="AN72" s="240" t="str">
        <f t="shared" si="30"/>
        <v/>
      </c>
      <c r="AO72" s="240" t="str">
        <f t="shared" si="31"/>
        <v/>
      </c>
      <c r="AP72" s="240" t="str">
        <f t="shared" si="32"/>
        <v/>
      </c>
      <c r="AQ72" s="241">
        <v>59</v>
      </c>
      <c r="AR72" s="432"/>
      <c r="AS72" s="242"/>
      <c r="AT72" s="242"/>
      <c r="AU72" s="249" t="str">
        <f t="shared" si="33"/>
        <v/>
      </c>
      <c r="AV72" s="238" t="str">
        <f t="shared" si="34"/>
        <v/>
      </c>
      <c r="AW72" s="238" t="str">
        <f t="shared" si="35"/>
        <v/>
      </c>
      <c r="AX72" s="239" t="str">
        <f t="shared" si="36"/>
        <v/>
      </c>
      <c r="AY72" s="239" t="str">
        <f t="shared" si="37"/>
        <v/>
      </c>
      <c r="AZ72" s="239" t="str">
        <f t="shared" si="38"/>
        <v/>
      </c>
      <c r="BA72" s="240" t="str">
        <f t="shared" si="39"/>
        <v/>
      </c>
      <c r="BB72" s="240" t="str">
        <f t="shared" si="40"/>
        <v/>
      </c>
      <c r="BC72" s="240" t="str">
        <f t="shared" si="41"/>
        <v/>
      </c>
      <c r="BD72" s="240" t="str">
        <f t="shared" si="42"/>
        <v/>
      </c>
      <c r="BE72" s="240" t="str">
        <f t="shared" si="43"/>
        <v/>
      </c>
      <c r="BF72" s="241">
        <v>59</v>
      </c>
      <c r="BG72" s="432"/>
      <c r="BH72" s="243"/>
      <c r="BI72" s="243"/>
      <c r="BJ72" s="248" t="str">
        <f t="shared" si="44"/>
        <v/>
      </c>
      <c r="BK72" s="238" t="str">
        <f t="shared" si="45"/>
        <v/>
      </c>
      <c r="BL72" s="238" t="str">
        <f t="shared" si="46"/>
        <v/>
      </c>
      <c r="BM72" s="238" t="str">
        <f t="shared" si="47"/>
        <v/>
      </c>
      <c r="BN72" s="239" t="str">
        <f t="shared" si="48"/>
        <v/>
      </c>
      <c r="BO72" s="239" t="str">
        <f t="shared" si="49"/>
        <v/>
      </c>
      <c r="BP72" s="239" t="str">
        <f t="shared" si="50"/>
        <v/>
      </c>
      <c r="BQ72" s="239" t="str">
        <f t="shared" si="51"/>
        <v/>
      </c>
      <c r="BR72" s="239" t="str">
        <f t="shared" si="52"/>
        <v/>
      </c>
      <c r="BS72" s="239" t="str">
        <f t="shared" si="53"/>
        <v/>
      </c>
      <c r="BT72" s="240" t="str">
        <f t="shared" si="54"/>
        <v/>
      </c>
      <c r="BU72" s="241">
        <v>59</v>
      </c>
      <c r="BV72" s="432"/>
      <c r="BW72" s="242"/>
      <c r="BX72" s="242"/>
      <c r="BY72" s="248" t="str">
        <f t="shared" si="55"/>
        <v/>
      </c>
      <c r="BZ72" s="238" t="str">
        <f t="shared" si="56"/>
        <v/>
      </c>
      <c r="CA72" s="238" t="str">
        <f t="shared" si="57"/>
        <v/>
      </c>
      <c r="CB72" s="238" t="str">
        <f t="shared" si="58"/>
        <v/>
      </c>
      <c r="CC72" s="239" t="str">
        <f t="shared" si="59"/>
        <v/>
      </c>
      <c r="CD72" s="239" t="str">
        <f t="shared" si="60"/>
        <v/>
      </c>
      <c r="CE72" s="240" t="str">
        <f t="shared" si="61"/>
        <v/>
      </c>
      <c r="CF72" s="240" t="str">
        <f t="shared" si="62"/>
        <v/>
      </c>
      <c r="CG72" s="240" t="str">
        <f t="shared" si="63"/>
        <v/>
      </c>
      <c r="CH72" s="240" t="str">
        <f t="shared" si="64"/>
        <v/>
      </c>
      <c r="CI72" s="240" t="str">
        <f t="shared" si="65"/>
        <v/>
      </c>
      <c r="CJ72" s="241">
        <v>59</v>
      </c>
      <c r="CK72" s="432"/>
      <c r="CL72" s="91"/>
      <c r="CM72" s="91"/>
      <c r="CN72" s="91"/>
      <c r="CO72" s="91"/>
      <c r="CP72" s="91"/>
      <c r="CQ72" s="91"/>
      <c r="CR72" s="91"/>
      <c r="CS72" s="91"/>
      <c r="CT72" s="91"/>
      <c r="CU72" s="91"/>
      <c r="CV72" s="91"/>
      <c r="CW72" s="91"/>
      <c r="CX72" s="214" t="str">
        <f>IFERROR(IF(AND('Classificação geral'!$J65="FEM",'Classificação geral'!$K65=1,'Classificação geral'!I65="Tapete"),'Classificação geral'!A65,""),"")</f>
        <v/>
      </c>
      <c r="CY72" s="214" t="str">
        <f>IFERROR(IF(AND('Classificação geral'!$J65="FEM",'Classificação geral'!$K65=1,'Classificação geral'!I65="Tapete"),'Classificação geral'!$B65,""),"")</f>
        <v/>
      </c>
      <c r="CZ72" s="215" t="str">
        <f>IF($CY72='Classificação geral'!$B65,'Classificação geral'!$C65,"")</f>
        <v/>
      </c>
      <c r="DA72" s="215" t="str">
        <f>IF($CY72='Classificação geral'!$B65,'Classificação geral'!$D65,"")</f>
        <v/>
      </c>
      <c r="DB72" s="215" t="str">
        <f>IF($CY72='Classificação geral'!$B65,'Classificação geral'!$J65,"")</f>
        <v/>
      </c>
      <c r="DC72" s="215" t="str">
        <f>IF($DB72='Classificação geral'!$J65,'Classificação geral'!$K65,"")</f>
        <v/>
      </c>
      <c r="DD72" s="215" t="str">
        <f>IF($DC72='Classificação geral'!$K65,'Classificação geral'!$AC65,"")</f>
        <v/>
      </c>
      <c r="DE72" s="215" t="str">
        <f>IF($DC72='Classificação geral'!$K65,'Classificação geral'!$AE65,"")</f>
        <v/>
      </c>
      <c r="DF72" s="215" t="str">
        <f>IF($DC72='Classificação geral'!$K65,'Classificação geral'!$AF65,"")</f>
        <v/>
      </c>
      <c r="DG72" s="215" t="str">
        <f>IF($DC72='Classificação geral'!$K65,'Classificação geral'!$O65,"")</f>
        <v/>
      </c>
      <c r="DH72" s="215" t="str">
        <f>IF($DC72='Classificação geral'!$K65,'Classificação geral'!$AR65,"")</f>
        <v/>
      </c>
      <c r="DI72" s="216" t="str">
        <f>IFERROR(RANK(DH72,DH:DH,0)+ COUNTIF($DH$12:DH71,DH72),"")</f>
        <v/>
      </c>
      <c r="DJ72" s="199"/>
      <c r="DK72" s="214" t="str">
        <f>IFERROR(IF(AND('Classificação geral'!$J65="mas",'Classificação geral'!$K65=1,'Classificação geral'!$I65="Tapete"),'Classificação geral'!$A65,""),"")</f>
        <v/>
      </c>
      <c r="DL72" s="214" t="str">
        <f>IFERROR(IF(AND('Classificação geral'!$J65="mas",'Classificação geral'!$K65=1,'Classificação geral'!$I65="Tapete"),'Classificação geral'!$B65,""),"")</f>
        <v/>
      </c>
      <c r="DM72" s="215" t="str">
        <f>IF($DL72='Classificação geral'!$B65,'Classificação geral'!$C65,"")</f>
        <v/>
      </c>
      <c r="DN72" s="215" t="str">
        <f>IF($DL72='Classificação geral'!$B65,'Classificação geral'!$D65,"")</f>
        <v/>
      </c>
      <c r="DO72" s="215" t="str">
        <f>IF($DL72='Classificação geral'!$B65,'Classificação geral'!$J65,"")</f>
        <v/>
      </c>
      <c r="DP72" s="214" t="str">
        <f>IFERROR(IF(AND($DO72="mas",'Classificação geral'!$K65=1),'Classificação geral'!K65,""),"")</f>
        <v/>
      </c>
      <c r="DQ72" s="214" t="str">
        <f>IFERROR(IF(AND($DO72="mas",'Classificação geral'!$K65=1),'Classificação geral'!AC65,""),"")</f>
        <v/>
      </c>
      <c r="DR72" s="214" t="str">
        <f>IFERROR(IF(AND($DO72="mas",'Classificação geral'!$K65=1),'Classificação geral'!AE65,""),"")</f>
        <v/>
      </c>
      <c r="DS72" s="214" t="str">
        <f>IFERROR(IF(AND($DO72="mas",'Classificação geral'!$K65=1),'Classificação geral'!AF65,""),"")</f>
        <v/>
      </c>
      <c r="DT72" s="214" t="str">
        <f>IFERROR(IF(AND($DO72="mas",'Classificação geral'!$K65=1),'Classificação geral'!O65,""),"")</f>
        <v/>
      </c>
      <c r="DU72" s="214" t="str">
        <f>IFERROR(IF(AND($DO72="mas",'Classificação geral'!$K65=1),'Classificação geral'!AR65,""),"")</f>
        <v/>
      </c>
      <c r="DV72" s="216" t="str">
        <f>IFERROR(RANK(DU72,DU:DU,0)+ COUNTIF($DU$12:DU71,DU72),"")</f>
        <v/>
      </c>
      <c r="DW72" s="199"/>
      <c r="DX72" s="214" t="str">
        <f>IFERROR(IF(AND('Classificação geral'!$J65="fem",'Classificação geral'!$K65=2,'Classificação geral'!$I65="Tapete"),'Classificação geral'!$A65,""),"")</f>
        <v/>
      </c>
      <c r="DY72" s="214" t="str">
        <f>IFERROR(IF(AND('Classificação geral'!$J65="fem",'Classificação geral'!$K65=2,'Classificação geral'!$I65="Tapete"),'Classificação geral'!$B65,""),"")</f>
        <v/>
      </c>
      <c r="DZ72" s="215" t="str">
        <f>IF($DY72='Classificação geral'!$B65,'Classificação geral'!$C65,"")</f>
        <v/>
      </c>
      <c r="EA72" s="215" t="str">
        <f>IF($DY72='Classificação geral'!$B65,'Classificação geral'!$D65,"")</f>
        <v/>
      </c>
      <c r="EB72" s="215" t="str">
        <f>IF($DY72='Classificação geral'!$B65,'Classificação geral'!$J65,"")</f>
        <v/>
      </c>
      <c r="EC72" s="214" t="str">
        <f>IFERROR(IF(AND($EB72="fem",'Classificação geral'!$K65=2),'Classificação geral'!K65,""),"")</f>
        <v/>
      </c>
      <c r="ED72" s="214" t="str">
        <f>IFERROR(IF(AND($EB72="fem",'Classificação geral'!$K65=2),'Classificação geral'!AC65,""),"")</f>
        <v/>
      </c>
      <c r="EE72" s="214" t="str">
        <f>IFERROR(IF(AND($EB72="fem",'Classificação geral'!$K65=2),'Classificação geral'!AE65,""),"")</f>
        <v/>
      </c>
      <c r="EF72" s="214" t="str">
        <f>IFERROR(IF(AND($EB72="fem",'Classificação geral'!$K65=2),'Classificação geral'!AF65,""),"")</f>
        <v/>
      </c>
      <c r="EG72" s="214" t="str">
        <f>IFERROR(IF(AND($EB72="fem",'Classificação geral'!$K65=2),'Classificação geral'!O65,""),"")</f>
        <v/>
      </c>
      <c r="EH72" s="214" t="str">
        <f>IFERROR(IF(AND($EB72="fem",'Classificação geral'!$K65=2),'Classificação geral'!AR65,""),"")</f>
        <v/>
      </c>
      <c r="EI72" s="216" t="str">
        <f>IFERROR(RANK(EH72,EH:EH,0)+ COUNTIF(EH$12:$EH70,EH72),"")</f>
        <v/>
      </c>
      <c r="EJ72" s="209"/>
      <c r="EK72" s="214" t="str">
        <f>IFERROR(IF(AND('Classificação geral'!$J65="mas",'Classificação geral'!$K65=2,'Classificação geral'!$I65="Tapete"),'Classificação geral'!$A65,""),"")</f>
        <v/>
      </c>
      <c r="EL72" s="214" t="str">
        <f>IFERROR(IF(AND('Classificação geral'!$J65="mas",'Classificação geral'!$K65=2,'Classificação geral'!$I65="Tapete"),'Classificação geral'!$B65,""),"")</f>
        <v/>
      </c>
      <c r="EM72" s="215" t="str">
        <f>IF($EL72='Classificação geral'!$B65,'Classificação geral'!$C65,"")</f>
        <v/>
      </c>
      <c r="EN72" s="215" t="str">
        <f>IF($EL72='Classificação geral'!$B65,'Classificação geral'!$D65,"")</f>
        <v/>
      </c>
      <c r="EO72" s="215" t="str">
        <f>IF($EL72='Classificação geral'!$B65,'Classificação geral'!$J65,"")</f>
        <v/>
      </c>
      <c r="EP72" s="214" t="str">
        <f>IFERROR(IF(AND($EO72="mas",'Classificação geral'!$K65=2),'Classificação geral'!K65,""),"")</f>
        <v/>
      </c>
      <c r="EQ72" s="214" t="str">
        <f>IFERROR(IF(AND($EO72="mas",'Classificação geral'!$K65=2),'Classificação geral'!AC65,""),"")</f>
        <v/>
      </c>
      <c r="ER72" s="214" t="str">
        <f>IFERROR(IF(AND($EO72="mas",'Classificação geral'!$K65=2),'Classificação geral'!AE65,""),"")</f>
        <v/>
      </c>
      <c r="ES72" s="214" t="str">
        <f>IFERROR(IF(AND($EO72="mas",'Classificação geral'!$K65=2),'Classificação geral'!AF65,""),"")</f>
        <v/>
      </c>
      <c r="ET72" s="214" t="str">
        <f>IFERROR(IF(AND($EO72="mas",'Classificação geral'!$K65=2),'Classificação geral'!O65,""),"")</f>
        <v/>
      </c>
      <c r="EU72" s="214" t="str">
        <f>IFERROR(IF(AND($EO72="mas",'Classificação geral'!$K65=2),'Classificação geral'!AR65,""),"")</f>
        <v/>
      </c>
      <c r="EV72" s="216" t="str">
        <f>IFERROR(RANK(EU72,EU:EU,0)+ COUNTIF($EU$12:EU$12,EU72),"")</f>
        <v/>
      </c>
      <c r="EW72" s="209"/>
      <c r="EX72" s="214" t="str">
        <f>IFERROR(IF(AND('Classificação geral'!$J65="fem",'Classificação geral'!$K65=3,'Classificação geral'!$I65="Tapete"),'Classificação geral'!$A65,""),"")</f>
        <v/>
      </c>
      <c r="EY72" s="214" t="str">
        <f>IFERROR(IF(AND('Classificação geral'!$J65="fem",'Classificação geral'!$K65=3,'Classificação geral'!$I65="Tapete"),'Classificação geral'!$B65,""),"")</f>
        <v/>
      </c>
      <c r="EZ72" s="215" t="str">
        <f>IF($EY72='Classificação geral'!$B65,'Classificação geral'!$C65,"")</f>
        <v/>
      </c>
      <c r="FA72" s="215" t="str">
        <f>IF($EY72='Classificação geral'!$B65,'Classificação geral'!$D65,"")</f>
        <v/>
      </c>
      <c r="FB72" s="215" t="str">
        <f>IF($EY72='Classificação geral'!$B65,'Classificação geral'!$J65,"")</f>
        <v/>
      </c>
      <c r="FC72" s="215" t="str">
        <f>IF($FB72='Classificação geral'!$J65,'Classificação geral'!$K65,"")</f>
        <v/>
      </c>
      <c r="FD72" s="215" t="str">
        <f>IF($FC72='Classificação geral'!$K65,'Classificação geral'!$AC65,"")</f>
        <v/>
      </c>
      <c r="FE72" s="215" t="str">
        <f>IF($FC72='Classificação geral'!$K65,'Classificação geral'!$AE65,"")</f>
        <v/>
      </c>
      <c r="FF72" s="215" t="str">
        <f>IF($FC72='Classificação geral'!$K65,'Classificação geral'!$AF65,"")</f>
        <v/>
      </c>
      <c r="FG72" s="215" t="str">
        <f>IF($FC72='Classificação geral'!$K65,'Classificação geral'!$O65,"")</f>
        <v/>
      </c>
      <c r="FH72" s="215" t="str">
        <f>IF($FC72='Classificação geral'!$K65,'Classificação geral'!$AR65,"")</f>
        <v/>
      </c>
      <c r="FI72" s="216" t="str">
        <f>IFERROR(RANK(FH72,FH:FH,0)+ COUNTIF($FH$12:FH70,FH72),"")</f>
        <v/>
      </c>
      <c r="FJ72" s="209"/>
      <c r="FK72" s="214" t="str">
        <f>IFERROR(IF(AND('Classificação geral'!$J65="mas",'Classificação geral'!$K65=3,'Classificação geral'!$I65="Tapete"),'Classificação geral'!$A65,""),"")</f>
        <v/>
      </c>
      <c r="FL72" s="214" t="str">
        <f>IFERROR(IF(AND('Classificação geral'!$J65="mas",'Classificação geral'!$K65=3,'Classificação geral'!$I65="Tapete"),'Classificação geral'!$B65,""),"")</f>
        <v/>
      </c>
      <c r="FM72" s="215" t="str">
        <f>IF($FL72='Classificação geral'!$B65,'Classificação geral'!$C65,"")</f>
        <v/>
      </c>
      <c r="FN72" s="215" t="str">
        <f>IF($FL72='Classificação geral'!$B65,'Classificação geral'!$D65,"")</f>
        <v/>
      </c>
      <c r="FO72" s="215" t="str">
        <f>IF($FL72='Classificação geral'!$B65,'Classificação geral'!$J65,"")</f>
        <v/>
      </c>
      <c r="FP72" s="214" t="str">
        <f>IFERROR(IF(AND($FO72="mas",'Classificação geral'!$K65=3),'Classificação geral'!K65,""),"")</f>
        <v/>
      </c>
      <c r="FQ72" s="214" t="str">
        <f>IFERROR(IF(AND($FO72="mas",'Classificação geral'!$K65=3),'Classificação geral'!AC65,""),"")</f>
        <v/>
      </c>
      <c r="FR72" s="214" t="str">
        <f>IFERROR(IF(AND($FO72="mas",'Classificação geral'!$K65=3),'Classificação geral'!AE65,""),"")</f>
        <v/>
      </c>
      <c r="FS72" s="214" t="str">
        <f>IFERROR(IF(AND($FO72="mas",'Classificação geral'!$K65=3),'Classificação geral'!AF65,""),"")</f>
        <v/>
      </c>
      <c r="FT72" s="214" t="str">
        <f>IFERROR(IF(AND($FO72="mas",'Classificação geral'!$K65=3),'Classificação geral'!O65,""),"")</f>
        <v/>
      </c>
      <c r="FU72" s="214" t="str">
        <f>IFERROR(IF(AND($FO72="mas",'Classificação geral'!$K65=3),'Classificação geral'!AR65,""),"")</f>
        <v/>
      </c>
      <c r="FV72" s="216" t="str">
        <f>IFERROR(RANK(FU72,FU:FU,0)+ COUNTIF(FU$12:$FU70,FU72),"")</f>
        <v/>
      </c>
    </row>
    <row r="73" spans="1:178" s="245" customFormat="1" ht="24.75" customHeight="1" x14ac:dyDescent="0.4">
      <c r="B73" s="91"/>
      <c r="C73" s="238" t="str">
        <f t="shared" si="1"/>
        <v/>
      </c>
      <c r="D73" s="238" t="str">
        <f t="shared" si="2"/>
        <v/>
      </c>
      <c r="E73" s="238" t="str">
        <f t="shared" si="3"/>
        <v/>
      </c>
      <c r="F73" s="239" t="str">
        <f t="shared" si="4"/>
        <v/>
      </c>
      <c r="G73" s="239" t="str">
        <f t="shared" si="5"/>
        <v/>
      </c>
      <c r="H73" s="240" t="str">
        <f t="shared" si="6"/>
        <v/>
      </c>
      <c r="I73" s="240" t="str">
        <f t="shared" si="7"/>
        <v/>
      </c>
      <c r="J73" s="240" t="str">
        <f t="shared" si="8"/>
        <v/>
      </c>
      <c r="K73" s="240" t="str">
        <f t="shared" si="9"/>
        <v/>
      </c>
      <c r="L73" s="240" t="str">
        <f t="shared" si="10"/>
        <v/>
      </c>
      <c r="M73" s="241">
        <v>60</v>
      </c>
      <c r="N73" s="432"/>
      <c r="O73" s="242"/>
      <c r="P73" s="242"/>
      <c r="Q73" s="248" t="str">
        <f t="shared" si="11"/>
        <v/>
      </c>
      <c r="R73" s="238" t="str">
        <f t="shared" si="12"/>
        <v/>
      </c>
      <c r="S73" s="238" t="str">
        <f t="shared" si="13"/>
        <v/>
      </c>
      <c r="T73" s="238" t="str">
        <f t="shared" si="14"/>
        <v/>
      </c>
      <c r="U73" s="239" t="str">
        <f t="shared" si="15"/>
        <v/>
      </c>
      <c r="V73" s="239" t="str">
        <f t="shared" si="16"/>
        <v/>
      </c>
      <c r="W73" s="240" t="str">
        <f t="shared" si="17"/>
        <v/>
      </c>
      <c r="X73" s="240" t="str">
        <f t="shared" si="18"/>
        <v/>
      </c>
      <c r="Y73" s="240" t="str">
        <f t="shared" si="19"/>
        <v/>
      </c>
      <c r="Z73" s="240" t="str">
        <f t="shared" si="20"/>
        <v/>
      </c>
      <c r="AA73" s="240" t="str">
        <f t="shared" si="21"/>
        <v/>
      </c>
      <c r="AB73" s="241">
        <v>60</v>
      </c>
      <c r="AC73" s="432"/>
      <c r="AD73" s="242"/>
      <c r="AE73" s="243"/>
      <c r="AF73" s="249" t="str">
        <f t="shared" si="22"/>
        <v/>
      </c>
      <c r="AG73" s="238" t="str">
        <f t="shared" si="23"/>
        <v/>
      </c>
      <c r="AH73" s="238" t="str">
        <f t="shared" si="24"/>
        <v/>
      </c>
      <c r="AI73" s="239" t="str">
        <f t="shared" si="25"/>
        <v/>
      </c>
      <c r="AJ73" s="239" t="str">
        <f t="shared" si="26"/>
        <v/>
      </c>
      <c r="AK73" s="239" t="str">
        <f t="shared" si="27"/>
        <v/>
      </c>
      <c r="AL73" s="240" t="str">
        <f t="shared" si="28"/>
        <v/>
      </c>
      <c r="AM73" s="240" t="str">
        <f t="shared" si="29"/>
        <v/>
      </c>
      <c r="AN73" s="240" t="str">
        <f t="shared" si="30"/>
        <v/>
      </c>
      <c r="AO73" s="240" t="str">
        <f t="shared" si="31"/>
        <v/>
      </c>
      <c r="AP73" s="240" t="str">
        <f t="shared" si="32"/>
        <v/>
      </c>
      <c r="AQ73" s="241">
        <v>60</v>
      </c>
      <c r="AR73" s="432"/>
      <c r="AS73" s="242"/>
      <c r="AT73" s="242"/>
      <c r="AU73" s="249" t="str">
        <f t="shared" si="33"/>
        <v/>
      </c>
      <c r="AV73" s="238" t="str">
        <f t="shared" si="34"/>
        <v/>
      </c>
      <c r="AW73" s="238" t="str">
        <f t="shared" si="35"/>
        <v/>
      </c>
      <c r="AX73" s="239" t="str">
        <f t="shared" si="36"/>
        <v/>
      </c>
      <c r="AY73" s="239" t="str">
        <f t="shared" si="37"/>
        <v/>
      </c>
      <c r="AZ73" s="239" t="str">
        <f t="shared" si="38"/>
        <v/>
      </c>
      <c r="BA73" s="240" t="str">
        <f t="shared" si="39"/>
        <v/>
      </c>
      <c r="BB73" s="240" t="str">
        <f t="shared" si="40"/>
        <v/>
      </c>
      <c r="BC73" s="240" t="str">
        <f t="shared" si="41"/>
        <v/>
      </c>
      <c r="BD73" s="240" t="str">
        <f t="shared" si="42"/>
        <v/>
      </c>
      <c r="BE73" s="240" t="str">
        <f t="shared" si="43"/>
        <v/>
      </c>
      <c r="BF73" s="241">
        <v>60</v>
      </c>
      <c r="BG73" s="432"/>
      <c r="BH73" s="243"/>
      <c r="BI73" s="243"/>
      <c r="BJ73" s="248" t="str">
        <f t="shared" si="44"/>
        <v/>
      </c>
      <c r="BK73" s="238" t="str">
        <f t="shared" si="45"/>
        <v/>
      </c>
      <c r="BL73" s="238" t="str">
        <f t="shared" si="46"/>
        <v/>
      </c>
      <c r="BM73" s="238" t="str">
        <f t="shared" si="47"/>
        <v/>
      </c>
      <c r="BN73" s="239" t="str">
        <f t="shared" si="48"/>
        <v/>
      </c>
      <c r="BO73" s="239" t="str">
        <f t="shared" si="49"/>
        <v/>
      </c>
      <c r="BP73" s="239" t="str">
        <f t="shared" si="50"/>
        <v/>
      </c>
      <c r="BQ73" s="239" t="str">
        <f t="shared" si="51"/>
        <v/>
      </c>
      <c r="BR73" s="239" t="str">
        <f t="shared" si="52"/>
        <v/>
      </c>
      <c r="BS73" s="239" t="str">
        <f t="shared" si="53"/>
        <v/>
      </c>
      <c r="BT73" s="240" t="str">
        <f t="shared" si="54"/>
        <v/>
      </c>
      <c r="BU73" s="241">
        <v>60</v>
      </c>
      <c r="BV73" s="432"/>
      <c r="BW73" s="242"/>
      <c r="BX73" s="242"/>
      <c r="BY73" s="248" t="str">
        <f t="shared" si="55"/>
        <v/>
      </c>
      <c r="BZ73" s="238" t="str">
        <f t="shared" si="56"/>
        <v/>
      </c>
      <c r="CA73" s="238" t="str">
        <f t="shared" si="57"/>
        <v/>
      </c>
      <c r="CB73" s="238" t="str">
        <f t="shared" si="58"/>
        <v/>
      </c>
      <c r="CC73" s="239" t="str">
        <f t="shared" si="59"/>
        <v/>
      </c>
      <c r="CD73" s="239" t="str">
        <f t="shared" si="60"/>
        <v/>
      </c>
      <c r="CE73" s="240" t="str">
        <f t="shared" si="61"/>
        <v/>
      </c>
      <c r="CF73" s="240" t="str">
        <f t="shared" si="62"/>
        <v/>
      </c>
      <c r="CG73" s="240" t="str">
        <f t="shared" si="63"/>
        <v/>
      </c>
      <c r="CH73" s="240" t="str">
        <f t="shared" si="64"/>
        <v/>
      </c>
      <c r="CI73" s="240" t="str">
        <f t="shared" si="65"/>
        <v/>
      </c>
      <c r="CJ73" s="241">
        <v>60</v>
      </c>
      <c r="CK73" s="432"/>
      <c r="CX73" s="214" t="str">
        <f>IFERROR(IF(AND('Classificação geral'!$J66="FEM",'Classificação geral'!$K66=1,'Classificação geral'!I66="Tapete"),'Classificação geral'!A66,""),"")</f>
        <v/>
      </c>
      <c r="CY73" s="214" t="str">
        <f>IFERROR(IF(AND('Classificação geral'!$J66="FEM",'Classificação geral'!$K66=1,'Classificação geral'!I66="Tapete"),'Classificação geral'!$B66,""),"")</f>
        <v/>
      </c>
      <c r="CZ73" s="215" t="str">
        <f>IF($CY73='Classificação geral'!$B66,'Classificação geral'!$C66,"")</f>
        <v/>
      </c>
      <c r="DA73" s="215" t="str">
        <f>IF($CY73='Classificação geral'!$B66,'Classificação geral'!$D66,"")</f>
        <v/>
      </c>
      <c r="DB73" s="215" t="str">
        <f>IF($CY73='Classificação geral'!$B66,'Classificação geral'!$J66,"")</f>
        <v/>
      </c>
      <c r="DC73" s="215" t="str">
        <f>IF($DB73='Classificação geral'!$J66,'Classificação geral'!$K66,"")</f>
        <v/>
      </c>
      <c r="DD73" s="215" t="str">
        <f>IF($DC73='Classificação geral'!$K66,'Classificação geral'!$AC66,"")</f>
        <v/>
      </c>
      <c r="DE73" s="215" t="str">
        <f>IF($DC73='Classificação geral'!$K66,'Classificação geral'!$AE66,"")</f>
        <v/>
      </c>
      <c r="DF73" s="215" t="str">
        <f>IF($DC73='Classificação geral'!$K66,'Classificação geral'!$AF66,"")</f>
        <v/>
      </c>
      <c r="DG73" s="215" t="str">
        <f>IF($DC73='Classificação geral'!$K66,'Classificação geral'!$O66,"")</f>
        <v/>
      </c>
      <c r="DH73" s="215" t="str">
        <f>IF($DC73='Classificação geral'!$K66,'Classificação geral'!$AR66,"")</f>
        <v/>
      </c>
      <c r="DI73" s="216" t="str">
        <f>IFERROR(RANK(DH73,DH:DH,0)+ COUNTIF($DH$12:DH72,DH73),"")</f>
        <v/>
      </c>
      <c r="DJ73" s="199"/>
      <c r="DK73" s="214" t="str">
        <f>IFERROR(IF(AND('Classificação geral'!$J66="mas",'Classificação geral'!$K66=1,'Classificação geral'!$I66="Tapete"),'Classificação geral'!$A66,""),"")</f>
        <v/>
      </c>
      <c r="DL73" s="214" t="str">
        <f>IFERROR(IF(AND('Classificação geral'!$J66="mas",'Classificação geral'!$K66=1,'Classificação geral'!$I66="Tapete"),'Classificação geral'!$B66,""),"")</f>
        <v/>
      </c>
      <c r="DM73" s="215" t="str">
        <f>IF($DL73='Classificação geral'!$B66,'Classificação geral'!$C66,"")</f>
        <v/>
      </c>
      <c r="DN73" s="215" t="str">
        <f>IF($DL73='Classificação geral'!$B66,'Classificação geral'!$D66,"")</f>
        <v/>
      </c>
      <c r="DO73" s="215" t="str">
        <f>IF($DL73='Classificação geral'!$B66,'Classificação geral'!$J66,"")</f>
        <v/>
      </c>
      <c r="DP73" s="214" t="str">
        <f>IFERROR(IF(AND($DO73="mas",'Classificação geral'!$K66=1),'Classificação geral'!K66,""),"")</f>
        <v/>
      </c>
      <c r="DQ73" s="214" t="str">
        <f>IFERROR(IF(AND($DO73="mas",'Classificação geral'!$K66=1),'Classificação geral'!AC66,""),"")</f>
        <v/>
      </c>
      <c r="DR73" s="214" t="str">
        <f>IFERROR(IF(AND($DO73="mas",'Classificação geral'!$K66=1),'Classificação geral'!AE66,""),"")</f>
        <v/>
      </c>
      <c r="DS73" s="214" t="str">
        <f>IFERROR(IF(AND($DO73="mas",'Classificação geral'!$K66=1),'Classificação geral'!AF66,""),"")</f>
        <v/>
      </c>
      <c r="DT73" s="214" t="str">
        <f>IFERROR(IF(AND($DO73="mas",'Classificação geral'!$K66=1),'Classificação geral'!O66,""),"")</f>
        <v/>
      </c>
      <c r="DU73" s="214" t="str">
        <f>IFERROR(IF(AND($DO73="mas",'Classificação geral'!$K66=1),'Classificação geral'!AR66,""),"")</f>
        <v/>
      </c>
      <c r="DV73" s="216" t="str">
        <f>IFERROR(RANK(DU73,DU:DU,0)+ COUNTIF($DU$12:DU72,DU73),"")</f>
        <v/>
      </c>
      <c r="DW73" s="199"/>
      <c r="DX73" s="214" t="str">
        <f>IFERROR(IF(AND('Classificação geral'!$J66="fem",'Classificação geral'!$K66=2,'Classificação geral'!$I66="Tapete"),'Classificação geral'!$A66,""),"")</f>
        <v/>
      </c>
      <c r="DY73" s="214" t="str">
        <f>IFERROR(IF(AND('Classificação geral'!$J66="fem",'Classificação geral'!$K66=2,'Classificação geral'!$I66="Tapete"),'Classificação geral'!$B66,""),"")</f>
        <v/>
      </c>
      <c r="DZ73" s="215" t="str">
        <f>IF($DY73='Classificação geral'!$B66,'Classificação geral'!$C66,"")</f>
        <v/>
      </c>
      <c r="EA73" s="215" t="str">
        <f>IF($DY73='Classificação geral'!$B66,'Classificação geral'!$D66,"")</f>
        <v/>
      </c>
      <c r="EB73" s="215" t="str">
        <f>IF($DY73='Classificação geral'!$B66,'Classificação geral'!$J66,"")</f>
        <v/>
      </c>
      <c r="EC73" s="214" t="str">
        <f>IFERROR(IF(AND($EB73="fem",'Classificação geral'!$K66=2),'Classificação geral'!K66,""),"")</f>
        <v/>
      </c>
      <c r="ED73" s="214" t="str">
        <f>IFERROR(IF(AND($EB73="fem",'Classificação geral'!$K66=2),'Classificação geral'!AC66,""),"")</f>
        <v/>
      </c>
      <c r="EE73" s="214" t="str">
        <f>IFERROR(IF(AND($EB73="fem",'Classificação geral'!$K66=2),'Classificação geral'!AE66,""),"")</f>
        <v/>
      </c>
      <c r="EF73" s="214" t="str">
        <f>IFERROR(IF(AND($EB73="fem",'Classificação geral'!$K66=2),'Classificação geral'!AF66,""),"")</f>
        <v/>
      </c>
      <c r="EG73" s="214" t="str">
        <f>IFERROR(IF(AND($EB73="fem",'Classificação geral'!$K66=2),'Classificação geral'!O66,""),"")</f>
        <v/>
      </c>
      <c r="EH73" s="214" t="str">
        <f>IFERROR(IF(AND($EB73="fem",'Classificação geral'!$K66=2),'Classificação geral'!AR66,""),"")</f>
        <v/>
      </c>
      <c r="EI73" s="216" t="str">
        <f>IFERROR(RANK(EH73,EH:EH,0)+ COUNTIF(EH$12:$EH71,EH73),"")</f>
        <v/>
      </c>
      <c r="EJ73" s="209"/>
      <c r="EK73" s="214" t="str">
        <f>IFERROR(IF(AND('Classificação geral'!$J66="mas",'Classificação geral'!$K66=2,'Classificação geral'!$I66="Tapete"),'Classificação geral'!$A66,""),"")</f>
        <v/>
      </c>
      <c r="EL73" s="214" t="str">
        <f>IFERROR(IF(AND('Classificação geral'!$J66="mas",'Classificação geral'!$K66=2,'Classificação geral'!$I66="Tapete"),'Classificação geral'!$B66,""),"")</f>
        <v/>
      </c>
      <c r="EM73" s="215" t="str">
        <f>IF($EL73='Classificação geral'!$B66,'Classificação geral'!$C66,"")</f>
        <v/>
      </c>
      <c r="EN73" s="215" t="str">
        <f>IF($EL73='Classificação geral'!$B66,'Classificação geral'!$D66,"")</f>
        <v/>
      </c>
      <c r="EO73" s="215" t="str">
        <f>IF($EL73='Classificação geral'!$B66,'Classificação geral'!$J66,"")</f>
        <v/>
      </c>
      <c r="EP73" s="214" t="str">
        <f>IFERROR(IF(AND($EO73="mas",'Classificação geral'!$K66=2),'Classificação geral'!K66,""),"")</f>
        <v/>
      </c>
      <c r="EQ73" s="214" t="str">
        <f>IFERROR(IF(AND($EO73="mas",'Classificação geral'!$K66=2),'Classificação geral'!AC66,""),"")</f>
        <v/>
      </c>
      <c r="ER73" s="214" t="str">
        <f>IFERROR(IF(AND($EO73="mas",'Classificação geral'!$K66=2),'Classificação geral'!AE66,""),"")</f>
        <v/>
      </c>
      <c r="ES73" s="214" t="str">
        <f>IFERROR(IF(AND($EO73="mas",'Classificação geral'!$K66=2),'Classificação geral'!AF66,""),"")</f>
        <v/>
      </c>
      <c r="ET73" s="214" t="str">
        <f>IFERROR(IF(AND($EO73="mas",'Classificação geral'!$K66=2),'Classificação geral'!O66,""),"")</f>
        <v/>
      </c>
      <c r="EU73" s="214" t="str">
        <f>IFERROR(IF(AND($EO73="mas",'Classificação geral'!$K66=2),'Classificação geral'!AR66,""),"")</f>
        <v/>
      </c>
      <c r="EV73" s="216" t="str">
        <f>IFERROR(RANK(EU73,EU:EU,0)+ COUNTIF($EU$12:EU$12,EU73),"")</f>
        <v/>
      </c>
      <c r="EW73" s="209"/>
      <c r="EX73" s="214" t="str">
        <f>IFERROR(IF(AND('Classificação geral'!$J66="fem",'Classificação geral'!$K66=3,'Classificação geral'!$I66="Tapete"),'Classificação geral'!$A66,""),"")</f>
        <v/>
      </c>
      <c r="EY73" s="214" t="str">
        <f>IFERROR(IF(AND('Classificação geral'!$J66="fem",'Classificação geral'!$K66=3,'Classificação geral'!$I66="Tapete"),'Classificação geral'!$B66,""),"")</f>
        <v/>
      </c>
      <c r="EZ73" s="215" t="str">
        <f>IF($EY73='Classificação geral'!$B66,'Classificação geral'!$C66,"")</f>
        <v/>
      </c>
      <c r="FA73" s="215" t="str">
        <f>IF($EY73='Classificação geral'!$B66,'Classificação geral'!$D66,"")</f>
        <v/>
      </c>
      <c r="FB73" s="215" t="str">
        <f>IF($EY73='Classificação geral'!$B66,'Classificação geral'!$J66,"")</f>
        <v/>
      </c>
      <c r="FC73" s="215" t="str">
        <f>IF($FB73='Classificação geral'!$J66,'Classificação geral'!$K66,"")</f>
        <v/>
      </c>
      <c r="FD73" s="215" t="str">
        <f>IF($FC73='Classificação geral'!$K66,'Classificação geral'!$AC66,"")</f>
        <v/>
      </c>
      <c r="FE73" s="215" t="str">
        <f>IF($FC73='Classificação geral'!$K66,'Classificação geral'!$AE66,"")</f>
        <v/>
      </c>
      <c r="FF73" s="215" t="str">
        <f>IF($FC73='Classificação geral'!$K66,'Classificação geral'!$AF66,"")</f>
        <v/>
      </c>
      <c r="FG73" s="215" t="str">
        <f>IF($FC73='Classificação geral'!$K66,'Classificação geral'!$O66,"")</f>
        <v/>
      </c>
      <c r="FH73" s="215" t="str">
        <f>IF($FC73='Classificação geral'!$K66,'Classificação geral'!$AR66,"")</f>
        <v/>
      </c>
      <c r="FI73" s="216" t="str">
        <f>IFERROR(RANK(FH73,FH:FH,0)+ COUNTIF($FH$12:FH71,FH73),"")</f>
        <v/>
      </c>
      <c r="FJ73" s="209"/>
      <c r="FK73" s="214" t="str">
        <f>IFERROR(IF(AND('Classificação geral'!$J66="mas",'Classificação geral'!$K66=3,'Classificação geral'!$I66="Tapete"),'Classificação geral'!$A66,""),"")</f>
        <v/>
      </c>
      <c r="FL73" s="214" t="str">
        <f>IFERROR(IF(AND('Classificação geral'!$J66="mas",'Classificação geral'!$K66=3,'Classificação geral'!$I66="Tapete"),'Classificação geral'!$B66,""),"")</f>
        <v/>
      </c>
      <c r="FM73" s="215" t="str">
        <f>IF($FL73='Classificação geral'!$B66,'Classificação geral'!$C66,"")</f>
        <v/>
      </c>
      <c r="FN73" s="215" t="str">
        <f>IF($FL73='Classificação geral'!$B66,'Classificação geral'!$D66,"")</f>
        <v/>
      </c>
      <c r="FO73" s="215" t="str">
        <f>IF($FL73='Classificação geral'!$B66,'Classificação geral'!$J66,"")</f>
        <v/>
      </c>
      <c r="FP73" s="214" t="str">
        <f>IFERROR(IF(AND($FO73="mas",'Classificação geral'!$K66=3),'Classificação geral'!K66,""),"")</f>
        <v/>
      </c>
      <c r="FQ73" s="214" t="str">
        <f>IFERROR(IF(AND($FO73="mas",'Classificação geral'!$K66=3),'Classificação geral'!AC66,""),"")</f>
        <v/>
      </c>
      <c r="FR73" s="214" t="str">
        <f>IFERROR(IF(AND($FO73="mas",'Classificação geral'!$K66=3),'Classificação geral'!AE66,""),"")</f>
        <v/>
      </c>
      <c r="FS73" s="214" t="str">
        <f>IFERROR(IF(AND($FO73="mas",'Classificação geral'!$K66=3),'Classificação geral'!AF66,""),"")</f>
        <v/>
      </c>
      <c r="FT73" s="214" t="str">
        <f>IFERROR(IF(AND($FO73="mas",'Classificação geral'!$K66=3),'Classificação geral'!O66,""),"")</f>
        <v/>
      </c>
      <c r="FU73" s="214" t="str">
        <f>IFERROR(IF(AND($FO73="mas",'Classificação geral'!$K66=3),'Classificação geral'!AR66,""),"")</f>
        <v/>
      </c>
      <c r="FV73" s="216" t="str">
        <f>IFERROR(RANK(FU73,FU:FU,0)+ COUNTIF(FU$12:$FU71,FU73),"")</f>
        <v/>
      </c>
    </row>
    <row r="74" spans="1:178" s="245" customFormat="1" ht="24.75" customHeight="1" x14ac:dyDescent="0.4">
      <c r="B74" s="91"/>
      <c r="C74" s="238" t="str">
        <f t="shared" si="1"/>
        <v/>
      </c>
      <c r="D74" s="238" t="str">
        <f t="shared" si="2"/>
        <v/>
      </c>
      <c r="E74" s="238" t="str">
        <f t="shared" si="3"/>
        <v/>
      </c>
      <c r="F74" s="239" t="str">
        <f t="shared" si="4"/>
        <v/>
      </c>
      <c r="G74" s="239" t="str">
        <f t="shared" si="5"/>
        <v/>
      </c>
      <c r="H74" s="240" t="str">
        <f t="shared" si="6"/>
        <v/>
      </c>
      <c r="I74" s="240" t="str">
        <f t="shared" si="7"/>
        <v/>
      </c>
      <c r="J74" s="240" t="str">
        <f t="shared" si="8"/>
        <v/>
      </c>
      <c r="K74" s="240" t="str">
        <f t="shared" si="9"/>
        <v/>
      </c>
      <c r="L74" s="240" t="str">
        <f t="shared" si="10"/>
        <v/>
      </c>
      <c r="M74" s="241">
        <v>61</v>
      </c>
      <c r="N74" s="432"/>
      <c r="O74" s="242"/>
      <c r="P74" s="242"/>
      <c r="Q74" s="248" t="str">
        <f t="shared" si="11"/>
        <v/>
      </c>
      <c r="R74" s="238" t="str">
        <f t="shared" si="12"/>
        <v/>
      </c>
      <c r="S74" s="238" t="str">
        <f t="shared" si="13"/>
        <v/>
      </c>
      <c r="T74" s="238" t="str">
        <f t="shared" si="14"/>
        <v/>
      </c>
      <c r="U74" s="239" t="str">
        <f t="shared" si="15"/>
        <v/>
      </c>
      <c r="V74" s="239" t="str">
        <f t="shared" si="16"/>
        <v/>
      </c>
      <c r="W74" s="240" t="str">
        <f t="shared" si="17"/>
        <v/>
      </c>
      <c r="X74" s="240" t="str">
        <f t="shared" si="18"/>
        <v/>
      </c>
      <c r="Y74" s="240" t="str">
        <f t="shared" si="19"/>
        <v/>
      </c>
      <c r="Z74" s="240" t="str">
        <f t="shared" si="20"/>
        <v/>
      </c>
      <c r="AA74" s="240" t="str">
        <f t="shared" si="21"/>
        <v/>
      </c>
      <c r="AB74" s="241">
        <v>61</v>
      </c>
      <c r="AC74" s="432"/>
      <c r="AD74" s="242"/>
      <c r="AE74" s="243"/>
      <c r="AF74" s="249" t="str">
        <f t="shared" si="22"/>
        <v/>
      </c>
      <c r="AG74" s="238" t="str">
        <f t="shared" si="23"/>
        <v/>
      </c>
      <c r="AH74" s="238" t="str">
        <f t="shared" si="24"/>
        <v/>
      </c>
      <c r="AI74" s="239" t="str">
        <f t="shared" si="25"/>
        <v/>
      </c>
      <c r="AJ74" s="239" t="str">
        <f t="shared" si="26"/>
        <v/>
      </c>
      <c r="AK74" s="239" t="str">
        <f t="shared" si="27"/>
        <v/>
      </c>
      <c r="AL74" s="240" t="str">
        <f t="shared" si="28"/>
        <v/>
      </c>
      <c r="AM74" s="240" t="str">
        <f t="shared" si="29"/>
        <v/>
      </c>
      <c r="AN74" s="240" t="str">
        <f t="shared" si="30"/>
        <v/>
      </c>
      <c r="AO74" s="240" t="str">
        <f t="shared" si="31"/>
        <v/>
      </c>
      <c r="AP74" s="240" t="str">
        <f t="shared" si="32"/>
        <v/>
      </c>
      <c r="AQ74" s="241">
        <v>61</v>
      </c>
      <c r="AR74" s="432"/>
      <c r="AS74" s="242"/>
      <c r="AT74" s="242"/>
      <c r="AU74" s="249" t="str">
        <f t="shared" si="33"/>
        <v/>
      </c>
      <c r="AV74" s="238" t="str">
        <f t="shared" si="34"/>
        <v/>
      </c>
      <c r="AW74" s="238" t="str">
        <f t="shared" si="35"/>
        <v/>
      </c>
      <c r="AX74" s="239" t="str">
        <f t="shared" si="36"/>
        <v/>
      </c>
      <c r="AY74" s="239" t="str">
        <f t="shared" si="37"/>
        <v/>
      </c>
      <c r="AZ74" s="239" t="str">
        <f t="shared" si="38"/>
        <v/>
      </c>
      <c r="BA74" s="240" t="str">
        <f t="shared" si="39"/>
        <v/>
      </c>
      <c r="BB74" s="240" t="str">
        <f t="shared" si="40"/>
        <v/>
      </c>
      <c r="BC74" s="240" t="str">
        <f t="shared" si="41"/>
        <v/>
      </c>
      <c r="BD74" s="240" t="str">
        <f t="shared" si="42"/>
        <v/>
      </c>
      <c r="BE74" s="240" t="str">
        <f t="shared" si="43"/>
        <v/>
      </c>
      <c r="BF74" s="241">
        <v>61</v>
      </c>
      <c r="BG74" s="432"/>
      <c r="BH74" s="243"/>
      <c r="BI74" s="243"/>
      <c r="BJ74" s="248" t="str">
        <f t="shared" si="44"/>
        <v/>
      </c>
      <c r="BK74" s="238" t="str">
        <f t="shared" si="45"/>
        <v/>
      </c>
      <c r="BL74" s="238" t="str">
        <f t="shared" si="46"/>
        <v/>
      </c>
      <c r="BM74" s="238" t="str">
        <f t="shared" si="47"/>
        <v/>
      </c>
      <c r="BN74" s="239" t="str">
        <f t="shared" si="48"/>
        <v/>
      </c>
      <c r="BO74" s="239" t="str">
        <f t="shared" si="49"/>
        <v/>
      </c>
      <c r="BP74" s="239" t="str">
        <f t="shared" si="50"/>
        <v/>
      </c>
      <c r="BQ74" s="239" t="str">
        <f t="shared" si="51"/>
        <v/>
      </c>
      <c r="BR74" s="239" t="str">
        <f t="shared" si="52"/>
        <v/>
      </c>
      <c r="BS74" s="239" t="str">
        <f t="shared" si="53"/>
        <v/>
      </c>
      <c r="BT74" s="240" t="str">
        <f t="shared" si="54"/>
        <v/>
      </c>
      <c r="BU74" s="241">
        <v>61</v>
      </c>
      <c r="BV74" s="432"/>
      <c r="BW74" s="242"/>
      <c r="BX74" s="242"/>
      <c r="BY74" s="248" t="str">
        <f t="shared" si="55"/>
        <v/>
      </c>
      <c r="BZ74" s="238" t="str">
        <f t="shared" si="56"/>
        <v/>
      </c>
      <c r="CA74" s="238" t="str">
        <f t="shared" si="57"/>
        <v/>
      </c>
      <c r="CB74" s="238" t="str">
        <f t="shared" si="58"/>
        <v/>
      </c>
      <c r="CC74" s="239" t="str">
        <f t="shared" si="59"/>
        <v/>
      </c>
      <c r="CD74" s="239" t="str">
        <f t="shared" si="60"/>
        <v/>
      </c>
      <c r="CE74" s="240" t="str">
        <f t="shared" si="61"/>
        <v/>
      </c>
      <c r="CF74" s="240" t="str">
        <f t="shared" si="62"/>
        <v/>
      </c>
      <c r="CG74" s="240" t="str">
        <f t="shared" si="63"/>
        <v/>
      </c>
      <c r="CH74" s="240" t="str">
        <f t="shared" si="64"/>
        <v/>
      </c>
      <c r="CI74" s="240" t="str">
        <f t="shared" si="65"/>
        <v/>
      </c>
      <c r="CJ74" s="241">
        <v>61</v>
      </c>
      <c r="CK74" s="432"/>
      <c r="CL74" s="4"/>
      <c r="CM74" s="4"/>
      <c r="CN74" s="4"/>
      <c r="CO74" s="4"/>
      <c r="CP74" s="4"/>
      <c r="CQ74" s="4"/>
      <c r="CR74" s="4"/>
      <c r="CS74" s="4"/>
      <c r="CT74" s="4"/>
      <c r="CU74" s="4"/>
      <c r="CV74" s="4"/>
      <c r="CW74" s="4"/>
      <c r="CX74" s="214" t="str">
        <f>IFERROR(IF(AND('Classificação geral'!$J67="FEM",'Classificação geral'!$K67=1,'Classificação geral'!I67="Tapete"),'Classificação geral'!A67,""),"")</f>
        <v/>
      </c>
      <c r="CY74" s="214" t="str">
        <f>IFERROR(IF(AND('Classificação geral'!$J67="FEM",'Classificação geral'!$K67=1,'Classificação geral'!I67="Tapete"),'Classificação geral'!$B67,""),"")</f>
        <v/>
      </c>
      <c r="CZ74" s="215" t="str">
        <f>IF($CY74='Classificação geral'!$B67,'Classificação geral'!$C67,"")</f>
        <v/>
      </c>
      <c r="DA74" s="215" t="str">
        <f>IF($CY74='Classificação geral'!$B67,'Classificação geral'!$D67,"")</f>
        <v/>
      </c>
      <c r="DB74" s="215" t="str">
        <f>IF($CY74='Classificação geral'!$B67,'Classificação geral'!$J67,"")</f>
        <v/>
      </c>
      <c r="DC74" s="215" t="str">
        <f>IF($DB74='Classificação geral'!$J67,'Classificação geral'!$K67,"")</f>
        <v/>
      </c>
      <c r="DD74" s="215" t="str">
        <f>IF($DC74='Classificação geral'!$K67,'Classificação geral'!$AC67,"")</f>
        <v/>
      </c>
      <c r="DE74" s="215" t="str">
        <f>IF($DC74='Classificação geral'!$K67,'Classificação geral'!$AE67,"")</f>
        <v/>
      </c>
      <c r="DF74" s="215" t="str">
        <f>IF($DC74='Classificação geral'!$K67,'Classificação geral'!$AF67,"")</f>
        <v/>
      </c>
      <c r="DG74" s="215" t="str">
        <f>IF($DC74='Classificação geral'!$K67,'Classificação geral'!$O67,"")</f>
        <v/>
      </c>
      <c r="DH74" s="215" t="str">
        <f>IF($DC74='Classificação geral'!$K67,'Classificação geral'!$AR67,"")</f>
        <v/>
      </c>
      <c r="DI74" s="216" t="str">
        <f>IFERROR(RANK(DH74,DH:DH,0)+ COUNTIF($DH$12:DH73,DH74),"")</f>
        <v/>
      </c>
      <c r="DJ74" s="199"/>
      <c r="DK74" s="214" t="str">
        <f>IFERROR(IF(AND('Classificação geral'!$J67="mas",'Classificação geral'!$K67=1,'Classificação geral'!$I67="Tapete"),'Classificação geral'!$A67,""),"")</f>
        <v/>
      </c>
      <c r="DL74" s="214" t="str">
        <f>IFERROR(IF(AND('Classificação geral'!$J67="mas",'Classificação geral'!$K67=1,'Classificação geral'!$I67="Tapete"),'Classificação geral'!$B67,""),"")</f>
        <v/>
      </c>
      <c r="DM74" s="215" t="str">
        <f>IF($DL74='Classificação geral'!$B67,'Classificação geral'!$C67,"")</f>
        <v/>
      </c>
      <c r="DN74" s="215" t="str">
        <f>IF($DL74='Classificação geral'!$B67,'Classificação geral'!$D67,"")</f>
        <v/>
      </c>
      <c r="DO74" s="215" t="str">
        <f>IF($DL74='Classificação geral'!$B67,'Classificação geral'!$J67,"")</f>
        <v/>
      </c>
      <c r="DP74" s="214" t="str">
        <f>IFERROR(IF(AND($DO74="mas",'Classificação geral'!$K67=1),'Classificação geral'!K67,""),"")</f>
        <v/>
      </c>
      <c r="DQ74" s="214" t="str">
        <f>IFERROR(IF(AND($DO74="mas",'Classificação geral'!$K67=1),'Classificação geral'!AC67,""),"")</f>
        <v/>
      </c>
      <c r="DR74" s="214" t="str">
        <f>IFERROR(IF(AND($DO74="mas",'Classificação geral'!$K67=1),'Classificação geral'!AE67,""),"")</f>
        <v/>
      </c>
      <c r="DS74" s="214" t="str">
        <f>IFERROR(IF(AND($DO74="mas",'Classificação geral'!$K67=1),'Classificação geral'!AF67,""),"")</f>
        <v/>
      </c>
      <c r="DT74" s="214" t="str">
        <f>IFERROR(IF(AND($DO74="mas",'Classificação geral'!$K67=1),'Classificação geral'!O67,""),"")</f>
        <v/>
      </c>
      <c r="DU74" s="214" t="str">
        <f>IFERROR(IF(AND($DO74="mas",'Classificação geral'!$K67=1),'Classificação geral'!AR67,""),"")</f>
        <v/>
      </c>
      <c r="DV74" s="216" t="str">
        <f>IFERROR(RANK(DU74,DU:DU,0)+ COUNTIF($DU$12:DU73,DU74),"")</f>
        <v/>
      </c>
      <c r="DW74" s="199"/>
      <c r="DX74" s="214" t="str">
        <f>IFERROR(IF(AND('Classificação geral'!$J67="fem",'Classificação geral'!$K67=2,'Classificação geral'!$I67="Tapete"),'Classificação geral'!$A67,""),"")</f>
        <v/>
      </c>
      <c r="DY74" s="214" t="str">
        <f>IFERROR(IF(AND('Classificação geral'!$J67="fem",'Classificação geral'!$K67=2,'Classificação geral'!$I67="Tapete"),'Classificação geral'!$B67,""),"")</f>
        <v/>
      </c>
      <c r="DZ74" s="215" t="str">
        <f>IF($DY74='Classificação geral'!$B67,'Classificação geral'!$C67,"")</f>
        <v/>
      </c>
      <c r="EA74" s="215" t="str">
        <f>IF($DY74='Classificação geral'!$B67,'Classificação geral'!$D67,"")</f>
        <v/>
      </c>
      <c r="EB74" s="215" t="str">
        <f>IF($DY74='Classificação geral'!$B67,'Classificação geral'!$J67,"")</f>
        <v/>
      </c>
      <c r="EC74" s="214" t="str">
        <f>IFERROR(IF(AND($EB74="fem",'Classificação geral'!$K67=2),'Classificação geral'!K67,""),"")</f>
        <v/>
      </c>
      <c r="ED74" s="214" t="str">
        <f>IFERROR(IF(AND($EB74="fem",'Classificação geral'!$K67=2),'Classificação geral'!AC67,""),"")</f>
        <v/>
      </c>
      <c r="EE74" s="214" t="str">
        <f>IFERROR(IF(AND($EB74="fem",'Classificação geral'!$K67=2),'Classificação geral'!AE67,""),"")</f>
        <v/>
      </c>
      <c r="EF74" s="214" t="str">
        <f>IFERROR(IF(AND($EB74="fem",'Classificação geral'!$K67=2),'Classificação geral'!AF67,""),"")</f>
        <v/>
      </c>
      <c r="EG74" s="214" t="str">
        <f>IFERROR(IF(AND($EB74="fem",'Classificação geral'!$K67=2),'Classificação geral'!O67,""),"")</f>
        <v/>
      </c>
      <c r="EH74" s="214" t="str">
        <f>IFERROR(IF(AND($EB74="fem",'Classificação geral'!$K67=2),'Classificação geral'!AR67,""),"")</f>
        <v/>
      </c>
      <c r="EI74" s="216" t="str">
        <f>IFERROR(RANK(EH74,EH:EH,0)+ COUNTIF(EH$12:$EH72,EH74),"")</f>
        <v/>
      </c>
      <c r="EJ74" s="209"/>
      <c r="EK74" s="214" t="str">
        <f>IFERROR(IF(AND('Classificação geral'!$J67="mas",'Classificação geral'!$K67=2,'Classificação geral'!$I67="Tapete"),'Classificação geral'!$A67,""),"")</f>
        <v/>
      </c>
      <c r="EL74" s="214" t="str">
        <f>IFERROR(IF(AND('Classificação geral'!$J67="mas",'Classificação geral'!$K67=2,'Classificação geral'!$I67="Tapete"),'Classificação geral'!$B67,""),"")</f>
        <v/>
      </c>
      <c r="EM74" s="215" t="str">
        <f>IF($EL74='Classificação geral'!$B67,'Classificação geral'!$C67,"")</f>
        <v/>
      </c>
      <c r="EN74" s="215" t="str">
        <f>IF($EL74='Classificação geral'!$B67,'Classificação geral'!$D67,"")</f>
        <v/>
      </c>
      <c r="EO74" s="215" t="str">
        <f>IF($EL74='Classificação geral'!$B67,'Classificação geral'!$J67,"")</f>
        <v/>
      </c>
      <c r="EP74" s="214" t="str">
        <f>IFERROR(IF(AND($EO74="mas",'Classificação geral'!$K67=2),'Classificação geral'!K67,""),"")</f>
        <v/>
      </c>
      <c r="EQ74" s="214" t="str">
        <f>IFERROR(IF(AND($EO74="mas",'Classificação geral'!$K67=2),'Classificação geral'!AC67,""),"")</f>
        <v/>
      </c>
      <c r="ER74" s="214" t="str">
        <f>IFERROR(IF(AND($EO74="mas",'Classificação geral'!$K67=2),'Classificação geral'!AE67,""),"")</f>
        <v/>
      </c>
      <c r="ES74" s="214" t="str">
        <f>IFERROR(IF(AND($EO74="mas",'Classificação geral'!$K67=2),'Classificação geral'!AF67,""),"")</f>
        <v/>
      </c>
      <c r="ET74" s="214" t="str">
        <f>IFERROR(IF(AND($EO74="mas",'Classificação geral'!$K67=2),'Classificação geral'!O67,""),"")</f>
        <v/>
      </c>
      <c r="EU74" s="214" t="str">
        <f>IFERROR(IF(AND($EO74="mas",'Classificação geral'!$K67=2),'Classificação geral'!AR67,""),"")</f>
        <v/>
      </c>
      <c r="EV74" s="216" t="str">
        <f>IFERROR(RANK(EU74,EU:EU,0)+ COUNTIF($EU$12:EU$12,EU74),"")</f>
        <v/>
      </c>
      <c r="EW74" s="209"/>
      <c r="EX74" s="214" t="str">
        <f>IFERROR(IF(AND('Classificação geral'!$J67="fem",'Classificação geral'!$K67=3,'Classificação geral'!$I67="Tapete"),'Classificação geral'!$A67,""),"")</f>
        <v/>
      </c>
      <c r="EY74" s="214" t="str">
        <f>IFERROR(IF(AND('Classificação geral'!$J67="fem",'Classificação geral'!$K67=3,'Classificação geral'!$I67="Tapete"),'Classificação geral'!$B67,""),"")</f>
        <v/>
      </c>
      <c r="EZ74" s="215" t="str">
        <f>IF($EY74='Classificação geral'!$B67,'Classificação geral'!$C67,"")</f>
        <v/>
      </c>
      <c r="FA74" s="215" t="str">
        <f>IF($EY74='Classificação geral'!$B67,'Classificação geral'!$D67,"")</f>
        <v/>
      </c>
      <c r="FB74" s="215" t="str">
        <f>IF($EY74='Classificação geral'!$B67,'Classificação geral'!$J67,"")</f>
        <v/>
      </c>
      <c r="FC74" s="215" t="str">
        <f>IF($FB74='Classificação geral'!$J67,'Classificação geral'!$K67,"")</f>
        <v/>
      </c>
      <c r="FD74" s="215" t="str">
        <f>IF($FC74='Classificação geral'!$K67,'Classificação geral'!$AC67,"")</f>
        <v/>
      </c>
      <c r="FE74" s="215" t="str">
        <f>IF($FC74='Classificação geral'!$K67,'Classificação geral'!$AE67,"")</f>
        <v/>
      </c>
      <c r="FF74" s="215" t="str">
        <f>IF($FC74='Classificação geral'!$K67,'Classificação geral'!$AF67,"")</f>
        <v/>
      </c>
      <c r="FG74" s="215" t="str">
        <f>IF($FC74='Classificação geral'!$K67,'Classificação geral'!$O67,"")</f>
        <v/>
      </c>
      <c r="FH74" s="215" t="str">
        <f>IF($FC74='Classificação geral'!$K67,'Classificação geral'!$AR67,"")</f>
        <v/>
      </c>
      <c r="FI74" s="216" t="str">
        <f>IFERROR(RANK(FH74,FH:FH,0)+ COUNTIF($FH$12:FH72,FH74),"")</f>
        <v/>
      </c>
      <c r="FJ74" s="209"/>
      <c r="FK74" s="214" t="str">
        <f>IFERROR(IF(AND('Classificação geral'!$J67="mas",'Classificação geral'!$K67=3,'Classificação geral'!$I67="Tapete"),'Classificação geral'!$A67,""),"")</f>
        <v/>
      </c>
      <c r="FL74" s="214" t="str">
        <f>IFERROR(IF(AND('Classificação geral'!$J67="mas",'Classificação geral'!$K67=3,'Classificação geral'!$I67="Tapete"),'Classificação geral'!$B67,""),"")</f>
        <v/>
      </c>
      <c r="FM74" s="215" t="str">
        <f>IF($FL74='Classificação geral'!$B67,'Classificação geral'!$C67,"")</f>
        <v/>
      </c>
      <c r="FN74" s="215" t="str">
        <f>IF($FL74='Classificação geral'!$B67,'Classificação geral'!$D67,"")</f>
        <v/>
      </c>
      <c r="FO74" s="215" t="str">
        <f>IF($FL74='Classificação geral'!$B67,'Classificação geral'!$J67,"")</f>
        <v/>
      </c>
      <c r="FP74" s="214" t="str">
        <f>IFERROR(IF(AND($FO74="mas",'Classificação geral'!$K67=3),'Classificação geral'!K67,""),"")</f>
        <v/>
      </c>
      <c r="FQ74" s="214" t="str">
        <f>IFERROR(IF(AND($FO74="mas",'Classificação geral'!$K67=3),'Classificação geral'!AC67,""),"")</f>
        <v/>
      </c>
      <c r="FR74" s="214" t="str">
        <f>IFERROR(IF(AND($FO74="mas",'Classificação geral'!$K67=3),'Classificação geral'!AE67,""),"")</f>
        <v/>
      </c>
      <c r="FS74" s="214" t="str">
        <f>IFERROR(IF(AND($FO74="mas",'Classificação geral'!$K67=3),'Classificação geral'!AF67,""),"")</f>
        <v/>
      </c>
      <c r="FT74" s="214" t="str">
        <f>IFERROR(IF(AND($FO74="mas",'Classificação geral'!$K67=3),'Classificação geral'!O67,""),"")</f>
        <v/>
      </c>
      <c r="FU74" s="214" t="str">
        <f>IFERROR(IF(AND($FO74="mas",'Classificação geral'!$K67=3),'Classificação geral'!AR67,""),"")</f>
        <v/>
      </c>
      <c r="FV74" s="216" t="str">
        <f>IFERROR(RANK(FU74,FU:FU,0)+ COUNTIF(FU$12:$FU72,FU74),"")</f>
        <v/>
      </c>
    </row>
    <row r="75" spans="1:178" s="245" customFormat="1" ht="24.75" customHeight="1" x14ac:dyDescent="0.4">
      <c r="B75" s="91"/>
      <c r="C75" s="238" t="str">
        <f t="shared" si="1"/>
        <v/>
      </c>
      <c r="D75" s="238" t="str">
        <f t="shared" si="2"/>
        <v/>
      </c>
      <c r="E75" s="238" t="str">
        <f t="shared" si="3"/>
        <v/>
      </c>
      <c r="F75" s="239" t="str">
        <f t="shared" si="4"/>
        <v/>
      </c>
      <c r="G75" s="239" t="str">
        <f t="shared" si="5"/>
        <v/>
      </c>
      <c r="H75" s="240" t="str">
        <f t="shared" si="6"/>
        <v/>
      </c>
      <c r="I75" s="240" t="str">
        <f t="shared" si="7"/>
        <v/>
      </c>
      <c r="J75" s="240" t="str">
        <f t="shared" si="8"/>
        <v/>
      </c>
      <c r="K75" s="240" t="str">
        <f t="shared" si="9"/>
        <v/>
      </c>
      <c r="L75" s="240" t="str">
        <f t="shared" si="10"/>
        <v/>
      </c>
      <c r="M75" s="241">
        <v>62</v>
      </c>
      <c r="N75" s="432"/>
      <c r="O75" s="242"/>
      <c r="P75" s="242"/>
      <c r="Q75" s="248" t="str">
        <f t="shared" si="11"/>
        <v/>
      </c>
      <c r="R75" s="238" t="str">
        <f t="shared" si="12"/>
        <v/>
      </c>
      <c r="S75" s="238" t="str">
        <f t="shared" si="13"/>
        <v/>
      </c>
      <c r="T75" s="238" t="str">
        <f t="shared" si="14"/>
        <v/>
      </c>
      <c r="U75" s="239" t="str">
        <f t="shared" si="15"/>
        <v/>
      </c>
      <c r="V75" s="239" t="str">
        <f t="shared" si="16"/>
        <v/>
      </c>
      <c r="W75" s="240" t="str">
        <f t="shared" si="17"/>
        <v/>
      </c>
      <c r="X75" s="240" t="str">
        <f t="shared" si="18"/>
        <v/>
      </c>
      <c r="Y75" s="240" t="str">
        <f t="shared" si="19"/>
        <v/>
      </c>
      <c r="Z75" s="240" t="str">
        <f t="shared" si="20"/>
        <v/>
      </c>
      <c r="AA75" s="240" t="str">
        <f t="shared" si="21"/>
        <v/>
      </c>
      <c r="AB75" s="241">
        <v>62</v>
      </c>
      <c r="AC75" s="432"/>
      <c r="AD75" s="242"/>
      <c r="AE75" s="243"/>
      <c r="AF75" s="249" t="str">
        <f t="shared" si="22"/>
        <v/>
      </c>
      <c r="AG75" s="238" t="str">
        <f t="shared" si="23"/>
        <v/>
      </c>
      <c r="AH75" s="238" t="str">
        <f t="shared" si="24"/>
        <v/>
      </c>
      <c r="AI75" s="239" t="str">
        <f t="shared" si="25"/>
        <v/>
      </c>
      <c r="AJ75" s="239" t="str">
        <f t="shared" si="26"/>
        <v/>
      </c>
      <c r="AK75" s="239" t="str">
        <f t="shared" si="27"/>
        <v/>
      </c>
      <c r="AL75" s="240" t="str">
        <f t="shared" si="28"/>
        <v/>
      </c>
      <c r="AM75" s="240" t="str">
        <f t="shared" si="29"/>
        <v/>
      </c>
      <c r="AN75" s="240" t="str">
        <f t="shared" si="30"/>
        <v/>
      </c>
      <c r="AO75" s="240" t="str">
        <f t="shared" si="31"/>
        <v/>
      </c>
      <c r="AP75" s="240" t="str">
        <f t="shared" si="32"/>
        <v/>
      </c>
      <c r="AQ75" s="241">
        <v>62</v>
      </c>
      <c r="AR75" s="432"/>
      <c r="AS75" s="242"/>
      <c r="AT75" s="242"/>
      <c r="AU75" s="249" t="str">
        <f t="shared" si="33"/>
        <v/>
      </c>
      <c r="AV75" s="238" t="str">
        <f t="shared" si="34"/>
        <v/>
      </c>
      <c r="AW75" s="238" t="str">
        <f t="shared" si="35"/>
        <v/>
      </c>
      <c r="AX75" s="239" t="str">
        <f t="shared" si="36"/>
        <v/>
      </c>
      <c r="AY75" s="239" t="str">
        <f t="shared" si="37"/>
        <v/>
      </c>
      <c r="AZ75" s="239" t="str">
        <f t="shared" si="38"/>
        <v/>
      </c>
      <c r="BA75" s="240" t="str">
        <f t="shared" si="39"/>
        <v/>
      </c>
      <c r="BB75" s="240" t="str">
        <f t="shared" si="40"/>
        <v/>
      </c>
      <c r="BC75" s="240" t="str">
        <f t="shared" si="41"/>
        <v/>
      </c>
      <c r="BD75" s="240" t="str">
        <f t="shared" si="42"/>
        <v/>
      </c>
      <c r="BE75" s="240" t="str">
        <f t="shared" si="43"/>
        <v/>
      </c>
      <c r="BF75" s="241">
        <v>62</v>
      </c>
      <c r="BG75" s="432"/>
      <c r="BH75" s="243"/>
      <c r="BI75" s="243"/>
      <c r="BJ75" s="248" t="str">
        <f t="shared" si="44"/>
        <v/>
      </c>
      <c r="BK75" s="238" t="str">
        <f t="shared" si="45"/>
        <v/>
      </c>
      <c r="BL75" s="238" t="str">
        <f t="shared" si="46"/>
        <v/>
      </c>
      <c r="BM75" s="238" t="str">
        <f t="shared" si="47"/>
        <v/>
      </c>
      <c r="BN75" s="239" t="str">
        <f t="shared" si="48"/>
        <v/>
      </c>
      <c r="BO75" s="239" t="str">
        <f t="shared" si="49"/>
        <v/>
      </c>
      <c r="BP75" s="239" t="str">
        <f t="shared" si="50"/>
        <v/>
      </c>
      <c r="BQ75" s="239" t="str">
        <f t="shared" si="51"/>
        <v/>
      </c>
      <c r="BR75" s="239" t="str">
        <f t="shared" si="52"/>
        <v/>
      </c>
      <c r="BS75" s="239" t="str">
        <f t="shared" si="53"/>
        <v/>
      </c>
      <c r="BT75" s="240" t="str">
        <f t="shared" si="54"/>
        <v/>
      </c>
      <c r="BU75" s="241">
        <v>62</v>
      </c>
      <c r="BV75" s="432"/>
      <c r="BW75" s="242"/>
      <c r="BX75" s="242"/>
      <c r="BY75" s="248" t="str">
        <f t="shared" si="55"/>
        <v/>
      </c>
      <c r="BZ75" s="238" t="str">
        <f t="shared" si="56"/>
        <v/>
      </c>
      <c r="CA75" s="238" t="str">
        <f t="shared" si="57"/>
        <v/>
      </c>
      <c r="CB75" s="238" t="str">
        <f t="shared" si="58"/>
        <v/>
      </c>
      <c r="CC75" s="239" t="str">
        <f t="shared" si="59"/>
        <v/>
      </c>
      <c r="CD75" s="239" t="str">
        <f t="shared" si="60"/>
        <v/>
      </c>
      <c r="CE75" s="240" t="str">
        <f t="shared" si="61"/>
        <v/>
      </c>
      <c r="CF75" s="240" t="str">
        <f t="shared" si="62"/>
        <v/>
      </c>
      <c r="CG75" s="240" t="str">
        <f t="shared" si="63"/>
        <v/>
      </c>
      <c r="CH75" s="240" t="str">
        <f t="shared" si="64"/>
        <v/>
      </c>
      <c r="CI75" s="240" t="str">
        <f t="shared" si="65"/>
        <v/>
      </c>
      <c r="CJ75" s="241">
        <v>62</v>
      </c>
      <c r="CK75" s="432"/>
      <c r="CL75" s="4"/>
      <c r="CM75" s="4"/>
      <c r="CN75" s="4"/>
      <c r="CO75" s="4"/>
      <c r="CP75" s="4"/>
      <c r="CQ75" s="4"/>
      <c r="CR75" s="4"/>
      <c r="CS75" s="4"/>
      <c r="CT75" s="4"/>
      <c r="CU75" s="4"/>
      <c r="CV75" s="4"/>
      <c r="CW75" s="4"/>
      <c r="CX75" s="214" t="str">
        <f>IFERROR(IF(AND('Classificação geral'!$J68="FEM",'Classificação geral'!$K68=1,'Classificação geral'!I68="Tapete"),'Classificação geral'!A68,""),"")</f>
        <v/>
      </c>
      <c r="CY75" s="214" t="str">
        <f>IFERROR(IF(AND('Classificação geral'!$J68="FEM",'Classificação geral'!$K68=1,'Classificação geral'!I68="Tapete"),'Classificação geral'!$B68,""),"")</f>
        <v/>
      </c>
      <c r="CZ75" s="215" t="str">
        <f>IF($CY75='Classificação geral'!$B68,'Classificação geral'!$C68,"")</f>
        <v/>
      </c>
      <c r="DA75" s="215" t="str">
        <f>IF($CY75='Classificação geral'!$B68,'Classificação geral'!$D68,"")</f>
        <v/>
      </c>
      <c r="DB75" s="215" t="str">
        <f>IF($CY75='Classificação geral'!$B68,'Classificação geral'!$J68,"")</f>
        <v/>
      </c>
      <c r="DC75" s="215" t="str">
        <f>IF($DB75='Classificação geral'!$J68,'Classificação geral'!$K68,"")</f>
        <v/>
      </c>
      <c r="DD75" s="215" t="str">
        <f>IF($DC75='Classificação geral'!$K68,'Classificação geral'!$AC68,"")</f>
        <v/>
      </c>
      <c r="DE75" s="215" t="str">
        <f>IF($DC75='Classificação geral'!$K68,'Classificação geral'!$AE68,"")</f>
        <v/>
      </c>
      <c r="DF75" s="215" t="str">
        <f>IF($DC75='Classificação geral'!$K68,'Classificação geral'!$AF68,"")</f>
        <v/>
      </c>
      <c r="DG75" s="215" t="str">
        <f>IF($DC75='Classificação geral'!$K68,'Classificação geral'!$O68,"")</f>
        <v/>
      </c>
      <c r="DH75" s="215" t="str">
        <f>IF($DC75='Classificação geral'!$K68,'Classificação geral'!$AR68,"")</f>
        <v/>
      </c>
      <c r="DI75" s="216" t="str">
        <f>IFERROR(RANK(DH75,DH:DH,0)+ COUNTIF($DH$12:DH74,DH75),"")</f>
        <v/>
      </c>
      <c r="DJ75" s="199"/>
      <c r="DK75" s="214" t="str">
        <f>IFERROR(IF(AND('Classificação geral'!$J68="mas",'Classificação geral'!$K68=1,'Classificação geral'!$I68="Tapete"),'Classificação geral'!$A68,""),"")</f>
        <v/>
      </c>
      <c r="DL75" s="214" t="str">
        <f>IFERROR(IF(AND('Classificação geral'!$J68="mas",'Classificação geral'!$K68=1,'Classificação geral'!$I68="Tapete"),'Classificação geral'!$B68,""),"")</f>
        <v/>
      </c>
      <c r="DM75" s="215" t="str">
        <f>IF($DL75='Classificação geral'!$B68,'Classificação geral'!$C68,"")</f>
        <v/>
      </c>
      <c r="DN75" s="215" t="str">
        <f>IF($DL75='Classificação geral'!$B68,'Classificação geral'!$D68,"")</f>
        <v/>
      </c>
      <c r="DO75" s="215" t="str">
        <f>IF($DL75='Classificação geral'!$B68,'Classificação geral'!$J68,"")</f>
        <v/>
      </c>
      <c r="DP75" s="214" t="str">
        <f>IFERROR(IF(AND($DO75="mas",'Classificação geral'!$K68=1),'Classificação geral'!K68,""),"")</f>
        <v/>
      </c>
      <c r="DQ75" s="214" t="str">
        <f>IFERROR(IF(AND($DO75="mas",'Classificação geral'!$K68=1),'Classificação geral'!AC68,""),"")</f>
        <v/>
      </c>
      <c r="DR75" s="214" t="str">
        <f>IFERROR(IF(AND($DO75="mas",'Classificação geral'!$K68=1),'Classificação geral'!AE68,""),"")</f>
        <v/>
      </c>
      <c r="DS75" s="214" t="str">
        <f>IFERROR(IF(AND($DO75="mas",'Classificação geral'!$K68=1),'Classificação geral'!AF68,""),"")</f>
        <v/>
      </c>
      <c r="DT75" s="214" t="str">
        <f>IFERROR(IF(AND($DO75="mas",'Classificação geral'!$K68=1),'Classificação geral'!O68,""),"")</f>
        <v/>
      </c>
      <c r="DU75" s="214" t="str">
        <f>IFERROR(IF(AND($DO75="mas",'Classificação geral'!$K68=1),'Classificação geral'!AR68,""),"")</f>
        <v/>
      </c>
      <c r="DV75" s="216" t="str">
        <f>IFERROR(RANK(DU75,DU:DU,0)+ COUNTIF($DU$12:DU74,DU75),"")</f>
        <v/>
      </c>
      <c r="DW75" s="199"/>
      <c r="DX75" s="214" t="str">
        <f>IFERROR(IF(AND('Classificação geral'!$J68="fem",'Classificação geral'!$K68=2,'Classificação geral'!$I68="Tapete"),'Classificação geral'!$A68,""),"")</f>
        <v/>
      </c>
      <c r="DY75" s="214" t="str">
        <f>IFERROR(IF(AND('Classificação geral'!$J68="fem",'Classificação geral'!$K68=2,'Classificação geral'!$I68="Tapete"),'Classificação geral'!$B68,""),"")</f>
        <v/>
      </c>
      <c r="DZ75" s="215" t="str">
        <f>IF($DY75='Classificação geral'!$B68,'Classificação geral'!$C68,"")</f>
        <v/>
      </c>
      <c r="EA75" s="215" t="str">
        <f>IF($DY75='Classificação geral'!$B68,'Classificação geral'!$D68,"")</f>
        <v/>
      </c>
      <c r="EB75" s="215" t="str">
        <f>IF($DY75='Classificação geral'!$B68,'Classificação geral'!$J68,"")</f>
        <v/>
      </c>
      <c r="EC75" s="214" t="str">
        <f>IFERROR(IF(AND($EB75="fem",'Classificação geral'!$K68=2),'Classificação geral'!K68,""),"")</f>
        <v/>
      </c>
      <c r="ED75" s="214" t="str">
        <f>IFERROR(IF(AND($EB75="fem",'Classificação geral'!$K68=2),'Classificação geral'!AC68,""),"")</f>
        <v/>
      </c>
      <c r="EE75" s="214" t="str">
        <f>IFERROR(IF(AND($EB75="fem",'Classificação geral'!$K68=2),'Classificação geral'!AE68,""),"")</f>
        <v/>
      </c>
      <c r="EF75" s="214" t="str">
        <f>IFERROR(IF(AND($EB75="fem",'Classificação geral'!$K68=2),'Classificação geral'!AF68,""),"")</f>
        <v/>
      </c>
      <c r="EG75" s="214" t="str">
        <f>IFERROR(IF(AND($EB75="fem",'Classificação geral'!$K68=2),'Classificação geral'!O68,""),"")</f>
        <v/>
      </c>
      <c r="EH75" s="214" t="str">
        <f>IFERROR(IF(AND($EB75="fem",'Classificação geral'!$K68=2),'Classificação geral'!AR68,""),"")</f>
        <v/>
      </c>
      <c r="EI75" s="216" t="str">
        <f>IFERROR(RANK(EH75,EH:EH,0)+ COUNTIF(EH$12:$EH73,EH75),"")</f>
        <v/>
      </c>
      <c r="EJ75" s="209"/>
      <c r="EK75" s="214" t="str">
        <f>IFERROR(IF(AND('Classificação geral'!$J68="mas",'Classificação geral'!$K68=2,'Classificação geral'!$I68="Tapete"),'Classificação geral'!$A68,""),"")</f>
        <v/>
      </c>
      <c r="EL75" s="214" t="str">
        <f>IFERROR(IF(AND('Classificação geral'!$J68="mas",'Classificação geral'!$K68=2,'Classificação geral'!$I68="Tapete"),'Classificação geral'!$B68,""),"")</f>
        <v/>
      </c>
      <c r="EM75" s="215" t="str">
        <f>IF($EL75='Classificação geral'!$B68,'Classificação geral'!$C68,"")</f>
        <v/>
      </c>
      <c r="EN75" s="215" t="str">
        <f>IF($EL75='Classificação geral'!$B68,'Classificação geral'!$D68,"")</f>
        <v/>
      </c>
      <c r="EO75" s="215" t="str">
        <f>IF($EL75='Classificação geral'!$B68,'Classificação geral'!$J68,"")</f>
        <v/>
      </c>
      <c r="EP75" s="214" t="str">
        <f>IFERROR(IF(AND($EO75="mas",'Classificação geral'!$K68=2),'Classificação geral'!K68,""),"")</f>
        <v/>
      </c>
      <c r="EQ75" s="214" t="str">
        <f>IFERROR(IF(AND($EO75="mas",'Classificação geral'!$K68=2),'Classificação geral'!AC68,""),"")</f>
        <v/>
      </c>
      <c r="ER75" s="214" t="str">
        <f>IFERROR(IF(AND($EO75="mas",'Classificação geral'!$K68=2),'Classificação geral'!AE68,""),"")</f>
        <v/>
      </c>
      <c r="ES75" s="214" t="str">
        <f>IFERROR(IF(AND($EO75="mas",'Classificação geral'!$K68=2),'Classificação geral'!AF68,""),"")</f>
        <v/>
      </c>
      <c r="ET75" s="214" t="str">
        <f>IFERROR(IF(AND($EO75="mas",'Classificação geral'!$K68=2),'Classificação geral'!O68,""),"")</f>
        <v/>
      </c>
      <c r="EU75" s="214" t="str">
        <f>IFERROR(IF(AND($EO75="mas",'Classificação geral'!$K68=2),'Classificação geral'!AR68,""),"")</f>
        <v/>
      </c>
      <c r="EV75" s="216" t="str">
        <f>IFERROR(RANK(EU75,EU:EU,0)+ COUNTIF($EU$12:EU$12,EU75),"")</f>
        <v/>
      </c>
      <c r="EW75" s="209"/>
      <c r="EX75" s="214" t="str">
        <f>IFERROR(IF(AND('Classificação geral'!$J68="fem",'Classificação geral'!$K68=3,'Classificação geral'!$I68="Tapete"),'Classificação geral'!$A68,""),"")</f>
        <v/>
      </c>
      <c r="EY75" s="214" t="str">
        <f>IFERROR(IF(AND('Classificação geral'!$J68="fem",'Classificação geral'!$K68=3,'Classificação geral'!$I68="Tapete"),'Classificação geral'!$B68,""),"")</f>
        <v/>
      </c>
      <c r="EZ75" s="215" t="str">
        <f>IF($EY75='Classificação geral'!$B68,'Classificação geral'!$C68,"")</f>
        <v/>
      </c>
      <c r="FA75" s="215" t="str">
        <f>IF($EY75='Classificação geral'!$B68,'Classificação geral'!$D68,"")</f>
        <v/>
      </c>
      <c r="FB75" s="215" t="str">
        <f>IF($EY75='Classificação geral'!$B68,'Classificação geral'!$J68,"")</f>
        <v/>
      </c>
      <c r="FC75" s="215" t="str">
        <f>IF($FB75='Classificação geral'!$J68,'Classificação geral'!$K68,"")</f>
        <v/>
      </c>
      <c r="FD75" s="215" t="str">
        <f>IF($FC75='Classificação geral'!$K68,'Classificação geral'!$AC68,"")</f>
        <v/>
      </c>
      <c r="FE75" s="215" t="str">
        <f>IF($FC75='Classificação geral'!$K68,'Classificação geral'!$AE68,"")</f>
        <v/>
      </c>
      <c r="FF75" s="215" t="str">
        <f>IF($FC75='Classificação geral'!$K68,'Classificação geral'!$AF68,"")</f>
        <v/>
      </c>
      <c r="FG75" s="215" t="str">
        <f>IF($FC75='Classificação geral'!$K68,'Classificação geral'!$O68,"")</f>
        <v/>
      </c>
      <c r="FH75" s="215" t="str">
        <f>IF($FC75='Classificação geral'!$K68,'Classificação geral'!$AR68,"")</f>
        <v/>
      </c>
      <c r="FI75" s="216" t="str">
        <f>IFERROR(RANK(FH75,FH:FH,0)+ COUNTIF($FH$12:FH73,FH75),"")</f>
        <v/>
      </c>
      <c r="FJ75" s="209"/>
      <c r="FK75" s="214" t="str">
        <f>IFERROR(IF(AND('Classificação geral'!$J68="mas",'Classificação geral'!$K68=3,'Classificação geral'!$I68="Tapete"),'Classificação geral'!$A68,""),"")</f>
        <v/>
      </c>
      <c r="FL75" s="214" t="str">
        <f>IFERROR(IF(AND('Classificação geral'!$J68="mas",'Classificação geral'!$K68=3,'Classificação geral'!$I68="Tapete"),'Classificação geral'!$B68,""),"")</f>
        <v/>
      </c>
      <c r="FM75" s="215" t="str">
        <f>IF($FL75='Classificação geral'!$B68,'Classificação geral'!$C68,"")</f>
        <v/>
      </c>
      <c r="FN75" s="215" t="str">
        <f>IF($FL75='Classificação geral'!$B68,'Classificação geral'!$D68,"")</f>
        <v/>
      </c>
      <c r="FO75" s="215" t="str">
        <f>IF($FL75='Classificação geral'!$B68,'Classificação geral'!$J68,"")</f>
        <v/>
      </c>
      <c r="FP75" s="214" t="str">
        <f>IFERROR(IF(AND($FO75="mas",'Classificação geral'!$K68=3),'Classificação geral'!K68,""),"")</f>
        <v/>
      </c>
      <c r="FQ75" s="214" t="str">
        <f>IFERROR(IF(AND($FO75="mas",'Classificação geral'!$K68=3),'Classificação geral'!AC68,""),"")</f>
        <v/>
      </c>
      <c r="FR75" s="214" t="str">
        <f>IFERROR(IF(AND($FO75="mas",'Classificação geral'!$K68=3),'Classificação geral'!AE68,""),"")</f>
        <v/>
      </c>
      <c r="FS75" s="214" t="str">
        <f>IFERROR(IF(AND($FO75="mas",'Classificação geral'!$K68=3),'Classificação geral'!AF68,""),"")</f>
        <v/>
      </c>
      <c r="FT75" s="214" t="str">
        <f>IFERROR(IF(AND($FO75="mas",'Classificação geral'!$K68=3),'Classificação geral'!O68,""),"")</f>
        <v/>
      </c>
      <c r="FU75" s="214" t="str">
        <f>IFERROR(IF(AND($FO75="mas",'Classificação geral'!$K68=3),'Classificação geral'!AR68,""),"")</f>
        <v/>
      </c>
      <c r="FV75" s="216" t="str">
        <f>IFERROR(RANK(FU75,FU:FU,0)+ COUNTIF(FU$12:$FU73,FU75),"")</f>
        <v/>
      </c>
    </row>
    <row r="76" spans="1:178" s="189" customFormat="1" ht="24.75" customHeight="1" x14ac:dyDescent="0.5">
      <c r="B76" s="313"/>
      <c r="C76" s="238" t="str">
        <f t="shared" si="1"/>
        <v/>
      </c>
      <c r="D76" s="238" t="str">
        <f t="shared" si="2"/>
        <v/>
      </c>
      <c r="E76" s="238" t="str">
        <f t="shared" si="3"/>
        <v/>
      </c>
      <c r="F76" s="239" t="str">
        <f t="shared" si="4"/>
        <v/>
      </c>
      <c r="G76" s="239" t="str">
        <f t="shared" si="5"/>
        <v/>
      </c>
      <c r="H76" s="240" t="str">
        <f t="shared" si="6"/>
        <v/>
      </c>
      <c r="I76" s="240" t="str">
        <f t="shared" si="7"/>
        <v/>
      </c>
      <c r="J76" s="240" t="str">
        <f t="shared" si="8"/>
        <v/>
      </c>
      <c r="K76" s="240" t="str">
        <f t="shared" si="9"/>
        <v/>
      </c>
      <c r="L76" s="240" t="str">
        <f t="shared" si="10"/>
        <v/>
      </c>
      <c r="M76" s="241">
        <v>63</v>
      </c>
      <c r="N76" s="432"/>
      <c r="O76" s="242"/>
      <c r="P76" s="242"/>
      <c r="Q76" s="248" t="str">
        <f t="shared" si="11"/>
        <v/>
      </c>
      <c r="R76" s="238" t="str">
        <f t="shared" si="12"/>
        <v/>
      </c>
      <c r="S76" s="238" t="str">
        <f t="shared" si="13"/>
        <v/>
      </c>
      <c r="T76" s="238" t="str">
        <f t="shared" si="14"/>
        <v/>
      </c>
      <c r="U76" s="239" t="str">
        <f t="shared" si="15"/>
        <v/>
      </c>
      <c r="V76" s="239" t="str">
        <f t="shared" si="16"/>
        <v/>
      </c>
      <c r="W76" s="240" t="str">
        <f t="shared" si="17"/>
        <v/>
      </c>
      <c r="X76" s="240" t="str">
        <f t="shared" si="18"/>
        <v/>
      </c>
      <c r="Y76" s="240" t="str">
        <f t="shared" si="19"/>
        <v/>
      </c>
      <c r="Z76" s="240" t="str">
        <f t="shared" si="20"/>
        <v/>
      </c>
      <c r="AA76" s="240" t="str">
        <f t="shared" si="21"/>
        <v/>
      </c>
      <c r="AB76" s="241">
        <v>63</v>
      </c>
      <c r="AC76" s="432"/>
      <c r="AD76" s="242"/>
      <c r="AE76" s="243"/>
      <c r="AF76" s="249" t="str">
        <f t="shared" si="22"/>
        <v/>
      </c>
      <c r="AG76" s="238" t="str">
        <f t="shared" si="23"/>
        <v/>
      </c>
      <c r="AH76" s="238" t="str">
        <f t="shared" si="24"/>
        <v/>
      </c>
      <c r="AI76" s="239" t="str">
        <f t="shared" si="25"/>
        <v/>
      </c>
      <c r="AJ76" s="239" t="str">
        <f t="shared" si="26"/>
        <v/>
      </c>
      <c r="AK76" s="239" t="str">
        <f t="shared" si="27"/>
        <v/>
      </c>
      <c r="AL76" s="240" t="str">
        <f t="shared" si="28"/>
        <v/>
      </c>
      <c r="AM76" s="240" t="str">
        <f t="shared" si="29"/>
        <v/>
      </c>
      <c r="AN76" s="240" t="str">
        <f t="shared" si="30"/>
        <v/>
      </c>
      <c r="AO76" s="240" t="str">
        <f t="shared" si="31"/>
        <v/>
      </c>
      <c r="AP76" s="240" t="str">
        <f t="shared" si="32"/>
        <v/>
      </c>
      <c r="AQ76" s="241">
        <v>63</v>
      </c>
      <c r="AR76" s="432"/>
      <c r="AS76" s="242"/>
      <c r="AT76" s="242"/>
      <c r="AU76" s="249" t="str">
        <f t="shared" si="33"/>
        <v/>
      </c>
      <c r="AV76" s="238" t="str">
        <f t="shared" si="34"/>
        <v/>
      </c>
      <c r="AW76" s="238" t="str">
        <f t="shared" si="35"/>
        <v/>
      </c>
      <c r="AX76" s="239" t="str">
        <f t="shared" si="36"/>
        <v/>
      </c>
      <c r="AY76" s="239" t="str">
        <f t="shared" si="37"/>
        <v/>
      </c>
      <c r="AZ76" s="239" t="str">
        <f t="shared" si="38"/>
        <v/>
      </c>
      <c r="BA76" s="240" t="str">
        <f t="shared" si="39"/>
        <v/>
      </c>
      <c r="BB76" s="240" t="str">
        <f t="shared" si="40"/>
        <v/>
      </c>
      <c r="BC76" s="240" t="str">
        <f t="shared" si="41"/>
        <v/>
      </c>
      <c r="BD76" s="240" t="str">
        <f t="shared" si="42"/>
        <v/>
      </c>
      <c r="BE76" s="240" t="str">
        <f t="shared" si="43"/>
        <v/>
      </c>
      <c r="BF76" s="241">
        <v>63</v>
      </c>
      <c r="BG76" s="432"/>
      <c r="BH76" s="243"/>
      <c r="BI76" s="243"/>
      <c r="BJ76" s="248" t="str">
        <f t="shared" si="44"/>
        <v/>
      </c>
      <c r="BK76" s="238" t="str">
        <f t="shared" si="45"/>
        <v/>
      </c>
      <c r="BL76" s="238" t="str">
        <f t="shared" si="46"/>
        <v/>
      </c>
      <c r="BM76" s="238" t="str">
        <f t="shared" si="47"/>
        <v/>
      </c>
      <c r="BN76" s="239" t="str">
        <f t="shared" si="48"/>
        <v/>
      </c>
      <c r="BO76" s="239" t="str">
        <f t="shared" si="49"/>
        <v/>
      </c>
      <c r="BP76" s="239" t="str">
        <f t="shared" si="50"/>
        <v/>
      </c>
      <c r="BQ76" s="239" t="str">
        <f t="shared" si="51"/>
        <v/>
      </c>
      <c r="BR76" s="239" t="str">
        <f t="shared" si="52"/>
        <v/>
      </c>
      <c r="BS76" s="239" t="str">
        <f t="shared" si="53"/>
        <v/>
      </c>
      <c r="BT76" s="240" t="str">
        <f t="shared" si="54"/>
        <v/>
      </c>
      <c r="BU76" s="241">
        <v>63</v>
      </c>
      <c r="BV76" s="432"/>
      <c r="BW76" s="242"/>
      <c r="BX76" s="242"/>
      <c r="BY76" s="248" t="str">
        <f t="shared" si="55"/>
        <v/>
      </c>
      <c r="BZ76" s="238" t="str">
        <f t="shared" si="56"/>
        <v/>
      </c>
      <c r="CA76" s="238" t="str">
        <f t="shared" si="57"/>
        <v/>
      </c>
      <c r="CB76" s="238" t="str">
        <f t="shared" si="58"/>
        <v/>
      </c>
      <c r="CC76" s="239" t="str">
        <f t="shared" si="59"/>
        <v/>
      </c>
      <c r="CD76" s="239" t="str">
        <f t="shared" si="60"/>
        <v/>
      </c>
      <c r="CE76" s="240" t="str">
        <f t="shared" si="61"/>
        <v/>
      </c>
      <c r="CF76" s="240" t="str">
        <f t="shared" si="62"/>
        <v/>
      </c>
      <c r="CG76" s="240" t="str">
        <f t="shared" si="63"/>
        <v/>
      </c>
      <c r="CH76" s="240" t="str">
        <f t="shared" si="64"/>
        <v/>
      </c>
      <c r="CI76" s="240" t="str">
        <f t="shared" si="65"/>
        <v/>
      </c>
      <c r="CJ76" s="241">
        <v>63</v>
      </c>
      <c r="CK76" s="432"/>
      <c r="CL76" s="190"/>
      <c r="CM76" s="190"/>
      <c r="CN76" s="190"/>
      <c r="CO76" s="190"/>
      <c r="CP76" s="190"/>
      <c r="CQ76" s="190"/>
      <c r="CR76" s="190"/>
      <c r="CS76" s="190"/>
      <c r="CT76" s="190"/>
      <c r="CU76" s="190"/>
      <c r="CV76" s="190"/>
      <c r="CW76" s="190"/>
      <c r="CX76" s="214" t="str">
        <f>IFERROR(IF(AND('Classificação geral'!$J69="FEM",'Classificação geral'!$K69=1,'Classificação geral'!I69="Tapete"),'Classificação geral'!A69,""),"")</f>
        <v/>
      </c>
      <c r="CY76" s="214" t="str">
        <f>IFERROR(IF(AND('Classificação geral'!$J69="FEM",'Classificação geral'!$K69=1,'Classificação geral'!I69="Tapete"),'Classificação geral'!$B69,""),"")</f>
        <v/>
      </c>
      <c r="CZ76" s="215" t="str">
        <f>IF($CY76='Classificação geral'!$B69,'Classificação geral'!$C69,"")</f>
        <v/>
      </c>
      <c r="DA76" s="215" t="str">
        <f>IF($CY76='Classificação geral'!$B69,'Classificação geral'!$D69,"")</f>
        <v/>
      </c>
      <c r="DB76" s="215" t="str">
        <f>IF($CY76='Classificação geral'!$B69,'Classificação geral'!$J69,"")</f>
        <v/>
      </c>
      <c r="DC76" s="215" t="str">
        <f>IF($DB76='Classificação geral'!$J69,'Classificação geral'!$K69,"")</f>
        <v/>
      </c>
      <c r="DD76" s="215" t="str">
        <f>IF($DC76='Classificação geral'!$K69,'Classificação geral'!$AC69,"")</f>
        <v/>
      </c>
      <c r="DE76" s="215" t="str">
        <f>IF($DC76='Classificação geral'!$K69,'Classificação geral'!$AE69,"")</f>
        <v/>
      </c>
      <c r="DF76" s="215" t="str">
        <f>IF($DC76='Classificação geral'!$K69,'Classificação geral'!$AF69,"")</f>
        <v/>
      </c>
      <c r="DG76" s="215" t="str">
        <f>IF($DC76='Classificação geral'!$K69,'Classificação geral'!$O69,"")</f>
        <v/>
      </c>
      <c r="DH76" s="215" t="str">
        <f>IF($DC76='Classificação geral'!$K69,'Classificação geral'!$AR69,"")</f>
        <v/>
      </c>
      <c r="DI76" s="216" t="str">
        <f>IFERROR(RANK(DH76,DH:DH,0)+ COUNTIF($DH$12:DH75,DH76),"")</f>
        <v/>
      </c>
      <c r="DJ76" s="188"/>
      <c r="DK76" s="214" t="str">
        <f>IFERROR(IF(AND('Classificação geral'!$J69="mas",'Classificação geral'!$K69=1,'Classificação geral'!$I69="Tapete"),'Classificação geral'!$A69,""),"")</f>
        <v/>
      </c>
      <c r="DL76" s="214" t="str">
        <f>IFERROR(IF(AND('Classificação geral'!$J69="mas",'Classificação geral'!$K69=1,'Classificação geral'!$I69="Tapete"),'Classificação geral'!$B69,""),"")</f>
        <v/>
      </c>
      <c r="DM76" s="215" t="str">
        <f>IF($DL76='Classificação geral'!$B69,'Classificação geral'!$C69,"")</f>
        <v/>
      </c>
      <c r="DN76" s="215" t="str">
        <f>IF($DL76='Classificação geral'!$B69,'Classificação geral'!$D69,"")</f>
        <v/>
      </c>
      <c r="DO76" s="215" t="str">
        <f>IF($DL76='Classificação geral'!$B69,'Classificação geral'!$J69,"")</f>
        <v/>
      </c>
      <c r="DP76" s="214" t="str">
        <f>IFERROR(IF(AND($DO76="mas",'Classificação geral'!$K69=1),'Classificação geral'!K69,""),"")</f>
        <v/>
      </c>
      <c r="DQ76" s="214" t="str">
        <f>IFERROR(IF(AND($DO76="mas",'Classificação geral'!$K69=1),'Classificação geral'!AC69,""),"")</f>
        <v/>
      </c>
      <c r="DR76" s="214" t="str">
        <f>IFERROR(IF(AND($DO76="mas",'Classificação geral'!$K69=1),'Classificação geral'!AE69,""),"")</f>
        <v/>
      </c>
      <c r="DS76" s="214" t="str">
        <f>IFERROR(IF(AND($DO76="mas",'Classificação geral'!$K69=1),'Classificação geral'!AF69,""),"")</f>
        <v/>
      </c>
      <c r="DT76" s="214" t="str">
        <f>IFERROR(IF(AND($DO76="mas",'Classificação geral'!$K69=1),'Classificação geral'!O69,""),"")</f>
        <v/>
      </c>
      <c r="DU76" s="214" t="str">
        <f>IFERROR(IF(AND($DO76="mas",'Classificação geral'!$K69=1),'Classificação geral'!AR69,""),"")</f>
        <v/>
      </c>
      <c r="DV76" s="216" t="str">
        <f>IFERROR(RANK(DU76,DU:DU,0)+ COUNTIF($DU$12:DU75,DU76),"")</f>
        <v/>
      </c>
      <c r="DW76" s="188"/>
      <c r="DX76" s="214" t="str">
        <f>IFERROR(IF(AND('Classificação geral'!$J69="fem",'Classificação geral'!$K69=2,'Classificação geral'!$I69="Tapete"),'Classificação geral'!$A69,""),"")</f>
        <v/>
      </c>
      <c r="DY76" s="214" t="str">
        <f>IFERROR(IF(AND('Classificação geral'!$J69="fem",'Classificação geral'!$K69=2,'Classificação geral'!$I69="Tapete"),'Classificação geral'!$B69,""),"")</f>
        <v/>
      </c>
      <c r="DZ76" s="215" t="str">
        <f>IF($DY76='Classificação geral'!$B69,'Classificação geral'!$C69,"")</f>
        <v/>
      </c>
      <c r="EA76" s="215" t="str">
        <f>IF($DY76='Classificação geral'!$B69,'Classificação geral'!$D69,"")</f>
        <v/>
      </c>
      <c r="EB76" s="215" t="str">
        <f>IF($DY76='Classificação geral'!$B69,'Classificação geral'!$J69,"")</f>
        <v/>
      </c>
      <c r="EC76" s="214" t="str">
        <f>IFERROR(IF(AND($EB76="fem",'Classificação geral'!$K69=2),'Classificação geral'!K69,""),"")</f>
        <v/>
      </c>
      <c r="ED76" s="214" t="str">
        <f>IFERROR(IF(AND($EB76="fem",'Classificação geral'!$K69=2),'Classificação geral'!AC69,""),"")</f>
        <v/>
      </c>
      <c r="EE76" s="214" t="str">
        <f>IFERROR(IF(AND($EB76="fem",'Classificação geral'!$K69=2),'Classificação geral'!AE69,""),"")</f>
        <v/>
      </c>
      <c r="EF76" s="214" t="str">
        <f>IFERROR(IF(AND($EB76="fem",'Classificação geral'!$K69=2),'Classificação geral'!AF69,""),"")</f>
        <v/>
      </c>
      <c r="EG76" s="214" t="str">
        <f>IFERROR(IF(AND($EB76="fem",'Classificação geral'!$K69=2),'Classificação geral'!O69,""),"")</f>
        <v/>
      </c>
      <c r="EH76" s="214" t="str">
        <f>IFERROR(IF(AND($EB76="fem",'Classificação geral'!$K69=2),'Classificação geral'!AR69,""),"")</f>
        <v/>
      </c>
      <c r="EI76" s="216" t="str">
        <f>IFERROR(RANK(EH76,EH:EH,0)+ COUNTIF(EH$12:$EH74,EH76),"")</f>
        <v/>
      </c>
      <c r="EJ76" s="209"/>
      <c r="EK76" s="214" t="str">
        <f>IFERROR(IF(AND('Classificação geral'!$J69="mas",'Classificação geral'!$K69=2,'Classificação geral'!$I69="Tapete"),'Classificação geral'!$A69,""),"")</f>
        <v/>
      </c>
      <c r="EL76" s="214" t="str">
        <f>IFERROR(IF(AND('Classificação geral'!$J69="mas",'Classificação geral'!$K69=2,'Classificação geral'!$I69="Tapete"),'Classificação geral'!$B69,""),"")</f>
        <v/>
      </c>
      <c r="EM76" s="215" t="str">
        <f>IF($EL76='Classificação geral'!$B69,'Classificação geral'!$C69,"")</f>
        <v/>
      </c>
      <c r="EN76" s="215" t="str">
        <f>IF($EL76='Classificação geral'!$B69,'Classificação geral'!$D69,"")</f>
        <v/>
      </c>
      <c r="EO76" s="215" t="str">
        <f>IF($EL76='Classificação geral'!$B69,'Classificação geral'!$J69,"")</f>
        <v/>
      </c>
      <c r="EP76" s="214" t="str">
        <f>IFERROR(IF(AND($EO76="mas",'Classificação geral'!$K69=2),'Classificação geral'!K69,""),"")</f>
        <v/>
      </c>
      <c r="EQ76" s="214" t="str">
        <f>IFERROR(IF(AND($EO76="mas",'Classificação geral'!$K69=2),'Classificação geral'!AC69,""),"")</f>
        <v/>
      </c>
      <c r="ER76" s="214" t="str">
        <f>IFERROR(IF(AND($EO76="mas",'Classificação geral'!$K69=2),'Classificação geral'!AE69,""),"")</f>
        <v/>
      </c>
      <c r="ES76" s="214" t="str">
        <f>IFERROR(IF(AND($EO76="mas",'Classificação geral'!$K69=2),'Classificação geral'!AF69,""),"")</f>
        <v/>
      </c>
      <c r="ET76" s="214" t="str">
        <f>IFERROR(IF(AND($EO76="mas",'Classificação geral'!$K69=2),'Classificação geral'!O69,""),"")</f>
        <v/>
      </c>
      <c r="EU76" s="214" t="str">
        <f>IFERROR(IF(AND($EO76="mas",'Classificação geral'!$K69=2),'Classificação geral'!AR69,""),"")</f>
        <v/>
      </c>
      <c r="EV76" s="216" t="str">
        <f>IFERROR(RANK(EU76,EU:EU,0)+ COUNTIF($EU$12:EU$12,EU76),"")</f>
        <v/>
      </c>
      <c r="EW76" s="209"/>
      <c r="EX76" s="214" t="str">
        <f>IFERROR(IF(AND('Classificação geral'!$J69="fem",'Classificação geral'!$K69=3,'Classificação geral'!$I69="Tapete"),'Classificação geral'!$A69,""),"")</f>
        <v/>
      </c>
      <c r="EY76" s="214" t="str">
        <f>IFERROR(IF(AND('Classificação geral'!$J69="fem",'Classificação geral'!$K69=3,'Classificação geral'!$I69="Tapete"),'Classificação geral'!$B69,""),"")</f>
        <v/>
      </c>
      <c r="EZ76" s="215" t="str">
        <f>IF($EY76='Classificação geral'!$B69,'Classificação geral'!$C69,"")</f>
        <v/>
      </c>
      <c r="FA76" s="215" t="str">
        <f>IF($EY76='Classificação geral'!$B69,'Classificação geral'!$D69,"")</f>
        <v/>
      </c>
      <c r="FB76" s="215" t="str">
        <f>IF($EY76='Classificação geral'!$B69,'Classificação geral'!$J69,"")</f>
        <v/>
      </c>
      <c r="FC76" s="215" t="str">
        <f>IF($FB76='Classificação geral'!$J69,'Classificação geral'!$K69,"")</f>
        <v/>
      </c>
      <c r="FD76" s="215" t="str">
        <f>IF($FC76='Classificação geral'!$K69,'Classificação geral'!$AC69,"")</f>
        <v/>
      </c>
      <c r="FE76" s="215" t="str">
        <f>IF($FC76='Classificação geral'!$K69,'Classificação geral'!$AE69,"")</f>
        <v/>
      </c>
      <c r="FF76" s="215" t="str">
        <f>IF($FC76='Classificação geral'!$K69,'Classificação geral'!$AF69,"")</f>
        <v/>
      </c>
      <c r="FG76" s="215" t="str">
        <f>IF($FC76='Classificação geral'!$K69,'Classificação geral'!$O69,"")</f>
        <v/>
      </c>
      <c r="FH76" s="215" t="str">
        <f>IF($FC76='Classificação geral'!$K69,'Classificação geral'!$AR69,"")</f>
        <v/>
      </c>
      <c r="FI76" s="216" t="str">
        <f>IFERROR(RANK(FH76,FH:FH,0)+ COUNTIF($FH$12:FH74,FH76),"")</f>
        <v/>
      </c>
      <c r="FJ76" s="209"/>
      <c r="FK76" s="214" t="str">
        <f>IFERROR(IF(AND('Classificação geral'!$J69="mas",'Classificação geral'!$K69=3,'Classificação geral'!$I69="Tapete"),'Classificação geral'!$A69,""),"")</f>
        <v/>
      </c>
      <c r="FL76" s="214" t="str">
        <f>IFERROR(IF(AND('Classificação geral'!$J69="mas",'Classificação geral'!$K69=3,'Classificação geral'!$I69="Tapete"),'Classificação geral'!$B69,""),"")</f>
        <v/>
      </c>
      <c r="FM76" s="215" t="str">
        <f>IF($FL76='Classificação geral'!$B69,'Classificação geral'!$C69,"")</f>
        <v/>
      </c>
      <c r="FN76" s="215" t="str">
        <f>IF($FL76='Classificação geral'!$B69,'Classificação geral'!$D69,"")</f>
        <v/>
      </c>
      <c r="FO76" s="215" t="str">
        <f>IF($FL76='Classificação geral'!$B69,'Classificação geral'!$J69,"")</f>
        <v/>
      </c>
      <c r="FP76" s="214" t="str">
        <f>IFERROR(IF(AND($FO76="mas",'Classificação geral'!$K69=3),'Classificação geral'!K69,""),"")</f>
        <v/>
      </c>
      <c r="FQ76" s="214" t="str">
        <f>IFERROR(IF(AND($FO76="mas",'Classificação geral'!$K69=3),'Classificação geral'!AC69,""),"")</f>
        <v/>
      </c>
      <c r="FR76" s="214" t="str">
        <f>IFERROR(IF(AND($FO76="mas",'Classificação geral'!$K69=3),'Classificação geral'!AE69,""),"")</f>
        <v/>
      </c>
      <c r="FS76" s="214" t="str">
        <f>IFERROR(IF(AND($FO76="mas",'Classificação geral'!$K69=3),'Classificação geral'!AF69,""),"")</f>
        <v/>
      </c>
      <c r="FT76" s="214" t="str">
        <f>IFERROR(IF(AND($FO76="mas",'Classificação geral'!$K69=3),'Classificação geral'!O69,""),"")</f>
        <v/>
      </c>
      <c r="FU76" s="214" t="str">
        <f>IFERROR(IF(AND($FO76="mas",'Classificação geral'!$K69=3),'Classificação geral'!AR69,""),"")</f>
        <v/>
      </c>
      <c r="FV76" s="216" t="str">
        <f>IFERROR(RANK(FU76,FU:FU,0)+ COUNTIF(FU$12:$FU74,FU76),"")</f>
        <v/>
      </c>
    </row>
    <row r="77" spans="1:178" s="189" customFormat="1" ht="24.75" customHeight="1" x14ac:dyDescent="0.5">
      <c r="B77" s="313"/>
      <c r="C77" s="238" t="str">
        <f t="shared" si="1"/>
        <v/>
      </c>
      <c r="D77" s="238" t="str">
        <f t="shared" si="2"/>
        <v/>
      </c>
      <c r="E77" s="238" t="str">
        <f t="shared" si="3"/>
        <v/>
      </c>
      <c r="F77" s="239" t="str">
        <f t="shared" si="4"/>
        <v/>
      </c>
      <c r="G77" s="239" t="str">
        <f t="shared" si="5"/>
        <v/>
      </c>
      <c r="H77" s="240" t="str">
        <f t="shared" si="6"/>
        <v/>
      </c>
      <c r="I77" s="240" t="str">
        <f t="shared" si="7"/>
        <v/>
      </c>
      <c r="J77" s="240" t="str">
        <f t="shared" si="8"/>
        <v/>
      </c>
      <c r="K77" s="240" t="str">
        <f t="shared" si="9"/>
        <v/>
      </c>
      <c r="L77" s="240" t="str">
        <f t="shared" si="10"/>
        <v/>
      </c>
      <c r="M77" s="241">
        <v>64</v>
      </c>
      <c r="N77" s="432"/>
      <c r="O77" s="242"/>
      <c r="P77" s="242"/>
      <c r="Q77" s="248" t="str">
        <f t="shared" si="11"/>
        <v/>
      </c>
      <c r="R77" s="238" t="str">
        <f t="shared" si="12"/>
        <v/>
      </c>
      <c r="S77" s="238" t="str">
        <f t="shared" si="13"/>
        <v/>
      </c>
      <c r="T77" s="238" t="str">
        <f t="shared" si="14"/>
        <v/>
      </c>
      <c r="U77" s="239" t="str">
        <f t="shared" si="15"/>
        <v/>
      </c>
      <c r="V77" s="239" t="str">
        <f t="shared" si="16"/>
        <v/>
      </c>
      <c r="W77" s="240" t="str">
        <f t="shared" si="17"/>
        <v/>
      </c>
      <c r="X77" s="240" t="str">
        <f t="shared" si="18"/>
        <v/>
      </c>
      <c r="Y77" s="240" t="str">
        <f t="shared" si="19"/>
        <v/>
      </c>
      <c r="Z77" s="240" t="str">
        <f t="shared" si="20"/>
        <v/>
      </c>
      <c r="AA77" s="240" t="str">
        <f t="shared" si="21"/>
        <v/>
      </c>
      <c r="AB77" s="241">
        <v>64</v>
      </c>
      <c r="AC77" s="432"/>
      <c r="AD77" s="242"/>
      <c r="AE77" s="243"/>
      <c r="AF77" s="249" t="str">
        <f t="shared" si="22"/>
        <v/>
      </c>
      <c r="AG77" s="238" t="str">
        <f t="shared" si="23"/>
        <v/>
      </c>
      <c r="AH77" s="238" t="str">
        <f t="shared" si="24"/>
        <v/>
      </c>
      <c r="AI77" s="239" t="str">
        <f t="shared" si="25"/>
        <v/>
      </c>
      <c r="AJ77" s="239" t="str">
        <f t="shared" si="26"/>
        <v/>
      </c>
      <c r="AK77" s="239" t="str">
        <f t="shared" si="27"/>
        <v/>
      </c>
      <c r="AL77" s="240" t="str">
        <f t="shared" si="28"/>
        <v/>
      </c>
      <c r="AM77" s="240" t="str">
        <f t="shared" si="29"/>
        <v/>
      </c>
      <c r="AN77" s="240" t="str">
        <f t="shared" si="30"/>
        <v/>
      </c>
      <c r="AO77" s="240" t="str">
        <f t="shared" si="31"/>
        <v/>
      </c>
      <c r="AP77" s="240" t="str">
        <f t="shared" si="32"/>
        <v/>
      </c>
      <c r="AQ77" s="241">
        <v>64</v>
      </c>
      <c r="AR77" s="432"/>
      <c r="AS77" s="242"/>
      <c r="AT77" s="242"/>
      <c r="AU77" s="249" t="str">
        <f t="shared" si="33"/>
        <v/>
      </c>
      <c r="AV77" s="238" t="str">
        <f t="shared" si="34"/>
        <v/>
      </c>
      <c r="AW77" s="238" t="str">
        <f t="shared" si="35"/>
        <v/>
      </c>
      <c r="AX77" s="239" t="str">
        <f t="shared" si="36"/>
        <v/>
      </c>
      <c r="AY77" s="239" t="str">
        <f t="shared" si="37"/>
        <v/>
      </c>
      <c r="AZ77" s="239" t="str">
        <f t="shared" si="38"/>
        <v/>
      </c>
      <c r="BA77" s="240" t="str">
        <f t="shared" si="39"/>
        <v/>
      </c>
      <c r="BB77" s="240" t="str">
        <f t="shared" si="40"/>
        <v/>
      </c>
      <c r="BC77" s="240" t="str">
        <f t="shared" si="41"/>
        <v/>
      </c>
      <c r="BD77" s="240" t="str">
        <f t="shared" si="42"/>
        <v/>
      </c>
      <c r="BE77" s="240" t="str">
        <f t="shared" si="43"/>
        <v/>
      </c>
      <c r="BF77" s="241">
        <v>64</v>
      </c>
      <c r="BG77" s="432"/>
      <c r="BH77" s="243"/>
      <c r="BI77" s="243"/>
      <c r="BJ77" s="248" t="str">
        <f t="shared" si="44"/>
        <v/>
      </c>
      <c r="BK77" s="238" t="str">
        <f t="shared" si="45"/>
        <v/>
      </c>
      <c r="BL77" s="238" t="str">
        <f t="shared" si="46"/>
        <v/>
      </c>
      <c r="BM77" s="238" t="str">
        <f t="shared" si="47"/>
        <v/>
      </c>
      <c r="BN77" s="239" t="str">
        <f t="shared" si="48"/>
        <v/>
      </c>
      <c r="BO77" s="239" t="str">
        <f t="shared" si="49"/>
        <v/>
      </c>
      <c r="BP77" s="239" t="str">
        <f t="shared" si="50"/>
        <v/>
      </c>
      <c r="BQ77" s="239" t="str">
        <f t="shared" si="51"/>
        <v/>
      </c>
      <c r="BR77" s="239" t="str">
        <f t="shared" si="52"/>
        <v/>
      </c>
      <c r="BS77" s="239" t="str">
        <f t="shared" si="53"/>
        <v/>
      </c>
      <c r="BT77" s="240" t="str">
        <f t="shared" si="54"/>
        <v/>
      </c>
      <c r="BU77" s="241">
        <v>64</v>
      </c>
      <c r="BV77" s="432"/>
      <c r="BW77" s="242"/>
      <c r="BX77" s="242"/>
      <c r="BY77" s="248" t="str">
        <f t="shared" si="55"/>
        <v/>
      </c>
      <c r="BZ77" s="238" t="str">
        <f t="shared" si="56"/>
        <v/>
      </c>
      <c r="CA77" s="238" t="str">
        <f t="shared" si="57"/>
        <v/>
      </c>
      <c r="CB77" s="238" t="str">
        <f t="shared" si="58"/>
        <v/>
      </c>
      <c r="CC77" s="239" t="str">
        <f t="shared" si="59"/>
        <v/>
      </c>
      <c r="CD77" s="239" t="str">
        <f t="shared" si="60"/>
        <v/>
      </c>
      <c r="CE77" s="240" t="str">
        <f t="shared" si="61"/>
        <v/>
      </c>
      <c r="CF77" s="240" t="str">
        <f t="shared" si="62"/>
        <v/>
      </c>
      <c r="CG77" s="240" t="str">
        <f t="shared" si="63"/>
        <v/>
      </c>
      <c r="CH77" s="240" t="str">
        <f t="shared" si="64"/>
        <v/>
      </c>
      <c r="CI77" s="240" t="str">
        <f t="shared" si="65"/>
        <v/>
      </c>
      <c r="CJ77" s="241">
        <v>64</v>
      </c>
      <c r="CK77" s="432"/>
      <c r="CL77" s="313"/>
      <c r="CM77" s="313"/>
      <c r="CN77" s="313"/>
      <c r="CO77" s="313"/>
      <c r="CP77" s="313"/>
      <c r="CQ77" s="313"/>
      <c r="CR77" s="313"/>
      <c r="CS77" s="313"/>
      <c r="CT77" s="313"/>
      <c r="CU77" s="313"/>
      <c r="CV77" s="313"/>
      <c r="CW77" s="313"/>
      <c r="CX77" s="214" t="str">
        <f>IFERROR(IF(AND('Classificação geral'!$J70="FEM",'Classificação geral'!$K70=1,'Classificação geral'!I70="Tapete"),'Classificação geral'!A70,""),"")</f>
        <v/>
      </c>
      <c r="CY77" s="214" t="str">
        <f>IFERROR(IF(AND('Classificação geral'!$J70="FEM",'Classificação geral'!$K70=1,'Classificação geral'!I70="Tapete"),'Classificação geral'!$B70,""),"")</f>
        <v/>
      </c>
      <c r="CZ77" s="215" t="str">
        <f>IF($CY77='Classificação geral'!$B70,'Classificação geral'!$C70,"")</f>
        <v/>
      </c>
      <c r="DA77" s="215" t="str">
        <f>IF($CY77='Classificação geral'!$B70,'Classificação geral'!$D70,"")</f>
        <v/>
      </c>
      <c r="DB77" s="215" t="str">
        <f>IF($CY77='Classificação geral'!$B70,'Classificação geral'!$J70,"")</f>
        <v/>
      </c>
      <c r="DC77" s="215" t="str">
        <f>IF($DB77='Classificação geral'!$J70,'Classificação geral'!$K70,"")</f>
        <v/>
      </c>
      <c r="DD77" s="215" t="str">
        <f>IF($DC77='Classificação geral'!$K70,'Classificação geral'!$AC70,"")</f>
        <v/>
      </c>
      <c r="DE77" s="215" t="str">
        <f>IF($DC77='Classificação geral'!$K70,'Classificação geral'!$AE70,"")</f>
        <v/>
      </c>
      <c r="DF77" s="215" t="str">
        <f>IF($DC77='Classificação geral'!$K70,'Classificação geral'!$AF70,"")</f>
        <v/>
      </c>
      <c r="DG77" s="215" t="str">
        <f>IF($DC77='Classificação geral'!$K70,'Classificação geral'!$O70,"")</f>
        <v/>
      </c>
      <c r="DH77" s="215" t="str">
        <f>IF($DC77='Classificação geral'!$K70,'Classificação geral'!$AR70,"")</f>
        <v/>
      </c>
      <c r="DI77" s="216" t="str">
        <f>IFERROR(RANK(DH77,DH:DH,0)+ COUNTIF($DH$12:DH76,DH77),"")</f>
        <v/>
      </c>
      <c r="DJ77" s="188"/>
      <c r="DK77" s="214" t="str">
        <f>IFERROR(IF(AND('Classificação geral'!$J70="mas",'Classificação geral'!$K70=1,'Classificação geral'!$I70="Tapete"),'Classificação geral'!$A70,""),"")</f>
        <v/>
      </c>
      <c r="DL77" s="214" t="str">
        <f>IFERROR(IF(AND('Classificação geral'!$J70="mas",'Classificação geral'!$K70=1,'Classificação geral'!$I70="Tapete"),'Classificação geral'!$B70,""),"")</f>
        <v/>
      </c>
      <c r="DM77" s="215" t="str">
        <f>IF($DL77='Classificação geral'!$B70,'Classificação geral'!$C70,"")</f>
        <v/>
      </c>
      <c r="DN77" s="215" t="str">
        <f>IF($DL77='Classificação geral'!$B70,'Classificação geral'!$D70,"")</f>
        <v/>
      </c>
      <c r="DO77" s="215" t="str">
        <f>IF($DL77='Classificação geral'!$B70,'Classificação geral'!$J70,"")</f>
        <v/>
      </c>
      <c r="DP77" s="214" t="str">
        <f>IFERROR(IF(AND($DO77="mas",'Classificação geral'!$K70=1),'Classificação geral'!K70,""),"")</f>
        <v/>
      </c>
      <c r="DQ77" s="214" t="str">
        <f>IFERROR(IF(AND($DO77="mas",'Classificação geral'!$K70=1),'Classificação geral'!AC70,""),"")</f>
        <v/>
      </c>
      <c r="DR77" s="214" t="str">
        <f>IFERROR(IF(AND($DO77="mas",'Classificação geral'!$K70=1),'Classificação geral'!AE70,""),"")</f>
        <v/>
      </c>
      <c r="DS77" s="214" t="str">
        <f>IFERROR(IF(AND($DO77="mas",'Classificação geral'!$K70=1),'Classificação geral'!AF70,""),"")</f>
        <v/>
      </c>
      <c r="DT77" s="214" t="str">
        <f>IFERROR(IF(AND($DO77="mas",'Classificação geral'!$K70=1),'Classificação geral'!O70,""),"")</f>
        <v/>
      </c>
      <c r="DU77" s="214" t="str">
        <f>IFERROR(IF(AND($DO77="mas",'Classificação geral'!$K70=1),'Classificação geral'!AR70,""),"")</f>
        <v/>
      </c>
      <c r="DV77" s="216" t="str">
        <f>IFERROR(RANK(DU77,DU:DU,0)+ COUNTIF($DU$12:DU76,DU77),"")</f>
        <v/>
      </c>
      <c r="DW77" s="188"/>
      <c r="DX77" s="214" t="str">
        <f>IFERROR(IF(AND('Classificação geral'!$J70="fem",'Classificação geral'!$K70=2,'Classificação geral'!$I70="Tapete"),'Classificação geral'!$A70,""),"")</f>
        <v/>
      </c>
      <c r="DY77" s="214" t="str">
        <f>IFERROR(IF(AND('Classificação geral'!$J70="fem",'Classificação geral'!$K70=2,'Classificação geral'!$I70="Tapete"),'Classificação geral'!$B70,""),"")</f>
        <v/>
      </c>
      <c r="DZ77" s="215" t="str">
        <f>IF($DY77='Classificação geral'!$B70,'Classificação geral'!$C70,"")</f>
        <v/>
      </c>
      <c r="EA77" s="215" t="str">
        <f>IF($DY77='Classificação geral'!$B70,'Classificação geral'!$D70,"")</f>
        <v/>
      </c>
      <c r="EB77" s="215" t="str">
        <f>IF($DY77='Classificação geral'!$B70,'Classificação geral'!$J70,"")</f>
        <v/>
      </c>
      <c r="EC77" s="214" t="str">
        <f>IFERROR(IF(AND($EB77="fem",'Classificação geral'!$K70=2),'Classificação geral'!K70,""),"")</f>
        <v/>
      </c>
      <c r="ED77" s="214" t="str">
        <f>IFERROR(IF(AND($EB77="fem",'Classificação geral'!$K70=2),'Classificação geral'!AC70,""),"")</f>
        <v/>
      </c>
      <c r="EE77" s="214" t="str">
        <f>IFERROR(IF(AND($EB77="fem",'Classificação geral'!$K70=2),'Classificação geral'!AE70,""),"")</f>
        <v/>
      </c>
      <c r="EF77" s="214" t="str">
        <f>IFERROR(IF(AND($EB77="fem",'Classificação geral'!$K70=2),'Classificação geral'!AF70,""),"")</f>
        <v/>
      </c>
      <c r="EG77" s="214" t="str">
        <f>IFERROR(IF(AND($EB77="fem",'Classificação geral'!$K70=2),'Classificação geral'!O70,""),"")</f>
        <v/>
      </c>
      <c r="EH77" s="214" t="str">
        <f>IFERROR(IF(AND($EB77="fem",'Classificação geral'!$K70=2),'Classificação geral'!AR70,""),"")</f>
        <v/>
      </c>
      <c r="EI77" s="216" t="str">
        <f>IFERROR(RANK(EH77,EH:EH,0)+ COUNTIF(EH$12:$EH75,EH77),"")</f>
        <v/>
      </c>
      <c r="EJ77" s="209"/>
      <c r="EK77" s="214" t="str">
        <f>IFERROR(IF(AND('Classificação geral'!$J70="mas",'Classificação geral'!$K70=2,'Classificação geral'!$I70="Tapete"),'Classificação geral'!$A70,""),"")</f>
        <v/>
      </c>
      <c r="EL77" s="214" t="str">
        <f>IFERROR(IF(AND('Classificação geral'!$J70="mas",'Classificação geral'!$K70=2,'Classificação geral'!$I70="Tapete"),'Classificação geral'!$B70,""),"")</f>
        <v/>
      </c>
      <c r="EM77" s="215" t="str">
        <f>IF($EL77='Classificação geral'!$B70,'Classificação geral'!$C70,"")</f>
        <v/>
      </c>
      <c r="EN77" s="215" t="str">
        <f>IF($EL77='Classificação geral'!$B70,'Classificação geral'!$D70,"")</f>
        <v/>
      </c>
      <c r="EO77" s="215" t="str">
        <f>IF($EL77='Classificação geral'!$B70,'Classificação geral'!$J70,"")</f>
        <v/>
      </c>
      <c r="EP77" s="214" t="str">
        <f>IFERROR(IF(AND($EO77="mas",'Classificação geral'!$K70=2),'Classificação geral'!K70,""),"")</f>
        <v/>
      </c>
      <c r="EQ77" s="214" t="str">
        <f>IFERROR(IF(AND($EO77="mas",'Classificação geral'!$K70=2),'Classificação geral'!AC70,""),"")</f>
        <v/>
      </c>
      <c r="ER77" s="214" t="str">
        <f>IFERROR(IF(AND($EO77="mas",'Classificação geral'!$K70=2),'Classificação geral'!AE70,""),"")</f>
        <v/>
      </c>
      <c r="ES77" s="214" t="str">
        <f>IFERROR(IF(AND($EO77="mas",'Classificação geral'!$K70=2),'Classificação geral'!AF70,""),"")</f>
        <v/>
      </c>
      <c r="ET77" s="214" t="str">
        <f>IFERROR(IF(AND($EO77="mas",'Classificação geral'!$K70=2),'Classificação geral'!O70,""),"")</f>
        <v/>
      </c>
      <c r="EU77" s="214" t="str">
        <f>IFERROR(IF(AND($EO77="mas",'Classificação geral'!$K70=2),'Classificação geral'!AR70,""),"")</f>
        <v/>
      </c>
      <c r="EV77" s="216" t="str">
        <f>IFERROR(RANK(EU77,EU:EU,0)+ COUNTIF($EU$12:EU$12,EU77),"")</f>
        <v/>
      </c>
      <c r="EW77" s="209"/>
      <c r="EX77" s="214" t="str">
        <f>IFERROR(IF(AND('Classificação geral'!$J70="fem",'Classificação geral'!$K70=3,'Classificação geral'!$I70="Tapete"),'Classificação geral'!$A70,""),"")</f>
        <v/>
      </c>
      <c r="EY77" s="214" t="str">
        <f>IFERROR(IF(AND('Classificação geral'!$J70="fem",'Classificação geral'!$K70=3,'Classificação geral'!$I70="Tapete"),'Classificação geral'!$B70,""),"")</f>
        <v/>
      </c>
      <c r="EZ77" s="215" t="str">
        <f>IF($EY77='Classificação geral'!$B70,'Classificação geral'!$C70,"")</f>
        <v/>
      </c>
      <c r="FA77" s="215" t="str">
        <f>IF($EY77='Classificação geral'!$B70,'Classificação geral'!$D70,"")</f>
        <v/>
      </c>
      <c r="FB77" s="215" t="str">
        <f>IF($EY77='Classificação geral'!$B70,'Classificação geral'!$J70,"")</f>
        <v/>
      </c>
      <c r="FC77" s="215" t="str">
        <f>IF($FB77='Classificação geral'!$J70,'Classificação geral'!$K70,"")</f>
        <v/>
      </c>
      <c r="FD77" s="215" t="str">
        <f>IF($FC77='Classificação geral'!$K70,'Classificação geral'!$AC70,"")</f>
        <v/>
      </c>
      <c r="FE77" s="215" t="str">
        <f>IF($FC77='Classificação geral'!$K70,'Classificação geral'!$AE70,"")</f>
        <v/>
      </c>
      <c r="FF77" s="215" t="str">
        <f>IF($FC77='Classificação geral'!$K70,'Classificação geral'!$AF70,"")</f>
        <v/>
      </c>
      <c r="FG77" s="215" t="str">
        <f>IF($FC77='Classificação geral'!$K70,'Classificação geral'!$O70,"")</f>
        <v/>
      </c>
      <c r="FH77" s="215" t="str">
        <f>IF($FC77='Classificação geral'!$K70,'Classificação geral'!$AR70,"")</f>
        <v/>
      </c>
      <c r="FI77" s="216" t="str">
        <f>IFERROR(RANK(FH77,FH:FH,0)+ COUNTIF($FH$12:FH75,FH77),"")</f>
        <v/>
      </c>
      <c r="FJ77" s="209"/>
      <c r="FK77" s="214" t="str">
        <f>IFERROR(IF(AND('Classificação geral'!$J70="mas",'Classificação geral'!$K70=3,'Classificação geral'!$I70="Tapete"),'Classificação geral'!$A70,""),"")</f>
        <v/>
      </c>
      <c r="FL77" s="214" t="str">
        <f>IFERROR(IF(AND('Classificação geral'!$J70="mas",'Classificação geral'!$K70=3,'Classificação geral'!$I70="Tapete"),'Classificação geral'!$B70,""),"")</f>
        <v/>
      </c>
      <c r="FM77" s="215" t="str">
        <f>IF($FL77='Classificação geral'!$B70,'Classificação geral'!$C70,"")</f>
        <v/>
      </c>
      <c r="FN77" s="215" t="str">
        <f>IF($FL77='Classificação geral'!$B70,'Classificação geral'!$D70,"")</f>
        <v/>
      </c>
      <c r="FO77" s="215" t="str">
        <f>IF($FL77='Classificação geral'!$B70,'Classificação geral'!$J70,"")</f>
        <v/>
      </c>
      <c r="FP77" s="214" t="str">
        <f>IFERROR(IF(AND($FO77="mas",'Classificação geral'!$K70=3),'Classificação geral'!K70,""),"")</f>
        <v/>
      </c>
      <c r="FQ77" s="214" t="str">
        <f>IFERROR(IF(AND($FO77="mas",'Classificação geral'!$K70=3),'Classificação geral'!AC70,""),"")</f>
        <v/>
      </c>
      <c r="FR77" s="214" t="str">
        <f>IFERROR(IF(AND($FO77="mas",'Classificação geral'!$K70=3),'Classificação geral'!AE70,""),"")</f>
        <v/>
      </c>
      <c r="FS77" s="214" t="str">
        <f>IFERROR(IF(AND($FO77="mas",'Classificação geral'!$K70=3),'Classificação geral'!AF70,""),"")</f>
        <v/>
      </c>
      <c r="FT77" s="214" t="str">
        <f>IFERROR(IF(AND($FO77="mas",'Classificação geral'!$K70=3),'Classificação geral'!O70,""),"")</f>
        <v/>
      </c>
      <c r="FU77" s="214" t="str">
        <f>IFERROR(IF(AND($FO77="mas",'Classificação geral'!$K70=3),'Classificação geral'!AR70,""),"")</f>
        <v/>
      </c>
      <c r="FV77" s="216" t="str">
        <f>IFERROR(RANK(FU77,FU:FU,0)+ COUNTIF(FU$12:$FU75,FU77),"")</f>
        <v/>
      </c>
    </row>
    <row r="78" spans="1:178" s="189" customFormat="1" ht="24.75" customHeight="1" x14ac:dyDescent="0.5">
      <c r="B78" s="313"/>
      <c r="C78" s="238" t="str">
        <f t="shared" si="1"/>
        <v/>
      </c>
      <c r="D78" s="238" t="str">
        <f t="shared" si="2"/>
        <v/>
      </c>
      <c r="E78" s="238" t="str">
        <f t="shared" si="3"/>
        <v/>
      </c>
      <c r="F78" s="239" t="str">
        <f t="shared" si="4"/>
        <v/>
      </c>
      <c r="G78" s="239" t="str">
        <f t="shared" si="5"/>
        <v/>
      </c>
      <c r="H78" s="240" t="str">
        <f t="shared" si="6"/>
        <v/>
      </c>
      <c r="I78" s="240" t="str">
        <f t="shared" si="7"/>
        <v/>
      </c>
      <c r="J78" s="240" t="str">
        <f t="shared" si="8"/>
        <v/>
      </c>
      <c r="K78" s="240" t="str">
        <f t="shared" si="9"/>
        <v/>
      </c>
      <c r="L78" s="240" t="str">
        <f t="shared" si="10"/>
        <v/>
      </c>
      <c r="M78" s="241">
        <v>65</v>
      </c>
      <c r="N78" s="432"/>
      <c r="O78" s="242"/>
      <c r="P78" s="242"/>
      <c r="Q78" s="248" t="str">
        <f t="shared" si="11"/>
        <v/>
      </c>
      <c r="R78" s="238" t="str">
        <f t="shared" si="12"/>
        <v/>
      </c>
      <c r="S78" s="238" t="str">
        <f t="shared" si="13"/>
        <v/>
      </c>
      <c r="T78" s="238" t="str">
        <f t="shared" si="14"/>
        <v/>
      </c>
      <c r="U78" s="239" t="str">
        <f t="shared" si="15"/>
        <v/>
      </c>
      <c r="V78" s="239" t="str">
        <f t="shared" si="16"/>
        <v/>
      </c>
      <c r="W78" s="240" t="str">
        <f t="shared" si="17"/>
        <v/>
      </c>
      <c r="X78" s="240" t="str">
        <f t="shared" si="18"/>
        <v/>
      </c>
      <c r="Y78" s="240" t="str">
        <f t="shared" si="19"/>
        <v/>
      </c>
      <c r="Z78" s="240" t="str">
        <f t="shared" si="20"/>
        <v/>
      </c>
      <c r="AA78" s="240" t="str">
        <f t="shared" si="21"/>
        <v/>
      </c>
      <c r="AB78" s="241">
        <v>65</v>
      </c>
      <c r="AC78" s="432"/>
      <c r="AD78" s="242"/>
      <c r="AE78" s="243"/>
      <c r="AF78" s="249" t="str">
        <f t="shared" si="22"/>
        <v/>
      </c>
      <c r="AG78" s="238" t="str">
        <f t="shared" si="23"/>
        <v/>
      </c>
      <c r="AH78" s="238" t="str">
        <f t="shared" si="24"/>
        <v/>
      </c>
      <c r="AI78" s="239" t="str">
        <f t="shared" si="25"/>
        <v/>
      </c>
      <c r="AJ78" s="239" t="str">
        <f t="shared" si="26"/>
        <v/>
      </c>
      <c r="AK78" s="239" t="str">
        <f t="shared" si="27"/>
        <v/>
      </c>
      <c r="AL78" s="240" t="str">
        <f t="shared" si="28"/>
        <v/>
      </c>
      <c r="AM78" s="240" t="str">
        <f t="shared" si="29"/>
        <v/>
      </c>
      <c r="AN78" s="240" t="str">
        <f t="shared" si="30"/>
        <v/>
      </c>
      <c r="AO78" s="240" t="str">
        <f t="shared" si="31"/>
        <v/>
      </c>
      <c r="AP78" s="240" t="str">
        <f t="shared" si="32"/>
        <v/>
      </c>
      <c r="AQ78" s="241">
        <v>65</v>
      </c>
      <c r="AR78" s="432"/>
      <c r="AS78" s="242"/>
      <c r="AT78" s="242"/>
      <c r="AU78" s="249" t="str">
        <f t="shared" si="33"/>
        <v/>
      </c>
      <c r="AV78" s="238" t="str">
        <f t="shared" si="34"/>
        <v/>
      </c>
      <c r="AW78" s="238" t="str">
        <f t="shared" si="35"/>
        <v/>
      </c>
      <c r="AX78" s="239" t="str">
        <f t="shared" si="36"/>
        <v/>
      </c>
      <c r="AY78" s="239" t="str">
        <f t="shared" si="37"/>
        <v/>
      </c>
      <c r="AZ78" s="239" t="str">
        <f t="shared" si="38"/>
        <v/>
      </c>
      <c r="BA78" s="240" t="str">
        <f t="shared" si="39"/>
        <v/>
      </c>
      <c r="BB78" s="240" t="str">
        <f t="shared" si="40"/>
        <v/>
      </c>
      <c r="BC78" s="240" t="str">
        <f t="shared" si="41"/>
        <v/>
      </c>
      <c r="BD78" s="240" t="str">
        <f t="shared" si="42"/>
        <v/>
      </c>
      <c r="BE78" s="240" t="str">
        <f t="shared" si="43"/>
        <v/>
      </c>
      <c r="BF78" s="241">
        <v>65</v>
      </c>
      <c r="BG78" s="432"/>
      <c r="BH78" s="243"/>
      <c r="BI78" s="243"/>
      <c r="BJ78" s="248" t="str">
        <f t="shared" si="44"/>
        <v/>
      </c>
      <c r="BK78" s="238" t="str">
        <f t="shared" si="45"/>
        <v/>
      </c>
      <c r="BL78" s="238" t="str">
        <f t="shared" si="46"/>
        <v/>
      </c>
      <c r="BM78" s="238" t="str">
        <f t="shared" si="47"/>
        <v/>
      </c>
      <c r="BN78" s="239" t="str">
        <f t="shared" si="48"/>
        <v/>
      </c>
      <c r="BO78" s="239" t="str">
        <f t="shared" si="49"/>
        <v/>
      </c>
      <c r="BP78" s="239" t="str">
        <f t="shared" si="50"/>
        <v/>
      </c>
      <c r="BQ78" s="239" t="str">
        <f t="shared" si="51"/>
        <v/>
      </c>
      <c r="BR78" s="239" t="str">
        <f t="shared" si="52"/>
        <v/>
      </c>
      <c r="BS78" s="239" t="str">
        <f t="shared" si="53"/>
        <v/>
      </c>
      <c r="BT78" s="240" t="str">
        <f t="shared" si="54"/>
        <v/>
      </c>
      <c r="BU78" s="241">
        <v>65</v>
      </c>
      <c r="BV78" s="432"/>
      <c r="BW78" s="242"/>
      <c r="BX78" s="242"/>
      <c r="BY78" s="248" t="str">
        <f t="shared" si="55"/>
        <v/>
      </c>
      <c r="BZ78" s="238" t="str">
        <f t="shared" si="56"/>
        <v/>
      </c>
      <c r="CA78" s="238" t="str">
        <f t="shared" si="57"/>
        <v/>
      </c>
      <c r="CB78" s="238" t="str">
        <f t="shared" si="58"/>
        <v/>
      </c>
      <c r="CC78" s="239" t="str">
        <f t="shared" si="59"/>
        <v/>
      </c>
      <c r="CD78" s="239" t="str">
        <f t="shared" si="60"/>
        <v/>
      </c>
      <c r="CE78" s="240" t="str">
        <f t="shared" si="61"/>
        <v/>
      </c>
      <c r="CF78" s="240" t="str">
        <f t="shared" si="62"/>
        <v/>
      </c>
      <c r="CG78" s="240" t="str">
        <f t="shared" si="63"/>
        <v/>
      </c>
      <c r="CH78" s="240" t="str">
        <f t="shared" si="64"/>
        <v/>
      </c>
      <c r="CI78" s="240" t="str">
        <f t="shared" si="65"/>
        <v/>
      </c>
      <c r="CJ78" s="241">
        <v>65</v>
      </c>
      <c r="CK78" s="432"/>
      <c r="CL78" s="313"/>
      <c r="CM78" s="313"/>
      <c r="CN78" s="313"/>
      <c r="CO78" s="313"/>
      <c r="CP78" s="313"/>
      <c r="CQ78" s="313"/>
      <c r="CR78" s="313"/>
      <c r="CS78" s="313"/>
      <c r="CT78" s="313"/>
      <c r="CU78" s="313"/>
      <c r="CV78" s="313"/>
      <c r="CW78" s="313"/>
      <c r="CX78" s="214" t="str">
        <f>IFERROR(IF(AND('Classificação geral'!$J71="FEM",'Classificação geral'!$K71=1,'Classificação geral'!I71="Tapete"),'Classificação geral'!A71,""),"")</f>
        <v/>
      </c>
      <c r="CY78" s="214" t="str">
        <f>IFERROR(IF(AND('Classificação geral'!$J71="FEM",'Classificação geral'!$K71=1,'Classificação geral'!I71="Tapete"),'Classificação geral'!$B71,""),"")</f>
        <v/>
      </c>
      <c r="CZ78" s="215" t="str">
        <f>IF($CY78='Classificação geral'!$B71,'Classificação geral'!$C71,"")</f>
        <v/>
      </c>
      <c r="DA78" s="215" t="str">
        <f>IF($CY78='Classificação geral'!$B71,'Classificação geral'!$D71,"")</f>
        <v/>
      </c>
      <c r="DB78" s="215" t="str">
        <f>IF($CY78='Classificação geral'!$B71,'Classificação geral'!$J71,"")</f>
        <v/>
      </c>
      <c r="DC78" s="215" t="str">
        <f>IF($DB78='Classificação geral'!$J71,'Classificação geral'!$K71,"")</f>
        <v/>
      </c>
      <c r="DD78" s="215" t="str">
        <f>IF($DC78='Classificação geral'!$K71,'Classificação geral'!$AC71,"")</f>
        <v/>
      </c>
      <c r="DE78" s="215" t="str">
        <f>IF($DC78='Classificação geral'!$K71,'Classificação geral'!$AE71,"")</f>
        <v/>
      </c>
      <c r="DF78" s="215" t="str">
        <f>IF($DC78='Classificação geral'!$K71,'Classificação geral'!$AF71,"")</f>
        <v/>
      </c>
      <c r="DG78" s="215" t="str">
        <f>IF($DC78='Classificação geral'!$K71,'Classificação geral'!$O71,"")</f>
        <v/>
      </c>
      <c r="DH78" s="215" t="str">
        <f>IF($DC78='Classificação geral'!$K71,'Classificação geral'!$AR71,"")</f>
        <v/>
      </c>
      <c r="DI78" s="216" t="str">
        <f>IFERROR(RANK(DH78,DH:DH,0)+ COUNTIF($DH$12:DH77,DH78),"")</f>
        <v/>
      </c>
      <c r="DJ78" s="188"/>
      <c r="DK78" s="214" t="str">
        <f>IFERROR(IF(AND('Classificação geral'!$J71="mas",'Classificação geral'!$K71=1,'Classificação geral'!$I71="Tapete"),'Classificação geral'!$A71,""),"")</f>
        <v/>
      </c>
      <c r="DL78" s="214" t="str">
        <f>IFERROR(IF(AND('Classificação geral'!$J71="mas",'Classificação geral'!$K71=1,'Classificação geral'!$I71="Tapete"),'Classificação geral'!$B71,""),"")</f>
        <v/>
      </c>
      <c r="DM78" s="215" t="str">
        <f>IF($DL78='Classificação geral'!$B71,'Classificação geral'!$C71,"")</f>
        <v/>
      </c>
      <c r="DN78" s="215" t="str">
        <f>IF($DL78='Classificação geral'!$B71,'Classificação geral'!$D71,"")</f>
        <v/>
      </c>
      <c r="DO78" s="215" t="str">
        <f>IF($DL78='Classificação geral'!$B71,'Classificação geral'!$J71,"")</f>
        <v/>
      </c>
      <c r="DP78" s="214" t="str">
        <f>IFERROR(IF(AND($DO78="mas",'Classificação geral'!$K71=1),'Classificação geral'!K71,""),"")</f>
        <v/>
      </c>
      <c r="DQ78" s="214" t="str">
        <f>IFERROR(IF(AND($DO78="mas",'Classificação geral'!$K71=1),'Classificação geral'!AC71,""),"")</f>
        <v/>
      </c>
      <c r="DR78" s="214" t="str">
        <f>IFERROR(IF(AND($DO78="mas",'Classificação geral'!$K71=1),'Classificação geral'!AE71,""),"")</f>
        <v/>
      </c>
      <c r="DS78" s="214" t="str">
        <f>IFERROR(IF(AND($DO78="mas",'Classificação geral'!$K71=1),'Classificação geral'!AF71,""),"")</f>
        <v/>
      </c>
      <c r="DT78" s="214" t="str">
        <f>IFERROR(IF(AND($DO78="mas",'Classificação geral'!$K71=1),'Classificação geral'!O71,""),"")</f>
        <v/>
      </c>
      <c r="DU78" s="214" t="str">
        <f>IFERROR(IF(AND($DO78="mas",'Classificação geral'!$K71=1),'Classificação geral'!AR71,""),"")</f>
        <v/>
      </c>
      <c r="DV78" s="216" t="str">
        <f>IFERROR(RANK(DU78,DU:DU,0)+ COUNTIF($DU$12:DU77,DU78),"")</f>
        <v/>
      </c>
      <c r="DW78" s="188"/>
      <c r="DX78" s="214" t="str">
        <f>IFERROR(IF(AND('Classificação geral'!$J71="fem",'Classificação geral'!$K71=2,'Classificação geral'!$I71="Tapete"),'Classificação geral'!$A71,""),"")</f>
        <v/>
      </c>
      <c r="DY78" s="214" t="str">
        <f>IFERROR(IF(AND('Classificação geral'!$J71="fem",'Classificação geral'!$K71=2,'Classificação geral'!$I71="Tapete"),'Classificação geral'!$B71,""),"")</f>
        <v/>
      </c>
      <c r="DZ78" s="215" t="str">
        <f>IF($DY78='Classificação geral'!$B71,'Classificação geral'!$C71,"")</f>
        <v/>
      </c>
      <c r="EA78" s="215" t="str">
        <f>IF($DY78='Classificação geral'!$B71,'Classificação geral'!$D71,"")</f>
        <v/>
      </c>
      <c r="EB78" s="215" t="str">
        <f>IF($DY78='Classificação geral'!$B71,'Classificação geral'!$J71,"")</f>
        <v/>
      </c>
      <c r="EC78" s="214" t="str">
        <f>IFERROR(IF(AND($EB78="fem",'Classificação geral'!$K71=2),'Classificação geral'!K71,""),"")</f>
        <v/>
      </c>
      <c r="ED78" s="214" t="str">
        <f>IFERROR(IF(AND($EB78="fem",'Classificação geral'!$K71=2),'Classificação geral'!AC71,""),"")</f>
        <v/>
      </c>
      <c r="EE78" s="214" t="str">
        <f>IFERROR(IF(AND($EB78="fem",'Classificação geral'!$K71=2),'Classificação geral'!AE71,""),"")</f>
        <v/>
      </c>
      <c r="EF78" s="214" t="str">
        <f>IFERROR(IF(AND($EB78="fem",'Classificação geral'!$K71=2),'Classificação geral'!AF71,""),"")</f>
        <v/>
      </c>
      <c r="EG78" s="214" t="str">
        <f>IFERROR(IF(AND($EB78="fem",'Classificação geral'!$K71=2),'Classificação geral'!O71,""),"")</f>
        <v/>
      </c>
      <c r="EH78" s="214" t="str">
        <f>IFERROR(IF(AND($EB78="fem",'Classificação geral'!$K71=2),'Classificação geral'!AR71,""),"")</f>
        <v/>
      </c>
      <c r="EI78" s="216" t="str">
        <f>IFERROR(RANK(EH78,EH:EH,0)+ COUNTIF(EH$12:$EH76,EH78),"")</f>
        <v/>
      </c>
      <c r="EJ78" s="209"/>
      <c r="EK78" s="214" t="str">
        <f>IFERROR(IF(AND('Classificação geral'!$J71="mas",'Classificação geral'!$K71=2,'Classificação geral'!$I71="Tapete"),'Classificação geral'!$A71,""),"")</f>
        <v/>
      </c>
      <c r="EL78" s="214" t="str">
        <f>IFERROR(IF(AND('Classificação geral'!$J71="mas",'Classificação geral'!$K71=2,'Classificação geral'!$I71="Tapete"),'Classificação geral'!$B71,""),"")</f>
        <v/>
      </c>
      <c r="EM78" s="215" t="str">
        <f>IF($EL78='Classificação geral'!$B71,'Classificação geral'!$C71,"")</f>
        <v/>
      </c>
      <c r="EN78" s="215" t="str">
        <f>IF($EL78='Classificação geral'!$B71,'Classificação geral'!$D71,"")</f>
        <v/>
      </c>
      <c r="EO78" s="215" t="str">
        <f>IF($EL78='Classificação geral'!$B71,'Classificação geral'!$J71,"")</f>
        <v/>
      </c>
      <c r="EP78" s="214" t="str">
        <f>IFERROR(IF(AND($EO78="mas",'Classificação geral'!$K71=2),'Classificação geral'!K71,""),"")</f>
        <v/>
      </c>
      <c r="EQ78" s="214" t="str">
        <f>IFERROR(IF(AND($EO78="mas",'Classificação geral'!$K71=2),'Classificação geral'!AC71,""),"")</f>
        <v/>
      </c>
      <c r="ER78" s="214" t="str">
        <f>IFERROR(IF(AND($EO78="mas",'Classificação geral'!$K71=2),'Classificação geral'!AE71,""),"")</f>
        <v/>
      </c>
      <c r="ES78" s="214" t="str">
        <f>IFERROR(IF(AND($EO78="mas",'Classificação geral'!$K71=2),'Classificação geral'!AF71,""),"")</f>
        <v/>
      </c>
      <c r="ET78" s="214" t="str">
        <f>IFERROR(IF(AND($EO78="mas",'Classificação geral'!$K71=2),'Classificação geral'!O71,""),"")</f>
        <v/>
      </c>
      <c r="EU78" s="214" t="str">
        <f>IFERROR(IF(AND($EO78="mas",'Classificação geral'!$K71=2),'Classificação geral'!AR71,""),"")</f>
        <v/>
      </c>
      <c r="EV78" s="216" t="str">
        <f>IFERROR(RANK(EU78,EU:EU,0)+ COUNTIF($EU$12:EU$12,EU78),"")</f>
        <v/>
      </c>
      <c r="EW78" s="209"/>
      <c r="EX78" s="214" t="str">
        <f>IFERROR(IF(AND('Classificação geral'!$J71="fem",'Classificação geral'!$K71=3,'Classificação geral'!$I71="Tapete"),'Classificação geral'!$A71,""),"")</f>
        <v/>
      </c>
      <c r="EY78" s="214" t="str">
        <f>IFERROR(IF(AND('Classificação geral'!$J71="fem",'Classificação geral'!$K71=3,'Classificação geral'!$I71="Tapete"),'Classificação geral'!$B71,""),"")</f>
        <v/>
      </c>
      <c r="EZ78" s="215" t="str">
        <f>IF($EY78='Classificação geral'!$B71,'Classificação geral'!$C71,"")</f>
        <v/>
      </c>
      <c r="FA78" s="215" t="str">
        <f>IF($EY78='Classificação geral'!$B71,'Classificação geral'!$D71,"")</f>
        <v/>
      </c>
      <c r="FB78" s="215" t="str">
        <f>IF($EY78='Classificação geral'!$B71,'Classificação geral'!$J71,"")</f>
        <v/>
      </c>
      <c r="FC78" s="215" t="str">
        <f>IF($FB78='Classificação geral'!$J71,'Classificação geral'!$K71,"")</f>
        <v/>
      </c>
      <c r="FD78" s="215" t="str">
        <f>IF($FC78='Classificação geral'!$K71,'Classificação geral'!$AC71,"")</f>
        <v/>
      </c>
      <c r="FE78" s="215" t="str">
        <f>IF($FC78='Classificação geral'!$K71,'Classificação geral'!$AE71,"")</f>
        <v/>
      </c>
      <c r="FF78" s="215" t="str">
        <f>IF($FC78='Classificação geral'!$K71,'Classificação geral'!$AF71,"")</f>
        <v/>
      </c>
      <c r="FG78" s="215" t="str">
        <f>IF($FC78='Classificação geral'!$K71,'Classificação geral'!$O71,"")</f>
        <v/>
      </c>
      <c r="FH78" s="215" t="str">
        <f>IF($FC78='Classificação geral'!$K71,'Classificação geral'!$AR71,"")</f>
        <v/>
      </c>
      <c r="FI78" s="216" t="str">
        <f>IFERROR(RANK(FH78,FH:FH,0)+ COUNTIF($FH$12:FH76,FH78),"")</f>
        <v/>
      </c>
      <c r="FJ78" s="209"/>
      <c r="FK78" s="214" t="str">
        <f>IFERROR(IF(AND('Classificação geral'!$J71="mas",'Classificação geral'!$K71=3,'Classificação geral'!$I71="Tapete"),'Classificação geral'!$A71,""),"")</f>
        <v/>
      </c>
      <c r="FL78" s="214" t="str">
        <f>IFERROR(IF(AND('Classificação geral'!$J71="mas",'Classificação geral'!$K71=3,'Classificação geral'!$I71="Tapete"),'Classificação geral'!$B71,""),"")</f>
        <v/>
      </c>
      <c r="FM78" s="215" t="str">
        <f>IF($FL78='Classificação geral'!$B71,'Classificação geral'!$C71,"")</f>
        <v/>
      </c>
      <c r="FN78" s="215" t="str">
        <f>IF($FL78='Classificação geral'!$B71,'Classificação geral'!$D71,"")</f>
        <v/>
      </c>
      <c r="FO78" s="215" t="str">
        <f>IF($FL78='Classificação geral'!$B71,'Classificação geral'!$J71,"")</f>
        <v/>
      </c>
      <c r="FP78" s="214" t="str">
        <f>IFERROR(IF(AND($FO78="mas",'Classificação geral'!$K71=3),'Classificação geral'!K71,""),"")</f>
        <v/>
      </c>
      <c r="FQ78" s="214" t="str">
        <f>IFERROR(IF(AND($FO78="mas",'Classificação geral'!$K71=3),'Classificação geral'!AC71,""),"")</f>
        <v/>
      </c>
      <c r="FR78" s="214" t="str">
        <f>IFERROR(IF(AND($FO78="mas",'Classificação geral'!$K71=3),'Classificação geral'!AE71,""),"")</f>
        <v/>
      </c>
      <c r="FS78" s="214" t="str">
        <f>IFERROR(IF(AND($FO78="mas",'Classificação geral'!$K71=3),'Classificação geral'!AF71,""),"")</f>
        <v/>
      </c>
      <c r="FT78" s="214" t="str">
        <f>IFERROR(IF(AND($FO78="mas",'Classificação geral'!$K71=3),'Classificação geral'!O71,""),"")</f>
        <v/>
      </c>
      <c r="FU78" s="214" t="str">
        <f>IFERROR(IF(AND($FO78="mas",'Classificação geral'!$K71=3),'Classificação geral'!AR71,""),"")</f>
        <v/>
      </c>
      <c r="FV78" s="216" t="str">
        <f>IFERROR(RANK(FU78,FU:FU,0)+ COUNTIF(FU$12:$FU76,FU78),"")</f>
        <v/>
      </c>
    </row>
    <row r="79" spans="1:178" s="188" customFormat="1" ht="24.75" customHeight="1" x14ac:dyDescent="0.5">
      <c r="B79" s="195"/>
      <c r="C79" s="238" t="str">
        <f t="shared" si="1"/>
        <v/>
      </c>
      <c r="D79" s="238" t="str">
        <f t="shared" si="2"/>
        <v/>
      </c>
      <c r="E79" s="238" t="str">
        <f t="shared" si="3"/>
        <v/>
      </c>
      <c r="F79" s="239" t="str">
        <f t="shared" si="4"/>
        <v/>
      </c>
      <c r="G79" s="239" t="str">
        <f t="shared" si="5"/>
        <v/>
      </c>
      <c r="H79" s="240" t="str">
        <f t="shared" si="6"/>
        <v/>
      </c>
      <c r="I79" s="240" t="str">
        <f t="shared" si="7"/>
        <v/>
      </c>
      <c r="J79" s="240" t="str">
        <f t="shared" si="8"/>
        <v/>
      </c>
      <c r="K79" s="240" t="str">
        <f t="shared" si="9"/>
        <v/>
      </c>
      <c r="L79" s="240" t="str">
        <f t="shared" si="10"/>
        <v/>
      </c>
      <c r="M79" s="241">
        <v>66</v>
      </c>
      <c r="N79" s="432"/>
      <c r="O79" s="242"/>
      <c r="P79" s="242"/>
      <c r="Q79" s="248" t="str">
        <f t="shared" si="11"/>
        <v/>
      </c>
      <c r="R79" s="238" t="str">
        <f t="shared" si="12"/>
        <v/>
      </c>
      <c r="S79" s="238" t="str">
        <f t="shared" si="13"/>
        <v/>
      </c>
      <c r="T79" s="238" t="str">
        <f t="shared" si="14"/>
        <v/>
      </c>
      <c r="U79" s="239" t="str">
        <f t="shared" si="15"/>
        <v/>
      </c>
      <c r="V79" s="239" t="str">
        <f t="shared" si="16"/>
        <v/>
      </c>
      <c r="W79" s="240" t="str">
        <f t="shared" si="17"/>
        <v/>
      </c>
      <c r="X79" s="240" t="str">
        <f t="shared" si="18"/>
        <v/>
      </c>
      <c r="Y79" s="240" t="str">
        <f t="shared" si="19"/>
        <v/>
      </c>
      <c r="Z79" s="240" t="str">
        <f t="shared" si="20"/>
        <v/>
      </c>
      <c r="AA79" s="240" t="str">
        <f t="shared" si="21"/>
        <v/>
      </c>
      <c r="AB79" s="241">
        <v>66</v>
      </c>
      <c r="AC79" s="432"/>
      <c r="AD79" s="242"/>
      <c r="AE79" s="243"/>
      <c r="AF79" s="249" t="str">
        <f t="shared" si="22"/>
        <v/>
      </c>
      <c r="AG79" s="238" t="str">
        <f t="shared" si="23"/>
        <v/>
      </c>
      <c r="AH79" s="238" t="str">
        <f t="shared" si="24"/>
        <v/>
      </c>
      <c r="AI79" s="239" t="str">
        <f t="shared" si="25"/>
        <v/>
      </c>
      <c r="AJ79" s="239" t="str">
        <f t="shared" si="26"/>
        <v/>
      </c>
      <c r="AK79" s="239" t="str">
        <f t="shared" si="27"/>
        <v/>
      </c>
      <c r="AL79" s="240" t="str">
        <f t="shared" si="28"/>
        <v/>
      </c>
      <c r="AM79" s="240" t="str">
        <f t="shared" si="29"/>
        <v/>
      </c>
      <c r="AN79" s="240" t="str">
        <f t="shared" si="30"/>
        <v/>
      </c>
      <c r="AO79" s="240" t="str">
        <f t="shared" si="31"/>
        <v/>
      </c>
      <c r="AP79" s="240" t="str">
        <f t="shared" si="32"/>
        <v/>
      </c>
      <c r="AQ79" s="241">
        <v>66</v>
      </c>
      <c r="AR79" s="432"/>
      <c r="AS79" s="242"/>
      <c r="AT79" s="242"/>
      <c r="AU79" s="249" t="str">
        <f t="shared" si="33"/>
        <v/>
      </c>
      <c r="AV79" s="238" t="str">
        <f t="shared" si="34"/>
        <v/>
      </c>
      <c r="AW79" s="238" t="str">
        <f t="shared" si="35"/>
        <v/>
      </c>
      <c r="AX79" s="239" t="str">
        <f t="shared" si="36"/>
        <v/>
      </c>
      <c r="AY79" s="239" t="str">
        <f t="shared" si="37"/>
        <v/>
      </c>
      <c r="AZ79" s="239" t="str">
        <f t="shared" si="38"/>
        <v/>
      </c>
      <c r="BA79" s="240" t="str">
        <f t="shared" si="39"/>
        <v/>
      </c>
      <c r="BB79" s="240" t="str">
        <f t="shared" si="40"/>
        <v/>
      </c>
      <c r="BC79" s="240" t="str">
        <f t="shared" si="41"/>
        <v/>
      </c>
      <c r="BD79" s="240" t="str">
        <f t="shared" si="42"/>
        <v/>
      </c>
      <c r="BE79" s="240" t="str">
        <f t="shared" si="43"/>
        <v/>
      </c>
      <c r="BF79" s="241">
        <v>66</v>
      </c>
      <c r="BG79" s="432"/>
      <c r="BH79" s="243"/>
      <c r="BI79" s="243"/>
      <c r="BJ79" s="248" t="str">
        <f t="shared" si="44"/>
        <v/>
      </c>
      <c r="BK79" s="238" t="str">
        <f t="shared" si="45"/>
        <v/>
      </c>
      <c r="BL79" s="238" t="str">
        <f t="shared" si="46"/>
        <v/>
      </c>
      <c r="BM79" s="238" t="str">
        <f t="shared" si="47"/>
        <v/>
      </c>
      <c r="BN79" s="239" t="str">
        <f t="shared" si="48"/>
        <v/>
      </c>
      <c r="BO79" s="239" t="str">
        <f t="shared" si="49"/>
        <v/>
      </c>
      <c r="BP79" s="239" t="str">
        <f t="shared" si="50"/>
        <v/>
      </c>
      <c r="BQ79" s="239" t="str">
        <f t="shared" si="51"/>
        <v/>
      </c>
      <c r="BR79" s="239" t="str">
        <f t="shared" si="52"/>
        <v/>
      </c>
      <c r="BS79" s="239" t="str">
        <f t="shared" si="53"/>
        <v/>
      </c>
      <c r="BT79" s="240" t="str">
        <f t="shared" si="54"/>
        <v/>
      </c>
      <c r="BU79" s="241">
        <v>66</v>
      </c>
      <c r="BV79" s="432"/>
      <c r="BW79" s="242"/>
      <c r="BX79" s="242"/>
      <c r="BY79" s="248" t="str">
        <f t="shared" si="55"/>
        <v/>
      </c>
      <c r="BZ79" s="238" t="str">
        <f t="shared" si="56"/>
        <v/>
      </c>
      <c r="CA79" s="238" t="str">
        <f t="shared" si="57"/>
        <v/>
      </c>
      <c r="CB79" s="238" t="str">
        <f t="shared" si="58"/>
        <v/>
      </c>
      <c r="CC79" s="239" t="str">
        <f t="shared" si="59"/>
        <v/>
      </c>
      <c r="CD79" s="239" t="str">
        <f t="shared" si="60"/>
        <v/>
      </c>
      <c r="CE79" s="240" t="str">
        <f t="shared" si="61"/>
        <v/>
      </c>
      <c r="CF79" s="240" t="str">
        <f t="shared" si="62"/>
        <v/>
      </c>
      <c r="CG79" s="240" t="str">
        <f t="shared" si="63"/>
        <v/>
      </c>
      <c r="CH79" s="240" t="str">
        <f t="shared" si="64"/>
        <v/>
      </c>
      <c r="CI79" s="240" t="str">
        <f t="shared" si="65"/>
        <v/>
      </c>
      <c r="CJ79" s="241">
        <v>66</v>
      </c>
      <c r="CK79" s="432"/>
      <c r="CL79" s="314"/>
      <c r="CM79" s="314"/>
      <c r="CN79" s="314"/>
      <c r="CO79" s="314"/>
      <c r="CP79" s="314"/>
      <c r="CQ79" s="314"/>
      <c r="CR79" s="314"/>
      <c r="CS79" s="314"/>
      <c r="CT79" s="314"/>
      <c r="CU79" s="314"/>
      <c r="CV79" s="314"/>
      <c r="CW79" s="314"/>
      <c r="CX79" s="214" t="str">
        <f>IFERROR(IF(AND('Classificação geral'!$J72="FEM",'Classificação geral'!$K72=1,'Classificação geral'!I72="Tapete"),'Classificação geral'!A72,""),"")</f>
        <v/>
      </c>
      <c r="CY79" s="214" t="str">
        <f>IFERROR(IF(AND('Classificação geral'!$J72="FEM",'Classificação geral'!$K72=1,'Classificação geral'!I72="Tapete"),'Classificação geral'!$B72,""),"")</f>
        <v/>
      </c>
      <c r="CZ79" s="215" t="str">
        <f>IF($CY79='Classificação geral'!$B72,'Classificação geral'!$C72,"")</f>
        <v/>
      </c>
      <c r="DA79" s="215" t="str">
        <f>IF($CY79='Classificação geral'!$B72,'Classificação geral'!$D72,"")</f>
        <v/>
      </c>
      <c r="DB79" s="215" t="str">
        <f>IF($CY79='Classificação geral'!$B72,'Classificação geral'!$J72,"")</f>
        <v/>
      </c>
      <c r="DC79" s="215" t="str">
        <f>IF($DB79='Classificação geral'!$J72,'Classificação geral'!$K72,"")</f>
        <v/>
      </c>
      <c r="DD79" s="215" t="str">
        <f>IF($DC79='Classificação geral'!$K72,'Classificação geral'!$AC72,"")</f>
        <v/>
      </c>
      <c r="DE79" s="215" t="str">
        <f>IF($DC79='Classificação geral'!$K72,'Classificação geral'!$AE72,"")</f>
        <v/>
      </c>
      <c r="DF79" s="215" t="str">
        <f>IF($DC79='Classificação geral'!$K72,'Classificação geral'!$AF72,"")</f>
        <v/>
      </c>
      <c r="DG79" s="215" t="str">
        <f>IF($DC79='Classificação geral'!$K72,'Classificação geral'!$O72,"")</f>
        <v/>
      </c>
      <c r="DH79" s="215" t="str">
        <f>IF($DC79='Classificação geral'!$K72,'Classificação geral'!$AR72,"")</f>
        <v/>
      </c>
      <c r="DI79" s="216" t="str">
        <f>IFERROR(RANK(DH79,DH:DH,0)+ COUNTIF($DH$12:DH78,DH79),"")</f>
        <v/>
      </c>
      <c r="DK79" s="214" t="str">
        <f>IFERROR(IF(AND('Classificação geral'!$J72="mas",'Classificação geral'!$K72=1,'Classificação geral'!$I72="Tapete"),'Classificação geral'!$A72,""),"")</f>
        <v/>
      </c>
      <c r="DL79" s="214" t="str">
        <f>IFERROR(IF(AND('Classificação geral'!$J72="mas",'Classificação geral'!$K72=1,'Classificação geral'!$I72="Tapete"),'Classificação geral'!$B72,""),"")</f>
        <v/>
      </c>
      <c r="DM79" s="215" t="str">
        <f>IF($DL79='Classificação geral'!$B72,'Classificação geral'!$C72,"")</f>
        <v/>
      </c>
      <c r="DN79" s="215" t="str">
        <f>IF($DL79='Classificação geral'!$B72,'Classificação geral'!$D72,"")</f>
        <v/>
      </c>
      <c r="DO79" s="215" t="str">
        <f>IF($DL79='Classificação geral'!$B72,'Classificação geral'!$J72,"")</f>
        <v/>
      </c>
      <c r="DP79" s="214" t="str">
        <f>IFERROR(IF(AND($DO79="mas",'Classificação geral'!$K72=1),'Classificação geral'!K72,""),"")</f>
        <v/>
      </c>
      <c r="DQ79" s="214" t="str">
        <f>IFERROR(IF(AND($DO79="mas",'Classificação geral'!$K72=1),'Classificação geral'!AC72,""),"")</f>
        <v/>
      </c>
      <c r="DR79" s="214" t="str">
        <f>IFERROR(IF(AND($DO79="mas",'Classificação geral'!$K72=1),'Classificação geral'!AE72,""),"")</f>
        <v/>
      </c>
      <c r="DS79" s="214" t="str">
        <f>IFERROR(IF(AND($DO79="mas",'Classificação geral'!$K72=1),'Classificação geral'!AF72,""),"")</f>
        <v/>
      </c>
      <c r="DT79" s="214" t="str">
        <f>IFERROR(IF(AND($DO79="mas",'Classificação geral'!$K72=1),'Classificação geral'!O72,""),"")</f>
        <v/>
      </c>
      <c r="DU79" s="214" t="str">
        <f>IFERROR(IF(AND($DO79="mas",'Classificação geral'!$K72=1),'Classificação geral'!AR72,""),"")</f>
        <v/>
      </c>
      <c r="DV79" s="216" t="str">
        <f>IFERROR(RANK(DU79,DU:DU,0)+ COUNTIF($DU$12:DU78,DU79),"")</f>
        <v/>
      </c>
      <c r="DX79" s="214" t="str">
        <f>IFERROR(IF(AND('Classificação geral'!$J72="fem",'Classificação geral'!$K72=2,'Classificação geral'!$I72="Tapete"),'Classificação geral'!$A72,""),"")</f>
        <v/>
      </c>
      <c r="DY79" s="214" t="str">
        <f>IFERROR(IF(AND('Classificação geral'!$J72="fem",'Classificação geral'!$K72=2,'Classificação geral'!$I72="Tapete"),'Classificação geral'!$B72,""),"")</f>
        <v/>
      </c>
      <c r="DZ79" s="215" t="str">
        <f>IF($DY79='Classificação geral'!$B72,'Classificação geral'!$C72,"")</f>
        <v/>
      </c>
      <c r="EA79" s="215" t="str">
        <f>IF($DY79='Classificação geral'!$B72,'Classificação geral'!$D72,"")</f>
        <v/>
      </c>
      <c r="EB79" s="215" t="str">
        <f>IF($DY79='Classificação geral'!$B72,'Classificação geral'!$J72,"")</f>
        <v/>
      </c>
      <c r="EC79" s="214" t="str">
        <f>IFERROR(IF(AND($EB79="fem",'Classificação geral'!$K72=2),'Classificação geral'!K72,""),"")</f>
        <v/>
      </c>
      <c r="ED79" s="214" t="str">
        <f>IFERROR(IF(AND($EB79="fem",'Classificação geral'!$K72=2),'Classificação geral'!AC72,""),"")</f>
        <v/>
      </c>
      <c r="EE79" s="214" t="str">
        <f>IFERROR(IF(AND($EB79="fem",'Classificação geral'!$K72=2),'Classificação geral'!AE72,""),"")</f>
        <v/>
      </c>
      <c r="EF79" s="214" t="str">
        <f>IFERROR(IF(AND($EB79="fem",'Classificação geral'!$K72=2),'Classificação geral'!AF72,""),"")</f>
        <v/>
      </c>
      <c r="EG79" s="214" t="str">
        <f>IFERROR(IF(AND($EB79="fem",'Classificação geral'!$K72=2),'Classificação geral'!O72,""),"")</f>
        <v/>
      </c>
      <c r="EH79" s="214" t="str">
        <f>IFERROR(IF(AND($EB79="fem",'Classificação geral'!$K72=2),'Classificação geral'!AR72,""),"")</f>
        <v/>
      </c>
      <c r="EI79" s="216" t="str">
        <f>IFERROR(RANK(EH79,EH:EH,0)+ COUNTIF(EH$12:$EH77,EH79),"")</f>
        <v/>
      </c>
      <c r="EJ79" s="209"/>
      <c r="EK79" s="214" t="str">
        <f>IFERROR(IF(AND('Classificação geral'!$J72="mas",'Classificação geral'!$K72=2,'Classificação geral'!$I72="Tapete"),'Classificação geral'!$A72,""),"")</f>
        <v/>
      </c>
      <c r="EL79" s="214" t="str">
        <f>IFERROR(IF(AND('Classificação geral'!$J72="mas",'Classificação geral'!$K72=2,'Classificação geral'!$I72="Tapete"),'Classificação geral'!$B72,""),"")</f>
        <v/>
      </c>
      <c r="EM79" s="215" t="str">
        <f>IF($EL79='Classificação geral'!$B72,'Classificação geral'!$C72,"")</f>
        <v/>
      </c>
      <c r="EN79" s="215" t="str">
        <f>IF($EL79='Classificação geral'!$B72,'Classificação geral'!$D72,"")</f>
        <v/>
      </c>
      <c r="EO79" s="215" t="str">
        <f>IF($EL79='Classificação geral'!$B72,'Classificação geral'!$J72,"")</f>
        <v/>
      </c>
      <c r="EP79" s="214" t="str">
        <f>IFERROR(IF(AND($EO79="mas",'Classificação geral'!$K72=2),'Classificação geral'!K72,""),"")</f>
        <v/>
      </c>
      <c r="EQ79" s="214" t="str">
        <f>IFERROR(IF(AND($EO79="mas",'Classificação geral'!$K72=2),'Classificação geral'!AC72,""),"")</f>
        <v/>
      </c>
      <c r="ER79" s="214" t="str">
        <f>IFERROR(IF(AND($EO79="mas",'Classificação geral'!$K72=2),'Classificação geral'!AE72,""),"")</f>
        <v/>
      </c>
      <c r="ES79" s="214" t="str">
        <f>IFERROR(IF(AND($EO79="mas",'Classificação geral'!$K72=2),'Classificação geral'!AF72,""),"")</f>
        <v/>
      </c>
      <c r="ET79" s="214" t="str">
        <f>IFERROR(IF(AND($EO79="mas",'Classificação geral'!$K72=2),'Classificação geral'!O72,""),"")</f>
        <v/>
      </c>
      <c r="EU79" s="214" t="str">
        <f>IFERROR(IF(AND($EO79="mas",'Classificação geral'!$K72=2),'Classificação geral'!AR72,""),"")</f>
        <v/>
      </c>
      <c r="EV79" s="216" t="str">
        <f>IFERROR(RANK(EU79,EU:EU,0)+ COUNTIF($EU$12:EU$12,EU79),"")</f>
        <v/>
      </c>
      <c r="EW79" s="209"/>
      <c r="EX79" s="214" t="str">
        <f>IFERROR(IF(AND('Classificação geral'!$J72="fem",'Classificação geral'!$K72=3,'Classificação geral'!$I72="Tapete"),'Classificação geral'!$A72,""),"")</f>
        <v/>
      </c>
      <c r="EY79" s="214" t="str">
        <f>IFERROR(IF(AND('Classificação geral'!$J72="fem",'Classificação geral'!$K72=3,'Classificação geral'!$I72="Tapete"),'Classificação geral'!$B72,""),"")</f>
        <v/>
      </c>
      <c r="EZ79" s="215" t="str">
        <f>IF($EY79='Classificação geral'!$B72,'Classificação geral'!$C72,"")</f>
        <v/>
      </c>
      <c r="FA79" s="215" t="str">
        <f>IF($EY79='Classificação geral'!$B72,'Classificação geral'!$D72,"")</f>
        <v/>
      </c>
      <c r="FB79" s="215" t="str">
        <f>IF($EY79='Classificação geral'!$B72,'Classificação geral'!$J72,"")</f>
        <v/>
      </c>
      <c r="FC79" s="215" t="str">
        <f>IF($FB79='Classificação geral'!$J72,'Classificação geral'!$K72,"")</f>
        <v/>
      </c>
      <c r="FD79" s="215" t="str">
        <f>IF($FC79='Classificação geral'!$K72,'Classificação geral'!$AC72,"")</f>
        <v/>
      </c>
      <c r="FE79" s="215" t="str">
        <f>IF($FC79='Classificação geral'!$K72,'Classificação geral'!$AE72,"")</f>
        <v/>
      </c>
      <c r="FF79" s="215" t="str">
        <f>IF($FC79='Classificação geral'!$K72,'Classificação geral'!$AF72,"")</f>
        <v/>
      </c>
      <c r="FG79" s="215" t="str">
        <f>IF($FC79='Classificação geral'!$K72,'Classificação geral'!$O72,"")</f>
        <v/>
      </c>
      <c r="FH79" s="215" t="str">
        <f>IF($FC79='Classificação geral'!$K72,'Classificação geral'!$AR72,"")</f>
        <v/>
      </c>
      <c r="FI79" s="216" t="str">
        <f>IFERROR(RANK(FH79,FH:FH,0)+ COUNTIF($FH$12:FH77,FH79),"")</f>
        <v/>
      </c>
      <c r="FJ79" s="209"/>
      <c r="FK79" s="214" t="str">
        <f>IFERROR(IF(AND('Classificação geral'!$J72="mas",'Classificação geral'!$K72=3,'Classificação geral'!$I72="Tapete"),'Classificação geral'!$A72,""),"")</f>
        <v/>
      </c>
      <c r="FL79" s="214" t="str">
        <f>IFERROR(IF(AND('Classificação geral'!$J72="mas",'Classificação geral'!$K72=3,'Classificação geral'!$I72="Tapete"),'Classificação geral'!$B72,""),"")</f>
        <v/>
      </c>
      <c r="FM79" s="215" t="str">
        <f>IF($FL79='Classificação geral'!$B72,'Classificação geral'!$C72,"")</f>
        <v/>
      </c>
      <c r="FN79" s="215" t="str">
        <f>IF($FL79='Classificação geral'!$B72,'Classificação geral'!$D72,"")</f>
        <v/>
      </c>
      <c r="FO79" s="215" t="str">
        <f>IF($FL79='Classificação geral'!$B72,'Classificação geral'!$J72,"")</f>
        <v/>
      </c>
      <c r="FP79" s="214" t="str">
        <f>IFERROR(IF(AND($FO79="mas",'Classificação geral'!$K72=3),'Classificação geral'!K72,""),"")</f>
        <v/>
      </c>
      <c r="FQ79" s="214" t="str">
        <f>IFERROR(IF(AND($FO79="mas",'Classificação geral'!$K72=3),'Classificação geral'!AC72,""),"")</f>
        <v/>
      </c>
      <c r="FR79" s="214" t="str">
        <f>IFERROR(IF(AND($FO79="mas",'Classificação geral'!$K72=3),'Classificação geral'!AE72,""),"")</f>
        <v/>
      </c>
      <c r="FS79" s="214" t="str">
        <f>IFERROR(IF(AND($FO79="mas",'Classificação geral'!$K72=3),'Classificação geral'!AF72,""),"")</f>
        <v/>
      </c>
      <c r="FT79" s="214" t="str">
        <f>IFERROR(IF(AND($FO79="mas",'Classificação geral'!$K72=3),'Classificação geral'!O72,""),"")</f>
        <v/>
      </c>
      <c r="FU79" s="214" t="str">
        <f>IFERROR(IF(AND($FO79="mas",'Classificação geral'!$K72=3),'Classificação geral'!AR72,""),"")</f>
        <v/>
      </c>
      <c r="FV79" s="216" t="str">
        <f>IFERROR(RANK(FU79,FU:FU,0)+ COUNTIF(FU$12:$FU77,FU79),"")</f>
        <v/>
      </c>
    </row>
    <row r="80" spans="1:178" s="195" customFormat="1" ht="24.75" customHeight="1" x14ac:dyDescent="0.5">
      <c r="C80" s="238" t="str">
        <f t="shared" si="1"/>
        <v/>
      </c>
      <c r="D80" s="238" t="str">
        <f t="shared" si="2"/>
        <v/>
      </c>
      <c r="E80" s="238" t="str">
        <f t="shared" si="3"/>
        <v/>
      </c>
      <c r="F80" s="239" t="str">
        <f t="shared" si="4"/>
        <v/>
      </c>
      <c r="G80" s="239" t="str">
        <f t="shared" si="5"/>
        <v/>
      </c>
      <c r="H80" s="240" t="str">
        <f t="shared" si="6"/>
        <v/>
      </c>
      <c r="I80" s="240" t="str">
        <f t="shared" si="7"/>
        <v/>
      </c>
      <c r="J80" s="240" t="str">
        <f t="shared" si="8"/>
        <v/>
      </c>
      <c r="K80" s="240" t="str">
        <f t="shared" si="9"/>
        <v/>
      </c>
      <c r="L80" s="240" t="str">
        <f t="shared" si="10"/>
        <v/>
      </c>
      <c r="M80" s="241">
        <v>67</v>
      </c>
      <c r="N80" s="432"/>
      <c r="O80" s="242"/>
      <c r="P80" s="242"/>
      <c r="Q80" s="248" t="str">
        <f t="shared" si="11"/>
        <v/>
      </c>
      <c r="R80" s="238" t="str">
        <f t="shared" si="12"/>
        <v/>
      </c>
      <c r="S80" s="238" t="str">
        <f t="shared" si="13"/>
        <v/>
      </c>
      <c r="T80" s="238" t="str">
        <f t="shared" si="14"/>
        <v/>
      </c>
      <c r="U80" s="239" t="str">
        <f t="shared" si="15"/>
        <v/>
      </c>
      <c r="V80" s="239" t="str">
        <f t="shared" si="16"/>
        <v/>
      </c>
      <c r="W80" s="240" t="str">
        <f t="shared" si="17"/>
        <v/>
      </c>
      <c r="X80" s="240" t="str">
        <f t="shared" si="18"/>
        <v/>
      </c>
      <c r="Y80" s="240" t="str">
        <f t="shared" si="19"/>
        <v/>
      </c>
      <c r="Z80" s="240" t="str">
        <f t="shared" si="20"/>
        <v/>
      </c>
      <c r="AA80" s="240" t="str">
        <f t="shared" si="21"/>
        <v/>
      </c>
      <c r="AB80" s="241">
        <v>67</v>
      </c>
      <c r="AC80" s="432"/>
      <c r="AD80" s="242"/>
      <c r="AE80" s="243"/>
      <c r="AF80" s="249" t="str">
        <f t="shared" si="22"/>
        <v/>
      </c>
      <c r="AG80" s="238" t="str">
        <f t="shared" si="23"/>
        <v/>
      </c>
      <c r="AH80" s="238" t="str">
        <f t="shared" si="24"/>
        <v/>
      </c>
      <c r="AI80" s="239" t="str">
        <f t="shared" si="25"/>
        <v/>
      </c>
      <c r="AJ80" s="239" t="str">
        <f t="shared" si="26"/>
        <v/>
      </c>
      <c r="AK80" s="239" t="str">
        <f t="shared" si="27"/>
        <v/>
      </c>
      <c r="AL80" s="240" t="str">
        <f t="shared" si="28"/>
        <v/>
      </c>
      <c r="AM80" s="240" t="str">
        <f t="shared" si="29"/>
        <v/>
      </c>
      <c r="AN80" s="240" t="str">
        <f t="shared" si="30"/>
        <v/>
      </c>
      <c r="AO80" s="240" t="str">
        <f t="shared" si="31"/>
        <v/>
      </c>
      <c r="AP80" s="240" t="str">
        <f t="shared" si="32"/>
        <v/>
      </c>
      <c r="AQ80" s="241">
        <v>67</v>
      </c>
      <c r="AR80" s="432"/>
      <c r="AS80" s="242"/>
      <c r="AT80" s="242"/>
      <c r="AU80" s="249" t="str">
        <f t="shared" si="33"/>
        <v/>
      </c>
      <c r="AV80" s="238" t="str">
        <f t="shared" si="34"/>
        <v/>
      </c>
      <c r="AW80" s="238" t="str">
        <f t="shared" si="35"/>
        <v/>
      </c>
      <c r="AX80" s="239" t="str">
        <f t="shared" si="36"/>
        <v/>
      </c>
      <c r="AY80" s="239" t="str">
        <f t="shared" si="37"/>
        <v/>
      </c>
      <c r="AZ80" s="239" t="str">
        <f t="shared" si="38"/>
        <v/>
      </c>
      <c r="BA80" s="240" t="str">
        <f t="shared" si="39"/>
        <v/>
      </c>
      <c r="BB80" s="240" t="str">
        <f t="shared" si="40"/>
        <v/>
      </c>
      <c r="BC80" s="240" t="str">
        <f t="shared" si="41"/>
        <v/>
      </c>
      <c r="BD80" s="240" t="str">
        <f t="shared" si="42"/>
        <v/>
      </c>
      <c r="BE80" s="240" t="str">
        <f t="shared" si="43"/>
        <v/>
      </c>
      <c r="BF80" s="241">
        <v>67</v>
      </c>
      <c r="BG80" s="432"/>
      <c r="BH80" s="243"/>
      <c r="BI80" s="243"/>
      <c r="BJ80" s="248" t="str">
        <f t="shared" si="44"/>
        <v/>
      </c>
      <c r="BK80" s="238" t="str">
        <f t="shared" si="45"/>
        <v/>
      </c>
      <c r="BL80" s="238" t="str">
        <f t="shared" si="46"/>
        <v/>
      </c>
      <c r="BM80" s="238" t="str">
        <f t="shared" si="47"/>
        <v/>
      </c>
      <c r="BN80" s="239" t="str">
        <f t="shared" si="48"/>
        <v/>
      </c>
      <c r="BO80" s="239" t="str">
        <f t="shared" si="49"/>
        <v/>
      </c>
      <c r="BP80" s="239" t="str">
        <f t="shared" si="50"/>
        <v/>
      </c>
      <c r="BQ80" s="239" t="str">
        <f t="shared" si="51"/>
        <v/>
      </c>
      <c r="BR80" s="239" t="str">
        <f t="shared" si="52"/>
        <v/>
      </c>
      <c r="BS80" s="239" t="str">
        <f t="shared" si="53"/>
        <v/>
      </c>
      <c r="BT80" s="240" t="str">
        <f t="shared" si="54"/>
        <v/>
      </c>
      <c r="BU80" s="241">
        <v>67</v>
      </c>
      <c r="BV80" s="432"/>
      <c r="BW80" s="242"/>
      <c r="BX80" s="242"/>
      <c r="BY80" s="248" t="str">
        <f t="shared" si="55"/>
        <v/>
      </c>
      <c r="BZ80" s="238" t="str">
        <f t="shared" si="56"/>
        <v/>
      </c>
      <c r="CA80" s="238" t="str">
        <f t="shared" si="57"/>
        <v/>
      </c>
      <c r="CB80" s="238" t="str">
        <f t="shared" si="58"/>
        <v/>
      </c>
      <c r="CC80" s="239" t="str">
        <f t="shared" si="59"/>
        <v/>
      </c>
      <c r="CD80" s="239" t="str">
        <f t="shared" si="60"/>
        <v/>
      </c>
      <c r="CE80" s="240" t="str">
        <f t="shared" si="61"/>
        <v/>
      </c>
      <c r="CF80" s="240" t="str">
        <f t="shared" si="62"/>
        <v/>
      </c>
      <c r="CG80" s="240" t="str">
        <f t="shared" si="63"/>
        <v/>
      </c>
      <c r="CH80" s="240" t="str">
        <f t="shared" si="64"/>
        <v/>
      </c>
      <c r="CI80" s="240" t="str">
        <f t="shared" si="65"/>
        <v/>
      </c>
      <c r="CJ80" s="241">
        <v>67</v>
      </c>
      <c r="CK80" s="432"/>
      <c r="CL80" s="314"/>
      <c r="CM80" s="314"/>
      <c r="CN80" s="314"/>
      <c r="CO80" s="314"/>
      <c r="CP80" s="314"/>
      <c r="CQ80" s="314"/>
      <c r="CR80" s="314"/>
      <c r="CS80" s="314"/>
      <c r="CT80" s="314"/>
      <c r="CU80" s="314"/>
      <c r="CV80" s="314"/>
      <c r="CW80" s="314"/>
      <c r="CX80" s="214" t="str">
        <f>IFERROR(IF(AND('Classificação geral'!$J73="FEM",'Classificação geral'!$K73=1,'Classificação geral'!I73="Tapete"),'Classificação geral'!A73,""),"")</f>
        <v/>
      </c>
      <c r="CY80" s="214" t="str">
        <f>IFERROR(IF(AND('Classificação geral'!$J73="FEM",'Classificação geral'!$K73=1,'Classificação geral'!I73="Tapete"),'Classificação geral'!$B73,""),"")</f>
        <v/>
      </c>
      <c r="CZ80" s="215" t="str">
        <f>IF($CY80='Classificação geral'!$B73,'Classificação geral'!$C73,"")</f>
        <v/>
      </c>
      <c r="DA80" s="215" t="str">
        <f>IF($CY80='Classificação geral'!$B73,'Classificação geral'!$D73,"")</f>
        <v/>
      </c>
      <c r="DB80" s="215" t="str">
        <f>IF($CY80='Classificação geral'!$B73,'Classificação geral'!$J73,"")</f>
        <v/>
      </c>
      <c r="DC80" s="215" t="str">
        <f>IF($DB80='Classificação geral'!$J73,'Classificação geral'!$K73,"")</f>
        <v/>
      </c>
      <c r="DD80" s="215" t="str">
        <f>IF($DC80='Classificação geral'!$K73,'Classificação geral'!$AC73,"")</f>
        <v/>
      </c>
      <c r="DE80" s="215" t="str">
        <f>IF($DC80='Classificação geral'!$K73,'Classificação geral'!$AE73,"")</f>
        <v/>
      </c>
      <c r="DF80" s="215" t="str">
        <f>IF($DC80='Classificação geral'!$K73,'Classificação geral'!$AF73,"")</f>
        <v/>
      </c>
      <c r="DG80" s="215" t="str">
        <f>IF($DC80='Classificação geral'!$K73,'Classificação geral'!$O73,"")</f>
        <v/>
      </c>
      <c r="DH80" s="215" t="str">
        <f>IF($DC80='Classificação geral'!$K73,'Classificação geral'!$AR73,"")</f>
        <v/>
      </c>
      <c r="DI80" s="216" t="str">
        <f>IFERROR(RANK(DH80,DH:DH,0)+ COUNTIF($DH$12:DH79,DH80),"")</f>
        <v/>
      </c>
      <c r="DJ80" s="188"/>
      <c r="DK80" s="214" t="str">
        <f>IFERROR(IF(AND('Classificação geral'!$J73="mas",'Classificação geral'!$K73=1,'Classificação geral'!$I73="Tapete"),'Classificação geral'!$A73,""),"")</f>
        <v/>
      </c>
      <c r="DL80" s="214" t="str">
        <f>IFERROR(IF(AND('Classificação geral'!$J73="mas",'Classificação geral'!$K73=1,'Classificação geral'!$I73="Tapete"),'Classificação geral'!$B73,""),"")</f>
        <v/>
      </c>
      <c r="DM80" s="215" t="str">
        <f>IF($DL80='Classificação geral'!$B73,'Classificação geral'!$C73,"")</f>
        <v/>
      </c>
      <c r="DN80" s="215" t="str">
        <f>IF($DL80='Classificação geral'!$B73,'Classificação geral'!$D73,"")</f>
        <v/>
      </c>
      <c r="DO80" s="215" t="str">
        <f>IF($DL80='Classificação geral'!$B73,'Classificação geral'!$J73,"")</f>
        <v/>
      </c>
      <c r="DP80" s="214" t="str">
        <f>IFERROR(IF(AND($DO80="mas",'Classificação geral'!$K73=1),'Classificação geral'!K73,""),"")</f>
        <v/>
      </c>
      <c r="DQ80" s="214" t="str">
        <f>IFERROR(IF(AND($DO80="mas",'Classificação geral'!$K73=1),'Classificação geral'!AC73,""),"")</f>
        <v/>
      </c>
      <c r="DR80" s="214" t="str">
        <f>IFERROR(IF(AND($DO80="mas",'Classificação geral'!$K73=1),'Classificação geral'!AE73,""),"")</f>
        <v/>
      </c>
      <c r="DS80" s="214" t="str">
        <f>IFERROR(IF(AND($DO80="mas",'Classificação geral'!$K73=1),'Classificação geral'!AF73,""),"")</f>
        <v/>
      </c>
      <c r="DT80" s="214" t="str">
        <f>IFERROR(IF(AND($DO80="mas",'Classificação geral'!$K73=1),'Classificação geral'!O73,""),"")</f>
        <v/>
      </c>
      <c r="DU80" s="214" t="str">
        <f>IFERROR(IF(AND($DO80="mas",'Classificação geral'!$K73=1),'Classificação geral'!AR73,""),"")</f>
        <v/>
      </c>
      <c r="DV80" s="216" t="str">
        <f>IFERROR(RANK(DU80,DU:DU,0)+ COUNTIF($DU$12:DU79,DU80),"")</f>
        <v/>
      </c>
      <c r="DW80" s="188"/>
      <c r="DX80" s="214" t="str">
        <f>IFERROR(IF(AND('Classificação geral'!$J73="fem",'Classificação geral'!$K73=2,'Classificação geral'!$I73="Tapete"),'Classificação geral'!$A73,""),"")</f>
        <v/>
      </c>
      <c r="DY80" s="214" t="str">
        <f>IFERROR(IF(AND('Classificação geral'!$J73="fem",'Classificação geral'!$K73=2,'Classificação geral'!$I73="Tapete"),'Classificação geral'!$B73,""),"")</f>
        <v/>
      </c>
      <c r="DZ80" s="215" t="str">
        <f>IF($DY80='Classificação geral'!$B73,'Classificação geral'!$C73,"")</f>
        <v/>
      </c>
      <c r="EA80" s="215" t="str">
        <f>IF($DY80='Classificação geral'!$B73,'Classificação geral'!$D73,"")</f>
        <v/>
      </c>
      <c r="EB80" s="215" t="str">
        <f>IF($DY80='Classificação geral'!$B73,'Classificação geral'!$J73,"")</f>
        <v/>
      </c>
      <c r="EC80" s="214" t="str">
        <f>IFERROR(IF(AND($EB80="fem",'Classificação geral'!$K73=2),'Classificação geral'!K73,""),"")</f>
        <v/>
      </c>
      <c r="ED80" s="214" t="str">
        <f>IFERROR(IF(AND($EB80="fem",'Classificação geral'!$K73=2),'Classificação geral'!AC73,""),"")</f>
        <v/>
      </c>
      <c r="EE80" s="214" t="str">
        <f>IFERROR(IF(AND($EB80="fem",'Classificação geral'!$K73=2),'Classificação geral'!AE73,""),"")</f>
        <v/>
      </c>
      <c r="EF80" s="214" t="str">
        <f>IFERROR(IF(AND($EB80="fem",'Classificação geral'!$K73=2),'Classificação geral'!AF73,""),"")</f>
        <v/>
      </c>
      <c r="EG80" s="214" t="str">
        <f>IFERROR(IF(AND($EB80="fem",'Classificação geral'!$K73=2),'Classificação geral'!O73,""),"")</f>
        <v/>
      </c>
      <c r="EH80" s="214" t="str">
        <f>IFERROR(IF(AND($EB80="fem",'Classificação geral'!$K73=2),'Classificação geral'!AR73,""),"")</f>
        <v/>
      </c>
      <c r="EI80" s="216" t="str">
        <f>IFERROR(RANK(EH80,EH:EH,0)+ COUNTIF(EH$12:$EH78,EH80),"")</f>
        <v/>
      </c>
      <c r="EJ80" s="209"/>
      <c r="EK80" s="214" t="str">
        <f>IFERROR(IF(AND('Classificação geral'!$J73="mas",'Classificação geral'!$K73=2,'Classificação geral'!$I73="Tapete"),'Classificação geral'!$A73,""),"")</f>
        <v/>
      </c>
      <c r="EL80" s="214" t="str">
        <f>IFERROR(IF(AND('Classificação geral'!$J73="mas",'Classificação geral'!$K73=2,'Classificação geral'!$I73="Tapete"),'Classificação geral'!$B73,""),"")</f>
        <v/>
      </c>
      <c r="EM80" s="215" t="str">
        <f>IF($EL80='Classificação geral'!$B73,'Classificação geral'!$C73,"")</f>
        <v/>
      </c>
      <c r="EN80" s="215" t="str">
        <f>IF($EL80='Classificação geral'!$B73,'Classificação geral'!$D73,"")</f>
        <v/>
      </c>
      <c r="EO80" s="215" t="str">
        <f>IF($EL80='Classificação geral'!$B73,'Classificação geral'!$J73,"")</f>
        <v/>
      </c>
      <c r="EP80" s="214" t="str">
        <f>IFERROR(IF(AND($EO80="mas",'Classificação geral'!$K73=2),'Classificação geral'!K73,""),"")</f>
        <v/>
      </c>
      <c r="EQ80" s="214" t="str">
        <f>IFERROR(IF(AND($EO80="mas",'Classificação geral'!$K73=2),'Classificação geral'!AC73,""),"")</f>
        <v/>
      </c>
      <c r="ER80" s="214" t="str">
        <f>IFERROR(IF(AND($EO80="mas",'Classificação geral'!$K73=2),'Classificação geral'!AE73,""),"")</f>
        <v/>
      </c>
      <c r="ES80" s="214" t="str">
        <f>IFERROR(IF(AND($EO80="mas",'Classificação geral'!$K73=2),'Classificação geral'!AF73,""),"")</f>
        <v/>
      </c>
      <c r="ET80" s="214" t="str">
        <f>IFERROR(IF(AND($EO80="mas",'Classificação geral'!$K73=2),'Classificação geral'!O73,""),"")</f>
        <v/>
      </c>
      <c r="EU80" s="214" t="str">
        <f>IFERROR(IF(AND($EO80="mas",'Classificação geral'!$K73=2),'Classificação geral'!AR73,""),"")</f>
        <v/>
      </c>
      <c r="EV80" s="216" t="str">
        <f>IFERROR(RANK(EU80,EU:EU,0)+ COUNTIF($EU$12:EU$12,EU80),"")</f>
        <v/>
      </c>
      <c r="EW80" s="209"/>
      <c r="EX80" s="214" t="str">
        <f>IFERROR(IF(AND('Classificação geral'!$J73="fem",'Classificação geral'!$K73=3,'Classificação geral'!$I73="Tapete"),'Classificação geral'!$A73,""),"")</f>
        <v/>
      </c>
      <c r="EY80" s="214" t="str">
        <f>IFERROR(IF(AND('Classificação geral'!$J73="fem",'Classificação geral'!$K73=3,'Classificação geral'!$I73="Tapete"),'Classificação geral'!$B73,""),"")</f>
        <v/>
      </c>
      <c r="EZ80" s="215" t="str">
        <f>IF($EY80='Classificação geral'!$B73,'Classificação geral'!$C73,"")</f>
        <v/>
      </c>
      <c r="FA80" s="215" t="str">
        <f>IF($EY80='Classificação geral'!$B73,'Classificação geral'!$D73,"")</f>
        <v/>
      </c>
      <c r="FB80" s="215" t="str">
        <f>IF($EY80='Classificação geral'!$B73,'Classificação geral'!$J73,"")</f>
        <v/>
      </c>
      <c r="FC80" s="215" t="str">
        <f>IF($FB80='Classificação geral'!$J73,'Classificação geral'!$K73,"")</f>
        <v/>
      </c>
      <c r="FD80" s="215" t="str">
        <f>IF($FC80='Classificação geral'!$K73,'Classificação geral'!$AC73,"")</f>
        <v/>
      </c>
      <c r="FE80" s="215" t="str">
        <f>IF($FC80='Classificação geral'!$K73,'Classificação geral'!$AE73,"")</f>
        <v/>
      </c>
      <c r="FF80" s="215" t="str">
        <f>IF($FC80='Classificação geral'!$K73,'Classificação geral'!$AF73,"")</f>
        <v/>
      </c>
      <c r="FG80" s="215" t="str">
        <f>IF($FC80='Classificação geral'!$K73,'Classificação geral'!$O73,"")</f>
        <v/>
      </c>
      <c r="FH80" s="215" t="str">
        <f>IF($FC80='Classificação geral'!$K73,'Classificação geral'!$AR73,"")</f>
        <v/>
      </c>
      <c r="FI80" s="216" t="str">
        <f>IFERROR(RANK(FH80,FH:FH,0)+ COUNTIF($FH$12:FH78,FH80),"")</f>
        <v/>
      </c>
      <c r="FJ80" s="209"/>
      <c r="FK80" s="214" t="str">
        <f>IFERROR(IF(AND('Classificação geral'!$J73="mas",'Classificação geral'!$K73=3,'Classificação geral'!$I73="Tapete"),'Classificação geral'!$A73,""),"")</f>
        <v/>
      </c>
      <c r="FL80" s="214" t="str">
        <f>IFERROR(IF(AND('Classificação geral'!$J73="mas",'Classificação geral'!$K73=3,'Classificação geral'!$I73="Tapete"),'Classificação geral'!$B73,""),"")</f>
        <v/>
      </c>
      <c r="FM80" s="215" t="str">
        <f>IF($FL80='Classificação geral'!$B73,'Classificação geral'!$C73,"")</f>
        <v/>
      </c>
      <c r="FN80" s="215" t="str">
        <f>IF($FL80='Classificação geral'!$B73,'Classificação geral'!$D73,"")</f>
        <v/>
      </c>
      <c r="FO80" s="215" t="str">
        <f>IF($FL80='Classificação geral'!$B73,'Classificação geral'!$J73,"")</f>
        <v/>
      </c>
      <c r="FP80" s="214" t="str">
        <f>IFERROR(IF(AND($FO80="mas",'Classificação geral'!$K73=3),'Classificação geral'!K73,""),"")</f>
        <v/>
      </c>
      <c r="FQ80" s="214" t="str">
        <f>IFERROR(IF(AND($FO80="mas",'Classificação geral'!$K73=3),'Classificação geral'!AC73,""),"")</f>
        <v/>
      </c>
      <c r="FR80" s="214" t="str">
        <f>IFERROR(IF(AND($FO80="mas",'Classificação geral'!$K73=3),'Classificação geral'!AE73,""),"")</f>
        <v/>
      </c>
      <c r="FS80" s="214" t="str">
        <f>IFERROR(IF(AND($FO80="mas",'Classificação geral'!$K73=3),'Classificação geral'!AF73,""),"")</f>
        <v/>
      </c>
      <c r="FT80" s="214" t="str">
        <f>IFERROR(IF(AND($FO80="mas",'Classificação geral'!$K73=3),'Classificação geral'!O73,""),"")</f>
        <v/>
      </c>
      <c r="FU80" s="214" t="str">
        <f>IFERROR(IF(AND($FO80="mas",'Classificação geral'!$K73=3),'Classificação geral'!AR73,""),"")</f>
        <v/>
      </c>
      <c r="FV80" s="216" t="str">
        <f>IFERROR(RANK(FU80,FU:FU,0)+ COUNTIF(FU$12:$FU78,FU80),"")</f>
        <v/>
      </c>
    </row>
    <row r="81" spans="2:178" s="188" customFormat="1" ht="24.75" customHeight="1" x14ac:dyDescent="0.5">
      <c r="B81" s="195"/>
      <c r="C81" s="238" t="str">
        <f t="shared" si="1"/>
        <v/>
      </c>
      <c r="D81" s="238" t="str">
        <f t="shared" si="2"/>
        <v/>
      </c>
      <c r="E81" s="238" t="str">
        <f t="shared" si="3"/>
        <v/>
      </c>
      <c r="F81" s="239" t="str">
        <f t="shared" si="4"/>
        <v/>
      </c>
      <c r="G81" s="239" t="str">
        <f t="shared" si="5"/>
        <v/>
      </c>
      <c r="H81" s="240" t="str">
        <f t="shared" si="6"/>
        <v/>
      </c>
      <c r="I81" s="240" t="str">
        <f t="shared" si="7"/>
        <v/>
      </c>
      <c r="J81" s="240" t="str">
        <f t="shared" si="8"/>
        <v/>
      </c>
      <c r="K81" s="240" t="str">
        <f t="shared" si="9"/>
        <v/>
      </c>
      <c r="L81" s="240" t="str">
        <f t="shared" si="10"/>
        <v/>
      </c>
      <c r="M81" s="241">
        <v>68</v>
      </c>
      <c r="N81" s="432"/>
      <c r="O81" s="242"/>
      <c r="P81" s="242"/>
      <c r="Q81" s="248" t="str">
        <f t="shared" si="11"/>
        <v/>
      </c>
      <c r="R81" s="238" t="str">
        <f t="shared" si="12"/>
        <v/>
      </c>
      <c r="S81" s="238" t="str">
        <f t="shared" si="13"/>
        <v/>
      </c>
      <c r="T81" s="238" t="str">
        <f t="shared" si="14"/>
        <v/>
      </c>
      <c r="U81" s="239" t="str">
        <f t="shared" si="15"/>
        <v/>
      </c>
      <c r="V81" s="239" t="str">
        <f t="shared" si="16"/>
        <v/>
      </c>
      <c r="W81" s="240" t="str">
        <f t="shared" si="17"/>
        <v/>
      </c>
      <c r="X81" s="240" t="str">
        <f t="shared" si="18"/>
        <v/>
      </c>
      <c r="Y81" s="240" t="str">
        <f t="shared" si="19"/>
        <v/>
      </c>
      <c r="Z81" s="240" t="str">
        <f t="shared" si="20"/>
        <v/>
      </c>
      <c r="AA81" s="240" t="str">
        <f t="shared" si="21"/>
        <v/>
      </c>
      <c r="AB81" s="241">
        <v>68</v>
      </c>
      <c r="AC81" s="432"/>
      <c r="AD81" s="242"/>
      <c r="AE81" s="243"/>
      <c r="AF81" s="249" t="str">
        <f t="shared" si="22"/>
        <v/>
      </c>
      <c r="AG81" s="238" t="str">
        <f t="shared" si="23"/>
        <v/>
      </c>
      <c r="AH81" s="238" t="str">
        <f t="shared" si="24"/>
        <v/>
      </c>
      <c r="AI81" s="239" t="str">
        <f t="shared" si="25"/>
        <v/>
      </c>
      <c r="AJ81" s="239" t="str">
        <f t="shared" si="26"/>
        <v/>
      </c>
      <c r="AK81" s="239" t="str">
        <f t="shared" si="27"/>
        <v/>
      </c>
      <c r="AL81" s="240" t="str">
        <f t="shared" si="28"/>
        <v/>
      </c>
      <c r="AM81" s="240" t="str">
        <f t="shared" si="29"/>
        <v/>
      </c>
      <c r="AN81" s="240" t="str">
        <f t="shared" si="30"/>
        <v/>
      </c>
      <c r="AO81" s="240" t="str">
        <f t="shared" si="31"/>
        <v/>
      </c>
      <c r="AP81" s="240" t="str">
        <f t="shared" si="32"/>
        <v/>
      </c>
      <c r="AQ81" s="241">
        <v>68</v>
      </c>
      <c r="AR81" s="432"/>
      <c r="AS81" s="242"/>
      <c r="AT81" s="242"/>
      <c r="AU81" s="249" t="str">
        <f t="shared" si="33"/>
        <v/>
      </c>
      <c r="AV81" s="238" t="str">
        <f t="shared" si="34"/>
        <v/>
      </c>
      <c r="AW81" s="238" t="str">
        <f t="shared" si="35"/>
        <v/>
      </c>
      <c r="AX81" s="239" t="str">
        <f t="shared" si="36"/>
        <v/>
      </c>
      <c r="AY81" s="239" t="str">
        <f t="shared" si="37"/>
        <v/>
      </c>
      <c r="AZ81" s="239" t="str">
        <f t="shared" si="38"/>
        <v/>
      </c>
      <c r="BA81" s="240" t="str">
        <f t="shared" si="39"/>
        <v/>
      </c>
      <c r="BB81" s="240" t="str">
        <f t="shared" si="40"/>
        <v/>
      </c>
      <c r="BC81" s="240" t="str">
        <f t="shared" si="41"/>
        <v/>
      </c>
      <c r="BD81" s="240" t="str">
        <f t="shared" si="42"/>
        <v/>
      </c>
      <c r="BE81" s="240" t="str">
        <f t="shared" si="43"/>
        <v/>
      </c>
      <c r="BF81" s="241">
        <v>68</v>
      </c>
      <c r="BG81" s="432"/>
      <c r="BH81" s="243"/>
      <c r="BI81" s="243"/>
      <c r="BJ81" s="248" t="str">
        <f t="shared" si="44"/>
        <v/>
      </c>
      <c r="BK81" s="238" t="str">
        <f t="shared" si="45"/>
        <v/>
      </c>
      <c r="BL81" s="238" t="str">
        <f t="shared" si="46"/>
        <v/>
      </c>
      <c r="BM81" s="238" t="str">
        <f t="shared" si="47"/>
        <v/>
      </c>
      <c r="BN81" s="239" t="str">
        <f t="shared" si="48"/>
        <v/>
      </c>
      <c r="BO81" s="239" t="str">
        <f t="shared" si="49"/>
        <v/>
      </c>
      <c r="BP81" s="239" t="str">
        <f t="shared" si="50"/>
        <v/>
      </c>
      <c r="BQ81" s="239" t="str">
        <f t="shared" si="51"/>
        <v/>
      </c>
      <c r="BR81" s="239" t="str">
        <f t="shared" si="52"/>
        <v/>
      </c>
      <c r="BS81" s="239" t="str">
        <f t="shared" si="53"/>
        <v/>
      </c>
      <c r="BT81" s="240" t="str">
        <f t="shared" si="54"/>
        <v/>
      </c>
      <c r="BU81" s="241">
        <v>68</v>
      </c>
      <c r="BV81" s="432"/>
      <c r="BW81" s="242"/>
      <c r="BX81" s="242"/>
      <c r="BY81" s="248" t="str">
        <f t="shared" si="55"/>
        <v/>
      </c>
      <c r="BZ81" s="238" t="str">
        <f t="shared" si="56"/>
        <v/>
      </c>
      <c r="CA81" s="238" t="str">
        <f t="shared" si="57"/>
        <v/>
      </c>
      <c r="CB81" s="238" t="str">
        <f t="shared" si="58"/>
        <v/>
      </c>
      <c r="CC81" s="239" t="str">
        <f t="shared" si="59"/>
        <v/>
      </c>
      <c r="CD81" s="239" t="str">
        <f t="shared" si="60"/>
        <v/>
      </c>
      <c r="CE81" s="240" t="str">
        <f t="shared" si="61"/>
        <v/>
      </c>
      <c r="CF81" s="240" t="str">
        <f t="shared" si="62"/>
        <v/>
      </c>
      <c r="CG81" s="240" t="str">
        <f t="shared" si="63"/>
        <v/>
      </c>
      <c r="CH81" s="240" t="str">
        <f t="shared" si="64"/>
        <v/>
      </c>
      <c r="CI81" s="240" t="str">
        <f t="shared" si="65"/>
        <v/>
      </c>
      <c r="CJ81" s="241">
        <v>68</v>
      </c>
      <c r="CK81" s="432"/>
      <c r="CL81" s="191"/>
      <c r="CM81" s="191"/>
      <c r="CN81" s="191"/>
      <c r="CO81" s="191"/>
      <c r="CP81" s="191"/>
      <c r="CQ81" s="191"/>
      <c r="CR81" s="191"/>
      <c r="CS81" s="191"/>
      <c r="CT81" s="191"/>
      <c r="CU81" s="191"/>
      <c r="CV81" s="191"/>
      <c r="CW81" s="191"/>
      <c r="CX81" s="214" t="str">
        <f>IFERROR(IF(AND('Classificação geral'!$J74="FEM",'Classificação geral'!$K74=1,'Classificação geral'!I74="Tapete"),'Classificação geral'!A74,""),"")</f>
        <v/>
      </c>
      <c r="CY81" s="214" t="str">
        <f>IFERROR(IF(AND('Classificação geral'!$J74="FEM",'Classificação geral'!$K74=1,'Classificação geral'!I74="Tapete"),'Classificação geral'!$B74,""),"")</f>
        <v/>
      </c>
      <c r="CZ81" s="215" t="str">
        <f>IF($CY81='Classificação geral'!$B74,'Classificação geral'!$C74,"")</f>
        <v/>
      </c>
      <c r="DA81" s="215" t="str">
        <f>IF($CY81='Classificação geral'!$B74,'Classificação geral'!$D74,"")</f>
        <v/>
      </c>
      <c r="DB81" s="215" t="str">
        <f>IF($CY81='Classificação geral'!$B74,'Classificação geral'!$J74,"")</f>
        <v/>
      </c>
      <c r="DC81" s="215" t="str">
        <f>IF($DB81='Classificação geral'!$J74,'Classificação geral'!$K74,"")</f>
        <v/>
      </c>
      <c r="DD81" s="215" t="str">
        <f>IF($DC81='Classificação geral'!$K74,'Classificação geral'!$AC74,"")</f>
        <v/>
      </c>
      <c r="DE81" s="215" t="str">
        <f>IF($DC81='Classificação geral'!$K74,'Classificação geral'!$AE74,"")</f>
        <v/>
      </c>
      <c r="DF81" s="215" t="str">
        <f>IF($DC81='Classificação geral'!$K74,'Classificação geral'!$AF74,"")</f>
        <v/>
      </c>
      <c r="DG81" s="215" t="str">
        <f>IF($DC81='Classificação geral'!$K74,'Classificação geral'!$O74,"")</f>
        <v/>
      </c>
      <c r="DH81" s="215" t="str">
        <f>IF($DC81='Classificação geral'!$K74,'Classificação geral'!$AR74,"")</f>
        <v/>
      </c>
      <c r="DI81" s="216" t="str">
        <f>IFERROR(RANK(DH81,DH:DH,0)+ COUNTIF($DH$12:DH80,DH81),"")</f>
        <v/>
      </c>
      <c r="DK81" s="214" t="str">
        <f>IFERROR(IF(AND('Classificação geral'!$J74="mas",'Classificação geral'!$K74=1,'Classificação geral'!$I74="Tapete"),'Classificação geral'!$A74,""),"")</f>
        <v/>
      </c>
      <c r="DL81" s="214" t="str">
        <f>IFERROR(IF(AND('Classificação geral'!$J74="mas",'Classificação geral'!$K74=1,'Classificação geral'!$I74="Tapete"),'Classificação geral'!$B74,""),"")</f>
        <v/>
      </c>
      <c r="DM81" s="215" t="str">
        <f>IF($DL81='Classificação geral'!$B74,'Classificação geral'!$C74,"")</f>
        <v/>
      </c>
      <c r="DN81" s="215" t="str">
        <f>IF($DL81='Classificação geral'!$B74,'Classificação geral'!$D74,"")</f>
        <v/>
      </c>
      <c r="DO81" s="215" t="str">
        <f>IF($DL81='Classificação geral'!$B74,'Classificação geral'!$J74,"")</f>
        <v/>
      </c>
      <c r="DP81" s="214" t="str">
        <f>IFERROR(IF(AND($DO81="mas",'Classificação geral'!$K74=1),'Classificação geral'!K74,""),"")</f>
        <v/>
      </c>
      <c r="DQ81" s="214" t="str">
        <f>IFERROR(IF(AND($DO81="mas",'Classificação geral'!$K74=1),'Classificação geral'!AC74,""),"")</f>
        <v/>
      </c>
      <c r="DR81" s="214" t="str">
        <f>IFERROR(IF(AND($DO81="mas",'Classificação geral'!$K74=1),'Classificação geral'!AE74,""),"")</f>
        <v/>
      </c>
      <c r="DS81" s="214" t="str">
        <f>IFERROR(IF(AND($DO81="mas",'Classificação geral'!$K74=1),'Classificação geral'!AF74,""),"")</f>
        <v/>
      </c>
      <c r="DT81" s="214" t="str">
        <f>IFERROR(IF(AND($DO81="mas",'Classificação geral'!$K74=1),'Classificação geral'!O74,""),"")</f>
        <v/>
      </c>
      <c r="DU81" s="214" t="str">
        <f>IFERROR(IF(AND($DO81="mas",'Classificação geral'!$K74=1),'Classificação geral'!AR74,""),"")</f>
        <v/>
      </c>
      <c r="DV81" s="216" t="str">
        <f>IFERROR(RANK(DU81,DU:DU,0)+ COUNTIF($DU$12:DU80,DU81),"")</f>
        <v/>
      </c>
      <c r="DX81" s="214" t="str">
        <f>IFERROR(IF(AND('Classificação geral'!$J74="fem",'Classificação geral'!$K74=2,'Classificação geral'!$I74="Tapete"),'Classificação geral'!$A74,""),"")</f>
        <v/>
      </c>
      <c r="DY81" s="214" t="str">
        <f>IFERROR(IF(AND('Classificação geral'!$J74="fem",'Classificação geral'!$K74=2,'Classificação geral'!$I74="Tapete"),'Classificação geral'!$B74,""),"")</f>
        <v/>
      </c>
      <c r="DZ81" s="215" t="str">
        <f>IF($DY81='Classificação geral'!$B74,'Classificação geral'!$C74,"")</f>
        <v/>
      </c>
      <c r="EA81" s="215" t="str">
        <f>IF($DY81='Classificação geral'!$B74,'Classificação geral'!$D74,"")</f>
        <v/>
      </c>
      <c r="EB81" s="215" t="str">
        <f>IF($DY81='Classificação geral'!$B74,'Classificação geral'!$J74,"")</f>
        <v/>
      </c>
      <c r="EC81" s="214" t="str">
        <f>IFERROR(IF(AND($EB81="fem",'Classificação geral'!$K74=2),'Classificação geral'!K74,""),"")</f>
        <v/>
      </c>
      <c r="ED81" s="214" t="str">
        <f>IFERROR(IF(AND($EB81="fem",'Classificação geral'!$K74=2),'Classificação geral'!AC74,""),"")</f>
        <v/>
      </c>
      <c r="EE81" s="214" t="str">
        <f>IFERROR(IF(AND($EB81="fem",'Classificação geral'!$K74=2),'Classificação geral'!AE74,""),"")</f>
        <v/>
      </c>
      <c r="EF81" s="214" t="str">
        <f>IFERROR(IF(AND($EB81="fem",'Classificação geral'!$K74=2),'Classificação geral'!AF74,""),"")</f>
        <v/>
      </c>
      <c r="EG81" s="214" t="str">
        <f>IFERROR(IF(AND($EB81="fem",'Classificação geral'!$K74=2),'Classificação geral'!O74,""),"")</f>
        <v/>
      </c>
      <c r="EH81" s="214" t="str">
        <f>IFERROR(IF(AND($EB81="fem",'Classificação geral'!$K74=2),'Classificação geral'!AR74,""),"")</f>
        <v/>
      </c>
      <c r="EI81" s="216" t="str">
        <f>IFERROR(RANK(EH81,EH:EH,0)+ COUNTIF(EH$12:$EH79,EH81),"")</f>
        <v/>
      </c>
      <c r="EJ81" s="209"/>
      <c r="EK81" s="214" t="str">
        <f>IFERROR(IF(AND('Classificação geral'!$J74="mas",'Classificação geral'!$K74=2,'Classificação geral'!$I74="Tapete"),'Classificação geral'!$A74,""),"")</f>
        <v/>
      </c>
      <c r="EL81" s="214" t="str">
        <f>IFERROR(IF(AND('Classificação geral'!$J74="mas",'Classificação geral'!$K74=2,'Classificação geral'!$I74="Tapete"),'Classificação geral'!$B74,""),"")</f>
        <v/>
      </c>
      <c r="EM81" s="215" t="str">
        <f>IF($EL81='Classificação geral'!$B74,'Classificação geral'!$C74,"")</f>
        <v/>
      </c>
      <c r="EN81" s="215" t="str">
        <f>IF($EL81='Classificação geral'!$B74,'Classificação geral'!$D74,"")</f>
        <v/>
      </c>
      <c r="EO81" s="215" t="str">
        <f>IF($EL81='Classificação geral'!$B74,'Classificação geral'!$J74,"")</f>
        <v/>
      </c>
      <c r="EP81" s="214" t="str">
        <f>IFERROR(IF(AND($EO81="mas",'Classificação geral'!$K74=2),'Classificação geral'!K74,""),"")</f>
        <v/>
      </c>
      <c r="EQ81" s="214" t="str">
        <f>IFERROR(IF(AND($EO81="mas",'Classificação geral'!$K74=2),'Classificação geral'!AC74,""),"")</f>
        <v/>
      </c>
      <c r="ER81" s="214" t="str">
        <f>IFERROR(IF(AND($EO81="mas",'Classificação geral'!$K74=2),'Classificação geral'!AE74,""),"")</f>
        <v/>
      </c>
      <c r="ES81" s="214" t="str">
        <f>IFERROR(IF(AND($EO81="mas",'Classificação geral'!$K74=2),'Classificação geral'!AF74,""),"")</f>
        <v/>
      </c>
      <c r="ET81" s="214" t="str">
        <f>IFERROR(IF(AND($EO81="mas",'Classificação geral'!$K74=2),'Classificação geral'!O74,""),"")</f>
        <v/>
      </c>
      <c r="EU81" s="214" t="str">
        <f>IFERROR(IF(AND($EO81="mas",'Classificação geral'!$K74=2),'Classificação geral'!AR74,""),"")</f>
        <v/>
      </c>
      <c r="EV81" s="216" t="str">
        <f>IFERROR(RANK(EU81,EU:EU,0)+ COUNTIF($EU$12:EU$12,EU81),"")</f>
        <v/>
      </c>
      <c r="EW81" s="209"/>
      <c r="EX81" s="214" t="str">
        <f>IFERROR(IF(AND('Classificação geral'!$J74="fem",'Classificação geral'!$K74=3,'Classificação geral'!$I74="Tapete"),'Classificação geral'!$A74,""),"")</f>
        <v/>
      </c>
      <c r="EY81" s="214" t="str">
        <f>IFERROR(IF(AND('Classificação geral'!$J74="fem",'Classificação geral'!$K74=3,'Classificação geral'!$I74="Tapete"),'Classificação geral'!$B74,""),"")</f>
        <v/>
      </c>
      <c r="EZ81" s="215" t="str">
        <f>IF($EY81='Classificação geral'!$B74,'Classificação geral'!$C74,"")</f>
        <v/>
      </c>
      <c r="FA81" s="215" t="str">
        <f>IF($EY81='Classificação geral'!$B74,'Classificação geral'!$D74,"")</f>
        <v/>
      </c>
      <c r="FB81" s="215" t="str">
        <f>IF($EY81='Classificação geral'!$B74,'Classificação geral'!$J74,"")</f>
        <v/>
      </c>
      <c r="FC81" s="215" t="str">
        <f>IF($FB81='Classificação geral'!$J74,'Classificação geral'!$K74,"")</f>
        <v/>
      </c>
      <c r="FD81" s="215" t="str">
        <f>IF($FC81='Classificação geral'!$K74,'Classificação geral'!$AC74,"")</f>
        <v/>
      </c>
      <c r="FE81" s="215" t="str">
        <f>IF($FC81='Classificação geral'!$K74,'Classificação geral'!$AE74,"")</f>
        <v/>
      </c>
      <c r="FF81" s="215" t="str">
        <f>IF($FC81='Classificação geral'!$K74,'Classificação geral'!$AF74,"")</f>
        <v/>
      </c>
      <c r="FG81" s="215" t="str">
        <f>IF($FC81='Classificação geral'!$K74,'Classificação geral'!$O74,"")</f>
        <v/>
      </c>
      <c r="FH81" s="215" t="str">
        <f>IF($FC81='Classificação geral'!$K74,'Classificação geral'!$AR74,"")</f>
        <v/>
      </c>
      <c r="FI81" s="216" t="str">
        <f>IFERROR(RANK(FH81,FH:FH,0)+ COUNTIF($FH$12:FH79,FH81),"")</f>
        <v/>
      </c>
      <c r="FJ81" s="209"/>
      <c r="FK81" s="214" t="str">
        <f>IFERROR(IF(AND('Classificação geral'!$J74="mas",'Classificação geral'!$K74=3,'Classificação geral'!$I74="Tapete"),'Classificação geral'!$A74,""),"")</f>
        <v/>
      </c>
      <c r="FL81" s="214" t="str">
        <f>IFERROR(IF(AND('Classificação geral'!$J74="mas",'Classificação geral'!$K74=3,'Classificação geral'!$I74="Tapete"),'Classificação geral'!$B74,""),"")</f>
        <v/>
      </c>
      <c r="FM81" s="215" t="str">
        <f>IF($FL81='Classificação geral'!$B74,'Classificação geral'!$C74,"")</f>
        <v/>
      </c>
      <c r="FN81" s="215" t="str">
        <f>IF($FL81='Classificação geral'!$B74,'Classificação geral'!$D74,"")</f>
        <v/>
      </c>
      <c r="FO81" s="215" t="str">
        <f>IF($FL81='Classificação geral'!$B74,'Classificação geral'!$J74,"")</f>
        <v/>
      </c>
      <c r="FP81" s="214" t="str">
        <f>IFERROR(IF(AND($FO81="mas",'Classificação geral'!$K74=3),'Classificação geral'!K74,""),"")</f>
        <v/>
      </c>
      <c r="FQ81" s="214" t="str">
        <f>IFERROR(IF(AND($FO81="mas",'Classificação geral'!$K74=3),'Classificação geral'!AC74,""),"")</f>
        <v/>
      </c>
      <c r="FR81" s="214" t="str">
        <f>IFERROR(IF(AND($FO81="mas",'Classificação geral'!$K74=3),'Classificação geral'!AE74,""),"")</f>
        <v/>
      </c>
      <c r="FS81" s="214" t="str">
        <f>IFERROR(IF(AND($FO81="mas",'Classificação geral'!$K74=3),'Classificação geral'!AF74,""),"")</f>
        <v/>
      </c>
      <c r="FT81" s="214" t="str">
        <f>IFERROR(IF(AND($FO81="mas",'Classificação geral'!$K74=3),'Classificação geral'!O74,""),"")</f>
        <v/>
      </c>
      <c r="FU81" s="214" t="str">
        <f>IFERROR(IF(AND($FO81="mas",'Classificação geral'!$K74=3),'Classificação geral'!AR74,""),"")</f>
        <v/>
      </c>
      <c r="FV81" s="216" t="str">
        <f>IFERROR(RANK(FU81,FU:FU,0)+ COUNTIF(FU$12:$FU79,FU81),"")</f>
        <v/>
      </c>
    </row>
    <row r="82" spans="2:178" s="188" customFormat="1" ht="24.75" customHeight="1" x14ac:dyDescent="0.5">
      <c r="B82" s="195"/>
      <c r="C82" s="238" t="str">
        <f t="shared" ref="C82:C98" si="66">IFERROR(INDEX($CY$14:$CY$160,MATCH($M82,$DI$14:$DI$160,0)),"")</f>
        <v/>
      </c>
      <c r="D82" s="238" t="str">
        <f t="shared" ref="D82:D98" si="67">IFERROR(INDEX($CZ$14:$CZ$160,MATCH($M82,$DI$14:$DI$160,0)),"")</f>
        <v/>
      </c>
      <c r="E82" s="238" t="str">
        <f t="shared" ref="E82:E98" si="68">IFERROR(INDEX($DA$14:$DA$160,MATCH($M82,$DI$14:$DI$160,0)),"")</f>
        <v/>
      </c>
      <c r="F82" s="239" t="str">
        <f t="shared" ref="F82:F98" si="69">IFERROR(INDEX($DB$14:$DB$160,MATCH($M82,$DI$14:$DI$160,0)),"")</f>
        <v/>
      </c>
      <c r="G82" s="239" t="str">
        <f t="shared" ref="G82:G98" si="70">IFERROR(INDEX($DC$14:$DC$160,MATCH($M82,$DI$14:$DI$160,0)),"")</f>
        <v/>
      </c>
      <c r="H82" s="240" t="str">
        <f t="shared" ref="H82:H98" si="71">IFERROR(INDEX($DD$14:$DD$160,MATCH($M82,$DI$14:$DI$160,0)),"")</f>
        <v/>
      </c>
      <c r="I82" s="240" t="str">
        <f t="shared" ref="I82:I98" si="72">IFERROR(INDEX($DE$14:$DE$160,MATCH($M82,$DI$14:$DI$160,0)),"")</f>
        <v/>
      </c>
      <c r="J82" s="240" t="str">
        <f t="shared" ref="J82:J98" si="73">IFERROR(INDEX($DF$14:$DF$160,MATCH($M82,$DI$14:$DI$160,0)),"")</f>
        <v/>
      </c>
      <c r="K82" s="240" t="str">
        <f t="shared" ref="K82:K98" si="74">IFERROR(INDEX($DG$14:$DG$160,MATCH($M82,$DI$14:$DI$160,0)),"")</f>
        <v/>
      </c>
      <c r="L82" s="240" t="str">
        <f t="shared" ref="L82:L98" si="75">IFERROR(INDEX($DH$14:$DH$160,MATCH($M82,$DI$14:$DI$160,0)),"")</f>
        <v/>
      </c>
      <c r="M82" s="241">
        <v>69</v>
      </c>
      <c r="N82" s="432"/>
      <c r="O82" s="242"/>
      <c r="P82" s="242"/>
      <c r="Q82" s="248" t="str">
        <f t="shared" ref="Q82:Q98" si="76">IFERROR(INDEX($DK$14:$DK$160,MATCH($AB82,$DV$14:$DV$160,0)),"")</f>
        <v/>
      </c>
      <c r="R82" s="238" t="str">
        <f t="shared" ref="R82:R98" si="77">IFERROR(INDEX($DL$14:$DL$160,MATCH($AB82,$DV$14:$DV$160,0)),"")</f>
        <v/>
      </c>
      <c r="S82" s="238" t="str">
        <f t="shared" ref="S82:S98" si="78">IFERROR(INDEX($DM$14:$DM$160,MATCH($AB82,$DV$14:$DV$160,0)),"")</f>
        <v/>
      </c>
      <c r="T82" s="238" t="str">
        <f t="shared" ref="T82:T98" si="79">IFERROR(INDEX($DN$14:$DN$160,MATCH($M82,$DV$14:$DV$160,0)),"")</f>
        <v/>
      </c>
      <c r="U82" s="239" t="str">
        <f t="shared" ref="U82:U98" si="80">IFERROR(INDEX($DO$14:$DO$160,MATCH($AB82,$DV$14:$DV$160,0)),"")</f>
        <v/>
      </c>
      <c r="V82" s="239" t="str">
        <f t="shared" ref="V82:V98" si="81">IFERROR(INDEX($DP$14:$DP$160,MATCH($AB82,$DV$14:$DV$160,0)),"")</f>
        <v/>
      </c>
      <c r="W82" s="240" t="str">
        <f t="shared" ref="W82:W98" si="82">IFERROR(INDEX($DQ$14:$DQ$160,MATCH($AB82,$DV$14:$DV$160,0)),"")</f>
        <v/>
      </c>
      <c r="X82" s="240" t="str">
        <f t="shared" ref="X82:X98" si="83">IFERROR(INDEX($DR$14:$DR$160,MATCH($AB82,$DV$14:$DV$160,0)),"")</f>
        <v/>
      </c>
      <c r="Y82" s="240" t="str">
        <f t="shared" ref="Y82:Y98" si="84">IFERROR(INDEX($DS$14:$DS$160,MATCH($AB82,$DV$14:$DV$160,0)),"")</f>
        <v/>
      </c>
      <c r="Z82" s="240" t="str">
        <f t="shared" ref="Z82:Z98" si="85">IFERROR(INDEX($DT$14:$DT$160,MATCH($AB82,$DV$14:$DV$160,0)),"")</f>
        <v/>
      </c>
      <c r="AA82" s="240" t="str">
        <f t="shared" ref="AA82:AA98" si="86">IFERROR(INDEX($DU$14:$DU$160,MATCH($AB82,$DV$14:$DV$160,0)),"")</f>
        <v/>
      </c>
      <c r="AB82" s="241">
        <v>69</v>
      </c>
      <c r="AC82" s="432"/>
      <c r="AD82" s="242"/>
      <c r="AE82" s="243"/>
      <c r="AF82" s="249" t="str">
        <f t="shared" ref="AF82:AF98" si="87">IFERROR(INDEX($DX$14:$DX$160,MATCH($AQ82,$EI$14:$EI$160,0)),"")</f>
        <v/>
      </c>
      <c r="AG82" s="238" t="str">
        <f t="shared" ref="AG82:AG98" si="88">IFERROR(INDEX($DY$14:$DY$160,MATCH($AQ82,$EI$14:$EI$160,0)),"")</f>
        <v/>
      </c>
      <c r="AH82" s="238" t="str">
        <f t="shared" ref="AH82:AH98" si="89">IFERROR(INDEX($DZ$14:$DZ$160,MATCH($AQ82,$EI$14:$EI$160,0)),"")</f>
        <v/>
      </c>
      <c r="AI82" s="239" t="str">
        <f t="shared" ref="AI82:AI98" si="90">IFERROR(INDEX($EA$14:$EA$160,MATCH($M82,$EI$14:$EI$160,0)),"")</f>
        <v/>
      </c>
      <c r="AJ82" s="239" t="str">
        <f t="shared" ref="AJ82:AJ98" si="91">IFERROR(INDEX($EB$14:$EB$160,MATCH($AQ82,$EI$14:$EI$160,0)),"")</f>
        <v/>
      </c>
      <c r="AK82" s="239" t="str">
        <f t="shared" ref="AK82:AK98" si="92">IFERROR(INDEX($EC$14:$EC$160,MATCH($AQ82,$EI$14:$EI$160,0)),"")</f>
        <v/>
      </c>
      <c r="AL82" s="240" t="str">
        <f t="shared" ref="AL82:AL98" si="93">IFERROR(INDEX($ED$14:$ED$160,MATCH($AQ82,$EI$14:$EI$160,0)),"")</f>
        <v/>
      </c>
      <c r="AM82" s="240" t="str">
        <f t="shared" ref="AM82:AM98" si="94">IFERROR(INDEX($EE$14:$EE$160,MATCH($AQ82,$EI$14:$EI$160,0)),"")</f>
        <v/>
      </c>
      <c r="AN82" s="240" t="str">
        <f t="shared" ref="AN82:AN98" si="95">IFERROR(INDEX($EF$14:$EF$160,MATCH($AQ82,$EI$14:$EI$160,0)),"")</f>
        <v/>
      </c>
      <c r="AO82" s="240" t="str">
        <f t="shared" ref="AO82:AO98" si="96">IFERROR(INDEX($EG$14:$EG$160,MATCH($AQ82,$EI$14:$EI$160,0)),"")</f>
        <v/>
      </c>
      <c r="AP82" s="240" t="str">
        <f t="shared" ref="AP82:AP98" si="97">IFERROR(INDEX($EH$14:$EH$160,MATCH($AQ82,$EI$14:$EI$160,0)),"")</f>
        <v/>
      </c>
      <c r="AQ82" s="241">
        <v>69</v>
      </c>
      <c r="AR82" s="432"/>
      <c r="AS82" s="242"/>
      <c r="AT82" s="242"/>
      <c r="AU82" s="249" t="str">
        <f t="shared" ref="AU82:AU98" si="98">IFERROR(INDEX($EK$14:$EK$160,MATCH($BF82,$EV$14:$EV$160,0)),"")</f>
        <v/>
      </c>
      <c r="AV82" s="238" t="str">
        <f t="shared" ref="AV82:AV98" si="99">IFERROR(INDEX($EL$14:$EL$160,MATCH($BF82,$EV$14:$EV$160,0)),"")</f>
        <v/>
      </c>
      <c r="AW82" s="238" t="str">
        <f t="shared" ref="AW82:AW98" si="100">IFERROR(INDEX($EM$14:$EM$160,MATCH($BF82,$EV$14:$EV$160,0)),"")</f>
        <v/>
      </c>
      <c r="AX82" s="239" t="str">
        <f t="shared" ref="AX82:AX98" si="101">IFERROR(INDEX($EN$14:$EN$160,MATCH($M82,$EV$14:$EV$160,0)),"")</f>
        <v/>
      </c>
      <c r="AY82" s="239" t="str">
        <f t="shared" ref="AY82:AY98" si="102">IFERROR(INDEX($EO$14:$EO$160,MATCH($BF82,$EV$14:$EV$160,0)),"")</f>
        <v/>
      </c>
      <c r="AZ82" s="239" t="str">
        <f t="shared" ref="AZ82:AZ98" si="103">IFERROR(INDEX($EP$14:$EP$160,MATCH($BF82,$EV$14:$EV$160,0)),"")</f>
        <v/>
      </c>
      <c r="BA82" s="240" t="str">
        <f t="shared" ref="BA82:BA98" si="104">IFERROR(INDEX($EQ$14:$EQ$160,MATCH($BF82,$EV$14:$EV$160,0)),"")</f>
        <v/>
      </c>
      <c r="BB82" s="240" t="str">
        <f t="shared" ref="BB82:BB98" si="105">IFERROR(INDEX($ER$14:$ER$160,MATCH($BF82,$EV$14:$EV$160,0)),"")</f>
        <v/>
      </c>
      <c r="BC82" s="240" t="str">
        <f t="shared" ref="BC82:BC98" si="106">IFERROR(INDEX($ES$14:$ES$160,MATCH($BF82,$EV$14:$EV$160,0)),"")</f>
        <v/>
      </c>
      <c r="BD82" s="240" t="str">
        <f t="shared" ref="BD82:BD98" si="107">IFERROR(INDEX($ET$14:$ET$160,MATCH($BF82,$EV$14:$EV$160,0)),"")</f>
        <v/>
      </c>
      <c r="BE82" s="240" t="str">
        <f t="shared" ref="BE82:BE98" si="108">IFERROR(INDEX($EU$14:$EU$160,MATCH($BF82,$EV$14:$EV$160,0)),"")</f>
        <v/>
      </c>
      <c r="BF82" s="241">
        <v>69</v>
      </c>
      <c r="BG82" s="432"/>
      <c r="BH82" s="243"/>
      <c r="BI82" s="243"/>
      <c r="BJ82" s="248" t="str">
        <f t="shared" ref="BJ82:BJ98" si="109">IFERROR(INDEX($EX$14:$EX$160,MATCH($BU82,$FI$14:$FI$160,0)),"")</f>
        <v/>
      </c>
      <c r="BK82" s="238" t="str">
        <f t="shared" ref="BK82:BK98" si="110">IFERROR(INDEX($EY$14:$EY$160,MATCH($BU82,$FI$14:$FI$160,0)),"")</f>
        <v/>
      </c>
      <c r="BL82" s="238" t="str">
        <f t="shared" ref="BL82:BL98" si="111">IFERROR(INDEX($EZ$14:$EZ$160,MATCH($BU82,$FI$14:$FI$160,0)),"")</f>
        <v/>
      </c>
      <c r="BM82" s="238" t="str">
        <f t="shared" ref="BM82:BM98" si="112">IFERROR(INDEX($FA$14:$FA$160,MATCH($BU82,$FI$14:$FI$160,0)),"")</f>
        <v/>
      </c>
      <c r="BN82" s="239" t="str">
        <f t="shared" ref="BN82:BN98" si="113">IFERROR(INDEX($FB$14:$FB$160,MATCH($BU82,$FI$14:$FI$160,0)),"")</f>
        <v/>
      </c>
      <c r="BO82" s="239" t="str">
        <f t="shared" ref="BO82:BO98" si="114">IFERROR(INDEX($FC$14:$FC$160,MATCH($BU82,$FI$14:$FI$160,0)),"")</f>
        <v/>
      </c>
      <c r="BP82" s="239" t="str">
        <f t="shared" ref="BP82:BP98" si="115">IFERROR(INDEX($FD$14:$FD$160,MATCH($BU82,$FI$14:$FI$160,0)),"")</f>
        <v/>
      </c>
      <c r="BQ82" s="239" t="str">
        <f t="shared" ref="BQ82:BQ98" si="116">IFERROR(INDEX($FE$14:$FE$160,MATCH($BU82,$FI$14:$FI$160,0)),"")</f>
        <v/>
      </c>
      <c r="BR82" s="239" t="str">
        <f t="shared" ref="BR82:BR98" si="117">IFERROR(INDEX($FF$14:$FF$160,MATCH($BU82,$FI$14:$FI$160,0)),"")</f>
        <v/>
      </c>
      <c r="BS82" s="239" t="str">
        <f t="shared" ref="BS82:BS98" si="118">IFERROR(INDEX($FG$14:$FG$160,MATCH($BU82,$FI$14:$FI$160,0)),"")</f>
        <v/>
      </c>
      <c r="BT82" s="240" t="str">
        <f t="shared" ref="BT82:BT98" si="119">IFERROR(INDEX($FH$14:$FH$160,MATCH($BU82,$FI$14:$FI$160,0)),"")</f>
        <v/>
      </c>
      <c r="BU82" s="241">
        <v>69</v>
      </c>
      <c r="BV82" s="432"/>
      <c r="BW82" s="242"/>
      <c r="BX82" s="242"/>
      <c r="BY82" s="248" t="str">
        <f t="shared" ref="BY82:BY98" si="120">IFERROR(INDEX($FK$14:$FK$160,MATCH($CJ82,$FV$14:$FV$160,0)),"")</f>
        <v/>
      </c>
      <c r="BZ82" s="238" t="str">
        <f t="shared" ref="BZ82:BZ98" si="121">IFERROR(INDEX($FL$14:$FL$160,MATCH($CJ82,$FV$14:$FV$160,0)),"")</f>
        <v/>
      </c>
      <c r="CA82" s="238" t="str">
        <f t="shared" ref="CA82:CA98" si="122">IFERROR(INDEX($FM$14:$FM$160,MATCH($CJ82,$FV$14:$FV$160,0)),"")</f>
        <v/>
      </c>
      <c r="CB82" s="238" t="str">
        <f t="shared" ref="CB82:CB98" si="123">IFERROR(INDEX($FN$14:$FN$160,MATCH($CJ82,$FV$14:$FV$160,0)),"")</f>
        <v/>
      </c>
      <c r="CC82" s="239" t="str">
        <f t="shared" ref="CC82:CC98" si="124">IFERROR(INDEX($FO$14:$FO$160,MATCH($CJ82,$FV$14:$FV$160,0)),"")</f>
        <v/>
      </c>
      <c r="CD82" s="239" t="str">
        <f t="shared" ref="CD82:CD98" si="125">IFERROR(INDEX($FP$14:$FP$160,MATCH($CJ82,$FV$14:$FV$160,0)),"")</f>
        <v/>
      </c>
      <c r="CE82" s="240" t="str">
        <f t="shared" ref="CE82:CE98" si="126">IFERROR(INDEX($FQ$14:$FQ$160,MATCH($CJ82,$FV$14:$FV$160,0)),"")</f>
        <v/>
      </c>
      <c r="CF82" s="240" t="str">
        <f t="shared" ref="CF82:CF98" si="127">IFERROR(INDEX($FR$14:$FR$160,MATCH($CJ82,$FV$14:$FV$160,0)),"")</f>
        <v/>
      </c>
      <c r="CG82" s="240" t="str">
        <f t="shared" ref="CG82:CG98" si="128">IFERROR(INDEX($FS$14:$FS$160,MATCH($CJ82,$FV$14:$FV$160,0)),"")</f>
        <v/>
      </c>
      <c r="CH82" s="240" t="str">
        <f t="shared" ref="CH82:CH98" si="129">IFERROR(INDEX($FT$14:$FT$160,MATCH($CJ82,$FV$14:$FV$160,0)),"")</f>
        <v/>
      </c>
      <c r="CI82" s="240" t="str">
        <f t="shared" ref="CI82:CI98" si="130">IFERROR(INDEX($FU$14:$FU$160,MATCH($CJ82,$FV$14:$FV$160,0)),"")</f>
        <v/>
      </c>
      <c r="CJ82" s="241">
        <v>69</v>
      </c>
      <c r="CK82" s="432"/>
      <c r="CL82" s="191"/>
      <c r="CM82" s="191"/>
      <c r="CN82" s="191"/>
      <c r="CO82" s="191"/>
      <c r="CP82" s="191"/>
      <c r="CQ82" s="191"/>
      <c r="CR82" s="191"/>
      <c r="CS82" s="191"/>
      <c r="CT82" s="191"/>
      <c r="CU82" s="191"/>
      <c r="CV82" s="191"/>
      <c r="CW82" s="191"/>
      <c r="CX82" s="214" t="str">
        <f>IFERROR(IF(AND('Classificação geral'!$J75="FEM",'Classificação geral'!$K75=1,'Classificação geral'!I75="Tapete"),'Classificação geral'!A75,""),"")</f>
        <v/>
      </c>
      <c r="CY82" s="214" t="str">
        <f>IFERROR(IF(AND('Classificação geral'!$J75="FEM",'Classificação geral'!$K75=1,'Classificação geral'!I75="Tapete"),'Classificação geral'!$B75,""),"")</f>
        <v/>
      </c>
      <c r="CZ82" s="215" t="str">
        <f>IF($CY82='Classificação geral'!$B75,'Classificação geral'!$C75,"")</f>
        <v/>
      </c>
      <c r="DA82" s="215" t="str">
        <f>IF($CY82='Classificação geral'!$B75,'Classificação geral'!$D75,"")</f>
        <v/>
      </c>
      <c r="DB82" s="215" t="str">
        <f>IF($CY82='Classificação geral'!$B75,'Classificação geral'!$J75,"")</f>
        <v/>
      </c>
      <c r="DC82" s="215" t="str">
        <f>IF($DB82='Classificação geral'!$J75,'Classificação geral'!$K75,"")</f>
        <v/>
      </c>
      <c r="DD82" s="215" t="str">
        <f>IF($DC82='Classificação geral'!$K75,'Classificação geral'!$AC75,"")</f>
        <v/>
      </c>
      <c r="DE82" s="215" t="str">
        <f>IF($DC82='Classificação geral'!$K75,'Classificação geral'!$AE75,"")</f>
        <v/>
      </c>
      <c r="DF82" s="215" t="str">
        <f>IF($DC82='Classificação geral'!$K75,'Classificação geral'!$AF75,"")</f>
        <v/>
      </c>
      <c r="DG82" s="215" t="str">
        <f>IF($DC82='Classificação geral'!$K75,'Classificação geral'!$O75,"")</f>
        <v/>
      </c>
      <c r="DH82" s="215" t="str">
        <f>IF($DC82='Classificação geral'!$K75,'Classificação geral'!$AR75,"")</f>
        <v/>
      </c>
      <c r="DI82" s="216" t="str">
        <f>IFERROR(RANK(DH82,DH:DH,0)+ COUNTIF($DH$12:DH81,DH82),"")</f>
        <v/>
      </c>
      <c r="DK82" s="214" t="str">
        <f>IFERROR(IF(AND('Classificação geral'!$J75="mas",'Classificação geral'!$K75=1,'Classificação geral'!$I75="Tapete"),'Classificação geral'!$A75,""),"")</f>
        <v/>
      </c>
      <c r="DL82" s="214" t="str">
        <f>IFERROR(IF(AND('Classificação geral'!$J75="mas",'Classificação geral'!$K75=1,'Classificação geral'!$I75="Tapete"),'Classificação geral'!$B75,""),"")</f>
        <v/>
      </c>
      <c r="DM82" s="215" t="str">
        <f>IF($DL82='Classificação geral'!$B75,'Classificação geral'!$C75,"")</f>
        <v/>
      </c>
      <c r="DN82" s="215" t="str">
        <f>IF($DL82='Classificação geral'!$B75,'Classificação geral'!$D75,"")</f>
        <v/>
      </c>
      <c r="DO82" s="215" t="str">
        <f>IF($DL82='Classificação geral'!$B75,'Classificação geral'!$J75,"")</f>
        <v/>
      </c>
      <c r="DP82" s="214" t="str">
        <f>IFERROR(IF(AND($DO82="mas",'Classificação geral'!$K75=1),'Classificação geral'!K75,""),"")</f>
        <v/>
      </c>
      <c r="DQ82" s="214" t="str">
        <f>IFERROR(IF(AND($DO82="mas",'Classificação geral'!$K75=1),'Classificação geral'!AC75,""),"")</f>
        <v/>
      </c>
      <c r="DR82" s="214" t="str">
        <f>IFERROR(IF(AND($DO82="mas",'Classificação geral'!$K75=1),'Classificação geral'!AE75,""),"")</f>
        <v/>
      </c>
      <c r="DS82" s="214" t="str">
        <f>IFERROR(IF(AND($DO82="mas",'Classificação geral'!$K75=1),'Classificação geral'!AF75,""),"")</f>
        <v/>
      </c>
      <c r="DT82" s="214" t="str">
        <f>IFERROR(IF(AND($DO82="mas",'Classificação geral'!$K75=1),'Classificação geral'!O75,""),"")</f>
        <v/>
      </c>
      <c r="DU82" s="214" t="str">
        <f>IFERROR(IF(AND($DO82="mas",'Classificação geral'!$K75=1),'Classificação geral'!AR75,""),"")</f>
        <v/>
      </c>
      <c r="DV82" s="216" t="str">
        <f>IFERROR(RANK(DU82,DU:DU,0)+ COUNTIF($DU$12:DU81,DU82),"")</f>
        <v/>
      </c>
      <c r="DX82" s="214" t="str">
        <f>IFERROR(IF(AND('Classificação geral'!$J75="fem",'Classificação geral'!$K75=2,'Classificação geral'!$I75="Tapete"),'Classificação geral'!$A75,""),"")</f>
        <v/>
      </c>
      <c r="DY82" s="214" t="str">
        <f>IFERROR(IF(AND('Classificação geral'!$J75="fem",'Classificação geral'!$K75=2,'Classificação geral'!$I75="Tapete"),'Classificação geral'!$B75,""),"")</f>
        <v/>
      </c>
      <c r="DZ82" s="215" t="str">
        <f>IF($DY82='Classificação geral'!$B75,'Classificação geral'!$C75,"")</f>
        <v/>
      </c>
      <c r="EA82" s="215" t="str">
        <f>IF($DY82='Classificação geral'!$B75,'Classificação geral'!$D75,"")</f>
        <v/>
      </c>
      <c r="EB82" s="215" t="str">
        <f>IF($DY82='Classificação geral'!$B75,'Classificação geral'!$J75,"")</f>
        <v/>
      </c>
      <c r="EC82" s="214" t="str">
        <f>IFERROR(IF(AND($EB82="fem",'Classificação geral'!$K75=2),'Classificação geral'!K75,""),"")</f>
        <v/>
      </c>
      <c r="ED82" s="214" t="str">
        <f>IFERROR(IF(AND($EB82="fem",'Classificação geral'!$K75=2),'Classificação geral'!AC75,""),"")</f>
        <v/>
      </c>
      <c r="EE82" s="214" t="str">
        <f>IFERROR(IF(AND($EB82="fem",'Classificação geral'!$K75=2),'Classificação geral'!AE75,""),"")</f>
        <v/>
      </c>
      <c r="EF82" s="214" t="str">
        <f>IFERROR(IF(AND($EB82="fem",'Classificação geral'!$K75=2),'Classificação geral'!AF75,""),"")</f>
        <v/>
      </c>
      <c r="EG82" s="214" t="str">
        <f>IFERROR(IF(AND($EB82="fem",'Classificação geral'!$K75=2),'Classificação geral'!O75,""),"")</f>
        <v/>
      </c>
      <c r="EH82" s="214" t="str">
        <f>IFERROR(IF(AND($EB82="fem",'Classificação geral'!$K75=2),'Classificação geral'!AR75,""),"")</f>
        <v/>
      </c>
      <c r="EI82" s="216" t="str">
        <f>IFERROR(RANK(EH82,EH:EH,0)+ COUNTIF(EH$12:$EH80,EH82),"")</f>
        <v/>
      </c>
      <c r="EJ82" s="209"/>
      <c r="EK82" s="214" t="str">
        <f>IFERROR(IF(AND('Classificação geral'!$J75="mas",'Classificação geral'!$K75=2,'Classificação geral'!$I75="Tapete"),'Classificação geral'!$A75,""),"")</f>
        <v/>
      </c>
      <c r="EL82" s="214" t="str">
        <f>IFERROR(IF(AND('Classificação geral'!$J75="mas",'Classificação geral'!$K75=2,'Classificação geral'!$I75="Tapete"),'Classificação geral'!$B75,""),"")</f>
        <v/>
      </c>
      <c r="EM82" s="215" t="str">
        <f>IF($EL82='Classificação geral'!$B75,'Classificação geral'!$C75,"")</f>
        <v/>
      </c>
      <c r="EN82" s="215" t="str">
        <f>IF($EL82='Classificação geral'!$B75,'Classificação geral'!$D75,"")</f>
        <v/>
      </c>
      <c r="EO82" s="215" t="str">
        <f>IF($EL82='Classificação geral'!$B75,'Classificação geral'!$J75,"")</f>
        <v/>
      </c>
      <c r="EP82" s="214" t="str">
        <f>IFERROR(IF(AND($EO82="mas",'Classificação geral'!$K75=2),'Classificação geral'!K75,""),"")</f>
        <v/>
      </c>
      <c r="EQ82" s="214" t="str">
        <f>IFERROR(IF(AND($EO82="mas",'Classificação geral'!$K75=2),'Classificação geral'!AC75,""),"")</f>
        <v/>
      </c>
      <c r="ER82" s="214" t="str">
        <f>IFERROR(IF(AND($EO82="mas",'Classificação geral'!$K75=2),'Classificação geral'!AE75,""),"")</f>
        <v/>
      </c>
      <c r="ES82" s="214" t="str">
        <f>IFERROR(IF(AND($EO82="mas",'Classificação geral'!$K75=2),'Classificação geral'!AF75,""),"")</f>
        <v/>
      </c>
      <c r="ET82" s="214" t="str">
        <f>IFERROR(IF(AND($EO82="mas",'Classificação geral'!$K75=2),'Classificação geral'!O75,""),"")</f>
        <v/>
      </c>
      <c r="EU82" s="214" t="str">
        <f>IFERROR(IF(AND($EO82="mas",'Classificação geral'!$K75=2),'Classificação geral'!AR75,""),"")</f>
        <v/>
      </c>
      <c r="EV82" s="216" t="str">
        <f>IFERROR(RANK(EU82,EU:EU,0)+ COUNTIF($EU$12:EU$12,EU82),"")</f>
        <v/>
      </c>
      <c r="EW82" s="209"/>
      <c r="EX82" s="214" t="str">
        <f>IFERROR(IF(AND('Classificação geral'!$J75="fem",'Classificação geral'!$K75=3,'Classificação geral'!$I75="Tapete"),'Classificação geral'!$A75,""),"")</f>
        <v/>
      </c>
      <c r="EY82" s="214" t="str">
        <f>IFERROR(IF(AND('Classificação geral'!$J75="fem",'Classificação geral'!$K75=3,'Classificação geral'!$I75="Tapete"),'Classificação geral'!$B75,""),"")</f>
        <v/>
      </c>
      <c r="EZ82" s="215" t="str">
        <f>IF($EY82='Classificação geral'!$B75,'Classificação geral'!$C75,"")</f>
        <v/>
      </c>
      <c r="FA82" s="215" t="str">
        <f>IF($EY82='Classificação geral'!$B75,'Classificação geral'!$D75,"")</f>
        <v/>
      </c>
      <c r="FB82" s="215" t="str">
        <f>IF($EY82='Classificação geral'!$B75,'Classificação geral'!$J75,"")</f>
        <v/>
      </c>
      <c r="FC82" s="215" t="str">
        <f>IF($FB82='Classificação geral'!$J75,'Classificação geral'!$K75,"")</f>
        <v/>
      </c>
      <c r="FD82" s="215" t="str">
        <f>IF($FC82='Classificação geral'!$K75,'Classificação geral'!$AC75,"")</f>
        <v/>
      </c>
      <c r="FE82" s="215" t="str">
        <f>IF($FC82='Classificação geral'!$K75,'Classificação geral'!$AE75,"")</f>
        <v/>
      </c>
      <c r="FF82" s="215" t="str">
        <f>IF($FC82='Classificação geral'!$K75,'Classificação geral'!$AF75,"")</f>
        <v/>
      </c>
      <c r="FG82" s="215" t="str">
        <f>IF($FC82='Classificação geral'!$K75,'Classificação geral'!$O75,"")</f>
        <v/>
      </c>
      <c r="FH82" s="215" t="str">
        <f>IF($FC82='Classificação geral'!$K75,'Classificação geral'!$AR75,"")</f>
        <v/>
      </c>
      <c r="FI82" s="216" t="str">
        <f>IFERROR(RANK(FH82,FH:FH,0)+ COUNTIF($FH$12:FH80,FH82),"")</f>
        <v/>
      </c>
      <c r="FJ82" s="209"/>
      <c r="FK82" s="214" t="str">
        <f>IFERROR(IF(AND('Classificação geral'!$J75="mas",'Classificação geral'!$K75=3,'Classificação geral'!$I75="Tapete"),'Classificação geral'!$A75,""),"")</f>
        <v/>
      </c>
      <c r="FL82" s="214" t="str">
        <f>IFERROR(IF(AND('Classificação geral'!$J75="mas",'Classificação geral'!$K75=3,'Classificação geral'!$I75="Tapete"),'Classificação geral'!$B75,""),"")</f>
        <v/>
      </c>
      <c r="FM82" s="215" t="str">
        <f>IF($FL82='Classificação geral'!$B75,'Classificação geral'!$C75,"")</f>
        <v/>
      </c>
      <c r="FN82" s="215" t="str">
        <f>IF($FL82='Classificação geral'!$B75,'Classificação geral'!$D75,"")</f>
        <v/>
      </c>
      <c r="FO82" s="215" t="str">
        <f>IF($FL82='Classificação geral'!$B75,'Classificação geral'!$J75,"")</f>
        <v/>
      </c>
      <c r="FP82" s="214" t="str">
        <f>IFERROR(IF(AND($FO82="mas",'Classificação geral'!$K75=3),'Classificação geral'!K75,""),"")</f>
        <v/>
      </c>
      <c r="FQ82" s="214" t="str">
        <f>IFERROR(IF(AND($FO82="mas",'Classificação geral'!$K75=3),'Classificação geral'!AC75,""),"")</f>
        <v/>
      </c>
      <c r="FR82" s="214" t="str">
        <f>IFERROR(IF(AND($FO82="mas",'Classificação geral'!$K75=3),'Classificação geral'!AE75,""),"")</f>
        <v/>
      </c>
      <c r="FS82" s="214" t="str">
        <f>IFERROR(IF(AND($FO82="mas",'Classificação geral'!$K75=3),'Classificação geral'!AF75,""),"")</f>
        <v/>
      </c>
      <c r="FT82" s="214" t="str">
        <f>IFERROR(IF(AND($FO82="mas",'Classificação geral'!$K75=3),'Classificação geral'!O75,""),"")</f>
        <v/>
      </c>
      <c r="FU82" s="214" t="str">
        <f>IFERROR(IF(AND($FO82="mas",'Classificação geral'!$K75=3),'Classificação geral'!AR75,""),"")</f>
        <v/>
      </c>
      <c r="FV82" s="216" t="str">
        <f>IFERROR(RANK(FU82,FU:FU,0)+ COUNTIF(FU$12:$FU80,FU82),"")</f>
        <v/>
      </c>
    </row>
    <row r="83" spans="2:178" s="188" customFormat="1" ht="24.75" customHeight="1" x14ac:dyDescent="0.5">
      <c r="B83" s="195"/>
      <c r="C83" s="238" t="str">
        <f t="shared" si="66"/>
        <v/>
      </c>
      <c r="D83" s="238" t="str">
        <f t="shared" si="67"/>
        <v/>
      </c>
      <c r="E83" s="238" t="str">
        <f t="shared" si="68"/>
        <v/>
      </c>
      <c r="F83" s="239" t="str">
        <f t="shared" si="69"/>
        <v/>
      </c>
      <c r="G83" s="239" t="str">
        <f t="shared" si="70"/>
        <v/>
      </c>
      <c r="H83" s="240" t="str">
        <f t="shared" si="71"/>
        <v/>
      </c>
      <c r="I83" s="240" t="str">
        <f t="shared" si="72"/>
        <v/>
      </c>
      <c r="J83" s="240" t="str">
        <f t="shared" si="73"/>
        <v/>
      </c>
      <c r="K83" s="240" t="str">
        <f t="shared" si="74"/>
        <v/>
      </c>
      <c r="L83" s="240" t="str">
        <f t="shared" si="75"/>
        <v/>
      </c>
      <c r="M83" s="241">
        <v>70</v>
      </c>
      <c r="N83" s="432"/>
      <c r="O83" s="242"/>
      <c r="P83" s="242"/>
      <c r="Q83" s="248" t="str">
        <f t="shared" si="76"/>
        <v/>
      </c>
      <c r="R83" s="238" t="str">
        <f t="shared" si="77"/>
        <v/>
      </c>
      <c r="S83" s="238" t="str">
        <f t="shared" si="78"/>
        <v/>
      </c>
      <c r="T83" s="238" t="str">
        <f t="shared" si="79"/>
        <v/>
      </c>
      <c r="U83" s="239" t="str">
        <f t="shared" si="80"/>
        <v/>
      </c>
      <c r="V83" s="239" t="str">
        <f t="shared" si="81"/>
        <v/>
      </c>
      <c r="W83" s="240" t="str">
        <f t="shared" si="82"/>
        <v/>
      </c>
      <c r="X83" s="240" t="str">
        <f t="shared" si="83"/>
        <v/>
      </c>
      <c r="Y83" s="240" t="str">
        <f t="shared" si="84"/>
        <v/>
      </c>
      <c r="Z83" s="240" t="str">
        <f t="shared" si="85"/>
        <v/>
      </c>
      <c r="AA83" s="240" t="str">
        <f t="shared" si="86"/>
        <v/>
      </c>
      <c r="AB83" s="241">
        <v>70</v>
      </c>
      <c r="AC83" s="432"/>
      <c r="AD83" s="242"/>
      <c r="AE83" s="243"/>
      <c r="AF83" s="249" t="str">
        <f t="shared" si="87"/>
        <v/>
      </c>
      <c r="AG83" s="238" t="str">
        <f t="shared" si="88"/>
        <v/>
      </c>
      <c r="AH83" s="238" t="str">
        <f t="shared" si="89"/>
        <v/>
      </c>
      <c r="AI83" s="239" t="str">
        <f t="shared" si="90"/>
        <v/>
      </c>
      <c r="AJ83" s="239" t="str">
        <f t="shared" si="91"/>
        <v/>
      </c>
      <c r="AK83" s="239" t="str">
        <f t="shared" si="92"/>
        <v/>
      </c>
      <c r="AL83" s="240" t="str">
        <f t="shared" si="93"/>
        <v/>
      </c>
      <c r="AM83" s="240" t="str">
        <f t="shared" si="94"/>
        <v/>
      </c>
      <c r="AN83" s="240" t="str">
        <f t="shared" si="95"/>
        <v/>
      </c>
      <c r="AO83" s="240" t="str">
        <f t="shared" si="96"/>
        <v/>
      </c>
      <c r="AP83" s="240" t="str">
        <f t="shared" si="97"/>
        <v/>
      </c>
      <c r="AQ83" s="241">
        <v>70</v>
      </c>
      <c r="AR83" s="432"/>
      <c r="AS83" s="242"/>
      <c r="AT83" s="242"/>
      <c r="AU83" s="249" t="str">
        <f t="shared" si="98"/>
        <v/>
      </c>
      <c r="AV83" s="238" t="str">
        <f t="shared" si="99"/>
        <v/>
      </c>
      <c r="AW83" s="238" t="str">
        <f t="shared" si="100"/>
        <v/>
      </c>
      <c r="AX83" s="239" t="str">
        <f t="shared" si="101"/>
        <v/>
      </c>
      <c r="AY83" s="239" t="str">
        <f t="shared" si="102"/>
        <v/>
      </c>
      <c r="AZ83" s="239" t="str">
        <f t="shared" si="103"/>
        <v/>
      </c>
      <c r="BA83" s="240" t="str">
        <f t="shared" si="104"/>
        <v/>
      </c>
      <c r="BB83" s="240" t="str">
        <f t="shared" si="105"/>
        <v/>
      </c>
      <c r="BC83" s="240" t="str">
        <f t="shared" si="106"/>
        <v/>
      </c>
      <c r="BD83" s="240" t="str">
        <f t="shared" si="107"/>
        <v/>
      </c>
      <c r="BE83" s="240" t="str">
        <f t="shared" si="108"/>
        <v/>
      </c>
      <c r="BF83" s="241">
        <v>70</v>
      </c>
      <c r="BG83" s="432"/>
      <c r="BH83" s="243"/>
      <c r="BI83" s="243"/>
      <c r="BJ83" s="248" t="str">
        <f t="shared" si="109"/>
        <v/>
      </c>
      <c r="BK83" s="238" t="str">
        <f t="shared" si="110"/>
        <v/>
      </c>
      <c r="BL83" s="238" t="str">
        <f t="shared" si="111"/>
        <v/>
      </c>
      <c r="BM83" s="238" t="str">
        <f t="shared" si="112"/>
        <v/>
      </c>
      <c r="BN83" s="239" t="str">
        <f t="shared" si="113"/>
        <v/>
      </c>
      <c r="BO83" s="239" t="str">
        <f t="shared" si="114"/>
        <v/>
      </c>
      <c r="BP83" s="239" t="str">
        <f t="shared" si="115"/>
        <v/>
      </c>
      <c r="BQ83" s="239" t="str">
        <f t="shared" si="116"/>
        <v/>
      </c>
      <c r="BR83" s="239" t="str">
        <f t="shared" si="117"/>
        <v/>
      </c>
      <c r="BS83" s="239" t="str">
        <f t="shared" si="118"/>
        <v/>
      </c>
      <c r="BT83" s="240" t="str">
        <f t="shared" si="119"/>
        <v/>
      </c>
      <c r="BU83" s="241">
        <v>70</v>
      </c>
      <c r="BV83" s="432"/>
      <c r="BW83" s="242"/>
      <c r="BX83" s="242"/>
      <c r="BY83" s="248" t="str">
        <f t="shared" si="120"/>
        <v/>
      </c>
      <c r="BZ83" s="238" t="str">
        <f t="shared" si="121"/>
        <v/>
      </c>
      <c r="CA83" s="238" t="str">
        <f t="shared" si="122"/>
        <v/>
      </c>
      <c r="CB83" s="238" t="str">
        <f t="shared" si="123"/>
        <v/>
      </c>
      <c r="CC83" s="239" t="str">
        <f t="shared" si="124"/>
        <v/>
      </c>
      <c r="CD83" s="239" t="str">
        <f t="shared" si="125"/>
        <v/>
      </c>
      <c r="CE83" s="240" t="str">
        <f t="shared" si="126"/>
        <v/>
      </c>
      <c r="CF83" s="240" t="str">
        <f t="shared" si="127"/>
        <v/>
      </c>
      <c r="CG83" s="240" t="str">
        <f t="shared" si="128"/>
        <v/>
      </c>
      <c r="CH83" s="240" t="str">
        <f t="shared" si="129"/>
        <v/>
      </c>
      <c r="CI83" s="240" t="str">
        <f t="shared" si="130"/>
        <v/>
      </c>
      <c r="CJ83" s="241">
        <v>70</v>
      </c>
      <c r="CK83" s="432"/>
      <c r="CL83" s="187"/>
      <c r="CM83" s="187"/>
      <c r="CN83" s="187"/>
      <c r="CO83" s="187"/>
      <c r="CP83" s="187"/>
      <c r="CQ83" s="187"/>
      <c r="CR83" s="187"/>
      <c r="CS83" s="187"/>
      <c r="CT83" s="187"/>
      <c r="CU83" s="187"/>
      <c r="CV83" s="187"/>
      <c r="CW83" s="187"/>
      <c r="CX83" s="214" t="str">
        <f>IFERROR(IF(AND('Classificação geral'!$J76="FEM",'Classificação geral'!$K76=1,'Classificação geral'!I76="Tapete"),'Classificação geral'!A76,""),"")</f>
        <v/>
      </c>
      <c r="CY83" s="214" t="str">
        <f>IFERROR(IF(AND('Classificação geral'!$J76="FEM",'Classificação geral'!$K76=1,'Classificação geral'!I76="Tapete"),'Classificação geral'!$B76,""),"")</f>
        <v/>
      </c>
      <c r="CZ83" s="215" t="str">
        <f>IF($CY83='Classificação geral'!$B76,'Classificação geral'!$C76,"")</f>
        <v/>
      </c>
      <c r="DA83" s="215" t="str">
        <f>IF($CY83='Classificação geral'!$B76,'Classificação geral'!$D76,"")</f>
        <v/>
      </c>
      <c r="DB83" s="215" t="str">
        <f>IF($CY83='Classificação geral'!$B76,'Classificação geral'!$J76,"")</f>
        <v/>
      </c>
      <c r="DC83" s="215" t="str">
        <f>IF($DB83='Classificação geral'!$J76,'Classificação geral'!$K76,"")</f>
        <v/>
      </c>
      <c r="DD83" s="215" t="str">
        <f>IF($DC83='Classificação geral'!$K76,'Classificação geral'!$AC76,"")</f>
        <v/>
      </c>
      <c r="DE83" s="215" t="str">
        <f>IF($DC83='Classificação geral'!$K76,'Classificação geral'!$AE76,"")</f>
        <v/>
      </c>
      <c r="DF83" s="215" t="str">
        <f>IF($DC83='Classificação geral'!$K76,'Classificação geral'!$AF76,"")</f>
        <v/>
      </c>
      <c r="DG83" s="215" t="str">
        <f>IF($DC83='Classificação geral'!$K76,'Classificação geral'!$O76,"")</f>
        <v/>
      </c>
      <c r="DH83" s="215" t="str">
        <f>IF($DC83='Classificação geral'!$K76,'Classificação geral'!$AR76,"")</f>
        <v/>
      </c>
      <c r="DI83" s="216" t="str">
        <f>IFERROR(RANK(DH83,DH:DH,0)+ COUNTIF($DH$12:DH82,DH83),"")</f>
        <v/>
      </c>
      <c r="DK83" s="214" t="str">
        <f>IFERROR(IF(AND('Classificação geral'!$J76="mas",'Classificação geral'!$K76=1,'Classificação geral'!$I76="Tapete"),'Classificação geral'!$A76,""),"")</f>
        <v/>
      </c>
      <c r="DL83" s="214" t="str">
        <f>IFERROR(IF(AND('Classificação geral'!$J76="mas",'Classificação geral'!$K76=1,'Classificação geral'!$I76="Tapete"),'Classificação geral'!$B76,""),"")</f>
        <v/>
      </c>
      <c r="DM83" s="215" t="str">
        <f>IF($DL83='Classificação geral'!$B76,'Classificação geral'!$C76,"")</f>
        <v/>
      </c>
      <c r="DN83" s="215" t="str">
        <f>IF($DL83='Classificação geral'!$B76,'Classificação geral'!$D76,"")</f>
        <v/>
      </c>
      <c r="DO83" s="215" t="str">
        <f>IF($DL83='Classificação geral'!$B76,'Classificação geral'!$J76,"")</f>
        <v/>
      </c>
      <c r="DP83" s="214" t="str">
        <f>IFERROR(IF(AND($DO83="mas",'Classificação geral'!$K76=1),'Classificação geral'!K76,""),"")</f>
        <v/>
      </c>
      <c r="DQ83" s="214" t="str">
        <f>IFERROR(IF(AND($DO83="mas",'Classificação geral'!$K76=1),'Classificação geral'!AC76,""),"")</f>
        <v/>
      </c>
      <c r="DR83" s="214" t="str">
        <f>IFERROR(IF(AND($DO83="mas",'Classificação geral'!$K76=1),'Classificação geral'!AE76,""),"")</f>
        <v/>
      </c>
      <c r="DS83" s="214" t="str">
        <f>IFERROR(IF(AND($DO83="mas",'Classificação geral'!$K76=1),'Classificação geral'!AF76,""),"")</f>
        <v/>
      </c>
      <c r="DT83" s="214" t="str">
        <f>IFERROR(IF(AND($DO83="mas",'Classificação geral'!$K76=1),'Classificação geral'!O76,""),"")</f>
        <v/>
      </c>
      <c r="DU83" s="214" t="str">
        <f>IFERROR(IF(AND($DO83="mas",'Classificação geral'!$K76=1),'Classificação geral'!AR76,""),"")</f>
        <v/>
      </c>
      <c r="DV83" s="216" t="str">
        <f>IFERROR(RANK(DU83,DU:DU,0)+ COUNTIF($DU$12:DU82,DU83),"")</f>
        <v/>
      </c>
      <c r="DX83" s="214" t="str">
        <f>IFERROR(IF(AND('Classificação geral'!$J76="fem",'Classificação geral'!$K76=2,'Classificação geral'!$I76="Tapete"),'Classificação geral'!$A76,""),"")</f>
        <v/>
      </c>
      <c r="DY83" s="214" t="str">
        <f>IFERROR(IF(AND('Classificação geral'!$J76="fem",'Classificação geral'!$K76=2,'Classificação geral'!$I76="Tapete"),'Classificação geral'!$B76,""),"")</f>
        <v/>
      </c>
      <c r="DZ83" s="215" t="str">
        <f>IF($DY83='Classificação geral'!$B76,'Classificação geral'!$C76,"")</f>
        <v/>
      </c>
      <c r="EA83" s="215" t="str">
        <f>IF($DY83='Classificação geral'!$B76,'Classificação geral'!$D76,"")</f>
        <v/>
      </c>
      <c r="EB83" s="215" t="str">
        <f>IF($DY83='Classificação geral'!$B76,'Classificação geral'!$J76,"")</f>
        <v/>
      </c>
      <c r="EC83" s="214" t="str">
        <f>IFERROR(IF(AND($EB83="fem",'Classificação geral'!$K76=2),'Classificação geral'!K76,""),"")</f>
        <v/>
      </c>
      <c r="ED83" s="214" t="str">
        <f>IFERROR(IF(AND($EB83="fem",'Classificação geral'!$K76=2),'Classificação geral'!AC76,""),"")</f>
        <v/>
      </c>
      <c r="EE83" s="214" t="str">
        <f>IFERROR(IF(AND($EB83="fem",'Classificação geral'!$K76=2),'Classificação geral'!AE76,""),"")</f>
        <v/>
      </c>
      <c r="EF83" s="214" t="str">
        <f>IFERROR(IF(AND($EB83="fem",'Classificação geral'!$K76=2),'Classificação geral'!AF76,""),"")</f>
        <v/>
      </c>
      <c r="EG83" s="214" t="str">
        <f>IFERROR(IF(AND($EB83="fem",'Classificação geral'!$K76=2),'Classificação geral'!O76,""),"")</f>
        <v/>
      </c>
      <c r="EH83" s="214" t="str">
        <f>IFERROR(IF(AND($EB83="fem",'Classificação geral'!$K76=2),'Classificação geral'!AR76,""),"")</f>
        <v/>
      </c>
      <c r="EI83" s="216" t="str">
        <f>IFERROR(RANK(EH83,EH:EH,0)+ COUNTIF(EH$12:$EH81,EH83),"")</f>
        <v/>
      </c>
      <c r="EJ83" s="209"/>
      <c r="EK83" s="214" t="str">
        <f>IFERROR(IF(AND('Classificação geral'!$J76="mas",'Classificação geral'!$K76=2,'Classificação geral'!$I76="Tapete"),'Classificação geral'!$A76,""),"")</f>
        <v/>
      </c>
      <c r="EL83" s="214" t="str">
        <f>IFERROR(IF(AND('Classificação geral'!$J76="mas",'Classificação geral'!$K76=2,'Classificação geral'!$I76="Tapete"),'Classificação geral'!$B76,""),"")</f>
        <v/>
      </c>
      <c r="EM83" s="215" t="str">
        <f>IF($EL83='Classificação geral'!$B76,'Classificação geral'!$C76,"")</f>
        <v/>
      </c>
      <c r="EN83" s="215" t="str">
        <f>IF($EL83='Classificação geral'!$B76,'Classificação geral'!$D76,"")</f>
        <v/>
      </c>
      <c r="EO83" s="215" t="str">
        <f>IF($EL83='Classificação geral'!$B76,'Classificação geral'!$J76,"")</f>
        <v/>
      </c>
      <c r="EP83" s="214" t="str">
        <f>IFERROR(IF(AND($EO83="mas",'Classificação geral'!$K76=2),'Classificação geral'!K76,""),"")</f>
        <v/>
      </c>
      <c r="EQ83" s="214" t="str">
        <f>IFERROR(IF(AND($EO83="mas",'Classificação geral'!$K76=2),'Classificação geral'!AC76,""),"")</f>
        <v/>
      </c>
      <c r="ER83" s="214" t="str">
        <f>IFERROR(IF(AND($EO83="mas",'Classificação geral'!$K76=2),'Classificação geral'!AE76,""),"")</f>
        <v/>
      </c>
      <c r="ES83" s="214" t="str">
        <f>IFERROR(IF(AND($EO83="mas",'Classificação geral'!$K76=2),'Classificação geral'!AF76,""),"")</f>
        <v/>
      </c>
      <c r="ET83" s="214" t="str">
        <f>IFERROR(IF(AND($EO83="mas",'Classificação geral'!$K76=2),'Classificação geral'!O76,""),"")</f>
        <v/>
      </c>
      <c r="EU83" s="214" t="str">
        <f>IFERROR(IF(AND($EO83="mas",'Classificação geral'!$K76=2),'Classificação geral'!AR76,""),"")</f>
        <v/>
      </c>
      <c r="EV83" s="216" t="str">
        <f>IFERROR(RANK(EU83,EU:EU,0)+ COUNTIF($EU$12:EU$12,EU83),"")</f>
        <v/>
      </c>
      <c r="EW83" s="209"/>
      <c r="EX83" s="214" t="str">
        <f>IFERROR(IF(AND('Classificação geral'!$J76="fem",'Classificação geral'!$K76=3,'Classificação geral'!$I76="Tapete"),'Classificação geral'!$A76,""),"")</f>
        <v/>
      </c>
      <c r="EY83" s="214" t="str">
        <f>IFERROR(IF(AND('Classificação geral'!$J76="fem",'Classificação geral'!$K76=3,'Classificação geral'!$I76="Tapete"),'Classificação geral'!$B76,""),"")</f>
        <v/>
      </c>
      <c r="EZ83" s="215" t="str">
        <f>IF($EY83='Classificação geral'!$B76,'Classificação geral'!$C76,"")</f>
        <v/>
      </c>
      <c r="FA83" s="215" t="str">
        <f>IF($EY83='Classificação geral'!$B76,'Classificação geral'!$D76,"")</f>
        <v/>
      </c>
      <c r="FB83" s="215" t="str">
        <f>IF($EY83='Classificação geral'!$B76,'Classificação geral'!$J76,"")</f>
        <v/>
      </c>
      <c r="FC83" s="215" t="str">
        <f>IF($FB83='Classificação geral'!$J76,'Classificação geral'!$K76,"")</f>
        <v/>
      </c>
      <c r="FD83" s="215" t="str">
        <f>IF($FC83='Classificação geral'!$K76,'Classificação geral'!$AC76,"")</f>
        <v/>
      </c>
      <c r="FE83" s="215" t="str">
        <f>IF($FC83='Classificação geral'!$K76,'Classificação geral'!$AE76,"")</f>
        <v/>
      </c>
      <c r="FF83" s="215" t="str">
        <f>IF($FC83='Classificação geral'!$K76,'Classificação geral'!$AF76,"")</f>
        <v/>
      </c>
      <c r="FG83" s="215" t="str">
        <f>IF($FC83='Classificação geral'!$K76,'Classificação geral'!$O76,"")</f>
        <v/>
      </c>
      <c r="FH83" s="215" t="str">
        <f>IF($FC83='Classificação geral'!$K76,'Classificação geral'!$AR76,"")</f>
        <v/>
      </c>
      <c r="FI83" s="216" t="str">
        <f>IFERROR(RANK(FH83,FH:FH,0)+ COUNTIF($FH$12:FH81,FH83),"")</f>
        <v/>
      </c>
      <c r="FJ83" s="209"/>
      <c r="FK83" s="214" t="str">
        <f>IFERROR(IF(AND('Classificação geral'!$J76="mas",'Classificação geral'!$K76=3,'Classificação geral'!$I76="Tapete"),'Classificação geral'!$A76,""),"")</f>
        <v/>
      </c>
      <c r="FL83" s="214" t="str">
        <f>IFERROR(IF(AND('Classificação geral'!$J76="mas",'Classificação geral'!$K76=3,'Classificação geral'!$I76="Tapete"),'Classificação geral'!$B76,""),"")</f>
        <v/>
      </c>
      <c r="FM83" s="215" t="str">
        <f>IF($FL83='Classificação geral'!$B76,'Classificação geral'!$C76,"")</f>
        <v/>
      </c>
      <c r="FN83" s="215" t="str">
        <f>IF($FL83='Classificação geral'!$B76,'Classificação geral'!$D76,"")</f>
        <v/>
      </c>
      <c r="FO83" s="215" t="str">
        <f>IF($FL83='Classificação geral'!$B76,'Classificação geral'!$J76,"")</f>
        <v/>
      </c>
      <c r="FP83" s="214" t="str">
        <f>IFERROR(IF(AND($FO83="mas",'Classificação geral'!$K76=3),'Classificação geral'!K76,""),"")</f>
        <v/>
      </c>
      <c r="FQ83" s="214" t="str">
        <f>IFERROR(IF(AND($FO83="mas",'Classificação geral'!$K76=3),'Classificação geral'!AC76,""),"")</f>
        <v/>
      </c>
      <c r="FR83" s="214" t="str">
        <f>IFERROR(IF(AND($FO83="mas",'Classificação geral'!$K76=3),'Classificação geral'!AE76,""),"")</f>
        <v/>
      </c>
      <c r="FS83" s="214" t="str">
        <f>IFERROR(IF(AND($FO83="mas",'Classificação geral'!$K76=3),'Classificação geral'!AF76,""),"")</f>
        <v/>
      </c>
      <c r="FT83" s="214" t="str">
        <f>IFERROR(IF(AND($FO83="mas",'Classificação geral'!$K76=3),'Classificação geral'!O76,""),"")</f>
        <v/>
      </c>
      <c r="FU83" s="214" t="str">
        <f>IFERROR(IF(AND($FO83="mas",'Classificação geral'!$K76=3),'Classificação geral'!AR76,""),"")</f>
        <v/>
      </c>
      <c r="FV83" s="216" t="str">
        <f>IFERROR(RANK(FU83,FU:FU,0)+ COUNTIF(FU$12:$FU81,FU83),"")</f>
        <v/>
      </c>
    </row>
    <row r="84" spans="2:178" s="188" customFormat="1" ht="24.75" customHeight="1" x14ac:dyDescent="0.5">
      <c r="B84" s="195"/>
      <c r="C84" s="238" t="str">
        <f t="shared" si="66"/>
        <v/>
      </c>
      <c r="D84" s="238" t="str">
        <f t="shared" si="67"/>
        <v/>
      </c>
      <c r="E84" s="238" t="str">
        <f t="shared" si="68"/>
        <v/>
      </c>
      <c r="F84" s="239" t="str">
        <f t="shared" si="69"/>
        <v/>
      </c>
      <c r="G84" s="239" t="str">
        <f t="shared" si="70"/>
        <v/>
      </c>
      <c r="H84" s="240" t="str">
        <f t="shared" si="71"/>
        <v/>
      </c>
      <c r="I84" s="240" t="str">
        <f t="shared" si="72"/>
        <v/>
      </c>
      <c r="J84" s="240" t="str">
        <f t="shared" si="73"/>
        <v/>
      </c>
      <c r="K84" s="240" t="str">
        <f t="shared" si="74"/>
        <v/>
      </c>
      <c r="L84" s="240" t="str">
        <f t="shared" si="75"/>
        <v/>
      </c>
      <c r="M84" s="241">
        <v>71</v>
      </c>
      <c r="N84" s="432"/>
      <c r="O84" s="242"/>
      <c r="P84" s="242"/>
      <c r="Q84" s="248" t="str">
        <f t="shared" si="76"/>
        <v/>
      </c>
      <c r="R84" s="238" t="str">
        <f t="shared" si="77"/>
        <v/>
      </c>
      <c r="S84" s="238" t="str">
        <f t="shared" si="78"/>
        <v/>
      </c>
      <c r="T84" s="238" t="str">
        <f t="shared" si="79"/>
        <v/>
      </c>
      <c r="U84" s="239" t="str">
        <f t="shared" si="80"/>
        <v/>
      </c>
      <c r="V84" s="239" t="str">
        <f t="shared" si="81"/>
        <v/>
      </c>
      <c r="W84" s="240" t="str">
        <f t="shared" si="82"/>
        <v/>
      </c>
      <c r="X84" s="240" t="str">
        <f t="shared" si="83"/>
        <v/>
      </c>
      <c r="Y84" s="240" t="str">
        <f t="shared" si="84"/>
        <v/>
      </c>
      <c r="Z84" s="240" t="str">
        <f t="shared" si="85"/>
        <v/>
      </c>
      <c r="AA84" s="240" t="str">
        <f t="shared" si="86"/>
        <v/>
      </c>
      <c r="AB84" s="241">
        <v>71</v>
      </c>
      <c r="AC84" s="432"/>
      <c r="AD84" s="242"/>
      <c r="AE84" s="243"/>
      <c r="AF84" s="249" t="str">
        <f t="shared" si="87"/>
        <v/>
      </c>
      <c r="AG84" s="238" t="str">
        <f t="shared" si="88"/>
        <v/>
      </c>
      <c r="AH84" s="238" t="str">
        <f t="shared" si="89"/>
        <v/>
      </c>
      <c r="AI84" s="239" t="str">
        <f t="shared" si="90"/>
        <v/>
      </c>
      <c r="AJ84" s="239" t="str">
        <f t="shared" si="91"/>
        <v/>
      </c>
      <c r="AK84" s="239" t="str">
        <f t="shared" si="92"/>
        <v/>
      </c>
      <c r="AL84" s="240" t="str">
        <f t="shared" si="93"/>
        <v/>
      </c>
      <c r="AM84" s="240" t="str">
        <f t="shared" si="94"/>
        <v/>
      </c>
      <c r="AN84" s="240" t="str">
        <f t="shared" si="95"/>
        <v/>
      </c>
      <c r="AO84" s="240" t="str">
        <f t="shared" si="96"/>
        <v/>
      </c>
      <c r="AP84" s="240" t="str">
        <f t="shared" si="97"/>
        <v/>
      </c>
      <c r="AQ84" s="241">
        <v>71</v>
      </c>
      <c r="AR84" s="432"/>
      <c r="AS84" s="242"/>
      <c r="AT84" s="242"/>
      <c r="AU84" s="249" t="str">
        <f t="shared" si="98"/>
        <v/>
      </c>
      <c r="AV84" s="238" t="str">
        <f t="shared" si="99"/>
        <v/>
      </c>
      <c r="AW84" s="238" t="str">
        <f t="shared" si="100"/>
        <v/>
      </c>
      <c r="AX84" s="239" t="str">
        <f t="shared" si="101"/>
        <v/>
      </c>
      <c r="AY84" s="239" t="str">
        <f t="shared" si="102"/>
        <v/>
      </c>
      <c r="AZ84" s="239" t="str">
        <f t="shared" si="103"/>
        <v/>
      </c>
      <c r="BA84" s="240" t="str">
        <f t="shared" si="104"/>
        <v/>
      </c>
      <c r="BB84" s="240" t="str">
        <f t="shared" si="105"/>
        <v/>
      </c>
      <c r="BC84" s="240" t="str">
        <f t="shared" si="106"/>
        <v/>
      </c>
      <c r="BD84" s="240" t="str">
        <f t="shared" si="107"/>
        <v/>
      </c>
      <c r="BE84" s="240" t="str">
        <f t="shared" si="108"/>
        <v/>
      </c>
      <c r="BF84" s="241">
        <v>71</v>
      </c>
      <c r="BG84" s="432"/>
      <c r="BH84" s="243"/>
      <c r="BI84" s="243"/>
      <c r="BJ84" s="248" t="str">
        <f t="shared" si="109"/>
        <v/>
      </c>
      <c r="BK84" s="238" t="str">
        <f t="shared" si="110"/>
        <v/>
      </c>
      <c r="BL84" s="238" t="str">
        <f t="shared" si="111"/>
        <v/>
      </c>
      <c r="BM84" s="238" t="str">
        <f t="shared" si="112"/>
        <v/>
      </c>
      <c r="BN84" s="239" t="str">
        <f t="shared" si="113"/>
        <v/>
      </c>
      <c r="BO84" s="239" t="str">
        <f t="shared" si="114"/>
        <v/>
      </c>
      <c r="BP84" s="239" t="str">
        <f t="shared" si="115"/>
        <v/>
      </c>
      <c r="BQ84" s="239" t="str">
        <f t="shared" si="116"/>
        <v/>
      </c>
      <c r="BR84" s="239" t="str">
        <f t="shared" si="117"/>
        <v/>
      </c>
      <c r="BS84" s="239" t="str">
        <f t="shared" si="118"/>
        <v/>
      </c>
      <c r="BT84" s="240" t="str">
        <f t="shared" si="119"/>
        <v/>
      </c>
      <c r="BU84" s="241">
        <v>71</v>
      </c>
      <c r="BV84" s="432"/>
      <c r="BW84" s="242"/>
      <c r="BX84" s="242"/>
      <c r="BY84" s="248" t="str">
        <f t="shared" si="120"/>
        <v/>
      </c>
      <c r="BZ84" s="238" t="str">
        <f t="shared" si="121"/>
        <v/>
      </c>
      <c r="CA84" s="238" t="str">
        <f t="shared" si="122"/>
        <v/>
      </c>
      <c r="CB84" s="238" t="str">
        <f t="shared" si="123"/>
        <v/>
      </c>
      <c r="CC84" s="239" t="str">
        <f t="shared" si="124"/>
        <v/>
      </c>
      <c r="CD84" s="239" t="str">
        <f t="shared" si="125"/>
        <v/>
      </c>
      <c r="CE84" s="240" t="str">
        <f t="shared" si="126"/>
        <v/>
      </c>
      <c r="CF84" s="240" t="str">
        <f t="shared" si="127"/>
        <v/>
      </c>
      <c r="CG84" s="240" t="str">
        <f t="shared" si="128"/>
        <v/>
      </c>
      <c r="CH84" s="240" t="str">
        <f t="shared" si="129"/>
        <v/>
      </c>
      <c r="CI84" s="240" t="str">
        <f t="shared" si="130"/>
        <v/>
      </c>
      <c r="CJ84" s="241">
        <v>71</v>
      </c>
      <c r="CK84" s="432"/>
      <c r="CL84" s="187"/>
      <c r="CM84" s="187"/>
      <c r="CN84" s="187"/>
      <c r="CO84" s="187"/>
      <c r="CP84" s="187"/>
      <c r="CQ84" s="187"/>
      <c r="CR84" s="187"/>
      <c r="CS84" s="187"/>
      <c r="CT84" s="187"/>
      <c r="CU84" s="187"/>
      <c r="CV84" s="187"/>
      <c r="CW84" s="187"/>
      <c r="CX84" s="214" t="str">
        <f>IFERROR(IF(AND('Classificação geral'!$J77="FEM",'Classificação geral'!$K77=1,'Classificação geral'!I77="Tapete"),'Classificação geral'!A77,""),"")</f>
        <v/>
      </c>
      <c r="CY84" s="214" t="str">
        <f>IFERROR(IF(AND('Classificação geral'!$J77="FEM",'Classificação geral'!$K77=1,'Classificação geral'!I77="Tapete"),'Classificação geral'!$B77,""),"")</f>
        <v/>
      </c>
      <c r="CZ84" s="215" t="str">
        <f>IF($CY84='Classificação geral'!$B77,'Classificação geral'!$C77,"")</f>
        <v/>
      </c>
      <c r="DA84" s="215" t="str">
        <f>IF($CY84='Classificação geral'!$B77,'Classificação geral'!$D77,"")</f>
        <v/>
      </c>
      <c r="DB84" s="215" t="str">
        <f>IF($CY84='Classificação geral'!$B77,'Classificação geral'!$J77,"")</f>
        <v/>
      </c>
      <c r="DC84" s="215" t="str">
        <f>IF($DB84='Classificação geral'!$J77,'Classificação geral'!$K77,"")</f>
        <v/>
      </c>
      <c r="DD84" s="215" t="str">
        <f>IF($DC84='Classificação geral'!$K77,'Classificação geral'!$AC77,"")</f>
        <v/>
      </c>
      <c r="DE84" s="215" t="str">
        <f>IF($DC84='Classificação geral'!$K77,'Classificação geral'!$AE77,"")</f>
        <v/>
      </c>
      <c r="DF84" s="215" t="str">
        <f>IF($DC84='Classificação geral'!$K77,'Classificação geral'!$AF77,"")</f>
        <v/>
      </c>
      <c r="DG84" s="215" t="str">
        <f>IF($DC84='Classificação geral'!$K77,'Classificação geral'!$O77,"")</f>
        <v/>
      </c>
      <c r="DH84" s="215" t="str">
        <f>IF($DC84='Classificação geral'!$K77,'Classificação geral'!$AR77,"")</f>
        <v/>
      </c>
      <c r="DI84" s="216" t="str">
        <f>IFERROR(RANK(DH84,DH:DH,0)+ COUNTIF($DH$12:DH83,DH84),"")</f>
        <v/>
      </c>
      <c r="DK84" s="214" t="str">
        <f>IFERROR(IF(AND('Classificação geral'!$J77="mas",'Classificação geral'!$K77=1,'Classificação geral'!$I77="Tapete"),'Classificação geral'!$A77,""),"")</f>
        <v/>
      </c>
      <c r="DL84" s="214" t="str">
        <f>IFERROR(IF(AND('Classificação geral'!$J77="mas",'Classificação geral'!$K77=1,'Classificação geral'!$I77="Tapete"),'Classificação geral'!$B77,""),"")</f>
        <v/>
      </c>
      <c r="DM84" s="215" t="str">
        <f>IF($DL84='Classificação geral'!$B77,'Classificação geral'!$C77,"")</f>
        <v/>
      </c>
      <c r="DN84" s="215" t="str">
        <f>IF($DL84='Classificação geral'!$B77,'Classificação geral'!$D77,"")</f>
        <v/>
      </c>
      <c r="DO84" s="215" t="str">
        <f>IF($DL84='Classificação geral'!$B77,'Classificação geral'!$J77,"")</f>
        <v/>
      </c>
      <c r="DP84" s="214" t="str">
        <f>IFERROR(IF(AND($DO84="mas",'Classificação geral'!$K77=1),'Classificação geral'!K77,""),"")</f>
        <v/>
      </c>
      <c r="DQ84" s="214" t="str">
        <f>IFERROR(IF(AND($DO84="mas",'Classificação geral'!$K77=1),'Classificação geral'!AC77,""),"")</f>
        <v/>
      </c>
      <c r="DR84" s="214" t="str">
        <f>IFERROR(IF(AND($DO84="mas",'Classificação geral'!$K77=1),'Classificação geral'!AE77,""),"")</f>
        <v/>
      </c>
      <c r="DS84" s="214" t="str">
        <f>IFERROR(IF(AND($DO84="mas",'Classificação geral'!$K77=1),'Classificação geral'!AF77,""),"")</f>
        <v/>
      </c>
      <c r="DT84" s="214" t="str">
        <f>IFERROR(IF(AND($DO84="mas",'Classificação geral'!$K77=1),'Classificação geral'!O77,""),"")</f>
        <v/>
      </c>
      <c r="DU84" s="214" t="str">
        <f>IFERROR(IF(AND($DO84="mas",'Classificação geral'!$K77=1),'Classificação geral'!AR77,""),"")</f>
        <v/>
      </c>
      <c r="DV84" s="216" t="str">
        <f>IFERROR(RANK(DU84,DU:DU,0)+ COUNTIF($DU$12:DU83,DU84),"")</f>
        <v/>
      </c>
      <c r="DX84" s="214" t="str">
        <f>IFERROR(IF(AND('Classificação geral'!$J77="fem",'Classificação geral'!$K77=2,'Classificação geral'!$I77="Tapete"),'Classificação geral'!$A77,""),"")</f>
        <v/>
      </c>
      <c r="DY84" s="214" t="str">
        <f>IFERROR(IF(AND('Classificação geral'!$J77="fem",'Classificação geral'!$K77=2,'Classificação geral'!$I77="Tapete"),'Classificação geral'!$B77,""),"")</f>
        <v/>
      </c>
      <c r="DZ84" s="215" t="str">
        <f>IF($DY84='Classificação geral'!$B77,'Classificação geral'!$C77,"")</f>
        <v/>
      </c>
      <c r="EA84" s="215" t="str">
        <f>IF($DY84='Classificação geral'!$B77,'Classificação geral'!$D77,"")</f>
        <v/>
      </c>
      <c r="EB84" s="215" t="str">
        <f>IF($DY84='Classificação geral'!$B77,'Classificação geral'!$J77,"")</f>
        <v/>
      </c>
      <c r="EC84" s="214" t="str">
        <f>IFERROR(IF(AND($EB84="fem",'Classificação geral'!$K77=2),'Classificação geral'!K77,""),"")</f>
        <v/>
      </c>
      <c r="ED84" s="214" t="str">
        <f>IFERROR(IF(AND($EB84="fem",'Classificação geral'!$K77=2),'Classificação geral'!AC77,""),"")</f>
        <v/>
      </c>
      <c r="EE84" s="214" t="str">
        <f>IFERROR(IF(AND($EB84="fem",'Classificação geral'!$K77=2),'Classificação geral'!AE77,""),"")</f>
        <v/>
      </c>
      <c r="EF84" s="214" t="str">
        <f>IFERROR(IF(AND($EB84="fem",'Classificação geral'!$K77=2),'Classificação geral'!AF77,""),"")</f>
        <v/>
      </c>
      <c r="EG84" s="214" t="str">
        <f>IFERROR(IF(AND($EB84="fem",'Classificação geral'!$K77=2),'Classificação geral'!O77,""),"")</f>
        <v/>
      </c>
      <c r="EH84" s="214" t="str">
        <f>IFERROR(IF(AND($EB84="fem",'Classificação geral'!$K77=2),'Classificação geral'!AR77,""),"")</f>
        <v/>
      </c>
      <c r="EI84" s="216" t="str">
        <f>IFERROR(RANK(EH84,EH:EH,0)+ COUNTIF(EH$12:$EH82,EH84),"")</f>
        <v/>
      </c>
      <c r="EJ84" s="209"/>
      <c r="EK84" s="214" t="str">
        <f>IFERROR(IF(AND('Classificação geral'!$J77="mas",'Classificação geral'!$K77=2,'Classificação geral'!$I77="Tapete"),'Classificação geral'!$A77,""),"")</f>
        <v/>
      </c>
      <c r="EL84" s="214" t="str">
        <f>IFERROR(IF(AND('Classificação geral'!$J77="mas",'Classificação geral'!$K77=2,'Classificação geral'!$I77="Tapete"),'Classificação geral'!$B77,""),"")</f>
        <v/>
      </c>
      <c r="EM84" s="215" t="str">
        <f>IF($EL84='Classificação geral'!$B77,'Classificação geral'!$C77,"")</f>
        <v/>
      </c>
      <c r="EN84" s="215" t="str">
        <f>IF($EL84='Classificação geral'!$B77,'Classificação geral'!$D77,"")</f>
        <v/>
      </c>
      <c r="EO84" s="215" t="str">
        <f>IF($EL84='Classificação geral'!$B77,'Classificação geral'!$J77,"")</f>
        <v/>
      </c>
      <c r="EP84" s="214" t="str">
        <f>IFERROR(IF(AND($EO84="mas",'Classificação geral'!$K77=2),'Classificação geral'!K77,""),"")</f>
        <v/>
      </c>
      <c r="EQ84" s="214" t="str">
        <f>IFERROR(IF(AND($EO84="mas",'Classificação geral'!$K77=2),'Classificação geral'!AC77,""),"")</f>
        <v/>
      </c>
      <c r="ER84" s="214" t="str">
        <f>IFERROR(IF(AND($EO84="mas",'Classificação geral'!$K77=2),'Classificação geral'!AE77,""),"")</f>
        <v/>
      </c>
      <c r="ES84" s="214" t="str">
        <f>IFERROR(IF(AND($EO84="mas",'Classificação geral'!$K77=2),'Classificação geral'!AF77,""),"")</f>
        <v/>
      </c>
      <c r="ET84" s="214" t="str">
        <f>IFERROR(IF(AND($EO84="mas",'Classificação geral'!$K77=2),'Classificação geral'!O77,""),"")</f>
        <v/>
      </c>
      <c r="EU84" s="214" t="str">
        <f>IFERROR(IF(AND($EO84="mas",'Classificação geral'!$K77=2),'Classificação geral'!AR77,""),"")</f>
        <v/>
      </c>
      <c r="EV84" s="216" t="str">
        <f>IFERROR(RANK(EU84,EU:EU,0)+ COUNTIF($EU$12:EU$12,EU84),"")</f>
        <v/>
      </c>
      <c r="EW84" s="209"/>
      <c r="EX84" s="214" t="str">
        <f>IFERROR(IF(AND('Classificação geral'!$J77="fem",'Classificação geral'!$K77=3,'Classificação geral'!$I77="Tapete"),'Classificação geral'!$A77,""),"")</f>
        <v/>
      </c>
      <c r="EY84" s="214" t="str">
        <f>IFERROR(IF(AND('Classificação geral'!$J77="fem",'Classificação geral'!$K77=3,'Classificação geral'!$I77="Tapete"),'Classificação geral'!$B77,""),"")</f>
        <v/>
      </c>
      <c r="EZ84" s="215" t="str">
        <f>IF($EY84='Classificação geral'!$B77,'Classificação geral'!$C77,"")</f>
        <v/>
      </c>
      <c r="FA84" s="215" t="str">
        <f>IF($EY84='Classificação geral'!$B77,'Classificação geral'!$D77,"")</f>
        <v/>
      </c>
      <c r="FB84" s="215" t="str">
        <f>IF($EY84='Classificação geral'!$B77,'Classificação geral'!$J77,"")</f>
        <v/>
      </c>
      <c r="FC84" s="215" t="str">
        <f>IF($FB84='Classificação geral'!$J77,'Classificação geral'!$K77,"")</f>
        <v/>
      </c>
      <c r="FD84" s="215" t="str">
        <f>IF($FC84='Classificação geral'!$K77,'Classificação geral'!$AC77,"")</f>
        <v/>
      </c>
      <c r="FE84" s="215" t="str">
        <f>IF($FC84='Classificação geral'!$K77,'Classificação geral'!$AE77,"")</f>
        <v/>
      </c>
      <c r="FF84" s="215" t="str">
        <f>IF($FC84='Classificação geral'!$K77,'Classificação geral'!$AF77,"")</f>
        <v/>
      </c>
      <c r="FG84" s="215" t="str">
        <f>IF($FC84='Classificação geral'!$K77,'Classificação geral'!$O77,"")</f>
        <v/>
      </c>
      <c r="FH84" s="215" t="str">
        <f>IF($FC84='Classificação geral'!$K77,'Classificação geral'!$AR77,"")</f>
        <v/>
      </c>
      <c r="FI84" s="216" t="str">
        <f>IFERROR(RANK(FH84,FH:FH,0)+ COUNTIF($FH$12:FH82,FH84),"")</f>
        <v/>
      </c>
      <c r="FJ84" s="209"/>
      <c r="FK84" s="214" t="str">
        <f>IFERROR(IF(AND('Classificação geral'!$J77="mas",'Classificação geral'!$K77=3,'Classificação geral'!$I77="Tapete"),'Classificação geral'!$A77,""),"")</f>
        <v/>
      </c>
      <c r="FL84" s="214" t="str">
        <f>IFERROR(IF(AND('Classificação geral'!$J77="mas",'Classificação geral'!$K77=3,'Classificação geral'!$I77="Tapete"),'Classificação geral'!$B77,""),"")</f>
        <v/>
      </c>
      <c r="FM84" s="215" t="str">
        <f>IF($FL84='Classificação geral'!$B77,'Classificação geral'!$C77,"")</f>
        <v/>
      </c>
      <c r="FN84" s="215" t="str">
        <f>IF($FL84='Classificação geral'!$B77,'Classificação geral'!$D77,"")</f>
        <v/>
      </c>
      <c r="FO84" s="215" t="str">
        <f>IF($FL84='Classificação geral'!$B77,'Classificação geral'!$J77,"")</f>
        <v/>
      </c>
      <c r="FP84" s="214" t="str">
        <f>IFERROR(IF(AND($FO84="mas",'Classificação geral'!$K77=3),'Classificação geral'!K77,""),"")</f>
        <v/>
      </c>
      <c r="FQ84" s="214" t="str">
        <f>IFERROR(IF(AND($FO84="mas",'Classificação geral'!$K77=3),'Classificação geral'!AC77,""),"")</f>
        <v/>
      </c>
      <c r="FR84" s="214" t="str">
        <f>IFERROR(IF(AND($FO84="mas",'Classificação geral'!$K77=3),'Classificação geral'!AE77,""),"")</f>
        <v/>
      </c>
      <c r="FS84" s="214" t="str">
        <f>IFERROR(IF(AND($FO84="mas",'Classificação geral'!$K77=3),'Classificação geral'!AF77,""),"")</f>
        <v/>
      </c>
      <c r="FT84" s="214" t="str">
        <f>IFERROR(IF(AND($FO84="mas",'Classificação geral'!$K77=3),'Classificação geral'!O77,""),"")</f>
        <v/>
      </c>
      <c r="FU84" s="214" t="str">
        <f>IFERROR(IF(AND($FO84="mas",'Classificação geral'!$K77=3),'Classificação geral'!AR77,""),"")</f>
        <v/>
      </c>
      <c r="FV84" s="216" t="str">
        <f>IFERROR(RANK(FU84,FU:FU,0)+ COUNTIF(FU$12:$FU82,FU84),"")</f>
        <v/>
      </c>
    </row>
    <row r="85" spans="2:178" s="188" customFormat="1" ht="24.75" customHeight="1" x14ac:dyDescent="0.5">
      <c r="B85" s="195"/>
      <c r="C85" s="238" t="str">
        <f t="shared" si="66"/>
        <v/>
      </c>
      <c r="D85" s="238" t="str">
        <f t="shared" si="67"/>
        <v/>
      </c>
      <c r="E85" s="238" t="str">
        <f t="shared" si="68"/>
        <v/>
      </c>
      <c r="F85" s="239" t="str">
        <f t="shared" si="69"/>
        <v/>
      </c>
      <c r="G85" s="239" t="str">
        <f t="shared" si="70"/>
        <v/>
      </c>
      <c r="H85" s="240" t="str">
        <f t="shared" si="71"/>
        <v/>
      </c>
      <c r="I85" s="240" t="str">
        <f t="shared" si="72"/>
        <v/>
      </c>
      <c r="J85" s="240" t="str">
        <f t="shared" si="73"/>
        <v/>
      </c>
      <c r="K85" s="240" t="str">
        <f t="shared" si="74"/>
        <v/>
      </c>
      <c r="L85" s="240" t="str">
        <f t="shared" si="75"/>
        <v/>
      </c>
      <c r="M85" s="241">
        <v>72</v>
      </c>
      <c r="N85" s="432"/>
      <c r="O85" s="242"/>
      <c r="P85" s="242"/>
      <c r="Q85" s="248" t="str">
        <f t="shared" si="76"/>
        <v/>
      </c>
      <c r="R85" s="238" t="str">
        <f t="shared" si="77"/>
        <v/>
      </c>
      <c r="S85" s="238" t="str">
        <f t="shared" si="78"/>
        <v/>
      </c>
      <c r="T85" s="238" t="str">
        <f t="shared" si="79"/>
        <v/>
      </c>
      <c r="U85" s="239" t="str">
        <f t="shared" si="80"/>
        <v/>
      </c>
      <c r="V85" s="239" t="str">
        <f t="shared" si="81"/>
        <v/>
      </c>
      <c r="W85" s="240" t="str">
        <f t="shared" si="82"/>
        <v/>
      </c>
      <c r="X85" s="240" t="str">
        <f t="shared" si="83"/>
        <v/>
      </c>
      <c r="Y85" s="240" t="str">
        <f t="shared" si="84"/>
        <v/>
      </c>
      <c r="Z85" s="240" t="str">
        <f t="shared" si="85"/>
        <v/>
      </c>
      <c r="AA85" s="240" t="str">
        <f t="shared" si="86"/>
        <v/>
      </c>
      <c r="AB85" s="241">
        <v>72</v>
      </c>
      <c r="AC85" s="432"/>
      <c r="AD85" s="242"/>
      <c r="AE85" s="243"/>
      <c r="AF85" s="249" t="str">
        <f t="shared" si="87"/>
        <v/>
      </c>
      <c r="AG85" s="238" t="str">
        <f t="shared" si="88"/>
        <v/>
      </c>
      <c r="AH85" s="238" t="str">
        <f t="shared" si="89"/>
        <v/>
      </c>
      <c r="AI85" s="239" t="str">
        <f t="shared" si="90"/>
        <v/>
      </c>
      <c r="AJ85" s="239" t="str">
        <f t="shared" si="91"/>
        <v/>
      </c>
      <c r="AK85" s="239" t="str">
        <f t="shared" si="92"/>
        <v/>
      </c>
      <c r="AL85" s="240" t="str">
        <f t="shared" si="93"/>
        <v/>
      </c>
      <c r="AM85" s="240" t="str">
        <f t="shared" si="94"/>
        <v/>
      </c>
      <c r="AN85" s="240" t="str">
        <f t="shared" si="95"/>
        <v/>
      </c>
      <c r="AO85" s="240" t="str">
        <f t="shared" si="96"/>
        <v/>
      </c>
      <c r="AP85" s="240" t="str">
        <f t="shared" si="97"/>
        <v/>
      </c>
      <c r="AQ85" s="241">
        <v>72</v>
      </c>
      <c r="AR85" s="432"/>
      <c r="AS85" s="242"/>
      <c r="AT85" s="242"/>
      <c r="AU85" s="249" t="str">
        <f t="shared" si="98"/>
        <v/>
      </c>
      <c r="AV85" s="238" t="str">
        <f t="shared" si="99"/>
        <v/>
      </c>
      <c r="AW85" s="238" t="str">
        <f t="shared" si="100"/>
        <v/>
      </c>
      <c r="AX85" s="239" t="str">
        <f t="shared" si="101"/>
        <v/>
      </c>
      <c r="AY85" s="239" t="str">
        <f t="shared" si="102"/>
        <v/>
      </c>
      <c r="AZ85" s="239" t="str">
        <f t="shared" si="103"/>
        <v/>
      </c>
      <c r="BA85" s="240" t="str">
        <f t="shared" si="104"/>
        <v/>
      </c>
      <c r="BB85" s="240" t="str">
        <f t="shared" si="105"/>
        <v/>
      </c>
      <c r="BC85" s="240" t="str">
        <f t="shared" si="106"/>
        <v/>
      </c>
      <c r="BD85" s="240" t="str">
        <f t="shared" si="107"/>
        <v/>
      </c>
      <c r="BE85" s="240" t="str">
        <f t="shared" si="108"/>
        <v/>
      </c>
      <c r="BF85" s="241">
        <v>72</v>
      </c>
      <c r="BG85" s="432"/>
      <c r="BH85" s="243"/>
      <c r="BI85" s="243"/>
      <c r="BJ85" s="248" t="str">
        <f t="shared" si="109"/>
        <v/>
      </c>
      <c r="BK85" s="238" t="str">
        <f t="shared" si="110"/>
        <v/>
      </c>
      <c r="BL85" s="238" t="str">
        <f t="shared" si="111"/>
        <v/>
      </c>
      <c r="BM85" s="238" t="str">
        <f t="shared" si="112"/>
        <v/>
      </c>
      <c r="BN85" s="239" t="str">
        <f t="shared" si="113"/>
        <v/>
      </c>
      <c r="BO85" s="239" t="str">
        <f t="shared" si="114"/>
        <v/>
      </c>
      <c r="BP85" s="239" t="str">
        <f t="shared" si="115"/>
        <v/>
      </c>
      <c r="BQ85" s="239" t="str">
        <f t="shared" si="116"/>
        <v/>
      </c>
      <c r="BR85" s="239" t="str">
        <f t="shared" si="117"/>
        <v/>
      </c>
      <c r="BS85" s="239" t="str">
        <f t="shared" si="118"/>
        <v/>
      </c>
      <c r="BT85" s="240" t="str">
        <f t="shared" si="119"/>
        <v/>
      </c>
      <c r="BU85" s="241">
        <v>72</v>
      </c>
      <c r="BV85" s="432"/>
      <c r="BW85" s="242"/>
      <c r="BX85" s="242"/>
      <c r="BY85" s="248" t="str">
        <f t="shared" si="120"/>
        <v/>
      </c>
      <c r="BZ85" s="238" t="str">
        <f t="shared" si="121"/>
        <v/>
      </c>
      <c r="CA85" s="238" t="str">
        <f t="shared" si="122"/>
        <v/>
      </c>
      <c r="CB85" s="238" t="str">
        <f t="shared" si="123"/>
        <v/>
      </c>
      <c r="CC85" s="239" t="str">
        <f t="shared" si="124"/>
        <v/>
      </c>
      <c r="CD85" s="239" t="str">
        <f t="shared" si="125"/>
        <v/>
      </c>
      <c r="CE85" s="240" t="str">
        <f t="shared" si="126"/>
        <v/>
      </c>
      <c r="CF85" s="240" t="str">
        <f t="shared" si="127"/>
        <v/>
      </c>
      <c r="CG85" s="240" t="str">
        <f t="shared" si="128"/>
        <v/>
      </c>
      <c r="CH85" s="240" t="str">
        <f t="shared" si="129"/>
        <v/>
      </c>
      <c r="CI85" s="240" t="str">
        <f t="shared" si="130"/>
        <v/>
      </c>
      <c r="CJ85" s="241">
        <v>72</v>
      </c>
      <c r="CK85" s="432"/>
      <c r="CL85" s="187"/>
      <c r="CM85" s="187"/>
      <c r="CN85" s="187"/>
      <c r="CO85" s="187"/>
      <c r="CP85" s="187"/>
      <c r="CQ85" s="187"/>
      <c r="CR85" s="187"/>
      <c r="CS85" s="187"/>
      <c r="CT85" s="187"/>
      <c r="CU85" s="187"/>
      <c r="CV85" s="187"/>
      <c r="CW85" s="187"/>
      <c r="CX85" s="214" t="str">
        <f>IFERROR(IF(AND('Classificação geral'!$J78="FEM",'Classificação geral'!$K78=1,'Classificação geral'!I78="Tapete"),'Classificação geral'!A78,""),"")</f>
        <v/>
      </c>
      <c r="CY85" s="214" t="str">
        <f>IFERROR(IF(AND('Classificação geral'!$J78="FEM",'Classificação geral'!$K78=1,'Classificação geral'!I78="Tapete"),'Classificação geral'!$B78,""),"")</f>
        <v/>
      </c>
      <c r="CZ85" s="215" t="str">
        <f>IF($CY85='Classificação geral'!$B78,'Classificação geral'!$C78,"")</f>
        <v/>
      </c>
      <c r="DA85" s="215" t="str">
        <f>IF($CY85='Classificação geral'!$B78,'Classificação geral'!$D78,"")</f>
        <v/>
      </c>
      <c r="DB85" s="215" t="str">
        <f>IF($CY85='Classificação geral'!$B78,'Classificação geral'!$J78,"")</f>
        <v/>
      </c>
      <c r="DC85" s="215" t="str">
        <f>IF($DB85='Classificação geral'!$J78,'Classificação geral'!$K78,"")</f>
        <v/>
      </c>
      <c r="DD85" s="215" t="str">
        <f>IF($DC85='Classificação geral'!$K78,'Classificação geral'!$AC78,"")</f>
        <v/>
      </c>
      <c r="DE85" s="215" t="str">
        <f>IF($DC85='Classificação geral'!$K78,'Classificação geral'!$AE78,"")</f>
        <v/>
      </c>
      <c r="DF85" s="215" t="str">
        <f>IF($DC85='Classificação geral'!$K78,'Classificação geral'!$AF78,"")</f>
        <v/>
      </c>
      <c r="DG85" s="215" t="str">
        <f>IF($DC85='Classificação geral'!$K78,'Classificação geral'!$O78,"")</f>
        <v/>
      </c>
      <c r="DH85" s="215" t="str">
        <f>IF($DC85='Classificação geral'!$K78,'Classificação geral'!$AR78,"")</f>
        <v/>
      </c>
      <c r="DI85" s="216" t="str">
        <f>IFERROR(RANK(DH85,DH:DH,0)+ COUNTIF($DH$12:DH84,DH85),"")</f>
        <v/>
      </c>
      <c r="DK85" s="214" t="str">
        <f>IFERROR(IF(AND('Classificação geral'!$J78="mas",'Classificação geral'!$K78=1,'Classificação geral'!$I78="Tapete"),'Classificação geral'!$A78,""),"")</f>
        <v/>
      </c>
      <c r="DL85" s="214" t="str">
        <f>IFERROR(IF(AND('Classificação geral'!$J78="mas",'Classificação geral'!$K78=1,'Classificação geral'!$I78="Tapete"),'Classificação geral'!$B78,""),"")</f>
        <v/>
      </c>
      <c r="DM85" s="215" t="str">
        <f>IF($DL85='Classificação geral'!$B78,'Classificação geral'!$C78,"")</f>
        <v/>
      </c>
      <c r="DN85" s="215" t="str">
        <f>IF($DL85='Classificação geral'!$B78,'Classificação geral'!$D78,"")</f>
        <v/>
      </c>
      <c r="DO85" s="215" t="str">
        <f>IF($DL85='Classificação geral'!$B78,'Classificação geral'!$J78,"")</f>
        <v/>
      </c>
      <c r="DP85" s="214" t="str">
        <f>IFERROR(IF(AND($DO85="mas",'Classificação geral'!$K78=1),'Classificação geral'!K78,""),"")</f>
        <v/>
      </c>
      <c r="DQ85" s="214" t="str">
        <f>IFERROR(IF(AND($DO85="mas",'Classificação geral'!$K78=1),'Classificação geral'!AC78,""),"")</f>
        <v/>
      </c>
      <c r="DR85" s="214" t="str">
        <f>IFERROR(IF(AND($DO85="mas",'Classificação geral'!$K78=1),'Classificação geral'!AE78,""),"")</f>
        <v/>
      </c>
      <c r="DS85" s="214" t="str">
        <f>IFERROR(IF(AND($DO85="mas",'Classificação geral'!$K78=1),'Classificação geral'!AF78,""),"")</f>
        <v/>
      </c>
      <c r="DT85" s="214" t="str">
        <f>IFERROR(IF(AND($DO85="mas",'Classificação geral'!$K78=1),'Classificação geral'!O78,""),"")</f>
        <v/>
      </c>
      <c r="DU85" s="214" t="str">
        <f>IFERROR(IF(AND($DO85="mas",'Classificação geral'!$K78=1),'Classificação geral'!AR78,""),"")</f>
        <v/>
      </c>
      <c r="DV85" s="216" t="str">
        <f>IFERROR(RANK(DU85,DU:DU,0)+ COUNTIF($DU$12:DU84,DU85),"")</f>
        <v/>
      </c>
      <c r="DX85" s="214" t="str">
        <f>IFERROR(IF(AND('Classificação geral'!$J78="fem",'Classificação geral'!$K78=2,'Classificação geral'!$I78="Tapete"),'Classificação geral'!$A78,""),"")</f>
        <v/>
      </c>
      <c r="DY85" s="214" t="str">
        <f>IFERROR(IF(AND('Classificação geral'!$J78="fem",'Classificação geral'!$K78=2,'Classificação geral'!$I78="Tapete"),'Classificação geral'!$B78,""),"")</f>
        <v/>
      </c>
      <c r="DZ85" s="215" t="str">
        <f>IF($DY85='Classificação geral'!$B78,'Classificação geral'!$C78,"")</f>
        <v/>
      </c>
      <c r="EA85" s="215" t="str">
        <f>IF($DY85='Classificação geral'!$B78,'Classificação geral'!$D78,"")</f>
        <v/>
      </c>
      <c r="EB85" s="215" t="str">
        <f>IF($DY85='Classificação geral'!$B78,'Classificação geral'!$J78,"")</f>
        <v/>
      </c>
      <c r="EC85" s="214" t="str">
        <f>IFERROR(IF(AND($EB85="fem",'Classificação geral'!$K78=2),'Classificação geral'!K78,""),"")</f>
        <v/>
      </c>
      <c r="ED85" s="214" t="str">
        <f>IFERROR(IF(AND($EB85="fem",'Classificação geral'!$K78=2),'Classificação geral'!AC78,""),"")</f>
        <v/>
      </c>
      <c r="EE85" s="214" t="str">
        <f>IFERROR(IF(AND($EB85="fem",'Classificação geral'!$K78=2),'Classificação geral'!AE78,""),"")</f>
        <v/>
      </c>
      <c r="EF85" s="214" t="str">
        <f>IFERROR(IF(AND($EB85="fem",'Classificação geral'!$K78=2),'Classificação geral'!AF78,""),"")</f>
        <v/>
      </c>
      <c r="EG85" s="214" t="str">
        <f>IFERROR(IF(AND($EB85="fem",'Classificação geral'!$K78=2),'Classificação geral'!O78,""),"")</f>
        <v/>
      </c>
      <c r="EH85" s="214" t="str">
        <f>IFERROR(IF(AND($EB85="fem",'Classificação geral'!$K78=2),'Classificação geral'!AR78,""),"")</f>
        <v/>
      </c>
      <c r="EI85" s="216" t="str">
        <f>IFERROR(RANK(EH85,EH:EH,0)+ COUNTIF(EH$12:$EH83,EH85),"")</f>
        <v/>
      </c>
      <c r="EJ85" s="209"/>
      <c r="EK85" s="214" t="str">
        <f>IFERROR(IF(AND('Classificação geral'!$J78="mas",'Classificação geral'!$K78=2,'Classificação geral'!$I78="Tapete"),'Classificação geral'!$A78,""),"")</f>
        <v/>
      </c>
      <c r="EL85" s="214" t="str">
        <f>IFERROR(IF(AND('Classificação geral'!$J78="mas",'Classificação geral'!$K78=2,'Classificação geral'!$I78="Tapete"),'Classificação geral'!$B78,""),"")</f>
        <v/>
      </c>
      <c r="EM85" s="215" t="str">
        <f>IF($EL85='Classificação geral'!$B78,'Classificação geral'!$C78,"")</f>
        <v/>
      </c>
      <c r="EN85" s="215" t="str">
        <f>IF($EL85='Classificação geral'!$B78,'Classificação geral'!$D78,"")</f>
        <v/>
      </c>
      <c r="EO85" s="215" t="str">
        <f>IF($EL85='Classificação geral'!$B78,'Classificação geral'!$J78,"")</f>
        <v/>
      </c>
      <c r="EP85" s="214" t="str">
        <f>IFERROR(IF(AND($EO85="mas",'Classificação geral'!$K78=2),'Classificação geral'!K78,""),"")</f>
        <v/>
      </c>
      <c r="EQ85" s="214" t="str">
        <f>IFERROR(IF(AND($EO85="mas",'Classificação geral'!$K78=2),'Classificação geral'!AC78,""),"")</f>
        <v/>
      </c>
      <c r="ER85" s="214" t="str">
        <f>IFERROR(IF(AND($EO85="mas",'Classificação geral'!$K78=2),'Classificação geral'!AE78,""),"")</f>
        <v/>
      </c>
      <c r="ES85" s="214" t="str">
        <f>IFERROR(IF(AND($EO85="mas",'Classificação geral'!$K78=2),'Classificação geral'!AF78,""),"")</f>
        <v/>
      </c>
      <c r="ET85" s="214" t="str">
        <f>IFERROR(IF(AND($EO85="mas",'Classificação geral'!$K78=2),'Classificação geral'!O78,""),"")</f>
        <v/>
      </c>
      <c r="EU85" s="214" t="str">
        <f>IFERROR(IF(AND($EO85="mas",'Classificação geral'!$K78=2),'Classificação geral'!AR78,""),"")</f>
        <v/>
      </c>
      <c r="EV85" s="216" t="str">
        <f>IFERROR(RANK(EU85,EU:EU,0)+ COUNTIF($EU$12:EU$12,EU85),"")</f>
        <v/>
      </c>
      <c r="EW85" s="209"/>
      <c r="EX85" s="214" t="str">
        <f>IFERROR(IF(AND('Classificação geral'!$J78="fem",'Classificação geral'!$K78=3,'Classificação geral'!$I78="Tapete"),'Classificação geral'!$A78,""),"")</f>
        <v/>
      </c>
      <c r="EY85" s="214" t="str">
        <f>IFERROR(IF(AND('Classificação geral'!$J78="fem",'Classificação geral'!$K78=3,'Classificação geral'!$I78="Tapete"),'Classificação geral'!$B78,""),"")</f>
        <v/>
      </c>
      <c r="EZ85" s="215" t="str">
        <f>IF($EY85='Classificação geral'!$B78,'Classificação geral'!$C78,"")</f>
        <v/>
      </c>
      <c r="FA85" s="215" t="str">
        <f>IF($EY85='Classificação geral'!$B78,'Classificação geral'!$D78,"")</f>
        <v/>
      </c>
      <c r="FB85" s="215" t="str">
        <f>IF($EY85='Classificação geral'!$B78,'Classificação geral'!$J78,"")</f>
        <v/>
      </c>
      <c r="FC85" s="215" t="str">
        <f>IF($FB85='Classificação geral'!$J78,'Classificação geral'!$K78,"")</f>
        <v/>
      </c>
      <c r="FD85" s="215" t="str">
        <f>IF($FC85='Classificação geral'!$K78,'Classificação geral'!$AC78,"")</f>
        <v/>
      </c>
      <c r="FE85" s="215" t="str">
        <f>IF($FC85='Classificação geral'!$K78,'Classificação geral'!$AE78,"")</f>
        <v/>
      </c>
      <c r="FF85" s="215" t="str">
        <f>IF($FC85='Classificação geral'!$K78,'Classificação geral'!$AF78,"")</f>
        <v/>
      </c>
      <c r="FG85" s="215" t="str">
        <f>IF($FC85='Classificação geral'!$K78,'Classificação geral'!$O78,"")</f>
        <v/>
      </c>
      <c r="FH85" s="215" t="str">
        <f>IF($FC85='Classificação geral'!$K78,'Classificação geral'!$AR78,"")</f>
        <v/>
      </c>
      <c r="FI85" s="216" t="str">
        <f>IFERROR(RANK(FH85,FH:FH,0)+ COUNTIF($FH$12:FH83,FH85),"")</f>
        <v/>
      </c>
      <c r="FJ85" s="209"/>
      <c r="FK85" s="214" t="str">
        <f>IFERROR(IF(AND('Classificação geral'!$J78="mas",'Classificação geral'!$K78=3,'Classificação geral'!$I78="Tapete"),'Classificação geral'!$A78,""),"")</f>
        <v/>
      </c>
      <c r="FL85" s="214" t="str">
        <f>IFERROR(IF(AND('Classificação geral'!$J78="mas",'Classificação geral'!$K78=3,'Classificação geral'!$I78="Tapete"),'Classificação geral'!$B78,""),"")</f>
        <v/>
      </c>
      <c r="FM85" s="215" t="str">
        <f>IF($FL85='Classificação geral'!$B78,'Classificação geral'!$C78,"")</f>
        <v/>
      </c>
      <c r="FN85" s="215" t="str">
        <f>IF($FL85='Classificação geral'!$B78,'Classificação geral'!$D78,"")</f>
        <v/>
      </c>
      <c r="FO85" s="215" t="str">
        <f>IF($FL85='Classificação geral'!$B78,'Classificação geral'!$J78,"")</f>
        <v/>
      </c>
      <c r="FP85" s="214" t="str">
        <f>IFERROR(IF(AND($FO85="mas",'Classificação geral'!$K78=3),'Classificação geral'!K78,""),"")</f>
        <v/>
      </c>
      <c r="FQ85" s="214" t="str">
        <f>IFERROR(IF(AND($FO85="mas",'Classificação geral'!$K78=3),'Classificação geral'!AC78,""),"")</f>
        <v/>
      </c>
      <c r="FR85" s="214" t="str">
        <f>IFERROR(IF(AND($FO85="mas",'Classificação geral'!$K78=3),'Classificação geral'!AE78,""),"")</f>
        <v/>
      </c>
      <c r="FS85" s="214" t="str">
        <f>IFERROR(IF(AND($FO85="mas",'Classificação geral'!$K78=3),'Classificação geral'!AF78,""),"")</f>
        <v/>
      </c>
      <c r="FT85" s="214" t="str">
        <f>IFERROR(IF(AND($FO85="mas",'Classificação geral'!$K78=3),'Classificação geral'!O78,""),"")</f>
        <v/>
      </c>
      <c r="FU85" s="214" t="str">
        <f>IFERROR(IF(AND($FO85="mas",'Classificação geral'!$K78=3),'Classificação geral'!AR78,""),"")</f>
        <v/>
      </c>
      <c r="FV85" s="216" t="str">
        <f>IFERROR(RANK(FU85,FU:FU,0)+ COUNTIF(FU$12:$FU83,FU85),"")</f>
        <v/>
      </c>
    </row>
    <row r="86" spans="2:178" s="188" customFormat="1" ht="24.75" customHeight="1" x14ac:dyDescent="0.5">
      <c r="B86" s="195"/>
      <c r="C86" s="238" t="str">
        <f t="shared" si="66"/>
        <v/>
      </c>
      <c r="D86" s="238" t="str">
        <f t="shared" si="67"/>
        <v/>
      </c>
      <c r="E86" s="238" t="str">
        <f t="shared" si="68"/>
        <v/>
      </c>
      <c r="F86" s="239" t="str">
        <f t="shared" si="69"/>
        <v/>
      </c>
      <c r="G86" s="239" t="str">
        <f t="shared" si="70"/>
        <v/>
      </c>
      <c r="H86" s="240" t="str">
        <f t="shared" si="71"/>
        <v/>
      </c>
      <c r="I86" s="240" t="str">
        <f t="shared" si="72"/>
        <v/>
      </c>
      <c r="J86" s="240" t="str">
        <f t="shared" si="73"/>
        <v/>
      </c>
      <c r="K86" s="240" t="str">
        <f t="shared" si="74"/>
        <v/>
      </c>
      <c r="L86" s="240" t="str">
        <f t="shared" si="75"/>
        <v/>
      </c>
      <c r="M86" s="241">
        <v>73</v>
      </c>
      <c r="N86" s="432"/>
      <c r="O86" s="242"/>
      <c r="P86" s="242"/>
      <c r="Q86" s="248" t="str">
        <f t="shared" si="76"/>
        <v/>
      </c>
      <c r="R86" s="238" t="str">
        <f t="shared" si="77"/>
        <v/>
      </c>
      <c r="S86" s="238" t="str">
        <f t="shared" si="78"/>
        <v/>
      </c>
      <c r="T86" s="238" t="str">
        <f t="shared" si="79"/>
        <v/>
      </c>
      <c r="U86" s="239" t="str">
        <f t="shared" si="80"/>
        <v/>
      </c>
      <c r="V86" s="239" t="str">
        <f t="shared" si="81"/>
        <v/>
      </c>
      <c r="W86" s="240" t="str">
        <f t="shared" si="82"/>
        <v/>
      </c>
      <c r="X86" s="240" t="str">
        <f t="shared" si="83"/>
        <v/>
      </c>
      <c r="Y86" s="240" t="str">
        <f t="shared" si="84"/>
        <v/>
      </c>
      <c r="Z86" s="240" t="str">
        <f t="shared" si="85"/>
        <v/>
      </c>
      <c r="AA86" s="240" t="str">
        <f t="shared" si="86"/>
        <v/>
      </c>
      <c r="AB86" s="241">
        <v>73</v>
      </c>
      <c r="AC86" s="432"/>
      <c r="AD86" s="242"/>
      <c r="AE86" s="243"/>
      <c r="AF86" s="249" t="str">
        <f t="shared" si="87"/>
        <v/>
      </c>
      <c r="AG86" s="238" t="str">
        <f t="shared" si="88"/>
        <v/>
      </c>
      <c r="AH86" s="238" t="str">
        <f t="shared" si="89"/>
        <v/>
      </c>
      <c r="AI86" s="239" t="str">
        <f t="shared" si="90"/>
        <v/>
      </c>
      <c r="AJ86" s="239" t="str">
        <f t="shared" si="91"/>
        <v/>
      </c>
      <c r="AK86" s="239" t="str">
        <f t="shared" si="92"/>
        <v/>
      </c>
      <c r="AL86" s="240" t="str">
        <f t="shared" si="93"/>
        <v/>
      </c>
      <c r="AM86" s="240" t="str">
        <f t="shared" si="94"/>
        <v/>
      </c>
      <c r="AN86" s="240" t="str">
        <f t="shared" si="95"/>
        <v/>
      </c>
      <c r="AO86" s="240" t="str">
        <f t="shared" si="96"/>
        <v/>
      </c>
      <c r="AP86" s="240" t="str">
        <f t="shared" si="97"/>
        <v/>
      </c>
      <c r="AQ86" s="241">
        <v>73</v>
      </c>
      <c r="AR86" s="432"/>
      <c r="AS86" s="242"/>
      <c r="AT86" s="242"/>
      <c r="AU86" s="249" t="str">
        <f t="shared" si="98"/>
        <v/>
      </c>
      <c r="AV86" s="238" t="str">
        <f t="shared" si="99"/>
        <v/>
      </c>
      <c r="AW86" s="238" t="str">
        <f t="shared" si="100"/>
        <v/>
      </c>
      <c r="AX86" s="239" t="str">
        <f t="shared" si="101"/>
        <v/>
      </c>
      <c r="AY86" s="239" t="str">
        <f t="shared" si="102"/>
        <v/>
      </c>
      <c r="AZ86" s="239" t="str">
        <f t="shared" si="103"/>
        <v/>
      </c>
      <c r="BA86" s="240" t="str">
        <f t="shared" si="104"/>
        <v/>
      </c>
      <c r="BB86" s="240" t="str">
        <f t="shared" si="105"/>
        <v/>
      </c>
      <c r="BC86" s="240" t="str">
        <f t="shared" si="106"/>
        <v/>
      </c>
      <c r="BD86" s="240" t="str">
        <f t="shared" si="107"/>
        <v/>
      </c>
      <c r="BE86" s="240" t="str">
        <f t="shared" si="108"/>
        <v/>
      </c>
      <c r="BF86" s="241">
        <v>73</v>
      </c>
      <c r="BG86" s="432"/>
      <c r="BH86" s="243"/>
      <c r="BI86" s="243"/>
      <c r="BJ86" s="248" t="str">
        <f t="shared" si="109"/>
        <v/>
      </c>
      <c r="BK86" s="238" t="str">
        <f t="shared" si="110"/>
        <v/>
      </c>
      <c r="BL86" s="238" t="str">
        <f t="shared" si="111"/>
        <v/>
      </c>
      <c r="BM86" s="238" t="str">
        <f t="shared" si="112"/>
        <v/>
      </c>
      <c r="BN86" s="239" t="str">
        <f t="shared" si="113"/>
        <v/>
      </c>
      <c r="BO86" s="239" t="str">
        <f t="shared" si="114"/>
        <v/>
      </c>
      <c r="BP86" s="239" t="str">
        <f t="shared" si="115"/>
        <v/>
      </c>
      <c r="BQ86" s="239" t="str">
        <f t="shared" si="116"/>
        <v/>
      </c>
      <c r="BR86" s="239" t="str">
        <f t="shared" si="117"/>
        <v/>
      </c>
      <c r="BS86" s="239" t="str">
        <f t="shared" si="118"/>
        <v/>
      </c>
      <c r="BT86" s="240" t="str">
        <f t="shared" si="119"/>
        <v/>
      </c>
      <c r="BU86" s="241">
        <v>73</v>
      </c>
      <c r="BV86" s="432"/>
      <c r="BW86" s="242"/>
      <c r="BX86" s="242"/>
      <c r="BY86" s="248" t="str">
        <f t="shared" si="120"/>
        <v/>
      </c>
      <c r="BZ86" s="238" t="str">
        <f t="shared" si="121"/>
        <v/>
      </c>
      <c r="CA86" s="238" t="str">
        <f t="shared" si="122"/>
        <v/>
      </c>
      <c r="CB86" s="238" t="str">
        <f t="shared" si="123"/>
        <v/>
      </c>
      <c r="CC86" s="239" t="str">
        <f t="shared" si="124"/>
        <v/>
      </c>
      <c r="CD86" s="239" t="str">
        <f t="shared" si="125"/>
        <v/>
      </c>
      <c r="CE86" s="240" t="str">
        <f t="shared" si="126"/>
        <v/>
      </c>
      <c r="CF86" s="240" t="str">
        <f t="shared" si="127"/>
        <v/>
      </c>
      <c r="CG86" s="240" t="str">
        <f t="shared" si="128"/>
        <v/>
      </c>
      <c r="CH86" s="240" t="str">
        <f t="shared" si="129"/>
        <v/>
      </c>
      <c r="CI86" s="240" t="str">
        <f t="shared" si="130"/>
        <v/>
      </c>
      <c r="CJ86" s="241">
        <v>73</v>
      </c>
      <c r="CK86" s="432"/>
      <c r="CL86" s="187"/>
      <c r="CM86" s="187"/>
      <c r="CN86" s="187"/>
      <c r="CO86" s="187"/>
      <c r="CP86" s="187"/>
      <c r="CQ86" s="187"/>
      <c r="CR86" s="187"/>
      <c r="CS86" s="187"/>
      <c r="CT86" s="187"/>
      <c r="CU86" s="187"/>
      <c r="CV86" s="187"/>
      <c r="CW86" s="187"/>
      <c r="CX86" s="214" t="str">
        <f>IFERROR(IF(AND('Classificação geral'!$J79="FEM",'Classificação geral'!$K79=1,'Classificação geral'!I79="Tapete"),'Classificação geral'!A79,""),"")</f>
        <v/>
      </c>
      <c r="CY86" s="214" t="str">
        <f>IFERROR(IF(AND('Classificação geral'!$J79="FEM",'Classificação geral'!$K79=1,'Classificação geral'!I79="Tapete"),'Classificação geral'!$B79,""),"")</f>
        <v/>
      </c>
      <c r="CZ86" s="215" t="str">
        <f>IF($CY86='Classificação geral'!$B79,'Classificação geral'!$C79,"")</f>
        <v/>
      </c>
      <c r="DA86" s="215" t="str">
        <f>IF($CY86='Classificação geral'!$B79,'Classificação geral'!$D79,"")</f>
        <v/>
      </c>
      <c r="DB86" s="215" t="str">
        <f>IF($CY86='Classificação geral'!$B79,'Classificação geral'!$J79,"")</f>
        <v/>
      </c>
      <c r="DC86" s="215" t="str">
        <f>IF($DB86='Classificação geral'!$J79,'Classificação geral'!$K79,"")</f>
        <v/>
      </c>
      <c r="DD86" s="215" t="str">
        <f>IF($DC86='Classificação geral'!$K79,'Classificação geral'!$AC79,"")</f>
        <v/>
      </c>
      <c r="DE86" s="215" t="str">
        <f>IF($DC86='Classificação geral'!$K79,'Classificação geral'!$AE79,"")</f>
        <v/>
      </c>
      <c r="DF86" s="215" t="str">
        <f>IF($DC86='Classificação geral'!$K79,'Classificação geral'!$AF79,"")</f>
        <v/>
      </c>
      <c r="DG86" s="215" t="str">
        <f>IF($DC86='Classificação geral'!$K79,'Classificação geral'!$O79,"")</f>
        <v/>
      </c>
      <c r="DH86" s="215" t="str">
        <f>IF($DC86='Classificação geral'!$K79,'Classificação geral'!$AR79,"")</f>
        <v/>
      </c>
      <c r="DI86" s="216" t="str">
        <f>IFERROR(RANK(DH86,DH:DH,0)+ COUNTIF($DH$12:DH85,DH86),"")</f>
        <v/>
      </c>
      <c r="DK86" s="214" t="str">
        <f>IFERROR(IF(AND('Classificação geral'!$J79="mas",'Classificação geral'!$K79=1,'Classificação geral'!$I79="Tapete"),'Classificação geral'!$A79,""),"")</f>
        <v/>
      </c>
      <c r="DL86" s="214" t="str">
        <f>IFERROR(IF(AND('Classificação geral'!$J79="mas",'Classificação geral'!$K79=1,'Classificação geral'!$I79="Tapete"),'Classificação geral'!$B79,""),"")</f>
        <v/>
      </c>
      <c r="DM86" s="215" t="str">
        <f>IF($DL86='Classificação geral'!$B79,'Classificação geral'!$C79,"")</f>
        <v/>
      </c>
      <c r="DN86" s="215" t="str">
        <f>IF($DL86='Classificação geral'!$B79,'Classificação geral'!$D79,"")</f>
        <v/>
      </c>
      <c r="DO86" s="215" t="str">
        <f>IF($DL86='Classificação geral'!$B79,'Classificação geral'!$J79,"")</f>
        <v/>
      </c>
      <c r="DP86" s="214" t="str">
        <f>IFERROR(IF(AND($DO86="mas",'Classificação geral'!$K79=1),'Classificação geral'!K79,""),"")</f>
        <v/>
      </c>
      <c r="DQ86" s="214" t="str">
        <f>IFERROR(IF(AND($DO86="mas",'Classificação geral'!$K79=1),'Classificação geral'!AC79,""),"")</f>
        <v/>
      </c>
      <c r="DR86" s="214" t="str">
        <f>IFERROR(IF(AND($DO86="mas",'Classificação geral'!$K79=1),'Classificação geral'!AE79,""),"")</f>
        <v/>
      </c>
      <c r="DS86" s="214" t="str">
        <f>IFERROR(IF(AND($DO86="mas",'Classificação geral'!$K79=1),'Classificação geral'!AF79,""),"")</f>
        <v/>
      </c>
      <c r="DT86" s="214" t="str">
        <f>IFERROR(IF(AND($DO86="mas",'Classificação geral'!$K79=1),'Classificação geral'!O79,""),"")</f>
        <v/>
      </c>
      <c r="DU86" s="214" t="str">
        <f>IFERROR(IF(AND($DO86="mas",'Classificação geral'!$K79=1),'Classificação geral'!AR79,""),"")</f>
        <v/>
      </c>
      <c r="DV86" s="216" t="str">
        <f>IFERROR(RANK(DU86,DU:DU,0)+ COUNTIF($DU$12:DU85,DU86),"")</f>
        <v/>
      </c>
      <c r="DX86" s="214" t="str">
        <f>IFERROR(IF(AND('Classificação geral'!$J79="fem",'Classificação geral'!$K79=2,'Classificação geral'!$I79="Tapete"),'Classificação geral'!$A79,""),"")</f>
        <v/>
      </c>
      <c r="DY86" s="214" t="str">
        <f>IFERROR(IF(AND('Classificação geral'!$J79="fem",'Classificação geral'!$K79=2,'Classificação geral'!$I79="Tapete"),'Classificação geral'!$B79,""),"")</f>
        <v/>
      </c>
      <c r="DZ86" s="215" t="str">
        <f>IF($DY86='Classificação geral'!$B79,'Classificação geral'!$C79,"")</f>
        <v/>
      </c>
      <c r="EA86" s="215" t="str">
        <f>IF($DY86='Classificação geral'!$B79,'Classificação geral'!$D79,"")</f>
        <v/>
      </c>
      <c r="EB86" s="215" t="str">
        <f>IF($DY86='Classificação geral'!$B79,'Classificação geral'!$J79,"")</f>
        <v/>
      </c>
      <c r="EC86" s="214" t="str">
        <f>IFERROR(IF(AND($EB86="fem",'Classificação geral'!$K79=2),'Classificação geral'!K79,""),"")</f>
        <v/>
      </c>
      <c r="ED86" s="214" t="str">
        <f>IFERROR(IF(AND($EB86="fem",'Classificação geral'!$K79=2),'Classificação geral'!AC79,""),"")</f>
        <v/>
      </c>
      <c r="EE86" s="214" t="str">
        <f>IFERROR(IF(AND($EB86="fem",'Classificação geral'!$K79=2),'Classificação geral'!AE79,""),"")</f>
        <v/>
      </c>
      <c r="EF86" s="214" t="str">
        <f>IFERROR(IF(AND($EB86="fem",'Classificação geral'!$K79=2),'Classificação geral'!AF79,""),"")</f>
        <v/>
      </c>
      <c r="EG86" s="214" t="str">
        <f>IFERROR(IF(AND($EB86="fem",'Classificação geral'!$K79=2),'Classificação geral'!O79,""),"")</f>
        <v/>
      </c>
      <c r="EH86" s="214" t="str">
        <f>IFERROR(IF(AND($EB86="fem",'Classificação geral'!$K79=2),'Classificação geral'!AR79,""),"")</f>
        <v/>
      </c>
      <c r="EI86" s="216" t="str">
        <f>IFERROR(RANK(EH86,EH:EH,0)+ COUNTIF(EH$12:$EH84,EH86),"")</f>
        <v/>
      </c>
      <c r="EJ86" s="209"/>
      <c r="EK86" s="214" t="str">
        <f>IFERROR(IF(AND('Classificação geral'!$J79="mas",'Classificação geral'!$K79=2,'Classificação geral'!$I79="Tapete"),'Classificação geral'!$A79,""),"")</f>
        <v/>
      </c>
      <c r="EL86" s="214" t="str">
        <f>IFERROR(IF(AND('Classificação geral'!$J79="mas",'Classificação geral'!$K79=2,'Classificação geral'!$I79="Tapete"),'Classificação geral'!$B79,""),"")</f>
        <v/>
      </c>
      <c r="EM86" s="215" t="str">
        <f>IF($EL86='Classificação geral'!$B79,'Classificação geral'!$C79,"")</f>
        <v/>
      </c>
      <c r="EN86" s="215" t="str">
        <f>IF($EL86='Classificação geral'!$B79,'Classificação geral'!$D79,"")</f>
        <v/>
      </c>
      <c r="EO86" s="215" t="str">
        <f>IF($EL86='Classificação geral'!$B79,'Classificação geral'!$J79,"")</f>
        <v/>
      </c>
      <c r="EP86" s="214" t="str">
        <f>IFERROR(IF(AND($EO86="mas",'Classificação geral'!$K79=2),'Classificação geral'!K79,""),"")</f>
        <v/>
      </c>
      <c r="EQ86" s="214" t="str">
        <f>IFERROR(IF(AND($EO86="mas",'Classificação geral'!$K79=2),'Classificação geral'!AC79,""),"")</f>
        <v/>
      </c>
      <c r="ER86" s="214" t="str">
        <f>IFERROR(IF(AND($EO86="mas",'Classificação geral'!$K79=2),'Classificação geral'!AE79,""),"")</f>
        <v/>
      </c>
      <c r="ES86" s="214" t="str">
        <f>IFERROR(IF(AND($EO86="mas",'Classificação geral'!$K79=2),'Classificação geral'!AF79,""),"")</f>
        <v/>
      </c>
      <c r="ET86" s="214" t="str">
        <f>IFERROR(IF(AND($EO86="mas",'Classificação geral'!$K79=2),'Classificação geral'!O79,""),"")</f>
        <v/>
      </c>
      <c r="EU86" s="214" t="str">
        <f>IFERROR(IF(AND($EO86="mas",'Classificação geral'!$K79=2),'Classificação geral'!AR79,""),"")</f>
        <v/>
      </c>
      <c r="EV86" s="216" t="str">
        <f>IFERROR(RANK(EU86,EU:EU,0)+ COUNTIF($EU$12:EU$12,EU86),"")</f>
        <v/>
      </c>
      <c r="EW86" s="209"/>
      <c r="EX86" s="214" t="str">
        <f>IFERROR(IF(AND('Classificação geral'!$J79="fem",'Classificação geral'!$K79=3,'Classificação geral'!$I79="Tapete"),'Classificação geral'!$A79,""),"")</f>
        <v/>
      </c>
      <c r="EY86" s="214" t="str">
        <f>IFERROR(IF(AND('Classificação geral'!$J79="fem",'Classificação geral'!$K79=3,'Classificação geral'!$I79="Tapete"),'Classificação geral'!$B79,""),"")</f>
        <v/>
      </c>
      <c r="EZ86" s="215" t="str">
        <f>IF($EY86='Classificação geral'!$B79,'Classificação geral'!$C79,"")</f>
        <v/>
      </c>
      <c r="FA86" s="215" t="str">
        <f>IF($EY86='Classificação geral'!$B79,'Classificação geral'!$D79,"")</f>
        <v/>
      </c>
      <c r="FB86" s="215" t="str">
        <f>IF($EY86='Classificação geral'!$B79,'Classificação geral'!$J79,"")</f>
        <v/>
      </c>
      <c r="FC86" s="215" t="str">
        <f>IF($FB86='Classificação geral'!$J79,'Classificação geral'!$K79,"")</f>
        <v/>
      </c>
      <c r="FD86" s="215" t="str">
        <f>IF($FC86='Classificação geral'!$K79,'Classificação geral'!$AC79,"")</f>
        <v/>
      </c>
      <c r="FE86" s="215" t="str">
        <f>IF($FC86='Classificação geral'!$K79,'Classificação geral'!$AE79,"")</f>
        <v/>
      </c>
      <c r="FF86" s="215" t="str">
        <f>IF($FC86='Classificação geral'!$K79,'Classificação geral'!$AF79,"")</f>
        <v/>
      </c>
      <c r="FG86" s="215" t="str">
        <f>IF($FC86='Classificação geral'!$K79,'Classificação geral'!$O79,"")</f>
        <v/>
      </c>
      <c r="FH86" s="215" t="str">
        <f>IF($FC86='Classificação geral'!$K79,'Classificação geral'!$AR79,"")</f>
        <v/>
      </c>
      <c r="FI86" s="216" t="str">
        <f>IFERROR(RANK(FH86,FH:FH,0)+ COUNTIF($FH$12:FH84,FH86),"")</f>
        <v/>
      </c>
      <c r="FJ86" s="209"/>
      <c r="FK86" s="214" t="str">
        <f>IFERROR(IF(AND('Classificação geral'!$J79="mas",'Classificação geral'!$K79=3,'Classificação geral'!$I79="Tapete"),'Classificação geral'!$A79,""),"")</f>
        <v/>
      </c>
      <c r="FL86" s="214" t="str">
        <f>IFERROR(IF(AND('Classificação geral'!$J79="mas",'Classificação geral'!$K79=3,'Classificação geral'!$I79="Tapete"),'Classificação geral'!$B79,""),"")</f>
        <v/>
      </c>
      <c r="FM86" s="215" t="str">
        <f>IF($FL86='Classificação geral'!$B79,'Classificação geral'!$C79,"")</f>
        <v/>
      </c>
      <c r="FN86" s="215" t="str">
        <f>IF($FL86='Classificação geral'!$B79,'Classificação geral'!$D79,"")</f>
        <v/>
      </c>
      <c r="FO86" s="215" t="str">
        <f>IF($FL86='Classificação geral'!$B79,'Classificação geral'!$J79,"")</f>
        <v/>
      </c>
      <c r="FP86" s="214" t="str">
        <f>IFERROR(IF(AND($FO86="mas",'Classificação geral'!$K79=3),'Classificação geral'!K79,""),"")</f>
        <v/>
      </c>
      <c r="FQ86" s="214" t="str">
        <f>IFERROR(IF(AND($FO86="mas",'Classificação geral'!$K79=3),'Classificação geral'!AC79,""),"")</f>
        <v/>
      </c>
      <c r="FR86" s="214" t="str">
        <f>IFERROR(IF(AND($FO86="mas",'Classificação geral'!$K79=3),'Classificação geral'!AE79,""),"")</f>
        <v/>
      </c>
      <c r="FS86" s="214" t="str">
        <f>IFERROR(IF(AND($FO86="mas",'Classificação geral'!$K79=3),'Classificação geral'!AF79,""),"")</f>
        <v/>
      </c>
      <c r="FT86" s="214" t="str">
        <f>IFERROR(IF(AND($FO86="mas",'Classificação geral'!$K79=3),'Classificação geral'!O79,""),"")</f>
        <v/>
      </c>
      <c r="FU86" s="214" t="str">
        <f>IFERROR(IF(AND($FO86="mas",'Classificação geral'!$K79=3),'Classificação geral'!AR79,""),"")</f>
        <v/>
      </c>
      <c r="FV86" s="216" t="str">
        <f>IFERROR(RANK(FU86,FU:FU,0)+ COUNTIF(FU$12:$FU84,FU86),"")</f>
        <v/>
      </c>
    </row>
    <row r="87" spans="2:178" s="188" customFormat="1" ht="24.75" customHeight="1" x14ac:dyDescent="0.5">
      <c r="B87" s="195"/>
      <c r="C87" s="238" t="str">
        <f t="shared" si="66"/>
        <v/>
      </c>
      <c r="D87" s="238" t="str">
        <f t="shared" si="67"/>
        <v/>
      </c>
      <c r="E87" s="238" t="str">
        <f t="shared" si="68"/>
        <v/>
      </c>
      <c r="F87" s="239" t="str">
        <f t="shared" si="69"/>
        <v/>
      </c>
      <c r="G87" s="239" t="str">
        <f t="shared" si="70"/>
        <v/>
      </c>
      <c r="H87" s="240" t="str">
        <f t="shared" si="71"/>
        <v/>
      </c>
      <c r="I87" s="240" t="str">
        <f t="shared" si="72"/>
        <v/>
      </c>
      <c r="J87" s="240" t="str">
        <f t="shared" si="73"/>
        <v/>
      </c>
      <c r="K87" s="240" t="str">
        <f t="shared" si="74"/>
        <v/>
      </c>
      <c r="L87" s="240" t="str">
        <f t="shared" si="75"/>
        <v/>
      </c>
      <c r="M87" s="241">
        <v>74</v>
      </c>
      <c r="N87" s="432"/>
      <c r="O87" s="242"/>
      <c r="P87" s="242"/>
      <c r="Q87" s="248" t="str">
        <f t="shared" si="76"/>
        <v/>
      </c>
      <c r="R87" s="238" t="str">
        <f t="shared" si="77"/>
        <v/>
      </c>
      <c r="S87" s="238" t="str">
        <f t="shared" si="78"/>
        <v/>
      </c>
      <c r="T87" s="238" t="str">
        <f t="shared" si="79"/>
        <v/>
      </c>
      <c r="U87" s="239" t="str">
        <f t="shared" si="80"/>
        <v/>
      </c>
      <c r="V87" s="239" t="str">
        <f t="shared" si="81"/>
        <v/>
      </c>
      <c r="W87" s="240" t="str">
        <f t="shared" si="82"/>
        <v/>
      </c>
      <c r="X87" s="240" t="str">
        <f t="shared" si="83"/>
        <v/>
      </c>
      <c r="Y87" s="240" t="str">
        <f t="shared" si="84"/>
        <v/>
      </c>
      <c r="Z87" s="240" t="str">
        <f t="shared" si="85"/>
        <v/>
      </c>
      <c r="AA87" s="240" t="str">
        <f t="shared" si="86"/>
        <v/>
      </c>
      <c r="AB87" s="241">
        <v>74</v>
      </c>
      <c r="AC87" s="432"/>
      <c r="AD87" s="242"/>
      <c r="AE87" s="243"/>
      <c r="AF87" s="249" t="str">
        <f t="shared" si="87"/>
        <v/>
      </c>
      <c r="AG87" s="238" t="str">
        <f t="shared" si="88"/>
        <v/>
      </c>
      <c r="AH87" s="238" t="str">
        <f t="shared" si="89"/>
        <v/>
      </c>
      <c r="AI87" s="239" t="str">
        <f t="shared" si="90"/>
        <v/>
      </c>
      <c r="AJ87" s="239" t="str">
        <f t="shared" si="91"/>
        <v/>
      </c>
      <c r="AK87" s="239" t="str">
        <f t="shared" si="92"/>
        <v/>
      </c>
      <c r="AL87" s="240" t="str">
        <f t="shared" si="93"/>
        <v/>
      </c>
      <c r="AM87" s="240" t="str">
        <f t="shared" si="94"/>
        <v/>
      </c>
      <c r="AN87" s="240" t="str">
        <f t="shared" si="95"/>
        <v/>
      </c>
      <c r="AO87" s="240" t="str">
        <f t="shared" si="96"/>
        <v/>
      </c>
      <c r="AP87" s="240" t="str">
        <f t="shared" si="97"/>
        <v/>
      </c>
      <c r="AQ87" s="241">
        <v>74</v>
      </c>
      <c r="AR87" s="432"/>
      <c r="AS87" s="242"/>
      <c r="AT87" s="242"/>
      <c r="AU87" s="249" t="str">
        <f t="shared" si="98"/>
        <v/>
      </c>
      <c r="AV87" s="238" t="str">
        <f t="shared" si="99"/>
        <v/>
      </c>
      <c r="AW87" s="238" t="str">
        <f t="shared" si="100"/>
        <v/>
      </c>
      <c r="AX87" s="239" t="str">
        <f t="shared" si="101"/>
        <v/>
      </c>
      <c r="AY87" s="239" t="str">
        <f t="shared" si="102"/>
        <v/>
      </c>
      <c r="AZ87" s="239" t="str">
        <f t="shared" si="103"/>
        <v/>
      </c>
      <c r="BA87" s="240" t="str">
        <f t="shared" si="104"/>
        <v/>
      </c>
      <c r="BB87" s="240" t="str">
        <f t="shared" si="105"/>
        <v/>
      </c>
      <c r="BC87" s="240" t="str">
        <f t="shared" si="106"/>
        <v/>
      </c>
      <c r="BD87" s="240" t="str">
        <f t="shared" si="107"/>
        <v/>
      </c>
      <c r="BE87" s="240" t="str">
        <f t="shared" si="108"/>
        <v/>
      </c>
      <c r="BF87" s="241">
        <v>74</v>
      </c>
      <c r="BG87" s="432"/>
      <c r="BH87" s="243"/>
      <c r="BI87" s="243"/>
      <c r="BJ87" s="248" t="str">
        <f t="shared" si="109"/>
        <v/>
      </c>
      <c r="BK87" s="238" t="str">
        <f t="shared" si="110"/>
        <v/>
      </c>
      <c r="BL87" s="238" t="str">
        <f t="shared" si="111"/>
        <v/>
      </c>
      <c r="BM87" s="238" t="str">
        <f t="shared" si="112"/>
        <v/>
      </c>
      <c r="BN87" s="239" t="str">
        <f t="shared" si="113"/>
        <v/>
      </c>
      <c r="BO87" s="239" t="str">
        <f t="shared" si="114"/>
        <v/>
      </c>
      <c r="BP87" s="239" t="str">
        <f t="shared" si="115"/>
        <v/>
      </c>
      <c r="BQ87" s="239" t="str">
        <f t="shared" si="116"/>
        <v/>
      </c>
      <c r="BR87" s="239" t="str">
        <f t="shared" si="117"/>
        <v/>
      </c>
      <c r="BS87" s="239" t="str">
        <f t="shared" si="118"/>
        <v/>
      </c>
      <c r="BT87" s="240" t="str">
        <f t="shared" si="119"/>
        <v/>
      </c>
      <c r="BU87" s="241">
        <v>74</v>
      </c>
      <c r="BV87" s="432"/>
      <c r="BW87" s="242"/>
      <c r="BX87" s="242"/>
      <c r="BY87" s="248" t="str">
        <f t="shared" si="120"/>
        <v/>
      </c>
      <c r="BZ87" s="238" t="str">
        <f t="shared" si="121"/>
        <v/>
      </c>
      <c r="CA87" s="238" t="str">
        <f t="shared" si="122"/>
        <v/>
      </c>
      <c r="CB87" s="238" t="str">
        <f t="shared" si="123"/>
        <v/>
      </c>
      <c r="CC87" s="239" t="str">
        <f t="shared" si="124"/>
        <v/>
      </c>
      <c r="CD87" s="239" t="str">
        <f t="shared" si="125"/>
        <v/>
      </c>
      <c r="CE87" s="240" t="str">
        <f t="shared" si="126"/>
        <v/>
      </c>
      <c r="CF87" s="240" t="str">
        <f t="shared" si="127"/>
        <v/>
      </c>
      <c r="CG87" s="240" t="str">
        <f t="shared" si="128"/>
        <v/>
      </c>
      <c r="CH87" s="240" t="str">
        <f t="shared" si="129"/>
        <v/>
      </c>
      <c r="CI87" s="240" t="str">
        <f t="shared" si="130"/>
        <v/>
      </c>
      <c r="CJ87" s="241">
        <v>74</v>
      </c>
      <c r="CK87" s="432"/>
      <c r="CL87" s="187"/>
      <c r="CM87" s="187"/>
      <c r="CN87" s="187"/>
      <c r="CO87" s="187"/>
      <c r="CP87" s="187"/>
      <c r="CQ87" s="187"/>
      <c r="CR87" s="187"/>
      <c r="CS87" s="187"/>
      <c r="CT87" s="187"/>
      <c r="CU87" s="187"/>
      <c r="CV87" s="187"/>
      <c r="CW87" s="187"/>
      <c r="CX87" s="214" t="str">
        <f>IFERROR(IF(AND('Classificação geral'!$J80="FEM",'Classificação geral'!$K80=1,'Classificação geral'!I80="Tapete"),'Classificação geral'!A80,""),"")</f>
        <v/>
      </c>
      <c r="CY87" s="214" t="str">
        <f>IFERROR(IF(AND('Classificação geral'!$J80="FEM",'Classificação geral'!$K80=1,'Classificação geral'!I80="Tapete"),'Classificação geral'!$B80,""),"")</f>
        <v/>
      </c>
      <c r="CZ87" s="215" t="str">
        <f>IF($CY87='Classificação geral'!$B80,'Classificação geral'!$C80,"")</f>
        <v/>
      </c>
      <c r="DA87" s="215" t="str">
        <f>IF($CY87='Classificação geral'!$B80,'Classificação geral'!$D80,"")</f>
        <v/>
      </c>
      <c r="DB87" s="215" t="str">
        <f>IF($CY87='Classificação geral'!$B80,'Classificação geral'!$J80,"")</f>
        <v/>
      </c>
      <c r="DC87" s="215" t="str">
        <f>IF($DB87='Classificação geral'!$J80,'Classificação geral'!$K80,"")</f>
        <v/>
      </c>
      <c r="DD87" s="215" t="str">
        <f>IF($DC87='Classificação geral'!$K80,'Classificação geral'!$AC80,"")</f>
        <v/>
      </c>
      <c r="DE87" s="215" t="str">
        <f>IF($DC87='Classificação geral'!$K80,'Classificação geral'!$AE80,"")</f>
        <v/>
      </c>
      <c r="DF87" s="215" t="str">
        <f>IF($DC87='Classificação geral'!$K80,'Classificação geral'!$AF80,"")</f>
        <v/>
      </c>
      <c r="DG87" s="215" t="str">
        <f>IF($DC87='Classificação geral'!$K80,'Classificação geral'!$O80,"")</f>
        <v/>
      </c>
      <c r="DH87" s="215" t="str">
        <f>IF($DC87='Classificação geral'!$K80,'Classificação geral'!$AR80,"")</f>
        <v/>
      </c>
      <c r="DI87" s="216" t="str">
        <f>IFERROR(RANK(DH87,DH:DH,0)+ COUNTIF($DH$12:DH86,DH87),"")</f>
        <v/>
      </c>
      <c r="DK87" s="214" t="str">
        <f>IFERROR(IF(AND('Classificação geral'!$J80="mas",'Classificação geral'!$K80=1,'Classificação geral'!$I80="Tapete"),'Classificação geral'!$A80,""),"")</f>
        <v/>
      </c>
      <c r="DL87" s="214" t="str">
        <f>IFERROR(IF(AND('Classificação geral'!$J80="mas",'Classificação geral'!$K80=1,'Classificação geral'!$I80="Tapete"),'Classificação geral'!$B80,""),"")</f>
        <v/>
      </c>
      <c r="DM87" s="215" t="str">
        <f>IF($DL87='Classificação geral'!$B80,'Classificação geral'!$C80,"")</f>
        <v/>
      </c>
      <c r="DN87" s="215" t="str">
        <f>IF($DL87='Classificação geral'!$B80,'Classificação geral'!$D80,"")</f>
        <v/>
      </c>
      <c r="DO87" s="215" t="str">
        <f>IF($DL87='Classificação geral'!$B80,'Classificação geral'!$J80,"")</f>
        <v/>
      </c>
      <c r="DP87" s="214" t="str">
        <f>IFERROR(IF(AND($DO87="mas",'Classificação geral'!$K80=1),'Classificação geral'!K80,""),"")</f>
        <v/>
      </c>
      <c r="DQ87" s="214" t="str">
        <f>IFERROR(IF(AND($DO87="mas",'Classificação geral'!$K80=1),'Classificação geral'!AC80,""),"")</f>
        <v/>
      </c>
      <c r="DR87" s="214" t="str">
        <f>IFERROR(IF(AND($DO87="mas",'Classificação geral'!$K80=1),'Classificação geral'!AE80,""),"")</f>
        <v/>
      </c>
      <c r="DS87" s="214" t="str">
        <f>IFERROR(IF(AND($DO87="mas",'Classificação geral'!$K80=1),'Classificação geral'!AF80,""),"")</f>
        <v/>
      </c>
      <c r="DT87" s="214" t="str">
        <f>IFERROR(IF(AND($DO87="mas",'Classificação geral'!$K80=1),'Classificação geral'!O80,""),"")</f>
        <v/>
      </c>
      <c r="DU87" s="214" t="str">
        <f>IFERROR(IF(AND($DO87="mas",'Classificação geral'!$K80=1),'Classificação geral'!AR80,""),"")</f>
        <v/>
      </c>
      <c r="DV87" s="216" t="str">
        <f>IFERROR(RANK(DU87,DU:DU,0)+ COUNTIF($DU$12:DU86,DU87),"")</f>
        <v/>
      </c>
      <c r="DX87" s="214" t="str">
        <f>IFERROR(IF(AND('Classificação geral'!$J80="fem",'Classificação geral'!$K80=2,'Classificação geral'!$I80="Tapete"),'Classificação geral'!$A80,""),"")</f>
        <v/>
      </c>
      <c r="DY87" s="214" t="str">
        <f>IFERROR(IF(AND('Classificação geral'!$J80="fem",'Classificação geral'!$K80=2,'Classificação geral'!$I80="Tapete"),'Classificação geral'!$B80,""),"")</f>
        <v/>
      </c>
      <c r="DZ87" s="215" t="str">
        <f>IF($DY87='Classificação geral'!$B80,'Classificação geral'!$C80,"")</f>
        <v/>
      </c>
      <c r="EA87" s="215" t="str">
        <f>IF($DY87='Classificação geral'!$B80,'Classificação geral'!$D80,"")</f>
        <v/>
      </c>
      <c r="EB87" s="215" t="str">
        <f>IF($DY87='Classificação geral'!$B80,'Classificação geral'!$J80,"")</f>
        <v/>
      </c>
      <c r="EC87" s="214" t="str">
        <f>IFERROR(IF(AND($EB87="fem",'Classificação geral'!$K80=2),'Classificação geral'!K80,""),"")</f>
        <v/>
      </c>
      <c r="ED87" s="214" t="str">
        <f>IFERROR(IF(AND($EB87="fem",'Classificação geral'!$K80=2),'Classificação geral'!AC80,""),"")</f>
        <v/>
      </c>
      <c r="EE87" s="214" t="str">
        <f>IFERROR(IF(AND($EB87="fem",'Classificação geral'!$K80=2),'Classificação geral'!AE80,""),"")</f>
        <v/>
      </c>
      <c r="EF87" s="214" t="str">
        <f>IFERROR(IF(AND($EB87="fem",'Classificação geral'!$K80=2),'Classificação geral'!AF80,""),"")</f>
        <v/>
      </c>
      <c r="EG87" s="214" t="str">
        <f>IFERROR(IF(AND($EB87="fem",'Classificação geral'!$K80=2),'Classificação geral'!O80,""),"")</f>
        <v/>
      </c>
      <c r="EH87" s="214" t="str">
        <f>IFERROR(IF(AND($EB87="fem",'Classificação geral'!$K80=2),'Classificação geral'!AR80,""),"")</f>
        <v/>
      </c>
      <c r="EI87" s="216" t="str">
        <f>IFERROR(RANK(EH87,EH:EH,0)+ COUNTIF(EH$12:$EH85,EH87),"")</f>
        <v/>
      </c>
      <c r="EJ87" s="209"/>
      <c r="EK87" s="214" t="str">
        <f>IFERROR(IF(AND('Classificação geral'!$J80="mas",'Classificação geral'!$K80=2,'Classificação geral'!$I80="Tapete"),'Classificação geral'!$A80,""),"")</f>
        <v/>
      </c>
      <c r="EL87" s="214" t="str">
        <f>IFERROR(IF(AND('Classificação geral'!$J80="mas",'Classificação geral'!$K80=2,'Classificação geral'!$I80="Tapete"),'Classificação geral'!$B80,""),"")</f>
        <v/>
      </c>
      <c r="EM87" s="215" t="str">
        <f>IF($EL87='Classificação geral'!$B80,'Classificação geral'!$C80,"")</f>
        <v/>
      </c>
      <c r="EN87" s="215" t="str">
        <f>IF($EL87='Classificação geral'!$B80,'Classificação geral'!$D80,"")</f>
        <v/>
      </c>
      <c r="EO87" s="215" t="str">
        <f>IF($EL87='Classificação geral'!$B80,'Classificação geral'!$J80,"")</f>
        <v/>
      </c>
      <c r="EP87" s="214" t="str">
        <f>IFERROR(IF(AND($EO87="mas",'Classificação geral'!$K80=2),'Classificação geral'!K80,""),"")</f>
        <v/>
      </c>
      <c r="EQ87" s="214" t="str">
        <f>IFERROR(IF(AND($EO87="mas",'Classificação geral'!$K80=2),'Classificação geral'!AC80,""),"")</f>
        <v/>
      </c>
      <c r="ER87" s="214" t="str">
        <f>IFERROR(IF(AND($EO87="mas",'Classificação geral'!$K80=2),'Classificação geral'!AE80,""),"")</f>
        <v/>
      </c>
      <c r="ES87" s="214" t="str">
        <f>IFERROR(IF(AND($EO87="mas",'Classificação geral'!$K80=2),'Classificação geral'!AF80,""),"")</f>
        <v/>
      </c>
      <c r="ET87" s="214" t="str">
        <f>IFERROR(IF(AND($EO87="mas",'Classificação geral'!$K80=2),'Classificação geral'!O80,""),"")</f>
        <v/>
      </c>
      <c r="EU87" s="214" t="str">
        <f>IFERROR(IF(AND($EO87="mas",'Classificação geral'!$K80=2),'Classificação geral'!AR80,""),"")</f>
        <v/>
      </c>
      <c r="EV87" s="216" t="str">
        <f>IFERROR(RANK(EU87,EU:EU,0)+ COUNTIF($EU$12:EU$12,EU87),"")</f>
        <v/>
      </c>
      <c r="EW87" s="209"/>
      <c r="EX87" s="214" t="str">
        <f>IFERROR(IF(AND('Classificação geral'!$J80="fem",'Classificação geral'!$K80=3,'Classificação geral'!$I80="Tapete"),'Classificação geral'!$A80,""),"")</f>
        <v/>
      </c>
      <c r="EY87" s="214" t="str">
        <f>IFERROR(IF(AND('Classificação geral'!$J80="fem",'Classificação geral'!$K80=3,'Classificação geral'!$I80="Tapete"),'Classificação geral'!$B80,""),"")</f>
        <v/>
      </c>
      <c r="EZ87" s="215" t="str">
        <f>IF($EY87='Classificação geral'!$B80,'Classificação geral'!$C80,"")</f>
        <v/>
      </c>
      <c r="FA87" s="215" t="str">
        <f>IF($EY87='Classificação geral'!$B80,'Classificação geral'!$D80,"")</f>
        <v/>
      </c>
      <c r="FB87" s="215" t="str">
        <f>IF($EY87='Classificação geral'!$B80,'Classificação geral'!$J80,"")</f>
        <v/>
      </c>
      <c r="FC87" s="215" t="str">
        <f>IF($FB87='Classificação geral'!$J80,'Classificação geral'!$K80,"")</f>
        <v/>
      </c>
      <c r="FD87" s="215" t="str">
        <f>IF($FC87='Classificação geral'!$K80,'Classificação geral'!$AC80,"")</f>
        <v/>
      </c>
      <c r="FE87" s="215" t="str">
        <f>IF($FC87='Classificação geral'!$K80,'Classificação geral'!$AE80,"")</f>
        <v/>
      </c>
      <c r="FF87" s="215" t="str">
        <f>IF($FC87='Classificação geral'!$K80,'Classificação geral'!$AF80,"")</f>
        <v/>
      </c>
      <c r="FG87" s="215" t="str">
        <f>IF($FC87='Classificação geral'!$K80,'Classificação geral'!$O80,"")</f>
        <v/>
      </c>
      <c r="FH87" s="215" t="str">
        <f>IF($FC87='Classificação geral'!$K80,'Classificação geral'!$AR80,"")</f>
        <v/>
      </c>
      <c r="FI87" s="216" t="str">
        <f>IFERROR(RANK(FH87,FH:FH,0)+ COUNTIF($FH$12:FH85,FH87),"")</f>
        <v/>
      </c>
      <c r="FJ87" s="209"/>
      <c r="FK87" s="214" t="str">
        <f>IFERROR(IF(AND('Classificação geral'!$J80="mas",'Classificação geral'!$K80=3,'Classificação geral'!$I80="Tapete"),'Classificação geral'!$A80,""),"")</f>
        <v/>
      </c>
      <c r="FL87" s="214" t="str">
        <f>IFERROR(IF(AND('Classificação geral'!$J80="mas",'Classificação geral'!$K80=3,'Classificação geral'!$I80="Tapete"),'Classificação geral'!$B80,""),"")</f>
        <v/>
      </c>
      <c r="FM87" s="215" t="str">
        <f>IF($FL87='Classificação geral'!$B80,'Classificação geral'!$C80,"")</f>
        <v/>
      </c>
      <c r="FN87" s="215" t="str">
        <f>IF($FL87='Classificação geral'!$B80,'Classificação geral'!$D80,"")</f>
        <v/>
      </c>
      <c r="FO87" s="215" t="str">
        <f>IF($FL87='Classificação geral'!$B80,'Classificação geral'!$J80,"")</f>
        <v/>
      </c>
      <c r="FP87" s="214" t="str">
        <f>IFERROR(IF(AND($FO87="mas",'Classificação geral'!$K80=3),'Classificação geral'!K80,""),"")</f>
        <v/>
      </c>
      <c r="FQ87" s="214" t="str">
        <f>IFERROR(IF(AND($FO87="mas",'Classificação geral'!$K80=3),'Classificação geral'!AC80,""),"")</f>
        <v/>
      </c>
      <c r="FR87" s="214" t="str">
        <f>IFERROR(IF(AND($FO87="mas",'Classificação geral'!$K80=3),'Classificação geral'!AE80,""),"")</f>
        <v/>
      </c>
      <c r="FS87" s="214" t="str">
        <f>IFERROR(IF(AND($FO87="mas",'Classificação geral'!$K80=3),'Classificação geral'!AF80,""),"")</f>
        <v/>
      </c>
      <c r="FT87" s="214" t="str">
        <f>IFERROR(IF(AND($FO87="mas",'Classificação geral'!$K80=3),'Classificação geral'!O80,""),"")</f>
        <v/>
      </c>
      <c r="FU87" s="214" t="str">
        <f>IFERROR(IF(AND($FO87="mas",'Classificação geral'!$K80=3),'Classificação geral'!AR80,""),"")</f>
        <v/>
      </c>
      <c r="FV87" s="216" t="str">
        <f>IFERROR(RANK(FU87,FU:FU,0)+ COUNTIF(FU$12:$FU85,FU87),"")</f>
        <v/>
      </c>
    </row>
    <row r="88" spans="2:178" s="188" customFormat="1" ht="24.75" customHeight="1" x14ac:dyDescent="0.5">
      <c r="B88" s="195"/>
      <c r="C88" s="238" t="str">
        <f t="shared" si="66"/>
        <v/>
      </c>
      <c r="D88" s="238" t="str">
        <f t="shared" si="67"/>
        <v/>
      </c>
      <c r="E88" s="238" t="str">
        <f t="shared" si="68"/>
        <v/>
      </c>
      <c r="F88" s="239" t="str">
        <f t="shared" si="69"/>
        <v/>
      </c>
      <c r="G88" s="239" t="str">
        <f t="shared" si="70"/>
        <v/>
      </c>
      <c r="H88" s="240" t="str">
        <f t="shared" si="71"/>
        <v/>
      </c>
      <c r="I88" s="240" t="str">
        <f t="shared" si="72"/>
        <v/>
      </c>
      <c r="J88" s="240" t="str">
        <f t="shared" si="73"/>
        <v/>
      </c>
      <c r="K88" s="240" t="str">
        <f t="shared" si="74"/>
        <v/>
      </c>
      <c r="L88" s="240" t="str">
        <f t="shared" si="75"/>
        <v/>
      </c>
      <c r="M88" s="241">
        <v>75</v>
      </c>
      <c r="N88" s="432"/>
      <c r="O88" s="242"/>
      <c r="P88" s="242"/>
      <c r="Q88" s="248" t="str">
        <f t="shared" si="76"/>
        <v/>
      </c>
      <c r="R88" s="238" t="str">
        <f t="shared" si="77"/>
        <v/>
      </c>
      <c r="S88" s="238" t="str">
        <f t="shared" si="78"/>
        <v/>
      </c>
      <c r="T88" s="238" t="str">
        <f t="shared" si="79"/>
        <v/>
      </c>
      <c r="U88" s="239" t="str">
        <f t="shared" si="80"/>
        <v/>
      </c>
      <c r="V88" s="239" t="str">
        <f t="shared" si="81"/>
        <v/>
      </c>
      <c r="W88" s="240" t="str">
        <f t="shared" si="82"/>
        <v/>
      </c>
      <c r="X88" s="240" t="str">
        <f t="shared" si="83"/>
        <v/>
      </c>
      <c r="Y88" s="240" t="str">
        <f t="shared" si="84"/>
        <v/>
      </c>
      <c r="Z88" s="240" t="str">
        <f t="shared" si="85"/>
        <v/>
      </c>
      <c r="AA88" s="240" t="str">
        <f t="shared" si="86"/>
        <v/>
      </c>
      <c r="AB88" s="241">
        <v>75</v>
      </c>
      <c r="AC88" s="432"/>
      <c r="AD88" s="242"/>
      <c r="AE88" s="243"/>
      <c r="AF88" s="249" t="str">
        <f t="shared" si="87"/>
        <v/>
      </c>
      <c r="AG88" s="238" t="str">
        <f t="shared" si="88"/>
        <v/>
      </c>
      <c r="AH88" s="238" t="str">
        <f t="shared" si="89"/>
        <v/>
      </c>
      <c r="AI88" s="239" t="str">
        <f t="shared" si="90"/>
        <v/>
      </c>
      <c r="AJ88" s="239" t="str">
        <f t="shared" si="91"/>
        <v/>
      </c>
      <c r="AK88" s="239" t="str">
        <f t="shared" si="92"/>
        <v/>
      </c>
      <c r="AL88" s="240" t="str">
        <f t="shared" si="93"/>
        <v/>
      </c>
      <c r="AM88" s="240" t="str">
        <f t="shared" si="94"/>
        <v/>
      </c>
      <c r="AN88" s="240" t="str">
        <f t="shared" si="95"/>
        <v/>
      </c>
      <c r="AO88" s="240" t="str">
        <f t="shared" si="96"/>
        <v/>
      </c>
      <c r="AP88" s="240" t="str">
        <f t="shared" si="97"/>
        <v/>
      </c>
      <c r="AQ88" s="241">
        <v>75</v>
      </c>
      <c r="AR88" s="432"/>
      <c r="AS88" s="242"/>
      <c r="AT88" s="242"/>
      <c r="AU88" s="249" t="str">
        <f t="shared" si="98"/>
        <v/>
      </c>
      <c r="AV88" s="238" t="str">
        <f t="shared" si="99"/>
        <v/>
      </c>
      <c r="AW88" s="238" t="str">
        <f t="shared" si="100"/>
        <v/>
      </c>
      <c r="AX88" s="239" t="str">
        <f t="shared" si="101"/>
        <v/>
      </c>
      <c r="AY88" s="239" t="str">
        <f t="shared" si="102"/>
        <v/>
      </c>
      <c r="AZ88" s="239" t="str">
        <f t="shared" si="103"/>
        <v/>
      </c>
      <c r="BA88" s="240" t="str">
        <f t="shared" si="104"/>
        <v/>
      </c>
      <c r="BB88" s="240" t="str">
        <f t="shared" si="105"/>
        <v/>
      </c>
      <c r="BC88" s="240" t="str">
        <f t="shared" si="106"/>
        <v/>
      </c>
      <c r="BD88" s="240" t="str">
        <f t="shared" si="107"/>
        <v/>
      </c>
      <c r="BE88" s="240" t="str">
        <f t="shared" si="108"/>
        <v/>
      </c>
      <c r="BF88" s="241">
        <v>75</v>
      </c>
      <c r="BG88" s="432"/>
      <c r="BH88" s="243"/>
      <c r="BI88" s="243"/>
      <c r="BJ88" s="248" t="str">
        <f t="shared" si="109"/>
        <v/>
      </c>
      <c r="BK88" s="238" t="str">
        <f t="shared" si="110"/>
        <v/>
      </c>
      <c r="BL88" s="238" t="str">
        <f t="shared" si="111"/>
        <v/>
      </c>
      <c r="BM88" s="238" t="str">
        <f t="shared" si="112"/>
        <v/>
      </c>
      <c r="BN88" s="239" t="str">
        <f t="shared" si="113"/>
        <v/>
      </c>
      <c r="BO88" s="239" t="str">
        <f t="shared" si="114"/>
        <v/>
      </c>
      <c r="BP88" s="239" t="str">
        <f t="shared" si="115"/>
        <v/>
      </c>
      <c r="BQ88" s="239" t="str">
        <f t="shared" si="116"/>
        <v/>
      </c>
      <c r="BR88" s="239" t="str">
        <f t="shared" si="117"/>
        <v/>
      </c>
      <c r="BS88" s="239" t="str">
        <f t="shared" si="118"/>
        <v/>
      </c>
      <c r="BT88" s="240" t="str">
        <f t="shared" si="119"/>
        <v/>
      </c>
      <c r="BU88" s="241">
        <v>75</v>
      </c>
      <c r="BV88" s="432"/>
      <c r="BW88" s="242"/>
      <c r="BX88" s="242"/>
      <c r="BY88" s="248" t="str">
        <f t="shared" si="120"/>
        <v/>
      </c>
      <c r="BZ88" s="238" t="str">
        <f t="shared" si="121"/>
        <v/>
      </c>
      <c r="CA88" s="238" t="str">
        <f t="shared" si="122"/>
        <v/>
      </c>
      <c r="CB88" s="238" t="str">
        <f t="shared" si="123"/>
        <v/>
      </c>
      <c r="CC88" s="239" t="str">
        <f t="shared" si="124"/>
        <v/>
      </c>
      <c r="CD88" s="239" t="str">
        <f t="shared" si="125"/>
        <v/>
      </c>
      <c r="CE88" s="240" t="str">
        <f t="shared" si="126"/>
        <v/>
      </c>
      <c r="CF88" s="240" t="str">
        <f t="shared" si="127"/>
        <v/>
      </c>
      <c r="CG88" s="240" t="str">
        <f t="shared" si="128"/>
        <v/>
      </c>
      <c r="CH88" s="240" t="str">
        <f t="shared" si="129"/>
        <v/>
      </c>
      <c r="CI88" s="240" t="str">
        <f t="shared" si="130"/>
        <v/>
      </c>
      <c r="CJ88" s="241">
        <v>75</v>
      </c>
      <c r="CK88" s="432"/>
      <c r="CL88" s="187"/>
      <c r="CM88" s="187"/>
      <c r="CN88" s="187"/>
      <c r="CO88" s="187"/>
      <c r="CP88" s="187"/>
      <c r="CQ88" s="187"/>
      <c r="CR88" s="187"/>
      <c r="CS88" s="187"/>
      <c r="CT88" s="187"/>
      <c r="CU88" s="187"/>
      <c r="CV88" s="187"/>
      <c r="CW88" s="187"/>
      <c r="CX88" s="214" t="str">
        <f>IFERROR(IF(AND('Classificação geral'!$J81="FEM",'Classificação geral'!$K81=1,'Classificação geral'!I81="Tapete"),'Classificação geral'!A81,""),"")</f>
        <v/>
      </c>
      <c r="CY88" s="214" t="str">
        <f>IFERROR(IF(AND('Classificação geral'!$J81="FEM",'Classificação geral'!$K81=1,'Classificação geral'!I81="Tapete"),'Classificação geral'!$B81,""),"")</f>
        <v/>
      </c>
      <c r="CZ88" s="215" t="str">
        <f>IF($CY88='Classificação geral'!$B81,'Classificação geral'!$C81,"")</f>
        <v/>
      </c>
      <c r="DA88" s="215" t="str">
        <f>IF($CY88='Classificação geral'!$B81,'Classificação geral'!$D81,"")</f>
        <v/>
      </c>
      <c r="DB88" s="215" t="str">
        <f>IF($CY88='Classificação geral'!$B81,'Classificação geral'!$J81,"")</f>
        <v/>
      </c>
      <c r="DC88" s="215" t="str">
        <f>IF($DB88='Classificação geral'!$J81,'Classificação geral'!$K81,"")</f>
        <v/>
      </c>
      <c r="DD88" s="215" t="str">
        <f>IF($DC88='Classificação geral'!$K81,'Classificação geral'!$AC81,"")</f>
        <v/>
      </c>
      <c r="DE88" s="215" t="str">
        <f>IF($DC88='Classificação geral'!$K81,'Classificação geral'!$AE81,"")</f>
        <v/>
      </c>
      <c r="DF88" s="215" t="str">
        <f>IF($DC88='Classificação geral'!$K81,'Classificação geral'!$AF81,"")</f>
        <v/>
      </c>
      <c r="DG88" s="215" t="str">
        <f>IF($DC88='Classificação geral'!$K81,'Classificação geral'!$O81,"")</f>
        <v/>
      </c>
      <c r="DH88" s="215" t="str">
        <f>IF($DC88='Classificação geral'!$K81,'Classificação geral'!$AR81,"")</f>
        <v/>
      </c>
      <c r="DI88" s="216" t="str">
        <f>IFERROR(RANK(DH88,DH:DH,0)+ COUNTIF($DH$12:DH87,DH88),"")</f>
        <v/>
      </c>
      <c r="DK88" s="214" t="str">
        <f>IFERROR(IF(AND('Classificação geral'!$J81="mas",'Classificação geral'!$K81=1,'Classificação geral'!$I81="Tapete"),'Classificação geral'!$A81,""),"")</f>
        <v/>
      </c>
      <c r="DL88" s="214" t="str">
        <f>IFERROR(IF(AND('Classificação geral'!$J81="mas",'Classificação geral'!$K81=1,'Classificação geral'!$I81="Tapete"),'Classificação geral'!$B81,""),"")</f>
        <v/>
      </c>
      <c r="DM88" s="215" t="str">
        <f>IF($DL88='Classificação geral'!$B81,'Classificação geral'!$C81,"")</f>
        <v/>
      </c>
      <c r="DN88" s="215" t="str">
        <f>IF($DL88='Classificação geral'!$B81,'Classificação geral'!$D81,"")</f>
        <v/>
      </c>
      <c r="DO88" s="215" t="str">
        <f>IF($DL88='Classificação geral'!$B81,'Classificação geral'!$J81,"")</f>
        <v/>
      </c>
      <c r="DP88" s="214" t="str">
        <f>IFERROR(IF(AND($DO88="mas",'Classificação geral'!$K81=1),'Classificação geral'!K81,""),"")</f>
        <v/>
      </c>
      <c r="DQ88" s="214" t="str">
        <f>IFERROR(IF(AND($DO88="mas",'Classificação geral'!$K81=1),'Classificação geral'!AC81,""),"")</f>
        <v/>
      </c>
      <c r="DR88" s="214" t="str">
        <f>IFERROR(IF(AND($DO88="mas",'Classificação geral'!$K81=1),'Classificação geral'!AE81,""),"")</f>
        <v/>
      </c>
      <c r="DS88" s="214" t="str">
        <f>IFERROR(IF(AND($DO88="mas",'Classificação geral'!$K81=1),'Classificação geral'!AF81,""),"")</f>
        <v/>
      </c>
      <c r="DT88" s="214" t="str">
        <f>IFERROR(IF(AND($DO88="mas",'Classificação geral'!$K81=1),'Classificação geral'!O81,""),"")</f>
        <v/>
      </c>
      <c r="DU88" s="214" t="str">
        <f>IFERROR(IF(AND($DO88="mas",'Classificação geral'!$K81=1),'Classificação geral'!AR81,""),"")</f>
        <v/>
      </c>
      <c r="DV88" s="216" t="str">
        <f>IFERROR(RANK(DU88,DU:DU,0)+ COUNTIF($DU$12:DU87,DU88),"")</f>
        <v/>
      </c>
      <c r="DX88" s="214" t="str">
        <f>IFERROR(IF(AND('Classificação geral'!$J81="fem",'Classificação geral'!$K81=2,'Classificação geral'!$I81="Tapete"),'Classificação geral'!$A81,""),"")</f>
        <v/>
      </c>
      <c r="DY88" s="214" t="str">
        <f>IFERROR(IF(AND('Classificação geral'!$J81="fem",'Classificação geral'!$K81=2,'Classificação geral'!$I81="Tapete"),'Classificação geral'!$B81,""),"")</f>
        <v/>
      </c>
      <c r="DZ88" s="215" t="str">
        <f>IF($DY88='Classificação geral'!$B81,'Classificação geral'!$C81,"")</f>
        <v/>
      </c>
      <c r="EA88" s="215" t="str">
        <f>IF($DY88='Classificação geral'!$B81,'Classificação geral'!$D81,"")</f>
        <v/>
      </c>
      <c r="EB88" s="215" t="str">
        <f>IF($DY88='Classificação geral'!$B81,'Classificação geral'!$J81,"")</f>
        <v/>
      </c>
      <c r="EC88" s="214" t="str">
        <f>IFERROR(IF(AND($EB88="fem",'Classificação geral'!$K81=2),'Classificação geral'!K81,""),"")</f>
        <v/>
      </c>
      <c r="ED88" s="214" t="str">
        <f>IFERROR(IF(AND($EB88="fem",'Classificação geral'!$K81=2),'Classificação geral'!AC81,""),"")</f>
        <v/>
      </c>
      <c r="EE88" s="214" t="str">
        <f>IFERROR(IF(AND($EB88="fem",'Classificação geral'!$K81=2),'Classificação geral'!AE81,""),"")</f>
        <v/>
      </c>
      <c r="EF88" s="214" t="str">
        <f>IFERROR(IF(AND($EB88="fem",'Classificação geral'!$K81=2),'Classificação geral'!AF81,""),"")</f>
        <v/>
      </c>
      <c r="EG88" s="214" t="str">
        <f>IFERROR(IF(AND($EB88="fem",'Classificação geral'!$K81=2),'Classificação geral'!O81,""),"")</f>
        <v/>
      </c>
      <c r="EH88" s="214" t="str">
        <f>IFERROR(IF(AND($EB88="fem",'Classificação geral'!$K81=2),'Classificação geral'!AR81,""),"")</f>
        <v/>
      </c>
      <c r="EI88" s="216" t="str">
        <f>IFERROR(RANK(EH88,EH:EH,0)+ COUNTIF(EH$12:$EH86,EH88),"")</f>
        <v/>
      </c>
      <c r="EJ88" s="209"/>
      <c r="EK88" s="214" t="str">
        <f>IFERROR(IF(AND('Classificação geral'!$J81="mas",'Classificação geral'!$K81=2,'Classificação geral'!$I81="Tapete"),'Classificação geral'!$A81,""),"")</f>
        <v/>
      </c>
      <c r="EL88" s="214" t="str">
        <f>IFERROR(IF(AND('Classificação geral'!$J81="mas",'Classificação geral'!$K81=2,'Classificação geral'!$I81="Tapete"),'Classificação geral'!$B81,""),"")</f>
        <v/>
      </c>
      <c r="EM88" s="215" t="str">
        <f>IF($EL88='Classificação geral'!$B81,'Classificação geral'!$C81,"")</f>
        <v/>
      </c>
      <c r="EN88" s="215" t="str">
        <f>IF($EL88='Classificação geral'!$B81,'Classificação geral'!$D81,"")</f>
        <v/>
      </c>
      <c r="EO88" s="215" t="str">
        <f>IF($EL88='Classificação geral'!$B81,'Classificação geral'!$J81,"")</f>
        <v/>
      </c>
      <c r="EP88" s="214" t="str">
        <f>IFERROR(IF(AND($EO88="mas",'Classificação geral'!$K81=2),'Classificação geral'!K81,""),"")</f>
        <v/>
      </c>
      <c r="EQ88" s="214" t="str">
        <f>IFERROR(IF(AND($EO88="mas",'Classificação geral'!$K81=2),'Classificação geral'!AC81,""),"")</f>
        <v/>
      </c>
      <c r="ER88" s="214" t="str">
        <f>IFERROR(IF(AND($EO88="mas",'Classificação geral'!$K81=2),'Classificação geral'!AE81,""),"")</f>
        <v/>
      </c>
      <c r="ES88" s="214" t="str">
        <f>IFERROR(IF(AND($EO88="mas",'Classificação geral'!$K81=2),'Classificação geral'!AF81,""),"")</f>
        <v/>
      </c>
      <c r="ET88" s="214" t="str">
        <f>IFERROR(IF(AND($EO88="mas",'Classificação geral'!$K81=2),'Classificação geral'!O81,""),"")</f>
        <v/>
      </c>
      <c r="EU88" s="214" t="str">
        <f>IFERROR(IF(AND($EO88="mas",'Classificação geral'!$K81=2),'Classificação geral'!AR81,""),"")</f>
        <v/>
      </c>
      <c r="EV88" s="216" t="str">
        <f>IFERROR(RANK(EU88,EU:EU,0)+ COUNTIF($EU$12:EU$12,EU88),"")</f>
        <v/>
      </c>
      <c r="EW88" s="209"/>
      <c r="EX88" s="214" t="str">
        <f>IFERROR(IF(AND('Classificação geral'!$J81="fem",'Classificação geral'!$K81=3,'Classificação geral'!$I81="Tapete"),'Classificação geral'!$A81,""),"")</f>
        <v/>
      </c>
      <c r="EY88" s="214" t="str">
        <f>IFERROR(IF(AND('Classificação geral'!$J81="fem",'Classificação geral'!$K81=3,'Classificação geral'!$I81="Tapete"),'Classificação geral'!$B81,""),"")</f>
        <v/>
      </c>
      <c r="EZ88" s="215" t="str">
        <f>IF($EY88='Classificação geral'!$B81,'Classificação geral'!$C81,"")</f>
        <v/>
      </c>
      <c r="FA88" s="215" t="str">
        <f>IF($EY88='Classificação geral'!$B81,'Classificação geral'!$D81,"")</f>
        <v/>
      </c>
      <c r="FB88" s="215" t="str">
        <f>IF($EY88='Classificação geral'!$B81,'Classificação geral'!$J81,"")</f>
        <v/>
      </c>
      <c r="FC88" s="215" t="str">
        <f>IF($FB88='Classificação geral'!$J81,'Classificação geral'!$K81,"")</f>
        <v/>
      </c>
      <c r="FD88" s="215" t="str">
        <f>IF($FC88='Classificação geral'!$K81,'Classificação geral'!$AC81,"")</f>
        <v/>
      </c>
      <c r="FE88" s="215" t="str">
        <f>IF($FC88='Classificação geral'!$K81,'Classificação geral'!$AE81,"")</f>
        <v/>
      </c>
      <c r="FF88" s="215" t="str">
        <f>IF($FC88='Classificação geral'!$K81,'Classificação geral'!$AF81,"")</f>
        <v/>
      </c>
      <c r="FG88" s="215" t="str">
        <f>IF($FC88='Classificação geral'!$K81,'Classificação geral'!$O81,"")</f>
        <v/>
      </c>
      <c r="FH88" s="215" t="str">
        <f>IF($FC88='Classificação geral'!$K81,'Classificação geral'!$AR81,"")</f>
        <v/>
      </c>
      <c r="FI88" s="216" t="str">
        <f>IFERROR(RANK(FH88,FH:FH,0)+ COUNTIF($FH$12:FH86,FH88),"")</f>
        <v/>
      </c>
      <c r="FJ88" s="209"/>
      <c r="FK88" s="214" t="str">
        <f>IFERROR(IF(AND('Classificação geral'!$J81="mas",'Classificação geral'!$K81=3,'Classificação geral'!$I81="Tapete"),'Classificação geral'!$A81,""),"")</f>
        <v/>
      </c>
      <c r="FL88" s="214" t="str">
        <f>IFERROR(IF(AND('Classificação geral'!$J81="mas",'Classificação geral'!$K81=3,'Classificação geral'!$I81="Tapete"),'Classificação geral'!$B81,""),"")</f>
        <v/>
      </c>
      <c r="FM88" s="215" t="str">
        <f>IF($FL88='Classificação geral'!$B81,'Classificação geral'!$C81,"")</f>
        <v/>
      </c>
      <c r="FN88" s="215" t="str">
        <f>IF($FL88='Classificação geral'!$B81,'Classificação geral'!$D81,"")</f>
        <v/>
      </c>
      <c r="FO88" s="215" t="str">
        <f>IF($FL88='Classificação geral'!$B81,'Classificação geral'!$J81,"")</f>
        <v/>
      </c>
      <c r="FP88" s="214" t="str">
        <f>IFERROR(IF(AND($FO88="mas",'Classificação geral'!$K81=3),'Classificação geral'!K81,""),"")</f>
        <v/>
      </c>
      <c r="FQ88" s="214" t="str">
        <f>IFERROR(IF(AND($FO88="mas",'Classificação geral'!$K81=3),'Classificação geral'!AC81,""),"")</f>
        <v/>
      </c>
      <c r="FR88" s="214" t="str">
        <f>IFERROR(IF(AND($FO88="mas",'Classificação geral'!$K81=3),'Classificação geral'!AE81,""),"")</f>
        <v/>
      </c>
      <c r="FS88" s="214" t="str">
        <f>IFERROR(IF(AND($FO88="mas",'Classificação geral'!$K81=3),'Classificação geral'!AF81,""),"")</f>
        <v/>
      </c>
      <c r="FT88" s="214" t="str">
        <f>IFERROR(IF(AND($FO88="mas",'Classificação geral'!$K81=3),'Classificação geral'!O81,""),"")</f>
        <v/>
      </c>
      <c r="FU88" s="214" t="str">
        <f>IFERROR(IF(AND($FO88="mas",'Classificação geral'!$K81=3),'Classificação geral'!AR81,""),"")</f>
        <v/>
      </c>
      <c r="FV88" s="216" t="str">
        <f>IFERROR(RANK(FU88,FU:FU,0)+ COUNTIF(FU$12:$FU86,FU88),"")</f>
        <v/>
      </c>
    </row>
    <row r="89" spans="2:178" s="188" customFormat="1" ht="24.75" customHeight="1" x14ac:dyDescent="0.5">
      <c r="B89" s="195"/>
      <c r="C89" s="238" t="str">
        <f t="shared" si="66"/>
        <v/>
      </c>
      <c r="D89" s="238" t="str">
        <f t="shared" si="67"/>
        <v/>
      </c>
      <c r="E89" s="238" t="str">
        <f t="shared" si="68"/>
        <v/>
      </c>
      <c r="F89" s="239" t="str">
        <f t="shared" si="69"/>
        <v/>
      </c>
      <c r="G89" s="239" t="str">
        <f t="shared" si="70"/>
        <v/>
      </c>
      <c r="H89" s="240" t="str">
        <f t="shared" si="71"/>
        <v/>
      </c>
      <c r="I89" s="240" t="str">
        <f t="shared" si="72"/>
        <v/>
      </c>
      <c r="J89" s="240" t="str">
        <f t="shared" si="73"/>
        <v/>
      </c>
      <c r="K89" s="240" t="str">
        <f t="shared" si="74"/>
        <v/>
      </c>
      <c r="L89" s="240" t="str">
        <f t="shared" si="75"/>
        <v/>
      </c>
      <c r="M89" s="241">
        <v>76</v>
      </c>
      <c r="N89" s="432"/>
      <c r="O89" s="242"/>
      <c r="P89" s="242"/>
      <c r="Q89" s="248" t="str">
        <f t="shared" si="76"/>
        <v/>
      </c>
      <c r="R89" s="238" t="str">
        <f t="shared" si="77"/>
        <v/>
      </c>
      <c r="S89" s="238" t="str">
        <f t="shared" si="78"/>
        <v/>
      </c>
      <c r="T89" s="238" t="str">
        <f t="shared" si="79"/>
        <v/>
      </c>
      <c r="U89" s="239" t="str">
        <f t="shared" si="80"/>
        <v/>
      </c>
      <c r="V89" s="239" t="str">
        <f t="shared" si="81"/>
        <v/>
      </c>
      <c r="W89" s="240" t="str">
        <f t="shared" si="82"/>
        <v/>
      </c>
      <c r="X89" s="240" t="str">
        <f t="shared" si="83"/>
        <v/>
      </c>
      <c r="Y89" s="240" t="str">
        <f t="shared" si="84"/>
        <v/>
      </c>
      <c r="Z89" s="240" t="str">
        <f t="shared" si="85"/>
        <v/>
      </c>
      <c r="AA89" s="240" t="str">
        <f t="shared" si="86"/>
        <v/>
      </c>
      <c r="AB89" s="241">
        <v>76</v>
      </c>
      <c r="AC89" s="432"/>
      <c r="AD89" s="242"/>
      <c r="AE89" s="243"/>
      <c r="AF89" s="249" t="str">
        <f t="shared" si="87"/>
        <v/>
      </c>
      <c r="AG89" s="238" t="str">
        <f t="shared" si="88"/>
        <v/>
      </c>
      <c r="AH89" s="238" t="str">
        <f t="shared" si="89"/>
        <v/>
      </c>
      <c r="AI89" s="239" t="str">
        <f t="shared" si="90"/>
        <v/>
      </c>
      <c r="AJ89" s="239" t="str">
        <f t="shared" si="91"/>
        <v/>
      </c>
      <c r="AK89" s="239" t="str">
        <f t="shared" si="92"/>
        <v/>
      </c>
      <c r="AL89" s="240" t="str">
        <f t="shared" si="93"/>
        <v/>
      </c>
      <c r="AM89" s="240" t="str">
        <f t="shared" si="94"/>
        <v/>
      </c>
      <c r="AN89" s="240" t="str">
        <f t="shared" si="95"/>
        <v/>
      </c>
      <c r="AO89" s="240" t="str">
        <f t="shared" si="96"/>
        <v/>
      </c>
      <c r="AP89" s="240" t="str">
        <f t="shared" si="97"/>
        <v/>
      </c>
      <c r="AQ89" s="241">
        <v>76</v>
      </c>
      <c r="AR89" s="432"/>
      <c r="AS89" s="242"/>
      <c r="AT89" s="242"/>
      <c r="AU89" s="249" t="str">
        <f t="shared" si="98"/>
        <v/>
      </c>
      <c r="AV89" s="238" t="str">
        <f t="shared" si="99"/>
        <v/>
      </c>
      <c r="AW89" s="238" t="str">
        <f t="shared" si="100"/>
        <v/>
      </c>
      <c r="AX89" s="239" t="str">
        <f t="shared" si="101"/>
        <v/>
      </c>
      <c r="AY89" s="239" t="str">
        <f t="shared" si="102"/>
        <v/>
      </c>
      <c r="AZ89" s="239" t="str">
        <f t="shared" si="103"/>
        <v/>
      </c>
      <c r="BA89" s="240" t="str">
        <f t="shared" si="104"/>
        <v/>
      </c>
      <c r="BB89" s="240" t="str">
        <f t="shared" si="105"/>
        <v/>
      </c>
      <c r="BC89" s="240" t="str">
        <f t="shared" si="106"/>
        <v/>
      </c>
      <c r="BD89" s="240" t="str">
        <f t="shared" si="107"/>
        <v/>
      </c>
      <c r="BE89" s="240" t="str">
        <f t="shared" si="108"/>
        <v/>
      </c>
      <c r="BF89" s="241">
        <v>76</v>
      </c>
      <c r="BG89" s="432"/>
      <c r="BH89" s="243"/>
      <c r="BI89" s="243"/>
      <c r="BJ89" s="248" t="str">
        <f t="shared" si="109"/>
        <v/>
      </c>
      <c r="BK89" s="238" t="str">
        <f t="shared" si="110"/>
        <v/>
      </c>
      <c r="BL89" s="238" t="str">
        <f t="shared" si="111"/>
        <v/>
      </c>
      <c r="BM89" s="238" t="str">
        <f t="shared" si="112"/>
        <v/>
      </c>
      <c r="BN89" s="239" t="str">
        <f t="shared" si="113"/>
        <v/>
      </c>
      <c r="BO89" s="239" t="str">
        <f t="shared" si="114"/>
        <v/>
      </c>
      <c r="BP89" s="239" t="str">
        <f t="shared" si="115"/>
        <v/>
      </c>
      <c r="BQ89" s="239" t="str">
        <f t="shared" si="116"/>
        <v/>
      </c>
      <c r="BR89" s="239" t="str">
        <f t="shared" si="117"/>
        <v/>
      </c>
      <c r="BS89" s="239" t="str">
        <f t="shared" si="118"/>
        <v/>
      </c>
      <c r="BT89" s="240" t="str">
        <f t="shared" si="119"/>
        <v/>
      </c>
      <c r="BU89" s="241">
        <v>76</v>
      </c>
      <c r="BV89" s="432"/>
      <c r="BW89" s="242"/>
      <c r="BX89" s="242"/>
      <c r="BY89" s="248" t="str">
        <f t="shared" si="120"/>
        <v/>
      </c>
      <c r="BZ89" s="238" t="str">
        <f t="shared" si="121"/>
        <v/>
      </c>
      <c r="CA89" s="238" t="str">
        <f t="shared" si="122"/>
        <v/>
      </c>
      <c r="CB89" s="238" t="str">
        <f t="shared" si="123"/>
        <v/>
      </c>
      <c r="CC89" s="239" t="str">
        <f t="shared" si="124"/>
        <v/>
      </c>
      <c r="CD89" s="239" t="str">
        <f t="shared" si="125"/>
        <v/>
      </c>
      <c r="CE89" s="240" t="str">
        <f t="shared" si="126"/>
        <v/>
      </c>
      <c r="CF89" s="240" t="str">
        <f t="shared" si="127"/>
        <v/>
      </c>
      <c r="CG89" s="240" t="str">
        <f t="shared" si="128"/>
        <v/>
      </c>
      <c r="CH89" s="240" t="str">
        <f t="shared" si="129"/>
        <v/>
      </c>
      <c r="CI89" s="240" t="str">
        <f t="shared" si="130"/>
        <v/>
      </c>
      <c r="CJ89" s="241">
        <v>76</v>
      </c>
      <c r="CK89" s="432"/>
      <c r="CL89" s="187"/>
      <c r="CM89" s="187"/>
      <c r="CN89" s="187"/>
      <c r="CO89" s="187"/>
      <c r="CP89" s="187"/>
      <c r="CQ89" s="187"/>
      <c r="CR89" s="187"/>
      <c r="CS89" s="187"/>
      <c r="CT89" s="187"/>
      <c r="CU89" s="187"/>
      <c r="CV89" s="187"/>
      <c r="CW89" s="187"/>
      <c r="CX89" s="214" t="str">
        <f>IFERROR(IF(AND('Classificação geral'!$J82="FEM",'Classificação geral'!$K82=1,'Classificação geral'!I82="Tapete"),'Classificação geral'!A82,""),"")</f>
        <v/>
      </c>
      <c r="CY89" s="214" t="str">
        <f>IFERROR(IF(AND('Classificação geral'!$J82="FEM",'Classificação geral'!$K82=1,'Classificação geral'!I82="Tapete"),'Classificação geral'!$B82,""),"")</f>
        <v/>
      </c>
      <c r="CZ89" s="215" t="str">
        <f>IF($CY89='Classificação geral'!$B82,'Classificação geral'!$C82,"")</f>
        <v/>
      </c>
      <c r="DA89" s="215" t="str">
        <f>IF($CY89='Classificação geral'!$B82,'Classificação geral'!$D82,"")</f>
        <v/>
      </c>
      <c r="DB89" s="215" t="str">
        <f>IF($CY89='Classificação geral'!$B82,'Classificação geral'!$J82,"")</f>
        <v/>
      </c>
      <c r="DC89" s="215" t="str">
        <f>IF($DB89='Classificação geral'!$J82,'Classificação geral'!$K82,"")</f>
        <v/>
      </c>
      <c r="DD89" s="215" t="str">
        <f>IF($DC89='Classificação geral'!$K82,'Classificação geral'!$AC82,"")</f>
        <v/>
      </c>
      <c r="DE89" s="215" t="str">
        <f>IF($DC89='Classificação geral'!$K82,'Classificação geral'!$AE82,"")</f>
        <v/>
      </c>
      <c r="DF89" s="215" t="str">
        <f>IF($DC89='Classificação geral'!$K82,'Classificação geral'!$AF82,"")</f>
        <v/>
      </c>
      <c r="DG89" s="215" t="str">
        <f>IF($DC89='Classificação geral'!$K82,'Classificação geral'!$O82,"")</f>
        <v/>
      </c>
      <c r="DH89" s="215" t="str">
        <f>IF($DC89='Classificação geral'!$K82,'Classificação geral'!$AR82,"")</f>
        <v/>
      </c>
      <c r="DI89" s="216" t="str">
        <f>IFERROR(RANK(DH89,DH:DH,0)+ COUNTIF($DH$12:DH88,DH89),"")</f>
        <v/>
      </c>
      <c r="DK89" s="214" t="str">
        <f>IFERROR(IF(AND('Classificação geral'!$J82="mas",'Classificação geral'!$K82=1,'Classificação geral'!$I82="Tapete"),'Classificação geral'!$A82,""),"")</f>
        <v/>
      </c>
      <c r="DL89" s="214" t="str">
        <f>IFERROR(IF(AND('Classificação geral'!$J82="mas",'Classificação geral'!$K82=1,'Classificação geral'!$I82="Tapete"),'Classificação geral'!$B82,""),"")</f>
        <v/>
      </c>
      <c r="DM89" s="215" t="str">
        <f>IF($DL89='Classificação geral'!$B82,'Classificação geral'!$C82,"")</f>
        <v/>
      </c>
      <c r="DN89" s="215" t="str">
        <f>IF($DL89='Classificação geral'!$B82,'Classificação geral'!$D82,"")</f>
        <v/>
      </c>
      <c r="DO89" s="215" t="str">
        <f>IF($DL89='Classificação geral'!$B82,'Classificação geral'!$J82,"")</f>
        <v/>
      </c>
      <c r="DP89" s="214" t="str">
        <f>IFERROR(IF(AND($DO89="mas",'Classificação geral'!$K82=1),'Classificação geral'!K82,""),"")</f>
        <v/>
      </c>
      <c r="DQ89" s="214" t="str">
        <f>IFERROR(IF(AND($DO89="mas",'Classificação geral'!$K82=1),'Classificação geral'!AC82,""),"")</f>
        <v/>
      </c>
      <c r="DR89" s="214" t="str">
        <f>IFERROR(IF(AND($DO89="mas",'Classificação geral'!$K82=1),'Classificação geral'!AE82,""),"")</f>
        <v/>
      </c>
      <c r="DS89" s="214" t="str">
        <f>IFERROR(IF(AND($DO89="mas",'Classificação geral'!$K82=1),'Classificação geral'!AF82,""),"")</f>
        <v/>
      </c>
      <c r="DT89" s="214" t="str">
        <f>IFERROR(IF(AND($DO89="mas",'Classificação geral'!$K82=1),'Classificação geral'!O82,""),"")</f>
        <v/>
      </c>
      <c r="DU89" s="214" t="str">
        <f>IFERROR(IF(AND($DO89="mas",'Classificação geral'!$K82=1),'Classificação geral'!AR82,""),"")</f>
        <v/>
      </c>
      <c r="DV89" s="216" t="str">
        <f>IFERROR(RANK(DU89,DU:DU,0)+ COUNTIF($DU$12:DU88,DU89),"")</f>
        <v/>
      </c>
      <c r="DX89" s="214" t="str">
        <f>IFERROR(IF(AND('Classificação geral'!$J82="fem",'Classificação geral'!$K82=2,'Classificação geral'!$I82="Tapete"),'Classificação geral'!$A82,""),"")</f>
        <v/>
      </c>
      <c r="DY89" s="214" t="str">
        <f>IFERROR(IF(AND('Classificação geral'!$J82="fem",'Classificação geral'!$K82=2,'Classificação geral'!$I82="Tapete"),'Classificação geral'!$B82,""),"")</f>
        <v/>
      </c>
      <c r="DZ89" s="215" t="str">
        <f>IF($DY89='Classificação geral'!$B82,'Classificação geral'!$C82,"")</f>
        <v/>
      </c>
      <c r="EA89" s="215" t="str">
        <f>IF($DY89='Classificação geral'!$B82,'Classificação geral'!$D82,"")</f>
        <v/>
      </c>
      <c r="EB89" s="215" t="str">
        <f>IF($DY89='Classificação geral'!$B82,'Classificação geral'!$J82,"")</f>
        <v/>
      </c>
      <c r="EC89" s="214" t="str">
        <f>IFERROR(IF(AND($EB89="fem",'Classificação geral'!$K82=2),'Classificação geral'!K82,""),"")</f>
        <v/>
      </c>
      <c r="ED89" s="214" t="str">
        <f>IFERROR(IF(AND($EB89="fem",'Classificação geral'!$K82=2),'Classificação geral'!AC82,""),"")</f>
        <v/>
      </c>
      <c r="EE89" s="214" t="str">
        <f>IFERROR(IF(AND($EB89="fem",'Classificação geral'!$K82=2),'Classificação geral'!AE82,""),"")</f>
        <v/>
      </c>
      <c r="EF89" s="214" t="str">
        <f>IFERROR(IF(AND($EB89="fem",'Classificação geral'!$K82=2),'Classificação geral'!AF82,""),"")</f>
        <v/>
      </c>
      <c r="EG89" s="214" t="str">
        <f>IFERROR(IF(AND($EB89="fem",'Classificação geral'!$K82=2),'Classificação geral'!O82,""),"")</f>
        <v/>
      </c>
      <c r="EH89" s="214" t="str">
        <f>IFERROR(IF(AND($EB89="fem",'Classificação geral'!$K82=2),'Classificação geral'!AR82,""),"")</f>
        <v/>
      </c>
      <c r="EI89" s="216" t="str">
        <f>IFERROR(RANK(EH89,EH:EH,0)+ COUNTIF(EH$12:$EH87,EH89),"")</f>
        <v/>
      </c>
      <c r="EJ89" s="209"/>
      <c r="EK89" s="214" t="str">
        <f>IFERROR(IF(AND('Classificação geral'!$J82="mas",'Classificação geral'!$K82=2,'Classificação geral'!$I82="Tapete"),'Classificação geral'!$A82,""),"")</f>
        <v/>
      </c>
      <c r="EL89" s="214" t="str">
        <f>IFERROR(IF(AND('Classificação geral'!$J82="mas",'Classificação geral'!$K82=2,'Classificação geral'!$I82="Tapete"),'Classificação geral'!$B82,""),"")</f>
        <v/>
      </c>
      <c r="EM89" s="215" t="str">
        <f>IF($EL89='Classificação geral'!$B82,'Classificação geral'!$C82,"")</f>
        <v/>
      </c>
      <c r="EN89" s="215" t="str">
        <f>IF($EL89='Classificação geral'!$B82,'Classificação geral'!$D82,"")</f>
        <v/>
      </c>
      <c r="EO89" s="215" t="str">
        <f>IF($EL89='Classificação geral'!$B82,'Classificação geral'!$J82,"")</f>
        <v/>
      </c>
      <c r="EP89" s="214" t="str">
        <f>IFERROR(IF(AND($EO89="mas",'Classificação geral'!$K82=2),'Classificação geral'!K82,""),"")</f>
        <v/>
      </c>
      <c r="EQ89" s="214" t="str">
        <f>IFERROR(IF(AND($EO89="mas",'Classificação geral'!$K82=2),'Classificação geral'!AC82,""),"")</f>
        <v/>
      </c>
      <c r="ER89" s="214" t="str">
        <f>IFERROR(IF(AND($EO89="mas",'Classificação geral'!$K82=2),'Classificação geral'!AE82,""),"")</f>
        <v/>
      </c>
      <c r="ES89" s="214" t="str">
        <f>IFERROR(IF(AND($EO89="mas",'Classificação geral'!$K82=2),'Classificação geral'!AF82,""),"")</f>
        <v/>
      </c>
      <c r="ET89" s="214" t="str">
        <f>IFERROR(IF(AND($EO89="mas",'Classificação geral'!$K82=2),'Classificação geral'!O82,""),"")</f>
        <v/>
      </c>
      <c r="EU89" s="214" t="str">
        <f>IFERROR(IF(AND($EO89="mas",'Classificação geral'!$K82=2),'Classificação geral'!AR82,""),"")</f>
        <v/>
      </c>
      <c r="EV89" s="216" t="str">
        <f>IFERROR(RANK(EU89,EU:EU,0)+ COUNTIF($EU$12:EU$12,EU89),"")</f>
        <v/>
      </c>
      <c r="EW89" s="209"/>
      <c r="EX89" s="214" t="str">
        <f>IFERROR(IF(AND('Classificação geral'!$J82="fem",'Classificação geral'!$K82=3,'Classificação geral'!$I82="Tapete"),'Classificação geral'!$A82,""),"")</f>
        <v/>
      </c>
      <c r="EY89" s="214" t="str">
        <f>IFERROR(IF(AND('Classificação geral'!$J82="fem",'Classificação geral'!$K82=3,'Classificação geral'!$I82="Tapete"),'Classificação geral'!$B82,""),"")</f>
        <v/>
      </c>
      <c r="EZ89" s="215" t="str">
        <f>IF($EY89='Classificação geral'!$B82,'Classificação geral'!$C82,"")</f>
        <v/>
      </c>
      <c r="FA89" s="215" t="str">
        <f>IF($EY89='Classificação geral'!$B82,'Classificação geral'!$D82,"")</f>
        <v/>
      </c>
      <c r="FB89" s="215" t="str">
        <f>IF($EY89='Classificação geral'!$B82,'Classificação geral'!$J82,"")</f>
        <v/>
      </c>
      <c r="FC89" s="215" t="str">
        <f>IF($FB89='Classificação geral'!$J82,'Classificação geral'!$K82,"")</f>
        <v/>
      </c>
      <c r="FD89" s="215" t="str">
        <f>IF($FC89='Classificação geral'!$K82,'Classificação geral'!$AC82,"")</f>
        <v/>
      </c>
      <c r="FE89" s="215" t="str">
        <f>IF($FC89='Classificação geral'!$K82,'Classificação geral'!$AE82,"")</f>
        <v/>
      </c>
      <c r="FF89" s="215" t="str">
        <f>IF($FC89='Classificação geral'!$K82,'Classificação geral'!$AF82,"")</f>
        <v/>
      </c>
      <c r="FG89" s="215" t="str">
        <f>IF($FC89='Classificação geral'!$K82,'Classificação geral'!$O82,"")</f>
        <v/>
      </c>
      <c r="FH89" s="215" t="str">
        <f>IF($FC89='Classificação geral'!$K82,'Classificação geral'!$AR82,"")</f>
        <v/>
      </c>
      <c r="FI89" s="216" t="str">
        <f>IFERROR(RANK(FH89,FH:FH,0)+ COUNTIF($FH$12:FH87,FH89),"")</f>
        <v/>
      </c>
      <c r="FJ89" s="209"/>
      <c r="FK89" s="214" t="str">
        <f>IFERROR(IF(AND('Classificação geral'!$J82="mas",'Classificação geral'!$K82=3,'Classificação geral'!$I82="Tapete"),'Classificação geral'!$A82,""),"")</f>
        <v/>
      </c>
      <c r="FL89" s="214" t="str">
        <f>IFERROR(IF(AND('Classificação geral'!$J82="mas",'Classificação geral'!$K82=3,'Classificação geral'!$I82="Tapete"),'Classificação geral'!$B82,""),"")</f>
        <v/>
      </c>
      <c r="FM89" s="215" t="str">
        <f>IF($FL89='Classificação geral'!$B82,'Classificação geral'!$C82,"")</f>
        <v/>
      </c>
      <c r="FN89" s="215" t="str">
        <f>IF($FL89='Classificação geral'!$B82,'Classificação geral'!$D82,"")</f>
        <v/>
      </c>
      <c r="FO89" s="215" t="str">
        <f>IF($FL89='Classificação geral'!$B82,'Classificação geral'!$J82,"")</f>
        <v/>
      </c>
      <c r="FP89" s="214" t="str">
        <f>IFERROR(IF(AND($FO89="mas",'Classificação geral'!$K82=3),'Classificação geral'!K82,""),"")</f>
        <v/>
      </c>
      <c r="FQ89" s="214" t="str">
        <f>IFERROR(IF(AND($FO89="mas",'Classificação geral'!$K82=3),'Classificação geral'!AC82,""),"")</f>
        <v/>
      </c>
      <c r="FR89" s="214" t="str">
        <f>IFERROR(IF(AND($FO89="mas",'Classificação geral'!$K82=3),'Classificação geral'!AE82,""),"")</f>
        <v/>
      </c>
      <c r="FS89" s="214" t="str">
        <f>IFERROR(IF(AND($FO89="mas",'Classificação geral'!$K82=3),'Classificação geral'!AF82,""),"")</f>
        <v/>
      </c>
      <c r="FT89" s="214" t="str">
        <f>IFERROR(IF(AND($FO89="mas",'Classificação geral'!$K82=3),'Classificação geral'!O82,""),"")</f>
        <v/>
      </c>
      <c r="FU89" s="214" t="str">
        <f>IFERROR(IF(AND($FO89="mas",'Classificação geral'!$K82=3),'Classificação geral'!AR82,""),"")</f>
        <v/>
      </c>
      <c r="FV89" s="216" t="str">
        <f>IFERROR(RANK(FU89,FU:FU,0)+ COUNTIF(FU$12:$FU87,FU89),"")</f>
        <v/>
      </c>
    </row>
    <row r="90" spans="2:178" s="188" customFormat="1" ht="24.75" customHeight="1" x14ac:dyDescent="0.5">
      <c r="B90" s="195"/>
      <c r="C90" s="238" t="str">
        <f t="shared" si="66"/>
        <v/>
      </c>
      <c r="D90" s="238" t="str">
        <f t="shared" si="67"/>
        <v/>
      </c>
      <c r="E90" s="238" t="str">
        <f t="shared" si="68"/>
        <v/>
      </c>
      <c r="F90" s="239" t="str">
        <f t="shared" si="69"/>
        <v/>
      </c>
      <c r="G90" s="239" t="str">
        <f t="shared" si="70"/>
        <v/>
      </c>
      <c r="H90" s="240" t="str">
        <f t="shared" si="71"/>
        <v/>
      </c>
      <c r="I90" s="240" t="str">
        <f t="shared" si="72"/>
        <v/>
      </c>
      <c r="J90" s="240" t="str">
        <f t="shared" si="73"/>
        <v/>
      </c>
      <c r="K90" s="240" t="str">
        <f t="shared" si="74"/>
        <v/>
      </c>
      <c r="L90" s="240" t="str">
        <f t="shared" si="75"/>
        <v/>
      </c>
      <c r="M90" s="241">
        <v>77</v>
      </c>
      <c r="N90" s="432"/>
      <c r="O90" s="242"/>
      <c r="P90" s="242"/>
      <c r="Q90" s="248" t="str">
        <f t="shared" si="76"/>
        <v/>
      </c>
      <c r="R90" s="238" t="str">
        <f t="shared" si="77"/>
        <v/>
      </c>
      <c r="S90" s="238" t="str">
        <f t="shared" si="78"/>
        <v/>
      </c>
      <c r="T90" s="238" t="str">
        <f t="shared" si="79"/>
        <v/>
      </c>
      <c r="U90" s="239" t="str">
        <f t="shared" si="80"/>
        <v/>
      </c>
      <c r="V90" s="239" t="str">
        <f t="shared" si="81"/>
        <v/>
      </c>
      <c r="W90" s="240" t="str">
        <f t="shared" si="82"/>
        <v/>
      </c>
      <c r="X90" s="240" t="str">
        <f t="shared" si="83"/>
        <v/>
      </c>
      <c r="Y90" s="240" t="str">
        <f t="shared" si="84"/>
        <v/>
      </c>
      <c r="Z90" s="240" t="str">
        <f t="shared" si="85"/>
        <v/>
      </c>
      <c r="AA90" s="240" t="str">
        <f t="shared" si="86"/>
        <v/>
      </c>
      <c r="AB90" s="241">
        <v>77</v>
      </c>
      <c r="AC90" s="432"/>
      <c r="AD90" s="242"/>
      <c r="AE90" s="243"/>
      <c r="AF90" s="249" t="str">
        <f t="shared" si="87"/>
        <v/>
      </c>
      <c r="AG90" s="238" t="str">
        <f t="shared" si="88"/>
        <v/>
      </c>
      <c r="AH90" s="238" t="str">
        <f t="shared" si="89"/>
        <v/>
      </c>
      <c r="AI90" s="239" t="str">
        <f t="shared" si="90"/>
        <v/>
      </c>
      <c r="AJ90" s="239" t="str">
        <f t="shared" si="91"/>
        <v/>
      </c>
      <c r="AK90" s="239" t="str">
        <f t="shared" si="92"/>
        <v/>
      </c>
      <c r="AL90" s="240" t="str">
        <f t="shared" si="93"/>
        <v/>
      </c>
      <c r="AM90" s="240" t="str">
        <f t="shared" si="94"/>
        <v/>
      </c>
      <c r="AN90" s="240" t="str">
        <f t="shared" si="95"/>
        <v/>
      </c>
      <c r="AO90" s="240" t="str">
        <f t="shared" si="96"/>
        <v/>
      </c>
      <c r="AP90" s="240" t="str">
        <f t="shared" si="97"/>
        <v/>
      </c>
      <c r="AQ90" s="241">
        <v>77</v>
      </c>
      <c r="AR90" s="432"/>
      <c r="AS90" s="242"/>
      <c r="AT90" s="242"/>
      <c r="AU90" s="249" t="str">
        <f t="shared" si="98"/>
        <v/>
      </c>
      <c r="AV90" s="238" t="str">
        <f t="shared" si="99"/>
        <v/>
      </c>
      <c r="AW90" s="238" t="str">
        <f t="shared" si="100"/>
        <v/>
      </c>
      <c r="AX90" s="239" t="str">
        <f t="shared" si="101"/>
        <v/>
      </c>
      <c r="AY90" s="239" t="str">
        <f t="shared" si="102"/>
        <v/>
      </c>
      <c r="AZ90" s="239" t="str">
        <f t="shared" si="103"/>
        <v/>
      </c>
      <c r="BA90" s="240" t="str">
        <f t="shared" si="104"/>
        <v/>
      </c>
      <c r="BB90" s="240" t="str">
        <f t="shared" si="105"/>
        <v/>
      </c>
      <c r="BC90" s="240" t="str">
        <f t="shared" si="106"/>
        <v/>
      </c>
      <c r="BD90" s="240" t="str">
        <f t="shared" si="107"/>
        <v/>
      </c>
      <c r="BE90" s="240" t="str">
        <f t="shared" si="108"/>
        <v/>
      </c>
      <c r="BF90" s="241">
        <v>77</v>
      </c>
      <c r="BG90" s="432"/>
      <c r="BH90" s="243"/>
      <c r="BI90" s="243"/>
      <c r="BJ90" s="248" t="str">
        <f t="shared" si="109"/>
        <v/>
      </c>
      <c r="BK90" s="238" t="str">
        <f t="shared" si="110"/>
        <v/>
      </c>
      <c r="BL90" s="238" t="str">
        <f t="shared" si="111"/>
        <v/>
      </c>
      <c r="BM90" s="238" t="str">
        <f t="shared" si="112"/>
        <v/>
      </c>
      <c r="BN90" s="239" t="str">
        <f t="shared" si="113"/>
        <v/>
      </c>
      <c r="BO90" s="239" t="str">
        <f t="shared" si="114"/>
        <v/>
      </c>
      <c r="BP90" s="239" t="str">
        <f t="shared" si="115"/>
        <v/>
      </c>
      <c r="BQ90" s="239" t="str">
        <f t="shared" si="116"/>
        <v/>
      </c>
      <c r="BR90" s="239" t="str">
        <f t="shared" si="117"/>
        <v/>
      </c>
      <c r="BS90" s="239" t="str">
        <f t="shared" si="118"/>
        <v/>
      </c>
      <c r="BT90" s="240" t="str">
        <f t="shared" si="119"/>
        <v/>
      </c>
      <c r="BU90" s="241">
        <v>77</v>
      </c>
      <c r="BV90" s="432"/>
      <c r="BW90" s="242"/>
      <c r="BX90" s="242"/>
      <c r="BY90" s="248" t="str">
        <f t="shared" si="120"/>
        <v/>
      </c>
      <c r="BZ90" s="238" t="str">
        <f t="shared" si="121"/>
        <v/>
      </c>
      <c r="CA90" s="238" t="str">
        <f t="shared" si="122"/>
        <v/>
      </c>
      <c r="CB90" s="238" t="str">
        <f t="shared" si="123"/>
        <v/>
      </c>
      <c r="CC90" s="239" t="str">
        <f t="shared" si="124"/>
        <v/>
      </c>
      <c r="CD90" s="239" t="str">
        <f t="shared" si="125"/>
        <v/>
      </c>
      <c r="CE90" s="240" t="str">
        <f t="shared" si="126"/>
        <v/>
      </c>
      <c r="CF90" s="240" t="str">
        <f t="shared" si="127"/>
        <v/>
      </c>
      <c r="CG90" s="240" t="str">
        <f t="shared" si="128"/>
        <v/>
      </c>
      <c r="CH90" s="240" t="str">
        <f t="shared" si="129"/>
        <v/>
      </c>
      <c r="CI90" s="240" t="str">
        <f t="shared" si="130"/>
        <v/>
      </c>
      <c r="CJ90" s="241">
        <v>77</v>
      </c>
      <c r="CK90" s="432"/>
      <c r="CL90" s="187"/>
      <c r="CM90" s="187"/>
      <c r="CN90" s="187"/>
      <c r="CO90" s="187"/>
      <c r="CP90" s="187"/>
      <c r="CQ90" s="187"/>
      <c r="CR90" s="187"/>
      <c r="CS90" s="187"/>
      <c r="CT90" s="187"/>
      <c r="CU90" s="187"/>
      <c r="CV90" s="187"/>
      <c r="CW90" s="187"/>
      <c r="CX90" s="214" t="str">
        <f>IFERROR(IF(AND('Classificação geral'!$J83="FEM",'Classificação geral'!$K83=1,'Classificação geral'!I83="Tapete"),'Classificação geral'!A83,""),"")</f>
        <v/>
      </c>
      <c r="CY90" s="214" t="str">
        <f>IFERROR(IF(AND('Classificação geral'!$J83="FEM",'Classificação geral'!$K83=1,'Classificação geral'!I83="Tapete"),'Classificação geral'!$B83,""),"")</f>
        <v/>
      </c>
      <c r="CZ90" s="215" t="str">
        <f>IF($CY90='Classificação geral'!$B83,'Classificação geral'!$C83,"")</f>
        <v/>
      </c>
      <c r="DA90" s="215" t="str">
        <f>IF($CY90='Classificação geral'!$B83,'Classificação geral'!$D83,"")</f>
        <v/>
      </c>
      <c r="DB90" s="215" t="str">
        <f>IF($CY90='Classificação geral'!$B83,'Classificação geral'!$J83,"")</f>
        <v/>
      </c>
      <c r="DC90" s="215" t="str">
        <f>IF($DB90='Classificação geral'!$J83,'Classificação geral'!$K83,"")</f>
        <v/>
      </c>
      <c r="DD90" s="215" t="str">
        <f>IF($DC90='Classificação geral'!$K83,'Classificação geral'!$AC83,"")</f>
        <v/>
      </c>
      <c r="DE90" s="215" t="str">
        <f>IF($DC90='Classificação geral'!$K83,'Classificação geral'!$AE83,"")</f>
        <v/>
      </c>
      <c r="DF90" s="215" t="str">
        <f>IF($DC90='Classificação geral'!$K83,'Classificação geral'!$AF83,"")</f>
        <v/>
      </c>
      <c r="DG90" s="215" t="str">
        <f>IF($DC90='Classificação geral'!$K83,'Classificação geral'!$O83,"")</f>
        <v/>
      </c>
      <c r="DH90" s="215" t="str">
        <f>IF($DC90='Classificação geral'!$K83,'Classificação geral'!$AR83,"")</f>
        <v/>
      </c>
      <c r="DI90" s="216" t="str">
        <f>IFERROR(RANK(DH90,DH:DH,0)+ COUNTIF($DH$12:DH89,DH90),"")</f>
        <v/>
      </c>
      <c r="DK90" s="214" t="str">
        <f>IFERROR(IF(AND('Classificação geral'!$J83="mas",'Classificação geral'!$K83=1,'Classificação geral'!$I83="Tapete"),'Classificação geral'!$A83,""),"")</f>
        <v/>
      </c>
      <c r="DL90" s="214" t="str">
        <f>IFERROR(IF(AND('Classificação geral'!$J83="mas",'Classificação geral'!$K83=1,'Classificação geral'!$I83="Tapete"),'Classificação geral'!$B83,""),"")</f>
        <v/>
      </c>
      <c r="DM90" s="215" t="str">
        <f>IF($DL90='Classificação geral'!$B83,'Classificação geral'!$C83,"")</f>
        <v/>
      </c>
      <c r="DN90" s="215" t="str">
        <f>IF($DL90='Classificação geral'!$B83,'Classificação geral'!$D83,"")</f>
        <v/>
      </c>
      <c r="DO90" s="215" t="str">
        <f>IF($DL90='Classificação geral'!$B83,'Classificação geral'!$J83,"")</f>
        <v/>
      </c>
      <c r="DP90" s="214" t="str">
        <f>IFERROR(IF(AND($DO90="mas",'Classificação geral'!$K83=1),'Classificação geral'!K83,""),"")</f>
        <v/>
      </c>
      <c r="DQ90" s="214" t="str">
        <f>IFERROR(IF(AND($DO90="mas",'Classificação geral'!$K83=1),'Classificação geral'!AC83,""),"")</f>
        <v/>
      </c>
      <c r="DR90" s="214" t="str">
        <f>IFERROR(IF(AND($DO90="mas",'Classificação geral'!$K83=1),'Classificação geral'!AE83,""),"")</f>
        <v/>
      </c>
      <c r="DS90" s="214" t="str">
        <f>IFERROR(IF(AND($DO90="mas",'Classificação geral'!$K83=1),'Classificação geral'!AF83,""),"")</f>
        <v/>
      </c>
      <c r="DT90" s="214" t="str">
        <f>IFERROR(IF(AND($DO90="mas",'Classificação geral'!$K83=1),'Classificação geral'!O83,""),"")</f>
        <v/>
      </c>
      <c r="DU90" s="214" t="str">
        <f>IFERROR(IF(AND($DO90="mas",'Classificação geral'!$K83=1),'Classificação geral'!AR83,""),"")</f>
        <v/>
      </c>
      <c r="DV90" s="216" t="str">
        <f>IFERROR(RANK(DU90,DU:DU,0)+ COUNTIF($DU$12:DU89,DU90),"")</f>
        <v/>
      </c>
      <c r="DX90" s="214" t="str">
        <f>IFERROR(IF(AND('Classificação geral'!$J83="fem",'Classificação geral'!$K83=2,'Classificação geral'!$I83="Tapete"),'Classificação geral'!$A83,""),"")</f>
        <v/>
      </c>
      <c r="DY90" s="214" t="str">
        <f>IFERROR(IF(AND('Classificação geral'!$J83="fem",'Classificação geral'!$K83=2,'Classificação geral'!$I83="Tapete"),'Classificação geral'!$B83,""),"")</f>
        <v/>
      </c>
      <c r="DZ90" s="215" t="str">
        <f>IF($DY90='Classificação geral'!$B83,'Classificação geral'!$C83,"")</f>
        <v/>
      </c>
      <c r="EA90" s="215" t="str">
        <f>IF($DY90='Classificação geral'!$B83,'Classificação geral'!$D83,"")</f>
        <v/>
      </c>
      <c r="EB90" s="215" t="str">
        <f>IF($DY90='Classificação geral'!$B83,'Classificação geral'!$J83,"")</f>
        <v/>
      </c>
      <c r="EC90" s="214" t="str">
        <f>IFERROR(IF(AND($EB90="fem",'Classificação geral'!$K83=2),'Classificação geral'!K83,""),"")</f>
        <v/>
      </c>
      <c r="ED90" s="214" t="str">
        <f>IFERROR(IF(AND($EB90="fem",'Classificação geral'!$K83=2),'Classificação geral'!AC83,""),"")</f>
        <v/>
      </c>
      <c r="EE90" s="214" t="str">
        <f>IFERROR(IF(AND($EB90="fem",'Classificação geral'!$K83=2),'Classificação geral'!AE83,""),"")</f>
        <v/>
      </c>
      <c r="EF90" s="214" t="str">
        <f>IFERROR(IF(AND($EB90="fem",'Classificação geral'!$K83=2),'Classificação geral'!AF83,""),"")</f>
        <v/>
      </c>
      <c r="EG90" s="214" t="str">
        <f>IFERROR(IF(AND($EB90="fem",'Classificação geral'!$K83=2),'Classificação geral'!O83,""),"")</f>
        <v/>
      </c>
      <c r="EH90" s="214" t="str">
        <f>IFERROR(IF(AND($EB90="fem",'Classificação geral'!$K83=2),'Classificação geral'!AR83,""),"")</f>
        <v/>
      </c>
      <c r="EI90" s="216" t="str">
        <f>IFERROR(RANK(EH90,EH:EH,0)+ COUNTIF(EH$12:$EH88,EH90),"")</f>
        <v/>
      </c>
      <c r="EJ90" s="209"/>
      <c r="EK90" s="214" t="str">
        <f>IFERROR(IF(AND('Classificação geral'!$J83="mas",'Classificação geral'!$K83=2,'Classificação geral'!$I83="Tapete"),'Classificação geral'!$A83,""),"")</f>
        <v/>
      </c>
      <c r="EL90" s="214" t="str">
        <f>IFERROR(IF(AND('Classificação geral'!$J83="mas",'Classificação geral'!$K83=2,'Classificação geral'!$I83="Tapete"),'Classificação geral'!$B83,""),"")</f>
        <v/>
      </c>
      <c r="EM90" s="215" t="str">
        <f>IF($EL90='Classificação geral'!$B83,'Classificação geral'!$C83,"")</f>
        <v/>
      </c>
      <c r="EN90" s="215" t="str">
        <f>IF($EL90='Classificação geral'!$B83,'Classificação geral'!$D83,"")</f>
        <v/>
      </c>
      <c r="EO90" s="215" t="str">
        <f>IF($EL90='Classificação geral'!$B83,'Classificação geral'!$J83,"")</f>
        <v/>
      </c>
      <c r="EP90" s="214" t="str">
        <f>IFERROR(IF(AND($EO90="mas",'Classificação geral'!$K83=2),'Classificação geral'!K83,""),"")</f>
        <v/>
      </c>
      <c r="EQ90" s="214" t="str">
        <f>IFERROR(IF(AND($EO90="mas",'Classificação geral'!$K83=2),'Classificação geral'!AC83,""),"")</f>
        <v/>
      </c>
      <c r="ER90" s="214" t="str">
        <f>IFERROR(IF(AND($EO90="mas",'Classificação geral'!$K83=2),'Classificação geral'!AE83,""),"")</f>
        <v/>
      </c>
      <c r="ES90" s="214" t="str">
        <f>IFERROR(IF(AND($EO90="mas",'Classificação geral'!$K83=2),'Classificação geral'!AF83,""),"")</f>
        <v/>
      </c>
      <c r="ET90" s="214" t="str">
        <f>IFERROR(IF(AND($EO90="mas",'Classificação geral'!$K83=2),'Classificação geral'!O83,""),"")</f>
        <v/>
      </c>
      <c r="EU90" s="214" t="str">
        <f>IFERROR(IF(AND($EO90="mas",'Classificação geral'!$K83=2),'Classificação geral'!AR83,""),"")</f>
        <v/>
      </c>
      <c r="EV90" s="216" t="str">
        <f>IFERROR(RANK(EU90,EU:EU,0)+ COUNTIF($EU$12:EU$12,EU90),"")</f>
        <v/>
      </c>
      <c r="EW90" s="209"/>
      <c r="EX90" s="214" t="str">
        <f>IFERROR(IF(AND('Classificação geral'!$J83="fem",'Classificação geral'!$K83=3,'Classificação geral'!$I83="Tapete"),'Classificação geral'!$A83,""),"")</f>
        <v/>
      </c>
      <c r="EY90" s="214" t="str">
        <f>IFERROR(IF(AND('Classificação geral'!$J83="fem",'Classificação geral'!$K83=3,'Classificação geral'!$I83="Tapete"),'Classificação geral'!$B83,""),"")</f>
        <v/>
      </c>
      <c r="EZ90" s="215" t="str">
        <f>IF($EY90='Classificação geral'!$B83,'Classificação geral'!$C83,"")</f>
        <v/>
      </c>
      <c r="FA90" s="215" t="str">
        <f>IF($EY90='Classificação geral'!$B83,'Classificação geral'!$D83,"")</f>
        <v/>
      </c>
      <c r="FB90" s="215" t="str">
        <f>IF($EY90='Classificação geral'!$B83,'Classificação geral'!$J83,"")</f>
        <v/>
      </c>
      <c r="FC90" s="215" t="str">
        <f>IF($FB90='Classificação geral'!$J83,'Classificação geral'!$K83,"")</f>
        <v/>
      </c>
      <c r="FD90" s="215" t="str">
        <f>IF($FC90='Classificação geral'!$K83,'Classificação geral'!$AC83,"")</f>
        <v/>
      </c>
      <c r="FE90" s="215" t="str">
        <f>IF($FC90='Classificação geral'!$K83,'Classificação geral'!$AE83,"")</f>
        <v/>
      </c>
      <c r="FF90" s="215" t="str">
        <f>IF($FC90='Classificação geral'!$K83,'Classificação geral'!$AF83,"")</f>
        <v/>
      </c>
      <c r="FG90" s="215" t="str">
        <f>IF($FC90='Classificação geral'!$K83,'Classificação geral'!$O83,"")</f>
        <v/>
      </c>
      <c r="FH90" s="215" t="str">
        <f>IF($FC90='Classificação geral'!$K83,'Classificação geral'!$AR83,"")</f>
        <v/>
      </c>
      <c r="FI90" s="216" t="str">
        <f>IFERROR(RANK(FH90,FH:FH,0)+ COUNTIF($FH$12:FH88,FH90),"")</f>
        <v/>
      </c>
      <c r="FJ90" s="209"/>
      <c r="FK90" s="214" t="str">
        <f>IFERROR(IF(AND('Classificação geral'!$J83="mas",'Classificação geral'!$K83=3,'Classificação geral'!$I83="Tapete"),'Classificação geral'!$A83,""),"")</f>
        <v/>
      </c>
      <c r="FL90" s="214" t="str">
        <f>IFERROR(IF(AND('Classificação geral'!$J83="mas",'Classificação geral'!$K83=3,'Classificação geral'!$I83="Tapete"),'Classificação geral'!$B83,""),"")</f>
        <v/>
      </c>
      <c r="FM90" s="215" t="str">
        <f>IF($FL90='Classificação geral'!$B83,'Classificação geral'!$C83,"")</f>
        <v/>
      </c>
      <c r="FN90" s="215" t="str">
        <f>IF($FL90='Classificação geral'!$B83,'Classificação geral'!$D83,"")</f>
        <v/>
      </c>
      <c r="FO90" s="215" t="str">
        <f>IF($FL90='Classificação geral'!$B83,'Classificação geral'!$J83,"")</f>
        <v/>
      </c>
      <c r="FP90" s="214" t="str">
        <f>IFERROR(IF(AND($FO90="mas",'Classificação geral'!$K83=3),'Classificação geral'!K83,""),"")</f>
        <v/>
      </c>
      <c r="FQ90" s="214" t="str">
        <f>IFERROR(IF(AND($FO90="mas",'Classificação geral'!$K83=3),'Classificação geral'!AC83,""),"")</f>
        <v/>
      </c>
      <c r="FR90" s="214" t="str">
        <f>IFERROR(IF(AND($FO90="mas",'Classificação geral'!$K83=3),'Classificação geral'!AE83,""),"")</f>
        <v/>
      </c>
      <c r="FS90" s="214" t="str">
        <f>IFERROR(IF(AND($FO90="mas",'Classificação geral'!$K83=3),'Classificação geral'!AF83,""),"")</f>
        <v/>
      </c>
      <c r="FT90" s="214" t="str">
        <f>IFERROR(IF(AND($FO90="mas",'Classificação geral'!$K83=3),'Classificação geral'!O83,""),"")</f>
        <v/>
      </c>
      <c r="FU90" s="214" t="str">
        <f>IFERROR(IF(AND($FO90="mas",'Classificação geral'!$K83=3),'Classificação geral'!AR83,""),"")</f>
        <v/>
      </c>
      <c r="FV90" s="216" t="str">
        <f>IFERROR(RANK(FU90,FU:FU,0)+ COUNTIF(FU$12:$FU88,FU90),"")</f>
        <v/>
      </c>
    </row>
    <row r="91" spans="2:178" s="188" customFormat="1" ht="24.75" customHeight="1" x14ac:dyDescent="0.5">
      <c r="B91" s="195"/>
      <c r="C91" s="238" t="str">
        <f t="shared" si="66"/>
        <v/>
      </c>
      <c r="D91" s="238" t="str">
        <f t="shared" si="67"/>
        <v/>
      </c>
      <c r="E91" s="238" t="str">
        <f t="shared" si="68"/>
        <v/>
      </c>
      <c r="F91" s="239" t="str">
        <f t="shared" si="69"/>
        <v/>
      </c>
      <c r="G91" s="239" t="str">
        <f t="shared" si="70"/>
        <v/>
      </c>
      <c r="H91" s="240" t="str">
        <f t="shared" si="71"/>
        <v/>
      </c>
      <c r="I91" s="240" t="str">
        <f t="shared" si="72"/>
        <v/>
      </c>
      <c r="J91" s="240" t="str">
        <f t="shared" si="73"/>
        <v/>
      </c>
      <c r="K91" s="240" t="str">
        <f t="shared" si="74"/>
        <v/>
      </c>
      <c r="L91" s="240" t="str">
        <f t="shared" si="75"/>
        <v/>
      </c>
      <c r="M91" s="241">
        <v>78</v>
      </c>
      <c r="N91" s="432"/>
      <c r="O91" s="242"/>
      <c r="P91" s="242"/>
      <c r="Q91" s="248" t="str">
        <f t="shared" si="76"/>
        <v/>
      </c>
      <c r="R91" s="238" t="str">
        <f t="shared" si="77"/>
        <v/>
      </c>
      <c r="S91" s="238" t="str">
        <f t="shared" si="78"/>
        <v/>
      </c>
      <c r="T91" s="238" t="str">
        <f t="shared" si="79"/>
        <v/>
      </c>
      <c r="U91" s="239" t="str">
        <f t="shared" si="80"/>
        <v/>
      </c>
      <c r="V91" s="239" t="str">
        <f t="shared" si="81"/>
        <v/>
      </c>
      <c r="W91" s="240" t="str">
        <f t="shared" si="82"/>
        <v/>
      </c>
      <c r="X91" s="240" t="str">
        <f t="shared" si="83"/>
        <v/>
      </c>
      <c r="Y91" s="240" t="str">
        <f t="shared" si="84"/>
        <v/>
      </c>
      <c r="Z91" s="240" t="str">
        <f t="shared" si="85"/>
        <v/>
      </c>
      <c r="AA91" s="240" t="str">
        <f t="shared" si="86"/>
        <v/>
      </c>
      <c r="AB91" s="241">
        <v>78</v>
      </c>
      <c r="AC91" s="432"/>
      <c r="AD91" s="242"/>
      <c r="AE91" s="243"/>
      <c r="AF91" s="249" t="str">
        <f t="shared" si="87"/>
        <v/>
      </c>
      <c r="AG91" s="238" t="str">
        <f t="shared" si="88"/>
        <v/>
      </c>
      <c r="AH91" s="238" t="str">
        <f t="shared" si="89"/>
        <v/>
      </c>
      <c r="AI91" s="239" t="str">
        <f t="shared" si="90"/>
        <v/>
      </c>
      <c r="AJ91" s="239" t="str">
        <f t="shared" si="91"/>
        <v/>
      </c>
      <c r="AK91" s="239" t="str">
        <f t="shared" si="92"/>
        <v/>
      </c>
      <c r="AL91" s="240" t="str">
        <f t="shared" si="93"/>
        <v/>
      </c>
      <c r="AM91" s="240" t="str">
        <f t="shared" si="94"/>
        <v/>
      </c>
      <c r="AN91" s="240" t="str">
        <f t="shared" si="95"/>
        <v/>
      </c>
      <c r="AO91" s="240" t="str">
        <f t="shared" si="96"/>
        <v/>
      </c>
      <c r="AP91" s="240" t="str">
        <f t="shared" si="97"/>
        <v/>
      </c>
      <c r="AQ91" s="241">
        <v>78</v>
      </c>
      <c r="AR91" s="432"/>
      <c r="AS91" s="242"/>
      <c r="AT91" s="242"/>
      <c r="AU91" s="249" t="str">
        <f t="shared" si="98"/>
        <v/>
      </c>
      <c r="AV91" s="238" t="str">
        <f t="shared" si="99"/>
        <v/>
      </c>
      <c r="AW91" s="238" t="str">
        <f t="shared" si="100"/>
        <v/>
      </c>
      <c r="AX91" s="239" t="str">
        <f t="shared" si="101"/>
        <v/>
      </c>
      <c r="AY91" s="239" t="str">
        <f t="shared" si="102"/>
        <v/>
      </c>
      <c r="AZ91" s="239" t="str">
        <f t="shared" si="103"/>
        <v/>
      </c>
      <c r="BA91" s="240" t="str">
        <f t="shared" si="104"/>
        <v/>
      </c>
      <c r="BB91" s="240" t="str">
        <f t="shared" si="105"/>
        <v/>
      </c>
      <c r="BC91" s="240" t="str">
        <f t="shared" si="106"/>
        <v/>
      </c>
      <c r="BD91" s="240" t="str">
        <f t="shared" si="107"/>
        <v/>
      </c>
      <c r="BE91" s="240" t="str">
        <f t="shared" si="108"/>
        <v/>
      </c>
      <c r="BF91" s="241">
        <v>78</v>
      </c>
      <c r="BG91" s="432"/>
      <c r="BH91" s="243"/>
      <c r="BI91" s="243"/>
      <c r="BJ91" s="248" t="str">
        <f t="shared" si="109"/>
        <v/>
      </c>
      <c r="BK91" s="238" t="str">
        <f t="shared" si="110"/>
        <v/>
      </c>
      <c r="BL91" s="238" t="str">
        <f t="shared" si="111"/>
        <v/>
      </c>
      <c r="BM91" s="238" t="str">
        <f t="shared" si="112"/>
        <v/>
      </c>
      <c r="BN91" s="239" t="str">
        <f t="shared" si="113"/>
        <v/>
      </c>
      <c r="BO91" s="239" t="str">
        <f t="shared" si="114"/>
        <v/>
      </c>
      <c r="BP91" s="239" t="str">
        <f t="shared" si="115"/>
        <v/>
      </c>
      <c r="BQ91" s="239" t="str">
        <f t="shared" si="116"/>
        <v/>
      </c>
      <c r="BR91" s="239" t="str">
        <f t="shared" si="117"/>
        <v/>
      </c>
      <c r="BS91" s="239" t="str">
        <f t="shared" si="118"/>
        <v/>
      </c>
      <c r="BT91" s="240" t="str">
        <f t="shared" si="119"/>
        <v/>
      </c>
      <c r="BU91" s="241">
        <v>78</v>
      </c>
      <c r="BV91" s="432"/>
      <c r="BW91" s="242"/>
      <c r="BX91" s="242"/>
      <c r="BY91" s="248" t="str">
        <f t="shared" si="120"/>
        <v/>
      </c>
      <c r="BZ91" s="238" t="str">
        <f t="shared" si="121"/>
        <v/>
      </c>
      <c r="CA91" s="238" t="str">
        <f t="shared" si="122"/>
        <v/>
      </c>
      <c r="CB91" s="238" t="str">
        <f t="shared" si="123"/>
        <v/>
      </c>
      <c r="CC91" s="239" t="str">
        <f t="shared" si="124"/>
        <v/>
      </c>
      <c r="CD91" s="239" t="str">
        <f t="shared" si="125"/>
        <v/>
      </c>
      <c r="CE91" s="240" t="str">
        <f t="shared" si="126"/>
        <v/>
      </c>
      <c r="CF91" s="240" t="str">
        <f t="shared" si="127"/>
        <v/>
      </c>
      <c r="CG91" s="240" t="str">
        <f t="shared" si="128"/>
        <v/>
      </c>
      <c r="CH91" s="240" t="str">
        <f t="shared" si="129"/>
        <v/>
      </c>
      <c r="CI91" s="240" t="str">
        <f t="shared" si="130"/>
        <v/>
      </c>
      <c r="CJ91" s="241">
        <v>78</v>
      </c>
      <c r="CK91" s="432"/>
      <c r="CL91" s="187"/>
      <c r="CM91" s="187"/>
      <c r="CN91" s="187"/>
      <c r="CO91" s="187"/>
      <c r="CP91" s="187"/>
      <c r="CQ91" s="187"/>
      <c r="CR91" s="187"/>
      <c r="CS91" s="187"/>
      <c r="CT91" s="187"/>
      <c r="CU91" s="187"/>
      <c r="CV91" s="187"/>
      <c r="CW91" s="187"/>
      <c r="CX91" s="214" t="str">
        <f>IFERROR(IF(AND('Classificação geral'!$J84="FEM",'Classificação geral'!$K84=1,'Classificação geral'!I84="Tapete"),'Classificação geral'!A84,""),"")</f>
        <v/>
      </c>
      <c r="CY91" s="214" t="str">
        <f>IFERROR(IF(AND('Classificação geral'!$J84="FEM",'Classificação geral'!$K84=1,'Classificação geral'!I84="Tapete"),'Classificação geral'!$B84,""),"")</f>
        <v/>
      </c>
      <c r="CZ91" s="215" t="str">
        <f>IF($CY91='Classificação geral'!$B84,'Classificação geral'!$C84,"")</f>
        <v/>
      </c>
      <c r="DA91" s="215" t="str">
        <f>IF($CY91='Classificação geral'!$B84,'Classificação geral'!$D84,"")</f>
        <v/>
      </c>
      <c r="DB91" s="215" t="str">
        <f>IF($CY91='Classificação geral'!$B84,'Classificação geral'!$J84,"")</f>
        <v/>
      </c>
      <c r="DC91" s="215" t="str">
        <f>IF($DB91='Classificação geral'!$J84,'Classificação geral'!$K84,"")</f>
        <v/>
      </c>
      <c r="DD91" s="215" t="str">
        <f>IF($DC91='Classificação geral'!$K84,'Classificação geral'!$AC84,"")</f>
        <v/>
      </c>
      <c r="DE91" s="215" t="str">
        <f>IF($DC91='Classificação geral'!$K84,'Classificação geral'!$AE84,"")</f>
        <v/>
      </c>
      <c r="DF91" s="215" t="str">
        <f>IF($DC91='Classificação geral'!$K84,'Classificação geral'!$AF84,"")</f>
        <v/>
      </c>
      <c r="DG91" s="215" t="str">
        <f>IF($DC91='Classificação geral'!$K84,'Classificação geral'!$O84,"")</f>
        <v/>
      </c>
      <c r="DH91" s="215" t="str">
        <f>IF($DC91='Classificação geral'!$K84,'Classificação geral'!$AR84,"")</f>
        <v/>
      </c>
      <c r="DI91" s="216" t="str">
        <f>IFERROR(RANK(DH91,DH:DH,0)+ COUNTIF($DH$12:DH90,DH91),"")</f>
        <v/>
      </c>
      <c r="DK91" s="214" t="str">
        <f>IFERROR(IF(AND('Classificação geral'!$J84="mas",'Classificação geral'!$K84=1,'Classificação geral'!$I84="Tapete"),'Classificação geral'!$A84,""),"")</f>
        <v/>
      </c>
      <c r="DL91" s="214" t="str">
        <f>IFERROR(IF(AND('Classificação geral'!$J84="mas",'Classificação geral'!$K84=1,'Classificação geral'!$I84="Tapete"),'Classificação geral'!$B84,""),"")</f>
        <v/>
      </c>
      <c r="DM91" s="215" t="str">
        <f>IF($DL91='Classificação geral'!$B84,'Classificação geral'!$C84,"")</f>
        <v/>
      </c>
      <c r="DN91" s="215" t="str">
        <f>IF($DL91='Classificação geral'!$B84,'Classificação geral'!$D84,"")</f>
        <v/>
      </c>
      <c r="DO91" s="215" t="str">
        <f>IF($DL91='Classificação geral'!$B84,'Classificação geral'!$J84,"")</f>
        <v/>
      </c>
      <c r="DP91" s="214" t="str">
        <f>IFERROR(IF(AND($DO91="mas",'Classificação geral'!$K84=1),'Classificação geral'!K84,""),"")</f>
        <v/>
      </c>
      <c r="DQ91" s="214" t="str">
        <f>IFERROR(IF(AND($DO91="mas",'Classificação geral'!$K84=1),'Classificação geral'!AC84,""),"")</f>
        <v/>
      </c>
      <c r="DR91" s="214" t="str">
        <f>IFERROR(IF(AND($DO91="mas",'Classificação geral'!$K84=1),'Classificação geral'!AE84,""),"")</f>
        <v/>
      </c>
      <c r="DS91" s="214" t="str">
        <f>IFERROR(IF(AND($DO91="mas",'Classificação geral'!$K84=1),'Classificação geral'!AF84,""),"")</f>
        <v/>
      </c>
      <c r="DT91" s="214" t="str">
        <f>IFERROR(IF(AND($DO91="mas",'Classificação geral'!$K84=1),'Classificação geral'!O84,""),"")</f>
        <v/>
      </c>
      <c r="DU91" s="214" t="str">
        <f>IFERROR(IF(AND($DO91="mas",'Classificação geral'!$K84=1),'Classificação geral'!AR84,""),"")</f>
        <v/>
      </c>
      <c r="DV91" s="216" t="str">
        <f>IFERROR(RANK(DU91,DU:DU,0)+ COUNTIF($DU$12:DU90,DU91),"")</f>
        <v/>
      </c>
      <c r="DX91" s="214" t="str">
        <f>IFERROR(IF(AND('Classificação geral'!$J84="fem",'Classificação geral'!$K84=2,'Classificação geral'!$I84="Tapete"),'Classificação geral'!$A84,""),"")</f>
        <v/>
      </c>
      <c r="DY91" s="214" t="str">
        <f>IFERROR(IF(AND('Classificação geral'!$J84="fem",'Classificação geral'!$K84=2,'Classificação geral'!$I84="Tapete"),'Classificação geral'!$B84,""),"")</f>
        <v/>
      </c>
      <c r="DZ91" s="215" t="str">
        <f>IF($DY91='Classificação geral'!$B84,'Classificação geral'!$C84,"")</f>
        <v/>
      </c>
      <c r="EA91" s="215" t="str">
        <f>IF($DY91='Classificação geral'!$B84,'Classificação geral'!$D84,"")</f>
        <v/>
      </c>
      <c r="EB91" s="215" t="str">
        <f>IF($DY91='Classificação geral'!$B84,'Classificação geral'!$J84,"")</f>
        <v/>
      </c>
      <c r="EC91" s="214" t="str">
        <f>IFERROR(IF(AND($EB91="fem",'Classificação geral'!$K84=2),'Classificação geral'!K84,""),"")</f>
        <v/>
      </c>
      <c r="ED91" s="214" t="str">
        <f>IFERROR(IF(AND($EB91="fem",'Classificação geral'!$K84=2),'Classificação geral'!AC84,""),"")</f>
        <v/>
      </c>
      <c r="EE91" s="214" t="str">
        <f>IFERROR(IF(AND($EB91="fem",'Classificação geral'!$K84=2),'Classificação geral'!AE84,""),"")</f>
        <v/>
      </c>
      <c r="EF91" s="214" t="str">
        <f>IFERROR(IF(AND($EB91="fem",'Classificação geral'!$K84=2),'Classificação geral'!AF84,""),"")</f>
        <v/>
      </c>
      <c r="EG91" s="214" t="str">
        <f>IFERROR(IF(AND($EB91="fem",'Classificação geral'!$K84=2),'Classificação geral'!O84,""),"")</f>
        <v/>
      </c>
      <c r="EH91" s="214" t="str">
        <f>IFERROR(IF(AND($EB91="fem",'Classificação geral'!$K84=2),'Classificação geral'!AR84,""),"")</f>
        <v/>
      </c>
      <c r="EI91" s="216" t="str">
        <f>IFERROR(RANK(EH91,EH:EH,0)+ COUNTIF(EH$12:$EH89,EH91),"")</f>
        <v/>
      </c>
      <c r="EJ91" s="209"/>
      <c r="EK91" s="214" t="str">
        <f>IFERROR(IF(AND('Classificação geral'!$J84="mas",'Classificação geral'!$K84=2,'Classificação geral'!$I84="Tapete"),'Classificação geral'!$A84,""),"")</f>
        <v/>
      </c>
      <c r="EL91" s="214" t="str">
        <f>IFERROR(IF(AND('Classificação geral'!$J84="mas",'Classificação geral'!$K84=2,'Classificação geral'!$I84="Tapete"),'Classificação geral'!$B84,""),"")</f>
        <v/>
      </c>
      <c r="EM91" s="215" t="str">
        <f>IF($EL91='Classificação geral'!$B84,'Classificação geral'!$C84,"")</f>
        <v/>
      </c>
      <c r="EN91" s="215" t="str">
        <f>IF($EL91='Classificação geral'!$B84,'Classificação geral'!$D84,"")</f>
        <v/>
      </c>
      <c r="EO91" s="215" t="str">
        <f>IF($EL91='Classificação geral'!$B84,'Classificação geral'!$J84,"")</f>
        <v/>
      </c>
      <c r="EP91" s="214" t="str">
        <f>IFERROR(IF(AND($EO91="mas",'Classificação geral'!$K84=2),'Classificação geral'!K84,""),"")</f>
        <v/>
      </c>
      <c r="EQ91" s="214" t="str">
        <f>IFERROR(IF(AND($EO91="mas",'Classificação geral'!$K84=2),'Classificação geral'!AC84,""),"")</f>
        <v/>
      </c>
      <c r="ER91" s="214" t="str">
        <f>IFERROR(IF(AND($EO91="mas",'Classificação geral'!$K84=2),'Classificação geral'!AE84,""),"")</f>
        <v/>
      </c>
      <c r="ES91" s="214" t="str">
        <f>IFERROR(IF(AND($EO91="mas",'Classificação geral'!$K84=2),'Classificação geral'!AF84,""),"")</f>
        <v/>
      </c>
      <c r="ET91" s="214" t="str">
        <f>IFERROR(IF(AND($EO91="mas",'Classificação geral'!$K84=2),'Classificação geral'!O84,""),"")</f>
        <v/>
      </c>
      <c r="EU91" s="214" t="str">
        <f>IFERROR(IF(AND($EO91="mas",'Classificação geral'!$K84=2),'Classificação geral'!AR84,""),"")</f>
        <v/>
      </c>
      <c r="EV91" s="216" t="str">
        <f>IFERROR(RANK(EU91,EU:EU,0)+ COUNTIF($EU$12:EU$12,EU91),"")</f>
        <v/>
      </c>
      <c r="EW91" s="209"/>
      <c r="EX91" s="214" t="str">
        <f>IFERROR(IF(AND('Classificação geral'!$J84="fem",'Classificação geral'!$K84=3,'Classificação geral'!$I84="Tapete"),'Classificação geral'!$A84,""),"")</f>
        <v/>
      </c>
      <c r="EY91" s="214" t="str">
        <f>IFERROR(IF(AND('Classificação geral'!$J84="fem",'Classificação geral'!$K84=3,'Classificação geral'!$I84="Tapete"),'Classificação geral'!$B84,""),"")</f>
        <v/>
      </c>
      <c r="EZ91" s="215" t="str">
        <f>IF($EY91='Classificação geral'!$B84,'Classificação geral'!$C84,"")</f>
        <v/>
      </c>
      <c r="FA91" s="215" t="str">
        <f>IF($EY91='Classificação geral'!$B84,'Classificação geral'!$D84,"")</f>
        <v/>
      </c>
      <c r="FB91" s="215" t="str">
        <f>IF($EY91='Classificação geral'!$B84,'Classificação geral'!$J84,"")</f>
        <v/>
      </c>
      <c r="FC91" s="215" t="str">
        <f>IF($FB91='Classificação geral'!$J84,'Classificação geral'!$K84,"")</f>
        <v/>
      </c>
      <c r="FD91" s="215" t="str">
        <f>IF($FC91='Classificação geral'!$K84,'Classificação geral'!$AC84,"")</f>
        <v/>
      </c>
      <c r="FE91" s="215" t="str">
        <f>IF($FC91='Classificação geral'!$K84,'Classificação geral'!$AE84,"")</f>
        <v/>
      </c>
      <c r="FF91" s="215" t="str">
        <f>IF($FC91='Classificação geral'!$K84,'Classificação geral'!$AF84,"")</f>
        <v/>
      </c>
      <c r="FG91" s="215" t="str">
        <f>IF($FC91='Classificação geral'!$K84,'Classificação geral'!$O84,"")</f>
        <v/>
      </c>
      <c r="FH91" s="215" t="str">
        <f>IF($FC91='Classificação geral'!$K84,'Classificação geral'!$AR84,"")</f>
        <v/>
      </c>
      <c r="FI91" s="216" t="str">
        <f>IFERROR(RANK(FH91,FH:FH,0)+ COUNTIF($FH$12:FH89,FH91),"")</f>
        <v/>
      </c>
      <c r="FJ91" s="209"/>
      <c r="FK91" s="214" t="str">
        <f>IFERROR(IF(AND('Classificação geral'!$J84="mas",'Classificação geral'!$K84=3,'Classificação geral'!$I84="Tapete"),'Classificação geral'!$A84,""),"")</f>
        <v/>
      </c>
      <c r="FL91" s="214" t="str">
        <f>IFERROR(IF(AND('Classificação geral'!$J84="mas",'Classificação geral'!$K84=3,'Classificação geral'!$I84="Tapete"),'Classificação geral'!$B84,""),"")</f>
        <v/>
      </c>
      <c r="FM91" s="215" t="str">
        <f>IF($FL91='Classificação geral'!$B84,'Classificação geral'!$C84,"")</f>
        <v/>
      </c>
      <c r="FN91" s="215" t="str">
        <f>IF($FL91='Classificação geral'!$B84,'Classificação geral'!$D84,"")</f>
        <v/>
      </c>
      <c r="FO91" s="215" t="str">
        <f>IF($FL91='Classificação geral'!$B84,'Classificação geral'!$J84,"")</f>
        <v/>
      </c>
      <c r="FP91" s="214" t="str">
        <f>IFERROR(IF(AND($FO91="mas",'Classificação geral'!$K84=3),'Classificação geral'!K84,""),"")</f>
        <v/>
      </c>
      <c r="FQ91" s="214" t="str">
        <f>IFERROR(IF(AND($FO91="mas",'Classificação geral'!$K84=3),'Classificação geral'!AC84,""),"")</f>
        <v/>
      </c>
      <c r="FR91" s="214" t="str">
        <f>IFERROR(IF(AND($FO91="mas",'Classificação geral'!$K84=3),'Classificação geral'!AE84,""),"")</f>
        <v/>
      </c>
      <c r="FS91" s="214" t="str">
        <f>IFERROR(IF(AND($FO91="mas",'Classificação geral'!$K84=3),'Classificação geral'!AF84,""),"")</f>
        <v/>
      </c>
      <c r="FT91" s="214" t="str">
        <f>IFERROR(IF(AND($FO91="mas",'Classificação geral'!$K84=3),'Classificação geral'!O84,""),"")</f>
        <v/>
      </c>
      <c r="FU91" s="214" t="str">
        <f>IFERROR(IF(AND($FO91="mas",'Classificação geral'!$K84=3),'Classificação geral'!AR84,""),"")</f>
        <v/>
      </c>
      <c r="FV91" s="216" t="str">
        <f>IFERROR(RANK(FU91,FU:FU,0)+ COUNTIF(FU$12:$FU89,FU91),"")</f>
        <v/>
      </c>
    </row>
    <row r="92" spans="2:178" s="188" customFormat="1" ht="24.75" customHeight="1" x14ac:dyDescent="0.5">
      <c r="B92" s="195"/>
      <c r="C92" s="238" t="str">
        <f t="shared" si="66"/>
        <v/>
      </c>
      <c r="D92" s="238" t="str">
        <f t="shared" si="67"/>
        <v/>
      </c>
      <c r="E92" s="238" t="str">
        <f t="shared" si="68"/>
        <v/>
      </c>
      <c r="F92" s="239" t="str">
        <f t="shared" si="69"/>
        <v/>
      </c>
      <c r="G92" s="239" t="str">
        <f t="shared" si="70"/>
        <v/>
      </c>
      <c r="H92" s="240" t="str">
        <f t="shared" si="71"/>
        <v/>
      </c>
      <c r="I92" s="240" t="str">
        <f t="shared" si="72"/>
        <v/>
      </c>
      <c r="J92" s="240" t="str">
        <f t="shared" si="73"/>
        <v/>
      </c>
      <c r="K92" s="240" t="str">
        <f t="shared" si="74"/>
        <v/>
      </c>
      <c r="L92" s="240" t="str">
        <f t="shared" si="75"/>
        <v/>
      </c>
      <c r="M92" s="241">
        <v>79</v>
      </c>
      <c r="N92" s="432"/>
      <c r="O92" s="242"/>
      <c r="P92" s="242"/>
      <c r="Q92" s="248" t="str">
        <f t="shared" si="76"/>
        <v/>
      </c>
      <c r="R92" s="238" t="str">
        <f t="shared" si="77"/>
        <v/>
      </c>
      <c r="S92" s="238" t="str">
        <f t="shared" si="78"/>
        <v/>
      </c>
      <c r="T92" s="238" t="str">
        <f t="shared" si="79"/>
        <v/>
      </c>
      <c r="U92" s="239" t="str">
        <f t="shared" si="80"/>
        <v/>
      </c>
      <c r="V92" s="239" t="str">
        <f t="shared" si="81"/>
        <v/>
      </c>
      <c r="W92" s="240" t="str">
        <f t="shared" si="82"/>
        <v/>
      </c>
      <c r="X92" s="240" t="str">
        <f t="shared" si="83"/>
        <v/>
      </c>
      <c r="Y92" s="240" t="str">
        <f t="shared" si="84"/>
        <v/>
      </c>
      <c r="Z92" s="240" t="str">
        <f t="shared" si="85"/>
        <v/>
      </c>
      <c r="AA92" s="240" t="str">
        <f t="shared" si="86"/>
        <v/>
      </c>
      <c r="AB92" s="241">
        <v>79</v>
      </c>
      <c r="AC92" s="432"/>
      <c r="AD92" s="242"/>
      <c r="AE92" s="243"/>
      <c r="AF92" s="249" t="str">
        <f t="shared" si="87"/>
        <v/>
      </c>
      <c r="AG92" s="238" t="str">
        <f t="shared" si="88"/>
        <v/>
      </c>
      <c r="AH92" s="238" t="str">
        <f t="shared" si="89"/>
        <v/>
      </c>
      <c r="AI92" s="239" t="str">
        <f t="shared" si="90"/>
        <v/>
      </c>
      <c r="AJ92" s="239" t="str">
        <f t="shared" si="91"/>
        <v/>
      </c>
      <c r="AK92" s="239" t="str">
        <f t="shared" si="92"/>
        <v/>
      </c>
      <c r="AL92" s="240" t="str">
        <f t="shared" si="93"/>
        <v/>
      </c>
      <c r="AM92" s="240" t="str">
        <f t="shared" si="94"/>
        <v/>
      </c>
      <c r="AN92" s="240" t="str">
        <f t="shared" si="95"/>
        <v/>
      </c>
      <c r="AO92" s="240" t="str">
        <f t="shared" si="96"/>
        <v/>
      </c>
      <c r="AP92" s="240" t="str">
        <f t="shared" si="97"/>
        <v/>
      </c>
      <c r="AQ92" s="241">
        <v>79</v>
      </c>
      <c r="AR92" s="432"/>
      <c r="AS92" s="242"/>
      <c r="AT92" s="242"/>
      <c r="AU92" s="249" t="str">
        <f t="shared" si="98"/>
        <v/>
      </c>
      <c r="AV92" s="238" t="str">
        <f t="shared" si="99"/>
        <v/>
      </c>
      <c r="AW92" s="238" t="str">
        <f t="shared" si="100"/>
        <v/>
      </c>
      <c r="AX92" s="239" t="str">
        <f t="shared" si="101"/>
        <v/>
      </c>
      <c r="AY92" s="239" t="str">
        <f t="shared" si="102"/>
        <v/>
      </c>
      <c r="AZ92" s="239" t="str">
        <f t="shared" si="103"/>
        <v/>
      </c>
      <c r="BA92" s="240" t="str">
        <f t="shared" si="104"/>
        <v/>
      </c>
      <c r="BB92" s="240" t="str">
        <f t="shared" si="105"/>
        <v/>
      </c>
      <c r="BC92" s="240" t="str">
        <f t="shared" si="106"/>
        <v/>
      </c>
      <c r="BD92" s="240" t="str">
        <f t="shared" si="107"/>
        <v/>
      </c>
      <c r="BE92" s="240" t="str">
        <f t="shared" si="108"/>
        <v/>
      </c>
      <c r="BF92" s="241">
        <v>79</v>
      </c>
      <c r="BG92" s="432"/>
      <c r="BH92" s="243"/>
      <c r="BI92" s="243"/>
      <c r="BJ92" s="248" t="str">
        <f t="shared" si="109"/>
        <v/>
      </c>
      <c r="BK92" s="238" t="str">
        <f t="shared" si="110"/>
        <v/>
      </c>
      <c r="BL92" s="238" t="str">
        <f t="shared" si="111"/>
        <v/>
      </c>
      <c r="BM92" s="238" t="str">
        <f t="shared" si="112"/>
        <v/>
      </c>
      <c r="BN92" s="239" t="str">
        <f t="shared" si="113"/>
        <v/>
      </c>
      <c r="BO92" s="239" t="str">
        <f t="shared" si="114"/>
        <v/>
      </c>
      <c r="BP92" s="239" t="str">
        <f t="shared" si="115"/>
        <v/>
      </c>
      <c r="BQ92" s="239" t="str">
        <f t="shared" si="116"/>
        <v/>
      </c>
      <c r="BR92" s="239" t="str">
        <f t="shared" si="117"/>
        <v/>
      </c>
      <c r="BS92" s="239" t="str">
        <f t="shared" si="118"/>
        <v/>
      </c>
      <c r="BT92" s="240" t="str">
        <f t="shared" si="119"/>
        <v/>
      </c>
      <c r="BU92" s="241">
        <v>79</v>
      </c>
      <c r="BV92" s="432"/>
      <c r="BW92" s="242"/>
      <c r="BX92" s="242"/>
      <c r="BY92" s="248" t="str">
        <f t="shared" si="120"/>
        <v/>
      </c>
      <c r="BZ92" s="238" t="str">
        <f t="shared" si="121"/>
        <v/>
      </c>
      <c r="CA92" s="238" t="str">
        <f t="shared" si="122"/>
        <v/>
      </c>
      <c r="CB92" s="238" t="str">
        <f t="shared" si="123"/>
        <v/>
      </c>
      <c r="CC92" s="239" t="str">
        <f t="shared" si="124"/>
        <v/>
      </c>
      <c r="CD92" s="239" t="str">
        <f t="shared" si="125"/>
        <v/>
      </c>
      <c r="CE92" s="240" t="str">
        <f t="shared" si="126"/>
        <v/>
      </c>
      <c r="CF92" s="240" t="str">
        <f t="shared" si="127"/>
        <v/>
      </c>
      <c r="CG92" s="240" t="str">
        <f t="shared" si="128"/>
        <v/>
      </c>
      <c r="CH92" s="240" t="str">
        <f t="shared" si="129"/>
        <v/>
      </c>
      <c r="CI92" s="240" t="str">
        <f t="shared" si="130"/>
        <v/>
      </c>
      <c r="CJ92" s="241">
        <v>79</v>
      </c>
      <c r="CK92" s="432"/>
      <c r="CL92" s="187"/>
      <c r="CM92" s="187"/>
      <c r="CN92" s="187"/>
      <c r="CO92" s="187"/>
      <c r="CP92" s="187"/>
      <c r="CQ92" s="187"/>
      <c r="CR92" s="187"/>
      <c r="CS92" s="187"/>
      <c r="CT92" s="187"/>
      <c r="CU92" s="187"/>
      <c r="CV92" s="187"/>
      <c r="CW92" s="187"/>
      <c r="CX92" s="214" t="str">
        <f>IFERROR(IF(AND('Classificação geral'!$J85="FEM",'Classificação geral'!$K85=1,'Classificação geral'!I85="Tapete"),'Classificação geral'!A85,""),"")</f>
        <v/>
      </c>
      <c r="CY92" s="214" t="str">
        <f>IFERROR(IF(AND('Classificação geral'!$J85="FEM",'Classificação geral'!$K85=1,'Classificação geral'!I85="Tapete"),'Classificação geral'!$B85,""),"")</f>
        <v/>
      </c>
      <c r="CZ92" s="215" t="str">
        <f>IF($CY92='Classificação geral'!$B85,'Classificação geral'!$C85,"")</f>
        <v/>
      </c>
      <c r="DA92" s="215" t="str">
        <f>IF($CY92='Classificação geral'!$B85,'Classificação geral'!$D85,"")</f>
        <v/>
      </c>
      <c r="DB92" s="215" t="str">
        <f>IF($CY92='Classificação geral'!$B85,'Classificação geral'!$J85,"")</f>
        <v/>
      </c>
      <c r="DC92" s="215" t="str">
        <f>IF($DB92='Classificação geral'!$J85,'Classificação geral'!$K85,"")</f>
        <v/>
      </c>
      <c r="DD92" s="215" t="str">
        <f>IF($DC92='Classificação geral'!$K85,'Classificação geral'!$AC85,"")</f>
        <v/>
      </c>
      <c r="DE92" s="215" t="str">
        <f>IF($DC92='Classificação geral'!$K85,'Classificação geral'!$AE85,"")</f>
        <v/>
      </c>
      <c r="DF92" s="215" t="str">
        <f>IF($DC92='Classificação geral'!$K85,'Classificação geral'!$AF85,"")</f>
        <v/>
      </c>
      <c r="DG92" s="215" t="str">
        <f>IF($DC92='Classificação geral'!$K85,'Classificação geral'!$O85,"")</f>
        <v/>
      </c>
      <c r="DH92" s="215" t="str">
        <f>IF($DC92='Classificação geral'!$K85,'Classificação geral'!$AR85,"")</f>
        <v/>
      </c>
      <c r="DI92" s="216" t="str">
        <f>IFERROR(RANK(DH92,DH:DH,0)+ COUNTIF($DH$12:DH91,DH92),"")</f>
        <v/>
      </c>
      <c r="DK92" s="214" t="str">
        <f>IFERROR(IF(AND('Classificação geral'!$J85="mas",'Classificação geral'!$K85=1,'Classificação geral'!$I85="Tapete"),'Classificação geral'!$A85,""),"")</f>
        <v/>
      </c>
      <c r="DL92" s="214" t="str">
        <f>IFERROR(IF(AND('Classificação geral'!$J85="mas",'Classificação geral'!$K85=1,'Classificação geral'!$I85="Tapete"),'Classificação geral'!$B85,""),"")</f>
        <v/>
      </c>
      <c r="DM92" s="215" t="str">
        <f>IF($DL92='Classificação geral'!$B85,'Classificação geral'!$C85,"")</f>
        <v/>
      </c>
      <c r="DN92" s="215" t="str">
        <f>IF($DL92='Classificação geral'!$B85,'Classificação geral'!$D85,"")</f>
        <v/>
      </c>
      <c r="DO92" s="215" t="str">
        <f>IF($DL92='Classificação geral'!$B85,'Classificação geral'!$J85,"")</f>
        <v/>
      </c>
      <c r="DP92" s="214" t="str">
        <f>IFERROR(IF(AND($DO92="mas",'Classificação geral'!$K85=1),'Classificação geral'!K85,""),"")</f>
        <v/>
      </c>
      <c r="DQ92" s="214" t="str">
        <f>IFERROR(IF(AND($DO92="mas",'Classificação geral'!$K85=1),'Classificação geral'!AC85,""),"")</f>
        <v/>
      </c>
      <c r="DR92" s="214" t="str">
        <f>IFERROR(IF(AND($DO92="mas",'Classificação geral'!$K85=1),'Classificação geral'!AE85,""),"")</f>
        <v/>
      </c>
      <c r="DS92" s="214" t="str">
        <f>IFERROR(IF(AND($DO92="mas",'Classificação geral'!$K85=1),'Classificação geral'!AF85,""),"")</f>
        <v/>
      </c>
      <c r="DT92" s="214" t="str">
        <f>IFERROR(IF(AND($DO92="mas",'Classificação geral'!$K85=1),'Classificação geral'!O85,""),"")</f>
        <v/>
      </c>
      <c r="DU92" s="214" t="str">
        <f>IFERROR(IF(AND($DO92="mas",'Classificação geral'!$K85=1),'Classificação geral'!AR85,""),"")</f>
        <v/>
      </c>
      <c r="DV92" s="216" t="str">
        <f>IFERROR(RANK(DU92,DU:DU,0)+ COUNTIF($DU$12:DU91,DU92),"")</f>
        <v/>
      </c>
      <c r="DX92" s="214" t="str">
        <f>IFERROR(IF(AND('Classificação geral'!$J85="fem",'Classificação geral'!$K85=2,'Classificação geral'!$I85="Tapete"),'Classificação geral'!$A85,""),"")</f>
        <v/>
      </c>
      <c r="DY92" s="214" t="str">
        <f>IFERROR(IF(AND('Classificação geral'!$J85="fem",'Classificação geral'!$K85=2,'Classificação geral'!$I85="Tapete"),'Classificação geral'!$B85,""),"")</f>
        <v/>
      </c>
      <c r="DZ92" s="215" t="str">
        <f>IF($DY92='Classificação geral'!$B85,'Classificação geral'!$C85,"")</f>
        <v/>
      </c>
      <c r="EA92" s="215" t="str">
        <f>IF($DY92='Classificação geral'!$B85,'Classificação geral'!$D85,"")</f>
        <v/>
      </c>
      <c r="EB92" s="215" t="str">
        <f>IF($DY92='Classificação geral'!$B85,'Classificação geral'!$J85,"")</f>
        <v/>
      </c>
      <c r="EC92" s="214" t="str">
        <f>IFERROR(IF(AND($EB92="fem",'Classificação geral'!$K85=2),'Classificação geral'!K85,""),"")</f>
        <v/>
      </c>
      <c r="ED92" s="214" t="str">
        <f>IFERROR(IF(AND($EB92="fem",'Classificação geral'!$K85=2),'Classificação geral'!AC85,""),"")</f>
        <v/>
      </c>
      <c r="EE92" s="214" t="str">
        <f>IFERROR(IF(AND($EB92="fem",'Classificação geral'!$K85=2),'Classificação geral'!AE85,""),"")</f>
        <v/>
      </c>
      <c r="EF92" s="214" t="str">
        <f>IFERROR(IF(AND($EB92="fem",'Classificação geral'!$K85=2),'Classificação geral'!AF85,""),"")</f>
        <v/>
      </c>
      <c r="EG92" s="214" t="str">
        <f>IFERROR(IF(AND($EB92="fem",'Classificação geral'!$K85=2),'Classificação geral'!O85,""),"")</f>
        <v/>
      </c>
      <c r="EH92" s="214" t="str">
        <f>IFERROR(IF(AND($EB92="fem",'Classificação geral'!$K85=2),'Classificação geral'!AR85,""),"")</f>
        <v/>
      </c>
      <c r="EI92" s="216" t="str">
        <f>IFERROR(RANK(EH92,EH:EH,0)+ COUNTIF(EH$12:$EH90,EH92),"")</f>
        <v/>
      </c>
      <c r="EJ92" s="209"/>
      <c r="EK92" s="214" t="str">
        <f>IFERROR(IF(AND('Classificação geral'!$J85="mas",'Classificação geral'!$K85=2,'Classificação geral'!$I85="Tapete"),'Classificação geral'!$A85,""),"")</f>
        <v/>
      </c>
      <c r="EL92" s="214" t="str">
        <f>IFERROR(IF(AND('Classificação geral'!$J85="mas",'Classificação geral'!$K85=2,'Classificação geral'!$I85="Tapete"),'Classificação geral'!$B85,""),"")</f>
        <v/>
      </c>
      <c r="EM92" s="215" t="str">
        <f>IF($EL92='Classificação geral'!$B85,'Classificação geral'!$C85,"")</f>
        <v/>
      </c>
      <c r="EN92" s="215" t="str">
        <f>IF($EL92='Classificação geral'!$B85,'Classificação geral'!$D85,"")</f>
        <v/>
      </c>
      <c r="EO92" s="215" t="str">
        <f>IF($EL92='Classificação geral'!$B85,'Classificação geral'!$J85,"")</f>
        <v/>
      </c>
      <c r="EP92" s="214" t="str">
        <f>IFERROR(IF(AND($EO92="mas",'Classificação geral'!$K85=2),'Classificação geral'!K85,""),"")</f>
        <v/>
      </c>
      <c r="EQ92" s="214" t="str">
        <f>IFERROR(IF(AND($EO92="mas",'Classificação geral'!$K85=2),'Classificação geral'!AC85,""),"")</f>
        <v/>
      </c>
      <c r="ER92" s="214" t="str">
        <f>IFERROR(IF(AND($EO92="mas",'Classificação geral'!$K85=2),'Classificação geral'!AE85,""),"")</f>
        <v/>
      </c>
      <c r="ES92" s="214" t="str">
        <f>IFERROR(IF(AND($EO92="mas",'Classificação geral'!$K85=2),'Classificação geral'!AF85,""),"")</f>
        <v/>
      </c>
      <c r="ET92" s="214" t="str">
        <f>IFERROR(IF(AND($EO92="mas",'Classificação geral'!$K85=2),'Classificação geral'!O85,""),"")</f>
        <v/>
      </c>
      <c r="EU92" s="214" t="str">
        <f>IFERROR(IF(AND($EO92="mas",'Classificação geral'!$K85=2),'Classificação geral'!AR85,""),"")</f>
        <v/>
      </c>
      <c r="EV92" s="216" t="str">
        <f>IFERROR(RANK(EU92,EU:EU,0)+ COUNTIF($EU$12:EU$12,EU92),"")</f>
        <v/>
      </c>
      <c r="EW92" s="209"/>
      <c r="EX92" s="214" t="str">
        <f>IFERROR(IF(AND('Classificação geral'!$J85="fem",'Classificação geral'!$K85=3,'Classificação geral'!$I85="Tapete"),'Classificação geral'!$A85,""),"")</f>
        <v/>
      </c>
      <c r="EY92" s="214" t="str">
        <f>IFERROR(IF(AND('Classificação geral'!$J85="fem",'Classificação geral'!$K85=3,'Classificação geral'!$I85="Tapete"),'Classificação geral'!$B85,""),"")</f>
        <v/>
      </c>
      <c r="EZ92" s="215" t="str">
        <f>IF($EY92='Classificação geral'!$B85,'Classificação geral'!$C85,"")</f>
        <v/>
      </c>
      <c r="FA92" s="215" t="str">
        <f>IF($EY92='Classificação geral'!$B85,'Classificação geral'!$D85,"")</f>
        <v/>
      </c>
      <c r="FB92" s="215" t="str">
        <f>IF($EY92='Classificação geral'!$B85,'Classificação geral'!$J85,"")</f>
        <v/>
      </c>
      <c r="FC92" s="215" t="str">
        <f>IF($FB92='Classificação geral'!$J85,'Classificação geral'!$K85,"")</f>
        <v/>
      </c>
      <c r="FD92" s="215" t="str">
        <f>IF($FC92='Classificação geral'!$K85,'Classificação geral'!$AC85,"")</f>
        <v/>
      </c>
      <c r="FE92" s="215" t="str">
        <f>IF($FC92='Classificação geral'!$K85,'Classificação geral'!$AE85,"")</f>
        <v/>
      </c>
      <c r="FF92" s="215" t="str">
        <f>IF($FC92='Classificação geral'!$K85,'Classificação geral'!$AF85,"")</f>
        <v/>
      </c>
      <c r="FG92" s="215" t="str">
        <f>IF($FC92='Classificação geral'!$K85,'Classificação geral'!$O85,"")</f>
        <v/>
      </c>
      <c r="FH92" s="215" t="str">
        <f>IF($FC92='Classificação geral'!$K85,'Classificação geral'!$AR85,"")</f>
        <v/>
      </c>
      <c r="FI92" s="216" t="str">
        <f>IFERROR(RANK(FH92,FH:FH,0)+ COUNTIF($FH$12:FH90,FH92),"")</f>
        <v/>
      </c>
      <c r="FJ92" s="209"/>
      <c r="FK92" s="214" t="str">
        <f>IFERROR(IF(AND('Classificação geral'!$J85="mas",'Classificação geral'!$K85=3,'Classificação geral'!$I85="Tapete"),'Classificação geral'!$A85,""),"")</f>
        <v/>
      </c>
      <c r="FL92" s="214" t="str">
        <f>IFERROR(IF(AND('Classificação geral'!$J85="mas",'Classificação geral'!$K85=3,'Classificação geral'!$I85="Tapete"),'Classificação geral'!$B85,""),"")</f>
        <v/>
      </c>
      <c r="FM92" s="215" t="str">
        <f>IF($FL92='Classificação geral'!$B85,'Classificação geral'!$C85,"")</f>
        <v/>
      </c>
      <c r="FN92" s="215" t="str">
        <f>IF($FL92='Classificação geral'!$B85,'Classificação geral'!$D85,"")</f>
        <v/>
      </c>
      <c r="FO92" s="215" t="str">
        <f>IF($FL92='Classificação geral'!$B85,'Classificação geral'!$J85,"")</f>
        <v/>
      </c>
      <c r="FP92" s="214" t="str">
        <f>IFERROR(IF(AND($FO92="mas",'Classificação geral'!$K85=3),'Classificação geral'!K85,""),"")</f>
        <v/>
      </c>
      <c r="FQ92" s="214" t="str">
        <f>IFERROR(IF(AND($FO92="mas",'Classificação geral'!$K85=3),'Classificação geral'!AC85,""),"")</f>
        <v/>
      </c>
      <c r="FR92" s="214" t="str">
        <f>IFERROR(IF(AND($FO92="mas",'Classificação geral'!$K85=3),'Classificação geral'!AE85,""),"")</f>
        <v/>
      </c>
      <c r="FS92" s="214" t="str">
        <f>IFERROR(IF(AND($FO92="mas",'Classificação geral'!$K85=3),'Classificação geral'!AF85,""),"")</f>
        <v/>
      </c>
      <c r="FT92" s="214" t="str">
        <f>IFERROR(IF(AND($FO92="mas",'Classificação geral'!$K85=3),'Classificação geral'!O85,""),"")</f>
        <v/>
      </c>
      <c r="FU92" s="214" t="str">
        <f>IFERROR(IF(AND($FO92="mas",'Classificação geral'!$K85=3),'Classificação geral'!AR85,""),"")</f>
        <v/>
      </c>
      <c r="FV92" s="216" t="str">
        <f>IFERROR(RANK(FU92,FU:FU,0)+ COUNTIF(FU$12:$FU90,FU92),"")</f>
        <v/>
      </c>
    </row>
    <row r="93" spans="2:178" s="188" customFormat="1" ht="24.75" customHeight="1" x14ac:dyDescent="0.5">
      <c r="B93" s="195"/>
      <c r="C93" s="238" t="str">
        <f t="shared" si="66"/>
        <v/>
      </c>
      <c r="D93" s="238" t="str">
        <f t="shared" si="67"/>
        <v/>
      </c>
      <c r="E93" s="238" t="str">
        <f t="shared" si="68"/>
        <v/>
      </c>
      <c r="F93" s="239" t="str">
        <f t="shared" si="69"/>
        <v/>
      </c>
      <c r="G93" s="239" t="str">
        <f t="shared" si="70"/>
        <v/>
      </c>
      <c r="H93" s="240" t="str">
        <f t="shared" si="71"/>
        <v/>
      </c>
      <c r="I93" s="240" t="str">
        <f t="shared" si="72"/>
        <v/>
      </c>
      <c r="J93" s="240" t="str">
        <f t="shared" si="73"/>
        <v/>
      </c>
      <c r="K93" s="240" t="str">
        <f t="shared" si="74"/>
        <v/>
      </c>
      <c r="L93" s="240" t="str">
        <f t="shared" si="75"/>
        <v/>
      </c>
      <c r="M93" s="241">
        <v>80</v>
      </c>
      <c r="N93" s="432"/>
      <c r="O93" s="242"/>
      <c r="P93" s="242"/>
      <c r="Q93" s="248" t="str">
        <f t="shared" si="76"/>
        <v/>
      </c>
      <c r="R93" s="238" t="str">
        <f t="shared" si="77"/>
        <v/>
      </c>
      <c r="S93" s="238" t="str">
        <f t="shared" si="78"/>
        <v/>
      </c>
      <c r="T93" s="238" t="str">
        <f t="shared" si="79"/>
        <v/>
      </c>
      <c r="U93" s="239" t="str">
        <f t="shared" si="80"/>
        <v/>
      </c>
      <c r="V93" s="239" t="str">
        <f t="shared" si="81"/>
        <v/>
      </c>
      <c r="W93" s="240" t="str">
        <f t="shared" si="82"/>
        <v/>
      </c>
      <c r="X93" s="240" t="str">
        <f t="shared" si="83"/>
        <v/>
      </c>
      <c r="Y93" s="240" t="str">
        <f t="shared" si="84"/>
        <v/>
      </c>
      <c r="Z93" s="240" t="str">
        <f t="shared" si="85"/>
        <v/>
      </c>
      <c r="AA93" s="240" t="str">
        <f t="shared" si="86"/>
        <v/>
      </c>
      <c r="AB93" s="241">
        <v>80</v>
      </c>
      <c r="AC93" s="432"/>
      <c r="AD93" s="242"/>
      <c r="AE93" s="243"/>
      <c r="AF93" s="249" t="str">
        <f t="shared" si="87"/>
        <v/>
      </c>
      <c r="AG93" s="238" t="str">
        <f t="shared" si="88"/>
        <v/>
      </c>
      <c r="AH93" s="238" t="str">
        <f t="shared" si="89"/>
        <v/>
      </c>
      <c r="AI93" s="239" t="str">
        <f t="shared" si="90"/>
        <v/>
      </c>
      <c r="AJ93" s="239" t="str">
        <f t="shared" si="91"/>
        <v/>
      </c>
      <c r="AK93" s="239" t="str">
        <f t="shared" si="92"/>
        <v/>
      </c>
      <c r="AL93" s="240" t="str">
        <f t="shared" si="93"/>
        <v/>
      </c>
      <c r="AM93" s="240" t="str">
        <f t="shared" si="94"/>
        <v/>
      </c>
      <c r="AN93" s="240" t="str">
        <f t="shared" si="95"/>
        <v/>
      </c>
      <c r="AO93" s="240" t="str">
        <f t="shared" si="96"/>
        <v/>
      </c>
      <c r="AP93" s="240" t="str">
        <f t="shared" si="97"/>
        <v/>
      </c>
      <c r="AQ93" s="241">
        <v>80</v>
      </c>
      <c r="AR93" s="432"/>
      <c r="AS93" s="242"/>
      <c r="AT93" s="242"/>
      <c r="AU93" s="249" t="str">
        <f t="shared" si="98"/>
        <v/>
      </c>
      <c r="AV93" s="238" t="str">
        <f t="shared" si="99"/>
        <v/>
      </c>
      <c r="AW93" s="238" t="str">
        <f t="shared" si="100"/>
        <v/>
      </c>
      <c r="AX93" s="239" t="str">
        <f t="shared" si="101"/>
        <v/>
      </c>
      <c r="AY93" s="239" t="str">
        <f t="shared" si="102"/>
        <v/>
      </c>
      <c r="AZ93" s="239" t="str">
        <f t="shared" si="103"/>
        <v/>
      </c>
      <c r="BA93" s="240" t="str">
        <f t="shared" si="104"/>
        <v/>
      </c>
      <c r="BB93" s="240" t="str">
        <f t="shared" si="105"/>
        <v/>
      </c>
      <c r="BC93" s="240" t="str">
        <f t="shared" si="106"/>
        <v/>
      </c>
      <c r="BD93" s="240" t="str">
        <f t="shared" si="107"/>
        <v/>
      </c>
      <c r="BE93" s="240" t="str">
        <f t="shared" si="108"/>
        <v/>
      </c>
      <c r="BF93" s="241">
        <v>80</v>
      </c>
      <c r="BG93" s="432"/>
      <c r="BH93" s="243"/>
      <c r="BI93" s="243"/>
      <c r="BJ93" s="248" t="str">
        <f t="shared" si="109"/>
        <v/>
      </c>
      <c r="BK93" s="238" t="str">
        <f t="shared" si="110"/>
        <v/>
      </c>
      <c r="BL93" s="238" t="str">
        <f t="shared" si="111"/>
        <v/>
      </c>
      <c r="BM93" s="238" t="str">
        <f t="shared" si="112"/>
        <v/>
      </c>
      <c r="BN93" s="239" t="str">
        <f t="shared" si="113"/>
        <v/>
      </c>
      <c r="BO93" s="239" t="str">
        <f t="shared" si="114"/>
        <v/>
      </c>
      <c r="BP93" s="239" t="str">
        <f t="shared" si="115"/>
        <v/>
      </c>
      <c r="BQ93" s="239" t="str">
        <f t="shared" si="116"/>
        <v/>
      </c>
      <c r="BR93" s="239" t="str">
        <f t="shared" si="117"/>
        <v/>
      </c>
      <c r="BS93" s="239" t="str">
        <f t="shared" si="118"/>
        <v/>
      </c>
      <c r="BT93" s="240" t="str">
        <f t="shared" si="119"/>
        <v/>
      </c>
      <c r="BU93" s="241">
        <v>80</v>
      </c>
      <c r="BV93" s="432"/>
      <c r="BW93" s="242"/>
      <c r="BX93" s="242"/>
      <c r="BY93" s="248" t="str">
        <f t="shared" si="120"/>
        <v/>
      </c>
      <c r="BZ93" s="238" t="str">
        <f t="shared" si="121"/>
        <v/>
      </c>
      <c r="CA93" s="238" t="str">
        <f t="shared" si="122"/>
        <v/>
      </c>
      <c r="CB93" s="238" t="str">
        <f t="shared" si="123"/>
        <v/>
      </c>
      <c r="CC93" s="239" t="str">
        <f t="shared" si="124"/>
        <v/>
      </c>
      <c r="CD93" s="239" t="str">
        <f t="shared" si="125"/>
        <v/>
      </c>
      <c r="CE93" s="240" t="str">
        <f t="shared" si="126"/>
        <v/>
      </c>
      <c r="CF93" s="240" t="str">
        <f t="shared" si="127"/>
        <v/>
      </c>
      <c r="CG93" s="240" t="str">
        <f t="shared" si="128"/>
        <v/>
      </c>
      <c r="CH93" s="240" t="str">
        <f t="shared" si="129"/>
        <v/>
      </c>
      <c r="CI93" s="240" t="str">
        <f t="shared" si="130"/>
        <v/>
      </c>
      <c r="CJ93" s="241">
        <v>80</v>
      </c>
      <c r="CK93" s="432"/>
      <c r="CL93" s="187"/>
      <c r="CM93" s="187"/>
      <c r="CN93" s="187"/>
      <c r="CO93" s="187"/>
      <c r="CP93" s="187"/>
      <c r="CQ93" s="187"/>
      <c r="CR93" s="187"/>
      <c r="CS93" s="187"/>
      <c r="CT93" s="187"/>
      <c r="CU93" s="187"/>
      <c r="CV93" s="187"/>
      <c r="CW93" s="187"/>
      <c r="CX93" s="214" t="str">
        <f>IFERROR(IF(AND('Classificação geral'!$J86="FEM",'Classificação geral'!$K86=1,'Classificação geral'!I86="Tapete"),'Classificação geral'!A86,""),"")</f>
        <v/>
      </c>
      <c r="CY93" s="214" t="str">
        <f>IFERROR(IF(AND('Classificação geral'!$J86="FEM",'Classificação geral'!$K86=1,'Classificação geral'!I86="Tapete"),'Classificação geral'!$B86,""),"")</f>
        <v/>
      </c>
      <c r="CZ93" s="215" t="str">
        <f>IF($CY93='Classificação geral'!$B86,'Classificação geral'!$C86,"")</f>
        <v/>
      </c>
      <c r="DA93" s="215" t="str">
        <f>IF($CY93='Classificação geral'!$B86,'Classificação geral'!$D86,"")</f>
        <v/>
      </c>
      <c r="DB93" s="215" t="str">
        <f>IF($CY93='Classificação geral'!$B86,'Classificação geral'!$J86,"")</f>
        <v/>
      </c>
      <c r="DC93" s="215" t="str">
        <f>IF($DB93='Classificação geral'!$J86,'Classificação geral'!$K86,"")</f>
        <v/>
      </c>
      <c r="DD93" s="215" t="str">
        <f>IF($DC93='Classificação geral'!$K86,'Classificação geral'!$AC86,"")</f>
        <v/>
      </c>
      <c r="DE93" s="215" t="str">
        <f>IF($DC93='Classificação geral'!$K86,'Classificação geral'!$AE86,"")</f>
        <v/>
      </c>
      <c r="DF93" s="215" t="str">
        <f>IF($DC93='Classificação geral'!$K86,'Classificação geral'!$AF86,"")</f>
        <v/>
      </c>
      <c r="DG93" s="215" t="str">
        <f>IF($DC93='Classificação geral'!$K86,'Classificação geral'!$O86,"")</f>
        <v/>
      </c>
      <c r="DH93" s="215" t="str">
        <f>IF($DC93='Classificação geral'!$K86,'Classificação geral'!$AR86,"")</f>
        <v/>
      </c>
      <c r="DI93" s="216" t="str">
        <f>IFERROR(RANK(DH93,DH:DH,0)+ COUNTIF($DH$12:DH92,DH93),"")</f>
        <v/>
      </c>
      <c r="DK93" s="214" t="str">
        <f>IFERROR(IF(AND('Classificação geral'!$J86="mas",'Classificação geral'!$K86=1,'Classificação geral'!$I86="Tapete"),'Classificação geral'!$A86,""),"")</f>
        <v/>
      </c>
      <c r="DL93" s="214" t="str">
        <f>IFERROR(IF(AND('Classificação geral'!$J86="mas",'Classificação geral'!$K86=1,'Classificação geral'!$I86="Tapete"),'Classificação geral'!$B86,""),"")</f>
        <v/>
      </c>
      <c r="DM93" s="215" t="str">
        <f>IF($DL93='Classificação geral'!$B86,'Classificação geral'!$C86,"")</f>
        <v/>
      </c>
      <c r="DN93" s="215" t="str">
        <f>IF($DL93='Classificação geral'!$B86,'Classificação geral'!$D86,"")</f>
        <v/>
      </c>
      <c r="DO93" s="215" t="str">
        <f>IF($DL93='Classificação geral'!$B86,'Classificação geral'!$J86,"")</f>
        <v/>
      </c>
      <c r="DP93" s="214" t="str">
        <f>IFERROR(IF(AND($DO93="mas",'Classificação geral'!$K86=1),'Classificação geral'!K86,""),"")</f>
        <v/>
      </c>
      <c r="DQ93" s="214" t="str">
        <f>IFERROR(IF(AND($DO93="mas",'Classificação geral'!$K86=1),'Classificação geral'!AC86,""),"")</f>
        <v/>
      </c>
      <c r="DR93" s="214" t="str">
        <f>IFERROR(IF(AND($DO93="mas",'Classificação geral'!$K86=1),'Classificação geral'!AE86,""),"")</f>
        <v/>
      </c>
      <c r="DS93" s="214" t="str">
        <f>IFERROR(IF(AND($DO93="mas",'Classificação geral'!$K86=1),'Classificação geral'!AF86,""),"")</f>
        <v/>
      </c>
      <c r="DT93" s="214" t="str">
        <f>IFERROR(IF(AND($DO93="mas",'Classificação geral'!$K86=1),'Classificação geral'!O86,""),"")</f>
        <v/>
      </c>
      <c r="DU93" s="214" t="str">
        <f>IFERROR(IF(AND($DO93="mas",'Classificação geral'!$K86=1),'Classificação geral'!AR86,""),"")</f>
        <v/>
      </c>
      <c r="DV93" s="216" t="str">
        <f>IFERROR(RANK(DU93,DU:DU,0)+ COUNTIF($DU$12:DU92,DU93),"")</f>
        <v/>
      </c>
      <c r="DX93" s="214" t="str">
        <f>IFERROR(IF(AND('Classificação geral'!$J86="fem",'Classificação geral'!$K86=2,'Classificação geral'!$I86="Tapete"),'Classificação geral'!$A86,""),"")</f>
        <v/>
      </c>
      <c r="DY93" s="214" t="str">
        <f>IFERROR(IF(AND('Classificação geral'!$J86="fem",'Classificação geral'!$K86=2,'Classificação geral'!$I86="Tapete"),'Classificação geral'!$B86,""),"")</f>
        <v/>
      </c>
      <c r="DZ93" s="215" t="str">
        <f>IF($DY93='Classificação geral'!$B86,'Classificação geral'!$C86,"")</f>
        <v/>
      </c>
      <c r="EA93" s="215" t="str">
        <f>IF($DY93='Classificação geral'!$B86,'Classificação geral'!$D86,"")</f>
        <v/>
      </c>
      <c r="EB93" s="215" t="str">
        <f>IF($DY93='Classificação geral'!$B86,'Classificação geral'!$J86,"")</f>
        <v/>
      </c>
      <c r="EC93" s="214" t="str">
        <f>IFERROR(IF(AND($EB93="fem",'Classificação geral'!$K86=2),'Classificação geral'!K86,""),"")</f>
        <v/>
      </c>
      <c r="ED93" s="214" t="str">
        <f>IFERROR(IF(AND($EB93="fem",'Classificação geral'!$K86=2),'Classificação geral'!AC86,""),"")</f>
        <v/>
      </c>
      <c r="EE93" s="214" t="str">
        <f>IFERROR(IF(AND($EB93="fem",'Classificação geral'!$K86=2),'Classificação geral'!AE86,""),"")</f>
        <v/>
      </c>
      <c r="EF93" s="214" t="str">
        <f>IFERROR(IF(AND($EB93="fem",'Classificação geral'!$K86=2),'Classificação geral'!AF86,""),"")</f>
        <v/>
      </c>
      <c r="EG93" s="214" t="str">
        <f>IFERROR(IF(AND($EB93="fem",'Classificação geral'!$K86=2),'Classificação geral'!O86,""),"")</f>
        <v/>
      </c>
      <c r="EH93" s="214" t="str">
        <f>IFERROR(IF(AND($EB93="fem",'Classificação geral'!$K86=2),'Classificação geral'!AR86,""),"")</f>
        <v/>
      </c>
      <c r="EI93" s="216" t="str">
        <f>IFERROR(RANK(EH93,EH:EH,0)+ COUNTIF(EH$12:$EH91,EH93),"")</f>
        <v/>
      </c>
      <c r="EJ93" s="209"/>
      <c r="EK93" s="214" t="str">
        <f>IFERROR(IF(AND('Classificação geral'!$J86="mas",'Classificação geral'!$K86=2,'Classificação geral'!$I86="Tapete"),'Classificação geral'!$A86,""),"")</f>
        <v/>
      </c>
      <c r="EL93" s="214" t="str">
        <f>IFERROR(IF(AND('Classificação geral'!$J86="mas",'Classificação geral'!$K86=2,'Classificação geral'!$I86="Tapete"),'Classificação geral'!$B86,""),"")</f>
        <v/>
      </c>
      <c r="EM93" s="215" t="str">
        <f>IF($EL93='Classificação geral'!$B86,'Classificação geral'!$C86,"")</f>
        <v/>
      </c>
      <c r="EN93" s="215" t="str">
        <f>IF($EL93='Classificação geral'!$B86,'Classificação geral'!$D86,"")</f>
        <v/>
      </c>
      <c r="EO93" s="215" t="str">
        <f>IF($EL93='Classificação geral'!$B86,'Classificação geral'!$J86,"")</f>
        <v/>
      </c>
      <c r="EP93" s="214" t="str">
        <f>IFERROR(IF(AND($EO93="mas",'Classificação geral'!$K86=2),'Classificação geral'!K86,""),"")</f>
        <v/>
      </c>
      <c r="EQ93" s="214" t="str">
        <f>IFERROR(IF(AND($EO93="mas",'Classificação geral'!$K86=2),'Classificação geral'!AC86,""),"")</f>
        <v/>
      </c>
      <c r="ER93" s="214" t="str">
        <f>IFERROR(IF(AND($EO93="mas",'Classificação geral'!$K86=2),'Classificação geral'!AE86,""),"")</f>
        <v/>
      </c>
      <c r="ES93" s="214" t="str">
        <f>IFERROR(IF(AND($EO93="mas",'Classificação geral'!$K86=2),'Classificação geral'!AF86,""),"")</f>
        <v/>
      </c>
      <c r="ET93" s="214" t="str">
        <f>IFERROR(IF(AND($EO93="mas",'Classificação geral'!$K86=2),'Classificação geral'!O86,""),"")</f>
        <v/>
      </c>
      <c r="EU93" s="214" t="str">
        <f>IFERROR(IF(AND($EO93="mas",'Classificação geral'!$K86=2),'Classificação geral'!AR86,""),"")</f>
        <v/>
      </c>
      <c r="EV93" s="216" t="str">
        <f>IFERROR(RANK(EU93,EU:EU,0)+ COUNTIF($EU$12:EU$12,EU93),"")</f>
        <v/>
      </c>
      <c r="EW93" s="209"/>
      <c r="EX93" s="214" t="str">
        <f>IFERROR(IF(AND('Classificação geral'!$J86="fem",'Classificação geral'!$K86=3,'Classificação geral'!$I86="Tapete"),'Classificação geral'!$A86,""),"")</f>
        <v/>
      </c>
      <c r="EY93" s="214" t="str">
        <f>IFERROR(IF(AND('Classificação geral'!$J86="fem",'Classificação geral'!$K86=3,'Classificação geral'!$I86="Tapete"),'Classificação geral'!$B86,""),"")</f>
        <v/>
      </c>
      <c r="EZ93" s="215" t="str">
        <f>IF($EY93='Classificação geral'!$B86,'Classificação geral'!$C86,"")</f>
        <v/>
      </c>
      <c r="FA93" s="215" t="str">
        <f>IF($EY93='Classificação geral'!$B86,'Classificação geral'!$D86,"")</f>
        <v/>
      </c>
      <c r="FB93" s="215" t="str">
        <f>IF($EY93='Classificação geral'!$B86,'Classificação geral'!$J86,"")</f>
        <v/>
      </c>
      <c r="FC93" s="215" t="str">
        <f>IF($FB93='Classificação geral'!$J86,'Classificação geral'!$K86,"")</f>
        <v/>
      </c>
      <c r="FD93" s="215" t="str">
        <f>IF($FC93='Classificação geral'!$K86,'Classificação geral'!$AC86,"")</f>
        <v/>
      </c>
      <c r="FE93" s="215" t="str">
        <f>IF($FC93='Classificação geral'!$K86,'Classificação geral'!$AE86,"")</f>
        <v/>
      </c>
      <c r="FF93" s="215" t="str">
        <f>IF($FC93='Classificação geral'!$K86,'Classificação geral'!$AF86,"")</f>
        <v/>
      </c>
      <c r="FG93" s="215" t="str">
        <f>IF($FC93='Classificação geral'!$K86,'Classificação geral'!$O86,"")</f>
        <v/>
      </c>
      <c r="FH93" s="215" t="str">
        <f>IF($FC93='Classificação geral'!$K86,'Classificação geral'!$AR86,"")</f>
        <v/>
      </c>
      <c r="FI93" s="216" t="str">
        <f>IFERROR(RANK(FH93,FH:FH,0)+ COUNTIF($FH$12:FH91,FH93),"")</f>
        <v/>
      </c>
      <c r="FJ93" s="209"/>
      <c r="FK93" s="214" t="str">
        <f>IFERROR(IF(AND('Classificação geral'!$J86="mas",'Classificação geral'!$K86=3,'Classificação geral'!$I86="Tapete"),'Classificação geral'!$A86,""),"")</f>
        <v/>
      </c>
      <c r="FL93" s="214" t="str">
        <f>IFERROR(IF(AND('Classificação geral'!$J86="mas",'Classificação geral'!$K86=3,'Classificação geral'!$I86="Tapete"),'Classificação geral'!$B86,""),"")</f>
        <v/>
      </c>
      <c r="FM93" s="215" t="str">
        <f>IF($FL93='Classificação geral'!$B86,'Classificação geral'!$C86,"")</f>
        <v/>
      </c>
      <c r="FN93" s="215" t="str">
        <f>IF($FL93='Classificação geral'!$B86,'Classificação geral'!$D86,"")</f>
        <v/>
      </c>
      <c r="FO93" s="215" t="str">
        <f>IF($FL93='Classificação geral'!$B86,'Classificação geral'!$J86,"")</f>
        <v/>
      </c>
      <c r="FP93" s="214" t="str">
        <f>IFERROR(IF(AND($FO93="mas",'Classificação geral'!$K86=3),'Classificação geral'!K86,""),"")</f>
        <v/>
      </c>
      <c r="FQ93" s="214" t="str">
        <f>IFERROR(IF(AND($FO93="mas",'Classificação geral'!$K86=3),'Classificação geral'!AC86,""),"")</f>
        <v/>
      </c>
      <c r="FR93" s="214" t="str">
        <f>IFERROR(IF(AND($FO93="mas",'Classificação geral'!$K86=3),'Classificação geral'!AE86,""),"")</f>
        <v/>
      </c>
      <c r="FS93" s="214" t="str">
        <f>IFERROR(IF(AND($FO93="mas",'Classificação geral'!$K86=3),'Classificação geral'!AF86,""),"")</f>
        <v/>
      </c>
      <c r="FT93" s="214" t="str">
        <f>IFERROR(IF(AND($FO93="mas",'Classificação geral'!$K86=3),'Classificação geral'!O86,""),"")</f>
        <v/>
      </c>
      <c r="FU93" s="214" t="str">
        <f>IFERROR(IF(AND($FO93="mas",'Classificação geral'!$K86=3),'Classificação geral'!AR86,""),"")</f>
        <v/>
      </c>
      <c r="FV93" s="216" t="str">
        <f>IFERROR(RANK(FU93,FU:FU,0)+ COUNTIF(FU$12:$FU91,FU93),"")</f>
        <v/>
      </c>
    </row>
    <row r="94" spans="2:178" s="199" customFormat="1" ht="24.75" customHeight="1" x14ac:dyDescent="0.4">
      <c r="B94" s="207"/>
      <c r="C94" s="238" t="str">
        <f t="shared" si="66"/>
        <v/>
      </c>
      <c r="D94" s="238" t="str">
        <f t="shared" si="67"/>
        <v/>
      </c>
      <c r="E94" s="238" t="str">
        <f t="shared" si="68"/>
        <v/>
      </c>
      <c r="F94" s="239" t="str">
        <f t="shared" si="69"/>
        <v/>
      </c>
      <c r="G94" s="239" t="str">
        <f t="shared" si="70"/>
        <v/>
      </c>
      <c r="H94" s="240" t="str">
        <f t="shared" si="71"/>
        <v/>
      </c>
      <c r="I94" s="240" t="str">
        <f t="shared" si="72"/>
        <v/>
      </c>
      <c r="J94" s="240" t="str">
        <f t="shared" si="73"/>
        <v/>
      </c>
      <c r="K94" s="240" t="str">
        <f t="shared" si="74"/>
        <v/>
      </c>
      <c r="L94" s="240" t="str">
        <f t="shared" si="75"/>
        <v/>
      </c>
      <c r="M94" s="241">
        <v>81</v>
      </c>
      <c r="N94" s="432"/>
      <c r="O94" s="242"/>
      <c r="P94" s="242"/>
      <c r="Q94" s="248" t="str">
        <f t="shared" si="76"/>
        <v/>
      </c>
      <c r="R94" s="238" t="str">
        <f t="shared" si="77"/>
        <v/>
      </c>
      <c r="S94" s="238" t="str">
        <f t="shared" si="78"/>
        <v/>
      </c>
      <c r="T94" s="238" t="str">
        <f t="shared" si="79"/>
        <v/>
      </c>
      <c r="U94" s="239" t="str">
        <f t="shared" si="80"/>
        <v/>
      </c>
      <c r="V94" s="239" t="str">
        <f t="shared" si="81"/>
        <v/>
      </c>
      <c r="W94" s="240" t="str">
        <f t="shared" si="82"/>
        <v/>
      </c>
      <c r="X94" s="240" t="str">
        <f t="shared" si="83"/>
        <v/>
      </c>
      <c r="Y94" s="240" t="str">
        <f t="shared" si="84"/>
        <v/>
      </c>
      <c r="Z94" s="240" t="str">
        <f t="shared" si="85"/>
        <v/>
      </c>
      <c r="AA94" s="240" t="str">
        <f t="shared" si="86"/>
        <v/>
      </c>
      <c r="AB94" s="241">
        <v>81</v>
      </c>
      <c r="AC94" s="432"/>
      <c r="AD94" s="242"/>
      <c r="AE94" s="243"/>
      <c r="AF94" s="249" t="str">
        <f t="shared" si="87"/>
        <v/>
      </c>
      <c r="AG94" s="238" t="str">
        <f t="shared" si="88"/>
        <v/>
      </c>
      <c r="AH94" s="238" t="str">
        <f t="shared" si="89"/>
        <v/>
      </c>
      <c r="AI94" s="239" t="str">
        <f t="shared" si="90"/>
        <v/>
      </c>
      <c r="AJ94" s="239" t="str">
        <f t="shared" si="91"/>
        <v/>
      </c>
      <c r="AK94" s="239" t="str">
        <f t="shared" si="92"/>
        <v/>
      </c>
      <c r="AL94" s="240" t="str">
        <f t="shared" si="93"/>
        <v/>
      </c>
      <c r="AM94" s="240" t="str">
        <f t="shared" si="94"/>
        <v/>
      </c>
      <c r="AN94" s="240" t="str">
        <f t="shared" si="95"/>
        <v/>
      </c>
      <c r="AO94" s="240" t="str">
        <f t="shared" si="96"/>
        <v/>
      </c>
      <c r="AP94" s="240" t="str">
        <f t="shared" si="97"/>
        <v/>
      </c>
      <c r="AQ94" s="241">
        <v>81</v>
      </c>
      <c r="AR94" s="432"/>
      <c r="AS94" s="242"/>
      <c r="AT94" s="242"/>
      <c r="AU94" s="249" t="str">
        <f t="shared" si="98"/>
        <v/>
      </c>
      <c r="AV94" s="238" t="str">
        <f t="shared" si="99"/>
        <v/>
      </c>
      <c r="AW94" s="238" t="str">
        <f t="shared" si="100"/>
        <v/>
      </c>
      <c r="AX94" s="239" t="str">
        <f t="shared" si="101"/>
        <v/>
      </c>
      <c r="AY94" s="239" t="str">
        <f t="shared" si="102"/>
        <v/>
      </c>
      <c r="AZ94" s="239" t="str">
        <f t="shared" si="103"/>
        <v/>
      </c>
      <c r="BA94" s="240" t="str">
        <f t="shared" si="104"/>
        <v/>
      </c>
      <c r="BB94" s="240" t="str">
        <f t="shared" si="105"/>
        <v/>
      </c>
      <c r="BC94" s="240" t="str">
        <f t="shared" si="106"/>
        <v/>
      </c>
      <c r="BD94" s="240" t="str">
        <f t="shared" si="107"/>
        <v/>
      </c>
      <c r="BE94" s="240" t="str">
        <f t="shared" si="108"/>
        <v/>
      </c>
      <c r="BF94" s="241">
        <v>81</v>
      </c>
      <c r="BG94" s="432"/>
      <c r="BH94" s="243"/>
      <c r="BI94" s="243"/>
      <c r="BJ94" s="248" t="str">
        <f t="shared" si="109"/>
        <v/>
      </c>
      <c r="BK94" s="238" t="str">
        <f t="shared" si="110"/>
        <v/>
      </c>
      <c r="BL94" s="238" t="str">
        <f t="shared" si="111"/>
        <v/>
      </c>
      <c r="BM94" s="238" t="str">
        <f t="shared" si="112"/>
        <v/>
      </c>
      <c r="BN94" s="239" t="str">
        <f t="shared" si="113"/>
        <v/>
      </c>
      <c r="BO94" s="239" t="str">
        <f t="shared" si="114"/>
        <v/>
      </c>
      <c r="BP94" s="239" t="str">
        <f t="shared" si="115"/>
        <v/>
      </c>
      <c r="BQ94" s="239" t="str">
        <f t="shared" si="116"/>
        <v/>
      </c>
      <c r="BR94" s="239" t="str">
        <f t="shared" si="117"/>
        <v/>
      </c>
      <c r="BS94" s="239" t="str">
        <f t="shared" si="118"/>
        <v/>
      </c>
      <c r="BT94" s="240" t="str">
        <f t="shared" si="119"/>
        <v/>
      </c>
      <c r="BU94" s="241">
        <v>81</v>
      </c>
      <c r="BV94" s="432"/>
      <c r="BW94" s="242"/>
      <c r="BX94" s="242"/>
      <c r="BY94" s="248" t="str">
        <f t="shared" si="120"/>
        <v/>
      </c>
      <c r="BZ94" s="238" t="str">
        <f t="shared" si="121"/>
        <v/>
      </c>
      <c r="CA94" s="238" t="str">
        <f t="shared" si="122"/>
        <v/>
      </c>
      <c r="CB94" s="238" t="str">
        <f t="shared" si="123"/>
        <v/>
      </c>
      <c r="CC94" s="239" t="str">
        <f t="shared" si="124"/>
        <v/>
      </c>
      <c r="CD94" s="239" t="str">
        <f t="shared" si="125"/>
        <v/>
      </c>
      <c r="CE94" s="240" t="str">
        <f t="shared" si="126"/>
        <v/>
      </c>
      <c r="CF94" s="240" t="str">
        <f t="shared" si="127"/>
        <v/>
      </c>
      <c r="CG94" s="240" t="str">
        <f t="shared" si="128"/>
        <v/>
      </c>
      <c r="CH94" s="240" t="str">
        <f t="shared" si="129"/>
        <v/>
      </c>
      <c r="CI94" s="240" t="str">
        <f t="shared" si="130"/>
        <v/>
      </c>
      <c r="CJ94" s="241">
        <v>81</v>
      </c>
      <c r="CK94" s="432"/>
      <c r="CL94" s="202"/>
      <c r="CM94" s="202"/>
      <c r="CN94" s="202"/>
      <c r="CO94" s="202"/>
      <c r="CP94" s="202"/>
      <c r="CQ94" s="202"/>
      <c r="CR94" s="202"/>
      <c r="CS94" s="202"/>
      <c r="CT94" s="202"/>
      <c r="CU94" s="202"/>
      <c r="CV94" s="202"/>
      <c r="CW94" s="202"/>
      <c r="CX94" s="214" t="str">
        <f>IFERROR(IF(AND('Classificação geral'!$J87="FEM",'Classificação geral'!$K87=1,'Classificação geral'!I87="Tapete"),'Classificação geral'!A87,""),"")</f>
        <v/>
      </c>
      <c r="CY94" s="214" t="str">
        <f>IFERROR(IF(AND('Classificação geral'!$J87="FEM",'Classificação geral'!$K87=1,'Classificação geral'!I87="Tapete"),'Classificação geral'!$B87,""),"")</f>
        <v/>
      </c>
      <c r="CZ94" s="215" t="str">
        <f>IF($CY94='Classificação geral'!$B87,'Classificação geral'!$C87,"")</f>
        <v/>
      </c>
      <c r="DA94" s="215" t="str">
        <f>IF($CY94='Classificação geral'!$B87,'Classificação geral'!$D87,"")</f>
        <v/>
      </c>
      <c r="DB94" s="215" t="str">
        <f>IF($CY94='Classificação geral'!$B87,'Classificação geral'!$J87,"")</f>
        <v/>
      </c>
      <c r="DC94" s="215" t="str">
        <f>IF($DB94='Classificação geral'!$J87,'Classificação geral'!$K87,"")</f>
        <v/>
      </c>
      <c r="DD94" s="215" t="str">
        <f>IF($DC94='Classificação geral'!$K87,'Classificação geral'!$AC87,"")</f>
        <v/>
      </c>
      <c r="DE94" s="215" t="str">
        <f>IF($DC94='Classificação geral'!$K87,'Classificação geral'!$AE87,"")</f>
        <v/>
      </c>
      <c r="DF94" s="215" t="str">
        <f>IF($DC94='Classificação geral'!$K87,'Classificação geral'!$AF87,"")</f>
        <v/>
      </c>
      <c r="DG94" s="215" t="str">
        <f>IF($DC94='Classificação geral'!$K87,'Classificação geral'!$O87,"")</f>
        <v/>
      </c>
      <c r="DH94" s="215" t="str">
        <f>IF($DC94='Classificação geral'!$K87,'Classificação geral'!$AR87,"")</f>
        <v/>
      </c>
      <c r="DI94" s="216" t="str">
        <f>IFERROR(RANK(DH94,DH:DH,0)+ COUNTIF($DH$12:DH93,DH94),"")</f>
        <v/>
      </c>
      <c r="DK94" s="214" t="str">
        <f>IFERROR(IF(AND('Classificação geral'!$J87="mas",'Classificação geral'!$K87=1,'Classificação geral'!$I87="Tapete"),'Classificação geral'!$A87,""),"")</f>
        <v/>
      </c>
      <c r="DL94" s="214" t="str">
        <f>IFERROR(IF(AND('Classificação geral'!$J87="mas",'Classificação geral'!$K87=1,'Classificação geral'!$I87="Tapete"),'Classificação geral'!$B87,""),"")</f>
        <v/>
      </c>
      <c r="DM94" s="215" t="str">
        <f>IF($DL94='Classificação geral'!$B87,'Classificação geral'!$C87,"")</f>
        <v/>
      </c>
      <c r="DN94" s="215" t="str">
        <f>IF($DL94='Classificação geral'!$B87,'Classificação geral'!$D87,"")</f>
        <v/>
      </c>
      <c r="DO94" s="215" t="str">
        <f>IF($DL94='Classificação geral'!$B87,'Classificação geral'!$J87,"")</f>
        <v/>
      </c>
      <c r="DP94" s="214" t="str">
        <f>IFERROR(IF(AND($DO94="mas",'Classificação geral'!$K87=1),'Classificação geral'!K87,""),"")</f>
        <v/>
      </c>
      <c r="DQ94" s="214" t="str">
        <f>IFERROR(IF(AND($DO94="mas",'Classificação geral'!$K87=1),'Classificação geral'!AC87,""),"")</f>
        <v/>
      </c>
      <c r="DR94" s="214" t="str">
        <f>IFERROR(IF(AND($DO94="mas",'Classificação geral'!$K87=1),'Classificação geral'!AE87,""),"")</f>
        <v/>
      </c>
      <c r="DS94" s="214" t="str">
        <f>IFERROR(IF(AND($DO94="mas",'Classificação geral'!$K87=1),'Classificação geral'!AF87,""),"")</f>
        <v/>
      </c>
      <c r="DT94" s="214" t="str">
        <f>IFERROR(IF(AND($DO94="mas",'Classificação geral'!$K87=1),'Classificação geral'!O87,""),"")</f>
        <v/>
      </c>
      <c r="DU94" s="214" t="str">
        <f>IFERROR(IF(AND($DO94="mas",'Classificação geral'!$K87=1),'Classificação geral'!AR87,""),"")</f>
        <v/>
      </c>
      <c r="DV94" s="216" t="str">
        <f>IFERROR(RANK(DU94,DU:DU,0)+ COUNTIF($DU$12:DU93,DU94),"")</f>
        <v/>
      </c>
      <c r="DX94" s="214" t="str">
        <f>IFERROR(IF(AND('Classificação geral'!$J87="fem",'Classificação geral'!$K87=2,'Classificação geral'!$I87="Tapete"),'Classificação geral'!$A87,""),"")</f>
        <v/>
      </c>
      <c r="DY94" s="214" t="str">
        <f>IFERROR(IF(AND('Classificação geral'!$J87="fem",'Classificação geral'!$K87=2,'Classificação geral'!$I87="Tapete"),'Classificação geral'!$B87,""),"")</f>
        <v/>
      </c>
      <c r="DZ94" s="215" t="str">
        <f>IF($DY94='Classificação geral'!$B87,'Classificação geral'!$C87,"")</f>
        <v/>
      </c>
      <c r="EA94" s="215" t="str">
        <f>IF($DY94='Classificação geral'!$B87,'Classificação geral'!$D87,"")</f>
        <v/>
      </c>
      <c r="EB94" s="215" t="str">
        <f>IF($DY94='Classificação geral'!$B87,'Classificação geral'!$J87,"")</f>
        <v/>
      </c>
      <c r="EC94" s="214" t="str">
        <f>IFERROR(IF(AND($EB94="fem",'Classificação geral'!$K87=2),'Classificação geral'!K87,""),"")</f>
        <v/>
      </c>
      <c r="ED94" s="214" t="str">
        <f>IFERROR(IF(AND($EB94="fem",'Classificação geral'!$K87=2),'Classificação geral'!AC87,""),"")</f>
        <v/>
      </c>
      <c r="EE94" s="214" t="str">
        <f>IFERROR(IF(AND($EB94="fem",'Classificação geral'!$K87=2),'Classificação geral'!AE87,""),"")</f>
        <v/>
      </c>
      <c r="EF94" s="214" t="str">
        <f>IFERROR(IF(AND($EB94="fem",'Classificação geral'!$K87=2),'Classificação geral'!AF87,""),"")</f>
        <v/>
      </c>
      <c r="EG94" s="214" t="str">
        <f>IFERROR(IF(AND($EB94="fem",'Classificação geral'!$K87=2),'Classificação geral'!O87,""),"")</f>
        <v/>
      </c>
      <c r="EH94" s="214" t="str">
        <f>IFERROR(IF(AND($EB94="fem",'Classificação geral'!$K87=2),'Classificação geral'!AR87,""),"")</f>
        <v/>
      </c>
      <c r="EI94" s="216" t="str">
        <f>IFERROR(RANK(EH94,EH:EH,0)+ COUNTIF(EH$12:$EH92,EH94),"")</f>
        <v/>
      </c>
      <c r="EJ94" s="209"/>
      <c r="EK94" s="214" t="str">
        <f>IFERROR(IF(AND('Classificação geral'!$J87="mas",'Classificação geral'!$K87=2,'Classificação geral'!$I87="Tapete"),'Classificação geral'!$A87,""),"")</f>
        <v/>
      </c>
      <c r="EL94" s="214" t="str">
        <f>IFERROR(IF(AND('Classificação geral'!$J87="mas",'Classificação geral'!$K87=2,'Classificação geral'!$I87="Tapete"),'Classificação geral'!$B87,""),"")</f>
        <v/>
      </c>
      <c r="EM94" s="215" t="str">
        <f>IF($EL94='Classificação geral'!$B87,'Classificação geral'!$C87,"")</f>
        <v/>
      </c>
      <c r="EN94" s="215" t="str">
        <f>IF($EL94='Classificação geral'!$B87,'Classificação geral'!$D87,"")</f>
        <v/>
      </c>
      <c r="EO94" s="215" t="str">
        <f>IF($EL94='Classificação geral'!$B87,'Classificação geral'!$J87,"")</f>
        <v/>
      </c>
      <c r="EP94" s="214" t="str">
        <f>IFERROR(IF(AND($EO94="mas",'Classificação geral'!$K87=2),'Classificação geral'!K87,""),"")</f>
        <v/>
      </c>
      <c r="EQ94" s="214" t="str">
        <f>IFERROR(IF(AND($EO94="mas",'Classificação geral'!$K87=2),'Classificação geral'!AC87,""),"")</f>
        <v/>
      </c>
      <c r="ER94" s="214" t="str">
        <f>IFERROR(IF(AND($EO94="mas",'Classificação geral'!$K87=2),'Classificação geral'!AE87,""),"")</f>
        <v/>
      </c>
      <c r="ES94" s="214" t="str">
        <f>IFERROR(IF(AND($EO94="mas",'Classificação geral'!$K87=2),'Classificação geral'!AF87,""),"")</f>
        <v/>
      </c>
      <c r="ET94" s="214" t="str">
        <f>IFERROR(IF(AND($EO94="mas",'Classificação geral'!$K87=2),'Classificação geral'!O87,""),"")</f>
        <v/>
      </c>
      <c r="EU94" s="214" t="str">
        <f>IFERROR(IF(AND($EO94="mas",'Classificação geral'!$K87=2),'Classificação geral'!AR87,""),"")</f>
        <v/>
      </c>
      <c r="EV94" s="216" t="str">
        <f>IFERROR(RANK(EU94,EU:EU,0)+ COUNTIF($EU$12:EU$12,EU94),"")</f>
        <v/>
      </c>
      <c r="EW94" s="209"/>
      <c r="EX94" s="214" t="str">
        <f>IFERROR(IF(AND('Classificação geral'!$J87="fem",'Classificação geral'!$K87=3,'Classificação geral'!$I87="Tapete"),'Classificação geral'!$A87,""),"")</f>
        <v/>
      </c>
      <c r="EY94" s="214" t="str">
        <f>IFERROR(IF(AND('Classificação geral'!$J87="fem",'Classificação geral'!$K87=3,'Classificação geral'!$I87="Tapete"),'Classificação geral'!$B87,""),"")</f>
        <v/>
      </c>
      <c r="EZ94" s="215" t="str">
        <f>IF($EY94='Classificação geral'!$B87,'Classificação geral'!$C87,"")</f>
        <v/>
      </c>
      <c r="FA94" s="215" t="str">
        <f>IF($EY94='Classificação geral'!$B87,'Classificação geral'!$D87,"")</f>
        <v/>
      </c>
      <c r="FB94" s="215" t="str">
        <f>IF($EY94='Classificação geral'!$B87,'Classificação geral'!$J87,"")</f>
        <v/>
      </c>
      <c r="FC94" s="215" t="str">
        <f>IF($FB94='Classificação geral'!$J87,'Classificação geral'!$K87,"")</f>
        <v/>
      </c>
      <c r="FD94" s="215" t="str">
        <f>IF($FC94='Classificação geral'!$K87,'Classificação geral'!$AC87,"")</f>
        <v/>
      </c>
      <c r="FE94" s="215" t="str">
        <f>IF($FC94='Classificação geral'!$K87,'Classificação geral'!$AE87,"")</f>
        <v/>
      </c>
      <c r="FF94" s="215" t="str">
        <f>IF($FC94='Classificação geral'!$K87,'Classificação geral'!$AF87,"")</f>
        <v/>
      </c>
      <c r="FG94" s="215" t="str">
        <f>IF($FC94='Classificação geral'!$K87,'Classificação geral'!$O87,"")</f>
        <v/>
      </c>
      <c r="FH94" s="215" t="str">
        <f>IF($FC94='Classificação geral'!$K87,'Classificação geral'!$AR87,"")</f>
        <v/>
      </c>
      <c r="FI94" s="216" t="str">
        <f>IFERROR(RANK(FH94,FH:FH,0)+ COUNTIF($FH$12:FH92,FH94),"")</f>
        <v/>
      </c>
      <c r="FJ94" s="209"/>
      <c r="FK94" s="214" t="str">
        <f>IFERROR(IF(AND('Classificação geral'!$J87="mas",'Classificação geral'!$K87=3,'Classificação geral'!$I87="Tapete"),'Classificação geral'!$A87,""),"")</f>
        <v/>
      </c>
      <c r="FL94" s="214" t="str">
        <f>IFERROR(IF(AND('Classificação geral'!$J87="mas",'Classificação geral'!$K87=3,'Classificação geral'!$I87="Tapete"),'Classificação geral'!$B87,""),"")</f>
        <v/>
      </c>
      <c r="FM94" s="215" t="str">
        <f>IF($FL94='Classificação geral'!$B87,'Classificação geral'!$C87,"")</f>
        <v/>
      </c>
      <c r="FN94" s="215" t="str">
        <f>IF($FL94='Classificação geral'!$B87,'Classificação geral'!$D87,"")</f>
        <v/>
      </c>
      <c r="FO94" s="215" t="str">
        <f>IF($FL94='Classificação geral'!$B87,'Classificação geral'!$J87,"")</f>
        <v/>
      </c>
      <c r="FP94" s="214" t="str">
        <f>IFERROR(IF(AND($FO94="mas",'Classificação geral'!$K87=3),'Classificação geral'!K87,""),"")</f>
        <v/>
      </c>
      <c r="FQ94" s="214" t="str">
        <f>IFERROR(IF(AND($FO94="mas",'Classificação geral'!$K87=3),'Classificação geral'!AC87,""),"")</f>
        <v/>
      </c>
      <c r="FR94" s="214" t="str">
        <f>IFERROR(IF(AND($FO94="mas",'Classificação geral'!$K87=3),'Classificação geral'!AE87,""),"")</f>
        <v/>
      </c>
      <c r="FS94" s="214" t="str">
        <f>IFERROR(IF(AND($FO94="mas",'Classificação geral'!$K87=3),'Classificação geral'!AF87,""),"")</f>
        <v/>
      </c>
      <c r="FT94" s="214" t="str">
        <f>IFERROR(IF(AND($FO94="mas",'Classificação geral'!$K87=3),'Classificação geral'!O87,""),"")</f>
        <v/>
      </c>
      <c r="FU94" s="214" t="str">
        <f>IFERROR(IF(AND($FO94="mas",'Classificação geral'!$K87=3),'Classificação geral'!AR87,""),"")</f>
        <v/>
      </c>
      <c r="FV94" s="216" t="str">
        <f>IFERROR(RANK(FU94,FU:FU,0)+ COUNTIF(FU$12:$FU92,FU94),"")</f>
        <v/>
      </c>
    </row>
    <row r="95" spans="2:178" s="199" customFormat="1" ht="24.75" customHeight="1" x14ac:dyDescent="0.4">
      <c r="B95" s="207"/>
      <c r="C95" s="238" t="str">
        <f t="shared" si="66"/>
        <v/>
      </c>
      <c r="D95" s="238" t="str">
        <f t="shared" si="67"/>
        <v/>
      </c>
      <c r="E95" s="238" t="str">
        <f t="shared" si="68"/>
        <v/>
      </c>
      <c r="F95" s="239" t="str">
        <f t="shared" si="69"/>
        <v/>
      </c>
      <c r="G95" s="239" t="str">
        <f t="shared" si="70"/>
        <v/>
      </c>
      <c r="H95" s="240" t="str">
        <f t="shared" si="71"/>
        <v/>
      </c>
      <c r="I95" s="240" t="str">
        <f t="shared" si="72"/>
        <v/>
      </c>
      <c r="J95" s="240" t="str">
        <f t="shared" si="73"/>
        <v/>
      </c>
      <c r="K95" s="240" t="str">
        <f t="shared" si="74"/>
        <v/>
      </c>
      <c r="L95" s="240" t="str">
        <f t="shared" si="75"/>
        <v/>
      </c>
      <c r="M95" s="241">
        <v>82</v>
      </c>
      <c r="N95" s="432"/>
      <c r="O95" s="242"/>
      <c r="P95" s="242"/>
      <c r="Q95" s="248" t="str">
        <f t="shared" si="76"/>
        <v/>
      </c>
      <c r="R95" s="238" t="str">
        <f t="shared" si="77"/>
        <v/>
      </c>
      <c r="S95" s="238" t="str">
        <f t="shared" si="78"/>
        <v/>
      </c>
      <c r="T95" s="238" t="str">
        <f t="shared" si="79"/>
        <v/>
      </c>
      <c r="U95" s="239" t="str">
        <f t="shared" si="80"/>
        <v/>
      </c>
      <c r="V95" s="239" t="str">
        <f t="shared" si="81"/>
        <v/>
      </c>
      <c r="W95" s="240" t="str">
        <f t="shared" si="82"/>
        <v/>
      </c>
      <c r="X95" s="240" t="str">
        <f t="shared" si="83"/>
        <v/>
      </c>
      <c r="Y95" s="240" t="str">
        <f t="shared" si="84"/>
        <v/>
      </c>
      <c r="Z95" s="240" t="str">
        <f t="shared" si="85"/>
        <v/>
      </c>
      <c r="AA95" s="240" t="str">
        <f t="shared" si="86"/>
        <v/>
      </c>
      <c r="AB95" s="241">
        <v>82</v>
      </c>
      <c r="AC95" s="432"/>
      <c r="AD95" s="242"/>
      <c r="AE95" s="243"/>
      <c r="AF95" s="249" t="str">
        <f t="shared" si="87"/>
        <v/>
      </c>
      <c r="AG95" s="238" t="str">
        <f t="shared" si="88"/>
        <v/>
      </c>
      <c r="AH95" s="238" t="str">
        <f t="shared" si="89"/>
        <v/>
      </c>
      <c r="AI95" s="239" t="str">
        <f t="shared" si="90"/>
        <v/>
      </c>
      <c r="AJ95" s="239" t="str">
        <f t="shared" si="91"/>
        <v/>
      </c>
      <c r="AK95" s="239" t="str">
        <f t="shared" si="92"/>
        <v/>
      </c>
      <c r="AL95" s="240" t="str">
        <f t="shared" si="93"/>
        <v/>
      </c>
      <c r="AM95" s="240" t="str">
        <f t="shared" si="94"/>
        <v/>
      </c>
      <c r="AN95" s="240" t="str">
        <f t="shared" si="95"/>
        <v/>
      </c>
      <c r="AO95" s="240" t="str">
        <f t="shared" si="96"/>
        <v/>
      </c>
      <c r="AP95" s="240" t="str">
        <f t="shared" si="97"/>
        <v/>
      </c>
      <c r="AQ95" s="241">
        <v>82</v>
      </c>
      <c r="AR95" s="432"/>
      <c r="AS95" s="242"/>
      <c r="AT95" s="242"/>
      <c r="AU95" s="249" t="str">
        <f t="shared" si="98"/>
        <v/>
      </c>
      <c r="AV95" s="238" t="str">
        <f t="shared" si="99"/>
        <v/>
      </c>
      <c r="AW95" s="238" t="str">
        <f t="shared" si="100"/>
        <v/>
      </c>
      <c r="AX95" s="239" t="str">
        <f t="shared" si="101"/>
        <v/>
      </c>
      <c r="AY95" s="239" t="str">
        <f t="shared" si="102"/>
        <v/>
      </c>
      <c r="AZ95" s="239" t="str">
        <f t="shared" si="103"/>
        <v/>
      </c>
      <c r="BA95" s="240" t="str">
        <f t="shared" si="104"/>
        <v/>
      </c>
      <c r="BB95" s="240" t="str">
        <f t="shared" si="105"/>
        <v/>
      </c>
      <c r="BC95" s="240" t="str">
        <f t="shared" si="106"/>
        <v/>
      </c>
      <c r="BD95" s="240" t="str">
        <f t="shared" si="107"/>
        <v/>
      </c>
      <c r="BE95" s="240" t="str">
        <f t="shared" si="108"/>
        <v/>
      </c>
      <c r="BF95" s="241">
        <v>82</v>
      </c>
      <c r="BG95" s="432"/>
      <c r="BH95" s="243"/>
      <c r="BI95" s="243"/>
      <c r="BJ95" s="248" t="str">
        <f t="shared" si="109"/>
        <v/>
      </c>
      <c r="BK95" s="238" t="str">
        <f t="shared" si="110"/>
        <v/>
      </c>
      <c r="BL95" s="238" t="str">
        <f t="shared" si="111"/>
        <v/>
      </c>
      <c r="BM95" s="238" t="str">
        <f t="shared" si="112"/>
        <v/>
      </c>
      <c r="BN95" s="239" t="str">
        <f t="shared" si="113"/>
        <v/>
      </c>
      <c r="BO95" s="239" t="str">
        <f t="shared" si="114"/>
        <v/>
      </c>
      <c r="BP95" s="239" t="str">
        <f t="shared" si="115"/>
        <v/>
      </c>
      <c r="BQ95" s="239" t="str">
        <f t="shared" si="116"/>
        <v/>
      </c>
      <c r="BR95" s="239" t="str">
        <f t="shared" si="117"/>
        <v/>
      </c>
      <c r="BS95" s="239" t="str">
        <f t="shared" si="118"/>
        <v/>
      </c>
      <c r="BT95" s="240" t="str">
        <f t="shared" si="119"/>
        <v/>
      </c>
      <c r="BU95" s="241">
        <v>82</v>
      </c>
      <c r="BV95" s="432"/>
      <c r="BW95" s="242"/>
      <c r="BX95" s="242"/>
      <c r="BY95" s="248" t="str">
        <f t="shared" si="120"/>
        <v/>
      </c>
      <c r="BZ95" s="238" t="str">
        <f t="shared" si="121"/>
        <v/>
      </c>
      <c r="CA95" s="238" t="str">
        <f t="shared" si="122"/>
        <v/>
      </c>
      <c r="CB95" s="238" t="str">
        <f t="shared" si="123"/>
        <v/>
      </c>
      <c r="CC95" s="239" t="str">
        <f t="shared" si="124"/>
        <v/>
      </c>
      <c r="CD95" s="239" t="str">
        <f t="shared" si="125"/>
        <v/>
      </c>
      <c r="CE95" s="240" t="str">
        <f t="shared" si="126"/>
        <v/>
      </c>
      <c r="CF95" s="240" t="str">
        <f t="shared" si="127"/>
        <v/>
      </c>
      <c r="CG95" s="240" t="str">
        <f t="shared" si="128"/>
        <v/>
      </c>
      <c r="CH95" s="240" t="str">
        <f t="shared" si="129"/>
        <v/>
      </c>
      <c r="CI95" s="240" t="str">
        <f t="shared" si="130"/>
        <v/>
      </c>
      <c r="CJ95" s="241">
        <v>82</v>
      </c>
      <c r="CK95" s="432"/>
      <c r="CX95" s="214" t="str">
        <f>IFERROR(IF(AND('Classificação geral'!$J88="FEM",'Classificação geral'!$K88=1,'Classificação geral'!I88="Tapete"),'Classificação geral'!A88,""),"")</f>
        <v/>
      </c>
      <c r="CY95" s="214" t="str">
        <f>IFERROR(IF(AND('Classificação geral'!$J88="FEM",'Classificação geral'!$K88=1,'Classificação geral'!I88="Tapete"),'Classificação geral'!$B88,""),"")</f>
        <v/>
      </c>
      <c r="CZ95" s="215" t="str">
        <f>IF($CY95='Classificação geral'!$B88,'Classificação geral'!$C88,"")</f>
        <v/>
      </c>
      <c r="DA95" s="215" t="str">
        <f>IF($CY95='Classificação geral'!$B88,'Classificação geral'!$D88,"")</f>
        <v/>
      </c>
      <c r="DB95" s="215" t="str">
        <f>IF($CY95='Classificação geral'!$B88,'Classificação geral'!$J88,"")</f>
        <v/>
      </c>
      <c r="DC95" s="215" t="str">
        <f>IF($DB95='Classificação geral'!$J88,'Classificação geral'!$K88,"")</f>
        <v/>
      </c>
      <c r="DD95" s="215" t="str">
        <f>IF($DC95='Classificação geral'!$K88,'Classificação geral'!$AC88,"")</f>
        <v/>
      </c>
      <c r="DE95" s="215" t="str">
        <f>IF($DC95='Classificação geral'!$K88,'Classificação geral'!$AE88,"")</f>
        <v/>
      </c>
      <c r="DF95" s="215" t="str">
        <f>IF($DC95='Classificação geral'!$K88,'Classificação geral'!$AF88,"")</f>
        <v/>
      </c>
      <c r="DG95" s="215" t="str">
        <f>IF($DC95='Classificação geral'!$K88,'Classificação geral'!$O88,"")</f>
        <v/>
      </c>
      <c r="DH95" s="215" t="str">
        <f>IF($DC95='Classificação geral'!$K88,'Classificação geral'!$AR88,"")</f>
        <v/>
      </c>
      <c r="DI95" s="216" t="str">
        <f>IFERROR(RANK(DH95,DH:DH,0)+ COUNTIF($DH$12:DH94,DH95),"")</f>
        <v/>
      </c>
      <c r="DK95" s="214" t="str">
        <f>IFERROR(IF(AND('Classificação geral'!$J88="mas",'Classificação geral'!$K88=1,'Classificação geral'!$I88="Tapete"),'Classificação geral'!$A88,""),"")</f>
        <v/>
      </c>
      <c r="DL95" s="214" t="str">
        <f>IFERROR(IF(AND('Classificação geral'!$J88="mas",'Classificação geral'!$K88=1,'Classificação geral'!$I88="Tapete"),'Classificação geral'!$B88,""),"")</f>
        <v/>
      </c>
      <c r="DM95" s="215" t="str">
        <f>IF($DL95='Classificação geral'!$B88,'Classificação geral'!$C88,"")</f>
        <v/>
      </c>
      <c r="DN95" s="215" t="str">
        <f>IF($DL95='Classificação geral'!$B88,'Classificação geral'!$D88,"")</f>
        <v/>
      </c>
      <c r="DO95" s="215" t="str">
        <f>IF($DL95='Classificação geral'!$B88,'Classificação geral'!$J88,"")</f>
        <v/>
      </c>
      <c r="DP95" s="214" t="str">
        <f>IFERROR(IF(AND($DO95="mas",'Classificação geral'!$K88=1),'Classificação geral'!K88,""),"")</f>
        <v/>
      </c>
      <c r="DQ95" s="214" t="str">
        <f>IFERROR(IF(AND($DO95="mas",'Classificação geral'!$K88=1),'Classificação geral'!AC88,""),"")</f>
        <v/>
      </c>
      <c r="DR95" s="214" t="str">
        <f>IFERROR(IF(AND($DO95="mas",'Classificação geral'!$K88=1),'Classificação geral'!AE88,""),"")</f>
        <v/>
      </c>
      <c r="DS95" s="214" t="str">
        <f>IFERROR(IF(AND($DO95="mas",'Classificação geral'!$K88=1),'Classificação geral'!AF88,""),"")</f>
        <v/>
      </c>
      <c r="DT95" s="214" t="str">
        <f>IFERROR(IF(AND($DO95="mas",'Classificação geral'!$K88=1),'Classificação geral'!O88,""),"")</f>
        <v/>
      </c>
      <c r="DU95" s="214" t="str">
        <f>IFERROR(IF(AND($DO95="mas",'Classificação geral'!$K88=1),'Classificação geral'!AR88,""),"")</f>
        <v/>
      </c>
      <c r="DV95" s="216" t="str">
        <f>IFERROR(RANK(DU95,DU:DU,0)+ COUNTIF($DU$12:DU94,DU95),"")</f>
        <v/>
      </c>
      <c r="DX95" s="214" t="str">
        <f>IFERROR(IF(AND('Classificação geral'!$J88="fem",'Classificação geral'!$K88=2,'Classificação geral'!$I88="Tapete"),'Classificação geral'!$A88,""),"")</f>
        <v/>
      </c>
      <c r="DY95" s="214" t="str">
        <f>IFERROR(IF(AND('Classificação geral'!$J88="fem",'Classificação geral'!$K88=2,'Classificação geral'!$I88="Tapete"),'Classificação geral'!$B88,""),"")</f>
        <v/>
      </c>
      <c r="DZ95" s="215" t="str">
        <f>IF($DY95='Classificação geral'!$B88,'Classificação geral'!$C88,"")</f>
        <v/>
      </c>
      <c r="EA95" s="215" t="str">
        <f>IF($DY95='Classificação geral'!$B88,'Classificação geral'!$D88,"")</f>
        <v/>
      </c>
      <c r="EB95" s="215" t="str">
        <f>IF($DY95='Classificação geral'!$B88,'Classificação geral'!$J88,"")</f>
        <v/>
      </c>
      <c r="EC95" s="214" t="str">
        <f>IFERROR(IF(AND($EB95="fem",'Classificação geral'!$K88=2),'Classificação geral'!K88,""),"")</f>
        <v/>
      </c>
      <c r="ED95" s="214" t="str">
        <f>IFERROR(IF(AND($EB95="fem",'Classificação geral'!$K88=2),'Classificação geral'!AC88,""),"")</f>
        <v/>
      </c>
      <c r="EE95" s="214" t="str">
        <f>IFERROR(IF(AND($EB95="fem",'Classificação geral'!$K88=2),'Classificação geral'!AE88,""),"")</f>
        <v/>
      </c>
      <c r="EF95" s="214" t="str">
        <f>IFERROR(IF(AND($EB95="fem",'Classificação geral'!$K88=2),'Classificação geral'!AF88,""),"")</f>
        <v/>
      </c>
      <c r="EG95" s="214" t="str">
        <f>IFERROR(IF(AND($EB95="fem",'Classificação geral'!$K88=2),'Classificação geral'!O88,""),"")</f>
        <v/>
      </c>
      <c r="EH95" s="214" t="str">
        <f>IFERROR(IF(AND($EB95="fem",'Classificação geral'!$K88=2),'Classificação geral'!AR88,""),"")</f>
        <v/>
      </c>
      <c r="EI95" s="216" t="str">
        <f>IFERROR(RANK(EH95,EH:EH,0)+ COUNTIF(EH$12:$EH93,EH95),"")</f>
        <v/>
      </c>
      <c r="EJ95" s="209"/>
      <c r="EK95" s="214" t="str">
        <f>IFERROR(IF(AND('Classificação geral'!$J88="mas",'Classificação geral'!$K88=2,'Classificação geral'!$I88="Tapete"),'Classificação geral'!$A88,""),"")</f>
        <v/>
      </c>
      <c r="EL95" s="214" t="str">
        <f>IFERROR(IF(AND('Classificação geral'!$J88="mas",'Classificação geral'!$K88=2,'Classificação geral'!$I88="Tapete"),'Classificação geral'!$B88,""),"")</f>
        <v/>
      </c>
      <c r="EM95" s="215" t="str">
        <f>IF($EL95='Classificação geral'!$B88,'Classificação geral'!$C88,"")</f>
        <v/>
      </c>
      <c r="EN95" s="215" t="str">
        <f>IF($EL95='Classificação geral'!$B88,'Classificação geral'!$D88,"")</f>
        <v/>
      </c>
      <c r="EO95" s="215" t="str">
        <f>IF($EL95='Classificação geral'!$B88,'Classificação geral'!$J88,"")</f>
        <v/>
      </c>
      <c r="EP95" s="214" t="str">
        <f>IFERROR(IF(AND($EO95="mas",'Classificação geral'!$K88=2),'Classificação geral'!K88,""),"")</f>
        <v/>
      </c>
      <c r="EQ95" s="214" t="str">
        <f>IFERROR(IF(AND($EO95="mas",'Classificação geral'!$K88=2),'Classificação geral'!AC88,""),"")</f>
        <v/>
      </c>
      <c r="ER95" s="214" t="str">
        <f>IFERROR(IF(AND($EO95="mas",'Classificação geral'!$K88=2),'Classificação geral'!AE88,""),"")</f>
        <v/>
      </c>
      <c r="ES95" s="214" t="str">
        <f>IFERROR(IF(AND($EO95="mas",'Classificação geral'!$K88=2),'Classificação geral'!AF88,""),"")</f>
        <v/>
      </c>
      <c r="ET95" s="214" t="str">
        <f>IFERROR(IF(AND($EO95="mas",'Classificação geral'!$K88=2),'Classificação geral'!O88,""),"")</f>
        <v/>
      </c>
      <c r="EU95" s="214" t="str">
        <f>IFERROR(IF(AND($EO95="mas",'Classificação geral'!$K88=2),'Classificação geral'!AR88,""),"")</f>
        <v/>
      </c>
      <c r="EV95" s="216" t="str">
        <f>IFERROR(RANK(EU95,EU:EU,0)+ COUNTIF($EU$12:EU$12,EU95),"")</f>
        <v/>
      </c>
      <c r="EW95" s="209"/>
      <c r="EX95" s="214" t="str">
        <f>IFERROR(IF(AND('Classificação geral'!$J88="fem",'Classificação geral'!$K88=3,'Classificação geral'!$I88="Tapete"),'Classificação geral'!$A88,""),"")</f>
        <v/>
      </c>
      <c r="EY95" s="214" t="str">
        <f>IFERROR(IF(AND('Classificação geral'!$J88="fem",'Classificação geral'!$K88=3,'Classificação geral'!$I88="Tapete"),'Classificação geral'!$B88,""),"")</f>
        <v/>
      </c>
      <c r="EZ95" s="215" t="str">
        <f>IF($EY95='Classificação geral'!$B88,'Classificação geral'!$C88,"")</f>
        <v/>
      </c>
      <c r="FA95" s="215" t="str">
        <f>IF($EY95='Classificação geral'!$B88,'Classificação geral'!$D88,"")</f>
        <v/>
      </c>
      <c r="FB95" s="215" t="str">
        <f>IF($EY95='Classificação geral'!$B88,'Classificação geral'!$J88,"")</f>
        <v/>
      </c>
      <c r="FC95" s="215" t="str">
        <f>IF($FB95='Classificação geral'!$J88,'Classificação geral'!$K88,"")</f>
        <v/>
      </c>
      <c r="FD95" s="215" t="str">
        <f>IF($FC95='Classificação geral'!$K88,'Classificação geral'!$AC88,"")</f>
        <v/>
      </c>
      <c r="FE95" s="215" t="str">
        <f>IF($FC95='Classificação geral'!$K88,'Classificação geral'!$AE88,"")</f>
        <v/>
      </c>
      <c r="FF95" s="215" t="str">
        <f>IF($FC95='Classificação geral'!$K88,'Classificação geral'!$AF88,"")</f>
        <v/>
      </c>
      <c r="FG95" s="215" t="str">
        <f>IF($FC95='Classificação geral'!$K88,'Classificação geral'!$O88,"")</f>
        <v/>
      </c>
      <c r="FH95" s="215" t="str">
        <f>IF($FC95='Classificação geral'!$K88,'Classificação geral'!$AR88,"")</f>
        <v/>
      </c>
      <c r="FI95" s="216" t="str">
        <f>IFERROR(RANK(FH95,FH:FH,0)+ COUNTIF($FH$12:FH93,FH95),"")</f>
        <v/>
      </c>
      <c r="FJ95" s="209"/>
      <c r="FK95" s="214" t="str">
        <f>IFERROR(IF(AND('Classificação geral'!$J88="mas",'Classificação geral'!$K88=3,'Classificação geral'!$I88="Tapete"),'Classificação geral'!$A88,""),"")</f>
        <v/>
      </c>
      <c r="FL95" s="214" t="str">
        <f>IFERROR(IF(AND('Classificação geral'!$J88="mas",'Classificação geral'!$K88=3,'Classificação geral'!$I88="Tapete"),'Classificação geral'!$B88,""),"")</f>
        <v/>
      </c>
      <c r="FM95" s="215" t="str">
        <f>IF($FL95='Classificação geral'!$B88,'Classificação geral'!$C88,"")</f>
        <v/>
      </c>
      <c r="FN95" s="215" t="str">
        <f>IF($FL95='Classificação geral'!$B88,'Classificação geral'!$D88,"")</f>
        <v/>
      </c>
      <c r="FO95" s="215" t="str">
        <f>IF($FL95='Classificação geral'!$B88,'Classificação geral'!$J88,"")</f>
        <v/>
      </c>
      <c r="FP95" s="214" t="str">
        <f>IFERROR(IF(AND($FO95="mas",'Classificação geral'!$K88=3),'Classificação geral'!K88,""),"")</f>
        <v/>
      </c>
      <c r="FQ95" s="214" t="str">
        <f>IFERROR(IF(AND($FO95="mas",'Classificação geral'!$K88=3),'Classificação geral'!AC88,""),"")</f>
        <v/>
      </c>
      <c r="FR95" s="214" t="str">
        <f>IFERROR(IF(AND($FO95="mas",'Classificação geral'!$K88=3),'Classificação geral'!AE88,""),"")</f>
        <v/>
      </c>
      <c r="FS95" s="214" t="str">
        <f>IFERROR(IF(AND($FO95="mas",'Classificação geral'!$K88=3),'Classificação geral'!AF88,""),"")</f>
        <v/>
      </c>
      <c r="FT95" s="214" t="str">
        <f>IFERROR(IF(AND($FO95="mas",'Classificação geral'!$K88=3),'Classificação geral'!O88,""),"")</f>
        <v/>
      </c>
      <c r="FU95" s="214" t="str">
        <f>IFERROR(IF(AND($FO95="mas",'Classificação geral'!$K88=3),'Classificação geral'!AR88,""),"")</f>
        <v/>
      </c>
      <c r="FV95" s="216" t="str">
        <f>IFERROR(RANK(FU95,FU:FU,0)+ COUNTIF(FU$12:$FU93,FU95),"")</f>
        <v/>
      </c>
    </row>
    <row r="96" spans="2:178" s="199" customFormat="1" ht="24.75" customHeight="1" x14ac:dyDescent="0.4">
      <c r="B96" s="207"/>
      <c r="C96" s="238" t="str">
        <f t="shared" si="66"/>
        <v/>
      </c>
      <c r="D96" s="238" t="str">
        <f t="shared" si="67"/>
        <v/>
      </c>
      <c r="E96" s="238" t="str">
        <f t="shared" si="68"/>
        <v/>
      </c>
      <c r="F96" s="239" t="str">
        <f t="shared" si="69"/>
        <v/>
      </c>
      <c r="G96" s="239" t="str">
        <f t="shared" si="70"/>
        <v/>
      </c>
      <c r="H96" s="240" t="str">
        <f t="shared" si="71"/>
        <v/>
      </c>
      <c r="I96" s="240" t="str">
        <f t="shared" si="72"/>
        <v/>
      </c>
      <c r="J96" s="240" t="str">
        <f t="shared" si="73"/>
        <v/>
      </c>
      <c r="K96" s="240" t="str">
        <f t="shared" si="74"/>
        <v/>
      </c>
      <c r="L96" s="240" t="str">
        <f t="shared" si="75"/>
        <v/>
      </c>
      <c r="M96" s="241">
        <v>83</v>
      </c>
      <c r="N96" s="432"/>
      <c r="O96" s="242"/>
      <c r="P96" s="242"/>
      <c r="Q96" s="248" t="str">
        <f t="shared" si="76"/>
        <v/>
      </c>
      <c r="R96" s="238" t="str">
        <f t="shared" si="77"/>
        <v/>
      </c>
      <c r="S96" s="238" t="str">
        <f t="shared" si="78"/>
        <v/>
      </c>
      <c r="T96" s="238" t="str">
        <f t="shared" si="79"/>
        <v/>
      </c>
      <c r="U96" s="239" t="str">
        <f t="shared" si="80"/>
        <v/>
      </c>
      <c r="V96" s="239" t="str">
        <f t="shared" si="81"/>
        <v/>
      </c>
      <c r="W96" s="240" t="str">
        <f t="shared" si="82"/>
        <v/>
      </c>
      <c r="X96" s="240" t="str">
        <f t="shared" si="83"/>
        <v/>
      </c>
      <c r="Y96" s="240" t="str">
        <f t="shared" si="84"/>
        <v/>
      </c>
      <c r="Z96" s="240" t="str">
        <f t="shared" si="85"/>
        <v/>
      </c>
      <c r="AA96" s="240" t="str">
        <f t="shared" si="86"/>
        <v/>
      </c>
      <c r="AB96" s="241">
        <v>83</v>
      </c>
      <c r="AC96" s="432"/>
      <c r="AD96" s="242"/>
      <c r="AE96" s="243"/>
      <c r="AF96" s="249" t="str">
        <f t="shared" si="87"/>
        <v/>
      </c>
      <c r="AG96" s="238" t="str">
        <f t="shared" si="88"/>
        <v/>
      </c>
      <c r="AH96" s="238" t="str">
        <f t="shared" si="89"/>
        <v/>
      </c>
      <c r="AI96" s="239" t="str">
        <f t="shared" si="90"/>
        <v/>
      </c>
      <c r="AJ96" s="239" t="str">
        <f t="shared" si="91"/>
        <v/>
      </c>
      <c r="AK96" s="239" t="str">
        <f t="shared" si="92"/>
        <v/>
      </c>
      <c r="AL96" s="240" t="str">
        <f t="shared" si="93"/>
        <v/>
      </c>
      <c r="AM96" s="240" t="str">
        <f t="shared" si="94"/>
        <v/>
      </c>
      <c r="AN96" s="240" t="str">
        <f t="shared" si="95"/>
        <v/>
      </c>
      <c r="AO96" s="240" t="str">
        <f t="shared" si="96"/>
        <v/>
      </c>
      <c r="AP96" s="240" t="str">
        <f t="shared" si="97"/>
        <v/>
      </c>
      <c r="AQ96" s="241">
        <v>83</v>
      </c>
      <c r="AR96" s="432"/>
      <c r="AS96" s="242"/>
      <c r="AT96" s="242"/>
      <c r="AU96" s="249" t="str">
        <f t="shared" si="98"/>
        <v/>
      </c>
      <c r="AV96" s="238" t="str">
        <f t="shared" si="99"/>
        <v/>
      </c>
      <c r="AW96" s="238" t="str">
        <f t="shared" si="100"/>
        <v/>
      </c>
      <c r="AX96" s="239" t="str">
        <f t="shared" si="101"/>
        <v/>
      </c>
      <c r="AY96" s="239" t="str">
        <f t="shared" si="102"/>
        <v/>
      </c>
      <c r="AZ96" s="239" t="str">
        <f t="shared" si="103"/>
        <v/>
      </c>
      <c r="BA96" s="240" t="str">
        <f t="shared" si="104"/>
        <v/>
      </c>
      <c r="BB96" s="240" t="str">
        <f t="shared" si="105"/>
        <v/>
      </c>
      <c r="BC96" s="240" t="str">
        <f t="shared" si="106"/>
        <v/>
      </c>
      <c r="BD96" s="240" t="str">
        <f t="shared" si="107"/>
        <v/>
      </c>
      <c r="BE96" s="240" t="str">
        <f t="shared" si="108"/>
        <v/>
      </c>
      <c r="BF96" s="241">
        <v>83</v>
      </c>
      <c r="BG96" s="432"/>
      <c r="BH96" s="243"/>
      <c r="BI96" s="243"/>
      <c r="BJ96" s="248" t="str">
        <f t="shared" si="109"/>
        <v/>
      </c>
      <c r="BK96" s="238" t="str">
        <f t="shared" si="110"/>
        <v/>
      </c>
      <c r="BL96" s="238" t="str">
        <f t="shared" si="111"/>
        <v/>
      </c>
      <c r="BM96" s="238" t="str">
        <f t="shared" si="112"/>
        <v/>
      </c>
      <c r="BN96" s="239" t="str">
        <f t="shared" si="113"/>
        <v/>
      </c>
      <c r="BO96" s="239" t="str">
        <f t="shared" si="114"/>
        <v/>
      </c>
      <c r="BP96" s="239" t="str">
        <f t="shared" si="115"/>
        <v/>
      </c>
      <c r="BQ96" s="239" t="str">
        <f t="shared" si="116"/>
        <v/>
      </c>
      <c r="BR96" s="239" t="str">
        <f t="shared" si="117"/>
        <v/>
      </c>
      <c r="BS96" s="239" t="str">
        <f t="shared" si="118"/>
        <v/>
      </c>
      <c r="BT96" s="240" t="str">
        <f t="shared" si="119"/>
        <v/>
      </c>
      <c r="BU96" s="241">
        <v>83</v>
      </c>
      <c r="BV96" s="432"/>
      <c r="BW96" s="242"/>
      <c r="BX96" s="242"/>
      <c r="BY96" s="248" t="str">
        <f t="shared" si="120"/>
        <v/>
      </c>
      <c r="BZ96" s="238" t="str">
        <f t="shared" si="121"/>
        <v/>
      </c>
      <c r="CA96" s="238" t="str">
        <f t="shared" si="122"/>
        <v/>
      </c>
      <c r="CB96" s="238" t="str">
        <f t="shared" si="123"/>
        <v/>
      </c>
      <c r="CC96" s="239" t="str">
        <f t="shared" si="124"/>
        <v/>
      </c>
      <c r="CD96" s="239" t="str">
        <f t="shared" si="125"/>
        <v/>
      </c>
      <c r="CE96" s="240" t="str">
        <f t="shared" si="126"/>
        <v/>
      </c>
      <c r="CF96" s="240" t="str">
        <f t="shared" si="127"/>
        <v/>
      </c>
      <c r="CG96" s="240" t="str">
        <f t="shared" si="128"/>
        <v/>
      </c>
      <c r="CH96" s="240" t="str">
        <f t="shared" si="129"/>
        <v/>
      </c>
      <c r="CI96" s="240" t="str">
        <f t="shared" si="130"/>
        <v/>
      </c>
      <c r="CJ96" s="241">
        <v>83</v>
      </c>
      <c r="CK96" s="432"/>
      <c r="CX96" s="214" t="str">
        <f>IFERROR(IF(AND('Classificação geral'!$J89="FEM",'Classificação geral'!$K89=1,'Classificação geral'!I89="Tapete"),'Classificação geral'!A89,""),"")</f>
        <v/>
      </c>
      <c r="CY96" s="214" t="str">
        <f>IFERROR(IF(AND('Classificação geral'!$J89="FEM",'Classificação geral'!$K89=1,'Classificação geral'!I89="Tapete"),'Classificação geral'!$B89,""),"")</f>
        <v/>
      </c>
      <c r="CZ96" s="215" t="str">
        <f>IF($CY96='Classificação geral'!$B89,'Classificação geral'!$C89,"")</f>
        <v/>
      </c>
      <c r="DA96" s="215" t="str">
        <f>IF($CY96='Classificação geral'!$B89,'Classificação geral'!$D89,"")</f>
        <v/>
      </c>
      <c r="DB96" s="215" t="str">
        <f>IF($CY96='Classificação geral'!$B89,'Classificação geral'!$J89,"")</f>
        <v/>
      </c>
      <c r="DC96" s="215" t="str">
        <f>IF($DB96='Classificação geral'!$J89,'Classificação geral'!$K89,"")</f>
        <v/>
      </c>
      <c r="DD96" s="215" t="str">
        <f>IF($DC96='Classificação geral'!$K89,'Classificação geral'!$AC89,"")</f>
        <v/>
      </c>
      <c r="DE96" s="215" t="str">
        <f>IF($DC96='Classificação geral'!$K89,'Classificação geral'!$AE89,"")</f>
        <v/>
      </c>
      <c r="DF96" s="215" t="str">
        <f>IF($DC96='Classificação geral'!$K89,'Classificação geral'!$AF89,"")</f>
        <v/>
      </c>
      <c r="DG96" s="215" t="str">
        <f>IF($DC96='Classificação geral'!$K89,'Classificação geral'!$O89,"")</f>
        <v/>
      </c>
      <c r="DH96" s="215" t="str">
        <f>IF($DC96='Classificação geral'!$K89,'Classificação geral'!$AR89,"")</f>
        <v/>
      </c>
      <c r="DI96" s="216" t="str">
        <f>IFERROR(RANK(DH96,DH:DH,0)+ COUNTIF($DH$12:DH95,DH96),"")</f>
        <v/>
      </c>
      <c r="DK96" s="214" t="str">
        <f>IFERROR(IF(AND('Classificação geral'!$J89="mas",'Classificação geral'!$K89=1,'Classificação geral'!$I89="Tapete"),'Classificação geral'!$A89,""),"")</f>
        <v/>
      </c>
      <c r="DL96" s="214" t="str">
        <f>IFERROR(IF(AND('Classificação geral'!$J89="mas",'Classificação geral'!$K89=1,'Classificação geral'!$I89="Tapete"),'Classificação geral'!$B89,""),"")</f>
        <v/>
      </c>
      <c r="DM96" s="215" t="str">
        <f>IF($DL96='Classificação geral'!$B89,'Classificação geral'!$C89,"")</f>
        <v/>
      </c>
      <c r="DN96" s="215" t="str">
        <f>IF($DL96='Classificação geral'!$B89,'Classificação geral'!$D89,"")</f>
        <v/>
      </c>
      <c r="DO96" s="215" t="str">
        <f>IF($DL96='Classificação geral'!$B89,'Classificação geral'!$J89,"")</f>
        <v/>
      </c>
      <c r="DP96" s="214" t="str">
        <f>IFERROR(IF(AND($DO96="mas",'Classificação geral'!$K89=1),'Classificação geral'!K89,""),"")</f>
        <v/>
      </c>
      <c r="DQ96" s="214" t="str">
        <f>IFERROR(IF(AND($DO96="mas",'Classificação geral'!$K89=1),'Classificação geral'!AC89,""),"")</f>
        <v/>
      </c>
      <c r="DR96" s="214" t="str">
        <f>IFERROR(IF(AND($DO96="mas",'Classificação geral'!$K89=1),'Classificação geral'!AE89,""),"")</f>
        <v/>
      </c>
      <c r="DS96" s="214" t="str">
        <f>IFERROR(IF(AND($DO96="mas",'Classificação geral'!$K89=1),'Classificação geral'!AF89,""),"")</f>
        <v/>
      </c>
      <c r="DT96" s="214" t="str">
        <f>IFERROR(IF(AND($DO96="mas",'Classificação geral'!$K89=1),'Classificação geral'!O89,""),"")</f>
        <v/>
      </c>
      <c r="DU96" s="214" t="str">
        <f>IFERROR(IF(AND($DO96="mas",'Classificação geral'!$K89=1),'Classificação geral'!AR89,""),"")</f>
        <v/>
      </c>
      <c r="DV96" s="216" t="str">
        <f>IFERROR(RANK(DU96,DU:DU,0)+ COUNTIF($DU$12:DU95,DU96),"")</f>
        <v/>
      </c>
      <c r="DX96" s="214" t="str">
        <f>IFERROR(IF(AND('Classificação geral'!$J89="fem",'Classificação geral'!$K89=2,'Classificação geral'!$I89="Tapete"),'Classificação geral'!$A89,""),"")</f>
        <v/>
      </c>
      <c r="DY96" s="214" t="str">
        <f>IFERROR(IF(AND('Classificação geral'!$J89="fem",'Classificação geral'!$K89=2,'Classificação geral'!$I89="Tapete"),'Classificação geral'!$B89,""),"")</f>
        <v/>
      </c>
      <c r="DZ96" s="215" t="str">
        <f>IF($DY96='Classificação geral'!$B89,'Classificação geral'!$C89,"")</f>
        <v/>
      </c>
      <c r="EA96" s="215" t="str">
        <f>IF($DY96='Classificação geral'!$B89,'Classificação geral'!$D89,"")</f>
        <v/>
      </c>
      <c r="EB96" s="215" t="str">
        <f>IF($DY96='Classificação geral'!$B89,'Classificação geral'!$J89,"")</f>
        <v/>
      </c>
      <c r="EC96" s="214" t="str">
        <f>IFERROR(IF(AND($EB96="fem",'Classificação geral'!$K89=2),'Classificação geral'!K89,""),"")</f>
        <v/>
      </c>
      <c r="ED96" s="214" t="str">
        <f>IFERROR(IF(AND($EB96="fem",'Classificação geral'!$K89=2),'Classificação geral'!AC89,""),"")</f>
        <v/>
      </c>
      <c r="EE96" s="214" t="str">
        <f>IFERROR(IF(AND($EB96="fem",'Classificação geral'!$K89=2),'Classificação geral'!AE89,""),"")</f>
        <v/>
      </c>
      <c r="EF96" s="214" t="str">
        <f>IFERROR(IF(AND($EB96="fem",'Classificação geral'!$K89=2),'Classificação geral'!AF89,""),"")</f>
        <v/>
      </c>
      <c r="EG96" s="214" t="str">
        <f>IFERROR(IF(AND($EB96="fem",'Classificação geral'!$K89=2),'Classificação geral'!O89,""),"")</f>
        <v/>
      </c>
      <c r="EH96" s="214" t="str">
        <f>IFERROR(IF(AND($EB96="fem",'Classificação geral'!$K89=2),'Classificação geral'!AR89,""),"")</f>
        <v/>
      </c>
      <c r="EI96" s="216" t="str">
        <f>IFERROR(RANK(EH96,EH:EH,0)+ COUNTIF(EH$12:$EH94,EH96),"")</f>
        <v/>
      </c>
      <c r="EJ96" s="209"/>
      <c r="EK96" s="214" t="str">
        <f>IFERROR(IF(AND('Classificação geral'!$J89="mas",'Classificação geral'!$K89=2,'Classificação geral'!$I89="Tapete"),'Classificação geral'!$A89,""),"")</f>
        <v/>
      </c>
      <c r="EL96" s="214" t="str">
        <f>IFERROR(IF(AND('Classificação geral'!$J89="mas",'Classificação geral'!$K89=2,'Classificação geral'!$I89="Tapete"),'Classificação geral'!$B89,""),"")</f>
        <v/>
      </c>
      <c r="EM96" s="215" t="str">
        <f>IF($EL96='Classificação geral'!$B89,'Classificação geral'!$C89,"")</f>
        <v/>
      </c>
      <c r="EN96" s="215" t="str">
        <f>IF($EL96='Classificação geral'!$B89,'Classificação geral'!$D89,"")</f>
        <v/>
      </c>
      <c r="EO96" s="215" t="str">
        <f>IF($EL96='Classificação geral'!$B89,'Classificação geral'!$J89,"")</f>
        <v/>
      </c>
      <c r="EP96" s="214" t="str">
        <f>IFERROR(IF(AND($EO96="mas",'Classificação geral'!$K89=2),'Classificação geral'!K89,""),"")</f>
        <v/>
      </c>
      <c r="EQ96" s="214" t="str">
        <f>IFERROR(IF(AND($EO96="mas",'Classificação geral'!$K89=2),'Classificação geral'!AC89,""),"")</f>
        <v/>
      </c>
      <c r="ER96" s="214" t="str">
        <f>IFERROR(IF(AND($EO96="mas",'Classificação geral'!$K89=2),'Classificação geral'!AE89,""),"")</f>
        <v/>
      </c>
      <c r="ES96" s="214" t="str">
        <f>IFERROR(IF(AND($EO96="mas",'Classificação geral'!$K89=2),'Classificação geral'!AF89,""),"")</f>
        <v/>
      </c>
      <c r="ET96" s="214" t="str">
        <f>IFERROR(IF(AND($EO96="mas",'Classificação geral'!$K89=2),'Classificação geral'!O89,""),"")</f>
        <v/>
      </c>
      <c r="EU96" s="214" t="str">
        <f>IFERROR(IF(AND($EO96="mas",'Classificação geral'!$K89=2),'Classificação geral'!AR89,""),"")</f>
        <v/>
      </c>
      <c r="EV96" s="216" t="str">
        <f>IFERROR(RANK(EU96,EU:EU,0)+ COUNTIF($EU$12:EU$12,EU96),"")</f>
        <v/>
      </c>
      <c r="EW96" s="209"/>
      <c r="EX96" s="214" t="str">
        <f>IFERROR(IF(AND('Classificação geral'!$J89="fem",'Classificação geral'!$K89=3,'Classificação geral'!$I89="Tapete"),'Classificação geral'!$A89,""),"")</f>
        <v/>
      </c>
      <c r="EY96" s="214" t="str">
        <f>IFERROR(IF(AND('Classificação geral'!$J89="fem",'Classificação geral'!$K89=3,'Classificação geral'!$I89="Tapete"),'Classificação geral'!$B89,""),"")</f>
        <v/>
      </c>
      <c r="EZ96" s="215" t="str">
        <f>IF($EY96='Classificação geral'!$B89,'Classificação geral'!$C89,"")</f>
        <v/>
      </c>
      <c r="FA96" s="215" t="str">
        <f>IF($EY96='Classificação geral'!$B89,'Classificação geral'!$D89,"")</f>
        <v/>
      </c>
      <c r="FB96" s="215" t="str">
        <f>IF($EY96='Classificação geral'!$B89,'Classificação geral'!$J89,"")</f>
        <v/>
      </c>
      <c r="FC96" s="215" t="str">
        <f>IF($FB96='Classificação geral'!$J89,'Classificação geral'!$K89,"")</f>
        <v/>
      </c>
      <c r="FD96" s="215" t="str">
        <f>IF($FC96='Classificação geral'!$K89,'Classificação geral'!$AC89,"")</f>
        <v/>
      </c>
      <c r="FE96" s="215" t="str">
        <f>IF($FC96='Classificação geral'!$K89,'Classificação geral'!$AE89,"")</f>
        <v/>
      </c>
      <c r="FF96" s="215" t="str">
        <f>IF($FC96='Classificação geral'!$K89,'Classificação geral'!$AF89,"")</f>
        <v/>
      </c>
      <c r="FG96" s="215" t="str">
        <f>IF($FC96='Classificação geral'!$K89,'Classificação geral'!$O89,"")</f>
        <v/>
      </c>
      <c r="FH96" s="215" t="str">
        <f>IF($FC96='Classificação geral'!$K89,'Classificação geral'!$AR89,"")</f>
        <v/>
      </c>
      <c r="FI96" s="216" t="str">
        <f>IFERROR(RANK(FH96,FH:FH,0)+ COUNTIF($FH$12:FH94,FH96),"")</f>
        <v/>
      </c>
      <c r="FJ96" s="209"/>
      <c r="FK96" s="214" t="str">
        <f>IFERROR(IF(AND('Classificação geral'!$J89="mas",'Classificação geral'!$K89=3,'Classificação geral'!$I89="Tapete"),'Classificação geral'!$A89,""),"")</f>
        <v/>
      </c>
      <c r="FL96" s="214" t="str">
        <f>IFERROR(IF(AND('Classificação geral'!$J89="mas",'Classificação geral'!$K89=3,'Classificação geral'!$I89="Tapete"),'Classificação geral'!$B89,""),"")</f>
        <v/>
      </c>
      <c r="FM96" s="215" t="str">
        <f>IF($FL96='Classificação geral'!$B89,'Classificação geral'!$C89,"")</f>
        <v/>
      </c>
      <c r="FN96" s="215" t="str">
        <f>IF($FL96='Classificação geral'!$B89,'Classificação geral'!$D89,"")</f>
        <v/>
      </c>
      <c r="FO96" s="215" t="str">
        <f>IF($FL96='Classificação geral'!$B89,'Classificação geral'!$J89,"")</f>
        <v/>
      </c>
      <c r="FP96" s="214" t="str">
        <f>IFERROR(IF(AND($FO96="mas",'Classificação geral'!$K89=3),'Classificação geral'!K89,""),"")</f>
        <v/>
      </c>
      <c r="FQ96" s="214" t="str">
        <f>IFERROR(IF(AND($FO96="mas",'Classificação geral'!$K89=3),'Classificação geral'!AC89,""),"")</f>
        <v/>
      </c>
      <c r="FR96" s="214" t="str">
        <f>IFERROR(IF(AND($FO96="mas",'Classificação geral'!$K89=3),'Classificação geral'!AE89,""),"")</f>
        <v/>
      </c>
      <c r="FS96" s="214" t="str">
        <f>IFERROR(IF(AND($FO96="mas",'Classificação geral'!$K89=3),'Classificação geral'!AF89,""),"")</f>
        <v/>
      </c>
      <c r="FT96" s="214" t="str">
        <f>IFERROR(IF(AND($FO96="mas",'Classificação geral'!$K89=3),'Classificação geral'!O89,""),"")</f>
        <v/>
      </c>
      <c r="FU96" s="214" t="str">
        <f>IFERROR(IF(AND($FO96="mas",'Classificação geral'!$K89=3),'Classificação geral'!AR89,""),"")</f>
        <v/>
      </c>
      <c r="FV96" s="216" t="str">
        <f>IFERROR(RANK(FU96,FU:FU,0)+ COUNTIF(FU$12:$FU94,FU96),"")</f>
        <v/>
      </c>
    </row>
    <row r="97" spans="2:178" s="199" customFormat="1" ht="24.75" customHeight="1" x14ac:dyDescent="0.4">
      <c r="B97" s="207"/>
      <c r="C97" s="238" t="str">
        <f t="shared" si="66"/>
        <v/>
      </c>
      <c r="D97" s="238" t="str">
        <f t="shared" si="67"/>
        <v/>
      </c>
      <c r="E97" s="238" t="str">
        <f t="shared" si="68"/>
        <v/>
      </c>
      <c r="F97" s="239" t="str">
        <f t="shared" si="69"/>
        <v/>
      </c>
      <c r="G97" s="239" t="str">
        <f t="shared" si="70"/>
        <v/>
      </c>
      <c r="H97" s="240" t="str">
        <f t="shared" si="71"/>
        <v/>
      </c>
      <c r="I97" s="240" t="str">
        <f t="shared" si="72"/>
        <v/>
      </c>
      <c r="J97" s="240" t="str">
        <f t="shared" si="73"/>
        <v/>
      </c>
      <c r="K97" s="240" t="str">
        <f t="shared" si="74"/>
        <v/>
      </c>
      <c r="L97" s="240" t="str">
        <f t="shared" si="75"/>
        <v/>
      </c>
      <c r="M97" s="241">
        <v>84</v>
      </c>
      <c r="N97" s="432"/>
      <c r="O97" s="242"/>
      <c r="P97" s="242"/>
      <c r="Q97" s="248" t="str">
        <f t="shared" si="76"/>
        <v/>
      </c>
      <c r="R97" s="238" t="str">
        <f t="shared" si="77"/>
        <v/>
      </c>
      <c r="S97" s="238" t="str">
        <f t="shared" si="78"/>
        <v/>
      </c>
      <c r="T97" s="238" t="str">
        <f t="shared" si="79"/>
        <v/>
      </c>
      <c r="U97" s="239" t="str">
        <f t="shared" si="80"/>
        <v/>
      </c>
      <c r="V97" s="239" t="str">
        <f t="shared" si="81"/>
        <v/>
      </c>
      <c r="W97" s="240" t="str">
        <f t="shared" si="82"/>
        <v/>
      </c>
      <c r="X97" s="240" t="str">
        <f t="shared" si="83"/>
        <v/>
      </c>
      <c r="Y97" s="240" t="str">
        <f t="shared" si="84"/>
        <v/>
      </c>
      <c r="Z97" s="240" t="str">
        <f t="shared" si="85"/>
        <v/>
      </c>
      <c r="AA97" s="240" t="str">
        <f t="shared" si="86"/>
        <v/>
      </c>
      <c r="AB97" s="241">
        <v>84</v>
      </c>
      <c r="AC97" s="432"/>
      <c r="AD97" s="242"/>
      <c r="AE97" s="243"/>
      <c r="AF97" s="249" t="str">
        <f t="shared" si="87"/>
        <v/>
      </c>
      <c r="AG97" s="238" t="str">
        <f t="shared" si="88"/>
        <v/>
      </c>
      <c r="AH97" s="238" t="str">
        <f t="shared" si="89"/>
        <v/>
      </c>
      <c r="AI97" s="239" t="str">
        <f t="shared" si="90"/>
        <v/>
      </c>
      <c r="AJ97" s="239" t="str">
        <f t="shared" si="91"/>
        <v/>
      </c>
      <c r="AK97" s="239" t="str">
        <f t="shared" si="92"/>
        <v/>
      </c>
      <c r="AL97" s="240" t="str">
        <f t="shared" si="93"/>
        <v/>
      </c>
      <c r="AM97" s="240" t="str">
        <f t="shared" si="94"/>
        <v/>
      </c>
      <c r="AN97" s="240" t="str">
        <f t="shared" si="95"/>
        <v/>
      </c>
      <c r="AO97" s="240" t="str">
        <f t="shared" si="96"/>
        <v/>
      </c>
      <c r="AP97" s="240" t="str">
        <f t="shared" si="97"/>
        <v/>
      </c>
      <c r="AQ97" s="241">
        <v>84</v>
      </c>
      <c r="AR97" s="432"/>
      <c r="AS97" s="242"/>
      <c r="AT97" s="242"/>
      <c r="AU97" s="249" t="str">
        <f t="shared" si="98"/>
        <v/>
      </c>
      <c r="AV97" s="238" t="str">
        <f t="shared" si="99"/>
        <v/>
      </c>
      <c r="AW97" s="238" t="str">
        <f t="shared" si="100"/>
        <v/>
      </c>
      <c r="AX97" s="239" t="str">
        <f t="shared" si="101"/>
        <v/>
      </c>
      <c r="AY97" s="239" t="str">
        <f t="shared" si="102"/>
        <v/>
      </c>
      <c r="AZ97" s="239" t="str">
        <f t="shared" si="103"/>
        <v/>
      </c>
      <c r="BA97" s="240" t="str">
        <f t="shared" si="104"/>
        <v/>
      </c>
      <c r="BB97" s="240" t="str">
        <f t="shared" si="105"/>
        <v/>
      </c>
      <c r="BC97" s="240" t="str">
        <f t="shared" si="106"/>
        <v/>
      </c>
      <c r="BD97" s="240" t="str">
        <f t="shared" si="107"/>
        <v/>
      </c>
      <c r="BE97" s="240" t="str">
        <f t="shared" si="108"/>
        <v/>
      </c>
      <c r="BF97" s="241">
        <v>84</v>
      </c>
      <c r="BG97" s="432"/>
      <c r="BH97" s="243"/>
      <c r="BI97" s="243"/>
      <c r="BJ97" s="248" t="str">
        <f t="shared" si="109"/>
        <v/>
      </c>
      <c r="BK97" s="238" t="str">
        <f t="shared" si="110"/>
        <v/>
      </c>
      <c r="BL97" s="238" t="str">
        <f t="shared" si="111"/>
        <v/>
      </c>
      <c r="BM97" s="238" t="str">
        <f t="shared" si="112"/>
        <v/>
      </c>
      <c r="BN97" s="239" t="str">
        <f t="shared" si="113"/>
        <v/>
      </c>
      <c r="BO97" s="239" t="str">
        <f t="shared" si="114"/>
        <v/>
      </c>
      <c r="BP97" s="239" t="str">
        <f t="shared" si="115"/>
        <v/>
      </c>
      <c r="BQ97" s="239" t="str">
        <f t="shared" si="116"/>
        <v/>
      </c>
      <c r="BR97" s="239" t="str">
        <f t="shared" si="117"/>
        <v/>
      </c>
      <c r="BS97" s="239" t="str">
        <f t="shared" si="118"/>
        <v/>
      </c>
      <c r="BT97" s="240" t="str">
        <f t="shared" si="119"/>
        <v/>
      </c>
      <c r="BU97" s="241">
        <v>84</v>
      </c>
      <c r="BV97" s="432"/>
      <c r="BW97" s="242"/>
      <c r="BX97" s="242"/>
      <c r="BY97" s="248" t="str">
        <f t="shared" si="120"/>
        <v/>
      </c>
      <c r="BZ97" s="238" t="str">
        <f t="shared" si="121"/>
        <v/>
      </c>
      <c r="CA97" s="238" t="str">
        <f t="shared" si="122"/>
        <v/>
      </c>
      <c r="CB97" s="238" t="str">
        <f t="shared" si="123"/>
        <v/>
      </c>
      <c r="CC97" s="239" t="str">
        <f t="shared" si="124"/>
        <v/>
      </c>
      <c r="CD97" s="239" t="str">
        <f t="shared" si="125"/>
        <v/>
      </c>
      <c r="CE97" s="240" t="str">
        <f t="shared" si="126"/>
        <v/>
      </c>
      <c r="CF97" s="240" t="str">
        <f t="shared" si="127"/>
        <v/>
      </c>
      <c r="CG97" s="240" t="str">
        <f t="shared" si="128"/>
        <v/>
      </c>
      <c r="CH97" s="240" t="str">
        <f t="shared" si="129"/>
        <v/>
      </c>
      <c r="CI97" s="240" t="str">
        <f t="shared" si="130"/>
        <v/>
      </c>
      <c r="CJ97" s="241">
        <v>84</v>
      </c>
      <c r="CK97" s="432"/>
      <c r="CX97" s="214" t="str">
        <f>IFERROR(IF(AND('Classificação geral'!$J90="FEM",'Classificação geral'!$K90=1,'Classificação geral'!I90="Tapete"),'Classificação geral'!A90,""),"")</f>
        <v/>
      </c>
      <c r="CY97" s="214" t="str">
        <f>IFERROR(IF(AND('Classificação geral'!$J90="FEM",'Classificação geral'!$K90=1,'Classificação geral'!I90="Tapete"),'Classificação geral'!$B90,""),"")</f>
        <v/>
      </c>
      <c r="CZ97" s="215" t="str">
        <f>IF($CY97='Classificação geral'!$B90,'Classificação geral'!$C90,"")</f>
        <v/>
      </c>
      <c r="DA97" s="215" t="str">
        <f>IF($CY97='Classificação geral'!$B90,'Classificação geral'!$D90,"")</f>
        <v/>
      </c>
      <c r="DB97" s="215" t="str">
        <f>IF($CY97='Classificação geral'!$B90,'Classificação geral'!$J90,"")</f>
        <v/>
      </c>
      <c r="DC97" s="215" t="str">
        <f>IF($DB97='Classificação geral'!$J90,'Classificação geral'!$K90,"")</f>
        <v/>
      </c>
      <c r="DD97" s="215" t="str">
        <f>IF($DC97='Classificação geral'!$K90,'Classificação geral'!$AC90,"")</f>
        <v/>
      </c>
      <c r="DE97" s="215" t="str">
        <f>IF($DC97='Classificação geral'!$K90,'Classificação geral'!$AE90,"")</f>
        <v/>
      </c>
      <c r="DF97" s="215" t="str">
        <f>IF($DC97='Classificação geral'!$K90,'Classificação geral'!$AF90,"")</f>
        <v/>
      </c>
      <c r="DG97" s="215" t="str">
        <f>IF($DC97='Classificação geral'!$K90,'Classificação geral'!$O90,"")</f>
        <v/>
      </c>
      <c r="DH97" s="215" t="str">
        <f>IF($DC97='Classificação geral'!$K90,'Classificação geral'!$AR90,"")</f>
        <v/>
      </c>
      <c r="DI97" s="216" t="str">
        <f>IFERROR(RANK(DH97,DH:DH,0)+ COUNTIF($DH$12:DH96,DH97),"")</f>
        <v/>
      </c>
      <c r="DK97" s="214" t="str">
        <f>IFERROR(IF(AND('Classificação geral'!$J90="mas",'Classificação geral'!$K90=1,'Classificação geral'!$I90="Tapete"),'Classificação geral'!$A90,""),"")</f>
        <v/>
      </c>
      <c r="DL97" s="214" t="str">
        <f>IFERROR(IF(AND('Classificação geral'!$J90="mas",'Classificação geral'!$K90=1,'Classificação geral'!$I90="Tapete"),'Classificação geral'!$B90,""),"")</f>
        <v/>
      </c>
      <c r="DM97" s="215" t="str">
        <f>IF($DL97='Classificação geral'!$B90,'Classificação geral'!$C90,"")</f>
        <v/>
      </c>
      <c r="DN97" s="215" t="str">
        <f>IF($DL97='Classificação geral'!$B90,'Classificação geral'!$D90,"")</f>
        <v/>
      </c>
      <c r="DO97" s="215" t="str">
        <f>IF($DL97='Classificação geral'!$B90,'Classificação geral'!$J90,"")</f>
        <v/>
      </c>
      <c r="DP97" s="214" t="str">
        <f>IFERROR(IF(AND($DO97="mas",'Classificação geral'!$K90=1),'Classificação geral'!K90,""),"")</f>
        <v/>
      </c>
      <c r="DQ97" s="214" t="str">
        <f>IFERROR(IF(AND($DO97="mas",'Classificação geral'!$K90=1),'Classificação geral'!AC90,""),"")</f>
        <v/>
      </c>
      <c r="DR97" s="214" t="str">
        <f>IFERROR(IF(AND($DO97="mas",'Classificação geral'!$K90=1),'Classificação geral'!AE90,""),"")</f>
        <v/>
      </c>
      <c r="DS97" s="214" t="str">
        <f>IFERROR(IF(AND($DO97="mas",'Classificação geral'!$K90=1),'Classificação geral'!AF90,""),"")</f>
        <v/>
      </c>
      <c r="DT97" s="214" t="str">
        <f>IFERROR(IF(AND($DO97="mas",'Classificação geral'!$K90=1),'Classificação geral'!O90,""),"")</f>
        <v/>
      </c>
      <c r="DU97" s="214" t="str">
        <f>IFERROR(IF(AND($DO97="mas",'Classificação geral'!$K90=1),'Classificação geral'!AR90,""),"")</f>
        <v/>
      </c>
      <c r="DV97" s="216" t="str">
        <f>IFERROR(RANK(DU97,DU:DU,0)+ COUNTIF($DU$12:DU96,DU97),"")</f>
        <v/>
      </c>
      <c r="DX97" s="214" t="str">
        <f>IFERROR(IF(AND('Classificação geral'!$J90="fem",'Classificação geral'!$K90=2,'Classificação geral'!$I90="Tapete"),'Classificação geral'!$A90,""),"")</f>
        <v/>
      </c>
      <c r="DY97" s="214" t="str">
        <f>IFERROR(IF(AND('Classificação geral'!$J90="fem",'Classificação geral'!$K90=2,'Classificação geral'!$I90="Tapete"),'Classificação geral'!$B90,""),"")</f>
        <v/>
      </c>
      <c r="DZ97" s="215" t="str">
        <f>IF($DY97='Classificação geral'!$B90,'Classificação geral'!$C90,"")</f>
        <v/>
      </c>
      <c r="EA97" s="215" t="str">
        <f>IF($DY97='Classificação geral'!$B90,'Classificação geral'!$D90,"")</f>
        <v/>
      </c>
      <c r="EB97" s="215" t="str">
        <f>IF($DY97='Classificação geral'!$B90,'Classificação geral'!$J90,"")</f>
        <v/>
      </c>
      <c r="EC97" s="214" t="str">
        <f>IFERROR(IF(AND($EB97="fem",'Classificação geral'!$K90=2),'Classificação geral'!K90,""),"")</f>
        <v/>
      </c>
      <c r="ED97" s="214" t="str">
        <f>IFERROR(IF(AND($EB97="fem",'Classificação geral'!$K90=2),'Classificação geral'!AC90,""),"")</f>
        <v/>
      </c>
      <c r="EE97" s="214" t="str">
        <f>IFERROR(IF(AND($EB97="fem",'Classificação geral'!$K90=2),'Classificação geral'!AE90,""),"")</f>
        <v/>
      </c>
      <c r="EF97" s="214" t="str">
        <f>IFERROR(IF(AND($EB97="fem",'Classificação geral'!$K90=2),'Classificação geral'!AF90,""),"")</f>
        <v/>
      </c>
      <c r="EG97" s="214" t="str">
        <f>IFERROR(IF(AND($EB97="fem",'Classificação geral'!$K90=2),'Classificação geral'!O90,""),"")</f>
        <v/>
      </c>
      <c r="EH97" s="214" t="str">
        <f>IFERROR(IF(AND($EB97="fem",'Classificação geral'!$K90=2),'Classificação geral'!AR90,""),"")</f>
        <v/>
      </c>
      <c r="EI97" s="216" t="str">
        <f>IFERROR(RANK(EH97,EH:EH,0)+ COUNTIF(EH$12:$EH95,EH97),"")</f>
        <v/>
      </c>
      <c r="EJ97" s="209"/>
      <c r="EK97" s="214" t="str">
        <f>IFERROR(IF(AND('Classificação geral'!$J90="mas",'Classificação geral'!$K90=2,'Classificação geral'!$I90="Tapete"),'Classificação geral'!$A90,""),"")</f>
        <v/>
      </c>
      <c r="EL97" s="214" t="str">
        <f>IFERROR(IF(AND('Classificação geral'!$J90="mas",'Classificação geral'!$K90=2,'Classificação geral'!$I90="Tapete"),'Classificação geral'!$B90,""),"")</f>
        <v/>
      </c>
      <c r="EM97" s="215" t="str">
        <f>IF($EL97='Classificação geral'!$B90,'Classificação geral'!$C90,"")</f>
        <v/>
      </c>
      <c r="EN97" s="215" t="str">
        <f>IF($EL97='Classificação geral'!$B90,'Classificação geral'!$D90,"")</f>
        <v/>
      </c>
      <c r="EO97" s="215" t="str">
        <f>IF($EL97='Classificação geral'!$B90,'Classificação geral'!$J90,"")</f>
        <v/>
      </c>
      <c r="EP97" s="214" t="str">
        <f>IFERROR(IF(AND($EO97="mas",'Classificação geral'!$K90=2),'Classificação geral'!K90,""),"")</f>
        <v/>
      </c>
      <c r="EQ97" s="214" t="str">
        <f>IFERROR(IF(AND($EO97="mas",'Classificação geral'!$K90=2),'Classificação geral'!AC90,""),"")</f>
        <v/>
      </c>
      <c r="ER97" s="214" t="str">
        <f>IFERROR(IF(AND($EO97="mas",'Classificação geral'!$K90=2),'Classificação geral'!AE90,""),"")</f>
        <v/>
      </c>
      <c r="ES97" s="214" t="str">
        <f>IFERROR(IF(AND($EO97="mas",'Classificação geral'!$K90=2),'Classificação geral'!AF90,""),"")</f>
        <v/>
      </c>
      <c r="ET97" s="214" t="str">
        <f>IFERROR(IF(AND($EO97="mas",'Classificação geral'!$K90=2),'Classificação geral'!O90,""),"")</f>
        <v/>
      </c>
      <c r="EU97" s="214" t="str">
        <f>IFERROR(IF(AND($EO97="mas",'Classificação geral'!$K90=2),'Classificação geral'!AR90,""),"")</f>
        <v/>
      </c>
      <c r="EV97" s="216" t="str">
        <f>IFERROR(RANK(EU97,EU:EU,0)+ COUNTIF($EU$12:EU$12,EU97),"")</f>
        <v/>
      </c>
      <c r="EW97" s="209"/>
      <c r="EX97" s="214" t="str">
        <f>IFERROR(IF(AND('Classificação geral'!$J90="fem",'Classificação geral'!$K90=3,'Classificação geral'!$I90="Tapete"),'Classificação geral'!$A90,""),"")</f>
        <v/>
      </c>
      <c r="EY97" s="214" t="str">
        <f>IFERROR(IF(AND('Classificação geral'!$J90="fem",'Classificação geral'!$K90=3,'Classificação geral'!$I90="Tapete"),'Classificação geral'!$B90,""),"")</f>
        <v/>
      </c>
      <c r="EZ97" s="215" t="str">
        <f>IF($EY97='Classificação geral'!$B90,'Classificação geral'!$C90,"")</f>
        <v/>
      </c>
      <c r="FA97" s="215" t="str">
        <f>IF($EY97='Classificação geral'!$B90,'Classificação geral'!$D90,"")</f>
        <v/>
      </c>
      <c r="FB97" s="215" t="str">
        <f>IF($EY97='Classificação geral'!$B90,'Classificação geral'!$J90,"")</f>
        <v/>
      </c>
      <c r="FC97" s="215" t="str">
        <f>IF($FB97='Classificação geral'!$J90,'Classificação geral'!$K90,"")</f>
        <v/>
      </c>
      <c r="FD97" s="215" t="str">
        <f>IF($FC97='Classificação geral'!$K90,'Classificação geral'!$AC90,"")</f>
        <v/>
      </c>
      <c r="FE97" s="215" t="str">
        <f>IF($FC97='Classificação geral'!$K90,'Classificação geral'!$AE90,"")</f>
        <v/>
      </c>
      <c r="FF97" s="215" t="str">
        <f>IF($FC97='Classificação geral'!$K90,'Classificação geral'!$AF90,"")</f>
        <v/>
      </c>
      <c r="FG97" s="215" t="str">
        <f>IF($FC97='Classificação geral'!$K90,'Classificação geral'!$O90,"")</f>
        <v/>
      </c>
      <c r="FH97" s="215" t="str">
        <f>IF($FC97='Classificação geral'!$K90,'Classificação geral'!$AR90,"")</f>
        <v/>
      </c>
      <c r="FI97" s="216" t="str">
        <f>IFERROR(RANK(FH97,FH:FH,0)+ COUNTIF($FH$12:FH95,FH97),"")</f>
        <v/>
      </c>
      <c r="FJ97" s="209"/>
      <c r="FK97" s="214" t="str">
        <f>IFERROR(IF(AND('Classificação geral'!$J90="mas",'Classificação geral'!$K90=3,'Classificação geral'!$I90="Tapete"),'Classificação geral'!$A90,""),"")</f>
        <v/>
      </c>
      <c r="FL97" s="214" t="str">
        <f>IFERROR(IF(AND('Classificação geral'!$J90="mas",'Classificação geral'!$K90=3,'Classificação geral'!$I90="Tapete"),'Classificação geral'!$B90,""),"")</f>
        <v/>
      </c>
      <c r="FM97" s="215" t="str">
        <f>IF($FL97='Classificação geral'!$B90,'Classificação geral'!$C90,"")</f>
        <v/>
      </c>
      <c r="FN97" s="215" t="str">
        <f>IF($FL97='Classificação geral'!$B90,'Classificação geral'!$D90,"")</f>
        <v/>
      </c>
      <c r="FO97" s="215" t="str">
        <f>IF($FL97='Classificação geral'!$B90,'Classificação geral'!$J90,"")</f>
        <v/>
      </c>
      <c r="FP97" s="214" t="str">
        <f>IFERROR(IF(AND($FO97="mas",'Classificação geral'!$K90=3),'Classificação geral'!K90,""),"")</f>
        <v/>
      </c>
      <c r="FQ97" s="214" t="str">
        <f>IFERROR(IF(AND($FO97="mas",'Classificação geral'!$K90=3),'Classificação geral'!AC90,""),"")</f>
        <v/>
      </c>
      <c r="FR97" s="214" t="str">
        <f>IFERROR(IF(AND($FO97="mas",'Classificação geral'!$K90=3),'Classificação geral'!AE90,""),"")</f>
        <v/>
      </c>
      <c r="FS97" s="214" t="str">
        <f>IFERROR(IF(AND($FO97="mas",'Classificação geral'!$K90=3),'Classificação geral'!AF90,""),"")</f>
        <v/>
      </c>
      <c r="FT97" s="214" t="str">
        <f>IFERROR(IF(AND($FO97="mas",'Classificação geral'!$K90=3),'Classificação geral'!O90,""),"")</f>
        <v/>
      </c>
      <c r="FU97" s="214" t="str">
        <f>IFERROR(IF(AND($FO97="mas",'Classificação geral'!$K90=3),'Classificação geral'!AR90,""),"")</f>
        <v/>
      </c>
      <c r="FV97" s="216" t="str">
        <f>IFERROR(RANK(FU97,FU:FU,0)+ COUNTIF(FU$12:$FU95,FU97),"")</f>
        <v/>
      </c>
    </row>
    <row r="98" spans="2:178" s="199" customFormat="1" ht="24.75" customHeight="1" x14ac:dyDescent="0.4">
      <c r="B98" s="207"/>
      <c r="C98" s="238" t="str">
        <f t="shared" si="66"/>
        <v/>
      </c>
      <c r="D98" s="238" t="str">
        <f t="shared" si="67"/>
        <v/>
      </c>
      <c r="E98" s="238" t="str">
        <f t="shared" si="68"/>
        <v/>
      </c>
      <c r="F98" s="239" t="str">
        <f t="shared" si="69"/>
        <v/>
      </c>
      <c r="G98" s="239" t="str">
        <f t="shared" si="70"/>
        <v/>
      </c>
      <c r="H98" s="240" t="str">
        <f t="shared" si="71"/>
        <v/>
      </c>
      <c r="I98" s="240" t="str">
        <f t="shared" si="72"/>
        <v/>
      </c>
      <c r="J98" s="240" t="str">
        <f t="shared" si="73"/>
        <v/>
      </c>
      <c r="K98" s="240" t="str">
        <f t="shared" si="74"/>
        <v/>
      </c>
      <c r="L98" s="240" t="str">
        <f t="shared" si="75"/>
        <v/>
      </c>
      <c r="M98" s="241">
        <v>85</v>
      </c>
      <c r="N98" s="432"/>
      <c r="O98" s="242"/>
      <c r="P98" s="242"/>
      <c r="Q98" s="248" t="str">
        <f t="shared" si="76"/>
        <v/>
      </c>
      <c r="R98" s="238" t="str">
        <f t="shared" si="77"/>
        <v/>
      </c>
      <c r="S98" s="238" t="str">
        <f t="shared" si="78"/>
        <v/>
      </c>
      <c r="T98" s="238" t="str">
        <f t="shared" si="79"/>
        <v/>
      </c>
      <c r="U98" s="239" t="str">
        <f t="shared" si="80"/>
        <v/>
      </c>
      <c r="V98" s="239" t="str">
        <f t="shared" si="81"/>
        <v/>
      </c>
      <c r="W98" s="240" t="str">
        <f t="shared" si="82"/>
        <v/>
      </c>
      <c r="X98" s="240" t="str">
        <f t="shared" si="83"/>
        <v/>
      </c>
      <c r="Y98" s="240" t="str">
        <f t="shared" si="84"/>
        <v/>
      </c>
      <c r="Z98" s="240" t="str">
        <f t="shared" si="85"/>
        <v/>
      </c>
      <c r="AA98" s="240" t="str">
        <f t="shared" si="86"/>
        <v/>
      </c>
      <c r="AB98" s="241">
        <v>85</v>
      </c>
      <c r="AC98" s="432"/>
      <c r="AD98" s="242"/>
      <c r="AE98" s="243"/>
      <c r="AF98" s="249" t="str">
        <f t="shared" si="87"/>
        <v/>
      </c>
      <c r="AG98" s="238" t="str">
        <f t="shared" si="88"/>
        <v/>
      </c>
      <c r="AH98" s="238" t="str">
        <f t="shared" si="89"/>
        <v/>
      </c>
      <c r="AI98" s="239" t="str">
        <f t="shared" si="90"/>
        <v/>
      </c>
      <c r="AJ98" s="239" t="str">
        <f t="shared" si="91"/>
        <v/>
      </c>
      <c r="AK98" s="239" t="str">
        <f t="shared" si="92"/>
        <v/>
      </c>
      <c r="AL98" s="240" t="str">
        <f t="shared" si="93"/>
        <v/>
      </c>
      <c r="AM98" s="240" t="str">
        <f t="shared" si="94"/>
        <v/>
      </c>
      <c r="AN98" s="240" t="str">
        <f t="shared" si="95"/>
        <v/>
      </c>
      <c r="AO98" s="240" t="str">
        <f t="shared" si="96"/>
        <v/>
      </c>
      <c r="AP98" s="240" t="str">
        <f t="shared" si="97"/>
        <v/>
      </c>
      <c r="AQ98" s="241">
        <v>85</v>
      </c>
      <c r="AR98" s="432"/>
      <c r="AS98" s="242"/>
      <c r="AT98" s="242"/>
      <c r="AU98" s="249" t="str">
        <f t="shared" si="98"/>
        <v/>
      </c>
      <c r="AV98" s="238" t="str">
        <f t="shared" si="99"/>
        <v/>
      </c>
      <c r="AW98" s="238" t="str">
        <f t="shared" si="100"/>
        <v/>
      </c>
      <c r="AX98" s="239" t="str">
        <f t="shared" si="101"/>
        <v/>
      </c>
      <c r="AY98" s="239" t="str">
        <f t="shared" si="102"/>
        <v/>
      </c>
      <c r="AZ98" s="239" t="str">
        <f t="shared" si="103"/>
        <v/>
      </c>
      <c r="BA98" s="240" t="str">
        <f t="shared" si="104"/>
        <v/>
      </c>
      <c r="BB98" s="240" t="str">
        <f t="shared" si="105"/>
        <v/>
      </c>
      <c r="BC98" s="240" t="str">
        <f t="shared" si="106"/>
        <v/>
      </c>
      <c r="BD98" s="240" t="str">
        <f t="shared" si="107"/>
        <v/>
      </c>
      <c r="BE98" s="240" t="str">
        <f t="shared" si="108"/>
        <v/>
      </c>
      <c r="BF98" s="241">
        <v>85</v>
      </c>
      <c r="BG98" s="432"/>
      <c r="BH98" s="243"/>
      <c r="BI98" s="243"/>
      <c r="BJ98" s="248" t="str">
        <f t="shared" si="109"/>
        <v/>
      </c>
      <c r="BK98" s="238" t="str">
        <f t="shared" si="110"/>
        <v/>
      </c>
      <c r="BL98" s="238" t="str">
        <f t="shared" si="111"/>
        <v/>
      </c>
      <c r="BM98" s="238" t="str">
        <f t="shared" si="112"/>
        <v/>
      </c>
      <c r="BN98" s="239" t="str">
        <f t="shared" si="113"/>
        <v/>
      </c>
      <c r="BO98" s="239" t="str">
        <f t="shared" si="114"/>
        <v/>
      </c>
      <c r="BP98" s="239" t="str">
        <f t="shared" si="115"/>
        <v/>
      </c>
      <c r="BQ98" s="239" t="str">
        <f t="shared" si="116"/>
        <v/>
      </c>
      <c r="BR98" s="239" t="str">
        <f t="shared" si="117"/>
        <v/>
      </c>
      <c r="BS98" s="239" t="str">
        <f t="shared" si="118"/>
        <v/>
      </c>
      <c r="BT98" s="240" t="str">
        <f t="shared" si="119"/>
        <v/>
      </c>
      <c r="BU98" s="241">
        <v>85</v>
      </c>
      <c r="BV98" s="432"/>
      <c r="BW98" s="242"/>
      <c r="BX98" s="242"/>
      <c r="BY98" s="248" t="str">
        <f t="shared" si="120"/>
        <v/>
      </c>
      <c r="BZ98" s="238" t="str">
        <f t="shared" si="121"/>
        <v/>
      </c>
      <c r="CA98" s="238" t="str">
        <f t="shared" si="122"/>
        <v/>
      </c>
      <c r="CB98" s="238" t="str">
        <f t="shared" si="123"/>
        <v/>
      </c>
      <c r="CC98" s="239" t="str">
        <f t="shared" si="124"/>
        <v/>
      </c>
      <c r="CD98" s="239" t="str">
        <f t="shared" si="125"/>
        <v/>
      </c>
      <c r="CE98" s="240" t="str">
        <f t="shared" si="126"/>
        <v/>
      </c>
      <c r="CF98" s="240" t="str">
        <f t="shared" si="127"/>
        <v/>
      </c>
      <c r="CG98" s="240" t="str">
        <f t="shared" si="128"/>
        <v/>
      </c>
      <c r="CH98" s="240" t="str">
        <f t="shared" si="129"/>
        <v/>
      </c>
      <c r="CI98" s="240" t="str">
        <f t="shared" si="130"/>
        <v/>
      </c>
      <c r="CJ98" s="241">
        <v>85</v>
      </c>
      <c r="CK98" s="432"/>
      <c r="CX98" s="214" t="str">
        <f>IFERROR(IF(AND('Classificação geral'!$J91="FEM",'Classificação geral'!$K91=1,'Classificação geral'!I91="Tapete"),'Classificação geral'!A91,""),"")</f>
        <v/>
      </c>
      <c r="CY98" s="214" t="str">
        <f>IFERROR(IF(AND('Classificação geral'!$J91="FEM",'Classificação geral'!$K91=1,'Classificação geral'!I91="Tapete"),'Classificação geral'!$B91,""),"")</f>
        <v/>
      </c>
      <c r="CZ98" s="215" t="str">
        <f>IF($CY98='Classificação geral'!$B91,'Classificação geral'!$C91,"")</f>
        <v/>
      </c>
      <c r="DA98" s="215" t="str">
        <f>IF($CY98='Classificação geral'!$B91,'Classificação geral'!$D91,"")</f>
        <v/>
      </c>
      <c r="DB98" s="215" t="str">
        <f>IF($CY98='Classificação geral'!$B91,'Classificação geral'!$J91,"")</f>
        <v/>
      </c>
      <c r="DC98" s="215" t="str">
        <f>IF($DB98='Classificação geral'!$J91,'Classificação geral'!$K91,"")</f>
        <v/>
      </c>
      <c r="DD98" s="215" t="str">
        <f>IF($DC98='Classificação geral'!$K91,'Classificação geral'!$AC91,"")</f>
        <v/>
      </c>
      <c r="DE98" s="215" t="str">
        <f>IF($DC98='Classificação geral'!$K91,'Classificação geral'!$AE91,"")</f>
        <v/>
      </c>
      <c r="DF98" s="215" t="str">
        <f>IF($DC98='Classificação geral'!$K91,'Classificação geral'!$AF91,"")</f>
        <v/>
      </c>
      <c r="DG98" s="215" t="str">
        <f>IF($DC98='Classificação geral'!$K91,'Classificação geral'!$O91,"")</f>
        <v/>
      </c>
      <c r="DH98" s="215" t="str">
        <f>IF($DC98='Classificação geral'!$K91,'Classificação geral'!$AR91,"")</f>
        <v/>
      </c>
      <c r="DI98" s="216" t="str">
        <f>IFERROR(RANK(DH98,DH:DH,0)+ COUNTIF($DH$12:DH97,DH98),"")</f>
        <v/>
      </c>
      <c r="DK98" s="214" t="str">
        <f>IFERROR(IF(AND('Classificação geral'!$J91="mas",'Classificação geral'!$K91=1,'Classificação geral'!$I91="Tapete"),'Classificação geral'!$A91,""),"")</f>
        <v/>
      </c>
      <c r="DL98" s="214" t="str">
        <f>IFERROR(IF(AND('Classificação geral'!$J91="mas",'Classificação geral'!$K91=1,'Classificação geral'!$I91="Tapete"),'Classificação geral'!$B91,""),"")</f>
        <v/>
      </c>
      <c r="DM98" s="215" t="str">
        <f>IF($DL98='Classificação geral'!$B91,'Classificação geral'!$C91,"")</f>
        <v/>
      </c>
      <c r="DN98" s="215" t="str">
        <f>IF($DL98='Classificação geral'!$B91,'Classificação geral'!$D91,"")</f>
        <v/>
      </c>
      <c r="DO98" s="215" t="str">
        <f>IF($DL98='Classificação geral'!$B91,'Classificação geral'!$J91,"")</f>
        <v/>
      </c>
      <c r="DP98" s="214" t="str">
        <f>IFERROR(IF(AND($DO98="mas",'Classificação geral'!$K91=1),'Classificação geral'!K91,""),"")</f>
        <v/>
      </c>
      <c r="DQ98" s="214" t="str">
        <f>IFERROR(IF(AND($DO98="mas",'Classificação geral'!$K91=1),'Classificação geral'!AC91,""),"")</f>
        <v/>
      </c>
      <c r="DR98" s="214" t="str">
        <f>IFERROR(IF(AND($DO98="mas",'Classificação geral'!$K91=1),'Classificação geral'!AE91,""),"")</f>
        <v/>
      </c>
      <c r="DS98" s="214" t="str">
        <f>IFERROR(IF(AND($DO98="mas",'Classificação geral'!$K91=1),'Classificação geral'!AF91,""),"")</f>
        <v/>
      </c>
      <c r="DT98" s="214" t="str">
        <f>IFERROR(IF(AND($DO98="mas",'Classificação geral'!$K91=1),'Classificação geral'!O91,""),"")</f>
        <v/>
      </c>
      <c r="DU98" s="214" t="str">
        <f>IFERROR(IF(AND($DO98="mas",'Classificação geral'!$K91=1),'Classificação geral'!AR91,""),"")</f>
        <v/>
      </c>
      <c r="DV98" s="216" t="str">
        <f>IFERROR(RANK(DU98,DU:DU,0)+ COUNTIF($DU$12:DU97,DU98),"")</f>
        <v/>
      </c>
      <c r="DX98" s="214" t="str">
        <f>IFERROR(IF(AND('Classificação geral'!$J91="fem",'Classificação geral'!$K91=2,'Classificação geral'!$I91="Tapete"),'Classificação geral'!$A91,""),"")</f>
        <v/>
      </c>
      <c r="DY98" s="214" t="str">
        <f>IFERROR(IF(AND('Classificação geral'!$J91="fem",'Classificação geral'!$K91=2,'Classificação geral'!$I91="Tapete"),'Classificação geral'!$B91,""),"")</f>
        <v/>
      </c>
      <c r="DZ98" s="215" t="str">
        <f>IF($DY98='Classificação geral'!$B91,'Classificação geral'!$C91,"")</f>
        <v/>
      </c>
      <c r="EA98" s="215" t="str">
        <f>IF($DY98='Classificação geral'!$B91,'Classificação geral'!$D91,"")</f>
        <v/>
      </c>
      <c r="EB98" s="215" t="str">
        <f>IF($DY98='Classificação geral'!$B91,'Classificação geral'!$J91,"")</f>
        <v/>
      </c>
      <c r="EC98" s="214" t="str">
        <f>IFERROR(IF(AND($EB98="fem",'Classificação geral'!$K91=2),'Classificação geral'!K91,""),"")</f>
        <v/>
      </c>
      <c r="ED98" s="214" t="str">
        <f>IFERROR(IF(AND($EB98="fem",'Classificação geral'!$K91=2),'Classificação geral'!AC91,""),"")</f>
        <v/>
      </c>
      <c r="EE98" s="214" t="str">
        <f>IFERROR(IF(AND($EB98="fem",'Classificação geral'!$K91=2),'Classificação geral'!AE91,""),"")</f>
        <v/>
      </c>
      <c r="EF98" s="214" t="str">
        <f>IFERROR(IF(AND($EB98="fem",'Classificação geral'!$K91=2),'Classificação geral'!AF91,""),"")</f>
        <v/>
      </c>
      <c r="EG98" s="214" t="str">
        <f>IFERROR(IF(AND($EB98="fem",'Classificação geral'!$K91=2),'Classificação geral'!O91,""),"")</f>
        <v/>
      </c>
      <c r="EH98" s="214" t="str">
        <f>IFERROR(IF(AND($EB98="fem",'Classificação geral'!$K91=2),'Classificação geral'!AR91,""),"")</f>
        <v/>
      </c>
      <c r="EI98" s="216" t="str">
        <f>IFERROR(RANK(EH98,EH:EH,0)+ COUNTIF(EH$12:$EH96,EH98),"")</f>
        <v/>
      </c>
      <c r="EJ98" s="209"/>
      <c r="EK98" s="214" t="str">
        <f>IFERROR(IF(AND('Classificação geral'!$J91="mas",'Classificação geral'!$K91=2,'Classificação geral'!$I91="Tapete"),'Classificação geral'!$A91,""),"")</f>
        <v/>
      </c>
      <c r="EL98" s="214" t="str">
        <f>IFERROR(IF(AND('Classificação geral'!$J91="mas",'Classificação geral'!$K91=2,'Classificação geral'!$I91="Tapete"),'Classificação geral'!$B91,""),"")</f>
        <v/>
      </c>
      <c r="EM98" s="215" t="str">
        <f>IF($EL98='Classificação geral'!$B91,'Classificação geral'!$C91,"")</f>
        <v/>
      </c>
      <c r="EN98" s="215" t="str">
        <f>IF($EL98='Classificação geral'!$B91,'Classificação geral'!$D91,"")</f>
        <v/>
      </c>
      <c r="EO98" s="215" t="str">
        <f>IF($EL98='Classificação geral'!$B91,'Classificação geral'!$J91,"")</f>
        <v/>
      </c>
      <c r="EP98" s="214" t="str">
        <f>IFERROR(IF(AND($EO98="mas",'Classificação geral'!$K91=2),'Classificação geral'!K91,""),"")</f>
        <v/>
      </c>
      <c r="EQ98" s="214" t="str">
        <f>IFERROR(IF(AND($EO98="mas",'Classificação geral'!$K91=2),'Classificação geral'!AC91,""),"")</f>
        <v/>
      </c>
      <c r="ER98" s="214" t="str">
        <f>IFERROR(IF(AND($EO98="mas",'Classificação geral'!$K91=2),'Classificação geral'!AE91,""),"")</f>
        <v/>
      </c>
      <c r="ES98" s="214" t="str">
        <f>IFERROR(IF(AND($EO98="mas",'Classificação geral'!$K91=2),'Classificação geral'!AF91,""),"")</f>
        <v/>
      </c>
      <c r="ET98" s="214" t="str">
        <f>IFERROR(IF(AND($EO98="mas",'Classificação geral'!$K91=2),'Classificação geral'!O91,""),"")</f>
        <v/>
      </c>
      <c r="EU98" s="214" t="str">
        <f>IFERROR(IF(AND($EO98="mas",'Classificação geral'!$K91=2),'Classificação geral'!AR91,""),"")</f>
        <v/>
      </c>
      <c r="EV98" s="216" t="str">
        <f>IFERROR(RANK(EU98,EU:EU,0)+ COUNTIF($EU$12:EU$12,EU98),"")</f>
        <v/>
      </c>
      <c r="EW98" s="209"/>
      <c r="EX98" s="214" t="str">
        <f>IFERROR(IF(AND('Classificação geral'!$J91="fem",'Classificação geral'!$K91=3,'Classificação geral'!$I91="Tapete"),'Classificação geral'!$A91,""),"")</f>
        <v/>
      </c>
      <c r="EY98" s="214" t="str">
        <f>IFERROR(IF(AND('Classificação geral'!$J91="fem",'Classificação geral'!$K91=3,'Classificação geral'!$I91="Tapete"),'Classificação geral'!$B91,""),"")</f>
        <v/>
      </c>
      <c r="EZ98" s="215" t="str">
        <f>IF($EY98='Classificação geral'!$B91,'Classificação geral'!$C91,"")</f>
        <v/>
      </c>
      <c r="FA98" s="215" t="str">
        <f>IF($EY98='Classificação geral'!$B91,'Classificação geral'!$D91,"")</f>
        <v/>
      </c>
      <c r="FB98" s="215" t="str">
        <f>IF($EY98='Classificação geral'!$B91,'Classificação geral'!$J91,"")</f>
        <v/>
      </c>
      <c r="FC98" s="215" t="str">
        <f>IF($FB98='Classificação geral'!$J91,'Classificação geral'!$K91,"")</f>
        <v/>
      </c>
      <c r="FD98" s="215" t="str">
        <f>IF($FC98='Classificação geral'!$K91,'Classificação geral'!$AC91,"")</f>
        <v/>
      </c>
      <c r="FE98" s="215" t="str">
        <f>IF($FC98='Classificação geral'!$K91,'Classificação geral'!$AE91,"")</f>
        <v/>
      </c>
      <c r="FF98" s="215" t="str">
        <f>IF($FC98='Classificação geral'!$K91,'Classificação geral'!$AF91,"")</f>
        <v/>
      </c>
      <c r="FG98" s="215" t="str">
        <f>IF($FC98='Classificação geral'!$K91,'Classificação geral'!$O91,"")</f>
        <v/>
      </c>
      <c r="FH98" s="215" t="str">
        <f>IF($FC98='Classificação geral'!$K91,'Classificação geral'!$AR91,"")</f>
        <v/>
      </c>
      <c r="FI98" s="216" t="str">
        <f>IFERROR(RANK(FH98,FH:FH,0)+ COUNTIF($FH$12:FH96,FH98),"")</f>
        <v/>
      </c>
      <c r="FJ98" s="209"/>
      <c r="FK98" s="214" t="str">
        <f>IFERROR(IF(AND('Classificação geral'!$J91="mas",'Classificação geral'!$K91=3,'Classificação geral'!$I91="Tapete"),'Classificação geral'!$A91,""),"")</f>
        <v/>
      </c>
      <c r="FL98" s="214" t="str">
        <f>IFERROR(IF(AND('Classificação geral'!$J91="mas",'Classificação geral'!$K91=3,'Classificação geral'!$I91="Tapete"),'Classificação geral'!$B91,""),"")</f>
        <v/>
      </c>
      <c r="FM98" s="215" t="str">
        <f>IF($FL98='Classificação geral'!$B91,'Classificação geral'!$C91,"")</f>
        <v/>
      </c>
      <c r="FN98" s="215" t="str">
        <f>IF($FL98='Classificação geral'!$B91,'Classificação geral'!$D91,"")</f>
        <v/>
      </c>
      <c r="FO98" s="215" t="str">
        <f>IF($FL98='Classificação geral'!$B91,'Classificação geral'!$J91,"")</f>
        <v/>
      </c>
      <c r="FP98" s="214" t="str">
        <f>IFERROR(IF(AND($FO98="mas",'Classificação geral'!$K91=3),'Classificação geral'!K91,""),"")</f>
        <v/>
      </c>
      <c r="FQ98" s="214" t="str">
        <f>IFERROR(IF(AND($FO98="mas",'Classificação geral'!$K91=3),'Classificação geral'!AC91,""),"")</f>
        <v/>
      </c>
      <c r="FR98" s="214" t="str">
        <f>IFERROR(IF(AND($FO98="mas",'Classificação geral'!$K91=3),'Classificação geral'!AE91,""),"")</f>
        <v/>
      </c>
      <c r="FS98" s="214" t="str">
        <f>IFERROR(IF(AND($FO98="mas",'Classificação geral'!$K91=3),'Classificação geral'!AF91,""),"")</f>
        <v/>
      </c>
      <c r="FT98" s="214" t="str">
        <f>IFERROR(IF(AND($FO98="mas",'Classificação geral'!$K91=3),'Classificação geral'!O91,""),"")</f>
        <v/>
      </c>
      <c r="FU98" s="214" t="str">
        <f>IFERROR(IF(AND($FO98="mas",'Classificação geral'!$K91=3),'Classificação geral'!AR91,""),"")</f>
        <v/>
      </c>
      <c r="FV98" s="216" t="str">
        <f>IFERROR(RANK(FU98,FU:FU,0)+ COUNTIF(FU$12:$FU96,FU98),"")</f>
        <v/>
      </c>
    </row>
    <row r="99" spans="2:178" s="199" customFormat="1" ht="24.75" customHeight="1" x14ac:dyDescent="0.4">
      <c r="B99" s="207"/>
      <c r="C99" s="200"/>
      <c r="D99" s="200"/>
      <c r="E99" s="200"/>
      <c r="F99" s="201"/>
      <c r="G99" s="201"/>
      <c r="H99" s="201"/>
      <c r="I99" s="201"/>
      <c r="J99" s="201"/>
      <c r="K99" s="201"/>
      <c r="L99" s="201"/>
      <c r="M99" s="202"/>
      <c r="N99" s="202"/>
      <c r="O99" s="202"/>
      <c r="P99" s="202"/>
      <c r="Q99" s="202"/>
      <c r="R99" s="203"/>
      <c r="S99" s="203"/>
      <c r="T99" s="200"/>
      <c r="U99" s="204"/>
      <c r="V99" s="204"/>
      <c r="W99" s="204"/>
      <c r="X99" s="204"/>
      <c r="Y99" s="204"/>
      <c r="Z99" s="204"/>
      <c r="AA99" s="204"/>
      <c r="AB99" s="202"/>
      <c r="AC99" s="202"/>
      <c r="AF99" s="202"/>
      <c r="AG99" s="200"/>
      <c r="AH99" s="200"/>
      <c r="AI99" s="201"/>
      <c r="AJ99" s="201"/>
      <c r="AK99" s="201"/>
      <c r="AL99" s="201"/>
      <c r="AM99" s="201"/>
      <c r="AN99" s="201"/>
      <c r="AO99" s="201"/>
      <c r="AP99" s="201"/>
      <c r="AQ99" s="202"/>
      <c r="AR99" s="202"/>
      <c r="AS99" s="202"/>
      <c r="AT99" s="202"/>
      <c r="AU99" s="202"/>
      <c r="AV99" s="203"/>
      <c r="AW99" s="203"/>
      <c r="AX99" s="201"/>
      <c r="AY99" s="204"/>
      <c r="AZ99" s="204"/>
      <c r="BA99" s="204"/>
      <c r="BB99" s="204"/>
      <c r="BC99" s="204"/>
      <c r="BD99" s="204"/>
      <c r="BE99" s="204"/>
      <c r="BF99" s="202"/>
      <c r="BG99" s="202"/>
      <c r="BJ99" s="207"/>
      <c r="BK99" s="200"/>
      <c r="BL99" s="200"/>
      <c r="BM99" s="203"/>
      <c r="BN99" s="201"/>
      <c r="BO99" s="201"/>
      <c r="BP99" s="201"/>
      <c r="BQ99" s="201"/>
      <c r="BR99" s="201"/>
      <c r="BS99" s="201"/>
      <c r="BT99" s="201"/>
      <c r="BU99" s="202"/>
      <c r="BV99" s="202"/>
      <c r="BW99" s="202"/>
      <c r="BX99" s="202"/>
      <c r="BY99" s="202"/>
      <c r="BZ99" s="203"/>
      <c r="CA99" s="203"/>
      <c r="CB99" s="203"/>
      <c r="CC99" s="204"/>
      <c r="CD99" s="204"/>
      <c r="CE99" s="204"/>
      <c r="CF99" s="204"/>
      <c r="CG99" s="204"/>
      <c r="CH99" s="204"/>
      <c r="CI99" s="204"/>
      <c r="CJ99" s="202"/>
      <c r="CK99" s="202"/>
      <c r="CX99" s="214" t="str">
        <f>IFERROR(IF(AND('Classificação geral'!$J92="FEM",'Classificação geral'!$K92=1,'Classificação geral'!I92="Tapete"),'Classificação geral'!A92,""),"")</f>
        <v/>
      </c>
      <c r="CY99" s="214" t="str">
        <f>IFERROR(IF(AND('Classificação geral'!$J92="FEM",'Classificação geral'!$K92=1,'Classificação geral'!I92="Tapete"),'Classificação geral'!$B92,""),"")</f>
        <v/>
      </c>
      <c r="CZ99" s="215" t="str">
        <f>IF($CY99='Classificação geral'!$B92,'Classificação geral'!$C92,"")</f>
        <v/>
      </c>
      <c r="DA99" s="215" t="str">
        <f>IF($CY99='Classificação geral'!$B92,'Classificação geral'!$D92,"")</f>
        <v/>
      </c>
      <c r="DB99" s="215" t="str">
        <f>IF($CY99='Classificação geral'!$B92,'Classificação geral'!$J92,"")</f>
        <v/>
      </c>
      <c r="DC99" s="215" t="str">
        <f>IF($DB99='Classificação geral'!$J92,'Classificação geral'!$K92,"")</f>
        <v/>
      </c>
      <c r="DD99" s="215" t="str">
        <f>IF($DC99='Classificação geral'!$K92,'Classificação geral'!$AC92,"")</f>
        <v/>
      </c>
      <c r="DE99" s="215" t="str">
        <f>IF($DC99='Classificação geral'!$K92,'Classificação geral'!$AE92,"")</f>
        <v/>
      </c>
      <c r="DF99" s="215" t="str">
        <f>IF($DC99='Classificação geral'!$K92,'Classificação geral'!$AF92,"")</f>
        <v/>
      </c>
      <c r="DG99" s="215" t="str">
        <f>IF($DC99='Classificação geral'!$K92,'Classificação geral'!$O92,"")</f>
        <v/>
      </c>
      <c r="DH99" s="215" t="str">
        <f>IF($DC99='Classificação geral'!$K92,'Classificação geral'!$AR92,"")</f>
        <v/>
      </c>
      <c r="DI99" s="216" t="str">
        <f>IFERROR(RANK(DH99,DH:DH,0)+ COUNTIF($DH$12:DH98,DH99),"")</f>
        <v/>
      </c>
      <c r="DK99" s="214" t="str">
        <f>IFERROR(IF(AND('Classificação geral'!$J92="mas",'Classificação geral'!$K92=1,'Classificação geral'!$I92="Tapete"),'Classificação geral'!$A92,""),"")</f>
        <v/>
      </c>
      <c r="DL99" s="214" t="str">
        <f>IFERROR(IF(AND('Classificação geral'!$J92="mas",'Classificação geral'!$K92=1,'Classificação geral'!$I92="Tapete"),'Classificação geral'!$B92,""),"")</f>
        <v/>
      </c>
      <c r="DM99" s="215" t="str">
        <f>IF($DL99='Classificação geral'!$B92,'Classificação geral'!$C92,"")</f>
        <v/>
      </c>
      <c r="DN99" s="215" t="str">
        <f>IF($DL99='Classificação geral'!$B92,'Classificação geral'!$D92,"")</f>
        <v/>
      </c>
      <c r="DO99" s="215" t="str">
        <f>IF($DL99='Classificação geral'!$B92,'Classificação geral'!$J92,"")</f>
        <v/>
      </c>
      <c r="DP99" s="214" t="str">
        <f>IFERROR(IF(AND($DO99="mas",'Classificação geral'!$K92=1),'Classificação geral'!K92,""),"")</f>
        <v/>
      </c>
      <c r="DQ99" s="214" t="str">
        <f>IFERROR(IF(AND($DO99="mas",'Classificação geral'!$K92=1),'Classificação geral'!AC92,""),"")</f>
        <v/>
      </c>
      <c r="DR99" s="214" t="str">
        <f>IFERROR(IF(AND($DO99="mas",'Classificação geral'!$K92=1),'Classificação geral'!AE92,""),"")</f>
        <v/>
      </c>
      <c r="DS99" s="214" t="str">
        <f>IFERROR(IF(AND($DO99="mas",'Classificação geral'!$K92=1),'Classificação geral'!AF92,""),"")</f>
        <v/>
      </c>
      <c r="DT99" s="214" t="str">
        <f>IFERROR(IF(AND($DO99="mas",'Classificação geral'!$K92=1),'Classificação geral'!O92,""),"")</f>
        <v/>
      </c>
      <c r="DU99" s="214" t="str">
        <f>IFERROR(IF(AND($DO99="mas",'Classificação geral'!$K92=1),'Classificação geral'!AR92,""),"")</f>
        <v/>
      </c>
      <c r="DV99" s="216" t="str">
        <f>IFERROR(RANK(DU99,DU:DU,0)+ COUNTIF($DU$12:DU98,DU99),"")</f>
        <v/>
      </c>
      <c r="DX99" s="214" t="str">
        <f>IFERROR(IF(AND('Classificação geral'!$J92="fem",'Classificação geral'!$K92=2,'Classificação geral'!$I92="Tapete"),'Classificação geral'!$A92,""),"")</f>
        <v/>
      </c>
      <c r="DY99" s="214" t="str">
        <f>IFERROR(IF(AND('Classificação geral'!$J92="fem",'Classificação geral'!$K92=2,'Classificação geral'!$I92="Tapete"),'Classificação geral'!$B92,""),"")</f>
        <v/>
      </c>
      <c r="DZ99" s="215" t="str">
        <f>IF($DY99='Classificação geral'!$B92,'Classificação geral'!$C92,"")</f>
        <v/>
      </c>
      <c r="EA99" s="215" t="str">
        <f>IF($DY99='Classificação geral'!$B92,'Classificação geral'!$D92,"")</f>
        <v/>
      </c>
      <c r="EB99" s="215" t="str">
        <f>IF($DY99='Classificação geral'!$B92,'Classificação geral'!$J92,"")</f>
        <v/>
      </c>
      <c r="EC99" s="214" t="str">
        <f>IFERROR(IF(AND($EB99="fem",'Classificação geral'!$K92=2),'Classificação geral'!K92,""),"")</f>
        <v/>
      </c>
      <c r="ED99" s="214" t="str">
        <f>IFERROR(IF(AND($EB99="fem",'Classificação geral'!$K92=2),'Classificação geral'!AC92,""),"")</f>
        <v/>
      </c>
      <c r="EE99" s="214" t="str">
        <f>IFERROR(IF(AND($EB99="fem",'Classificação geral'!$K92=2),'Classificação geral'!AE92,""),"")</f>
        <v/>
      </c>
      <c r="EF99" s="214" t="str">
        <f>IFERROR(IF(AND($EB99="fem",'Classificação geral'!$K92=2),'Classificação geral'!AF92,""),"")</f>
        <v/>
      </c>
      <c r="EG99" s="214" t="str">
        <f>IFERROR(IF(AND($EB99="fem",'Classificação geral'!$K92=2),'Classificação geral'!O92,""),"")</f>
        <v/>
      </c>
      <c r="EH99" s="214" t="str">
        <f>IFERROR(IF(AND($EB99="fem",'Classificação geral'!$K92=2),'Classificação geral'!AR92,""),"")</f>
        <v/>
      </c>
      <c r="EI99" s="216" t="str">
        <f>IFERROR(RANK(EH99,EH:EH,0)+ COUNTIF(EH$12:$EH97,EH99),"")</f>
        <v/>
      </c>
      <c r="EJ99" s="209"/>
      <c r="EK99" s="214" t="str">
        <f>IFERROR(IF(AND('Classificação geral'!$J92="mas",'Classificação geral'!$K92=2,'Classificação geral'!$I92="Tapete"),'Classificação geral'!$A92,""),"")</f>
        <v/>
      </c>
      <c r="EL99" s="214" t="str">
        <f>IFERROR(IF(AND('Classificação geral'!$J92="mas",'Classificação geral'!$K92=2,'Classificação geral'!$I92="Tapete"),'Classificação geral'!$B92,""),"")</f>
        <v/>
      </c>
      <c r="EM99" s="215" t="str">
        <f>IF($EL99='Classificação geral'!$B92,'Classificação geral'!$C92,"")</f>
        <v/>
      </c>
      <c r="EN99" s="215" t="str">
        <f>IF($EL99='Classificação geral'!$B92,'Classificação geral'!$D92,"")</f>
        <v/>
      </c>
      <c r="EO99" s="215" t="str">
        <f>IF($EL99='Classificação geral'!$B92,'Classificação geral'!$J92,"")</f>
        <v/>
      </c>
      <c r="EP99" s="214" t="str">
        <f>IFERROR(IF(AND($EO99="mas",'Classificação geral'!$K92=2),'Classificação geral'!K92,""),"")</f>
        <v/>
      </c>
      <c r="EQ99" s="214" t="str">
        <f>IFERROR(IF(AND($EO99="mas",'Classificação geral'!$K92=2),'Classificação geral'!AC92,""),"")</f>
        <v/>
      </c>
      <c r="ER99" s="214" t="str">
        <f>IFERROR(IF(AND($EO99="mas",'Classificação geral'!$K92=2),'Classificação geral'!AE92,""),"")</f>
        <v/>
      </c>
      <c r="ES99" s="214" t="str">
        <f>IFERROR(IF(AND($EO99="mas",'Classificação geral'!$K92=2),'Classificação geral'!AF92,""),"")</f>
        <v/>
      </c>
      <c r="ET99" s="214" t="str">
        <f>IFERROR(IF(AND($EO99="mas",'Classificação geral'!$K92=2),'Classificação geral'!O92,""),"")</f>
        <v/>
      </c>
      <c r="EU99" s="214" t="str">
        <f>IFERROR(IF(AND($EO99="mas",'Classificação geral'!$K92=2),'Classificação geral'!AR92,""),"")</f>
        <v/>
      </c>
      <c r="EV99" s="216" t="str">
        <f>IFERROR(RANK(EU99,EU:EU,0)+ COUNTIF($EU$12:EU$12,EU99),"")</f>
        <v/>
      </c>
      <c r="EW99" s="209"/>
      <c r="EX99" s="214" t="str">
        <f>IFERROR(IF(AND('Classificação geral'!$J92="fem",'Classificação geral'!$K92=3,'Classificação geral'!$I92="Tapete"),'Classificação geral'!$A92,""),"")</f>
        <v/>
      </c>
      <c r="EY99" s="214" t="str">
        <f>IFERROR(IF(AND('Classificação geral'!$J92="fem",'Classificação geral'!$K92=3,'Classificação geral'!$I92="Tapete"),'Classificação geral'!$B92,""),"")</f>
        <v/>
      </c>
      <c r="EZ99" s="215" t="str">
        <f>IF($EY99='Classificação geral'!$B92,'Classificação geral'!$C92,"")</f>
        <v/>
      </c>
      <c r="FA99" s="215" t="str">
        <f>IF($EY99='Classificação geral'!$B92,'Classificação geral'!$D92,"")</f>
        <v/>
      </c>
      <c r="FB99" s="215" t="str">
        <f>IF($EY99='Classificação geral'!$B92,'Classificação geral'!$J92,"")</f>
        <v/>
      </c>
      <c r="FC99" s="215" t="str">
        <f>IF($FB99='Classificação geral'!$J92,'Classificação geral'!$K92,"")</f>
        <v/>
      </c>
      <c r="FD99" s="215" t="str">
        <f>IF($FC99='Classificação geral'!$K92,'Classificação geral'!$AC92,"")</f>
        <v/>
      </c>
      <c r="FE99" s="215" t="str">
        <f>IF($FC99='Classificação geral'!$K92,'Classificação geral'!$AE92,"")</f>
        <v/>
      </c>
      <c r="FF99" s="215" t="str">
        <f>IF($FC99='Classificação geral'!$K92,'Classificação geral'!$AF92,"")</f>
        <v/>
      </c>
      <c r="FG99" s="215" t="str">
        <f>IF($FC99='Classificação geral'!$K92,'Classificação geral'!$O92,"")</f>
        <v/>
      </c>
      <c r="FH99" s="215" t="str">
        <f>IF($FC99='Classificação geral'!$K92,'Classificação geral'!$AR92,"")</f>
        <v/>
      </c>
      <c r="FI99" s="216" t="str">
        <f>IFERROR(RANK(FH99,FH:FH,0)+ COUNTIF($FH$12:FH97,FH99),"")</f>
        <v/>
      </c>
      <c r="FJ99" s="209"/>
      <c r="FK99" s="214" t="str">
        <f>IFERROR(IF(AND('Classificação geral'!$J92="mas",'Classificação geral'!$K92=3,'Classificação geral'!$I92="Tapete"),'Classificação geral'!$A92,""),"")</f>
        <v/>
      </c>
      <c r="FL99" s="214" t="str">
        <f>IFERROR(IF(AND('Classificação geral'!$J92="mas",'Classificação geral'!$K92=3,'Classificação geral'!$I92="Tapete"),'Classificação geral'!$B92,""),"")</f>
        <v/>
      </c>
      <c r="FM99" s="215" t="str">
        <f>IF($FL99='Classificação geral'!$B92,'Classificação geral'!$C92,"")</f>
        <v/>
      </c>
      <c r="FN99" s="215" t="str">
        <f>IF($FL99='Classificação geral'!$B92,'Classificação geral'!$D92,"")</f>
        <v/>
      </c>
      <c r="FO99" s="215" t="str">
        <f>IF($FL99='Classificação geral'!$B92,'Classificação geral'!$J92,"")</f>
        <v/>
      </c>
      <c r="FP99" s="214" t="str">
        <f>IFERROR(IF(AND($FO99="mas",'Classificação geral'!$K92=3),'Classificação geral'!K92,""),"")</f>
        <v/>
      </c>
      <c r="FQ99" s="214" t="str">
        <f>IFERROR(IF(AND($FO99="mas",'Classificação geral'!$K92=3),'Classificação geral'!AC92,""),"")</f>
        <v/>
      </c>
      <c r="FR99" s="214" t="str">
        <f>IFERROR(IF(AND($FO99="mas",'Classificação geral'!$K92=3),'Classificação geral'!AE92,""),"")</f>
        <v/>
      </c>
      <c r="FS99" s="214" t="str">
        <f>IFERROR(IF(AND($FO99="mas",'Classificação geral'!$K92=3),'Classificação geral'!AF92,""),"")</f>
        <v/>
      </c>
      <c r="FT99" s="214" t="str">
        <f>IFERROR(IF(AND($FO99="mas",'Classificação geral'!$K92=3),'Classificação geral'!O92,""),"")</f>
        <v/>
      </c>
      <c r="FU99" s="214" t="str">
        <f>IFERROR(IF(AND($FO99="mas",'Classificação geral'!$K92=3),'Classificação geral'!AR92,""),"")</f>
        <v/>
      </c>
      <c r="FV99" s="216" t="str">
        <f>IFERROR(RANK(FU99,FU:FU,0)+ COUNTIF(FU$12:$FU97,FU99),"")</f>
        <v/>
      </c>
    </row>
    <row r="100" spans="2:178" s="199" customFormat="1" ht="24.75" customHeight="1" x14ac:dyDescent="0.4">
      <c r="B100" s="207"/>
      <c r="C100" s="200"/>
      <c r="D100" s="200"/>
      <c r="E100" s="200"/>
      <c r="F100" s="201"/>
      <c r="G100" s="201"/>
      <c r="H100" s="201"/>
      <c r="I100" s="201"/>
      <c r="J100" s="201"/>
      <c r="K100" s="201"/>
      <c r="L100" s="201"/>
      <c r="M100" s="202"/>
      <c r="N100" s="202"/>
      <c r="O100" s="202"/>
      <c r="P100" s="202"/>
      <c r="Q100" s="202"/>
      <c r="R100" s="203"/>
      <c r="S100" s="203"/>
      <c r="T100" s="200"/>
      <c r="U100" s="204"/>
      <c r="V100" s="204"/>
      <c r="W100" s="204"/>
      <c r="X100" s="204"/>
      <c r="Y100" s="204"/>
      <c r="Z100" s="204"/>
      <c r="AA100" s="204"/>
      <c r="AB100" s="202"/>
      <c r="AC100" s="202"/>
      <c r="AF100" s="202"/>
      <c r="AG100" s="200"/>
      <c r="AH100" s="200"/>
      <c r="AI100" s="201"/>
      <c r="AJ100" s="201"/>
      <c r="AK100" s="201"/>
      <c r="AL100" s="201"/>
      <c r="AM100" s="201"/>
      <c r="AN100" s="201"/>
      <c r="AO100" s="201"/>
      <c r="AP100" s="201"/>
      <c r="AQ100" s="202"/>
      <c r="AR100" s="202"/>
      <c r="AS100" s="202"/>
      <c r="AT100" s="202"/>
      <c r="AU100" s="202"/>
      <c r="AV100" s="203"/>
      <c r="AW100" s="203"/>
      <c r="AX100" s="201"/>
      <c r="AY100" s="204"/>
      <c r="AZ100" s="204"/>
      <c r="BA100" s="204"/>
      <c r="BB100" s="204"/>
      <c r="BC100" s="204"/>
      <c r="BD100" s="204"/>
      <c r="BE100" s="204"/>
      <c r="BF100" s="202"/>
      <c r="BG100" s="202"/>
      <c r="BJ100" s="207"/>
      <c r="BK100" s="200"/>
      <c r="BL100" s="200"/>
      <c r="BM100" s="203"/>
      <c r="BN100" s="201"/>
      <c r="BO100" s="201"/>
      <c r="BP100" s="201"/>
      <c r="BQ100" s="201"/>
      <c r="BR100" s="201"/>
      <c r="BS100" s="201"/>
      <c r="BT100" s="201"/>
      <c r="BU100" s="202"/>
      <c r="BV100" s="202"/>
      <c r="BW100" s="202"/>
      <c r="BX100" s="202"/>
      <c r="BY100" s="202"/>
      <c r="BZ100" s="203"/>
      <c r="CA100" s="203"/>
      <c r="CB100" s="203"/>
      <c r="CC100" s="204"/>
      <c r="CD100" s="204"/>
      <c r="CE100" s="204"/>
      <c r="CF100" s="204"/>
      <c r="CG100" s="204"/>
      <c r="CH100" s="204"/>
      <c r="CI100" s="204"/>
      <c r="CJ100" s="202"/>
      <c r="CK100" s="202"/>
      <c r="CX100" s="214" t="str">
        <f>IFERROR(IF(AND('Classificação geral'!$J93="FEM",'Classificação geral'!$K93=1,'Classificação geral'!I93="Tapete"),'Classificação geral'!A93,""),"")</f>
        <v/>
      </c>
      <c r="CY100" s="214" t="str">
        <f>IFERROR(IF(AND('Classificação geral'!$J93="FEM",'Classificação geral'!$K93=1,'Classificação geral'!I93="Tapete"),'Classificação geral'!$B93,""),"")</f>
        <v/>
      </c>
      <c r="CZ100" s="215" t="str">
        <f>IF($CY100='Classificação geral'!$B93,'Classificação geral'!$C93,"")</f>
        <v/>
      </c>
      <c r="DA100" s="215" t="str">
        <f>IF($CY100='Classificação geral'!$B93,'Classificação geral'!$D93,"")</f>
        <v/>
      </c>
      <c r="DB100" s="215" t="str">
        <f>IF($CY100='Classificação geral'!$B93,'Classificação geral'!$J93,"")</f>
        <v/>
      </c>
      <c r="DC100" s="215" t="str">
        <f>IF($DB100='Classificação geral'!$J93,'Classificação geral'!$K93,"")</f>
        <v/>
      </c>
      <c r="DD100" s="215" t="str">
        <f>IF($DC100='Classificação geral'!$K93,'Classificação geral'!$AC93,"")</f>
        <v/>
      </c>
      <c r="DE100" s="215" t="str">
        <f>IF($DC100='Classificação geral'!$K93,'Classificação geral'!$AE93,"")</f>
        <v/>
      </c>
      <c r="DF100" s="215" t="str">
        <f>IF($DC100='Classificação geral'!$K93,'Classificação geral'!$AF93,"")</f>
        <v/>
      </c>
      <c r="DG100" s="215" t="str">
        <f>IF($DC100='Classificação geral'!$K93,'Classificação geral'!$O93,"")</f>
        <v/>
      </c>
      <c r="DH100" s="215" t="str">
        <f>IF($DC100='Classificação geral'!$K93,'Classificação geral'!$AR93,"")</f>
        <v/>
      </c>
      <c r="DI100" s="216" t="str">
        <f>IFERROR(RANK(DH100,DH:DH,0)+ COUNTIF($DH$12:DH99,DH100),"")</f>
        <v/>
      </c>
      <c r="DK100" s="214" t="str">
        <f>IFERROR(IF(AND('Classificação geral'!$J93="mas",'Classificação geral'!$K93=1,'Classificação geral'!$I93="Tapete"),'Classificação geral'!$A93,""),"")</f>
        <v/>
      </c>
      <c r="DL100" s="214" t="str">
        <f>IFERROR(IF(AND('Classificação geral'!$J93="mas",'Classificação geral'!$K93=1,'Classificação geral'!$I93="Tapete"),'Classificação geral'!$B93,""),"")</f>
        <v/>
      </c>
      <c r="DM100" s="215" t="str">
        <f>IF($DL100='Classificação geral'!$B93,'Classificação geral'!$C93,"")</f>
        <v/>
      </c>
      <c r="DN100" s="215" t="str">
        <f>IF($DL100='Classificação geral'!$B93,'Classificação geral'!$D93,"")</f>
        <v/>
      </c>
      <c r="DO100" s="215" t="str">
        <f>IF($DL100='Classificação geral'!$B93,'Classificação geral'!$J93,"")</f>
        <v/>
      </c>
      <c r="DP100" s="214" t="str">
        <f>IFERROR(IF(AND($DO100="mas",'Classificação geral'!$K93=1),'Classificação geral'!K93,""),"")</f>
        <v/>
      </c>
      <c r="DQ100" s="214" t="str">
        <f>IFERROR(IF(AND($DO100="mas",'Classificação geral'!$K93=1),'Classificação geral'!AC93,""),"")</f>
        <v/>
      </c>
      <c r="DR100" s="214" t="str">
        <f>IFERROR(IF(AND($DO100="mas",'Classificação geral'!$K93=1),'Classificação geral'!AE93,""),"")</f>
        <v/>
      </c>
      <c r="DS100" s="214" t="str">
        <f>IFERROR(IF(AND($DO100="mas",'Classificação geral'!$K93=1),'Classificação geral'!AF93,""),"")</f>
        <v/>
      </c>
      <c r="DT100" s="214" t="str">
        <f>IFERROR(IF(AND($DO100="mas",'Classificação geral'!$K93=1),'Classificação geral'!O93,""),"")</f>
        <v/>
      </c>
      <c r="DU100" s="214" t="str">
        <f>IFERROR(IF(AND($DO100="mas",'Classificação geral'!$K93=1),'Classificação geral'!AR93,""),"")</f>
        <v/>
      </c>
      <c r="DV100" s="216" t="str">
        <f>IFERROR(RANK(DU100,DU:DU,0)+ COUNTIF($DU$12:DU99,DU100),"")</f>
        <v/>
      </c>
      <c r="DX100" s="214" t="str">
        <f>IFERROR(IF(AND('Classificação geral'!$J93="fem",'Classificação geral'!$K93=2,'Classificação geral'!$I93="Tapete"),'Classificação geral'!$A93,""),"")</f>
        <v/>
      </c>
      <c r="DY100" s="214" t="str">
        <f>IFERROR(IF(AND('Classificação geral'!$J93="fem",'Classificação geral'!$K93=2,'Classificação geral'!$I93="Tapete"),'Classificação geral'!$B93,""),"")</f>
        <v/>
      </c>
      <c r="DZ100" s="215" t="str">
        <f>IF($DY100='Classificação geral'!$B93,'Classificação geral'!$C93,"")</f>
        <v/>
      </c>
      <c r="EA100" s="215" t="str">
        <f>IF($DY100='Classificação geral'!$B93,'Classificação geral'!$D93,"")</f>
        <v/>
      </c>
      <c r="EB100" s="215" t="str">
        <f>IF($DY100='Classificação geral'!$B93,'Classificação geral'!$J93,"")</f>
        <v/>
      </c>
      <c r="EC100" s="214" t="str">
        <f>IFERROR(IF(AND($EB100="fem",'Classificação geral'!$K93=2),'Classificação geral'!K93,""),"")</f>
        <v/>
      </c>
      <c r="ED100" s="214" t="str">
        <f>IFERROR(IF(AND($EB100="fem",'Classificação geral'!$K93=2),'Classificação geral'!AC93,""),"")</f>
        <v/>
      </c>
      <c r="EE100" s="214" t="str">
        <f>IFERROR(IF(AND($EB100="fem",'Classificação geral'!$K93=2),'Classificação geral'!AE93,""),"")</f>
        <v/>
      </c>
      <c r="EF100" s="214" t="str">
        <f>IFERROR(IF(AND($EB100="fem",'Classificação geral'!$K93=2),'Classificação geral'!AF93,""),"")</f>
        <v/>
      </c>
      <c r="EG100" s="214" t="str">
        <f>IFERROR(IF(AND($EB100="fem",'Classificação geral'!$K93=2),'Classificação geral'!O93,""),"")</f>
        <v/>
      </c>
      <c r="EH100" s="214" t="str">
        <f>IFERROR(IF(AND($EB100="fem",'Classificação geral'!$K93=2),'Classificação geral'!AR93,""),"")</f>
        <v/>
      </c>
      <c r="EI100" s="216" t="str">
        <f>IFERROR(RANK(EH100,EH:EH,0)+ COUNTIF(EH$12:$EH98,EH100),"")</f>
        <v/>
      </c>
      <c r="EJ100" s="209"/>
      <c r="EK100" s="214" t="str">
        <f>IFERROR(IF(AND('Classificação geral'!$J93="mas",'Classificação geral'!$K93=2,'Classificação geral'!$I93="Tapete"),'Classificação geral'!$A93,""),"")</f>
        <v/>
      </c>
      <c r="EL100" s="214" t="str">
        <f>IFERROR(IF(AND('Classificação geral'!$J93="mas",'Classificação geral'!$K93=2,'Classificação geral'!$I93="Tapete"),'Classificação geral'!$B93,""),"")</f>
        <v/>
      </c>
      <c r="EM100" s="215" t="str">
        <f>IF($EL100='Classificação geral'!$B93,'Classificação geral'!$C93,"")</f>
        <v/>
      </c>
      <c r="EN100" s="215" t="str">
        <f>IF($EL100='Classificação geral'!$B93,'Classificação geral'!$D93,"")</f>
        <v/>
      </c>
      <c r="EO100" s="215" t="str">
        <f>IF($EL100='Classificação geral'!$B93,'Classificação geral'!$J93,"")</f>
        <v/>
      </c>
      <c r="EP100" s="214" t="str">
        <f>IFERROR(IF(AND($EO100="mas",'Classificação geral'!$K93=2),'Classificação geral'!K93,""),"")</f>
        <v/>
      </c>
      <c r="EQ100" s="214" t="str">
        <f>IFERROR(IF(AND($EO100="mas",'Classificação geral'!$K93=2),'Classificação geral'!AC93,""),"")</f>
        <v/>
      </c>
      <c r="ER100" s="214" t="str">
        <f>IFERROR(IF(AND($EO100="mas",'Classificação geral'!$K93=2),'Classificação geral'!AE93,""),"")</f>
        <v/>
      </c>
      <c r="ES100" s="214" t="str">
        <f>IFERROR(IF(AND($EO100="mas",'Classificação geral'!$K93=2),'Classificação geral'!AF93,""),"")</f>
        <v/>
      </c>
      <c r="ET100" s="214" t="str">
        <f>IFERROR(IF(AND($EO100="mas",'Classificação geral'!$K93=2),'Classificação geral'!O93,""),"")</f>
        <v/>
      </c>
      <c r="EU100" s="214" t="str">
        <f>IFERROR(IF(AND($EO100="mas",'Classificação geral'!$K93=2),'Classificação geral'!AR93,""),"")</f>
        <v/>
      </c>
      <c r="EV100" s="216" t="str">
        <f>IFERROR(RANK(EU100,EU:EU,0)+ COUNTIF($EU$12:EU$12,EU100),"")</f>
        <v/>
      </c>
      <c r="EW100" s="209"/>
      <c r="EX100" s="214" t="str">
        <f>IFERROR(IF(AND('Classificação geral'!$J93="fem",'Classificação geral'!$K93=3,'Classificação geral'!$I93="Tapete"),'Classificação geral'!$A93,""),"")</f>
        <v/>
      </c>
      <c r="EY100" s="214" t="str">
        <f>IFERROR(IF(AND('Classificação geral'!$J93="fem",'Classificação geral'!$K93=3,'Classificação geral'!$I93="Tapete"),'Classificação geral'!$B93,""),"")</f>
        <v/>
      </c>
      <c r="EZ100" s="215" t="str">
        <f>IF($EY100='Classificação geral'!$B93,'Classificação geral'!$C93,"")</f>
        <v/>
      </c>
      <c r="FA100" s="215" t="str">
        <f>IF($EY100='Classificação geral'!$B93,'Classificação geral'!$D93,"")</f>
        <v/>
      </c>
      <c r="FB100" s="215" t="str">
        <f>IF($EY100='Classificação geral'!$B93,'Classificação geral'!$J93,"")</f>
        <v/>
      </c>
      <c r="FC100" s="215" t="str">
        <f>IF($FB100='Classificação geral'!$J93,'Classificação geral'!$K93,"")</f>
        <v/>
      </c>
      <c r="FD100" s="215" t="str">
        <f>IF($FC100='Classificação geral'!$K93,'Classificação geral'!$AC93,"")</f>
        <v/>
      </c>
      <c r="FE100" s="215" t="str">
        <f>IF($FC100='Classificação geral'!$K93,'Classificação geral'!$AE93,"")</f>
        <v/>
      </c>
      <c r="FF100" s="215" t="str">
        <f>IF($FC100='Classificação geral'!$K93,'Classificação geral'!$AF93,"")</f>
        <v/>
      </c>
      <c r="FG100" s="215" t="str">
        <f>IF($FC100='Classificação geral'!$K93,'Classificação geral'!$O93,"")</f>
        <v/>
      </c>
      <c r="FH100" s="215" t="str">
        <f>IF($FC100='Classificação geral'!$K93,'Classificação geral'!$AR93,"")</f>
        <v/>
      </c>
      <c r="FI100" s="216" t="str">
        <f>IFERROR(RANK(FH100,FH:FH,0)+ COUNTIF($FH$12:FH98,FH100),"")</f>
        <v/>
      </c>
      <c r="FJ100" s="209"/>
      <c r="FK100" s="214" t="str">
        <f>IFERROR(IF(AND('Classificação geral'!$J93="mas",'Classificação geral'!$K93=3,'Classificação geral'!$I93="Tapete"),'Classificação geral'!$A93,""),"")</f>
        <v/>
      </c>
      <c r="FL100" s="214" t="str">
        <f>IFERROR(IF(AND('Classificação geral'!$J93="mas",'Classificação geral'!$K93=3,'Classificação geral'!$I93="Tapete"),'Classificação geral'!$B93,""),"")</f>
        <v/>
      </c>
      <c r="FM100" s="215" t="str">
        <f>IF($FL100='Classificação geral'!$B93,'Classificação geral'!$C93,"")</f>
        <v/>
      </c>
      <c r="FN100" s="215" t="str">
        <f>IF($FL100='Classificação geral'!$B93,'Classificação geral'!$D93,"")</f>
        <v/>
      </c>
      <c r="FO100" s="215" t="str">
        <f>IF($FL100='Classificação geral'!$B93,'Classificação geral'!$J93,"")</f>
        <v/>
      </c>
      <c r="FP100" s="214" t="str">
        <f>IFERROR(IF(AND($FO100="mas",'Classificação geral'!$K93=3),'Classificação geral'!K93,""),"")</f>
        <v/>
      </c>
      <c r="FQ100" s="214" t="str">
        <f>IFERROR(IF(AND($FO100="mas",'Classificação geral'!$K93=3),'Classificação geral'!AC93,""),"")</f>
        <v/>
      </c>
      <c r="FR100" s="214" t="str">
        <f>IFERROR(IF(AND($FO100="mas",'Classificação geral'!$K93=3),'Classificação geral'!AE93,""),"")</f>
        <v/>
      </c>
      <c r="FS100" s="214" t="str">
        <f>IFERROR(IF(AND($FO100="mas",'Classificação geral'!$K93=3),'Classificação geral'!AF93,""),"")</f>
        <v/>
      </c>
      <c r="FT100" s="214" t="str">
        <f>IFERROR(IF(AND($FO100="mas",'Classificação geral'!$K93=3),'Classificação geral'!O93,""),"")</f>
        <v/>
      </c>
      <c r="FU100" s="214" t="str">
        <f>IFERROR(IF(AND($FO100="mas",'Classificação geral'!$K93=3),'Classificação geral'!AR93,""),"")</f>
        <v/>
      </c>
      <c r="FV100" s="216" t="str">
        <f>IFERROR(RANK(FU100,FU:FU,0)+ COUNTIF(FU$12:$FU98,FU100),"")</f>
        <v/>
      </c>
    </row>
    <row r="101" spans="2:178" s="199" customFormat="1" ht="24.75" customHeight="1" x14ac:dyDescent="0.4">
      <c r="B101" s="207"/>
      <c r="C101" s="200"/>
      <c r="D101" s="200"/>
      <c r="E101" s="200"/>
      <c r="F101" s="201"/>
      <c r="G101" s="201"/>
      <c r="H101" s="201"/>
      <c r="I101" s="201"/>
      <c r="J101" s="201"/>
      <c r="K101" s="201"/>
      <c r="L101" s="201"/>
      <c r="M101" s="202"/>
      <c r="N101" s="202"/>
      <c r="O101" s="202"/>
      <c r="P101" s="202"/>
      <c r="Q101" s="202"/>
      <c r="R101" s="203"/>
      <c r="S101" s="203"/>
      <c r="T101" s="200"/>
      <c r="U101" s="204"/>
      <c r="V101" s="204"/>
      <c r="W101" s="204"/>
      <c r="X101" s="204"/>
      <c r="Y101" s="204"/>
      <c r="Z101" s="204"/>
      <c r="AA101" s="204"/>
      <c r="AB101" s="202"/>
      <c r="AC101" s="202"/>
      <c r="AF101" s="202"/>
      <c r="AG101" s="200"/>
      <c r="AH101" s="200"/>
      <c r="AI101" s="201"/>
      <c r="AJ101" s="201"/>
      <c r="AK101" s="201"/>
      <c r="AL101" s="201"/>
      <c r="AM101" s="201"/>
      <c r="AN101" s="201"/>
      <c r="AO101" s="201"/>
      <c r="AP101" s="201"/>
      <c r="AQ101" s="202"/>
      <c r="AR101" s="202"/>
      <c r="AS101" s="202"/>
      <c r="AT101" s="202"/>
      <c r="AU101" s="202"/>
      <c r="AV101" s="203"/>
      <c r="AW101" s="203"/>
      <c r="AX101" s="201"/>
      <c r="AY101" s="204"/>
      <c r="AZ101" s="204"/>
      <c r="BA101" s="204"/>
      <c r="BB101" s="204"/>
      <c r="BC101" s="204"/>
      <c r="BD101" s="204"/>
      <c r="BE101" s="204"/>
      <c r="BF101" s="202"/>
      <c r="BG101" s="202"/>
      <c r="BJ101" s="207"/>
      <c r="BK101" s="200"/>
      <c r="BL101" s="200"/>
      <c r="BM101" s="203"/>
      <c r="BN101" s="201"/>
      <c r="BO101" s="201"/>
      <c r="BP101" s="201"/>
      <c r="BQ101" s="201"/>
      <c r="BR101" s="201"/>
      <c r="BS101" s="201"/>
      <c r="BT101" s="201"/>
      <c r="BU101" s="202"/>
      <c r="BV101" s="202"/>
      <c r="BW101" s="202"/>
      <c r="BX101" s="202"/>
      <c r="BY101" s="202"/>
      <c r="BZ101" s="203"/>
      <c r="CA101" s="203"/>
      <c r="CB101" s="203"/>
      <c r="CC101" s="204"/>
      <c r="CD101" s="204"/>
      <c r="CE101" s="204"/>
      <c r="CF101" s="204"/>
      <c r="CG101" s="204"/>
      <c r="CH101" s="204"/>
      <c r="CI101" s="204"/>
      <c r="CJ101" s="202"/>
      <c r="CK101" s="202"/>
      <c r="CX101" s="214" t="str">
        <f>IFERROR(IF(AND('Classificação geral'!$J94="FEM",'Classificação geral'!$K94=1,'Classificação geral'!I94="Tapete"),'Classificação geral'!A94,""),"")</f>
        <v/>
      </c>
      <c r="CY101" s="214" t="str">
        <f>IFERROR(IF(AND('Classificação geral'!$J94="FEM",'Classificação geral'!$K94=1,'Classificação geral'!I94="Tapete"),'Classificação geral'!$B94,""),"")</f>
        <v/>
      </c>
      <c r="CZ101" s="215" t="str">
        <f>IF($CY101='Classificação geral'!$B94,'Classificação geral'!$C94,"")</f>
        <v/>
      </c>
      <c r="DA101" s="215" t="str">
        <f>IF($CY101='Classificação geral'!$B94,'Classificação geral'!$D94,"")</f>
        <v/>
      </c>
      <c r="DB101" s="215" t="str">
        <f>IF($CY101='Classificação geral'!$B94,'Classificação geral'!$J94,"")</f>
        <v/>
      </c>
      <c r="DC101" s="215" t="str">
        <f>IF($DB101='Classificação geral'!$J94,'Classificação geral'!$K94,"")</f>
        <v/>
      </c>
      <c r="DD101" s="215" t="str">
        <f>IF($DC101='Classificação geral'!$K94,'Classificação geral'!$AC94,"")</f>
        <v/>
      </c>
      <c r="DE101" s="215" t="str">
        <f>IF($DC101='Classificação geral'!$K94,'Classificação geral'!$AE94,"")</f>
        <v/>
      </c>
      <c r="DF101" s="215" t="str">
        <f>IF($DC101='Classificação geral'!$K94,'Classificação geral'!$AF94,"")</f>
        <v/>
      </c>
      <c r="DG101" s="215" t="str">
        <f>IF($DC101='Classificação geral'!$K94,'Classificação geral'!$O94,"")</f>
        <v/>
      </c>
      <c r="DH101" s="215" t="str">
        <f>IF($DC101='Classificação geral'!$K94,'Classificação geral'!$AR94,"")</f>
        <v/>
      </c>
      <c r="DI101" s="216" t="str">
        <f>IFERROR(RANK(DH101,DH:DH,0)+ COUNTIF($DH$12:DH100,DH101),"")</f>
        <v/>
      </c>
      <c r="DK101" s="214" t="str">
        <f>IFERROR(IF(AND('Classificação geral'!$J94="mas",'Classificação geral'!$K94=1,'Classificação geral'!$I94="Tapete"),'Classificação geral'!$A94,""),"")</f>
        <v/>
      </c>
      <c r="DL101" s="214" t="str">
        <f>IFERROR(IF(AND('Classificação geral'!$J94="mas",'Classificação geral'!$K94=1,'Classificação geral'!$I94="Tapete"),'Classificação geral'!$B94,""),"")</f>
        <v/>
      </c>
      <c r="DM101" s="215" t="str">
        <f>IF($DL101='Classificação geral'!$B94,'Classificação geral'!$C94,"")</f>
        <v/>
      </c>
      <c r="DN101" s="215" t="str">
        <f>IF($DL101='Classificação geral'!$B94,'Classificação geral'!$D94,"")</f>
        <v/>
      </c>
      <c r="DO101" s="215" t="str">
        <f>IF($DL101='Classificação geral'!$B94,'Classificação geral'!$J94,"")</f>
        <v/>
      </c>
      <c r="DP101" s="214" t="str">
        <f>IFERROR(IF(AND($DO101="mas",'Classificação geral'!$K94=1),'Classificação geral'!K94,""),"")</f>
        <v/>
      </c>
      <c r="DQ101" s="214" t="str">
        <f>IFERROR(IF(AND($DO101="mas",'Classificação geral'!$K94=1),'Classificação geral'!AC94,""),"")</f>
        <v/>
      </c>
      <c r="DR101" s="214" t="str">
        <f>IFERROR(IF(AND($DO101="mas",'Classificação geral'!$K94=1),'Classificação geral'!AE94,""),"")</f>
        <v/>
      </c>
      <c r="DS101" s="214" t="str">
        <f>IFERROR(IF(AND($DO101="mas",'Classificação geral'!$K94=1),'Classificação geral'!AF94,""),"")</f>
        <v/>
      </c>
      <c r="DT101" s="214" t="str">
        <f>IFERROR(IF(AND($DO101="mas",'Classificação geral'!$K94=1),'Classificação geral'!O94,""),"")</f>
        <v/>
      </c>
      <c r="DU101" s="214" t="str">
        <f>IFERROR(IF(AND($DO101="mas",'Classificação geral'!$K94=1),'Classificação geral'!AR94,""),"")</f>
        <v/>
      </c>
      <c r="DV101" s="216" t="str">
        <f>IFERROR(RANK(DU101,DU:DU,0)+ COUNTIF($DU$12:DU100,DU101),"")</f>
        <v/>
      </c>
      <c r="DX101" s="214" t="str">
        <f>IFERROR(IF(AND('Classificação geral'!$J94="fem",'Classificação geral'!$K94=2,'Classificação geral'!$I94="Tapete"),'Classificação geral'!$A94,""),"")</f>
        <v/>
      </c>
      <c r="DY101" s="214" t="str">
        <f>IFERROR(IF(AND('Classificação geral'!$J94="fem",'Classificação geral'!$K94=2,'Classificação geral'!$I94="Tapete"),'Classificação geral'!$B94,""),"")</f>
        <v/>
      </c>
      <c r="DZ101" s="215" t="str">
        <f>IF($DY101='Classificação geral'!$B94,'Classificação geral'!$C94,"")</f>
        <v/>
      </c>
      <c r="EA101" s="215" t="str">
        <f>IF($DY101='Classificação geral'!$B94,'Classificação geral'!$D94,"")</f>
        <v/>
      </c>
      <c r="EB101" s="215" t="str">
        <f>IF($DY101='Classificação geral'!$B94,'Classificação geral'!$J94,"")</f>
        <v/>
      </c>
      <c r="EC101" s="214" t="str">
        <f>IFERROR(IF(AND($EB101="fem",'Classificação geral'!$K94=2),'Classificação geral'!K94,""),"")</f>
        <v/>
      </c>
      <c r="ED101" s="214" t="str">
        <f>IFERROR(IF(AND($EB101="fem",'Classificação geral'!$K94=2),'Classificação geral'!AC94,""),"")</f>
        <v/>
      </c>
      <c r="EE101" s="214" t="str">
        <f>IFERROR(IF(AND($EB101="fem",'Classificação geral'!$K94=2),'Classificação geral'!AE94,""),"")</f>
        <v/>
      </c>
      <c r="EF101" s="214" t="str">
        <f>IFERROR(IF(AND($EB101="fem",'Classificação geral'!$K94=2),'Classificação geral'!AF94,""),"")</f>
        <v/>
      </c>
      <c r="EG101" s="214" t="str">
        <f>IFERROR(IF(AND($EB101="fem",'Classificação geral'!$K94=2),'Classificação geral'!O94,""),"")</f>
        <v/>
      </c>
      <c r="EH101" s="214" t="str">
        <f>IFERROR(IF(AND($EB101="fem",'Classificação geral'!$K94=2),'Classificação geral'!AR94,""),"")</f>
        <v/>
      </c>
      <c r="EI101" s="216" t="str">
        <f>IFERROR(RANK(EH101,EH:EH,0)+ COUNTIF(EH$12:$EH99,EH101),"")</f>
        <v/>
      </c>
      <c r="EJ101" s="209"/>
      <c r="EK101" s="214" t="str">
        <f>IFERROR(IF(AND('Classificação geral'!$J94="mas",'Classificação geral'!$K94=2,'Classificação geral'!$I94="Tapete"),'Classificação geral'!$A94,""),"")</f>
        <v/>
      </c>
      <c r="EL101" s="214" t="str">
        <f>IFERROR(IF(AND('Classificação geral'!$J94="mas",'Classificação geral'!$K94=2,'Classificação geral'!$I94="Tapete"),'Classificação geral'!$B94,""),"")</f>
        <v/>
      </c>
      <c r="EM101" s="215" t="str">
        <f>IF($EL101='Classificação geral'!$B94,'Classificação geral'!$C94,"")</f>
        <v/>
      </c>
      <c r="EN101" s="215" t="str">
        <f>IF($EL101='Classificação geral'!$B94,'Classificação geral'!$D94,"")</f>
        <v/>
      </c>
      <c r="EO101" s="215" t="str">
        <f>IF($EL101='Classificação geral'!$B94,'Classificação geral'!$J94,"")</f>
        <v/>
      </c>
      <c r="EP101" s="214" t="str">
        <f>IFERROR(IF(AND($EO101="mas",'Classificação geral'!$K94=2),'Classificação geral'!K94,""),"")</f>
        <v/>
      </c>
      <c r="EQ101" s="214" t="str">
        <f>IFERROR(IF(AND($EO101="mas",'Classificação geral'!$K94=2),'Classificação geral'!AC94,""),"")</f>
        <v/>
      </c>
      <c r="ER101" s="214" t="str">
        <f>IFERROR(IF(AND($EO101="mas",'Classificação geral'!$K94=2),'Classificação geral'!AE94,""),"")</f>
        <v/>
      </c>
      <c r="ES101" s="214" t="str">
        <f>IFERROR(IF(AND($EO101="mas",'Classificação geral'!$K94=2),'Classificação geral'!AF94,""),"")</f>
        <v/>
      </c>
      <c r="ET101" s="214" t="str">
        <f>IFERROR(IF(AND($EO101="mas",'Classificação geral'!$K94=2),'Classificação geral'!O94,""),"")</f>
        <v/>
      </c>
      <c r="EU101" s="214" t="str">
        <f>IFERROR(IF(AND($EO101="mas",'Classificação geral'!$K94=2),'Classificação geral'!AR94,""),"")</f>
        <v/>
      </c>
      <c r="EV101" s="216" t="str">
        <f>IFERROR(RANK(EU101,EU:EU,0)+ COUNTIF($EU$12:EU$12,EU101),"")</f>
        <v/>
      </c>
      <c r="EW101" s="209"/>
      <c r="EX101" s="214" t="str">
        <f>IFERROR(IF(AND('Classificação geral'!$J94="fem",'Classificação geral'!$K94=3,'Classificação geral'!$I94="Tapete"),'Classificação geral'!$A94,""),"")</f>
        <v/>
      </c>
      <c r="EY101" s="214" t="str">
        <f>IFERROR(IF(AND('Classificação geral'!$J94="fem",'Classificação geral'!$K94=3,'Classificação geral'!$I94="Tapete"),'Classificação geral'!$B94,""),"")</f>
        <v/>
      </c>
      <c r="EZ101" s="215" t="str">
        <f>IF($EY101='Classificação geral'!$B94,'Classificação geral'!$C94,"")</f>
        <v/>
      </c>
      <c r="FA101" s="215" t="str">
        <f>IF($EY101='Classificação geral'!$B94,'Classificação geral'!$D94,"")</f>
        <v/>
      </c>
      <c r="FB101" s="215" t="str">
        <f>IF($EY101='Classificação geral'!$B94,'Classificação geral'!$J94,"")</f>
        <v/>
      </c>
      <c r="FC101" s="215" t="str">
        <f>IF($FB101='Classificação geral'!$J94,'Classificação geral'!$K94,"")</f>
        <v/>
      </c>
      <c r="FD101" s="215" t="str">
        <f>IF($FC101='Classificação geral'!$K94,'Classificação geral'!$AC94,"")</f>
        <v/>
      </c>
      <c r="FE101" s="215" t="str">
        <f>IF($FC101='Classificação geral'!$K94,'Classificação geral'!$AE94,"")</f>
        <v/>
      </c>
      <c r="FF101" s="215" t="str">
        <f>IF($FC101='Classificação geral'!$K94,'Classificação geral'!$AF94,"")</f>
        <v/>
      </c>
      <c r="FG101" s="215" t="str">
        <f>IF($FC101='Classificação geral'!$K94,'Classificação geral'!$O94,"")</f>
        <v/>
      </c>
      <c r="FH101" s="215" t="str">
        <f>IF($FC101='Classificação geral'!$K94,'Classificação geral'!$AR94,"")</f>
        <v/>
      </c>
      <c r="FI101" s="216" t="str">
        <f>IFERROR(RANK(FH101,FH:FH,0)+ COUNTIF($FH$12:FH99,FH101),"")</f>
        <v/>
      </c>
      <c r="FJ101" s="209"/>
      <c r="FK101" s="214" t="str">
        <f>IFERROR(IF(AND('Classificação geral'!$J94="mas",'Classificação geral'!$K94=3,'Classificação geral'!$I94="Tapete"),'Classificação geral'!$A94,""),"")</f>
        <v/>
      </c>
      <c r="FL101" s="214" t="str">
        <f>IFERROR(IF(AND('Classificação geral'!$J94="mas",'Classificação geral'!$K94=3,'Classificação geral'!$I94="Tapete"),'Classificação geral'!$B94,""),"")</f>
        <v/>
      </c>
      <c r="FM101" s="215" t="str">
        <f>IF($FL101='Classificação geral'!$B94,'Classificação geral'!$C94,"")</f>
        <v/>
      </c>
      <c r="FN101" s="215" t="str">
        <f>IF($FL101='Classificação geral'!$B94,'Classificação geral'!$D94,"")</f>
        <v/>
      </c>
      <c r="FO101" s="215" t="str">
        <f>IF($FL101='Classificação geral'!$B94,'Classificação geral'!$J94,"")</f>
        <v/>
      </c>
      <c r="FP101" s="214" t="str">
        <f>IFERROR(IF(AND($FO101="mas",'Classificação geral'!$K94=3),'Classificação geral'!K94,""),"")</f>
        <v/>
      </c>
      <c r="FQ101" s="214" t="str">
        <f>IFERROR(IF(AND($FO101="mas",'Classificação geral'!$K94=3),'Classificação geral'!AC94,""),"")</f>
        <v/>
      </c>
      <c r="FR101" s="214" t="str">
        <f>IFERROR(IF(AND($FO101="mas",'Classificação geral'!$K94=3),'Classificação geral'!AE94,""),"")</f>
        <v/>
      </c>
      <c r="FS101" s="214" t="str">
        <f>IFERROR(IF(AND($FO101="mas",'Classificação geral'!$K94=3),'Classificação geral'!AF94,""),"")</f>
        <v/>
      </c>
      <c r="FT101" s="214" t="str">
        <f>IFERROR(IF(AND($FO101="mas",'Classificação geral'!$K94=3),'Classificação geral'!O94,""),"")</f>
        <v/>
      </c>
      <c r="FU101" s="214" t="str">
        <f>IFERROR(IF(AND($FO101="mas",'Classificação geral'!$K94=3),'Classificação geral'!AR94,""),"")</f>
        <v/>
      </c>
      <c r="FV101" s="216" t="str">
        <f>IFERROR(RANK(FU101,FU:FU,0)+ COUNTIF(FU$12:$FU99,FU101),"")</f>
        <v/>
      </c>
    </row>
    <row r="102" spans="2:178" s="199" customFormat="1" ht="24.75" customHeight="1" x14ac:dyDescent="0.4">
      <c r="B102" s="207"/>
      <c r="C102" s="200"/>
      <c r="D102" s="200"/>
      <c r="E102" s="200"/>
      <c r="F102" s="201"/>
      <c r="G102" s="201"/>
      <c r="H102" s="201"/>
      <c r="I102" s="201"/>
      <c r="J102" s="201"/>
      <c r="K102" s="201"/>
      <c r="L102" s="201"/>
      <c r="M102" s="202"/>
      <c r="N102" s="202"/>
      <c r="O102" s="202"/>
      <c r="P102" s="202"/>
      <c r="Q102" s="202"/>
      <c r="R102" s="203"/>
      <c r="S102" s="203"/>
      <c r="T102" s="200"/>
      <c r="U102" s="204"/>
      <c r="V102" s="204"/>
      <c r="W102" s="204"/>
      <c r="X102" s="204"/>
      <c r="Y102" s="204"/>
      <c r="Z102" s="204"/>
      <c r="AA102" s="204"/>
      <c r="AB102" s="202"/>
      <c r="AC102" s="202"/>
      <c r="AF102" s="202"/>
      <c r="AG102" s="200"/>
      <c r="AH102" s="200"/>
      <c r="AI102" s="201"/>
      <c r="AJ102" s="201"/>
      <c r="AK102" s="201"/>
      <c r="AL102" s="201"/>
      <c r="AM102" s="201"/>
      <c r="AN102" s="201"/>
      <c r="AO102" s="201"/>
      <c r="AP102" s="201"/>
      <c r="AQ102" s="202"/>
      <c r="AR102" s="202"/>
      <c r="AS102" s="202"/>
      <c r="AT102" s="202"/>
      <c r="AU102" s="202"/>
      <c r="AV102" s="203"/>
      <c r="AW102" s="203"/>
      <c r="AX102" s="201"/>
      <c r="AY102" s="204"/>
      <c r="AZ102" s="204"/>
      <c r="BA102" s="204"/>
      <c r="BB102" s="204"/>
      <c r="BC102" s="204"/>
      <c r="BD102" s="204"/>
      <c r="BE102" s="204"/>
      <c r="BF102" s="202"/>
      <c r="BG102" s="202"/>
      <c r="BJ102" s="207"/>
      <c r="BK102" s="200"/>
      <c r="BL102" s="200"/>
      <c r="BM102" s="203"/>
      <c r="BN102" s="201"/>
      <c r="BO102" s="201"/>
      <c r="BP102" s="201"/>
      <c r="BQ102" s="201"/>
      <c r="BR102" s="201"/>
      <c r="BS102" s="201"/>
      <c r="BT102" s="201"/>
      <c r="BU102" s="202"/>
      <c r="BV102" s="202"/>
      <c r="BW102" s="202"/>
      <c r="BX102" s="202"/>
      <c r="BY102" s="202"/>
      <c r="BZ102" s="203"/>
      <c r="CA102" s="203"/>
      <c r="CB102" s="203"/>
      <c r="CC102" s="204"/>
      <c r="CD102" s="204"/>
      <c r="CE102" s="204"/>
      <c r="CF102" s="204"/>
      <c r="CG102" s="204"/>
      <c r="CH102" s="204"/>
      <c r="CI102" s="204"/>
      <c r="CJ102" s="202"/>
      <c r="CK102" s="202"/>
      <c r="CX102" s="214" t="str">
        <f>IFERROR(IF(AND('Classificação geral'!$J95="FEM",'Classificação geral'!$K95=1,'Classificação geral'!I95="Tapete"),'Classificação geral'!A95,""),"")</f>
        <v/>
      </c>
      <c r="CY102" s="214" t="str">
        <f>IFERROR(IF(AND('Classificação geral'!$J95="FEM",'Classificação geral'!$K95=1,'Classificação geral'!I95="Tapete"),'Classificação geral'!$B95,""),"")</f>
        <v/>
      </c>
      <c r="CZ102" s="215" t="str">
        <f>IF($CY102='Classificação geral'!$B95,'Classificação geral'!$C95,"")</f>
        <v/>
      </c>
      <c r="DA102" s="215" t="str">
        <f>IF($CY102='Classificação geral'!$B95,'Classificação geral'!$D95,"")</f>
        <v/>
      </c>
      <c r="DB102" s="215" t="str">
        <f>IF($CY102='Classificação geral'!$B95,'Classificação geral'!$J95,"")</f>
        <v/>
      </c>
      <c r="DC102" s="215" t="str">
        <f>IF($DB102='Classificação geral'!$J95,'Classificação geral'!$K95,"")</f>
        <v/>
      </c>
      <c r="DD102" s="215" t="str">
        <f>IF($DC102='Classificação geral'!$K95,'Classificação geral'!$AC95,"")</f>
        <v/>
      </c>
      <c r="DE102" s="215" t="str">
        <f>IF($DC102='Classificação geral'!$K95,'Classificação geral'!$AE95,"")</f>
        <v/>
      </c>
      <c r="DF102" s="215" t="str">
        <f>IF($DC102='Classificação geral'!$K95,'Classificação geral'!$AF95,"")</f>
        <v/>
      </c>
      <c r="DG102" s="215" t="str">
        <f>IF($DC102='Classificação geral'!$K95,'Classificação geral'!$O95,"")</f>
        <v/>
      </c>
      <c r="DH102" s="215" t="str">
        <f>IF($DC102='Classificação geral'!$K95,'Classificação geral'!$AR95,"")</f>
        <v/>
      </c>
      <c r="DI102" s="216" t="str">
        <f>IFERROR(RANK(DH102,DH:DH,0)+ COUNTIF($DH$12:DH101,DH102),"")</f>
        <v/>
      </c>
      <c r="DK102" s="214" t="str">
        <f>IFERROR(IF(AND('Classificação geral'!$J95="mas",'Classificação geral'!$K95=1,'Classificação geral'!$I95="Tapete"),'Classificação geral'!$A95,""),"")</f>
        <v/>
      </c>
      <c r="DL102" s="214" t="str">
        <f>IFERROR(IF(AND('Classificação geral'!$J95="mas",'Classificação geral'!$K95=1,'Classificação geral'!$I95="Tapete"),'Classificação geral'!$B95,""),"")</f>
        <v/>
      </c>
      <c r="DM102" s="215" t="str">
        <f>IF($DL102='Classificação geral'!$B95,'Classificação geral'!$C95,"")</f>
        <v/>
      </c>
      <c r="DN102" s="215" t="str">
        <f>IF($DL102='Classificação geral'!$B95,'Classificação geral'!$D95,"")</f>
        <v/>
      </c>
      <c r="DO102" s="215" t="str">
        <f>IF($DL102='Classificação geral'!$B95,'Classificação geral'!$J95,"")</f>
        <v/>
      </c>
      <c r="DP102" s="214" t="str">
        <f>IFERROR(IF(AND($DO102="mas",'Classificação geral'!$K95=1),'Classificação geral'!K95,""),"")</f>
        <v/>
      </c>
      <c r="DQ102" s="214" t="str">
        <f>IFERROR(IF(AND($DO102="mas",'Classificação geral'!$K95=1),'Classificação geral'!AC95,""),"")</f>
        <v/>
      </c>
      <c r="DR102" s="214" t="str">
        <f>IFERROR(IF(AND($DO102="mas",'Classificação geral'!$K95=1),'Classificação geral'!AE95,""),"")</f>
        <v/>
      </c>
      <c r="DS102" s="214" t="str">
        <f>IFERROR(IF(AND($DO102="mas",'Classificação geral'!$K95=1),'Classificação geral'!AF95,""),"")</f>
        <v/>
      </c>
      <c r="DT102" s="214" t="str">
        <f>IFERROR(IF(AND($DO102="mas",'Classificação geral'!$K95=1),'Classificação geral'!O95,""),"")</f>
        <v/>
      </c>
      <c r="DU102" s="214" t="str">
        <f>IFERROR(IF(AND($DO102="mas",'Classificação geral'!$K95=1),'Classificação geral'!AR95,""),"")</f>
        <v/>
      </c>
      <c r="DV102" s="216" t="str">
        <f>IFERROR(RANK(DU102,DU:DU,0)+ COUNTIF($DU$12:DU101,DU102),"")</f>
        <v/>
      </c>
      <c r="DX102" s="214" t="str">
        <f>IFERROR(IF(AND('Classificação geral'!$J95="fem",'Classificação geral'!$K95=2,'Classificação geral'!$I95="Tapete"),'Classificação geral'!$A95,""),"")</f>
        <v/>
      </c>
      <c r="DY102" s="214" t="str">
        <f>IFERROR(IF(AND('Classificação geral'!$J95="fem",'Classificação geral'!$K95=2,'Classificação geral'!$I95="Tapete"),'Classificação geral'!$B95,""),"")</f>
        <v/>
      </c>
      <c r="DZ102" s="215" t="str">
        <f>IF($DY102='Classificação geral'!$B95,'Classificação geral'!$C95,"")</f>
        <v/>
      </c>
      <c r="EA102" s="215" t="str">
        <f>IF($DY102='Classificação geral'!$B95,'Classificação geral'!$D95,"")</f>
        <v/>
      </c>
      <c r="EB102" s="215" t="str">
        <f>IF($DY102='Classificação geral'!$B95,'Classificação geral'!$J95,"")</f>
        <v/>
      </c>
      <c r="EC102" s="214" t="str">
        <f>IFERROR(IF(AND($EB102="fem",'Classificação geral'!$K95=2),'Classificação geral'!K95,""),"")</f>
        <v/>
      </c>
      <c r="ED102" s="214" t="str">
        <f>IFERROR(IF(AND($EB102="fem",'Classificação geral'!$K95=2),'Classificação geral'!AC95,""),"")</f>
        <v/>
      </c>
      <c r="EE102" s="214" t="str">
        <f>IFERROR(IF(AND($EB102="fem",'Classificação geral'!$K95=2),'Classificação geral'!AE95,""),"")</f>
        <v/>
      </c>
      <c r="EF102" s="214" t="str">
        <f>IFERROR(IF(AND($EB102="fem",'Classificação geral'!$K95=2),'Classificação geral'!AF95,""),"")</f>
        <v/>
      </c>
      <c r="EG102" s="214" t="str">
        <f>IFERROR(IF(AND($EB102="fem",'Classificação geral'!$K95=2),'Classificação geral'!O95,""),"")</f>
        <v/>
      </c>
      <c r="EH102" s="214" t="str">
        <f>IFERROR(IF(AND($EB102="fem",'Classificação geral'!$K95=2),'Classificação geral'!AR95,""),"")</f>
        <v/>
      </c>
      <c r="EI102" s="216" t="str">
        <f>IFERROR(RANK(EH102,EH:EH,0)+ COUNTIF(EH$12:$EH100,EH102),"")</f>
        <v/>
      </c>
      <c r="EJ102" s="209"/>
      <c r="EK102" s="214" t="str">
        <f>IFERROR(IF(AND('Classificação geral'!$J95="mas",'Classificação geral'!$K95=2,'Classificação geral'!$I95="Tapete"),'Classificação geral'!$A95,""),"")</f>
        <v/>
      </c>
      <c r="EL102" s="214" t="str">
        <f>IFERROR(IF(AND('Classificação geral'!$J95="mas",'Classificação geral'!$K95=2,'Classificação geral'!$I95="Tapete"),'Classificação geral'!$B95,""),"")</f>
        <v/>
      </c>
      <c r="EM102" s="215" t="str">
        <f>IF($EL102='Classificação geral'!$B95,'Classificação geral'!$C95,"")</f>
        <v/>
      </c>
      <c r="EN102" s="215" t="str">
        <f>IF($EL102='Classificação geral'!$B95,'Classificação geral'!$D95,"")</f>
        <v/>
      </c>
      <c r="EO102" s="215" t="str">
        <f>IF($EL102='Classificação geral'!$B95,'Classificação geral'!$J95,"")</f>
        <v/>
      </c>
      <c r="EP102" s="214" t="str">
        <f>IFERROR(IF(AND($EO102="mas",'Classificação geral'!$K95=2),'Classificação geral'!K95,""),"")</f>
        <v/>
      </c>
      <c r="EQ102" s="214" t="str">
        <f>IFERROR(IF(AND($EO102="mas",'Classificação geral'!$K95=2),'Classificação geral'!AC95,""),"")</f>
        <v/>
      </c>
      <c r="ER102" s="214" t="str">
        <f>IFERROR(IF(AND($EO102="mas",'Classificação geral'!$K95=2),'Classificação geral'!AE95,""),"")</f>
        <v/>
      </c>
      <c r="ES102" s="214" t="str">
        <f>IFERROR(IF(AND($EO102="mas",'Classificação geral'!$K95=2),'Classificação geral'!AF95,""),"")</f>
        <v/>
      </c>
      <c r="ET102" s="214" t="str">
        <f>IFERROR(IF(AND($EO102="mas",'Classificação geral'!$K95=2),'Classificação geral'!O95,""),"")</f>
        <v/>
      </c>
      <c r="EU102" s="214" t="str">
        <f>IFERROR(IF(AND($EO102="mas",'Classificação geral'!$K95=2),'Classificação geral'!AR95,""),"")</f>
        <v/>
      </c>
      <c r="EV102" s="216" t="str">
        <f>IFERROR(RANK(EU102,EU:EU,0)+ COUNTIF($EU$12:EU$12,EU102),"")</f>
        <v/>
      </c>
      <c r="EW102" s="209"/>
      <c r="EX102" s="214" t="str">
        <f>IFERROR(IF(AND('Classificação geral'!$J95="fem",'Classificação geral'!$K95=3,'Classificação geral'!$I95="Tapete"),'Classificação geral'!$A95,""),"")</f>
        <v/>
      </c>
      <c r="EY102" s="214" t="str">
        <f>IFERROR(IF(AND('Classificação geral'!$J95="fem",'Classificação geral'!$K95=3,'Classificação geral'!$I95="Tapete"),'Classificação geral'!$B95,""),"")</f>
        <v/>
      </c>
      <c r="EZ102" s="215" t="str">
        <f>IF($EY102='Classificação geral'!$B95,'Classificação geral'!$C95,"")</f>
        <v/>
      </c>
      <c r="FA102" s="215" t="str">
        <f>IF($EY102='Classificação geral'!$B95,'Classificação geral'!$D95,"")</f>
        <v/>
      </c>
      <c r="FB102" s="215" t="str">
        <f>IF($EY102='Classificação geral'!$B95,'Classificação geral'!$J95,"")</f>
        <v/>
      </c>
      <c r="FC102" s="215" t="str">
        <f>IF($FB102='Classificação geral'!$J95,'Classificação geral'!$K95,"")</f>
        <v/>
      </c>
      <c r="FD102" s="215" t="str">
        <f>IF($FC102='Classificação geral'!$K95,'Classificação geral'!$AC95,"")</f>
        <v/>
      </c>
      <c r="FE102" s="215" t="str">
        <f>IF($FC102='Classificação geral'!$K95,'Classificação geral'!$AE95,"")</f>
        <v/>
      </c>
      <c r="FF102" s="215" t="str">
        <f>IF($FC102='Classificação geral'!$K95,'Classificação geral'!$AF95,"")</f>
        <v/>
      </c>
      <c r="FG102" s="215" t="str">
        <f>IF($FC102='Classificação geral'!$K95,'Classificação geral'!$O95,"")</f>
        <v/>
      </c>
      <c r="FH102" s="215" t="str">
        <f>IF($FC102='Classificação geral'!$K95,'Classificação geral'!$AR95,"")</f>
        <v/>
      </c>
      <c r="FI102" s="216" t="str">
        <f>IFERROR(RANK(FH102,FH:FH,0)+ COUNTIF($FH$12:FH100,FH102),"")</f>
        <v/>
      </c>
      <c r="FJ102" s="209"/>
      <c r="FK102" s="214" t="str">
        <f>IFERROR(IF(AND('Classificação geral'!$J95="mas",'Classificação geral'!$K95=3,'Classificação geral'!$I95="Tapete"),'Classificação geral'!$A95,""),"")</f>
        <v/>
      </c>
      <c r="FL102" s="214" t="str">
        <f>IFERROR(IF(AND('Classificação geral'!$J95="mas",'Classificação geral'!$K95=3,'Classificação geral'!$I95="Tapete"),'Classificação geral'!$B95,""),"")</f>
        <v/>
      </c>
      <c r="FM102" s="215" t="str">
        <f>IF($FL102='Classificação geral'!$B95,'Classificação geral'!$C95,"")</f>
        <v/>
      </c>
      <c r="FN102" s="215" t="str">
        <f>IF($FL102='Classificação geral'!$B95,'Classificação geral'!$D95,"")</f>
        <v/>
      </c>
      <c r="FO102" s="215" t="str">
        <f>IF($FL102='Classificação geral'!$B95,'Classificação geral'!$J95,"")</f>
        <v/>
      </c>
      <c r="FP102" s="214" t="str">
        <f>IFERROR(IF(AND($FO102="mas",'Classificação geral'!$K95=3),'Classificação geral'!K95,""),"")</f>
        <v/>
      </c>
      <c r="FQ102" s="214" t="str">
        <f>IFERROR(IF(AND($FO102="mas",'Classificação geral'!$K95=3),'Classificação geral'!AC95,""),"")</f>
        <v/>
      </c>
      <c r="FR102" s="214" t="str">
        <f>IFERROR(IF(AND($FO102="mas",'Classificação geral'!$K95=3),'Classificação geral'!AE95,""),"")</f>
        <v/>
      </c>
      <c r="FS102" s="214" t="str">
        <f>IFERROR(IF(AND($FO102="mas",'Classificação geral'!$K95=3),'Classificação geral'!AF95,""),"")</f>
        <v/>
      </c>
      <c r="FT102" s="214" t="str">
        <f>IFERROR(IF(AND($FO102="mas",'Classificação geral'!$K95=3),'Classificação geral'!O95,""),"")</f>
        <v/>
      </c>
      <c r="FU102" s="214" t="str">
        <f>IFERROR(IF(AND($FO102="mas",'Classificação geral'!$K95=3),'Classificação geral'!AR95,""),"")</f>
        <v/>
      </c>
      <c r="FV102" s="216" t="str">
        <f>IFERROR(RANK(FU102,FU:FU,0)+ COUNTIF(FU$12:$FU100,FU102),"")</f>
        <v/>
      </c>
    </row>
    <row r="103" spans="2:178" s="199" customFormat="1" ht="24.75" customHeight="1" x14ac:dyDescent="0.4">
      <c r="B103" s="207"/>
      <c r="C103" s="200"/>
      <c r="D103" s="200"/>
      <c r="E103" s="200"/>
      <c r="F103" s="201"/>
      <c r="G103" s="201"/>
      <c r="H103" s="201"/>
      <c r="I103" s="201"/>
      <c r="J103" s="201"/>
      <c r="K103" s="201"/>
      <c r="L103" s="201"/>
      <c r="M103" s="202"/>
      <c r="N103" s="202"/>
      <c r="O103" s="202"/>
      <c r="P103" s="202"/>
      <c r="Q103" s="202"/>
      <c r="R103" s="203"/>
      <c r="S103" s="203"/>
      <c r="T103" s="200"/>
      <c r="U103" s="204"/>
      <c r="V103" s="204"/>
      <c r="W103" s="204"/>
      <c r="X103" s="204"/>
      <c r="Y103" s="204"/>
      <c r="Z103" s="204"/>
      <c r="AA103" s="204"/>
      <c r="AB103" s="202"/>
      <c r="AC103" s="202"/>
      <c r="AF103" s="202"/>
      <c r="AG103" s="200"/>
      <c r="AH103" s="200"/>
      <c r="AI103" s="201"/>
      <c r="AJ103" s="201"/>
      <c r="AK103" s="201"/>
      <c r="AL103" s="201"/>
      <c r="AM103" s="201"/>
      <c r="AN103" s="201"/>
      <c r="AO103" s="201"/>
      <c r="AP103" s="201"/>
      <c r="AQ103" s="202"/>
      <c r="AR103" s="202"/>
      <c r="AS103" s="202"/>
      <c r="AT103" s="202"/>
      <c r="AU103" s="202"/>
      <c r="AV103" s="203"/>
      <c r="AW103" s="203"/>
      <c r="AX103" s="201"/>
      <c r="AY103" s="204"/>
      <c r="AZ103" s="204"/>
      <c r="BA103" s="204"/>
      <c r="BB103" s="204"/>
      <c r="BC103" s="204"/>
      <c r="BD103" s="204"/>
      <c r="BE103" s="204"/>
      <c r="BF103" s="202"/>
      <c r="BG103" s="202"/>
      <c r="BJ103" s="207"/>
      <c r="BK103" s="200"/>
      <c r="BL103" s="200"/>
      <c r="BM103" s="203"/>
      <c r="BN103" s="201"/>
      <c r="BO103" s="201"/>
      <c r="BP103" s="201"/>
      <c r="BQ103" s="201"/>
      <c r="BR103" s="201"/>
      <c r="BS103" s="201"/>
      <c r="BT103" s="201"/>
      <c r="BU103" s="202"/>
      <c r="BV103" s="202"/>
      <c r="BW103" s="202"/>
      <c r="BX103" s="202"/>
      <c r="BY103" s="202"/>
      <c r="BZ103" s="203"/>
      <c r="CA103" s="203"/>
      <c r="CB103" s="203"/>
      <c r="CC103" s="204"/>
      <c r="CD103" s="204"/>
      <c r="CE103" s="204"/>
      <c r="CF103" s="204"/>
      <c r="CG103" s="204"/>
      <c r="CH103" s="204"/>
      <c r="CI103" s="204"/>
      <c r="CJ103" s="202"/>
      <c r="CK103" s="202"/>
      <c r="CX103" s="214" t="str">
        <f>IFERROR(IF(AND('Classificação geral'!$J96="FEM",'Classificação geral'!$K96=1,'Classificação geral'!I96="Tapete"),'Classificação geral'!A96,""),"")</f>
        <v/>
      </c>
      <c r="CY103" s="214" t="str">
        <f>IFERROR(IF(AND('Classificação geral'!$J96="FEM",'Classificação geral'!$K96=1,'Classificação geral'!I96="Tapete"),'Classificação geral'!$B96,""),"")</f>
        <v/>
      </c>
      <c r="CZ103" s="215" t="str">
        <f>IF($CY103='Classificação geral'!$B96,'Classificação geral'!$C96,"")</f>
        <v/>
      </c>
      <c r="DA103" s="215" t="str">
        <f>IF($CY103='Classificação geral'!$B96,'Classificação geral'!$D96,"")</f>
        <v/>
      </c>
      <c r="DB103" s="215" t="str">
        <f>IF($CY103='Classificação geral'!$B96,'Classificação geral'!$J96,"")</f>
        <v/>
      </c>
      <c r="DC103" s="215" t="str">
        <f>IF($DB103='Classificação geral'!$J96,'Classificação geral'!$K96,"")</f>
        <v/>
      </c>
      <c r="DD103" s="215" t="str">
        <f>IF($DC103='Classificação geral'!$K96,'Classificação geral'!$AC96,"")</f>
        <v/>
      </c>
      <c r="DE103" s="215" t="str">
        <f>IF($DC103='Classificação geral'!$K96,'Classificação geral'!$AE96,"")</f>
        <v/>
      </c>
      <c r="DF103" s="215" t="str">
        <f>IF($DC103='Classificação geral'!$K96,'Classificação geral'!$AF96,"")</f>
        <v/>
      </c>
      <c r="DG103" s="215" t="str">
        <f>IF($DC103='Classificação geral'!$K96,'Classificação geral'!$O96,"")</f>
        <v/>
      </c>
      <c r="DH103" s="215" t="str">
        <f>IF($DC103='Classificação geral'!$K96,'Classificação geral'!$AR96,"")</f>
        <v/>
      </c>
      <c r="DI103" s="216" t="str">
        <f>IFERROR(RANK(DH103,DH:DH,0)+ COUNTIF($DH$12:DH102,DH103),"")</f>
        <v/>
      </c>
      <c r="DK103" s="214" t="str">
        <f>IFERROR(IF(AND('Classificação geral'!$J96="mas",'Classificação geral'!$K96=1,'Classificação geral'!$I96="Tapete"),'Classificação geral'!$A96,""),"")</f>
        <v/>
      </c>
      <c r="DL103" s="214" t="str">
        <f>IFERROR(IF(AND('Classificação geral'!$J96="mas",'Classificação geral'!$K96=1,'Classificação geral'!$I96="Tapete"),'Classificação geral'!$B96,""),"")</f>
        <v/>
      </c>
      <c r="DM103" s="215" t="str">
        <f>IF($DL103='Classificação geral'!$B96,'Classificação geral'!$C96,"")</f>
        <v/>
      </c>
      <c r="DN103" s="215" t="str">
        <f>IF($DL103='Classificação geral'!$B96,'Classificação geral'!$D96,"")</f>
        <v/>
      </c>
      <c r="DO103" s="215" t="str">
        <f>IF($DL103='Classificação geral'!$B96,'Classificação geral'!$J96,"")</f>
        <v/>
      </c>
      <c r="DP103" s="214" t="str">
        <f>IFERROR(IF(AND($DO103="mas",'Classificação geral'!$K96=1),'Classificação geral'!K96,""),"")</f>
        <v/>
      </c>
      <c r="DQ103" s="214" t="str">
        <f>IFERROR(IF(AND($DO103="mas",'Classificação geral'!$K96=1),'Classificação geral'!AC96,""),"")</f>
        <v/>
      </c>
      <c r="DR103" s="214" t="str">
        <f>IFERROR(IF(AND($DO103="mas",'Classificação geral'!$K96=1),'Classificação geral'!AE96,""),"")</f>
        <v/>
      </c>
      <c r="DS103" s="214" t="str">
        <f>IFERROR(IF(AND($DO103="mas",'Classificação geral'!$K96=1),'Classificação geral'!AF96,""),"")</f>
        <v/>
      </c>
      <c r="DT103" s="214" t="str">
        <f>IFERROR(IF(AND($DO103="mas",'Classificação geral'!$K96=1),'Classificação geral'!O96,""),"")</f>
        <v/>
      </c>
      <c r="DU103" s="214" t="str">
        <f>IFERROR(IF(AND($DO103="mas",'Classificação geral'!$K96=1),'Classificação geral'!AR96,""),"")</f>
        <v/>
      </c>
      <c r="DV103" s="216" t="str">
        <f>IFERROR(RANK(DU103,DU:DU,0)+ COUNTIF($DU$12:DU102,DU103),"")</f>
        <v/>
      </c>
      <c r="DX103" s="214" t="str">
        <f>IFERROR(IF(AND('Classificação geral'!$J96="fem",'Classificação geral'!$K96=2,'Classificação geral'!$I96="Tapete"),'Classificação geral'!$A96,""),"")</f>
        <v/>
      </c>
      <c r="DY103" s="214" t="str">
        <f>IFERROR(IF(AND('Classificação geral'!$J96="fem",'Classificação geral'!$K96=2,'Classificação geral'!$I96="Tapete"),'Classificação geral'!$B96,""),"")</f>
        <v/>
      </c>
      <c r="DZ103" s="215" t="str">
        <f>IF($DY103='Classificação geral'!$B96,'Classificação geral'!$C96,"")</f>
        <v/>
      </c>
      <c r="EA103" s="215" t="str">
        <f>IF($DY103='Classificação geral'!$B96,'Classificação geral'!$D96,"")</f>
        <v/>
      </c>
      <c r="EB103" s="215" t="str">
        <f>IF($DY103='Classificação geral'!$B96,'Classificação geral'!$J96,"")</f>
        <v/>
      </c>
      <c r="EC103" s="214" t="str">
        <f>IFERROR(IF(AND($EB103="fem",'Classificação geral'!$K96=2),'Classificação geral'!K96,""),"")</f>
        <v/>
      </c>
      <c r="ED103" s="214" t="str">
        <f>IFERROR(IF(AND($EB103="fem",'Classificação geral'!$K96=2),'Classificação geral'!AC96,""),"")</f>
        <v/>
      </c>
      <c r="EE103" s="214" t="str">
        <f>IFERROR(IF(AND($EB103="fem",'Classificação geral'!$K96=2),'Classificação geral'!AE96,""),"")</f>
        <v/>
      </c>
      <c r="EF103" s="214" t="str">
        <f>IFERROR(IF(AND($EB103="fem",'Classificação geral'!$K96=2),'Classificação geral'!AF96,""),"")</f>
        <v/>
      </c>
      <c r="EG103" s="214" t="str">
        <f>IFERROR(IF(AND($EB103="fem",'Classificação geral'!$K96=2),'Classificação geral'!O96,""),"")</f>
        <v/>
      </c>
      <c r="EH103" s="214" t="str">
        <f>IFERROR(IF(AND($EB103="fem",'Classificação geral'!$K96=2),'Classificação geral'!AR96,""),"")</f>
        <v/>
      </c>
      <c r="EI103" s="216" t="str">
        <f>IFERROR(RANK(EH103,EH:EH,0)+ COUNTIF(EH$12:$EH101,EH103),"")</f>
        <v/>
      </c>
      <c r="EJ103" s="209"/>
      <c r="EK103" s="214" t="str">
        <f>IFERROR(IF(AND('Classificação geral'!$J96="mas",'Classificação geral'!$K96=2,'Classificação geral'!$I96="Tapete"),'Classificação geral'!$A96,""),"")</f>
        <v/>
      </c>
      <c r="EL103" s="214" t="str">
        <f>IFERROR(IF(AND('Classificação geral'!$J96="mas",'Classificação geral'!$K96=2,'Classificação geral'!$I96="Tapete"),'Classificação geral'!$B96,""),"")</f>
        <v/>
      </c>
      <c r="EM103" s="215" t="str">
        <f>IF($EL103='Classificação geral'!$B96,'Classificação geral'!$C96,"")</f>
        <v/>
      </c>
      <c r="EN103" s="215" t="str">
        <f>IF($EL103='Classificação geral'!$B96,'Classificação geral'!$D96,"")</f>
        <v/>
      </c>
      <c r="EO103" s="215" t="str">
        <f>IF($EL103='Classificação geral'!$B96,'Classificação geral'!$J96,"")</f>
        <v/>
      </c>
      <c r="EP103" s="214" t="str">
        <f>IFERROR(IF(AND($EO103="mas",'Classificação geral'!$K96=2),'Classificação geral'!K96,""),"")</f>
        <v/>
      </c>
      <c r="EQ103" s="214" t="str">
        <f>IFERROR(IF(AND($EO103="mas",'Classificação geral'!$K96=2),'Classificação geral'!AC96,""),"")</f>
        <v/>
      </c>
      <c r="ER103" s="214" t="str">
        <f>IFERROR(IF(AND($EO103="mas",'Classificação geral'!$K96=2),'Classificação geral'!AE96,""),"")</f>
        <v/>
      </c>
      <c r="ES103" s="214" t="str">
        <f>IFERROR(IF(AND($EO103="mas",'Classificação geral'!$K96=2),'Classificação geral'!AF96,""),"")</f>
        <v/>
      </c>
      <c r="ET103" s="214" t="str">
        <f>IFERROR(IF(AND($EO103="mas",'Classificação geral'!$K96=2),'Classificação geral'!O96,""),"")</f>
        <v/>
      </c>
      <c r="EU103" s="214" t="str">
        <f>IFERROR(IF(AND($EO103="mas",'Classificação geral'!$K96=2),'Classificação geral'!AR96,""),"")</f>
        <v/>
      </c>
      <c r="EV103" s="216" t="str">
        <f>IFERROR(RANK(EU103,EU:EU,0)+ COUNTIF($EU$12:EU$12,EU103),"")</f>
        <v/>
      </c>
      <c r="EW103" s="209"/>
      <c r="EX103" s="214" t="str">
        <f>IFERROR(IF(AND('Classificação geral'!$J96="fem",'Classificação geral'!$K96=3,'Classificação geral'!$I96="Tapete"),'Classificação geral'!$A96,""),"")</f>
        <v/>
      </c>
      <c r="EY103" s="214" t="str">
        <f>IFERROR(IF(AND('Classificação geral'!$J96="fem",'Classificação geral'!$K96=3,'Classificação geral'!$I96="Tapete"),'Classificação geral'!$B96,""),"")</f>
        <v/>
      </c>
      <c r="EZ103" s="215" t="str">
        <f>IF($EY103='Classificação geral'!$B96,'Classificação geral'!$C96,"")</f>
        <v/>
      </c>
      <c r="FA103" s="215" t="str">
        <f>IF($EY103='Classificação geral'!$B96,'Classificação geral'!$D96,"")</f>
        <v/>
      </c>
      <c r="FB103" s="215" t="str">
        <f>IF($EY103='Classificação geral'!$B96,'Classificação geral'!$J96,"")</f>
        <v/>
      </c>
      <c r="FC103" s="215" t="str">
        <f>IF($FB103='Classificação geral'!$J96,'Classificação geral'!$K96,"")</f>
        <v/>
      </c>
      <c r="FD103" s="215" t="str">
        <f>IF($FC103='Classificação geral'!$K96,'Classificação geral'!$AC96,"")</f>
        <v/>
      </c>
      <c r="FE103" s="215" t="str">
        <f>IF($FC103='Classificação geral'!$K96,'Classificação geral'!$AE96,"")</f>
        <v/>
      </c>
      <c r="FF103" s="215" t="str">
        <f>IF($FC103='Classificação geral'!$K96,'Classificação geral'!$AF96,"")</f>
        <v/>
      </c>
      <c r="FG103" s="215" t="str">
        <f>IF($FC103='Classificação geral'!$K96,'Classificação geral'!$O96,"")</f>
        <v/>
      </c>
      <c r="FH103" s="215" t="str">
        <f>IF($FC103='Classificação geral'!$K96,'Classificação geral'!$AR96,"")</f>
        <v/>
      </c>
      <c r="FI103" s="216" t="str">
        <f>IFERROR(RANK(FH103,FH:FH,0)+ COUNTIF($FH$12:FH101,FH103),"")</f>
        <v/>
      </c>
      <c r="FJ103" s="209"/>
      <c r="FK103" s="214" t="str">
        <f>IFERROR(IF(AND('Classificação geral'!$J96="mas",'Classificação geral'!$K96=3,'Classificação geral'!$I96="Tapete"),'Classificação geral'!$A96,""),"")</f>
        <v/>
      </c>
      <c r="FL103" s="214" t="str">
        <f>IFERROR(IF(AND('Classificação geral'!$J96="mas",'Classificação geral'!$K96=3,'Classificação geral'!$I96="Tapete"),'Classificação geral'!$B96,""),"")</f>
        <v/>
      </c>
      <c r="FM103" s="215" t="str">
        <f>IF($FL103='Classificação geral'!$B96,'Classificação geral'!$C96,"")</f>
        <v/>
      </c>
      <c r="FN103" s="215" t="str">
        <f>IF($FL103='Classificação geral'!$B96,'Classificação geral'!$D96,"")</f>
        <v/>
      </c>
      <c r="FO103" s="215" t="str">
        <f>IF($FL103='Classificação geral'!$B96,'Classificação geral'!$J96,"")</f>
        <v/>
      </c>
      <c r="FP103" s="214" t="str">
        <f>IFERROR(IF(AND($FO103="mas",'Classificação geral'!$K96=3),'Classificação geral'!K96,""),"")</f>
        <v/>
      </c>
      <c r="FQ103" s="214" t="str">
        <f>IFERROR(IF(AND($FO103="mas",'Classificação geral'!$K96=3),'Classificação geral'!AC96,""),"")</f>
        <v/>
      </c>
      <c r="FR103" s="214" t="str">
        <f>IFERROR(IF(AND($FO103="mas",'Classificação geral'!$K96=3),'Classificação geral'!AE96,""),"")</f>
        <v/>
      </c>
      <c r="FS103" s="214" t="str">
        <f>IFERROR(IF(AND($FO103="mas",'Classificação geral'!$K96=3),'Classificação geral'!AF96,""),"")</f>
        <v/>
      </c>
      <c r="FT103" s="214" t="str">
        <f>IFERROR(IF(AND($FO103="mas",'Classificação geral'!$K96=3),'Classificação geral'!O96,""),"")</f>
        <v/>
      </c>
      <c r="FU103" s="214" t="str">
        <f>IFERROR(IF(AND($FO103="mas",'Classificação geral'!$K96=3),'Classificação geral'!AR96,""),"")</f>
        <v/>
      </c>
      <c r="FV103" s="216" t="str">
        <f>IFERROR(RANK(FU103,FU:FU,0)+ COUNTIF(FU$12:$FU101,FU103),"")</f>
        <v/>
      </c>
    </row>
    <row r="104" spans="2:178" s="199" customFormat="1" ht="24.75" customHeight="1" x14ac:dyDescent="0.4">
      <c r="B104" s="207"/>
      <c r="C104" s="200"/>
      <c r="D104" s="200"/>
      <c r="E104" s="200"/>
      <c r="F104" s="201"/>
      <c r="G104" s="201"/>
      <c r="H104" s="201"/>
      <c r="I104" s="201"/>
      <c r="J104" s="201"/>
      <c r="K104" s="201"/>
      <c r="L104" s="201"/>
      <c r="M104" s="202"/>
      <c r="N104" s="202"/>
      <c r="O104" s="202"/>
      <c r="P104" s="202"/>
      <c r="Q104" s="202"/>
      <c r="R104" s="203"/>
      <c r="S104" s="203"/>
      <c r="T104" s="200"/>
      <c r="U104" s="204"/>
      <c r="V104" s="204"/>
      <c r="W104" s="204"/>
      <c r="X104" s="204"/>
      <c r="Y104" s="204"/>
      <c r="Z104" s="204"/>
      <c r="AA104" s="204"/>
      <c r="AB104" s="202"/>
      <c r="AC104" s="202"/>
      <c r="AF104" s="202"/>
      <c r="AG104" s="200"/>
      <c r="AH104" s="200"/>
      <c r="AI104" s="201"/>
      <c r="AJ104" s="201"/>
      <c r="AK104" s="201"/>
      <c r="AL104" s="201"/>
      <c r="AM104" s="201"/>
      <c r="AN104" s="201"/>
      <c r="AO104" s="201"/>
      <c r="AP104" s="201"/>
      <c r="AQ104" s="202"/>
      <c r="AR104" s="202"/>
      <c r="AS104" s="202"/>
      <c r="AT104" s="202"/>
      <c r="AU104" s="202"/>
      <c r="AV104" s="203"/>
      <c r="AW104" s="203"/>
      <c r="AX104" s="201"/>
      <c r="AY104" s="204"/>
      <c r="AZ104" s="204"/>
      <c r="BA104" s="204"/>
      <c r="BB104" s="204"/>
      <c r="BC104" s="204"/>
      <c r="BD104" s="204"/>
      <c r="BE104" s="204"/>
      <c r="BF104" s="202"/>
      <c r="BG104" s="202"/>
      <c r="BJ104" s="207"/>
      <c r="BK104" s="200"/>
      <c r="BL104" s="200"/>
      <c r="BM104" s="203"/>
      <c r="BN104" s="201"/>
      <c r="BO104" s="201"/>
      <c r="BP104" s="201"/>
      <c r="BQ104" s="201"/>
      <c r="BR104" s="201"/>
      <c r="BS104" s="201"/>
      <c r="BT104" s="201"/>
      <c r="BU104" s="202"/>
      <c r="BV104" s="202"/>
      <c r="BW104" s="202"/>
      <c r="BX104" s="202"/>
      <c r="BY104" s="202"/>
      <c r="BZ104" s="203"/>
      <c r="CA104" s="203"/>
      <c r="CB104" s="203"/>
      <c r="CC104" s="204"/>
      <c r="CD104" s="204"/>
      <c r="CE104" s="204"/>
      <c r="CF104" s="204"/>
      <c r="CG104" s="204"/>
      <c r="CH104" s="204"/>
      <c r="CI104" s="204"/>
      <c r="CJ104" s="202"/>
      <c r="CK104" s="202"/>
      <c r="CX104" s="214" t="str">
        <f>IFERROR(IF(AND('Classificação geral'!$J97="FEM",'Classificação geral'!$K97=1,'Classificação geral'!I97="Tapete"),'Classificação geral'!A97,""),"")</f>
        <v/>
      </c>
      <c r="CY104" s="214" t="str">
        <f>IFERROR(IF(AND('Classificação geral'!$J97="FEM",'Classificação geral'!$K97=1,'Classificação geral'!I97="Tapete"),'Classificação geral'!$B97,""),"")</f>
        <v/>
      </c>
      <c r="CZ104" s="215" t="str">
        <f>IF($CY104='Classificação geral'!$B97,'Classificação geral'!$C97,"")</f>
        <v/>
      </c>
      <c r="DA104" s="215" t="str">
        <f>IF($CY104='Classificação geral'!$B97,'Classificação geral'!$D97,"")</f>
        <v/>
      </c>
      <c r="DB104" s="215" t="str">
        <f>IF($CY104='Classificação geral'!$B97,'Classificação geral'!$J97,"")</f>
        <v/>
      </c>
      <c r="DC104" s="215" t="str">
        <f>IF($DB104='Classificação geral'!$J97,'Classificação geral'!$K97,"")</f>
        <v/>
      </c>
      <c r="DD104" s="215" t="str">
        <f>IF($DC104='Classificação geral'!$K97,'Classificação geral'!$AC97,"")</f>
        <v/>
      </c>
      <c r="DE104" s="215" t="str">
        <f>IF($DC104='Classificação geral'!$K97,'Classificação geral'!$AE97,"")</f>
        <v/>
      </c>
      <c r="DF104" s="215" t="str">
        <f>IF($DC104='Classificação geral'!$K97,'Classificação geral'!$AF97,"")</f>
        <v/>
      </c>
      <c r="DG104" s="215" t="str">
        <f>IF($DC104='Classificação geral'!$K97,'Classificação geral'!$O97,"")</f>
        <v/>
      </c>
      <c r="DH104" s="215" t="str">
        <f>IF($DC104='Classificação geral'!$K97,'Classificação geral'!$AR97,"")</f>
        <v/>
      </c>
      <c r="DI104" s="216" t="str">
        <f>IFERROR(RANK(DH104,DH:DH,0)+ COUNTIF($DH$12:DH103,DH104),"")</f>
        <v/>
      </c>
      <c r="DK104" s="214" t="str">
        <f>IFERROR(IF(AND('Classificação geral'!$J97="mas",'Classificação geral'!$K97=1,'Classificação geral'!$I97="Tapete"),'Classificação geral'!$A97,""),"")</f>
        <v/>
      </c>
      <c r="DL104" s="214" t="str">
        <f>IFERROR(IF(AND('Classificação geral'!$J97="mas",'Classificação geral'!$K97=1,'Classificação geral'!$I97="Tapete"),'Classificação geral'!$B97,""),"")</f>
        <v/>
      </c>
      <c r="DM104" s="215" t="str">
        <f>IF($DL104='Classificação geral'!$B97,'Classificação geral'!$C97,"")</f>
        <v/>
      </c>
      <c r="DN104" s="215" t="str">
        <f>IF($DL104='Classificação geral'!$B97,'Classificação geral'!$D97,"")</f>
        <v/>
      </c>
      <c r="DO104" s="215" t="str">
        <f>IF($DL104='Classificação geral'!$B97,'Classificação geral'!$J97,"")</f>
        <v/>
      </c>
      <c r="DP104" s="214" t="str">
        <f>IFERROR(IF(AND($DO104="mas",'Classificação geral'!$K97=1),'Classificação geral'!K97,""),"")</f>
        <v/>
      </c>
      <c r="DQ104" s="214" t="str">
        <f>IFERROR(IF(AND($DO104="mas",'Classificação geral'!$K97=1),'Classificação geral'!AC97,""),"")</f>
        <v/>
      </c>
      <c r="DR104" s="214" t="str">
        <f>IFERROR(IF(AND($DO104="mas",'Classificação geral'!$K97=1),'Classificação geral'!AE97,""),"")</f>
        <v/>
      </c>
      <c r="DS104" s="214" t="str">
        <f>IFERROR(IF(AND($DO104="mas",'Classificação geral'!$K97=1),'Classificação geral'!AF97,""),"")</f>
        <v/>
      </c>
      <c r="DT104" s="214" t="str">
        <f>IFERROR(IF(AND($DO104="mas",'Classificação geral'!$K97=1),'Classificação geral'!O97,""),"")</f>
        <v/>
      </c>
      <c r="DU104" s="214" t="str">
        <f>IFERROR(IF(AND($DO104="mas",'Classificação geral'!$K97=1),'Classificação geral'!AR97,""),"")</f>
        <v/>
      </c>
      <c r="DV104" s="216" t="str">
        <f>IFERROR(RANK(DU104,DU:DU,0)+ COUNTIF($DU$12:DU103,DU104),"")</f>
        <v/>
      </c>
      <c r="DX104" s="214" t="str">
        <f>IFERROR(IF(AND('Classificação geral'!$J97="fem",'Classificação geral'!$K97=2,'Classificação geral'!$I97="Tapete"),'Classificação geral'!$A97,""),"")</f>
        <v/>
      </c>
      <c r="DY104" s="214" t="str">
        <f>IFERROR(IF(AND('Classificação geral'!$J97="fem",'Classificação geral'!$K97=2,'Classificação geral'!$I97="Tapete"),'Classificação geral'!$B97,""),"")</f>
        <v/>
      </c>
      <c r="DZ104" s="215" t="str">
        <f>IF($DY104='Classificação geral'!$B97,'Classificação geral'!$C97,"")</f>
        <v/>
      </c>
      <c r="EA104" s="215" t="str">
        <f>IF($DY104='Classificação geral'!$B97,'Classificação geral'!$D97,"")</f>
        <v/>
      </c>
      <c r="EB104" s="215" t="str">
        <f>IF($DY104='Classificação geral'!$B97,'Classificação geral'!$J97,"")</f>
        <v/>
      </c>
      <c r="EC104" s="214" t="str">
        <f>IFERROR(IF(AND($EB104="fem",'Classificação geral'!$K97=2),'Classificação geral'!K97,""),"")</f>
        <v/>
      </c>
      <c r="ED104" s="214" t="str">
        <f>IFERROR(IF(AND($EB104="fem",'Classificação geral'!$K97=2),'Classificação geral'!AC97,""),"")</f>
        <v/>
      </c>
      <c r="EE104" s="214" t="str">
        <f>IFERROR(IF(AND($EB104="fem",'Classificação geral'!$K97=2),'Classificação geral'!AE97,""),"")</f>
        <v/>
      </c>
      <c r="EF104" s="214" t="str">
        <f>IFERROR(IF(AND($EB104="fem",'Classificação geral'!$K97=2),'Classificação geral'!AF97,""),"")</f>
        <v/>
      </c>
      <c r="EG104" s="214" t="str">
        <f>IFERROR(IF(AND($EB104="fem",'Classificação geral'!$K97=2),'Classificação geral'!O97,""),"")</f>
        <v/>
      </c>
      <c r="EH104" s="214" t="str">
        <f>IFERROR(IF(AND($EB104="fem",'Classificação geral'!$K97=2),'Classificação geral'!AR97,""),"")</f>
        <v/>
      </c>
      <c r="EI104" s="216" t="str">
        <f>IFERROR(RANK(EH104,EH:EH,0)+ COUNTIF(EH$12:$EH102,EH104),"")</f>
        <v/>
      </c>
      <c r="EJ104" s="209"/>
      <c r="EK104" s="214" t="str">
        <f>IFERROR(IF(AND('Classificação geral'!$J97="mas",'Classificação geral'!$K97=2,'Classificação geral'!$I97="Tapete"),'Classificação geral'!$A97,""),"")</f>
        <v/>
      </c>
      <c r="EL104" s="214" t="str">
        <f>IFERROR(IF(AND('Classificação geral'!$J97="mas",'Classificação geral'!$K97=2,'Classificação geral'!$I97="Tapete"),'Classificação geral'!$B97,""),"")</f>
        <v/>
      </c>
      <c r="EM104" s="215" t="str">
        <f>IF($EL104='Classificação geral'!$B97,'Classificação geral'!$C97,"")</f>
        <v/>
      </c>
      <c r="EN104" s="215" t="str">
        <f>IF($EL104='Classificação geral'!$B97,'Classificação geral'!$D97,"")</f>
        <v/>
      </c>
      <c r="EO104" s="215" t="str">
        <f>IF($EL104='Classificação geral'!$B97,'Classificação geral'!$J97,"")</f>
        <v/>
      </c>
      <c r="EP104" s="214" t="str">
        <f>IFERROR(IF(AND($EO104="mas",'Classificação geral'!$K97=2),'Classificação geral'!K97,""),"")</f>
        <v/>
      </c>
      <c r="EQ104" s="214" t="str">
        <f>IFERROR(IF(AND($EO104="mas",'Classificação geral'!$K97=2),'Classificação geral'!AC97,""),"")</f>
        <v/>
      </c>
      <c r="ER104" s="214" t="str">
        <f>IFERROR(IF(AND($EO104="mas",'Classificação geral'!$K97=2),'Classificação geral'!AE97,""),"")</f>
        <v/>
      </c>
      <c r="ES104" s="214" t="str">
        <f>IFERROR(IF(AND($EO104="mas",'Classificação geral'!$K97=2),'Classificação geral'!AF97,""),"")</f>
        <v/>
      </c>
      <c r="ET104" s="214" t="str">
        <f>IFERROR(IF(AND($EO104="mas",'Classificação geral'!$K97=2),'Classificação geral'!O97,""),"")</f>
        <v/>
      </c>
      <c r="EU104" s="214" t="str">
        <f>IFERROR(IF(AND($EO104="mas",'Classificação geral'!$K97=2),'Classificação geral'!AR97,""),"")</f>
        <v/>
      </c>
      <c r="EV104" s="216" t="str">
        <f>IFERROR(RANK(EU104,EU:EU,0)+ COUNTIF($EU$12:EU$12,EU104),"")</f>
        <v/>
      </c>
      <c r="EW104" s="209"/>
      <c r="EX104" s="214" t="str">
        <f>IFERROR(IF(AND('Classificação geral'!$J97="fem",'Classificação geral'!$K97=3,'Classificação geral'!$I97="Tapete"),'Classificação geral'!$A97,""),"")</f>
        <v/>
      </c>
      <c r="EY104" s="214" t="str">
        <f>IFERROR(IF(AND('Classificação geral'!$J97="fem",'Classificação geral'!$K97=3,'Classificação geral'!$I97="Tapete"),'Classificação geral'!$B97,""),"")</f>
        <v/>
      </c>
      <c r="EZ104" s="215" t="str">
        <f>IF($EY104='Classificação geral'!$B97,'Classificação geral'!$C97,"")</f>
        <v/>
      </c>
      <c r="FA104" s="215" t="str">
        <f>IF($EY104='Classificação geral'!$B97,'Classificação geral'!$D97,"")</f>
        <v/>
      </c>
      <c r="FB104" s="215" t="str">
        <f>IF($EY104='Classificação geral'!$B97,'Classificação geral'!$J97,"")</f>
        <v/>
      </c>
      <c r="FC104" s="215" t="str">
        <f>IF($FB104='Classificação geral'!$J97,'Classificação geral'!$K97,"")</f>
        <v/>
      </c>
      <c r="FD104" s="215" t="str">
        <f>IF($FC104='Classificação geral'!$K97,'Classificação geral'!$AC97,"")</f>
        <v/>
      </c>
      <c r="FE104" s="215" t="str">
        <f>IF($FC104='Classificação geral'!$K97,'Classificação geral'!$AE97,"")</f>
        <v/>
      </c>
      <c r="FF104" s="215" t="str">
        <f>IF($FC104='Classificação geral'!$K97,'Classificação geral'!$AF97,"")</f>
        <v/>
      </c>
      <c r="FG104" s="215" t="str">
        <f>IF($FC104='Classificação geral'!$K97,'Classificação geral'!$O97,"")</f>
        <v/>
      </c>
      <c r="FH104" s="215" t="str">
        <f>IF($FC104='Classificação geral'!$K97,'Classificação geral'!$AR97,"")</f>
        <v/>
      </c>
      <c r="FI104" s="216" t="str">
        <f>IFERROR(RANK(FH104,FH:FH,0)+ COUNTIF($FH$12:FH102,FH104),"")</f>
        <v/>
      </c>
      <c r="FJ104" s="209"/>
      <c r="FK104" s="214" t="str">
        <f>IFERROR(IF(AND('Classificação geral'!$J97="mas",'Classificação geral'!$K97=3,'Classificação geral'!$I97="Tapete"),'Classificação geral'!$A97,""),"")</f>
        <v/>
      </c>
      <c r="FL104" s="214" t="str">
        <f>IFERROR(IF(AND('Classificação geral'!$J97="mas",'Classificação geral'!$K97=3,'Classificação geral'!$I97="Tapete"),'Classificação geral'!$B97,""),"")</f>
        <v/>
      </c>
      <c r="FM104" s="215" t="str">
        <f>IF($FL104='Classificação geral'!$B97,'Classificação geral'!$C97,"")</f>
        <v/>
      </c>
      <c r="FN104" s="215" t="str">
        <f>IF($FL104='Classificação geral'!$B97,'Classificação geral'!$D97,"")</f>
        <v/>
      </c>
      <c r="FO104" s="215" t="str">
        <f>IF($FL104='Classificação geral'!$B97,'Classificação geral'!$J97,"")</f>
        <v/>
      </c>
      <c r="FP104" s="214" t="str">
        <f>IFERROR(IF(AND($FO104="mas",'Classificação geral'!$K97=3),'Classificação geral'!K97,""),"")</f>
        <v/>
      </c>
      <c r="FQ104" s="214" t="str">
        <f>IFERROR(IF(AND($FO104="mas",'Classificação geral'!$K97=3),'Classificação geral'!AC97,""),"")</f>
        <v/>
      </c>
      <c r="FR104" s="214" t="str">
        <f>IFERROR(IF(AND($FO104="mas",'Classificação geral'!$K97=3),'Classificação geral'!AE97,""),"")</f>
        <v/>
      </c>
      <c r="FS104" s="214" t="str">
        <f>IFERROR(IF(AND($FO104="mas",'Classificação geral'!$K97=3),'Classificação geral'!AF97,""),"")</f>
        <v/>
      </c>
      <c r="FT104" s="214" t="str">
        <f>IFERROR(IF(AND($FO104="mas",'Classificação geral'!$K97=3),'Classificação geral'!O97,""),"")</f>
        <v/>
      </c>
      <c r="FU104" s="214" t="str">
        <f>IFERROR(IF(AND($FO104="mas",'Classificação geral'!$K97=3),'Classificação geral'!AR97,""),"")</f>
        <v/>
      </c>
      <c r="FV104" s="216" t="str">
        <f>IFERROR(RANK(FU104,FU:FU,0)+ COUNTIF(FU$12:$FU102,FU104),"")</f>
        <v/>
      </c>
    </row>
    <row r="105" spans="2:178" s="199" customFormat="1" ht="24.75" customHeight="1" x14ac:dyDescent="0.4">
      <c r="B105" s="207"/>
      <c r="C105" s="200"/>
      <c r="D105" s="200"/>
      <c r="E105" s="200"/>
      <c r="F105" s="201"/>
      <c r="G105" s="201"/>
      <c r="H105" s="201"/>
      <c r="I105" s="201"/>
      <c r="J105" s="201"/>
      <c r="K105" s="201"/>
      <c r="L105" s="201"/>
      <c r="M105" s="202"/>
      <c r="N105" s="202"/>
      <c r="O105" s="202"/>
      <c r="P105" s="202"/>
      <c r="Q105" s="202"/>
      <c r="R105" s="203"/>
      <c r="S105" s="203"/>
      <c r="T105" s="200"/>
      <c r="U105" s="204"/>
      <c r="V105" s="204"/>
      <c r="W105" s="204"/>
      <c r="X105" s="204"/>
      <c r="Y105" s="204"/>
      <c r="Z105" s="204"/>
      <c r="AA105" s="204"/>
      <c r="AB105" s="202"/>
      <c r="AC105" s="202"/>
      <c r="AF105" s="202"/>
      <c r="AG105" s="200"/>
      <c r="AH105" s="200"/>
      <c r="AI105" s="201"/>
      <c r="AJ105" s="201"/>
      <c r="AK105" s="201"/>
      <c r="AL105" s="201"/>
      <c r="AM105" s="201"/>
      <c r="AN105" s="201"/>
      <c r="AO105" s="201"/>
      <c r="AP105" s="201"/>
      <c r="AQ105" s="202"/>
      <c r="AR105" s="202"/>
      <c r="AS105" s="202"/>
      <c r="AT105" s="202"/>
      <c r="AU105" s="202"/>
      <c r="AV105" s="203"/>
      <c r="AW105" s="203"/>
      <c r="AX105" s="201"/>
      <c r="AY105" s="204"/>
      <c r="AZ105" s="204"/>
      <c r="BA105" s="204"/>
      <c r="BB105" s="204"/>
      <c r="BC105" s="204"/>
      <c r="BD105" s="204"/>
      <c r="BE105" s="204"/>
      <c r="BF105" s="202"/>
      <c r="BG105" s="202"/>
      <c r="BJ105" s="207"/>
      <c r="BK105" s="200"/>
      <c r="BL105" s="200"/>
      <c r="BM105" s="203"/>
      <c r="BN105" s="201"/>
      <c r="BO105" s="201"/>
      <c r="BP105" s="201"/>
      <c r="BQ105" s="201"/>
      <c r="BR105" s="201"/>
      <c r="BS105" s="201"/>
      <c r="BT105" s="201"/>
      <c r="BU105" s="202"/>
      <c r="BV105" s="202"/>
      <c r="BW105" s="202"/>
      <c r="BX105" s="202"/>
      <c r="BY105" s="202"/>
      <c r="BZ105" s="203"/>
      <c r="CA105" s="203"/>
      <c r="CB105" s="203"/>
      <c r="CC105" s="204"/>
      <c r="CD105" s="204"/>
      <c r="CE105" s="204"/>
      <c r="CF105" s="204"/>
      <c r="CG105" s="204"/>
      <c r="CH105" s="204"/>
      <c r="CI105" s="204"/>
      <c r="CJ105" s="202"/>
      <c r="CK105" s="202"/>
      <c r="CX105" s="214" t="str">
        <f>IFERROR(IF(AND('Classificação geral'!$J98="FEM",'Classificação geral'!$K98=1,'Classificação geral'!I98="Tapete"),'Classificação geral'!A98,""),"")</f>
        <v/>
      </c>
      <c r="CY105" s="214" t="str">
        <f>IFERROR(IF(AND('Classificação geral'!$J98="FEM",'Classificação geral'!$K98=1,'Classificação geral'!I98="Tapete"),'Classificação geral'!$B98,""),"")</f>
        <v/>
      </c>
      <c r="CZ105" s="215" t="str">
        <f>IF($CY105='Classificação geral'!$B98,'Classificação geral'!$C98,"")</f>
        <v/>
      </c>
      <c r="DA105" s="215" t="str">
        <f>IF($CY105='Classificação geral'!$B98,'Classificação geral'!$D98,"")</f>
        <v/>
      </c>
      <c r="DB105" s="215" t="str">
        <f>IF($CY105='Classificação geral'!$B98,'Classificação geral'!$J98,"")</f>
        <v/>
      </c>
      <c r="DC105" s="215" t="str">
        <f>IF($DB105='Classificação geral'!$J98,'Classificação geral'!$K98,"")</f>
        <v/>
      </c>
      <c r="DD105" s="215" t="str">
        <f>IF($DC105='Classificação geral'!$K98,'Classificação geral'!$AC98,"")</f>
        <v/>
      </c>
      <c r="DE105" s="215" t="str">
        <f>IF($DC105='Classificação geral'!$K98,'Classificação geral'!$AE98,"")</f>
        <v/>
      </c>
      <c r="DF105" s="215" t="str">
        <f>IF($DC105='Classificação geral'!$K98,'Classificação geral'!$AF98,"")</f>
        <v/>
      </c>
      <c r="DG105" s="215" t="str">
        <f>IF($DC105='Classificação geral'!$K98,'Classificação geral'!$O98,"")</f>
        <v/>
      </c>
      <c r="DH105" s="215" t="str">
        <f>IF($DC105='Classificação geral'!$K98,'Classificação geral'!$AR98,"")</f>
        <v/>
      </c>
      <c r="DI105" s="216" t="str">
        <f>IFERROR(RANK(DH105,DH:DH,0)+ COUNTIF($DH$12:DH104,DH105),"")</f>
        <v/>
      </c>
      <c r="DK105" s="214" t="str">
        <f>IFERROR(IF(AND('Classificação geral'!$J98="mas",'Classificação geral'!$K98=1,'Classificação geral'!$I98="Tapete"),'Classificação geral'!$A98,""),"")</f>
        <v/>
      </c>
      <c r="DL105" s="214" t="str">
        <f>IFERROR(IF(AND('Classificação geral'!$J98="mas",'Classificação geral'!$K98=1,'Classificação geral'!$I98="Tapete"),'Classificação geral'!$B98,""),"")</f>
        <v/>
      </c>
      <c r="DM105" s="215" t="str">
        <f>IF($DL105='Classificação geral'!$B98,'Classificação geral'!$C98,"")</f>
        <v/>
      </c>
      <c r="DN105" s="215" t="str">
        <f>IF($DL105='Classificação geral'!$B98,'Classificação geral'!$D98,"")</f>
        <v/>
      </c>
      <c r="DO105" s="215" t="str">
        <f>IF($DL105='Classificação geral'!$B98,'Classificação geral'!$J98,"")</f>
        <v/>
      </c>
      <c r="DP105" s="214" t="str">
        <f>IFERROR(IF(AND($DO105="mas",'Classificação geral'!$K98=1),'Classificação geral'!K98,""),"")</f>
        <v/>
      </c>
      <c r="DQ105" s="214" t="str">
        <f>IFERROR(IF(AND($DO105="mas",'Classificação geral'!$K98=1),'Classificação geral'!AC98,""),"")</f>
        <v/>
      </c>
      <c r="DR105" s="214" t="str">
        <f>IFERROR(IF(AND($DO105="mas",'Classificação geral'!$K98=1),'Classificação geral'!AE98,""),"")</f>
        <v/>
      </c>
      <c r="DS105" s="214" t="str">
        <f>IFERROR(IF(AND($DO105="mas",'Classificação geral'!$K98=1),'Classificação geral'!AF98,""),"")</f>
        <v/>
      </c>
      <c r="DT105" s="214" t="str">
        <f>IFERROR(IF(AND($DO105="mas",'Classificação geral'!$K98=1),'Classificação geral'!O98,""),"")</f>
        <v/>
      </c>
      <c r="DU105" s="214" t="str">
        <f>IFERROR(IF(AND($DO105="mas",'Classificação geral'!$K98=1),'Classificação geral'!AR98,""),"")</f>
        <v/>
      </c>
      <c r="DV105" s="216" t="str">
        <f>IFERROR(RANK(DU105,DU:DU,0)+ COUNTIF($DU$12:DU104,DU105),"")</f>
        <v/>
      </c>
      <c r="DX105" s="214" t="str">
        <f>IFERROR(IF(AND('Classificação geral'!$J98="fem",'Classificação geral'!$K98=2,'Classificação geral'!$I98="Tapete"),'Classificação geral'!$A98,""),"")</f>
        <v/>
      </c>
      <c r="DY105" s="214" t="str">
        <f>IFERROR(IF(AND('Classificação geral'!$J98="fem",'Classificação geral'!$K98=2,'Classificação geral'!$I98="Tapete"),'Classificação geral'!$B98,""),"")</f>
        <v/>
      </c>
      <c r="DZ105" s="215" t="str">
        <f>IF($DY105='Classificação geral'!$B98,'Classificação geral'!$C98,"")</f>
        <v/>
      </c>
      <c r="EA105" s="215" t="str">
        <f>IF($DY105='Classificação geral'!$B98,'Classificação geral'!$D98,"")</f>
        <v/>
      </c>
      <c r="EB105" s="215" t="str">
        <f>IF($DY105='Classificação geral'!$B98,'Classificação geral'!$J98,"")</f>
        <v/>
      </c>
      <c r="EC105" s="214" t="str">
        <f>IFERROR(IF(AND($EB105="fem",'Classificação geral'!$K98=2),'Classificação geral'!K98,""),"")</f>
        <v/>
      </c>
      <c r="ED105" s="214" t="str">
        <f>IFERROR(IF(AND($EB105="fem",'Classificação geral'!$K98=2),'Classificação geral'!AC98,""),"")</f>
        <v/>
      </c>
      <c r="EE105" s="214" t="str">
        <f>IFERROR(IF(AND($EB105="fem",'Classificação geral'!$K98=2),'Classificação geral'!AE98,""),"")</f>
        <v/>
      </c>
      <c r="EF105" s="214" t="str">
        <f>IFERROR(IF(AND($EB105="fem",'Classificação geral'!$K98=2),'Classificação geral'!AF98,""),"")</f>
        <v/>
      </c>
      <c r="EG105" s="214" t="str">
        <f>IFERROR(IF(AND($EB105="fem",'Classificação geral'!$K98=2),'Classificação geral'!O98,""),"")</f>
        <v/>
      </c>
      <c r="EH105" s="214" t="str">
        <f>IFERROR(IF(AND($EB105="fem",'Classificação geral'!$K98=2),'Classificação geral'!AR98,""),"")</f>
        <v/>
      </c>
      <c r="EI105" s="216" t="str">
        <f>IFERROR(RANK(EH105,EH:EH,0)+ COUNTIF(EH$12:$EH103,EH105),"")</f>
        <v/>
      </c>
      <c r="EJ105" s="209"/>
      <c r="EK105" s="214" t="str">
        <f>IFERROR(IF(AND('Classificação geral'!$J98="mas",'Classificação geral'!$K98=2,'Classificação geral'!$I98="Tapete"),'Classificação geral'!$A98,""),"")</f>
        <v/>
      </c>
      <c r="EL105" s="214" t="str">
        <f>IFERROR(IF(AND('Classificação geral'!$J98="mas",'Classificação geral'!$K98=2,'Classificação geral'!$I98="Tapete"),'Classificação geral'!$B98,""),"")</f>
        <v/>
      </c>
      <c r="EM105" s="215" t="str">
        <f>IF($EL105='Classificação geral'!$B98,'Classificação geral'!$C98,"")</f>
        <v/>
      </c>
      <c r="EN105" s="215" t="str">
        <f>IF($EL105='Classificação geral'!$B98,'Classificação geral'!$D98,"")</f>
        <v/>
      </c>
      <c r="EO105" s="215" t="str">
        <f>IF($EL105='Classificação geral'!$B98,'Classificação geral'!$J98,"")</f>
        <v/>
      </c>
      <c r="EP105" s="214" t="str">
        <f>IFERROR(IF(AND($EO105="mas",'Classificação geral'!$K98=2),'Classificação geral'!K98,""),"")</f>
        <v/>
      </c>
      <c r="EQ105" s="214" t="str">
        <f>IFERROR(IF(AND($EO105="mas",'Classificação geral'!$K98=2),'Classificação geral'!AC98,""),"")</f>
        <v/>
      </c>
      <c r="ER105" s="214" t="str">
        <f>IFERROR(IF(AND($EO105="mas",'Classificação geral'!$K98=2),'Classificação geral'!AE98,""),"")</f>
        <v/>
      </c>
      <c r="ES105" s="214" t="str">
        <f>IFERROR(IF(AND($EO105="mas",'Classificação geral'!$K98=2),'Classificação geral'!AF98,""),"")</f>
        <v/>
      </c>
      <c r="ET105" s="214" t="str">
        <f>IFERROR(IF(AND($EO105="mas",'Classificação geral'!$K98=2),'Classificação geral'!O98,""),"")</f>
        <v/>
      </c>
      <c r="EU105" s="214" t="str">
        <f>IFERROR(IF(AND($EO105="mas",'Classificação geral'!$K98=2),'Classificação geral'!AR98,""),"")</f>
        <v/>
      </c>
      <c r="EV105" s="216" t="str">
        <f>IFERROR(RANK(EU105,EU:EU,0)+ COUNTIF($EU$12:EU$12,EU105),"")</f>
        <v/>
      </c>
      <c r="EW105" s="209"/>
      <c r="EX105" s="214" t="str">
        <f>IFERROR(IF(AND('Classificação geral'!$J98="fem",'Classificação geral'!$K98=3,'Classificação geral'!$I98="Tapete"),'Classificação geral'!$A98,""),"")</f>
        <v/>
      </c>
      <c r="EY105" s="214" t="str">
        <f>IFERROR(IF(AND('Classificação geral'!$J98="fem",'Classificação geral'!$K98=3,'Classificação geral'!$I98="Tapete"),'Classificação geral'!$B98,""),"")</f>
        <v/>
      </c>
      <c r="EZ105" s="215" t="str">
        <f>IF($EY105='Classificação geral'!$B98,'Classificação geral'!$C98,"")</f>
        <v/>
      </c>
      <c r="FA105" s="215" t="str">
        <f>IF($EY105='Classificação geral'!$B98,'Classificação geral'!$D98,"")</f>
        <v/>
      </c>
      <c r="FB105" s="215" t="str">
        <f>IF($EY105='Classificação geral'!$B98,'Classificação geral'!$J98,"")</f>
        <v/>
      </c>
      <c r="FC105" s="215" t="str">
        <f>IF($FB105='Classificação geral'!$J98,'Classificação geral'!$K98,"")</f>
        <v/>
      </c>
      <c r="FD105" s="215" t="str">
        <f>IF($FC105='Classificação geral'!$K98,'Classificação geral'!$AC98,"")</f>
        <v/>
      </c>
      <c r="FE105" s="215" t="str">
        <f>IF($FC105='Classificação geral'!$K98,'Classificação geral'!$AE98,"")</f>
        <v/>
      </c>
      <c r="FF105" s="215" t="str">
        <f>IF($FC105='Classificação geral'!$K98,'Classificação geral'!$AF98,"")</f>
        <v/>
      </c>
      <c r="FG105" s="215" t="str">
        <f>IF($FC105='Classificação geral'!$K98,'Classificação geral'!$O98,"")</f>
        <v/>
      </c>
      <c r="FH105" s="215" t="str">
        <f>IF($FC105='Classificação geral'!$K98,'Classificação geral'!$AR98,"")</f>
        <v/>
      </c>
      <c r="FI105" s="216" t="str">
        <f>IFERROR(RANK(FH105,FH:FH,0)+ COUNTIF($FH$12:FH103,FH105),"")</f>
        <v/>
      </c>
      <c r="FJ105" s="209"/>
      <c r="FK105" s="214" t="str">
        <f>IFERROR(IF(AND('Classificação geral'!$J98="mas",'Classificação geral'!$K98=3,'Classificação geral'!$I98="Tapete"),'Classificação geral'!$A98,""),"")</f>
        <v/>
      </c>
      <c r="FL105" s="214" t="str">
        <f>IFERROR(IF(AND('Classificação geral'!$J98="mas",'Classificação geral'!$K98=3,'Classificação geral'!$I98="Tapete"),'Classificação geral'!$B98,""),"")</f>
        <v/>
      </c>
      <c r="FM105" s="215" t="str">
        <f>IF($FL105='Classificação geral'!$B98,'Classificação geral'!$C98,"")</f>
        <v/>
      </c>
      <c r="FN105" s="215" t="str">
        <f>IF($FL105='Classificação geral'!$B98,'Classificação geral'!$D98,"")</f>
        <v/>
      </c>
      <c r="FO105" s="215" t="str">
        <f>IF($FL105='Classificação geral'!$B98,'Classificação geral'!$J98,"")</f>
        <v/>
      </c>
      <c r="FP105" s="214" t="str">
        <f>IFERROR(IF(AND($FO105="mas",'Classificação geral'!$K98=3),'Classificação geral'!K98,""),"")</f>
        <v/>
      </c>
      <c r="FQ105" s="214" t="str">
        <f>IFERROR(IF(AND($FO105="mas",'Classificação geral'!$K98=3),'Classificação geral'!AC98,""),"")</f>
        <v/>
      </c>
      <c r="FR105" s="214" t="str">
        <f>IFERROR(IF(AND($FO105="mas",'Classificação geral'!$K98=3),'Classificação geral'!AE98,""),"")</f>
        <v/>
      </c>
      <c r="FS105" s="214" t="str">
        <f>IFERROR(IF(AND($FO105="mas",'Classificação geral'!$K98=3),'Classificação geral'!AF98,""),"")</f>
        <v/>
      </c>
      <c r="FT105" s="214" t="str">
        <f>IFERROR(IF(AND($FO105="mas",'Classificação geral'!$K98=3),'Classificação geral'!O98,""),"")</f>
        <v/>
      </c>
      <c r="FU105" s="214" t="str">
        <f>IFERROR(IF(AND($FO105="mas",'Classificação geral'!$K98=3),'Classificação geral'!AR98,""),"")</f>
        <v/>
      </c>
      <c r="FV105" s="216" t="str">
        <f>IFERROR(RANK(FU105,FU:FU,0)+ COUNTIF(FU$12:$FU103,FU105),"")</f>
        <v/>
      </c>
    </row>
    <row r="106" spans="2:178" s="199" customFormat="1" ht="24.75" customHeight="1" x14ac:dyDescent="0.4">
      <c r="B106" s="207"/>
      <c r="C106" s="200"/>
      <c r="D106" s="200"/>
      <c r="E106" s="200"/>
      <c r="F106" s="201"/>
      <c r="G106" s="201"/>
      <c r="H106" s="201"/>
      <c r="I106" s="201"/>
      <c r="J106" s="201"/>
      <c r="K106" s="201"/>
      <c r="L106" s="201"/>
      <c r="M106" s="202"/>
      <c r="N106" s="202"/>
      <c r="O106" s="202"/>
      <c r="P106" s="202"/>
      <c r="Q106" s="202"/>
      <c r="R106" s="203"/>
      <c r="S106" s="203"/>
      <c r="T106" s="200"/>
      <c r="U106" s="204"/>
      <c r="V106" s="204"/>
      <c r="W106" s="204"/>
      <c r="X106" s="204"/>
      <c r="Y106" s="204"/>
      <c r="Z106" s="204"/>
      <c r="AA106" s="204"/>
      <c r="AB106" s="202"/>
      <c r="AC106" s="202"/>
      <c r="AF106" s="202"/>
      <c r="AG106" s="200"/>
      <c r="AH106" s="200"/>
      <c r="AI106" s="201"/>
      <c r="AJ106" s="201"/>
      <c r="AK106" s="201"/>
      <c r="AL106" s="201"/>
      <c r="AM106" s="201"/>
      <c r="AN106" s="201"/>
      <c r="AO106" s="201"/>
      <c r="AP106" s="201"/>
      <c r="AQ106" s="202"/>
      <c r="AR106" s="202"/>
      <c r="AS106" s="202"/>
      <c r="AT106" s="202"/>
      <c r="AU106" s="202"/>
      <c r="AV106" s="203"/>
      <c r="AW106" s="203"/>
      <c r="AX106" s="201"/>
      <c r="AY106" s="204"/>
      <c r="AZ106" s="204"/>
      <c r="BA106" s="204"/>
      <c r="BB106" s="204"/>
      <c r="BC106" s="204"/>
      <c r="BD106" s="204"/>
      <c r="BE106" s="204"/>
      <c r="BF106" s="202"/>
      <c r="BG106" s="202"/>
      <c r="BJ106" s="207"/>
      <c r="BK106" s="200"/>
      <c r="BL106" s="200"/>
      <c r="BM106" s="203"/>
      <c r="BN106" s="201"/>
      <c r="BO106" s="201"/>
      <c r="BP106" s="201"/>
      <c r="BQ106" s="201"/>
      <c r="BR106" s="201"/>
      <c r="BS106" s="201"/>
      <c r="BT106" s="201"/>
      <c r="BU106" s="202"/>
      <c r="BV106" s="202"/>
      <c r="BW106" s="202"/>
      <c r="BX106" s="202"/>
      <c r="BY106" s="202"/>
      <c r="BZ106" s="203"/>
      <c r="CA106" s="203"/>
      <c r="CB106" s="203"/>
      <c r="CC106" s="204"/>
      <c r="CD106" s="204"/>
      <c r="CE106" s="204"/>
      <c r="CF106" s="204"/>
      <c r="CG106" s="204"/>
      <c r="CH106" s="204"/>
      <c r="CI106" s="204"/>
      <c r="CJ106" s="202"/>
      <c r="CK106" s="202"/>
      <c r="CX106" s="214" t="str">
        <f>IFERROR(IF(AND('Classificação geral'!$J99="FEM",'Classificação geral'!$K99=1,'Classificação geral'!I99="Tapete"),'Classificação geral'!A99,""),"")</f>
        <v/>
      </c>
      <c r="CY106" s="214" t="str">
        <f>IFERROR(IF(AND('Classificação geral'!$J99="FEM",'Classificação geral'!$K99=1,'Classificação geral'!I99="Tapete"),'Classificação geral'!$B99,""),"")</f>
        <v/>
      </c>
      <c r="CZ106" s="215" t="str">
        <f>IF($CY106='Classificação geral'!$B99,'Classificação geral'!$C99,"")</f>
        <v/>
      </c>
      <c r="DA106" s="215" t="str">
        <f>IF($CY106='Classificação geral'!$B99,'Classificação geral'!$D99,"")</f>
        <v/>
      </c>
      <c r="DB106" s="215" t="str">
        <f>IF($CY106='Classificação geral'!$B99,'Classificação geral'!$J99,"")</f>
        <v/>
      </c>
      <c r="DC106" s="215" t="str">
        <f>IF($DB106='Classificação geral'!$J99,'Classificação geral'!$K99,"")</f>
        <v/>
      </c>
      <c r="DD106" s="215" t="str">
        <f>IF($DC106='Classificação geral'!$K99,'Classificação geral'!$AC99,"")</f>
        <v/>
      </c>
      <c r="DE106" s="215" t="str">
        <f>IF($DC106='Classificação geral'!$K99,'Classificação geral'!$AE99,"")</f>
        <v/>
      </c>
      <c r="DF106" s="215" t="str">
        <f>IF($DC106='Classificação geral'!$K99,'Classificação geral'!$AF99,"")</f>
        <v/>
      </c>
      <c r="DG106" s="215" t="str">
        <f>IF($DC106='Classificação geral'!$K99,'Classificação geral'!$O99,"")</f>
        <v/>
      </c>
      <c r="DH106" s="215" t="str">
        <f>IF($DC106='Classificação geral'!$K99,'Classificação geral'!$AR99,"")</f>
        <v/>
      </c>
      <c r="DI106" s="216" t="str">
        <f>IFERROR(RANK(DH106,DH:DH,0)+ COUNTIF($DH$12:DH105,DH106),"")</f>
        <v/>
      </c>
      <c r="DK106" s="214" t="str">
        <f>IFERROR(IF(AND('Classificação geral'!$J99="mas",'Classificação geral'!$K99=1,'Classificação geral'!$I99="Tapete"),'Classificação geral'!$A99,""),"")</f>
        <v/>
      </c>
      <c r="DL106" s="214" t="str">
        <f>IFERROR(IF(AND('Classificação geral'!$J99="mas",'Classificação geral'!$K99=1,'Classificação geral'!$I99="Tapete"),'Classificação geral'!$B99,""),"")</f>
        <v/>
      </c>
      <c r="DM106" s="215" t="str">
        <f>IF($DL106='Classificação geral'!$B99,'Classificação geral'!$C99,"")</f>
        <v/>
      </c>
      <c r="DN106" s="215" t="str">
        <f>IF($DL106='Classificação geral'!$B99,'Classificação geral'!$D99,"")</f>
        <v/>
      </c>
      <c r="DO106" s="215" t="str">
        <f>IF($DL106='Classificação geral'!$B99,'Classificação geral'!$J99,"")</f>
        <v/>
      </c>
      <c r="DP106" s="214" t="str">
        <f>IFERROR(IF(AND($DO106="mas",'Classificação geral'!$K99=1),'Classificação geral'!K99,""),"")</f>
        <v/>
      </c>
      <c r="DQ106" s="214" t="str">
        <f>IFERROR(IF(AND($DO106="mas",'Classificação geral'!$K99=1),'Classificação geral'!AC99,""),"")</f>
        <v/>
      </c>
      <c r="DR106" s="214" t="str">
        <f>IFERROR(IF(AND($DO106="mas",'Classificação geral'!$K99=1),'Classificação geral'!AE99,""),"")</f>
        <v/>
      </c>
      <c r="DS106" s="214" t="str">
        <f>IFERROR(IF(AND($DO106="mas",'Classificação geral'!$K99=1),'Classificação geral'!AF99,""),"")</f>
        <v/>
      </c>
      <c r="DT106" s="214" t="str">
        <f>IFERROR(IF(AND($DO106="mas",'Classificação geral'!$K99=1),'Classificação geral'!O99,""),"")</f>
        <v/>
      </c>
      <c r="DU106" s="214" t="str">
        <f>IFERROR(IF(AND($DO106="mas",'Classificação geral'!$K99=1),'Classificação geral'!AR99,""),"")</f>
        <v/>
      </c>
      <c r="DV106" s="216" t="str">
        <f>IFERROR(RANK(DU106,DU:DU,0)+ COUNTIF($DU$12:DU105,DU106),"")</f>
        <v/>
      </c>
      <c r="DX106" s="214" t="str">
        <f>IFERROR(IF(AND('Classificação geral'!$J99="fem",'Classificação geral'!$K99=2,'Classificação geral'!$I99="Tapete"),'Classificação geral'!$A99,""),"")</f>
        <v/>
      </c>
      <c r="DY106" s="214" t="str">
        <f>IFERROR(IF(AND('Classificação geral'!$J99="fem",'Classificação geral'!$K99=2,'Classificação geral'!$I99="Tapete"),'Classificação geral'!$B99,""),"")</f>
        <v/>
      </c>
      <c r="DZ106" s="215" t="str">
        <f>IF($DY106='Classificação geral'!$B99,'Classificação geral'!$C99,"")</f>
        <v/>
      </c>
      <c r="EA106" s="215" t="str">
        <f>IF($DY106='Classificação geral'!$B99,'Classificação geral'!$D99,"")</f>
        <v/>
      </c>
      <c r="EB106" s="215" t="str">
        <f>IF($DY106='Classificação geral'!$B99,'Classificação geral'!$J99,"")</f>
        <v/>
      </c>
      <c r="EC106" s="214" t="str">
        <f>IFERROR(IF(AND($EB106="fem",'Classificação geral'!$K99=2),'Classificação geral'!K99,""),"")</f>
        <v/>
      </c>
      <c r="ED106" s="214" t="str">
        <f>IFERROR(IF(AND($EB106="fem",'Classificação geral'!$K99=2),'Classificação geral'!AC99,""),"")</f>
        <v/>
      </c>
      <c r="EE106" s="214" t="str">
        <f>IFERROR(IF(AND($EB106="fem",'Classificação geral'!$K99=2),'Classificação geral'!AE99,""),"")</f>
        <v/>
      </c>
      <c r="EF106" s="214" t="str">
        <f>IFERROR(IF(AND($EB106="fem",'Classificação geral'!$K99=2),'Classificação geral'!AF99,""),"")</f>
        <v/>
      </c>
      <c r="EG106" s="214" t="str">
        <f>IFERROR(IF(AND($EB106="fem",'Classificação geral'!$K99=2),'Classificação geral'!O99,""),"")</f>
        <v/>
      </c>
      <c r="EH106" s="214" t="str">
        <f>IFERROR(IF(AND($EB106="fem",'Classificação geral'!$K99=2),'Classificação geral'!AR99,""),"")</f>
        <v/>
      </c>
      <c r="EI106" s="216" t="str">
        <f>IFERROR(RANK(EH106,EH:EH,0)+ COUNTIF(EH$12:$EH104,EH106),"")</f>
        <v/>
      </c>
      <c r="EJ106" s="209"/>
      <c r="EK106" s="214" t="str">
        <f>IFERROR(IF(AND('Classificação geral'!$J99="mas",'Classificação geral'!$K99=2,'Classificação geral'!$I99="Tapete"),'Classificação geral'!$A99,""),"")</f>
        <v/>
      </c>
      <c r="EL106" s="214" t="str">
        <f>IFERROR(IF(AND('Classificação geral'!$J99="mas",'Classificação geral'!$K99=2,'Classificação geral'!$I99="Tapete"),'Classificação geral'!$B99,""),"")</f>
        <v/>
      </c>
      <c r="EM106" s="215" t="str">
        <f>IF($EL106='Classificação geral'!$B99,'Classificação geral'!$C99,"")</f>
        <v/>
      </c>
      <c r="EN106" s="215" t="str">
        <f>IF($EL106='Classificação geral'!$B99,'Classificação geral'!$D99,"")</f>
        <v/>
      </c>
      <c r="EO106" s="215" t="str">
        <f>IF($EL106='Classificação geral'!$B99,'Classificação geral'!$J99,"")</f>
        <v/>
      </c>
      <c r="EP106" s="214" t="str">
        <f>IFERROR(IF(AND($EO106="mas",'Classificação geral'!$K99=2),'Classificação geral'!K99,""),"")</f>
        <v/>
      </c>
      <c r="EQ106" s="214" t="str">
        <f>IFERROR(IF(AND($EO106="mas",'Classificação geral'!$K99=2),'Classificação geral'!AC99,""),"")</f>
        <v/>
      </c>
      <c r="ER106" s="214" t="str">
        <f>IFERROR(IF(AND($EO106="mas",'Classificação geral'!$K99=2),'Classificação geral'!AE99,""),"")</f>
        <v/>
      </c>
      <c r="ES106" s="214" t="str">
        <f>IFERROR(IF(AND($EO106="mas",'Classificação geral'!$K99=2),'Classificação geral'!AF99,""),"")</f>
        <v/>
      </c>
      <c r="ET106" s="214" t="str">
        <f>IFERROR(IF(AND($EO106="mas",'Classificação geral'!$K99=2),'Classificação geral'!O99,""),"")</f>
        <v/>
      </c>
      <c r="EU106" s="214" t="str">
        <f>IFERROR(IF(AND($EO106="mas",'Classificação geral'!$K99=2),'Classificação geral'!AR99,""),"")</f>
        <v/>
      </c>
      <c r="EV106" s="216" t="str">
        <f>IFERROR(RANK(EU106,EU:EU,0)+ COUNTIF($EU$12:EU$12,EU106),"")</f>
        <v/>
      </c>
      <c r="EW106" s="209"/>
      <c r="EX106" s="214" t="str">
        <f>IFERROR(IF(AND('Classificação geral'!$J99="fem",'Classificação geral'!$K99=3,'Classificação geral'!$I99="Tapete"),'Classificação geral'!$A99,""),"")</f>
        <v/>
      </c>
      <c r="EY106" s="214" t="str">
        <f>IFERROR(IF(AND('Classificação geral'!$J99="fem",'Classificação geral'!$K99=3,'Classificação geral'!$I99="Tapete"),'Classificação geral'!$B99,""),"")</f>
        <v/>
      </c>
      <c r="EZ106" s="215" t="str">
        <f>IF($EY106='Classificação geral'!$B99,'Classificação geral'!$C99,"")</f>
        <v/>
      </c>
      <c r="FA106" s="215" t="str">
        <f>IF($EY106='Classificação geral'!$B99,'Classificação geral'!$D99,"")</f>
        <v/>
      </c>
      <c r="FB106" s="215" t="str">
        <f>IF($EY106='Classificação geral'!$B99,'Classificação geral'!$J99,"")</f>
        <v/>
      </c>
      <c r="FC106" s="215" t="str">
        <f>IF($FB106='Classificação geral'!$J99,'Classificação geral'!$K99,"")</f>
        <v/>
      </c>
      <c r="FD106" s="215" t="str">
        <f>IF($FC106='Classificação geral'!$K99,'Classificação geral'!$AC99,"")</f>
        <v/>
      </c>
      <c r="FE106" s="215" t="str">
        <f>IF($FC106='Classificação geral'!$K99,'Classificação geral'!$AE99,"")</f>
        <v/>
      </c>
      <c r="FF106" s="215" t="str">
        <f>IF($FC106='Classificação geral'!$K99,'Classificação geral'!$AF99,"")</f>
        <v/>
      </c>
      <c r="FG106" s="215" t="str">
        <f>IF($FC106='Classificação geral'!$K99,'Classificação geral'!$O99,"")</f>
        <v/>
      </c>
      <c r="FH106" s="215" t="str">
        <f>IF($FC106='Classificação geral'!$K99,'Classificação geral'!$AR99,"")</f>
        <v/>
      </c>
      <c r="FI106" s="216" t="str">
        <f>IFERROR(RANK(FH106,FH:FH,0)+ COUNTIF($FH$12:FH104,FH106),"")</f>
        <v/>
      </c>
      <c r="FJ106" s="209"/>
      <c r="FK106" s="214" t="str">
        <f>IFERROR(IF(AND('Classificação geral'!$J99="mas",'Classificação geral'!$K99=3,'Classificação geral'!$I99="Tapete"),'Classificação geral'!$A99,""),"")</f>
        <v/>
      </c>
      <c r="FL106" s="214" t="str">
        <f>IFERROR(IF(AND('Classificação geral'!$J99="mas",'Classificação geral'!$K99=3,'Classificação geral'!$I99="Tapete"),'Classificação geral'!$B99,""),"")</f>
        <v/>
      </c>
      <c r="FM106" s="215" t="str">
        <f>IF($FL106='Classificação geral'!$B99,'Classificação geral'!$C99,"")</f>
        <v/>
      </c>
      <c r="FN106" s="215" t="str">
        <f>IF($FL106='Classificação geral'!$B99,'Classificação geral'!$D99,"")</f>
        <v/>
      </c>
      <c r="FO106" s="215" t="str">
        <f>IF($FL106='Classificação geral'!$B99,'Classificação geral'!$J99,"")</f>
        <v/>
      </c>
      <c r="FP106" s="214" t="str">
        <f>IFERROR(IF(AND($FO106="mas",'Classificação geral'!$K99=3),'Classificação geral'!K99,""),"")</f>
        <v/>
      </c>
      <c r="FQ106" s="214" t="str">
        <f>IFERROR(IF(AND($FO106="mas",'Classificação geral'!$K99=3),'Classificação geral'!AC99,""),"")</f>
        <v/>
      </c>
      <c r="FR106" s="214" t="str">
        <f>IFERROR(IF(AND($FO106="mas",'Classificação geral'!$K99=3),'Classificação geral'!AE99,""),"")</f>
        <v/>
      </c>
      <c r="FS106" s="214" t="str">
        <f>IFERROR(IF(AND($FO106="mas",'Classificação geral'!$K99=3),'Classificação geral'!AF99,""),"")</f>
        <v/>
      </c>
      <c r="FT106" s="214" t="str">
        <f>IFERROR(IF(AND($FO106="mas",'Classificação geral'!$K99=3),'Classificação geral'!O99,""),"")</f>
        <v/>
      </c>
      <c r="FU106" s="214" t="str">
        <f>IFERROR(IF(AND($FO106="mas",'Classificação geral'!$K99=3),'Classificação geral'!AR99,""),"")</f>
        <v/>
      </c>
      <c r="FV106" s="216" t="str">
        <f>IFERROR(RANK(FU106,FU:FU,0)+ COUNTIF(FU$12:$FU104,FU106),"")</f>
        <v/>
      </c>
    </row>
    <row r="107" spans="2:178" s="199" customFormat="1" ht="24.75" customHeight="1" x14ac:dyDescent="0.4">
      <c r="B107" s="207"/>
      <c r="C107" s="200"/>
      <c r="D107" s="200"/>
      <c r="E107" s="200"/>
      <c r="F107" s="201"/>
      <c r="G107" s="201"/>
      <c r="H107" s="201"/>
      <c r="I107" s="201"/>
      <c r="J107" s="201"/>
      <c r="K107" s="201"/>
      <c r="L107" s="201"/>
      <c r="M107" s="202"/>
      <c r="N107" s="202"/>
      <c r="O107" s="202"/>
      <c r="P107" s="202"/>
      <c r="Q107" s="202"/>
      <c r="R107" s="203"/>
      <c r="S107" s="203"/>
      <c r="T107" s="200"/>
      <c r="U107" s="204"/>
      <c r="V107" s="204"/>
      <c r="W107" s="204"/>
      <c r="X107" s="204"/>
      <c r="Y107" s="204"/>
      <c r="Z107" s="204"/>
      <c r="AA107" s="204"/>
      <c r="AB107" s="202"/>
      <c r="AC107" s="202"/>
      <c r="AF107" s="202"/>
      <c r="AG107" s="200"/>
      <c r="AH107" s="200"/>
      <c r="AI107" s="201"/>
      <c r="AJ107" s="201"/>
      <c r="AK107" s="201"/>
      <c r="AL107" s="201"/>
      <c r="AM107" s="201"/>
      <c r="AN107" s="201"/>
      <c r="AO107" s="201"/>
      <c r="AP107" s="201"/>
      <c r="AQ107" s="202"/>
      <c r="AR107" s="202"/>
      <c r="AS107" s="202"/>
      <c r="AT107" s="202"/>
      <c r="AU107" s="202"/>
      <c r="AV107" s="203"/>
      <c r="AW107" s="203"/>
      <c r="AX107" s="201"/>
      <c r="AY107" s="204"/>
      <c r="AZ107" s="204"/>
      <c r="BA107" s="204"/>
      <c r="BB107" s="204"/>
      <c r="BC107" s="204"/>
      <c r="BD107" s="204"/>
      <c r="BE107" s="204"/>
      <c r="BF107" s="202"/>
      <c r="BG107" s="202"/>
      <c r="BJ107" s="207"/>
      <c r="BK107" s="200"/>
      <c r="BL107" s="200"/>
      <c r="BM107" s="203"/>
      <c r="BN107" s="201"/>
      <c r="BO107" s="201"/>
      <c r="BP107" s="201"/>
      <c r="BQ107" s="201"/>
      <c r="BR107" s="201"/>
      <c r="BS107" s="201"/>
      <c r="BT107" s="201"/>
      <c r="BU107" s="202"/>
      <c r="BV107" s="202"/>
      <c r="BW107" s="202"/>
      <c r="BX107" s="202"/>
      <c r="BY107" s="202"/>
      <c r="BZ107" s="203"/>
      <c r="CA107" s="203"/>
      <c r="CB107" s="203"/>
      <c r="CC107" s="204"/>
      <c r="CD107" s="204"/>
      <c r="CE107" s="204"/>
      <c r="CF107" s="204"/>
      <c r="CG107" s="204"/>
      <c r="CH107" s="204"/>
      <c r="CI107" s="204"/>
      <c r="CJ107" s="202"/>
      <c r="CK107" s="202"/>
      <c r="CX107" s="214" t="str">
        <f>IFERROR(IF(AND('Classificação geral'!$J100="FEM",'Classificação geral'!$K100=1,'Classificação geral'!I100="Tapete"),'Classificação geral'!A100,""),"")</f>
        <v/>
      </c>
      <c r="CY107" s="214" t="str">
        <f>IFERROR(IF(AND('Classificação geral'!$J100="FEM",'Classificação geral'!$K100=1,'Classificação geral'!I100="Tapete"),'Classificação geral'!$B100,""),"")</f>
        <v/>
      </c>
      <c r="CZ107" s="215" t="str">
        <f>IF($CY107='Classificação geral'!$B100,'Classificação geral'!$C100,"")</f>
        <v/>
      </c>
      <c r="DA107" s="215" t="str">
        <f>IF($CY107='Classificação geral'!$B100,'Classificação geral'!$D100,"")</f>
        <v/>
      </c>
      <c r="DB107" s="215" t="str">
        <f>IF($CY107='Classificação geral'!$B100,'Classificação geral'!$J100,"")</f>
        <v/>
      </c>
      <c r="DC107" s="215" t="str">
        <f>IF($DB107='Classificação geral'!$J100,'Classificação geral'!$K100,"")</f>
        <v/>
      </c>
      <c r="DD107" s="215" t="str">
        <f>IF($DC107='Classificação geral'!$K100,'Classificação geral'!$AC100,"")</f>
        <v/>
      </c>
      <c r="DE107" s="215" t="str">
        <f>IF($DC107='Classificação geral'!$K100,'Classificação geral'!$AE100,"")</f>
        <v/>
      </c>
      <c r="DF107" s="215" t="str">
        <f>IF($DC107='Classificação geral'!$K100,'Classificação geral'!$AF100,"")</f>
        <v/>
      </c>
      <c r="DG107" s="215" t="str">
        <f>IF($DC107='Classificação geral'!$K100,'Classificação geral'!$O100,"")</f>
        <v/>
      </c>
      <c r="DH107" s="215" t="str">
        <f>IF($DC107='Classificação geral'!$K100,'Classificação geral'!$AR100,"")</f>
        <v/>
      </c>
      <c r="DI107" s="216" t="str">
        <f>IFERROR(RANK(DH107,DH:DH,0)+ COUNTIF($DH$12:DH106,DH107),"")</f>
        <v/>
      </c>
      <c r="DK107" s="214" t="str">
        <f>IFERROR(IF(AND('Classificação geral'!$J100="mas",'Classificação geral'!$K100=1,'Classificação geral'!$I100="Tapete"),'Classificação geral'!$A100,""),"")</f>
        <v/>
      </c>
      <c r="DL107" s="214" t="str">
        <f>IFERROR(IF(AND('Classificação geral'!$J100="mas",'Classificação geral'!$K100=1,'Classificação geral'!$I100="Tapete"),'Classificação geral'!$B100,""),"")</f>
        <v/>
      </c>
      <c r="DM107" s="215" t="str">
        <f>IF($DL107='Classificação geral'!$B100,'Classificação geral'!$C100,"")</f>
        <v/>
      </c>
      <c r="DN107" s="215" t="str">
        <f>IF($DL107='Classificação geral'!$B100,'Classificação geral'!$D100,"")</f>
        <v/>
      </c>
      <c r="DO107" s="215" t="str">
        <f>IF($DL107='Classificação geral'!$B100,'Classificação geral'!$J100,"")</f>
        <v/>
      </c>
      <c r="DP107" s="214" t="str">
        <f>IFERROR(IF(AND($DO107="mas",'Classificação geral'!$K100=1),'Classificação geral'!K100,""),"")</f>
        <v/>
      </c>
      <c r="DQ107" s="214" t="str">
        <f>IFERROR(IF(AND($DO107="mas",'Classificação geral'!$K100=1),'Classificação geral'!AC100,""),"")</f>
        <v/>
      </c>
      <c r="DR107" s="214" t="str">
        <f>IFERROR(IF(AND($DO107="mas",'Classificação geral'!$K100=1),'Classificação geral'!AE100,""),"")</f>
        <v/>
      </c>
      <c r="DS107" s="214" t="str">
        <f>IFERROR(IF(AND($DO107="mas",'Classificação geral'!$K100=1),'Classificação geral'!AF100,""),"")</f>
        <v/>
      </c>
      <c r="DT107" s="214" t="str">
        <f>IFERROR(IF(AND($DO107="mas",'Classificação geral'!$K100=1),'Classificação geral'!O100,""),"")</f>
        <v/>
      </c>
      <c r="DU107" s="214" t="str">
        <f>IFERROR(IF(AND($DO107="mas",'Classificação geral'!$K100=1),'Classificação geral'!AR100,""),"")</f>
        <v/>
      </c>
      <c r="DV107" s="216" t="str">
        <f>IFERROR(RANK(DU107,DU:DU,0)+ COUNTIF($DU$12:DU106,DU107),"")</f>
        <v/>
      </c>
      <c r="DX107" s="214" t="str">
        <f>IFERROR(IF(AND('Classificação geral'!$J100="fem",'Classificação geral'!$K100=2,'Classificação geral'!$I100="Tapete"),'Classificação geral'!$A100,""),"")</f>
        <v/>
      </c>
      <c r="DY107" s="214" t="str">
        <f>IFERROR(IF(AND('Classificação geral'!$J100="fem",'Classificação geral'!$K100=2,'Classificação geral'!$I100="Tapete"),'Classificação geral'!$B100,""),"")</f>
        <v/>
      </c>
      <c r="DZ107" s="215" t="str">
        <f>IF($DY107='Classificação geral'!$B100,'Classificação geral'!$C100,"")</f>
        <v/>
      </c>
      <c r="EA107" s="215" t="str">
        <f>IF($DY107='Classificação geral'!$B100,'Classificação geral'!$D100,"")</f>
        <v/>
      </c>
      <c r="EB107" s="215" t="str">
        <f>IF($DY107='Classificação geral'!$B100,'Classificação geral'!$J100,"")</f>
        <v/>
      </c>
      <c r="EC107" s="214" t="str">
        <f>IFERROR(IF(AND($EB107="fem",'Classificação geral'!$K100=2),'Classificação geral'!K100,""),"")</f>
        <v/>
      </c>
      <c r="ED107" s="214" t="str">
        <f>IFERROR(IF(AND($EB107="fem",'Classificação geral'!$K100=2),'Classificação geral'!AC100,""),"")</f>
        <v/>
      </c>
      <c r="EE107" s="214" t="str">
        <f>IFERROR(IF(AND($EB107="fem",'Classificação geral'!$K100=2),'Classificação geral'!AE100,""),"")</f>
        <v/>
      </c>
      <c r="EF107" s="214" t="str">
        <f>IFERROR(IF(AND($EB107="fem",'Classificação geral'!$K100=2),'Classificação geral'!AF100,""),"")</f>
        <v/>
      </c>
      <c r="EG107" s="214" t="str">
        <f>IFERROR(IF(AND($EB107="fem",'Classificação geral'!$K100=2),'Classificação geral'!O100,""),"")</f>
        <v/>
      </c>
      <c r="EH107" s="214" t="str">
        <f>IFERROR(IF(AND($EB107="fem",'Classificação geral'!$K100=2),'Classificação geral'!AR100,""),"")</f>
        <v/>
      </c>
      <c r="EI107" s="216" t="str">
        <f>IFERROR(RANK(EH107,EH:EH,0)+ COUNTIF(EH$12:$EH105,EH107),"")</f>
        <v/>
      </c>
      <c r="EJ107" s="209"/>
      <c r="EK107" s="214" t="str">
        <f>IFERROR(IF(AND('Classificação geral'!$J100="mas",'Classificação geral'!$K100=2,'Classificação geral'!$I100="Tapete"),'Classificação geral'!$A100,""),"")</f>
        <v/>
      </c>
      <c r="EL107" s="214" t="str">
        <f>IFERROR(IF(AND('Classificação geral'!$J100="mas",'Classificação geral'!$K100=2,'Classificação geral'!$I100="Tapete"),'Classificação geral'!$B100,""),"")</f>
        <v/>
      </c>
      <c r="EM107" s="215" t="str">
        <f>IF($EL107='Classificação geral'!$B100,'Classificação geral'!$C100,"")</f>
        <v/>
      </c>
      <c r="EN107" s="215" t="str">
        <f>IF($EL107='Classificação geral'!$B100,'Classificação geral'!$D100,"")</f>
        <v/>
      </c>
      <c r="EO107" s="215" t="str">
        <f>IF($EL107='Classificação geral'!$B100,'Classificação geral'!$J100,"")</f>
        <v/>
      </c>
      <c r="EP107" s="214" t="str">
        <f>IFERROR(IF(AND($EO107="mas",'Classificação geral'!$K100=2),'Classificação geral'!K100,""),"")</f>
        <v/>
      </c>
      <c r="EQ107" s="214" t="str">
        <f>IFERROR(IF(AND($EO107="mas",'Classificação geral'!$K100=2),'Classificação geral'!AC100,""),"")</f>
        <v/>
      </c>
      <c r="ER107" s="214" t="str">
        <f>IFERROR(IF(AND($EO107="mas",'Classificação geral'!$K100=2),'Classificação geral'!AE100,""),"")</f>
        <v/>
      </c>
      <c r="ES107" s="214" t="str">
        <f>IFERROR(IF(AND($EO107="mas",'Classificação geral'!$K100=2),'Classificação geral'!AF100,""),"")</f>
        <v/>
      </c>
      <c r="ET107" s="214" t="str">
        <f>IFERROR(IF(AND($EO107="mas",'Classificação geral'!$K100=2),'Classificação geral'!O100,""),"")</f>
        <v/>
      </c>
      <c r="EU107" s="214" t="str">
        <f>IFERROR(IF(AND($EO107="mas",'Classificação geral'!$K100=2),'Classificação geral'!AR100,""),"")</f>
        <v/>
      </c>
      <c r="EV107" s="216" t="str">
        <f>IFERROR(RANK(EU107,EU:EU,0)+ COUNTIF($EU$12:EU$12,EU107),"")</f>
        <v/>
      </c>
      <c r="EW107" s="209"/>
      <c r="EX107" s="214" t="str">
        <f>IFERROR(IF(AND('Classificação geral'!$J100="fem",'Classificação geral'!$K100=3,'Classificação geral'!$I100="Tapete"),'Classificação geral'!$A100,""),"")</f>
        <v/>
      </c>
      <c r="EY107" s="214" t="str">
        <f>IFERROR(IF(AND('Classificação geral'!$J100="fem",'Classificação geral'!$K100=3,'Classificação geral'!$I100="Tapete"),'Classificação geral'!$B100,""),"")</f>
        <v/>
      </c>
      <c r="EZ107" s="215" t="str">
        <f>IF($EY107='Classificação geral'!$B100,'Classificação geral'!$C100,"")</f>
        <v/>
      </c>
      <c r="FA107" s="215" t="str">
        <f>IF($EY107='Classificação geral'!$B100,'Classificação geral'!$D100,"")</f>
        <v/>
      </c>
      <c r="FB107" s="215" t="str">
        <f>IF($EY107='Classificação geral'!$B100,'Classificação geral'!$J100,"")</f>
        <v/>
      </c>
      <c r="FC107" s="215" t="str">
        <f>IF($FB107='Classificação geral'!$J100,'Classificação geral'!$K100,"")</f>
        <v/>
      </c>
      <c r="FD107" s="215" t="str">
        <f>IF($FC107='Classificação geral'!$K100,'Classificação geral'!$AC100,"")</f>
        <v/>
      </c>
      <c r="FE107" s="215" t="str">
        <f>IF($FC107='Classificação geral'!$K100,'Classificação geral'!$AE100,"")</f>
        <v/>
      </c>
      <c r="FF107" s="215" t="str">
        <f>IF($FC107='Classificação geral'!$K100,'Classificação geral'!$AF100,"")</f>
        <v/>
      </c>
      <c r="FG107" s="215" t="str">
        <f>IF($FC107='Classificação geral'!$K100,'Classificação geral'!$O100,"")</f>
        <v/>
      </c>
      <c r="FH107" s="215" t="str">
        <f>IF($FC107='Classificação geral'!$K100,'Classificação geral'!$AR100,"")</f>
        <v/>
      </c>
      <c r="FI107" s="216" t="str">
        <f>IFERROR(RANK(FH107,FH:FH,0)+ COUNTIF($FH$12:FH105,FH107),"")</f>
        <v/>
      </c>
      <c r="FJ107" s="209"/>
      <c r="FK107" s="214" t="str">
        <f>IFERROR(IF(AND('Classificação geral'!$J100="mas",'Classificação geral'!$K100=3,'Classificação geral'!$I100="Tapete"),'Classificação geral'!$A100,""),"")</f>
        <v/>
      </c>
      <c r="FL107" s="214" t="str">
        <f>IFERROR(IF(AND('Classificação geral'!$J100="mas",'Classificação geral'!$K100=3,'Classificação geral'!$I100="Tapete"),'Classificação geral'!$B100,""),"")</f>
        <v/>
      </c>
      <c r="FM107" s="215" t="str">
        <f>IF($FL107='Classificação geral'!$B100,'Classificação geral'!$C100,"")</f>
        <v/>
      </c>
      <c r="FN107" s="215" t="str">
        <f>IF($FL107='Classificação geral'!$B100,'Classificação geral'!$D100,"")</f>
        <v/>
      </c>
      <c r="FO107" s="215" t="str">
        <f>IF($FL107='Classificação geral'!$B100,'Classificação geral'!$J100,"")</f>
        <v/>
      </c>
      <c r="FP107" s="214" t="str">
        <f>IFERROR(IF(AND($FO107="mas",'Classificação geral'!$K100=3),'Classificação geral'!K100,""),"")</f>
        <v/>
      </c>
      <c r="FQ107" s="214" t="str">
        <f>IFERROR(IF(AND($FO107="mas",'Classificação geral'!$K100=3),'Classificação geral'!AC100,""),"")</f>
        <v/>
      </c>
      <c r="FR107" s="214" t="str">
        <f>IFERROR(IF(AND($FO107="mas",'Classificação geral'!$K100=3),'Classificação geral'!AE100,""),"")</f>
        <v/>
      </c>
      <c r="FS107" s="214" t="str">
        <f>IFERROR(IF(AND($FO107="mas",'Classificação geral'!$K100=3),'Classificação geral'!AF100,""),"")</f>
        <v/>
      </c>
      <c r="FT107" s="214" t="str">
        <f>IFERROR(IF(AND($FO107="mas",'Classificação geral'!$K100=3),'Classificação geral'!O100,""),"")</f>
        <v/>
      </c>
      <c r="FU107" s="214" t="str">
        <f>IFERROR(IF(AND($FO107="mas",'Classificação geral'!$K100=3),'Classificação geral'!AR100,""),"")</f>
        <v/>
      </c>
      <c r="FV107" s="216" t="str">
        <f>IFERROR(RANK(FU107,FU:FU,0)+ COUNTIF(FU$12:$FU105,FU107),"")</f>
        <v/>
      </c>
    </row>
    <row r="108" spans="2:178" s="199" customFormat="1" ht="24.75" customHeight="1" x14ac:dyDescent="0.4">
      <c r="B108" s="207"/>
      <c r="C108" s="200"/>
      <c r="D108" s="200"/>
      <c r="E108" s="200"/>
      <c r="F108" s="201"/>
      <c r="G108" s="201"/>
      <c r="H108" s="201"/>
      <c r="I108" s="201"/>
      <c r="J108" s="201"/>
      <c r="K108" s="201"/>
      <c r="L108" s="201"/>
      <c r="M108" s="202"/>
      <c r="N108" s="202"/>
      <c r="O108" s="202"/>
      <c r="P108" s="202"/>
      <c r="Q108" s="202"/>
      <c r="R108" s="203"/>
      <c r="S108" s="203"/>
      <c r="T108" s="200"/>
      <c r="U108" s="204"/>
      <c r="V108" s="204"/>
      <c r="W108" s="204"/>
      <c r="X108" s="204"/>
      <c r="Y108" s="204"/>
      <c r="Z108" s="204"/>
      <c r="AA108" s="204"/>
      <c r="AB108" s="202"/>
      <c r="AC108" s="202"/>
      <c r="AF108" s="202"/>
      <c r="AG108" s="200"/>
      <c r="AH108" s="200"/>
      <c r="AI108" s="201"/>
      <c r="AJ108" s="201"/>
      <c r="AK108" s="201"/>
      <c r="AL108" s="201"/>
      <c r="AM108" s="201"/>
      <c r="AN108" s="201"/>
      <c r="AO108" s="201"/>
      <c r="AP108" s="201"/>
      <c r="AQ108" s="202"/>
      <c r="AR108" s="202"/>
      <c r="AS108" s="202"/>
      <c r="AT108" s="202"/>
      <c r="AU108" s="202"/>
      <c r="AV108" s="203"/>
      <c r="AW108" s="203"/>
      <c r="AX108" s="201"/>
      <c r="AY108" s="204"/>
      <c r="AZ108" s="204"/>
      <c r="BA108" s="204"/>
      <c r="BB108" s="204"/>
      <c r="BC108" s="204"/>
      <c r="BD108" s="204"/>
      <c r="BE108" s="204"/>
      <c r="BF108" s="202"/>
      <c r="BG108" s="202"/>
      <c r="BJ108" s="207"/>
      <c r="BK108" s="200"/>
      <c r="BL108" s="200"/>
      <c r="BM108" s="203"/>
      <c r="BN108" s="201"/>
      <c r="BO108" s="201"/>
      <c r="BP108" s="201"/>
      <c r="BQ108" s="201"/>
      <c r="BR108" s="201"/>
      <c r="BS108" s="201"/>
      <c r="BT108" s="201"/>
      <c r="BU108" s="202"/>
      <c r="BV108" s="202"/>
      <c r="BW108" s="202"/>
      <c r="BX108" s="202"/>
      <c r="BY108" s="202"/>
      <c r="BZ108" s="203"/>
      <c r="CA108" s="203"/>
      <c r="CB108" s="203"/>
      <c r="CC108" s="204"/>
      <c r="CD108" s="204"/>
      <c r="CE108" s="204"/>
      <c r="CF108" s="204"/>
      <c r="CG108" s="204"/>
      <c r="CH108" s="204"/>
      <c r="CI108" s="204"/>
      <c r="CJ108" s="202"/>
      <c r="CK108" s="202"/>
      <c r="CX108" s="214" t="str">
        <f>IFERROR(IF(AND('Classificação geral'!$J101="FEM",'Classificação geral'!$K101=1,'Classificação geral'!I101="Tapete"),'Classificação geral'!A101,""),"")</f>
        <v/>
      </c>
      <c r="CY108" s="214" t="str">
        <f>IFERROR(IF(AND('Classificação geral'!$J101="FEM",'Classificação geral'!$K101=1,'Classificação geral'!I101="Tapete"),'Classificação geral'!$B101,""),"")</f>
        <v/>
      </c>
      <c r="CZ108" s="215" t="str">
        <f>IF($CY108='Classificação geral'!$B101,'Classificação geral'!$C101,"")</f>
        <v/>
      </c>
      <c r="DA108" s="215" t="str">
        <f>IF($CY108='Classificação geral'!$B101,'Classificação geral'!$D101,"")</f>
        <v/>
      </c>
      <c r="DB108" s="215" t="str">
        <f>IF($CY108='Classificação geral'!$B101,'Classificação geral'!$J101,"")</f>
        <v/>
      </c>
      <c r="DC108" s="215" t="str">
        <f>IF($DB108='Classificação geral'!$J101,'Classificação geral'!$K101,"")</f>
        <v/>
      </c>
      <c r="DD108" s="215" t="str">
        <f>IF($DC108='Classificação geral'!$K101,'Classificação geral'!$AC101,"")</f>
        <v/>
      </c>
      <c r="DE108" s="215" t="str">
        <f>IF($DC108='Classificação geral'!$K101,'Classificação geral'!$AE101,"")</f>
        <v/>
      </c>
      <c r="DF108" s="215" t="str">
        <f>IF($DC108='Classificação geral'!$K101,'Classificação geral'!$AF101,"")</f>
        <v/>
      </c>
      <c r="DG108" s="215" t="str">
        <f>IF($DC108='Classificação geral'!$K101,'Classificação geral'!$O101,"")</f>
        <v/>
      </c>
      <c r="DH108" s="215" t="str">
        <f>IF($DC108='Classificação geral'!$K101,'Classificação geral'!$AR101,"")</f>
        <v/>
      </c>
      <c r="DI108" s="216" t="str">
        <f>IFERROR(RANK(DH108,DH:DH,0)+ COUNTIF($DH$12:DH107,DH108),"")</f>
        <v/>
      </c>
      <c r="DK108" s="214" t="str">
        <f>IFERROR(IF(AND('Classificação geral'!$J101="mas",'Classificação geral'!$K101=1,'Classificação geral'!$I101="Tapete"),'Classificação geral'!$A101,""),"")</f>
        <v/>
      </c>
      <c r="DL108" s="214" t="str">
        <f>IFERROR(IF(AND('Classificação geral'!$J101="mas",'Classificação geral'!$K101=1,'Classificação geral'!$I101="Tapete"),'Classificação geral'!$B101,""),"")</f>
        <v/>
      </c>
      <c r="DM108" s="215" t="str">
        <f>IF($DL108='Classificação geral'!$B101,'Classificação geral'!$C101,"")</f>
        <v/>
      </c>
      <c r="DN108" s="215" t="str">
        <f>IF($DL108='Classificação geral'!$B101,'Classificação geral'!$D101,"")</f>
        <v/>
      </c>
      <c r="DO108" s="215" t="str">
        <f>IF($DL108='Classificação geral'!$B101,'Classificação geral'!$J101,"")</f>
        <v/>
      </c>
      <c r="DP108" s="214" t="str">
        <f>IFERROR(IF(AND($DO108="mas",'Classificação geral'!$K101=1),'Classificação geral'!K101,""),"")</f>
        <v/>
      </c>
      <c r="DQ108" s="214" t="str">
        <f>IFERROR(IF(AND($DO108="mas",'Classificação geral'!$K101=1),'Classificação geral'!AC101,""),"")</f>
        <v/>
      </c>
      <c r="DR108" s="214" t="str">
        <f>IFERROR(IF(AND($DO108="mas",'Classificação geral'!$K101=1),'Classificação geral'!AE101,""),"")</f>
        <v/>
      </c>
      <c r="DS108" s="214" t="str">
        <f>IFERROR(IF(AND($DO108="mas",'Classificação geral'!$K101=1),'Classificação geral'!AF101,""),"")</f>
        <v/>
      </c>
      <c r="DT108" s="214" t="str">
        <f>IFERROR(IF(AND($DO108="mas",'Classificação geral'!$K101=1),'Classificação geral'!O101,""),"")</f>
        <v/>
      </c>
      <c r="DU108" s="214" t="str">
        <f>IFERROR(IF(AND($DO108="mas",'Classificação geral'!$K101=1),'Classificação geral'!AR101,""),"")</f>
        <v/>
      </c>
      <c r="DV108" s="216" t="str">
        <f>IFERROR(RANK(DU108,DU:DU,0)+ COUNTIF($DU$12:DU107,DU108),"")</f>
        <v/>
      </c>
      <c r="DX108" s="214" t="str">
        <f>IFERROR(IF(AND('Classificação geral'!$J101="fem",'Classificação geral'!$K101=2,'Classificação geral'!$I101="Tapete"),'Classificação geral'!$A101,""),"")</f>
        <v/>
      </c>
      <c r="DY108" s="214" t="str">
        <f>IFERROR(IF(AND('Classificação geral'!$J101="fem",'Classificação geral'!$K101=2,'Classificação geral'!$I101="Tapete"),'Classificação geral'!$B101,""),"")</f>
        <v/>
      </c>
      <c r="DZ108" s="215" t="str">
        <f>IF($DY108='Classificação geral'!$B101,'Classificação geral'!$C101,"")</f>
        <v/>
      </c>
      <c r="EA108" s="215" t="str">
        <f>IF($DY108='Classificação geral'!$B101,'Classificação geral'!$D101,"")</f>
        <v/>
      </c>
      <c r="EB108" s="215" t="str">
        <f>IF($DY108='Classificação geral'!$B101,'Classificação geral'!$J101,"")</f>
        <v/>
      </c>
      <c r="EC108" s="214" t="str">
        <f>IFERROR(IF(AND($EB108="fem",'Classificação geral'!$K101=2),'Classificação geral'!K101,""),"")</f>
        <v/>
      </c>
      <c r="ED108" s="214" t="str">
        <f>IFERROR(IF(AND($EB108="fem",'Classificação geral'!$K101=2),'Classificação geral'!AC101,""),"")</f>
        <v/>
      </c>
      <c r="EE108" s="214" t="str">
        <f>IFERROR(IF(AND($EB108="fem",'Classificação geral'!$K101=2),'Classificação geral'!AE101,""),"")</f>
        <v/>
      </c>
      <c r="EF108" s="214" t="str">
        <f>IFERROR(IF(AND($EB108="fem",'Classificação geral'!$K101=2),'Classificação geral'!AF101,""),"")</f>
        <v/>
      </c>
      <c r="EG108" s="214" t="str">
        <f>IFERROR(IF(AND($EB108="fem",'Classificação geral'!$K101=2),'Classificação geral'!O101,""),"")</f>
        <v/>
      </c>
      <c r="EH108" s="214" t="str">
        <f>IFERROR(IF(AND($EB108="fem",'Classificação geral'!$K101=2),'Classificação geral'!AR101,""),"")</f>
        <v/>
      </c>
      <c r="EI108" s="216" t="str">
        <f>IFERROR(RANK(EH108,EH:EH,0)+ COUNTIF(EH$12:$EH106,EH108),"")</f>
        <v/>
      </c>
      <c r="EJ108" s="209"/>
      <c r="EK108" s="214" t="str">
        <f>IFERROR(IF(AND('Classificação geral'!$J101="mas",'Classificação geral'!$K101=2,'Classificação geral'!$I101="Tapete"),'Classificação geral'!$A101,""),"")</f>
        <v/>
      </c>
      <c r="EL108" s="214" t="str">
        <f>IFERROR(IF(AND('Classificação geral'!$J101="mas",'Classificação geral'!$K101=2,'Classificação geral'!$I101="Tapete"),'Classificação geral'!$B101,""),"")</f>
        <v/>
      </c>
      <c r="EM108" s="215" t="str">
        <f>IF($EL108='Classificação geral'!$B101,'Classificação geral'!$C101,"")</f>
        <v/>
      </c>
      <c r="EN108" s="215" t="str">
        <f>IF($EL108='Classificação geral'!$B101,'Classificação geral'!$D101,"")</f>
        <v/>
      </c>
      <c r="EO108" s="215" t="str">
        <f>IF($EL108='Classificação geral'!$B101,'Classificação geral'!$J101,"")</f>
        <v/>
      </c>
      <c r="EP108" s="214" t="str">
        <f>IFERROR(IF(AND($EO108="mas",'Classificação geral'!$K101=2),'Classificação geral'!K101,""),"")</f>
        <v/>
      </c>
      <c r="EQ108" s="214" t="str">
        <f>IFERROR(IF(AND($EO108="mas",'Classificação geral'!$K101=2),'Classificação geral'!AC101,""),"")</f>
        <v/>
      </c>
      <c r="ER108" s="214" t="str">
        <f>IFERROR(IF(AND($EO108="mas",'Classificação geral'!$K101=2),'Classificação geral'!AE101,""),"")</f>
        <v/>
      </c>
      <c r="ES108" s="214" t="str">
        <f>IFERROR(IF(AND($EO108="mas",'Classificação geral'!$K101=2),'Classificação geral'!AF101,""),"")</f>
        <v/>
      </c>
      <c r="ET108" s="214" t="str">
        <f>IFERROR(IF(AND($EO108="mas",'Classificação geral'!$K101=2),'Classificação geral'!O101,""),"")</f>
        <v/>
      </c>
      <c r="EU108" s="214" t="str">
        <f>IFERROR(IF(AND($EO108="mas",'Classificação geral'!$K101=2),'Classificação geral'!AR101,""),"")</f>
        <v/>
      </c>
      <c r="EV108" s="216" t="str">
        <f>IFERROR(RANK(EU108,EU:EU,0)+ COUNTIF($EU$12:EU$12,EU108),"")</f>
        <v/>
      </c>
      <c r="EW108" s="209"/>
      <c r="EX108" s="214" t="str">
        <f>IFERROR(IF(AND('Classificação geral'!$J101="fem",'Classificação geral'!$K101=3,'Classificação geral'!$I101="Tapete"),'Classificação geral'!$A101,""),"")</f>
        <v/>
      </c>
      <c r="EY108" s="214" t="str">
        <f>IFERROR(IF(AND('Classificação geral'!$J101="fem",'Classificação geral'!$K101=3,'Classificação geral'!$I101="Tapete"),'Classificação geral'!$B101,""),"")</f>
        <v/>
      </c>
      <c r="EZ108" s="215" t="str">
        <f>IF($EY108='Classificação geral'!$B101,'Classificação geral'!$C101,"")</f>
        <v/>
      </c>
      <c r="FA108" s="215" t="str">
        <f>IF($EY108='Classificação geral'!$B101,'Classificação geral'!$D101,"")</f>
        <v/>
      </c>
      <c r="FB108" s="215" t="str">
        <f>IF($EY108='Classificação geral'!$B101,'Classificação geral'!$J101,"")</f>
        <v/>
      </c>
      <c r="FC108" s="215" t="str">
        <f>IF($FB108='Classificação geral'!$J101,'Classificação geral'!$K101,"")</f>
        <v/>
      </c>
      <c r="FD108" s="215" t="str">
        <f>IF($FC108='Classificação geral'!$K101,'Classificação geral'!$AC101,"")</f>
        <v/>
      </c>
      <c r="FE108" s="215" t="str">
        <f>IF($FC108='Classificação geral'!$K101,'Classificação geral'!$AE101,"")</f>
        <v/>
      </c>
      <c r="FF108" s="215" t="str">
        <f>IF($FC108='Classificação geral'!$K101,'Classificação geral'!$AF101,"")</f>
        <v/>
      </c>
      <c r="FG108" s="215" t="str">
        <f>IF($FC108='Classificação geral'!$K101,'Classificação geral'!$O101,"")</f>
        <v/>
      </c>
      <c r="FH108" s="215" t="str">
        <f>IF($FC108='Classificação geral'!$K101,'Classificação geral'!$AR101,"")</f>
        <v/>
      </c>
      <c r="FI108" s="216" t="str">
        <f>IFERROR(RANK(FH108,FH:FH,0)+ COUNTIF($FH$12:FH106,FH108),"")</f>
        <v/>
      </c>
      <c r="FJ108" s="209"/>
      <c r="FK108" s="214" t="str">
        <f>IFERROR(IF(AND('Classificação geral'!$J101="mas",'Classificação geral'!$K101=3,'Classificação geral'!$I101="Tapete"),'Classificação geral'!$A101,""),"")</f>
        <v/>
      </c>
      <c r="FL108" s="214" t="str">
        <f>IFERROR(IF(AND('Classificação geral'!$J101="mas",'Classificação geral'!$K101=3,'Classificação geral'!$I101="Tapete"),'Classificação geral'!$B101,""),"")</f>
        <v/>
      </c>
      <c r="FM108" s="215" t="str">
        <f>IF($FL108='Classificação geral'!$B101,'Classificação geral'!$C101,"")</f>
        <v/>
      </c>
      <c r="FN108" s="215" t="str">
        <f>IF($FL108='Classificação geral'!$B101,'Classificação geral'!$D101,"")</f>
        <v/>
      </c>
      <c r="FO108" s="215" t="str">
        <f>IF($FL108='Classificação geral'!$B101,'Classificação geral'!$J101,"")</f>
        <v/>
      </c>
      <c r="FP108" s="214" t="str">
        <f>IFERROR(IF(AND($FO108="mas",'Classificação geral'!$K101=3),'Classificação geral'!K101,""),"")</f>
        <v/>
      </c>
      <c r="FQ108" s="214" t="str">
        <f>IFERROR(IF(AND($FO108="mas",'Classificação geral'!$K101=3),'Classificação geral'!AC101,""),"")</f>
        <v/>
      </c>
      <c r="FR108" s="214" t="str">
        <f>IFERROR(IF(AND($FO108="mas",'Classificação geral'!$K101=3),'Classificação geral'!AE101,""),"")</f>
        <v/>
      </c>
      <c r="FS108" s="214" t="str">
        <f>IFERROR(IF(AND($FO108="mas",'Classificação geral'!$K101=3),'Classificação geral'!AF101,""),"")</f>
        <v/>
      </c>
      <c r="FT108" s="214" t="str">
        <f>IFERROR(IF(AND($FO108="mas",'Classificação geral'!$K101=3),'Classificação geral'!O101,""),"")</f>
        <v/>
      </c>
      <c r="FU108" s="214" t="str">
        <f>IFERROR(IF(AND($FO108="mas",'Classificação geral'!$K101=3),'Classificação geral'!AR101,""),"")</f>
        <v/>
      </c>
      <c r="FV108" s="216" t="str">
        <f>IFERROR(RANK(FU108,FU:FU,0)+ COUNTIF(FU$12:$FU106,FU108),"")</f>
        <v/>
      </c>
    </row>
    <row r="109" spans="2:178" s="199" customFormat="1" ht="24.75" customHeight="1" x14ac:dyDescent="0.4">
      <c r="B109" s="207"/>
      <c r="C109" s="200"/>
      <c r="D109" s="200"/>
      <c r="E109" s="200"/>
      <c r="F109" s="201"/>
      <c r="G109" s="201"/>
      <c r="H109" s="201"/>
      <c r="I109" s="201"/>
      <c r="J109" s="201"/>
      <c r="K109" s="201"/>
      <c r="L109" s="201"/>
      <c r="M109" s="202"/>
      <c r="N109" s="202"/>
      <c r="O109" s="202"/>
      <c r="P109" s="202"/>
      <c r="Q109" s="202"/>
      <c r="R109" s="203"/>
      <c r="S109" s="203"/>
      <c r="T109" s="200"/>
      <c r="U109" s="204"/>
      <c r="V109" s="204"/>
      <c r="W109" s="204"/>
      <c r="X109" s="204"/>
      <c r="Y109" s="204"/>
      <c r="Z109" s="204"/>
      <c r="AA109" s="204"/>
      <c r="AB109" s="202"/>
      <c r="AC109" s="202"/>
      <c r="AF109" s="202"/>
      <c r="AG109" s="200"/>
      <c r="AH109" s="200"/>
      <c r="AI109" s="201"/>
      <c r="AJ109" s="201"/>
      <c r="AK109" s="201"/>
      <c r="AL109" s="201"/>
      <c r="AM109" s="201"/>
      <c r="AN109" s="201"/>
      <c r="AO109" s="201"/>
      <c r="AP109" s="201"/>
      <c r="AQ109" s="202"/>
      <c r="AR109" s="202"/>
      <c r="AS109" s="202"/>
      <c r="AT109" s="202"/>
      <c r="AU109" s="202"/>
      <c r="AV109" s="203"/>
      <c r="AW109" s="203"/>
      <c r="AX109" s="201"/>
      <c r="AY109" s="204"/>
      <c r="AZ109" s="204"/>
      <c r="BA109" s="204"/>
      <c r="BB109" s="204"/>
      <c r="BC109" s="204"/>
      <c r="BD109" s="204"/>
      <c r="BE109" s="204"/>
      <c r="BF109" s="202"/>
      <c r="BG109" s="202"/>
      <c r="BJ109" s="207"/>
      <c r="BK109" s="200"/>
      <c r="BL109" s="200"/>
      <c r="BM109" s="203"/>
      <c r="BN109" s="201"/>
      <c r="BO109" s="201"/>
      <c r="BP109" s="201"/>
      <c r="BQ109" s="201"/>
      <c r="BR109" s="201"/>
      <c r="BS109" s="201"/>
      <c r="BT109" s="201"/>
      <c r="BU109" s="202"/>
      <c r="BV109" s="202"/>
      <c r="BW109" s="202"/>
      <c r="BX109" s="202"/>
      <c r="BY109" s="202"/>
      <c r="BZ109" s="203"/>
      <c r="CA109" s="203"/>
      <c r="CB109" s="203"/>
      <c r="CC109" s="204"/>
      <c r="CD109" s="204"/>
      <c r="CE109" s="204"/>
      <c r="CF109" s="204"/>
      <c r="CG109" s="204"/>
      <c r="CH109" s="204"/>
      <c r="CI109" s="204"/>
      <c r="CJ109" s="202"/>
      <c r="CK109" s="202"/>
      <c r="CX109" s="214" t="str">
        <f>IFERROR(IF(AND('Classificação geral'!$J102="FEM",'Classificação geral'!$K102=1,'Classificação geral'!I102="Tapete"),'Classificação geral'!A102,""),"")</f>
        <v/>
      </c>
      <c r="CY109" s="214" t="str">
        <f>IFERROR(IF(AND('Classificação geral'!$J102="FEM",'Classificação geral'!$K102=1,'Classificação geral'!I102="Tapete"),'Classificação geral'!$B102,""),"")</f>
        <v/>
      </c>
      <c r="CZ109" s="215" t="str">
        <f>IF($CY109='Classificação geral'!$B102,'Classificação geral'!$C102,"")</f>
        <v/>
      </c>
      <c r="DA109" s="215" t="str">
        <f>IF($CY109='Classificação geral'!$B102,'Classificação geral'!$D102,"")</f>
        <v/>
      </c>
      <c r="DB109" s="215" t="str">
        <f>IF($CY109='Classificação geral'!$B102,'Classificação geral'!$J102,"")</f>
        <v/>
      </c>
      <c r="DC109" s="215" t="str">
        <f>IF($DB109='Classificação geral'!$J102,'Classificação geral'!$K102,"")</f>
        <v/>
      </c>
      <c r="DD109" s="215" t="str">
        <f>IF($DC109='Classificação geral'!$K102,'Classificação geral'!$AC102,"")</f>
        <v/>
      </c>
      <c r="DE109" s="215" t="str">
        <f>IF($DC109='Classificação geral'!$K102,'Classificação geral'!$AE102,"")</f>
        <v/>
      </c>
      <c r="DF109" s="215" t="str">
        <f>IF($DC109='Classificação geral'!$K102,'Classificação geral'!$AF102,"")</f>
        <v/>
      </c>
      <c r="DG109" s="215" t="str">
        <f>IF($DC109='Classificação geral'!$K102,'Classificação geral'!$O102,"")</f>
        <v/>
      </c>
      <c r="DH109" s="215" t="str">
        <f>IF($DC109='Classificação geral'!$K102,'Classificação geral'!$AR102,"")</f>
        <v/>
      </c>
      <c r="DI109" s="216" t="str">
        <f>IFERROR(RANK(DH109,DH:DH,0)+ COUNTIF($DH$12:DH108,DH109),"")</f>
        <v/>
      </c>
      <c r="DK109" s="214" t="str">
        <f>IFERROR(IF(AND('Classificação geral'!$J102="mas",'Classificação geral'!$K102=1,'Classificação geral'!$I102="Tapete"),'Classificação geral'!$A102,""),"")</f>
        <v/>
      </c>
      <c r="DL109" s="214" t="str">
        <f>IFERROR(IF(AND('Classificação geral'!$J102="mas",'Classificação geral'!$K102=1,'Classificação geral'!$I102="Tapete"),'Classificação geral'!$B102,""),"")</f>
        <v/>
      </c>
      <c r="DM109" s="215" t="str">
        <f>IF($DL109='Classificação geral'!$B102,'Classificação geral'!$C102,"")</f>
        <v/>
      </c>
      <c r="DN109" s="215" t="str">
        <f>IF($DL109='Classificação geral'!$B102,'Classificação geral'!$D102,"")</f>
        <v/>
      </c>
      <c r="DO109" s="215" t="str">
        <f>IF($DL109='Classificação geral'!$B102,'Classificação geral'!$J102,"")</f>
        <v/>
      </c>
      <c r="DP109" s="214" t="str">
        <f>IFERROR(IF(AND($DO109="mas",'Classificação geral'!$K102=1),'Classificação geral'!K102,""),"")</f>
        <v/>
      </c>
      <c r="DQ109" s="214" t="str">
        <f>IFERROR(IF(AND($DO109="mas",'Classificação geral'!$K102=1),'Classificação geral'!AC102,""),"")</f>
        <v/>
      </c>
      <c r="DR109" s="214" t="str">
        <f>IFERROR(IF(AND($DO109="mas",'Classificação geral'!$K102=1),'Classificação geral'!AE102,""),"")</f>
        <v/>
      </c>
      <c r="DS109" s="214" t="str">
        <f>IFERROR(IF(AND($DO109="mas",'Classificação geral'!$K102=1),'Classificação geral'!AF102,""),"")</f>
        <v/>
      </c>
      <c r="DT109" s="214" t="str">
        <f>IFERROR(IF(AND($DO109="mas",'Classificação geral'!$K102=1),'Classificação geral'!O102,""),"")</f>
        <v/>
      </c>
      <c r="DU109" s="214" t="str">
        <f>IFERROR(IF(AND($DO109="mas",'Classificação geral'!$K102=1),'Classificação geral'!AR102,""),"")</f>
        <v/>
      </c>
      <c r="DV109" s="216" t="str">
        <f>IFERROR(RANK(DU109,DU:DU,0)+ COUNTIF($DU$12:DU108,DU109),"")</f>
        <v/>
      </c>
      <c r="DX109" s="214" t="str">
        <f>IFERROR(IF(AND('Classificação geral'!$J102="fem",'Classificação geral'!$K102=2,'Classificação geral'!$I102="Tapete"),'Classificação geral'!$A102,""),"")</f>
        <v/>
      </c>
      <c r="DY109" s="214" t="str">
        <f>IFERROR(IF(AND('Classificação geral'!$J102="fem",'Classificação geral'!$K102=2,'Classificação geral'!$I102="Tapete"),'Classificação geral'!$B102,""),"")</f>
        <v/>
      </c>
      <c r="DZ109" s="215" t="str">
        <f>IF($DY109='Classificação geral'!$B102,'Classificação geral'!$C102,"")</f>
        <v/>
      </c>
      <c r="EA109" s="215" t="str">
        <f>IF($DY109='Classificação geral'!$B102,'Classificação geral'!$D102,"")</f>
        <v/>
      </c>
      <c r="EB109" s="215" t="str">
        <f>IF($DY109='Classificação geral'!$B102,'Classificação geral'!$J102,"")</f>
        <v/>
      </c>
      <c r="EC109" s="214" t="str">
        <f>IFERROR(IF(AND($EB109="fem",'Classificação geral'!$K102=2),'Classificação geral'!K102,""),"")</f>
        <v/>
      </c>
      <c r="ED109" s="214" t="str">
        <f>IFERROR(IF(AND($EB109="fem",'Classificação geral'!$K102=2),'Classificação geral'!AC102,""),"")</f>
        <v/>
      </c>
      <c r="EE109" s="214" t="str">
        <f>IFERROR(IF(AND($EB109="fem",'Classificação geral'!$K102=2),'Classificação geral'!AE102,""),"")</f>
        <v/>
      </c>
      <c r="EF109" s="214" t="str">
        <f>IFERROR(IF(AND($EB109="fem",'Classificação geral'!$K102=2),'Classificação geral'!AF102,""),"")</f>
        <v/>
      </c>
      <c r="EG109" s="214" t="str">
        <f>IFERROR(IF(AND($EB109="fem",'Classificação geral'!$K102=2),'Classificação geral'!O102,""),"")</f>
        <v/>
      </c>
      <c r="EH109" s="214" t="str">
        <f>IFERROR(IF(AND($EB109="fem",'Classificação geral'!$K102=2),'Classificação geral'!AR102,""),"")</f>
        <v/>
      </c>
      <c r="EI109" s="216" t="str">
        <f>IFERROR(RANK(EH109,EH:EH,0)+ COUNTIF(EH$12:$EH107,EH109),"")</f>
        <v/>
      </c>
      <c r="EJ109" s="209"/>
      <c r="EK109" s="214" t="str">
        <f>IFERROR(IF(AND('Classificação geral'!$J102="mas",'Classificação geral'!$K102=2,'Classificação geral'!$I102="Tapete"),'Classificação geral'!$A102,""),"")</f>
        <v/>
      </c>
      <c r="EL109" s="214" t="str">
        <f>IFERROR(IF(AND('Classificação geral'!$J102="mas",'Classificação geral'!$K102=2,'Classificação geral'!$I102="Tapete"),'Classificação geral'!$B102,""),"")</f>
        <v/>
      </c>
      <c r="EM109" s="215" t="str">
        <f>IF($EL109='Classificação geral'!$B102,'Classificação geral'!$C102,"")</f>
        <v/>
      </c>
      <c r="EN109" s="215" t="str">
        <f>IF($EL109='Classificação geral'!$B102,'Classificação geral'!$D102,"")</f>
        <v/>
      </c>
      <c r="EO109" s="215" t="str">
        <f>IF($EL109='Classificação geral'!$B102,'Classificação geral'!$J102,"")</f>
        <v/>
      </c>
      <c r="EP109" s="214" t="str">
        <f>IFERROR(IF(AND($EO109="mas",'Classificação geral'!$K102=2),'Classificação geral'!K102,""),"")</f>
        <v/>
      </c>
      <c r="EQ109" s="214" t="str">
        <f>IFERROR(IF(AND($EO109="mas",'Classificação geral'!$K102=2),'Classificação geral'!AC102,""),"")</f>
        <v/>
      </c>
      <c r="ER109" s="214" t="str">
        <f>IFERROR(IF(AND($EO109="mas",'Classificação geral'!$K102=2),'Classificação geral'!AE102,""),"")</f>
        <v/>
      </c>
      <c r="ES109" s="214" t="str">
        <f>IFERROR(IF(AND($EO109="mas",'Classificação geral'!$K102=2),'Classificação geral'!AF102,""),"")</f>
        <v/>
      </c>
      <c r="ET109" s="214" t="str">
        <f>IFERROR(IF(AND($EO109="mas",'Classificação geral'!$K102=2),'Classificação geral'!O102,""),"")</f>
        <v/>
      </c>
      <c r="EU109" s="214" t="str">
        <f>IFERROR(IF(AND($EO109="mas",'Classificação geral'!$K102=2),'Classificação geral'!AR102,""),"")</f>
        <v/>
      </c>
      <c r="EV109" s="216" t="str">
        <f>IFERROR(RANK(EU109,EU:EU,0)+ COUNTIF($EU$12:EU$12,EU109),"")</f>
        <v/>
      </c>
      <c r="EW109" s="209"/>
      <c r="EX109" s="214" t="str">
        <f>IFERROR(IF(AND('Classificação geral'!$J102="fem",'Classificação geral'!$K102=3,'Classificação geral'!$I102="Tapete"),'Classificação geral'!$A102,""),"")</f>
        <v/>
      </c>
      <c r="EY109" s="214" t="str">
        <f>IFERROR(IF(AND('Classificação geral'!$J102="fem",'Classificação geral'!$K102=3,'Classificação geral'!$I102="Tapete"),'Classificação geral'!$B102,""),"")</f>
        <v/>
      </c>
      <c r="EZ109" s="215" t="str">
        <f>IF($EY109='Classificação geral'!$B102,'Classificação geral'!$C102,"")</f>
        <v/>
      </c>
      <c r="FA109" s="215" t="str">
        <f>IF($EY109='Classificação geral'!$B102,'Classificação geral'!$D102,"")</f>
        <v/>
      </c>
      <c r="FB109" s="215" t="str">
        <f>IF($EY109='Classificação geral'!$B102,'Classificação geral'!$J102,"")</f>
        <v/>
      </c>
      <c r="FC109" s="215" t="str">
        <f>IF($FB109='Classificação geral'!$J102,'Classificação geral'!$K102,"")</f>
        <v/>
      </c>
      <c r="FD109" s="215" t="str">
        <f>IF($FC109='Classificação geral'!$K102,'Classificação geral'!$AC102,"")</f>
        <v/>
      </c>
      <c r="FE109" s="215" t="str">
        <f>IF($FC109='Classificação geral'!$K102,'Classificação geral'!$AE102,"")</f>
        <v/>
      </c>
      <c r="FF109" s="215" t="str">
        <f>IF($FC109='Classificação geral'!$K102,'Classificação geral'!$AF102,"")</f>
        <v/>
      </c>
      <c r="FG109" s="215" t="str">
        <f>IF($FC109='Classificação geral'!$K102,'Classificação geral'!$O102,"")</f>
        <v/>
      </c>
      <c r="FH109" s="215" t="str">
        <f>IF($FC109='Classificação geral'!$K102,'Classificação geral'!$AR102,"")</f>
        <v/>
      </c>
      <c r="FI109" s="216" t="str">
        <f>IFERROR(RANK(FH109,FH:FH,0)+ COUNTIF($FH$12:FH107,FH109),"")</f>
        <v/>
      </c>
      <c r="FJ109" s="209"/>
      <c r="FK109" s="214" t="str">
        <f>IFERROR(IF(AND('Classificação geral'!$J102="mas",'Classificação geral'!$K102=3,'Classificação geral'!$I102="Tapete"),'Classificação geral'!$A102,""),"")</f>
        <v/>
      </c>
      <c r="FL109" s="214" t="str">
        <f>IFERROR(IF(AND('Classificação geral'!$J102="mas",'Classificação geral'!$K102=3,'Classificação geral'!$I102="Tapete"),'Classificação geral'!$B102,""),"")</f>
        <v/>
      </c>
      <c r="FM109" s="215" t="str">
        <f>IF($FL109='Classificação geral'!$B102,'Classificação geral'!$C102,"")</f>
        <v/>
      </c>
      <c r="FN109" s="215" t="str">
        <f>IF($FL109='Classificação geral'!$B102,'Classificação geral'!$D102,"")</f>
        <v/>
      </c>
      <c r="FO109" s="215" t="str">
        <f>IF($FL109='Classificação geral'!$B102,'Classificação geral'!$J102,"")</f>
        <v/>
      </c>
      <c r="FP109" s="214" t="str">
        <f>IFERROR(IF(AND($FO109="mas",'Classificação geral'!$K102=3),'Classificação geral'!K102,""),"")</f>
        <v/>
      </c>
      <c r="FQ109" s="214" t="str">
        <f>IFERROR(IF(AND($FO109="mas",'Classificação geral'!$K102=3),'Classificação geral'!AC102,""),"")</f>
        <v/>
      </c>
      <c r="FR109" s="214" t="str">
        <f>IFERROR(IF(AND($FO109="mas",'Classificação geral'!$K102=3),'Classificação geral'!AE102,""),"")</f>
        <v/>
      </c>
      <c r="FS109" s="214" t="str">
        <f>IFERROR(IF(AND($FO109="mas",'Classificação geral'!$K102=3),'Classificação geral'!AF102,""),"")</f>
        <v/>
      </c>
      <c r="FT109" s="214" t="str">
        <f>IFERROR(IF(AND($FO109="mas",'Classificação geral'!$K102=3),'Classificação geral'!O102,""),"")</f>
        <v/>
      </c>
      <c r="FU109" s="214" t="str">
        <f>IFERROR(IF(AND($FO109="mas",'Classificação geral'!$K102=3),'Classificação geral'!AR102,""),"")</f>
        <v/>
      </c>
      <c r="FV109" s="216" t="str">
        <f>IFERROR(RANK(FU109,FU:FU,0)+ COUNTIF(FU$12:$FU107,FU109),"")</f>
        <v/>
      </c>
    </row>
    <row r="110" spans="2:178" s="199" customFormat="1" ht="24.75" customHeight="1" x14ac:dyDescent="0.4">
      <c r="B110" s="207"/>
      <c r="C110" s="200"/>
      <c r="D110" s="200"/>
      <c r="E110" s="200"/>
      <c r="F110" s="201"/>
      <c r="G110" s="201"/>
      <c r="H110" s="201"/>
      <c r="I110" s="201"/>
      <c r="J110" s="201"/>
      <c r="K110" s="201"/>
      <c r="L110" s="201"/>
      <c r="M110" s="202"/>
      <c r="N110" s="202"/>
      <c r="O110" s="202"/>
      <c r="P110" s="202"/>
      <c r="Q110" s="202"/>
      <c r="R110" s="203"/>
      <c r="S110" s="203"/>
      <c r="T110" s="200"/>
      <c r="U110" s="204"/>
      <c r="V110" s="204"/>
      <c r="W110" s="204"/>
      <c r="X110" s="204"/>
      <c r="Y110" s="204"/>
      <c r="Z110" s="204"/>
      <c r="AA110" s="204"/>
      <c r="AB110" s="202"/>
      <c r="AC110" s="202"/>
      <c r="AF110" s="202"/>
      <c r="AG110" s="200"/>
      <c r="AH110" s="200"/>
      <c r="AI110" s="201"/>
      <c r="AJ110" s="201"/>
      <c r="AK110" s="201"/>
      <c r="AL110" s="201"/>
      <c r="AM110" s="201"/>
      <c r="AN110" s="201"/>
      <c r="AO110" s="201"/>
      <c r="AP110" s="201"/>
      <c r="AQ110" s="202"/>
      <c r="AR110" s="202"/>
      <c r="AS110" s="202"/>
      <c r="AT110" s="202"/>
      <c r="AU110" s="202"/>
      <c r="AV110" s="203"/>
      <c r="AW110" s="203"/>
      <c r="AX110" s="201"/>
      <c r="AY110" s="204"/>
      <c r="AZ110" s="204"/>
      <c r="BA110" s="204"/>
      <c r="BB110" s="204"/>
      <c r="BC110" s="204"/>
      <c r="BD110" s="204"/>
      <c r="BE110" s="204"/>
      <c r="BF110" s="202"/>
      <c r="BG110" s="202"/>
      <c r="BJ110" s="207"/>
      <c r="BK110" s="200"/>
      <c r="BL110" s="200"/>
      <c r="BM110" s="203"/>
      <c r="BN110" s="201"/>
      <c r="BO110" s="201"/>
      <c r="BP110" s="201"/>
      <c r="BQ110" s="201"/>
      <c r="BR110" s="201"/>
      <c r="BS110" s="201"/>
      <c r="BT110" s="201"/>
      <c r="BU110" s="202"/>
      <c r="BV110" s="202"/>
      <c r="BW110" s="202"/>
      <c r="BX110" s="202"/>
      <c r="BY110" s="202"/>
      <c r="BZ110" s="203"/>
      <c r="CA110" s="203"/>
      <c r="CB110" s="203"/>
      <c r="CC110" s="204"/>
      <c r="CD110" s="204"/>
      <c r="CE110" s="204"/>
      <c r="CF110" s="204"/>
      <c r="CG110" s="204"/>
      <c r="CH110" s="204"/>
      <c r="CI110" s="204"/>
      <c r="CJ110" s="202"/>
      <c r="CK110" s="202"/>
      <c r="CX110" s="214" t="str">
        <f>IFERROR(IF(AND('Classificação geral'!$J103="FEM",'Classificação geral'!$K103=1,'Classificação geral'!I103="Tapete"),'Classificação geral'!A103,""),"")</f>
        <v/>
      </c>
      <c r="CY110" s="214" t="str">
        <f>IFERROR(IF(AND('Classificação geral'!$J103="FEM",'Classificação geral'!$K103=1,'Classificação geral'!I103="Tapete"),'Classificação geral'!$B103,""),"")</f>
        <v/>
      </c>
      <c r="CZ110" s="215" t="str">
        <f>IF($CY110='Classificação geral'!$B103,'Classificação geral'!$C103,"")</f>
        <v/>
      </c>
      <c r="DA110" s="215" t="str">
        <f>IF($CY110='Classificação geral'!$B103,'Classificação geral'!$D103,"")</f>
        <v/>
      </c>
      <c r="DB110" s="215" t="str">
        <f>IF($CY110='Classificação geral'!$B103,'Classificação geral'!$J103,"")</f>
        <v/>
      </c>
      <c r="DC110" s="215" t="str">
        <f>IF($DB110='Classificação geral'!$J103,'Classificação geral'!$K103,"")</f>
        <v/>
      </c>
      <c r="DD110" s="215" t="str">
        <f>IF($DC110='Classificação geral'!$K103,'Classificação geral'!$AC103,"")</f>
        <v/>
      </c>
      <c r="DE110" s="215" t="str">
        <f>IF($DC110='Classificação geral'!$K103,'Classificação geral'!$AE103,"")</f>
        <v/>
      </c>
      <c r="DF110" s="215" t="str">
        <f>IF($DC110='Classificação geral'!$K103,'Classificação geral'!$AF103,"")</f>
        <v/>
      </c>
      <c r="DG110" s="215" t="str">
        <f>IF($DC110='Classificação geral'!$K103,'Classificação geral'!$O103,"")</f>
        <v/>
      </c>
      <c r="DH110" s="215" t="str">
        <f>IF($DC110='Classificação geral'!$K103,'Classificação geral'!$AR103,"")</f>
        <v/>
      </c>
      <c r="DI110" s="216" t="str">
        <f>IFERROR(RANK(DH110,DH:DH,0)+ COUNTIF($DH$12:DH109,DH110),"")</f>
        <v/>
      </c>
      <c r="DK110" s="214" t="str">
        <f>IFERROR(IF(AND('Classificação geral'!$J103="mas",'Classificação geral'!$K103=1,'Classificação geral'!$I103="Tapete"),'Classificação geral'!$A103,""),"")</f>
        <v/>
      </c>
      <c r="DL110" s="214" t="str">
        <f>IFERROR(IF(AND('Classificação geral'!$J103="mas",'Classificação geral'!$K103=1,'Classificação geral'!$I103="Tapete"),'Classificação geral'!$B103,""),"")</f>
        <v/>
      </c>
      <c r="DM110" s="215" t="str">
        <f>IF($DL110='Classificação geral'!$B103,'Classificação geral'!$C103,"")</f>
        <v/>
      </c>
      <c r="DN110" s="215" t="str">
        <f>IF($DL110='Classificação geral'!$B103,'Classificação geral'!$D103,"")</f>
        <v/>
      </c>
      <c r="DO110" s="215" t="str">
        <f>IF($DL110='Classificação geral'!$B103,'Classificação geral'!$J103,"")</f>
        <v/>
      </c>
      <c r="DP110" s="214" t="str">
        <f>IFERROR(IF(AND($DO110="mas",'Classificação geral'!$K103=1),'Classificação geral'!K103,""),"")</f>
        <v/>
      </c>
      <c r="DQ110" s="214" t="str">
        <f>IFERROR(IF(AND($DO110="mas",'Classificação geral'!$K103=1),'Classificação geral'!AC103,""),"")</f>
        <v/>
      </c>
      <c r="DR110" s="214" t="str">
        <f>IFERROR(IF(AND($DO110="mas",'Classificação geral'!$K103=1),'Classificação geral'!AE103,""),"")</f>
        <v/>
      </c>
      <c r="DS110" s="214" t="str">
        <f>IFERROR(IF(AND($DO110="mas",'Classificação geral'!$K103=1),'Classificação geral'!AF103,""),"")</f>
        <v/>
      </c>
      <c r="DT110" s="214" t="str">
        <f>IFERROR(IF(AND($DO110="mas",'Classificação geral'!$K103=1),'Classificação geral'!O103,""),"")</f>
        <v/>
      </c>
      <c r="DU110" s="214" t="str">
        <f>IFERROR(IF(AND($DO110="mas",'Classificação geral'!$K103=1),'Classificação geral'!AR103,""),"")</f>
        <v/>
      </c>
      <c r="DV110" s="216" t="str">
        <f>IFERROR(RANK(DU110,DU:DU,0)+ COUNTIF($DU$12:DU109,DU110),"")</f>
        <v/>
      </c>
      <c r="DX110" s="214" t="str">
        <f>IFERROR(IF(AND('Classificação geral'!$J103="fem",'Classificação geral'!$K103=2,'Classificação geral'!$I103="Tapete"),'Classificação geral'!$A103,""),"")</f>
        <v/>
      </c>
      <c r="DY110" s="214" t="str">
        <f>IFERROR(IF(AND('Classificação geral'!$J103="fem",'Classificação geral'!$K103=2,'Classificação geral'!$I103="Tapete"),'Classificação geral'!$B103,""),"")</f>
        <v/>
      </c>
      <c r="DZ110" s="215" t="str">
        <f>IF($DY110='Classificação geral'!$B103,'Classificação geral'!$C103,"")</f>
        <v/>
      </c>
      <c r="EA110" s="215" t="str">
        <f>IF($DY110='Classificação geral'!$B103,'Classificação geral'!$D103,"")</f>
        <v/>
      </c>
      <c r="EB110" s="215" t="str">
        <f>IF($DY110='Classificação geral'!$B103,'Classificação geral'!$J103,"")</f>
        <v/>
      </c>
      <c r="EC110" s="214" t="str">
        <f>IFERROR(IF(AND($EB110="fem",'Classificação geral'!$K103=2),'Classificação geral'!K103,""),"")</f>
        <v/>
      </c>
      <c r="ED110" s="214" t="str">
        <f>IFERROR(IF(AND($EB110="fem",'Classificação geral'!$K103=2),'Classificação geral'!AC103,""),"")</f>
        <v/>
      </c>
      <c r="EE110" s="214" t="str">
        <f>IFERROR(IF(AND($EB110="fem",'Classificação geral'!$K103=2),'Classificação geral'!AE103,""),"")</f>
        <v/>
      </c>
      <c r="EF110" s="214" t="str">
        <f>IFERROR(IF(AND($EB110="fem",'Classificação geral'!$K103=2),'Classificação geral'!AF103,""),"")</f>
        <v/>
      </c>
      <c r="EG110" s="214" t="str">
        <f>IFERROR(IF(AND($EB110="fem",'Classificação geral'!$K103=2),'Classificação geral'!O103,""),"")</f>
        <v/>
      </c>
      <c r="EH110" s="214" t="str">
        <f>IFERROR(IF(AND($EB110="fem",'Classificação geral'!$K103=2),'Classificação geral'!AR103,""),"")</f>
        <v/>
      </c>
      <c r="EI110" s="216" t="str">
        <f>IFERROR(RANK(EH110,EH:EH,0)+ COUNTIF(EH$12:$EH108,EH110),"")</f>
        <v/>
      </c>
      <c r="EJ110" s="209"/>
      <c r="EK110" s="214" t="str">
        <f>IFERROR(IF(AND('Classificação geral'!$J103="mas",'Classificação geral'!$K103=2,'Classificação geral'!$I103="Tapete"),'Classificação geral'!$A103,""),"")</f>
        <v/>
      </c>
      <c r="EL110" s="214" t="str">
        <f>IFERROR(IF(AND('Classificação geral'!$J103="mas",'Classificação geral'!$K103=2,'Classificação geral'!$I103="Tapete"),'Classificação geral'!$B103,""),"")</f>
        <v/>
      </c>
      <c r="EM110" s="215" t="str">
        <f>IF($EL110='Classificação geral'!$B103,'Classificação geral'!$C103,"")</f>
        <v/>
      </c>
      <c r="EN110" s="215" t="str">
        <f>IF($EL110='Classificação geral'!$B103,'Classificação geral'!$D103,"")</f>
        <v/>
      </c>
      <c r="EO110" s="215" t="str">
        <f>IF($EL110='Classificação geral'!$B103,'Classificação geral'!$J103,"")</f>
        <v/>
      </c>
      <c r="EP110" s="214" t="str">
        <f>IFERROR(IF(AND($EO110="mas",'Classificação geral'!$K103=2),'Classificação geral'!K103,""),"")</f>
        <v/>
      </c>
      <c r="EQ110" s="214" t="str">
        <f>IFERROR(IF(AND($EO110="mas",'Classificação geral'!$K103=2),'Classificação geral'!AC103,""),"")</f>
        <v/>
      </c>
      <c r="ER110" s="214" t="str">
        <f>IFERROR(IF(AND($EO110="mas",'Classificação geral'!$K103=2),'Classificação geral'!AE103,""),"")</f>
        <v/>
      </c>
      <c r="ES110" s="214" t="str">
        <f>IFERROR(IF(AND($EO110="mas",'Classificação geral'!$K103=2),'Classificação geral'!AF103,""),"")</f>
        <v/>
      </c>
      <c r="ET110" s="214" t="str">
        <f>IFERROR(IF(AND($EO110="mas",'Classificação geral'!$K103=2),'Classificação geral'!O103,""),"")</f>
        <v/>
      </c>
      <c r="EU110" s="214" t="str">
        <f>IFERROR(IF(AND($EO110="mas",'Classificação geral'!$K103=2),'Classificação geral'!AR103,""),"")</f>
        <v/>
      </c>
      <c r="EV110" s="216" t="str">
        <f>IFERROR(RANK(EU110,EU:EU,0)+ COUNTIF($EU$12:EU$12,EU110),"")</f>
        <v/>
      </c>
      <c r="EW110" s="209"/>
      <c r="EX110" s="214" t="str">
        <f>IFERROR(IF(AND('Classificação geral'!$J103="fem",'Classificação geral'!$K103=3,'Classificação geral'!$I103="Tapete"),'Classificação geral'!$A103,""),"")</f>
        <v/>
      </c>
      <c r="EY110" s="214" t="str">
        <f>IFERROR(IF(AND('Classificação geral'!$J103="fem",'Classificação geral'!$K103=3,'Classificação geral'!$I103="Tapete"),'Classificação geral'!$B103,""),"")</f>
        <v/>
      </c>
      <c r="EZ110" s="215" t="str">
        <f>IF($EY110='Classificação geral'!$B103,'Classificação geral'!$C103,"")</f>
        <v/>
      </c>
      <c r="FA110" s="215" t="str">
        <f>IF($EY110='Classificação geral'!$B103,'Classificação geral'!$D103,"")</f>
        <v/>
      </c>
      <c r="FB110" s="215" t="str">
        <f>IF($EY110='Classificação geral'!$B103,'Classificação geral'!$J103,"")</f>
        <v/>
      </c>
      <c r="FC110" s="215" t="str">
        <f>IF($FB110='Classificação geral'!$J103,'Classificação geral'!$K103,"")</f>
        <v/>
      </c>
      <c r="FD110" s="215" t="str">
        <f>IF($FC110='Classificação geral'!$K103,'Classificação geral'!$AC103,"")</f>
        <v/>
      </c>
      <c r="FE110" s="215" t="str">
        <f>IF($FC110='Classificação geral'!$K103,'Classificação geral'!$AE103,"")</f>
        <v/>
      </c>
      <c r="FF110" s="215" t="str">
        <f>IF($FC110='Classificação geral'!$K103,'Classificação geral'!$AF103,"")</f>
        <v/>
      </c>
      <c r="FG110" s="215" t="str">
        <f>IF($FC110='Classificação geral'!$K103,'Classificação geral'!$O103,"")</f>
        <v/>
      </c>
      <c r="FH110" s="215" t="str">
        <f>IF($FC110='Classificação geral'!$K103,'Classificação geral'!$AR103,"")</f>
        <v/>
      </c>
      <c r="FI110" s="216" t="str">
        <f>IFERROR(RANK(FH110,FH:FH,0)+ COUNTIF($FH$12:FH108,FH110),"")</f>
        <v/>
      </c>
      <c r="FJ110" s="209"/>
      <c r="FK110" s="214" t="str">
        <f>IFERROR(IF(AND('Classificação geral'!$J103="mas",'Classificação geral'!$K103=3,'Classificação geral'!$I103="Tapete"),'Classificação geral'!$A103,""),"")</f>
        <v/>
      </c>
      <c r="FL110" s="214" t="str">
        <f>IFERROR(IF(AND('Classificação geral'!$J103="mas",'Classificação geral'!$K103=3,'Classificação geral'!$I103="Tapete"),'Classificação geral'!$B103,""),"")</f>
        <v/>
      </c>
      <c r="FM110" s="215" t="str">
        <f>IF($FL110='Classificação geral'!$B103,'Classificação geral'!$C103,"")</f>
        <v/>
      </c>
      <c r="FN110" s="215" t="str">
        <f>IF($FL110='Classificação geral'!$B103,'Classificação geral'!$D103,"")</f>
        <v/>
      </c>
      <c r="FO110" s="215" t="str">
        <f>IF($FL110='Classificação geral'!$B103,'Classificação geral'!$J103,"")</f>
        <v/>
      </c>
      <c r="FP110" s="214" t="str">
        <f>IFERROR(IF(AND($FO110="mas",'Classificação geral'!$K103=3),'Classificação geral'!K103,""),"")</f>
        <v/>
      </c>
      <c r="FQ110" s="214" t="str">
        <f>IFERROR(IF(AND($FO110="mas",'Classificação geral'!$K103=3),'Classificação geral'!AC103,""),"")</f>
        <v/>
      </c>
      <c r="FR110" s="214" t="str">
        <f>IFERROR(IF(AND($FO110="mas",'Classificação geral'!$K103=3),'Classificação geral'!AE103,""),"")</f>
        <v/>
      </c>
      <c r="FS110" s="214" t="str">
        <f>IFERROR(IF(AND($FO110="mas",'Classificação geral'!$K103=3),'Classificação geral'!AF103,""),"")</f>
        <v/>
      </c>
      <c r="FT110" s="214" t="str">
        <f>IFERROR(IF(AND($FO110="mas",'Classificação geral'!$K103=3),'Classificação geral'!O103,""),"")</f>
        <v/>
      </c>
      <c r="FU110" s="214" t="str">
        <f>IFERROR(IF(AND($FO110="mas",'Classificação geral'!$K103=3),'Classificação geral'!AR103,""),"")</f>
        <v/>
      </c>
      <c r="FV110" s="216" t="str">
        <f>IFERROR(RANK(FU110,FU:FU,0)+ COUNTIF(FU$12:$FU108,FU110),"")</f>
        <v/>
      </c>
    </row>
    <row r="111" spans="2:178" s="199" customFormat="1" ht="24.75" customHeight="1" x14ac:dyDescent="0.4">
      <c r="B111" s="207"/>
      <c r="C111" s="200"/>
      <c r="D111" s="200"/>
      <c r="E111" s="200"/>
      <c r="F111" s="201"/>
      <c r="G111" s="201"/>
      <c r="H111" s="201"/>
      <c r="I111" s="201"/>
      <c r="J111" s="201"/>
      <c r="K111" s="201"/>
      <c r="L111" s="201"/>
      <c r="M111" s="202"/>
      <c r="N111" s="202"/>
      <c r="O111" s="202"/>
      <c r="P111" s="202"/>
      <c r="Q111" s="202"/>
      <c r="R111" s="203"/>
      <c r="S111" s="203"/>
      <c r="T111" s="200"/>
      <c r="U111" s="204"/>
      <c r="V111" s="204"/>
      <c r="W111" s="204"/>
      <c r="X111" s="204"/>
      <c r="Y111" s="204"/>
      <c r="Z111" s="204"/>
      <c r="AA111" s="204"/>
      <c r="AB111" s="202"/>
      <c r="AC111" s="202"/>
      <c r="AF111" s="202"/>
      <c r="AG111" s="200"/>
      <c r="AH111" s="200"/>
      <c r="AI111" s="201"/>
      <c r="AJ111" s="201"/>
      <c r="AK111" s="201"/>
      <c r="AL111" s="201"/>
      <c r="AM111" s="201"/>
      <c r="AN111" s="201"/>
      <c r="AO111" s="201"/>
      <c r="AP111" s="201"/>
      <c r="AQ111" s="202"/>
      <c r="AR111" s="202"/>
      <c r="AS111" s="202"/>
      <c r="AT111" s="202"/>
      <c r="AU111" s="202"/>
      <c r="AV111" s="203"/>
      <c r="AW111" s="203"/>
      <c r="AX111" s="201"/>
      <c r="AY111" s="204"/>
      <c r="AZ111" s="204"/>
      <c r="BA111" s="204"/>
      <c r="BB111" s="204"/>
      <c r="BC111" s="204"/>
      <c r="BD111" s="204"/>
      <c r="BE111" s="204"/>
      <c r="BF111" s="202"/>
      <c r="BG111" s="202"/>
      <c r="BJ111" s="207"/>
      <c r="BK111" s="200"/>
      <c r="BL111" s="200"/>
      <c r="BM111" s="203"/>
      <c r="BN111" s="201"/>
      <c r="BO111" s="201"/>
      <c r="BP111" s="201"/>
      <c r="BQ111" s="201"/>
      <c r="BR111" s="201"/>
      <c r="BS111" s="201"/>
      <c r="BT111" s="201"/>
      <c r="BU111" s="202"/>
      <c r="BV111" s="202"/>
      <c r="BW111" s="202"/>
      <c r="BX111" s="202"/>
      <c r="BY111" s="202"/>
      <c r="BZ111" s="203"/>
      <c r="CA111" s="203"/>
      <c r="CB111" s="203"/>
      <c r="CC111" s="204"/>
      <c r="CD111" s="204"/>
      <c r="CE111" s="204"/>
      <c r="CF111" s="204"/>
      <c r="CG111" s="204"/>
      <c r="CH111" s="204"/>
      <c r="CI111" s="204"/>
      <c r="CJ111" s="202"/>
      <c r="CK111" s="202"/>
      <c r="CX111" s="214" t="str">
        <f>IFERROR(IF(AND('Classificação geral'!$J104="FEM",'Classificação geral'!$K104=1,'Classificação geral'!I104="Tapete"),'Classificação geral'!A104,""),"")</f>
        <v/>
      </c>
      <c r="CY111" s="214" t="str">
        <f>IFERROR(IF(AND('Classificação geral'!$J104="FEM",'Classificação geral'!$K104=1,'Classificação geral'!I104="Tapete"),'Classificação geral'!$B104,""),"")</f>
        <v/>
      </c>
      <c r="CZ111" s="215" t="str">
        <f>IF($CY111='Classificação geral'!$B104,'Classificação geral'!$C104,"")</f>
        <v/>
      </c>
      <c r="DA111" s="215" t="str">
        <f>IF($CY111='Classificação geral'!$B104,'Classificação geral'!$D104,"")</f>
        <v/>
      </c>
      <c r="DB111" s="215" t="str">
        <f>IF($CY111='Classificação geral'!$B104,'Classificação geral'!$J104,"")</f>
        <v/>
      </c>
      <c r="DC111" s="215" t="str">
        <f>IF($DB111='Classificação geral'!$J104,'Classificação geral'!$K104,"")</f>
        <v/>
      </c>
      <c r="DD111" s="215" t="str">
        <f>IF($DC111='Classificação geral'!$K104,'Classificação geral'!$AC104,"")</f>
        <v/>
      </c>
      <c r="DE111" s="215" t="str">
        <f>IF($DC111='Classificação geral'!$K104,'Classificação geral'!$AE104,"")</f>
        <v/>
      </c>
      <c r="DF111" s="215" t="str">
        <f>IF($DC111='Classificação geral'!$K104,'Classificação geral'!$AF104,"")</f>
        <v/>
      </c>
      <c r="DG111" s="215" t="str">
        <f>IF($DC111='Classificação geral'!$K104,'Classificação geral'!$O104,"")</f>
        <v/>
      </c>
      <c r="DH111" s="215" t="str">
        <f>IF($DC111='Classificação geral'!$K104,'Classificação geral'!$AR104,"")</f>
        <v/>
      </c>
      <c r="DI111" s="216" t="str">
        <f>IFERROR(RANK(DH111,DH:DH,0)+ COUNTIF($DH$12:DH110,DH111),"")</f>
        <v/>
      </c>
      <c r="DK111" s="214" t="str">
        <f>IFERROR(IF(AND('Classificação geral'!$J104="mas",'Classificação geral'!$K104=1,'Classificação geral'!$I104="Tapete"),'Classificação geral'!$A104,""),"")</f>
        <v/>
      </c>
      <c r="DL111" s="214" t="str">
        <f>IFERROR(IF(AND('Classificação geral'!$J104="mas",'Classificação geral'!$K104=1,'Classificação geral'!$I104="Tapete"),'Classificação geral'!$B104,""),"")</f>
        <v/>
      </c>
      <c r="DM111" s="215" t="str">
        <f>IF($DL111='Classificação geral'!$B104,'Classificação geral'!$C104,"")</f>
        <v/>
      </c>
      <c r="DN111" s="215" t="str">
        <f>IF($DL111='Classificação geral'!$B104,'Classificação geral'!$D104,"")</f>
        <v/>
      </c>
      <c r="DO111" s="215" t="str">
        <f>IF($DL111='Classificação geral'!$B104,'Classificação geral'!$J104,"")</f>
        <v/>
      </c>
      <c r="DP111" s="214" t="str">
        <f>IFERROR(IF(AND($DO111="mas",'Classificação geral'!$K104=1),'Classificação geral'!K104,""),"")</f>
        <v/>
      </c>
      <c r="DQ111" s="214" t="str">
        <f>IFERROR(IF(AND($DO111="mas",'Classificação geral'!$K104=1),'Classificação geral'!AC104,""),"")</f>
        <v/>
      </c>
      <c r="DR111" s="214" t="str">
        <f>IFERROR(IF(AND($DO111="mas",'Classificação geral'!$K104=1),'Classificação geral'!AE104,""),"")</f>
        <v/>
      </c>
      <c r="DS111" s="214" t="str">
        <f>IFERROR(IF(AND($DO111="mas",'Classificação geral'!$K104=1),'Classificação geral'!AF104,""),"")</f>
        <v/>
      </c>
      <c r="DT111" s="214" t="str">
        <f>IFERROR(IF(AND($DO111="mas",'Classificação geral'!$K104=1),'Classificação geral'!O104,""),"")</f>
        <v/>
      </c>
      <c r="DU111" s="214" t="str">
        <f>IFERROR(IF(AND($DO111="mas",'Classificação geral'!$K104=1),'Classificação geral'!AR104,""),"")</f>
        <v/>
      </c>
      <c r="DV111" s="216" t="str">
        <f>IFERROR(RANK(DU111,DU:DU,0)+ COUNTIF($DU$12:DU110,DU111),"")</f>
        <v/>
      </c>
      <c r="DX111" s="214" t="str">
        <f>IFERROR(IF(AND('Classificação geral'!$J104="fem",'Classificação geral'!$K104=2,'Classificação geral'!$I104="Tapete"),'Classificação geral'!$A104,""),"")</f>
        <v/>
      </c>
      <c r="DY111" s="214" t="str">
        <f>IFERROR(IF(AND('Classificação geral'!$J104="fem",'Classificação geral'!$K104=2,'Classificação geral'!$I104="Tapete"),'Classificação geral'!$B104,""),"")</f>
        <v/>
      </c>
      <c r="DZ111" s="215" t="str">
        <f>IF($DY111='Classificação geral'!$B104,'Classificação geral'!$C104,"")</f>
        <v/>
      </c>
      <c r="EA111" s="215" t="str">
        <f>IF($DY111='Classificação geral'!$B104,'Classificação geral'!$D104,"")</f>
        <v/>
      </c>
      <c r="EB111" s="215" t="str">
        <f>IF($DY111='Classificação geral'!$B104,'Classificação geral'!$J104,"")</f>
        <v/>
      </c>
      <c r="EC111" s="214" t="str">
        <f>IFERROR(IF(AND($EB111="fem",'Classificação geral'!$K104=2),'Classificação geral'!K104,""),"")</f>
        <v/>
      </c>
      <c r="ED111" s="214" t="str">
        <f>IFERROR(IF(AND($EB111="fem",'Classificação geral'!$K104=2),'Classificação geral'!AC104,""),"")</f>
        <v/>
      </c>
      <c r="EE111" s="214" t="str">
        <f>IFERROR(IF(AND($EB111="fem",'Classificação geral'!$K104=2),'Classificação geral'!AE104,""),"")</f>
        <v/>
      </c>
      <c r="EF111" s="214" t="str">
        <f>IFERROR(IF(AND($EB111="fem",'Classificação geral'!$K104=2),'Classificação geral'!AF104,""),"")</f>
        <v/>
      </c>
      <c r="EG111" s="214" t="str">
        <f>IFERROR(IF(AND($EB111="fem",'Classificação geral'!$K104=2),'Classificação geral'!O104,""),"")</f>
        <v/>
      </c>
      <c r="EH111" s="214" t="str">
        <f>IFERROR(IF(AND($EB111="fem",'Classificação geral'!$K104=2),'Classificação geral'!AR104,""),"")</f>
        <v/>
      </c>
      <c r="EI111" s="216" t="str">
        <f>IFERROR(RANK(EH111,EH:EH,0)+ COUNTIF(EH$12:$EH109,EH111),"")</f>
        <v/>
      </c>
      <c r="EJ111" s="209"/>
      <c r="EK111" s="214" t="str">
        <f>IFERROR(IF(AND('Classificação geral'!$J104="mas",'Classificação geral'!$K104=2,'Classificação geral'!$I104="Tapete"),'Classificação geral'!$A104,""),"")</f>
        <v/>
      </c>
      <c r="EL111" s="214" t="str">
        <f>IFERROR(IF(AND('Classificação geral'!$J104="mas",'Classificação geral'!$K104=2,'Classificação geral'!$I104="Tapete"),'Classificação geral'!$B104,""),"")</f>
        <v/>
      </c>
      <c r="EM111" s="215" t="str">
        <f>IF($EL111='Classificação geral'!$B104,'Classificação geral'!$C104,"")</f>
        <v/>
      </c>
      <c r="EN111" s="215" t="str">
        <f>IF($EL111='Classificação geral'!$B104,'Classificação geral'!$D104,"")</f>
        <v/>
      </c>
      <c r="EO111" s="215" t="str">
        <f>IF($EL111='Classificação geral'!$B104,'Classificação geral'!$J104,"")</f>
        <v/>
      </c>
      <c r="EP111" s="214" t="str">
        <f>IFERROR(IF(AND($EO111="mas",'Classificação geral'!$K104=2),'Classificação geral'!K104,""),"")</f>
        <v/>
      </c>
      <c r="EQ111" s="214" t="str">
        <f>IFERROR(IF(AND($EO111="mas",'Classificação geral'!$K104=2),'Classificação geral'!AC104,""),"")</f>
        <v/>
      </c>
      <c r="ER111" s="214" t="str">
        <f>IFERROR(IF(AND($EO111="mas",'Classificação geral'!$K104=2),'Classificação geral'!AE104,""),"")</f>
        <v/>
      </c>
      <c r="ES111" s="214" t="str">
        <f>IFERROR(IF(AND($EO111="mas",'Classificação geral'!$K104=2),'Classificação geral'!AF104,""),"")</f>
        <v/>
      </c>
      <c r="ET111" s="214" t="str">
        <f>IFERROR(IF(AND($EO111="mas",'Classificação geral'!$K104=2),'Classificação geral'!O104,""),"")</f>
        <v/>
      </c>
      <c r="EU111" s="214" t="str">
        <f>IFERROR(IF(AND($EO111="mas",'Classificação geral'!$K104=2),'Classificação geral'!AR104,""),"")</f>
        <v/>
      </c>
      <c r="EV111" s="216" t="str">
        <f>IFERROR(RANK(EU111,EU:EU,0)+ COUNTIF($EU$12:EU$12,EU111),"")</f>
        <v/>
      </c>
      <c r="EW111" s="209"/>
      <c r="EX111" s="214" t="str">
        <f>IFERROR(IF(AND('Classificação geral'!$J104="fem",'Classificação geral'!$K104=3,'Classificação geral'!$I104="Tapete"),'Classificação geral'!$A104,""),"")</f>
        <v/>
      </c>
      <c r="EY111" s="214" t="str">
        <f>IFERROR(IF(AND('Classificação geral'!$J104="fem",'Classificação geral'!$K104=3,'Classificação geral'!$I104="Tapete"),'Classificação geral'!$B104,""),"")</f>
        <v/>
      </c>
      <c r="EZ111" s="215" t="str">
        <f>IF($EY111='Classificação geral'!$B104,'Classificação geral'!$C104,"")</f>
        <v/>
      </c>
      <c r="FA111" s="215" t="str">
        <f>IF($EY111='Classificação geral'!$B104,'Classificação geral'!$D104,"")</f>
        <v/>
      </c>
      <c r="FB111" s="215" t="str">
        <f>IF($EY111='Classificação geral'!$B104,'Classificação geral'!$J104,"")</f>
        <v/>
      </c>
      <c r="FC111" s="215" t="str">
        <f>IF($FB111='Classificação geral'!$J104,'Classificação geral'!$K104,"")</f>
        <v/>
      </c>
      <c r="FD111" s="215" t="str">
        <f>IF($FC111='Classificação geral'!$K104,'Classificação geral'!$AC104,"")</f>
        <v/>
      </c>
      <c r="FE111" s="215" t="str">
        <f>IF($FC111='Classificação geral'!$K104,'Classificação geral'!$AE104,"")</f>
        <v/>
      </c>
      <c r="FF111" s="215" t="str">
        <f>IF($FC111='Classificação geral'!$K104,'Classificação geral'!$AF104,"")</f>
        <v/>
      </c>
      <c r="FG111" s="215" t="str">
        <f>IF($FC111='Classificação geral'!$K104,'Classificação geral'!$O104,"")</f>
        <v/>
      </c>
      <c r="FH111" s="215" t="str">
        <f>IF($FC111='Classificação geral'!$K104,'Classificação geral'!$AR104,"")</f>
        <v/>
      </c>
      <c r="FI111" s="216" t="str">
        <f>IFERROR(RANK(FH111,FH:FH,0)+ COUNTIF($FH$12:FH109,FH111),"")</f>
        <v/>
      </c>
      <c r="FJ111" s="209"/>
      <c r="FK111" s="214" t="str">
        <f>IFERROR(IF(AND('Classificação geral'!$J104="mas",'Classificação geral'!$K104=3,'Classificação geral'!$I104="Tapete"),'Classificação geral'!$A104,""),"")</f>
        <v/>
      </c>
      <c r="FL111" s="214" t="str">
        <f>IFERROR(IF(AND('Classificação geral'!$J104="mas",'Classificação geral'!$K104=3,'Classificação geral'!$I104="Tapete"),'Classificação geral'!$B104,""),"")</f>
        <v/>
      </c>
      <c r="FM111" s="215" t="str">
        <f>IF($FL111='Classificação geral'!$B104,'Classificação geral'!$C104,"")</f>
        <v/>
      </c>
      <c r="FN111" s="215" t="str">
        <f>IF($FL111='Classificação geral'!$B104,'Classificação geral'!$D104,"")</f>
        <v/>
      </c>
      <c r="FO111" s="215" t="str">
        <f>IF($FL111='Classificação geral'!$B104,'Classificação geral'!$J104,"")</f>
        <v/>
      </c>
      <c r="FP111" s="214" t="str">
        <f>IFERROR(IF(AND($FO111="mas",'Classificação geral'!$K104=3),'Classificação geral'!K104,""),"")</f>
        <v/>
      </c>
      <c r="FQ111" s="214" t="str">
        <f>IFERROR(IF(AND($FO111="mas",'Classificação geral'!$K104=3),'Classificação geral'!AC104,""),"")</f>
        <v/>
      </c>
      <c r="FR111" s="214" t="str">
        <f>IFERROR(IF(AND($FO111="mas",'Classificação geral'!$K104=3),'Classificação geral'!AE104,""),"")</f>
        <v/>
      </c>
      <c r="FS111" s="214" t="str">
        <f>IFERROR(IF(AND($FO111="mas",'Classificação geral'!$K104=3),'Classificação geral'!AF104,""),"")</f>
        <v/>
      </c>
      <c r="FT111" s="214" t="str">
        <f>IFERROR(IF(AND($FO111="mas",'Classificação geral'!$K104=3),'Classificação geral'!O104,""),"")</f>
        <v/>
      </c>
      <c r="FU111" s="214" t="str">
        <f>IFERROR(IF(AND($FO111="mas",'Classificação geral'!$K104=3),'Classificação geral'!AR104,""),"")</f>
        <v/>
      </c>
      <c r="FV111" s="216" t="str">
        <f>IFERROR(RANK(FU111,FU:FU,0)+ COUNTIF(FU$12:$FU109,FU111),"")</f>
        <v/>
      </c>
    </row>
    <row r="112" spans="2:178" s="199" customFormat="1" ht="24.75" customHeight="1" x14ac:dyDescent="0.4">
      <c r="B112" s="207"/>
      <c r="C112" s="200"/>
      <c r="D112" s="200"/>
      <c r="E112" s="200"/>
      <c r="F112" s="201"/>
      <c r="G112" s="201"/>
      <c r="H112" s="201"/>
      <c r="I112" s="201"/>
      <c r="J112" s="201"/>
      <c r="K112" s="201"/>
      <c r="L112" s="201"/>
      <c r="M112" s="202"/>
      <c r="N112" s="202"/>
      <c r="O112" s="202"/>
      <c r="P112" s="202"/>
      <c r="Q112" s="202"/>
      <c r="R112" s="203"/>
      <c r="S112" s="203"/>
      <c r="T112" s="200"/>
      <c r="U112" s="204"/>
      <c r="V112" s="204"/>
      <c r="W112" s="204"/>
      <c r="X112" s="204"/>
      <c r="Y112" s="204"/>
      <c r="Z112" s="204"/>
      <c r="AA112" s="204"/>
      <c r="AB112" s="202"/>
      <c r="AC112" s="202"/>
      <c r="AF112" s="202"/>
      <c r="AG112" s="200"/>
      <c r="AH112" s="200"/>
      <c r="AI112" s="201"/>
      <c r="AJ112" s="201"/>
      <c r="AK112" s="201"/>
      <c r="AL112" s="201"/>
      <c r="AM112" s="201"/>
      <c r="AN112" s="201"/>
      <c r="AO112" s="201"/>
      <c r="AP112" s="201"/>
      <c r="AQ112" s="202"/>
      <c r="AR112" s="202"/>
      <c r="AS112" s="202"/>
      <c r="AT112" s="202"/>
      <c r="AU112" s="202"/>
      <c r="AV112" s="203"/>
      <c r="AW112" s="203"/>
      <c r="AX112" s="201"/>
      <c r="AY112" s="204"/>
      <c r="AZ112" s="204"/>
      <c r="BA112" s="204"/>
      <c r="BB112" s="204"/>
      <c r="BC112" s="204"/>
      <c r="BD112" s="204"/>
      <c r="BE112" s="204"/>
      <c r="BF112" s="202"/>
      <c r="BG112" s="202"/>
      <c r="BJ112" s="207"/>
      <c r="BK112" s="200"/>
      <c r="BL112" s="200"/>
      <c r="BM112" s="203"/>
      <c r="BN112" s="201"/>
      <c r="BO112" s="201"/>
      <c r="BP112" s="201"/>
      <c r="BQ112" s="201"/>
      <c r="BR112" s="201"/>
      <c r="BS112" s="201"/>
      <c r="BT112" s="201"/>
      <c r="BU112" s="202"/>
      <c r="BV112" s="202"/>
      <c r="BW112" s="202"/>
      <c r="BX112" s="202"/>
      <c r="BY112" s="202"/>
      <c r="BZ112" s="203"/>
      <c r="CA112" s="203"/>
      <c r="CB112" s="203"/>
      <c r="CC112" s="204"/>
      <c r="CD112" s="204"/>
      <c r="CE112" s="204"/>
      <c r="CF112" s="204"/>
      <c r="CG112" s="204"/>
      <c r="CH112" s="204"/>
      <c r="CI112" s="204"/>
      <c r="CJ112" s="202"/>
      <c r="CK112" s="202"/>
      <c r="CX112" s="214" t="str">
        <f>IFERROR(IF(AND('Classificação geral'!$J105="FEM",'Classificação geral'!$K105=1,'Classificação geral'!I105="Tapete"),'Classificação geral'!A105,""),"")</f>
        <v/>
      </c>
      <c r="CY112" s="214" t="str">
        <f>IFERROR(IF(AND('Classificação geral'!$J105="FEM",'Classificação geral'!$K105=1,'Classificação geral'!I105="Tapete"),'Classificação geral'!$B105,""),"")</f>
        <v/>
      </c>
      <c r="CZ112" s="215" t="str">
        <f>IF($CY112='Classificação geral'!$B105,'Classificação geral'!$C105,"")</f>
        <v/>
      </c>
      <c r="DA112" s="215" t="str">
        <f>IF($CY112='Classificação geral'!$B105,'Classificação geral'!$D105,"")</f>
        <v/>
      </c>
      <c r="DB112" s="215" t="str">
        <f>IF($CY112='Classificação geral'!$B105,'Classificação geral'!$J105,"")</f>
        <v/>
      </c>
      <c r="DC112" s="215" t="str">
        <f>IF($DB112='Classificação geral'!$J105,'Classificação geral'!$K105,"")</f>
        <v/>
      </c>
      <c r="DD112" s="215" t="str">
        <f>IF($DC112='Classificação geral'!$K105,'Classificação geral'!$AC105,"")</f>
        <v/>
      </c>
      <c r="DE112" s="215" t="str">
        <f>IF($DC112='Classificação geral'!$K105,'Classificação geral'!$AE105,"")</f>
        <v/>
      </c>
      <c r="DF112" s="215" t="str">
        <f>IF($DC112='Classificação geral'!$K105,'Classificação geral'!$AF105,"")</f>
        <v/>
      </c>
      <c r="DG112" s="215" t="str">
        <f>IF($DC112='Classificação geral'!$K105,'Classificação geral'!$O105,"")</f>
        <v/>
      </c>
      <c r="DH112" s="215" t="str">
        <f>IF($DC112='Classificação geral'!$K105,'Classificação geral'!$AR105,"")</f>
        <v/>
      </c>
      <c r="DI112" s="216" t="str">
        <f>IFERROR(RANK(DH112,DH:DH,0)+ COUNTIF($DH$12:DH111,DH112),"")</f>
        <v/>
      </c>
      <c r="DK112" s="214" t="str">
        <f>IFERROR(IF(AND('Classificação geral'!$J105="mas",'Classificação geral'!$K105=1,'Classificação geral'!$I105="Tapete"),'Classificação geral'!$A105,""),"")</f>
        <v/>
      </c>
      <c r="DL112" s="214" t="str">
        <f>IFERROR(IF(AND('Classificação geral'!$J105="mas",'Classificação geral'!$K105=1,'Classificação geral'!$I105="Tapete"),'Classificação geral'!$B105,""),"")</f>
        <v/>
      </c>
      <c r="DM112" s="215" t="str">
        <f>IF($DL112='Classificação geral'!$B105,'Classificação geral'!$C105,"")</f>
        <v/>
      </c>
      <c r="DN112" s="215" t="str">
        <f>IF($DL112='Classificação geral'!$B105,'Classificação geral'!$D105,"")</f>
        <v/>
      </c>
      <c r="DO112" s="215" t="str">
        <f>IF($DL112='Classificação geral'!$B105,'Classificação geral'!$J105,"")</f>
        <v/>
      </c>
      <c r="DP112" s="214" t="str">
        <f>IFERROR(IF(AND($DO112="mas",'Classificação geral'!$K105=1),'Classificação geral'!K105,""),"")</f>
        <v/>
      </c>
      <c r="DQ112" s="214" t="str">
        <f>IFERROR(IF(AND($DO112="mas",'Classificação geral'!$K105=1),'Classificação geral'!AC105,""),"")</f>
        <v/>
      </c>
      <c r="DR112" s="214" t="str">
        <f>IFERROR(IF(AND($DO112="mas",'Classificação geral'!$K105=1),'Classificação geral'!AE105,""),"")</f>
        <v/>
      </c>
      <c r="DS112" s="214" t="str">
        <f>IFERROR(IF(AND($DO112="mas",'Classificação geral'!$K105=1),'Classificação geral'!AF105,""),"")</f>
        <v/>
      </c>
      <c r="DT112" s="214" t="str">
        <f>IFERROR(IF(AND($DO112="mas",'Classificação geral'!$K105=1),'Classificação geral'!O105,""),"")</f>
        <v/>
      </c>
      <c r="DU112" s="214" t="str">
        <f>IFERROR(IF(AND($DO112="mas",'Classificação geral'!$K105=1),'Classificação geral'!AR105,""),"")</f>
        <v/>
      </c>
      <c r="DV112" s="216" t="str">
        <f>IFERROR(RANK(DU112,DU:DU,0)+ COUNTIF($DU$12:DU111,DU112),"")</f>
        <v/>
      </c>
      <c r="DX112" s="214" t="str">
        <f>IFERROR(IF(AND('Classificação geral'!$J105="fem",'Classificação geral'!$K105=2,'Classificação geral'!$I105="Tapete"),'Classificação geral'!$A105,""),"")</f>
        <v/>
      </c>
      <c r="DY112" s="214" t="str">
        <f>IFERROR(IF(AND('Classificação geral'!$J105="fem",'Classificação geral'!$K105=2,'Classificação geral'!$I105="Tapete"),'Classificação geral'!$B105,""),"")</f>
        <v/>
      </c>
      <c r="DZ112" s="215" t="str">
        <f>IF($DY112='Classificação geral'!$B105,'Classificação geral'!$C105,"")</f>
        <v/>
      </c>
      <c r="EA112" s="215" t="str">
        <f>IF($DY112='Classificação geral'!$B105,'Classificação geral'!$D105,"")</f>
        <v/>
      </c>
      <c r="EB112" s="215" t="str">
        <f>IF($DY112='Classificação geral'!$B105,'Classificação geral'!$J105,"")</f>
        <v/>
      </c>
      <c r="EC112" s="214" t="str">
        <f>IFERROR(IF(AND($EB112="fem",'Classificação geral'!$K105=2),'Classificação geral'!K105,""),"")</f>
        <v/>
      </c>
      <c r="ED112" s="214" t="str">
        <f>IFERROR(IF(AND($EB112="fem",'Classificação geral'!$K105=2),'Classificação geral'!AC105,""),"")</f>
        <v/>
      </c>
      <c r="EE112" s="214" t="str">
        <f>IFERROR(IF(AND($EB112="fem",'Classificação geral'!$K105=2),'Classificação geral'!AE105,""),"")</f>
        <v/>
      </c>
      <c r="EF112" s="214" t="str">
        <f>IFERROR(IF(AND($EB112="fem",'Classificação geral'!$K105=2),'Classificação geral'!AF105,""),"")</f>
        <v/>
      </c>
      <c r="EG112" s="214" t="str">
        <f>IFERROR(IF(AND($EB112="fem",'Classificação geral'!$K105=2),'Classificação geral'!O105,""),"")</f>
        <v/>
      </c>
      <c r="EH112" s="214" t="str">
        <f>IFERROR(IF(AND($EB112="fem",'Classificação geral'!$K105=2),'Classificação geral'!AR105,""),"")</f>
        <v/>
      </c>
      <c r="EI112" s="216" t="str">
        <f>IFERROR(RANK(EH112,EH:EH,0)+ COUNTIF(EH$12:$EH110,EH112),"")</f>
        <v/>
      </c>
      <c r="EJ112" s="209"/>
      <c r="EK112" s="214" t="str">
        <f>IFERROR(IF(AND('Classificação geral'!$J105="mas",'Classificação geral'!$K105=2,'Classificação geral'!$I105="Tapete"),'Classificação geral'!$A105,""),"")</f>
        <v/>
      </c>
      <c r="EL112" s="214" t="str">
        <f>IFERROR(IF(AND('Classificação geral'!$J105="mas",'Classificação geral'!$K105=2,'Classificação geral'!$I105="Tapete"),'Classificação geral'!$B105,""),"")</f>
        <v/>
      </c>
      <c r="EM112" s="215" t="str">
        <f>IF($EL112='Classificação geral'!$B105,'Classificação geral'!$C105,"")</f>
        <v/>
      </c>
      <c r="EN112" s="215" t="str">
        <f>IF($EL112='Classificação geral'!$B105,'Classificação geral'!$D105,"")</f>
        <v/>
      </c>
      <c r="EO112" s="215" t="str">
        <f>IF($EL112='Classificação geral'!$B105,'Classificação geral'!$J105,"")</f>
        <v/>
      </c>
      <c r="EP112" s="214" t="str">
        <f>IFERROR(IF(AND($EO112="mas",'Classificação geral'!$K105=2),'Classificação geral'!K105,""),"")</f>
        <v/>
      </c>
      <c r="EQ112" s="214" t="str">
        <f>IFERROR(IF(AND($EO112="mas",'Classificação geral'!$K105=2),'Classificação geral'!AC105,""),"")</f>
        <v/>
      </c>
      <c r="ER112" s="214" t="str">
        <f>IFERROR(IF(AND($EO112="mas",'Classificação geral'!$K105=2),'Classificação geral'!AE105,""),"")</f>
        <v/>
      </c>
      <c r="ES112" s="214" t="str">
        <f>IFERROR(IF(AND($EO112="mas",'Classificação geral'!$K105=2),'Classificação geral'!AF105,""),"")</f>
        <v/>
      </c>
      <c r="ET112" s="214" t="str">
        <f>IFERROR(IF(AND($EO112="mas",'Classificação geral'!$K105=2),'Classificação geral'!O105,""),"")</f>
        <v/>
      </c>
      <c r="EU112" s="214" t="str">
        <f>IFERROR(IF(AND($EO112="mas",'Classificação geral'!$K105=2),'Classificação geral'!AR105,""),"")</f>
        <v/>
      </c>
      <c r="EV112" s="216" t="str">
        <f>IFERROR(RANK(EU112,EU:EU,0)+ COUNTIF($EU$12:EU$12,EU112),"")</f>
        <v/>
      </c>
      <c r="EW112" s="209"/>
      <c r="EX112" s="214" t="str">
        <f>IFERROR(IF(AND('Classificação geral'!$J105="fem",'Classificação geral'!$K105=3,'Classificação geral'!$I105="Tapete"),'Classificação geral'!$A105,""),"")</f>
        <v/>
      </c>
      <c r="EY112" s="214" t="str">
        <f>IFERROR(IF(AND('Classificação geral'!$J105="fem",'Classificação geral'!$K105=3,'Classificação geral'!$I105="Tapete"),'Classificação geral'!$B105,""),"")</f>
        <v/>
      </c>
      <c r="EZ112" s="215" t="str">
        <f>IF($EY112='Classificação geral'!$B105,'Classificação geral'!$C105,"")</f>
        <v/>
      </c>
      <c r="FA112" s="215" t="str">
        <f>IF($EY112='Classificação geral'!$B105,'Classificação geral'!$D105,"")</f>
        <v/>
      </c>
      <c r="FB112" s="215" t="str">
        <f>IF($EY112='Classificação geral'!$B105,'Classificação geral'!$J105,"")</f>
        <v/>
      </c>
      <c r="FC112" s="215" t="str">
        <f>IF($FB112='Classificação geral'!$J105,'Classificação geral'!$K105,"")</f>
        <v/>
      </c>
      <c r="FD112" s="215" t="str">
        <f>IF($FC112='Classificação geral'!$K105,'Classificação geral'!$AC105,"")</f>
        <v/>
      </c>
      <c r="FE112" s="215" t="str">
        <f>IF($FC112='Classificação geral'!$K105,'Classificação geral'!$AE105,"")</f>
        <v/>
      </c>
      <c r="FF112" s="215" t="str">
        <f>IF($FC112='Classificação geral'!$K105,'Classificação geral'!$AF105,"")</f>
        <v/>
      </c>
      <c r="FG112" s="215" t="str">
        <f>IF($FC112='Classificação geral'!$K105,'Classificação geral'!$O105,"")</f>
        <v/>
      </c>
      <c r="FH112" s="215" t="str">
        <f>IF($FC112='Classificação geral'!$K105,'Classificação geral'!$AR105,"")</f>
        <v/>
      </c>
      <c r="FI112" s="216" t="str">
        <f>IFERROR(RANK(FH112,FH:FH,0)+ COUNTIF($FH$12:FH110,FH112),"")</f>
        <v/>
      </c>
      <c r="FJ112" s="209"/>
      <c r="FK112" s="214" t="str">
        <f>IFERROR(IF(AND('Classificação geral'!$J105="mas",'Classificação geral'!$K105=3,'Classificação geral'!$I105="Tapete"),'Classificação geral'!$A105,""),"")</f>
        <v/>
      </c>
      <c r="FL112" s="214" t="str">
        <f>IFERROR(IF(AND('Classificação geral'!$J105="mas",'Classificação geral'!$K105=3,'Classificação geral'!$I105="Tapete"),'Classificação geral'!$B105,""),"")</f>
        <v/>
      </c>
      <c r="FM112" s="215" t="str">
        <f>IF($FL112='Classificação geral'!$B105,'Classificação geral'!$C105,"")</f>
        <v/>
      </c>
      <c r="FN112" s="215" t="str">
        <f>IF($FL112='Classificação geral'!$B105,'Classificação geral'!$D105,"")</f>
        <v/>
      </c>
      <c r="FO112" s="215" t="str">
        <f>IF($FL112='Classificação geral'!$B105,'Classificação geral'!$J105,"")</f>
        <v/>
      </c>
      <c r="FP112" s="214" t="str">
        <f>IFERROR(IF(AND($FO112="mas",'Classificação geral'!$K105=3),'Classificação geral'!K105,""),"")</f>
        <v/>
      </c>
      <c r="FQ112" s="214" t="str">
        <f>IFERROR(IF(AND($FO112="mas",'Classificação geral'!$K105=3),'Classificação geral'!AC105,""),"")</f>
        <v/>
      </c>
      <c r="FR112" s="214" t="str">
        <f>IFERROR(IF(AND($FO112="mas",'Classificação geral'!$K105=3),'Classificação geral'!AE105,""),"")</f>
        <v/>
      </c>
      <c r="FS112" s="214" t="str">
        <f>IFERROR(IF(AND($FO112="mas",'Classificação geral'!$K105=3),'Classificação geral'!AF105,""),"")</f>
        <v/>
      </c>
      <c r="FT112" s="214" t="str">
        <f>IFERROR(IF(AND($FO112="mas",'Classificação geral'!$K105=3),'Classificação geral'!O105,""),"")</f>
        <v/>
      </c>
      <c r="FU112" s="214" t="str">
        <f>IFERROR(IF(AND($FO112="mas",'Classificação geral'!$K105=3),'Classificação geral'!AR105,""),"")</f>
        <v/>
      </c>
      <c r="FV112" s="216" t="str">
        <f>IFERROR(RANK(FU112,FU:FU,0)+ COUNTIF(FU$12:$FU110,FU112),"")</f>
        <v/>
      </c>
    </row>
    <row r="113" spans="2:178" s="199" customFormat="1" ht="24.75" customHeight="1" x14ac:dyDescent="0.4">
      <c r="B113" s="207"/>
      <c r="C113" s="200"/>
      <c r="D113" s="200"/>
      <c r="E113" s="200"/>
      <c r="F113" s="201"/>
      <c r="G113" s="201"/>
      <c r="H113" s="201"/>
      <c r="I113" s="201"/>
      <c r="J113" s="201"/>
      <c r="K113" s="201"/>
      <c r="L113" s="201"/>
      <c r="M113" s="202"/>
      <c r="N113" s="202"/>
      <c r="O113" s="202"/>
      <c r="P113" s="202"/>
      <c r="Q113" s="202"/>
      <c r="R113" s="203"/>
      <c r="S113" s="203"/>
      <c r="T113" s="200"/>
      <c r="U113" s="204"/>
      <c r="V113" s="204"/>
      <c r="W113" s="204"/>
      <c r="X113" s="204"/>
      <c r="Y113" s="204"/>
      <c r="Z113" s="204"/>
      <c r="AA113" s="204"/>
      <c r="AB113" s="202"/>
      <c r="AC113" s="202"/>
      <c r="AF113" s="202"/>
      <c r="AG113" s="200"/>
      <c r="AH113" s="200"/>
      <c r="AI113" s="201"/>
      <c r="AJ113" s="201"/>
      <c r="AK113" s="201"/>
      <c r="AL113" s="201"/>
      <c r="AM113" s="201"/>
      <c r="AN113" s="201"/>
      <c r="AO113" s="201"/>
      <c r="AP113" s="201"/>
      <c r="AQ113" s="202"/>
      <c r="AR113" s="202"/>
      <c r="AS113" s="202"/>
      <c r="AT113" s="202"/>
      <c r="AU113" s="202"/>
      <c r="AV113" s="203"/>
      <c r="AW113" s="203"/>
      <c r="AX113" s="201"/>
      <c r="AY113" s="204"/>
      <c r="AZ113" s="204"/>
      <c r="BA113" s="204"/>
      <c r="BB113" s="204"/>
      <c r="BC113" s="204"/>
      <c r="BD113" s="204"/>
      <c r="BE113" s="204"/>
      <c r="BF113" s="202"/>
      <c r="BG113" s="202"/>
      <c r="BJ113" s="207"/>
      <c r="BK113" s="200"/>
      <c r="BL113" s="200"/>
      <c r="BM113" s="203"/>
      <c r="BN113" s="201"/>
      <c r="BO113" s="201"/>
      <c r="BP113" s="201"/>
      <c r="BQ113" s="201"/>
      <c r="BR113" s="201"/>
      <c r="BS113" s="201"/>
      <c r="BT113" s="201"/>
      <c r="BU113" s="202"/>
      <c r="BV113" s="202"/>
      <c r="BW113" s="202"/>
      <c r="BX113" s="202"/>
      <c r="BY113" s="202"/>
      <c r="BZ113" s="203"/>
      <c r="CA113" s="203"/>
      <c r="CB113" s="203"/>
      <c r="CC113" s="204"/>
      <c r="CD113" s="204"/>
      <c r="CE113" s="204"/>
      <c r="CF113" s="204"/>
      <c r="CG113" s="204"/>
      <c r="CH113" s="204"/>
      <c r="CI113" s="204"/>
      <c r="CJ113" s="202"/>
      <c r="CK113" s="202"/>
      <c r="CX113" s="214" t="str">
        <f>IFERROR(IF(AND('Classificação geral'!$J106="FEM",'Classificação geral'!$K106=1,'Classificação geral'!I106="Tapete"),'Classificação geral'!A106,""),"")</f>
        <v/>
      </c>
      <c r="CY113" s="214" t="str">
        <f>IFERROR(IF(AND('Classificação geral'!$J106="FEM",'Classificação geral'!$K106=1,'Classificação geral'!I106="Tapete"),'Classificação geral'!$B106,""),"")</f>
        <v/>
      </c>
      <c r="CZ113" s="215" t="str">
        <f>IF($CY113='Classificação geral'!$B106,'Classificação geral'!$C106,"")</f>
        <v/>
      </c>
      <c r="DA113" s="215" t="str">
        <f>IF($CY113='Classificação geral'!$B106,'Classificação geral'!$D106,"")</f>
        <v/>
      </c>
      <c r="DB113" s="215" t="str">
        <f>IF($CY113='Classificação geral'!$B106,'Classificação geral'!$J106,"")</f>
        <v/>
      </c>
      <c r="DC113" s="215" t="str">
        <f>IF($DB113='Classificação geral'!$J106,'Classificação geral'!$K106,"")</f>
        <v/>
      </c>
      <c r="DD113" s="215" t="str">
        <f>IF($DC113='Classificação geral'!$K106,'Classificação geral'!$AC106,"")</f>
        <v/>
      </c>
      <c r="DE113" s="215" t="str">
        <f>IF($DC113='Classificação geral'!$K106,'Classificação geral'!$AE106,"")</f>
        <v/>
      </c>
      <c r="DF113" s="215" t="str">
        <f>IF($DC113='Classificação geral'!$K106,'Classificação geral'!$AF106,"")</f>
        <v/>
      </c>
      <c r="DG113" s="215" t="str">
        <f>IF($DC113='Classificação geral'!$K106,'Classificação geral'!$O106,"")</f>
        <v/>
      </c>
      <c r="DH113" s="215" t="str">
        <f>IF($DC113='Classificação geral'!$K106,'Classificação geral'!$AR106,"")</f>
        <v/>
      </c>
      <c r="DI113" s="216" t="str">
        <f>IFERROR(RANK(DH113,DH:DH,0)+ COUNTIF($DH$12:DH112,DH113),"")</f>
        <v/>
      </c>
      <c r="DK113" s="214" t="str">
        <f>IFERROR(IF(AND('Classificação geral'!$J106="mas",'Classificação geral'!$K106=1,'Classificação geral'!$I106="Tapete"),'Classificação geral'!$A106,""),"")</f>
        <v/>
      </c>
      <c r="DL113" s="214" t="str">
        <f>IFERROR(IF(AND('Classificação geral'!$J106="mas",'Classificação geral'!$K106=1,'Classificação geral'!$I106="Tapete"),'Classificação geral'!$B106,""),"")</f>
        <v/>
      </c>
      <c r="DM113" s="215" t="str">
        <f>IF($DL113='Classificação geral'!$B106,'Classificação geral'!$C106,"")</f>
        <v/>
      </c>
      <c r="DN113" s="215" t="str">
        <f>IF($DL113='Classificação geral'!$B106,'Classificação geral'!$D106,"")</f>
        <v/>
      </c>
      <c r="DO113" s="215" t="str">
        <f>IF($DL113='Classificação geral'!$B106,'Classificação geral'!$J106,"")</f>
        <v/>
      </c>
      <c r="DP113" s="214" t="str">
        <f>IFERROR(IF(AND($DO113="mas",'Classificação geral'!$K106=1),'Classificação geral'!K106,""),"")</f>
        <v/>
      </c>
      <c r="DQ113" s="214" t="str">
        <f>IFERROR(IF(AND($DO113="mas",'Classificação geral'!$K106=1),'Classificação geral'!AC106,""),"")</f>
        <v/>
      </c>
      <c r="DR113" s="214" t="str">
        <f>IFERROR(IF(AND($DO113="mas",'Classificação geral'!$K106=1),'Classificação geral'!AE106,""),"")</f>
        <v/>
      </c>
      <c r="DS113" s="214" t="str">
        <f>IFERROR(IF(AND($DO113="mas",'Classificação geral'!$K106=1),'Classificação geral'!AF106,""),"")</f>
        <v/>
      </c>
      <c r="DT113" s="214" t="str">
        <f>IFERROR(IF(AND($DO113="mas",'Classificação geral'!$K106=1),'Classificação geral'!O106,""),"")</f>
        <v/>
      </c>
      <c r="DU113" s="214" t="str">
        <f>IFERROR(IF(AND($DO113="mas",'Classificação geral'!$K106=1),'Classificação geral'!AR106,""),"")</f>
        <v/>
      </c>
      <c r="DV113" s="216" t="str">
        <f>IFERROR(RANK(DU113,DU:DU,0)+ COUNTIF($DU$12:DU112,DU113),"")</f>
        <v/>
      </c>
      <c r="DX113" s="214" t="str">
        <f>IFERROR(IF(AND('Classificação geral'!$J106="fem",'Classificação geral'!$K106=2,'Classificação geral'!$I106="Tapete"),'Classificação geral'!$A106,""),"")</f>
        <v/>
      </c>
      <c r="DY113" s="214" t="str">
        <f>IFERROR(IF(AND('Classificação geral'!$J106="fem",'Classificação geral'!$K106=2,'Classificação geral'!$I106="Tapete"),'Classificação geral'!$B106,""),"")</f>
        <v/>
      </c>
      <c r="DZ113" s="215" t="str">
        <f>IF($DY113='Classificação geral'!$B106,'Classificação geral'!$C106,"")</f>
        <v/>
      </c>
      <c r="EA113" s="215" t="str">
        <f>IF($DY113='Classificação geral'!$B106,'Classificação geral'!$D106,"")</f>
        <v/>
      </c>
      <c r="EB113" s="215" t="str">
        <f>IF($DY113='Classificação geral'!$B106,'Classificação geral'!$J106,"")</f>
        <v/>
      </c>
      <c r="EC113" s="214" t="str">
        <f>IFERROR(IF(AND($EB113="fem",'Classificação geral'!$K106=2),'Classificação geral'!K106,""),"")</f>
        <v/>
      </c>
      <c r="ED113" s="214" t="str">
        <f>IFERROR(IF(AND($EB113="fem",'Classificação geral'!$K106=2),'Classificação geral'!AC106,""),"")</f>
        <v/>
      </c>
      <c r="EE113" s="214" t="str">
        <f>IFERROR(IF(AND($EB113="fem",'Classificação geral'!$K106=2),'Classificação geral'!AE106,""),"")</f>
        <v/>
      </c>
      <c r="EF113" s="214" t="str">
        <f>IFERROR(IF(AND($EB113="fem",'Classificação geral'!$K106=2),'Classificação geral'!AF106,""),"")</f>
        <v/>
      </c>
      <c r="EG113" s="214" t="str">
        <f>IFERROR(IF(AND($EB113="fem",'Classificação geral'!$K106=2),'Classificação geral'!O106,""),"")</f>
        <v/>
      </c>
      <c r="EH113" s="214" t="str">
        <f>IFERROR(IF(AND($EB113="fem",'Classificação geral'!$K106=2),'Classificação geral'!AR106,""),"")</f>
        <v/>
      </c>
      <c r="EI113" s="216" t="str">
        <f>IFERROR(RANK(EH113,EH:EH,0)+ COUNTIF(EH$12:$EH111,EH113),"")</f>
        <v/>
      </c>
      <c r="EJ113" s="209"/>
      <c r="EK113" s="214" t="str">
        <f>IFERROR(IF(AND('Classificação geral'!$J106="mas",'Classificação geral'!$K106=2,'Classificação geral'!$I106="Tapete"),'Classificação geral'!$A106,""),"")</f>
        <v/>
      </c>
      <c r="EL113" s="214" t="str">
        <f>IFERROR(IF(AND('Classificação geral'!$J106="mas",'Classificação geral'!$K106=2,'Classificação geral'!$I106="Tapete"),'Classificação geral'!$B106,""),"")</f>
        <v/>
      </c>
      <c r="EM113" s="215" t="str">
        <f>IF($EL113='Classificação geral'!$B106,'Classificação geral'!$C106,"")</f>
        <v/>
      </c>
      <c r="EN113" s="215" t="str">
        <f>IF($EL113='Classificação geral'!$B106,'Classificação geral'!$D106,"")</f>
        <v/>
      </c>
      <c r="EO113" s="215" t="str">
        <f>IF($EL113='Classificação geral'!$B106,'Classificação geral'!$J106,"")</f>
        <v/>
      </c>
      <c r="EP113" s="214" t="str">
        <f>IFERROR(IF(AND($EO113="mas",'Classificação geral'!$K106=2),'Classificação geral'!K106,""),"")</f>
        <v/>
      </c>
      <c r="EQ113" s="214" t="str">
        <f>IFERROR(IF(AND($EO113="mas",'Classificação geral'!$K106=2),'Classificação geral'!AC106,""),"")</f>
        <v/>
      </c>
      <c r="ER113" s="214" t="str">
        <f>IFERROR(IF(AND($EO113="mas",'Classificação geral'!$K106=2),'Classificação geral'!AE106,""),"")</f>
        <v/>
      </c>
      <c r="ES113" s="214" t="str">
        <f>IFERROR(IF(AND($EO113="mas",'Classificação geral'!$K106=2),'Classificação geral'!AF106,""),"")</f>
        <v/>
      </c>
      <c r="ET113" s="214" t="str">
        <f>IFERROR(IF(AND($EO113="mas",'Classificação geral'!$K106=2),'Classificação geral'!O106,""),"")</f>
        <v/>
      </c>
      <c r="EU113" s="214" t="str">
        <f>IFERROR(IF(AND($EO113="mas",'Classificação geral'!$K106=2),'Classificação geral'!AR106,""),"")</f>
        <v/>
      </c>
      <c r="EV113" s="216" t="str">
        <f>IFERROR(RANK(EU113,EU:EU,0)+ COUNTIF($EU$12:EU$12,EU113),"")</f>
        <v/>
      </c>
      <c r="EW113" s="209"/>
      <c r="EX113" s="214" t="str">
        <f>IFERROR(IF(AND('Classificação geral'!$J106="fem",'Classificação geral'!$K106=3,'Classificação geral'!$I106="Tapete"),'Classificação geral'!$A106,""),"")</f>
        <v/>
      </c>
      <c r="EY113" s="214" t="str">
        <f>IFERROR(IF(AND('Classificação geral'!$J106="fem",'Classificação geral'!$K106=3,'Classificação geral'!$I106="Tapete"),'Classificação geral'!$B106,""),"")</f>
        <v/>
      </c>
      <c r="EZ113" s="215" t="str">
        <f>IF($EY113='Classificação geral'!$B106,'Classificação geral'!$C106,"")</f>
        <v/>
      </c>
      <c r="FA113" s="215" t="str">
        <f>IF($EY113='Classificação geral'!$B106,'Classificação geral'!$D106,"")</f>
        <v/>
      </c>
      <c r="FB113" s="215" t="str">
        <f>IF($EY113='Classificação geral'!$B106,'Classificação geral'!$J106,"")</f>
        <v/>
      </c>
      <c r="FC113" s="215" t="str">
        <f>IF($FB113='Classificação geral'!$J106,'Classificação geral'!$K106,"")</f>
        <v/>
      </c>
      <c r="FD113" s="215" t="str">
        <f>IF($FC113='Classificação geral'!$K106,'Classificação geral'!$AC106,"")</f>
        <v/>
      </c>
      <c r="FE113" s="215" t="str">
        <f>IF($FC113='Classificação geral'!$K106,'Classificação geral'!$AE106,"")</f>
        <v/>
      </c>
      <c r="FF113" s="215" t="str">
        <f>IF($FC113='Classificação geral'!$K106,'Classificação geral'!$AF106,"")</f>
        <v/>
      </c>
      <c r="FG113" s="215" t="str">
        <f>IF($FC113='Classificação geral'!$K106,'Classificação geral'!$O106,"")</f>
        <v/>
      </c>
      <c r="FH113" s="215" t="str">
        <f>IF($FC113='Classificação geral'!$K106,'Classificação geral'!$AR106,"")</f>
        <v/>
      </c>
      <c r="FI113" s="216" t="str">
        <f>IFERROR(RANK(FH113,FH:FH,0)+ COUNTIF($FH$12:FH111,FH113),"")</f>
        <v/>
      </c>
      <c r="FJ113" s="209"/>
      <c r="FK113" s="214" t="str">
        <f>IFERROR(IF(AND('Classificação geral'!$J106="mas",'Classificação geral'!$K106=3,'Classificação geral'!$I106="Tapete"),'Classificação geral'!$A106,""),"")</f>
        <v/>
      </c>
      <c r="FL113" s="214" t="str">
        <f>IFERROR(IF(AND('Classificação geral'!$J106="mas",'Classificação geral'!$K106=3,'Classificação geral'!$I106="Tapete"),'Classificação geral'!$B106,""),"")</f>
        <v/>
      </c>
      <c r="FM113" s="215" t="str">
        <f>IF($FL113='Classificação geral'!$B106,'Classificação geral'!$C106,"")</f>
        <v/>
      </c>
      <c r="FN113" s="215" t="str">
        <f>IF($FL113='Classificação geral'!$B106,'Classificação geral'!$D106,"")</f>
        <v/>
      </c>
      <c r="FO113" s="215" t="str">
        <f>IF($FL113='Classificação geral'!$B106,'Classificação geral'!$J106,"")</f>
        <v/>
      </c>
      <c r="FP113" s="214" t="str">
        <f>IFERROR(IF(AND($FO113="mas",'Classificação geral'!$K106=3),'Classificação geral'!K106,""),"")</f>
        <v/>
      </c>
      <c r="FQ113" s="214" t="str">
        <f>IFERROR(IF(AND($FO113="mas",'Classificação geral'!$K106=3),'Classificação geral'!AC106,""),"")</f>
        <v/>
      </c>
      <c r="FR113" s="214" t="str">
        <f>IFERROR(IF(AND($FO113="mas",'Classificação geral'!$K106=3),'Classificação geral'!AE106,""),"")</f>
        <v/>
      </c>
      <c r="FS113" s="214" t="str">
        <f>IFERROR(IF(AND($FO113="mas",'Classificação geral'!$K106=3),'Classificação geral'!AF106,""),"")</f>
        <v/>
      </c>
      <c r="FT113" s="214" t="str">
        <f>IFERROR(IF(AND($FO113="mas",'Classificação geral'!$K106=3),'Classificação geral'!O106,""),"")</f>
        <v/>
      </c>
      <c r="FU113" s="214" t="str">
        <f>IFERROR(IF(AND($FO113="mas",'Classificação geral'!$K106=3),'Classificação geral'!AR106,""),"")</f>
        <v/>
      </c>
      <c r="FV113" s="216" t="str">
        <f>IFERROR(RANK(FU113,FU:FU,0)+ COUNTIF(FU$12:$FU111,FU113),"")</f>
        <v/>
      </c>
    </row>
    <row r="114" spans="2:178" s="199" customFormat="1" ht="24.75" customHeight="1" x14ac:dyDescent="0.4">
      <c r="B114" s="207"/>
      <c r="C114" s="200"/>
      <c r="D114" s="200"/>
      <c r="E114" s="200"/>
      <c r="F114" s="201"/>
      <c r="G114" s="201"/>
      <c r="H114" s="201"/>
      <c r="I114" s="201"/>
      <c r="J114" s="201"/>
      <c r="K114" s="201"/>
      <c r="L114" s="201"/>
      <c r="M114" s="202"/>
      <c r="N114" s="202"/>
      <c r="O114" s="202"/>
      <c r="P114" s="202"/>
      <c r="Q114" s="202"/>
      <c r="R114" s="203"/>
      <c r="S114" s="203"/>
      <c r="T114" s="200"/>
      <c r="U114" s="204"/>
      <c r="V114" s="204"/>
      <c r="W114" s="204"/>
      <c r="X114" s="204"/>
      <c r="Y114" s="204"/>
      <c r="Z114" s="204"/>
      <c r="AA114" s="204"/>
      <c r="AB114" s="202"/>
      <c r="AC114" s="202"/>
      <c r="AF114" s="202"/>
      <c r="AG114" s="200"/>
      <c r="AH114" s="200"/>
      <c r="AI114" s="201"/>
      <c r="AJ114" s="201"/>
      <c r="AK114" s="201"/>
      <c r="AL114" s="201"/>
      <c r="AM114" s="201"/>
      <c r="AN114" s="201"/>
      <c r="AO114" s="201"/>
      <c r="AP114" s="201"/>
      <c r="AQ114" s="202"/>
      <c r="AR114" s="202"/>
      <c r="AS114" s="202"/>
      <c r="AT114" s="202"/>
      <c r="AU114" s="202"/>
      <c r="AV114" s="203"/>
      <c r="AW114" s="203"/>
      <c r="AX114" s="201"/>
      <c r="AY114" s="204"/>
      <c r="AZ114" s="204"/>
      <c r="BA114" s="204"/>
      <c r="BB114" s="204"/>
      <c r="BC114" s="204"/>
      <c r="BD114" s="204"/>
      <c r="BE114" s="204"/>
      <c r="BF114" s="202"/>
      <c r="BG114" s="202"/>
      <c r="BJ114" s="207"/>
      <c r="BK114" s="200"/>
      <c r="BL114" s="200"/>
      <c r="BM114" s="203"/>
      <c r="BN114" s="201"/>
      <c r="BO114" s="201"/>
      <c r="BP114" s="201"/>
      <c r="BQ114" s="201"/>
      <c r="BR114" s="201"/>
      <c r="BS114" s="201"/>
      <c r="BT114" s="201"/>
      <c r="BU114" s="202"/>
      <c r="BV114" s="202"/>
      <c r="BW114" s="202"/>
      <c r="BX114" s="202"/>
      <c r="BY114" s="202"/>
      <c r="BZ114" s="203"/>
      <c r="CA114" s="203"/>
      <c r="CB114" s="203"/>
      <c r="CC114" s="204"/>
      <c r="CD114" s="204"/>
      <c r="CE114" s="204"/>
      <c r="CF114" s="204"/>
      <c r="CG114" s="204"/>
      <c r="CH114" s="204"/>
      <c r="CI114" s="204"/>
      <c r="CJ114" s="202"/>
      <c r="CK114" s="202"/>
      <c r="CX114" s="214" t="str">
        <f>IFERROR(IF(AND('Classificação geral'!$J107="FEM",'Classificação geral'!$K107=1,'Classificação geral'!I107="Tapete"),'Classificação geral'!A107,""),"")</f>
        <v/>
      </c>
      <c r="CY114" s="214" t="str">
        <f>IFERROR(IF(AND('Classificação geral'!$J107="FEM",'Classificação geral'!$K107=1,'Classificação geral'!I107="Tapete"),'Classificação geral'!$B107,""),"")</f>
        <v/>
      </c>
      <c r="CZ114" s="215" t="str">
        <f>IF($CY114='Classificação geral'!$B107,'Classificação geral'!$C107,"")</f>
        <v/>
      </c>
      <c r="DA114" s="215" t="str">
        <f>IF($CY114='Classificação geral'!$B107,'Classificação geral'!$D107,"")</f>
        <v/>
      </c>
      <c r="DB114" s="215" t="str">
        <f>IF($CY114='Classificação geral'!$B107,'Classificação geral'!$J107,"")</f>
        <v/>
      </c>
      <c r="DC114" s="215" t="str">
        <f>IF($DB114='Classificação geral'!$J107,'Classificação geral'!$K107,"")</f>
        <v/>
      </c>
      <c r="DD114" s="215" t="str">
        <f>IF($DC114='Classificação geral'!$K107,'Classificação geral'!$AC107,"")</f>
        <v/>
      </c>
      <c r="DE114" s="215" t="str">
        <f>IF($DC114='Classificação geral'!$K107,'Classificação geral'!$AE107,"")</f>
        <v/>
      </c>
      <c r="DF114" s="215" t="str">
        <f>IF($DC114='Classificação geral'!$K107,'Classificação geral'!$AF107,"")</f>
        <v/>
      </c>
      <c r="DG114" s="215" t="str">
        <f>IF($DC114='Classificação geral'!$K107,'Classificação geral'!$O107,"")</f>
        <v/>
      </c>
      <c r="DH114" s="215" t="str">
        <f>IF($DC114='Classificação geral'!$K107,'Classificação geral'!$AR107,"")</f>
        <v/>
      </c>
      <c r="DI114" s="216" t="str">
        <f>IFERROR(RANK(DH114,DH:DH,0)+ COUNTIF($DH$12:DH113,DH114),"")</f>
        <v/>
      </c>
      <c r="DK114" s="214" t="str">
        <f>IFERROR(IF(AND('Classificação geral'!$J107="mas",'Classificação geral'!$K107=1,'Classificação geral'!$I107="Tapete"),'Classificação geral'!$A107,""),"")</f>
        <v/>
      </c>
      <c r="DL114" s="214" t="str">
        <f>IFERROR(IF(AND('Classificação geral'!$J107="mas",'Classificação geral'!$K107=1,'Classificação geral'!$I107="Tapete"),'Classificação geral'!$B107,""),"")</f>
        <v/>
      </c>
      <c r="DM114" s="215" t="str">
        <f>IF($DL114='Classificação geral'!$B107,'Classificação geral'!$C107,"")</f>
        <v/>
      </c>
      <c r="DN114" s="215" t="str">
        <f>IF($DL114='Classificação geral'!$B107,'Classificação geral'!$D107,"")</f>
        <v/>
      </c>
      <c r="DO114" s="215" t="str">
        <f>IF($DL114='Classificação geral'!$B107,'Classificação geral'!$J107,"")</f>
        <v/>
      </c>
      <c r="DP114" s="214" t="str">
        <f>IFERROR(IF(AND($DO114="mas",'Classificação geral'!$K107=1),'Classificação geral'!K107,""),"")</f>
        <v/>
      </c>
      <c r="DQ114" s="214" t="str">
        <f>IFERROR(IF(AND($DO114="mas",'Classificação geral'!$K107=1),'Classificação geral'!AC107,""),"")</f>
        <v/>
      </c>
      <c r="DR114" s="214" t="str">
        <f>IFERROR(IF(AND($DO114="mas",'Classificação geral'!$K107=1),'Classificação geral'!AE107,""),"")</f>
        <v/>
      </c>
      <c r="DS114" s="214" t="str">
        <f>IFERROR(IF(AND($DO114="mas",'Classificação geral'!$K107=1),'Classificação geral'!AF107,""),"")</f>
        <v/>
      </c>
      <c r="DT114" s="214" t="str">
        <f>IFERROR(IF(AND($DO114="mas",'Classificação geral'!$K107=1),'Classificação geral'!O107,""),"")</f>
        <v/>
      </c>
      <c r="DU114" s="214" t="str">
        <f>IFERROR(IF(AND($DO114="mas",'Classificação geral'!$K107=1),'Classificação geral'!AR107,""),"")</f>
        <v/>
      </c>
      <c r="DV114" s="216" t="str">
        <f>IFERROR(RANK(DU114,DU:DU,0)+ COUNTIF($DU$12:DU113,DU114),"")</f>
        <v/>
      </c>
      <c r="DX114" s="214" t="str">
        <f>IFERROR(IF(AND('Classificação geral'!$J107="fem",'Classificação geral'!$K107=2,'Classificação geral'!$I107="Tapete"),'Classificação geral'!$A107,""),"")</f>
        <v/>
      </c>
      <c r="DY114" s="214" t="str">
        <f>IFERROR(IF(AND('Classificação geral'!$J107="fem",'Classificação geral'!$K107=2,'Classificação geral'!$I107="Tapete"),'Classificação geral'!$B107,""),"")</f>
        <v/>
      </c>
      <c r="DZ114" s="215" t="str">
        <f>IF($DY114='Classificação geral'!$B107,'Classificação geral'!$C107,"")</f>
        <v/>
      </c>
      <c r="EA114" s="215" t="str">
        <f>IF($DY114='Classificação geral'!$B107,'Classificação geral'!$D107,"")</f>
        <v/>
      </c>
      <c r="EB114" s="215" t="str">
        <f>IF($DY114='Classificação geral'!$B107,'Classificação geral'!$J107,"")</f>
        <v/>
      </c>
      <c r="EC114" s="214" t="str">
        <f>IFERROR(IF(AND($EB114="fem",'Classificação geral'!$K107=2),'Classificação geral'!K107,""),"")</f>
        <v/>
      </c>
      <c r="ED114" s="214" t="str">
        <f>IFERROR(IF(AND($EB114="fem",'Classificação geral'!$K107=2),'Classificação geral'!AC107,""),"")</f>
        <v/>
      </c>
      <c r="EE114" s="214" t="str">
        <f>IFERROR(IF(AND($EB114="fem",'Classificação geral'!$K107=2),'Classificação geral'!AE107,""),"")</f>
        <v/>
      </c>
      <c r="EF114" s="214" t="str">
        <f>IFERROR(IF(AND($EB114="fem",'Classificação geral'!$K107=2),'Classificação geral'!AF107,""),"")</f>
        <v/>
      </c>
      <c r="EG114" s="214" t="str">
        <f>IFERROR(IF(AND($EB114="fem",'Classificação geral'!$K107=2),'Classificação geral'!O107,""),"")</f>
        <v/>
      </c>
      <c r="EH114" s="214" t="str">
        <f>IFERROR(IF(AND($EB114="fem",'Classificação geral'!$K107=2),'Classificação geral'!AR107,""),"")</f>
        <v/>
      </c>
      <c r="EI114" s="216" t="str">
        <f>IFERROR(RANK(EH114,EH:EH,0)+ COUNTIF(EH$12:$EH112,EH114),"")</f>
        <v/>
      </c>
      <c r="EJ114" s="209"/>
      <c r="EK114" s="214" t="str">
        <f>IFERROR(IF(AND('Classificação geral'!$J107="mas",'Classificação geral'!$K107=2,'Classificação geral'!$I107="Tapete"),'Classificação geral'!$A107,""),"")</f>
        <v/>
      </c>
      <c r="EL114" s="214" t="str">
        <f>IFERROR(IF(AND('Classificação geral'!$J107="mas",'Classificação geral'!$K107=2,'Classificação geral'!$I107="Tapete"),'Classificação geral'!$B107,""),"")</f>
        <v/>
      </c>
      <c r="EM114" s="215" t="str">
        <f>IF($EL114='Classificação geral'!$B107,'Classificação geral'!$C107,"")</f>
        <v/>
      </c>
      <c r="EN114" s="215" t="str">
        <f>IF($EL114='Classificação geral'!$B107,'Classificação geral'!$D107,"")</f>
        <v/>
      </c>
      <c r="EO114" s="215" t="str">
        <f>IF($EL114='Classificação geral'!$B107,'Classificação geral'!$J107,"")</f>
        <v/>
      </c>
      <c r="EP114" s="214" t="str">
        <f>IFERROR(IF(AND($EO114="mas",'Classificação geral'!$K107=2),'Classificação geral'!K107,""),"")</f>
        <v/>
      </c>
      <c r="EQ114" s="214" t="str">
        <f>IFERROR(IF(AND($EO114="mas",'Classificação geral'!$K107=2),'Classificação geral'!AC107,""),"")</f>
        <v/>
      </c>
      <c r="ER114" s="214" t="str">
        <f>IFERROR(IF(AND($EO114="mas",'Classificação geral'!$K107=2),'Classificação geral'!AE107,""),"")</f>
        <v/>
      </c>
      <c r="ES114" s="214" t="str">
        <f>IFERROR(IF(AND($EO114="mas",'Classificação geral'!$K107=2),'Classificação geral'!AF107,""),"")</f>
        <v/>
      </c>
      <c r="ET114" s="214" t="str">
        <f>IFERROR(IF(AND($EO114="mas",'Classificação geral'!$K107=2),'Classificação geral'!O107,""),"")</f>
        <v/>
      </c>
      <c r="EU114" s="214" t="str">
        <f>IFERROR(IF(AND($EO114="mas",'Classificação geral'!$K107=2),'Classificação geral'!AR107,""),"")</f>
        <v/>
      </c>
      <c r="EV114" s="216" t="str">
        <f>IFERROR(RANK(EU114,EU:EU,0)+ COUNTIF($EU$12:EU$12,EU114),"")</f>
        <v/>
      </c>
      <c r="EW114" s="209"/>
      <c r="EX114" s="214" t="str">
        <f>IFERROR(IF(AND('Classificação geral'!$J107="fem",'Classificação geral'!$K107=3,'Classificação geral'!$I107="Tapete"),'Classificação geral'!$A107,""),"")</f>
        <v/>
      </c>
      <c r="EY114" s="214" t="str">
        <f>IFERROR(IF(AND('Classificação geral'!$J107="fem",'Classificação geral'!$K107=3,'Classificação geral'!$I107="Tapete"),'Classificação geral'!$B107,""),"")</f>
        <v/>
      </c>
      <c r="EZ114" s="215" t="str">
        <f>IF($EY114='Classificação geral'!$B107,'Classificação geral'!$C107,"")</f>
        <v/>
      </c>
      <c r="FA114" s="215" t="str">
        <f>IF($EY114='Classificação geral'!$B107,'Classificação geral'!$D107,"")</f>
        <v/>
      </c>
      <c r="FB114" s="215" t="str">
        <f>IF($EY114='Classificação geral'!$B107,'Classificação geral'!$J107,"")</f>
        <v/>
      </c>
      <c r="FC114" s="215" t="str">
        <f>IF($FB114='Classificação geral'!$J107,'Classificação geral'!$K107,"")</f>
        <v/>
      </c>
      <c r="FD114" s="215" t="str">
        <f>IF($FC114='Classificação geral'!$K107,'Classificação geral'!$AC107,"")</f>
        <v/>
      </c>
      <c r="FE114" s="215" t="str">
        <f>IF($FC114='Classificação geral'!$K107,'Classificação geral'!$AE107,"")</f>
        <v/>
      </c>
      <c r="FF114" s="215" t="str">
        <f>IF($FC114='Classificação geral'!$K107,'Classificação geral'!$AF107,"")</f>
        <v/>
      </c>
      <c r="FG114" s="215" t="str">
        <f>IF($FC114='Classificação geral'!$K107,'Classificação geral'!$O107,"")</f>
        <v/>
      </c>
      <c r="FH114" s="215" t="str">
        <f>IF($FC114='Classificação geral'!$K107,'Classificação geral'!$AR107,"")</f>
        <v/>
      </c>
      <c r="FI114" s="216" t="str">
        <f>IFERROR(RANK(FH114,FH:FH,0)+ COUNTIF($FH$12:FH112,FH114),"")</f>
        <v/>
      </c>
      <c r="FJ114" s="209"/>
      <c r="FK114" s="214" t="str">
        <f>IFERROR(IF(AND('Classificação geral'!$J107="mas",'Classificação geral'!$K107=3,'Classificação geral'!$I107="Tapete"),'Classificação geral'!$A107,""),"")</f>
        <v/>
      </c>
      <c r="FL114" s="214" t="str">
        <f>IFERROR(IF(AND('Classificação geral'!$J107="mas",'Classificação geral'!$K107=3,'Classificação geral'!$I107="Tapete"),'Classificação geral'!$B107,""),"")</f>
        <v/>
      </c>
      <c r="FM114" s="215" t="str">
        <f>IF($FL114='Classificação geral'!$B107,'Classificação geral'!$C107,"")</f>
        <v/>
      </c>
      <c r="FN114" s="215" t="str">
        <f>IF($FL114='Classificação geral'!$B107,'Classificação geral'!$D107,"")</f>
        <v/>
      </c>
      <c r="FO114" s="215" t="str">
        <f>IF($FL114='Classificação geral'!$B107,'Classificação geral'!$J107,"")</f>
        <v/>
      </c>
      <c r="FP114" s="214" t="str">
        <f>IFERROR(IF(AND($FO114="mas",'Classificação geral'!$K107=3),'Classificação geral'!K107,""),"")</f>
        <v/>
      </c>
      <c r="FQ114" s="214" t="str">
        <f>IFERROR(IF(AND($FO114="mas",'Classificação geral'!$K107=3),'Classificação geral'!AC107,""),"")</f>
        <v/>
      </c>
      <c r="FR114" s="214" t="str">
        <f>IFERROR(IF(AND($FO114="mas",'Classificação geral'!$K107=3),'Classificação geral'!AE107,""),"")</f>
        <v/>
      </c>
      <c r="FS114" s="214" t="str">
        <f>IFERROR(IF(AND($FO114="mas",'Classificação geral'!$K107=3),'Classificação geral'!AF107,""),"")</f>
        <v/>
      </c>
      <c r="FT114" s="214" t="str">
        <f>IFERROR(IF(AND($FO114="mas",'Classificação geral'!$K107=3),'Classificação geral'!O107,""),"")</f>
        <v/>
      </c>
      <c r="FU114" s="214" t="str">
        <f>IFERROR(IF(AND($FO114="mas",'Classificação geral'!$K107=3),'Classificação geral'!AR107,""),"")</f>
        <v/>
      </c>
      <c r="FV114" s="216" t="str">
        <f>IFERROR(RANK(FU114,FU:FU,0)+ COUNTIF(FU$12:$FU112,FU114),"")</f>
        <v/>
      </c>
    </row>
    <row r="115" spans="2:178" s="199" customFormat="1" ht="24.75" customHeight="1" x14ac:dyDescent="0.4">
      <c r="B115" s="207"/>
      <c r="C115" s="200"/>
      <c r="D115" s="200"/>
      <c r="E115" s="200"/>
      <c r="F115" s="201"/>
      <c r="G115" s="201"/>
      <c r="H115" s="201"/>
      <c r="I115" s="201"/>
      <c r="J115" s="201"/>
      <c r="K115" s="201"/>
      <c r="L115" s="201"/>
      <c r="M115" s="202"/>
      <c r="N115" s="202"/>
      <c r="O115" s="202"/>
      <c r="P115" s="202"/>
      <c r="Q115" s="202"/>
      <c r="R115" s="203"/>
      <c r="S115" s="203"/>
      <c r="T115" s="200"/>
      <c r="U115" s="204"/>
      <c r="V115" s="204"/>
      <c r="W115" s="204"/>
      <c r="X115" s="204"/>
      <c r="Y115" s="204"/>
      <c r="Z115" s="204"/>
      <c r="AA115" s="204"/>
      <c r="AB115" s="202"/>
      <c r="AC115" s="202"/>
      <c r="AF115" s="202"/>
      <c r="AG115" s="200"/>
      <c r="AH115" s="200"/>
      <c r="AI115" s="201"/>
      <c r="AJ115" s="201"/>
      <c r="AK115" s="201"/>
      <c r="AL115" s="201"/>
      <c r="AM115" s="201"/>
      <c r="AN115" s="201"/>
      <c r="AO115" s="201"/>
      <c r="AP115" s="201"/>
      <c r="AQ115" s="202"/>
      <c r="AR115" s="202"/>
      <c r="AS115" s="202"/>
      <c r="AT115" s="202"/>
      <c r="AU115" s="202"/>
      <c r="AV115" s="203"/>
      <c r="AW115" s="203"/>
      <c r="AX115" s="201"/>
      <c r="AY115" s="204"/>
      <c r="AZ115" s="204"/>
      <c r="BA115" s="204"/>
      <c r="BB115" s="204"/>
      <c r="BC115" s="204"/>
      <c r="BD115" s="204"/>
      <c r="BE115" s="204"/>
      <c r="BF115" s="202"/>
      <c r="BG115" s="202"/>
      <c r="BJ115" s="207"/>
      <c r="BK115" s="200"/>
      <c r="BL115" s="200"/>
      <c r="BM115" s="203"/>
      <c r="BN115" s="201"/>
      <c r="BO115" s="201"/>
      <c r="BP115" s="201"/>
      <c r="BQ115" s="201"/>
      <c r="BR115" s="201"/>
      <c r="BS115" s="201"/>
      <c r="BT115" s="201"/>
      <c r="BU115" s="202"/>
      <c r="BV115" s="202"/>
      <c r="BW115" s="202"/>
      <c r="BX115" s="202"/>
      <c r="BY115" s="202"/>
      <c r="BZ115" s="203"/>
      <c r="CA115" s="203"/>
      <c r="CB115" s="203"/>
      <c r="CC115" s="204"/>
      <c r="CD115" s="204"/>
      <c r="CE115" s="204"/>
      <c r="CF115" s="204"/>
      <c r="CG115" s="204"/>
      <c r="CH115" s="204"/>
      <c r="CI115" s="204"/>
      <c r="CJ115" s="202"/>
      <c r="CK115" s="202"/>
      <c r="CX115" s="214" t="str">
        <f>IFERROR(IF(AND('Classificação geral'!$J108="FEM",'Classificação geral'!$K108=1,'Classificação geral'!I108="Tapete"),'Classificação geral'!A108,""),"")</f>
        <v/>
      </c>
      <c r="CY115" s="214" t="str">
        <f>IFERROR(IF(AND('Classificação geral'!$J108="FEM",'Classificação geral'!$K108=1,'Classificação geral'!I108="Tapete"),'Classificação geral'!$B108,""),"")</f>
        <v/>
      </c>
      <c r="CZ115" s="215" t="str">
        <f>IF($CY115='Classificação geral'!$B108,'Classificação geral'!$C108,"")</f>
        <v/>
      </c>
      <c r="DA115" s="215" t="str">
        <f>IF($CY115='Classificação geral'!$B108,'Classificação geral'!$D108,"")</f>
        <v/>
      </c>
      <c r="DB115" s="215" t="str">
        <f>IF($CY115='Classificação geral'!$B108,'Classificação geral'!$J108,"")</f>
        <v/>
      </c>
      <c r="DC115" s="215" t="str">
        <f>IF($DB115='Classificação geral'!$J108,'Classificação geral'!$K108,"")</f>
        <v/>
      </c>
      <c r="DD115" s="215" t="str">
        <f>IF($DC115='Classificação geral'!$K108,'Classificação geral'!$AC108,"")</f>
        <v/>
      </c>
      <c r="DE115" s="215" t="str">
        <f>IF($DC115='Classificação geral'!$K108,'Classificação geral'!$AE108,"")</f>
        <v/>
      </c>
      <c r="DF115" s="215" t="str">
        <f>IF($DC115='Classificação geral'!$K108,'Classificação geral'!$AF108,"")</f>
        <v/>
      </c>
      <c r="DG115" s="215" t="str">
        <f>IF($DC115='Classificação geral'!$K108,'Classificação geral'!$O108,"")</f>
        <v/>
      </c>
      <c r="DH115" s="215" t="str">
        <f>IF($DC115='Classificação geral'!$K108,'Classificação geral'!$AR108,"")</f>
        <v/>
      </c>
      <c r="DI115" s="216" t="str">
        <f>IFERROR(RANK(DH115,DH:DH,0)+ COUNTIF($DH$12:DH114,DH115),"")</f>
        <v/>
      </c>
      <c r="DK115" s="214" t="str">
        <f>IFERROR(IF(AND('Classificação geral'!$J108="mas",'Classificação geral'!$K108=1,'Classificação geral'!$I108="Tapete"),'Classificação geral'!$A108,""),"")</f>
        <v/>
      </c>
      <c r="DL115" s="214" t="str">
        <f>IFERROR(IF(AND('Classificação geral'!$J108="mas",'Classificação geral'!$K108=1,'Classificação geral'!$I108="Tapete"),'Classificação geral'!$B108,""),"")</f>
        <v/>
      </c>
      <c r="DM115" s="215" t="str">
        <f>IF($DL115='Classificação geral'!$B108,'Classificação geral'!$C108,"")</f>
        <v/>
      </c>
      <c r="DN115" s="215" t="str">
        <f>IF($DL115='Classificação geral'!$B108,'Classificação geral'!$D108,"")</f>
        <v/>
      </c>
      <c r="DO115" s="215" t="str">
        <f>IF($DL115='Classificação geral'!$B108,'Classificação geral'!$J108,"")</f>
        <v/>
      </c>
      <c r="DP115" s="214" t="str">
        <f>IFERROR(IF(AND($DO115="mas",'Classificação geral'!$K108=1),'Classificação geral'!K108,""),"")</f>
        <v/>
      </c>
      <c r="DQ115" s="214" t="str">
        <f>IFERROR(IF(AND($DO115="mas",'Classificação geral'!$K108=1),'Classificação geral'!AC108,""),"")</f>
        <v/>
      </c>
      <c r="DR115" s="214" t="str">
        <f>IFERROR(IF(AND($DO115="mas",'Classificação geral'!$K108=1),'Classificação geral'!AE108,""),"")</f>
        <v/>
      </c>
      <c r="DS115" s="214" t="str">
        <f>IFERROR(IF(AND($DO115="mas",'Classificação geral'!$K108=1),'Classificação geral'!AF108,""),"")</f>
        <v/>
      </c>
      <c r="DT115" s="214" t="str">
        <f>IFERROR(IF(AND($DO115="mas",'Classificação geral'!$K108=1),'Classificação geral'!O108,""),"")</f>
        <v/>
      </c>
      <c r="DU115" s="214" t="str">
        <f>IFERROR(IF(AND($DO115="mas",'Classificação geral'!$K108=1),'Classificação geral'!AR108,""),"")</f>
        <v/>
      </c>
      <c r="DV115" s="216" t="str">
        <f>IFERROR(RANK(DU115,DU:DU,0)+ COUNTIF($DU$12:DU114,DU115),"")</f>
        <v/>
      </c>
      <c r="DX115" s="214" t="str">
        <f>IFERROR(IF(AND('Classificação geral'!$J108="fem",'Classificação geral'!$K108=2,'Classificação geral'!$I108="Tapete"),'Classificação geral'!$A108,""),"")</f>
        <v/>
      </c>
      <c r="DY115" s="214" t="str">
        <f>IFERROR(IF(AND('Classificação geral'!$J108="fem",'Classificação geral'!$K108=2,'Classificação geral'!$I108="Tapete"),'Classificação geral'!$B108,""),"")</f>
        <v/>
      </c>
      <c r="DZ115" s="215" t="str">
        <f>IF($DY115='Classificação geral'!$B108,'Classificação geral'!$C108,"")</f>
        <v/>
      </c>
      <c r="EA115" s="215" t="str">
        <f>IF($DY115='Classificação geral'!$B108,'Classificação geral'!$D108,"")</f>
        <v/>
      </c>
      <c r="EB115" s="215" t="str">
        <f>IF($DY115='Classificação geral'!$B108,'Classificação geral'!$J108,"")</f>
        <v/>
      </c>
      <c r="EC115" s="214" t="str">
        <f>IFERROR(IF(AND($EB115="fem",'Classificação geral'!$K108=2),'Classificação geral'!K108,""),"")</f>
        <v/>
      </c>
      <c r="ED115" s="214" t="str">
        <f>IFERROR(IF(AND($EB115="fem",'Classificação geral'!$K108=2),'Classificação geral'!AC108,""),"")</f>
        <v/>
      </c>
      <c r="EE115" s="214" t="str">
        <f>IFERROR(IF(AND($EB115="fem",'Classificação geral'!$K108=2),'Classificação geral'!AE108,""),"")</f>
        <v/>
      </c>
      <c r="EF115" s="214" t="str">
        <f>IFERROR(IF(AND($EB115="fem",'Classificação geral'!$K108=2),'Classificação geral'!AF108,""),"")</f>
        <v/>
      </c>
      <c r="EG115" s="214" t="str">
        <f>IFERROR(IF(AND($EB115="fem",'Classificação geral'!$K108=2),'Classificação geral'!O108,""),"")</f>
        <v/>
      </c>
      <c r="EH115" s="214" t="str">
        <f>IFERROR(IF(AND($EB115="fem",'Classificação geral'!$K108=2),'Classificação geral'!AR108,""),"")</f>
        <v/>
      </c>
      <c r="EI115" s="216" t="str">
        <f>IFERROR(RANK(EH115,EH:EH,0)+ COUNTIF(EH$12:$EH113,EH115),"")</f>
        <v/>
      </c>
      <c r="EJ115" s="209"/>
      <c r="EK115" s="214" t="str">
        <f>IFERROR(IF(AND('Classificação geral'!$J108="mas",'Classificação geral'!$K108=2,'Classificação geral'!$I108="Tapete"),'Classificação geral'!$A108,""),"")</f>
        <v/>
      </c>
      <c r="EL115" s="214" t="str">
        <f>IFERROR(IF(AND('Classificação geral'!$J108="mas",'Classificação geral'!$K108=2,'Classificação geral'!$I108="Tapete"),'Classificação geral'!$B108,""),"")</f>
        <v/>
      </c>
      <c r="EM115" s="215" t="str">
        <f>IF($EL115='Classificação geral'!$B108,'Classificação geral'!$C108,"")</f>
        <v/>
      </c>
      <c r="EN115" s="215" t="str">
        <f>IF($EL115='Classificação geral'!$B108,'Classificação geral'!$D108,"")</f>
        <v/>
      </c>
      <c r="EO115" s="215" t="str">
        <f>IF($EL115='Classificação geral'!$B108,'Classificação geral'!$J108,"")</f>
        <v/>
      </c>
      <c r="EP115" s="214" t="str">
        <f>IFERROR(IF(AND($EO115="mas",'Classificação geral'!$K108=2),'Classificação geral'!K108,""),"")</f>
        <v/>
      </c>
      <c r="EQ115" s="214" t="str">
        <f>IFERROR(IF(AND($EO115="mas",'Classificação geral'!$K108=2),'Classificação geral'!AC108,""),"")</f>
        <v/>
      </c>
      <c r="ER115" s="214" t="str">
        <f>IFERROR(IF(AND($EO115="mas",'Classificação geral'!$K108=2),'Classificação geral'!AE108,""),"")</f>
        <v/>
      </c>
      <c r="ES115" s="214" t="str">
        <f>IFERROR(IF(AND($EO115="mas",'Classificação geral'!$K108=2),'Classificação geral'!AF108,""),"")</f>
        <v/>
      </c>
      <c r="ET115" s="214" t="str">
        <f>IFERROR(IF(AND($EO115="mas",'Classificação geral'!$K108=2),'Classificação geral'!O108,""),"")</f>
        <v/>
      </c>
      <c r="EU115" s="214" t="str">
        <f>IFERROR(IF(AND($EO115="mas",'Classificação geral'!$K108=2),'Classificação geral'!AR108,""),"")</f>
        <v/>
      </c>
      <c r="EV115" s="216" t="str">
        <f>IFERROR(RANK(EU115,EU:EU,0)+ COUNTIF($EU$12:EU$12,EU115),"")</f>
        <v/>
      </c>
      <c r="EW115" s="209"/>
      <c r="EX115" s="214" t="str">
        <f>IFERROR(IF(AND('Classificação geral'!$J108="fem",'Classificação geral'!$K108=3,'Classificação geral'!$I108="Tapete"),'Classificação geral'!$A108,""),"")</f>
        <v/>
      </c>
      <c r="EY115" s="214" t="str">
        <f>IFERROR(IF(AND('Classificação geral'!$J108="fem",'Classificação geral'!$K108=3,'Classificação geral'!$I108="Tapete"),'Classificação geral'!$B108,""),"")</f>
        <v/>
      </c>
      <c r="EZ115" s="215" t="str">
        <f>IF($EY115='Classificação geral'!$B108,'Classificação geral'!$C108,"")</f>
        <v/>
      </c>
      <c r="FA115" s="215" t="str">
        <f>IF($EY115='Classificação geral'!$B108,'Classificação geral'!$D108,"")</f>
        <v/>
      </c>
      <c r="FB115" s="215" t="str">
        <f>IF($EY115='Classificação geral'!$B108,'Classificação geral'!$J108,"")</f>
        <v/>
      </c>
      <c r="FC115" s="215" t="str">
        <f>IF($FB115='Classificação geral'!$J108,'Classificação geral'!$K108,"")</f>
        <v/>
      </c>
      <c r="FD115" s="215" t="str">
        <f>IF($FC115='Classificação geral'!$K108,'Classificação geral'!$AC108,"")</f>
        <v/>
      </c>
      <c r="FE115" s="215" t="str">
        <f>IF($FC115='Classificação geral'!$K108,'Classificação geral'!$AE108,"")</f>
        <v/>
      </c>
      <c r="FF115" s="215" t="str">
        <f>IF($FC115='Classificação geral'!$K108,'Classificação geral'!$AF108,"")</f>
        <v/>
      </c>
      <c r="FG115" s="215" t="str">
        <f>IF($FC115='Classificação geral'!$K108,'Classificação geral'!$O108,"")</f>
        <v/>
      </c>
      <c r="FH115" s="215" t="str">
        <f>IF($FC115='Classificação geral'!$K108,'Classificação geral'!$AR108,"")</f>
        <v/>
      </c>
      <c r="FI115" s="216" t="str">
        <f>IFERROR(RANK(FH115,FH:FH,0)+ COUNTIF($FH$12:FH113,FH115),"")</f>
        <v/>
      </c>
      <c r="FJ115" s="209"/>
      <c r="FK115" s="214" t="str">
        <f>IFERROR(IF(AND('Classificação geral'!$J108="mas",'Classificação geral'!$K108=3,'Classificação geral'!$I108="Tapete"),'Classificação geral'!$A108,""),"")</f>
        <v/>
      </c>
      <c r="FL115" s="214" t="str">
        <f>IFERROR(IF(AND('Classificação geral'!$J108="mas",'Classificação geral'!$K108=3,'Classificação geral'!$I108="Tapete"),'Classificação geral'!$B108,""),"")</f>
        <v/>
      </c>
      <c r="FM115" s="215" t="str">
        <f>IF($FL115='Classificação geral'!$B108,'Classificação geral'!$C108,"")</f>
        <v/>
      </c>
      <c r="FN115" s="215" t="str">
        <f>IF($FL115='Classificação geral'!$B108,'Classificação geral'!$D108,"")</f>
        <v/>
      </c>
      <c r="FO115" s="215" t="str">
        <f>IF($FL115='Classificação geral'!$B108,'Classificação geral'!$J108,"")</f>
        <v/>
      </c>
      <c r="FP115" s="214" t="str">
        <f>IFERROR(IF(AND($FO115="mas",'Classificação geral'!$K108=3),'Classificação geral'!K108,""),"")</f>
        <v/>
      </c>
      <c r="FQ115" s="214" t="str">
        <f>IFERROR(IF(AND($FO115="mas",'Classificação geral'!$K108=3),'Classificação geral'!AC108,""),"")</f>
        <v/>
      </c>
      <c r="FR115" s="214" t="str">
        <f>IFERROR(IF(AND($FO115="mas",'Classificação geral'!$K108=3),'Classificação geral'!AE108,""),"")</f>
        <v/>
      </c>
      <c r="FS115" s="214" t="str">
        <f>IFERROR(IF(AND($FO115="mas",'Classificação geral'!$K108=3),'Classificação geral'!AF108,""),"")</f>
        <v/>
      </c>
      <c r="FT115" s="214" t="str">
        <f>IFERROR(IF(AND($FO115="mas",'Classificação geral'!$K108=3),'Classificação geral'!O108,""),"")</f>
        <v/>
      </c>
      <c r="FU115" s="214" t="str">
        <f>IFERROR(IF(AND($FO115="mas",'Classificação geral'!$K108=3),'Classificação geral'!AR108,""),"")</f>
        <v/>
      </c>
      <c r="FV115" s="216" t="str">
        <f>IFERROR(RANK(FU115,FU:FU,0)+ COUNTIF(FU$12:$FU113,FU115),"")</f>
        <v/>
      </c>
    </row>
    <row r="116" spans="2:178" s="199" customFormat="1" ht="24.75" customHeight="1" x14ac:dyDescent="0.4">
      <c r="B116" s="207"/>
      <c r="C116" s="200"/>
      <c r="D116" s="200"/>
      <c r="E116" s="200"/>
      <c r="F116" s="201"/>
      <c r="G116" s="201"/>
      <c r="H116" s="201"/>
      <c r="I116" s="201"/>
      <c r="J116" s="201"/>
      <c r="K116" s="201"/>
      <c r="L116" s="201"/>
      <c r="M116" s="202"/>
      <c r="N116" s="202"/>
      <c r="O116" s="202"/>
      <c r="P116" s="202"/>
      <c r="Q116" s="202"/>
      <c r="R116" s="203"/>
      <c r="S116" s="203"/>
      <c r="T116" s="200"/>
      <c r="U116" s="204"/>
      <c r="V116" s="204"/>
      <c r="W116" s="204"/>
      <c r="X116" s="204"/>
      <c r="Y116" s="204"/>
      <c r="Z116" s="204"/>
      <c r="AA116" s="204"/>
      <c r="AB116" s="202"/>
      <c r="AC116" s="202"/>
      <c r="AF116" s="202"/>
      <c r="AG116" s="200"/>
      <c r="AH116" s="200"/>
      <c r="AI116" s="201"/>
      <c r="AJ116" s="201"/>
      <c r="AK116" s="201"/>
      <c r="AL116" s="201"/>
      <c r="AM116" s="201"/>
      <c r="AN116" s="201"/>
      <c r="AO116" s="201"/>
      <c r="AP116" s="201"/>
      <c r="AQ116" s="202"/>
      <c r="AR116" s="202"/>
      <c r="AS116" s="202"/>
      <c r="AT116" s="202"/>
      <c r="AU116" s="202"/>
      <c r="AV116" s="203"/>
      <c r="AW116" s="203"/>
      <c r="AX116" s="201"/>
      <c r="AY116" s="204"/>
      <c r="AZ116" s="204"/>
      <c r="BA116" s="204"/>
      <c r="BB116" s="204"/>
      <c r="BC116" s="204"/>
      <c r="BD116" s="204"/>
      <c r="BE116" s="204"/>
      <c r="BF116" s="202"/>
      <c r="BG116" s="202"/>
      <c r="BJ116" s="207"/>
      <c r="BK116" s="200"/>
      <c r="BL116" s="200"/>
      <c r="BM116" s="203"/>
      <c r="BN116" s="201"/>
      <c r="BO116" s="201"/>
      <c r="BP116" s="201"/>
      <c r="BQ116" s="201"/>
      <c r="BR116" s="201"/>
      <c r="BS116" s="201"/>
      <c r="BT116" s="201"/>
      <c r="BU116" s="202"/>
      <c r="BV116" s="202"/>
      <c r="BW116" s="202"/>
      <c r="BX116" s="202"/>
      <c r="BY116" s="202"/>
      <c r="BZ116" s="203"/>
      <c r="CA116" s="203"/>
      <c r="CB116" s="203"/>
      <c r="CC116" s="204"/>
      <c r="CD116" s="204"/>
      <c r="CE116" s="204"/>
      <c r="CF116" s="204"/>
      <c r="CG116" s="204"/>
      <c r="CH116" s="204"/>
      <c r="CI116" s="204"/>
      <c r="CJ116" s="202"/>
      <c r="CK116" s="202"/>
      <c r="CX116" s="214" t="str">
        <f>IFERROR(IF(AND('Classificação geral'!$J109="FEM",'Classificação geral'!$K109=1,'Classificação geral'!I109="Tapete"),'Classificação geral'!A109,""),"")</f>
        <v/>
      </c>
      <c r="CY116" s="214" t="str">
        <f>IFERROR(IF(AND('Classificação geral'!$J109="FEM",'Classificação geral'!$K109=1,'Classificação geral'!I109="Tapete"),'Classificação geral'!$B109,""),"")</f>
        <v/>
      </c>
      <c r="CZ116" s="215" t="str">
        <f>IF($CY116='Classificação geral'!$B109,'Classificação geral'!$C109,"")</f>
        <v/>
      </c>
      <c r="DA116" s="215" t="str">
        <f>IF($CY116='Classificação geral'!$B109,'Classificação geral'!$D109,"")</f>
        <v/>
      </c>
      <c r="DB116" s="215" t="str">
        <f>IF($CY116='Classificação geral'!$B109,'Classificação geral'!$J109,"")</f>
        <v/>
      </c>
      <c r="DC116" s="215" t="str">
        <f>IF($DB116='Classificação geral'!$J109,'Classificação geral'!$K109,"")</f>
        <v/>
      </c>
      <c r="DD116" s="215" t="str">
        <f>IF($DC116='Classificação geral'!$K109,'Classificação geral'!$AC109,"")</f>
        <v/>
      </c>
      <c r="DE116" s="215" t="str">
        <f>IF($DC116='Classificação geral'!$K109,'Classificação geral'!$AE109,"")</f>
        <v/>
      </c>
      <c r="DF116" s="215" t="str">
        <f>IF($DC116='Classificação geral'!$K109,'Classificação geral'!$AF109,"")</f>
        <v/>
      </c>
      <c r="DG116" s="215" t="str">
        <f>IF($DC116='Classificação geral'!$K109,'Classificação geral'!$O109,"")</f>
        <v/>
      </c>
      <c r="DH116" s="215" t="str">
        <f>IF($DC116='Classificação geral'!$K109,'Classificação geral'!$AR109,"")</f>
        <v/>
      </c>
      <c r="DI116" s="216" t="str">
        <f>IFERROR(RANK(DH116,DH:DH,0)+ COUNTIF($DH$12:DH115,DH116),"")</f>
        <v/>
      </c>
      <c r="DK116" s="214" t="str">
        <f>IFERROR(IF(AND('Classificação geral'!$J109="mas",'Classificação geral'!$K109=1,'Classificação geral'!$I109="Tapete"),'Classificação geral'!$A109,""),"")</f>
        <v/>
      </c>
      <c r="DL116" s="214" t="str">
        <f>IFERROR(IF(AND('Classificação geral'!$J109="mas",'Classificação geral'!$K109=1,'Classificação geral'!$I109="Tapete"),'Classificação geral'!$B109,""),"")</f>
        <v/>
      </c>
      <c r="DM116" s="215" t="str">
        <f>IF($DL116='Classificação geral'!$B109,'Classificação geral'!$C109,"")</f>
        <v/>
      </c>
      <c r="DN116" s="215" t="str">
        <f>IF($DL116='Classificação geral'!$B109,'Classificação geral'!$D109,"")</f>
        <v/>
      </c>
      <c r="DO116" s="215" t="str">
        <f>IF($DL116='Classificação geral'!$B109,'Classificação geral'!$J109,"")</f>
        <v/>
      </c>
      <c r="DP116" s="214" t="str">
        <f>IFERROR(IF(AND($DO116="mas",'Classificação geral'!$K109=1),'Classificação geral'!K109,""),"")</f>
        <v/>
      </c>
      <c r="DQ116" s="214" t="str">
        <f>IFERROR(IF(AND($DO116="mas",'Classificação geral'!$K109=1),'Classificação geral'!AC109,""),"")</f>
        <v/>
      </c>
      <c r="DR116" s="214" t="str">
        <f>IFERROR(IF(AND($DO116="mas",'Classificação geral'!$K109=1),'Classificação geral'!AE109,""),"")</f>
        <v/>
      </c>
      <c r="DS116" s="214" t="str">
        <f>IFERROR(IF(AND($DO116="mas",'Classificação geral'!$K109=1),'Classificação geral'!AF109,""),"")</f>
        <v/>
      </c>
      <c r="DT116" s="214" t="str">
        <f>IFERROR(IF(AND($DO116="mas",'Classificação geral'!$K109=1),'Classificação geral'!O109,""),"")</f>
        <v/>
      </c>
      <c r="DU116" s="214" t="str">
        <f>IFERROR(IF(AND($DO116="mas",'Classificação geral'!$K109=1),'Classificação geral'!AR109,""),"")</f>
        <v/>
      </c>
      <c r="DV116" s="216" t="str">
        <f>IFERROR(RANK(DU116,DU:DU,0)+ COUNTIF($DU$12:DU115,DU116),"")</f>
        <v/>
      </c>
      <c r="DX116" s="214" t="str">
        <f>IFERROR(IF(AND('Classificação geral'!$J109="fem",'Classificação geral'!$K109=2,'Classificação geral'!$I109="Tapete"),'Classificação geral'!$A109,""),"")</f>
        <v/>
      </c>
      <c r="DY116" s="214" t="str">
        <f>IFERROR(IF(AND('Classificação geral'!$J109="fem",'Classificação geral'!$K109=2,'Classificação geral'!$I109="Tapete"),'Classificação geral'!$B109,""),"")</f>
        <v/>
      </c>
      <c r="DZ116" s="215" t="str">
        <f>IF($DY116='Classificação geral'!$B109,'Classificação geral'!$C109,"")</f>
        <v/>
      </c>
      <c r="EA116" s="215" t="str">
        <f>IF($DY116='Classificação geral'!$B109,'Classificação geral'!$D109,"")</f>
        <v/>
      </c>
      <c r="EB116" s="215" t="str">
        <f>IF($DY116='Classificação geral'!$B109,'Classificação geral'!$J109,"")</f>
        <v/>
      </c>
      <c r="EC116" s="214" t="str">
        <f>IFERROR(IF(AND($EB116="fem",'Classificação geral'!$K109=2),'Classificação geral'!K109,""),"")</f>
        <v/>
      </c>
      <c r="ED116" s="214" t="str">
        <f>IFERROR(IF(AND($EB116="fem",'Classificação geral'!$K109=2),'Classificação geral'!AC109,""),"")</f>
        <v/>
      </c>
      <c r="EE116" s="214" t="str">
        <f>IFERROR(IF(AND($EB116="fem",'Classificação geral'!$K109=2),'Classificação geral'!AE109,""),"")</f>
        <v/>
      </c>
      <c r="EF116" s="214" t="str">
        <f>IFERROR(IF(AND($EB116="fem",'Classificação geral'!$K109=2),'Classificação geral'!AF109,""),"")</f>
        <v/>
      </c>
      <c r="EG116" s="214" t="str">
        <f>IFERROR(IF(AND($EB116="fem",'Classificação geral'!$K109=2),'Classificação geral'!O109,""),"")</f>
        <v/>
      </c>
      <c r="EH116" s="214" t="str">
        <f>IFERROR(IF(AND($EB116="fem",'Classificação geral'!$K109=2),'Classificação geral'!AR109,""),"")</f>
        <v/>
      </c>
      <c r="EI116" s="216" t="str">
        <f>IFERROR(RANK(EH116,EH:EH,0)+ COUNTIF(EH$12:$EH114,EH116),"")</f>
        <v/>
      </c>
      <c r="EJ116" s="209"/>
      <c r="EK116" s="214" t="str">
        <f>IFERROR(IF(AND('Classificação geral'!$J109="mas",'Classificação geral'!$K109=2,'Classificação geral'!$I109="Tapete"),'Classificação geral'!$A109,""),"")</f>
        <v/>
      </c>
      <c r="EL116" s="214" t="str">
        <f>IFERROR(IF(AND('Classificação geral'!$J109="mas",'Classificação geral'!$K109=2,'Classificação geral'!$I109="Tapete"),'Classificação geral'!$B109,""),"")</f>
        <v/>
      </c>
      <c r="EM116" s="215" t="str">
        <f>IF($EL116='Classificação geral'!$B109,'Classificação geral'!$C109,"")</f>
        <v/>
      </c>
      <c r="EN116" s="215" t="str">
        <f>IF($EL116='Classificação geral'!$B109,'Classificação geral'!$D109,"")</f>
        <v/>
      </c>
      <c r="EO116" s="215" t="str">
        <f>IF($EL116='Classificação geral'!$B109,'Classificação geral'!$J109,"")</f>
        <v/>
      </c>
      <c r="EP116" s="214" t="str">
        <f>IFERROR(IF(AND($EO116="mas",'Classificação geral'!$K109=2),'Classificação geral'!K109,""),"")</f>
        <v/>
      </c>
      <c r="EQ116" s="214" t="str">
        <f>IFERROR(IF(AND($EO116="mas",'Classificação geral'!$K109=2),'Classificação geral'!AC109,""),"")</f>
        <v/>
      </c>
      <c r="ER116" s="214" t="str">
        <f>IFERROR(IF(AND($EO116="mas",'Classificação geral'!$K109=2),'Classificação geral'!AE109,""),"")</f>
        <v/>
      </c>
      <c r="ES116" s="214" t="str">
        <f>IFERROR(IF(AND($EO116="mas",'Classificação geral'!$K109=2),'Classificação geral'!AF109,""),"")</f>
        <v/>
      </c>
      <c r="ET116" s="214" t="str">
        <f>IFERROR(IF(AND($EO116="mas",'Classificação geral'!$K109=2),'Classificação geral'!O109,""),"")</f>
        <v/>
      </c>
      <c r="EU116" s="214" t="str">
        <f>IFERROR(IF(AND($EO116="mas",'Classificação geral'!$K109=2),'Classificação geral'!AR109,""),"")</f>
        <v/>
      </c>
      <c r="EV116" s="216" t="str">
        <f>IFERROR(RANK(EU116,EU:EU,0)+ COUNTIF($EU$12:EU$12,EU116),"")</f>
        <v/>
      </c>
      <c r="EW116" s="209"/>
      <c r="EX116" s="214" t="str">
        <f>IFERROR(IF(AND('Classificação geral'!$J109="fem",'Classificação geral'!$K109=3,'Classificação geral'!$I109="Tapete"),'Classificação geral'!$A109,""),"")</f>
        <v/>
      </c>
      <c r="EY116" s="214" t="str">
        <f>IFERROR(IF(AND('Classificação geral'!$J109="fem",'Classificação geral'!$K109=3,'Classificação geral'!$I109="Tapete"),'Classificação geral'!$B109,""),"")</f>
        <v/>
      </c>
      <c r="EZ116" s="215" t="str">
        <f>IF($EY116='Classificação geral'!$B109,'Classificação geral'!$C109,"")</f>
        <v/>
      </c>
      <c r="FA116" s="215" t="str">
        <f>IF($EY116='Classificação geral'!$B109,'Classificação geral'!$D109,"")</f>
        <v/>
      </c>
      <c r="FB116" s="215" t="str">
        <f>IF($EY116='Classificação geral'!$B109,'Classificação geral'!$J109,"")</f>
        <v/>
      </c>
      <c r="FC116" s="215" t="str">
        <f>IF($FB116='Classificação geral'!$J109,'Classificação geral'!$K109,"")</f>
        <v/>
      </c>
      <c r="FD116" s="215" t="str">
        <f>IF($FC116='Classificação geral'!$K109,'Classificação geral'!$AC109,"")</f>
        <v/>
      </c>
      <c r="FE116" s="215" t="str">
        <f>IF($FC116='Classificação geral'!$K109,'Classificação geral'!$AE109,"")</f>
        <v/>
      </c>
      <c r="FF116" s="215" t="str">
        <f>IF($FC116='Classificação geral'!$K109,'Classificação geral'!$AF109,"")</f>
        <v/>
      </c>
      <c r="FG116" s="215" t="str">
        <f>IF($FC116='Classificação geral'!$K109,'Classificação geral'!$O109,"")</f>
        <v/>
      </c>
      <c r="FH116" s="215" t="str">
        <f>IF($FC116='Classificação geral'!$K109,'Classificação geral'!$AR109,"")</f>
        <v/>
      </c>
      <c r="FI116" s="216" t="str">
        <f>IFERROR(RANK(FH116,FH:FH,0)+ COUNTIF($FH$12:FH114,FH116),"")</f>
        <v/>
      </c>
      <c r="FJ116" s="209"/>
      <c r="FK116" s="214" t="str">
        <f>IFERROR(IF(AND('Classificação geral'!$J109="mas",'Classificação geral'!$K109=3,'Classificação geral'!$I109="Tapete"),'Classificação geral'!$A109,""),"")</f>
        <v/>
      </c>
      <c r="FL116" s="214" t="str">
        <f>IFERROR(IF(AND('Classificação geral'!$J109="mas",'Classificação geral'!$K109=3,'Classificação geral'!$I109="Tapete"),'Classificação geral'!$B109,""),"")</f>
        <v/>
      </c>
      <c r="FM116" s="215" t="str">
        <f>IF($FL116='Classificação geral'!$B109,'Classificação geral'!$C109,"")</f>
        <v/>
      </c>
      <c r="FN116" s="215" t="str">
        <f>IF($FL116='Classificação geral'!$B109,'Classificação geral'!$D109,"")</f>
        <v/>
      </c>
      <c r="FO116" s="215" t="str">
        <f>IF($FL116='Classificação geral'!$B109,'Classificação geral'!$J109,"")</f>
        <v/>
      </c>
      <c r="FP116" s="214" t="str">
        <f>IFERROR(IF(AND($FO116="mas",'Classificação geral'!$K109=3),'Classificação geral'!K109,""),"")</f>
        <v/>
      </c>
      <c r="FQ116" s="214" t="str">
        <f>IFERROR(IF(AND($FO116="mas",'Classificação geral'!$K109=3),'Classificação geral'!AC109,""),"")</f>
        <v/>
      </c>
      <c r="FR116" s="214" t="str">
        <f>IFERROR(IF(AND($FO116="mas",'Classificação geral'!$K109=3),'Classificação geral'!AE109,""),"")</f>
        <v/>
      </c>
      <c r="FS116" s="214" t="str">
        <f>IFERROR(IF(AND($FO116="mas",'Classificação geral'!$K109=3),'Classificação geral'!AF109,""),"")</f>
        <v/>
      </c>
      <c r="FT116" s="214" t="str">
        <f>IFERROR(IF(AND($FO116="mas",'Classificação geral'!$K109=3),'Classificação geral'!O109,""),"")</f>
        <v/>
      </c>
      <c r="FU116" s="214" t="str">
        <f>IFERROR(IF(AND($FO116="mas",'Classificação geral'!$K109=3),'Classificação geral'!AR109,""),"")</f>
        <v/>
      </c>
      <c r="FV116" s="216" t="str">
        <f>IFERROR(RANK(FU116,FU:FU,0)+ COUNTIF(FU$12:$FU114,FU116),"")</f>
        <v/>
      </c>
    </row>
    <row r="117" spans="2:178" s="199" customFormat="1" ht="24.75" customHeight="1" x14ac:dyDescent="0.4">
      <c r="B117" s="207"/>
      <c r="C117" s="200"/>
      <c r="D117" s="200"/>
      <c r="E117" s="200"/>
      <c r="F117" s="201"/>
      <c r="G117" s="201"/>
      <c r="H117" s="201"/>
      <c r="I117" s="201"/>
      <c r="J117" s="201"/>
      <c r="K117" s="201"/>
      <c r="L117" s="201"/>
      <c r="M117" s="202"/>
      <c r="N117" s="202"/>
      <c r="O117" s="202"/>
      <c r="P117" s="202"/>
      <c r="Q117" s="202"/>
      <c r="R117" s="203"/>
      <c r="S117" s="203"/>
      <c r="T117" s="200"/>
      <c r="U117" s="204"/>
      <c r="V117" s="204"/>
      <c r="W117" s="204"/>
      <c r="X117" s="204"/>
      <c r="Y117" s="204"/>
      <c r="Z117" s="204"/>
      <c r="AA117" s="204"/>
      <c r="AB117" s="202"/>
      <c r="AC117" s="202"/>
      <c r="AF117" s="202"/>
      <c r="AG117" s="200"/>
      <c r="AH117" s="200"/>
      <c r="AI117" s="201"/>
      <c r="AJ117" s="201"/>
      <c r="AK117" s="201"/>
      <c r="AL117" s="201"/>
      <c r="AM117" s="201"/>
      <c r="AN117" s="201"/>
      <c r="AO117" s="201"/>
      <c r="AP117" s="201"/>
      <c r="AQ117" s="202"/>
      <c r="AR117" s="202"/>
      <c r="AS117" s="202"/>
      <c r="AT117" s="202"/>
      <c r="AU117" s="202"/>
      <c r="AV117" s="203"/>
      <c r="AW117" s="203"/>
      <c r="AX117" s="201"/>
      <c r="AY117" s="204"/>
      <c r="AZ117" s="204"/>
      <c r="BA117" s="204"/>
      <c r="BB117" s="204"/>
      <c r="BC117" s="204"/>
      <c r="BD117" s="204"/>
      <c r="BE117" s="204"/>
      <c r="BF117" s="202"/>
      <c r="BG117" s="202"/>
      <c r="BJ117" s="207"/>
      <c r="BK117" s="200"/>
      <c r="BL117" s="200"/>
      <c r="BM117" s="203"/>
      <c r="BN117" s="201"/>
      <c r="BO117" s="201"/>
      <c r="BP117" s="201"/>
      <c r="BQ117" s="201"/>
      <c r="BR117" s="201"/>
      <c r="BS117" s="201"/>
      <c r="BT117" s="201"/>
      <c r="BU117" s="202"/>
      <c r="BV117" s="202"/>
      <c r="BW117" s="202"/>
      <c r="BX117" s="202"/>
      <c r="BY117" s="202"/>
      <c r="BZ117" s="203"/>
      <c r="CA117" s="203"/>
      <c r="CB117" s="203"/>
      <c r="CC117" s="204"/>
      <c r="CD117" s="204"/>
      <c r="CE117" s="204"/>
      <c r="CF117" s="204"/>
      <c r="CG117" s="204"/>
      <c r="CH117" s="204"/>
      <c r="CI117" s="204"/>
      <c r="CJ117" s="202"/>
      <c r="CK117" s="202"/>
      <c r="CX117" s="214" t="str">
        <f>IFERROR(IF(AND('Classificação geral'!$J110="FEM",'Classificação geral'!$K110=1,'Classificação geral'!I110="Tapete"),'Classificação geral'!A110,""),"")</f>
        <v/>
      </c>
      <c r="CY117" s="214" t="str">
        <f>IFERROR(IF(AND('Classificação geral'!$J110="FEM",'Classificação geral'!$K110=1,'Classificação geral'!I110="Tapete"),'Classificação geral'!$B110,""),"")</f>
        <v/>
      </c>
      <c r="CZ117" s="215" t="str">
        <f>IF($CY117='Classificação geral'!$B110,'Classificação geral'!$C110,"")</f>
        <v/>
      </c>
      <c r="DA117" s="215" t="str">
        <f>IF($CY117='Classificação geral'!$B110,'Classificação geral'!$D110,"")</f>
        <v/>
      </c>
      <c r="DB117" s="215" t="str">
        <f>IF($CY117='Classificação geral'!$B110,'Classificação geral'!$J110,"")</f>
        <v/>
      </c>
      <c r="DC117" s="215" t="str">
        <f>IF($DB117='Classificação geral'!$J110,'Classificação geral'!$K110,"")</f>
        <v/>
      </c>
      <c r="DD117" s="215" t="str">
        <f>IF($DC117='Classificação geral'!$K110,'Classificação geral'!$AC110,"")</f>
        <v/>
      </c>
      <c r="DE117" s="215" t="str">
        <f>IF($DC117='Classificação geral'!$K110,'Classificação geral'!$AE110,"")</f>
        <v/>
      </c>
      <c r="DF117" s="215" t="str">
        <f>IF($DC117='Classificação geral'!$K110,'Classificação geral'!$AF110,"")</f>
        <v/>
      </c>
      <c r="DG117" s="215" t="str">
        <f>IF($DC117='Classificação geral'!$K110,'Classificação geral'!$O110,"")</f>
        <v/>
      </c>
      <c r="DH117" s="215" t="str">
        <f>IF($DC117='Classificação geral'!$K110,'Classificação geral'!$AR110,"")</f>
        <v/>
      </c>
      <c r="DI117" s="216" t="str">
        <f>IFERROR(RANK(DH117,DH:DH,0)+ COUNTIF($DH$12:DH116,DH117),"")</f>
        <v/>
      </c>
      <c r="DK117" s="214" t="str">
        <f>IFERROR(IF(AND('Classificação geral'!$J110="mas",'Classificação geral'!$K110=1,'Classificação geral'!$I110="Tapete"),'Classificação geral'!$A110,""),"")</f>
        <v/>
      </c>
      <c r="DL117" s="214" t="str">
        <f>IFERROR(IF(AND('Classificação geral'!$J110="mas",'Classificação geral'!$K110=1,'Classificação geral'!$I110="Tapete"),'Classificação geral'!$B110,""),"")</f>
        <v/>
      </c>
      <c r="DM117" s="215" t="str">
        <f>IF($DL117='Classificação geral'!$B110,'Classificação geral'!$C110,"")</f>
        <v/>
      </c>
      <c r="DN117" s="215" t="str">
        <f>IF($DL117='Classificação geral'!$B110,'Classificação geral'!$D110,"")</f>
        <v/>
      </c>
      <c r="DO117" s="215" t="str">
        <f>IF($DL117='Classificação geral'!$B110,'Classificação geral'!$J110,"")</f>
        <v/>
      </c>
      <c r="DP117" s="214" t="str">
        <f>IFERROR(IF(AND($DO117="mas",'Classificação geral'!$K110=1),'Classificação geral'!K110,""),"")</f>
        <v/>
      </c>
      <c r="DQ117" s="214" t="str">
        <f>IFERROR(IF(AND($DO117="mas",'Classificação geral'!$K110=1),'Classificação geral'!AC110,""),"")</f>
        <v/>
      </c>
      <c r="DR117" s="214" t="str">
        <f>IFERROR(IF(AND($DO117="mas",'Classificação geral'!$K110=1),'Classificação geral'!AE110,""),"")</f>
        <v/>
      </c>
      <c r="DS117" s="214" t="str">
        <f>IFERROR(IF(AND($DO117="mas",'Classificação geral'!$K110=1),'Classificação geral'!AF110,""),"")</f>
        <v/>
      </c>
      <c r="DT117" s="214" t="str">
        <f>IFERROR(IF(AND($DO117="mas",'Classificação geral'!$K110=1),'Classificação geral'!O110,""),"")</f>
        <v/>
      </c>
      <c r="DU117" s="214" t="str">
        <f>IFERROR(IF(AND($DO117="mas",'Classificação geral'!$K110=1),'Classificação geral'!AR110,""),"")</f>
        <v/>
      </c>
      <c r="DV117" s="216" t="str">
        <f>IFERROR(RANK(DU117,DU:DU,0)+ COUNTIF($DU$12:DU116,DU117),"")</f>
        <v/>
      </c>
      <c r="DX117" s="214" t="str">
        <f>IFERROR(IF(AND('Classificação geral'!$J110="fem",'Classificação geral'!$K110=2,'Classificação geral'!$I110="Tapete"),'Classificação geral'!$A110,""),"")</f>
        <v/>
      </c>
      <c r="DY117" s="214" t="str">
        <f>IFERROR(IF(AND('Classificação geral'!$J110="fem",'Classificação geral'!$K110=2,'Classificação geral'!$I110="Tapete"),'Classificação geral'!$B110,""),"")</f>
        <v/>
      </c>
      <c r="DZ117" s="215" t="str">
        <f>IF($DY117='Classificação geral'!$B110,'Classificação geral'!$C110,"")</f>
        <v/>
      </c>
      <c r="EA117" s="215" t="str">
        <f>IF($DY117='Classificação geral'!$B110,'Classificação geral'!$D110,"")</f>
        <v/>
      </c>
      <c r="EB117" s="215" t="str">
        <f>IF($DY117='Classificação geral'!$B110,'Classificação geral'!$J110,"")</f>
        <v/>
      </c>
      <c r="EC117" s="214" t="str">
        <f>IFERROR(IF(AND($EB117="fem",'Classificação geral'!$K110=2),'Classificação geral'!K110,""),"")</f>
        <v/>
      </c>
      <c r="ED117" s="214" t="str">
        <f>IFERROR(IF(AND($EB117="fem",'Classificação geral'!$K110=2),'Classificação geral'!AC110,""),"")</f>
        <v/>
      </c>
      <c r="EE117" s="214" t="str">
        <f>IFERROR(IF(AND($EB117="fem",'Classificação geral'!$K110=2),'Classificação geral'!AE110,""),"")</f>
        <v/>
      </c>
      <c r="EF117" s="214" t="str">
        <f>IFERROR(IF(AND($EB117="fem",'Classificação geral'!$K110=2),'Classificação geral'!AF110,""),"")</f>
        <v/>
      </c>
      <c r="EG117" s="214" t="str">
        <f>IFERROR(IF(AND($EB117="fem",'Classificação geral'!$K110=2),'Classificação geral'!O110,""),"")</f>
        <v/>
      </c>
      <c r="EH117" s="214" t="str">
        <f>IFERROR(IF(AND($EB117="fem",'Classificação geral'!$K110=2),'Classificação geral'!AR110,""),"")</f>
        <v/>
      </c>
      <c r="EI117" s="216" t="str">
        <f>IFERROR(RANK(EH117,EH:EH,0)+ COUNTIF(EH$12:$EH115,EH117),"")</f>
        <v/>
      </c>
      <c r="EJ117" s="209"/>
      <c r="EK117" s="214" t="str">
        <f>IFERROR(IF(AND('Classificação geral'!$J110="mas",'Classificação geral'!$K110=2,'Classificação geral'!$I110="Tapete"),'Classificação geral'!$A110,""),"")</f>
        <v/>
      </c>
      <c r="EL117" s="214" t="str">
        <f>IFERROR(IF(AND('Classificação geral'!$J110="mas",'Classificação geral'!$K110=2,'Classificação geral'!$I110="Tapete"),'Classificação geral'!$B110,""),"")</f>
        <v/>
      </c>
      <c r="EM117" s="215" t="str">
        <f>IF($EL117='Classificação geral'!$B110,'Classificação geral'!$C110,"")</f>
        <v/>
      </c>
      <c r="EN117" s="215" t="str">
        <f>IF($EL117='Classificação geral'!$B110,'Classificação geral'!$D110,"")</f>
        <v/>
      </c>
      <c r="EO117" s="215" t="str">
        <f>IF($EL117='Classificação geral'!$B110,'Classificação geral'!$J110,"")</f>
        <v/>
      </c>
      <c r="EP117" s="214" t="str">
        <f>IFERROR(IF(AND($EO117="mas",'Classificação geral'!$K110=2),'Classificação geral'!K110,""),"")</f>
        <v/>
      </c>
      <c r="EQ117" s="214" t="str">
        <f>IFERROR(IF(AND($EO117="mas",'Classificação geral'!$K110=2),'Classificação geral'!AC110,""),"")</f>
        <v/>
      </c>
      <c r="ER117" s="214" t="str">
        <f>IFERROR(IF(AND($EO117="mas",'Classificação geral'!$K110=2),'Classificação geral'!AE110,""),"")</f>
        <v/>
      </c>
      <c r="ES117" s="214" t="str">
        <f>IFERROR(IF(AND($EO117="mas",'Classificação geral'!$K110=2),'Classificação geral'!AF110,""),"")</f>
        <v/>
      </c>
      <c r="ET117" s="214" t="str">
        <f>IFERROR(IF(AND($EO117="mas",'Classificação geral'!$K110=2),'Classificação geral'!O110,""),"")</f>
        <v/>
      </c>
      <c r="EU117" s="214" t="str">
        <f>IFERROR(IF(AND($EO117="mas",'Classificação geral'!$K110=2),'Classificação geral'!AR110,""),"")</f>
        <v/>
      </c>
      <c r="EV117" s="216" t="str">
        <f>IFERROR(RANK(EU117,EU:EU,0)+ COUNTIF($EU$12:EU$12,EU117),"")</f>
        <v/>
      </c>
      <c r="EW117" s="209"/>
      <c r="EX117" s="214" t="str">
        <f>IFERROR(IF(AND('Classificação geral'!$J110="fem",'Classificação geral'!$K110=3,'Classificação geral'!$I110="Tapete"),'Classificação geral'!$A110,""),"")</f>
        <v/>
      </c>
      <c r="EY117" s="214" t="str">
        <f>IFERROR(IF(AND('Classificação geral'!$J110="fem",'Classificação geral'!$K110=3,'Classificação geral'!$I110="Tapete"),'Classificação geral'!$B110,""),"")</f>
        <v/>
      </c>
      <c r="EZ117" s="215" t="str">
        <f>IF($EY117='Classificação geral'!$B110,'Classificação geral'!$C110,"")</f>
        <v/>
      </c>
      <c r="FA117" s="215" t="str">
        <f>IF($EY117='Classificação geral'!$B110,'Classificação geral'!$D110,"")</f>
        <v/>
      </c>
      <c r="FB117" s="215" t="str">
        <f>IF($EY117='Classificação geral'!$B110,'Classificação geral'!$J110,"")</f>
        <v/>
      </c>
      <c r="FC117" s="215" t="str">
        <f>IF($FB117='Classificação geral'!$J110,'Classificação geral'!$K110,"")</f>
        <v/>
      </c>
      <c r="FD117" s="215" t="str">
        <f>IF($FC117='Classificação geral'!$K110,'Classificação geral'!$AC110,"")</f>
        <v/>
      </c>
      <c r="FE117" s="215" t="str">
        <f>IF($FC117='Classificação geral'!$K110,'Classificação geral'!$AE110,"")</f>
        <v/>
      </c>
      <c r="FF117" s="215" t="str">
        <f>IF($FC117='Classificação geral'!$K110,'Classificação geral'!$AF110,"")</f>
        <v/>
      </c>
      <c r="FG117" s="215" t="str">
        <f>IF($FC117='Classificação geral'!$K110,'Classificação geral'!$O110,"")</f>
        <v/>
      </c>
      <c r="FH117" s="215" t="str">
        <f>IF($FC117='Classificação geral'!$K110,'Classificação geral'!$AR110,"")</f>
        <v/>
      </c>
      <c r="FI117" s="216" t="str">
        <f>IFERROR(RANK(FH117,FH:FH,0)+ COUNTIF($FH$12:FH115,FH117),"")</f>
        <v/>
      </c>
      <c r="FJ117" s="209"/>
      <c r="FK117" s="214" t="str">
        <f>IFERROR(IF(AND('Classificação geral'!$J110="mas",'Classificação geral'!$K110=3,'Classificação geral'!$I110="Tapete"),'Classificação geral'!$A110,""),"")</f>
        <v/>
      </c>
      <c r="FL117" s="214" t="str">
        <f>IFERROR(IF(AND('Classificação geral'!$J110="mas",'Classificação geral'!$K110=3,'Classificação geral'!$I110="Tapete"),'Classificação geral'!$B110,""),"")</f>
        <v/>
      </c>
      <c r="FM117" s="215" t="str">
        <f>IF($FL117='Classificação geral'!$B110,'Classificação geral'!$C110,"")</f>
        <v/>
      </c>
      <c r="FN117" s="215" t="str">
        <f>IF($FL117='Classificação geral'!$B110,'Classificação geral'!$D110,"")</f>
        <v/>
      </c>
      <c r="FO117" s="215" t="str">
        <f>IF($FL117='Classificação geral'!$B110,'Classificação geral'!$J110,"")</f>
        <v/>
      </c>
      <c r="FP117" s="214" t="str">
        <f>IFERROR(IF(AND($FO117="mas",'Classificação geral'!$K110=3),'Classificação geral'!K110,""),"")</f>
        <v/>
      </c>
      <c r="FQ117" s="214" t="str">
        <f>IFERROR(IF(AND($FO117="mas",'Classificação geral'!$K110=3),'Classificação geral'!AC110,""),"")</f>
        <v/>
      </c>
      <c r="FR117" s="214" t="str">
        <f>IFERROR(IF(AND($FO117="mas",'Classificação geral'!$K110=3),'Classificação geral'!AE110,""),"")</f>
        <v/>
      </c>
      <c r="FS117" s="214" t="str">
        <f>IFERROR(IF(AND($FO117="mas",'Classificação geral'!$K110=3),'Classificação geral'!AF110,""),"")</f>
        <v/>
      </c>
      <c r="FT117" s="214" t="str">
        <f>IFERROR(IF(AND($FO117="mas",'Classificação geral'!$K110=3),'Classificação geral'!O110,""),"")</f>
        <v/>
      </c>
      <c r="FU117" s="214" t="str">
        <f>IFERROR(IF(AND($FO117="mas",'Classificação geral'!$K110=3),'Classificação geral'!AR110,""),"")</f>
        <v/>
      </c>
      <c r="FV117" s="216" t="str">
        <f>IFERROR(RANK(FU117,FU:FU,0)+ COUNTIF(FU$12:$FU115,FU117),"")</f>
        <v/>
      </c>
    </row>
    <row r="118" spans="2:178" s="199" customFormat="1" ht="24.75" customHeight="1" x14ac:dyDescent="0.4">
      <c r="B118" s="207"/>
      <c r="C118" s="200"/>
      <c r="D118" s="200"/>
      <c r="E118" s="200"/>
      <c r="F118" s="201"/>
      <c r="G118" s="201"/>
      <c r="H118" s="201"/>
      <c r="I118" s="201"/>
      <c r="J118" s="201"/>
      <c r="K118" s="201"/>
      <c r="L118" s="201"/>
      <c r="M118" s="202"/>
      <c r="N118" s="202"/>
      <c r="O118" s="202"/>
      <c r="P118" s="202"/>
      <c r="Q118" s="202"/>
      <c r="R118" s="203"/>
      <c r="S118" s="203"/>
      <c r="T118" s="200"/>
      <c r="U118" s="204"/>
      <c r="V118" s="204"/>
      <c r="W118" s="204"/>
      <c r="X118" s="204"/>
      <c r="Y118" s="204"/>
      <c r="Z118" s="204"/>
      <c r="AA118" s="204"/>
      <c r="AB118" s="202"/>
      <c r="AC118" s="202"/>
      <c r="AF118" s="202"/>
      <c r="AG118" s="200"/>
      <c r="AH118" s="200"/>
      <c r="AI118" s="201"/>
      <c r="AJ118" s="201"/>
      <c r="AK118" s="201"/>
      <c r="AL118" s="201"/>
      <c r="AM118" s="201"/>
      <c r="AN118" s="201"/>
      <c r="AO118" s="201"/>
      <c r="AP118" s="201"/>
      <c r="AQ118" s="202"/>
      <c r="AR118" s="202"/>
      <c r="AS118" s="202"/>
      <c r="AT118" s="202"/>
      <c r="AU118" s="202"/>
      <c r="AV118" s="203"/>
      <c r="AW118" s="203"/>
      <c r="AX118" s="201"/>
      <c r="AY118" s="204"/>
      <c r="AZ118" s="204"/>
      <c r="BA118" s="204"/>
      <c r="BB118" s="204"/>
      <c r="BC118" s="204"/>
      <c r="BD118" s="204"/>
      <c r="BE118" s="204"/>
      <c r="BF118" s="202"/>
      <c r="BG118" s="202"/>
      <c r="BJ118" s="207"/>
      <c r="BK118" s="200"/>
      <c r="BL118" s="200"/>
      <c r="BM118" s="203"/>
      <c r="BN118" s="201"/>
      <c r="BO118" s="201"/>
      <c r="BP118" s="201"/>
      <c r="BQ118" s="201"/>
      <c r="BR118" s="201"/>
      <c r="BS118" s="201"/>
      <c r="BT118" s="201"/>
      <c r="BU118" s="202"/>
      <c r="BV118" s="202"/>
      <c r="BW118" s="202"/>
      <c r="BX118" s="202"/>
      <c r="BY118" s="202"/>
      <c r="BZ118" s="203"/>
      <c r="CA118" s="203"/>
      <c r="CB118" s="203"/>
      <c r="CC118" s="204"/>
      <c r="CD118" s="204"/>
      <c r="CE118" s="204"/>
      <c r="CF118" s="204"/>
      <c r="CG118" s="204"/>
      <c r="CH118" s="204"/>
      <c r="CI118" s="204"/>
      <c r="CJ118" s="202"/>
      <c r="CK118" s="202"/>
      <c r="CX118" s="214" t="str">
        <f>IFERROR(IF(AND('Classificação geral'!$J111="FEM",'Classificação geral'!$K111=1,'Classificação geral'!I111="Tapete"),'Classificação geral'!A111,""),"")</f>
        <v/>
      </c>
      <c r="CY118" s="214" t="str">
        <f>IFERROR(IF(AND('Classificação geral'!$J111="FEM",'Classificação geral'!$K111=1,'Classificação geral'!I111="Tapete"),'Classificação geral'!$B111,""),"")</f>
        <v/>
      </c>
      <c r="CZ118" s="215" t="str">
        <f>IF($CY118='Classificação geral'!$B111,'Classificação geral'!$C111,"")</f>
        <v/>
      </c>
      <c r="DA118" s="215" t="str">
        <f>IF($CY118='Classificação geral'!$B111,'Classificação geral'!$D111,"")</f>
        <v/>
      </c>
      <c r="DB118" s="215" t="str">
        <f>IF($CY118='Classificação geral'!$B111,'Classificação geral'!$J111,"")</f>
        <v/>
      </c>
      <c r="DC118" s="215" t="str">
        <f>IF($DB118='Classificação geral'!$J111,'Classificação geral'!$K111,"")</f>
        <v/>
      </c>
      <c r="DD118" s="215" t="str">
        <f>IF($DC118='Classificação geral'!$K111,'Classificação geral'!$AC111,"")</f>
        <v/>
      </c>
      <c r="DE118" s="215" t="str">
        <f>IF($DC118='Classificação geral'!$K111,'Classificação geral'!$AE111,"")</f>
        <v/>
      </c>
      <c r="DF118" s="215" t="str">
        <f>IF($DC118='Classificação geral'!$K111,'Classificação geral'!$AF111,"")</f>
        <v/>
      </c>
      <c r="DG118" s="215" t="str">
        <f>IF($DC118='Classificação geral'!$K111,'Classificação geral'!$O111,"")</f>
        <v/>
      </c>
      <c r="DH118" s="215" t="str">
        <f>IF($DC118='Classificação geral'!$K111,'Classificação geral'!$AR111,"")</f>
        <v/>
      </c>
      <c r="DI118" s="216" t="str">
        <f>IFERROR(RANK(DH118,DH:DH,0)+ COUNTIF($DH$12:DH117,DH118),"")</f>
        <v/>
      </c>
      <c r="DK118" s="214" t="str">
        <f>IFERROR(IF(AND('Classificação geral'!$J111="mas",'Classificação geral'!$K111=1,'Classificação geral'!$I111="Tapete"),'Classificação geral'!$A111,""),"")</f>
        <v/>
      </c>
      <c r="DL118" s="214" t="str">
        <f>IFERROR(IF(AND('Classificação geral'!$J111="mas",'Classificação geral'!$K111=1,'Classificação geral'!$I111="Tapete"),'Classificação geral'!$B111,""),"")</f>
        <v/>
      </c>
      <c r="DM118" s="215" t="str">
        <f>IF($DL118='Classificação geral'!$B111,'Classificação geral'!$C111,"")</f>
        <v/>
      </c>
      <c r="DN118" s="215" t="str">
        <f>IF($DL118='Classificação geral'!$B111,'Classificação geral'!$D111,"")</f>
        <v/>
      </c>
      <c r="DO118" s="215" t="str">
        <f>IF($DL118='Classificação geral'!$B111,'Classificação geral'!$J111,"")</f>
        <v/>
      </c>
      <c r="DP118" s="214" t="str">
        <f>IFERROR(IF(AND($DO118="mas",'Classificação geral'!$K111=1),'Classificação geral'!K111,""),"")</f>
        <v/>
      </c>
      <c r="DQ118" s="214" t="str">
        <f>IFERROR(IF(AND($DO118="mas",'Classificação geral'!$K111=1),'Classificação geral'!AC111,""),"")</f>
        <v/>
      </c>
      <c r="DR118" s="214" t="str">
        <f>IFERROR(IF(AND($DO118="mas",'Classificação geral'!$K111=1),'Classificação geral'!AE111,""),"")</f>
        <v/>
      </c>
      <c r="DS118" s="214" t="str">
        <f>IFERROR(IF(AND($DO118="mas",'Classificação geral'!$K111=1),'Classificação geral'!AF111,""),"")</f>
        <v/>
      </c>
      <c r="DT118" s="214" t="str">
        <f>IFERROR(IF(AND($DO118="mas",'Classificação geral'!$K111=1),'Classificação geral'!O111,""),"")</f>
        <v/>
      </c>
      <c r="DU118" s="214" t="str">
        <f>IFERROR(IF(AND($DO118="mas",'Classificação geral'!$K111=1),'Classificação geral'!AR111,""),"")</f>
        <v/>
      </c>
      <c r="DV118" s="216" t="str">
        <f>IFERROR(RANK(DU118,DU:DU,0)+ COUNTIF($DU$12:DU117,DU118),"")</f>
        <v/>
      </c>
      <c r="DX118" s="214" t="str">
        <f>IFERROR(IF(AND('Classificação geral'!$J111="fem",'Classificação geral'!$K111=2,'Classificação geral'!$I111="Tapete"),'Classificação geral'!$A111,""),"")</f>
        <v/>
      </c>
      <c r="DY118" s="214" t="str">
        <f>IFERROR(IF(AND('Classificação geral'!$J111="fem",'Classificação geral'!$K111=2,'Classificação geral'!$I111="Tapete"),'Classificação geral'!$B111,""),"")</f>
        <v/>
      </c>
      <c r="DZ118" s="215" t="str">
        <f>IF($DY118='Classificação geral'!$B111,'Classificação geral'!$C111,"")</f>
        <v/>
      </c>
      <c r="EA118" s="215" t="str">
        <f>IF($DY118='Classificação geral'!$B111,'Classificação geral'!$D111,"")</f>
        <v/>
      </c>
      <c r="EB118" s="215" t="str">
        <f>IF($DY118='Classificação geral'!$B111,'Classificação geral'!$J111,"")</f>
        <v/>
      </c>
      <c r="EC118" s="214" t="str">
        <f>IFERROR(IF(AND($EB118="fem",'Classificação geral'!$K111=2),'Classificação geral'!K111,""),"")</f>
        <v/>
      </c>
      <c r="ED118" s="214" t="str">
        <f>IFERROR(IF(AND($EB118="fem",'Classificação geral'!$K111=2),'Classificação geral'!AC111,""),"")</f>
        <v/>
      </c>
      <c r="EE118" s="214" t="str">
        <f>IFERROR(IF(AND($EB118="fem",'Classificação geral'!$K111=2),'Classificação geral'!AE111,""),"")</f>
        <v/>
      </c>
      <c r="EF118" s="214" t="str">
        <f>IFERROR(IF(AND($EB118="fem",'Classificação geral'!$K111=2),'Classificação geral'!AF111,""),"")</f>
        <v/>
      </c>
      <c r="EG118" s="214" t="str">
        <f>IFERROR(IF(AND($EB118="fem",'Classificação geral'!$K111=2),'Classificação geral'!O111,""),"")</f>
        <v/>
      </c>
      <c r="EH118" s="214" t="str">
        <f>IFERROR(IF(AND($EB118="fem",'Classificação geral'!$K111=2),'Classificação geral'!AR111,""),"")</f>
        <v/>
      </c>
      <c r="EI118" s="216" t="str">
        <f>IFERROR(RANK(EH118,EH:EH,0)+ COUNTIF(EH$12:$EH116,EH118),"")</f>
        <v/>
      </c>
      <c r="EJ118" s="209"/>
      <c r="EK118" s="214" t="str">
        <f>IFERROR(IF(AND('Classificação geral'!$J111="mas",'Classificação geral'!$K111=2,'Classificação geral'!$I111="Tapete"),'Classificação geral'!$A111,""),"")</f>
        <v/>
      </c>
      <c r="EL118" s="214" t="str">
        <f>IFERROR(IF(AND('Classificação geral'!$J111="mas",'Classificação geral'!$K111=2,'Classificação geral'!$I111="Tapete"),'Classificação geral'!$B111,""),"")</f>
        <v/>
      </c>
      <c r="EM118" s="215" t="str">
        <f>IF($EL118='Classificação geral'!$B111,'Classificação geral'!$C111,"")</f>
        <v/>
      </c>
      <c r="EN118" s="215" t="str">
        <f>IF($EL118='Classificação geral'!$B111,'Classificação geral'!$D111,"")</f>
        <v/>
      </c>
      <c r="EO118" s="215" t="str">
        <f>IF($EL118='Classificação geral'!$B111,'Classificação geral'!$J111,"")</f>
        <v/>
      </c>
      <c r="EP118" s="214" t="str">
        <f>IFERROR(IF(AND($EO118="mas",'Classificação geral'!$K111=2),'Classificação geral'!K111,""),"")</f>
        <v/>
      </c>
      <c r="EQ118" s="214" t="str">
        <f>IFERROR(IF(AND($EO118="mas",'Classificação geral'!$K111=2),'Classificação geral'!AC111,""),"")</f>
        <v/>
      </c>
      <c r="ER118" s="214" t="str">
        <f>IFERROR(IF(AND($EO118="mas",'Classificação geral'!$K111=2),'Classificação geral'!AE111,""),"")</f>
        <v/>
      </c>
      <c r="ES118" s="214" t="str">
        <f>IFERROR(IF(AND($EO118="mas",'Classificação geral'!$K111=2),'Classificação geral'!AF111,""),"")</f>
        <v/>
      </c>
      <c r="ET118" s="214" t="str">
        <f>IFERROR(IF(AND($EO118="mas",'Classificação geral'!$K111=2),'Classificação geral'!O111,""),"")</f>
        <v/>
      </c>
      <c r="EU118" s="214" t="str">
        <f>IFERROR(IF(AND($EO118="mas",'Classificação geral'!$K111=2),'Classificação geral'!AR111,""),"")</f>
        <v/>
      </c>
      <c r="EV118" s="216" t="str">
        <f>IFERROR(RANK(EU118,EU:EU,0)+ COUNTIF($EU$12:EU$12,EU118),"")</f>
        <v/>
      </c>
      <c r="EW118" s="209"/>
      <c r="EX118" s="214" t="str">
        <f>IFERROR(IF(AND('Classificação geral'!$J111="fem",'Classificação geral'!$K111=3,'Classificação geral'!$I111="Tapete"),'Classificação geral'!$A111,""),"")</f>
        <v/>
      </c>
      <c r="EY118" s="214" t="str">
        <f>IFERROR(IF(AND('Classificação geral'!$J111="fem",'Classificação geral'!$K111=3,'Classificação geral'!$I111="Tapete"),'Classificação geral'!$B111,""),"")</f>
        <v/>
      </c>
      <c r="EZ118" s="215" t="str">
        <f>IF($EY118='Classificação geral'!$B111,'Classificação geral'!$C111,"")</f>
        <v/>
      </c>
      <c r="FA118" s="215" t="str">
        <f>IF($EY118='Classificação geral'!$B111,'Classificação geral'!$D111,"")</f>
        <v/>
      </c>
      <c r="FB118" s="215" t="str">
        <f>IF($EY118='Classificação geral'!$B111,'Classificação geral'!$J111,"")</f>
        <v/>
      </c>
      <c r="FC118" s="215" t="str">
        <f>IF($FB118='Classificação geral'!$J111,'Classificação geral'!$K111,"")</f>
        <v/>
      </c>
      <c r="FD118" s="215" t="str">
        <f>IF($FC118='Classificação geral'!$K111,'Classificação geral'!$AC111,"")</f>
        <v/>
      </c>
      <c r="FE118" s="215" t="str">
        <f>IF($FC118='Classificação geral'!$K111,'Classificação geral'!$AE111,"")</f>
        <v/>
      </c>
      <c r="FF118" s="215" t="str">
        <f>IF($FC118='Classificação geral'!$K111,'Classificação geral'!$AF111,"")</f>
        <v/>
      </c>
      <c r="FG118" s="215" t="str">
        <f>IF($FC118='Classificação geral'!$K111,'Classificação geral'!$O111,"")</f>
        <v/>
      </c>
      <c r="FH118" s="215" t="str">
        <f>IF($FC118='Classificação geral'!$K111,'Classificação geral'!$AR111,"")</f>
        <v/>
      </c>
      <c r="FI118" s="216" t="str">
        <f>IFERROR(RANK(FH118,FH:FH,0)+ COUNTIF($FH$12:FH116,FH118),"")</f>
        <v/>
      </c>
      <c r="FJ118" s="209"/>
      <c r="FK118" s="214" t="str">
        <f>IFERROR(IF(AND('Classificação geral'!$J111="mas",'Classificação geral'!$K111=3,'Classificação geral'!$I111="Tapete"),'Classificação geral'!$A111,""),"")</f>
        <v/>
      </c>
      <c r="FL118" s="214" t="str">
        <f>IFERROR(IF(AND('Classificação geral'!$J111="mas",'Classificação geral'!$K111=3,'Classificação geral'!$I111="Tapete"),'Classificação geral'!$B111,""),"")</f>
        <v/>
      </c>
      <c r="FM118" s="215" t="str">
        <f>IF($FL118='Classificação geral'!$B111,'Classificação geral'!$C111,"")</f>
        <v/>
      </c>
      <c r="FN118" s="215" t="str">
        <f>IF($FL118='Classificação geral'!$B111,'Classificação geral'!$D111,"")</f>
        <v/>
      </c>
      <c r="FO118" s="215" t="str">
        <f>IF($FL118='Classificação geral'!$B111,'Classificação geral'!$J111,"")</f>
        <v/>
      </c>
      <c r="FP118" s="214" t="str">
        <f>IFERROR(IF(AND($FO118="mas",'Classificação geral'!$K111=3),'Classificação geral'!K111,""),"")</f>
        <v/>
      </c>
      <c r="FQ118" s="214" t="str">
        <f>IFERROR(IF(AND($FO118="mas",'Classificação geral'!$K111=3),'Classificação geral'!AC111,""),"")</f>
        <v/>
      </c>
      <c r="FR118" s="214" t="str">
        <f>IFERROR(IF(AND($FO118="mas",'Classificação geral'!$K111=3),'Classificação geral'!AE111,""),"")</f>
        <v/>
      </c>
      <c r="FS118" s="214" t="str">
        <f>IFERROR(IF(AND($FO118="mas",'Classificação geral'!$K111=3),'Classificação geral'!AF111,""),"")</f>
        <v/>
      </c>
      <c r="FT118" s="214" t="str">
        <f>IFERROR(IF(AND($FO118="mas",'Classificação geral'!$K111=3),'Classificação geral'!O111,""),"")</f>
        <v/>
      </c>
      <c r="FU118" s="214" t="str">
        <f>IFERROR(IF(AND($FO118="mas",'Classificação geral'!$K111=3),'Classificação geral'!AR111,""),"")</f>
        <v/>
      </c>
      <c r="FV118" s="216" t="str">
        <f>IFERROR(RANK(FU118,FU:FU,0)+ COUNTIF(FU$12:$FU116,FU118),"")</f>
        <v/>
      </c>
    </row>
    <row r="119" spans="2:178" s="199" customFormat="1" ht="24.75" customHeight="1" x14ac:dyDescent="0.4">
      <c r="B119" s="207"/>
      <c r="C119" s="200"/>
      <c r="D119" s="200"/>
      <c r="E119" s="200"/>
      <c r="F119" s="201"/>
      <c r="G119" s="201"/>
      <c r="H119" s="201"/>
      <c r="I119" s="201"/>
      <c r="J119" s="201"/>
      <c r="K119" s="201"/>
      <c r="L119" s="201"/>
      <c r="M119" s="202"/>
      <c r="N119" s="202"/>
      <c r="O119" s="202"/>
      <c r="P119" s="202"/>
      <c r="Q119" s="202"/>
      <c r="R119" s="203"/>
      <c r="S119" s="203"/>
      <c r="T119" s="200"/>
      <c r="U119" s="204"/>
      <c r="V119" s="204"/>
      <c r="W119" s="204"/>
      <c r="X119" s="204"/>
      <c r="Y119" s="204"/>
      <c r="Z119" s="204"/>
      <c r="AA119" s="204"/>
      <c r="AB119" s="202"/>
      <c r="AC119" s="202"/>
      <c r="AF119" s="202"/>
      <c r="AG119" s="200"/>
      <c r="AH119" s="200"/>
      <c r="AI119" s="201"/>
      <c r="AJ119" s="201"/>
      <c r="AK119" s="201"/>
      <c r="AL119" s="201"/>
      <c r="AM119" s="201"/>
      <c r="AN119" s="201"/>
      <c r="AO119" s="201"/>
      <c r="AP119" s="201"/>
      <c r="AQ119" s="202"/>
      <c r="AR119" s="202"/>
      <c r="AS119" s="202"/>
      <c r="AT119" s="202"/>
      <c r="AU119" s="202"/>
      <c r="AV119" s="203"/>
      <c r="AW119" s="203"/>
      <c r="AX119" s="201"/>
      <c r="AY119" s="204"/>
      <c r="AZ119" s="204"/>
      <c r="BA119" s="204"/>
      <c r="BB119" s="204"/>
      <c r="BC119" s="204"/>
      <c r="BD119" s="204"/>
      <c r="BE119" s="204"/>
      <c r="BF119" s="202"/>
      <c r="BG119" s="202"/>
      <c r="BJ119" s="207"/>
      <c r="BK119" s="200"/>
      <c r="BL119" s="200"/>
      <c r="BM119" s="203"/>
      <c r="BN119" s="201"/>
      <c r="BO119" s="201"/>
      <c r="BP119" s="201"/>
      <c r="BQ119" s="201"/>
      <c r="BR119" s="201"/>
      <c r="BS119" s="201"/>
      <c r="BT119" s="201"/>
      <c r="BU119" s="202"/>
      <c r="BV119" s="202"/>
      <c r="BW119" s="202"/>
      <c r="BX119" s="202"/>
      <c r="BY119" s="202"/>
      <c r="BZ119" s="203"/>
      <c r="CA119" s="203"/>
      <c r="CB119" s="203"/>
      <c r="CC119" s="204"/>
      <c r="CD119" s="204"/>
      <c r="CE119" s="204"/>
      <c r="CF119" s="204"/>
      <c r="CG119" s="204"/>
      <c r="CH119" s="204"/>
      <c r="CI119" s="204"/>
      <c r="CJ119" s="202"/>
      <c r="CK119" s="202"/>
      <c r="CX119" s="214" t="str">
        <f>IFERROR(IF(AND('Classificação geral'!$J112="FEM",'Classificação geral'!$K112=1,'Classificação geral'!I112="Tapete"),'Classificação geral'!A112,""),"")</f>
        <v/>
      </c>
      <c r="CY119" s="214" t="str">
        <f>IFERROR(IF(AND('Classificação geral'!$J112="FEM",'Classificação geral'!$K112=1,'Classificação geral'!I112="Tapete"),'Classificação geral'!$B112,""),"")</f>
        <v/>
      </c>
      <c r="CZ119" s="215" t="str">
        <f>IF($CY119='Classificação geral'!$B112,'Classificação geral'!$C112,"")</f>
        <v/>
      </c>
      <c r="DA119" s="215" t="str">
        <f>IF($CY119='Classificação geral'!$B112,'Classificação geral'!$D112,"")</f>
        <v/>
      </c>
      <c r="DB119" s="215" t="str">
        <f>IF($CY119='Classificação geral'!$B112,'Classificação geral'!$J112,"")</f>
        <v/>
      </c>
      <c r="DC119" s="215" t="str">
        <f>IF($DB119='Classificação geral'!$J112,'Classificação geral'!$K112,"")</f>
        <v/>
      </c>
      <c r="DD119" s="215" t="str">
        <f>IF($DC119='Classificação geral'!$K112,'Classificação geral'!$AC112,"")</f>
        <v/>
      </c>
      <c r="DE119" s="215" t="str">
        <f>IF($DC119='Classificação geral'!$K112,'Classificação geral'!$AE112,"")</f>
        <v/>
      </c>
      <c r="DF119" s="215" t="str">
        <f>IF($DC119='Classificação geral'!$K112,'Classificação geral'!$AF112,"")</f>
        <v/>
      </c>
      <c r="DG119" s="215" t="str">
        <f>IF($DC119='Classificação geral'!$K112,'Classificação geral'!$O112,"")</f>
        <v/>
      </c>
      <c r="DH119" s="215" t="str">
        <f>IF($DC119='Classificação geral'!$K112,'Classificação geral'!$AR112,"")</f>
        <v/>
      </c>
      <c r="DI119" s="216" t="str">
        <f>IFERROR(RANK(DH119,DH:DH,0)+ COUNTIF($DH$12:DH118,DH119),"")</f>
        <v/>
      </c>
      <c r="DK119" s="214" t="str">
        <f>IFERROR(IF(AND('Classificação geral'!$J112="mas",'Classificação geral'!$K112=1,'Classificação geral'!$I112="Tapete"),'Classificação geral'!$A112,""),"")</f>
        <v/>
      </c>
      <c r="DL119" s="214" t="str">
        <f>IFERROR(IF(AND('Classificação geral'!$J112="mas",'Classificação geral'!$K112=1,'Classificação geral'!$I112="Tapete"),'Classificação geral'!$B112,""),"")</f>
        <v/>
      </c>
      <c r="DM119" s="215" t="str">
        <f>IF($DL119='Classificação geral'!$B112,'Classificação geral'!$C112,"")</f>
        <v/>
      </c>
      <c r="DN119" s="215" t="str">
        <f>IF($DL119='Classificação geral'!$B112,'Classificação geral'!$D112,"")</f>
        <v/>
      </c>
      <c r="DO119" s="215" t="str">
        <f>IF($DL119='Classificação geral'!$B112,'Classificação geral'!$J112,"")</f>
        <v/>
      </c>
      <c r="DP119" s="214" t="str">
        <f>IFERROR(IF(AND($DO119="mas",'Classificação geral'!$K112=1),'Classificação geral'!K112,""),"")</f>
        <v/>
      </c>
      <c r="DQ119" s="214" t="str">
        <f>IFERROR(IF(AND($DO119="mas",'Classificação geral'!$K112=1),'Classificação geral'!AC112,""),"")</f>
        <v/>
      </c>
      <c r="DR119" s="214" t="str">
        <f>IFERROR(IF(AND($DO119="mas",'Classificação geral'!$K112=1),'Classificação geral'!AE112,""),"")</f>
        <v/>
      </c>
      <c r="DS119" s="214" t="str">
        <f>IFERROR(IF(AND($DO119="mas",'Classificação geral'!$K112=1),'Classificação geral'!AF112,""),"")</f>
        <v/>
      </c>
      <c r="DT119" s="214" t="str">
        <f>IFERROR(IF(AND($DO119="mas",'Classificação geral'!$K112=1),'Classificação geral'!O112,""),"")</f>
        <v/>
      </c>
      <c r="DU119" s="214" t="str">
        <f>IFERROR(IF(AND($DO119="mas",'Classificação geral'!$K112=1),'Classificação geral'!AR112,""),"")</f>
        <v/>
      </c>
      <c r="DV119" s="216" t="str">
        <f>IFERROR(RANK(DU119,DU:DU,0)+ COUNTIF($DU$12:DU118,DU119),"")</f>
        <v/>
      </c>
      <c r="DX119" s="214" t="str">
        <f>IFERROR(IF(AND('Classificação geral'!$J112="fem",'Classificação geral'!$K112=2,'Classificação geral'!$I112="Tapete"),'Classificação geral'!$A112,""),"")</f>
        <v/>
      </c>
      <c r="DY119" s="214" t="str">
        <f>IFERROR(IF(AND('Classificação geral'!$J112="fem",'Classificação geral'!$K112=2,'Classificação geral'!$I112="Tapete"),'Classificação geral'!$B112,""),"")</f>
        <v/>
      </c>
      <c r="DZ119" s="215" t="str">
        <f>IF($DY119='Classificação geral'!$B112,'Classificação geral'!$C112,"")</f>
        <v/>
      </c>
      <c r="EA119" s="215" t="str">
        <f>IF($DY119='Classificação geral'!$B112,'Classificação geral'!$D112,"")</f>
        <v/>
      </c>
      <c r="EB119" s="215" t="str">
        <f>IF($DY119='Classificação geral'!$B112,'Classificação geral'!$J112,"")</f>
        <v/>
      </c>
      <c r="EC119" s="214" t="str">
        <f>IFERROR(IF(AND($EB119="fem",'Classificação geral'!$K112=2),'Classificação geral'!K112,""),"")</f>
        <v/>
      </c>
      <c r="ED119" s="214" t="str">
        <f>IFERROR(IF(AND($EB119="fem",'Classificação geral'!$K112=2),'Classificação geral'!AC112,""),"")</f>
        <v/>
      </c>
      <c r="EE119" s="214" t="str">
        <f>IFERROR(IF(AND($EB119="fem",'Classificação geral'!$K112=2),'Classificação geral'!AE112,""),"")</f>
        <v/>
      </c>
      <c r="EF119" s="214" t="str">
        <f>IFERROR(IF(AND($EB119="fem",'Classificação geral'!$K112=2),'Classificação geral'!AF112,""),"")</f>
        <v/>
      </c>
      <c r="EG119" s="214" t="str">
        <f>IFERROR(IF(AND($EB119="fem",'Classificação geral'!$K112=2),'Classificação geral'!O112,""),"")</f>
        <v/>
      </c>
      <c r="EH119" s="214" t="str">
        <f>IFERROR(IF(AND($EB119="fem",'Classificação geral'!$K112=2),'Classificação geral'!AR112,""),"")</f>
        <v/>
      </c>
      <c r="EI119" s="216" t="str">
        <f>IFERROR(RANK(EH119,EH:EH,0)+ COUNTIF(EH$12:$EH117,EH119),"")</f>
        <v/>
      </c>
      <c r="EJ119" s="209"/>
      <c r="EK119" s="214" t="str">
        <f>IFERROR(IF(AND('Classificação geral'!$J112="mas",'Classificação geral'!$K112=2,'Classificação geral'!$I112="Tapete"),'Classificação geral'!$A112,""),"")</f>
        <v/>
      </c>
      <c r="EL119" s="214" t="str">
        <f>IFERROR(IF(AND('Classificação geral'!$J112="mas",'Classificação geral'!$K112=2,'Classificação geral'!$I112="Tapete"),'Classificação geral'!$B112,""),"")</f>
        <v/>
      </c>
      <c r="EM119" s="215" t="str">
        <f>IF($EL119='Classificação geral'!$B112,'Classificação geral'!$C112,"")</f>
        <v/>
      </c>
      <c r="EN119" s="215" t="str">
        <f>IF($EL119='Classificação geral'!$B112,'Classificação geral'!$D112,"")</f>
        <v/>
      </c>
      <c r="EO119" s="215" t="str">
        <f>IF($EL119='Classificação geral'!$B112,'Classificação geral'!$J112,"")</f>
        <v/>
      </c>
      <c r="EP119" s="214" t="str">
        <f>IFERROR(IF(AND($EO119="mas",'Classificação geral'!$K112=2),'Classificação geral'!K112,""),"")</f>
        <v/>
      </c>
      <c r="EQ119" s="214" t="str">
        <f>IFERROR(IF(AND($EO119="mas",'Classificação geral'!$K112=2),'Classificação geral'!AC112,""),"")</f>
        <v/>
      </c>
      <c r="ER119" s="214" t="str">
        <f>IFERROR(IF(AND($EO119="mas",'Classificação geral'!$K112=2),'Classificação geral'!AE112,""),"")</f>
        <v/>
      </c>
      <c r="ES119" s="214" t="str">
        <f>IFERROR(IF(AND($EO119="mas",'Classificação geral'!$K112=2),'Classificação geral'!AF112,""),"")</f>
        <v/>
      </c>
      <c r="ET119" s="214" t="str">
        <f>IFERROR(IF(AND($EO119="mas",'Classificação geral'!$K112=2),'Classificação geral'!O112,""),"")</f>
        <v/>
      </c>
      <c r="EU119" s="214" t="str">
        <f>IFERROR(IF(AND($EO119="mas",'Classificação geral'!$K112=2),'Classificação geral'!AR112,""),"")</f>
        <v/>
      </c>
      <c r="EV119" s="216" t="str">
        <f>IFERROR(RANK(EU119,EU:EU,0)+ COUNTIF($EU$12:EU$12,EU119),"")</f>
        <v/>
      </c>
      <c r="EW119" s="209"/>
      <c r="EX119" s="214" t="str">
        <f>IFERROR(IF(AND('Classificação geral'!$J112="fem",'Classificação geral'!$K112=3,'Classificação geral'!$I112="Tapete"),'Classificação geral'!$A112,""),"")</f>
        <v/>
      </c>
      <c r="EY119" s="214" t="str">
        <f>IFERROR(IF(AND('Classificação geral'!$J112="fem",'Classificação geral'!$K112=3,'Classificação geral'!$I112="Tapete"),'Classificação geral'!$B112,""),"")</f>
        <v/>
      </c>
      <c r="EZ119" s="215" t="str">
        <f>IF($EY119='Classificação geral'!$B112,'Classificação geral'!$C112,"")</f>
        <v/>
      </c>
      <c r="FA119" s="215" t="str">
        <f>IF($EY119='Classificação geral'!$B112,'Classificação geral'!$D112,"")</f>
        <v/>
      </c>
      <c r="FB119" s="215" t="str">
        <f>IF($EY119='Classificação geral'!$B112,'Classificação geral'!$J112,"")</f>
        <v/>
      </c>
      <c r="FC119" s="215" t="str">
        <f>IF($FB119='Classificação geral'!$J112,'Classificação geral'!$K112,"")</f>
        <v/>
      </c>
      <c r="FD119" s="215" t="str">
        <f>IF($FC119='Classificação geral'!$K112,'Classificação geral'!$AC112,"")</f>
        <v/>
      </c>
      <c r="FE119" s="215" t="str">
        <f>IF($FC119='Classificação geral'!$K112,'Classificação geral'!$AE112,"")</f>
        <v/>
      </c>
      <c r="FF119" s="215" t="str">
        <f>IF($FC119='Classificação geral'!$K112,'Classificação geral'!$AF112,"")</f>
        <v/>
      </c>
      <c r="FG119" s="215" t="str">
        <f>IF($FC119='Classificação geral'!$K112,'Classificação geral'!$O112,"")</f>
        <v/>
      </c>
      <c r="FH119" s="215" t="str">
        <f>IF($FC119='Classificação geral'!$K112,'Classificação geral'!$AR112,"")</f>
        <v/>
      </c>
      <c r="FI119" s="216" t="str">
        <f>IFERROR(RANK(FH119,FH:FH,0)+ COUNTIF($FH$12:FH117,FH119),"")</f>
        <v/>
      </c>
      <c r="FJ119" s="209"/>
      <c r="FK119" s="214" t="str">
        <f>IFERROR(IF(AND('Classificação geral'!$J112="mas",'Classificação geral'!$K112=3,'Classificação geral'!$I112="Tapete"),'Classificação geral'!$A112,""),"")</f>
        <v/>
      </c>
      <c r="FL119" s="214" t="str">
        <f>IFERROR(IF(AND('Classificação geral'!$J112="mas",'Classificação geral'!$K112=3,'Classificação geral'!$I112="Tapete"),'Classificação geral'!$B112,""),"")</f>
        <v/>
      </c>
      <c r="FM119" s="215" t="str">
        <f>IF($FL119='Classificação geral'!$B112,'Classificação geral'!$C112,"")</f>
        <v/>
      </c>
      <c r="FN119" s="215" t="str">
        <f>IF($FL119='Classificação geral'!$B112,'Classificação geral'!$D112,"")</f>
        <v/>
      </c>
      <c r="FO119" s="215" t="str">
        <f>IF($FL119='Classificação geral'!$B112,'Classificação geral'!$J112,"")</f>
        <v/>
      </c>
      <c r="FP119" s="214" t="str">
        <f>IFERROR(IF(AND($FO119="mas",'Classificação geral'!$K112=3),'Classificação geral'!K112,""),"")</f>
        <v/>
      </c>
      <c r="FQ119" s="214" t="str">
        <f>IFERROR(IF(AND($FO119="mas",'Classificação geral'!$K112=3),'Classificação geral'!AC112,""),"")</f>
        <v/>
      </c>
      <c r="FR119" s="214" t="str">
        <f>IFERROR(IF(AND($FO119="mas",'Classificação geral'!$K112=3),'Classificação geral'!AE112,""),"")</f>
        <v/>
      </c>
      <c r="FS119" s="214" t="str">
        <f>IFERROR(IF(AND($FO119="mas",'Classificação geral'!$K112=3),'Classificação geral'!AF112,""),"")</f>
        <v/>
      </c>
      <c r="FT119" s="214" t="str">
        <f>IFERROR(IF(AND($FO119="mas",'Classificação geral'!$K112=3),'Classificação geral'!O112,""),"")</f>
        <v/>
      </c>
      <c r="FU119" s="214" t="str">
        <f>IFERROR(IF(AND($FO119="mas",'Classificação geral'!$K112=3),'Classificação geral'!AR112,""),"")</f>
        <v/>
      </c>
      <c r="FV119" s="216" t="str">
        <f>IFERROR(RANK(FU119,FU:FU,0)+ COUNTIF(FU$12:$FU117,FU119),"")</f>
        <v/>
      </c>
    </row>
    <row r="120" spans="2:178" s="199" customFormat="1" ht="24.75" customHeight="1" x14ac:dyDescent="0.4">
      <c r="B120" s="207"/>
      <c r="C120" s="200"/>
      <c r="D120" s="200"/>
      <c r="E120" s="200"/>
      <c r="F120" s="201"/>
      <c r="G120" s="201"/>
      <c r="H120" s="201"/>
      <c r="I120" s="201"/>
      <c r="J120" s="201"/>
      <c r="K120" s="201"/>
      <c r="L120" s="201"/>
      <c r="M120" s="202"/>
      <c r="N120" s="202"/>
      <c r="O120" s="202"/>
      <c r="P120" s="202"/>
      <c r="Q120" s="202"/>
      <c r="R120" s="203"/>
      <c r="S120" s="203"/>
      <c r="T120" s="200"/>
      <c r="U120" s="204"/>
      <c r="V120" s="204"/>
      <c r="W120" s="204"/>
      <c r="X120" s="204"/>
      <c r="Y120" s="204"/>
      <c r="Z120" s="204"/>
      <c r="AA120" s="204"/>
      <c r="AB120" s="202"/>
      <c r="AC120" s="202"/>
      <c r="AF120" s="202"/>
      <c r="AG120" s="200"/>
      <c r="AH120" s="200"/>
      <c r="AI120" s="201"/>
      <c r="AJ120" s="201"/>
      <c r="AK120" s="201"/>
      <c r="AL120" s="201"/>
      <c r="AM120" s="201"/>
      <c r="AN120" s="201"/>
      <c r="AO120" s="201"/>
      <c r="AP120" s="201"/>
      <c r="AQ120" s="202"/>
      <c r="AR120" s="202"/>
      <c r="AS120" s="202"/>
      <c r="AT120" s="202"/>
      <c r="AU120" s="202"/>
      <c r="AV120" s="203"/>
      <c r="AW120" s="203"/>
      <c r="AX120" s="201"/>
      <c r="AY120" s="204"/>
      <c r="AZ120" s="204"/>
      <c r="BA120" s="204"/>
      <c r="BB120" s="204"/>
      <c r="BC120" s="204"/>
      <c r="BD120" s="204"/>
      <c r="BE120" s="204"/>
      <c r="BF120" s="202"/>
      <c r="BG120" s="202"/>
      <c r="BJ120" s="207"/>
      <c r="BK120" s="200"/>
      <c r="BL120" s="200"/>
      <c r="BM120" s="203"/>
      <c r="BN120" s="201"/>
      <c r="BO120" s="201"/>
      <c r="BP120" s="201"/>
      <c r="BQ120" s="201"/>
      <c r="BR120" s="201"/>
      <c r="BS120" s="201"/>
      <c r="BT120" s="201"/>
      <c r="BU120" s="202"/>
      <c r="BV120" s="202"/>
      <c r="BW120" s="202"/>
      <c r="BX120" s="202"/>
      <c r="BY120" s="202"/>
      <c r="BZ120" s="203"/>
      <c r="CA120" s="203"/>
      <c r="CB120" s="203"/>
      <c r="CC120" s="204"/>
      <c r="CD120" s="204"/>
      <c r="CE120" s="204"/>
      <c r="CF120" s="204"/>
      <c r="CG120" s="204"/>
      <c r="CH120" s="204"/>
      <c r="CI120" s="204"/>
      <c r="CJ120" s="202"/>
      <c r="CK120" s="202"/>
      <c r="CX120" s="214" t="str">
        <f>IFERROR(IF(AND('Classificação geral'!$J113="FEM",'Classificação geral'!$K113=1,'Classificação geral'!I113="Tapete"),'Classificação geral'!A113,""),"")</f>
        <v/>
      </c>
      <c r="CY120" s="214" t="str">
        <f>IFERROR(IF(AND('Classificação geral'!$J113="FEM",'Classificação geral'!$K113=1,'Classificação geral'!I113="Tapete"),'Classificação geral'!$B113,""),"")</f>
        <v/>
      </c>
      <c r="CZ120" s="215" t="str">
        <f>IF($CY120='Classificação geral'!$B113,'Classificação geral'!$C113,"")</f>
        <v/>
      </c>
      <c r="DA120" s="215" t="str">
        <f>IF($CY120='Classificação geral'!$B113,'Classificação geral'!$D113,"")</f>
        <v/>
      </c>
      <c r="DB120" s="215" t="str">
        <f>IF($CY120='Classificação geral'!$B113,'Classificação geral'!$J113,"")</f>
        <v/>
      </c>
      <c r="DC120" s="215" t="str">
        <f>IF($DB120='Classificação geral'!$J113,'Classificação geral'!$K113,"")</f>
        <v/>
      </c>
      <c r="DD120" s="215" t="str">
        <f>IF($DC120='Classificação geral'!$K113,'Classificação geral'!$AC113,"")</f>
        <v/>
      </c>
      <c r="DE120" s="215" t="str">
        <f>IF($DC120='Classificação geral'!$K113,'Classificação geral'!$AE113,"")</f>
        <v/>
      </c>
      <c r="DF120" s="215" t="str">
        <f>IF($DC120='Classificação geral'!$K113,'Classificação geral'!$AF113,"")</f>
        <v/>
      </c>
      <c r="DG120" s="215" t="str">
        <f>IF($DC120='Classificação geral'!$K113,'Classificação geral'!$O113,"")</f>
        <v/>
      </c>
      <c r="DH120" s="215" t="str">
        <f>IF($DC120='Classificação geral'!$K113,'Classificação geral'!$AR113,"")</f>
        <v/>
      </c>
      <c r="DI120" s="216" t="str">
        <f>IFERROR(RANK(DH120,DH:DH,0)+ COUNTIF($DH$12:DH119,DH120),"")</f>
        <v/>
      </c>
      <c r="DK120" s="214" t="str">
        <f>IFERROR(IF(AND('Classificação geral'!$J113="mas",'Classificação geral'!$K113=1,'Classificação geral'!$I113="Tapete"),'Classificação geral'!$A113,""),"")</f>
        <v/>
      </c>
      <c r="DL120" s="214" t="str">
        <f>IFERROR(IF(AND('Classificação geral'!$J113="mas",'Classificação geral'!$K113=1,'Classificação geral'!$I113="Tapete"),'Classificação geral'!$B113,""),"")</f>
        <v/>
      </c>
      <c r="DM120" s="215" t="str">
        <f>IF($DL120='Classificação geral'!$B113,'Classificação geral'!$C113,"")</f>
        <v/>
      </c>
      <c r="DN120" s="215" t="str">
        <f>IF($DL120='Classificação geral'!$B113,'Classificação geral'!$D113,"")</f>
        <v/>
      </c>
      <c r="DO120" s="215" t="str">
        <f>IF($DL120='Classificação geral'!$B113,'Classificação geral'!$J113,"")</f>
        <v/>
      </c>
      <c r="DP120" s="214" t="str">
        <f>IFERROR(IF(AND($DO120="mas",'Classificação geral'!$K113=1),'Classificação geral'!K113,""),"")</f>
        <v/>
      </c>
      <c r="DQ120" s="214" t="str">
        <f>IFERROR(IF(AND($DO120="mas",'Classificação geral'!$K113=1),'Classificação geral'!AC113,""),"")</f>
        <v/>
      </c>
      <c r="DR120" s="214" t="str">
        <f>IFERROR(IF(AND($DO120="mas",'Classificação geral'!$K113=1),'Classificação geral'!AE113,""),"")</f>
        <v/>
      </c>
      <c r="DS120" s="214" t="str">
        <f>IFERROR(IF(AND($DO120="mas",'Classificação geral'!$K113=1),'Classificação geral'!AF113,""),"")</f>
        <v/>
      </c>
      <c r="DT120" s="214" t="str">
        <f>IFERROR(IF(AND($DO120="mas",'Classificação geral'!$K113=1),'Classificação geral'!O113,""),"")</f>
        <v/>
      </c>
      <c r="DU120" s="214" t="str">
        <f>IFERROR(IF(AND($DO120="mas",'Classificação geral'!$K113=1),'Classificação geral'!AR113,""),"")</f>
        <v/>
      </c>
      <c r="DV120" s="216" t="str">
        <f>IFERROR(RANK(DU120,DU:DU,0)+ COUNTIF($DU$12:DU119,DU120),"")</f>
        <v/>
      </c>
      <c r="DX120" s="214" t="str">
        <f>IFERROR(IF(AND('Classificação geral'!$J113="fem",'Classificação geral'!$K113=2,'Classificação geral'!$I113="Tapete"),'Classificação geral'!$A113,""),"")</f>
        <v/>
      </c>
      <c r="DY120" s="214" t="str">
        <f>IFERROR(IF(AND('Classificação geral'!$J113="fem",'Classificação geral'!$K113=2,'Classificação geral'!$I113="Tapete"),'Classificação geral'!$B113,""),"")</f>
        <v/>
      </c>
      <c r="DZ120" s="215" t="str">
        <f>IF($DY120='Classificação geral'!$B113,'Classificação geral'!$C113,"")</f>
        <v/>
      </c>
      <c r="EA120" s="215" t="str">
        <f>IF($DY120='Classificação geral'!$B113,'Classificação geral'!$D113,"")</f>
        <v/>
      </c>
      <c r="EB120" s="215" t="str">
        <f>IF($DY120='Classificação geral'!$B113,'Classificação geral'!$J113,"")</f>
        <v/>
      </c>
      <c r="EC120" s="214" t="str">
        <f>IFERROR(IF(AND($EB120="fem",'Classificação geral'!$K113=2),'Classificação geral'!K113,""),"")</f>
        <v/>
      </c>
      <c r="ED120" s="214" t="str">
        <f>IFERROR(IF(AND($EB120="fem",'Classificação geral'!$K113=2),'Classificação geral'!AC113,""),"")</f>
        <v/>
      </c>
      <c r="EE120" s="214" t="str">
        <f>IFERROR(IF(AND($EB120="fem",'Classificação geral'!$K113=2),'Classificação geral'!AE113,""),"")</f>
        <v/>
      </c>
      <c r="EF120" s="214" t="str">
        <f>IFERROR(IF(AND($EB120="fem",'Classificação geral'!$K113=2),'Classificação geral'!AF113,""),"")</f>
        <v/>
      </c>
      <c r="EG120" s="214" t="str">
        <f>IFERROR(IF(AND($EB120="fem",'Classificação geral'!$K113=2),'Classificação geral'!O113,""),"")</f>
        <v/>
      </c>
      <c r="EH120" s="214" t="str">
        <f>IFERROR(IF(AND($EB120="fem",'Classificação geral'!$K113=2),'Classificação geral'!AR113,""),"")</f>
        <v/>
      </c>
      <c r="EI120" s="216" t="str">
        <f>IFERROR(RANK(EH120,EH:EH,0)+ COUNTIF(EH$12:$EH118,EH120),"")</f>
        <v/>
      </c>
      <c r="EJ120" s="209"/>
      <c r="EK120" s="214" t="str">
        <f>IFERROR(IF(AND('Classificação geral'!$J113="mas",'Classificação geral'!$K113=2,'Classificação geral'!$I113="Tapete"),'Classificação geral'!$A113,""),"")</f>
        <v/>
      </c>
      <c r="EL120" s="214" t="str">
        <f>IFERROR(IF(AND('Classificação geral'!$J113="mas",'Classificação geral'!$K113=2,'Classificação geral'!$I113="Tapete"),'Classificação geral'!$B113,""),"")</f>
        <v/>
      </c>
      <c r="EM120" s="215" t="str">
        <f>IF($EL120='Classificação geral'!$B113,'Classificação geral'!$C113,"")</f>
        <v/>
      </c>
      <c r="EN120" s="215" t="str">
        <f>IF($EL120='Classificação geral'!$B113,'Classificação geral'!$D113,"")</f>
        <v/>
      </c>
      <c r="EO120" s="215" t="str">
        <f>IF($EL120='Classificação geral'!$B113,'Classificação geral'!$J113,"")</f>
        <v/>
      </c>
      <c r="EP120" s="214" t="str">
        <f>IFERROR(IF(AND($EO120="mas",'Classificação geral'!$K113=2),'Classificação geral'!K113,""),"")</f>
        <v/>
      </c>
      <c r="EQ120" s="214" t="str">
        <f>IFERROR(IF(AND($EO120="mas",'Classificação geral'!$K113=2),'Classificação geral'!AC113,""),"")</f>
        <v/>
      </c>
      <c r="ER120" s="214" t="str">
        <f>IFERROR(IF(AND($EO120="mas",'Classificação geral'!$K113=2),'Classificação geral'!AE113,""),"")</f>
        <v/>
      </c>
      <c r="ES120" s="214" t="str">
        <f>IFERROR(IF(AND($EO120="mas",'Classificação geral'!$K113=2),'Classificação geral'!AF113,""),"")</f>
        <v/>
      </c>
      <c r="ET120" s="214" t="str">
        <f>IFERROR(IF(AND($EO120="mas",'Classificação geral'!$K113=2),'Classificação geral'!O113,""),"")</f>
        <v/>
      </c>
      <c r="EU120" s="214" t="str">
        <f>IFERROR(IF(AND($EO120="mas",'Classificação geral'!$K113=2),'Classificação geral'!AR113,""),"")</f>
        <v/>
      </c>
      <c r="EV120" s="216" t="str">
        <f>IFERROR(RANK(EU120,EU:EU,0)+ COUNTIF($EU$12:EU$12,EU120),"")</f>
        <v/>
      </c>
      <c r="EW120" s="209"/>
      <c r="EX120" s="214" t="str">
        <f>IFERROR(IF(AND('Classificação geral'!$J113="fem",'Classificação geral'!$K113=3,'Classificação geral'!$I113="Tapete"),'Classificação geral'!$A113,""),"")</f>
        <v/>
      </c>
      <c r="EY120" s="214" t="str">
        <f>IFERROR(IF(AND('Classificação geral'!$J113="fem",'Classificação geral'!$K113=3,'Classificação geral'!$I113="Tapete"),'Classificação geral'!$B113,""),"")</f>
        <v/>
      </c>
      <c r="EZ120" s="215" t="str">
        <f>IF($EY120='Classificação geral'!$B113,'Classificação geral'!$C113,"")</f>
        <v/>
      </c>
      <c r="FA120" s="215" t="str">
        <f>IF($EY120='Classificação geral'!$B113,'Classificação geral'!$D113,"")</f>
        <v/>
      </c>
      <c r="FB120" s="215" t="str">
        <f>IF($EY120='Classificação geral'!$B113,'Classificação geral'!$J113,"")</f>
        <v/>
      </c>
      <c r="FC120" s="215" t="str">
        <f>IF($FB120='Classificação geral'!$J113,'Classificação geral'!$K113,"")</f>
        <v/>
      </c>
      <c r="FD120" s="215" t="str">
        <f>IF($FC120='Classificação geral'!$K113,'Classificação geral'!$AC113,"")</f>
        <v/>
      </c>
      <c r="FE120" s="215" t="str">
        <f>IF($FC120='Classificação geral'!$K113,'Classificação geral'!$AE113,"")</f>
        <v/>
      </c>
      <c r="FF120" s="215" t="str">
        <f>IF($FC120='Classificação geral'!$K113,'Classificação geral'!$AF113,"")</f>
        <v/>
      </c>
      <c r="FG120" s="215" t="str">
        <f>IF($FC120='Classificação geral'!$K113,'Classificação geral'!$O113,"")</f>
        <v/>
      </c>
      <c r="FH120" s="215" t="str">
        <f>IF($FC120='Classificação geral'!$K113,'Classificação geral'!$AR113,"")</f>
        <v/>
      </c>
      <c r="FI120" s="216" t="str">
        <f>IFERROR(RANK(FH120,FH:FH,0)+ COUNTIF($FH$12:FH118,FH120),"")</f>
        <v/>
      </c>
      <c r="FJ120" s="209"/>
      <c r="FK120" s="214" t="str">
        <f>IFERROR(IF(AND('Classificação geral'!$J113="mas",'Classificação geral'!$K113=3,'Classificação geral'!$I113="Tapete"),'Classificação geral'!$A113,""),"")</f>
        <v/>
      </c>
      <c r="FL120" s="214" t="str">
        <f>IFERROR(IF(AND('Classificação geral'!$J113="mas",'Classificação geral'!$K113=3,'Classificação geral'!$I113="Tapete"),'Classificação geral'!$B113,""),"")</f>
        <v/>
      </c>
      <c r="FM120" s="215" t="str">
        <f>IF($FL120='Classificação geral'!$B113,'Classificação geral'!$C113,"")</f>
        <v/>
      </c>
      <c r="FN120" s="215" t="str">
        <f>IF($FL120='Classificação geral'!$B113,'Classificação geral'!$D113,"")</f>
        <v/>
      </c>
      <c r="FO120" s="215" t="str">
        <f>IF($FL120='Classificação geral'!$B113,'Classificação geral'!$J113,"")</f>
        <v/>
      </c>
      <c r="FP120" s="214" t="str">
        <f>IFERROR(IF(AND($FO120="mas",'Classificação geral'!$K113=3),'Classificação geral'!K113,""),"")</f>
        <v/>
      </c>
      <c r="FQ120" s="214" t="str">
        <f>IFERROR(IF(AND($FO120="mas",'Classificação geral'!$K113=3),'Classificação geral'!AC113,""),"")</f>
        <v/>
      </c>
      <c r="FR120" s="214" t="str">
        <f>IFERROR(IF(AND($FO120="mas",'Classificação geral'!$K113=3),'Classificação geral'!AE113,""),"")</f>
        <v/>
      </c>
      <c r="FS120" s="214" t="str">
        <f>IFERROR(IF(AND($FO120="mas",'Classificação geral'!$K113=3),'Classificação geral'!AF113,""),"")</f>
        <v/>
      </c>
      <c r="FT120" s="214" t="str">
        <f>IFERROR(IF(AND($FO120="mas",'Classificação geral'!$K113=3),'Classificação geral'!O113,""),"")</f>
        <v/>
      </c>
      <c r="FU120" s="214" t="str">
        <f>IFERROR(IF(AND($FO120="mas",'Classificação geral'!$K113=3),'Classificação geral'!AR113,""),"")</f>
        <v/>
      </c>
      <c r="FV120" s="216" t="str">
        <f>IFERROR(RANK(FU120,FU:FU,0)+ COUNTIF(FU$12:$FU118,FU120),"")</f>
        <v/>
      </c>
    </row>
    <row r="121" spans="2:178" s="199" customFormat="1" ht="24.75" customHeight="1" x14ac:dyDescent="0.4">
      <c r="B121" s="207"/>
      <c r="C121" s="200"/>
      <c r="D121" s="200"/>
      <c r="E121" s="200"/>
      <c r="F121" s="201"/>
      <c r="G121" s="201"/>
      <c r="H121" s="201"/>
      <c r="I121" s="201"/>
      <c r="J121" s="201"/>
      <c r="K121" s="201"/>
      <c r="L121" s="201"/>
      <c r="M121" s="202"/>
      <c r="N121" s="202"/>
      <c r="O121" s="202"/>
      <c r="P121" s="202"/>
      <c r="Q121" s="202"/>
      <c r="R121" s="203"/>
      <c r="S121" s="203"/>
      <c r="T121" s="200"/>
      <c r="U121" s="204"/>
      <c r="V121" s="204"/>
      <c r="W121" s="204"/>
      <c r="X121" s="204"/>
      <c r="Y121" s="204"/>
      <c r="Z121" s="204"/>
      <c r="AA121" s="204"/>
      <c r="AB121" s="202"/>
      <c r="AC121" s="202"/>
      <c r="AF121" s="202"/>
      <c r="AG121" s="200"/>
      <c r="AH121" s="200"/>
      <c r="AI121" s="201"/>
      <c r="AJ121" s="201"/>
      <c r="AK121" s="201"/>
      <c r="AL121" s="201"/>
      <c r="AM121" s="201"/>
      <c r="AN121" s="201"/>
      <c r="AO121" s="201"/>
      <c r="AP121" s="201"/>
      <c r="AQ121" s="202"/>
      <c r="AR121" s="202"/>
      <c r="AS121" s="202"/>
      <c r="AT121" s="202"/>
      <c r="AU121" s="202"/>
      <c r="AV121" s="203"/>
      <c r="AW121" s="203"/>
      <c r="AX121" s="201"/>
      <c r="AY121" s="204"/>
      <c r="AZ121" s="204"/>
      <c r="BA121" s="204"/>
      <c r="BB121" s="204"/>
      <c r="BC121" s="204"/>
      <c r="BD121" s="204"/>
      <c r="BE121" s="204"/>
      <c r="BF121" s="202"/>
      <c r="BG121" s="202"/>
      <c r="BJ121" s="207"/>
      <c r="BK121" s="200"/>
      <c r="BL121" s="200"/>
      <c r="BM121" s="203"/>
      <c r="BN121" s="201"/>
      <c r="BO121" s="201"/>
      <c r="BP121" s="201"/>
      <c r="BQ121" s="201"/>
      <c r="BR121" s="201"/>
      <c r="BS121" s="201"/>
      <c r="BT121" s="201"/>
      <c r="BU121" s="202"/>
      <c r="BV121" s="202"/>
      <c r="BW121" s="202"/>
      <c r="BX121" s="202"/>
      <c r="BY121" s="202"/>
      <c r="BZ121" s="203"/>
      <c r="CA121" s="203"/>
      <c r="CB121" s="203"/>
      <c r="CC121" s="204"/>
      <c r="CD121" s="204"/>
      <c r="CE121" s="204"/>
      <c r="CF121" s="204"/>
      <c r="CG121" s="204"/>
      <c r="CH121" s="204"/>
      <c r="CI121" s="204"/>
      <c r="CJ121" s="202"/>
      <c r="CK121" s="202"/>
      <c r="CX121" s="214" t="str">
        <f>IFERROR(IF(AND('Classificação geral'!$J114="FEM",'Classificação geral'!$K114=1,'Classificação geral'!I114="Tapete"),'Classificação geral'!A114,""),"")</f>
        <v/>
      </c>
      <c r="CY121" s="214" t="str">
        <f>IFERROR(IF(AND('Classificação geral'!$J114="FEM",'Classificação geral'!$K114=1,'Classificação geral'!I114="Tapete"),'Classificação geral'!$B114,""),"")</f>
        <v/>
      </c>
      <c r="CZ121" s="215" t="str">
        <f>IF($CY121='Classificação geral'!$B114,'Classificação geral'!$C114,"")</f>
        <v/>
      </c>
      <c r="DA121" s="215" t="str">
        <f>IF($CY121='Classificação geral'!$B114,'Classificação geral'!$D114,"")</f>
        <v/>
      </c>
      <c r="DB121" s="215" t="str">
        <f>IF($CY121='Classificação geral'!$B114,'Classificação geral'!$J114,"")</f>
        <v/>
      </c>
      <c r="DC121" s="215" t="str">
        <f>IF($DB121='Classificação geral'!$J114,'Classificação geral'!$K114,"")</f>
        <v/>
      </c>
      <c r="DD121" s="215" t="str">
        <f>IF($DC121='Classificação geral'!$K114,'Classificação geral'!$AC114,"")</f>
        <v/>
      </c>
      <c r="DE121" s="215" t="str">
        <f>IF($DC121='Classificação geral'!$K114,'Classificação geral'!$AE114,"")</f>
        <v/>
      </c>
      <c r="DF121" s="215" t="str">
        <f>IF($DC121='Classificação geral'!$K114,'Classificação geral'!$AF114,"")</f>
        <v/>
      </c>
      <c r="DG121" s="215" t="str">
        <f>IF($DC121='Classificação geral'!$K114,'Classificação geral'!$O114,"")</f>
        <v/>
      </c>
      <c r="DH121" s="215" t="str">
        <f>IF($DC121='Classificação geral'!$K114,'Classificação geral'!$AR114,"")</f>
        <v/>
      </c>
      <c r="DI121" s="216" t="str">
        <f>IFERROR(RANK(DH121,DH:DH,0)+ COUNTIF($DH$12:DH120,DH121),"")</f>
        <v/>
      </c>
      <c r="DK121" s="214" t="str">
        <f>IFERROR(IF(AND('Classificação geral'!$J114="mas",'Classificação geral'!$K114=1,'Classificação geral'!$I114="Tapete"),'Classificação geral'!$A114,""),"")</f>
        <v/>
      </c>
      <c r="DL121" s="214" t="str">
        <f>IFERROR(IF(AND('Classificação geral'!$J114="mas",'Classificação geral'!$K114=1,'Classificação geral'!$I114="Tapete"),'Classificação geral'!$B114,""),"")</f>
        <v/>
      </c>
      <c r="DM121" s="215" t="str">
        <f>IF($DL121='Classificação geral'!$B114,'Classificação geral'!$C114,"")</f>
        <v/>
      </c>
      <c r="DN121" s="215" t="str">
        <f>IF($DL121='Classificação geral'!$B114,'Classificação geral'!$D114,"")</f>
        <v/>
      </c>
      <c r="DO121" s="215" t="str">
        <f>IF($DL121='Classificação geral'!$B114,'Classificação geral'!$J114,"")</f>
        <v/>
      </c>
      <c r="DP121" s="214" t="str">
        <f>IFERROR(IF(AND($DO121="mas",'Classificação geral'!$K114=1),'Classificação geral'!K114,""),"")</f>
        <v/>
      </c>
      <c r="DQ121" s="214" t="str">
        <f>IFERROR(IF(AND($DO121="mas",'Classificação geral'!$K114=1),'Classificação geral'!AC114,""),"")</f>
        <v/>
      </c>
      <c r="DR121" s="214" t="str">
        <f>IFERROR(IF(AND($DO121="mas",'Classificação geral'!$K114=1),'Classificação geral'!AE114,""),"")</f>
        <v/>
      </c>
      <c r="DS121" s="214" t="str">
        <f>IFERROR(IF(AND($DO121="mas",'Classificação geral'!$K114=1),'Classificação geral'!AF114,""),"")</f>
        <v/>
      </c>
      <c r="DT121" s="214" t="str">
        <f>IFERROR(IF(AND($DO121="mas",'Classificação geral'!$K114=1),'Classificação geral'!O114,""),"")</f>
        <v/>
      </c>
      <c r="DU121" s="214" t="str">
        <f>IFERROR(IF(AND($DO121="mas",'Classificação geral'!$K114=1),'Classificação geral'!AR114,""),"")</f>
        <v/>
      </c>
      <c r="DV121" s="216" t="str">
        <f>IFERROR(RANK(DU121,DU:DU,0)+ COUNTIF($DU$12:DU120,DU121),"")</f>
        <v/>
      </c>
      <c r="DX121" s="214" t="str">
        <f>IFERROR(IF(AND('Classificação geral'!$J114="fem",'Classificação geral'!$K114=2,'Classificação geral'!$I114="Tapete"),'Classificação geral'!$A114,""),"")</f>
        <v/>
      </c>
      <c r="DY121" s="214" t="str">
        <f>IFERROR(IF(AND('Classificação geral'!$J114="fem",'Classificação geral'!$K114=2,'Classificação geral'!$I114="Tapete"),'Classificação geral'!$B114,""),"")</f>
        <v/>
      </c>
      <c r="DZ121" s="215" t="str">
        <f>IF($DY121='Classificação geral'!$B114,'Classificação geral'!$C114,"")</f>
        <v/>
      </c>
      <c r="EA121" s="215" t="str">
        <f>IF($DY121='Classificação geral'!$B114,'Classificação geral'!$D114,"")</f>
        <v/>
      </c>
      <c r="EB121" s="215" t="str">
        <f>IF($DY121='Classificação geral'!$B114,'Classificação geral'!$J114,"")</f>
        <v/>
      </c>
      <c r="EC121" s="214" t="str">
        <f>IFERROR(IF(AND($EB121="fem",'Classificação geral'!$K114=2),'Classificação geral'!K114,""),"")</f>
        <v/>
      </c>
      <c r="ED121" s="214" t="str">
        <f>IFERROR(IF(AND($EB121="fem",'Classificação geral'!$K114=2),'Classificação geral'!AC114,""),"")</f>
        <v/>
      </c>
      <c r="EE121" s="214" t="str">
        <f>IFERROR(IF(AND($EB121="fem",'Classificação geral'!$K114=2),'Classificação geral'!AE114,""),"")</f>
        <v/>
      </c>
      <c r="EF121" s="214" t="str">
        <f>IFERROR(IF(AND($EB121="fem",'Classificação geral'!$K114=2),'Classificação geral'!AF114,""),"")</f>
        <v/>
      </c>
      <c r="EG121" s="214" t="str">
        <f>IFERROR(IF(AND($EB121="fem",'Classificação geral'!$K114=2),'Classificação geral'!O114,""),"")</f>
        <v/>
      </c>
      <c r="EH121" s="214" t="str">
        <f>IFERROR(IF(AND($EB121="fem",'Classificação geral'!$K114=2),'Classificação geral'!AR114,""),"")</f>
        <v/>
      </c>
      <c r="EI121" s="216" t="str">
        <f>IFERROR(RANK(EH121,EH:EH,0)+ COUNTIF(EH$12:$EH119,EH121),"")</f>
        <v/>
      </c>
      <c r="EJ121" s="209"/>
      <c r="EK121" s="214" t="str">
        <f>IFERROR(IF(AND('Classificação geral'!$J114="mas",'Classificação geral'!$K114=2,'Classificação geral'!$I114="Tapete"),'Classificação geral'!$A114,""),"")</f>
        <v/>
      </c>
      <c r="EL121" s="214" t="str">
        <f>IFERROR(IF(AND('Classificação geral'!$J114="mas",'Classificação geral'!$K114=2,'Classificação geral'!$I114="Tapete"),'Classificação geral'!$B114,""),"")</f>
        <v/>
      </c>
      <c r="EM121" s="215" t="str">
        <f>IF($EL121='Classificação geral'!$B114,'Classificação geral'!$C114,"")</f>
        <v/>
      </c>
      <c r="EN121" s="215" t="str">
        <f>IF($EL121='Classificação geral'!$B114,'Classificação geral'!$D114,"")</f>
        <v/>
      </c>
      <c r="EO121" s="215" t="str">
        <f>IF($EL121='Classificação geral'!$B114,'Classificação geral'!$J114,"")</f>
        <v/>
      </c>
      <c r="EP121" s="214" t="str">
        <f>IFERROR(IF(AND($EO121="mas",'Classificação geral'!$K114=2),'Classificação geral'!K114,""),"")</f>
        <v/>
      </c>
      <c r="EQ121" s="214" t="str">
        <f>IFERROR(IF(AND($EO121="mas",'Classificação geral'!$K114=2),'Classificação geral'!AC114,""),"")</f>
        <v/>
      </c>
      <c r="ER121" s="214" t="str">
        <f>IFERROR(IF(AND($EO121="mas",'Classificação geral'!$K114=2),'Classificação geral'!AE114,""),"")</f>
        <v/>
      </c>
      <c r="ES121" s="214" t="str">
        <f>IFERROR(IF(AND($EO121="mas",'Classificação geral'!$K114=2),'Classificação geral'!AF114,""),"")</f>
        <v/>
      </c>
      <c r="ET121" s="214" t="str">
        <f>IFERROR(IF(AND($EO121="mas",'Classificação geral'!$K114=2),'Classificação geral'!O114,""),"")</f>
        <v/>
      </c>
      <c r="EU121" s="214" t="str">
        <f>IFERROR(IF(AND($EO121="mas",'Classificação geral'!$K114=2),'Classificação geral'!AR114,""),"")</f>
        <v/>
      </c>
      <c r="EV121" s="216" t="str">
        <f>IFERROR(RANK(EU121,EU:EU,0)+ COUNTIF($EU$12:EU$12,EU121),"")</f>
        <v/>
      </c>
      <c r="EW121" s="209"/>
      <c r="EX121" s="214" t="str">
        <f>IFERROR(IF(AND('Classificação geral'!$J114="fem",'Classificação geral'!$K114=3,'Classificação geral'!$I114="Tapete"),'Classificação geral'!$A114,""),"")</f>
        <v/>
      </c>
      <c r="EY121" s="214" t="str">
        <f>IFERROR(IF(AND('Classificação geral'!$J114="fem",'Classificação geral'!$K114=3,'Classificação geral'!$I114="Tapete"),'Classificação geral'!$B114,""),"")</f>
        <v/>
      </c>
      <c r="EZ121" s="215" t="str">
        <f>IF($EY121='Classificação geral'!$B114,'Classificação geral'!$C114,"")</f>
        <v/>
      </c>
      <c r="FA121" s="215" t="str">
        <f>IF($EY121='Classificação geral'!$B114,'Classificação geral'!$D114,"")</f>
        <v/>
      </c>
      <c r="FB121" s="215" t="str">
        <f>IF($EY121='Classificação geral'!$B114,'Classificação geral'!$J114,"")</f>
        <v/>
      </c>
      <c r="FC121" s="215" t="str">
        <f>IF($FB121='Classificação geral'!$J114,'Classificação geral'!$K114,"")</f>
        <v/>
      </c>
      <c r="FD121" s="215" t="str">
        <f>IF($FC121='Classificação geral'!$K114,'Classificação geral'!$AC114,"")</f>
        <v/>
      </c>
      <c r="FE121" s="215" t="str">
        <f>IF($FC121='Classificação geral'!$K114,'Classificação geral'!$AE114,"")</f>
        <v/>
      </c>
      <c r="FF121" s="215" t="str">
        <f>IF($FC121='Classificação geral'!$K114,'Classificação geral'!$AF114,"")</f>
        <v/>
      </c>
      <c r="FG121" s="215" t="str">
        <f>IF($FC121='Classificação geral'!$K114,'Classificação geral'!$O114,"")</f>
        <v/>
      </c>
      <c r="FH121" s="215" t="str">
        <f>IF($FC121='Classificação geral'!$K114,'Classificação geral'!$AR114,"")</f>
        <v/>
      </c>
      <c r="FI121" s="216" t="str">
        <f>IFERROR(RANK(FH121,FH:FH,0)+ COUNTIF($FH$12:FH119,FH121),"")</f>
        <v/>
      </c>
      <c r="FJ121" s="209"/>
      <c r="FK121" s="214" t="str">
        <f>IFERROR(IF(AND('Classificação geral'!$J114="mas",'Classificação geral'!$K114=3,'Classificação geral'!$I114="Tapete"),'Classificação geral'!$A114,""),"")</f>
        <v/>
      </c>
      <c r="FL121" s="214" t="str">
        <f>IFERROR(IF(AND('Classificação geral'!$J114="mas",'Classificação geral'!$K114=3,'Classificação geral'!$I114="Tapete"),'Classificação geral'!$B114,""),"")</f>
        <v/>
      </c>
      <c r="FM121" s="215" t="str">
        <f>IF($FL121='Classificação geral'!$B114,'Classificação geral'!$C114,"")</f>
        <v/>
      </c>
      <c r="FN121" s="215" t="str">
        <f>IF($FL121='Classificação geral'!$B114,'Classificação geral'!$D114,"")</f>
        <v/>
      </c>
      <c r="FO121" s="215" t="str">
        <f>IF($FL121='Classificação geral'!$B114,'Classificação geral'!$J114,"")</f>
        <v/>
      </c>
      <c r="FP121" s="214" t="str">
        <f>IFERROR(IF(AND($FO121="mas",'Classificação geral'!$K114=3),'Classificação geral'!K114,""),"")</f>
        <v/>
      </c>
      <c r="FQ121" s="214" t="str">
        <f>IFERROR(IF(AND($FO121="mas",'Classificação geral'!$K114=3),'Classificação geral'!AC114,""),"")</f>
        <v/>
      </c>
      <c r="FR121" s="214" t="str">
        <f>IFERROR(IF(AND($FO121="mas",'Classificação geral'!$K114=3),'Classificação geral'!AE114,""),"")</f>
        <v/>
      </c>
      <c r="FS121" s="214" t="str">
        <f>IFERROR(IF(AND($FO121="mas",'Classificação geral'!$K114=3),'Classificação geral'!AF114,""),"")</f>
        <v/>
      </c>
      <c r="FT121" s="214" t="str">
        <f>IFERROR(IF(AND($FO121="mas",'Classificação geral'!$K114=3),'Classificação geral'!O114,""),"")</f>
        <v/>
      </c>
      <c r="FU121" s="214" t="str">
        <f>IFERROR(IF(AND($FO121="mas",'Classificação geral'!$K114=3),'Classificação geral'!AR114,""),"")</f>
        <v/>
      </c>
      <c r="FV121" s="216" t="str">
        <f>IFERROR(RANK(FU121,FU:FU,0)+ COUNTIF(FU$12:$FU119,FU121),"")</f>
        <v/>
      </c>
    </row>
    <row r="122" spans="2:178" s="199" customFormat="1" ht="24.75" customHeight="1" x14ac:dyDescent="0.4">
      <c r="B122" s="207"/>
      <c r="C122" s="200"/>
      <c r="D122" s="200"/>
      <c r="E122" s="200"/>
      <c r="F122" s="201"/>
      <c r="G122" s="201"/>
      <c r="H122" s="201"/>
      <c r="I122" s="201"/>
      <c r="J122" s="201"/>
      <c r="K122" s="201"/>
      <c r="L122" s="201"/>
      <c r="M122" s="202"/>
      <c r="N122" s="202"/>
      <c r="O122" s="202"/>
      <c r="P122" s="202"/>
      <c r="Q122" s="202"/>
      <c r="R122" s="203"/>
      <c r="S122" s="203"/>
      <c r="T122" s="200"/>
      <c r="U122" s="204"/>
      <c r="V122" s="204"/>
      <c r="W122" s="204"/>
      <c r="X122" s="204"/>
      <c r="Y122" s="204"/>
      <c r="Z122" s="204"/>
      <c r="AA122" s="204"/>
      <c r="AB122" s="202"/>
      <c r="AC122" s="202"/>
      <c r="AF122" s="202"/>
      <c r="AG122" s="200"/>
      <c r="AH122" s="200"/>
      <c r="AI122" s="201"/>
      <c r="AJ122" s="201"/>
      <c r="AK122" s="201"/>
      <c r="AL122" s="201"/>
      <c r="AM122" s="201"/>
      <c r="AN122" s="201"/>
      <c r="AO122" s="201"/>
      <c r="AP122" s="201"/>
      <c r="AQ122" s="202"/>
      <c r="AR122" s="202"/>
      <c r="AS122" s="202"/>
      <c r="AT122" s="202"/>
      <c r="AU122" s="202"/>
      <c r="AV122" s="203"/>
      <c r="AW122" s="203"/>
      <c r="AX122" s="201"/>
      <c r="AY122" s="204"/>
      <c r="AZ122" s="204"/>
      <c r="BA122" s="204"/>
      <c r="BB122" s="204"/>
      <c r="BC122" s="204"/>
      <c r="BD122" s="204"/>
      <c r="BE122" s="204"/>
      <c r="BF122" s="202"/>
      <c r="BG122" s="202"/>
      <c r="BJ122" s="207"/>
      <c r="BK122" s="200"/>
      <c r="BL122" s="200"/>
      <c r="BM122" s="203"/>
      <c r="BN122" s="201"/>
      <c r="BO122" s="201"/>
      <c r="BP122" s="201"/>
      <c r="BQ122" s="201"/>
      <c r="BR122" s="201"/>
      <c r="BS122" s="201"/>
      <c r="BT122" s="201"/>
      <c r="BU122" s="202"/>
      <c r="BV122" s="202"/>
      <c r="BW122" s="202"/>
      <c r="BX122" s="202"/>
      <c r="BY122" s="202"/>
      <c r="BZ122" s="203"/>
      <c r="CA122" s="203"/>
      <c r="CB122" s="203"/>
      <c r="CC122" s="204"/>
      <c r="CD122" s="204"/>
      <c r="CE122" s="204"/>
      <c r="CF122" s="204"/>
      <c r="CG122" s="204"/>
      <c r="CH122" s="204"/>
      <c r="CI122" s="204"/>
      <c r="CJ122" s="202"/>
      <c r="CK122" s="202"/>
      <c r="CX122" s="214" t="str">
        <f>IFERROR(IF(AND('Classificação geral'!$J115="FEM",'Classificação geral'!$K115=1,'Classificação geral'!I115="Tapete"),'Classificação geral'!A115,""),"")</f>
        <v/>
      </c>
      <c r="CY122" s="214" t="str">
        <f>IFERROR(IF(AND('Classificação geral'!$J115="FEM",'Classificação geral'!$K115=1,'Classificação geral'!I115="Tapete"),'Classificação geral'!$B115,""),"")</f>
        <v/>
      </c>
      <c r="CZ122" s="215" t="str">
        <f>IF($CY122='Classificação geral'!$B115,'Classificação geral'!$C115,"")</f>
        <v/>
      </c>
      <c r="DA122" s="215" t="str">
        <f>IF($CY122='Classificação geral'!$B115,'Classificação geral'!$D115,"")</f>
        <v/>
      </c>
      <c r="DB122" s="215" t="str">
        <f>IF($CY122='Classificação geral'!$B115,'Classificação geral'!$J115,"")</f>
        <v/>
      </c>
      <c r="DC122" s="215" t="str">
        <f>IF($DB122='Classificação geral'!$J115,'Classificação geral'!$K115,"")</f>
        <v/>
      </c>
      <c r="DD122" s="215" t="str">
        <f>IF($DC122='Classificação geral'!$K115,'Classificação geral'!$AC115,"")</f>
        <v/>
      </c>
      <c r="DE122" s="215" t="str">
        <f>IF($DC122='Classificação geral'!$K115,'Classificação geral'!$AE115,"")</f>
        <v/>
      </c>
      <c r="DF122" s="215" t="str">
        <f>IF($DC122='Classificação geral'!$K115,'Classificação geral'!$AF115,"")</f>
        <v/>
      </c>
      <c r="DG122" s="215" t="str">
        <f>IF($DC122='Classificação geral'!$K115,'Classificação geral'!$O115,"")</f>
        <v/>
      </c>
      <c r="DH122" s="215" t="str">
        <f>IF($DC122='Classificação geral'!$K115,'Classificação geral'!$AR115,"")</f>
        <v/>
      </c>
      <c r="DI122" s="216" t="str">
        <f>IFERROR(RANK(DH122,DH:DH,0)+ COUNTIF($DH$12:DH121,DH122),"")</f>
        <v/>
      </c>
      <c r="DK122" s="214" t="str">
        <f>IFERROR(IF(AND('Classificação geral'!$J115="mas",'Classificação geral'!$K115=1,'Classificação geral'!$I115="Tapete"),'Classificação geral'!$A115,""),"")</f>
        <v/>
      </c>
      <c r="DL122" s="214" t="str">
        <f>IFERROR(IF(AND('Classificação geral'!$J115="mas",'Classificação geral'!$K115=1,'Classificação geral'!$I115="Tapete"),'Classificação geral'!$B115,""),"")</f>
        <v/>
      </c>
      <c r="DM122" s="215" t="str">
        <f>IF($DL122='Classificação geral'!$B115,'Classificação geral'!$C115,"")</f>
        <v/>
      </c>
      <c r="DN122" s="215" t="str">
        <f>IF($DL122='Classificação geral'!$B115,'Classificação geral'!$D115,"")</f>
        <v/>
      </c>
      <c r="DO122" s="215" t="str">
        <f>IF($DL122='Classificação geral'!$B115,'Classificação geral'!$J115,"")</f>
        <v/>
      </c>
      <c r="DP122" s="214" t="str">
        <f>IFERROR(IF(AND($DO122="mas",'Classificação geral'!$K115=1),'Classificação geral'!K115,""),"")</f>
        <v/>
      </c>
      <c r="DQ122" s="214" t="str">
        <f>IFERROR(IF(AND($DO122="mas",'Classificação geral'!$K115=1),'Classificação geral'!AC115,""),"")</f>
        <v/>
      </c>
      <c r="DR122" s="214" t="str">
        <f>IFERROR(IF(AND($DO122="mas",'Classificação geral'!$K115=1),'Classificação geral'!AE115,""),"")</f>
        <v/>
      </c>
      <c r="DS122" s="214" t="str">
        <f>IFERROR(IF(AND($DO122="mas",'Classificação geral'!$K115=1),'Classificação geral'!AF115,""),"")</f>
        <v/>
      </c>
      <c r="DT122" s="214" t="str">
        <f>IFERROR(IF(AND($DO122="mas",'Classificação geral'!$K115=1),'Classificação geral'!O115,""),"")</f>
        <v/>
      </c>
      <c r="DU122" s="214" t="str">
        <f>IFERROR(IF(AND($DO122="mas",'Classificação geral'!$K115=1),'Classificação geral'!AR115,""),"")</f>
        <v/>
      </c>
      <c r="DV122" s="216" t="str">
        <f>IFERROR(RANK(DU122,DU:DU,0)+ COUNTIF($DU$12:DU121,DU122),"")</f>
        <v/>
      </c>
      <c r="DX122" s="214" t="str">
        <f>IFERROR(IF(AND('Classificação geral'!$J115="fem",'Classificação geral'!$K115=2,'Classificação geral'!$I115="Tapete"),'Classificação geral'!$A115,""),"")</f>
        <v/>
      </c>
      <c r="DY122" s="214" t="str">
        <f>IFERROR(IF(AND('Classificação geral'!$J115="fem",'Classificação geral'!$K115=2,'Classificação geral'!$I115="Tapete"),'Classificação geral'!$B115,""),"")</f>
        <v/>
      </c>
      <c r="DZ122" s="215" t="str">
        <f>IF($DY122='Classificação geral'!$B115,'Classificação geral'!$C115,"")</f>
        <v/>
      </c>
      <c r="EA122" s="215" t="str">
        <f>IF($DY122='Classificação geral'!$B115,'Classificação geral'!$D115,"")</f>
        <v/>
      </c>
      <c r="EB122" s="215" t="str">
        <f>IF($DY122='Classificação geral'!$B115,'Classificação geral'!$J115,"")</f>
        <v/>
      </c>
      <c r="EC122" s="214" t="str">
        <f>IFERROR(IF(AND($EB122="fem",'Classificação geral'!$K115=2),'Classificação geral'!K115,""),"")</f>
        <v/>
      </c>
      <c r="ED122" s="214" t="str">
        <f>IFERROR(IF(AND($EB122="fem",'Classificação geral'!$K115=2),'Classificação geral'!AC115,""),"")</f>
        <v/>
      </c>
      <c r="EE122" s="214" t="str">
        <f>IFERROR(IF(AND($EB122="fem",'Classificação geral'!$K115=2),'Classificação geral'!AE115,""),"")</f>
        <v/>
      </c>
      <c r="EF122" s="214" t="str">
        <f>IFERROR(IF(AND($EB122="fem",'Classificação geral'!$K115=2),'Classificação geral'!AF115,""),"")</f>
        <v/>
      </c>
      <c r="EG122" s="214" t="str">
        <f>IFERROR(IF(AND($EB122="fem",'Classificação geral'!$K115=2),'Classificação geral'!O115,""),"")</f>
        <v/>
      </c>
      <c r="EH122" s="214" t="str">
        <f>IFERROR(IF(AND($EB122="fem",'Classificação geral'!$K115=2),'Classificação geral'!AR115,""),"")</f>
        <v/>
      </c>
      <c r="EI122" s="216" t="str">
        <f>IFERROR(RANK(EH122,EH:EH,0)+ COUNTIF(EH$12:$EH120,EH122),"")</f>
        <v/>
      </c>
      <c r="EJ122" s="209"/>
      <c r="EK122" s="214" t="str">
        <f>IFERROR(IF(AND('Classificação geral'!$J115="mas",'Classificação geral'!$K115=2,'Classificação geral'!$I115="Tapete"),'Classificação geral'!$A115,""),"")</f>
        <v/>
      </c>
      <c r="EL122" s="214" t="str">
        <f>IFERROR(IF(AND('Classificação geral'!$J115="mas",'Classificação geral'!$K115=2,'Classificação geral'!$I115="Tapete"),'Classificação geral'!$B115,""),"")</f>
        <v/>
      </c>
      <c r="EM122" s="215" t="str">
        <f>IF($EL122='Classificação geral'!$B115,'Classificação geral'!$C115,"")</f>
        <v/>
      </c>
      <c r="EN122" s="215" t="str">
        <f>IF($EL122='Classificação geral'!$B115,'Classificação geral'!$D115,"")</f>
        <v/>
      </c>
      <c r="EO122" s="215" t="str">
        <f>IF($EL122='Classificação geral'!$B115,'Classificação geral'!$J115,"")</f>
        <v/>
      </c>
      <c r="EP122" s="214" t="str">
        <f>IFERROR(IF(AND($EO122="mas",'Classificação geral'!$K115=2),'Classificação geral'!K115,""),"")</f>
        <v/>
      </c>
      <c r="EQ122" s="214" t="str">
        <f>IFERROR(IF(AND($EO122="mas",'Classificação geral'!$K115=2),'Classificação geral'!AC115,""),"")</f>
        <v/>
      </c>
      <c r="ER122" s="214" t="str">
        <f>IFERROR(IF(AND($EO122="mas",'Classificação geral'!$K115=2),'Classificação geral'!AE115,""),"")</f>
        <v/>
      </c>
      <c r="ES122" s="214" t="str">
        <f>IFERROR(IF(AND($EO122="mas",'Classificação geral'!$K115=2),'Classificação geral'!AF115,""),"")</f>
        <v/>
      </c>
      <c r="ET122" s="214" t="str">
        <f>IFERROR(IF(AND($EO122="mas",'Classificação geral'!$K115=2),'Classificação geral'!O115,""),"")</f>
        <v/>
      </c>
      <c r="EU122" s="214" t="str">
        <f>IFERROR(IF(AND($EO122="mas",'Classificação geral'!$K115=2),'Classificação geral'!AR115,""),"")</f>
        <v/>
      </c>
      <c r="EV122" s="216" t="str">
        <f>IFERROR(RANK(EU122,EU:EU,0)+ COUNTIF($EU$12:EU$12,EU122),"")</f>
        <v/>
      </c>
      <c r="EW122" s="209"/>
      <c r="EX122" s="214" t="str">
        <f>IFERROR(IF(AND('Classificação geral'!$J115="fem",'Classificação geral'!$K115=3,'Classificação geral'!$I115="Tapete"),'Classificação geral'!$A115,""),"")</f>
        <v/>
      </c>
      <c r="EY122" s="214" t="str">
        <f>IFERROR(IF(AND('Classificação geral'!$J115="fem",'Classificação geral'!$K115=3,'Classificação geral'!$I115="Tapete"),'Classificação geral'!$B115,""),"")</f>
        <v/>
      </c>
      <c r="EZ122" s="215" t="str">
        <f>IF($EY122='Classificação geral'!$B115,'Classificação geral'!$C115,"")</f>
        <v/>
      </c>
      <c r="FA122" s="215" t="str">
        <f>IF($EY122='Classificação geral'!$B115,'Classificação geral'!$D115,"")</f>
        <v/>
      </c>
      <c r="FB122" s="215" t="str">
        <f>IF($EY122='Classificação geral'!$B115,'Classificação geral'!$J115,"")</f>
        <v/>
      </c>
      <c r="FC122" s="215" t="str">
        <f>IF($FB122='Classificação geral'!$J115,'Classificação geral'!$K115,"")</f>
        <v/>
      </c>
      <c r="FD122" s="215" t="str">
        <f>IF($FC122='Classificação geral'!$K115,'Classificação geral'!$AC115,"")</f>
        <v/>
      </c>
      <c r="FE122" s="215" t="str">
        <f>IF($FC122='Classificação geral'!$K115,'Classificação geral'!$AE115,"")</f>
        <v/>
      </c>
      <c r="FF122" s="215" t="str">
        <f>IF($FC122='Classificação geral'!$K115,'Classificação geral'!$AF115,"")</f>
        <v/>
      </c>
      <c r="FG122" s="215" t="str">
        <f>IF($FC122='Classificação geral'!$K115,'Classificação geral'!$O115,"")</f>
        <v/>
      </c>
      <c r="FH122" s="215" t="str">
        <f>IF($FC122='Classificação geral'!$K115,'Classificação geral'!$AR115,"")</f>
        <v/>
      </c>
      <c r="FI122" s="216" t="str">
        <f>IFERROR(RANK(FH122,FH:FH,0)+ COUNTIF($FH$12:FH120,FH122),"")</f>
        <v/>
      </c>
      <c r="FJ122" s="209"/>
      <c r="FK122" s="214" t="str">
        <f>IFERROR(IF(AND('Classificação geral'!$J115="mas",'Classificação geral'!$K115=3,'Classificação geral'!$I115="Tapete"),'Classificação geral'!$A115,""),"")</f>
        <v/>
      </c>
      <c r="FL122" s="214" t="str">
        <f>IFERROR(IF(AND('Classificação geral'!$J115="mas",'Classificação geral'!$K115=3,'Classificação geral'!$I115="Tapete"),'Classificação geral'!$B115,""),"")</f>
        <v/>
      </c>
      <c r="FM122" s="215" t="str">
        <f>IF($FL122='Classificação geral'!$B115,'Classificação geral'!$C115,"")</f>
        <v/>
      </c>
      <c r="FN122" s="215" t="str">
        <f>IF($FL122='Classificação geral'!$B115,'Classificação geral'!$D115,"")</f>
        <v/>
      </c>
      <c r="FO122" s="215" t="str">
        <f>IF($FL122='Classificação geral'!$B115,'Classificação geral'!$J115,"")</f>
        <v/>
      </c>
      <c r="FP122" s="214" t="str">
        <f>IFERROR(IF(AND($FO122="mas",'Classificação geral'!$K115=3),'Classificação geral'!K115,""),"")</f>
        <v/>
      </c>
      <c r="FQ122" s="214" t="str">
        <f>IFERROR(IF(AND($FO122="mas",'Classificação geral'!$K115=3),'Classificação geral'!AC115,""),"")</f>
        <v/>
      </c>
      <c r="FR122" s="214" t="str">
        <f>IFERROR(IF(AND($FO122="mas",'Classificação geral'!$K115=3),'Classificação geral'!AE115,""),"")</f>
        <v/>
      </c>
      <c r="FS122" s="214" t="str">
        <f>IFERROR(IF(AND($FO122="mas",'Classificação geral'!$K115=3),'Classificação geral'!AF115,""),"")</f>
        <v/>
      </c>
      <c r="FT122" s="214" t="str">
        <f>IFERROR(IF(AND($FO122="mas",'Classificação geral'!$K115=3),'Classificação geral'!O115,""),"")</f>
        <v/>
      </c>
      <c r="FU122" s="214" t="str">
        <f>IFERROR(IF(AND($FO122="mas",'Classificação geral'!$K115=3),'Classificação geral'!AR115,""),"")</f>
        <v/>
      </c>
      <c r="FV122" s="216" t="str">
        <f>IFERROR(RANK(FU122,FU:FU,0)+ COUNTIF(FU$12:$FU120,FU122),"")</f>
        <v/>
      </c>
    </row>
    <row r="123" spans="2:178" s="199" customFormat="1" ht="24.75" customHeight="1" x14ac:dyDescent="0.4">
      <c r="B123" s="207"/>
      <c r="C123" s="200"/>
      <c r="D123" s="200"/>
      <c r="E123" s="200"/>
      <c r="F123" s="201"/>
      <c r="G123" s="201"/>
      <c r="H123" s="201"/>
      <c r="I123" s="201"/>
      <c r="J123" s="201"/>
      <c r="K123" s="201"/>
      <c r="L123" s="201"/>
      <c r="M123" s="202"/>
      <c r="N123" s="202"/>
      <c r="O123" s="202"/>
      <c r="P123" s="202"/>
      <c r="Q123" s="202"/>
      <c r="R123" s="203"/>
      <c r="S123" s="203"/>
      <c r="T123" s="200"/>
      <c r="U123" s="204"/>
      <c r="V123" s="204"/>
      <c r="W123" s="204"/>
      <c r="X123" s="204"/>
      <c r="Y123" s="204"/>
      <c r="Z123" s="204"/>
      <c r="AA123" s="204"/>
      <c r="AB123" s="202"/>
      <c r="AC123" s="202"/>
      <c r="AF123" s="202"/>
      <c r="AG123" s="200"/>
      <c r="AH123" s="200"/>
      <c r="AI123" s="201"/>
      <c r="AJ123" s="201"/>
      <c r="AK123" s="201"/>
      <c r="AL123" s="201"/>
      <c r="AM123" s="201"/>
      <c r="AN123" s="201"/>
      <c r="AO123" s="201"/>
      <c r="AP123" s="201"/>
      <c r="AQ123" s="202"/>
      <c r="AR123" s="202"/>
      <c r="AS123" s="202"/>
      <c r="AT123" s="202"/>
      <c r="AU123" s="202"/>
      <c r="AV123" s="203"/>
      <c r="AW123" s="203"/>
      <c r="AX123" s="201"/>
      <c r="AY123" s="204"/>
      <c r="AZ123" s="204"/>
      <c r="BA123" s="204"/>
      <c r="BB123" s="204"/>
      <c r="BC123" s="204"/>
      <c r="BD123" s="204"/>
      <c r="BE123" s="204"/>
      <c r="BF123" s="202"/>
      <c r="BG123" s="202"/>
      <c r="BJ123" s="207"/>
      <c r="BK123" s="200"/>
      <c r="BL123" s="200"/>
      <c r="BM123" s="203"/>
      <c r="BN123" s="201"/>
      <c r="BO123" s="201"/>
      <c r="BP123" s="201"/>
      <c r="BQ123" s="201"/>
      <c r="BR123" s="201"/>
      <c r="BS123" s="201"/>
      <c r="BT123" s="201"/>
      <c r="BU123" s="202"/>
      <c r="BV123" s="202"/>
      <c r="BW123" s="202"/>
      <c r="BX123" s="202"/>
      <c r="BY123" s="202"/>
      <c r="BZ123" s="203"/>
      <c r="CA123" s="203"/>
      <c r="CB123" s="203"/>
      <c r="CC123" s="204"/>
      <c r="CD123" s="204"/>
      <c r="CE123" s="204"/>
      <c r="CF123" s="204"/>
      <c r="CG123" s="204"/>
      <c r="CH123" s="204"/>
      <c r="CI123" s="204"/>
      <c r="CJ123" s="202"/>
      <c r="CK123" s="202"/>
      <c r="CX123" s="214" t="str">
        <f>IFERROR(IF(AND('Classificação geral'!$J116="FEM",'Classificação geral'!$K116=1,'Classificação geral'!I116="Tapete"),'Classificação geral'!A116,""),"")</f>
        <v/>
      </c>
      <c r="CY123" s="214" t="str">
        <f>IFERROR(IF(AND('Classificação geral'!$J116="FEM",'Classificação geral'!$K116=1,'Classificação geral'!I116="Tapete"),'Classificação geral'!$B116,""),"")</f>
        <v/>
      </c>
      <c r="CZ123" s="215" t="str">
        <f>IF($CY123='Classificação geral'!$B116,'Classificação geral'!$C116,"")</f>
        <v/>
      </c>
      <c r="DA123" s="215" t="str">
        <f>IF($CY123='Classificação geral'!$B116,'Classificação geral'!$D116,"")</f>
        <v/>
      </c>
      <c r="DB123" s="215" t="str">
        <f>IF($CY123='Classificação geral'!$B116,'Classificação geral'!$J116,"")</f>
        <v/>
      </c>
      <c r="DC123" s="215" t="str">
        <f>IF($DB123='Classificação geral'!$J116,'Classificação geral'!$K116,"")</f>
        <v/>
      </c>
      <c r="DD123" s="215" t="str">
        <f>IF($DC123='Classificação geral'!$K116,'Classificação geral'!$AC116,"")</f>
        <v/>
      </c>
      <c r="DE123" s="215" t="str">
        <f>IF($DC123='Classificação geral'!$K116,'Classificação geral'!$AE116,"")</f>
        <v/>
      </c>
      <c r="DF123" s="215" t="str">
        <f>IF($DC123='Classificação geral'!$K116,'Classificação geral'!$AF116,"")</f>
        <v/>
      </c>
      <c r="DG123" s="215" t="str">
        <f>IF($DC123='Classificação geral'!$K116,'Classificação geral'!$O116,"")</f>
        <v/>
      </c>
      <c r="DH123" s="215" t="str">
        <f>IF($DC123='Classificação geral'!$K116,'Classificação geral'!$AR116,"")</f>
        <v/>
      </c>
      <c r="DI123" s="216" t="str">
        <f>IFERROR(RANK(DH123,DH:DH,0)+ COUNTIF($DH$12:DH122,DH123),"")</f>
        <v/>
      </c>
      <c r="DK123" s="214" t="str">
        <f>IFERROR(IF(AND('Classificação geral'!$J116="mas",'Classificação geral'!$K116=1,'Classificação geral'!$I116="Tapete"),'Classificação geral'!$A116,""),"")</f>
        <v/>
      </c>
      <c r="DL123" s="214" t="str">
        <f>IFERROR(IF(AND('Classificação geral'!$J116="mas",'Classificação geral'!$K116=1,'Classificação geral'!$I116="Tapete"),'Classificação geral'!$B116,""),"")</f>
        <v/>
      </c>
      <c r="DM123" s="215" t="str">
        <f>IF($DL123='Classificação geral'!$B116,'Classificação geral'!$C116,"")</f>
        <v/>
      </c>
      <c r="DN123" s="215" t="str">
        <f>IF($DL123='Classificação geral'!$B116,'Classificação geral'!$D116,"")</f>
        <v/>
      </c>
      <c r="DO123" s="215" t="str">
        <f>IF($DL123='Classificação geral'!$B116,'Classificação geral'!$J116,"")</f>
        <v/>
      </c>
      <c r="DP123" s="214" t="str">
        <f>IFERROR(IF(AND($DO123="mas",'Classificação geral'!$K116=1),'Classificação geral'!K116,""),"")</f>
        <v/>
      </c>
      <c r="DQ123" s="214" t="str">
        <f>IFERROR(IF(AND($DO123="mas",'Classificação geral'!$K116=1),'Classificação geral'!AC116,""),"")</f>
        <v/>
      </c>
      <c r="DR123" s="214" t="str">
        <f>IFERROR(IF(AND($DO123="mas",'Classificação geral'!$K116=1),'Classificação geral'!AE116,""),"")</f>
        <v/>
      </c>
      <c r="DS123" s="214" t="str">
        <f>IFERROR(IF(AND($DO123="mas",'Classificação geral'!$K116=1),'Classificação geral'!AF116,""),"")</f>
        <v/>
      </c>
      <c r="DT123" s="214" t="str">
        <f>IFERROR(IF(AND($DO123="mas",'Classificação geral'!$K116=1),'Classificação geral'!O116,""),"")</f>
        <v/>
      </c>
      <c r="DU123" s="214" t="str">
        <f>IFERROR(IF(AND($DO123="mas",'Classificação geral'!$K116=1),'Classificação geral'!AR116,""),"")</f>
        <v/>
      </c>
      <c r="DV123" s="216" t="str">
        <f>IFERROR(RANK(DU123,DU:DU,0)+ COUNTIF($DU$12:DU122,DU123),"")</f>
        <v/>
      </c>
      <c r="DX123" s="214" t="str">
        <f>IFERROR(IF(AND('Classificação geral'!$J116="fem",'Classificação geral'!$K116=2,'Classificação geral'!$I116="Tapete"),'Classificação geral'!$A116,""),"")</f>
        <v/>
      </c>
      <c r="DY123" s="214" t="str">
        <f>IFERROR(IF(AND('Classificação geral'!$J116="fem",'Classificação geral'!$K116=2,'Classificação geral'!$I116="Tapete"),'Classificação geral'!$B116,""),"")</f>
        <v/>
      </c>
      <c r="DZ123" s="215" t="str">
        <f>IF($DY123='Classificação geral'!$B116,'Classificação geral'!$C116,"")</f>
        <v/>
      </c>
      <c r="EA123" s="215" t="str">
        <f>IF($DY123='Classificação geral'!$B116,'Classificação geral'!$D116,"")</f>
        <v/>
      </c>
      <c r="EB123" s="215" t="str">
        <f>IF($DY123='Classificação geral'!$B116,'Classificação geral'!$J116,"")</f>
        <v/>
      </c>
      <c r="EC123" s="214" t="str">
        <f>IFERROR(IF(AND($EB123="fem",'Classificação geral'!$K116=2),'Classificação geral'!K116,""),"")</f>
        <v/>
      </c>
      <c r="ED123" s="214" t="str">
        <f>IFERROR(IF(AND($EB123="fem",'Classificação geral'!$K116=2),'Classificação geral'!AC116,""),"")</f>
        <v/>
      </c>
      <c r="EE123" s="214" t="str">
        <f>IFERROR(IF(AND($EB123="fem",'Classificação geral'!$K116=2),'Classificação geral'!AE116,""),"")</f>
        <v/>
      </c>
      <c r="EF123" s="214" t="str">
        <f>IFERROR(IF(AND($EB123="fem",'Classificação geral'!$K116=2),'Classificação geral'!AF116,""),"")</f>
        <v/>
      </c>
      <c r="EG123" s="214" t="str">
        <f>IFERROR(IF(AND($EB123="fem",'Classificação geral'!$K116=2),'Classificação geral'!O116,""),"")</f>
        <v/>
      </c>
      <c r="EH123" s="214" t="str">
        <f>IFERROR(IF(AND($EB123="fem",'Classificação geral'!$K116=2),'Classificação geral'!AR116,""),"")</f>
        <v/>
      </c>
      <c r="EI123" s="216" t="str">
        <f>IFERROR(RANK(EH123,EH:EH,0)+ COUNTIF(EH$12:$EH121,EH123),"")</f>
        <v/>
      </c>
      <c r="EJ123" s="209"/>
      <c r="EK123" s="214" t="str">
        <f>IFERROR(IF(AND('Classificação geral'!$J116="mas",'Classificação geral'!$K116=2,'Classificação geral'!$I116="Tapete"),'Classificação geral'!$A116,""),"")</f>
        <v/>
      </c>
      <c r="EL123" s="214" t="str">
        <f>IFERROR(IF(AND('Classificação geral'!$J116="mas",'Classificação geral'!$K116=2,'Classificação geral'!$I116="Tapete"),'Classificação geral'!$B116,""),"")</f>
        <v/>
      </c>
      <c r="EM123" s="215" t="str">
        <f>IF($EL123='Classificação geral'!$B116,'Classificação geral'!$C116,"")</f>
        <v/>
      </c>
      <c r="EN123" s="215" t="str">
        <f>IF($EL123='Classificação geral'!$B116,'Classificação geral'!$D116,"")</f>
        <v/>
      </c>
      <c r="EO123" s="215" t="str">
        <f>IF($EL123='Classificação geral'!$B116,'Classificação geral'!$J116,"")</f>
        <v/>
      </c>
      <c r="EP123" s="214" t="str">
        <f>IFERROR(IF(AND($EO123="mas",'Classificação geral'!$K116=2),'Classificação geral'!K116,""),"")</f>
        <v/>
      </c>
      <c r="EQ123" s="214" t="str">
        <f>IFERROR(IF(AND($EO123="mas",'Classificação geral'!$K116=2),'Classificação geral'!AC116,""),"")</f>
        <v/>
      </c>
      <c r="ER123" s="214" t="str">
        <f>IFERROR(IF(AND($EO123="mas",'Classificação geral'!$K116=2),'Classificação geral'!AE116,""),"")</f>
        <v/>
      </c>
      <c r="ES123" s="214" t="str">
        <f>IFERROR(IF(AND($EO123="mas",'Classificação geral'!$K116=2),'Classificação geral'!AF116,""),"")</f>
        <v/>
      </c>
      <c r="ET123" s="214" t="str">
        <f>IFERROR(IF(AND($EO123="mas",'Classificação geral'!$K116=2),'Classificação geral'!O116,""),"")</f>
        <v/>
      </c>
      <c r="EU123" s="214" t="str">
        <f>IFERROR(IF(AND($EO123="mas",'Classificação geral'!$K116=2),'Classificação geral'!AR116,""),"")</f>
        <v/>
      </c>
      <c r="EV123" s="216" t="str">
        <f>IFERROR(RANK(EU123,EU:EU,0)+ COUNTIF($EU$12:EU$12,EU123),"")</f>
        <v/>
      </c>
      <c r="EW123" s="209"/>
      <c r="EX123" s="214" t="str">
        <f>IFERROR(IF(AND('Classificação geral'!$J116="fem",'Classificação geral'!$K116=3,'Classificação geral'!$I116="Tapete"),'Classificação geral'!$A116,""),"")</f>
        <v/>
      </c>
      <c r="EY123" s="214" t="str">
        <f>IFERROR(IF(AND('Classificação geral'!$J116="fem",'Classificação geral'!$K116=3,'Classificação geral'!$I116="Tapete"),'Classificação geral'!$B116,""),"")</f>
        <v/>
      </c>
      <c r="EZ123" s="215" t="str">
        <f>IF($EY123='Classificação geral'!$B116,'Classificação geral'!$C116,"")</f>
        <v/>
      </c>
      <c r="FA123" s="215" t="str">
        <f>IF($EY123='Classificação geral'!$B116,'Classificação geral'!$D116,"")</f>
        <v/>
      </c>
      <c r="FB123" s="215" t="str">
        <f>IF($EY123='Classificação geral'!$B116,'Classificação geral'!$J116,"")</f>
        <v/>
      </c>
      <c r="FC123" s="215" t="str">
        <f>IF($FB123='Classificação geral'!$J116,'Classificação geral'!$K116,"")</f>
        <v/>
      </c>
      <c r="FD123" s="215" t="str">
        <f>IF($FC123='Classificação geral'!$K116,'Classificação geral'!$AC116,"")</f>
        <v/>
      </c>
      <c r="FE123" s="215" t="str">
        <f>IF($FC123='Classificação geral'!$K116,'Classificação geral'!$AE116,"")</f>
        <v/>
      </c>
      <c r="FF123" s="215" t="str">
        <f>IF($FC123='Classificação geral'!$K116,'Classificação geral'!$AF116,"")</f>
        <v/>
      </c>
      <c r="FG123" s="215" t="str">
        <f>IF($FC123='Classificação geral'!$K116,'Classificação geral'!$O116,"")</f>
        <v/>
      </c>
      <c r="FH123" s="215" t="str">
        <f>IF($FC123='Classificação geral'!$K116,'Classificação geral'!$AR116,"")</f>
        <v/>
      </c>
      <c r="FI123" s="216" t="str">
        <f>IFERROR(RANK(FH123,FH:FH,0)+ COUNTIF($FH$12:FH121,FH123),"")</f>
        <v/>
      </c>
      <c r="FJ123" s="209"/>
      <c r="FK123" s="214" t="str">
        <f>IFERROR(IF(AND('Classificação geral'!$J116="mas",'Classificação geral'!$K116=3,'Classificação geral'!$I116="Tapete"),'Classificação geral'!$A116,""),"")</f>
        <v/>
      </c>
      <c r="FL123" s="214" t="str">
        <f>IFERROR(IF(AND('Classificação geral'!$J116="mas",'Classificação geral'!$K116=3,'Classificação geral'!$I116="Tapete"),'Classificação geral'!$B116,""),"")</f>
        <v/>
      </c>
      <c r="FM123" s="215" t="str">
        <f>IF($FL123='Classificação geral'!$B116,'Classificação geral'!$C116,"")</f>
        <v/>
      </c>
      <c r="FN123" s="215" t="str">
        <f>IF($FL123='Classificação geral'!$B116,'Classificação geral'!$D116,"")</f>
        <v/>
      </c>
      <c r="FO123" s="215" t="str">
        <f>IF($FL123='Classificação geral'!$B116,'Classificação geral'!$J116,"")</f>
        <v/>
      </c>
      <c r="FP123" s="214" t="str">
        <f>IFERROR(IF(AND($FO123="mas",'Classificação geral'!$K116=3),'Classificação geral'!K116,""),"")</f>
        <v/>
      </c>
      <c r="FQ123" s="214" t="str">
        <f>IFERROR(IF(AND($FO123="mas",'Classificação geral'!$K116=3),'Classificação geral'!AC116,""),"")</f>
        <v/>
      </c>
      <c r="FR123" s="214" t="str">
        <f>IFERROR(IF(AND($FO123="mas",'Classificação geral'!$K116=3),'Classificação geral'!AE116,""),"")</f>
        <v/>
      </c>
      <c r="FS123" s="214" t="str">
        <f>IFERROR(IF(AND($FO123="mas",'Classificação geral'!$K116=3),'Classificação geral'!AF116,""),"")</f>
        <v/>
      </c>
      <c r="FT123" s="214" t="str">
        <f>IFERROR(IF(AND($FO123="mas",'Classificação geral'!$K116=3),'Classificação geral'!O116,""),"")</f>
        <v/>
      </c>
      <c r="FU123" s="214" t="str">
        <f>IFERROR(IF(AND($FO123="mas",'Classificação geral'!$K116=3),'Classificação geral'!AR116,""),"")</f>
        <v/>
      </c>
      <c r="FV123" s="216" t="str">
        <f>IFERROR(RANK(FU123,FU:FU,0)+ COUNTIF(FU$12:$FU121,FU123),"")</f>
        <v/>
      </c>
    </row>
    <row r="124" spans="2:178" s="199" customFormat="1" ht="24.75" customHeight="1" x14ac:dyDescent="0.4">
      <c r="B124" s="207"/>
      <c r="C124" s="200"/>
      <c r="D124" s="200"/>
      <c r="E124" s="200"/>
      <c r="F124" s="201"/>
      <c r="G124" s="201"/>
      <c r="H124" s="201"/>
      <c r="I124" s="201"/>
      <c r="J124" s="201"/>
      <c r="K124" s="201"/>
      <c r="L124" s="201"/>
      <c r="M124" s="202"/>
      <c r="N124" s="202"/>
      <c r="O124" s="202"/>
      <c r="P124" s="202"/>
      <c r="Q124" s="202"/>
      <c r="R124" s="203"/>
      <c r="S124" s="203"/>
      <c r="T124" s="200"/>
      <c r="U124" s="204"/>
      <c r="V124" s="204"/>
      <c r="W124" s="204"/>
      <c r="X124" s="204"/>
      <c r="Y124" s="204"/>
      <c r="Z124" s="204"/>
      <c r="AA124" s="204"/>
      <c r="AB124" s="202"/>
      <c r="AC124" s="202"/>
      <c r="AF124" s="202"/>
      <c r="AG124" s="200"/>
      <c r="AH124" s="200"/>
      <c r="AI124" s="201"/>
      <c r="AJ124" s="201"/>
      <c r="AK124" s="201"/>
      <c r="AL124" s="201"/>
      <c r="AM124" s="201"/>
      <c r="AN124" s="201"/>
      <c r="AO124" s="201"/>
      <c r="AP124" s="201"/>
      <c r="AQ124" s="202"/>
      <c r="AR124" s="202"/>
      <c r="AS124" s="202"/>
      <c r="AT124" s="202"/>
      <c r="AU124" s="202"/>
      <c r="AV124" s="203"/>
      <c r="AW124" s="203"/>
      <c r="AX124" s="201"/>
      <c r="AY124" s="204"/>
      <c r="AZ124" s="204"/>
      <c r="BA124" s="204"/>
      <c r="BB124" s="204"/>
      <c r="BC124" s="204"/>
      <c r="BD124" s="204"/>
      <c r="BE124" s="204"/>
      <c r="BF124" s="202"/>
      <c r="BG124" s="202"/>
      <c r="BJ124" s="207"/>
      <c r="BK124" s="200"/>
      <c r="BL124" s="200"/>
      <c r="BM124" s="203"/>
      <c r="BN124" s="201"/>
      <c r="BO124" s="201"/>
      <c r="BP124" s="201"/>
      <c r="BQ124" s="201"/>
      <c r="BR124" s="201"/>
      <c r="BS124" s="201"/>
      <c r="BT124" s="201"/>
      <c r="BU124" s="202"/>
      <c r="BV124" s="202"/>
      <c r="BW124" s="202"/>
      <c r="BX124" s="202"/>
      <c r="BY124" s="202"/>
      <c r="BZ124" s="203"/>
      <c r="CA124" s="203"/>
      <c r="CB124" s="203"/>
      <c r="CC124" s="204"/>
      <c r="CD124" s="204"/>
      <c r="CE124" s="204"/>
      <c r="CF124" s="204"/>
      <c r="CG124" s="204"/>
      <c r="CH124" s="204"/>
      <c r="CI124" s="204"/>
      <c r="CJ124" s="202"/>
      <c r="CK124" s="202"/>
      <c r="CX124" s="214" t="str">
        <f>IFERROR(IF(AND('Classificação geral'!$J117="FEM",'Classificação geral'!$K117=1,'Classificação geral'!I117="Tapete"),'Classificação geral'!A117,""),"")</f>
        <v/>
      </c>
      <c r="CY124" s="214" t="str">
        <f>IFERROR(IF(AND('Classificação geral'!$J117="FEM",'Classificação geral'!$K117=1,'Classificação geral'!I117="Tapete"),'Classificação geral'!$B117,""),"")</f>
        <v/>
      </c>
      <c r="CZ124" s="215" t="str">
        <f>IF($CY124='Classificação geral'!$B117,'Classificação geral'!$C117,"")</f>
        <v/>
      </c>
      <c r="DA124" s="215" t="str">
        <f>IF($CY124='Classificação geral'!$B117,'Classificação geral'!$D117,"")</f>
        <v/>
      </c>
      <c r="DB124" s="215" t="str">
        <f>IF($CY124='Classificação geral'!$B117,'Classificação geral'!$J117,"")</f>
        <v/>
      </c>
      <c r="DC124" s="215" t="str">
        <f>IF($DB124='Classificação geral'!$J117,'Classificação geral'!$K117,"")</f>
        <v/>
      </c>
      <c r="DD124" s="215" t="str">
        <f>IF($DC124='Classificação geral'!$K117,'Classificação geral'!$AC117,"")</f>
        <v/>
      </c>
      <c r="DE124" s="215" t="str">
        <f>IF($DC124='Classificação geral'!$K117,'Classificação geral'!$AE117,"")</f>
        <v/>
      </c>
      <c r="DF124" s="215" t="str">
        <f>IF($DC124='Classificação geral'!$K117,'Classificação geral'!$AF117,"")</f>
        <v/>
      </c>
      <c r="DG124" s="215" t="str">
        <f>IF($DC124='Classificação geral'!$K117,'Classificação geral'!$O117,"")</f>
        <v/>
      </c>
      <c r="DH124" s="215" t="str">
        <f>IF($DC124='Classificação geral'!$K117,'Classificação geral'!$AR117,"")</f>
        <v/>
      </c>
      <c r="DI124" s="216" t="str">
        <f>IFERROR(RANK(DH124,DH:DH,0)+ COUNTIF($DH$12:DH123,DH124),"")</f>
        <v/>
      </c>
      <c r="DK124" s="214" t="str">
        <f>IFERROR(IF(AND('Classificação geral'!$J117="mas",'Classificação geral'!$K117=1,'Classificação geral'!$I117="Tapete"),'Classificação geral'!$A117,""),"")</f>
        <v/>
      </c>
      <c r="DL124" s="214" t="str">
        <f>IFERROR(IF(AND('Classificação geral'!$J117="mas",'Classificação geral'!$K117=1,'Classificação geral'!$I117="Tapete"),'Classificação geral'!$B117,""),"")</f>
        <v/>
      </c>
      <c r="DM124" s="215" t="str">
        <f>IF($DL124='Classificação geral'!$B117,'Classificação geral'!$C117,"")</f>
        <v/>
      </c>
      <c r="DN124" s="215" t="str">
        <f>IF($DL124='Classificação geral'!$B117,'Classificação geral'!$D117,"")</f>
        <v/>
      </c>
      <c r="DO124" s="215" t="str">
        <f>IF($DL124='Classificação geral'!$B117,'Classificação geral'!$J117,"")</f>
        <v/>
      </c>
      <c r="DP124" s="214" t="str">
        <f>IFERROR(IF(AND($DO124="mas",'Classificação geral'!$K117=1),'Classificação geral'!K117,""),"")</f>
        <v/>
      </c>
      <c r="DQ124" s="214" t="str">
        <f>IFERROR(IF(AND($DO124="mas",'Classificação geral'!$K117=1),'Classificação geral'!AC117,""),"")</f>
        <v/>
      </c>
      <c r="DR124" s="214" t="str">
        <f>IFERROR(IF(AND($DO124="mas",'Classificação geral'!$K117=1),'Classificação geral'!AE117,""),"")</f>
        <v/>
      </c>
      <c r="DS124" s="214" t="str">
        <f>IFERROR(IF(AND($DO124="mas",'Classificação geral'!$K117=1),'Classificação geral'!AF117,""),"")</f>
        <v/>
      </c>
      <c r="DT124" s="214" t="str">
        <f>IFERROR(IF(AND($DO124="mas",'Classificação geral'!$K117=1),'Classificação geral'!O117,""),"")</f>
        <v/>
      </c>
      <c r="DU124" s="214" t="str">
        <f>IFERROR(IF(AND($DO124="mas",'Classificação geral'!$K117=1),'Classificação geral'!AR117,""),"")</f>
        <v/>
      </c>
      <c r="DV124" s="216" t="str">
        <f>IFERROR(RANK(DU124,DU:DU,0)+ COUNTIF($DU$12:DU123,DU124),"")</f>
        <v/>
      </c>
      <c r="DX124" s="214" t="str">
        <f>IFERROR(IF(AND('Classificação geral'!$J117="fem",'Classificação geral'!$K117=2,'Classificação geral'!$I117="Tapete"),'Classificação geral'!$A117,""),"")</f>
        <v/>
      </c>
      <c r="DY124" s="214" t="str">
        <f>IFERROR(IF(AND('Classificação geral'!$J117="fem",'Classificação geral'!$K117=2,'Classificação geral'!$I117="Tapete"),'Classificação geral'!$B117,""),"")</f>
        <v/>
      </c>
      <c r="DZ124" s="215" t="str">
        <f>IF($DY124='Classificação geral'!$B117,'Classificação geral'!$C117,"")</f>
        <v/>
      </c>
      <c r="EA124" s="215" t="str">
        <f>IF($DY124='Classificação geral'!$B117,'Classificação geral'!$D117,"")</f>
        <v/>
      </c>
      <c r="EB124" s="215" t="str">
        <f>IF($DY124='Classificação geral'!$B117,'Classificação geral'!$J117,"")</f>
        <v/>
      </c>
      <c r="EC124" s="214" t="str">
        <f>IFERROR(IF(AND($EB124="fem",'Classificação geral'!$K117=2),'Classificação geral'!K117,""),"")</f>
        <v/>
      </c>
      <c r="ED124" s="214" t="str">
        <f>IFERROR(IF(AND($EB124="fem",'Classificação geral'!$K117=2),'Classificação geral'!AC117,""),"")</f>
        <v/>
      </c>
      <c r="EE124" s="214" t="str">
        <f>IFERROR(IF(AND($EB124="fem",'Classificação geral'!$K117=2),'Classificação geral'!AE117,""),"")</f>
        <v/>
      </c>
      <c r="EF124" s="214" t="str">
        <f>IFERROR(IF(AND($EB124="fem",'Classificação geral'!$K117=2),'Classificação geral'!AF117,""),"")</f>
        <v/>
      </c>
      <c r="EG124" s="214" t="str">
        <f>IFERROR(IF(AND($EB124="fem",'Classificação geral'!$K117=2),'Classificação geral'!O117,""),"")</f>
        <v/>
      </c>
      <c r="EH124" s="214" t="str">
        <f>IFERROR(IF(AND($EB124="fem",'Classificação geral'!$K117=2),'Classificação geral'!AR117,""),"")</f>
        <v/>
      </c>
      <c r="EI124" s="216" t="str">
        <f>IFERROR(RANK(EH124,EH:EH,0)+ COUNTIF(EH$12:$EH122,EH124),"")</f>
        <v/>
      </c>
      <c r="EJ124" s="209"/>
      <c r="EK124" s="214" t="str">
        <f>IFERROR(IF(AND('Classificação geral'!$J117="mas",'Classificação geral'!$K117=2,'Classificação geral'!$I117="Tapete"),'Classificação geral'!$A117,""),"")</f>
        <v/>
      </c>
      <c r="EL124" s="214" t="str">
        <f>IFERROR(IF(AND('Classificação geral'!$J117="mas",'Classificação geral'!$K117=2,'Classificação geral'!$I117="Tapete"),'Classificação geral'!$B117,""),"")</f>
        <v/>
      </c>
      <c r="EM124" s="215" t="str">
        <f>IF($EL124='Classificação geral'!$B117,'Classificação geral'!$C117,"")</f>
        <v/>
      </c>
      <c r="EN124" s="215" t="str">
        <f>IF($EL124='Classificação geral'!$B117,'Classificação geral'!$D117,"")</f>
        <v/>
      </c>
      <c r="EO124" s="215" t="str">
        <f>IF($EL124='Classificação geral'!$B117,'Classificação geral'!$J117,"")</f>
        <v/>
      </c>
      <c r="EP124" s="214" t="str">
        <f>IFERROR(IF(AND($EO124="mas",'Classificação geral'!$K117=2),'Classificação geral'!K117,""),"")</f>
        <v/>
      </c>
      <c r="EQ124" s="214" t="str">
        <f>IFERROR(IF(AND($EO124="mas",'Classificação geral'!$K117=2),'Classificação geral'!AC117,""),"")</f>
        <v/>
      </c>
      <c r="ER124" s="214" t="str">
        <f>IFERROR(IF(AND($EO124="mas",'Classificação geral'!$K117=2),'Classificação geral'!AE117,""),"")</f>
        <v/>
      </c>
      <c r="ES124" s="214" t="str">
        <f>IFERROR(IF(AND($EO124="mas",'Classificação geral'!$K117=2),'Classificação geral'!AF117,""),"")</f>
        <v/>
      </c>
      <c r="ET124" s="214" t="str">
        <f>IFERROR(IF(AND($EO124="mas",'Classificação geral'!$K117=2),'Classificação geral'!O117,""),"")</f>
        <v/>
      </c>
      <c r="EU124" s="214" t="str">
        <f>IFERROR(IF(AND($EO124="mas",'Classificação geral'!$K117=2),'Classificação geral'!AR117,""),"")</f>
        <v/>
      </c>
      <c r="EV124" s="216" t="str">
        <f>IFERROR(RANK(EU124,EU:EU,0)+ COUNTIF($EU$12:EU$12,EU124),"")</f>
        <v/>
      </c>
      <c r="EW124" s="209"/>
      <c r="EX124" s="214" t="str">
        <f>IFERROR(IF(AND('Classificação geral'!$J117="fem",'Classificação geral'!$K117=3,'Classificação geral'!$I117="Tapete"),'Classificação geral'!$A117,""),"")</f>
        <v/>
      </c>
      <c r="EY124" s="214" t="str">
        <f>IFERROR(IF(AND('Classificação geral'!$J117="fem",'Classificação geral'!$K117=3,'Classificação geral'!$I117="Tapete"),'Classificação geral'!$B117,""),"")</f>
        <v/>
      </c>
      <c r="EZ124" s="215" t="str">
        <f>IF($EY124='Classificação geral'!$B117,'Classificação geral'!$C117,"")</f>
        <v/>
      </c>
      <c r="FA124" s="215" t="str">
        <f>IF($EY124='Classificação geral'!$B117,'Classificação geral'!$D117,"")</f>
        <v/>
      </c>
      <c r="FB124" s="215" t="str">
        <f>IF($EY124='Classificação geral'!$B117,'Classificação geral'!$J117,"")</f>
        <v/>
      </c>
      <c r="FC124" s="215" t="str">
        <f>IF($FB124='Classificação geral'!$J117,'Classificação geral'!$K117,"")</f>
        <v/>
      </c>
      <c r="FD124" s="215" t="str">
        <f>IF($FC124='Classificação geral'!$K117,'Classificação geral'!$AC117,"")</f>
        <v/>
      </c>
      <c r="FE124" s="215" t="str">
        <f>IF($FC124='Classificação geral'!$K117,'Classificação geral'!$AE117,"")</f>
        <v/>
      </c>
      <c r="FF124" s="215" t="str">
        <f>IF($FC124='Classificação geral'!$K117,'Classificação geral'!$AF117,"")</f>
        <v/>
      </c>
      <c r="FG124" s="215" t="str">
        <f>IF($FC124='Classificação geral'!$K117,'Classificação geral'!$O117,"")</f>
        <v/>
      </c>
      <c r="FH124" s="215" t="str">
        <f>IF($FC124='Classificação geral'!$K117,'Classificação geral'!$AR117,"")</f>
        <v/>
      </c>
      <c r="FI124" s="216" t="str">
        <f>IFERROR(RANK(FH124,FH:FH,0)+ COUNTIF($FH$12:FH122,FH124),"")</f>
        <v/>
      </c>
      <c r="FJ124" s="209"/>
      <c r="FK124" s="214" t="str">
        <f>IFERROR(IF(AND('Classificação geral'!$J117="mas",'Classificação geral'!$K117=3,'Classificação geral'!$I117="Tapete"),'Classificação geral'!$A117,""),"")</f>
        <v/>
      </c>
      <c r="FL124" s="214" t="str">
        <f>IFERROR(IF(AND('Classificação geral'!$J117="mas",'Classificação geral'!$K117=3,'Classificação geral'!$I117="Tapete"),'Classificação geral'!$B117,""),"")</f>
        <v/>
      </c>
      <c r="FM124" s="215" t="str">
        <f>IF($FL124='Classificação geral'!$B117,'Classificação geral'!$C117,"")</f>
        <v/>
      </c>
      <c r="FN124" s="215" t="str">
        <f>IF($FL124='Classificação geral'!$B117,'Classificação geral'!$D117,"")</f>
        <v/>
      </c>
      <c r="FO124" s="215" t="str">
        <f>IF($FL124='Classificação geral'!$B117,'Classificação geral'!$J117,"")</f>
        <v/>
      </c>
      <c r="FP124" s="214" t="str">
        <f>IFERROR(IF(AND($FO124="mas",'Classificação geral'!$K117=3),'Classificação geral'!K117,""),"")</f>
        <v/>
      </c>
      <c r="FQ124" s="214" t="str">
        <f>IFERROR(IF(AND($FO124="mas",'Classificação geral'!$K117=3),'Classificação geral'!AC117,""),"")</f>
        <v/>
      </c>
      <c r="FR124" s="214" t="str">
        <f>IFERROR(IF(AND($FO124="mas",'Classificação geral'!$K117=3),'Classificação geral'!AE117,""),"")</f>
        <v/>
      </c>
      <c r="FS124" s="214" t="str">
        <f>IFERROR(IF(AND($FO124="mas",'Classificação geral'!$K117=3),'Classificação geral'!AF117,""),"")</f>
        <v/>
      </c>
      <c r="FT124" s="214" t="str">
        <f>IFERROR(IF(AND($FO124="mas",'Classificação geral'!$K117=3),'Classificação geral'!O117,""),"")</f>
        <v/>
      </c>
      <c r="FU124" s="214" t="str">
        <f>IFERROR(IF(AND($FO124="mas",'Classificação geral'!$K117=3),'Classificação geral'!AR117,""),"")</f>
        <v/>
      </c>
      <c r="FV124" s="216" t="str">
        <f>IFERROR(RANK(FU124,FU:FU,0)+ COUNTIF(FU$12:$FU122,FU124),"")</f>
        <v/>
      </c>
    </row>
    <row r="125" spans="2:178" s="199" customFormat="1" ht="24.75" customHeight="1" x14ac:dyDescent="0.4">
      <c r="B125" s="207"/>
      <c r="C125" s="206"/>
      <c r="D125" s="206"/>
      <c r="E125" s="206"/>
      <c r="Q125" s="207"/>
      <c r="R125" s="206"/>
      <c r="S125" s="206"/>
      <c r="T125" s="206"/>
      <c r="AG125" s="206"/>
      <c r="AH125" s="206"/>
      <c r="AI125" s="207"/>
      <c r="AV125" s="206"/>
      <c r="AW125" s="206"/>
      <c r="AX125" s="207"/>
      <c r="BJ125" s="207"/>
      <c r="BK125" s="206"/>
      <c r="BL125" s="206"/>
      <c r="BM125" s="206"/>
      <c r="BY125" s="207"/>
      <c r="BZ125" s="206"/>
      <c r="CA125" s="206"/>
      <c r="CB125" s="206"/>
      <c r="CX125" s="214" t="str">
        <f>IFERROR(IF(AND('Classificação geral'!$J118="FEM",'Classificação geral'!$K118=1,'Classificação geral'!I118="Tapete"),'Classificação geral'!A118,""),"")</f>
        <v/>
      </c>
      <c r="CY125" s="214" t="str">
        <f>IFERROR(IF(AND('Classificação geral'!$J118="FEM",'Classificação geral'!$K118=1,'Classificação geral'!I118="Tapete"),'Classificação geral'!$B118,""),"")</f>
        <v/>
      </c>
      <c r="CZ125" s="215" t="str">
        <f>IF($CY125='Classificação geral'!$B118,'Classificação geral'!$C118,"")</f>
        <v/>
      </c>
      <c r="DA125" s="215" t="str">
        <f>IF($CY125='Classificação geral'!$B118,'Classificação geral'!$D118,"")</f>
        <v/>
      </c>
      <c r="DB125" s="215" t="str">
        <f>IF($CY125='Classificação geral'!$B118,'Classificação geral'!$J118,"")</f>
        <v/>
      </c>
      <c r="DC125" s="215" t="str">
        <f>IF($DB125='Classificação geral'!$J118,'Classificação geral'!$K118,"")</f>
        <v/>
      </c>
      <c r="DD125" s="215" t="str">
        <f>IF($DC125='Classificação geral'!$K118,'Classificação geral'!$AC118,"")</f>
        <v/>
      </c>
      <c r="DE125" s="215" t="str">
        <f>IF($DC125='Classificação geral'!$K118,'Classificação geral'!$AE118,"")</f>
        <v/>
      </c>
      <c r="DF125" s="215" t="str">
        <f>IF($DC125='Classificação geral'!$K118,'Classificação geral'!$AF118,"")</f>
        <v/>
      </c>
      <c r="DG125" s="215" t="str">
        <f>IF($DC125='Classificação geral'!$K118,'Classificação geral'!$O118,"")</f>
        <v/>
      </c>
      <c r="DH125" s="215" t="str">
        <f>IF($DC125='Classificação geral'!$K118,'Classificação geral'!$AR118,"")</f>
        <v/>
      </c>
      <c r="DI125" s="216" t="str">
        <f>IFERROR(RANK(DH125,DH:DH,0)+ COUNTIF($DH$12:DH124,DH125),"")</f>
        <v/>
      </c>
      <c r="DK125" s="214" t="str">
        <f>IFERROR(IF(AND('Classificação geral'!$J118="mas",'Classificação geral'!$K118=1,'Classificação geral'!$I118="Tapete"),'Classificação geral'!$A118,""),"")</f>
        <v/>
      </c>
      <c r="DL125" s="214" t="str">
        <f>IFERROR(IF(AND('Classificação geral'!$J118="mas",'Classificação geral'!$K118=1,'Classificação geral'!$I118="Tapete"),'Classificação geral'!$B118,""),"")</f>
        <v/>
      </c>
      <c r="DM125" s="215" t="str">
        <f>IF($DL125='Classificação geral'!$B118,'Classificação geral'!$C118,"")</f>
        <v/>
      </c>
      <c r="DN125" s="215" t="str">
        <f>IF($DL125='Classificação geral'!$B118,'Classificação geral'!$D118,"")</f>
        <v/>
      </c>
      <c r="DO125" s="215" t="str">
        <f>IF($DL125='Classificação geral'!$B118,'Classificação geral'!$J118,"")</f>
        <v/>
      </c>
      <c r="DP125" s="214" t="str">
        <f>IFERROR(IF(AND($DO125="mas",'Classificação geral'!$K118=1),'Classificação geral'!K118,""),"")</f>
        <v/>
      </c>
      <c r="DQ125" s="214" t="str">
        <f>IFERROR(IF(AND($DO125="mas",'Classificação geral'!$K118=1),'Classificação geral'!AC118,""),"")</f>
        <v/>
      </c>
      <c r="DR125" s="214" t="str">
        <f>IFERROR(IF(AND($DO125="mas",'Classificação geral'!$K118=1),'Classificação geral'!AE118,""),"")</f>
        <v/>
      </c>
      <c r="DS125" s="214" t="str">
        <f>IFERROR(IF(AND($DO125="mas",'Classificação geral'!$K118=1),'Classificação geral'!AF118,""),"")</f>
        <v/>
      </c>
      <c r="DT125" s="214" t="str">
        <f>IFERROR(IF(AND($DO125="mas",'Classificação geral'!$K118=1),'Classificação geral'!O118,""),"")</f>
        <v/>
      </c>
      <c r="DU125" s="214" t="str">
        <f>IFERROR(IF(AND($DO125="mas",'Classificação geral'!$K118=1),'Classificação geral'!AR118,""),"")</f>
        <v/>
      </c>
      <c r="DV125" s="216" t="str">
        <f>IFERROR(RANK(DU125,DU:DU,0)+ COUNTIF($DU$12:DU124,DU125),"")</f>
        <v/>
      </c>
      <c r="DX125" s="214" t="str">
        <f>IFERROR(IF(AND('Classificação geral'!$J118="fem",'Classificação geral'!$K118=2,'Classificação geral'!$I118="Tapete"),'Classificação geral'!$A118,""),"")</f>
        <v/>
      </c>
      <c r="DY125" s="214" t="str">
        <f>IFERROR(IF(AND('Classificação geral'!$J118="fem",'Classificação geral'!$K118=2,'Classificação geral'!$I118="Tapete"),'Classificação geral'!$B118,""),"")</f>
        <v/>
      </c>
      <c r="DZ125" s="215" t="str">
        <f>IF($DY125='Classificação geral'!$B118,'Classificação geral'!$C118,"")</f>
        <v/>
      </c>
      <c r="EA125" s="215" t="str">
        <f>IF($DY125='Classificação geral'!$B118,'Classificação geral'!$D118,"")</f>
        <v/>
      </c>
      <c r="EB125" s="215" t="str">
        <f>IF($DY125='Classificação geral'!$B118,'Classificação geral'!$J118,"")</f>
        <v/>
      </c>
      <c r="EC125" s="214" t="str">
        <f>IFERROR(IF(AND($EB125="fem",'Classificação geral'!$K118=2),'Classificação geral'!K118,""),"")</f>
        <v/>
      </c>
      <c r="ED125" s="214" t="str">
        <f>IFERROR(IF(AND($EB125="fem",'Classificação geral'!$K118=2),'Classificação geral'!AC118,""),"")</f>
        <v/>
      </c>
      <c r="EE125" s="214" t="str">
        <f>IFERROR(IF(AND($EB125="fem",'Classificação geral'!$K118=2),'Classificação geral'!AE118,""),"")</f>
        <v/>
      </c>
      <c r="EF125" s="214" t="str">
        <f>IFERROR(IF(AND($EB125="fem",'Classificação geral'!$K118=2),'Classificação geral'!AF118,""),"")</f>
        <v/>
      </c>
      <c r="EG125" s="214" t="str">
        <f>IFERROR(IF(AND($EB125="fem",'Classificação geral'!$K118=2),'Classificação geral'!O118,""),"")</f>
        <v/>
      </c>
      <c r="EH125" s="214" t="str">
        <f>IFERROR(IF(AND($EB125="fem",'Classificação geral'!$K118=2),'Classificação geral'!AR118,""),"")</f>
        <v/>
      </c>
      <c r="EI125" s="216" t="str">
        <f>IFERROR(RANK(EH125,EH:EH,0)+ COUNTIF(EH$12:$EH123,EH125),"")</f>
        <v/>
      </c>
      <c r="EJ125" s="209"/>
      <c r="EK125" s="214" t="str">
        <f>IFERROR(IF(AND('Classificação geral'!$J118="mas",'Classificação geral'!$K118=2,'Classificação geral'!$I118="Tapete"),'Classificação geral'!$A118,""),"")</f>
        <v/>
      </c>
      <c r="EL125" s="214" t="str">
        <f>IFERROR(IF(AND('Classificação geral'!$J118="mas",'Classificação geral'!$K118=2,'Classificação geral'!$I118="Tapete"),'Classificação geral'!$B118,""),"")</f>
        <v/>
      </c>
      <c r="EM125" s="215" t="str">
        <f>IF($EL125='Classificação geral'!$B118,'Classificação geral'!$C118,"")</f>
        <v/>
      </c>
      <c r="EN125" s="215" t="str">
        <f>IF($EL125='Classificação geral'!$B118,'Classificação geral'!$D118,"")</f>
        <v/>
      </c>
      <c r="EO125" s="215" t="str">
        <f>IF($EL125='Classificação geral'!$B118,'Classificação geral'!$J118,"")</f>
        <v/>
      </c>
      <c r="EP125" s="214" t="str">
        <f>IFERROR(IF(AND($EO125="mas",'Classificação geral'!$K118=2),'Classificação geral'!K118,""),"")</f>
        <v/>
      </c>
      <c r="EQ125" s="214" t="str">
        <f>IFERROR(IF(AND($EO125="mas",'Classificação geral'!$K118=2),'Classificação geral'!AC118,""),"")</f>
        <v/>
      </c>
      <c r="ER125" s="214" t="str">
        <f>IFERROR(IF(AND($EO125="mas",'Classificação geral'!$K118=2),'Classificação geral'!AE118,""),"")</f>
        <v/>
      </c>
      <c r="ES125" s="214" t="str">
        <f>IFERROR(IF(AND($EO125="mas",'Classificação geral'!$K118=2),'Classificação geral'!AF118,""),"")</f>
        <v/>
      </c>
      <c r="ET125" s="214" t="str">
        <f>IFERROR(IF(AND($EO125="mas",'Classificação geral'!$K118=2),'Classificação geral'!O118,""),"")</f>
        <v/>
      </c>
      <c r="EU125" s="214" t="str">
        <f>IFERROR(IF(AND($EO125="mas",'Classificação geral'!$K118=2),'Classificação geral'!AR118,""),"")</f>
        <v/>
      </c>
      <c r="EV125" s="216" t="str">
        <f>IFERROR(RANK(EU125,EU:EU,0)+ COUNTIF($EU$12:EU$12,EU125),"")</f>
        <v/>
      </c>
      <c r="EW125" s="209"/>
      <c r="EX125" s="214" t="str">
        <f>IFERROR(IF(AND('Classificação geral'!$J118="fem",'Classificação geral'!$K118=3,'Classificação geral'!$I118="Tapete"),'Classificação geral'!$A118,""),"")</f>
        <v/>
      </c>
      <c r="EY125" s="214" t="str">
        <f>IFERROR(IF(AND('Classificação geral'!$J118="fem",'Classificação geral'!$K118=3,'Classificação geral'!$I118="Tapete"),'Classificação geral'!$B118,""),"")</f>
        <v/>
      </c>
      <c r="EZ125" s="215" t="str">
        <f>IF($EY125='Classificação geral'!$B118,'Classificação geral'!$C118,"")</f>
        <v/>
      </c>
      <c r="FA125" s="215" t="str">
        <f>IF($EY125='Classificação geral'!$B118,'Classificação geral'!$D118,"")</f>
        <v/>
      </c>
      <c r="FB125" s="215" t="str">
        <f>IF($EY125='Classificação geral'!$B118,'Classificação geral'!$J118,"")</f>
        <v/>
      </c>
      <c r="FC125" s="215" t="str">
        <f>IF($FB125='Classificação geral'!$J118,'Classificação geral'!$K118,"")</f>
        <v/>
      </c>
      <c r="FD125" s="215" t="str">
        <f>IF($FC125='Classificação geral'!$K118,'Classificação geral'!$AC118,"")</f>
        <v/>
      </c>
      <c r="FE125" s="215" t="str">
        <f>IF($FC125='Classificação geral'!$K118,'Classificação geral'!$AE118,"")</f>
        <v/>
      </c>
      <c r="FF125" s="215" t="str">
        <f>IF($FC125='Classificação geral'!$K118,'Classificação geral'!$AF118,"")</f>
        <v/>
      </c>
      <c r="FG125" s="215" t="str">
        <f>IF($FC125='Classificação geral'!$K118,'Classificação geral'!$O118,"")</f>
        <v/>
      </c>
      <c r="FH125" s="215" t="str">
        <f>IF($FC125='Classificação geral'!$K118,'Classificação geral'!$AR118,"")</f>
        <v/>
      </c>
      <c r="FI125" s="216" t="str">
        <f>IFERROR(RANK(FH125,FH:FH,0)+ COUNTIF($FH$12:FH123,FH125),"")</f>
        <v/>
      </c>
      <c r="FJ125" s="209"/>
      <c r="FK125" s="214" t="str">
        <f>IFERROR(IF(AND('Classificação geral'!$J118="mas",'Classificação geral'!$K118=3,'Classificação geral'!$I118="Tapete"),'Classificação geral'!$A118,""),"")</f>
        <v/>
      </c>
      <c r="FL125" s="214" t="str">
        <f>IFERROR(IF(AND('Classificação geral'!$J118="mas",'Classificação geral'!$K118=3,'Classificação geral'!$I118="Tapete"),'Classificação geral'!$B118,""),"")</f>
        <v/>
      </c>
      <c r="FM125" s="215" t="str">
        <f>IF($FL125='Classificação geral'!$B118,'Classificação geral'!$C118,"")</f>
        <v/>
      </c>
      <c r="FN125" s="215" t="str">
        <f>IF($FL125='Classificação geral'!$B118,'Classificação geral'!$D118,"")</f>
        <v/>
      </c>
      <c r="FO125" s="215" t="str">
        <f>IF($FL125='Classificação geral'!$B118,'Classificação geral'!$J118,"")</f>
        <v/>
      </c>
      <c r="FP125" s="214" t="str">
        <f>IFERROR(IF(AND($FO125="mas",'Classificação geral'!$K118=3),'Classificação geral'!K118,""),"")</f>
        <v/>
      </c>
      <c r="FQ125" s="214" t="str">
        <f>IFERROR(IF(AND($FO125="mas",'Classificação geral'!$K118=3),'Classificação geral'!AC118,""),"")</f>
        <v/>
      </c>
      <c r="FR125" s="214" t="str">
        <f>IFERROR(IF(AND($FO125="mas",'Classificação geral'!$K118=3),'Classificação geral'!AE118,""),"")</f>
        <v/>
      </c>
      <c r="FS125" s="214" t="str">
        <f>IFERROR(IF(AND($FO125="mas",'Classificação geral'!$K118=3),'Classificação geral'!AF118,""),"")</f>
        <v/>
      </c>
      <c r="FT125" s="214" t="str">
        <f>IFERROR(IF(AND($FO125="mas",'Classificação geral'!$K118=3),'Classificação geral'!O118,""),"")</f>
        <v/>
      </c>
      <c r="FU125" s="214" t="str">
        <f>IFERROR(IF(AND($FO125="mas",'Classificação geral'!$K118=3),'Classificação geral'!AR118,""),"")</f>
        <v/>
      </c>
      <c r="FV125" s="216" t="str">
        <f>IFERROR(RANK(FU125,FU:FU,0)+ COUNTIF(FU$12:$FU123,FU125),"")</f>
        <v/>
      </c>
    </row>
    <row r="126" spans="2:178" s="199" customFormat="1" ht="24.75" customHeight="1" x14ac:dyDescent="0.4">
      <c r="B126" s="207"/>
      <c r="C126" s="206"/>
      <c r="D126" s="206"/>
      <c r="E126" s="206"/>
      <c r="Q126" s="207"/>
      <c r="R126" s="206"/>
      <c r="S126" s="206"/>
      <c r="T126" s="206"/>
      <c r="AG126" s="206"/>
      <c r="AH126" s="206"/>
      <c r="AI126" s="207"/>
      <c r="AV126" s="206"/>
      <c r="AW126" s="206"/>
      <c r="AX126" s="207"/>
      <c r="BJ126" s="207"/>
      <c r="BK126" s="206"/>
      <c r="BL126" s="206"/>
      <c r="BM126" s="206"/>
      <c r="BY126" s="207"/>
      <c r="BZ126" s="206"/>
      <c r="CA126" s="206"/>
      <c r="CB126" s="206"/>
      <c r="CX126" s="214" t="str">
        <f>IFERROR(IF(AND('Classificação geral'!$J119="FEM",'Classificação geral'!$K119=1,'Classificação geral'!I119="Tapete"),'Classificação geral'!A119,""),"")</f>
        <v/>
      </c>
      <c r="CY126" s="214" t="str">
        <f>IFERROR(IF(AND('Classificação geral'!$J119="FEM",'Classificação geral'!$K119=1,'Classificação geral'!I119="Tapete"),'Classificação geral'!$B119,""),"")</f>
        <v/>
      </c>
      <c r="CZ126" s="215" t="str">
        <f>IF($CY126='Classificação geral'!$B119,'Classificação geral'!$C119,"")</f>
        <v/>
      </c>
      <c r="DA126" s="215" t="str">
        <f>IF($CY126='Classificação geral'!$B119,'Classificação geral'!$D119,"")</f>
        <v/>
      </c>
      <c r="DB126" s="215" t="str">
        <f>IF($CY126='Classificação geral'!$B119,'Classificação geral'!$J119,"")</f>
        <v/>
      </c>
      <c r="DC126" s="215" t="str">
        <f>IF($DB126='Classificação geral'!$J119,'Classificação geral'!$K119,"")</f>
        <v/>
      </c>
      <c r="DD126" s="215" t="str">
        <f>IF($DC126='Classificação geral'!$K119,'Classificação geral'!$AC119,"")</f>
        <v/>
      </c>
      <c r="DE126" s="215" t="str">
        <f>IF($DC126='Classificação geral'!$K119,'Classificação geral'!$AE119,"")</f>
        <v/>
      </c>
      <c r="DF126" s="215" t="str">
        <f>IF($DC126='Classificação geral'!$K119,'Classificação geral'!$AF119,"")</f>
        <v/>
      </c>
      <c r="DG126" s="215" t="str">
        <f>IF($DC126='Classificação geral'!$K119,'Classificação geral'!$O119,"")</f>
        <v/>
      </c>
      <c r="DH126" s="215" t="str">
        <f>IF($DC126='Classificação geral'!$K119,'Classificação geral'!$AR119,"")</f>
        <v/>
      </c>
      <c r="DI126" s="216" t="str">
        <f>IFERROR(RANK(DH126,DH:DH,0)+ COUNTIF($DH$12:DH125,DH126),"")</f>
        <v/>
      </c>
      <c r="DK126" s="214" t="str">
        <f>IFERROR(IF(AND('Classificação geral'!$J119="mas",'Classificação geral'!$K119=1,'Classificação geral'!$I119="Tapete"),'Classificação geral'!$A119,""),"")</f>
        <v/>
      </c>
      <c r="DL126" s="214" t="str">
        <f>IFERROR(IF(AND('Classificação geral'!$J119="mas",'Classificação geral'!$K119=1,'Classificação geral'!$I119="Tapete"),'Classificação geral'!$B119,""),"")</f>
        <v/>
      </c>
      <c r="DM126" s="215" t="str">
        <f>IF($DL126='Classificação geral'!$B119,'Classificação geral'!$C119,"")</f>
        <v/>
      </c>
      <c r="DN126" s="215" t="str">
        <f>IF($DL126='Classificação geral'!$B119,'Classificação geral'!$D119,"")</f>
        <v/>
      </c>
      <c r="DO126" s="215" t="str">
        <f>IF($DL126='Classificação geral'!$B119,'Classificação geral'!$J119,"")</f>
        <v/>
      </c>
      <c r="DP126" s="214" t="str">
        <f>IFERROR(IF(AND($DO126="mas",'Classificação geral'!$K119=1),'Classificação geral'!K119,""),"")</f>
        <v/>
      </c>
      <c r="DQ126" s="214" t="str">
        <f>IFERROR(IF(AND($DO126="mas",'Classificação geral'!$K119=1),'Classificação geral'!AC119,""),"")</f>
        <v/>
      </c>
      <c r="DR126" s="214" t="str">
        <f>IFERROR(IF(AND($DO126="mas",'Classificação geral'!$K119=1),'Classificação geral'!AE119,""),"")</f>
        <v/>
      </c>
      <c r="DS126" s="214" t="str">
        <f>IFERROR(IF(AND($DO126="mas",'Classificação geral'!$K119=1),'Classificação geral'!AF119,""),"")</f>
        <v/>
      </c>
      <c r="DT126" s="214" t="str">
        <f>IFERROR(IF(AND($DO126="mas",'Classificação geral'!$K119=1),'Classificação geral'!O119,""),"")</f>
        <v/>
      </c>
      <c r="DU126" s="214" t="str">
        <f>IFERROR(IF(AND($DO126="mas",'Classificação geral'!$K119=1),'Classificação geral'!AR119,""),"")</f>
        <v/>
      </c>
      <c r="DV126" s="216" t="str">
        <f>IFERROR(RANK(DU126,DU:DU,0)+ COUNTIF($DU$12:DU125,DU126),"")</f>
        <v/>
      </c>
      <c r="DX126" s="214" t="str">
        <f>IFERROR(IF(AND('Classificação geral'!$J119="fem",'Classificação geral'!$K119=2,'Classificação geral'!$I119="Tapete"),'Classificação geral'!$A119,""),"")</f>
        <v/>
      </c>
      <c r="DY126" s="214" t="str">
        <f>IFERROR(IF(AND('Classificação geral'!$J119="fem",'Classificação geral'!$K119=2,'Classificação geral'!$I119="Tapete"),'Classificação geral'!$B119,""),"")</f>
        <v/>
      </c>
      <c r="DZ126" s="215" t="str">
        <f>IF($DY126='Classificação geral'!$B119,'Classificação geral'!$C119,"")</f>
        <v/>
      </c>
      <c r="EA126" s="215" t="str">
        <f>IF($DY126='Classificação geral'!$B119,'Classificação geral'!$D119,"")</f>
        <v/>
      </c>
      <c r="EB126" s="215" t="str">
        <f>IF($DY126='Classificação geral'!$B119,'Classificação geral'!$J119,"")</f>
        <v/>
      </c>
      <c r="EC126" s="214" t="str">
        <f>IFERROR(IF(AND($EB126="fem",'Classificação geral'!$K119=2),'Classificação geral'!K119,""),"")</f>
        <v/>
      </c>
      <c r="ED126" s="214" t="str">
        <f>IFERROR(IF(AND($EB126="fem",'Classificação geral'!$K119=2),'Classificação geral'!AC119,""),"")</f>
        <v/>
      </c>
      <c r="EE126" s="214" t="str">
        <f>IFERROR(IF(AND($EB126="fem",'Classificação geral'!$K119=2),'Classificação geral'!AE119,""),"")</f>
        <v/>
      </c>
      <c r="EF126" s="214" t="str">
        <f>IFERROR(IF(AND($EB126="fem",'Classificação geral'!$K119=2),'Classificação geral'!AF119,""),"")</f>
        <v/>
      </c>
      <c r="EG126" s="214" t="str">
        <f>IFERROR(IF(AND($EB126="fem",'Classificação geral'!$K119=2),'Classificação geral'!O119,""),"")</f>
        <v/>
      </c>
      <c r="EH126" s="214" t="str">
        <f>IFERROR(IF(AND($EB126="fem",'Classificação geral'!$K119=2),'Classificação geral'!AR119,""),"")</f>
        <v/>
      </c>
      <c r="EI126" s="216" t="str">
        <f>IFERROR(RANK(EH126,EH:EH,0)+ COUNTIF(EH$12:$EH124,EH126),"")</f>
        <v/>
      </c>
      <c r="EJ126" s="209"/>
      <c r="EK126" s="214" t="str">
        <f>IFERROR(IF(AND('Classificação geral'!$J119="mas",'Classificação geral'!$K119=2,'Classificação geral'!$I119="Tapete"),'Classificação geral'!$A119,""),"")</f>
        <v/>
      </c>
      <c r="EL126" s="214" t="str">
        <f>IFERROR(IF(AND('Classificação geral'!$J119="mas",'Classificação geral'!$K119=2,'Classificação geral'!$I119="Tapete"),'Classificação geral'!$B119,""),"")</f>
        <v/>
      </c>
      <c r="EM126" s="215" t="str">
        <f>IF($EL126='Classificação geral'!$B119,'Classificação geral'!$C119,"")</f>
        <v/>
      </c>
      <c r="EN126" s="215" t="str">
        <f>IF($EL126='Classificação geral'!$B119,'Classificação geral'!$D119,"")</f>
        <v/>
      </c>
      <c r="EO126" s="215" t="str">
        <f>IF($EL126='Classificação geral'!$B119,'Classificação geral'!$J119,"")</f>
        <v/>
      </c>
      <c r="EP126" s="214" t="str">
        <f>IFERROR(IF(AND($EO126="mas",'Classificação geral'!$K119=2),'Classificação geral'!K119,""),"")</f>
        <v/>
      </c>
      <c r="EQ126" s="214" t="str">
        <f>IFERROR(IF(AND($EO126="mas",'Classificação geral'!$K119=2),'Classificação geral'!AC119,""),"")</f>
        <v/>
      </c>
      <c r="ER126" s="214" t="str">
        <f>IFERROR(IF(AND($EO126="mas",'Classificação geral'!$K119=2),'Classificação geral'!AE119,""),"")</f>
        <v/>
      </c>
      <c r="ES126" s="214" t="str">
        <f>IFERROR(IF(AND($EO126="mas",'Classificação geral'!$K119=2),'Classificação geral'!AF119,""),"")</f>
        <v/>
      </c>
      <c r="ET126" s="214" t="str">
        <f>IFERROR(IF(AND($EO126="mas",'Classificação geral'!$K119=2),'Classificação geral'!O119,""),"")</f>
        <v/>
      </c>
      <c r="EU126" s="214" t="str">
        <f>IFERROR(IF(AND($EO126="mas",'Classificação geral'!$K119=2),'Classificação geral'!AR119,""),"")</f>
        <v/>
      </c>
      <c r="EV126" s="216" t="str">
        <f>IFERROR(RANK(EU126,EU:EU,0)+ COUNTIF($EU$12:EU$12,EU126),"")</f>
        <v/>
      </c>
      <c r="EW126" s="209"/>
      <c r="EX126" s="214" t="str">
        <f>IFERROR(IF(AND('Classificação geral'!$J119="fem",'Classificação geral'!$K119=3,'Classificação geral'!$I119="Tapete"),'Classificação geral'!$A119,""),"")</f>
        <v/>
      </c>
      <c r="EY126" s="214" t="str">
        <f>IFERROR(IF(AND('Classificação geral'!$J119="fem",'Classificação geral'!$K119=3,'Classificação geral'!$I119="Tapete"),'Classificação geral'!$B119,""),"")</f>
        <v/>
      </c>
      <c r="EZ126" s="215" t="str">
        <f>IF($EY126='Classificação geral'!$B119,'Classificação geral'!$C119,"")</f>
        <v/>
      </c>
      <c r="FA126" s="215" t="str">
        <f>IF($EY126='Classificação geral'!$B119,'Classificação geral'!$D119,"")</f>
        <v/>
      </c>
      <c r="FB126" s="215" t="str">
        <f>IF($EY126='Classificação geral'!$B119,'Classificação geral'!$J119,"")</f>
        <v/>
      </c>
      <c r="FC126" s="215" t="str">
        <f>IF($FB126='Classificação geral'!$J119,'Classificação geral'!$K119,"")</f>
        <v/>
      </c>
      <c r="FD126" s="215" t="str">
        <f>IF($FC126='Classificação geral'!$K119,'Classificação geral'!$AC119,"")</f>
        <v/>
      </c>
      <c r="FE126" s="215" t="str">
        <f>IF($FC126='Classificação geral'!$K119,'Classificação geral'!$AE119,"")</f>
        <v/>
      </c>
      <c r="FF126" s="215" t="str">
        <f>IF($FC126='Classificação geral'!$K119,'Classificação geral'!$AF119,"")</f>
        <v/>
      </c>
      <c r="FG126" s="215" t="str">
        <f>IF($FC126='Classificação geral'!$K119,'Classificação geral'!$O119,"")</f>
        <v/>
      </c>
      <c r="FH126" s="215" t="str">
        <f>IF($FC126='Classificação geral'!$K119,'Classificação geral'!$AR119,"")</f>
        <v/>
      </c>
      <c r="FI126" s="216" t="str">
        <f>IFERROR(RANK(FH126,FH:FH,0)+ COUNTIF($FH$12:FH124,FH126),"")</f>
        <v/>
      </c>
      <c r="FJ126" s="209"/>
      <c r="FK126" s="214" t="str">
        <f>IFERROR(IF(AND('Classificação geral'!$J119="mas",'Classificação geral'!$K119=3,'Classificação geral'!$I119="Tapete"),'Classificação geral'!$A119,""),"")</f>
        <v/>
      </c>
      <c r="FL126" s="214" t="str">
        <f>IFERROR(IF(AND('Classificação geral'!$J119="mas",'Classificação geral'!$K119=3,'Classificação geral'!$I119="Tapete"),'Classificação geral'!$B119,""),"")</f>
        <v/>
      </c>
      <c r="FM126" s="215" t="str">
        <f>IF($FL126='Classificação geral'!$B119,'Classificação geral'!$C119,"")</f>
        <v/>
      </c>
      <c r="FN126" s="215" t="str">
        <f>IF($FL126='Classificação geral'!$B119,'Classificação geral'!$D119,"")</f>
        <v/>
      </c>
      <c r="FO126" s="215" t="str">
        <f>IF($FL126='Classificação geral'!$B119,'Classificação geral'!$J119,"")</f>
        <v/>
      </c>
      <c r="FP126" s="214" t="str">
        <f>IFERROR(IF(AND($FO126="mas",'Classificação geral'!$K119=3),'Classificação geral'!K119,""),"")</f>
        <v/>
      </c>
      <c r="FQ126" s="214" t="str">
        <f>IFERROR(IF(AND($FO126="mas",'Classificação geral'!$K119=3),'Classificação geral'!AC119,""),"")</f>
        <v/>
      </c>
      <c r="FR126" s="214" t="str">
        <f>IFERROR(IF(AND($FO126="mas",'Classificação geral'!$K119=3),'Classificação geral'!AE119,""),"")</f>
        <v/>
      </c>
      <c r="FS126" s="214" t="str">
        <f>IFERROR(IF(AND($FO126="mas",'Classificação geral'!$K119=3),'Classificação geral'!AF119,""),"")</f>
        <v/>
      </c>
      <c r="FT126" s="214" t="str">
        <f>IFERROR(IF(AND($FO126="mas",'Classificação geral'!$K119=3),'Classificação geral'!O119,""),"")</f>
        <v/>
      </c>
      <c r="FU126" s="214" t="str">
        <f>IFERROR(IF(AND($FO126="mas",'Classificação geral'!$K119=3),'Classificação geral'!AR119,""),"")</f>
        <v/>
      </c>
      <c r="FV126" s="216" t="str">
        <f>IFERROR(RANK(FU126,FU:FU,0)+ COUNTIF(FU$12:$FU124,FU126),"")</f>
        <v/>
      </c>
    </row>
    <row r="127" spans="2:178" s="199" customFormat="1" ht="24.75" customHeight="1" x14ac:dyDescent="0.4">
      <c r="B127" s="207"/>
      <c r="C127" s="206"/>
      <c r="D127" s="206"/>
      <c r="E127" s="206"/>
      <c r="Q127" s="207"/>
      <c r="R127" s="206"/>
      <c r="S127" s="206"/>
      <c r="T127" s="206"/>
      <c r="AG127" s="206"/>
      <c r="AH127" s="206"/>
      <c r="AI127" s="207"/>
      <c r="AV127" s="206"/>
      <c r="AW127" s="206"/>
      <c r="AX127" s="207"/>
      <c r="BJ127" s="207"/>
      <c r="BK127" s="206"/>
      <c r="BL127" s="206"/>
      <c r="BM127" s="206"/>
      <c r="BY127" s="207"/>
      <c r="BZ127" s="206"/>
      <c r="CA127" s="206"/>
      <c r="CB127" s="206"/>
      <c r="CX127" s="214" t="str">
        <f>IFERROR(IF(AND('Classificação geral'!$J120="FEM",'Classificação geral'!$K120=1,'Classificação geral'!I120="Tapete"),'Classificação geral'!A120,""),"")</f>
        <v/>
      </c>
      <c r="CY127" s="214" t="str">
        <f>IFERROR(IF(AND('Classificação geral'!$J120="FEM",'Classificação geral'!$K120=1,'Classificação geral'!I120="Tapete"),'Classificação geral'!$B120,""),"")</f>
        <v/>
      </c>
      <c r="CZ127" s="215" t="str">
        <f>IF($CY127='Classificação geral'!$B120,'Classificação geral'!$C120,"")</f>
        <v/>
      </c>
      <c r="DA127" s="215" t="str">
        <f>IF($CY127='Classificação geral'!$B120,'Classificação geral'!$D120,"")</f>
        <v/>
      </c>
      <c r="DB127" s="215" t="str">
        <f>IF($CY127='Classificação geral'!$B120,'Classificação geral'!$J120,"")</f>
        <v/>
      </c>
      <c r="DC127" s="215" t="str">
        <f>IF($DB127='Classificação geral'!$J120,'Classificação geral'!$K120,"")</f>
        <v/>
      </c>
      <c r="DD127" s="215" t="str">
        <f>IF($DC127='Classificação geral'!$K120,'Classificação geral'!$AC120,"")</f>
        <v/>
      </c>
      <c r="DE127" s="215" t="str">
        <f>IF($DC127='Classificação geral'!$K120,'Classificação geral'!$AE120,"")</f>
        <v/>
      </c>
      <c r="DF127" s="215" t="str">
        <f>IF($DC127='Classificação geral'!$K120,'Classificação geral'!$AF120,"")</f>
        <v/>
      </c>
      <c r="DG127" s="215" t="str">
        <f>IF($DC127='Classificação geral'!$K120,'Classificação geral'!$O120,"")</f>
        <v/>
      </c>
      <c r="DH127" s="215" t="str">
        <f>IF($DC127='Classificação geral'!$K120,'Classificação geral'!$AR120,"")</f>
        <v/>
      </c>
      <c r="DI127" s="216" t="str">
        <f>IFERROR(RANK(DH127,DH:DH,0)+ COUNTIF($DH$12:DH126,DH127),"")</f>
        <v/>
      </c>
      <c r="DK127" s="214" t="str">
        <f>IFERROR(IF(AND('Classificação geral'!$J120="mas",'Classificação geral'!$K120=1,'Classificação geral'!$I120="Tapete"),'Classificação geral'!$A120,""),"")</f>
        <v/>
      </c>
      <c r="DL127" s="214" t="str">
        <f>IFERROR(IF(AND('Classificação geral'!$J120="mas",'Classificação geral'!$K120=1,'Classificação geral'!$I120="Tapete"),'Classificação geral'!$B120,""),"")</f>
        <v/>
      </c>
      <c r="DM127" s="215" t="str">
        <f>IF($DL127='Classificação geral'!$B120,'Classificação geral'!$C120,"")</f>
        <v/>
      </c>
      <c r="DN127" s="215" t="str">
        <f>IF($DL127='Classificação geral'!$B120,'Classificação geral'!$D120,"")</f>
        <v/>
      </c>
      <c r="DO127" s="215" t="str">
        <f>IF($DL127='Classificação geral'!$B120,'Classificação geral'!$J120,"")</f>
        <v/>
      </c>
      <c r="DP127" s="214" t="str">
        <f>IFERROR(IF(AND($DO127="mas",'Classificação geral'!$K120=1),'Classificação geral'!K120,""),"")</f>
        <v/>
      </c>
      <c r="DQ127" s="214" t="str">
        <f>IFERROR(IF(AND($DO127="mas",'Classificação geral'!$K120=1),'Classificação geral'!AC120,""),"")</f>
        <v/>
      </c>
      <c r="DR127" s="214" t="str">
        <f>IFERROR(IF(AND($DO127="mas",'Classificação geral'!$K120=1),'Classificação geral'!AE120,""),"")</f>
        <v/>
      </c>
      <c r="DS127" s="214" t="str">
        <f>IFERROR(IF(AND($DO127="mas",'Classificação geral'!$K120=1),'Classificação geral'!AF120,""),"")</f>
        <v/>
      </c>
      <c r="DT127" s="214" t="str">
        <f>IFERROR(IF(AND($DO127="mas",'Classificação geral'!$K120=1),'Classificação geral'!O120,""),"")</f>
        <v/>
      </c>
      <c r="DU127" s="214" t="str">
        <f>IFERROR(IF(AND($DO127="mas",'Classificação geral'!$K120=1),'Classificação geral'!AR120,""),"")</f>
        <v/>
      </c>
      <c r="DV127" s="216" t="str">
        <f>IFERROR(RANK(DU127,DU:DU,0)+ COUNTIF($DU$12:DU126,DU127),"")</f>
        <v/>
      </c>
      <c r="DX127" s="214" t="str">
        <f>IFERROR(IF(AND('Classificação geral'!$J120="fem",'Classificação geral'!$K120=2,'Classificação geral'!$I120="Tapete"),'Classificação geral'!$A120,""),"")</f>
        <v/>
      </c>
      <c r="DY127" s="214" t="str">
        <f>IFERROR(IF(AND('Classificação geral'!$J120="fem",'Classificação geral'!$K120=2,'Classificação geral'!$I120="Tapete"),'Classificação geral'!$B120,""),"")</f>
        <v/>
      </c>
      <c r="DZ127" s="215" t="str">
        <f>IF($DY127='Classificação geral'!$B120,'Classificação geral'!$C120,"")</f>
        <v/>
      </c>
      <c r="EA127" s="215" t="str">
        <f>IF($DY127='Classificação geral'!$B120,'Classificação geral'!$D120,"")</f>
        <v/>
      </c>
      <c r="EB127" s="215" t="str">
        <f>IF($DY127='Classificação geral'!$B120,'Classificação geral'!$J120,"")</f>
        <v/>
      </c>
      <c r="EC127" s="214" t="str">
        <f>IFERROR(IF(AND($EB127="fem",'Classificação geral'!$K120=2),'Classificação geral'!K120,""),"")</f>
        <v/>
      </c>
      <c r="ED127" s="214" t="str">
        <f>IFERROR(IF(AND($EB127="fem",'Classificação geral'!$K120=2),'Classificação geral'!AC120,""),"")</f>
        <v/>
      </c>
      <c r="EE127" s="214" t="str">
        <f>IFERROR(IF(AND($EB127="fem",'Classificação geral'!$K120=2),'Classificação geral'!AE120,""),"")</f>
        <v/>
      </c>
      <c r="EF127" s="214" t="str">
        <f>IFERROR(IF(AND($EB127="fem",'Classificação geral'!$K120=2),'Classificação geral'!AF120,""),"")</f>
        <v/>
      </c>
      <c r="EG127" s="214" t="str">
        <f>IFERROR(IF(AND($EB127="fem",'Classificação geral'!$K120=2),'Classificação geral'!O120,""),"")</f>
        <v/>
      </c>
      <c r="EH127" s="214" t="str">
        <f>IFERROR(IF(AND($EB127="fem",'Classificação geral'!$K120=2),'Classificação geral'!AR120,""),"")</f>
        <v/>
      </c>
      <c r="EI127" s="216" t="str">
        <f>IFERROR(RANK(EH127,EH:EH,0)+ COUNTIF(EH$12:$EH125,EH127),"")</f>
        <v/>
      </c>
      <c r="EJ127" s="209"/>
      <c r="EK127" s="214" t="str">
        <f>IFERROR(IF(AND('Classificação geral'!$J120="mas",'Classificação geral'!$K120=2,'Classificação geral'!$I120="Tapete"),'Classificação geral'!$A120,""),"")</f>
        <v/>
      </c>
      <c r="EL127" s="214" t="str">
        <f>IFERROR(IF(AND('Classificação geral'!$J120="mas",'Classificação geral'!$K120=2,'Classificação geral'!$I120="Tapete"),'Classificação geral'!$B120,""),"")</f>
        <v/>
      </c>
      <c r="EM127" s="215" t="str">
        <f>IF($EL127='Classificação geral'!$B120,'Classificação geral'!$C120,"")</f>
        <v/>
      </c>
      <c r="EN127" s="215" t="str">
        <f>IF($EL127='Classificação geral'!$B120,'Classificação geral'!$D120,"")</f>
        <v/>
      </c>
      <c r="EO127" s="215" t="str">
        <f>IF($EL127='Classificação geral'!$B120,'Classificação geral'!$J120,"")</f>
        <v/>
      </c>
      <c r="EP127" s="214" t="str">
        <f>IFERROR(IF(AND($EO127="mas",'Classificação geral'!$K120=2),'Classificação geral'!K120,""),"")</f>
        <v/>
      </c>
      <c r="EQ127" s="214" t="str">
        <f>IFERROR(IF(AND($EO127="mas",'Classificação geral'!$K120=2),'Classificação geral'!AC120,""),"")</f>
        <v/>
      </c>
      <c r="ER127" s="214" t="str">
        <f>IFERROR(IF(AND($EO127="mas",'Classificação geral'!$K120=2),'Classificação geral'!AE120,""),"")</f>
        <v/>
      </c>
      <c r="ES127" s="214" t="str">
        <f>IFERROR(IF(AND($EO127="mas",'Classificação geral'!$K120=2),'Classificação geral'!AF120,""),"")</f>
        <v/>
      </c>
      <c r="ET127" s="214" t="str">
        <f>IFERROR(IF(AND($EO127="mas",'Classificação geral'!$K120=2),'Classificação geral'!O120,""),"")</f>
        <v/>
      </c>
      <c r="EU127" s="214" t="str">
        <f>IFERROR(IF(AND($EO127="mas",'Classificação geral'!$K120=2),'Classificação geral'!AR120,""),"")</f>
        <v/>
      </c>
      <c r="EV127" s="216" t="str">
        <f>IFERROR(RANK(EU127,EU:EU,0)+ COUNTIF($EU$12:EU$12,EU127),"")</f>
        <v/>
      </c>
      <c r="EW127" s="209"/>
      <c r="EX127" s="214" t="str">
        <f>IFERROR(IF(AND('Classificação geral'!$J120="fem",'Classificação geral'!$K120=3,'Classificação geral'!$I120="Tapete"),'Classificação geral'!$A120,""),"")</f>
        <v/>
      </c>
      <c r="EY127" s="214" t="str">
        <f>IFERROR(IF(AND('Classificação geral'!$J120="fem",'Classificação geral'!$K120=3,'Classificação geral'!$I120="Tapete"),'Classificação geral'!$B120,""),"")</f>
        <v/>
      </c>
      <c r="EZ127" s="215" t="str">
        <f>IF($EY127='Classificação geral'!$B120,'Classificação geral'!$C120,"")</f>
        <v/>
      </c>
      <c r="FA127" s="215" t="str">
        <f>IF($EY127='Classificação geral'!$B120,'Classificação geral'!$D120,"")</f>
        <v/>
      </c>
      <c r="FB127" s="215" t="str">
        <f>IF($EY127='Classificação geral'!$B120,'Classificação geral'!$J120,"")</f>
        <v/>
      </c>
      <c r="FC127" s="215" t="str">
        <f>IF($FB127='Classificação geral'!$J120,'Classificação geral'!$K120,"")</f>
        <v/>
      </c>
      <c r="FD127" s="215" t="str">
        <f>IF($FC127='Classificação geral'!$K120,'Classificação geral'!$AC120,"")</f>
        <v/>
      </c>
      <c r="FE127" s="215" t="str">
        <f>IF($FC127='Classificação geral'!$K120,'Classificação geral'!$AE120,"")</f>
        <v/>
      </c>
      <c r="FF127" s="215" t="str">
        <f>IF($FC127='Classificação geral'!$K120,'Classificação geral'!$AF120,"")</f>
        <v/>
      </c>
      <c r="FG127" s="215" t="str">
        <f>IF($FC127='Classificação geral'!$K120,'Classificação geral'!$O120,"")</f>
        <v/>
      </c>
      <c r="FH127" s="215" t="str">
        <f>IF($FC127='Classificação geral'!$K120,'Classificação geral'!$AR120,"")</f>
        <v/>
      </c>
      <c r="FI127" s="216" t="str">
        <f>IFERROR(RANK(FH127,FH:FH,0)+ COUNTIF($FH$12:FH125,FH127),"")</f>
        <v/>
      </c>
      <c r="FJ127" s="209"/>
      <c r="FK127" s="214" t="str">
        <f>IFERROR(IF(AND('Classificação geral'!$J120="mas",'Classificação geral'!$K120=3,'Classificação geral'!$I120="Tapete"),'Classificação geral'!$A120,""),"")</f>
        <v/>
      </c>
      <c r="FL127" s="214" t="str">
        <f>IFERROR(IF(AND('Classificação geral'!$J120="mas",'Classificação geral'!$K120=3,'Classificação geral'!$I120="Tapete"),'Classificação geral'!$B120,""),"")</f>
        <v/>
      </c>
      <c r="FM127" s="215" t="str">
        <f>IF($FL127='Classificação geral'!$B120,'Classificação geral'!$C120,"")</f>
        <v/>
      </c>
      <c r="FN127" s="215" t="str">
        <f>IF($FL127='Classificação geral'!$B120,'Classificação geral'!$D120,"")</f>
        <v/>
      </c>
      <c r="FO127" s="215" t="str">
        <f>IF($FL127='Classificação geral'!$B120,'Classificação geral'!$J120,"")</f>
        <v/>
      </c>
      <c r="FP127" s="214" t="str">
        <f>IFERROR(IF(AND($FO127="mas",'Classificação geral'!$K120=3),'Classificação geral'!K120,""),"")</f>
        <v/>
      </c>
      <c r="FQ127" s="214" t="str">
        <f>IFERROR(IF(AND($FO127="mas",'Classificação geral'!$K120=3),'Classificação geral'!AC120,""),"")</f>
        <v/>
      </c>
      <c r="FR127" s="214" t="str">
        <f>IFERROR(IF(AND($FO127="mas",'Classificação geral'!$K120=3),'Classificação geral'!AE120,""),"")</f>
        <v/>
      </c>
      <c r="FS127" s="214" t="str">
        <f>IFERROR(IF(AND($FO127="mas",'Classificação geral'!$K120=3),'Classificação geral'!AF120,""),"")</f>
        <v/>
      </c>
      <c r="FT127" s="214" t="str">
        <f>IFERROR(IF(AND($FO127="mas",'Classificação geral'!$K120=3),'Classificação geral'!O120,""),"")</f>
        <v/>
      </c>
      <c r="FU127" s="214" t="str">
        <f>IFERROR(IF(AND($FO127="mas",'Classificação geral'!$K120=3),'Classificação geral'!AR120,""),"")</f>
        <v/>
      </c>
      <c r="FV127" s="216" t="str">
        <f>IFERROR(RANK(FU127,FU:FU,0)+ COUNTIF(FU$12:$FU125,FU127),"")</f>
        <v/>
      </c>
    </row>
    <row r="128" spans="2:178" s="199" customFormat="1" ht="24.75" customHeight="1" x14ac:dyDescent="0.4">
      <c r="B128" s="207"/>
      <c r="C128" s="206"/>
      <c r="D128" s="206"/>
      <c r="E128" s="206"/>
      <c r="Q128" s="207"/>
      <c r="R128" s="206"/>
      <c r="S128" s="206"/>
      <c r="T128" s="206"/>
      <c r="AG128" s="206"/>
      <c r="AH128" s="206"/>
      <c r="AI128" s="207"/>
      <c r="AV128" s="206"/>
      <c r="AW128" s="206"/>
      <c r="AX128" s="207"/>
      <c r="BJ128" s="207"/>
      <c r="BK128" s="206"/>
      <c r="BL128" s="206"/>
      <c r="BM128" s="206"/>
      <c r="BY128" s="207"/>
      <c r="BZ128" s="206"/>
      <c r="CA128" s="206"/>
      <c r="CB128" s="206"/>
      <c r="CX128" s="214" t="str">
        <f>IFERROR(IF(AND('Classificação geral'!$J121="FEM",'Classificação geral'!$K121=1,'Classificação geral'!I121="Tapete"),'Classificação geral'!A121,""),"")</f>
        <v/>
      </c>
      <c r="CY128" s="214" t="str">
        <f>IFERROR(IF(AND('Classificação geral'!$J121="FEM",'Classificação geral'!$K121=1,'Classificação geral'!I121="Tapete"),'Classificação geral'!$B121,""),"")</f>
        <v/>
      </c>
      <c r="CZ128" s="215" t="str">
        <f>IF($CY128='Classificação geral'!$B121,'Classificação geral'!$C121,"")</f>
        <v/>
      </c>
      <c r="DA128" s="215" t="str">
        <f>IF($CY128='Classificação geral'!$B121,'Classificação geral'!$D121,"")</f>
        <v/>
      </c>
      <c r="DB128" s="215" t="str">
        <f>IF($CY128='Classificação geral'!$B121,'Classificação geral'!$J121,"")</f>
        <v/>
      </c>
      <c r="DC128" s="215" t="str">
        <f>IF($DB128='Classificação geral'!$J121,'Classificação geral'!$K121,"")</f>
        <v/>
      </c>
      <c r="DD128" s="215" t="str">
        <f>IF($DC128='Classificação geral'!$K121,'Classificação geral'!$AC121,"")</f>
        <v/>
      </c>
      <c r="DE128" s="215" t="str">
        <f>IF($DC128='Classificação geral'!$K121,'Classificação geral'!$AE121,"")</f>
        <v/>
      </c>
      <c r="DF128" s="215" t="str">
        <f>IF($DC128='Classificação geral'!$K121,'Classificação geral'!$AF121,"")</f>
        <v/>
      </c>
      <c r="DG128" s="215" t="str">
        <f>IF($DC128='Classificação geral'!$K121,'Classificação geral'!$O121,"")</f>
        <v/>
      </c>
      <c r="DH128" s="215" t="str">
        <f>IF($DC128='Classificação geral'!$K121,'Classificação geral'!$AR121,"")</f>
        <v/>
      </c>
      <c r="DI128" s="216" t="str">
        <f>IFERROR(RANK(DH128,DH:DH,0)+ COUNTIF($DH$12:DH127,DH128),"")</f>
        <v/>
      </c>
      <c r="DK128" s="214" t="str">
        <f>IFERROR(IF(AND('Classificação geral'!$J121="mas",'Classificação geral'!$K121=1,'Classificação geral'!$I121="Tapete"),'Classificação geral'!$A121,""),"")</f>
        <v/>
      </c>
      <c r="DL128" s="214" t="str">
        <f>IFERROR(IF(AND('Classificação geral'!$J121="mas",'Classificação geral'!$K121=1,'Classificação geral'!$I121="Tapete"),'Classificação geral'!$B121,""),"")</f>
        <v/>
      </c>
      <c r="DM128" s="215" t="str">
        <f>IF($DL128='Classificação geral'!$B121,'Classificação geral'!$C121,"")</f>
        <v/>
      </c>
      <c r="DN128" s="215" t="str">
        <f>IF($DL128='Classificação geral'!$B121,'Classificação geral'!$D121,"")</f>
        <v/>
      </c>
      <c r="DO128" s="215" t="str">
        <f>IF($DL128='Classificação geral'!$B121,'Classificação geral'!$J121,"")</f>
        <v/>
      </c>
      <c r="DP128" s="214" t="str">
        <f>IFERROR(IF(AND($DO128="mas",'Classificação geral'!$K121=1),'Classificação geral'!K121,""),"")</f>
        <v/>
      </c>
      <c r="DQ128" s="214" t="str">
        <f>IFERROR(IF(AND($DO128="mas",'Classificação geral'!$K121=1),'Classificação geral'!AC121,""),"")</f>
        <v/>
      </c>
      <c r="DR128" s="214" t="str">
        <f>IFERROR(IF(AND($DO128="mas",'Classificação geral'!$K121=1),'Classificação geral'!AE121,""),"")</f>
        <v/>
      </c>
      <c r="DS128" s="214" t="str">
        <f>IFERROR(IF(AND($DO128="mas",'Classificação geral'!$K121=1),'Classificação geral'!AF121,""),"")</f>
        <v/>
      </c>
      <c r="DT128" s="214" t="str">
        <f>IFERROR(IF(AND($DO128="mas",'Classificação geral'!$K121=1),'Classificação geral'!O121,""),"")</f>
        <v/>
      </c>
      <c r="DU128" s="214" t="str">
        <f>IFERROR(IF(AND($DO128="mas",'Classificação geral'!$K121=1),'Classificação geral'!AR121,""),"")</f>
        <v/>
      </c>
      <c r="DV128" s="216" t="str">
        <f>IFERROR(RANK(DU128,DU:DU,0)+ COUNTIF($DU$12:DU127,DU128),"")</f>
        <v/>
      </c>
      <c r="DX128" s="214" t="str">
        <f>IFERROR(IF(AND('Classificação geral'!$J121="fem",'Classificação geral'!$K121=2,'Classificação geral'!$I121="Tapete"),'Classificação geral'!$A121,""),"")</f>
        <v/>
      </c>
      <c r="DY128" s="214" t="str">
        <f>IFERROR(IF(AND('Classificação geral'!$J121="fem",'Classificação geral'!$K121=2,'Classificação geral'!$I121="Tapete"),'Classificação geral'!$B121,""),"")</f>
        <v/>
      </c>
      <c r="DZ128" s="215" t="str">
        <f>IF($DY128='Classificação geral'!$B121,'Classificação geral'!$C121,"")</f>
        <v/>
      </c>
      <c r="EA128" s="215" t="str">
        <f>IF($DY128='Classificação geral'!$B121,'Classificação geral'!$D121,"")</f>
        <v/>
      </c>
      <c r="EB128" s="215" t="str">
        <f>IF($DY128='Classificação geral'!$B121,'Classificação geral'!$J121,"")</f>
        <v/>
      </c>
      <c r="EC128" s="214" t="str">
        <f>IFERROR(IF(AND($EB128="fem",'Classificação geral'!$K121=2),'Classificação geral'!K121,""),"")</f>
        <v/>
      </c>
      <c r="ED128" s="214" t="str">
        <f>IFERROR(IF(AND($EB128="fem",'Classificação geral'!$K121=2),'Classificação geral'!AC121,""),"")</f>
        <v/>
      </c>
      <c r="EE128" s="214" t="str">
        <f>IFERROR(IF(AND($EB128="fem",'Classificação geral'!$K121=2),'Classificação geral'!AE121,""),"")</f>
        <v/>
      </c>
      <c r="EF128" s="214" t="str">
        <f>IFERROR(IF(AND($EB128="fem",'Classificação geral'!$K121=2),'Classificação geral'!AF121,""),"")</f>
        <v/>
      </c>
      <c r="EG128" s="214" t="str">
        <f>IFERROR(IF(AND($EB128="fem",'Classificação geral'!$K121=2),'Classificação geral'!O121,""),"")</f>
        <v/>
      </c>
      <c r="EH128" s="214" t="str">
        <f>IFERROR(IF(AND($EB128="fem",'Classificação geral'!$K121=2),'Classificação geral'!AR121,""),"")</f>
        <v/>
      </c>
      <c r="EI128" s="216" t="str">
        <f>IFERROR(RANK(EH128,EH:EH,0)+ COUNTIF(EH$12:$EH126,EH128),"")</f>
        <v/>
      </c>
      <c r="EJ128" s="209"/>
      <c r="EK128" s="214" t="str">
        <f>IFERROR(IF(AND('Classificação geral'!$J121="mas",'Classificação geral'!$K121=2,'Classificação geral'!$I121="Tapete"),'Classificação geral'!$A121,""),"")</f>
        <v/>
      </c>
      <c r="EL128" s="214" t="str">
        <f>IFERROR(IF(AND('Classificação geral'!$J121="mas",'Classificação geral'!$K121=2,'Classificação geral'!$I121="Tapete"),'Classificação geral'!$B121,""),"")</f>
        <v/>
      </c>
      <c r="EM128" s="215" t="str">
        <f>IF($EL128='Classificação geral'!$B121,'Classificação geral'!$C121,"")</f>
        <v/>
      </c>
      <c r="EN128" s="215" t="str">
        <f>IF($EL128='Classificação geral'!$B121,'Classificação geral'!$D121,"")</f>
        <v/>
      </c>
      <c r="EO128" s="215" t="str">
        <f>IF($EL128='Classificação geral'!$B121,'Classificação geral'!$J121,"")</f>
        <v/>
      </c>
      <c r="EP128" s="214" t="str">
        <f>IFERROR(IF(AND($EO128="mas",'Classificação geral'!$K121=2),'Classificação geral'!K121,""),"")</f>
        <v/>
      </c>
      <c r="EQ128" s="214" t="str">
        <f>IFERROR(IF(AND($EO128="mas",'Classificação geral'!$K121=2),'Classificação geral'!AC121,""),"")</f>
        <v/>
      </c>
      <c r="ER128" s="214" t="str">
        <f>IFERROR(IF(AND($EO128="mas",'Classificação geral'!$K121=2),'Classificação geral'!AE121,""),"")</f>
        <v/>
      </c>
      <c r="ES128" s="214" t="str">
        <f>IFERROR(IF(AND($EO128="mas",'Classificação geral'!$K121=2),'Classificação geral'!AF121,""),"")</f>
        <v/>
      </c>
      <c r="ET128" s="214" t="str">
        <f>IFERROR(IF(AND($EO128="mas",'Classificação geral'!$K121=2),'Classificação geral'!O121,""),"")</f>
        <v/>
      </c>
      <c r="EU128" s="214" t="str">
        <f>IFERROR(IF(AND($EO128="mas",'Classificação geral'!$K121=2),'Classificação geral'!AR121,""),"")</f>
        <v/>
      </c>
      <c r="EV128" s="216" t="str">
        <f>IFERROR(RANK(EU128,EU:EU,0)+ COUNTIF($EU$12:EU$12,EU128),"")</f>
        <v/>
      </c>
      <c r="EW128" s="209"/>
      <c r="EX128" s="214" t="str">
        <f>IFERROR(IF(AND('Classificação geral'!$J121="fem",'Classificação geral'!$K121=3,'Classificação geral'!$I121="Tapete"),'Classificação geral'!$A121,""),"")</f>
        <v/>
      </c>
      <c r="EY128" s="214" t="str">
        <f>IFERROR(IF(AND('Classificação geral'!$J121="fem",'Classificação geral'!$K121=3,'Classificação geral'!$I121="Tapete"),'Classificação geral'!$B121,""),"")</f>
        <v/>
      </c>
      <c r="EZ128" s="215" t="str">
        <f>IF($EY128='Classificação geral'!$B121,'Classificação geral'!$C121,"")</f>
        <v/>
      </c>
      <c r="FA128" s="215" t="str">
        <f>IF($EY128='Classificação geral'!$B121,'Classificação geral'!$D121,"")</f>
        <v/>
      </c>
      <c r="FB128" s="215" t="str">
        <f>IF($EY128='Classificação geral'!$B121,'Classificação geral'!$J121,"")</f>
        <v/>
      </c>
      <c r="FC128" s="215" t="str">
        <f>IF($FB128='Classificação geral'!$J121,'Classificação geral'!$K121,"")</f>
        <v/>
      </c>
      <c r="FD128" s="215" t="str">
        <f>IF($FC128='Classificação geral'!$K121,'Classificação geral'!$AC121,"")</f>
        <v/>
      </c>
      <c r="FE128" s="215" t="str">
        <f>IF($FC128='Classificação geral'!$K121,'Classificação geral'!$AE121,"")</f>
        <v/>
      </c>
      <c r="FF128" s="215" t="str">
        <f>IF($FC128='Classificação geral'!$K121,'Classificação geral'!$AF121,"")</f>
        <v/>
      </c>
      <c r="FG128" s="215" t="str">
        <f>IF($FC128='Classificação geral'!$K121,'Classificação geral'!$O121,"")</f>
        <v/>
      </c>
      <c r="FH128" s="215" t="str">
        <f>IF($FC128='Classificação geral'!$K121,'Classificação geral'!$AR121,"")</f>
        <v/>
      </c>
      <c r="FI128" s="216" t="str">
        <f>IFERROR(RANK(FH128,FH:FH,0)+ COUNTIF($FH$12:FH126,FH128),"")</f>
        <v/>
      </c>
      <c r="FJ128" s="209"/>
      <c r="FK128" s="214" t="str">
        <f>IFERROR(IF(AND('Classificação geral'!$J121="mas",'Classificação geral'!$K121=3,'Classificação geral'!$I121="Tapete"),'Classificação geral'!$A121,""),"")</f>
        <v/>
      </c>
      <c r="FL128" s="214" t="str">
        <f>IFERROR(IF(AND('Classificação geral'!$J121="mas",'Classificação geral'!$K121=3,'Classificação geral'!$I121="Tapete"),'Classificação geral'!$B121,""),"")</f>
        <v/>
      </c>
      <c r="FM128" s="215" t="str">
        <f>IF($FL128='Classificação geral'!$B121,'Classificação geral'!$C121,"")</f>
        <v/>
      </c>
      <c r="FN128" s="215" t="str">
        <f>IF($FL128='Classificação geral'!$B121,'Classificação geral'!$D121,"")</f>
        <v/>
      </c>
      <c r="FO128" s="215" t="str">
        <f>IF($FL128='Classificação geral'!$B121,'Classificação geral'!$J121,"")</f>
        <v/>
      </c>
      <c r="FP128" s="214" t="str">
        <f>IFERROR(IF(AND($FO128="mas",'Classificação geral'!$K121=3),'Classificação geral'!K121,""),"")</f>
        <v/>
      </c>
      <c r="FQ128" s="214" t="str">
        <f>IFERROR(IF(AND($FO128="mas",'Classificação geral'!$K121=3),'Classificação geral'!AC121,""),"")</f>
        <v/>
      </c>
      <c r="FR128" s="214" t="str">
        <f>IFERROR(IF(AND($FO128="mas",'Classificação geral'!$K121=3),'Classificação geral'!AE121,""),"")</f>
        <v/>
      </c>
      <c r="FS128" s="214" t="str">
        <f>IFERROR(IF(AND($FO128="mas",'Classificação geral'!$K121=3),'Classificação geral'!AF121,""),"")</f>
        <v/>
      </c>
      <c r="FT128" s="214" t="str">
        <f>IFERROR(IF(AND($FO128="mas",'Classificação geral'!$K121=3),'Classificação geral'!O121,""),"")</f>
        <v/>
      </c>
      <c r="FU128" s="214" t="str">
        <f>IFERROR(IF(AND($FO128="mas",'Classificação geral'!$K121=3),'Classificação geral'!AR121,""),"")</f>
        <v/>
      </c>
      <c r="FV128" s="216" t="str">
        <f>IFERROR(RANK(FU128,FU:FU,0)+ COUNTIF(FU$12:$FU126,FU128),"")</f>
        <v/>
      </c>
    </row>
    <row r="129" spans="2:178" s="199" customFormat="1" ht="24.75" customHeight="1" x14ac:dyDescent="0.4">
      <c r="B129" s="207"/>
      <c r="C129" s="206"/>
      <c r="D129" s="206"/>
      <c r="E129" s="206"/>
      <c r="Q129" s="207"/>
      <c r="R129" s="206"/>
      <c r="S129" s="206"/>
      <c r="T129" s="206"/>
      <c r="AG129" s="206"/>
      <c r="AH129" s="206"/>
      <c r="AI129" s="207"/>
      <c r="AV129" s="206"/>
      <c r="AW129" s="206"/>
      <c r="AX129" s="207"/>
      <c r="BJ129" s="207"/>
      <c r="BK129" s="206"/>
      <c r="BL129" s="206"/>
      <c r="BM129" s="206"/>
      <c r="BY129" s="207"/>
      <c r="BZ129" s="206"/>
      <c r="CA129" s="206"/>
      <c r="CB129" s="206"/>
      <c r="CX129" s="214" t="str">
        <f>IFERROR(IF(AND('Classificação geral'!$J122="FEM",'Classificação geral'!$K122=1,'Classificação geral'!I122="Tapete"),'Classificação geral'!A122,""),"")</f>
        <v/>
      </c>
      <c r="CY129" s="214" t="str">
        <f>IFERROR(IF(AND('Classificação geral'!$J122="FEM",'Classificação geral'!$K122=1,'Classificação geral'!I122="Tapete"),'Classificação geral'!$B122,""),"")</f>
        <v/>
      </c>
      <c r="CZ129" s="215" t="str">
        <f>IF($CY129='Classificação geral'!$B122,'Classificação geral'!$C122,"")</f>
        <v/>
      </c>
      <c r="DA129" s="215" t="str">
        <f>IF($CY129='Classificação geral'!$B122,'Classificação geral'!$D122,"")</f>
        <v/>
      </c>
      <c r="DB129" s="215" t="str">
        <f>IF($CY129='Classificação geral'!$B122,'Classificação geral'!$J122,"")</f>
        <v/>
      </c>
      <c r="DC129" s="215" t="str">
        <f>IF($DB129='Classificação geral'!$J122,'Classificação geral'!$K122,"")</f>
        <v/>
      </c>
      <c r="DD129" s="215" t="str">
        <f>IF($DC129='Classificação geral'!$K122,'Classificação geral'!$AC122,"")</f>
        <v/>
      </c>
      <c r="DE129" s="215" t="str">
        <f>IF($DC129='Classificação geral'!$K122,'Classificação geral'!$AE122,"")</f>
        <v/>
      </c>
      <c r="DF129" s="215" t="str">
        <f>IF($DC129='Classificação geral'!$K122,'Classificação geral'!$AF122,"")</f>
        <v/>
      </c>
      <c r="DG129" s="215" t="str">
        <f>IF($DC129='Classificação geral'!$K122,'Classificação geral'!$O122,"")</f>
        <v/>
      </c>
      <c r="DH129" s="215" t="str">
        <f>IF($DC129='Classificação geral'!$K122,'Classificação geral'!$AR122,"")</f>
        <v/>
      </c>
      <c r="DI129" s="216" t="str">
        <f>IFERROR(RANK(DH129,DH:DH,0)+ COUNTIF($DH$12:DH128,DH129),"")</f>
        <v/>
      </c>
      <c r="DK129" s="214" t="str">
        <f>IFERROR(IF(AND('Classificação geral'!$J122="mas",'Classificação geral'!$K122=1,'Classificação geral'!$I122="Tapete"),'Classificação geral'!$A122,""),"")</f>
        <v/>
      </c>
      <c r="DL129" s="214" t="str">
        <f>IFERROR(IF(AND('Classificação geral'!$J122="mas",'Classificação geral'!$K122=1,'Classificação geral'!$I122="Tapete"),'Classificação geral'!$B122,""),"")</f>
        <v/>
      </c>
      <c r="DM129" s="215" t="str">
        <f>IF($DL129='Classificação geral'!$B122,'Classificação geral'!$C122,"")</f>
        <v/>
      </c>
      <c r="DN129" s="215" t="str">
        <f>IF($DL129='Classificação geral'!$B122,'Classificação geral'!$D122,"")</f>
        <v/>
      </c>
      <c r="DO129" s="215" t="str">
        <f>IF($DL129='Classificação geral'!$B122,'Classificação geral'!$J122,"")</f>
        <v/>
      </c>
      <c r="DP129" s="214" t="str">
        <f>IFERROR(IF(AND($DO129="mas",'Classificação geral'!$K122=1),'Classificação geral'!K122,""),"")</f>
        <v/>
      </c>
      <c r="DQ129" s="214" t="str">
        <f>IFERROR(IF(AND($DO129="mas",'Classificação geral'!$K122=1),'Classificação geral'!AC122,""),"")</f>
        <v/>
      </c>
      <c r="DR129" s="214" t="str">
        <f>IFERROR(IF(AND($DO129="mas",'Classificação geral'!$K122=1),'Classificação geral'!AE122,""),"")</f>
        <v/>
      </c>
      <c r="DS129" s="214" t="str">
        <f>IFERROR(IF(AND($DO129="mas",'Classificação geral'!$K122=1),'Classificação geral'!AF122,""),"")</f>
        <v/>
      </c>
      <c r="DT129" s="214" t="str">
        <f>IFERROR(IF(AND($DO129="mas",'Classificação geral'!$K122=1),'Classificação geral'!O122,""),"")</f>
        <v/>
      </c>
      <c r="DU129" s="214" t="str">
        <f>IFERROR(IF(AND($DO129="mas",'Classificação geral'!$K122=1),'Classificação geral'!AR122,""),"")</f>
        <v/>
      </c>
      <c r="DV129" s="216" t="str">
        <f>IFERROR(RANK(DU129,DU:DU,0)+ COUNTIF($DU$12:DU128,DU129),"")</f>
        <v/>
      </c>
      <c r="DX129" s="214" t="str">
        <f>IFERROR(IF(AND('Classificação geral'!$J122="fem",'Classificação geral'!$K122=2,'Classificação geral'!$I122="Tapete"),'Classificação geral'!$A122,""),"")</f>
        <v/>
      </c>
      <c r="DY129" s="214" t="str">
        <f>IFERROR(IF(AND('Classificação geral'!$J122="fem",'Classificação geral'!$K122=2,'Classificação geral'!$I122="Tapete"),'Classificação geral'!$B122,""),"")</f>
        <v/>
      </c>
      <c r="DZ129" s="215" t="str">
        <f>IF($DY129='Classificação geral'!$B122,'Classificação geral'!$C122,"")</f>
        <v/>
      </c>
      <c r="EA129" s="215" t="str">
        <f>IF($DY129='Classificação geral'!$B122,'Classificação geral'!$D122,"")</f>
        <v/>
      </c>
      <c r="EB129" s="215" t="str">
        <f>IF($DY129='Classificação geral'!$B122,'Classificação geral'!$J122,"")</f>
        <v/>
      </c>
      <c r="EC129" s="214" t="str">
        <f>IFERROR(IF(AND($EB129="fem",'Classificação geral'!$K122=2),'Classificação geral'!K122,""),"")</f>
        <v/>
      </c>
      <c r="ED129" s="214" t="str">
        <f>IFERROR(IF(AND($EB129="fem",'Classificação geral'!$K122=2),'Classificação geral'!AC122,""),"")</f>
        <v/>
      </c>
      <c r="EE129" s="214" t="str">
        <f>IFERROR(IF(AND($EB129="fem",'Classificação geral'!$K122=2),'Classificação geral'!AE122,""),"")</f>
        <v/>
      </c>
      <c r="EF129" s="214" t="str">
        <f>IFERROR(IF(AND($EB129="fem",'Classificação geral'!$K122=2),'Classificação geral'!AF122,""),"")</f>
        <v/>
      </c>
      <c r="EG129" s="214" t="str">
        <f>IFERROR(IF(AND($EB129="fem",'Classificação geral'!$K122=2),'Classificação geral'!O122,""),"")</f>
        <v/>
      </c>
      <c r="EH129" s="214" t="str">
        <f>IFERROR(IF(AND($EB129="fem",'Classificação geral'!$K122=2),'Classificação geral'!AR122,""),"")</f>
        <v/>
      </c>
      <c r="EI129" s="216" t="str">
        <f>IFERROR(RANK(EH129,EH:EH,0)+ COUNTIF(EH$12:$EH127,EH129),"")</f>
        <v/>
      </c>
      <c r="EJ129" s="209"/>
      <c r="EK129" s="214" t="str">
        <f>IFERROR(IF(AND('Classificação geral'!$J122="mas",'Classificação geral'!$K122=2,'Classificação geral'!$I122="Tapete"),'Classificação geral'!$A122,""),"")</f>
        <v/>
      </c>
      <c r="EL129" s="214" t="str">
        <f>IFERROR(IF(AND('Classificação geral'!$J122="mas",'Classificação geral'!$K122=2,'Classificação geral'!$I122="Tapete"),'Classificação geral'!$B122,""),"")</f>
        <v/>
      </c>
      <c r="EM129" s="215" t="str">
        <f>IF($EL129='Classificação geral'!$B122,'Classificação geral'!$C122,"")</f>
        <v/>
      </c>
      <c r="EN129" s="215" t="str">
        <f>IF($EL129='Classificação geral'!$B122,'Classificação geral'!$D122,"")</f>
        <v/>
      </c>
      <c r="EO129" s="215" t="str">
        <f>IF($EL129='Classificação geral'!$B122,'Classificação geral'!$J122,"")</f>
        <v/>
      </c>
      <c r="EP129" s="214" t="str">
        <f>IFERROR(IF(AND($EO129="mas",'Classificação geral'!$K122=2),'Classificação geral'!K122,""),"")</f>
        <v/>
      </c>
      <c r="EQ129" s="214" t="str">
        <f>IFERROR(IF(AND($EO129="mas",'Classificação geral'!$K122=2),'Classificação geral'!AC122,""),"")</f>
        <v/>
      </c>
      <c r="ER129" s="214" t="str">
        <f>IFERROR(IF(AND($EO129="mas",'Classificação geral'!$K122=2),'Classificação geral'!AE122,""),"")</f>
        <v/>
      </c>
      <c r="ES129" s="214" t="str">
        <f>IFERROR(IF(AND($EO129="mas",'Classificação geral'!$K122=2),'Classificação geral'!AF122,""),"")</f>
        <v/>
      </c>
      <c r="ET129" s="214" t="str">
        <f>IFERROR(IF(AND($EO129="mas",'Classificação geral'!$K122=2),'Classificação geral'!O122,""),"")</f>
        <v/>
      </c>
      <c r="EU129" s="214" t="str">
        <f>IFERROR(IF(AND($EO129="mas",'Classificação geral'!$K122=2),'Classificação geral'!AR122,""),"")</f>
        <v/>
      </c>
      <c r="EV129" s="216" t="str">
        <f>IFERROR(RANK(EU129,EU:EU,0)+ COUNTIF($EU$12:EU$12,EU129),"")</f>
        <v/>
      </c>
      <c r="EW129" s="209"/>
      <c r="EX129" s="214" t="str">
        <f>IFERROR(IF(AND('Classificação geral'!$J122="fem",'Classificação geral'!$K122=3,'Classificação geral'!$I122="Tapete"),'Classificação geral'!$A122,""),"")</f>
        <v/>
      </c>
      <c r="EY129" s="214" t="str">
        <f>IFERROR(IF(AND('Classificação geral'!$J122="fem",'Classificação geral'!$K122=3,'Classificação geral'!$I122="Tapete"),'Classificação geral'!$B122,""),"")</f>
        <v/>
      </c>
      <c r="EZ129" s="215" t="str">
        <f>IF($EY129='Classificação geral'!$B122,'Classificação geral'!$C122,"")</f>
        <v/>
      </c>
      <c r="FA129" s="215" t="str">
        <f>IF($EY129='Classificação geral'!$B122,'Classificação geral'!$D122,"")</f>
        <v/>
      </c>
      <c r="FB129" s="215" t="str">
        <f>IF($EY129='Classificação geral'!$B122,'Classificação geral'!$J122,"")</f>
        <v/>
      </c>
      <c r="FC129" s="215" t="str">
        <f>IF($FB129='Classificação geral'!$J122,'Classificação geral'!$K122,"")</f>
        <v/>
      </c>
      <c r="FD129" s="215" t="str">
        <f>IF($FC129='Classificação geral'!$K122,'Classificação geral'!$AC122,"")</f>
        <v/>
      </c>
      <c r="FE129" s="215" t="str">
        <f>IF($FC129='Classificação geral'!$K122,'Classificação geral'!$AE122,"")</f>
        <v/>
      </c>
      <c r="FF129" s="215" t="str">
        <f>IF($FC129='Classificação geral'!$K122,'Classificação geral'!$AF122,"")</f>
        <v/>
      </c>
      <c r="FG129" s="215" t="str">
        <f>IF($FC129='Classificação geral'!$K122,'Classificação geral'!$O122,"")</f>
        <v/>
      </c>
      <c r="FH129" s="215" t="str">
        <f>IF($FC129='Classificação geral'!$K122,'Classificação geral'!$AR122,"")</f>
        <v/>
      </c>
      <c r="FI129" s="216" t="str">
        <f>IFERROR(RANK(FH129,FH:FH,0)+ COUNTIF($FH$12:FH127,FH129),"")</f>
        <v/>
      </c>
      <c r="FJ129" s="209"/>
      <c r="FK129" s="214" t="str">
        <f>IFERROR(IF(AND('Classificação geral'!$J122="mas",'Classificação geral'!$K122=3,'Classificação geral'!$I122="Tapete"),'Classificação geral'!$A122,""),"")</f>
        <v/>
      </c>
      <c r="FL129" s="214" t="str">
        <f>IFERROR(IF(AND('Classificação geral'!$J122="mas",'Classificação geral'!$K122=3,'Classificação geral'!$I122="Tapete"),'Classificação geral'!$B122,""),"")</f>
        <v/>
      </c>
      <c r="FM129" s="215" t="str">
        <f>IF($FL129='Classificação geral'!$B122,'Classificação geral'!$C122,"")</f>
        <v/>
      </c>
      <c r="FN129" s="215" t="str">
        <f>IF($FL129='Classificação geral'!$B122,'Classificação geral'!$D122,"")</f>
        <v/>
      </c>
      <c r="FO129" s="215" t="str">
        <f>IF($FL129='Classificação geral'!$B122,'Classificação geral'!$J122,"")</f>
        <v/>
      </c>
      <c r="FP129" s="214" t="str">
        <f>IFERROR(IF(AND($FO129="mas",'Classificação geral'!$K122=3),'Classificação geral'!K122,""),"")</f>
        <v/>
      </c>
      <c r="FQ129" s="214" t="str">
        <f>IFERROR(IF(AND($FO129="mas",'Classificação geral'!$K122=3),'Classificação geral'!AC122,""),"")</f>
        <v/>
      </c>
      <c r="FR129" s="214" t="str">
        <f>IFERROR(IF(AND($FO129="mas",'Classificação geral'!$K122=3),'Classificação geral'!AE122,""),"")</f>
        <v/>
      </c>
      <c r="FS129" s="214" t="str">
        <f>IFERROR(IF(AND($FO129="mas",'Classificação geral'!$K122=3),'Classificação geral'!AF122,""),"")</f>
        <v/>
      </c>
      <c r="FT129" s="214" t="str">
        <f>IFERROR(IF(AND($FO129="mas",'Classificação geral'!$K122=3),'Classificação geral'!O122,""),"")</f>
        <v/>
      </c>
      <c r="FU129" s="214" t="str">
        <f>IFERROR(IF(AND($FO129="mas",'Classificação geral'!$K122=3),'Classificação geral'!AR122,""),"")</f>
        <v/>
      </c>
      <c r="FV129" s="216" t="str">
        <f>IFERROR(RANK(FU129,FU:FU,0)+ COUNTIF(FU$12:$FU127,FU129),"")</f>
        <v/>
      </c>
    </row>
    <row r="130" spans="2:178" s="199" customFormat="1" ht="24.75" customHeight="1" x14ac:dyDescent="0.4">
      <c r="B130" s="207"/>
      <c r="C130" s="206"/>
      <c r="D130" s="206"/>
      <c r="E130" s="206"/>
      <c r="Q130" s="207"/>
      <c r="R130" s="206"/>
      <c r="S130" s="206"/>
      <c r="T130" s="206"/>
      <c r="AG130" s="206"/>
      <c r="AH130" s="206"/>
      <c r="AI130" s="207"/>
      <c r="AV130" s="206"/>
      <c r="AW130" s="206"/>
      <c r="AX130" s="207"/>
      <c r="BJ130" s="207"/>
      <c r="BK130" s="206"/>
      <c r="BL130" s="206"/>
      <c r="BM130" s="206"/>
      <c r="BY130" s="207"/>
      <c r="BZ130" s="206"/>
      <c r="CA130" s="206"/>
      <c r="CB130" s="206"/>
      <c r="CX130" s="214" t="str">
        <f>IFERROR(IF(AND('Classificação geral'!$J123="FEM",'Classificação geral'!$K123=1,'Classificação geral'!I123="Tapete"),'Classificação geral'!A123,""),"")</f>
        <v/>
      </c>
      <c r="CY130" s="214" t="str">
        <f>IFERROR(IF(AND('Classificação geral'!$J123="FEM",'Classificação geral'!$K123=1,'Classificação geral'!I123="Tapete"),'Classificação geral'!$B123,""),"")</f>
        <v/>
      </c>
      <c r="CZ130" s="215" t="str">
        <f>IF($CY130='Classificação geral'!$B123,'Classificação geral'!$C123,"")</f>
        <v/>
      </c>
      <c r="DA130" s="215" t="str">
        <f>IF($CY130='Classificação geral'!$B123,'Classificação geral'!$D123,"")</f>
        <v/>
      </c>
      <c r="DB130" s="215" t="str">
        <f>IF($CY130='Classificação geral'!$B123,'Classificação geral'!$J123,"")</f>
        <v/>
      </c>
      <c r="DC130" s="215" t="str">
        <f>IF($DB130='Classificação geral'!$J123,'Classificação geral'!$K123,"")</f>
        <v/>
      </c>
      <c r="DD130" s="215" t="str">
        <f>IF($DC130='Classificação geral'!$K123,'Classificação geral'!$AC123,"")</f>
        <v/>
      </c>
      <c r="DE130" s="215" t="str">
        <f>IF($DC130='Classificação geral'!$K123,'Classificação geral'!$AE123,"")</f>
        <v/>
      </c>
      <c r="DF130" s="215" t="str">
        <f>IF($DC130='Classificação geral'!$K123,'Classificação geral'!$AF123,"")</f>
        <v/>
      </c>
      <c r="DG130" s="215" t="str">
        <f>IF($DC130='Classificação geral'!$K123,'Classificação geral'!$O123,"")</f>
        <v/>
      </c>
      <c r="DH130" s="215" t="str">
        <f>IF($DC130='Classificação geral'!$K123,'Classificação geral'!$AR123,"")</f>
        <v/>
      </c>
      <c r="DI130" s="216" t="str">
        <f>IFERROR(RANK(DH130,DH:DH,0)+ COUNTIF($DH$12:DH129,DH130),"")</f>
        <v/>
      </c>
      <c r="DK130" s="214" t="str">
        <f>IFERROR(IF(AND('Classificação geral'!$J123="mas",'Classificação geral'!$K123=1,'Classificação geral'!$I123="Tapete"),'Classificação geral'!$A123,""),"")</f>
        <v/>
      </c>
      <c r="DL130" s="214" t="str">
        <f>IFERROR(IF(AND('Classificação geral'!$J123="mas",'Classificação geral'!$K123=1,'Classificação geral'!$I123="Tapete"),'Classificação geral'!$B123,""),"")</f>
        <v/>
      </c>
      <c r="DM130" s="215" t="str">
        <f>IF($DL130='Classificação geral'!$B123,'Classificação geral'!$C123,"")</f>
        <v/>
      </c>
      <c r="DN130" s="215" t="str">
        <f>IF($DL130='Classificação geral'!$B123,'Classificação geral'!$D123,"")</f>
        <v/>
      </c>
      <c r="DO130" s="215" t="str">
        <f>IF($DL130='Classificação geral'!$B123,'Classificação geral'!$J123,"")</f>
        <v/>
      </c>
      <c r="DP130" s="214" t="str">
        <f>IFERROR(IF(AND($DO130="mas",'Classificação geral'!$K123=1),'Classificação geral'!K123,""),"")</f>
        <v/>
      </c>
      <c r="DQ130" s="214" t="str">
        <f>IFERROR(IF(AND($DO130="mas",'Classificação geral'!$K123=1),'Classificação geral'!AC123,""),"")</f>
        <v/>
      </c>
      <c r="DR130" s="214" t="str">
        <f>IFERROR(IF(AND($DO130="mas",'Classificação geral'!$K123=1),'Classificação geral'!AE123,""),"")</f>
        <v/>
      </c>
      <c r="DS130" s="214" t="str">
        <f>IFERROR(IF(AND($DO130="mas",'Classificação geral'!$K123=1),'Classificação geral'!AF123,""),"")</f>
        <v/>
      </c>
      <c r="DT130" s="214" t="str">
        <f>IFERROR(IF(AND($DO130="mas",'Classificação geral'!$K123=1),'Classificação geral'!O123,""),"")</f>
        <v/>
      </c>
      <c r="DU130" s="214" t="str">
        <f>IFERROR(IF(AND($DO130="mas",'Classificação geral'!$K123=1),'Classificação geral'!AR123,""),"")</f>
        <v/>
      </c>
      <c r="DV130" s="216" t="str">
        <f>IFERROR(RANK(DU130,DU:DU,0)+ COUNTIF($DU$12:DU129,DU130),"")</f>
        <v/>
      </c>
      <c r="DX130" s="214" t="str">
        <f>IFERROR(IF(AND('Classificação geral'!$J123="fem",'Classificação geral'!$K123=2,'Classificação geral'!$I123="Tapete"),'Classificação geral'!$A123,""),"")</f>
        <v/>
      </c>
      <c r="DY130" s="214" t="str">
        <f>IFERROR(IF(AND('Classificação geral'!$J123="fem",'Classificação geral'!$K123=2,'Classificação geral'!$I123="Tapete"),'Classificação geral'!$B123,""),"")</f>
        <v/>
      </c>
      <c r="DZ130" s="215" t="str">
        <f>IF($DY130='Classificação geral'!$B123,'Classificação geral'!$C123,"")</f>
        <v/>
      </c>
      <c r="EA130" s="215" t="str">
        <f>IF($DY130='Classificação geral'!$B123,'Classificação geral'!$D123,"")</f>
        <v/>
      </c>
      <c r="EB130" s="215" t="str">
        <f>IF($DY130='Classificação geral'!$B123,'Classificação geral'!$J123,"")</f>
        <v/>
      </c>
      <c r="EC130" s="214" t="str">
        <f>IFERROR(IF(AND($EB130="fem",'Classificação geral'!$K123=2),'Classificação geral'!K123,""),"")</f>
        <v/>
      </c>
      <c r="ED130" s="214" t="str">
        <f>IFERROR(IF(AND($EB130="fem",'Classificação geral'!$K123=2),'Classificação geral'!AC123,""),"")</f>
        <v/>
      </c>
      <c r="EE130" s="214" t="str">
        <f>IFERROR(IF(AND($EB130="fem",'Classificação geral'!$K123=2),'Classificação geral'!AE123,""),"")</f>
        <v/>
      </c>
      <c r="EF130" s="214" t="str">
        <f>IFERROR(IF(AND($EB130="fem",'Classificação geral'!$K123=2),'Classificação geral'!AF123,""),"")</f>
        <v/>
      </c>
      <c r="EG130" s="214" t="str">
        <f>IFERROR(IF(AND($EB130="fem",'Classificação geral'!$K123=2),'Classificação geral'!O123,""),"")</f>
        <v/>
      </c>
      <c r="EH130" s="214" t="str">
        <f>IFERROR(IF(AND($EB130="fem",'Classificação geral'!$K123=2),'Classificação geral'!AR123,""),"")</f>
        <v/>
      </c>
      <c r="EI130" s="216" t="str">
        <f>IFERROR(RANK(EH130,EH:EH,0)+ COUNTIF(EH$12:$EH128,EH130),"")</f>
        <v/>
      </c>
      <c r="EJ130" s="209"/>
      <c r="EK130" s="214" t="str">
        <f>IFERROR(IF(AND('Classificação geral'!$J123="mas",'Classificação geral'!$K123=2,'Classificação geral'!$I123="Tapete"),'Classificação geral'!$A123,""),"")</f>
        <v/>
      </c>
      <c r="EL130" s="214" t="str">
        <f>IFERROR(IF(AND('Classificação geral'!$J123="mas",'Classificação geral'!$K123=2,'Classificação geral'!$I123="Tapete"),'Classificação geral'!$B123,""),"")</f>
        <v/>
      </c>
      <c r="EM130" s="215" t="str">
        <f>IF($EL130='Classificação geral'!$B123,'Classificação geral'!$C123,"")</f>
        <v/>
      </c>
      <c r="EN130" s="215" t="str">
        <f>IF($EL130='Classificação geral'!$B123,'Classificação geral'!$D123,"")</f>
        <v/>
      </c>
      <c r="EO130" s="215" t="str">
        <f>IF($EL130='Classificação geral'!$B123,'Classificação geral'!$J123,"")</f>
        <v/>
      </c>
      <c r="EP130" s="214" t="str">
        <f>IFERROR(IF(AND($EO130="mas",'Classificação geral'!$K123=2),'Classificação geral'!K123,""),"")</f>
        <v/>
      </c>
      <c r="EQ130" s="214" t="str">
        <f>IFERROR(IF(AND($EO130="mas",'Classificação geral'!$K123=2),'Classificação geral'!AC123,""),"")</f>
        <v/>
      </c>
      <c r="ER130" s="214" t="str">
        <f>IFERROR(IF(AND($EO130="mas",'Classificação geral'!$K123=2),'Classificação geral'!AE123,""),"")</f>
        <v/>
      </c>
      <c r="ES130" s="214" t="str">
        <f>IFERROR(IF(AND($EO130="mas",'Classificação geral'!$K123=2),'Classificação geral'!AF123,""),"")</f>
        <v/>
      </c>
      <c r="ET130" s="214" t="str">
        <f>IFERROR(IF(AND($EO130="mas",'Classificação geral'!$K123=2),'Classificação geral'!O123,""),"")</f>
        <v/>
      </c>
      <c r="EU130" s="214" t="str">
        <f>IFERROR(IF(AND($EO130="mas",'Classificação geral'!$K123=2),'Classificação geral'!AR123,""),"")</f>
        <v/>
      </c>
      <c r="EV130" s="216" t="str">
        <f>IFERROR(RANK(EU130,EU:EU,0)+ COUNTIF($EU$12:EU$12,EU130),"")</f>
        <v/>
      </c>
      <c r="EW130" s="209"/>
      <c r="EX130" s="214" t="str">
        <f>IFERROR(IF(AND('Classificação geral'!$J123="fem",'Classificação geral'!$K123=3,'Classificação geral'!$I123="Tapete"),'Classificação geral'!$A123,""),"")</f>
        <v/>
      </c>
      <c r="EY130" s="214" t="str">
        <f>IFERROR(IF(AND('Classificação geral'!$J123="fem",'Classificação geral'!$K123=3,'Classificação geral'!$I123="Tapete"),'Classificação geral'!$B123,""),"")</f>
        <v/>
      </c>
      <c r="EZ130" s="215" t="str">
        <f>IF($EY130='Classificação geral'!$B123,'Classificação geral'!$C123,"")</f>
        <v/>
      </c>
      <c r="FA130" s="215" t="str">
        <f>IF($EY130='Classificação geral'!$B123,'Classificação geral'!$D123,"")</f>
        <v/>
      </c>
      <c r="FB130" s="215" t="str">
        <f>IF($EY130='Classificação geral'!$B123,'Classificação geral'!$J123,"")</f>
        <v/>
      </c>
      <c r="FC130" s="215" t="str">
        <f>IF($FB130='Classificação geral'!$J123,'Classificação geral'!$K123,"")</f>
        <v/>
      </c>
      <c r="FD130" s="215" t="str">
        <f>IF($FC130='Classificação geral'!$K123,'Classificação geral'!$AC123,"")</f>
        <v/>
      </c>
      <c r="FE130" s="215" t="str">
        <f>IF($FC130='Classificação geral'!$K123,'Classificação geral'!$AE123,"")</f>
        <v/>
      </c>
      <c r="FF130" s="215" t="str">
        <f>IF($FC130='Classificação geral'!$K123,'Classificação geral'!$AF123,"")</f>
        <v/>
      </c>
      <c r="FG130" s="215" t="str">
        <f>IF($FC130='Classificação geral'!$K123,'Classificação geral'!$O123,"")</f>
        <v/>
      </c>
      <c r="FH130" s="215" t="str">
        <f>IF($FC130='Classificação geral'!$K123,'Classificação geral'!$AR123,"")</f>
        <v/>
      </c>
      <c r="FI130" s="216" t="str">
        <f>IFERROR(RANK(FH130,FH:FH,0)+ COUNTIF($FH$12:FH128,FH130),"")</f>
        <v/>
      </c>
      <c r="FJ130" s="209"/>
      <c r="FK130" s="214" t="str">
        <f>IFERROR(IF(AND('Classificação geral'!$J123="mas",'Classificação geral'!$K123=3,'Classificação geral'!$I123="Tapete"),'Classificação geral'!$A123,""),"")</f>
        <v/>
      </c>
      <c r="FL130" s="214" t="str">
        <f>IFERROR(IF(AND('Classificação geral'!$J123="mas",'Classificação geral'!$K123=3,'Classificação geral'!$I123="Tapete"),'Classificação geral'!$B123,""),"")</f>
        <v/>
      </c>
      <c r="FM130" s="215" t="str">
        <f>IF($FL130='Classificação geral'!$B123,'Classificação geral'!$C123,"")</f>
        <v/>
      </c>
      <c r="FN130" s="215" t="str">
        <f>IF($FL130='Classificação geral'!$B123,'Classificação geral'!$D123,"")</f>
        <v/>
      </c>
      <c r="FO130" s="215" t="str">
        <f>IF($FL130='Classificação geral'!$B123,'Classificação geral'!$J123,"")</f>
        <v/>
      </c>
      <c r="FP130" s="214" t="str">
        <f>IFERROR(IF(AND($FO130="mas",'Classificação geral'!$K123=3),'Classificação geral'!K123,""),"")</f>
        <v/>
      </c>
      <c r="FQ130" s="214" t="str">
        <f>IFERROR(IF(AND($FO130="mas",'Classificação geral'!$K123=3),'Classificação geral'!AC123,""),"")</f>
        <v/>
      </c>
      <c r="FR130" s="214" t="str">
        <f>IFERROR(IF(AND($FO130="mas",'Classificação geral'!$K123=3),'Classificação geral'!AE123,""),"")</f>
        <v/>
      </c>
      <c r="FS130" s="214" t="str">
        <f>IFERROR(IF(AND($FO130="mas",'Classificação geral'!$K123=3),'Classificação geral'!AF123,""),"")</f>
        <v/>
      </c>
      <c r="FT130" s="214" t="str">
        <f>IFERROR(IF(AND($FO130="mas",'Classificação geral'!$K123=3),'Classificação geral'!O123,""),"")</f>
        <v/>
      </c>
      <c r="FU130" s="214" t="str">
        <f>IFERROR(IF(AND($FO130="mas",'Classificação geral'!$K123=3),'Classificação geral'!AR123,""),"")</f>
        <v/>
      </c>
      <c r="FV130" s="216" t="str">
        <f>IFERROR(RANK(FU130,FU:FU,0)+ COUNTIF(FU$12:$FU128,FU130),"")</f>
        <v/>
      </c>
    </row>
    <row r="131" spans="2:178" s="199" customFormat="1" ht="24.75" customHeight="1" x14ac:dyDescent="0.4">
      <c r="B131" s="207"/>
      <c r="C131" s="206"/>
      <c r="D131" s="206"/>
      <c r="E131" s="206"/>
      <c r="Q131" s="207"/>
      <c r="R131" s="206"/>
      <c r="S131" s="206"/>
      <c r="T131" s="206"/>
      <c r="AG131" s="206"/>
      <c r="AH131" s="206"/>
      <c r="AI131" s="207"/>
      <c r="AV131" s="206"/>
      <c r="AW131" s="206"/>
      <c r="AX131" s="207"/>
      <c r="BJ131" s="207"/>
      <c r="BK131" s="206"/>
      <c r="BL131" s="206"/>
      <c r="BM131" s="206"/>
      <c r="BY131" s="207"/>
      <c r="BZ131" s="206"/>
      <c r="CA131" s="206"/>
      <c r="CB131" s="206"/>
      <c r="CX131" s="214" t="str">
        <f>IFERROR(IF(AND('Classificação geral'!$J124="FEM",'Classificação geral'!$K124=1,'Classificação geral'!I124="Tapete"),'Classificação geral'!A124,""),"")</f>
        <v/>
      </c>
      <c r="CY131" s="214" t="str">
        <f>IFERROR(IF(AND('Classificação geral'!$J124="FEM",'Classificação geral'!$K124=1,'Classificação geral'!I124="Tapete"),'Classificação geral'!$B124,""),"")</f>
        <v/>
      </c>
      <c r="CZ131" s="215" t="str">
        <f>IF($CY131='Classificação geral'!$B124,'Classificação geral'!$C124,"")</f>
        <v/>
      </c>
      <c r="DA131" s="215" t="str">
        <f>IF($CY131='Classificação geral'!$B124,'Classificação geral'!$D124,"")</f>
        <v/>
      </c>
      <c r="DB131" s="215" t="str">
        <f>IF($CY131='Classificação geral'!$B124,'Classificação geral'!$J124,"")</f>
        <v/>
      </c>
      <c r="DC131" s="215" t="str">
        <f>IF($DB131='Classificação geral'!$J124,'Classificação geral'!$K124,"")</f>
        <v/>
      </c>
      <c r="DD131" s="215" t="str">
        <f>IF($DC131='Classificação geral'!$K124,'Classificação geral'!$AC124,"")</f>
        <v/>
      </c>
      <c r="DE131" s="215" t="str">
        <f>IF($DC131='Classificação geral'!$K124,'Classificação geral'!$AE124,"")</f>
        <v/>
      </c>
      <c r="DF131" s="215" t="str">
        <f>IF($DC131='Classificação geral'!$K124,'Classificação geral'!$AF124,"")</f>
        <v/>
      </c>
      <c r="DG131" s="215" t="str">
        <f>IF($DC131='Classificação geral'!$K124,'Classificação geral'!$O124,"")</f>
        <v/>
      </c>
      <c r="DH131" s="215" t="str">
        <f>IF($DC131='Classificação geral'!$K124,'Classificação geral'!$AR124,"")</f>
        <v/>
      </c>
      <c r="DI131" s="216" t="str">
        <f>IFERROR(RANK(DH131,DH:DH,0)+ COUNTIF($DH$12:DH130,DH131),"")</f>
        <v/>
      </c>
      <c r="DK131" s="214" t="str">
        <f>IFERROR(IF(AND('Classificação geral'!$J124="mas",'Classificação geral'!$K124=1,'Classificação geral'!$I124="Tapete"),'Classificação geral'!$A124,""),"")</f>
        <v/>
      </c>
      <c r="DL131" s="214" t="str">
        <f>IFERROR(IF(AND('Classificação geral'!$J124="mas",'Classificação geral'!$K124=1,'Classificação geral'!$I124="Tapete"),'Classificação geral'!$B124,""),"")</f>
        <v/>
      </c>
      <c r="DM131" s="215" t="str">
        <f>IF($DL131='Classificação geral'!$B124,'Classificação geral'!$C124,"")</f>
        <v/>
      </c>
      <c r="DN131" s="215" t="str">
        <f>IF($DL131='Classificação geral'!$B124,'Classificação geral'!$D124,"")</f>
        <v/>
      </c>
      <c r="DO131" s="215" t="str">
        <f>IF($DL131='Classificação geral'!$B124,'Classificação geral'!$J124,"")</f>
        <v/>
      </c>
      <c r="DP131" s="214" t="str">
        <f>IFERROR(IF(AND($DO131="mas",'Classificação geral'!$K124=1),'Classificação geral'!K124,""),"")</f>
        <v/>
      </c>
      <c r="DQ131" s="214" t="str">
        <f>IFERROR(IF(AND($DO131="mas",'Classificação geral'!$K124=1),'Classificação geral'!AC124,""),"")</f>
        <v/>
      </c>
      <c r="DR131" s="214" t="str">
        <f>IFERROR(IF(AND($DO131="mas",'Classificação geral'!$K124=1),'Classificação geral'!AE124,""),"")</f>
        <v/>
      </c>
      <c r="DS131" s="214" t="str">
        <f>IFERROR(IF(AND($DO131="mas",'Classificação geral'!$K124=1),'Classificação geral'!AF124,""),"")</f>
        <v/>
      </c>
      <c r="DT131" s="214" t="str">
        <f>IFERROR(IF(AND($DO131="mas",'Classificação geral'!$K124=1),'Classificação geral'!O124,""),"")</f>
        <v/>
      </c>
      <c r="DU131" s="214" t="str">
        <f>IFERROR(IF(AND($DO131="mas",'Classificação geral'!$K124=1),'Classificação geral'!AR124,""),"")</f>
        <v/>
      </c>
      <c r="DV131" s="216" t="str">
        <f>IFERROR(RANK(DU131,DU:DU,0)+ COUNTIF($DU$12:DU130,DU131),"")</f>
        <v/>
      </c>
      <c r="DX131" s="214" t="str">
        <f>IFERROR(IF(AND('Classificação geral'!$J124="fem",'Classificação geral'!$K124=2,'Classificação geral'!$I124="Tapete"),'Classificação geral'!$A124,""),"")</f>
        <v/>
      </c>
      <c r="DY131" s="214" t="str">
        <f>IFERROR(IF(AND('Classificação geral'!$J124="fem",'Classificação geral'!$K124=2,'Classificação geral'!$I124="Tapete"),'Classificação geral'!$B124,""),"")</f>
        <v/>
      </c>
      <c r="DZ131" s="215" t="str">
        <f>IF($DY131='Classificação geral'!$B124,'Classificação geral'!$C124,"")</f>
        <v/>
      </c>
      <c r="EA131" s="215" t="str">
        <f>IF($DY131='Classificação geral'!$B124,'Classificação geral'!$D124,"")</f>
        <v/>
      </c>
      <c r="EB131" s="215" t="str">
        <f>IF($DY131='Classificação geral'!$B124,'Classificação geral'!$J124,"")</f>
        <v/>
      </c>
      <c r="EC131" s="214" t="str">
        <f>IFERROR(IF(AND($EB131="fem",'Classificação geral'!$K124=2),'Classificação geral'!K124,""),"")</f>
        <v/>
      </c>
      <c r="ED131" s="214" t="str">
        <f>IFERROR(IF(AND($EB131="fem",'Classificação geral'!$K124=2),'Classificação geral'!AC124,""),"")</f>
        <v/>
      </c>
      <c r="EE131" s="214" t="str">
        <f>IFERROR(IF(AND($EB131="fem",'Classificação geral'!$K124=2),'Classificação geral'!AE124,""),"")</f>
        <v/>
      </c>
      <c r="EF131" s="214" t="str">
        <f>IFERROR(IF(AND($EB131="fem",'Classificação geral'!$K124=2),'Classificação geral'!AF124,""),"")</f>
        <v/>
      </c>
      <c r="EG131" s="214" t="str">
        <f>IFERROR(IF(AND($EB131="fem",'Classificação geral'!$K124=2),'Classificação geral'!O124,""),"")</f>
        <v/>
      </c>
      <c r="EH131" s="214" t="str">
        <f>IFERROR(IF(AND($EB131="fem",'Classificação geral'!$K124=2),'Classificação geral'!AR124,""),"")</f>
        <v/>
      </c>
      <c r="EI131" s="216" t="str">
        <f>IFERROR(RANK(EH131,EH:EH,0)+ COUNTIF(EH$12:$EH129,EH131),"")</f>
        <v/>
      </c>
      <c r="EJ131" s="209"/>
      <c r="EK131" s="214" t="str">
        <f>IFERROR(IF(AND('Classificação geral'!$J124="mas",'Classificação geral'!$K124=2,'Classificação geral'!$I124="Tapete"),'Classificação geral'!$A124,""),"")</f>
        <v/>
      </c>
      <c r="EL131" s="214" t="str">
        <f>IFERROR(IF(AND('Classificação geral'!$J124="mas",'Classificação geral'!$K124=2,'Classificação geral'!$I124="Tapete"),'Classificação geral'!$B124,""),"")</f>
        <v/>
      </c>
      <c r="EM131" s="215" t="str">
        <f>IF($EL131='Classificação geral'!$B124,'Classificação geral'!$C124,"")</f>
        <v/>
      </c>
      <c r="EN131" s="215" t="str">
        <f>IF($EL131='Classificação geral'!$B124,'Classificação geral'!$D124,"")</f>
        <v/>
      </c>
      <c r="EO131" s="215" t="str">
        <f>IF($EL131='Classificação geral'!$B124,'Classificação geral'!$J124,"")</f>
        <v/>
      </c>
      <c r="EP131" s="214" t="str">
        <f>IFERROR(IF(AND($EO131="mas",'Classificação geral'!$K124=2),'Classificação geral'!K124,""),"")</f>
        <v/>
      </c>
      <c r="EQ131" s="214" t="str">
        <f>IFERROR(IF(AND($EO131="mas",'Classificação geral'!$K124=2),'Classificação geral'!AC124,""),"")</f>
        <v/>
      </c>
      <c r="ER131" s="214" t="str">
        <f>IFERROR(IF(AND($EO131="mas",'Classificação geral'!$K124=2),'Classificação geral'!AE124,""),"")</f>
        <v/>
      </c>
      <c r="ES131" s="214" t="str">
        <f>IFERROR(IF(AND($EO131="mas",'Classificação geral'!$K124=2),'Classificação geral'!AF124,""),"")</f>
        <v/>
      </c>
      <c r="ET131" s="214" t="str">
        <f>IFERROR(IF(AND($EO131="mas",'Classificação geral'!$K124=2),'Classificação geral'!O124,""),"")</f>
        <v/>
      </c>
      <c r="EU131" s="214" t="str">
        <f>IFERROR(IF(AND($EO131="mas",'Classificação geral'!$K124=2),'Classificação geral'!AR124,""),"")</f>
        <v/>
      </c>
      <c r="EV131" s="216" t="str">
        <f>IFERROR(RANK(EU131,EU:EU,0)+ COUNTIF($EU$12:EU$12,EU131),"")</f>
        <v/>
      </c>
      <c r="EW131" s="209"/>
      <c r="EX131" s="214" t="str">
        <f>IFERROR(IF(AND('Classificação geral'!$J124="fem",'Classificação geral'!$K124=3,'Classificação geral'!$I124="Tapete"),'Classificação geral'!$A124,""),"")</f>
        <v/>
      </c>
      <c r="EY131" s="214" t="str">
        <f>IFERROR(IF(AND('Classificação geral'!$J124="fem",'Classificação geral'!$K124=3,'Classificação geral'!$I124="Tapete"),'Classificação geral'!$B124,""),"")</f>
        <v/>
      </c>
      <c r="EZ131" s="215" t="str">
        <f>IF($EY131='Classificação geral'!$B124,'Classificação geral'!$C124,"")</f>
        <v/>
      </c>
      <c r="FA131" s="215" t="str">
        <f>IF($EY131='Classificação geral'!$B124,'Classificação geral'!$D124,"")</f>
        <v/>
      </c>
      <c r="FB131" s="215" t="str">
        <f>IF($EY131='Classificação geral'!$B124,'Classificação geral'!$J124,"")</f>
        <v/>
      </c>
      <c r="FC131" s="215" t="str">
        <f>IF($FB131='Classificação geral'!$J124,'Classificação geral'!$K124,"")</f>
        <v/>
      </c>
      <c r="FD131" s="215" t="str">
        <f>IF($FC131='Classificação geral'!$K124,'Classificação geral'!$AC124,"")</f>
        <v/>
      </c>
      <c r="FE131" s="215" t="str">
        <f>IF($FC131='Classificação geral'!$K124,'Classificação geral'!$AE124,"")</f>
        <v/>
      </c>
      <c r="FF131" s="215" t="str">
        <f>IF($FC131='Classificação geral'!$K124,'Classificação geral'!$AF124,"")</f>
        <v/>
      </c>
      <c r="FG131" s="215" t="str">
        <f>IF($FC131='Classificação geral'!$K124,'Classificação geral'!$O124,"")</f>
        <v/>
      </c>
      <c r="FH131" s="215" t="str">
        <f>IF($FC131='Classificação geral'!$K124,'Classificação geral'!$AR124,"")</f>
        <v/>
      </c>
      <c r="FI131" s="216" t="str">
        <f>IFERROR(RANK(FH131,FH:FH,0)+ COUNTIF($FH$12:FH129,FH131),"")</f>
        <v/>
      </c>
      <c r="FJ131" s="209"/>
      <c r="FK131" s="214" t="str">
        <f>IFERROR(IF(AND('Classificação geral'!$J124="mas",'Classificação geral'!$K124=3,'Classificação geral'!$I124="Tapete"),'Classificação geral'!$A124,""),"")</f>
        <v/>
      </c>
      <c r="FL131" s="214" t="str">
        <f>IFERROR(IF(AND('Classificação geral'!$J124="mas",'Classificação geral'!$K124=3,'Classificação geral'!$I124="Tapete"),'Classificação geral'!$B124,""),"")</f>
        <v/>
      </c>
      <c r="FM131" s="215" t="str">
        <f>IF($FL131='Classificação geral'!$B124,'Classificação geral'!$C124,"")</f>
        <v/>
      </c>
      <c r="FN131" s="215" t="str">
        <f>IF($FL131='Classificação geral'!$B124,'Classificação geral'!$D124,"")</f>
        <v/>
      </c>
      <c r="FO131" s="215" t="str">
        <f>IF($FL131='Classificação geral'!$B124,'Classificação geral'!$J124,"")</f>
        <v/>
      </c>
      <c r="FP131" s="214" t="str">
        <f>IFERROR(IF(AND($FO131="mas",'Classificação geral'!$K124=3),'Classificação geral'!K124,""),"")</f>
        <v/>
      </c>
      <c r="FQ131" s="214" t="str">
        <f>IFERROR(IF(AND($FO131="mas",'Classificação geral'!$K124=3),'Classificação geral'!AC124,""),"")</f>
        <v/>
      </c>
      <c r="FR131" s="214" t="str">
        <f>IFERROR(IF(AND($FO131="mas",'Classificação geral'!$K124=3),'Classificação geral'!AE124,""),"")</f>
        <v/>
      </c>
      <c r="FS131" s="214" t="str">
        <f>IFERROR(IF(AND($FO131="mas",'Classificação geral'!$K124=3),'Classificação geral'!AF124,""),"")</f>
        <v/>
      </c>
      <c r="FT131" s="214" t="str">
        <f>IFERROR(IF(AND($FO131="mas",'Classificação geral'!$K124=3),'Classificação geral'!O124,""),"")</f>
        <v/>
      </c>
      <c r="FU131" s="214" t="str">
        <f>IFERROR(IF(AND($FO131="mas",'Classificação geral'!$K124=3),'Classificação geral'!AR124,""),"")</f>
        <v/>
      </c>
      <c r="FV131" s="216" t="str">
        <f>IFERROR(RANK(FU131,FU:FU,0)+ COUNTIF(FU$12:$FU129,FU131),"")</f>
        <v/>
      </c>
    </row>
    <row r="132" spans="2:178" s="199" customFormat="1" ht="24.75" customHeight="1" x14ac:dyDescent="0.4">
      <c r="B132" s="207"/>
      <c r="C132" s="206"/>
      <c r="D132" s="206"/>
      <c r="E132" s="206"/>
      <c r="Q132" s="207"/>
      <c r="R132" s="206"/>
      <c r="S132" s="206"/>
      <c r="T132" s="206"/>
      <c r="AG132" s="206"/>
      <c r="AH132" s="206"/>
      <c r="AI132" s="207"/>
      <c r="AV132" s="206"/>
      <c r="AW132" s="206"/>
      <c r="AX132" s="207"/>
      <c r="BJ132" s="207"/>
      <c r="BK132" s="206"/>
      <c r="BL132" s="206"/>
      <c r="BM132" s="206"/>
      <c r="BY132" s="207"/>
      <c r="BZ132" s="206"/>
      <c r="CA132" s="206"/>
      <c r="CB132" s="206"/>
      <c r="CX132" s="214" t="str">
        <f>IFERROR(IF(AND('Classificação geral'!$J125="FEM",'Classificação geral'!$K125=1,'Classificação geral'!I125="Tapete"),'Classificação geral'!A125,""),"")</f>
        <v/>
      </c>
      <c r="CY132" s="214" t="str">
        <f>IFERROR(IF(AND('Classificação geral'!$J125="FEM",'Classificação geral'!$K125=1,'Classificação geral'!I125="Tapete"),'Classificação geral'!$B125,""),"")</f>
        <v/>
      </c>
      <c r="CZ132" s="215" t="str">
        <f>IF($CY132='Classificação geral'!$B125,'Classificação geral'!$C125,"")</f>
        <v/>
      </c>
      <c r="DA132" s="215" t="str">
        <f>IF($CY132='Classificação geral'!$B125,'Classificação geral'!$D125,"")</f>
        <v/>
      </c>
      <c r="DB132" s="215" t="str">
        <f>IF($CY132='Classificação geral'!$B125,'Classificação geral'!$J125,"")</f>
        <v/>
      </c>
      <c r="DC132" s="215" t="str">
        <f>IF($DB132='Classificação geral'!$J125,'Classificação geral'!$K125,"")</f>
        <v/>
      </c>
      <c r="DD132" s="215" t="str">
        <f>IF($DC132='Classificação geral'!$K125,'Classificação geral'!$AC125,"")</f>
        <v/>
      </c>
      <c r="DE132" s="215" t="str">
        <f>IF($DC132='Classificação geral'!$K125,'Classificação geral'!$AE125,"")</f>
        <v/>
      </c>
      <c r="DF132" s="215" t="str">
        <f>IF($DC132='Classificação geral'!$K125,'Classificação geral'!$AF125,"")</f>
        <v/>
      </c>
      <c r="DG132" s="215" t="str">
        <f>IF($DC132='Classificação geral'!$K125,'Classificação geral'!$O125,"")</f>
        <v/>
      </c>
      <c r="DH132" s="215" t="str">
        <f>IF($DC132='Classificação geral'!$K125,'Classificação geral'!$AR125,"")</f>
        <v/>
      </c>
      <c r="DI132" s="216" t="str">
        <f>IFERROR(RANK(DH132,DH:DH,0)+ COUNTIF($DH$12:DH131,DH132),"")</f>
        <v/>
      </c>
      <c r="DK132" s="214" t="str">
        <f>IFERROR(IF(AND('Classificação geral'!$J125="mas",'Classificação geral'!$K125=1,'Classificação geral'!$I125="Tapete"),'Classificação geral'!$A125,""),"")</f>
        <v/>
      </c>
      <c r="DL132" s="214" t="str">
        <f>IFERROR(IF(AND('Classificação geral'!$J125="mas",'Classificação geral'!$K125=1,'Classificação geral'!$I125="Tapete"),'Classificação geral'!$B125,""),"")</f>
        <v/>
      </c>
      <c r="DM132" s="215" t="str">
        <f>IF($DL132='Classificação geral'!$B125,'Classificação geral'!$C125,"")</f>
        <v/>
      </c>
      <c r="DN132" s="215" t="str">
        <f>IF($DL132='Classificação geral'!$B125,'Classificação geral'!$D125,"")</f>
        <v/>
      </c>
      <c r="DO132" s="215" t="str">
        <f>IF($DL132='Classificação geral'!$B125,'Classificação geral'!$J125,"")</f>
        <v/>
      </c>
      <c r="DP132" s="214" t="str">
        <f>IFERROR(IF(AND($DO132="mas",'Classificação geral'!$K125=1),'Classificação geral'!K125,""),"")</f>
        <v/>
      </c>
      <c r="DQ132" s="214" t="str">
        <f>IFERROR(IF(AND($DO132="mas",'Classificação geral'!$K125=1),'Classificação geral'!AC125,""),"")</f>
        <v/>
      </c>
      <c r="DR132" s="214" t="str">
        <f>IFERROR(IF(AND($DO132="mas",'Classificação geral'!$K125=1),'Classificação geral'!AE125,""),"")</f>
        <v/>
      </c>
      <c r="DS132" s="214" t="str">
        <f>IFERROR(IF(AND($DO132="mas",'Classificação geral'!$K125=1),'Classificação geral'!AF125,""),"")</f>
        <v/>
      </c>
      <c r="DT132" s="214" t="str">
        <f>IFERROR(IF(AND($DO132="mas",'Classificação geral'!$K125=1),'Classificação geral'!O125,""),"")</f>
        <v/>
      </c>
      <c r="DU132" s="214" t="str">
        <f>IFERROR(IF(AND($DO132="mas",'Classificação geral'!$K125=1),'Classificação geral'!AR125,""),"")</f>
        <v/>
      </c>
      <c r="DV132" s="216" t="str">
        <f>IFERROR(RANK(DU132,DU:DU,0)+ COUNTIF($DU$12:DU131,DU132),"")</f>
        <v/>
      </c>
      <c r="DX132" s="214" t="str">
        <f>IFERROR(IF(AND('Classificação geral'!$J125="fem",'Classificação geral'!$K125=2,'Classificação geral'!$I125="Tapete"),'Classificação geral'!$A125,""),"")</f>
        <v/>
      </c>
      <c r="DY132" s="214" t="str">
        <f>IFERROR(IF(AND('Classificação geral'!$J125="fem",'Classificação geral'!$K125=2,'Classificação geral'!$I125="Tapete"),'Classificação geral'!$B125,""),"")</f>
        <v/>
      </c>
      <c r="DZ132" s="215" t="str">
        <f>IF($DY132='Classificação geral'!$B125,'Classificação geral'!$C125,"")</f>
        <v/>
      </c>
      <c r="EA132" s="215" t="str">
        <f>IF($DY132='Classificação geral'!$B125,'Classificação geral'!$D125,"")</f>
        <v/>
      </c>
      <c r="EB132" s="215" t="str">
        <f>IF($DY132='Classificação geral'!$B125,'Classificação geral'!$J125,"")</f>
        <v/>
      </c>
      <c r="EC132" s="214" t="str">
        <f>IFERROR(IF(AND($EB132="fem",'Classificação geral'!$K125=2),'Classificação geral'!K125,""),"")</f>
        <v/>
      </c>
      <c r="ED132" s="214" t="str">
        <f>IFERROR(IF(AND($EB132="fem",'Classificação geral'!$K125=2),'Classificação geral'!AC125,""),"")</f>
        <v/>
      </c>
      <c r="EE132" s="214" t="str">
        <f>IFERROR(IF(AND($EB132="fem",'Classificação geral'!$K125=2),'Classificação geral'!AE125,""),"")</f>
        <v/>
      </c>
      <c r="EF132" s="214" t="str">
        <f>IFERROR(IF(AND($EB132="fem",'Classificação geral'!$K125=2),'Classificação geral'!AF125,""),"")</f>
        <v/>
      </c>
      <c r="EG132" s="214" t="str">
        <f>IFERROR(IF(AND($EB132="fem",'Classificação geral'!$K125=2),'Classificação geral'!O125,""),"")</f>
        <v/>
      </c>
      <c r="EH132" s="214" t="str">
        <f>IFERROR(IF(AND($EB132="fem",'Classificação geral'!$K125=2),'Classificação geral'!AR125,""),"")</f>
        <v/>
      </c>
      <c r="EI132" s="216" t="str">
        <f>IFERROR(RANK(EH132,EH:EH,0)+ COUNTIF(EH$12:$EH130,EH132),"")</f>
        <v/>
      </c>
      <c r="EJ132" s="209"/>
      <c r="EK132" s="214" t="str">
        <f>IFERROR(IF(AND('Classificação geral'!$J125="mas",'Classificação geral'!$K125=2,'Classificação geral'!$I125="Tapete"),'Classificação geral'!$A125,""),"")</f>
        <v/>
      </c>
      <c r="EL132" s="214" t="str">
        <f>IFERROR(IF(AND('Classificação geral'!$J125="mas",'Classificação geral'!$K125=2,'Classificação geral'!$I125="Tapete"),'Classificação geral'!$B125,""),"")</f>
        <v/>
      </c>
      <c r="EM132" s="215" t="str">
        <f>IF($EL132='Classificação geral'!$B125,'Classificação geral'!$C125,"")</f>
        <v/>
      </c>
      <c r="EN132" s="215" t="str">
        <f>IF($EL132='Classificação geral'!$B125,'Classificação geral'!$D125,"")</f>
        <v/>
      </c>
      <c r="EO132" s="215" t="str">
        <f>IF($EL132='Classificação geral'!$B125,'Classificação geral'!$J125,"")</f>
        <v/>
      </c>
      <c r="EP132" s="214" t="str">
        <f>IFERROR(IF(AND($EO132="mas",'Classificação geral'!$K125=2),'Classificação geral'!K125,""),"")</f>
        <v/>
      </c>
      <c r="EQ132" s="214" t="str">
        <f>IFERROR(IF(AND($EO132="mas",'Classificação geral'!$K125=2),'Classificação geral'!AC125,""),"")</f>
        <v/>
      </c>
      <c r="ER132" s="214" t="str">
        <f>IFERROR(IF(AND($EO132="mas",'Classificação geral'!$K125=2),'Classificação geral'!AE125,""),"")</f>
        <v/>
      </c>
      <c r="ES132" s="214" t="str">
        <f>IFERROR(IF(AND($EO132="mas",'Classificação geral'!$K125=2),'Classificação geral'!AF125,""),"")</f>
        <v/>
      </c>
      <c r="ET132" s="214" t="str">
        <f>IFERROR(IF(AND($EO132="mas",'Classificação geral'!$K125=2),'Classificação geral'!O125,""),"")</f>
        <v/>
      </c>
      <c r="EU132" s="214" t="str">
        <f>IFERROR(IF(AND($EO132="mas",'Classificação geral'!$K125=2),'Classificação geral'!AR125,""),"")</f>
        <v/>
      </c>
      <c r="EV132" s="216" t="str">
        <f>IFERROR(RANK(EU132,EU:EU,0)+ COUNTIF($EU$12:EU$12,EU132),"")</f>
        <v/>
      </c>
      <c r="EW132" s="209"/>
      <c r="EX132" s="214" t="str">
        <f>IFERROR(IF(AND('Classificação geral'!$J125="fem",'Classificação geral'!$K125=3,'Classificação geral'!$I125="Tapete"),'Classificação geral'!$A125,""),"")</f>
        <v/>
      </c>
      <c r="EY132" s="214" t="str">
        <f>IFERROR(IF(AND('Classificação geral'!$J125="fem",'Classificação geral'!$K125=3,'Classificação geral'!$I125="Tapete"),'Classificação geral'!$B125,""),"")</f>
        <v/>
      </c>
      <c r="EZ132" s="215" t="str">
        <f>IF($EY132='Classificação geral'!$B125,'Classificação geral'!$C125,"")</f>
        <v/>
      </c>
      <c r="FA132" s="215" t="str">
        <f>IF($EY132='Classificação geral'!$B125,'Classificação geral'!$D125,"")</f>
        <v/>
      </c>
      <c r="FB132" s="215" t="str">
        <f>IF($EY132='Classificação geral'!$B125,'Classificação geral'!$J125,"")</f>
        <v/>
      </c>
      <c r="FC132" s="215" t="str">
        <f>IF($FB132='Classificação geral'!$J125,'Classificação geral'!$K125,"")</f>
        <v/>
      </c>
      <c r="FD132" s="215" t="str">
        <f>IF($FC132='Classificação geral'!$K125,'Classificação geral'!$AC125,"")</f>
        <v/>
      </c>
      <c r="FE132" s="215" t="str">
        <f>IF($FC132='Classificação geral'!$K125,'Classificação geral'!$AE125,"")</f>
        <v/>
      </c>
      <c r="FF132" s="215" t="str">
        <f>IF($FC132='Classificação geral'!$K125,'Classificação geral'!$AF125,"")</f>
        <v/>
      </c>
      <c r="FG132" s="215" t="str">
        <f>IF($FC132='Classificação geral'!$K125,'Classificação geral'!$O125,"")</f>
        <v/>
      </c>
      <c r="FH132" s="215" t="str">
        <f>IF($FC132='Classificação geral'!$K125,'Classificação geral'!$AR125,"")</f>
        <v/>
      </c>
      <c r="FI132" s="216" t="str">
        <f>IFERROR(RANK(FH132,FH:FH,0)+ COUNTIF($FH$12:FH130,FH132),"")</f>
        <v/>
      </c>
      <c r="FJ132" s="209"/>
      <c r="FK132" s="214" t="str">
        <f>IFERROR(IF(AND('Classificação geral'!$J125="mas",'Classificação geral'!$K125=3,'Classificação geral'!$I125="Tapete"),'Classificação geral'!$A125,""),"")</f>
        <v/>
      </c>
      <c r="FL132" s="214" t="str">
        <f>IFERROR(IF(AND('Classificação geral'!$J125="mas",'Classificação geral'!$K125=3,'Classificação geral'!$I125="Tapete"),'Classificação geral'!$B125,""),"")</f>
        <v/>
      </c>
      <c r="FM132" s="215" t="str">
        <f>IF($FL132='Classificação geral'!$B125,'Classificação geral'!$C125,"")</f>
        <v/>
      </c>
      <c r="FN132" s="215" t="str">
        <f>IF($FL132='Classificação geral'!$B125,'Classificação geral'!$D125,"")</f>
        <v/>
      </c>
      <c r="FO132" s="215" t="str">
        <f>IF($FL132='Classificação geral'!$B125,'Classificação geral'!$J125,"")</f>
        <v/>
      </c>
      <c r="FP132" s="214" t="str">
        <f>IFERROR(IF(AND($FO132="mas",'Classificação geral'!$K125=3),'Classificação geral'!K125,""),"")</f>
        <v/>
      </c>
      <c r="FQ132" s="214" t="str">
        <f>IFERROR(IF(AND($FO132="mas",'Classificação geral'!$K125=3),'Classificação geral'!AC125,""),"")</f>
        <v/>
      </c>
      <c r="FR132" s="214" t="str">
        <f>IFERROR(IF(AND($FO132="mas",'Classificação geral'!$K125=3),'Classificação geral'!AE125,""),"")</f>
        <v/>
      </c>
      <c r="FS132" s="214" t="str">
        <f>IFERROR(IF(AND($FO132="mas",'Classificação geral'!$K125=3),'Classificação geral'!AF125,""),"")</f>
        <v/>
      </c>
      <c r="FT132" s="214" t="str">
        <f>IFERROR(IF(AND($FO132="mas",'Classificação geral'!$K125=3),'Classificação geral'!O125,""),"")</f>
        <v/>
      </c>
      <c r="FU132" s="214" t="str">
        <f>IFERROR(IF(AND($FO132="mas",'Classificação geral'!$K125=3),'Classificação geral'!AR125,""),"")</f>
        <v/>
      </c>
      <c r="FV132" s="216" t="str">
        <f>IFERROR(RANK(FU132,FU:FU,0)+ COUNTIF(FU$12:$FU130,FU132),"")</f>
        <v/>
      </c>
    </row>
    <row r="133" spans="2:178" s="199" customFormat="1" ht="24.75" customHeight="1" x14ac:dyDescent="0.4">
      <c r="B133" s="207"/>
      <c r="C133" s="206"/>
      <c r="D133" s="206"/>
      <c r="E133" s="206"/>
      <c r="Q133" s="207"/>
      <c r="R133" s="206"/>
      <c r="S133" s="206"/>
      <c r="T133" s="206"/>
      <c r="AG133" s="206"/>
      <c r="AH133" s="206"/>
      <c r="AI133" s="207"/>
      <c r="AV133" s="206"/>
      <c r="AW133" s="206"/>
      <c r="AX133" s="207"/>
      <c r="BJ133" s="207"/>
      <c r="BK133" s="206"/>
      <c r="BL133" s="206"/>
      <c r="BM133" s="206"/>
      <c r="BY133" s="207"/>
      <c r="BZ133" s="206"/>
      <c r="CA133" s="206"/>
      <c r="CB133" s="206"/>
      <c r="CX133" s="214" t="str">
        <f>IFERROR(IF(AND('Classificação geral'!$J126="FEM",'Classificação geral'!$K126=1,'Classificação geral'!I126="Tapete"),'Classificação geral'!A126,""),"")</f>
        <v/>
      </c>
      <c r="CY133" s="214" t="str">
        <f>IFERROR(IF(AND('Classificação geral'!$J126="FEM",'Classificação geral'!$K126=1,'Classificação geral'!I126="Tapete"),'Classificação geral'!$B126,""),"")</f>
        <v/>
      </c>
      <c r="CZ133" s="215" t="str">
        <f>IF($CY133='Classificação geral'!$B126,'Classificação geral'!$C126,"")</f>
        <v/>
      </c>
      <c r="DA133" s="215" t="str">
        <f>IF($CY133='Classificação geral'!$B126,'Classificação geral'!$D126,"")</f>
        <v/>
      </c>
      <c r="DB133" s="215" t="str">
        <f>IF($CY133='Classificação geral'!$B126,'Classificação geral'!$J126,"")</f>
        <v/>
      </c>
      <c r="DC133" s="215" t="str">
        <f>IF($DB133='Classificação geral'!$J126,'Classificação geral'!$K126,"")</f>
        <v/>
      </c>
      <c r="DD133" s="215" t="str">
        <f>IF($DC133='Classificação geral'!$K126,'Classificação geral'!$AC126,"")</f>
        <v/>
      </c>
      <c r="DE133" s="215" t="str">
        <f>IF($DC133='Classificação geral'!$K126,'Classificação geral'!$AE126,"")</f>
        <v/>
      </c>
      <c r="DF133" s="215" t="str">
        <f>IF($DC133='Classificação geral'!$K126,'Classificação geral'!$AF126,"")</f>
        <v/>
      </c>
      <c r="DG133" s="215" t="str">
        <f>IF($DC133='Classificação geral'!$K126,'Classificação geral'!$O126,"")</f>
        <v/>
      </c>
      <c r="DH133" s="215" t="str">
        <f>IF($DC133='Classificação geral'!$K126,'Classificação geral'!$AR126,"")</f>
        <v/>
      </c>
      <c r="DI133" s="216" t="str">
        <f>IFERROR(RANK(DH133,DH:DH,0)+ COUNTIF($DH$12:DH132,DH133),"")</f>
        <v/>
      </c>
      <c r="DK133" s="214" t="str">
        <f>IFERROR(IF(AND('Classificação geral'!$J126="mas",'Classificação geral'!$K126=1,'Classificação geral'!$I126="Tapete"),'Classificação geral'!$A126,""),"")</f>
        <v/>
      </c>
      <c r="DL133" s="214" t="str">
        <f>IFERROR(IF(AND('Classificação geral'!$J126="mas",'Classificação geral'!$K126=1,'Classificação geral'!$I126="Tapete"),'Classificação geral'!$B126,""),"")</f>
        <v/>
      </c>
      <c r="DM133" s="215" t="str">
        <f>IF($DL133='Classificação geral'!$B126,'Classificação geral'!$C126,"")</f>
        <v/>
      </c>
      <c r="DN133" s="215" t="str">
        <f>IF($DL133='Classificação geral'!$B126,'Classificação geral'!$D126,"")</f>
        <v/>
      </c>
      <c r="DO133" s="215" t="str">
        <f>IF($DL133='Classificação geral'!$B126,'Classificação geral'!$J126,"")</f>
        <v/>
      </c>
      <c r="DP133" s="214" t="str">
        <f>IFERROR(IF(AND($DO133="mas",'Classificação geral'!$K126=1),'Classificação geral'!K126,""),"")</f>
        <v/>
      </c>
      <c r="DQ133" s="214" t="str">
        <f>IFERROR(IF(AND($DO133="mas",'Classificação geral'!$K126=1),'Classificação geral'!AC126,""),"")</f>
        <v/>
      </c>
      <c r="DR133" s="214" t="str">
        <f>IFERROR(IF(AND($DO133="mas",'Classificação geral'!$K126=1),'Classificação geral'!AE126,""),"")</f>
        <v/>
      </c>
      <c r="DS133" s="214" t="str">
        <f>IFERROR(IF(AND($DO133="mas",'Classificação geral'!$K126=1),'Classificação geral'!AF126,""),"")</f>
        <v/>
      </c>
      <c r="DT133" s="214" t="str">
        <f>IFERROR(IF(AND($DO133="mas",'Classificação geral'!$K126=1),'Classificação geral'!O126,""),"")</f>
        <v/>
      </c>
      <c r="DU133" s="214" t="str">
        <f>IFERROR(IF(AND($DO133="mas",'Classificação geral'!$K126=1),'Classificação geral'!AR126,""),"")</f>
        <v/>
      </c>
      <c r="DV133" s="216" t="str">
        <f>IFERROR(RANK(DU133,DU:DU,0)+ COUNTIF($DU$12:DU132,DU133),"")</f>
        <v/>
      </c>
      <c r="DX133" s="214" t="str">
        <f>IFERROR(IF(AND('Classificação geral'!$J126="fem",'Classificação geral'!$K126=2,'Classificação geral'!$I126="Tapete"),'Classificação geral'!$A126,""),"")</f>
        <v/>
      </c>
      <c r="DY133" s="214" t="str">
        <f>IFERROR(IF(AND('Classificação geral'!$J126="fem",'Classificação geral'!$K126=2,'Classificação geral'!$I126="Tapete"),'Classificação geral'!$B126,""),"")</f>
        <v/>
      </c>
      <c r="DZ133" s="215" t="str">
        <f>IF($DY133='Classificação geral'!$B126,'Classificação geral'!$C126,"")</f>
        <v/>
      </c>
      <c r="EA133" s="215" t="str">
        <f>IF($DY133='Classificação geral'!$B126,'Classificação geral'!$D126,"")</f>
        <v/>
      </c>
      <c r="EB133" s="215" t="str">
        <f>IF($DY133='Classificação geral'!$B126,'Classificação geral'!$J126,"")</f>
        <v/>
      </c>
      <c r="EC133" s="214" t="str">
        <f>IFERROR(IF(AND($EB133="fem",'Classificação geral'!$K126=2),'Classificação geral'!K126,""),"")</f>
        <v/>
      </c>
      <c r="ED133" s="214" t="str">
        <f>IFERROR(IF(AND($EB133="fem",'Classificação geral'!$K126=2),'Classificação geral'!AC126,""),"")</f>
        <v/>
      </c>
      <c r="EE133" s="214" t="str">
        <f>IFERROR(IF(AND($EB133="fem",'Classificação geral'!$K126=2),'Classificação geral'!AE126,""),"")</f>
        <v/>
      </c>
      <c r="EF133" s="214" t="str">
        <f>IFERROR(IF(AND($EB133="fem",'Classificação geral'!$K126=2),'Classificação geral'!AF126,""),"")</f>
        <v/>
      </c>
      <c r="EG133" s="214" t="str">
        <f>IFERROR(IF(AND($EB133="fem",'Classificação geral'!$K126=2),'Classificação geral'!O126,""),"")</f>
        <v/>
      </c>
      <c r="EH133" s="214" t="str">
        <f>IFERROR(IF(AND($EB133="fem",'Classificação geral'!$K126=2),'Classificação geral'!AR126,""),"")</f>
        <v/>
      </c>
      <c r="EI133" s="216" t="str">
        <f>IFERROR(RANK(EH133,EH:EH,0)+ COUNTIF(EH$12:$EH131,EH133),"")</f>
        <v/>
      </c>
      <c r="EJ133" s="209"/>
      <c r="EK133" s="214" t="str">
        <f>IFERROR(IF(AND('Classificação geral'!$J126="mas",'Classificação geral'!$K126=2,'Classificação geral'!$I126="Tapete"),'Classificação geral'!$A126,""),"")</f>
        <v/>
      </c>
      <c r="EL133" s="214" t="str">
        <f>IFERROR(IF(AND('Classificação geral'!$J126="mas",'Classificação geral'!$K126=2,'Classificação geral'!$I126="Tapete"),'Classificação geral'!$B126,""),"")</f>
        <v/>
      </c>
      <c r="EM133" s="215" t="str">
        <f>IF($EL133='Classificação geral'!$B126,'Classificação geral'!$C126,"")</f>
        <v/>
      </c>
      <c r="EN133" s="215" t="str">
        <f>IF($EL133='Classificação geral'!$B126,'Classificação geral'!$D126,"")</f>
        <v/>
      </c>
      <c r="EO133" s="215" t="str">
        <f>IF($EL133='Classificação geral'!$B126,'Classificação geral'!$J126,"")</f>
        <v/>
      </c>
      <c r="EP133" s="214" t="str">
        <f>IFERROR(IF(AND($EO133="mas",'Classificação geral'!$K126=2),'Classificação geral'!K126,""),"")</f>
        <v/>
      </c>
      <c r="EQ133" s="214" t="str">
        <f>IFERROR(IF(AND($EO133="mas",'Classificação geral'!$K126=2),'Classificação geral'!AC126,""),"")</f>
        <v/>
      </c>
      <c r="ER133" s="214" t="str">
        <f>IFERROR(IF(AND($EO133="mas",'Classificação geral'!$K126=2),'Classificação geral'!AE126,""),"")</f>
        <v/>
      </c>
      <c r="ES133" s="214" t="str">
        <f>IFERROR(IF(AND($EO133="mas",'Classificação geral'!$K126=2),'Classificação geral'!AF126,""),"")</f>
        <v/>
      </c>
      <c r="ET133" s="214" t="str">
        <f>IFERROR(IF(AND($EO133="mas",'Classificação geral'!$K126=2),'Classificação geral'!O126,""),"")</f>
        <v/>
      </c>
      <c r="EU133" s="214" t="str">
        <f>IFERROR(IF(AND($EO133="mas",'Classificação geral'!$K126=2),'Classificação geral'!AR126,""),"")</f>
        <v/>
      </c>
      <c r="EV133" s="216" t="str">
        <f>IFERROR(RANK(EU133,EU:EU,0)+ COUNTIF($EU$12:EU$12,EU133),"")</f>
        <v/>
      </c>
      <c r="EW133" s="209"/>
      <c r="EX133" s="214" t="str">
        <f>IFERROR(IF(AND('Classificação geral'!$J126="fem",'Classificação geral'!$K126=3,'Classificação geral'!$I126="Tapete"),'Classificação geral'!$A126,""),"")</f>
        <v/>
      </c>
      <c r="EY133" s="214" t="str">
        <f>IFERROR(IF(AND('Classificação geral'!$J126="fem",'Classificação geral'!$K126=3,'Classificação geral'!$I126="Tapete"),'Classificação geral'!$B126,""),"")</f>
        <v/>
      </c>
      <c r="EZ133" s="215" t="str">
        <f>IF($EY133='Classificação geral'!$B126,'Classificação geral'!$C126,"")</f>
        <v/>
      </c>
      <c r="FA133" s="215" t="str">
        <f>IF($EY133='Classificação geral'!$B126,'Classificação geral'!$D126,"")</f>
        <v/>
      </c>
      <c r="FB133" s="215" t="str">
        <f>IF($EY133='Classificação geral'!$B126,'Classificação geral'!$J126,"")</f>
        <v/>
      </c>
      <c r="FC133" s="215" t="str">
        <f>IF($FB133='Classificação geral'!$J126,'Classificação geral'!$K126,"")</f>
        <v/>
      </c>
      <c r="FD133" s="215" t="str">
        <f>IF($FC133='Classificação geral'!$K126,'Classificação geral'!$AC126,"")</f>
        <v/>
      </c>
      <c r="FE133" s="215" t="str">
        <f>IF($FC133='Classificação geral'!$K126,'Classificação geral'!$AE126,"")</f>
        <v/>
      </c>
      <c r="FF133" s="215" t="str">
        <f>IF($FC133='Classificação geral'!$K126,'Classificação geral'!$AF126,"")</f>
        <v/>
      </c>
      <c r="FG133" s="215" t="str">
        <f>IF($FC133='Classificação geral'!$K126,'Classificação geral'!$O126,"")</f>
        <v/>
      </c>
      <c r="FH133" s="215" t="str">
        <f>IF($FC133='Classificação geral'!$K126,'Classificação geral'!$AR126,"")</f>
        <v/>
      </c>
      <c r="FI133" s="216" t="str">
        <f>IFERROR(RANK(FH133,FH:FH,0)+ COUNTIF($FH$12:FH131,FH133),"")</f>
        <v/>
      </c>
      <c r="FJ133" s="209"/>
      <c r="FK133" s="214" t="str">
        <f>IFERROR(IF(AND('Classificação geral'!$J126="mas",'Classificação geral'!$K126=3,'Classificação geral'!$I126="Tapete"),'Classificação geral'!$A126,""),"")</f>
        <v/>
      </c>
      <c r="FL133" s="214" t="str">
        <f>IFERROR(IF(AND('Classificação geral'!$J126="mas",'Classificação geral'!$K126=3,'Classificação geral'!$I126="Tapete"),'Classificação geral'!$B126,""),"")</f>
        <v/>
      </c>
      <c r="FM133" s="215" t="str">
        <f>IF($FL133='Classificação geral'!$B126,'Classificação geral'!$C126,"")</f>
        <v/>
      </c>
      <c r="FN133" s="215" t="str">
        <f>IF($FL133='Classificação geral'!$B126,'Classificação geral'!$D126,"")</f>
        <v/>
      </c>
      <c r="FO133" s="215" t="str">
        <f>IF($FL133='Classificação geral'!$B126,'Classificação geral'!$J126,"")</f>
        <v/>
      </c>
      <c r="FP133" s="214" t="str">
        <f>IFERROR(IF(AND($FO133="mas",'Classificação geral'!$K126=3),'Classificação geral'!K126,""),"")</f>
        <v/>
      </c>
      <c r="FQ133" s="214" t="str">
        <f>IFERROR(IF(AND($FO133="mas",'Classificação geral'!$K126=3),'Classificação geral'!AC126,""),"")</f>
        <v/>
      </c>
      <c r="FR133" s="214" t="str">
        <f>IFERROR(IF(AND($FO133="mas",'Classificação geral'!$K126=3),'Classificação geral'!AE126,""),"")</f>
        <v/>
      </c>
      <c r="FS133" s="214" t="str">
        <f>IFERROR(IF(AND($FO133="mas",'Classificação geral'!$K126=3),'Classificação geral'!AF126,""),"")</f>
        <v/>
      </c>
      <c r="FT133" s="214" t="str">
        <f>IFERROR(IF(AND($FO133="mas",'Classificação geral'!$K126=3),'Classificação geral'!O126,""),"")</f>
        <v/>
      </c>
      <c r="FU133" s="214" t="str">
        <f>IFERROR(IF(AND($FO133="mas",'Classificação geral'!$K126=3),'Classificação geral'!AR126,""),"")</f>
        <v/>
      </c>
      <c r="FV133" s="216" t="str">
        <f>IFERROR(RANK(FU133,FU:FU,0)+ COUNTIF(FU$12:$FU131,FU133),"")</f>
        <v/>
      </c>
    </row>
    <row r="134" spans="2:178" ht="24.75" customHeight="1" x14ac:dyDescent="0.4">
      <c r="CX134" s="214" t="str">
        <f>IFERROR(IF(AND('Classificação geral'!$J127="FEM",'Classificação geral'!$K127=1,'Classificação geral'!I127="Tapete"),'Classificação geral'!A127,""),"")</f>
        <v/>
      </c>
      <c r="CY134" s="214" t="str">
        <f>IFERROR(IF(AND('Classificação geral'!$J127="FEM",'Classificação geral'!$K127=1,'Classificação geral'!I127="Tapete"),'Classificação geral'!$B127,""),"")</f>
        <v/>
      </c>
      <c r="CZ134" s="215" t="str">
        <f>IF($CY134='Classificação geral'!$B127,'Classificação geral'!$C127,"")</f>
        <v/>
      </c>
      <c r="DA134" s="215" t="str">
        <f>IF($CY134='Classificação geral'!$B127,'Classificação geral'!$D127,"")</f>
        <v/>
      </c>
      <c r="DB134" s="215" t="str">
        <f>IF($CY134='Classificação geral'!$B127,'Classificação geral'!$J127,"")</f>
        <v/>
      </c>
      <c r="DC134" s="215" t="str">
        <f>IF($DB134='Classificação geral'!$J127,'Classificação geral'!$K127,"")</f>
        <v/>
      </c>
      <c r="DD134" s="215" t="str">
        <f>IF($DC134='Classificação geral'!$K127,'Classificação geral'!$AC127,"")</f>
        <v/>
      </c>
      <c r="DE134" s="215" t="str">
        <f>IF($DC134='Classificação geral'!$K127,'Classificação geral'!$AE127,"")</f>
        <v/>
      </c>
      <c r="DF134" s="215" t="str">
        <f>IF($DC134='Classificação geral'!$K127,'Classificação geral'!$AF127,"")</f>
        <v/>
      </c>
      <c r="DG134" s="215" t="str">
        <f>IF($DC134='Classificação geral'!$K127,'Classificação geral'!$O127,"")</f>
        <v/>
      </c>
      <c r="DH134" s="215" t="str">
        <f>IF($DC134='Classificação geral'!$K127,'Classificação geral'!$AR127,"")</f>
        <v/>
      </c>
      <c r="DI134" s="216" t="str">
        <f>IFERROR(RANK(DH134,DH:DH,0)+ COUNTIF($DH$12:DH133,DH134),"")</f>
        <v/>
      </c>
      <c r="DJ134" s="199"/>
      <c r="DK134" s="214" t="str">
        <f>IFERROR(IF(AND('Classificação geral'!$J127="mas",'Classificação geral'!$K127=1,'Classificação geral'!$I127="Tapete"),'Classificação geral'!$A127,""),"")</f>
        <v/>
      </c>
      <c r="DL134" s="214" t="str">
        <f>IFERROR(IF(AND('Classificação geral'!$J127="mas",'Classificação geral'!$K127=1,'Classificação geral'!$I127="Tapete"),'Classificação geral'!$B127,""),"")</f>
        <v/>
      </c>
      <c r="DM134" s="215" t="str">
        <f>IF($DL134='Classificação geral'!$B127,'Classificação geral'!$C127,"")</f>
        <v/>
      </c>
      <c r="DN134" s="215" t="str">
        <f>IF($DL134='Classificação geral'!$B127,'Classificação geral'!$D127,"")</f>
        <v/>
      </c>
      <c r="DO134" s="215" t="str">
        <f>IF($DL134='Classificação geral'!$B127,'Classificação geral'!$J127,"")</f>
        <v/>
      </c>
      <c r="DP134" s="214" t="str">
        <f>IFERROR(IF(AND($DO134="mas",'Classificação geral'!$K127=1),'Classificação geral'!K127,""),"")</f>
        <v/>
      </c>
      <c r="DQ134" s="214" t="str">
        <f>IFERROR(IF(AND($DO134="mas",'Classificação geral'!$K127=1),'Classificação geral'!AC127,""),"")</f>
        <v/>
      </c>
      <c r="DR134" s="214" t="str">
        <f>IFERROR(IF(AND($DO134="mas",'Classificação geral'!$K127=1),'Classificação geral'!AE127,""),"")</f>
        <v/>
      </c>
      <c r="DS134" s="214" t="str">
        <f>IFERROR(IF(AND($DO134="mas",'Classificação geral'!$K127=1),'Classificação geral'!AF127,""),"")</f>
        <v/>
      </c>
      <c r="DT134" s="214" t="str">
        <f>IFERROR(IF(AND($DO134="mas",'Classificação geral'!$K127=1),'Classificação geral'!O127,""),"")</f>
        <v/>
      </c>
      <c r="DU134" s="214" t="str">
        <f>IFERROR(IF(AND($DO134="mas",'Classificação geral'!$K127=1),'Classificação geral'!AR127,""),"")</f>
        <v/>
      </c>
      <c r="DV134" s="216" t="str">
        <f>IFERROR(RANK(DU134,DU:DU,0)+ COUNTIF($DU$12:DU133,DU134),"")</f>
        <v/>
      </c>
      <c r="DW134" s="199"/>
      <c r="DX134" s="214" t="str">
        <f>IFERROR(IF(AND('Classificação geral'!$J127="fem",'Classificação geral'!$K127=2,'Classificação geral'!$I127="Tapete"),'Classificação geral'!$A127,""),"")</f>
        <v/>
      </c>
      <c r="DY134" s="214" t="str">
        <f>IFERROR(IF(AND('Classificação geral'!$J127="fem",'Classificação geral'!$K127=2,'Classificação geral'!$I127="Tapete"),'Classificação geral'!$B127,""),"")</f>
        <v/>
      </c>
      <c r="DZ134" s="215" t="str">
        <f>IF($DY134='Classificação geral'!$B127,'Classificação geral'!$C127,"")</f>
        <v/>
      </c>
      <c r="EA134" s="215" t="str">
        <f>IF($DY134='Classificação geral'!$B127,'Classificação geral'!$D127,"")</f>
        <v/>
      </c>
      <c r="EB134" s="215" t="str">
        <f>IF($DY134='Classificação geral'!$B127,'Classificação geral'!$J127,"")</f>
        <v/>
      </c>
      <c r="EC134" s="214" t="str">
        <f>IFERROR(IF(AND($EB134="fem",'Classificação geral'!$K127=2),'Classificação geral'!K127,""),"")</f>
        <v/>
      </c>
      <c r="ED134" s="214" t="str">
        <f>IFERROR(IF(AND($EB134="fem",'Classificação geral'!$K127=2),'Classificação geral'!AC127,""),"")</f>
        <v/>
      </c>
      <c r="EE134" s="214" t="str">
        <f>IFERROR(IF(AND($EB134="fem",'Classificação geral'!$K127=2),'Classificação geral'!AE127,""),"")</f>
        <v/>
      </c>
      <c r="EF134" s="214" t="str">
        <f>IFERROR(IF(AND($EB134="fem",'Classificação geral'!$K127=2),'Classificação geral'!AF127,""),"")</f>
        <v/>
      </c>
      <c r="EG134" s="214" t="str">
        <f>IFERROR(IF(AND($EB134="fem",'Classificação geral'!$K127=2),'Classificação geral'!O127,""),"")</f>
        <v/>
      </c>
      <c r="EH134" s="214" t="str">
        <f>IFERROR(IF(AND($EB134="fem",'Classificação geral'!$K127=2),'Classificação geral'!AR127,""),"")</f>
        <v/>
      </c>
      <c r="EI134" s="216" t="str">
        <f>IFERROR(RANK(EH134,EH:EH,0)+ COUNTIF(EH$12:$EH132,EH134),"")</f>
        <v/>
      </c>
      <c r="EJ134" s="209"/>
      <c r="EK134" s="214" t="str">
        <f>IFERROR(IF(AND('Classificação geral'!$J127="mas",'Classificação geral'!$K127=2,'Classificação geral'!$I127="Tapete"),'Classificação geral'!$A127,""),"")</f>
        <v/>
      </c>
      <c r="EL134" s="214" t="str">
        <f>IFERROR(IF(AND('Classificação geral'!$J127="mas",'Classificação geral'!$K127=2,'Classificação geral'!$I127="Tapete"),'Classificação geral'!$B127,""),"")</f>
        <v/>
      </c>
      <c r="EM134" s="215" t="str">
        <f>IF($EL134='Classificação geral'!$B127,'Classificação geral'!$C127,"")</f>
        <v/>
      </c>
      <c r="EN134" s="215" t="str">
        <f>IF($EL134='Classificação geral'!$B127,'Classificação geral'!$D127,"")</f>
        <v/>
      </c>
      <c r="EO134" s="215" t="str">
        <f>IF($EL134='Classificação geral'!$B127,'Classificação geral'!$J127,"")</f>
        <v/>
      </c>
      <c r="EP134" s="214" t="str">
        <f>IFERROR(IF(AND($EO134="mas",'Classificação geral'!$K127=2),'Classificação geral'!K127,""),"")</f>
        <v/>
      </c>
      <c r="EQ134" s="214" t="str">
        <f>IFERROR(IF(AND($EO134="mas",'Classificação geral'!$K127=2),'Classificação geral'!AC127,""),"")</f>
        <v/>
      </c>
      <c r="ER134" s="214" t="str">
        <f>IFERROR(IF(AND($EO134="mas",'Classificação geral'!$K127=2),'Classificação geral'!AE127,""),"")</f>
        <v/>
      </c>
      <c r="ES134" s="214" t="str">
        <f>IFERROR(IF(AND($EO134="mas",'Classificação geral'!$K127=2),'Classificação geral'!AF127,""),"")</f>
        <v/>
      </c>
      <c r="ET134" s="214" t="str">
        <f>IFERROR(IF(AND($EO134="mas",'Classificação geral'!$K127=2),'Classificação geral'!O127,""),"")</f>
        <v/>
      </c>
      <c r="EU134" s="214" t="str">
        <f>IFERROR(IF(AND($EO134="mas",'Classificação geral'!$K127=2),'Classificação geral'!AR127,""),"")</f>
        <v/>
      </c>
      <c r="EV134" s="216" t="str">
        <f>IFERROR(RANK(EU134,EU:EU,0)+ COUNTIF($EU$12:EU$12,EU134),"")</f>
        <v/>
      </c>
      <c r="EW134" s="209"/>
      <c r="EX134" s="214" t="str">
        <f>IFERROR(IF(AND('Classificação geral'!$J127="fem",'Classificação geral'!$K127=3,'Classificação geral'!$I127="Tapete"),'Classificação geral'!$A127,""),"")</f>
        <v/>
      </c>
      <c r="EY134" s="214" t="str">
        <f>IFERROR(IF(AND('Classificação geral'!$J127="fem",'Classificação geral'!$K127=3,'Classificação geral'!$I127="Tapete"),'Classificação geral'!$B127,""),"")</f>
        <v/>
      </c>
      <c r="EZ134" s="215" t="str">
        <f>IF($EY134='Classificação geral'!$B127,'Classificação geral'!$C127,"")</f>
        <v/>
      </c>
      <c r="FA134" s="215" t="str">
        <f>IF($EY134='Classificação geral'!$B127,'Classificação geral'!$D127,"")</f>
        <v/>
      </c>
      <c r="FB134" s="215" t="str">
        <f>IF($EY134='Classificação geral'!$B127,'Classificação geral'!$J127,"")</f>
        <v/>
      </c>
      <c r="FC134" s="215" t="str">
        <f>IF($FB134='Classificação geral'!$J127,'Classificação geral'!$K127,"")</f>
        <v/>
      </c>
      <c r="FD134" s="215" t="str">
        <f>IF($FC134='Classificação geral'!$K127,'Classificação geral'!$AC127,"")</f>
        <v/>
      </c>
      <c r="FE134" s="215" t="str">
        <f>IF($FC134='Classificação geral'!$K127,'Classificação geral'!$AE127,"")</f>
        <v/>
      </c>
      <c r="FF134" s="215" t="str">
        <f>IF($FC134='Classificação geral'!$K127,'Classificação geral'!$AF127,"")</f>
        <v/>
      </c>
      <c r="FG134" s="215" t="str">
        <f>IF($FC134='Classificação geral'!$K127,'Classificação geral'!$O127,"")</f>
        <v/>
      </c>
      <c r="FH134" s="215" t="str">
        <f>IF($FC134='Classificação geral'!$K127,'Classificação geral'!$AR127,"")</f>
        <v/>
      </c>
      <c r="FI134" s="216" t="str">
        <f>IFERROR(RANK(FH134,FH:FH,0)+ COUNTIF($FH$12:FH132,FH134),"")</f>
        <v/>
      </c>
      <c r="FJ134" s="209"/>
      <c r="FK134" s="214" t="str">
        <f>IFERROR(IF(AND('Classificação geral'!$J127="mas",'Classificação geral'!$K127=3,'Classificação geral'!$I127="Tapete"),'Classificação geral'!$A127,""),"")</f>
        <v/>
      </c>
      <c r="FL134" s="214" t="str">
        <f>IFERROR(IF(AND('Classificação geral'!$J127="mas",'Classificação geral'!$K127=3,'Classificação geral'!$I127="Tapete"),'Classificação geral'!$B127,""),"")</f>
        <v/>
      </c>
      <c r="FM134" s="215" t="str">
        <f>IF($FL134='Classificação geral'!$B127,'Classificação geral'!$C127,"")</f>
        <v/>
      </c>
      <c r="FN134" s="215" t="str">
        <f>IF($FL134='Classificação geral'!$B127,'Classificação geral'!$D127,"")</f>
        <v/>
      </c>
      <c r="FO134" s="215" t="str">
        <f>IF($FL134='Classificação geral'!$B127,'Classificação geral'!$J127,"")</f>
        <v/>
      </c>
      <c r="FP134" s="214" t="str">
        <f>IFERROR(IF(AND($FO134="mas",'Classificação geral'!$K127=3),'Classificação geral'!K127,""),"")</f>
        <v/>
      </c>
      <c r="FQ134" s="214" t="str">
        <f>IFERROR(IF(AND($FO134="mas",'Classificação geral'!$K127=3),'Classificação geral'!AC127,""),"")</f>
        <v/>
      </c>
      <c r="FR134" s="214" t="str">
        <f>IFERROR(IF(AND($FO134="mas",'Classificação geral'!$K127=3),'Classificação geral'!AE127,""),"")</f>
        <v/>
      </c>
      <c r="FS134" s="214" t="str">
        <f>IFERROR(IF(AND($FO134="mas",'Classificação geral'!$K127=3),'Classificação geral'!AF127,""),"")</f>
        <v/>
      </c>
      <c r="FT134" s="214" t="str">
        <f>IFERROR(IF(AND($FO134="mas",'Classificação geral'!$K127=3),'Classificação geral'!O127,""),"")</f>
        <v/>
      </c>
      <c r="FU134" s="214" t="str">
        <f>IFERROR(IF(AND($FO134="mas",'Classificação geral'!$K127=3),'Classificação geral'!AR127,""),"")</f>
        <v/>
      </c>
      <c r="FV134" s="216" t="str">
        <f>IFERROR(RANK(FU134,FU:FU,0)+ COUNTIF(FU$12:$FU132,FU134),"")</f>
        <v/>
      </c>
    </row>
    <row r="135" spans="2:178" ht="24.75" customHeight="1" x14ac:dyDescent="0.4">
      <c r="CX135" s="214" t="str">
        <f>IFERROR(IF(AND('Classificação geral'!$J128="FEM",'Classificação geral'!$K128=1,'Classificação geral'!I128="Tapete"),'Classificação geral'!A128,""),"")</f>
        <v/>
      </c>
      <c r="CY135" s="214" t="str">
        <f>IFERROR(IF(AND('Classificação geral'!$J128="FEM",'Classificação geral'!$K128=1,'Classificação geral'!I128="Tapete"),'Classificação geral'!$B128,""),"")</f>
        <v/>
      </c>
      <c r="CZ135" s="215" t="str">
        <f>IF($CY135='Classificação geral'!$B128,'Classificação geral'!$C128,"")</f>
        <v/>
      </c>
      <c r="DA135" s="215" t="str">
        <f>IF($CY135='Classificação geral'!$B128,'Classificação geral'!$D128,"")</f>
        <v/>
      </c>
      <c r="DB135" s="215" t="str">
        <f>IF($CY135='Classificação geral'!$B128,'Classificação geral'!$J128,"")</f>
        <v/>
      </c>
      <c r="DC135" s="215" t="str">
        <f>IF($DB135='Classificação geral'!$J128,'Classificação geral'!$K128,"")</f>
        <v/>
      </c>
      <c r="DD135" s="215" t="str">
        <f>IF($DC135='Classificação geral'!$K128,'Classificação geral'!$AC128,"")</f>
        <v/>
      </c>
      <c r="DE135" s="215" t="str">
        <f>IF($DC135='Classificação geral'!$K128,'Classificação geral'!$AE128,"")</f>
        <v/>
      </c>
      <c r="DF135" s="215" t="str">
        <f>IF($DC135='Classificação geral'!$K128,'Classificação geral'!$AF128,"")</f>
        <v/>
      </c>
      <c r="DG135" s="215" t="str">
        <f>IF($DC135='Classificação geral'!$K128,'Classificação geral'!$O128,"")</f>
        <v/>
      </c>
      <c r="DH135" s="215" t="str">
        <f>IF($DC135='Classificação geral'!$K128,'Classificação geral'!$AR128,"")</f>
        <v/>
      </c>
      <c r="DI135" s="216" t="str">
        <f>IFERROR(RANK(DH135,DH:DH,0)+ COUNTIF($DH$12:DH134,DH135),"")</f>
        <v/>
      </c>
      <c r="DJ135" s="199"/>
      <c r="DK135" s="214" t="str">
        <f>IFERROR(IF(AND('Classificação geral'!$J128="mas",'Classificação geral'!$K128=1,'Classificação geral'!$I128="Tapete"),'Classificação geral'!$A128,""),"")</f>
        <v/>
      </c>
      <c r="DL135" s="214" t="str">
        <f>IFERROR(IF(AND('Classificação geral'!$J128="mas",'Classificação geral'!$K128=1,'Classificação geral'!$I128="Tapete"),'Classificação geral'!$B128,""),"")</f>
        <v/>
      </c>
      <c r="DM135" s="215" t="str">
        <f>IF($DL135='Classificação geral'!$B128,'Classificação geral'!$C128,"")</f>
        <v/>
      </c>
      <c r="DN135" s="215" t="str">
        <f>IF($DL135='Classificação geral'!$B128,'Classificação geral'!$D128,"")</f>
        <v/>
      </c>
      <c r="DO135" s="215" t="str">
        <f>IF($DL135='Classificação geral'!$B128,'Classificação geral'!$J128,"")</f>
        <v/>
      </c>
      <c r="DP135" s="214" t="str">
        <f>IFERROR(IF(AND($DO135="mas",'Classificação geral'!$K128=1),'Classificação geral'!K128,""),"")</f>
        <v/>
      </c>
      <c r="DQ135" s="214" t="str">
        <f>IFERROR(IF(AND($DO135="mas",'Classificação geral'!$K128=1),'Classificação geral'!AC128,""),"")</f>
        <v/>
      </c>
      <c r="DR135" s="214" t="str">
        <f>IFERROR(IF(AND($DO135="mas",'Classificação geral'!$K128=1),'Classificação geral'!AE128,""),"")</f>
        <v/>
      </c>
      <c r="DS135" s="214" t="str">
        <f>IFERROR(IF(AND($DO135="mas",'Classificação geral'!$K128=1),'Classificação geral'!AF128,""),"")</f>
        <v/>
      </c>
      <c r="DT135" s="214" t="str">
        <f>IFERROR(IF(AND($DO135="mas",'Classificação geral'!$K128=1),'Classificação geral'!O128,""),"")</f>
        <v/>
      </c>
      <c r="DU135" s="214" t="str">
        <f>IFERROR(IF(AND($DO135="mas",'Classificação geral'!$K128=1),'Classificação geral'!AR128,""),"")</f>
        <v/>
      </c>
      <c r="DV135" s="216" t="str">
        <f>IFERROR(RANK(DU135,DU:DU,0)+ COUNTIF($DU$12:DU134,DU135),"")</f>
        <v/>
      </c>
      <c r="DW135" s="199"/>
      <c r="DX135" s="214" t="str">
        <f>IFERROR(IF(AND('Classificação geral'!$J128="fem",'Classificação geral'!$K128=2,'Classificação geral'!$I128="Tapete"),'Classificação geral'!$A128,""),"")</f>
        <v/>
      </c>
      <c r="DY135" s="214" t="str">
        <f>IFERROR(IF(AND('Classificação geral'!$J128="fem",'Classificação geral'!$K128=2,'Classificação geral'!$I128="Tapete"),'Classificação geral'!$B128,""),"")</f>
        <v/>
      </c>
      <c r="DZ135" s="215" t="str">
        <f>IF($DY135='Classificação geral'!$B128,'Classificação geral'!$C128,"")</f>
        <v/>
      </c>
      <c r="EA135" s="215" t="str">
        <f>IF($DY135='Classificação geral'!$B128,'Classificação geral'!$D128,"")</f>
        <v/>
      </c>
      <c r="EB135" s="215" t="str">
        <f>IF($DY135='Classificação geral'!$B128,'Classificação geral'!$J128,"")</f>
        <v/>
      </c>
      <c r="EC135" s="214" t="str">
        <f>IFERROR(IF(AND($EB135="fem",'Classificação geral'!$K128=2),'Classificação geral'!K128,""),"")</f>
        <v/>
      </c>
      <c r="ED135" s="214" t="str">
        <f>IFERROR(IF(AND($EB135="fem",'Classificação geral'!$K128=2),'Classificação geral'!AC128,""),"")</f>
        <v/>
      </c>
      <c r="EE135" s="214" t="str">
        <f>IFERROR(IF(AND($EB135="fem",'Classificação geral'!$K128=2),'Classificação geral'!AE128,""),"")</f>
        <v/>
      </c>
      <c r="EF135" s="214" t="str">
        <f>IFERROR(IF(AND($EB135="fem",'Classificação geral'!$K128=2),'Classificação geral'!AF128,""),"")</f>
        <v/>
      </c>
      <c r="EG135" s="214" t="str">
        <f>IFERROR(IF(AND($EB135="fem",'Classificação geral'!$K128=2),'Classificação geral'!O128,""),"")</f>
        <v/>
      </c>
      <c r="EH135" s="214" t="str">
        <f>IFERROR(IF(AND($EB135="fem",'Classificação geral'!$K128=2),'Classificação geral'!AR128,""),"")</f>
        <v/>
      </c>
      <c r="EI135" s="216" t="str">
        <f>IFERROR(RANK(EH135,EH:EH,0)+ COUNTIF(EH$12:$EH133,EH135),"")</f>
        <v/>
      </c>
      <c r="EJ135" s="209"/>
      <c r="EK135" s="214" t="str">
        <f>IFERROR(IF(AND('Classificação geral'!$J128="mas",'Classificação geral'!$K128=2,'Classificação geral'!$I128="Tapete"),'Classificação geral'!$A128,""),"")</f>
        <v/>
      </c>
      <c r="EL135" s="214" t="str">
        <f>IFERROR(IF(AND('Classificação geral'!$J128="mas",'Classificação geral'!$K128=2,'Classificação geral'!$I128="Tapete"),'Classificação geral'!$B128,""),"")</f>
        <v/>
      </c>
      <c r="EM135" s="215" t="str">
        <f>IF($EL135='Classificação geral'!$B128,'Classificação geral'!$C128,"")</f>
        <v/>
      </c>
      <c r="EN135" s="215" t="str">
        <f>IF($EL135='Classificação geral'!$B128,'Classificação geral'!$D128,"")</f>
        <v/>
      </c>
      <c r="EO135" s="215" t="str">
        <f>IF($EL135='Classificação geral'!$B128,'Classificação geral'!$J128,"")</f>
        <v/>
      </c>
      <c r="EP135" s="214" t="str">
        <f>IFERROR(IF(AND($EO135="mas",'Classificação geral'!$K128=2),'Classificação geral'!K128,""),"")</f>
        <v/>
      </c>
      <c r="EQ135" s="214" t="str">
        <f>IFERROR(IF(AND($EO135="mas",'Classificação geral'!$K128=2),'Classificação geral'!AC128,""),"")</f>
        <v/>
      </c>
      <c r="ER135" s="214" t="str">
        <f>IFERROR(IF(AND($EO135="mas",'Classificação geral'!$K128=2),'Classificação geral'!AE128,""),"")</f>
        <v/>
      </c>
      <c r="ES135" s="214" t="str">
        <f>IFERROR(IF(AND($EO135="mas",'Classificação geral'!$K128=2),'Classificação geral'!AF128,""),"")</f>
        <v/>
      </c>
      <c r="ET135" s="214" t="str">
        <f>IFERROR(IF(AND($EO135="mas",'Classificação geral'!$K128=2),'Classificação geral'!O128,""),"")</f>
        <v/>
      </c>
      <c r="EU135" s="214" t="str">
        <f>IFERROR(IF(AND($EO135="mas",'Classificação geral'!$K128=2),'Classificação geral'!AR128,""),"")</f>
        <v/>
      </c>
      <c r="EV135" s="216" t="str">
        <f>IFERROR(RANK(EU135,EU:EU,0)+ COUNTIF($EU$12:EU$12,EU135),"")</f>
        <v/>
      </c>
      <c r="EW135" s="209"/>
      <c r="EX135" s="214" t="str">
        <f>IFERROR(IF(AND('Classificação geral'!$J128="fem",'Classificação geral'!$K128=3,'Classificação geral'!$I128="Tapete"),'Classificação geral'!$A128,""),"")</f>
        <v/>
      </c>
      <c r="EY135" s="214" t="str">
        <f>IFERROR(IF(AND('Classificação geral'!$J128="fem",'Classificação geral'!$K128=3,'Classificação geral'!$I128="Tapete"),'Classificação geral'!$B128,""),"")</f>
        <v/>
      </c>
      <c r="EZ135" s="215" t="str">
        <f>IF($EY135='Classificação geral'!$B128,'Classificação geral'!$C128,"")</f>
        <v/>
      </c>
      <c r="FA135" s="215" t="str">
        <f>IF($EY135='Classificação geral'!$B128,'Classificação geral'!$D128,"")</f>
        <v/>
      </c>
      <c r="FB135" s="215" t="str">
        <f>IF($EY135='Classificação geral'!$B128,'Classificação geral'!$J128,"")</f>
        <v/>
      </c>
      <c r="FC135" s="215" t="str">
        <f>IF($FB135='Classificação geral'!$J128,'Classificação geral'!$K128,"")</f>
        <v/>
      </c>
      <c r="FD135" s="215" t="str">
        <f>IF($FC135='Classificação geral'!$K128,'Classificação geral'!$AC128,"")</f>
        <v/>
      </c>
      <c r="FE135" s="215" t="str">
        <f>IF($FC135='Classificação geral'!$K128,'Classificação geral'!$AE128,"")</f>
        <v/>
      </c>
      <c r="FF135" s="215" t="str">
        <f>IF($FC135='Classificação geral'!$K128,'Classificação geral'!$AF128,"")</f>
        <v/>
      </c>
      <c r="FG135" s="215" t="str">
        <f>IF($FC135='Classificação geral'!$K128,'Classificação geral'!$O128,"")</f>
        <v/>
      </c>
      <c r="FH135" s="215" t="str">
        <f>IF($FC135='Classificação geral'!$K128,'Classificação geral'!$AR128,"")</f>
        <v/>
      </c>
      <c r="FI135" s="216" t="str">
        <f>IFERROR(RANK(FH135,FH:FH,0)+ COUNTIF($FH$12:FH133,FH135),"")</f>
        <v/>
      </c>
      <c r="FJ135" s="209"/>
      <c r="FK135" s="214" t="str">
        <f>IFERROR(IF(AND('Classificação geral'!$J128="mas",'Classificação geral'!$K128=3,'Classificação geral'!$I128="Tapete"),'Classificação geral'!$A128,""),"")</f>
        <v/>
      </c>
      <c r="FL135" s="214" t="str">
        <f>IFERROR(IF(AND('Classificação geral'!$J128="mas",'Classificação geral'!$K128=3,'Classificação geral'!$I128="Tapete"),'Classificação geral'!$B128,""),"")</f>
        <v/>
      </c>
      <c r="FM135" s="215" t="str">
        <f>IF($FL135='Classificação geral'!$B128,'Classificação geral'!$C128,"")</f>
        <v/>
      </c>
      <c r="FN135" s="215" t="str">
        <f>IF($FL135='Classificação geral'!$B128,'Classificação geral'!$D128,"")</f>
        <v/>
      </c>
      <c r="FO135" s="215" t="str">
        <f>IF($FL135='Classificação geral'!$B128,'Classificação geral'!$J128,"")</f>
        <v/>
      </c>
      <c r="FP135" s="214" t="str">
        <f>IFERROR(IF(AND($FO135="mas",'Classificação geral'!$K128=3),'Classificação geral'!K128,""),"")</f>
        <v/>
      </c>
      <c r="FQ135" s="214" t="str">
        <f>IFERROR(IF(AND($FO135="mas",'Classificação geral'!$K128=3),'Classificação geral'!AC128,""),"")</f>
        <v/>
      </c>
      <c r="FR135" s="214" t="str">
        <f>IFERROR(IF(AND($FO135="mas",'Classificação geral'!$K128=3),'Classificação geral'!AE128,""),"")</f>
        <v/>
      </c>
      <c r="FS135" s="214" t="str">
        <f>IFERROR(IF(AND($FO135="mas",'Classificação geral'!$K128=3),'Classificação geral'!AF128,""),"")</f>
        <v/>
      </c>
      <c r="FT135" s="214" t="str">
        <f>IFERROR(IF(AND($FO135="mas",'Classificação geral'!$K128=3),'Classificação geral'!O128,""),"")</f>
        <v/>
      </c>
      <c r="FU135" s="214" t="str">
        <f>IFERROR(IF(AND($FO135="mas",'Classificação geral'!$K128=3),'Classificação geral'!AR128,""),"")</f>
        <v/>
      </c>
      <c r="FV135" s="216" t="str">
        <f>IFERROR(RANK(FU135,FU:FU,0)+ COUNTIF(FU$12:$FU133,FU135),"")</f>
        <v/>
      </c>
    </row>
    <row r="136" spans="2:178" ht="24.75" customHeight="1" x14ac:dyDescent="0.4">
      <c r="CX136" s="214" t="str">
        <f>IFERROR(IF(AND('Classificação geral'!$J129="FEM",'Classificação geral'!$K129=1,'Classificação geral'!I129="Tapete"),'Classificação geral'!A129,""),"")</f>
        <v/>
      </c>
      <c r="CY136" s="214" t="str">
        <f>IFERROR(IF(AND('Classificação geral'!$J129="FEM",'Classificação geral'!$K129=1,'Classificação geral'!I129="Tapete"),'Classificação geral'!$B129,""),"")</f>
        <v/>
      </c>
      <c r="CZ136" s="215" t="str">
        <f>IF($CY136='Classificação geral'!$B129,'Classificação geral'!$C129,"")</f>
        <v/>
      </c>
      <c r="DA136" s="215" t="str">
        <f>IF($CY136='Classificação geral'!$B129,'Classificação geral'!$D129,"")</f>
        <v/>
      </c>
      <c r="DB136" s="215" t="str">
        <f>IF($CY136='Classificação geral'!$B129,'Classificação geral'!$J129,"")</f>
        <v/>
      </c>
      <c r="DC136" s="215" t="str">
        <f>IF($DB136='Classificação geral'!$J129,'Classificação geral'!$K129,"")</f>
        <v/>
      </c>
      <c r="DD136" s="215" t="str">
        <f>IF($DC136='Classificação geral'!$K129,'Classificação geral'!$AC129,"")</f>
        <v/>
      </c>
      <c r="DE136" s="215" t="str">
        <f>IF($DC136='Classificação geral'!$K129,'Classificação geral'!$AE129,"")</f>
        <v/>
      </c>
      <c r="DF136" s="215" t="str">
        <f>IF($DC136='Classificação geral'!$K129,'Classificação geral'!$AF129,"")</f>
        <v/>
      </c>
      <c r="DG136" s="215" t="str">
        <f>IF($DC136='Classificação geral'!$K129,'Classificação geral'!$O129,"")</f>
        <v/>
      </c>
      <c r="DH136" s="215" t="str">
        <f>IF($DC136='Classificação geral'!$K129,'Classificação geral'!$AR129,"")</f>
        <v/>
      </c>
      <c r="DI136" s="216" t="str">
        <f>IFERROR(RANK(DH136,DH:DH,0)+ COUNTIF($DH$12:DH135,DH136),"")</f>
        <v/>
      </c>
      <c r="DJ136" s="199"/>
      <c r="DK136" s="214" t="str">
        <f>IFERROR(IF(AND('Classificação geral'!$J129="mas",'Classificação geral'!$K129=1,'Classificação geral'!$I129="Tapete"),'Classificação geral'!$A129,""),"")</f>
        <v/>
      </c>
      <c r="DL136" s="214" t="str">
        <f>IFERROR(IF(AND('Classificação geral'!$J129="mas",'Classificação geral'!$K129=1,'Classificação geral'!$I129="Tapete"),'Classificação geral'!$B129,""),"")</f>
        <v/>
      </c>
      <c r="DM136" s="215" t="str">
        <f>IF($DL136='Classificação geral'!$B129,'Classificação geral'!$C129,"")</f>
        <v/>
      </c>
      <c r="DN136" s="215" t="str">
        <f>IF($DL136='Classificação geral'!$B129,'Classificação geral'!$D129,"")</f>
        <v/>
      </c>
      <c r="DO136" s="215" t="str">
        <f>IF($DL136='Classificação geral'!$B129,'Classificação geral'!$J129,"")</f>
        <v/>
      </c>
      <c r="DP136" s="214" t="str">
        <f>IFERROR(IF(AND($DO136="mas",'Classificação geral'!$K129=1),'Classificação geral'!K129,""),"")</f>
        <v/>
      </c>
      <c r="DQ136" s="214" t="str">
        <f>IFERROR(IF(AND($DO136="mas",'Classificação geral'!$K129=1),'Classificação geral'!AC129,""),"")</f>
        <v/>
      </c>
      <c r="DR136" s="214" t="str">
        <f>IFERROR(IF(AND($DO136="mas",'Classificação geral'!$K129=1),'Classificação geral'!AE129,""),"")</f>
        <v/>
      </c>
      <c r="DS136" s="214" t="str">
        <f>IFERROR(IF(AND($DO136="mas",'Classificação geral'!$K129=1),'Classificação geral'!AF129,""),"")</f>
        <v/>
      </c>
      <c r="DT136" s="214" t="str">
        <f>IFERROR(IF(AND($DO136="mas",'Classificação geral'!$K129=1),'Classificação geral'!O129,""),"")</f>
        <v/>
      </c>
      <c r="DU136" s="214" t="str">
        <f>IFERROR(IF(AND($DO136="mas",'Classificação geral'!$K129=1),'Classificação geral'!AR129,""),"")</f>
        <v/>
      </c>
      <c r="DV136" s="216" t="str">
        <f>IFERROR(RANK(DU136,DU:DU,0)+ COUNTIF($DU$12:DU135,DU136),"")</f>
        <v/>
      </c>
      <c r="DW136" s="199"/>
      <c r="DX136" s="214" t="str">
        <f>IFERROR(IF(AND('Classificação geral'!$J129="fem",'Classificação geral'!$K129=2,'Classificação geral'!$I129="Tapete"),'Classificação geral'!$A129,""),"")</f>
        <v/>
      </c>
      <c r="DY136" s="214" t="str">
        <f>IFERROR(IF(AND('Classificação geral'!$J129="fem",'Classificação geral'!$K129=2,'Classificação geral'!$I129="Tapete"),'Classificação geral'!$B129,""),"")</f>
        <v/>
      </c>
      <c r="DZ136" s="215" t="str">
        <f>IF($DY136='Classificação geral'!$B129,'Classificação geral'!$C129,"")</f>
        <v/>
      </c>
      <c r="EA136" s="215" t="str">
        <f>IF($DY136='Classificação geral'!$B129,'Classificação geral'!$D129,"")</f>
        <v/>
      </c>
      <c r="EB136" s="215" t="str">
        <f>IF($DY136='Classificação geral'!$B129,'Classificação geral'!$J129,"")</f>
        <v/>
      </c>
      <c r="EC136" s="214" t="str">
        <f>IFERROR(IF(AND($EB136="fem",'Classificação geral'!$K129=2),'Classificação geral'!K129,""),"")</f>
        <v/>
      </c>
      <c r="ED136" s="214" t="str">
        <f>IFERROR(IF(AND($EB136="fem",'Classificação geral'!$K129=2),'Classificação geral'!AC129,""),"")</f>
        <v/>
      </c>
      <c r="EE136" s="214" t="str">
        <f>IFERROR(IF(AND($EB136="fem",'Classificação geral'!$K129=2),'Classificação geral'!AE129,""),"")</f>
        <v/>
      </c>
      <c r="EF136" s="214" t="str">
        <f>IFERROR(IF(AND($EB136="fem",'Classificação geral'!$K129=2),'Classificação geral'!AF129,""),"")</f>
        <v/>
      </c>
      <c r="EG136" s="214" t="str">
        <f>IFERROR(IF(AND($EB136="fem",'Classificação geral'!$K129=2),'Classificação geral'!O129,""),"")</f>
        <v/>
      </c>
      <c r="EH136" s="214" t="str">
        <f>IFERROR(IF(AND($EB136="fem",'Classificação geral'!$K129=2),'Classificação geral'!AR129,""),"")</f>
        <v/>
      </c>
      <c r="EI136" s="216" t="str">
        <f>IFERROR(RANK(EH136,EH:EH,0)+ COUNTIF(EH$12:$EH134,EH136),"")</f>
        <v/>
      </c>
      <c r="EJ136" s="209"/>
      <c r="EK136" s="214" t="str">
        <f>IFERROR(IF(AND('Classificação geral'!$J129="mas",'Classificação geral'!$K129=2,'Classificação geral'!$I129="Tapete"),'Classificação geral'!$A129,""),"")</f>
        <v/>
      </c>
      <c r="EL136" s="214" t="str">
        <f>IFERROR(IF(AND('Classificação geral'!$J129="mas",'Classificação geral'!$K129=2,'Classificação geral'!$I129="Tapete"),'Classificação geral'!$B129,""),"")</f>
        <v/>
      </c>
      <c r="EM136" s="215" t="str">
        <f>IF($EL136='Classificação geral'!$B129,'Classificação geral'!$C129,"")</f>
        <v/>
      </c>
      <c r="EN136" s="215" t="str">
        <f>IF($EL136='Classificação geral'!$B129,'Classificação geral'!$D129,"")</f>
        <v/>
      </c>
      <c r="EO136" s="215" t="str">
        <f>IF($EL136='Classificação geral'!$B129,'Classificação geral'!$J129,"")</f>
        <v/>
      </c>
      <c r="EP136" s="214" t="str">
        <f>IFERROR(IF(AND($EO136="mas",'Classificação geral'!$K129=2),'Classificação geral'!K129,""),"")</f>
        <v/>
      </c>
      <c r="EQ136" s="214" t="str">
        <f>IFERROR(IF(AND($EO136="mas",'Classificação geral'!$K129=2),'Classificação geral'!AC129,""),"")</f>
        <v/>
      </c>
      <c r="ER136" s="214" t="str">
        <f>IFERROR(IF(AND($EO136="mas",'Classificação geral'!$K129=2),'Classificação geral'!AE129,""),"")</f>
        <v/>
      </c>
      <c r="ES136" s="214" t="str">
        <f>IFERROR(IF(AND($EO136="mas",'Classificação geral'!$K129=2),'Classificação geral'!AF129,""),"")</f>
        <v/>
      </c>
      <c r="ET136" s="214" t="str">
        <f>IFERROR(IF(AND($EO136="mas",'Classificação geral'!$K129=2),'Classificação geral'!O129,""),"")</f>
        <v/>
      </c>
      <c r="EU136" s="214" t="str">
        <f>IFERROR(IF(AND($EO136="mas",'Classificação geral'!$K129=2),'Classificação geral'!AR129,""),"")</f>
        <v/>
      </c>
      <c r="EV136" s="216" t="str">
        <f>IFERROR(RANK(EU136,EU:EU,0)+ COUNTIF($EU$12:EU$12,EU136),"")</f>
        <v/>
      </c>
      <c r="EW136" s="209"/>
      <c r="EX136" s="214" t="str">
        <f>IFERROR(IF(AND('Classificação geral'!$J129="fem",'Classificação geral'!$K129=3,'Classificação geral'!$I129="Tapete"),'Classificação geral'!$A129,""),"")</f>
        <v/>
      </c>
      <c r="EY136" s="214" t="str">
        <f>IFERROR(IF(AND('Classificação geral'!$J129="fem",'Classificação geral'!$K129=3,'Classificação geral'!$I129="Tapete"),'Classificação geral'!$B129,""),"")</f>
        <v/>
      </c>
      <c r="EZ136" s="215" t="str">
        <f>IF($EY136='Classificação geral'!$B129,'Classificação geral'!$C129,"")</f>
        <v/>
      </c>
      <c r="FA136" s="215" t="str">
        <f>IF($EY136='Classificação geral'!$B129,'Classificação geral'!$D129,"")</f>
        <v/>
      </c>
      <c r="FB136" s="215" t="str">
        <f>IF($EY136='Classificação geral'!$B129,'Classificação geral'!$J129,"")</f>
        <v/>
      </c>
      <c r="FC136" s="215" t="str">
        <f>IF($FB136='Classificação geral'!$J129,'Classificação geral'!$K129,"")</f>
        <v/>
      </c>
      <c r="FD136" s="215" t="str">
        <f>IF($FC136='Classificação geral'!$K129,'Classificação geral'!$AC129,"")</f>
        <v/>
      </c>
      <c r="FE136" s="215" t="str">
        <f>IF($FC136='Classificação geral'!$K129,'Classificação geral'!$AE129,"")</f>
        <v/>
      </c>
      <c r="FF136" s="215" t="str">
        <f>IF($FC136='Classificação geral'!$K129,'Classificação geral'!$AF129,"")</f>
        <v/>
      </c>
      <c r="FG136" s="215" t="str">
        <f>IF($FC136='Classificação geral'!$K129,'Classificação geral'!$O129,"")</f>
        <v/>
      </c>
      <c r="FH136" s="215" t="str">
        <f>IF($FC136='Classificação geral'!$K129,'Classificação geral'!$AR129,"")</f>
        <v/>
      </c>
      <c r="FI136" s="216" t="str">
        <f>IFERROR(RANK(FH136,FH:FH,0)+ COUNTIF($FH$12:FH134,FH136),"")</f>
        <v/>
      </c>
      <c r="FJ136" s="209"/>
      <c r="FK136" s="214" t="str">
        <f>IFERROR(IF(AND('Classificação geral'!$J129="mas",'Classificação geral'!$K129=3,'Classificação geral'!$I129="Tapete"),'Classificação geral'!$A129,""),"")</f>
        <v/>
      </c>
      <c r="FL136" s="214" t="str">
        <f>IFERROR(IF(AND('Classificação geral'!$J129="mas",'Classificação geral'!$K129=3,'Classificação geral'!$I129="Tapete"),'Classificação geral'!$B129,""),"")</f>
        <v/>
      </c>
      <c r="FM136" s="215" t="str">
        <f>IF($FL136='Classificação geral'!$B129,'Classificação geral'!$C129,"")</f>
        <v/>
      </c>
      <c r="FN136" s="215" t="str">
        <f>IF($FL136='Classificação geral'!$B129,'Classificação geral'!$D129,"")</f>
        <v/>
      </c>
      <c r="FO136" s="215" t="str">
        <f>IF($FL136='Classificação geral'!$B129,'Classificação geral'!$J129,"")</f>
        <v/>
      </c>
      <c r="FP136" s="214" t="str">
        <f>IFERROR(IF(AND($FO136="mas",'Classificação geral'!$K129=3),'Classificação geral'!K129,""),"")</f>
        <v/>
      </c>
      <c r="FQ136" s="214" t="str">
        <f>IFERROR(IF(AND($FO136="mas",'Classificação geral'!$K129=3),'Classificação geral'!AC129,""),"")</f>
        <v/>
      </c>
      <c r="FR136" s="214" t="str">
        <f>IFERROR(IF(AND($FO136="mas",'Classificação geral'!$K129=3),'Classificação geral'!AE129,""),"")</f>
        <v/>
      </c>
      <c r="FS136" s="214" t="str">
        <f>IFERROR(IF(AND($FO136="mas",'Classificação geral'!$K129=3),'Classificação geral'!AF129,""),"")</f>
        <v/>
      </c>
      <c r="FT136" s="214" t="str">
        <f>IFERROR(IF(AND($FO136="mas",'Classificação geral'!$K129=3),'Classificação geral'!O129,""),"")</f>
        <v/>
      </c>
      <c r="FU136" s="214" t="str">
        <f>IFERROR(IF(AND($FO136="mas",'Classificação geral'!$K129=3),'Classificação geral'!AR129,""),"")</f>
        <v/>
      </c>
      <c r="FV136" s="216" t="str">
        <f>IFERROR(RANK(FU136,FU:FU,0)+ COUNTIF(FU$12:$FU134,FU136),"")</f>
        <v/>
      </c>
    </row>
    <row r="137" spans="2:178" ht="24.75" customHeight="1" x14ac:dyDescent="0.4">
      <c r="CX137" s="214" t="str">
        <f>IFERROR(IF(AND('Classificação geral'!$J130="FEM",'Classificação geral'!$K130=1,'Classificação geral'!I130="Tapete"),'Classificação geral'!A130,""),"")</f>
        <v/>
      </c>
      <c r="CY137" s="214" t="str">
        <f>IFERROR(IF(AND('Classificação geral'!$J130="FEM",'Classificação geral'!$K130=1,'Classificação geral'!I130="Tapete"),'Classificação geral'!$B130,""),"")</f>
        <v/>
      </c>
      <c r="CZ137" s="215" t="str">
        <f>IF($CY137='Classificação geral'!$B130,'Classificação geral'!$C130,"")</f>
        <v/>
      </c>
      <c r="DA137" s="215" t="str">
        <f>IF($CY137='Classificação geral'!$B130,'Classificação geral'!$D130,"")</f>
        <v/>
      </c>
      <c r="DB137" s="215" t="str">
        <f>IF($CY137='Classificação geral'!$B130,'Classificação geral'!$J130,"")</f>
        <v/>
      </c>
      <c r="DC137" s="215" t="str">
        <f>IF($DB137='Classificação geral'!$J130,'Classificação geral'!$K130,"")</f>
        <v/>
      </c>
      <c r="DD137" s="215" t="str">
        <f>IF($DC137='Classificação geral'!$K130,'Classificação geral'!$AC130,"")</f>
        <v/>
      </c>
      <c r="DE137" s="215" t="str">
        <f>IF($DC137='Classificação geral'!$K130,'Classificação geral'!$AE130,"")</f>
        <v/>
      </c>
      <c r="DF137" s="215" t="str">
        <f>IF($DC137='Classificação geral'!$K130,'Classificação geral'!$AF130,"")</f>
        <v/>
      </c>
      <c r="DG137" s="215" t="str">
        <f>IF($DC137='Classificação geral'!$K130,'Classificação geral'!$O130,"")</f>
        <v/>
      </c>
      <c r="DH137" s="215" t="str">
        <f>IF($DC137='Classificação geral'!$K130,'Classificação geral'!$AR130,"")</f>
        <v/>
      </c>
      <c r="DI137" s="216" t="str">
        <f>IFERROR(RANK(DH137,DH:DH,0)+ COUNTIF($DH$12:DH136,DH137),"")</f>
        <v/>
      </c>
      <c r="DJ137" s="199"/>
      <c r="DK137" s="214" t="str">
        <f>IFERROR(IF(AND('Classificação geral'!$J130="mas",'Classificação geral'!$K130=1,'Classificação geral'!$I130="Tapete"),'Classificação geral'!$A130,""),"")</f>
        <v/>
      </c>
      <c r="DL137" s="214" t="str">
        <f>IFERROR(IF(AND('Classificação geral'!$J130="mas",'Classificação geral'!$K130=1,'Classificação geral'!$I130="Tapete"),'Classificação geral'!$B130,""),"")</f>
        <v/>
      </c>
      <c r="DM137" s="215" t="str">
        <f>IF($DL137='Classificação geral'!$B130,'Classificação geral'!$C130,"")</f>
        <v/>
      </c>
      <c r="DN137" s="215" t="str">
        <f>IF($DL137='Classificação geral'!$B130,'Classificação geral'!$D130,"")</f>
        <v/>
      </c>
      <c r="DO137" s="215" t="str">
        <f>IF($DL137='Classificação geral'!$B130,'Classificação geral'!$J130,"")</f>
        <v/>
      </c>
      <c r="DP137" s="214" t="str">
        <f>IFERROR(IF(AND($DO137="mas",'Classificação geral'!$K130=1),'Classificação geral'!K130,""),"")</f>
        <v/>
      </c>
      <c r="DQ137" s="214" t="str">
        <f>IFERROR(IF(AND($DO137="mas",'Classificação geral'!$K130=1),'Classificação geral'!AC130,""),"")</f>
        <v/>
      </c>
      <c r="DR137" s="214" t="str">
        <f>IFERROR(IF(AND($DO137="mas",'Classificação geral'!$K130=1),'Classificação geral'!AE130,""),"")</f>
        <v/>
      </c>
      <c r="DS137" s="214" t="str">
        <f>IFERROR(IF(AND($DO137="mas",'Classificação geral'!$K130=1),'Classificação geral'!AF130,""),"")</f>
        <v/>
      </c>
      <c r="DT137" s="214" t="str">
        <f>IFERROR(IF(AND($DO137="mas",'Classificação geral'!$K130=1),'Classificação geral'!O130,""),"")</f>
        <v/>
      </c>
      <c r="DU137" s="214" t="str">
        <f>IFERROR(IF(AND($DO137="mas",'Classificação geral'!$K130=1),'Classificação geral'!AR130,""),"")</f>
        <v/>
      </c>
      <c r="DV137" s="216" t="str">
        <f>IFERROR(RANK(DU137,DU:DU,0)+ COUNTIF($DU$12:DU136,DU137),"")</f>
        <v/>
      </c>
      <c r="DW137" s="199"/>
      <c r="DX137" s="214" t="str">
        <f>IFERROR(IF(AND('Classificação geral'!$J130="fem",'Classificação geral'!$K130=2,'Classificação geral'!$I130="Tapete"),'Classificação geral'!$A130,""),"")</f>
        <v/>
      </c>
      <c r="DY137" s="214" t="str">
        <f>IFERROR(IF(AND('Classificação geral'!$J130="fem",'Classificação geral'!$K130=2,'Classificação geral'!$I130="Tapete"),'Classificação geral'!$B130,""),"")</f>
        <v/>
      </c>
      <c r="DZ137" s="215" t="str">
        <f>IF($DY137='Classificação geral'!$B130,'Classificação geral'!$C130,"")</f>
        <v/>
      </c>
      <c r="EA137" s="215" t="str">
        <f>IF($DY137='Classificação geral'!$B130,'Classificação geral'!$D130,"")</f>
        <v/>
      </c>
      <c r="EB137" s="215" t="str">
        <f>IF($DY137='Classificação geral'!$B130,'Classificação geral'!$J130,"")</f>
        <v/>
      </c>
      <c r="EC137" s="214" t="str">
        <f>IFERROR(IF(AND($EB137="fem",'Classificação geral'!$K130=2),'Classificação geral'!K130,""),"")</f>
        <v/>
      </c>
      <c r="ED137" s="214" t="str">
        <f>IFERROR(IF(AND($EB137="fem",'Classificação geral'!$K130=2),'Classificação geral'!AC130,""),"")</f>
        <v/>
      </c>
      <c r="EE137" s="214" t="str">
        <f>IFERROR(IF(AND($EB137="fem",'Classificação geral'!$K130=2),'Classificação geral'!AE130,""),"")</f>
        <v/>
      </c>
      <c r="EF137" s="214" t="str">
        <f>IFERROR(IF(AND($EB137="fem",'Classificação geral'!$K130=2),'Classificação geral'!AF130,""),"")</f>
        <v/>
      </c>
      <c r="EG137" s="214" t="str">
        <f>IFERROR(IF(AND($EB137="fem",'Classificação geral'!$K130=2),'Classificação geral'!O130,""),"")</f>
        <v/>
      </c>
      <c r="EH137" s="214" t="str">
        <f>IFERROR(IF(AND($EB137="fem",'Classificação geral'!$K130=2),'Classificação geral'!AR130,""),"")</f>
        <v/>
      </c>
      <c r="EI137" s="216" t="str">
        <f>IFERROR(RANK(EH137,EH:EH,0)+ COUNTIF(EH$12:$EH135,EH137),"")</f>
        <v/>
      </c>
      <c r="EJ137" s="209"/>
      <c r="EK137" s="214" t="str">
        <f>IFERROR(IF(AND('Classificação geral'!$J130="mas",'Classificação geral'!$K130=2,'Classificação geral'!$I130="Tapete"),'Classificação geral'!$A130,""),"")</f>
        <v/>
      </c>
      <c r="EL137" s="214" t="str">
        <f>IFERROR(IF(AND('Classificação geral'!$J130="mas",'Classificação geral'!$K130=2,'Classificação geral'!$I130="Tapete"),'Classificação geral'!$B130,""),"")</f>
        <v/>
      </c>
      <c r="EM137" s="215" t="str">
        <f>IF($EL137='Classificação geral'!$B130,'Classificação geral'!$C130,"")</f>
        <v/>
      </c>
      <c r="EN137" s="215" t="str">
        <f>IF($EL137='Classificação geral'!$B130,'Classificação geral'!$D130,"")</f>
        <v/>
      </c>
      <c r="EO137" s="215" t="str">
        <f>IF($EL137='Classificação geral'!$B130,'Classificação geral'!$J130,"")</f>
        <v/>
      </c>
      <c r="EP137" s="214" t="str">
        <f>IFERROR(IF(AND($EO137="mas",'Classificação geral'!$K130=2),'Classificação geral'!K130,""),"")</f>
        <v/>
      </c>
      <c r="EQ137" s="214" t="str">
        <f>IFERROR(IF(AND($EO137="mas",'Classificação geral'!$K130=2),'Classificação geral'!AC130,""),"")</f>
        <v/>
      </c>
      <c r="ER137" s="214" t="str">
        <f>IFERROR(IF(AND($EO137="mas",'Classificação geral'!$K130=2),'Classificação geral'!AE130,""),"")</f>
        <v/>
      </c>
      <c r="ES137" s="214" t="str">
        <f>IFERROR(IF(AND($EO137="mas",'Classificação geral'!$K130=2),'Classificação geral'!AF130,""),"")</f>
        <v/>
      </c>
      <c r="ET137" s="214" t="str">
        <f>IFERROR(IF(AND($EO137="mas",'Classificação geral'!$K130=2),'Classificação geral'!O130,""),"")</f>
        <v/>
      </c>
      <c r="EU137" s="214" t="str">
        <f>IFERROR(IF(AND($EO137="mas",'Classificação geral'!$K130=2),'Classificação geral'!AR130,""),"")</f>
        <v/>
      </c>
      <c r="EV137" s="216" t="str">
        <f>IFERROR(RANK(EU137,EU:EU,0)+ COUNTIF($EU$12:EU$12,EU137),"")</f>
        <v/>
      </c>
      <c r="EW137" s="209"/>
      <c r="EX137" s="214" t="str">
        <f>IFERROR(IF(AND('Classificação geral'!$J130="fem",'Classificação geral'!$K130=3,'Classificação geral'!$I130="Tapete"),'Classificação geral'!$A130,""),"")</f>
        <v/>
      </c>
      <c r="EY137" s="214" t="str">
        <f>IFERROR(IF(AND('Classificação geral'!$J130="fem",'Classificação geral'!$K130=3,'Classificação geral'!$I130="Tapete"),'Classificação geral'!$B130,""),"")</f>
        <v/>
      </c>
      <c r="EZ137" s="215" t="str">
        <f>IF($EY137='Classificação geral'!$B130,'Classificação geral'!$C130,"")</f>
        <v/>
      </c>
      <c r="FA137" s="215" t="str">
        <f>IF($EY137='Classificação geral'!$B130,'Classificação geral'!$D130,"")</f>
        <v/>
      </c>
      <c r="FB137" s="215" t="str">
        <f>IF($EY137='Classificação geral'!$B130,'Classificação geral'!$J130,"")</f>
        <v/>
      </c>
      <c r="FC137" s="215" t="str">
        <f>IF($FB137='Classificação geral'!$J130,'Classificação geral'!$K130,"")</f>
        <v/>
      </c>
      <c r="FD137" s="215" t="str">
        <f>IF($FC137='Classificação geral'!$K130,'Classificação geral'!$AC130,"")</f>
        <v/>
      </c>
      <c r="FE137" s="215" t="str">
        <f>IF($FC137='Classificação geral'!$K130,'Classificação geral'!$AE130,"")</f>
        <v/>
      </c>
      <c r="FF137" s="215" t="str">
        <f>IF($FC137='Classificação geral'!$K130,'Classificação geral'!$AF130,"")</f>
        <v/>
      </c>
      <c r="FG137" s="215" t="str">
        <f>IF($FC137='Classificação geral'!$K130,'Classificação geral'!$O130,"")</f>
        <v/>
      </c>
      <c r="FH137" s="215" t="str">
        <f>IF($FC137='Classificação geral'!$K130,'Classificação geral'!$AR130,"")</f>
        <v/>
      </c>
      <c r="FI137" s="216" t="str">
        <f>IFERROR(RANK(FH137,FH:FH,0)+ COUNTIF($FH$12:FH135,FH137),"")</f>
        <v/>
      </c>
      <c r="FJ137" s="209"/>
      <c r="FK137" s="214" t="str">
        <f>IFERROR(IF(AND('Classificação geral'!$J130="mas",'Classificação geral'!$K130=3,'Classificação geral'!$I130="Tapete"),'Classificação geral'!$A130,""),"")</f>
        <v/>
      </c>
      <c r="FL137" s="214" t="str">
        <f>IFERROR(IF(AND('Classificação geral'!$J130="mas",'Classificação geral'!$K130=3,'Classificação geral'!$I130="Tapete"),'Classificação geral'!$B130,""),"")</f>
        <v/>
      </c>
      <c r="FM137" s="215" t="str">
        <f>IF($FL137='Classificação geral'!$B130,'Classificação geral'!$C130,"")</f>
        <v/>
      </c>
      <c r="FN137" s="215" t="str">
        <f>IF($FL137='Classificação geral'!$B130,'Classificação geral'!$D130,"")</f>
        <v/>
      </c>
      <c r="FO137" s="215" t="str">
        <f>IF($FL137='Classificação geral'!$B130,'Classificação geral'!$J130,"")</f>
        <v/>
      </c>
      <c r="FP137" s="214" t="str">
        <f>IFERROR(IF(AND($FO137="mas",'Classificação geral'!$K130=3),'Classificação geral'!K130,""),"")</f>
        <v/>
      </c>
      <c r="FQ137" s="214" t="str">
        <f>IFERROR(IF(AND($FO137="mas",'Classificação geral'!$K130=3),'Classificação geral'!AC130,""),"")</f>
        <v/>
      </c>
      <c r="FR137" s="214" t="str">
        <f>IFERROR(IF(AND($FO137="mas",'Classificação geral'!$K130=3),'Classificação geral'!AE130,""),"")</f>
        <v/>
      </c>
      <c r="FS137" s="214" t="str">
        <f>IFERROR(IF(AND($FO137="mas",'Classificação geral'!$K130=3),'Classificação geral'!AF130,""),"")</f>
        <v/>
      </c>
      <c r="FT137" s="214" t="str">
        <f>IFERROR(IF(AND($FO137="mas",'Classificação geral'!$K130=3),'Classificação geral'!O130,""),"")</f>
        <v/>
      </c>
      <c r="FU137" s="214" t="str">
        <f>IFERROR(IF(AND($FO137="mas",'Classificação geral'!$K130=3),'Classificação geral'!AR130,""),"")</f>
        <v/>
      </c>
      <c r="FV137" s="216" t="str">
        <f>IFERROR(RANK(FU137,FU:FU,0)+ COUNTIF(FU$12:$FU135,FU137),"")</f>
        <v/>
      </c>
    </row>
    <row r="138" spans="2:178" ht="24.75" customHeight="1" x14ac:dyDescent="0.4">
      <c r="CX138" s="214" t="str">
        <f>IFERROR(IF(AND('Classificação geral'!$J131="FEM",'Classificação geral'!$K131=1,'Classificação geral'!I131="Tapete"),'Classificação geral'!A131,""),"")</f>
        <v/>
      </c>
      <c r="CY138" s="214" t="str">
        <f>IFERROR(IF(AND('Classificação geral'!$J131="FEM",'Classificação geral'!$K131=1,'Classificação geral'!I131="Tapete"),'Classificação geral'!$B131,""),"")</f>
        <v/>
      </c>
      <c r="CZ138" s="215" t="str">
        <f>IF($CY138='Classificação geral'!$B131,'Classificação geral'!$C131,"")</f>
        <v/>
      </c>
      <c r="DA138" s="215" t="str">
        <f>IF($CY138='Classificação geral'!$B131,'Classificação geral'!$D131,"")</f>
        <v/>
      </c>
      <c r="DB138" s="215" t="str">
        <f>IF($CY138='Classificação geral'!$B131,'Classificação geral'!$J131,"")</f>
        <v/>
      </c>
      <c r="DC138" s="215" t="str">
        <f>IF($DB138='Classificação geral'!$J131,'Classificação geral'!$K131,"")</f>
        <v/>
      </c>
      <c r="DD138" s="215" t="str">
        <f>IF($DC138='Classificação geral'!$K131,'Classificação geral'!$AC131,"")</f>
        <v/>
      </c>
      <c r="DE138" s="215" t="str">
        <f>IF($DC138='Classificação geral'!$K131,'Classificação geral'!$AE131,"")</f>
        <v/>
      </c>
      <c r="DF138" s="215" t="str">
        <f>IF($DC138='Classificação geral'!$K131,'Classificação geral'!$AF131,"")</f>
        <v/>
      </c>
      <c r="DG138" s="215" t="str">
        <f>IF($DC138='Classificação geral'!$K131,'Classificação geral'!$O131,"")</f>
        <v/>
      </c>
      <c r="DH138" s="215" t="str">
        <f>IF($DC138='Classificação geral'!$K131,'Classificação geral'!$AR131,"")</f>
        <v/>
      </c>
      <c r="DI138" s="216" t="str">
        <f>IFERROR(RANK(DH138,DH:DH,0)+ COUNTIF($DH$12:DH137,DH138),"")</f>
        <v/>
      </c>
      <c r="DJ138" s="199"/>
      <c r="DK138" s="214" t="str">
        <f>IFERROR(IF(AND('Classificação geral'!$J131="mas",'Classificação geral'!$K131=1,'Classificação geral'!$I131="Tapete"),'Classificação geral'!$A131,""),"")</f>
        <v/>
      </c>
      <c r="DL138" s="214" t="str">
        <f>IFERROR(IF(AND('Classificação geral'!$J131="mas",'Classificação geral'!$K131=1,'Classificação geral'!$I131="Tapete"),'Classificação geral'!$B131,""),"")</f>
        <v/>
      </c>
      <c r="DM138" s="215" t="str">
        <f>IF($DL138='Classificação geral'!$B131,'Classificação geral'!$C131,"")</f>
        <v/>
      </c>
      <c r="DN138" s="215" t="str">
        <f>IF($DL138='Classificação geral'!$B131,'Classificação geral'!$D131,"")</f>
        <v/>
      </c>
      <c r="DO138" s="215" t="str">
        <f>IF($DL138='Classificação geral'!$B131,'Classificação geral'!$J131,"")</f>
        <v/>
      </c>
      <c r="DP138" s="214" t="str">
        <f>IFERROR(IF(AND($DO138="mas",'Classificação geral'!$K131=1),'Classificação geral'!K131,""),"")</f>
        <v/>
      </c>
      <c r="DQ138" s="214" t="str">
        <f>IFERROR(IF(AND($DO138="mas",'Classificação geral'!$K131=1),'Classificação geral'!AC131,""),"")</f>
        <v/>
      </c>
      <c r="DR138" s="214" t="str">
        <f>IFERROR(IF(AND($DO138="mas",'Classificação geral'!$K131=1),'Classificação geral'!AE131,""),"")</f>
        <v/>
      </c>
      <c r="DS138" s="214" t="str">
        <f>IFERROR(IF(AND($DO138="mas",'Classificação geral'!$K131=1),'Classificação geral'!AF131,""),"")</f>
        <v/>
      </c>
      <c r="DT138" s="214" t="str">
        <f>IFERROR(IF(AND($DO138="mas",'Classificação geral'!$K131=1),'Classificação geral'!O131,""),"")</f>
        <v/>
      </c>
      <c r="DU138" s="214" t="str">
        <f>IFERROR(IF(AND($DO138="mas",'Classificação geral'!$K131=1),'Classificação geral'!AR131,""),"")</f>
        <v/>
      </c>
      <c r="DV138" s="216" t="str">
        <f>IFERROR(RANK(DU138,DU:DU,0)+ COUNTIF($DU$12:DU137,DU138),"")</f>
        <v/>
      </c>
      <c r="DW138" s="199"/>
      <c r="DX138" s="214" t="str">
        <f>IFERROR(IF(AND('Classificação geral'!$J131="fem",'Classificação geral'!$K131=2,'Classificação geral'!$I131="Tapete"),'Classificação geral'!$A131,""),"")</f>
        <v/>
      </c>
      <c r="DY138" s="214" t="str">
        <f>IFERROR(IF(AND('Classificação geral'!$J131="fem",'Classificação geral'!$K131=2,'Classificação geral'!$I131="Tapete"),'Classificação geral'!$B131,""),"")</f>
        <v/>
      </c>
      <c r="DZ138" s="215" t="str">
        <f>IF($DY138='Classificação geral'!$B131,'Classificação geral'!$C131,"")</f>
        <v/>
      </c>
      <c r="EA138" s="215" t="str">
        <f>IF($DY138='Classificação geral'!$B131,'Classificação geral'!$D131,"")</f>
        <v/>
      </c>
      <c r="EB138" s="215" t="str">
        <f>IF($DY138='Classificação geral'!$B131,'Classificação geral'!$J131,"")</f>
        <v/>
      </c>
      <c r="EC138" s="214" t="str">
        <f>IFERROR(IF(AND($EB138="fem",'Classificação geral'!$K131=2),'Classificação geral'!K131,""),"")</f>
        <v/>
      </c>
      <c r="ED138" s="214" t="str">
        <f>IFERROR(IF(AND($EB138="fem",'Classificação geral'!$K131=2),'Classificação geral'!AC131,""),"")</f>
        <v/>
      </c>
      <c r="EE138" s="214" t="str">
        <f>IFERROR(IF(AND($EB138="fem",'Classificação geral'!$K131=2),'Classificação geral'!AE131,""),"")</f>
        <v/>
      </c>
      <c r="EF138" s="214" t="str">
        <f>IFERROR(IF(AND($EB138="fem",'Classificação geral'!$K131=2),'Classificação geral'!AF131,""),"")</f>
        <v/>
      </c>
      <c r="EG138" s="214" t="str">
        <f>IFERROR(IF(AND($EB138="fem",'Classificação geral'!$K131=2),'Classificação geral'!O131,""),"")</f>
        <v/>
      </c>
      <c r="EH138" s="214" t="str">
        <f>IFERROR(IF(AND($EB138="fem",'Classificação geral'!$K131=2),'Classificação geral'!AR131,""),"")</f>
        <v/>
      </c>
      <c r="EI138" s="216" t="str">
        <f>IFERROR(RANK(EH138,EH:EH,0)+ COUNTIF(EH$12:$EH136,EH138),"")</f>
        <v/>
      </c>
      <c r="EJ138" s="209"/>
      <c r="EK138" s="214" t="str">
        <f>IFERROR(IF(AND('Classificação geral'!$J131="mas",'Classificação geral'!$K131=2,'Classificação geral'!$I131="Tapete"),'Classificação geral'!$A131,""),"")</f>
        <v/>
      </c>
      <c r="EL138" s="214" t="str">
        <f>IFERROR(IF(AND('Classificação geral'!$J131="mas",'Classificação geral'!$K131=2,'Classificação geral'!$I131="Tapete"),'Classificação geral'!$B131,""),"")</f>
        <v/>
      </c>
      <c r="EM138" s="215" t="str">
        <f>IF($EL138='Classificação geral'!$B131,'Classificação geral'!$C131,"")</f>
        <v/>
      </c>
      <c r="EN138" s="215" t="str">
        <f>IF($EL138='Classificação geral'!$B131,'Classificação geral'!$D131,"")</f>
        <v/>
      </c>
      <c r="EO138" s="215" t="str">
        <f>IF($EL138='Classificação geral'!$B131,'Classificação geral'!$J131,"")</f>
        <v/>
      </c>
      <c r="EP138" s="214" t="str">
        <f>IFERROR(IF(AND($EO138="mas",'Classificação geral'!$K131=2),'Classificação geral'!K131,""),"")</f>
        <v/>
      </c>
      <c r="EQ138" s="214" t="str">
        <f>IFERROR(IF(AND($EO138="mas",'Classificação geral'!$K131=2),'Classificação geral'!AC131,""),"")</f>
        <v/>
      </c>
      <c r="ER138" s="214" t="str">
        <f>IFERROR(IF(AND($EO138="mas",'Classificação geral'!$K131=2),'Classificação geral'!AE131,""),"")</f>
        <v/>
      </c>
      <c r="ES138" s="214" t="str">
        <f>IFERROR(IF(AND($EO138="mas",'Classificação geral'!$K131=2),'Classificação geral'!AF131,""),"")</f>
        <v/>
      </c>
      <c r="ET138" s="214" t="str">
        <f>IFERROR(IF(AND($EO138="mas",'Classificação geral'!$K131=2),'Classificação geral'!O131,""),"")</f>
        <v/>
      </c>
      <c r="EU138" s="214" t="str">
        <f>IFERROR(IF(AND($EO138="mas",'Classificação geral'!$K131=2),'Classificação geral'!AR131,""),"")</f>
        <v/>
      </c>
      <c r="EV138" s="216" t="str">
        <f>IFERROR(RANK(EU138,EU:EU,0)+ COUNTIF($EU$12:EU$12,EU138),"")</f>
        <v/>
      </c>
      <c r="EW138" s="209"/>
      <c r="EX138" s="214" t="str">
        <f>IFERROR(IF(AND('Classificação geral'!$J131="fem",'Classificação geral'!$K131=3,'Classificação geral'!$I131="Tapete"),'Classificação geral'!$A131,""),"")</f>
        <v/>
      </c>
      <c r="EY138" s="214" t="str">
        <f>IFERROR(IF(AND('Classificação geral'!$J131="fem",'Classificação geral'!$K131=3,'Classificação geral'!$I131="Tapete"),'Classificação geral'!$B131,""),"")</f>
        <v/>
      </c>
      <c r="EZ138" s="215" t="str">
        <f>IF($EY138='Classificação geral'!$B131,'Classificação geral'!$C131,"")</f>
        <v/>
      </c>
      <c r="FA138" s="215" t="str">
        <f>IF($EY138='Classificação geral'!$B131,'Classificação geral'!$D131,"")</f>
        <v/>
      </c>
      <c r="FB138" s="215" t="str">
        <f>IF($EY138='Classificação geral'!$B131,'Classificação geral'!$J131,"")</f>
        <v/>
      </c>
      <c r="FC138" s="215" t="str">
        <f>IF($FB138='Classificação geral'!$J131,'Classificação geral'!$K131,"")</f>
        <v/>
      </c>
      <c r="FD138" s="215" t="str">
        <f>IF($FC138='Classificação geral'!$K131,'Classificação geral'!$AC131,"")</f>
        <v/>
      </c>
      <c r="FE138" s="215" t="str">
        <f>IF($FC138='Classificação geral'!$K131,'Classificação geral'!$AE131,"")</f>
        <v/>
      </c>
      <c r="FF138" s="215" t="str">
        <f>IF($FC138='Classificação geral'!$K131,'Classificação geral'!$AF131,"")</f>
        <v/>
      </c>
      <c r="FG138" s="215" t="str">
        <f>IF($FC138='Classificação geral'!$K131,'Classificação geral'!$O131,"")</f>
        <v/>
      </c>
      <c r="FH138" s="215" t="str">
        <f>IF($FC138='Classificação geral'!$K131,'Classificação geral'!$AR131,"")</f>
        <v/>
      </c>
      <c r="FI138" s="216" t="str">
        <f>IFERROR(RANK(FH138,FH:FH,0)+ COUNTIF($FH$12:FH136,FH138),"")</f>
        <v/>
      </c>
      <c r="FJ138" s="209"/>
      <c r="FK138" s="214" t="str">
        <f>IFERROR(IF(AND('Classificação geral'!$J131="mas",'Classificação geral'!$K131=3,'Classificação geral'!$I131="Tapete"),'Classificação geral'!$A131,""),"")</f>
        <v/>
      </c>
      <c r="FL138" s="214" t="str">
        <f>IFERROR(IF(AND('Classificação geral'!$J131="mas",'Classificação geral'!$K131=3,'Classificação geral'!$I131="Tapete"),'Classificação geral'!$B131,""),"")</f>
        <v/>
      </c>
      <c r="FM138" s="215" t="str">
        <f>IF($FL138='Classificação geral'!$B131,'Classificação geral'!$C131,"")</f>
        <v/>
      </c>
      <c r="FN138" s="215" t="str">
        <f>IF($FL138='Classificação geral'!$B131,'Classificação geral'!$D131,"")</f>
        <v/>
      </c>
      <c r="FO138" s="215" t="str">
        <f>IF($FL138='Classificação geral'!$B131,'Classificação geral'!$J131,"")</f>
        <v/>
      </c>
      <c r="FP138" s="214" t="str">
        <f>IFERROR(IF(AND($FO138="mas",'Classificação geral'!$K131=3),'Classificação geral'!K131,""),"")</f>
        <v/>
      </c>
      <c r="FQ138" s="214" t="str">
        <f>IFERROR(IF(AND($FO138="mas",'Classificação geral'!$K131=3),'Classificação geral'!AC131,""),"")</f>
        <v/>
      </c>
      <c r="FR138" s="214" t="str">
        <f>IFERROR(IF(AND($FO138="mas",'Classificação geral'!$K131=3),'Classificação geral'!AE131,""),"")</f>
        <v/>
      </c>
      <c r="FS138" s="214" t="str">
        <f>IFERROR(IF(AND($FO138="mas",'Classificação geral'!$K131=3),'Classificação geral'!AF131,""),"")</f>
        <v/>
      </c>
      <c r="FT138" s="214" t="str">
        <f>IFERROR(IF(AND($FO138="mas",'Classificação geral'!$K131=3),'Classificação geral'!O131,""),"")</f>
        <v/>
      </c>
      <c r="FU138" s="214" t="str">
        <f>IFERROR(IF(AND($FO138="mas",'Classificação geral'!$K131=3),'Classificação geral'!AR131,""),"")</f>
        <v/>
      </c>
      <c r="FV138" s="216" t="str">
        <f>IFERROR(RANK(FU138,FU:FU,0)+ COUNTIF(FU$12:$FU136,FU138),"")</f>
        <v/>
      </c>
    </row>
    <row r="139" spans="2:178" ht="24.75" customHeight="1" x14ac:dyDescent="0.4">
      <c r="CX139" s="214" t="str">
        <f>IFERROR(IF(AND('Classificação geral'!$J132="FEM",'Classificação geral'!$K132=1,'Classificação geral'!I132="Tapete"),'Classificação geral'!A132,""),"")</f>
        <v/>
      </c>
      <c r="CY139" s="214" t="str">
        <f>IFERROR(IF(AND('Classificação geral'!$J132="FEM",'Classificação geral'!$K132=1,'Classificação geral'!I132="Tapete"),'Classificação geral'!$B132,""),"")</f>
        <v/>
      </c>
      <c r="CZ139" s="215" t="str">
        <f>IF($CY139='Classificação geral'!$B132,'Classificação geral'!$C132,"")</f>
        <v/>
      </c>
      <c r="DA139" s="215" t="str">
        <f>IF($CY139='Classificação geral'!$B132,'Classificação geral'!$D132,"")</f>
        <v/>
      </c>
      <c r="DB139" s="215" t="str">
        <f>IF($CY139='Classificação geral'!$B132,'Classificação geral'!$J132,"")</f>
        <v/>
      </c>
      <c r="DC139" s="215" t="str">
        <f>IF($DB139='Classificação geral'!$J132,'Classificação geral'!$K132,"")</f>
        <v/>
      </c>
      <c r="DD139" s="215" t="str">
        <f>IF($DC139='Classificação geral'!$K132,'Classificação geral'!$AC132,"")</f>
        <v/>
      </c>
      <c r="DE139" s="215" t="str">
        <f>IF($DC139='Classificação geral'!$K132,'Classificação geral'!$AE132,"")</f>
        <v/>
      </c>
      <c r="DF139" s="215" t="str">
        <f>IF($DC139='Classificação geral'!$K132,'Classificação geral'!$AF132,"")</f>
        <v/>
      </c>
      <c r="DG139" s="215" t="str">
        <f>IF($DC139='Classificação geral'!$K132,'Classificação geral'!$O132,"")</f>
        <v/>
      </c>
      <c r="DH139" s="215" t="str">
        <f>IF($DC139='Classificação geral'!$K132,'Classificação geral'!$AR132,"")</f>
        <v/>
      </c>
      <c r="DI139" s="216" t="str">
        <f>IFERROR(RANK(DH139,DH:DH,0)+ COUNTIF($DH$12:DH138,DH139),"")</f>
        <v/>
      </c>
      <c r="DJ139" s="199"/>
      <c r="DK139" s="214" t="str">
        <f>IFERROR(IF(AND('Classificação geral'!$J132="mas",'Classificação geral'!$K132=1,'Classificação geral'!$I132="Tapete"),'Classificação geral'!$A132,""),"")</f>
        <v/>
      </c>
      <c r="DL139" s="214" t="str">
        <f>IFERROR(IF(AND('Classificação geral'!$J132="mas",'Classificação geral'!$K132=1,'Classificação geral'!$I132="Tapete"),'Classificação geral'!$B132,""),"")</f>
        <v/>
      </c>
      <c r="DM139" s="215" t="str">
        <f>IF($DL139='Classificação geral'!$B132,'Classificação geral'!$C132,"")</f>
        <v/>
      </c>
      <c r="DN139" s="215" t="str">
        <f>IF($DL139='Classificação geral'!$B132,'Classificação geral'!$D132,"")</f>
        <v/>
      </c>
      <c r="DO139" s="215" t="str">
        <f>IF($DL139='Classificação geral'!$B132,'Classificação geral'!$J132,"")</f>
        <v/>
      </c>
      <c r="DP139" s="214" t="str">
        <f>IFERROR(IF(AND($DO139="mas",'Classificação geral'!$K132=1),'Classificação geral'!K132,""),"")</f>
        <v/>
      </c>
      <c r="DQ139" s="214" t="str">
        <f>IFERROR(IF(AND($DO139="mas",'Classificação geral'!$K132=1),'Classificação geral'!AC132,""),"")</f>
        <v/>
      </c>
      <c r="DR139" s="214" t="str">
        <f>IFERROR(IF(AND($DO139="mas",'Classificação geral'!$K132=1),'Classificação geral'!AE132,""),"")</f>
        <v/>
      </c>
      <c r="DS139" s="214" t="str">
        <f>IFERROR(IF(AND($DO139="mas",'Classificação geral'!$K132=1),'Classificação geral'!AF132,""),"")</f>
        <v/>
      </c>
      <c r="DT139" s="214" t="str">
        <f>IFERROR(IF(AND($DO139="mas",'Classificação geral'!$K132=1),'Classificação geral'!O132,""),"")</f>
        <v/>
      </c>
      <c r="DU139" s="214" t="str">
        <f>IFERROR(IF(AND($DO139="mas",'Classificação geral'!$K132=1),'Classificação geral'!AR132,""),"")</f>
        <v/>
      </c>
      <c r="DV139" s="216" t="str">
        <f>IFERROR(RANK(DU139,DU:DU,0)+ COUNTIF($DU$12:DU138,DU139),"")</f>
        <v/>
      </c>
      <c r="DW139" s="199"/>
      <c r="DX139" s="214" t="str">
        <f>IFERROR(IF(AND('Classificação geral'!$J132="fem",'Classificação geral'!$K132=2,'Classificação geral'!$I132="Tapete"),'Classificação geral'!$A132,""),"")</f>
        <v/>
      </c>
      <c r="DY139" s="214" t="str">
        <f>IFERROR(IF(AND('Classificação geral'!$J132="fem",'Classificação geral'!$K132=2,'Classificação geral'!$I132="Tapete"),'Classificação geral'!$B132,""),"")</f>
        <v/>
      </c>
      <c r="DZ139" s="215" t="str">
        <f>IF($DY139='Classificação geral'!$B132,'Classificação geral'!$C132,"")</f>
        <v/>
      </c>
      <c r="EA139" s="215" t="str">
        <f>IF($DY139='Classificação geral'!$B132,'Classificação geral'!$D132,"")</f>
        <v/>
      </c>
      <c r="EB139" s="215" t="str">
        <f>IF($DY139='Classificação geral'!$B132,'Classificação geral'!$J132,"")</f>
        <v/>
      </c>
      <c r="EC139" s="214" t="str">
        <f>IFERROR(IF(AND($EB139="fem",'Classificação geral'!$K132=2),'Classificação geral'!K132,""),"")</f>
        <v/>
      </c>
      <c r="ED139" s="214" t="str">
        <f>IFERROR(IF(AND($EB139="fem",'Classificação geral'!$K132=2),'Classificação geral'!AC132,""),"")</f>
        <v/>
      </c>
      <c r="EE139" s="214" t="str">
        <f>IFERROR(IF(AND($EB139="fem",'Classificação geral'!$K132=2),'Classificação geral'!AE132,""),"")</f>
        <v/>
      </c>
      <c r="EF139" s="214" t="str">
        <f>IFERROR(IF(AND($EB139="fem",'Classificação geral'!$K132=2),'Classificação geral'!AF132,""),"")</f>
        <v/>
      </c>
      <c r="EG139" s="214" t="str">
        <f>IFERROR(IF(AND($EB139="fem",'Classificação geral'!$K132=2),'Classificação geral'!O132,""),"")</f>
        <v/>
      </c>
      <c r="EH139" s="214" t="str">
        <f>IFERROR(IF(AND($EB139="fem",'Classificação geral'!$K132=2),'Classificação geral'!AR132,""),"")</f>
        <v/>
      </c>
      <c r="EI139" s="216" t="str">
        <f>IFERROR(RANK(EH139,EH:EH,0)+ COUNTIF(EH$12:$EH137,EH139),"")</f>
        <v/>
      </c>
      <c r="EJ139" s="209"/>
      <c r="EK139" s="214" t="str">
        <f>IFERROR(IF(AND('Classificação geral'!$J132="mas",'Classificação geral'!$K132=2,'Classificação geral'!$I132="Tapete"),'Classificação geral'!$A132,""),"")</f>
        <v/>
      </c>
      <c r="EL139" s="214" t="str">
        <f>IFERROR(IF(AND('Classificação geral'!$J132="mas",'Classificação geral'!$K132=2,'Classificação geral'!$I132="Tapete"),'Classificação geral'!$B132,""),"")</f>
        <v/>
      </c>
      <c r="EM139" s="215" t="str">
        <f>IF($EL139='Classificação geral'!$B132,'Classificação geral'!$C132,"")</f>
        <v/>
      </c>
      <c r="EN139" s="215" t="str">
        <f>IF($EL139='Classificação geral'!$B132,'Classificação geral'!$D132,"")</f>
        <v/>
      </c>
      <c r="EO139" s="215" t="str">
        <f>IF($EL139='Classificação geral'!$B132,'Classificação geral'!$J132,"")</f>
        <v/>
      </c>
      <c r="EP139" s="214" t="str">
        <f>IFERROR(IF(AND($EO139="mas",'Classificação geral'!$K132=2),'Classificação geral'!K132,""),"")</f>
        <v/>
      </c>
      <c r="EQ139" s="214" t="str">
        <f>IFERROR(IF(AND($EO139="mas",'Classificação geral'!$K132=2),'Classificação geral'!AC132,""),"")</f>
        <v/>
      </c>
      <c r="ER139" s="214" t="str">
        <f>IFERROR(IF(AND($EO139="mas",'Classificação geral'!$K132=2),'Classificação geral'!AE132,""),"")</f>
        <v/>
      </c>
      <c r="ES139" s="214" t="str">
        <f>IFERROR(IF(AND($EO139="mas",'Classificação geral'!$K132=2),'Classificação geral'!AF132,""),"")</f>
        <v/>
      </c>
      <c r="ET139" s="214" t="str">
        <f>IFERROR(IF(AND($EO139="mas",'Classificação geral'!$K132=2),'Classificação geral'!O132,""),"")</f>
        <v/>
      </c>
      <c r="EU139" s="214" t="str">
        <f>IFERROR(IF(AND($EO139="mas",'Classificação geral'!$K132=2),'Classificação geral'!AR132,""),"")</f>
        <v/>
      </c>
      <c r="EV139" s="216" t="str">
        <f>IFERROR(RANK(EU139,EU:EU,0)+ COUNTIF($EU$12:EU$12,EU139),"")</f>
        <v/>
      </c>
      <c r="EW139" s="209"/>
      <c r="EX139" s="214" t="str">
        <f>IFERROR(IF(AND('Classificação geral'!$J132="fem",'Classificação geral'!$K132=3,'Classificação geral'!$I132="Tapete"),'Classificação geral'!$A132,""),"")</f>
        <v/>
      </c>
      <c r="EY139" s="214" t="str">
        <f>IFERROR(IF(AND('Classificação geral'!$J132="fem",'Classificação geral'!$K132=3,'Classificação geral'!$I132="Tapete"),'Classificação geral'!$B132,""),"")</f>
        <v/>
      </c>
      <c r="EZ139" s="215" t="str">
        <f>IF($EY139='Classificação geral'!$B132,'Classificação geral'!$C132,"")</f>
        <v/>
      </c>
      <c r="FA139" s="215" t="str">
        <f>IF($EY139='Classificação geral'!$B132,'Classificação geral'!$D132,"")</f>
        <v/>
      </c>
      <c r="FB139" s="215" t="str">
        <f>IF($EY139='Classificação geral'!$B132,'Classificação geral'!$J132,"")</f>
        <v/>
      </c>
      <c r="FC139" s="215" t="str">
        <f>IF($FB139='Classificação geral'!$J132,'Classificação geral'!$K132,"")</f>
        <v/>
      </c>
      <c r="FD139" s="215" t="str">
        <f>IF($FC139='Classificação geral'!$K132,'Classificação geral'!$AC132,"")</f>
        <v/>
      </c>
      <c r="FE139" s="215" t="str">
        <f>IF($FC139='Classificação geral'!$K132,'Classificação geral'!$AE132,"")</f>
        <v/>
      </c>
      <c r="FF139" s="215" t="str">
        <f>IF($FC139='Classificação geral'!$K132,'Classificação geral'!$AF132,"")</f>
        <v/>
      </c>
      <c r="FG139" s="215" t="str">
        <f>IF($FC139='Classificação geral'!$K132,'Classificação geral'!$O132,"")</f>
        <v/>
      </c>
      <c r="FH139" s="215" t="str">
        <f>IF($FC139='Classificação geral'!$K132,'Classificação geral'!$AR132,"")</f>
        <v/>
      </c>
      <c r="FI139" s="216" t="str">
        <f>IFERROR(RANK(FH139,FH:FH,0)+ COUNTIF($FH$12:FH137,FH139),"")</f>
        <v/>
      </c>
      <c r="FJ139" s="209"/>
      <c r="FK139" s="214" t="str">
        <f>IFERROR(IF(AND('Classificação geral'!$J132="mas",'Classificação geral'!$K132=3,'Classificação geral'!$I132="Tapete"),'Classificação geral'!$A132,""),"")</f>
        <v/>
      </c>
      <c r="FL139" s="214" t="str">
        <f>IFERROR(IF(AND('Classificação geral'!$J132="mas",'Classificação geral'!$K132=3,'Classificação geral'!$I132="Tapete"),'Classificação geral'!$B132,""),"")</f>
        <v/>
      </c>
      <c r="FM139" s="215" t="str">
        <f>IF($FL139='Classificação geral'!$B132,'Classificação geral'!$C132,"")</f>
        <v/>
      </c>
      <c r="FN139" s="215" t="str">
        <f>IF($FL139='Classificação geral'!$B132,'Classificação geral'!$D132,"")</f>
        <v/>
      </c>
      <c r="FO139" s="215" t="str">
        <f>IF($FL139='Classificação geral'!$B132,'Classificação geral'!$J132,"")</f>
        <v/>
      </c>
      <c r="FP139" s="214" t="str">
        <f>IFERROR(IF(AND($FO139="mas",'Classificação geral'!$K132=3),'Classificação geral'!K132,""),"")</f>
        <v/>
      </c>
      <c r="FQ139" s="214" t="str">
        <f>IFERROR(IF(AND($FO139="mas",'Classificação geral'!$K132=3),'Classificação geral'!AC132,""),"")</f>
        <v/>
      </c>
      <c r="FR139" s="214" t="str">
        <f>IFERROR(IF(AND($FO139="mas",'Classificação geral'!$K132=3),'Classificação geral'!AE132,""),"")</f>
        <v/>
      </c>
      <c r="FS139" s="214" t="str">
        <f>IFERROR(IF(AND($FO139="mas",'Classificação geral'!$K132=3),'Classificação geral'!AF132,""),"")</f>
        <v/>
      </c>
      <c r="FT139" s="214" t="str">
        <f>IFERROR(IF(AND($FO139="mas",'Classificação geral'!$K132=3),'Classificação geral'!O132,""),"")</f>
        <v/>
      </c>
      <c r="FU139" s="214" t="str">
        <f>IFERROR(IF(AND($FO139="mas",'Classificação geral'!$K132=3),'Classificação geral'!AR132,""),"")</f>
        <v/>
      </c>
      <c r="FV139" s="216" t="str">
        <f>IFERROR(RANK(FU139,FU:FU,0)+ COUNTIF(FU$12:$FU137,FU139),"")</f>
        <v/>
      </c>
    </row>
    <row r="140" spans="2:178" ht="24.75" customHeight="1" x14ac:dyDescent="0.4">
      <c r="CX140" s="214" t="str">
        <f>IFERROR(IF(AND('Classificação geral'!$J133="FEM",'Classificação geral'!$K133=1,'Classificação geral'!I133="Tapete"),'Classificação geral'!A133,""),"")</f>
        <v/>
      </c>
      <c r="CY140" s="214" t="str">
        <f>IFERROR(IF(AND('Classificação geral'!$J133="FEM",'Classificação geral'!$K133=1,'Classificação geral'!I133="Tapete"),'Classificação geral'!$B133,""),"")</f>
        <v/>
      </c>
      <c r="CZ140" s="215" t="str">
        <f>IF($CY140='Classificação geral'!$B133,'Classificação geral'!$C133,"")</f>
        <v/>
      </c>
      <c r="DA140" s="215" t="str">
        <f>IF($CY140='Classificação geral'!$B133,'Classificação geral'!$D133,"")</f>
        <v/>
      </c>
      <c r="DB140" s="215" t="str">
        <f>IF($CY140='Classificação geral'!$B133,'Classificação geral'!$J133,"")</f>
        <v/>
      </c>
      <c r="DC140" s="215" t="str">
        <f>IF($DB140='Classificação geral'!$J133,'Classificação geral'!$K133,"")</f>
        <v/>
      </c>
      <c r="DD140" s="215" t="str">
        <f>IF($DC140='Classificação geral'!$K133,'Classificação geral'!$AC133,"")</f>
        <v/>
      </c>
      <c r="DE140" s="215" t="str">
        <f>IF($DC140='Classificação geral'!$K133,'Classificação geral'!$AE133,"")</f>
        <v/>
      </c>
      <c r="DF140" s="215" t="str">
        <f>IF($DC140='Classificação geral'!$K133,'Classificação geral'!$AF133,"")</f>
        <v/>
      </c>
      <c r="DG140" s="215" t="str">
        <f>IF($DC140='Classificação geral'!$K133,'Classificação geral'!$O133,"")</f>
        <v/>
      </c>
      <c r="DH140" s="215" t="str">
        <f>IF($DC140='Classificação geral'!$K133,'Classificação geral'!$AR133,"")</f>
        <v/>
      </c>
      <c r="DI140" s="216" t="str">
        <f>IFERROR(RANK(DH140,DH:DH,0)+ COUNTIF($DH$12:DH139,DH140),"")</f>
        <v/>
      </c>
      <c r="DJ140" s="199"/>
      <c r="DK140" s="214" t="str">
        <f>IFERROR(IF(AND('Classificação geral'!$J133="mas",'Classificação geral'!$K133=1,'Classificação geral'!$I133="Tapete"),'Classificação geral'!$A133,""),"")</f>
        <v/>
      </c>
      <c r="DL140" s="214" t="str">
        <f>IFERROR(IF(AND('Classificação geral'!$J133="mas",'Classificação geral'!$K133=1,'Classificação geral'!$I133="Tapete"),'Classificação geral'!$B133,""),"")</f>
        <v/>
      </c>
      <c r="DM140" s="215" t="str">
        <f>IF($DL140='Classificação geral'!$B133,'Classificação geral'!$C133,"")</f>
        <v/>
      </c>
      <c r="DN140" s="215" t="str">
        <f>IF($DL140='Classificação geral'!$B133,'Classificação geral'!$D133,"")</f>
        <v/>
      </c>
      <c r="DO140" s="215" t="str">
        <f>IF($DL140='Classificação geral'!$B133,'Classificação geral'!$J133,"")</f>
        <v/>
      </c>
      <c r="DP140" s="214" t="str">
        <f>IFERROR(IF(AND($DO140="mas",'Classificação geral'!$K133=1),'Classificação geral'!K133,""),"")</f>
        <v/>
      </c>
      <c r="DQ140" s="214" t="str">
        <f>IFERROR(IF(AND($DO140="mas",'Classificação geral'!$K133=1),'Classificação geral'!AC133,""),"")</f>
        <v/>
      </c>
      <c r="DR140" s="214" t="str">
        <f>IFERROR(IF(AND($DO140="mas",'Classificação geral'!$K133=1),'Classificação geral'!AE133,""),"")</f>
        <v/>
      </c>
      <c r="DS140" s="214" t="str">
        <f>IFERROR(IF(AND($DO140="mas",'Classificação geral'!$K133=1),'Classificação geral'!AF133,""),"")</f>
        <v/>
      </c>
      <c r="DT140" s="214" t="str">
        <f>IFERROR(IF(AND($DO140="mas",'Classificação geral'!$K133=1),'Classificação geral'!O133,""),"")</f>
        <v/>
      </c>
      <c r="DU140" s="214" t="str">
        <f>IFERROR(IF(AND($DO140="mas",'Classificação geral'!$K133=1),'Classificação geral'!AR133,""),"")</f>
        <v/>
      </c>
      <c r="DV140" s="216" t="str">
        <f>IFERROR(RANK(DU140,DU:DU,0)+ COUNTIF($DU$12:DU139,DU140),"")</f>
        <v/>
      </c>
      <c r="DW140" s="199"/>
      <c r="DX140" s="214" t="str">
        <f>IFERROR(IF(AND('Classificação geral'!$J133="fem",'Classificação geral'!$K133=2,'Classificação geral'!$I133="Tapete"),'Classificação geral'!$A133,""),"")</f>
        <v/>
      </c>
      <c r="DY140" s="214" t="str">
        <f>IFERROR(IF(AND('Classificação geral'!$J133="fem",'Classificação geral'!$K133=2,'Classificação geral'!$I133="Tapete"),'Classificação geral'!$B133,""),"")</f>
        <v/>
      </c>
      <c r="DZ140" s="215" t="str">
        <f>IF($DY140='Classificação geral'!$B133,'Classificação geral'!$C133,"")</f>
        <v/>
      </c>
      <c r="EA140" s="215" t="str">
        <f>IF($DY140='Classificação geral'!$B133,'Classificação geral'!$D133,"")</f>
        <v/>
      </c>
      <c r="EB140" s="215" t="str">
        <f>IF($DY140='Classificação geral'!$B133,'Classificação geral'!$J133,"")</f>
        <v/>
      </c>
      <c r="EC140" s="214" t="str">
        <f>IFERROR(IF(AND($EB140="fem",'Classificação geral'!$K133=2),'Classificação geral'!K133,""),"")</f>
        <v/>
      </c>
      <c r="ED140" s="214" t="str">
        <f>IFERROR(IF(AND($EB140="fem",'Classificação geral'!$K133=2),'Classificação geral'!AC133,""),"")</f>
        <v/>
      </c>
      <c r="EE140" s="214" t="str">
        <f>IFERROR(IF(AND($EB140="fem",'Classificação geral'!$K133=2),'Classificação geral'!AE133,""),"")</f>
        <v/>
      </c>
      <c r="EF140" s="214" t="str">
        <f>IFERROR(IF(AND($EB140="fem",'Classificação geral'!$K133=2),'Classificação geral'!AF133,""),"")</f>
        <v/>
      </c>
      <c r="EG140" s="214" t="str">
        <f>IFERROR(IF(AND($EB140="fem",'Classificação geral'!$K133=2),'Classificação geral'!O133,""),"")</f>
        <v/>
      </c>
      <c r="EH140" s="214" t="str">
        <f>IFERROR(IF(AND($EB140="fem",'Classificação geral'!$K133=2),'Classificação geral'!AR133,""),"")</f>
        <v/>
      </c>
      <c r="EI140" s="216" t="str">
        <f>IFERROR(RANK(EH140,EH:EH,0)+ COUNTIF(EH$12:$EH138,EH140),"")</f>
        <v/>
      </c>
      <c r="EJ140" s="209"/>
      <c r="EK140" s="214" t="str">
        <f>IFERROR(IF(AND('Classificação geral'!$J133="mas",'Classificação geral'!$K133=2,'Classificação geral'!$I133="Tapete"),'Classificação geral'!$A133,""),"")</f>
        <v/>
      </c>
      <c r="EL140" s="214" t="str">
        <f>IFERROR(IF(AND('Classificação geral'!$J133="mas",'Classificação geral'!$K133=2,'Classificação geral'!$I133="Tapete"),'Classificação geral'!$B133,""),"")</f>
        <v/>
      </c>
      <c r="EM140" s="215" t="str">
        <f>IF($EL140='Classificação geral'!$B133,'Classificação geral'!$C133,"")</f>
        <v/>
      </c>
      <c r="EN140" s="215" t="str">
        <f>IF($EL140='Classificação geral'!$B133,'Classificação geral'!$D133,"")</f>
        <v/>
      </c>
      <c r="EO140" s="215" t="str">
        <f>IF($EL140='Classificação geral'!$B133,'Classificação geral'!$J133,"")</f>
        <v/>
      </c>
      <c r="EP140" s="214" t="str">
        <f>IFERROR(IF(AND($EO140="mas",'Classificação geral'!$K133=2),'Classificação geral'!K133,""),"")</f>
        <v/>
      </c>
      <c r="EQ140" s="214" t="str">
        <f>IFERROR(IF(AND($EO140="mas",'Classificação geral'!$K133=2),'Classificação geral'!AC133,""),"")</f>
        <v/>
      </c>
      <c r="ER140" s="214" t="str">
        <f>IFERROR(IF(AND($EO140="mas",'Classificação geral'!$K133=2),'Classificação geral'!AE133,""),"")</f>
        <v/>
      </c>
      <c r="ES140" s="214" t="str">
        <f>IFERROR(IF(AND($EO140="mas",'Classificação geral'!$K133=2),'Classificação geral'!AF133,""),"")</f>
        <v/>
      </c>
      <c r="ET140" s="214" t="str">
        <f>IFERROR(IF(AND($EO140="mas",'Classificação geral'!$K133=2),'Classificação geral'!O133,""),"")</f>
        <v/>
      </c>
      <c r="EU140" s="214" t="str">
        <f>IFERROR(IF(AND($EO140="mas",'Classificação geral'!$K133=2),'Classificação geral'!AR133,""),"")</f>
        <v/>
      </c>
      <c r="EV140" s="216" t="str">
        <f>IFERROR(RANK(EU140,EU:EU,0)+ COUNTIF($EU$12:EU$12,EU140),"")</f>
        <v/>
      </c>
      <c r="EW140" s="209"/>
      <c r="EX140" s="214" t="str">
        <f>IFERROR(IF(AND('Classificação geral'!$J133="fem",'Classificação geral'!$K133=3,'Classificação geral'!$I133="Tapete"),'Classificação geral'!$A133,""),"")</f>
        <v/>
      </c>
      <c r="EY140" s="214" t="str">
        <f>IFERROR(IF(AND('Classificação geral'!$J133="fem",'Classificação geral'!$K133=3,'Classificação geral'!$I133="Tapete"),'Classificação geral'!$B133,""),"")</f>
        <v/>
      </c>
      <c r="EZ140" s="215" t="str">
        <f>IF($EY140='Classificação geral'!$B133,'Classificação geral'!$C133,"")</f>
        <v/>
      </c>
      <c r="FA140" s="215" t="str">
        <f>IF($EY140='Classificação geral'!$B133,'Classificação geral'!$D133,"")</f>
        <v/>
      </c>
      <c r="FB140" s="215" t="str">
        <f>IF($EY140='Classificação geral'!$B133,'Classificação geral'!$J133,"")</f>
        <v/>
      </c>
      <c r="FC140" s="215" t="str">
        <f>IF($FB140='Classificação geral'!$J133,'Classificação geral'!$K133,"")</f>
        <v/>
      </c>
      <c r="FD140" s="215" t="str">
        <f>IF($FC140='Classificação geral'!$K133,'Classificação geral'!$AC133,"")</f>
        <v/>
      </c>
      <c r="FE140" s="215" t="str">
        <f>IF($FC140='Classificação geral'!$K133,'Classificação geral'!$AE133,"")</f>
        <v/>
      </c>
      <c r="FF140" s="215" t="str">
        <f>IF($FC140='Classificação geral'!$K133,'Classificação geral'!$AF133,"")</f>
        <v/>
      </c>
      <c r="FG140" s="215" t="str">
        <f>IF($FC140='Classificação geral'!$K133,'Classificação geral'!$O133,"")</f>
        <v/>
      </c>
      <c r="FH140" s="215" t="str">
        <f>IF($FC140='Classificação geral'!$K133,'Classificação geral'!$AR133,"")</f>
        <v/>
      </c>
      <c r="FI140" s="216" t="str">
        <f>IFERROR(RANK(FH140,FH:FH,0)+ COUNTIF($FH$12:FH138,FH140),"")</f>
        <v/>
      </c>
      <c r="FJ140" s="209"/>
      <c r="FK140" s="214" t="str">
        <f>IFERROR(IF(AND('Classificação geral'!$J133="mas",'Classificação geral'!$K133=3,'Classificação geral'!$I133="Tapete"),'Classificação geral'!$A133,""),"")</f>
        <v/>
      </c>
      <c r="FL140" s="214" t="str">
        <f>IFERROR(IF(AND('Classificação geral'!$J133="mas",'Classificação geral'!$K133=3,'Classificação geral'!$I133="Tapete"),'Classificação geral'!$B133,""),"")</f>
        <v/>
      </c>
      <c r="FM140" s="215" t="str">
        <f>IF($FL140='Classificação geral'!$B133,'Classificação geral'!$C133,"")</f>
        <v/>
      </c>
      <c r="FN140" s="215" t="str">
        <f>IF($FL140='Classificação geral'!$B133,'Classificação geral'!$D133,"")</f>
        <v/>
      </c>
      <c r="FO140" s="215" t="str">
        <f>IF($FL140='Classificação geral'!$B133,'Classificação geral'!$J133,"")</f>
        <v/>
      </c>
      <c r="FP140" s="214" t="str">
        <f>IFERROR(IF(AND($FO140="mas",'Classificação geral'!$K133=3),'Classificação geral'!K133,""),"")</f>
        <v/>
      </c>
      <c r="FQ140" s="214" t="str">
        <f>IFERROR(IF(AND($FO140="mas",'Classificação geral'!$K133=3),'Classificação geral'!AC133,""),"")</f>
        <v/>
      </c>
      <c r="FR140" s="214" t="str">
        <f>IFERROR(IF(AND($FO140="mas",'Classificação geral'!$K133=3),'Classificação geral'!AE133,""),"")</f>
        <v/>
      </c>
      <c r="FS140" s="214" t="str">
        <f>IFERROR(IF(AND($FO140="mas",'Classificação geral'!$K133=3),'Classificação geral'!AF133,""),"")</f>
        <v/>
      </c>
      <c r="FT140" s="214" t="str">
        <f>IFERROR(IF(AND($FO140="mas",'Classificação geral'!$K133=3),'Classificação geral'!O133,""),"")</f>
        <v/>
      </c>
      <c r="FU140" s="214" t="str">
        <f>IFERROR(IF(AND($FO140="mas",'Classificação geral'!$K133=3),'Classificação geral'!AR133,""),"")</f>
        <v/>
      </c>
      <c r="FV140" s="216" t="str">
        <f>IFERROR(RANK(FU140,FU:FU,0)+ COUNTIF(FU$12:$FU138,FU140),"")</f>
        <v/>
      </c>
    </row>
    <row r="141" spans="2:178" ht="24.75" customHeight="1" x14ac:dyDescent="0.4">
      <c r="CX141" s="214" t="str">
        <f>IFERROR(IF(AND('Classificação geral'!$J134="FEM",'Classificação geral'!$K134=1,'Classificação geral'!I134="Tapete"),'Classificação geral'!A134,""),"")</f>
        <v/>
      </c>
      <c r="CY141" s="214" t="str">
        <f>IFERROR(IF(AND('Classificação geral'!$J134="FEM",'Classificação geral'!$K134=1,'Classificação geral'!I134="Tapete"),'Classificação geral'!$B134,""),"")</f>
        <v/>
      </c>
      <c r="CZ141" s="215" t="str">
        <f>IF($CY141='Classificação geral'!$B134,'Classificação geral'!$C134,"")</f>
        <v/>
      </c>
      <c r="DA141" s="215" t="str">
        <f>IF($CY141='Classificação geral'!$B134,'Classificação geral'!$D134,"")</f>
        <v/>
      </c>
      <c r="DB141" s="215" t="str">
        <f>IF($CY141='Classificação geral'!$B134,'Classificação geral'!$J134,"")</f>
        <v/>
      </c>
      <c r="DC141" s="215" t="str">
        <f>IF($DB141='Classificação geral'!$J134,'Classificação geral'!$K134,"")</f>
        <v/>
      </c>
      <c r="DD141" s="215" t="str">
        <f>IF($DC141='Classificação geral'!$K134,'Classificação geral'!$AC134,"")</f>
        <v/>
      </c>
      <c r="DE141" s="215" t="str">
        <f>IF($DC141='Classificação geral'!$K134,'Classificação geral'!$AE134,"")</f>
        <v/>
      </c>
      <c r="DF141" s="215" t="str">
        <f>IF($DC141='Classificação geral'!$K134,'Classificação geral'!$AF134,"")</f>
        <v/>
      </c>
      <c r="DG141" s="215" t="str">
        <f>IF($DC141='Classificação geral'!$K134,'Classificação geral'!$O134,"")</f>
        <v/>
      </c>
      <c r="DH141" s="215" t="str">
        <f>IF($DC141='Classificação geral'!$K134,'Classificação geral'!$AR134,"")</f>
        <v/>
      </c>
      <c r="DI141" s="216" t="str">
        <f>IFERROR(RANK(DH141,DH:DH,0)+ COUNTIF($DH$12:DH140,DH141),"")</f>
        <v/>
      </c>
      <c r="DJ141" s="199"/>
      <c r="DK141" s="214" t="str">
        <f>IFERROR(IF(AND('Classificação geral'!$J134="mas",'Classificação geral'!$K134=1,'Classificação geral'!$I134="Tapete"),'Classificação geral'!$A134,""),"")</f>
        <v/>
      </c>
      <c r="DL141" s="214" t="str">
        <f>IFERROR(IF(AND('Classificação geral'!$J134="mas",'Classificação geral'!$K134=1,'Classificação geral'!$I134="Tapete"),'Classificação geral'!$B134,""),"")</f>
        <v/>
      </c>
      <c r="DM141" s="215" t="str">
        <f>IF($DL141='Classificação geral'!$B134,'Classificação geral'!$C134,"")</f>
        <v/>
      </c>
      <c r="DN141" s="215" t="str">
        <f>IF($DL141='Classificação geral'!$B134,'Classificação geral'!$D134,"")</f>
        <v/>
      </c>
      <c r="DO141" s="215" t="str">
        <f>IF($DL141='Classificação geral'!$B134,'Classificação geral'!$J134,"")</f>
        <v/>
      </c>
      <c r="DP141" s="214" t="str">
        <f>IFERROR(IF(AND($DO141="mas",'Classificação geral'!$K134=1),'Classificação geral'!K134,""),"")</f>
        <v/>
      </c>
      <c r="DQ141" s="214" t="str">
        <f>IFERROR(IF(AND($DO141="mas",'Classificação geral'!$K134=1),'Classificação geral'!AC134,""),"")</f>
        <v/>
      </c>
      <c r="DR141" s="214" t="str">
        <f>IFERROR(IF(AND($DO141="mas",'Classificação geral'!$K134=1),'Classificação geral'!AE134,""),"")</f>
        <v/>
      </c>
      <c r="DS141" s="214" t="str">
        <f>IFERROR(IF(AND($DO141="mas",'Classificação geral'!$K134=1),'Classificação geral'!AF134,""),"")</f>
        <v/>
      </c>
      <c r="DT141" s="214" t="str">
        <f>IFERROR(IF(AND($DO141="mas",'Classificação geral'!$K134=1),'Classificação geral'!O134,""),"")</f>
        <v/>
      </c>
      <c r="DU141" s="214" t="str">
        <f>IFERROR(IF(AND($DO141="mas",'Classificação geral'!$K134=1),'Classificação geral'!AR134,""),"")</f>
        <v/>
      </c>
      <c r="DV141" s="216" t="str">
        <f>IFERROR(RANK(DU141,DU:DU,0)+ COUNTIF($DU$12:DU140,DU141),"")</f>
        <v/>
      </c>
      <c r="DW141" s="199"/>
      <c r="DX141" s="214" t="str">
        <f>IFERROR(IF(AND('Classificação geral'!$J134="fem",'Classificação geral'!$K134=2,'Classificação geral'!$I134="Tapete"),'Classificação geral'!$A134,""),"")</f>
        <v/>
      </c>
      <c r="DY141" s="214" t="str">
        <f>IFERROR(IF(AND('Classificação geral'!$J134="fem",'Classificação geral'!$K134=2,'Classificação geral'!$I134="Tapete"),'Classificação geral'!$B134,""),"")</f>
        <v/>
      </c>
      <c r="DZ141" s="215" t="str">
        <f>IF($DY141='Classificação geral'!$B134,'Classificação geral'!$C134,"")</f>
        <v/>
      </c>
      <c r="EA141" s="215" t="str">
        <f>IF($DY141='Classificação geral'!$B134,'Classificação geral'!$D134,"")</f>
        <v/>
      </c>
      <c r="EB141" s="215" t="str">
        <f>IF($DY141='Classificação geral'!$B134,'Classificação geral'!$J134,"")</f>
        <v/>
      </c>
      <c r="EC141" s="214" t="str">
        <f>IFERROR(IF(AND($EB141="fem",'Classificação geral'!$K134=2),'Classificação geral'!K134,""),"")</f>
        <v/>
      </c>
      <c r="ED141" s="214" t="str">
        <f>IFERROR(IF(AND($EB141="fem",'Classificação geral'!$K134=2),'Classificação geral'!AC134,""),"")</f>
        <v/>
      </c>
      <c r="EE141" s="214" t="str">
        <f>IFERROR(IF(AND($EB141="fem",'Classificação geral'!$K134=2),'Classificação geral'!AE134,""),"")</f>
        <v/>
      </c>
      <c r="EF141" s="214" t="str">
        <f>IFERROR(IF(AND($EB141="fem",'Classificação geral'!$K134=2),'Classificação geral'!AF134,""),"")</f>
        <v/>
      </c>
      <c r="EG141" s="214" t="str">
        <f>IFERROR(IF(AND($EB141="fem",'Classificação geral'!$K134=2),'Classificação geral'!O134,""),"")</f>
        <v/>
      </c>
      <c r="EH141" s="214" t="str">
        <f>IFERROR(IF(AND($EB141="fem",'Classificação geral'!$K134=2),'Classificação geral'!AR134,""),"")</f>
        <v/>
      </c>
      <c r="EI141" s="216" t="str">
        <f>IFERROR(RANK(EH141,EH:EH,0)+ COUNTIF(EH$12:$EH139,EH141),"")</f>
        <v/>
      </c>
      <c r="EJ141" s="209"/>
      <c r="EK141" s="214" t="str">
        <f>IFERROR(IF(AND('Classificação geral'!$J134="mas",'Classificação geral'!$K134=2,'Classificação geral'!$I134="Tapete"),'Classificação geral'!$A134,""),"")</f>
        <v/>
      </c>
      <c r="EL141" s="214" t="str">
        <f>IFERROR(IF(AND('Classificação geral'!$J134="mas",'Classificação geral'!$K134=2,'Classificação geral'!$I134="Tapete"),'Classificação geral'!$B134,""),"")</f>
        <v/>
      </c>
      <c r="EM141" s="215" t="str">
        <f>IF($EL141='Classificação geral'!$B134,'Classificação geral'!$C134,"")</f>
        <v/>
      </c>
      <c r="EN141" s="215" t="str">
        <f>IF($EL141='Classificação geral'!$B134,'Classificação geral'!$D134,"")</f>
        <v/>
      </c>
      <c r="EO141" s="215" t="str">
        <f>IF($EL141='Classificação geral'!$B134,'Classificação geral'!$J134,"")</f>
        <v/>
      </c>
      <c r="EP141" s="214" t="str">
        <f>IFERROR(IF(AND($EO141="mas",'Classificação geral'!$K134=2),'Classificação geral'!K134,""),"")</f>
        <v/>
      </c>
      <c r="EQ141" s="214" t="str">
        <f>IFERROR(IF(AND($EO141="mas",'Classificação geral'!$K134=2),'Classificação geral'!AC134,""),"")</f>
        <v/>
      </c>
      <c r="ER141" s="214" t="str">
        <f>IFERROR(IF(AND($EO141="mas",'Classificação geral'!$K134=2),'Classificação geral'!AE134,""),"")</f>
        <v/>
      </c>
      <c r="ES141" s="214" t="str">
        <f>IFERROR(IF(AND($EO141="mas",'Classificação geral'!$K134=2),'Classificação geral'!AF134,""),"")</f>
        <v/>
      </c>
      <c r="ET141" s="214" t="str">
        <f>IFERROR(IF(AND($EO141="mas",'Classificação geral'!$K134=2),'Classificação geral'!O134,""),"")</f>
        <v/>
      </c>
      <c r="EU141" s="214" t="str">
        <f>IFERROR(IF(AND($EO141="mas",'Classificação geral'!$K134=2),'Classificação geral'!AR134,""),"")</f>
        <v/>
      </c>
      <c r="EV141" s="216" t="str">
        <f>IFERROR(RANK(EU141,EU:EU,0)+ COUNTIF($EU$12:EU$12,EU141),"")</f>
        <v/>
      </c>
      <c r="EW141" s="209"/>
      <c r="EX141" s="214" t="str">
        <f>IFERROR(IF(AND('Classificação geral'!$J134="fem",'Classificação geral'!$K134=3,'Classificação geral'!$I134="Tapete"),'Classificação geral'!$A134,""),"")</f>
        <v/>
      </c>
      <c r="EY141" s="214" t="str">
        <f>IFERROR(IF(AND('Classificação geral'!$J134="fem",'Classificação geral'!$K134=3,'Classificação geral'!$I134="Tapete"),'Classificação geral'!$B134,""),"")</f>
        <v/>
      </c>
      <c r="EZ141" s="215" t="str">
        <f>IF($EY141='Classificação geral'!$B134,'Classificação geral'!$C134,"")</f>
        <v/>
      </c>
      <c r="FA141" s="215" t="str">
        <f>IF($EY141='Classificação geral'!$B134,'Classificação geral'!$D134,"")</f>
        <v/>
      </c>
      <c r="FB141" s="215" t="str">
        <f>IF($EY141='Classificação geral'!$B134,'Classificação geral'!$J134,"")</f>
        <v/>
      </c>
      <c r="FC141" s="215" t="str">
        <f>IF($FB141='Classificação geral'!$J134,'Classificação geral'!$K134,"")</f>
        <v/>
      </c>
      <c r="FD141" s="215" t="str">
        <f>IF($FC141='Classificação geral'!$K134,'Classificação geral'!$AC134,"")</f>
        <v/>
      </c>
      <c r="FE141" s="215" t="str">
        <f>IF($FC141='Classificação geral'!$K134,'Classificação geral'!$AE134,"")</f>
        <v/>
      </c>
      <c r="FF141" s="215" t="str">
        <f>IF($FC141='Classificação geral'!$K134,'Classificação geral'!$AF134,"")</f>
        <v/>
      </c>
      <c r="FG141" s="215" t="str">
        <f>IF($FC141='Classificação geral'!$K134,'Classificação geral'!$O134,"")</f>
        <v/>
      </c>
      <c r="FH141" s="215" t="str">
        <f>IF($FC141='Classificação geral'!$K134,'Classificação geral'!$AR134,"")</f>
        <v/>
      </c>
      <c r="FI141" s="216" t="str">
        <f>IFERROR(RANK(FH141,FH:FH,0)+ COUNTIF($FH$12:FH139,FH141),"")</f>
        <v/>
      </c>
      <c r="FJ141" s="209"/>
      <c r="FK141" s="214" t="str">
        <f>IFERROR(IF(AND('Classificação geral'!$J134="mas",'Classificação geral'!$K134=3,'Classificação geral'!$I134="Tapete"),'Classificação geral'!$A134,""),"")</f>
        <v/>
      </c>
      <c r="FL141" s="214" t="str">
        <f>IFERROR(IF(AND('Classificação geral'!$J134="mas",'Classificação geral'!$K134=3,'Classificação geral'!$I134="Tapete"),'Classificação geral'!$B134,""),"")</f>
        <v/>
      </c>
      <c r="FM141" s="215" t="str">
        <f>IF($FL141='Classificação geral'!$B134,'Classificação geral'!$C134,"")</f>
        <v/>
      </c>
      <c r="FN141" s="215" t="str">
        <f>IF($FL141='Classificação geral'!$B134,'Classificação geral'!$D134,"")</f>
        <v/>
      </c>
      <c r="FO141" s="215" t="str">
        <f>IF($FL141='Classificação geral'!$B134,'Classificação geral'!$J134,"")</f>
        <v/>
      </c>
      <c r="FP141" s="214" t="str">
        <f>IFERROR(IF(AND($FO141="mas",'Classificação geral'!$K134=3),'Classificação geral'!K134,""),"")</f>
        <v/>
      </c>
      <c r="FQ141" s="214" t="str">
        <f>IFERROR(IF(AND($FO141="mas",'Classificação geral'!$K134=3),'Classificação geral'!AC134,""),"")</f>
        <v/>
      </c>
      <c r="FR141" s="214" t="str">
        <f>IFERROR(IF(AND($FO141="mas",'Classificação geral'!$K134=3),'Classificação geral'!AE134,""),"")</f>
        <v/>
      </c>
      <c r="FS141" s="214" t="str">
        <f>IFERROR(IF(AND($FO141="mas",'Classificação geral'!$K134=3),'Classificação geral'!AF134,""),"")</f>
        <v/>
      </c>
      <c r="FT141" s="214" t="str">
        <f>IFERROR(IF(AND($FO141="mas",'Classificação geral'!$K134=3),'Classificação geral'!O134,""),"")</f>
        <v/>
      </c>
      <c r="FU141" s="214" t="str">
        <f>IFERROR(IF(AND($FO141="mas",'Classificação geral'!$K134=3),'Classificação geral'!AR134,""),"")</f>
        <v/>
      </c>
      <c r="FV141" s="216" t="str">
        <f>IFERROR(RANK(FU141,FU:FU,0)+ COUNTIF(FU$12:$FU139,FU141),"")</f>
        <v/>
      </c>
    </row>
    <row r="142" spans="2:178" ht="24.75" customHeight="1" x14ac:dyDescent="0.4">
      <c r="CX142" s="214" t="str">
        <f>IFERROR(IF(AND('Classificação geral'!$J135="FEM",'Classificação geral'!$K135=1,'Classificação geral'!I135="Tapete"),'Classificação geral'!A135,""),"")</f>
        <v/>
      </c>
      <c r="CY142" s="214" t="str">
        <f>IFERROR(IF(AND('Classificação geral'!$J135="FEM",'Classificação geral'!$K135=1,'Classificação geral'!I135="Tapete"),'Classificação geral'!$B135,""),"")</f>
        <v/>
      </c>
      <c r="CZ142" s="215" t="str">
        <f>IF($CY142='Classificação geral'!$B135,'Classificação geral'!$C135,"")</f>
        <v/>
      </c>
      <c r="DA142" s="215" t="str">
        <f>IF($CY142='Classificação geral'!$B135,'Classificação geral'!$D135,"")</f>
        <v/>
      </c>
      <c r="DB142" s="215" t="str">
        <f>IF($CY142='Classificação geral'!$B135,'Classificação geral'!$J135,"")</f>
        <v/>
      </c>
      <c r="DC142" s="215" t="str">
        <f>IF($DB142='Classificação geral'!$J135,'Classificação geral'!$K135,"")</f>
        <v/>
      </c>
      <c r="DD142" s="215" t="str">
        <f>IF($DC142='Classificação geral'!$K135,'Classificação geral'!$AC135,"")</f>
        <v/>
      </c>
      <c r="DE142" s="215" t="str">
        <f>IF($DC142='Classificação geral'!$K135,'Classificação geral'!$AE135,"")</f>
        <v/>
      </c>
      <c r="DF142" s="215" t="str">
        <f>IF($DC142='Classificação geral'!$K135,'Classificação geral'!$AF135,"")</f>
        <v/>
      </c>
      <c r="DG142" s="215" t="str">
        <f>IF($DC142='Classificação geral'!$K135,'Classificação geral'!$O135,"")</f>
        <v/>
      </c>
      <c r="DH142" s="215" t="str">
        <f>IF($DC142='Classificação geral'!$K135,'Classificação geral'!$AR135,"")</f>
        <v/>
      </c>
      <c r="DI142" s="216" t="str">
        <f>IFERROR(RANK(DH142,DH:DH,0)+ COUNTIF($DH$12:DH141,DH142),"")</f>
        <v/>
      </c>
      <c r="DJ142" s="199"/>
      <c r="DK142" s="214" t="str">
        <f>IFERROR(IF(AND('Classificação geral'!$J135="mas",'Classificação geral'!$K135=1,'Classificação geral'!$I135="Tapete"),'Classificação geral'!$A135,""),"")</f>
        <v/>
      </c>
      <c r="DL142" s="214" t="str">
        <f>IFERROR(IF(AND('Classificação geral'!$J135="mas",'Classificação geral'!$K135=1,'Classificação geral'!$I135="Tapete"),'Classificação geral'!$B135,""),"")</f>
        <v/>
      </c>
      <c r="DM142" s="215" t="str">
        <f>IF($DL142='Classificação geral'!$B135,'Classificação geral'!$C135,"")</f>
        <v/>
      </c>
      <c r="DN142" s="215" t="str">
        <f>IF($DL142='Classificação geral'!$B135,'Classificação geral'!$D135,"")</f>
        <v/>
      </c>
      <c r="DO142" s="215" t="str">
        <f>IF($DL142='Classificação geral'!$B135,'Classificação geral'!$J135,"")</f>
        <v/>
      </c>
      <c r="DP142" s="214" t="str">
        <f>IFERROR(IF(AND($DO142="mas",'Classificação geral'!$K135=1),'Classificação geral'!K135,""),"")</f>
        <v/>
      </c>
      <c r="DQ142" s="214" t="str">
        <f>IFERROR(IF(AND($DO142="mas",'Classificação geral'!$K135=1),'Classificação geral'!AC135,""),"")</f>
        <v/>
      </c>
      <c r="DR142" s="214" t="str">
        <f>IFERROR(IF(AND($DO142="mas",'Classificação geral'!$K135=1),'Classificação geral'!AE135,""),"")</f>
        <v/>
      </c>
      <c r="DS142" s="214" t="str">
        <f>IFERROR(IF(AND($DO142="mas",'Classificação geral'!$K135=1),'Classificação geral'!AF135,""),"")</f>
        <v/>
      </c>
      <c r="DT142" s="214" t="str">
        <f>IFERROR(IF(AND($DO142="mas",'Classificação geral'!$K135=1),'Classificação geral'!O135,""),"")</f>
        <v/>
      </c>
      <c r="DU142" s="214" t="str">
        <f>IFERROR(IF(AND($DO142="mas",'Classificação geral'!$K135=1),'Classificação geral'!AR135,""),"")</f>
        <v/>
      </c>
      <c r="DV142" s="216" t="str">
        <f>IFERROR(RANK(DU142,DU:DU,0)+ COUNTIF($DU$12:DU141,DU142),"")</f>
        <v/>
      </c>
      <c r="DW142" s="199"/>
      <c r="DX142" s="214" t="str">
        <f>IFERROR(IF(AND('Classificação geral'!$J135="fem",'Classificação geral'!$K135=2,'Classificação geral'!$I135="Tapete"),'Classificação geral'!$A135,""),"")</f>
        <v/>
      </c>
      <c r="DY142" s="214" t="str">
        <f>IFERROR(IF(AND('Classificação geral'!$J135="fem",'Classificação geral'!$K135=2,'Classificação geral'!$I135="Tapete"),'Classificação geral'!$B135,""),"")</f>
        <v/>
      </c>
      <c r="DZ142" s="215" t="str">
        <f>IF($DY142='Classificação geral'!$B135,'Classificação geral'!$C135,"")</f>
        <v/>
      </c>
      <c r="EA142" s="215" t="str">
        <f>IF($DY142='Classificação geral'!$B135,'Classificação geral'!$D135,"")</f>
        <v/>
      </c>
      <c r="EB142" s="215" t="str">
        <f>IF($DY142='Classificação geral'!$B135,'Classificação geral'!$J135,"")</f>
        <v/>
      </c>
      <c r="EC142" s="214" t="str">
        <f>IFERROR(IF(AND($EB142="fem",'Classificação geral'!$K135=2),'Classificação geral'!K135,""),"")</f>
        <v/>
      </c>
      <c r="ED142" s="214" t="str">
        <f>IFERROR(IF(AND($EB142="fem",'Classificação geral'!$K135=2),'Classificação geral'!AC135,""),"")</f>
        <v/>
      </c>
      <c r="EE142" s="214" t="str">
        <f>IFERROR(IF(AND($EB142="fem",'Classificação geral'!$K135=2),'Classificação geral'!AE135,""),"")</f>
        <v/>
      </c>
      <c r="EF142" s="214" t="str">
        <f>IFERROR(IF(AND($EB142="fem",'Classificação geral'!$K135=2),'Classificação geral'!AF135,""),"")</f>
        <v/>
      </c>
      <c r="EG142" s="214" t="str">
        <f>IFERROR(IF(AND($EB142="fem",'Classificação geral'!$K135=2),'Classificação geral'!O135,""),"")</f>
        <v/>
      </c>
      <c r="EH142" s="214" t="str">
        <f>IFERROR(IF(AND($EB142="fem",'Classificação geral'!$K135=2),'Classificação geral'!AR135,""),"")</f>
        <v/>
      </c>
      <c r="EI142" s="216" t="str">
        <f>IFERROR(RANK(EH142,EH:EH,0)+ COUNTIF(EH$12:$EH140,EH142),"")</f>
        <v/>
      </c>
      <c r="EJ142" s="209"/>
      <c r="EK142" s="214" t="str">
        <f>IFERROR(IF(AND('Classificação geral'!$J135="mas",'Classificação geral'!$K135=2,'Classificação geral'!$I135="Tapete"),'Classificação geral'!$A135,""),"")</f>
        <v/>
      </c>
      <c r="EL142" s="214" t="str">
        <f>IFERROR(IF(AND('Classificação geral'!$J135="mas",'Classificação geral'!$K135=2,'Classificação geral'!$I135="Tapete"),'Classificação geral'!$B135,""),"")</f>
        <v/>
      </c>
      <c r="EM142" s="215" t="str">
        <f>IF($EL142='Classificação geral'!$B135,'Classificação geral'!$C135,"")</f>
        <v/>
      </c>
      <c r="EN142" s="215" t="str">
        <f>IF($EL142='Classificação geral'!$B135,'Classificação geral'!$D135,"")</f>
        <v/>
      </c>
      <c r="EO142" s="215" t="str">
        <f>IF($EL142='Classificação geral'!$B135,'Classificação geral'!$J135,"")</f>
        <v/>
      </c>
      <c r="EP142" s="214" t="str">
        <f>IFERROR(IF(AND($EO142="mas",'Classificação geral'!$K135=2),'Classificação geral'!K135,""),"")</f>
        <v/>
      </c>
      <c r="EQ142" s="214" t="str">
        <f>IFERROR(IF(AND($EO142="mas",'Classificação geral'!$K135=2),'Classificação geral'!AC135,""),"")</f>
        <v/>
      </c>
      <c r="ER142" s="214" t="str">
        <f>IFERROR(IF(AND($EO142="mas",'Classificação geral'!$K135=2),'Classificação geral'!AE135,""),"")</f>
        <v/>
      </c>
      <c r="ES142" s="214" t="str">
        <f>IFERROR(IF(AND($EO142="mas",'Classificação geral'!$K135=2),'Classificação geral'!AF135,""),"")</f>
        <v/>
      </c>
      <c r="ET142" s="214" t="str">
        <f>IFERROR(IF(AND($EO142="mas",'Classificação geral'!$K135=2),'Classificação geral'!O135,""),"")</f>
        <v/>
      </c>
      <c r="EU142" s="214" t="str">
        <f>IFERROR(IF(AND($EO142="mas",'Classificação geral'!$K135=2),'Classificação geral'!AR135,""),"")</f>
        <v/>
      </c>
      <c r="EV142" s="216" t="str">
        <f>IFERROR(RANK(EU142,EU:EU,0)+ COUNTIF($EU$12:EU$12,EU142),"")</f>
        <v/>
      </c>
      <c r="EW142" s="209"/>
      <c r="EX142" s="214" t="str">
        <f>IFERROR(IF(AND('Classificação geral'!$J135="fem",'Classificação geral'!$K135=3,'Classificação geral'!$I135="Tapete"),'Classificação geral'!$A135,""),"")</f>
        <v/>
      </c>
      <c r="EY142" s="214" t="str">
        <f>IFERROR(IF(AND('Classificação geral'!$J135="fem",'Classificação geral'!$K135=3,'Classificação geral'!$I135="Tapete"),'Classificação geral'!$B135,""),"")</f>
        <v/>
      </c>
      <c r="EZ142" s="215" t="str">
        <f>IF($EY142='Classificação geral'!$B135,'Classificação geral'!$C135,"")</f>
        <v/>
      </c>
      <c r="FA142" s="215" t="str">
        <f>IF($EY142='Classificação geral'!$B135,'Classificação geral'!$D135,"")</f>
        <v/>
      </c>
      <c r="FB142" s="215" t="str">
        <f>IF($EY142='Classificação geral'!$B135,'Classificação geral'!$J135,"")</f>
        <v/>
      </c>
      <c r="FC142" s="215" t="str">
        <f>IF($FB142='Classificação geral'!$J135,'Classificação geral'!$K135,"")</f>
        <v/>
      </c>
      <c r="FD142" s="215" t="str">
        <f>IF($FC142='Classificação geral'!$K135,'Classificação geral'!$AC135,"")</f>
        <v/>
      </c>
      <c r="FE142" s="215" t="str">
        <f>IF($FC142='Classificação geral'!$K135,'Classificação geral'!$AE135,"")</f>
        <v/>
      </c>
      <c r="FF142" s="215" t="str">
        <f>IF($FC142='Classificação geral'!$K135,'Classificação geral'!$AF135,"")</f>
        <v/>
      </c>
      <c r="FG142" s="215" t="str">
        <f>IF($FC142='Classificação geral'!$K135,'Classificação geral'!$O135,"")</f>
        <v/>
      </c>
      <c r="FH142" s="215" t="str">
        <f>IF($FC142='Classificação geral'!$K135,'Classificação geral'!$AR135,"")</f>
        <v/>
      </c>
      <c r="FI142" s="216" t="str">
        <f>IFERROR(RANK(FH142,FH:FH,0)+ COUNTIF($FH$12:FH140,FH142),"")</f>
        <v/>
      </c>
      <c r="FJ142" s="209"/>
      <c r="FK142" s="214" t="str">
        <f>IFERROR(IF(AND('Classificação geral'!$J135="mas",'Classificação geral'!$K135=3,'Classificação geral'!$I135="Tapete"),'Classificação geral'!$A135,""),"")</f>
        <v/>
      </c>
      <c r="FL142" s="214" t="str">
        <f>IFERROR(IF(AND('Classificação geral'!$J135="mas",'Classificação geral'!$K135=3,'Classificação geral'!$I135="Tapete"),'Classificação geral'!$B135,""),"")</f>
        <v/>
      </c>
      <c r="FM142" s="215" t="str">
        <f>IF($FL142='Classificação geral'!$B135,'Classificação geral'!$C135,"")</f>
        <v/>
      </c>
      <c r="FN142" s="215" t="str">
        <f>IF($FL142='Classificação geral'!$B135,'Classificação geral'!$D135,"")</f>
        <v/>
      </c>
      <c r="FO142" s="215" t="str">
        <f>IF($FL142='Classificação geral'!$B135,'Classificação geral'!$J135,"")</f>
        <v/>
      </c>
      <c r="FP142" s="214" t="str">
        <f>IFERROR(IF(AND($FO142="mas",'Classificação geral'!$K135=3),'Classificação geral'!K135,""),"")</f>
        <v/>
      </c>
      <c r="FQ142" s="214" t="str">
        <f>IFERROR(IF(AND($FO142="mas",'Classificação geral'!$K135=3),'Classificação geral'!AC135,""),"")</f>
        <v/>
      </c>
      <c r="FR142" s="214" t="str">
        <f>IFERROR(IF(AND($FO142="mas",'Classificação geral'!$K135=3),'Classificação geral'!AE135,""),"")</f>
        <v/>
      </c>
      <c r="FS142" s="214" t="str">
        <f>IFERROR(IF(AND($FO142="mas",'Classificação geral'!$K135=3),'Classificação geral'!AF135,""),"")</f>
        <v/>
      </c>
      <c r="FT142" s="214" t="str">
        <f>IFERROR(IF(AND($FO142="mas",'Classificação geral'!$K135=3),'Classificação geral'!O135,""),"")</f>
        <v/>
      </c>
      <c r="FU142" s="214" t="str">
        <f>IFERROR(IF(AND($FO142="mas",'Classificação geral'!$K135=3),'Classificação geral'!AR135,""),"")</f>
        <v/>
      </c>
      <c r="FV142" s="216" t="str">
        <f>IFERROR(RANK(FU142,FU:FU,0)+ COUNTIF(FU$12:$FU140,FU142),"")</f>
        <v/>
      </c>
    </row>
    <row r="143" spans="2:178" ht="24.75" customHeight="1" x14ac:dyDescent="0.4">
      <c r="CX143" s="214" t="str">
        <f>IFERROR(IF(AND('Classificação geral'!$J136="FEM",'Classificação geral'!$K136=1,'Classificação geral'!I136="Tapete"),'Classificação geral'!A136,""),"")</f>
        <v/>
      </c>
      <c r="CY143" s="214" t="str">
        <f>IFERROR(IF(AND('Classificação geral'!$J136="FEM",'Classificação geral'!$K136=1,'Classificação geral'!I136="Tapete"),'Classificação geral'!$B136,""),"")</f>
        <v/>
      </c>
      <c r="CZ143" s="215" t="str">
        <f>IF($CY143='Classificação geral'!$B136,'Classificação geral'!$C136,"")</f>
        <v/>
      </c>
      <c r="DA143" s="215" t="str">
        <f>IF($CY143='Classificação geral'!$B136,'Classificação geral'!$D136,"")</f>
        <v/>
      </c>
      <c r="DB143" s="215" t="str">
        <f>IF($CY143='Classificação geral'!$B136,'Classificação geral'!$J136,"")</f>
        <v/>
      </c>
      <c r="DC143" s="215" t="str">
        <f>IF($DB143='Classificação geral'!$J136,'Classificação geral'!$K136,"")</f>
        <v/>
      </c>
      <c r="DD143" s="215" t="str">
        <f>IF($DC143='Classificação geral'!$K136,'Classificação geral'!$AC136,"")</f>
        <v/>
      </c>
      <c r="DE143" s="215" t="str">
        <f>IF($DC143='Classificação geral'!$K136,'Classificação geral'!$AE136,"")</f>
        <v/>
      </c>
      <c r="DF143" s="215" t="str">
        <f>IF($DC143='Classificação geral'!$K136,'Classificação geral'!$AF136,"")</f>
        <v/>
      </c>
      <c r="DG143" s="215" t="str">
        <f>IF($DC143='Classificação geral'!$K136,'Classificação geral'!$O136,"")</f>
        <v/>
      </c>
      <c r="DH143" s="215" t="str">
        <f>IF($DC143='Classificação geral'!$K136,'Classificação geral'!$AR136,"")</f>
        <v/>
      </c>
      <c r="DI143" s="216" t="str">
        <f>IFERROR(RANK(DH143,DH:DH,0)+ COUNTIF($DH$12:DH142,DH143),"")</f>
        <v/>
      </c>
      <c r="DJ143" s="199"/>
      <c r="DK143" s="214" t="str">
        <f>IFERROR(IF(AND('Classificação geral'!$J136="mas",'Classificação geral'!$K136=1,'Classificação geral'!$I136="Tapete"),'Classificação geral'!$A136,""),"")</f>
        <v/>
      </c>
      <c r="DL143" s="214" t="str">
        <f>IFERROR(IF(AND('Classificação geral'!$J136="mas",'Classificação geral'!$K136=1,'Classificação geral'!$I136="Tapete"),'Classificação geral'!$B136,""),"")</f>
        <v/>
      </c>
      <c r="DM143" s="215" t="str">
        <f>IF($DL143='Classificação geral'!$B136,'Classificação geral'!$C136,"")</f>
        <v/>
      </c>
      <c r="DN143" s="215" t="str">
        <f>IF($DL143='Classificação geral'!$B136,'Classificação geral'!$D136,"")</f>
        <v/>
      </c>
      <c r="DO143" s="215" t="str">
        <f>IF($DL143='Classificação geral'!$B136,'Classificação geral'!$J136,"")</f>
        <v/>
      </c>
      <c r="DP143" s="214" t="str">
        <f>IFERROR(IF(AND($DO143="mas",'Classificação geral'!$K136=1),'Classificação geral'!K136,""),"")</f>
        <v/>
      </c>
      <c r="DQ143" s="214" t="str">
        <f>IFERROR(IF(AND($DO143="mas",'Classificação geral'!$K136=1),'Classificação geral'!AC136,""),"")</f>
        <v/>
      </c>
      <c r="DR143" s="214" t="str">
        <f>IFERROR(IF(AND($DO143="mas",'Classificação geral'!$K136=1),'Classificação geral'!AE136,""),"")</f>
        <v/>
      </c>
      <c r="DS143" s="214" t="str">
        <f>IFERROR(IF(AND($DO143="mas",'Classificação geral'!$K136=1),'Classificação geral'!AF136,""),"")</f>
        <v/>
      </c>
      <c r="DT143" s="214" t="str">
        <f>IFERROR(IF(AND($DO143="mas",'Classificação geral'!$K136=1),'Classificação geral'!O136,""),"")</f>
        <v/>
      </c>
      <c r="DU143" s="214" t="str">
        <f>IFERROR(IF(AND($DO143="mas",'Classificação geral'!$K136=1),'Classificação geral'!AR136,""),"")</f>
        <v/>
      </c>
      <c r="DV143" s="216" t="str">
        <f>IFERROR(RANK(DU143,DU:DU,0)+ COUNTIF($DU$12:DU142,DU143),"")</f>
        <v/>
      </c>
      <c r="DW143" s="199"/>
      <c r="DX143" s="214" t="str">
        <f>IFERROR(IF(AND('Classificação geral'!$J136="fem",'Classificação geral'!$K136=2,'Classificação geral'!$I136="Tapete"),'Classificação geral'!$A136,""),"")</f>
        <v/>
      </c>
      <c r="DY143" s="214" t="str">
        <f>IFERROR(IF(AND('Classificação geral'!$J136="fem",'Classificação geral'!$K136=2,'Classificação geral'!$I136="Tapete"),'Classificação geral'!$B136,""),"")</f>
        <v/>
      </c>
      <c r="DZ143" s="215" t="str">
        <f>IF($DY143='Classificação geral'!$B136,'Classificação geral'!$C136,"")</f>
        <v/>
      </c>
      <c r="EA143" s="215" t="str">
        <f>IF($DY143='Classificação geral'!$B136,'Classificação geral'!$D136,"")</f>
        <v/>
      </c>
      <c r="EB143" s="215" t="str">
        <f>IF($DY143='Classificação geral'!$B136,'Classificação geral'!$J136,"")</f>
        <v/>
      </c>
      <c r="EC143" s="214" t="str">
        <f>IFERROR(IF(AND($EB143="fem",'Classificação geral'!$K136=2),'Classificação geral'!K136,""),"")</f>
        <v/>
      </c>
      <c r="ED143" s="214" t="str">
        <f>IFERROR(IF(AND($EB143="fem",'Classificação geral'!$K136=2),'Classificação geral'!AC136,""),"")</f>
        <v/>
      </c>
      <c r="EE143" s="214" t="str">
        <f>IFERROR(IF(AND($EB143="fem",'Classificação geral'!$K136=2),'Classificação geral'!AE136,""),"")</f>
        <v/>
      </c>
      <c r="EF143" s="214" t="str">
        <f>IFERROR(IF(AND($EB143="fem",'Classificação geral'!$K136=2),'Classificação geral'!AF136,""),"")</f>
        <v/>
      </c>
      <c r="EG143" s="214" t="str">
        <f>IFERROR(IF(AND($EB143="fem",'Classificação geral'!$K136=2),'Classificação geral'!O136,""),"")</f>
        <v/>
      </c>
      <c r="EH143" s="214" t="str">
        <f>IFERROR(IF(AND($EB143="fem",'Classificação geral'!$K136=2),'Classificação geral'!AR136,""),"")</f>
        <v/>
      </c>
      <c r="EI143" s="216" t="str">
        <f>IFERROR(RANK(EH143,EH:EH,0)+ COUNTIF(EH$12:$EH141,EH143),"")</f>
        <v/>
      </c>
      <c r="EJ143" s="209"/>
      <c r="EK143" s="214" t="str">
        <f>IFERROR(IF(AND('Classificação geral'!$J136="mas",'Classificação geral'!$K136=2,'Classificação geral'!$I136="Tapete"),'Classificação geral'!$A136,""),"")</f>
        <v/>
      </c>
      <c r="EL143" s="214" t="str">
        <f>IFERROR(IF(AND('Classificação geral'!$J136="mas",'Classificação geral'!$K136=2,'Classificação geral'!$I136="Tapete"),'Classificação geral'!$B136,""),"")</f>
        <v/>
      </c>
      <c r="EM143" s="215" t="str">
        <f>IF($EL143='Classificação geral'!$B136,'Classificação geral'!$C136,"")</f>
        <v/>
      </c>
      <c r="EN143" s="215" t="str">
        <f>IF($EL143='Classificação geral'!$B136,'Classificação geral'!$D136,"")</f>
        <v/>
      </c>
      <c r="EO143" s="215" t="str">
        <f>IF($EL143='Classificação geral'!$B136,'Classificação geral'!$J136,"")</f>
        <v/>
      </c>
      <c r="EP143" s="214" t="str">
        <f>IFERROR(IF(AND($EO143="mas",'Classificação geral'!$K136=2),'Classificação geral'!K136,""),"")</f>
        <v/>
      </c>
      <c r="EQ143" s="214" t="str">
        <f>IFERROR(IF(AND($EO143="mas",'Classificação geral'!$K136=2),'Classificação geral'!AC136,""),"")</f>
        <v/>
      </c>
      <c r="ER143" s="214" t="str">
        <f>IFERROR(IF(AND($EO143="mas",'Classificação geral'!$K136=2),'Classificação geral'!AE136,""),"")</f>
        <v/>
      </c>
      <c r="ES143" s="214" t="str">
        <f>IFERROR(IF(AND($EO143="mas",'Classificação geral'!$K136=2),'Classificação geral'!AF136,""),"")</f>
        <v/>
      </c>
      <c r="ET143" s="214" t="str">
        <f>IFERROR(IF(AND($EO143="mas",'Classificação geral'!$K136=2),'Classificação geral'!O136,""),"")</f>
        <v/>
      </c>
      <c r="EU143" s="214" t="str">
        <f>IFERROR(IF(AND($EO143="mas",'Classificação geral'!$K136=2),'Classificação geral'!AR136,""),"")</f>
        <v/>
      </c>
      <c r="EV143" s="216" t="str">
        <f>IFERROR(RANK(EU143,EU:EU,0)+ COUNTIF($EU$12:EU$12,EU143),"")</f>
        <v/>
      </c>
      <c r="EW143" s="209"/>
      <c r="EX143" s="214" t="str">
        <f>IFERROR(IF(AND('Classificação geral'!$J136="fem",'Classificação geral'!$K136=3,'Classificação geral'!$I136="Tapete"),'Classificação geral'!$A136,""),"")</f>
        <v/>
      </c>
      <c r="EY143" s="214" t="str">
        <f>IFERROR(IF(AND('Classificação geral'!$J136="fem",'Classificação geral'!$K136=3,'Classificação geral'!$I136="Tapete"),'Classificação geral'!$B136,""),"")</f>
        <v/>
      </c>
      <c r="EZ143" s="215" t="str">
        <f>IF($EY143='Classificação geral'!$B136,'Classificação geral'!$C136,"")</f>
        <v/>
      </c>
      <c r="FA143" s="215" t="str">
        <f>IF($EY143='Classificação geral'!$B136,'Classificação geral'!$D136,"")</f>
        <v/>
      </c>
      <c r="FB143" s="215" t="str">
        <f>IF($EY143='Classificação geral'!$B136,'Classificação geral'!$J136,"")</f>
        <v/>
      </c>
      <c r="FC143" s="215" t="str">
        <f>IF($FB143='Classificação geral'!$J136,'Classificação geral'!$K136,"")</f>
        <v/>
      </c>
      <c r="FD143" s="215" t="str">
        <f>IF($FC143='Classificação geral'!$K136,'Classificação geral'!$AC136,"")</f>
        <v/>
      </c>
      <c r="FE143" s="215" t="str">
        <f>IF($FC143='Classificação geral'!$K136,'Classificação geral'!$AE136,"")</f>
        <v/>
      </c>
      <c r="FF143" s="215" t="str">
        <f>IF($FC143='Classificação geral'!$K136,'Classificação geral'!$AF136,"")</f>
        <v/>
      </c>
      <c r="FG143" s="215" t="str">
        <f>IF($FC143='Classificação geral'!$K136,'Classificação geral'!$O136,"")</f>
        <v/>
      </c>
      <c r="FH143" s="215" t="str">
        <f>IF($FC143='Classificação geral'!$K136,'Classificação geral'!$AR136,"")</f>
        <v/>
      </c>
      <c r="FI143" s="216" t="str">
        <f>IFERROR(RANK(FH143,FH:FH,0)+ COUNTIF($FH$12:FH141,FH143),"")</f>
        <v/>
      </c>
      <c r="FJ143" s="209"/>
      <c r="FK143" s="214" t="str">
        <f>IFERROR(IF(AND('Classificação geral'!$J136="mas",'Classificação geral'!$K136=3,'Classificação geral'!$I136="Tapete"),'Classificação geral'!$A136,""),"")</f>
        <v/>
      </c>
      <c r="FL143" s="214" t="str">
        <f>IFERROR(IF(AND('Classificação geral'!$J136="mas",'Classificação geral'!$K136=3,'Classificação geral'!$I136="Tapete"),'Classificação geral'!$B136,""),"")</f>
        <v/>
      </c>
      <c r="FM143" s="215" t="str">
        <f>IF($FL143='Classificação geral'!$B136,'Classificação geral'!$C136,"")</f>
        <v/>
      </c>
      <c r="FN143" s="215" t="str">
        <f>IF($FL143='Classificação geral'!$B136,'Classificação geral'!$D136,"")</f>
        <v/>
      </c>
      <c r="FO143" s="215" t="str">
        <f>IF($FL143='Classificação geral'!$B136,'Classificação geral'!$J136,"")</f>
        <v/>
      </c>
      <c r="FP143" s="214" t="str">
        <f>IFERROR(IF(AND($FO143="mas",'Classificação geral'!$K136=3),'Classificação geral'!K136,""),"")</f>
        <v/>
      </c>
      <c r="FQ143" s="214" t="str">
        <f>IFERROR(IF(AND($FO143="mas",'Classificação geral'!$K136=3),'Classificação geral'!AC136,""),"")</f>
        <v/>
      </c>
      <c r="FR143" s="214" t="str">
        <f>IFERROR(IF(AND($FO143="mas",'Classificação geral'!$K136=3),'Classificação geral'!AE136,""),"")</f>
        <v/>
      </c>
      <c r="FS143" s="214" t="str">
        <f>IFERROR(IF(AND($FO143="mas",'Classificação geral'!$K136=3),'Classificação geral'!AF136,""),"")</f>
        <v/>
      </c>
      <c r="FT143" s="214" t="str">
        <f>IFERROR(IF(AND($FO143="mas",'Classificação geral'!$K136=3),'Classificação geral'!O136,""),"")</f>
        <v/>
      </c>
      <c r="FU143" s="214" t="str">
        <f>IFERROR(IF(AND($FO143="mas",'Classificação geral'!$K136=3),'Classificação geral'!AR136,""),"")</f>
        <v/>
      </c>
      <c r="FV143" s="216" t="str">
        <f>IFERROR(RANK(FU143,FU:FU,0)+ COUNTIF(FU$12:$FU141,FU143),"")</f>
        <v/>
      </c>
    </row>
    <row r="144" spans="2:178" ht="24.75" customHeight="1" x14ac:dyDescent="0.4">
      <c r="CX144" s="214" t="str">
        <f>IFERROR(IF(AND('Classificação geral'!$J137="FEM",'Classificação geral'!$K137=1,'Classificação geral'!I137="Tapete"),'Classificação geral'!A137,""),"")</f>
        <v/>
      </c>
      <c r="CY144" s="214" t="str">
        <f>IFERROR(IF(AND('Classificação geral'!$J137="FEM",'Classificação geral'!$K137=1,'Classificação geral'!I137="Tapete"),'Classificação geral'!$B137,""),"")</f>
        <v/>
      </c>
      <c r="CZ144" s="215" t="str">
        <f>IF($CY144='Classificação geral'!$B137,'Classificação geral'!$C137,"")</f>
        <v/>
      </c>
      <c r="DA144" s="215" t="str">
        <f>IF($CY144='Classificação geral'!$B137,'Classificação geral'!$D137,"")</f>
        <v/>
      </c>
      <c r="DB144" s="215" t="str">
        <f>IF($CY144='Classificação geral'!$B137,'Classificação geral'!$J137,"")</f>
        <v/>
      </c>
      <c r="DC144" s="215" t="str">
        <f>IF($DB144='Classificação geral'!$J137,'Classificação geral'!$K137,"")</f>
        <v/>
      </c>
      <c r="DD144" s="215" t="str">
        <f>IF($DC144='Classificação geral'!$K137,'Classificação geral'!$AC137,"")</f>
        <v/>
      </c>
      <c r="DE144" s="215" t="str">
        <f>IF($DC144='Classificação geral'!$K137,'Classificação geral'!$AE137,"")</f>
        <v/>
      </c>
      <c r="DF144" s="215" t="str">
        <f>IF($DC144='Classificação geral'!$K137,'Classificação geral'!$AF137,"")</f>
        <v/>
      </c>
      <c r="DG144" s="215" t="str">
        <f>IF($DC144='Classificação geral'!$K137,'Classificação geral'!$O137,"")</f>
        <v/>
      </c>
      <c r="DH144" s="215" t="str">
        <f>IF($DC144='Classificação geral'!$K137,'Classificação geral'!$AR137,"")</f>
        <v/>
      </c>
      <c r="DI144" s="216" t="str">
        <f>IFERROR(RANK(DH144,DH:DH,0)+ COUNTIF($DH$12:DH143,DH144),"")</f>
        <v/>
      </c>
      <c r="DJ144" s="199"/>
      <c r="DK144" s="214" t="str">
        <f>IFERROR(IF(AND('Classificação geral'!$J137="mas",'Classificação geral'!$K137=1,'Classificação geral'!$I137="Tapete"),'Classificação geral'!$A137,""),"")</f>
        <v/>
      </c>
      <c r="DL144" s="214" t="str">
        <f>IFERROR(IF(AND('Classificação geral'!$J137="mas",'Classificação geral'!$K137=1,'Classificação geral'!$I137="Tapete"),'Classificação geral'!$B137,""),"")</f>
        <v/>
      </c>
      <c r="DM144" s="215" t="str">
        <f>IF($DL144='Classificação geral'!$B137,'Classificação geral'!$C137,"")</f>
        <v/>
      </c>
      <c r="DN144" s="215" t="str">
        <f>IF($DL144='Classificação geral'!$B137,'Classificação geral'!$D137,"")</f>
        <v/>
      </c>
      <c r="DO144" s="215" t="str">
        <f>IF($DL144='Classificação geral'!$B137,'Classificação geral'!$J137,"")</f>
        <v/>
      </c>
      <c r="DP144" s="214" t="str">
        <f>IFERROR(IF(AND($DO144="mas",'Classificação geral'!$K137=1),'Classificação geral'!K137,""),"")</f>
        <v/>
      </c>
      <c r="DQ144" s="214" t="str">
        <f>IFERROR(IF(AND($DO144="mas",'Classificação geral'!$K137=1),'Classificação geral'!AC137,""),"")</f>
        <v/>
      </c>
      <c r="DR144" s="214" t="str">
        <f>IFERROR(IF(AND($DO144="mas",'Classificação geral'!$K137=1),'Classificação geral'!AE137,""),"")</f>
        <v/>
      </c>
      <c r="DS144" s="214" t="str">
        <f>IFERROR(IF(AND($DO144="mas",'Classificação geral'!$K137=1),'Classificação geral'!AF137,""),"")</f>
        <v/>
      </c>
      <c r="DT144" s="214" t="str">
        <f>IFERROR(IF(AND($DO144="mas",'Classificação geral'!$K137=1),'Classificação geral'!O137,""),"")</f>
        <v/>
      </c>
      <c r="DU144" s="214" t="str">
        <f>IFERROR(IF(AND($DO144="mas",'Classificação geral'!$K137=1),'Classificação geral'!AR137,""),"")</f>
        <v/>
      </c>
      <c r="DV144" s="216" t="str">
        <f>IFERROR(RANK(DU144,DU:DU,0)+ COUNTIF($DU$12:DU143,DU144),"")</f>
        <v/>
      </c>
      <c r="DW144" s="199"/>
      <c r="DX144" s="214" t="str">
        <f>IFERROR(IF(AND('Classificação geral'!$J137="fem",'Classificação geral'!$K137=2,'Classificação geral'!$I137="Tapete"),'Classificação geral'!$A137,""),"")</f>
        <v/>
      </c>
      <c r="DY144" s="214" t="str">
        <f>IFERROR(IF(AND('Classificação geral'!$J137="fem",'Classificação geral'!$K137=2,'Classificação geral'!$I137="Tapete"),'Classificação geral'!$B137,""),"")</f>
        <v/>
      </c>
      <c r="DZ144" s="215" t="str">
        <f>IF($DY144='Classificação geral'!$B137,'Classificação geral'!$C137,"")</f>
        <v/>
      </c>
      <c r="EA144" s="215" t="str">
        <f>IF($DY144='Classificação geral'!$B137,'Classificação geral'!$D137,"")</f>
        <v/>
      </c>
      <c r="EB144" s="215" t="str">
        <f>IF($DY144='Classificação geral'!$B137,'Classificação geral'!$J137,"")</f>
        <v/>
      </c>
      <c r="EC144" s="214" t="str">
        <f>IFERROR(IF(AND($EB144="fem",'Classificação geral'!$K137=2),'Classificação geral'!K137,""),"")</f>
        <v/>
      </c>
      <c r="ED144" s="214" t="str">
        <f>IFERROR(IF(AND($EB144="fem",'Classificação geral'!$K137=2),'Classificação geral'!AC137,""),"")</f>
        <v/>
      </c>
      <c r="EE144" s="214" t="str">
        <f>IFERROR(IF(AND($EB144="fem",'Classificação geral'!$K137=2),'Classificação geral'!AE137,""),"")</f>
        <v/>
      </c>
      <c r="EF144" s="214" t="str">
        <f>IFERROR(IF(AND($EB144="fem",'Classificação geral'!$K137=2),'Classificação geral'!AF137,""),"")</f>
        <v/>
      </c>
      <c r="EG144" s="214" t="str">
        <f>IFERROR(IF(AND($EB144="fem",'Classificação geral'!$K137=2),'Classificação geral'!O137,""),"")</f>
        <v/>
      </c>
      <c r="EH144" s="214" t="str">
        <f>IFERROR(IF(AND($EB144="fem",'Classificação geral'!$K137=2),'Classificação geral'!AR137,""),"")</f>
        <v/>
      </c>
      <c r="EI144" s="216" t="str">
        <f>IFERROR(RANK(EH144,EH:EH,0)+ COUNTIF(EH$12:$EH142,EH144),"")</f>
        <v/>
      </c>
      <c r="EJ144" s="209"/>
      <c r="EK144" s="214" t="str">
        <f>IFERROR(IF(AND('Classificação geral'!$J137="mas",'Classificação geral'!$K137=2,'Classificação geral'!$I137="Tapete"),'Classificação geral'!$A137,""),"")</f>
        <v/>
      </c>
      <c r="EL144" s="214" t="str">
        <f>IFERROR(IF(AND('Classificação geral'!$J137="mas",'Classificação geral'!$K137=2,'Classificação geral'!$I137="Tapete"),'Classificação geral'!$B137,""),"")</f>
        <v/>
      </c>
      <c r="EM144" s="215" t="str">
        <f>IF($EL144='Classificação geral'!$B137,'Classificação geral'!$C137,"")</f>
        <v/>
      </c>
      <c r="EN144" s="215" t="str">
        <f>IF($EL144='Classificação geral'!$B137,'Classificação geral'!$D137,"")</f>
        <v/>
      </c>
      <c r="EO144" s="215" t="str">
        <f>IF($EL144='Classificação geral'!$B137,'Classificação geral'!$J137,"")</f>
        <v/>
      </c>
      <c r="EP144" s="214" t="str">
        <f>IFERROR(IF(AND($EO144="mas",'Classificação geral'!$K137=2),'Classificação geral'!K137,""),"")</f>
        <v/>
      </c>
      <c r="EQ144" s="214" t="str">
        <f>IFERROR(IF(AND($EO144="mas",'Classificação geral'!$K137=2),'Classificação geral'!AC137,""),"")</f>
        <v/>
      </c>
      <c r="ER144" s="214" t="str">
        <f>IFERROR(IF(AND($EO144="mas",'Classificação geral'!$K137=2),'Classificação geral'!AE137,""),"")</f>
        <v/>
      </c>
      <c r="ES144" s="214" t="str">
        <f>IFERROR(IF(AND($EO144="mas",'Classificação geral'!$K137=2),'Classificação geral'!AF137,""),"")</f>
        <v/>
      </c>
      <c r="ET144" s="214" t="str">
        <f>IFERROR(IF(AND($EO144="mas",'Classificação geral'!$K137=2),'Classificação geral'!O137,""),"")</f>
        <v/>
      </c>
      <c r="EU144" s="214" t="str">
        <f>IFERROR(IF(AND($EO144="mas",'Classificação geral'!$K137=2),'Classificação geral'!AR137,""),"")</f>
        <v/>
      </c>
      <c r="EV144" s="216" t="str">
        <f>IFERROR(RANK(EU144,EU:EU,0)+ COUNTIF($EU$12:EU$12,EU144),"")</f>
        <v/>
      </c>
      <c r="EW144" s="209"/>
      <c r="EX144" s="214" t="str">
        <f>IFERROR(IF(AND('Classificação geral'!$J137="fem",'Classificação geral'!$K137=3,'Classificação geral'!$I137="Tapete"),'Classificação geral'!$A137,""),"")</f>
        <v/>
      </c>
      <c r="EY144" s="214" t="str">
        <f>IFERROR(IF(AND('Classificação geral'!$J137="fem",'Classificação geral'!$K137=3,'Classificação geral'!$I137="Tapete"),'Classificação geral'!$B137,""),"")</f>
        <v/>
      </c>
      <c r="EZ144" s="215" t="str">
        <f>IF($EY144='Classificação geral'!$B137,'Classificação geral'!$C137,"")</f>
        <v/>
      </c>
      <c r="FA144" s="215" t="str">
        <f>IF($EY144='Classificação geral'!$B137,'Classificação geral'!$D137,"")</f>
        <v/>
      </c>
      <c r="FB144" s="215" t="str">
        <f>IF($EY144='Classificação geral'!$B137,'Classificação geral'!$J137,"")</f>
        <v/>
      </c>
      <c r="FC144" s="215" t="str">
        <f>IF($FB144='Classificação geral'!$J137,'Classificação geral'!$K137,"")</f>
        <v/>
      </c>
      <c r="FD144" s="215" t="str">
        <f>IF($FC144='Classificação geral'!$K137,'Classificação geral'!$AC137,"")</f>
        <v/>
      </c>
      <c r="FE144" s="215" t="str">
        <f>IF($FC144='Classificação geral'!$K137,'Classificação geral'!$AE137,"")</f>
        <v/>
      </c>
      <c r="FF144" s="215" t="str">
        <f>IF($FC144='Classificação geral'!$K137,'Classificação geral'!$AF137,"")</f>
        <v/>
      </c>
      <c r="FG144" s="215" t="str">
        <f>IF($FC144='Classificação geral'!$K137,'Classificação geral'!$O137,"")</f>
        <v/>
      </c>
      <c r="FH144" s="215" t="str">
        <f>IF($FC144='Classificação geral'!$K137,'Classificação geral'!$AR137,"")</f>
        <v/>
      </c>
      <c r="FI144" s="216" t="str">
        <f>IFERROR(RANK(FH144,FH:FH,0)+ COUNTIF($FH$12:FH142,FH144),"")</f>
        <v/>
      </c>
      <c r="FJ144" s="209"/>
      <c r="FK144" s="214" t="str">
        <f>IFERROR(IF(AND('Classificação geral'!$J137="mas",'Classificação geral'!$K137=3,'Classificação geral'!$I137="Tapete"),'Classificação geral'!$A137,""),"")</f>
        <v/>
      </c>
      <c r="FL144" s="214" t="str">
        <f>IFERROR(IF(AND('Classificação geral'!$J137="mas",'Classificação geral'!$K137=3,'Classificação geral'!$I137="Tapete"),'Classificação geral'!$B137,""),"")</f>
        <v/>
      </c>
      <c r="FM144" s="215" t="str">
        <f>IF($FL144='Classificação geral'!$B137,'Classificação geral'!$C137,"")</f>
        <v/>
      </c>
      <c r="FN144" s="215" t="str">
        <f>IF($FL144='Classificação geral'!$B137,'Classificação geral'!$D137,"")</f>
        <v/>
      </c>
      <c r="FO144" s="215" t="str">
        <f>IF($FL144='Classificação geral'!$B137,'Classificação geral'!$J137,"")</f>
        <v/>
      </c>
      <c r="FP144" s="214" t="str">
        <f>IFERROR(IF(AND($FO144="mas",'Classificação geral'!$K137=3),'Classificação geral'!K137,""),"")</f>
        <v/>
      </c>
      <c r="FQ144" s="214" t="str">
        <f>IFERROR(IF(AND($FO144="mas",'Classificação geral'!$K137=3),'Classificação geral'!AC137,""),"")</f>
        <v/>
      </c>
      <c r="FR144" s="214" t="str">
        <f>IFERROR(IF(AND($FO144="mas",'Classificação geral'!$K137=3),'Classificação geral'!AE137,""),"")</f>
        <v/>
      </c>
      <c r="FS144" s="214" t="str">
        <f>IFERROR(IF(AND($FO144="mas",'Classificação geral'!$K137=3),'Classificação geral'!AF137,""),"")</f>
        <v/>
      </c>
      <c r="FT144" s="214" t="str">
        <f>IFERROR(IF(AND($FO144="mas",'Classificação geral'!$K137=3),'Classificação geral'!O137,""),"")</f>
        <v/>
      </c>
      <c r="FU144" s="214" t="str">
        <f>IFERROR(IF(AND($FO144="mas",'Classificação geral'!$K137=3),'Classificação geral'!AR137,""),"")</f>
        <v/>
      </c>
      <c r="FV144" s="216" t="str">
        <f>IFERROR(RANK(FU144,FU:FU,0)+ COUNTIF(FU$12:$FU142,FU144),"")</f>
        <v/>
      </c>
    </row>
    <row r="145" spans="102:178" ht="24.75" customHeight="1" x14ac:dyDescent="0.4">
      <c r="CX145" s="214" t="str">
        <f>IFERROR(IF(AND('Classificação geral'!$J138="FEM",'Classificação geral'!$K138=1,'Classificação geral'!I138="Tapete"),'Classificação geral'!A138,""),"")</f>
        <v/>
      </c>
      <c r="CY145" s="214" t="str">
        <f>IFERROR(IF(AND('Classificação geral'!$J138="FEM",'Classificação geral'!$K138=1,'Classificação geral'!I138="Tapete"),'Classificação geral'!$B138,""),"")</f>
        <v/>
      </c>
      <c r="CZ145" s="215" t="str">
        <f>IF($CY145='Classificação geral'!$B138,'Classificação geral'!$C138,"")</f>
        <v/>
      </c>
      <c r="DA145" s="215" t="str">
        <f>IF($CY145='Classificação geral'!$B138,'Classificação geral'!$D138,"")</f>
        <v/>
      </c>
      <c r="DB145" s="215" t="str">
        <f>IF($CY145='Classificação geral'!$B138,'Classificação geral'!$J138,"")</f>
        <v/>
      </c>
      <c r="DC145" s="215" t="str">
        <f>IF($DB145='Classificação geral'!$J138,'Classificação geral'!$K138,"")</f>
        <v/>
      </c>
      <c r="DD145" s="215" t="str">
        <f>IF($DC145='Classificação geral'!$K138,'Classificação geral'!$AC138,"")</f>
        <v/>
      </c>
      <c r="DE145" s="215" t="str">
        <f>IF($DC145='Classificação geral'!$K138,'Classificação geral'!$AE138,"")</f>
        <v/>
      </c>
      <c r="DF145" s="215" t="str">
        <f>IF($DC145='Classificação geral'!$K138,'Classificação geral'!$AF138,"")</f>
        <v/>
      </c>
      <c r="DG145" s="215" t="str">
        <f>IF($DC145='Classificação geral'!$K138,'Classificação geral'!$O138,"")</f>
        <v/>
      </c>
      <c r="DH145" s="215" t="str">
        <f>IF($DC145='Classificação geral'!$K138,'Classificação geral'!$AR138,"")</f>
        <v/>
      </c>
      <c r="DI145" s="216" t="str">
        <f>IFERROR(RANK(DH145,DH:DH,0)+ COUNTIF($DH$12:DH144,DH145),"")</f>
        <v/>
      </c>
      <c r="DJ145" s="199"/>
      <c r="DK145" s="214" t="str">
        <f>IFERROR(IF(AND('Classificação geral'!$J138="mas",'Classificação geral'!$K138=1,'Classificação geral'!$I138="Tapete"),'Classificação geral'!$A138,""),"")</f>
        <v/>
      </c>
      <c r="DL145" s="214" t="str">
        <f>IFERROR(IF(AND('Classificação geral'!$J138="mas",'Classificação geral'!$K138=1,'Classificação geral'!$I138="Tapete"),'Classificação geral'!$B138,""),"")</f>
        <v/>
      </c>
      <c r="DM145" s="215" t="str">
        <f>IF($DL145='Classificação geral'!$B138,'Classificação geral'!$C138,"")</f>
        <v/>
      </c>
      <c r="DN145" s="215" t="str">
        <f>IF($DL145='Classificação geral'!$B138,'Classificação geral'!$D138,"")</f>
        <v/>
      </c>
      <c r="DO145" s="215" t="str">
        <f>IF($DL145='Classificação geral'!$B138,'Classificação geral'!$J138,"")</f>
        <v/>
      </c>
      <c r="DP145" s="214" t="str">
        <f>IFERROR(IF(AND($DO145="mas",'Classificação geral'!$K138=1),'Classificação geral'!K138,""),"")</f>
        <v/>
      </c>
      <c r="DQ145" s="214" t="str">
        <f>IFERROR(IF(AND($DO145="mas",'Classificação geral'!$K138=1),'Classificação geral'!AC138,""),"")</f>
        <v/>
      </c>
      <c r="DR145" s="214" t="str">
        <f>IFERROR(IF(AND($DO145="mas",'Classificação geral'!$K138=1),'Classificação geral'!AE138,""),"")</f>
        <v/>
      </c>
      <c r="DS145" s="214" t="str">
        <f>IFERROR(IF(AND($DO145="mas",'Classificação geral'!$K138=1),'Classificação geral'!AF138,""),"")</f>
        <v/>
      </c>
      <c r="DT145" s="214" t="str">
        <f>IFERROR(IF(AND($DO145="mas",'Classificação geral'!$K138=1),'Classificação geral'!O138,""),"")</f>
        <v/>
      </c>
      <c r="DU145" s="214" t="str">
        <f>IFERROR(IF(AND($DO145="mas",'Classificação geral'!$K138=1),'Classificação geral'!AR138,""),"")</f>
        <v/>
      </c>
      <c r="DV145" s="216" t="str">
        <f>IFERROR(RANK(DU145,DU:DU,0)+ COUNTIF($DU$12:DU144,DU145),"")</f>
        <v/>
      </c>
      <c r="DW145" s="199"/>
      <c r="DX145" s="214" t="str">
        <f>IFERROR(IF(AND('Classificação geral'!$J138="fem",'Classificação geral'!$K138=2,'Classificação geral'!$I138="Tapete"),'Classificação geral'!$A138,""),"")</f>
        <v/>
      </c>
      <c r="DY145" s="214" t="str">
        <f>IFERROR(IF(AND('Classificação geral'!$J138="fem",'Classificação geral'!$K138=2,'Classificação geral'!$I138="Tapete"),'Classificação geral'!$B138,""),"")</f>
        <v/>
      </c>
      <c r="DZ145" s="215" t="str">
        <f>IF($DY145='Classificação geral'!$B138,'Classificação geral'!$C138,"")</f>
        <v/>
      </c>
      <c r="EA145" s="215" t="str">
        <f>IF($DY145='Classificação geral'!$B138,'Classificação geral'!$D138,"")</f>
        <v/>
      </c>
      <c r="EB145" s="215" t="str">
        <f>IF($DY145='Classificação geral'!$B138,'Classificação geral'!$J138,"")</f>
        <v/>
      </c>
      <c r="EC145" s="214" t="str">
        <f>IFERROR(IF(AND($EB145="fem",'Classificação geral'!$K138=2),'Classificação geral'!K138,""),"")</f>
        <v/>
      </c>
      <c r="ED145" s="214" t="str">
        <f>IFERROR(IF(AND($EB145="fem",'Classificação geral'!$K138=2),'Classificação geral'!AC138,""),"")</f>
        <v/>
      </c>
      <c r="EE145" s="214" t="str">
        <f>IFERROR(IF(AND($EB145="fem",'Classificação geral'!$K138=2),'Classificação geral'!AE138,""),"")</f>
        <v/>
      </c>
      <c r="EF145" s="214" t="str">
        <f>IFERROR(IF(AND($EB145="fem",'Classificação geral'!$K138=2),'Classificação geral'!AF138,""),"")</f>
        <v/>
      </c>
      <c r="EG145" s="214" t="str">
        <f>IFERROR(IF(AND($EB145="fem",'Classificação geral'!$K138=2),'Classificação geral'!O138,""),"")</f>
        <v/>
      </c>
      <c r="EH145" s="214" t="str">
        <f>IFERROR(IF(AND($EB145="fem",'Classificação geral'!$K138=2),'Classificação geral'!AR138,""),"")</f>
        <v/>
      </c>
      <c r="EI145" s="216" t="str">
        <f>IFERROR(RANK(EH145,EH:EH,0)+ COUNTIF(EH$12:$EH143,EH145),"")</f>
        <v/>
      </c>
      <c r="EJ145" s="209"/>
      <c r="EK145" s="214" t="str">
        <f>IFERROR(IF(AND('Classificação geral'!$J138="mas",'Classificação geral'!$K138=2,'Classificação geral'!$I138="Tapete"),'Classificação geral'!$A138,""),"")</f>
        <v/>
      </c>
      <c r="EL145" s="214" t="str">
        <f>IFERROR(IF(AND('Classificação geral'!$J138="mas",'Classificação geral'!$K138=2,'Classificação geral'!$I138="Tapete"),'Classificação geral'!$B138,""),"")</f>
        <v/>
      </c>
      <c r="EM145" s="215" t="str">
        <f>IF($EL145='Classificação geral'!$B138,'Classificação geral'!$C138,"")</f>
        <v/>
      </c>
      <c r="EN145" s="215" t="str">
        <f>IF($EL145='Classificação geral'!$B138,'Classificação geral'!$D138,"")</f>
        <v/>
      </c>
      <c r="EO145" s="215" t="str">
        <f>IF($EL145='Classificação geral'!$B138,'Classificação geral'!$J138,"")</f>
        <v/>
      </c>
      <c r="EP145" s="214" t="str">
        <f>IFERROR(IF(AND($EO145="mas",'Classificação geral'!$K138=2),'Classificação geral'!K138,""),"")</f>
        <v/>
      </c>
      <c r="EQ145" s="214" t="str">
        <f>IFERROR(IF(AND($EO145="mas",'Classificação geral'!$K138=2),'Classificação geral'!AC138,""),"")</f>
        <v/>
      </c>
      <c r="ER145" s="214" t="str">
        <f>IFERROR(IF(AND($EO145="mas",'Classificação geral'!$K138=2),'Classificação geral'!AE138,""),"")</f>
        <v/>
      </c>
      <c r="ES145" s="214" t="str">
        <f>IFERROR(IF(AND($EO145="mas",'Classificação geral'!$K138=2),'Classificação geral'!AF138,""),"")</f>
        <v/>
      </c>
      <c r="ET145" s="214" t="str">
        <f>IFERROR(IF(AND($EO145="mas",'Classificação geral'!$K138=2),'Classificação geral'!O138,""),"")</f>
        <v/>
      </c>
      <c r="EU145" s="214" t="str">
        <f>IFERROR(IF(AND($EO145="mas",'Classificação geral'!$K138=2),'Classificação geral'!AR138,""),"")</f>
        <v/>
      </c>
      <c r="EV145" s="216" t="str">
        <f>IFERROR(RANK(EU145,EU:EU,0)+ COUNTIF($EU$12:EU$12,EU145),"")</f>
        <v/>
      </c>
      <c r="EW145" s="209"/>
      <c r="EX145" s="214" t="str">
        <f>IFERROR(IF(AND('Classificação geral'!$J138="fem",'Classificação geral'!$K138=3,'Classificação geral'!$I138="Tapete"),'Classificação geral'!$A138,""),"")</f>
        <v/>
      </c>
      <c r="EY145" s="214" t="str">
        <f>IFERROR(IF(AND('Classificação geral'!$J138="fem",'Classificação geral'!$K138=3,'Classificação geral'!$I138="Tapete"),'Classificação geral'!$B138,""),"")</f>
        <v/>
      </c>
      <c r="EZ145" s="215" t="str">
        <f>IF($EY145='Classificação geral'!$B138,'Classificação geral'!$C138,"")</f>
        <v/>
      </c>
      <c r="FA145" s="215" t="str">
        <f>IF($EY145='Classificação geral'!$B138,'Classificação geral'!$D138,"")</f>
        <v/>
      </c>
      <c r="FB145" s="215" t="str">
        <f>IF($EY145='Classificação geral'!$B138,'Classificação geral'!$J138,"")</f>
        <v/>
      </c>
      <c r="FC145" s="215" t="str">
        <f>IF($FB145='Classificação geral'!$J138,'Classificação geral'!$K138,"")</f>
        <v/>
      </c>
      <c r="FD145" s="215" t="str">
        <f>IF($FC145='Classificação geral'!$K138,'Classificação geral'!$AC138,"")</f>
        <v/>
      </c>
      <c r="FE145" s="215" t="str">
        <f>IF($FC145='Classificação geral'!$K138,'Classificação geral'!$AE138,"")</f>
        <v/>
      </c>
      <c r="FF145" s="215" t="str">
        <f>IF($FC145='Classificação geral'!$K138,'Classificação geral'!$AF138,"")</f>
        <v/>
      </c>
      <c r="FG145" s="215" t="str">
        <f>IF($FC145='Classificação geral'!$K138,'Classificação geral'!$O138,"")</f>
        <v/>
      </c>
      <c r="FH145" s="215" t="str">
        <f>IF($FC145='Classificação geral'!$K138,'Classificação geral'!$AR138,"")</f>
        <v/>
      </c>
      <c r="FI145" s="216" t="str">
        <f>IFERROR(RANK(FH145,FH:FH,0)+ COUNTIF($FH$12:FH143,FH145),"")</f>
        <v/>
      </c>
      <c r="FJ145" s="209"/>
      <c r="FK145" s="214" t="str">
        <f>IFERROR(IF(AND('Classificação geral'!$J138="mas",'Classificação geral'!$K138=3,'Classificação geral'!$I138="Tapete"),'Classificação geral'!$A138,""),"")</f>
        <v/>
      </c>
      <c r="FL145" s="214" t="str">
        <f>IFERROR(IF(AND('Classificação geral'!$J138="mas",'Classificação geral'!$K138=3,'Classificação geral'!$I138="Tapete"),'Classificação geral'!$B138,""),"")</f>
        <v/>
      </c>
      <c r="FM145" s="215" t="str">
        <f>IF($FL145='Classificação geral'!$B138,'Classificação geral'!$C138,"")</f>
        <v/>
      </c>
      <c r="FN145" s="215" t="str">
        <f>IF($FL145='Classificação geral'!$B138,'Classificação geral'!$D138,"")</f>
        <v/>
      </c>
      <c r="FO145" s="215" t="str">
        <f>IF($FL145='Classificação geral'!$B138,'Classificação geral'!$J138,"")</f>
        <v/>
      </c>
      <c r="FP145" s="214" t="str">
        <f>IFERROR(IF(AND($FO145="mas",'Classificação geral'!$K138=3),'Classificação geral'!K138,""),"")</f>
        <v/>
      </c>
      <c r="FQ145" s="214" t="str">
        <f>IFERROR(IF(AND($FO145="mas",'Classificação geral'!$K138=3),'Classificação geral'!AC138,""),"")</f>
        <v/>
      </c>
      <c r="FR145" s="214" t="str">
        <f>IFERROR(IF(AND($FO145="mas",'Classificação geral'!$K138=3),'Classificação geral'!AE138,""),"")</f>
        <v/>
      </c>
      <c r="FS145" s="214" t="str">
        <f>IFERROR(IF(AND($FO145="mas",'Classificação geral'!$K138=3),'Classificação geral'!AF138,""),"")</f>
        <v/>
      </c>
      <c r="FT145" s="214" t="str">
        <f>IFERROR(IF(AND($FO145="mas",'Classificação geral'!$K138=3),'Classificação geral'!O138,""),"")</f>
        <v/>
      </c>
      <c r="FU145" s="214" t="str">
        <f>IFERROR(IF(AND($FO145="mas",'Classificação geral'!$K138=3),'Classificação geral'!AR138,""),"")</f>
        <v/>
      </c>
      <c r="FV145" s="216" t="str">
        <f>IFERROR(RANK(FU145,FU:FU,0)+ COUNTIF(FU$12:$FU143,FU145),"")</f>
        <v/>
      </c>
    </row>
    <row r="146" spans="102:178" ht="24.75" customHeight="1" x14ac:dyDescent="0.4">
      <c r="CX146" s="214" t="str">
        <f>IFERROR(IF(AND('Classificação geral'!$J139="FEM",'Classificação geral'!$K139=1,'Classificação geral'!I139="Tapete"),'Classificação geral'!A139,""),"")</f>
        <v/>
      </c>
      <c r="CY146" s="214" t="str">
        <f>IFERROR(IF(AND('Classificação geral'!$J139="FEM",'Classificação geral'!$K139=1,'Classificação geral'!I139="Tapete"),'Classificação geral'!$B139,""),"")</f>
        <v/>
      </c>
      <c r="CZ146" s="215" t="str">
        <f>IF($CY146='Classificação geral'!$B139,'Classificação geral'!$C139,"")</f>
        <v/>
      </c>
      <c r="DA146" s="215" t="str">
        <f>IF($CY146='Classificação geral'!$B139,'Classificação geral'!$D139,"")</f>
        <v/>
      </c>
      <c r="DB146" s="215" t="str">
        <f>IF($CY146='Classificação geral'!$B139,'Classificação geral'!$J139,"")</f>
        <v/>
      </c>
      <c r="DC146" s="215" t="str">
        <f>IF($DB146='Classificação geral'!$J139,'Classificação geral'!$K139,"")</f>
        <v/>
      </c>
      <c r="DD146" s="215" t="str">
        <f>IF($DC146='Classificação geral'!$K139,'Classificação geral'!$AC139,"")</f>
        <v/>
      </c>
      <c r="DE146" s="215" t="str">
        <f>IF($DC146='Classificação geral'!$K139,'Classificação geral'!$AE139,"")</f>
        <v/>
      </c>
      <c r="DF146" s="215" t="str">
        <f>IF($DC146='Classificação geral'!$K139,'Classificação geral'!$AF139,"")</f>
        <v/>
      </c>
      <c r="DG146" s="215" t="str">
        <f>IF($DC146='Classificação geral'!$K139,'Classificação geral'!$O139,"")</f>
        <v/>
      </c>
      <c r="DH146" s="215" t="str">
        <f>IF($DC146='Classificação geral'!$K139,'Classificação geral'!$AR139,"")</f>
        <v/>
      </c>
      <c r="DI146" s="216" t="str">
        <f>IFERROR(RANK(DH146,DH:DH,0)+ COUNTIF($DH$12:DH145,DH146),"")</f>
        <v/>
      </c>
      <c r="DJ146" s="199"/>
      <c r="DK146" s="214" t="str">
        <f>IFERROR(IF(AND('Classificação geral'!$J139="mas",'Classificação geral'!$K139=1,'Classificação geral'!$I139="Tapete"),'Classificação geral'!$A139,""),"")</f>
        <v/>
      </c>
      <c r="DL146" s="214" t="str">
        <f>IFERROR(IF(AND('Classificação geral'!$J139="mas",'Classificação geral'!$K139=1,'Classificação geral'!$I139="Tapete"),'Classificação geral'!$B139,""),"")</f>
        <v/>
      </c>
      <c r="DM146" s="215" t="str">
        <f>IF($DL146='Classificação geral'!$B139,'Classificação geral'!$C139,"")</f>
        <v/>
      </c>
      <c r="DN146" s="215" t="str">
        <f>IF($DL146='Classificação geral'!$B139,'Classificação geral'!$D139,"")</f>
        <v/>
      </c>
      <c r="DO146" s="215" t="str">
        <f>IF($DL146='Classificação geral'!$B139,'Classificação geral'!$J139,"")</f>
        <v/>
      </c>
      <c r="DP146" s="214" t="str">
        <f>IFERROR(IF(AND($DO146="mas",'Classificação geral'!$K139=1),'Classificação geral'!K139,""),"")</f>
        <v/>
      </c>
      <c r="DQ146" s="214" t="str">
        <f>IFERROR(IF(AND($DO146="mas",'Classificação geral'!$K139=1),'Classificação geral'!AC139,""),"")</f>
        <v/>
      </c>
      <c r="DR146" s="214" t="str">
        <f>IFERROR(IF(AND($DO146="mas",'Classificação geral'!$K139=1),'Classificação geral'!AE139,""),"")</f>
        <v/>
      </c>
      <c r="DS146" s="214" t="str">
        <f>IFERROR(IF(AND($DO146="mas",'Classificação geral'!$K139=1),'Classificação geral'!AF139,""),"")</f>
        <v/>
      </c>
      <c r="DT146" s="214" t="str">
        <f>IFERROR(IF(AND($DO146="mas",'Classificação geral'!$K139=1),'Classificação geral'!O139,""),"")</f>
        <v/>
      </c>
      <c r="DU146" s="214" t="str">
        <f>IFERROR(IF(AND($DO146="mas",'Classificação geral'!$K139=1),'Classificação geral'!AR139,""),"")</f>
        <v/>
      </c>
      <c r="DV146" s="216" t="str">
        <f>IFERROR(RANK(DU146,DU:DU,0)+ COUNTIF($DU$12:DU145,DU146),"")</f>
        <v/>
      </c>
      <c r="DW146" s="199"/>
      <c r="DX146" s="214" t="str">
        <f>IFERROR(IF(AND('Classificação geral'!$J139="fem",'Classificação geral'!$K139=2,'Classificação geral'!$I139="Tapete"),'Classificação geral'!$A139,""),"")</f>
        <v/>
      </c>
      <c r="DY146" s="214" t="str">
        <f>IFERROR(IF(AND('Classificação geral'!$J139="fem",'Classificação geral'!$K139=2,'Classificação geral'!$I139="Tapete"),'Classificação geral'!$B139,""),"")</f>
        <v/>
      </c>
      <c r="DZ146" s="215" t="str">
        <f>IF($DY146='Classificação geral'!$B139,'Classificação geral'!$C139,"")</f>
        <v/>
      </c>
      <c r="EA146" s="215" t="str">
        <f>IF($DY146='Classificação geral'!$B139,'Classificação geral'!$D139,"")</f>
        <v/>
      </c>
      <c r="EB146" s="215" t="str">
        <f>IF($DY146='Classificação geral'!$B139,'Classificação geral'!$J139,"")</f>
        <v/>
      </c>
      <c r="EC146" s="214" t="str">
        <f>IFERROR(IF(AND($EB146="fem",'Classificação geral'!$K139=2),'Classificação geral'!K139,""),"")</f>
        <v/>
      </c>
      <c r="ED146" s="214" t="str">
        <f>IFERROR(IF(AND($EB146="fem",'Classificação geral'!$K139=2),'Classificação geral'!AC139,""),"")</f>
        <v/>
      </c>
      <c r="EE146" s="214" t="str">
        <f>IFERROR(IF(AND($EB146="fem",'Classificação geral'!$K139=2),'Classificação geral'!AE139,""),"")</f>
        <v/>
      </c>
      <c r="EF146" s="214" t="str">
        <f>IFERROR(IF(AND($EB146="fem",'Classificação geral'!$K139=2),'Classificação geral'!AF139,""),"")</f>
        <v/>
      </c>
      <c r="EG146" s="214" t="str">
        <f>IFERROR(IF(AND($EB146="fem",'Classificação geral'!$K139=2),'Classificação geral'!O139,""),"")</f>
        <v/>
      </c>
      <c r="EH146" s="214" t="str">
        <f>IFERROR(IF(AND($EB146="fem",'Classificação geral'!$K139=2),'Classificação geral'!AR139,""),"")</f>
        <v/>
      </c>
      <c r="EI146" s="216" t="str">
        <f>IFERROR(RANK(EH146,EH:EH,0)+ COUNTIF(EH$12:$EH144,EH146),"")</f>
        <v/>
      </c>
      <c r="EJ146" s="209"/>
      <c r="EK146" s="214" t="str">
        <f>IFERROR(IF(AND('Classificação geral'!$J139="mas",'Classificação geral'!$K139=2,'Classificação geral'!$I139="Tapete"),'Classificação geral'!$A139,""),"")</f>
        <v/>
      </c>
      <c r="EL146" s="214" t="str">
        <f>IFERROR(IF(AND('Classificação geral'!$J139="mas",'Classificação geral'!$K139=2,'Classificação geral'!$I139="Tapete"),'Classificação geral'!$B139,""),"")</f>
        <v/>
      </c>
      <c r="EM146" s="215" t="str">
        <f>IF($EL146='Classificação geral'!$B139,'Classificação geral'!$C139,"")</f>
        <v/>
      </c>
      <c r="EN146" s="215" t="str">
        <f>IF($EL146='Classificação geral'!$B139,'Classificação geral'!$D139,"")</f>
        <v/>
      </c>
      <c r="EO146" s="215" t="str">
        <f>IF($EL146='Classificação geral'!$B139,'Classificação geral'!$J139,"")</f>
        <v/>
      </c>
      <c r="EP146" s="214" t="str">
        <f>IFERROR(IF(AND($EO146="mas",'Classificação geral'!$K139=2),'Classificação geral'!K139,""),"")</f>
        <v/>
      </c>
      <c r="EQ146" s="214" t="str">
        <f>IFERROR(IF(AND($EO146="mas",'Classificação geral'!$K139=2),'Classificação geral'!AC139,""),"")</f>
        <v/>
      </c>
      <c r="ER146" s="214" t="str">
        <f>IFERROR(IF(AND($EO146="mas",'Classificação geral'!$K139=2),'Classificação geral'!AE139,""),"")</f>
        <v/>
      </c>
      <c r="ES146" s="214" t="str">
        <f>IFERROR(IF(AND($EO146="mas",'Classificação geral'!$K139=2),'Classificação geral'!AF139,""),"")</f>
        <v/>
      </c>
      <c r="ET146" s="214" t="str">
        <f>IFERROR(IF(AND($EO146="mas",'Classificação geral'!$K139=2),'Classificação geral'!O139,""),"")</f>
        <v/>
      </c>
      <c r="EU146" s="214" t="str">
        <f>IFERROR(IF(AND($EO146="mas",'Classificação geral'!$K139=2),'Classificação geral'!AR139,""),"")</f>
        <v/>
      </c>
      <c r="EV146" s="216" t="str">
        <f>IFERROR(RANK(EU146,EU:EU,0)+ COUNTIF($EU$12:EU$12,EU146),"")</f>
        <v/>
      </c>
      <c r="EW146" s="209"/>
      <c r="EX146" s="214" t="str">
        <f>IFERROR(IF(AND('Classificação geral'!$J139="fem",'Classificação geral'!$K139=3,'Classificação geral'!$I139="Tapete"),'Classificação geral'!$A139,""),"")</f>
        <v/>
      </c>
      <c r="EY146" s="214" t="str">
        <f>IFERROR(IF(AND('Classificação geral'!$J139="fem",'Classificação geral'!$K139=3,'Classificação geral'!$I139="Tapete"),'Classificação geral'!$B139,""),"")</f>
        <v/>
      </c>
      <c r="EZ146" s="215" t="str">
        <f>IF($EY146='Classificação geral'!$B139,'Classificação geral'!$C139,"")</f>
        <v/>
      </c>
      <c r="FA146" s="215" t="str">
        <f>IF($EY146='Classificação geral'!$B139,'Classificação geral'!$D139,"")</f>
        <v/>
      </c>
      <c r="FB146" s="215" t="str">
        <f>IF($EY146='Classificação geral'!$B139,'Classificação geral'!$J139,"")</f>
        <v/>
      </c>
      <c r="FC146" s="215" t="str">
        <f>IF($FB146='Classificação geral'!$J139,'Classificação geral'!$K139,"")</f>
        <v/>
      </c>
      <c r="FD146" s="215" t="str">
        <f>IF($FC146='Classificação geral'!$K139,'Classificação geral'!$AC139,"")</f>
        <v/>
      </c>
      <c r="FE146" s="215" t="str">
        <f>IF($FC146='Classificação geral'!$K139,'Classificação geral'!$AE139,"")</f>
        <v/>
      </c>
      <c r="FF146" s="215" t="str">
        <f>IF($FC146='Classificação geral'!$K139,'Classificação geral'!$AF139,"")</f>
        <v/>
      </c>
      <c r="FG146" s="215" t="str">
        <f>IF($FC146='Classificação geral'!$K139,'Classificação geral'!$O139,"")</f>
        <v/>
      </c>
      <c r="FH146" s="215" t="str">
        <f>IF($FC146='Classificação geral'!$K139,'Classificação geral'!$AR139,"")</f>
        <v/>
      </c>
      <c r="FI146" s="216" t="str">
        <f>IFERROR(RANK(FH146,FH:FH,0)+ COUNTIF($FH$12:FH144,FH146),"")</f>
        <v/>
      </c>
      <c r="FJ146" s="209"/>
      <c r="FK146" s="214" t="str">
        <f>IFERROR(IF(AND('Classificação geral'!$J139="mas",'Classificação geral'!$K139=3,'Classificação geral'!$I139="Tapete"),'Classificação geral'!$A139,""),"")</f>
        <v/>
      </c>
      <c r="FL146" s="214" t="str">
        <f>IFERROR(IF(AND('Classificação geral'!$J139="mas",'Classificação geral'!$K139=3,'Classificação geral'!$I139="Tapete"),'Classificação geral'!$B139,""),"")</f>
        <v/>
      </c>
      <c r="FM146" s="215" t="str">
        <f>IF($FL146='Classificação geral'!$B139,'Classificação geral'!$C139,"")</f>
        <v/>
      </c>
      <c r="FN146" s="215" t="str">
        <f>IF($FL146='Classificação geral'!$B139,'Classificação geral'!$D139,"")</f>
        <v/>
      </c>
      <c r="FO146" s="215" t="str">
        <f>IF($FL146='Classificação geral'!$B139,'Classificação geral'!$J139,"")</f>
        <v/>
      </c>
      <c r="FP146" s="214" t="str">
        <f>IFERROR(IF(AND($FO146="mas",'Classificação geral'!$K139=3),'Classificação geral'!K139,""),"")</f>
        <v/>
      </c>
      <c r="FQ146" s="214" t="str">
        <f>IFERROR(IF(AND($FO146="mas",'Classificação geral'!$K139=3),'Classificação geral'!AC139,""),"")</f>
        <v/>
      </c>
      <c r="FR146" s="214" t="str">
        <f>IFERROR(IF(AND($FO146="mas",'Classificação geral'!$K139=3),'Classificação geral'!AE139,""),"")</f>
        <v/>
      </c>
      <c r="FS146" s="214" t="str">
        <f>IFERROR(IF(AND($FO146="mas",'Classificação geral'!$K139=3),'Classificação geral'!AF139,""),"")</f>
        <v/>
      </c>
      <c r="FT146" s="214" t="str">
        <f>IFERROR(IF(AND($FO146="mas",'Classificação geral'!$K139=3),'Classificação geral'!O139,""),"")</f>
        <v/>
      </c>
      <c r="FU146" s="214" t="str">
        <f>IFERROR(IF(AND($FO146="mas",'Classificação geral'!$K139=3),'Classificação geral'!AR139,""),"")</f>
        <v/>
      </c>
      <c r="FV146" s="216" t="str">
        <f>IFERROR(RANK(FU146,FU:FU,0)+ COUNTIF(FU$12:$FU144,FU146),"")</f>
        <v/>
      </c>
    </row>
    <row r="147" spans="102:178" ht="24.75" customHeight="1" x14ac:dyDescent="0.4">
      <c r="CX147" s="214" t="str">
        <f>IFERROR(IF(AND('Classificação geral'!$J140="FEM",'Classificação geral'!$K140=1,'Classificação geral'!I140="Tapete"),'Classificação geral'!A140,""),"")</f>
        <v/>
      </c>
      <c r="CY147" s="214" t="str">
        <f>IFERROR(IF(AND('Classificação geral'!$J140="FEM",'Classificação geral'!$K140=1,'Classificação geral'!I140="Tapete"),'Classificação geral'!$B140,""),"")</f>
        <v/>
      </c>
      <c r="CZ147" s="215" t="str">
        <f>IF($CY147='Classificação geral'!$B140,'Classificação geral'!$C140,"")</f>
        <v/>
      </c>
      <c r="DA147" s="215" t="str">
        <f>IF($CY147='Classificação geral'!$B140,'Classificação geral'!$D140,"")</f>
        <v/>
      </c>
      <c r="DB147" s="215" t="str">
        <f>IF($CY147='Classificação geral'!$B140,'Classificação geral'!$J140,"")</f>
        <v/>
      </c>
      <c r="DC147" s="215" t="str">
        <f>IF($DB147='Classificação geral'!$J140,'Classificação geral'!$K140,"")</f>
        <v/>
      </c>
      <c r="DD147" s="215" t="str">
        <f>IF($DC147='Classificação geral'!$K140,'Classificação geral'!$AC140,"")</f>
        <v/>
      </c>
      <c r="DE147" s="215" t="str">
        <f>IF($DC147='Classificação geral'!$K140,'Classificação geral'!$AE140,"")</f>
        <v/>
      </c>
      <c r="DF147" s="215" t="str">
        <f>IF($DC147='Classificação geral'!$K140,'Classificação geral'!$AF140,"")</f>
        <v/>
      </c>
      <c r="DG147" s="215" t="str">
        <f>IF($DC147='Classificação geral'!$K140,'Classificação geral'!$O140,"")</f>
        <v/>
      </c>
      <c r="DH147" s="215" t="str">
        <f>IF($DC147='Classificação geral'!$K140,'Classificação geral'!$AR140,"")</f>
        <v/>
      </c>
      <c r="DI147" s="216" t="str">
        <f>IFERROR(RANK(DH147,DH:DH,0)+ COUNTIF($DH$12:DH146,DH147),"")</f>
        <v/>
      </c>
      <c r="DJ147" s="199"/>
      <c r="DK147" s="214" t="str">
        <f>IFERROR(IF(AND('Classificação geral'!$J140="mas",'Classificação geral'!$K140=1,'Classificação geral'!$I140="Tapete"),'Classificação geral'!$A140,""),"")</f>
        <v/>
      </c>
      <c r="DL147" s="214" t="str">
        <f>IFERROR(IF(AND('Classificação geral'!$J140="mas",'Classificação geral'!$K140=1,'Classificação geral'!$I140="Tapete"),'Classificação geral'!$B140,""),"")</f>
        <v/>
      </c>
      <c r="DM147" s="215" t="str">
        <f>IF($DL147='Classificação geral'!$B140,'Classificação geral'!$C140,"")</f>
        <v/>
      </c>
      <c r="DN147" s="215" t="str">
        <f>IF($DL147='Classificação geral'!$B140,'Classificação geral'!$D140,"")</f>
        <v/>
      </c>
      <c r="DO147" s="215" t="str">
        <f>IF($DL147='Classificação geral'!$B140,'Classificação geral'!$J140,"")</f>
        <v/>
      </c>
      <c r="DP147" s="214" t="str">
        <f>IFERROR(IF(AND($DO147="mas",'Classificação geral'!$K140=1),'Classificação geral'!K140,""),"")</f>
        <v/>
      </c>
      <c r="DQ147" s="214" t="str">
        <f>IFERROR(IF(AND($DO147="mas",'Classificação geral'!$K140=1),'Classificação geral'!AC140,""),"")</f>
        <v/>
      </c>
      <c r="DR147" s="214" t="str">
        <f>IFERROR(IF(AND($DO147="mas",'Classificação geral'!$K140=1),'Classificação geral'!AE140,""),"")</f>
        <v/>
      </c>
      <c r="DS147" s="214" t="str">
        <f>IFERROR(IF(AND($DO147="mas",'Classificação geral'!$K140=1),'Classificação geral'!AF140,""),"")</f>
        <v/>
      </c>
      <c r="DT147" s="214" t="str">
        <f>IFERROR(IF(AND($DO147="mas",'Classificação geral'!$K140=1),'Classificação geral'!O140,""),"")</f>
        <v/>
      </c>
      <c r="DU147" s="214" t="str">
        <f>IFERROR(IF(AND($DO147="mas",'Classificação geral'!$K140=1),'Classificação geral'!AR140,""),"")</f>
        <v/>
      </c>
      <c r="DV147" s="216" t="str">
        <f>IFERROR(RANK(DU147,DU:DU,0)+ COUNTIF($DU$12:DU146,DU147),"")</f>
        <v/>
      </c>
      <c r="DW147" s="199"/>
      <c r="DX147" s="214" t="str">
        <f>IFERROR(IF(AND('Classificação geral'!$J140="fem",'Classificação geral'!$K140=2,'Classificação geral'!$I140="Tapete"),'Classificação geral'!$A140,""),"")</f>
        <v/>
      </c>
      <c r="DY147" s="214" t="str">
        <f>IFERROR(IF(AND('Classificação geral'!$J140="fem",'Classificação geral'!$K140=2,'Classificação geral'!$I140="Tapete"),'Classificação geral'!$B140,""),"")</f>
        <v/>
      </c>
      <c r="DZ147" s="215" t="str">
        <f>IF($DY147='Classificação geral'!$B140,'Classificação geral'!$C140,"")</f>
        <v/>
      </c>
      <c r="EA147" s="215" t="str">
        <f>IF($DY147='Classificação geral'!$B140,'Classificação geral'!$D140,"")</f>
        <v/>
      </c>
      <c r="EB147" s="215" t="str">
        <f>IF($DY147='Classificação geral'!$B140,'Classificação geral'!$J140,"")</f>
        <v/>
      </c>
      <c r="EC147" s="214" t="str">
        <f>IFERROR(IF(AND($EB147="fem",'Classificação geral'!$K140=2),'Classificação geral'!K140,""),"")</f>
        <v/>
      </c>
      <c r="ED147" s="214" t="str">
        <f>IFERROR(IF(AND($EB147="fem",'Classificação geral'!$K140=2),'Classificação geral'!AC140,""),"")</f>
        <v/>
      </c>
      <c r="EE147" s="214" t="str">
        <f>IFERROR(IF(AND($EB147="fem",'Classificação geral'!$K140=2),'Classificação geral'!AE140,""),"")</f>
        <v/>
      </c>
      <c r="EF147" s="214" t="str">
        <f>IFERROR(IF(AND($EB147="fem",'Classificação geral'!$K140=2),'Classificação geral'!AF140,""),"")</f>
        <v/>
      </c>
      <c r="EG147" s="214" t="str">
        <f>IFERROR(IF(AND($EB147="fem",'Classificação geral'!$K140=2),'Classificação geral'!O140,""),"")</f>
        <v/>
      </c>
      <c r="EH147" s="214" t="str">
        <f>IFERROR(IF(AND($EB147="fem",'Classificação geral'!$K140=2),'Classificação geral'!AR140,""),"")</f>
        <v/>
      </c>
      <c r="EI147" s="216" t="str">
        <f>IFERROR(RANK(EH147,EH:EH,0)+ COUNTIF(EH$12:$EH145,EH147),"")</f>
        <v/>
      </c>
      <c r="EJ147" s="209"/>
      <c r="EK147" s="214" t="str">
        <f>IFERROR(IF(AND('Classificação geral'!$J140="mas",'Classificação geral'!$K140=2,'Classificação geral'!$I140="Tapete"),'Classificação geral'!$A140,""),"")</f>
        <v/>
      </c>
      <c r="EL147" s="214" t="str">
        <f>IFERROR(IF(AND('Classificação geral'!$J140="mas",'Classificação geral'!$K140=2,'Classificação geral'!$I140="Tapete"),'Classificação geral'!$B140,""),"")</f>
        <v/>
      </c>
      <c r="EM147" s="215" t="str">
        <f>IF($EL147='Classificação geral'!$B140,'Classificação geral'!$C140,"")</f>
        <v/>
      </c>
      <c r="EN147" s="215" t="str">
        <f>IF($EL147='Classificação geral'!$B140,'Classificação geral'!$D140,"")</f>
        <v/>
      </c>
      <c r="EO147" s="215" t="str">
        <f>IF($EL147='Classificação geral'!$B140,'Classificação geral'!$J140,"")</f>
        <v/>
      </c>
      <c r="EP147" s="214" t="str">
        <f>IFERROR(IF(AND($EO147="mas",'Classificação geral'!$K140=2),'Classificação geral'!K140,""),"")</f>
        <v/>
      </c>
      <c r="EQ147" s="214" t="str">
        <f>IFERROR(IF(AND($EO147="mas",'Classificação geral'!$K140=2),'Classificação geral'!AC140,""),"")</f>
        <v/>
      </c>
      <c r="ER147" s="214" t="str">
        <f>IFERROR(IF(AND($EO147="mas",'Classificação geral'!$K140=2),'Classificação geral'!AE140,""),"")</f>
        <v/>
      </c>
      <c r="ES147" s="214" t="str">
        <f>IFERROR(IF(AND($EO147="mas",'Classificação geral'!$K140=2),'Classificação geral'!AF140,""),"")</f>
        <v/>
      </c>
      <c r="ET147" s="214" t="str">
        <f>IFERROR(IF(AND($EO147="mas",'Classificação geral'!$K140=2),'Classificação geral'!O140,""),"")</f>
        <v/>
      </c>
      <c r="EU147" s="214" t="str">
        <f>IFERROR(IF(AND($EO147="mas",'Classificação geral'!$K140=2),'Classificação geral'!AR140,""),"")</f>
        <v/>
      </c>
      <c r="EV147" s="216" t="str">
        <f>IFERROR(RANK(EU147,EU:EU,0)+ COUNTIF($EU$12:EU$12,EU147),"")</f>
        <v/>
      </c>
      <c r="EW147" s="209"/>
      <c r="EX147" s="214" t="str">
        <f>IFERROR(IF(AND('Classificação geral'!$J140="fem",'Classificação geral'!$K140=3,'Classificação geral'!$I140="Tapete"),'Classificação geral'!$A140,""),"")</f>
        <v/>
      </c>
      <c r="EY147" s="214" t="str">
        <f>IFERROR(IF(AND('Classificação geral'!$J140="fem",'Classificação geral'!$K140=3,'Classificação geral'!$I140="Tapete"),'Classificação geral'!$B140,""),"")</f>
        <v/>
      </c>
      <c r="EZ147" s="215" t="str">
        <f>IF($EY147='Classificação geral'!$B140,'Classificação geral'!$C140,"")</f>
        <v/>
      </c>
      <c r="FA147" s="215" t="str">
        <f>IF($EY147='Classificação geral'!$B140,'Classificação geral'!$D140,"")</f>
        <v/>
      </c>
      <c r="FB147" s="215" t="str">
        <f>IF($EY147='Classificação geral'!$B140,'Classificação geral'!$J140,"")</f>
        <v/>
      </c>
      <c r="FC147" s="215" t="str">
        <f>IF($FB147='Classificação geral'!$J140,'Classificação geral'!$K140,"")</f>
        <v/>
      </c>
      <c r="FD147" s="215" t="str">
        <f>IF($FC147='Classificação geral'!$K140,'Classificação geral'!$AC140,"")</f>
        <v/>
      </c>
      <c r="FE147" s="215" t="str">
        <f>IF($FC147='Classificação geral'!$K140,'Classificação geral'!$AE140,"")</f>
        <v/>
      </c>
      <c r="FF147" s="215" t="str">
        <f>IF($FC147='Classificação geral'!$K140,'Classificação geral'!$AF140,"")</f>
        <v/>
      </c>
      <c r="FG147" s="215" t="str">
        <f>IF($FC147='Classificação geral'!$K140,'Classificação geral'!$O140,"")</f>
        <v/>
      </c>
      <c r="FH147" s="215" t="str">
        <f>IF($FC147='Classificação geral'!$K140,'Classificação geral'!$AR140,"")</f>
        <v/>
      </c>
      <c r="FI147" s="216" t="str">
        <f>IFERROR(RANK(FH147,FH:FH,0)+ COUNTIF($FH$12:FH145,FH147),"")</f>
        <v/>
      </c>
      <c r="FJ147" s="209"/>
      <c r="FK147" s="214" t="str">
        <f>IFERROR(IF(AND('Classificação geral'!$J140="mas",'Classificação geral'!$K140=3,'Classificação geral'!$I140="Tapete"),'Classificação geral'!$A140,""),"")</f>
        <v/>
      </c>
      <c r="FL147" s="214" t="str">
        <f>IFERROR(IF(AND('Classificação geral'!$J140="mas",'Classificação geral'!$K140=3,'Classificação geral'!$I140="Tapete"),'Classificação geral'!$B140,""),"")</f>
        <v/>
      </c>
      <c r="FM147" s="215" t="str">
        <f>IF($FL147='Classificação geral'!$B140,'Classificação geral'!$C140,"")</f>
        <v/>
      </c>
      <c r="FN147" s="215" t="str">
        <f>IF($FL147='Classificação geral'!$B140,'Classificação geral'!$D140,"")</f>
        <v/>
      </c>
      <c r="FO147" s="215" t="str">
        <f>IF($FL147='Classificação geral'!$B140,'Classificação geral'!$J140,"")</f>
        <v/>
      </c>
      <c r="FP147" s="214" t="str">
        <f>IFERROR(IF(AND($FO147="mas",'Classificação geral'!$K140=3),'Classificação geral'!K140,""),"")</f>
        <v/>
      </c>
      <c r="FQ147" s="214" t="str">
        <f>IFERROR(IF(AND($FO147="mas",'Classificação geral'!$K140=3),'Classificação geral'!AC140,""),"")</f>
        <v/>
      </c>
      <c r="FR147" s="214" t="str">
        <f>IFERROR(IF(AND($FO147="mas",'Classificação geral'!$K140=3),'Classificação geral'!AE140,""),"")</f>
        <v/>
      </c>
      <c r="FS147" s="214" t="str">
        <f>IFERROR(IF(AND($FO147="mas",'Classificação geral'!$K140=3),'Classificação geral'!AF140,""),"")</f>
        <v/>
      </c>
      <c r="FT147" s="214" t="str">
        <f>IFERROR(IF(AND($FO147="mas",'Classificação geral'!$K140=3),'Classificação geral'!O140,""),"")</f>
        <v/>
      </c>
      <c r="FU147" s="214" t="str">
        <f>IFERROR(IF(AND($FO147="mas",'Classificação geral'!$K140=3),'Classificação geral'!AR140,""),"")</f>
        <v/>
      </c>
      <c r="FV147" s="216" t="str">
        <f>IFERROR(RANK(FU147,FU:FU,0)+ COUNTIF(FU$12:$FU145,FU147),"")</f>
        <v/>
      </c>
    </row>
    <row r="148" spans="102:178" ht="24.75" customHeight="1" x14ac:dyDescent="0.4">
      <c r="CX148" s="214" t="str">
        <f>IFERROR(IF(AND('Classificação geral'!$J141="FEM",'Classificação geral'!$K141=1,'Classificação geral'!I141="Tapete"),'Classificação geral'!A141,""),"")</f>
        <v/>
      </c>
      <c r="CY148" s="214" t="str">
        <f>IFERROR(IF(AND('Classificação geral'!$J141="FEM",'Classificação geral'!$K141=1,'Classificação geral'!I141="Tapete"),'Classificação geral'!$B141,""),"")</f>
        <v/>
      </c>
      <c r="CZ148" s="215" t="str">
        <f>IF($CY148='Classificação geral'!$B141,'Classificação geral'!$C141,"")</f>
        <v/>
      </c>
      <c r="DA148" s="215" t="str">
        <f>IF($CY148='Classificação geral'!$B141,'Classificação geral'!$D141,"")</f>
        <v/>
      </c>
      <c r="DB148" s="215" t="str">
        <f>IF($CY148='Classificação geral'!$B141,'Classificação geral'!$J141,"")</f>
        <v/>
      </c>
      <c r="DC148" s="215" t="str">
        <f>IF($DB148='Classificação geral'!$J141,'Classificação geral'!$K141,"")</f>
        <v/>
      </c>
      <c r="DD148" s="215" t="str">
        <f>IF($DC148='Classificação geral'!$K141,'Classificação geral'!$AC141,"")</f>
        <v/>
      </c>
      <c r="DE148" s="215" t="str">
        <f>IF($DC148='Classificação geral'!$K141,'Classificação geral'!$AE141,"")</f>
        <v/>
      </c>
      <c r="DF148" s="215" t="str">
        <f>IF($DC148='Classificação geral'!$K141,'Classificação geral'!$AF141,"")</f>
        <v/>
      </c>
      <c r="DG148" s="215" t="str">
        <f>IF($DC148='Classificação geral'!$K141,'Classificação geral'!$O141,"")</f>
        <v/>
      </c>
      <c r="DH148" s="215" t="str">
        <f>IF($DC148='Classificação geral'!$K141,'Classificação geral'!$AR141,"")</f>
        <v/>
      </c>
      <c r="DI148" s="216" t="str">
        <f>IFERROR(RANK(DH148,DH:DH,0)+ COUNTIF($DH$12:DH147,DH148),"")</f>
        <v/>
      </c>
      <c r="DJ148" s="199"/>
      <c r="DK148" s="214" t="str">
        <f>IFERROR(IF(AND('Classificação geral'!$J141="mas",'Classificação geral'!$K141=1,'Classificação geral'!$I141="Tapete"),'Classificação geral'!$A141,""),"")</f>
        <v/>
      </c>
      <c r="DL148" s="214" t="str">
        <f>IFERROR(IF(AND('Classificação geral'!$J141="mas",'Classificação geral'!$K141=1,'Classificação geral'!$I141="Tapete"),'Classificação geral'!$B141,""),"")</f>
        <v/>
      </c>
      <c r="DM148" s="215" t="str">
        <f>IF($DL148='Classificação geral'!$B141,'Classificação geral'!$C141,"")</f>
        <v/>
      </c>
      <c r="DN148" s="215" t="str">
        <f>IF($DL148='Classificação geral'!$B141,'Classificação geral'!$D141,"")</f>
        <v/>
      </c>
      <c r="DO148" s="215" t="str">
        <f>IF($DL148='Classificação geral'!$B141,'Classificação geral'!$J141,"")</f>
        <v/>
      </c>
      <c r="DP148" s="214" t="str">
        <f>IFERROR(IF(AND($DO148="mas",'Classificação geral'!$K141=1),'Classificação geral'!K141,""),"")</f>
        <v/>
      </c>
      <c r="DQ148" s="214" t="str">
        <f>IFERROR(IF(AND($DO148="mas",'Classificação geral'!$K141=1),'Classificação geral'!AC141,""),"")</f>
        <v/>
      </c>
      <c r="DR148" s="214" t="str">
        <f>IFERROR(IF(AND($DO148="mas",'Classificação geral'!$K141=1),'Classificação geral'!AE141,""),"")</f>
        <v/>
      </c>
      <c r="DS148" s="214" t="str">
        <f>IFERROR(IF(AND($DO148="mas",'Classificação geral'!$K141=1),'Classificação geral'!AF141,""),"")</f>
        <v/>
      </c>
      <c r="DT148" s="214" t="str">
        <f>IFERROR(IF(AND($DO148="mas",'Classificação geral'!$K141=1),'Classificação geral'!O141,""),"")</f>
        <v/>
      </c>
      <c r="DU148" s="214" t="str">
        <f>IFERROR(IF(AND($DO148="mas",'Classificação geral'!$K141=1),'Classificação geral'!AR141,""),"")</f>
        <v/>
      </c>
      <c r="DV148" s="216" t="str">
        <f>IFERROR(RANK(DU148,DU:DU,0)+ COUNTIF($DU$12:DU147,DU148),"")</f>
        <v/>
      </c>
      <c r="DW148" s="199"/>
      <c r="DX148" s="214" t="str">
        <f>IFERROR(IF(AND('Classificação geral'!$J141="fem",'Classificação geral'!$K141=2,'Classificação geral'!$I141="Tapete"),'Classificação geral'!$A141,""),"")</f>
        <v/>
      </c>
      <c r="DY148" s="214" t="str">
        <f>IFERROR(IF(AND('Classificação geral'!$J141="fem",'Classificação geral'!$K141=2,'Classificação geral'!$I141="Tapete"),'Classificação geral'!$B141,""),"")</f>
        <v/>
      </c>
      <c r="DZ148" s="215" t="str">
        <f>IF($DY148='Classificação geral'!$B141,'Classificação geral'!$C141,"")</f>
        <v/>
      </c>
      <c r="EA148" s="215" t="str">
        <f>IF($DY148='Classificação geral'!$B141,'Classificação geral'!$D141,"")</f>
        <v/>
      </c>
      <c r="EB148" s="215" t="str">
        <f>IF($DY148='Classificação geral'!$B141,'Classificação geral'!$J141,"")</f>
        <v/>
      </c>
      <c r="EC148" s="214" t="str">
        <f>IFERROR(IF(AND($EB148="fem",'Classificação geral'!$K141=2),'Classificação geral'!K141,""),"")</f>
        <v/>
      </c>
      <c r="ED148" s="214" t="str">
        <f>IFERROR(IF(AND($EB148="fem",'Classificação geral'!$K141=2),'Classificação geral'!AC141,""),"")</f>
        <v/>
      </c>
      <c r="EE148" s="214" t="str">
        <f>IFERROR(IF(AND($EB148="fem",'Classificação geral'!$K141=2),'Classificação geral'!AE141,""),"")</f>
        <v/>
      </c>
      <c r="EF148" s="214" t="str">
        <f>IFERROR(IF(AND($EB148="fem",'Classificação geral'!$K141=2),'Classificação geral'!AF141,""),"")</f>
        <v/>
      </c>
      <c r="EG148" s="214" t="str">
        <f>IFERROR(IF(AND($EB148="fem",'Classificação geral'!$K141=2),'Classificação geral'!O141,""),"")</f>
        <v/>
      </c>
      <c r="EH148" s="214" t="str">
        <f>IFERROR(IF(AND($EB148="fem",'Classificação geral'!$K141=2),'Classificação geral'!AR141,""),"")</f>
        <v/>
      </c>
      <c r="EI148" s="216" t="str">
        <f>IFERROR(RANK(EH148,EH:EH,0)+ COUNTIF(EH$12:$EH146,EH148),"")</f>
        <v/>
      </c>
      <c r="EJ148" s="209"/>
      <c r="EK148" s="214" t="str">
        <f>IFERROR(IF(AND('Classificação geral'!$J141="mas",'Classificação geral'!$K141=2,'Classificação geral'!$I141="Tapete"),'Classificação geral'!$A141,""),"")</f>
        <v/>
      </c>
      <c r="EL148" s="214" t="str">
        <f>IFERROR(IF(AND('Classificação geral'!$J141="mas",'Classificação geral'!$K141=2,'Classificação geral'!$I141="Tapete"),'Classificação geral'!$B141,""),"")</f>
        <v/>
      </c>
      <c r="EM148" s="215" t="str">
        <f>IF($EL148='Classificação geral'!$B141,'Classificação geral'!$C141,"")</f>
        <v/>
      </c>
      <c r="EN148" s="215" t="str">
        <f>IF($EL148='Classificação geral'!$B141,'Classificação geral'!$D141,"")</f>
        <v/>
      </c>
      <c r="EO148" s="215" t="str">
        <f>IF($EL148='Classificação geral'!$B141,'Classificação geral'!$J141,"")</f>
        <v/>
      </c>
      <c r="EP148" s="214" t="str">
        <f>IFERROR(IF(AND($EO148="mas",'Classificação geral'!$K141=2),'Classificação geral'!K141,""),"")</f>
        <v/>
      </c>
      <c r="EQ148" s="214" t="str">
        <f>IFERROR(IF(AND($EO148="mas",'Classificação geral'!$K141=2),'Classificação geral'!AC141,""),"")</f>
        <v/>
      </c>
      <c r="ER148" s="214" t="str">
        <f>IFERROR(IF(AND($EO148="mas",'Classificação geral'!$K141=2),'Classificação geral'!AE141,""),"")</f>
        <v/>
      </c>
      <c r="ES148" s="214" t="str">
        <f>IFERROR(IF(AND($EO148="mas",'Classificação geral'!$K141=2),'Classificação geral'!AF141,""),"")</f>
        <v/>
      </c>
      <c r="ET148" s="214" t="str">
        <f>IFERROR(IF(AND($EO148="mas",'Classificação geral'!$K141=2),'Classificação geral'!O141,""),"")</f>
        <v/>
      </c>
      <c r="EU148" s="214" t="str">
        <f>IFERROR(IF(AND($EO148="mas",'Classificação geral'!$K141=2),'Classificação geral'!AR141,""),"")</f>
        <v/>
      </c>
      <c r="EV148" s="216" t="str">
        <f>IFERROR(RANK(EU148,EU:EU,0)+ COUNTIF($EU$12:EU$12,EU148),"")</f>
        <v/>
      </c>
      <c r="EW148" s="209"/>
      <c r="EX148" s="214" t="str">
        <f>IFERROR(IF(AND('Classificação geral'!$J141="fem",'Classificação geral'!$K141=3,'Classificação geral'!$I141="Tapete"),'Classificação geral'!$A141,""),"")</f>
        <v/>
      </c>
      <c r="EY148" s="214" t="str">
        <f>IFERROR(IF(AND('Classificação geral'!$J141="fem",'Classificação geral'!$K141=3,'Classificação geral'!$I141="Tapete"),'Classificação geral'!$B141,""),"")</f>
        <v/>
      </c>
      <c r="EZ148" s="215" t="str">
        <f>IF($EY148='Classificação geral'!$B141,'Classificação geral'!$C141,"")</f>
        <v/>
      </c>
      <c r="FA148" s="215" t="str">
        <f>IF($EY148='Classificação geral'!$B141,'Classificação geral'!$D141,"")</f>
        <v/>
      </c>
      <c r="FB148" s="215" t="str">
        <f>IF($EY148='Classificação geral'!$B141,'Classificação geral'!$J141,"")</f>
        <v/>
      </c>
      <c r="FC148" s="215" t="str">
        <f>IF($FB148='Classificação geral'!$J141,'Classificação geral'!$K141,"")</f>
        <v/>
      </c>
      <c r="FD148" s="215" t="str">
        <f>IF($FC148='Classificação geral'!$K141,'Classificação geral'!$AC141,"")</f>
        <v/>
      </c>
      <c r="FE148" s="215" t="str">
        <f>IF($FC148='Classificação geral'!$K141,'Classificação geral'!$AE141,"")</f>
        <v/>
      </c>
      <c r="FF148" s="215" t="str">
        <f>IF($FC148='Classificação geral'!$K141,'Classificação geral'!$AF141,"")</f>
        <v/>
      </c>
      <c r="FG148" s="215" t="str">
        <f>IF($FC148='Classificação geral'!$K141,'Classificação geral'!$O141,"")</f>
        <v/>
      </c>
      <c r="FH148" s="215" t="str">
        <f>IF($FC148='Classificação geral'!$K141,'Classificação geral'!$AR141,"")</f>
        <v/>
      </c>
      <c r="FI148" s="216" t="str">
        <f>IFERROR(RANK(FH148,FH:FH,0)+ COUNTIF($FH$12:FH146,FH148),"")</f>
        <v/>
      </c>
      <c r="FJ148" s="209"/>
      <c r="FK148" s="214" t="str">
        <f>IFERROR(IF(AND('Classificação geral'!$J141="mas",'Classificação geral'!$K141=3,'Classificação geral'!$I141="Tapete"),'Classificação geral'!$A141,""),"")</f>
        <v/>
      </c>
      <c r="FL148" s="214" t="str">
        <f>IFERROR(IF(AND('Classificação geral'!$J141="mas",'Classificação geral'!$K141=3,'Classificação geral'!$I141="Tapete"),'Classificação geral'!$B141,""),"")</f>
        <v/>
      </c>
      <c r="FM148" s="215" t="str">
        <f>IF($FL148='Classificação geral'!$B141,'Classificação geral'!$C141,"")</f>
        <v/>
      </c>
      <c r="FN148" s="215" t="str">
        <f>IF($FL148='Classificação geral'!$B141,'Classificação geral'!$D141,"")</f>
        <v/>
      </c>
      <c r="FO148" s="215" t="str">
        <f>IF($FL148='Classificação geral'!$B141,'Classificação geral'!$J141,"")</f>
        <v/>
      </c>
      <c r="FP148" s="214" t="str">
        <f>IFERROR(IF(AND($FO148="mas",'Classificação geral'!$K141=3),'Classificação geral'!K141,""),"")</f>
        <v/>
      </c>
      <c r="FQ148" s="214" t="str">
        <f>IFERROR(IF(AND($FO148="mas",'Classificação geral'!$K141=3),'Classificação geral'!AC141,""),"")</f>
        <v/>
      </c>
      <c r="FR148" s="214" t="str">
        <f>IFERROR(IF(AND($FO148="mas",'Classificação geral'!$K141=3),'Classificação geral'!AE141,""),"")</f>
        <v/>
      </c>
      <c r="FS148" s="214" t="str">
        <f>IFERROR(IF(AND($FO148="mas",'Classificação geral'!$K141=3),'Classificação geral'!AF141,""),"")</f>
        <v/>
      </c>
      <c r="FT148" s="214" t="str">
        <f>IFERROR(IF(AND($FO148="mas",'Classificação geral'!$K141=3),'Classificação geral'!O141,""),"")</f>
        <v/>
      </c>
      <c r="FU148" s="214" t="str">
        <f>IFERROR(IF(AND($FO148="mas",'Classificação geral'!$K141=3),'Classificação geral'!AR141,""),"")</f>
        <v/>
      </c>
      <c r="FV148" s="216" t="str">
        <f>IFERROR(RANK(FU148,FU:FU,0)+ COUNTIF(FU$12:$FU146,FU148),"")</f>
        <v/>
      </c>
    </row>
    <row r="149" spans="102:178" ht="24.75" customHeight="1" x14ac:dyDescent="0.4">
      <c r="CX149" s="214" t="str">
        <f>IFERROR(IF(AND('Classificação geral'!$J142="FEM",'Classificação geral'!$K142=1,'Classificação geral'!I142="Tapete"),'Classificação geral'!A142,""),"")</f>
        <v/>
      </c>
      <c r="CY149" s="214" t="str">
        <f>IFERROR(IF(AND('Classificação geral'!$J142="FEM",'Classificação geral'!$K142=1,'Classificação geral'!I142="Tapete"),'Classificação geral'!$B142,""),"")</f>
        <v/>
      </c>
      <c r="CZ149" s="215" t="str">
        <f>IF($CY149='Classificação geral'!$B142,'Classificação geral'!$C142,"")</f>
        <v/>
      </c>
      <c r="DA149" s="215" t="str">
        <f>IF($CY149='Classificação geral'!$B142,'Classificação geral'!$D142,"")</f>
        <v/>
      </c>
      <c r="DB149" s="215" t="str">
        <f>IF($CY149='Classificação geral'!$B142,'Classificação geral'!$J142,"")</f>
        <v/>
      </c>
      <c r="DC149" s="215" t="str">
        <f>IF($DB149='Classificação geral'!$J142,'Classificação geral'!$K142,"")</f>
        <v/>
      </c>
      <c r="DD149" s="215" t="str">
        <f>IF($DC149='Classificação geral'!$K142,'Classificação geral'!$AC142,"")</f>
        <v/>
      </c>
      <c r="DE149" s="215" t="str">
        <f>IF($DC149='Classificação geral'!$K142,'Classificação geral'!$AE142,"")</f>
        <v/>
      </c>
      <c r="DF149" s="215" t="str">
        <f>IF($DC149='Classificação geral'!$K142,'Classificação geral'!$AF142,"")</f>
        <v/>
      </c>
      <c r="DG149" s="215" t="str">
        <f>IF($DC149='Classificação geral'!$K142,'Classificação geral'!$O142,"")</f>
        <v/>
      </c>
      <c r="DH149" s="215" t="str">
        <f>IF($DC149='Classificação geral'!$K142,'Classificação geral'!$AR142,"")</f>
        <v/>
      </c>
      <c r="DI149" s="216" t="str">
        <f>IFERROR(RANK(DH149,DH:DH,0)+ COUNTIF($DH$12:DH148,DH149),"")</f>
        <v/>
      </c>
      <c r="DJ149" s="199"/>
      <c r="DK149" s="214" t="str">
        <f>IFERROR(IF(AND('Classificação geral'!$J142="mas",'Classificação geral'!$K142=1,'Classificação geral'!$I142="Tapete"),'Classificação geral'!$A142,""),"")</f>
        <v/>
      </c>
      <c r="DL149" s="214" t="str">
        <f>IFERROR(IF(AND('Classificação geral'!$J142="mas",'Classificação geral'!$K142=1,'Classificação geral'!$I142="Tapete"),'Classificação geral'!$B142,""),"")</f>
        <v/>
      </c>
      <c r="DM149" s="215" t="str">
        <f>IF($DL149='Classificação geral'!$B142,'Classificação geral'!$C142,"")</f>
        <v/>
      </c>
      <c r="DN149" s="215" t="str">
        <f>IF($DL149='Classificação geral'!$B142,'Classificação geral'!$D142,"")</f>
        <v/>
      </c>
      <c r="DO149" s="215" t="str">
        <f>IF($DL149='Classificação geral'!$B142,'Classificação geral'!$J142,"")</f>
        <v/>
      </c>
      <c r="DP149" s="214" t="str">
        <f>IFERROR(IF(AND($DO149="mas",'Classificação geral'!$K142=1),'Classificação geral'!K142,""),"")</f>
        <v/>
      </c>
      <c r="DQ149" s="214" t="str">
        <f>IFERROR(IF(AND($DO149="mas",'Classificação geral'!$K142=1),'Classificação geral'!AC142,""),"")</f>
        <v/>
      </c>
      <c r="DR149" s="214" t="str">
        <f>IFERROR(IF(AND($DO149="mas",'Classificação geral'!$K142=1),'Classificação geral'!AE142,""),"")</f>
        <v/>
      </c>
      <c r="DS149" s="214" t="str">
        <f>IFERROR(IF(AND($DO149="mas",'Classificação geral'!$K142=1),'Classificação geral'!AF142,""),"")</f>
        <v/>
      </c>
      <c r="DT149" s="214" t="str">
        <f>IFERROR(IF(AND($DO149="mas",'Classificação geral'!$K142=1),'Classificação geral'!O142,""),"")</f>
        <v/>
      </c>
      <c r="DU149" s="214" t="str">
        <f>IFERROR(IF(AND($DO149="mas",'Classificação geral'!$K142=1),'Classificação geral'!AR142,""),"")</f>
        <v/>
      </c>
      <c r="DV149" s="216" t="str">
        <f>IFERROR(RANK(DU149,DU:DU,0)+ COUNTIF($DU$12:DU148,DU149),"")</f>
        <v/>
      </c>
      <c r="DW149" s="199"/>
      <c r="DX149" s="214" t="str">
        <f>IFERROR(IF(AND('Classificação geral'!$J142="fem",'Classificação geral'!$K142=2,'Classificação geral'!$I142="Tapete"),'Classificação geral'!$A142,""),"")</f>
        <v/>
      </c>
      <c r="DY149" s="214" t="str">
        <f>IFERROR(IF(AND('Classificação geral'!$J142="fem",'Classificação geral'!$K142=2,'Classificação geral'!$I142="Tapete"),'Classificação geral'!$B142,""),"")</f>
        <v/>
      </c>
      <c r="DZ149" s="215" t="str">
        <f>IF($DY149='Classificação geral'!$B142,'Classificação geral'!$C142,"")</f>
        <v/>
      </c>
      <c r="EA149" s="215" t="str">
        <f>IF($DY149='Classificação geral'!$B142,'Classificação geral'!$D142,"")</f>
        <v/>
      </c>
      <c r="EB149" s="215" t="str">
        <f>IF($DY149='Classificação geral'!$B142,'Classificação geral'!$J142,"")</f>
        <v/>
      </c>
      <c r="EC149" s="214" t="str">
        <f>IFERROR(IF(AND($EB149="fem",'Classificação geral'!$K142=2),'Classificação geral'!K142,""),"")</f>
        <v/>
      </c>
      <c r="ED149" s="214" t="str">
        <f>IFERROR(IF(AND($EB149="fem",'Classificação geral'!$K142=2),'Classificação geral'!AC142,""),"")</f>
        <v/>
      </c>
      <c r="EE149" s="214" t="str">
        <f>IFERROR(IF(AND($EB149="fem",'Classificação geral'!$K142=2),'Classificação geral'!AE142,""),"")</f>
        <v/>
      </c>
      <c r="EF149" s="214" t="str">
        <f>IFERROR(IF(AND($EB149="fem",'Classificação geral'!$K142=2),'Classificação geral'!AF142,""),"")</f>
        <v/>
      </c>
      <c r="EG149" s="214" t="str">
        <f>IFERROR(IF(AND($EB149="fem",'Classificação geral'!$K142=2),'Classificação geral'!O142,""),"")</f>
        <v/>
      </c>
      <c r="EH149" s="214" t="str">
        <f>IFERROR(IF(AND($EB149="fem",'Classificação geral'!$K142=2),'Classificação geral'!AR142,""),"")</f>
        <v/>
      </c>
      <c r="EI149" s="216" t="str">
        <f>IFERROR(RANK(EH149,EH:EH,0)+ COUNTIF(EH$12:$EH147,EH149),"")</f>
        <v/>
      </c>
      <c r="EJ149" s="209"/>
      <c r="EK149" s="214" t="str">
        <f>IFERROR(IF(AND('Classificação geral'!$J142="mas",'Classificação geral'!$K142=2,'Classificação geral'!$I142="Tapete"),'Classificação geral'!$A142,""),"")</f>
        <v/>
      </c>
      <c r="EL149" s="214" t="str">
        <f>IFERROR(IF(AND('Classificação geral'!$J142="mas",'Classificação geral'!$K142=2,'Classificação geral'!$I142="Tapete"),'Classificação geral'!$B142,""),"")</f>
        <v/>
      </c>
      <c r="EM149" s="215" t="str">
        <f>IF($EL149='Classificação geral'!$B142,'Classificação geral'!$C142,"")</f>
        <v/>
      </c>
      <c r="EN149" s="215" t="str">
        <f>IF($EL149='Classificação geral'!$B142,'Classificação geral'!$D142,"")</f>
        <v/>
      </c>
      <c r="EO149" s="215" t="str">
        <f>IF($EL149='Classificação geral'!$B142,'Classificação geral'!$J142,"")</f>
        <v/>
      </c>
      <c r="EP149" s="214" t="str">
        <f>IFERROR(IF(AND($EO149="mas",'Classificação geral'!$K142=2),'Classificação geral'!K142,""),"")</f>
        <v/>
      </c>
      <c r="EQ149" s="214" t="str">
        <f>IFERROR(IF(AND($EO149="mas",'Classificação geral'!$K142=2),'Classificação geral'!AC142,""),"")</f>
        <v/>
      </c>
      <c r="ER149" s="214" t="str">
        <f>IFERROR(IF(AND($EO149="mas",'Classificação geral'!$K142=2),'Classificação geral'!AE142,""),"")</f>
        <v/>
      </c>
      <c r="ES149" s="214" t="str">
        <f>IFERROR(IF(AND($EO149="mas",'Classificação geral'!$K142=2),'Classificação geral'!AF142,""),"")</f>
        <v/>
      </c>
      <c r="ET149" s="214" t="str">
        <f>IFERROR(IF(AND($EO149="mas",'Classificação geral'!$K142=2),'Classificação geral'!O142,""),"")</f>
        <v/>
      </c>
      <c r="EU149" s="214" t="str">
        <f>IFERROR(IF(AND($EO149="mas",'Classificação geral'!$K142=2),'Classificação geral'!AR142,""),"")</f>
        <v/>
      </c>
      <c r="EV149" s="216" t="str">
        <f>IFERROR(RANK(EU149,EU:EU,0)+ COUNTIF($EU$12:EU$12,EU149),"")</f>
        <v/>
      </c>
      <c r="EW149" s="209"/>
      <c r="EX149" s="214" t="str">
        <f>IFERROR(IF(AND('Classificação geral'!$J142="fem",'Classificação geral'!$K142=3,'Classificação geral'!$I142="Tapete"),'Classificação geral'!$A142,""),"")</f>
        <v/>
      </c>
      <c r="EY149" s="214" t="str">
        <f>IFERROR(IF(AND('Classificação geral'!$J142="fem",'Classificação geral'!$K142=3,'Classificação geral'!$I142="Tapete"),'Classificação geral'!$B142,""),"")</f>
        <v/>
      </c>
      <c r="EZ149" s="215" t="str">
        <f>IF($EY149='Classificação geral'!$B142,'Classificação geral'!$C142,"")</f>
        <v/>
      </c>
      <c r="FA149" s="215" t="str">
        <f>IF($EY149='Classificação geral'!$B142,'Classificação geral'!$D142,"")</f>
        <v/>
      </c>
      <c r="FB149" s="215" t="str">
        <f>IF($EY149='Classificação geral'!$B142,'Classificação geral'!$J142,"")</f>
        <v/>
      </c>
      <c r="FC149" s="215" t="str">
        <f>IF($FB149='Classificação geral'!$J142,'Classificação geral'!$K142,"")</f>
        <v/>
      </c>
      <c r="FD149" s="215" t="str">
        <f>IF($FC149='Classificação geral'!$K142,'Classificação geral'!$AC142,"")</f>
        <v/>
      </c>
      <c r="FE149" s="215" t="str">
        <f>IF($FC149='Classificação geral'!$K142,'Classificação geral'!$AE142,"")</f>
        <v/>
      </c>
      <c r="FF149" s="215" t="str">
        <f>IF($FC149='Classificação geral'!$K142,'Classificação geral'!$AF142,"")</f>
        <v/>
      </c>
      <c r="FG149" s="215" t="str">
        <f>IF($FC149='Classificação geral'!$K142,'Classificação geral'!$O142,"")</f>
        <v/>
      </c>
      <c r="FH149" s="215" t="str">
        <f>IF($FC149='Classificação geral'!$K142,'Classificação geral'!$AR142,"")</f>
        <v/>
      </c>
      <c r="FI149" s="216" t="str">
        <f>IFERROR(RANK(FH149,FH:FH,0)+ COUNTIF($FH$12:FH147,FH149),"")</f>
        <v/>
      </c>
      <c r="FJ149" s="209"/>
      <c r="FK149" s="214" t="str">
        <f>IFERROR(IF(AND('Classificação geral'!$J142="mas",'Classificação geral'!$K142=3,'Classificação geral'!$I142="Tapete"),'Classificação geral'!$A142,""),"")</f>
        <v/>
      </c>
      <c r="FL149" s="214" t="str">
        <f>IFERROR(IF(AND('Classificação geral'!$J142="mas",'Classificação geral'!$K142=3,'Classificação geral'!$I142="Tapete"),'Classificação geral'!$B142,""),"")</f>
        <v/>
      </c>
      <c r="FM149" s="215" t="str">
        <f>IF($FL149='Classificação geral'!$B142,'Classificação geral'!$C142,"")</f>
        <v/>
      </c>
      <c r="FN149" s="215" t="str">
        <f>IF($FL149='Classificação geral'!$B142,'Classificação geral'!$D142,"")</f>
        <v/>
      </c>
      <c r="FO149" s="215" t="str">
        <f>IF($FL149='Classificação geral'!$B142,'Classificação geral'!$J142,"")</f>
        <v/>
      </c>
      <c r="FP149" s="214" t="str">
        <f>IFERROR(IF(AND($FO149="mas",'Classificação geral'!$K142=3),'Classificação geral'!K142,""),"")</f>
        <v/>
      </c>
      <c r="FQ149" s="214" t="str">
        <f>IFERROR(IF(AND($FO149="mas",'Classificação geral'!$K142=3),'Classificação geral'!AC142,""),"")</f>
        <v/>
      </c>
      <c r="FR149" s="214" t="str">
        <f>IFERROR(IF(AND($FO149="mas",'Classificação geral'!$K142=3),'Classificação geral'!AE142,""),"")</f>
        <v/>
      </c>
      <c r="FS149" s="214" t="str">
        <f>IFERROR(IF(AND($FO149="mas",'Classificação geral'!$K142=3),'Classificação geral'!AF142,""),"")</f>
        <v/>
      </c>
      <c r="FT149" s="214" t="str">
        <f>IFERROR(IF(AND($FO149="mas",'Classificação geral'!$K142=3),'Classificação geral'!O142,""),"")</f>
        <v/>
      </c>
      <c r="FU149" s="214" t="str">
        <f>IFERROR(IF(AND($FO149="mas",'Classificação geral'!$K142=3),'Classificação geral'!AR142,""),"")</f>
        <v/>
      </c>
      <c r="FV149" s="216" t="str">
        <f>IFERROR(RANK(FU149,FU:FU,0)+ COUNTIF(FU$12:$FU147,FU149),"")</f>
        <v/>
      </c>
    </row>
    <row r="150" spans="102:178" ht="24.75" customHeight="1" x14ac:dyDescent="0.4">
      <c r="CX150" s="214" t="str">
        <f>IFERROR(IF(AND('Classificação geral'!$J143="FEM",'Classificação geral'!$K143=1,'Classificação geral'!I143="Tapete"),'Classificação geral'!A143,""),"")</f>
        <v/>
      </c>
      <c r="CY150" s="214" t="str">
        <f>IFERROR(IF(AND('Classificação geral'!$J143="FEM",'Classificação geral'!$K143=1,'Classificação geral'!I143="Tapete"),'Classificação geral'!$B143,""),"")</f>
        <v/>
      </c>
      <c r="CZ150" s="215" t="str">
        <f>IF($CY150='Classificação geral'!$B143,'Classificação geral'!$C143,"")</f>
        <v/>
      </c>
      <c r="DA150" s="215" t="str">
        <f>IF($CY150='Classificação geral'!$B143,'Classificação geral'!$D143,"")</f>
        <v/>
      </c>
      <c r="DB150" s="215" t="str">
        <f>IF($CY150='Classificação geral'!$B143,'Classificação geral'!$J143,"")</f>
        <v/>
      </c>
      <c r="DC150" s="215" t="str">
        <f>IF($DB150='Classificação geral'!$J143,'Classificação geral'!$K143,"")</f>
        <v/>
      </c>
      <c r="DD150" s="215" t="str">
        <f>IF($DC150='Classificação geral'!$K143,'Classificação geral'!$AC143,"")</f>
        <v/>
      </c>
      <c r="DE150" s="215" t="str">
        <f>IF($DC150='Classificação geral'!$K143,'Classificação geral'!$AE143,"")</f>
        <v/>
      </c>
      <c r="DF150" s="215" t="str">
        <f>IF($DC150='Classificação geral'!$K143,'Classificação geral'!$AF143,"")</f>
        <v/>
      </c>
      <c r="DG150" s="215" t="str">
        <f>IF($DC150='Classificação geral'!$K143,'Classificação geral'!$O143,"")</f>
        <v/>
      </c>
      <c r="DH150" s="215" t="str">
        <f>IF($DC150='Classificação geral'!$K143,'Classificação geral'!$AR143,"")</f>
        <v/>
      </c>
      <c r="DI150" s="216" t="str">
        <f>IFERROR(RANK(DH150,DH:DH,0)+ COUNTIF($DH$12:DH149,DH150),"")</f>
        <v/>
      </c>
      <c r="DJ150" s="199"/>
      <c r="DK150" s="214" t="str">
        <f>IFERROR(IF(AND('Classificação geral'!$J143="mas",'Classificação geral'!$K143=1,'Classificação geral'!$I143="Tapete"),'Classificação geral'!$A143,""),"")</f>
        <v/>
      </c>
      <c r="DL150" s="214" t="str">
        <f>IFERROR(IF(AND('Classificação geral'!$J143="mas",'Classificação geral'!$K143=1,'Classificação geral'!$I143="Tapete"),'Classificação geral'!$B143,""),"")</f>
        <v/>
      </c>
      <c r="DM150" s="215" t="str">
        <f>IF($DL150='Classificação geral'!$B143,'Classificação geral'!$C143,"")</f>
        <v/>
      </c>
      <c r="DN150" s="215" t="str">
        <f>IF($DL150='Classificação geral'!$B143,'Classificação geral'!$D143,"")</f>
        <v/>
      </c>
      <c r="DO150" s="215" t="str">
        <f>IF($DL150='Classificação geral'!$B143,'Classificação geral'!$J143,"")</f>
        <v/>
      </c>
      <c r="DP150" s="214" t="str">
        <f>IFERROR(IF(AND($DO150="mas",'Classificação geral'!$K143=1),'Classificação geral'!K143,""),"")</f>
        <v/>
      </c>
      <c r="DQ150" s="214" t="str">
        <f>IFERROR(IF(AND($DO150="mas",'Classificação geral'!$K143=1),'Classificação geral'!AC143,""),"")</f>
        <v/>
      </c>
      <c r="DR150" s="214" t="str">
        <f>IFERROR(IF(AND($DO150="mas",'Classificação geral'!$K143=1),'Classificação geral'!AE143,""),"")</f>
        <v/>
      </c>
      <c r="DS150" s="214" t="str">
        <f>IFERROR(IF(AND($DO150="mas",'Classificação geral'!$K143=1),'Classificação geral'!AF143,""),"")</f>
        <v/>
      </c>
      <c r="DT150" s="214" t="str">
        <f>IFERROR(IF(AND($DO150="mas",'Classificação geral'!$K143=1),'Classificação geral'!O143,""),"")</f>
        <v/>
      </c>
      <c r="DU150" s="214" t="str">
        <f>IFERROR(IF(AND($DO150="mas",'Classificação geral'!$K143=1),'Classificação geral'!AR143,""),"")</f>
        <v/>
      </c>
      <c r="DV150" s="216" t="str">
        <f>IFERROR(RANK(DU150,DU:DU,0)+ COUNTIF($DU$12:DU149,DU150),"")</f>
        <v/>
      </c>
      <c r="DW150" s="199"/>
      <c r="DX150" s="214" t="str">
        <f>IFERROR(IF(AND('Classificação geral'!$J143="fem",'Classificação geral'!$K143=2,'Classificação geral'!$I143="Tapete"),'Classificação geral'!$A143,""),"")</f>
        <v/>
      </c>
      <c r="DY150" s="214" t="str">
        <f>IFERROR(IF(AND('Classificação geral'!$J143="fem",'Classificação geral'!$K143=2,'Classificação geral'!$I143="Tapete"),'Classificação geral'!$B143,""),"")</f>
        <v/>
      </c>
      <c r="DZ150" s="215" t="str">
        <f>IF($DY150='Classificação geral'!$B143,'Classificação geral'!$C143,"")</f>
        <v/>
      </c>
      <c r="EA150" s="215" t="str">
        <f>IF($DY150='Classificação geral'!$B143,'Classificação geral'!$D143,"")</f>
        <v/>
      </c>
      <c r="EB150" s="215" t="str">
        <f>IF($DY150='Classificação geral'!$B143,'Classificação geral'!$J143,"")</f>
        <v/>
      </c>
      <c r="EC150" s="214" t="str">
        <f>IFERROR(IF(AND($EB150="fem",'Classificação geral'!$K143=2),'Classificação geral'!K143,""),"")</f>
        <v/>
      </c>
      <c r="ED150" s="214" t="str">
        <f>IFERROR(IF(AND($EB150="fem",'Classificação geral'!$K143=2),'Classificação geral'!AC143,""),"")</f>
        <v/>
      </c>
      <c r="EE150" s="214" t="str">
        <f>IFERROR(IF(AND($EB150="fem",'Classificação geral'!$K143=2),'Classificação geral'!AE143,""),"")</f>
        <v/>
      </c>
      <c r="EF150" s="214" t="str">
        <f>IFERROR(IF(AND($EB150="fem",'Classificação geral'!$K143=2),'Classificação geral'!AF143,""),"")</f>
        <v/>
      </c>
      <c r="EG150" s="214" t="str">
        <f>IFERROR(IF(AND($EB150="fem",'Classificação geral'!$K143=2),'Classificação geral'!O143,""),"")</f>
        <v/>
      </c>
      <c r="EH150" s="214" t="str">
        <f>IFERROR(IF(AND($EB150="fem",'Classificação geral'!$K143=2),'Classificação geral'!AR143,""),"")</f>
        <v/>
      </c>
      <c r="EI150" s="216" t="str">
        <f>IFERROR(RANK(EH150,EH:EH,0)+ COUNTIF(EH$12:$EH148,EH150),"")</f>
        <v/>
      </c>
      <c r="EJ150" s="209"/>
      <c r="EK150" s="214" t="str">
        <f>IFERROR(IF(AND('Classificação geral'!$J143="mas",'Classificação geral'!$K143=2,'Classificação geral'!$I143="Tapete"),'Classificação geral'!$A143,""),"")</f>
        <v/>
      </c>
      <c r="EL150" s="214" t="str">
        <f>IFERROR(IF(AND('Classificação geral'!$J143="mas",'Classificação geral'!$K143=2,'Classificação geral'!$I143="Tapete"),'Classificação geral'!$B143,""),"")</f>
        <v/>
      </c>
      <c r="EM150" s="215" t="str">
        <f>IF($EL150='Classificação geral'!$B143,'Classificação geral'!$C143,"")</f>
        <v/>
      </c>
      <c r="EN150" s="215" t="str">
        <f>IF($EL150='Classificação geral'!$B143,'Classificação geral'!$D143,"")</f>
        <v/>
      </c>
      <c r="EO150" s="215" t="str">
        <f>IF($EL150='Classificação geral'!$B143,'Classificação geral'!$J143,"")</f>
        <v/>
      </c>
      <c r="EP150" s="214" t="str">
        <f>IFERROR(IF(AND($EO150="mas",'Classificação geral'!$K143=2),'Classificação geral'!K143,""),"")</f>
        <v/>
      </c>
      <c r="EQ150" s="214" t="str">
        <f>IFERROR(IF(AND($EO150="mas",'Classificação geral'!$K143=2),'Classificação geral'!AC143,""),"")</f>
        <v/>
      </c>
      <c r="ER150" s="214" t="str">
        <f>IFERROR(IF(AND($EO150="mas",'Classificação geral'!$K143=2),'Classificação geral'!AE143,""),"")</f>
        <v/>
      </c>
      <c r="ES150" s="214" t="str">
        <f>IFERROR(IF(AND($EO150="mas",'Classificação geral'!$K143=2),'Classificação geral'!AF143,""),"")</f>
        <v/>
      </c>
      <c r="ET150" s="214" t="str">
        <f>IFERROR(IF(AND($EO150="mas",'Classificação geral'!$K143=2),'Classificação geral'!O143,""),"")</f>
        <v/>
      </c>
      <c r="EU150" s="214" t="str">
        <f>IFERROR(IF(AND($EO150="mas",'Classificação geral'!$K143=2),'Classificação geral'!AR143,""),"")</f>
        <v/>
      </c>
      <c r="EV150" s="216" t="str">
        <f>IFERROR(RANK(EU150,EU:EU,0)+ COUNTIF($EU$12:EU$12,EU150),"")</f>
        <v/>
      </c>
      <c r="EW150" s="209"/>
      <c r="EX150" s="214" t="str">
        <f>IFERROR(IF(AND('Classificação geral'!$J143="fem",'Classificação geral'!$K143=3,'Classificação geral'!$I143="Tapete"),'Classificação geral'!$A143,""),"")</f>
        <v/>
      </c>
      <c r="EY150" s="214" t="str">
        <f>IFERROR(IF(AND('Classificação geral'!$J143="fem",'Classificação geral'!$K143=3,'Classificação geral'!$I143="Tapete"),'Classificação geral'!$B143,""),"")</f>
        <v/>
      </c>
      <c r="EZ150" s="215" t="str">
        <f>IF($EY150='Classificação geral'!$B143,'Classificação geral'!$C143,"")</f>
        <v/>
      </c>
      <c r="FA150" s="215" t="str">
        <f>IF($EY150='Classificação geral'!$B143,'Classificação geral'!$D143,"")</f>
        <v/>
      </c>
      <c r="FB150" s="215" t="str">
        <f>IF($EY150='Classificação geral'!$B143,'Classificação geral'!$J143,"")</f>
        <v/>
      </c>
      <c r="FC150" s="215" t="str">
        <f>IF($FB150='Classificação geral'!$J143,'Classificação geral'!$K143,"")</f>
        <v/>
      </c>
      <c r="FD150" s="215" t="str">
        <f>IF($FC150='Classificação geral'!$K143,'Classificação geral'!$AC143,"")</f>
        <v/>
      </c>
      <c r="FE150" s="215" t="str">
        <f>IF($FC150='Classificação geral'!$K143,'Classificação geral'!$AE143,"")</f>
        <v/>
      </c>
      <c r="FF150" s="215" t="str">
        <f>IF($FC150='Classificação geral'!$K143,'Classificação geral'!$AF143,"")</f>
        <v/>
      </c>
      <c r="FG150" s="215" t="str">
        <f>IF($FC150='Classificação geral'!$K143,'Classificação geral'!$O143,"")</f>
        <v/>
      </c>
      <c r="FH150" s="215" t="str">
        <f>IF($FC150='Classificação geral'!$K143,'Classificação geral'!$AR143,"")</f>
        <v/>
      </c>
      <c r="FI150" s="216" t="str">
        <f>IFERROR(RANK(FH150,FH:FH,0)+ COUNTIF($FH$12:FH148,FH150),"")</f>
        <v/>
      </c>
      <c r="FJ150" s="209"/>
      <c r="FK150" s="214" t="str">
        <f>IFERROR(IF(AND('Classificação geral'!$J143="mas",'Classificação geral'!$K143=3,'Classificação geral'!$I143="Tapete"),'Classificação geral'!$A143,""),"")</f>
        <v/>
      </c>
      <c r="FL150" s="214" t="str">
        <f>IFERROR(IF(AND('Classificação geral'!$J143="mas",'Classificação geral'!$K143=3,'Classificação geral'!$I143="Tapete"),'Classificação geral'!$B143,""),"")</f>
        <v/>
      </c>
      <c r="FM150" s="215" t="str">
        <f>IF($FL150='Classificação geral'!$B143,'Classificação geral'!$C143,"")</f>
        <v/>
      </c>
      <c r="FN150" s="215" t="str">
        <f>IF($FL150='Classificação geral'!$B143,'Classificação geral'!$D143,"")</f>
        <v/>
      </c>
      <c r="FO150" s="215" t="str">
        <f>IF($FL150='Classificação geral'!$B143,'Classificação geral'!$J143,"")</f>
        <v/>
      </c>
      <c r="FP150" s="214" t="str">
        <f>IFERROR(IF(AND($FO150="mas",'Classificação geral'!$K143=3),'Classificação geral'!K143,""),"")</f>
        <v/>
      </c>
      <c r="FQ150" s="214" t="str">
        <f>IFERROR(IF(AND($FO150="mas",'Classificação geral'!$K143=3),'Classificação geral'!AC143,""),"")</f>
        <v/>
      </c>
      <c r="FR150" s="214" t="str">
        <f>IFERROR(IF(AND($FO150="mas",'Classificação geral'!$K143=3),'Classificação geral'!AE143,""),"")</f>
        <v/>
      </c>
      <c r="FS150" s="214" t="str">
        <f>IFERROR(IF(AND($FO150="mas",'Classificação geral'!$K143=3),'Classificação geral'!AF143,""),"")</f>
        <v/>
      </c>
      <c r="FT150" s="214" t="str">
        <f>IFERROR(IF(AND($FO150="mas",'Classificação geral'!$K143=3),'Classificação geral'!O143,""),"")</f>
        <v/>
      </c>
      <c r="FU150" s="214" t="str">
        <f>IFERROR(IF(AND($FO150="mas",'Classificação geral'!$K143=3),'Classificação geral'!AR143,""),"")</f>
        <v/>
      </c>
      <c r="FV150" s="216" t="str">
        <f>IFERROR(RANK(FU150,FU:FU,0)+ COUNTIF(FU$12:$FU148,FU150),"")</f>
        <v/>
      </c>
    </row>
    <row r="151" spans="102:178" ht="24.75" customHeight="1" x14ac:dyDescent="0.4">
      <c r="CX151" s="214" t="str">
        <f>IFERROR(IF(AND('Classificação geral'!$J144="FEM",'Classificação geral'!$K144=1,'Classificação geral'!I144="Tapete"),'Classificação geral'!A144,""),"")</f>
        <v/>
      </c>
      <c r="CY151" s="214" t="str">
        <f>IFERROR(IF(AND('Classificação geral'!$J144="FEM",'Classificação geral'!$K144=1,'Classificação geral'!I144="Tapete"),'Classificação geral'!$B144,""),"")</f>
        <v/>
      </c>
      <c r="CZ151" s="215" t="str">
        <f>IF($CY151='Classificação geral'!$B144,'Classificação geral'!$C144,"")</f>
        <v/>
      </c>
      <c r="DA151" s="215" t="str">
        <f>IF($CY151='Classificação geral'!$B144,'Classificação geral'!$D144,"")</f>
        <v/>
      </c>
      <c r="DB151" s="215" t="str">
        <f>IF($CY151='Classificação geral'!$B144,'Classificação geral'!$J144,"")</f>
        <v/>
      </c>
      <c r="DC151" s="215" t="str">
        <f>IF($DB151='Classificação geral'!$J144,'Classificação geral'!$K144,"")</f>
        <v/>
      </c>
      <c r="DD151" s="215" t="str">
        <f>IF($DC151='Classificação geral'!$K144,'Classificação geral'!$AC144,"")</f>
        <v/>
      </c>
      <c r="DE151" s="215" t="str">
        <f>IF($DC151='Classificação geral'!$K144,'Classificação geral'!$AE144,"")</f>
        <v/>
      </c>
      <c r="DF151" s="215" t="str">
        <f>IF($DC151='Classificação geral'!$K144,'Classificação geral'!$AF144,"")</f>
        <v/>
      </c>
      <c r="DG151" s="215" t="str">
        <f>IF($DC151='Classificação geral'!$K144,'Classificação geral'!$O144,"")</f>
        <v/>
      </c>
      <c r="DH151" s="215" t="str">
        <f>IF($DC151='Classificação geral'!$K144,'Classificação geral'!$AR144,"")</f>
        <v/>
      </c>
      <c r="DI151" s="216" t="str">
        <f>IFERROR(RANK(DH151,DH:DH,0)+ COUNTIF($DH$12:DH150,DH151),"")</f>
        <v/>
      </c>
      <c r="DJ151" s="199"/>
      <c r="DK151" s="214" t="str">
        <f>IFERROR(IF(AND('Classificação geral'!$J144="mas",'Classificação geral'!$K144=1,'Classificação geral'!$I144="Tapete"),'Classificação geral'!$A144,""),"")</f>
        <v/>
      </c>
      <c r="DL151" s="214" t="str">
        <f>IFERROR(IF(AND('Classificação geral'!$J144="mas",'Classificação geral'!$K144=1,'Classificação geral'!$I144="Tapete"),'Classificação geral'!$B144,""),"")</f>
        <v/>
      </c>
      <c r="DM151" s="215" t="str">
        <f>IF($DL151='Classificação geral'!$B144,'Classificação geral'!$C144,"")</f>
        <v/>
      </c>
      <c r="DN151" s="215" t="str">
        <f>IF($DL151='Classificação geral'!$B144,'Classificação geral'!$D144,"")</f>
        <v/>
      </c>
      <c r="DO151" s="215" t="str">
        <f>IF($DL151='Classificação geral'!$B144,'Classificação geral'!$J144,"")</f>
        <v/>
      </c>
      <c r="DP151" s="214" t="str">
        <f>IFERROR(IF(AND($DO151="mas",'Classificação geral'!$K144=1),'Classificação geral'!K144,""),"")</f>
        <v/>
      </c>
      <c r="DQ151" s="214" t="str">
        <f>IFERROR(IF(AND($DO151="mas",'Classificação geral'!$K144=1),'Classificação geral'!AC144,""),"")</f>
        <v/>
      </c>
      <c r="DR151" s="214" t="str">
        <f>IFERROR(IF(AND($DO151="mas",'Classificação geral'!$K144=1),'Classificação geral'!AE144,""),"")</f>
        <v/>
      </c>
      <c r="DS151" s="214" t="str">
        <f>IFERROR(IF(AND($DO151="mas",'Classificação geral'!$K144=1),'Classificação geral'!AF144,""),"")</f>
        <v/>
      </c>
      <c r="DT151" s="214" t="str">
        <f>IFERROR(IF(AND($DO151="mas",'Classificação geral'!$K144=1),'Classificação geral'!O144,""),"")</f>
        <v/>
      </c>
      <c r="DU151" s="214" t="str">
        <f>IFERROR(IF(AND($DO151="mas",'Classificação geral'!$K144=1),'Classificação geral'!AR144,""),"")</f>
        <v/>
      </c>
      <c r="DV151" s="216" t="str">
        <f>IFERROR(RANK(DU151,DU:DU,0)+ COUNTIF($DU$12:DU150,DU151),"")</f>
        <v/>
      </c>
      <c r="DW151" s="199"/>
      <c r="DX151" s="214" t="str">
        <f>IFERROR(IF(AND('Classificação geral'!$J144="fem",'Classificação geral'!$K144=2,'Classificação geral'!$I144="Tapete"),'Classificação geral'!$A144,""),"")</f>
        <v/>
      </c>
      <c r="DY151" s="214" t="str">
        <f>IFERROR(IF(AND('Classificação geral'!$J144="fem",'Classificação geral'!$K144=2,'Classificação geral'!$I144="Tapete"),'Classificação geral'!$B144,""),"")</f>
        <v/>
      </c>
      <c r="DZ151" s="215" t="str">
        <f>IF($DY151='Classificação geral'!$B144,'Classificação geral'!$C144,"")</f>
        <v/>
      </c>
      <c r="EA151" s="215" t="str">
        <f>IF($DY151='Classificação geral'!$B144,'Classificação geral'!$D144,"")</f>
        <v/>
      </c>
      <c r="EB151" s="215" t="str">
        <f>IF($DY151='Classificação geral'!$B144,'Classificação geral'!$J144,"")</f>
        <v/>
      </c>
      <c r="EC151" s="214" t="str">
        <f>IFERROR(IF(AND($EB151="fem",'Classificação geral'!$K144=2),'Classificação geral'!K144,""),"")</f>
        <v/>
      </c>
      <c r="ED151" s="214" t="str">
        <f>IFERROR(IF(AND($EB151="fem",'Classificação geral'!$K144=2),'Classificação geral'!AC144,""),"")</f>
        <v/>
      </c>
      <c r="EE151" s="214" t="str">
        <f>IFERROR(IF(AND($EB151="fem",'Classificação geral'!$K144=2),'Classificação geral'!AE144,""),"")</f>
        <v/>
      </c>
      <c r="EF151" s="214" t="str">
        <f>IFERROR(IF(AND($EB151="fem",'Classificação geral'!$K144=2),'Classificação geral'!AF144,""),"")</f>
        <v/>
      </c>
      <c r="EG151" s="214" t="str">
        <f>IFERROR(IF(AND($EB151="fem",'Classificação geral'!$K144=2),'Classificação geral'!O144,""),"")</f>
        <v/>
      </c>
      <c r="EH151" s="214" t="str">
        <f>IFERROR(IF(AND($EB151="fem",'Classificação geral'!$K144=2),'Classificação geral'!AR144,""),"")</f>
        <v/>
      </c>
      <c r="EI151" s="216" t="str">
        <f>IFERROR(RANK(EH151,EH:EH,0)+ COUNTIF(EH$12:$EH149,EH151),"")</f>
        <v/>
      </c>
      <c r="EJ151" s="209"/>
      <c r="EK151" s="214" t="str">
        <f>IFERROR(IF(AND('Classificação geral'!$J144="mas",'Classificação geral'!$K144=2,'Classificação geral'!$I144="Tapete"),'Classificação geral'!$A144,""),"")</f>
        <v/>
      </c>
      <c r="EL151" s="214" t="str">
        <f>IFERROR(IF(AND('Classificação geral'!$J144="mas",'Classificação geral'!$K144=2,'Classificação geral'!$I144="Tapete"),'Classificação geral'!$B144,""),"")</f>
        <v/>
      </c>
      <c r="EM151" s="215" t="str">
        <f>IF($EL151='Classificação geral'!$B144,'Classificação geral'!$C144,"")</f>
        <v/>
      </c>
      <c r="EN151" s="215" t="str">
        <f>IF($EL151='Classificação geral'!$B144,'Classificação geral'!$D144,"")</f>
        <v/>
      </c>
      <c r="EO151" s="215" t="str">
        <f>IF($EL151='Classificação geral'!$B144,'Classificação geral'!$J144,"")</f>
        <v/>
      </c>
      <c r="EP151" s="214" t="str">
        <f>IFERROR(IF(AND($EO151="mas",'Classificação geral'!$K144=2),'Classificação geral'!K144,""),"")</f>
        <v/>
      </c>
      <c r="EQ151" s="214" t="str">
        <f>IFERROR(IF(AND($EO151="mas",'Classificação geral'!$K144=2),'Classificação geral'!AC144,""),"")</f>
        <v/>
      </c>
      <c r="ER151" s="214" t="str">
        <f>IFERROR(IF(AND($EO151="mas",'Classificação geral'!$K144=2),'Classificação geral'!AE144,""),"")</f>
        <v/>
      </c>
      <c r="ES151" s="214" t="str">
        <f>IFERROR(IF(AND($EO151="mas",'Classificação geral'!$K144=2),'Classificação geral'!AF144,""),"")</f>
        <v/>
      </c>
      <c r="ET151" s="214" t="str">
        <f>IFERROR(IF(AND($EO151="mas",'Classificação geral'!$K144=2),'Classificação geral'!O144,""),"")</f>
        <v/>
      </c>
      <c r="EU151" s="214" t="str">
        <f>IFERROR(IF(AND($EO151="mas",'Classificação geral'!$K144=2),'Classificação geral'!AR144,""),"")</f>
        <v/>
      </c>
      <c r="EV151" s="216" t="str">
        <f>IFERROR(RANK(EU151,EU:EU,0)+ COUNTIF($EU$12:EU$12,EU151),"")</f>
        <v/>
      </c>
      <c r="EW151" s="209"/>
      <c r="EX151" s="214" t="str">
        <f>IFERROR(IF(AND('Classificação geral'!$J144="fem",'Classificação geral'!$K144=3,'Classificação geral'!$I144="Tapete"),'Classificação geral'!$A144,""),"")</f>
        <v/>
      </c>
      <c r="EY151" s="214" t="str">
        <f>IFERROR(IF(AND('Classificação geral'!$J144="fem",'Classificação geral'!$K144=3,'Classificação geral'!$I144="Tapete"),'Classificação geral'!$B144,""),"")</f>
        <v/>
      </c>
      <c r="EZ151" s="215" t="str">
        <f>IF($EY151='Classificação geral'!$B144,'Classificação geral'!$C144,"")</f>
        <v/>
      </c>
      <c r="FA151" s="215" t="str">
        <f>IF($EY151='Classificação geral'!$B144,'Classificação geral'!$D144,"")</f>
        <v/>
      </c>
      <c r="FB151" s="215" t="str">
        <f>IF($EY151='Classificação geral'!$B144,'Classificação geral'!$J144,"")</f>
        <v/>
      </c>
      <c r="FC151" s="215" t="str">
        <f>IF($FB151='Classificação geral'!$J144,'Classificação geral'!$K144,"")</f>
        <v/>
      </c>
      <c r="FD151" s="215" t="str">
        <f>IF($FC151='Classificação geral'!$K144,'Classificação geral'!$AC144,"")</f>
        <v/>
      </c>
      <c r="FE151" s="215" t="str">
        <f>IF($FC151='Classificação geral'!$K144,'Classificação geral'!$AE144,"")</f>
        <v/>
      </c>
      <c r="FF151" s="215" t="str">
        <f>IF($FC151='Classificação geral'!$K144,'Classificação geral'!$AF144,"")</f>
        <v/>
      </c>
      <c r="FG151" s="215" t="str">
        <f>IF($FC151='Classificação geral'!$K144,'Classificação geral'!$O144,"")</f>
        <v/>
      </c>
      <c r="FH151" s="215" t="str">
        <f>IF($FC151='Classificação geral'!$K144,'Classificação geral'!$AR144,"")</f>
        <v/>
      </c>
      <c r="FI151" s="216" t="str">
        <f>IFERROR(RANK(FH151,FH:FH,0)+ COUNTIF($FH$12:FH149,FH151),"")</f>
        <v/>
      </c>
      <c r="FJ151" s="209"/>
      <c r="FK151" s="214" t="str">
        <f>IFERROR(IF(AND('Classificação geral'!$J144="mas",'Classificação geral'!$K144=3,'Classificação geral'!$I144="Tapete"),'Classificação geral'!$A144,""),"")</f>
        <v/>
      </c>
      <c r="FL151" s="214" t="str">
        <f>IFERROR(IF(AND('Classificação geral'!$J144="mas",'Classificação geral'!$K144=3,'Classificação geral'!$I144="Tapete"),'Classificação geral'!$B144,""),"")</f>
        <v/>
      </c>
      <c r="FM151" s="215" t="str">
        <f>IF($FL151='Classificação geral'!$B144,'Classificação geral'!$C144,"")</f>
        <v/>
      </c>
      <c r="FN151" s="215" t="str">
        <f>IF($FL151='Classificação geral'!$B144,'Classificação geral'!$D144,"")</f>
        <v/>
      </c>
      <c r="FO151" s="215" t="str">
        <f>IF($FL151='Classificação geral'!$B144,'Classificação geral'!$J144,"")</f>
        <v/>
      </c>
      <c r="FP151" s="214" t="str">
        <f>IFERROR(IF(AND($FO151="mas",'Classificação geral'!$K144=3),'Classificação geral'!K144,""),"")</f>
        <v/>
      </c>
      <c r="FQ151" s="214" t="str">
        <f>IFERROR(IF(AND($FO151="mas",'Classificação geral'!$K144=3),'Classificação geral'!AC144,""),"")</f>
        <v/>
      </c>
      <c r="FR151" s="214" t="str">
        <f>IFERROR(IF(AND($FO151="mas",'Classificação geral'!$K144=3),'Classificação geral'!AE144,""),"")</f>
        <v/>
      </c>
      <c r="FS151" s="214" t="str">
        <f>IFERROR(IF(AND($FO151="mas",'Classificação geral'!$K144=3),'Classificação geral'!AF144,""),"")</f>
        <v/>
      </c>
      <c r="FT151" s="214" t="str">
        <f>IFERROR(IF(AND($FO151="mas",'Classificação geral'!$K144=3),'Classificação geral'!O144,""),"")</f>
        <v/>
      </c>
      <c r="FU151" s="214" t="str">
        <f>IFERROR(IF(AND($FO151="mas",'Classificação geral'!$K144=3),'Classificação geral'!AR144,""),"")</f>
        <v/>
      </c>
      <c r="FV151" s="216" t="str">
        <f>IFERROR(RANK(FU151,FU:FU,0)+ COUNTIF(FU$12:$FU149,FU151),"")</f>
        <v/>
      </c>
    </row>
    <row r="152" spans="102:178" ht="24.75" customHeight="1" x14ac:dyDescent="0.4">
      <c r="CX152" s="214" t="str">
        <f>IFERROR(IF(AND('Classificação geral'!$J145="FEM",'Classificação geral'!$K145=1,'Classificação geral'!I145="Tapete"),'Classificação geral'!A145,""),"")</f>
        <v/>
      </c>
      <c r="CY152" s="214" t="str">
        <f>IFERROR(IF(AND('Classificação geral'!$J145="FEM",'Classificação geral'!$K145=1,'Classificação geral'!I145="Tapete"),'Classificação geral'!$B145,""),"")</f>
        <v/>
      </c>
      <c r="CZ152" s="215" t="str">
        <f>IF($CY152='Classificação geral'!$B145,'Classificação geral'!$C145,"")</f>
        <v/>
      </c>
      <c r="DA152" s="215" t="str">
        <f>IF($CY152='Classificação geral'!$B145,'Classificação geral'!$D145,"")</f>
        <v/>
      </c>
      <c r="DB152" s="215" t="str">
        <f>IF($CY152='Classificação geral'!$B145,'Classificação geral'!$J145,"")</f>
        <v/>
      </c>
      <c r="DC152" s="215" t="str">
        <f>IF($DB152='Classificação geral'!$J145,'Classificação geral'!$K145,"")</f>
        <v/>
      </c>
      <c r="DD152" s="215" t="str">
        <f>IF($DC152='Classificação geral'!$K145,'Classificação geral'!$AC145,"")</f>
        <v/>
      </c>
      <c r="DE152" s="215" t="str">
        <f>IF($DC152='Classificação geral'!$K145,'Classificação geral'!$AE145,"")</f>
        <v/>
      </c>
      <c r="DF152" s="215" t="str">
        <f>IF($DC152='Classificação geral'!$K145,'Classificação geral'!$AF145,"")</f>
        <v/>
      </c>
      <c r="DG152" s="215" t="str">
        <f>IF($DC152='Classificação geral'!$K145,'Classificação geral'!$O145,"")</f>
        <v/>
      </c>
      <c r="DH152" s="215" t="str">
        <f>IF($DC152='Classificação geral'!$K145,'Classificação geral'!$AR145,"")</f>
        <v/>
      </c>
      <c r="DI152" s="216" t="str">
        <f>IFERROR(RANK(DH152,DH:DH,0)+ COUNTIF($DH$12:DH151,DH152),"")</f>
        <v/>
      </c>
      <c r="DJ152" s="199"/>
      <c r="DK152" s="214" t="str">
        <f>IFERROR(IF(AND('Classificação geral'!$J145="mas",'Classificação geral'!$K145=1,'Classificação geral'!$I145="Tapete"),'Classificação geral'!$A145,""),"")</f>
        <v/>
      </c>
      <c r="DL152" s="214" t="str">
        <f>IFERROR(IF(AND('Classificação geral'!$J145="mas",'Classificação geral'!$K145=1,'Classificação geral'!$I145="Tapete"),'Classificação geral'!$B145,""),"")</f>
        <v/>
      </c>
      <c r="DM152" s="215" t="str">
        <f>IF($DL152='Classificação geral'!$B145,'Classificação geral'!$C145,"")</f>
        <v/>
      </c>
      <c r="DN152" s="215" t="str">
        <f>IF($DL152='Classificação geral'!$B145,'Classificação geral'!$D145,"")</f>
        <v/>
      </c>
      <c r="DO152" s="215" t="str">
        <f>IF($DL152='Classificação geral'!$B145,'Classificação geral'!$J145,"")</f>
        <v/>
      </c>
      <c r="DP152" s="214" t="str">
        <f>IFERROR(IF(AND($DO152="mas",'Classificação geral'!$K145=1),'Classificação geral'!K145,""),"")</f>
        <v/>
      </c>
      <c r="DQ152" s="214" t="str">
        <f>IFERROR(IF(AND($DO152="mas",'Classificação geral'!$K145=1),'Classificação geral'!AC145,""),"")</f>
        <v/>
      </c>
      <c r="DR152" s="214" t="str">
        <f>IFERROR(IF(AND($DO152="mas",'Classificação geral'!$K145=1),'Classificação geral'!AE145,""),"")</f>
        <v/>
      </c>
      <c r="DS152" s="214" t="str">
        <f>IFERROR(IF(AND($DO152="mas",'Classificação geral'!$K145=1),'Classificação geral'!AF145,""),"")</f>
        <v/>
      </c>
      <c r="DT152" s="214" t="str">
        <f>IFERROR(IF(AND($DO152="mas",'Classificação geral'!$K145=1),'Classificação geral'!O145,""),"")</f>
        <v/>
      </c>
      <c r="DU152" s="214" t="str">
        <f>IFERROR(IF(AND($DO152="mas",'Classificação geral'!$K145=1),'Classificação geral'!AR145,""),"")</f>
        <v/>
      </c>
      <c r="DV152" s="216" t="str">
        <f>IFERROR(RANK(DU152,DU:DU,0)+ COUNTIF($DU$12:DU151,DU152),"")</f>
        <v/>
      </c>
      <c r="DW152" s="199"/>
      <c r="DX152" s="214" t="str">
        <f>IFERROR(IF(AND('Classificação geral'!$J145="fem",'Classificação geral'!$K145=2,'Classificação geral'!$I145="Tapete"),'Classificação geral'!$A145,""),"")</f>
        <v/>
      </c>
      <c r="DY152" s="214" t="str">
        <f>IFERROR(IF(AND('Classificação geral'!$J145="fem",'Classificação geral'!$K145=2,'Classificação geral'!$I145="Tapete"),'Classificação geral'!$B145,""),"")</f>
        <v/>
      </c>
      <c r="DZ152" s="215" t="str">
        <f>IF($DY152='Classificação geral'!$B145,'Classificação geral'!$C145,"")</f>
        <v/>
      </c>
      <c r="EA152" s="215" t="str">
        <f>IF($DY152='Classificação geral'!$B145,'Classificação geral'!$D145,"")</f>
        <v/>
      </c>
      <c r="EB152" s="215" t="str">
        <f>IF($DY152='Classificação geral'!$B145,'Classificação geral'!$J145,"")</f>
        <v/>
      </c>
      <c r="EC152" s="214" t="str">
        <f>IFERROR(IF(AND($EB152="fem",'Classificação geral'!$K145=2),'Classificação geral'!K145,""),"")</f>
        <v/>
      </c>
      <c r="ED152" s="214" t="str">
        <f>IFERROR(IF(AND($EB152="fem",'Classificação geral'!$K145=2),'Classificação geral'!AC145,""),"")</f>
        <v/>
      </c>
      <c r="EE152" s="214" t="str">
        <f>IFERROR(IF(AND($EB152="fem",'Classificação geral'!$K145=2),'Classificação geral'!AE145,""),"")</f>
        <v/>
      </c>
      <c r="EF152" s="214" t="str">
        <f>IFERROR(IF(AND($EB152="fem",'Classificação geral'!$K145=2),'Classificação geral'!AF145,""),"")</f>
        <v/>
      </c>
      <c r="EG152" s="214" t="str">
        <f>IFERROR(IF(AND($EB152="fem",'Classificação geral'!$K145=2),'Classificação geral'!O145,""),"")</f>
        <v/>
      </c>
      <c r="EH152" s="214" t="str">
        <f>IFERROR(IF(AND($EB152="fem",'Classificação geral'!$K145=2),'Classificação geral'!AR145,""),"")</f>
        <v/>
      </c>
      <c r="EI152" s="216" t="str">
        <f>IFERROR(RANK(EH152,EH:EH,0)+ COUNTIF(EH$12:$EH150,EH152),"")</f>
        <v/>
      </c>
      <c r="EJ152" s="209"/>
      <c r="EK152" s="214" t="str">
        <f>IFERROR(IF(AND('Classificação geral'!$J145="mas",'Classificação geral'!$K145=2,'Classificação geral'!$I145="Tapete"),'Classificação geral'!$A145,""),"")</f>
        <v/>
      </c>
      <c r="EL152" s="214" t="str">
        <f>IFERROR(IF(AND('Classificação geral'!$J145="mas",'Classificação geral'!$K145=2,'Classificação geral'!$I145="Tapete"),'Classificação geral'!$B145,""),"")</f>
        <v/>
      </c>
      <c r="EM152" s="215" t="str">
        <f>IF($EL152='Classificação geral'!$B145,'Classificação geral'!$C145,"")</f>
        <v/>
      </c>
      <c r="EN152" s="215" t="str">
        <f>IF($EL152='Classificação geral'!$B145,'Classificação geral'!$D145,"")</f>
        <v/>
      </c>
      <c r="EO152" s="215" t="str">
        <f>IF($EL152='Classificação geral'!$B145,'Classificação geral'!$J145,"")</f>
        <v/>
      </c>
      <c r="EP152" s="214" t="str">
        <f>IFERROR(IF(AND($EO152="mas",'Classificação geral'!$K145=2),'Classificação geral'!K145,""),"")</f>
        <v/>
      </c>
      <c r="EQ152" s="214" t="str">
        <f>IFERROR(IF(AND($EO152="mas",'Classificação geral'!$K145=2),'Classificação geral'!AC145,""),"")</f>
        <v/>
      </c>
      <c r="ER152" s="214" t="str">
        <f>IFERROR(IF(AND($EO152="mas",'Classificação geral'!$K145=2),'Classificação geral'!AE145,""),"")</f>
        <v/>
      </c>
      <c r="ES152" s="214" t="str">
        <f>IFERROR(IF(AND($EO152="mas",'Classificação geral'!$K145=2),'Classificação geral'!AF145,""),"")</f>
        <v/>
      </c>
      <c r="ET152" s="214" t="str">
        <f>IFERROR(IF(AND($EO152="mas",'Classificação geral'!$K145=2),'Classificação geral'!O145,""),"")</f>
        <v/>
      </c>
      <c r="EU152" s="214" t="str">
        <f>IFERROR(IF(AND($EO152="mas",'Classificação geral'!$K145=2),'Classificação geral'!AR145,""),"")</f>
        <v/>
      </c>
      <c r="EV152" s="216" t="str">
        <f>IFERROR(RANK(EU152,EU:EU,0)+ COUNTIF($EU$12:EU$12,EU152),"")</f>
        <v/>
      </c>
      <c r="EW152" s="209"/>
      <c r="EX152" s="214" t="str">
        <f>IFERROR(IF(AND('Classificação geral'!$J145="fem",'Classificação geral'!$K145=3,'Classificação geral'!$I145="Tapete"),'Classificação geral'!$A145,""),"")</f>
        <v/>
      </c>
      <c r="EY152" s="214" t="str">
        <f>IFERROR(IF(AND('Classificação geral'!$J145="fem",'Classificação geral'!$K145=3,'Classificação geral'!$I145="Tapete"),'Classificação geral'!$B145,""),"")</f>
        <v/>
      </c>
      <c r="EZ152" s="215" t="str">
        <f>IF($EY152='Classificação geral'!$B145,'Classificação geral'!$C145,"")</f>
        <v/>
      </c>
      <c r="FA152" s="215" t="str">
        <f>IF($EY152='Classificação geral'!$B145,'Classificação geral'!$D145,"")</f>
        <v/>
      </c>
      <c r="FB152" s="215" t="str">
        <f>IF($EY152='Classificação geral'!$B145,'Classificação geral'!$J145,"")</f>
        <v/>
      </c>
      <c r="FC152" s="215" t="str">
        <f>IF($FB152='Classificação geral'!$J145,'Classificação geral'!$K145,"")</f>
        <v/>
      </c>
      <c r="FD152" s="215" t="str">
        <f>IF($FC152='Classificação geral'!$K145,'Classificação geral'!$AC145,"")</f>
        <v/>
      </c>
      <c r="FE152" s="215" t="str">
        <f>IF($FC152='Classificação geral'!$K145,'Classificação geral'!$AE145,"")</f>
        <v/>
      </c>
      <c r="FF152" s="215" t="str">
        <f>IF($FC152='Classificação geral'!$K145,'Classificação geral'!$AF145,"")</f>
        <v/>
      </c>
      <c r="FG152" s="215" t="str">
        <f>IF($FC152='Classificação geral'!$K145,'Classificação geral'!$O145,"")</f>
        <v/>
      </c>
      <c r="FH152" s="215" t="str">
        <f>IF($FC152='Classificação geral'!$K145,'Classificação geral'!$AR145,"")</f>
        <v/>
      </c>
      <c r="FI152" s="216" t="str">
        <f>IFERROR(RANK(FH152,FH:FH,0)+ COUNTIF($FH$12:FH150,FH152),"")</f>
        <v/>
      </c>
      <c r="FJ152" s="209"/>
      <c r="FK152" s="214" t="str">
        <f>IFERROR(IF(AND('Classificação geral'!$J145="mas",'Classificação geral'!$K145=3,'Classificação geral'!$I145="Tapete"),'Classificação geral'!$A145,""),"")</f>
        <v/>
      </c>
      <c r="FL152" s="214" t="str">
        <f>IFERROR(IF(AND('Classificação geral'!$J145="mas",'Classificação geral'!$K145=3,'Classificação geral'!$I145="Tapete"),'Classificação geral'!$B145,""),"")</f>
        <v/>
      </c>
      <c r="FM152" s="215" t="str">
        <f>IF($FL152='Classificação geral'!$B145,'Classificação geral'!$C145,"")</f>
        <v/>
      </c>
      <c r="FN152" s="215" t="str">
        <f>IF($FL152='Classificação geral'!$B145,'Classificação geral'!$D145,"")</f>
        <v/>
      </c>
      <c r="FO152" s="215" t="str">
        <f>IF($FL152='Classificação geral'!$B145,'Classificação geral'!$J145,"")</f>
        <v/>
      </c>
      <c r="FP152" s="214" t="str">
        <f>IFERROR(IF(AND($FO152="mas",'Classificação geral'!$K145=3),'Classificação geral'!K145,""),"")</f>
        <v/>
      </c>
      <c r="FQ152" s="214" t="str">
        <f>IFERROR(IF(AND($FO152="mas",'Classificação geral'!$K145=3),'Classificação geral'!AC145,""),"")</f>
        <v/>
      </c>
      <c r="FR152" s="214" t="str">
        <f>IFERROR(IF(AND($FO152="mas",'Classificação geral'!$K145=3),'Classificação geral'!AE145,""),"")</f>
        <v/>
      </c>
      <c r="FS152" s="214" t="str">
        <f>IFERROR(IF(AND($FO152="mas",'Classificação geral'!$K145=3),'Classificação geral'!AF145,""),"")</f>
        <v/>
      </c>
      <c r="FT152" s="214" t="str">
        <f>IFERROR(IF(AND($FO152="mas",'Classificação geral'!$K145=3),'Classificação geral'!O145,""),"")</f>
        <v/>
      </c>
      <c r="FU152" s="214" t="str">
        <f>IFERROR(IF(AND($FO152="mas",'Classificação geral'!$K145=3),'Classificação geral'!AR145,""),"")</f>
        <v/>
      </c>
      <c r="FV152" s="216" t="str">
        <f>IFERROR(RANK(FU152,FU:FU,0)+ COUNTIF(FU$12:$FU150,FU152),"")</f>
        <v/>
      </c>
    </row>
    <row r="153" spans="102:178" ht="24.75" customHeight="1" x14ac:dyDescent="0.4">
      <c r="CX153" s="214" t="str">
        <f>IFERROR(IF(AND('Classificação geral'!$J146="FEM",'Classificação geral'!$K146=1,'Classificação geral'!I146="Tapete"),'Classificação geral'!A146,""),"")</f>
        <v/>
      </c>
      <c r="CY153" s="214" t="str">
        <f>IFERROR(IF(AND('Classificação geral'!$J146="FEM",'Classificação geral'!$K146=1,'Classificação geral'!I146="Tapete"),'Classificação geral'!$B146,""),"")</f>
        <v/>
      </c>
      <c r="CZ153" s="215" t="str">
        <f>IF($CY153='Classificação geral'!$B146,'Classificação geral'!$C146,"")</f>
        <v/>
      </c>
      <c r="DA153" s="215" t="str">
        <f>IF($CY153='Classificação geral'!$B146,'Classificação geral'!$D146,"")</f>
        <v/>
      </c>
      <c r="DB153" s="215" t="str">
        <f>IF($CY153='Classificação geral'!$B146,'Classificação geral'!$J146,"")</f>
        <v/>
      </c>
      <c r="DC153" s="215" t="str">
        <f>IF($DB153='Classificação geral'!$J146,'Classificação geral'!$K146,"")</f>
        <v/>
      </c>
      <c r="DD153" s="215" t="str">
        <f>IF($DC153='Classificação geral'!$K146,'Classificação geral'!$AC146,"")</f>
        <v/>
      </c>
      <c r="DE153" s="215" t="str">
        <f>IF($DC153='Classificação geral'!$K146,'Classificação geral'!$AE146,"")</f>
        <v/>
      </c>
      <c r="DF153" s="215" t="str">
        <f>IF($DC153='Classificação geral'!$K146,'Classificação geral'!$AF146,"")</f>
        <v/>
      </c>
      <c r="DG153" s="215" t="str">
        <f>IF($DC153='Classificação geral'!$K146,'Classificação geral'!$O146,"")</f>
        <v/>
      </c>
      <c r="DH153" s="215" t="str">
        <f>IF($DC153='Classificação geral'!$K146,'Classificação geral'!$AR146,"")</f>
        <v/>
      </c>
      <c r="DI153" s="216" t="str">
        <f>IFERROR(RANK(DH153,DH:DH,0)+ COUNTIF($DH$12:DH152,DH153),"")</f>
        <v/>
      </c>
      <c r="DJ153" s="199"/>
      <c r="DK153" s="214" t="str">
        <f>IFERROR(IF(AND('Classificação geral'!$J146="mas",'Classificação geral'!$K146=1,'Classificação geral'!$I146="Tapete"),'Classificação geral'!$A146,""),"")</f>
        <v/>
      </c>
      <c r="DL153" s="214" t="str">
        <f>IFERROR(IF(AND('Classificação geral'!$J146="mas",'Classificação geral'!$K146=1,'Classificação geral'!$I146="Tapete"),'Classificação geral'!$B146,""),"")</f>
        <v/>
      </c>
      <c r="DM153" s="215" t="str">
        <f>IF($DL153='Classificação geral'!$B146,'Classificação geral'!$C146,"")</f>
        <v/>
      </c>
      <c r="DN153" s="215" t="str">
        <f>IF($DL153='Classificação geral'!$B146,'Classificação geral'!$D146,"")</f>
        <v/>
      </c>
      <c r="DO153" s="215" t="str">
        <f>IF($DL153='Classificação geral'!$B146,'Classificação geral'!$J146,"")</f>
        <v/>
      </c>
      <c r="DP153" s="214" t="str">
        <f>IFERROR(IF(AND($DO153="mas",'Classificação geral'!$K146=1),'Classificação geral'!K146,""),"")</f>
        <v/>
      </c>
      <c r="DQ153" s="214" t="str">
        <f>IFERROR(IF(AND($DO153="mas",'Classificação geral'!$K146=1),'Classificação geral'!AC146,""),"")</f>
        <v/>
      </c>
      <c r="DR153" s="214" t="str">
        <f>IFERROR(IF(AND($DO153="mas",'Classificação geral'!$K146=1),'Classificação geral'!AE146,""),"")</f>
        <v/>
      </c>
      <c r="DS153" s="214" t="str">
        <f>IFERROR(IF(AND($DO153="mas",'Classificação geral'!$K146=1),'Classificação geral'!AF146,""),"")</f>
        <v/>
      </c>
      <c r="DT153" s="214" t="str">
        <f>IFERROR(IF(AND($DO153="mas",'Classificação geral'!$K146=1),'Classificação geral'!O146,""),"")</f>
        <v/>
      </c>
      <c r="DU153" s="214" t="str">
        <f>IFERROR(IF(AND($DO153="mas",'Classificação geral'!$K146=1),'Classificação geral'!AR146,""),"")</f>
        <v/>
      </c>
      <c r="DV153" s="216" t="str">
        <f>IFERROR(RANK(DU153,DU:DU,0)+ COUNTIF($DU$12:DU152,DU153),"")</f>
        <v/>
      </c>
      <c r="DW153" s="199"/>
      <c r="DX153" s="214" t="str">
        <f>IFERROR(IF(AND('Classificação geral'!$J146="fem",'Classificação geral'!$K146=2,'Classificação geral'!$I146="Tapete"),'Classificação geral'!$A146,""),"")</f>
        <v/>
      </c>
      <c r="DY153" s="214" t="str">
        <f>IFERROR(IF(AND('Classificação geral'!$J146="fem",'Classificação geral'!$K146=2,'Classificação geral'!$I146="Tapete"),'Classificação geral'!$B146,""),"")</f>
        <v/>
      </c>
      <c r="DZ153" s="215" t="str">
        <f>IF($DY153='Classificação geral'!$B146,'Classificação geral'!$C146,"")</f>
        <v/>
      </c>
      <c r="EA153" s="215" t="str">
        <f>IF($DY153='Classificação geral'!$B146,'Classificação geral'!$D146,"")</f>
        <v/>
      </c>
      <c r="EB153" s="215" t="str">
        <f>IF($DY153='Classificação geral'!$B146,'Classificação geral'!$J146,"")</f>
        <v/>
      </c>
      <c r="EC153" s="214" t="str">
        <f>IFERROR(IF(AND($EB153="fem",'Classificação geral'!$K146=2),'Classificação geral'!K146,""),"")</f>
        <v/>
      </c>
      <c r="ED153" s="214" t="str">
        <f>IFERROR(IF(AND($EB153="fem",'Classificação geral'!$K146=2),'Classificação geral'!AC146,""),"")</f>
        <v/>
      </c>
      <c r="EE153" s="214" t="str">
        <f>IFERROR(IF(AND($EB153="fem",'Classificação geral'!$K146=2),'Classificação geral'!AE146,""),"")</f>
        <v/>
      </c>
      <c r="EF153" s="214" t="str">
        <f>IFERROR(IF(AND($EB153="fem",'Classificação geral'!$K146=2),'Classificação geral'!AF146,""),"")</f>
        <v/>
      </c>
      <c r="EG153" s="214" t="str">
        <f>IFERROR(IF(AND($EB153="fem",'Classificação geral'!$K146=2),'Classificação geral'!O146,""),"")</f>
        <v/>
      </c>
      <c r="EH153" s="214" t="str">
        <f>IFERROR(IF(AND($EB153="fem",'Classificação geral'!$K146=2),'Classificação geral'!AR146,""),"")</f>
        <v/>
      </c>
      <c r="EI153" s="216" t="str">
        <f>IFERROR(RANK(EH153,EH:EH,0)+ COUNTIF(EH$12:$EH151,EH153),"")</f>
        <v/>
      </c>
      <c r="EJ153" s="209"/>
      <c r="EK153" s="214" t="str">
        <f>IFERROR(IF(AND('Classificação geral'!$J146="mas",'Classificação geral'!$K146=2,'Classificação geral'!$I146="Tapete"),'Classificação geral'!$A146,""),"")</f>
        <v/>
      </c>
      <c r="EL153" s="214" t="str">
        <f>IFERROR(IF(AND('Classificação geral'!$J146="mas",'Classificação geral'!$K146=2,'Classificação geral'!$I146="Tapete"),'Classificação geral'!$B146,""),"")</f>
        <v/>
      </c>
      <c r="EM153" s="215" t="str">
        <f>IF($EL153='Classificação geral'!$B146,'Classificação geral'!$C146,"")</f>
        <v/>
      </c>
      <c r="EN153" s="215" t="str">
        <f>IF($EL153='Classificação geral'!$B146,'Classificação geral'!$D146,"")</f>
        <v/>
      </c>
      <c r="EO153" s="215" t="str">
        <f>IF($EL153='Classificação geral'!$B146,'Classificação geral'!$J146,"")</f>
        <v/>
      </c>
      <c r="EP153" s="214" t="str">
        <f>IFERROR(IF(AND($EO153="mas",'Classificação geral'!$K146=2),'Classificação geral'!K146,""),"")</f>
        <v/>
      </c>
      <c r="EQ153" s="214" t="str">
        <f>IFERROR(IF(AND($EO153="mas",'Classificação geral'!$K146=2),'Classificação geral'!AC146,""),"")</f>
        <v/>
      </c>
      <c r="ER153" s="214" t="str">
        <f>IFERROR(IF(AND($EO153="mas",'Classificação geral'!$K146=2),'Classificação geral'!AE146,""),"")</f>
        <v/>
      </c>
      <c r="ES153" s="214" t="str">
        <f>IFERROR(IF(AND($EO153="mas",'Classificação geral'!$K146=2),'Classificação geral'!AF146,""),"")</f>
        <v/>
      </c>
      <c r="ET153" s="214" t="str">
        <f>IFERROR(IF(AND($EO153="mas",'Classificação geral'!$K146=2),'Classificação geral'!O146,""),"")</f>
        <v/>
      </c>
      <c r="EU153" s="214" t="str">
        <f>IFERROR(IF(AND($EO153="mas",'Classificação geral'!$K146=2),'Classificação geral'!AR146,""),"")</f>
        <v/>
      </c>
      <c r="EV153" s="216" t="str">
        <f>IFERROR(RANK(EU153,EU:EU,0)+ COUNTIF($EU$12:EU$12,EU153),"")</f>
        <v/>
      </c>
      <c r="EW153" s="209"/>
      <c r="EX153" s="214" t="str">
        <f>IFERROR(IF(AND('Classificação geral'!$J146="fem",'Classificação geral'!$K146=3,'Classificação geral'!$I146="Tapete"),'Classificação geral'!$A146,""),"")</f>
        <v/>
      </c>
      <c r="EY153" s="214" t="str">
        <f>IFERROR(IF(AND('Classificação geral'!$J146="fem",'Classificação geral'!$K146=3,'Classificação geral'!$I146="Tapete"),'Classificação geral'!$B146,""),"")</f>
        <v/>
      </c>
      <c r="EZ153" s="215" t="str">
        <f>IF($EY153='Classificação geral'!$B146,'Classificação geral'!$C146,"")</f>
        <v/>
      </c>
      <c r="FA153" s="215" t="str">
        <f>IF($EY153='Classificação geral'!$B146,'Classificação geral'!$D146,"")</f>
        <v/>
      </c>
      <c r="FB153" s="215" t="str">
        <f>IF($EY153='Classificação geral'!$B146,'Classificação geral'!$J146,"")</f>
        <v/>
      </c>
      <c r="FC153" s="215" t="str">
        <f>IF($FB153='Classificação geral'!$J146,'Classificação geral'!$K146,"")</f>
        <v/>
      </c>
      <c r="FD153" s="215" t="str">
        <f>IF($FC153='Classificação geral'!$K146,'Classificação geral'!$AC146,"")</f>
        <v/>
      </c>
      <c r="FE153" s="215" t="str">
        <f>IF($FC153='Classificação geral'!$K146,'Classificação geral'!$AE146,"")</f>
        <v/>
      </c>
      <c r="FF153" s="215" t="str">
        <f>IF($FC153='Classificação geral'!$K146,'Classificação geral'!$AF146,"")</f>
        <v/>
      </c>
      <c r="FG153" s="215" t="str">
        <f>IF($FC153='Classificação geral'!$K146,'Classificação geral'!$O146,"")</f>
        <v/>
      </c>
      <c r="FH153" s="215" t="str">
        <f>IF($FC153='Classificação geral'!$K146,'Classificação geral'!$AR146,"")</f>
        <v/>
      </c>
      <c r="FI153" s="216" t="str">
        <f>IFERROR(RANK(FH153,FH:FH,0)+ COUNTIF($FH$12:FH151,FH153),"")</f>
        <v/>
      </c>
      <c r="FJ153" s="209"/>
      <c r="FK153" s="214" t="str">
        <f>IFERROR(IF(AND('Classificação geral'!$J146="mas",'Classificação geral'!$K146=3,'Classificação geral'!$I146="Tapete"),'Classificação geral'!$A146,""),"")</f>
        <v/>
      </c>
      <c r="FL153" s="214" t="str">
        <f>IFERROR(IF(AND('Classificação geral'!$J146="mas",'Classificação geral'!$K146=3,'Classificação geral'!$I146="Tapete"),'Classificação geral'!$B146,""),"")</f>
        <v/>
      </c>
      <c r="FM153" s="215" t="str">
        <f>IF($FL153='Classificação geral'!$B146,'Classificação geral'!$C146,"")</f>
        <v/>
      </c>
      <c r="FN153" s="215" t="str">
        <f>IF($FL153='Classificação geral'!$B146,'Classificação geral'!$D146,"")</f>
        <v/>
      </c>
      <c r="FO153" s="215" t="str">
        <f>IF($FL153='Classificação geral'!$B146,'Classificação geral'!$J146,"")</f>
        <v/>
      </c>
      <c r="FP153" s="214" t="str">
        <f>IFERROR(IF(AND($FO153="mas",'Classificação geral'!$K146=3),'Classificação geral'!K146,""),"")</f>
        <v/>
      </c>
      <c r="FQ153" s="214" t="str">
        <f>IFERROR(IF(AND($FO153="mas",'Classificação geral'!$K146=3),'Classificação geral'!AC146,""),"")</f>
        <v/>
      </c>
      <c r="FR153" s="214" t="str">
        <f>IFERROR(IF(AND($FO153="mas",'Classificação geral'!$K146=3),'Classificação geral'!AE146,""),"")</f>
        <v/>
      </c>
      <c r="FS153" s="214" t="str">
        <f>IFERROR(IF(AND($FO153="mas",'Classificação geral'!$K146=3),'Classificação geral'!AF146,""),"")</f>
        <v/>
      </c>
      <c r="FT153" s="214" t="str">
        <f>IFERROR(IF(AND($FO153="mas",'Classificação geral'!$K146=3),'Classificação geral'!O146,""),"")</f>
        <v/>
      </c>
      <c r="FU153" s="214" t="str">
        <f>IFERROR(IF(AND($FO153="mas",'Classificação geral'!$K146=3),'Classificação geral'!AR146,""),"")</f>
        <v/>
      </c>
      <c r="FV153" s="216" t="str">
        <f>IFERROR(RANK(FU153,FU:FU,0)+ COUNTIF(FU$12:$FU151,FU153),"")</f>
        <v/>
      </c>
    </row>
    <row r="154" spans="102:178" ht="24.75" customHeight="1" x14ac:dyDescent="0.4">
      <c r="CX154" s="214" t="str">
        <f>IFERROR(IF(AND('Classificação geral'!$J147="FEM",'Classificação geral'!$K147=1,'Classificação geral'!I147="Tapete"),'Classificação geral'!A147,""),"")</f>
        <v/>
      </c>
      <c r="CY154" s="214" t="str">
        <f>IFERROR(IF(AND('Classificação geral'!$J147="FEM",'Classificação geral'!$K147=1,'Classificação geral'!I147="Tapete"),'Classificação geral'!$B147,""),"")</f>
        <v/>
      </c>
      <c r="CZ154" s="215" t="str">
        <f>IF($CY154='Classificação geral'!$B147,'Classificação geral'!$C147,"")</f>
        <v/>
      </c>
      <c r="DA154" s="215" t="str">
        <f>IF($CY154='Classificação geral'!$B147,'Classificação geral'!$D147,"")</f>
        <v/>
      </c>
      <c r="DB154" s="215" t="str">
        <f>IF($CY154='Classificação geral'!$B147,'Classificação geral'!$J147,"")</f>
        <v/>
      </c>
      <c r="DC154" s="215" t="str">
        <f>IF($DB154='Classificação geral'!$J147,'Classificação geral'!$K147,"")</f>
        <v/>
      </c>
      <c r="DD154" s="215" t="str">
        <f>IF($DC154='Classificação geral'!$K147,'Classificação geral'!$AC147,"")</f>
        <v/>
      </c>
      <c r="DE154" s="215" t="str">
        <f>IF($DC154='Classificação geral'!$K147,'Classificação geral'!$AE147,"")</f>
        <v/>
      </c>
      <c r="DF154" s="215" t="str">
        <f>IF($DC154='Classificação geral'!$K147,'Classificação geral'!$AF147,"")</f>
        <v/>
      </c>
      <c r="DG154" s="215" t="str">
        <f>IF($DC154='Classificação geral'!$K147,'Classificação geral'!$O147,"")</f>
        <v/>
      </c>
      <c r="DH154" s="215" t="str">
        <f>IF($DC154='Classificação geral'!$K147,'Classificação geral'!$AR147,"")</f>
        <v/>
      </c>
      <c r="DI154" s="216" t="str">
        <f>IFERROR(RANK(DH154,DH:DH,0)+ COUNTIF($DH$12:DH153,DH154),"")</f>
        <v/>
      </c>
      <c r="DJ154" s="199"/>
      <c r="DK154" s="214" t="str">
        <f>IFERROR(IF(AND('Classificação geral'!$J147="mas",'Classificação geral'!$K147=1,'Classificação geral'!$I147="Tapete"),'Classificação geral'!$A147,""),"")</f>
        <v/>
      </c>
      <c r="DL154" s="214" t="str">
        <f>IFERROR(IF(AND('Classificação geral'!$J147="mas",'Classificação geral'!$K147=1,'Classificação geral'!$I147="Tapete"),'Classificação geral'!$B147,""),"")</f>
        <v/>
      </c>
      <c r="DM154" s="215" t="str">
        <f>IF($DL154='Classificação geral'!$B147,'Classificação geral'!$C147,"")</f>
        <v/>
      </c>
      <c r="DN154" s="215" t="str">
        <f>IF($DL154='Classificação geral'!$B147,'Classificação geral'!$D147,"")</f>
        <v/>
      </c>
      <c r="DO154" s="215" t="str">
        <f>IF($DL154='Classificação geral'!$B147,'Classificação geral'!$J147,"")</f>
        <v/>
      </c>
      <c r="DP154" s="214" t="str">
        <f>IFERROR(IF(AND($DO154="mas",'Classificação geral'!$K147=1),'Classificação geral'!K147,""),"")</f>
        <v/>
      </c>
      <c r="DQ154" s="214" t="str">
        <f>IFERROR(IF(AND($DO154="mas",'Classificação geral'!$K147=1),'Classificação geral'!AC147,""),"")</f>
        <v/>
      </c>
      <c r="DR154" s="214" t="str">
        <f>IFERROR(IF(AND($DO154="mas",'Classificação geral'!$K147=1),'Classificação geral'!AE147,""),"")</f>
        <v/>
      </c>
      <c r="DS154" s="214" t="str">
        <f>IFERROR(IF(AND($DO154="mas",'Classificação geral'!$K147=1),'Classificação geral'!AF147,""),"")</f>
        <v/>
      </c>
      <c r="DT154" s="214" t="str">
        <f>IFERROR(IF(AND($DO154="mas",'Classificação geral'!$K147=1),'Classificação geral'!O147,""),"")</f>
        <v/>
      </c>
      <c r="DU154" s="214" t="str">
        <f>IFERROR(IF(AND($DO154="mas",'Classificação geral'!$K147=1),'Classificação geral'!AR147,""),"")</f>
        <v/>
      </c>
      <c r="DV154" s="216" t="str">
        <f>IFERROR(RANK(DU154,DU:DU,0)+ COUNTIF($DU$12:DU153,DU154),"")</f>
        <v/>
      </c>
      <c r="DW154" s="199"/>
      <c r="DX154" s="214" t="str">
        <f>IFERROR(IF(AND('Classificação geral'!$J147="fem",'Classificação geral'!$K147=2,'Classificação geral'!$I147="Tapete"),'Classificação geral'!$A147,""),"")</f>
        <v/>
      </c>
      <c r="DY154" s="214" t="str">
        <f>IFERROR(IF(AND('Classificação geral'!$J147="fem",'Classificação geral'!$K147=2,'Classificação geral'!$I147="Tapete"),'Classificação geral'!$B147,""),"")</f>
        <v/>
      </c>
      <c r="DZ154" s="215" t="str">
        <f>IF($DY154='Classificação geral'!$B147,'Classificação geral'!$C147,"")</f>
        <v/>
      </c>
      <c r="EA154" s="215" t="str">
        <f>IF($DY154='Classificação geral'!$B147,'Classificação geral'!$D147,"")</f>
        <v/>
      </c>
      <c r="EB154" s="215" t="str">
        <f>IF($DY154='Classificação geral'!$B147,'Classificação geral'!$J147,"")</f>
        <v/>
      </c>
      <c r="EC154" s="214" t="str">
        <f>IFERROR(IF(AND($EB154="fem",'Classificação geral'!$K147=2),'Classificação geral'!K147,""),"")</f>
        <v/>
      </c>
      <c r="ED154" s="214" t="str">
        <f>IFERROR(IF(AND($EB154="fem",'Classificação geral'!$K147=2),'Classificação geral'!AC147,""),"")</f>
        <v/>
      </c>
      <c r="EE154" s="214" t="str">
        <f>IFERROR(IF(AND($EB154="fem",'Classificação geral'!$K147=2),'Classificação geral'!AE147,""),"")</f>
        <v/>
      </c>
      <c r="EF154" s="214" t="str">
        <f>IFERROR(IF(AND($EB154="fem",'Classificação geral'!$K147=2),'Classificação geral'!AF147,""),"")</f>
        <v/>
      </c>
      <c r="EG154" s="214" t="str">
        <f>IFERROR(IF(AND($EB154="fem",'Classificação geral'!$K147=2),'Classificação geral'!O147,""),"")</f>
        <v/>
      </c>
      <c r="EH154" s="214" t="str">
        <f>IFERROR(IF(AND($EB154="fem",'Classificação geral'!$K147=2),'Classificação geral'!AR147,""),"")</f>
        <v/>
      </c>
      <c r="EI154" s="216" t="str">
        <f>IFERROR(RANK(EH154,EH:EH,0)+ COUNTIF(EH$12:$EH152,EH154),"")</f>
        <v/>
      </c>
      <c r="EJ154" s="209"/>
      <c r="EK154" s="214" t="str">
        <f>IFERROR(IF(AND('Classificação geral'!$J147="mas",'Classificação geral'!$K147=2,'Classificação geral'!$I147="Tapete"),'Classificação geral'!$A147,""),"")</f>
        <v/>
      </c>
      <c r="EL154" s="214" t="str">
        <f>IFERROR(IF(AND('Classificação geral'!$J147="mas",'Classificação geral'!$K147=2,'Classificação geral'!$I147="Tapete"),'Classificação geral'!$B147,""),"")</f>
        <v/>
      </c>
      <c r="EM154" s="215" t="str">
        <f>IF($EL154='Classificação geral'!$B147,'Classificação geral'!$C147,"")</f>
        <v/>
      </c>
      <c r="EN154" s="215" t="str">
        <f>IF($EL154='Classificação geral'!$B147,'Classificação geral'!$D147,"")</f>
        <v/>
      </c>
      <c r="EO154" s="215" t="str">
        <f>IF($EL154='Classificação geral'!$B147,'Classificação geral'!$J147,"")</f>
        <v/>
      </c>
      <c r="EP154" s="214" t="str">
        <f>IFERROR(IF(AND($EO154="mas",'Classificação geral'!$K147=2),'Classificação geral'!K147,""),"")</f>
        <v/>
      </c>
      <c r="EQ154" s="214" t="str">
        <f>IFERROR(IF(AND($EO154="mas",'Classificação geral'!$K147=2),'Classificação geral'!AC147,""),"")</f>
        <v/>
      </c>
      <c r="ER154" s="214" t="str">
        <f>IFERROR(IF(AND($EO154="mas",'Classificação geral'!$K147=2),'Classificação geral'!AE147,""),"")</f>
        <v/>
      </c>
      <c r="ES154" s="214" t="str">
        <f>IFERROR(IF(AND($EO154="mas",'Classificação geral'!$K147=2),'Classificação geral'!AF147,""),"")</f>
        <v/>
      </c>
      <c r="ET154" s="214" t="str">
        <f>IFERROR(IF(AND($EO154="mas",'Classificação geral'!$K147=2),'Classificação geral'!O147,""),"")</f>
        <v/>
      </c>
      <c r="EU154" s="214" t="str">
        <f>IFERROR(IF(AND($EO154="mas",'Classificação geral'!$K147=2),'Classificação geral'!AR147,""),"")</f>
        <v/>
      </c>
      <c r="EV154" s="216" t="str">
        <f>IFERROR(RANK(EU154,EU:EU,0)+ COUNTIF($EU$12:EU$12,EU154),"")</f>
        <v/>
      </c>
      <c r="EW154" s="209"/>
      <c r="EX154" s="214" t="str">
        <f>IFERROR(IF(AND('Classificação geral'!$J147="fem",'Classificação geral'!$K147=3,'Classificação geral'!$I147="Tapete"),'Classificação geral'!$A147,""),"")</f>
        <v/>
      </c>
      <c r="EY154" s="214" t="str">
        <f>IFERROR(IF(AND('Classificação geral'!$J147="fem",'Classificação geral'!$K147=3,'Classificação geral'!$I147="Tapete"),'Classificação geral'!$B147,""),"")</f>
        <v/>
      </c>
      <c r="EZ154" s="215" t="str">
        <f>IF($EY154='Classificação geral'!$B147,'Classificação geral'!$C147,"")</f>
        <v/>
      </c>
      <c r="FA154" s="215" t="str">
        <f>IF($EY154='Classificação geral'!$B147,'Classificação geral'!$D147,"")</f>
        <v/>
      </c>
      <c r="FB154" s="215" t="str">
        <f>IF($EY154='Classificação geral'!$B147,'Classificação geral'!$J147,"")</f>
        <v/>
      </c>
      <c r="FC154" s="215" t="str">
        <f>IF($FB154='Classificação geral'!$J147,'Classificação geral'!$K147,"")</f>
        <v/>
      </c>
      <c r="FD154" s="215" t="str">
        <f>IF($FC154='Classificação geral'!$K147,'Classificação geral'!$AC147,"")</f>
        <v/>
      </c>
      <c r="FE154" s="215" t="str">
        <f>IF($FC154='Classificação geral'!$K147,'Classificação geral'!$AE147,"")</f>
        <v/>
      </c>
      <c r="FF154" s="215" t="str">
        <f>IF($FC154='Classificação geral'!$K147,'Classificação geral'!$AF147,"")</f>
        <v/>
      </c>
      <c r="FG154" s="215" t="str">
        <f>IF($FC154='Classificação geral'!$K147,'Classificação geral'!$O147,"")</f>
        <v/>
      </c>
      <c r="FH154" s="215" t="str">
        <f>IF($FC154='Classificação geral'!$K147,'Classificação geral'!$AR147,"")</f>
        <v/>
      </c>
      <c r="FI154" s="216" t="str">
        <f>IFERROR(RANK(FH154,FH:FH,0)+ COUNTIF($FH$12:FH152,FH154),"")</f>
        <v/>
      </c>
      <c r="FJ154" s="209"/>
      <c r="FK154" s="214" t="str">
        <f>IFERROR(IF(AND('Classificação geral'!$J147="mas",'Classificação geral'!$K147=3,'Classificação geral'!$I147="Tapete"),'Classificação geral'!$A147,""),"")</f>
        <v/>
      </c>
      <c r="FL154" s="214" t="str">
        <f>IFERROR(IF(AND('Classificação geral'!$J147="mas",'Classificação geral'!$K147=3,'Classificação geral'!$I147="Tapete"),'Classificação geral'!$B147,""),"")</f>
        <v/>
      </c>
      <c r="FM154" s="215" t="str">
        <f>IF($FL154='Classificação geral'!$B147,'Classificação geral'!$C147,"")</f>
        <v/>
      </c>
      <c r="FN154" s="215" t="str">
        <f>IF($FL154='Classificação geral'!$B147,'Classificação geral'!$D147,"")</f>
        <v/>
      </c>
      <c r="FO154" s="215" t="str">
        <f>IF($FL154='Classificação geral'!$B147,'Classificação geral'!$J147,"")</f>
        <v/>
      </c>
      <c r="FP154" s="214" t="str">
        <f>IFERROR(IF(AND($FO154="mas",'Classificação geral'!$K147=3),'Classificação geral'!K147,""),"")</f>
        <v/>
      </c>
      <c r="FQ154" s="214" t="str">
        <f>IFERROR(IF(AND($FO154="mas",'Classificação geral'!$K147=3),'Classificação geral'!AC147,""),"")</f>
        <v/>
      </c>
      <c r="FR154" s="214" t="str">
        <f>IFERROR(IF(AND($FO154="mas",'Classificação geral'!$K147=3),'Classificação geral'!AE147,""),"")</f>
        <v/>
      </c>
      <c r="FS154" s="214" t="str">
        <f>IFERROR(IF(AND($FO154="mas",'Classificação geral'!$K147=3),'Classificação geral'!AF147,""),"")</f>
        <v/>
      </c>
      <c r="FT154" s="214" t="str">
        <f>IFERROR(IF(AND($FO154="mas",'Classificação geral'!$K147=3),'Classificação geral'!O147,""),"")</f>
        <v/>
      </c>
      <c r="FU154" s="214" t="str">
        <f>IFERROR(IF(AND($FO154="mas",'Classificação geral'!$K147=3),'Classificação geral'!AR147,""),"")</f>
        <v/>
      </c>
      <c r="FV154" s="216" t="str">
        <f>IFERROR(RANK(FU154,FU:FU,0)+ COUNTIF(FU$12:$FU152,FU154),"")</f>
        <v/>
      </c>
    </row>
    <row r="155" spans="102:178" ht="24.75" customHeight="1" x14ac:dyDescent="0.4">
      <c r="CX155" s="214" t="str">
        <f>IFERROR(IF(AND('Classificação geral'!$J148="FEM",'Classificação geral'!$K148=1,'Classificação geral'!I148="Tapete"),'Classificação geral'!A148,""),"")</f>
        <v/>
      </c>
      <c r="CY155" s="214" t="str">
        <f>IFERROR(IF(AND('Classificação geral'!$J148="FEM",'Classificação geral'!$K148=1,'Classificação geral'!I148="Tapete"),'Classificação geral'!$B148,""),"")</f>
        <v/>
      </c>
      <c r="CZ155" s="215" t="str">
        <f>IF($CY155='Classificação geral'!$B148,'Classificação geral'!$C148,"")</f>
        <v/>
      </c>
      <c r="DA155" s="215" t="str">
        <f>IF($CY155='Classificação geral'!$B148,'Classificação geral'!$D148,"")</f>
        <v/>
      </c>
      <c r="DB155" s="215" t="str">
        <f>IF($CY155='Classificação geral'!$B148,'Classificação geral'!$J148,"")</f>
        <v/>
      </c>
      <c r="DC155" s="215" t="str">
        <f>IF($DB155='Classificação geral'!$J148,'Classificação geral'!$K148,"")</f>
        <v/>
      </c>
      <c r="DD155" s="215" t="str">
        <f>IF($DC155='Classificação geral'!$K148,'Classificação geral'!$AC148,"")</f>
        <v/>
      </c>
      <c r="DE155" s="215" t="str">
        <f>IF($DC155='Classificação geral'!$K148,'Classificação geral'!$AE148,"")</f>
        <v/>
      </c>
      <c r="DF155" s="215" t="str">
        <f>IF($DC155='Classificação geral'!$K148,'Classificação geral'!$AF148,"")</f>
        <v/>
      </c>
      <c r="DG155" s="215" t="str">
        <f>IF($DC155='Classificação geral'!$K148,'Classificação geral'!$O148,"")</f>
        <v/>
      </c>
      <c r="DH155" s="215" t="str">
        <f>IF($DC155='Classificação geral'!$K148,'Classificação geral'!$AR148,"")</f>
        <v/>
      </c>
      <c r="DI155" s="216" t="str">
        <f>IFERROR(RANK(DH155,DH:DH,0)+ COUNTIF($DH$12:DH154,DH155),"")</f>
        <v/>
      </c>
      <c r="DJ155" s="199"/>
      <c r="DK155" s="214" t="str">
        <f>IFERROR(IF(AND('Classificação geral'!$J148="mas",'Classificação geral'!$K148=1,'Classificação geral'!$I148="Tapete"),'Classificação geral'!$A148,""),"")</f>
        <v/>
      </c>
      <c r="DL155" s="214" t="str">
        <f>IFERROR(IF(AND('Classificação geral'!$J148="mas",'Classificação geral'!$K148=1,'Classificação geral'!$I148="Tapete"),'Classificação geral'!$B148,""),"")</f>
        <v/>
      </c>
      <c r="DM155" s="215" t="str">
        <f>IF($DL155='Classificação geral'!$B148,'Classificação geral'!$C148,"")</f>
        <v/>
      </c>
      <c r="DN155" s="215" t="str">
        <f>IF($DL155='Classificação geral'!$B148,'Classificação geral'!$D148,"")</f>
        <v/>
      </c>
      <c r="DO155" s="215" t="str">
        <f>IF($DL155='Classificação geral'!$B148,'Classificação geral'!$J148,"")</f>
        <v/>
      </c>
      <c r="DP155" s="214" t="str">
        <f>IFERROR(IF(AND($DO155="mas",'Classificação geral'!$K148=1),'Classificação geral'!K148,""),"")</f>
        <v/>
      </c>
      <c r="DQ155" s="214" t="str">
        <f>IFERROR(IF(AND($DO155="mas",'Classificação geral'!$K148=1),'Classificação geral'!AC148,""),"")</f>
        <v/>
      </c>
      <c r="DR155" s="214" t="str">
        <f>IFERROR(IF(AND($DO155="mas",'Classificação geral'!$K148=1),'Classificação geral'!AE148,""),"")</f>
        <v/>
      </c>
      <c r="DS155" s="214" t="str">
        <f>IFERROR(IF(AND($DO155="mas",'Classificação geral'!$K148=1),'Classificação geral'!AF148,""),"")</f>
        <v/>
      </c>
      <c r="DT155" s="214" t="str">
        <f>IFERROR(IF(AND($DO155="mas",'Classificação geral'!$K148=1),'Classificação geral'!O148,""),"")</f>
        <v/>
      </c>
      <c r="DU155" s="214" t="str">
        <f>IFERROR(IF(AND($DO155="mas",'Classificação geral'!$K148=1),'Classificação geral'!AR148,""),"")</f>
        <v/>
      </c>
      <c r="DV155" s="216" t="str">
        <f>IFERROR(RANK(DU155,DU:DU,0)+ COUNTIF($DU$12:DU154,DU155),"")</f>
        <v/>
      </c>
      <c r="DW155" s="199"/>
      <c r="DX155" s="214" t="str">
        <f>IFERROR(IF(AND('Classificação geral'!$J148="fem",'Classificação geral'!$K148=2,'Classificação geral'!$I148="Tapete"),'Classificação geral'!$A148,""),"")</f>
        <v/>
      </c>
      <c r="DY155" s="214" t="str">
        <f>IFERROR(IF(AND('Classificação geral'!$J148="fem",'Classificação geral'!$K148=2,'Classificação geral'!$I148="Tapete"),'Classificação geral'!$B148,""),"")</f>
        <v/>
      </c>
      <c r="DZ155" s="215" t="str">
        <f>IF($DY155='Classificação geral'!$B148,'Classificação geral'!$C148,"")</f>
        <v/>
      </c>
      <c r="EA155" s="215" t="str">
        <f>IF($DY155='Classificação geral'!$B148,'Classificação geral'!$D148,"")</f>
        <v/>
      </c>
      <c r="EB155" s="215" t="str">
        <f>IF($DY155='Classificação geral'!$B148,'Classificação geral'!$J148,"")</f>
        <v/>
      </c>
      <c r="EC155" s="214" t="str">
        <f>IFERROR(IF(AND($EB155="fem",'Classificação geral'!$K148=2),'Classificação geral'!K148,""),"")</f>
        <v/>
      </c>
      <c r="ED155" s="214" t="str">
        <f>IFERROR(IF(AND($EB155="fem",'Classificação geral'!$K148=2),'Classificação geral'!AC148,""),"")</f>
        <v/>
      </c>
      <c r="EE155" s="214" t="str">
        <f>IFERROR(IF(AND($EB155="fem",'Classificação geral'!$K148=2),'Classificação geral'!AE148,""),"")</f>
        <v/>
      </c>
      <c r="EF155" s="214" t="str">
        <f>IFERROR(IF(AND($EB155="fem",'Classificação geral'!$K148=2),'Classificação geral'!AF148,""),"")</f>
        <v/>
      </c>
      <c r="EG155" s="214" t="str">
        <f>IFERROR(IF(AND($EB155="fem",'Classificação geral'!$K148=2),'Classificação geral'!O148,""),"")</f>
        <v/>
      </c>
      <c r="EH155" s="214" t="str">
        <f>IFERROR(IF(AND($EB155="fem",'Classificação geral'!$K148=2),'Classificação geral'!AR148,""),"")</f>
        <v/>
      </c>
      <c r="EI155" s="216" t="str">
        <f>IFERROR(RANK(EH155,EH:EH,0)+ COUNTIF(EH$12:$EH153,EH155),"")</f>
        <v/>
      </c>
      <c r="EJ155" s="209"/>
      <c r="EK155" s="214" t="str">
        <f>IFERROR(IF(AND('Classificação geral'!$J148="mas",'Classificação geral'!$K148=2,'Classificação geral'!$I148="Tapete"),'Classificação geral'!$A148,""),"")</f>
        <v/>
      </c>
      <c r="EL155" s="214" t="str">
        <f>IFERROR(IF(AND('Classificação geral'!$J148="mas",'Classificação geral'!$K148=2,'Classificação geral'!$I148="Tapete"),'Classificação geral'!$B148,""),"")</f>
        <v/>
      </c>
      <c r="EM155" s="215" t="str">
        <f>IF($EL155='Classificação geral'!$B148,'Classificação geral'!$C148,"")</f>
        <v/>
      </c>
      <c r="EN155" s="215" t="str">
        <f>IF($EL155='Classificação geral'!$B148,'Classificação geral'!$D148,"")</f>
        <v/>
      </c>
      <c r="EO155" s="215" t="str">
        <f>IF($EL155='Classificação geral'!$B148,'Classificação geral'!$J148,"")</f>
        <v/>
      </c>
      <c r="EP155" s="214" t="str">
        <f>IFERROR(IF(AND($EO155="mas",'Classificação geral'!$K148=2),'Classificação geral'!K148,""),"")</f>
        <v/>
      </c>
      <c r="EQ155" s="214" t="str">
        <f>IFERROR(IF(AND($EO155="mas",'Classificação geral'!$K148=2),'Classificação geral'!AC148,""),"")</f>
        <v/>
      </c>
      <c r="ER155" s="214" t="str">
        <f>IFERROR(IF(AND($EO155="mas",'Classificação geral'!$K148=2),'Classificação geral'!AE148,""),"")</f>
        <v/>
      </c>
      <c r="ES155" s="214" t="str">
        <f>IFERROR(IF(AND($EO155="mas",'Classificação geral'!$K148=2),'Classificação geral'!AF148,""),"")</f>
        <v/>
      </c>
      <c r="ET155" s="214" t="str">
        <f>IFERROR(IF(AND($EO155="mas",'Classificação geral'!$K148=2),'Classificação geral'!O148,""),"")</f>
        <v/>
      </c>
      <c r="EU155" s="214" t="str">
        <f>IFERROR(IF(AND($EO155="mas",'Classificação geral'!$K148=2),'Classificação geral'!AR148,""),"")</f>
        <v/>
      </c>
      <c r="EV155" s="216" t="str">
        <f>IFERROR(RANK(EU155,EU:EU,0)+ COUNTIF($EU$12:EU$12,EU155),"")</f>
        <v/>
      </c>
      <c r="EW155" s="209"/>
      <c r="EX155" s="214" t="str">
        <f>IFERROR(IF(AND('Classificação geral'!$J148="fem",'Classificação geral'!$K148=3,'Classificação geral'!$I148="Tapete"),'Classificação geral'!$A148,""),"")</f>
        <v/>
      </c>
      <c r="EY155" s="214" t="str">
        <f>IFERROR(IF(AND('Classificação geral'!$J148="fem",'Classificação geral'!$K148=3,'Classificação geral'!$I148="Tapete"),'Classificação geral'!$B148,""),"")</f>
        <v/>
      </c>
      <c r="EZ155" s="215" t="str">
        <f>IF($EY155='Classificação geral'!$B148,'Classificação geral'!$C148,"")</f>
        <v/>
      </c>
      <c r="FA155" s="215" t="str">
        <f>IF($EY155='Classificação geral'!$B148,'Classificação geral'!$D148,"")</f>
        <v/>
      </c>
      <c r="FB155" s="215" t="str">
        <f>IF($EY155='Classificação geral'!$B148,'Classificação geral'!$J148,"")</f>
        <v/>
      </c>
      <c r="FC155" s="215" t="str">
        <f>IF($FB155='Classificação geral'!$J148,'Classificação geral'!$K148,"")</f>
        <v/>
      </c>
      <c r="FD155" s="215" t="str">
        <f>IF($FC155='Classificação geral'!$K148,'Classificação geral'!$AC148,"")</f>
        <v/>
      </c>
      <c r="FE155" s="215" t="str">
        <f>IF($FC155='Classificação geral'!$K148,'Classificação geral'!$AE148,"")</f>
        <v/>
      </c>
      <c r="FF155" s="215" t="str">
        <f>IF($FC155='Classificação geral'!$K148,'Classificação geral'!$AF148,"")</f>
        <v/>
      </c>
      <c r="FG155" s="215" t="str">
        <f>IF($FC155='Classificação geral'!$K148,'Classificação geral'!$O148,"")</f>
        <v/>
      </c>
      <c r="FH155" s="215" t="str">
        <f>IF($FC155='Classificação geral'!$K148,'Classificação geral'!$AR148,"")</f>
        <v/>
      </c>
      <c r="FI155" s="216" t="str">
        <f>IFERROR(RANK(FH155,FH:FH,0)+ COUNTIF($FH$12:FH153,FH155),"")</f>
        <v/>
      </c>
      <c r="FJ155" s="209"/>
      <c r="FK155" s="214" t="str">
        <f>IFERROR(IF(AND('Classificação geral'!$J148="mas",'Classificação geral'!$K148=3,'Classificação geral'!$I148="Tapete"),'Classificação geral'!$A148,""),"")</f>
        <v/>
      </c>
      <c r="FL155" s="214" t="str">
        <f>IFERROR(IF(AND('Classificação geral'!$J148="mas",'Classificação geral'!$K148=3,'Classificação geral'!$I148="Tapete"),'Classificação geral'!$B148,""),"")</f>
        <v/>
      </c>
      <c r="FM155" s="215" t="str">
        <f>IF($FL155='Classificação geral'!$B148,'Classificação geral'!$C148,"")</f>
        <v/>
      </c>
      <c r="FN155" s="215" t="str">
        <f>IF($FL155='Classificação geral'!$B148,'Classificação geral'!$D148,"")</f>
        <v/>
      </c>
      <c r="FO155" s="215" t="str">
        <f>IF($FL155='Classificação geral'!$B148,'Classificação geral'!$J148,"")</f>
        <v/>
      </c>
      <c r="FP155" s="214" t="str">
        <f>IFERROR(IF(AND($FO155="mas",'Classificação geral'!$K148=3),'Classificação geral'!K148,""),"")</f>
        <v/>
      </c>
      <c r="FQ155" s="214" t="str">
        <f>IFERROR(IF(AND($FO155="mas",'Classificação geral'!$K148=3),'Classificação geral'!AC148,""),"")</f>
        <v/>
      </c>
      <c r="FR155" s="214" t="str">
        <f>IFERROR(IF(AND($FO155="mas",'Classificação geral'!$K148=3),'Classificação geral'!AE148,""),"")</f>
        <v/>
      </c>
      <c r="FS155" s="214" t="str">
        <f>IFERROR(IF(AND($FO155="mas",'Classificação geral'!$K148=3),'Classificação geral'!AF148,""),"")</f>
        <v/>
      </c>
      <c r="FT155" s="214" t="str">
        <f>IFERROR(IF(AND($FO155="mas",'Classificação geral'!$K148=3),'Classificação geral'!O148,""),"")</f>
        <v/>
      </c>
      <c r="FU155" s="214" t="str">
        <f>IFERROR(IF(AND($FO155="mas",'Classificação geral'!$K148=3),'Classificação geral'!AR148,""),"")</f>
        <v/>
      </c>
      <c r="FV155" s="216" t="str">
        <f>IFERROR(RANK(FU155,FU:FU,0)+ COUNTIF(FU$12:$FU153,FU155),"")</f>
        <v/>
      </c>
    </row>
    <row r="156" spans="102:178" ht="24.75" customHeight="1" x14ac:dyDescent="0.4">
      <c r="CX156" s="214" t="str">
        <f>IFERROR(IF(AND('Classificação geral'!$J149="FEM",'Classificação geral'!$K149=1,'Classificação geral'!I149="Tapete"),'Classificação geral'!A149,""),"")</f>
        <v/>
      </c>
      <c r="CY156" s="214" t="str">
        <f>IFERROR(IF(AND('Classificação geral'!$J149="FEM",'Classificação geral'!$K149=1,'Classificação geral'!I149="Tapete"),'Classificação geral'!$B149,""),"")</f>
        <v/>
      </c>
      <c r="CZ156" s="215" t="str">
        <f>IF($CY156='Classificação geral'!$B149,'Classificação geral'!$C149,"")</f>
        <v/>
      </c>
      <c r="DA156" s="215" t="str">
        <f>IF($CY156='Classificação geral'!$B149,'Classificação geral'!$D149,"")</f>
        <v/>
      </c>
      <c r="DB156" s="215" t="str">
        <f>IF($CY156='Classificação geral'!$B149,'Classificação geral'!$J149,"")</f>
        <v/>
      </c>
      <c r="DC156" s="215" t="str">
        <f>IF($DB156='Classificação geral'!$J149,'Classificação geral'!$K149,"")</f>
        <v/>
      </c>
      <c r="DD156" s="215" t="str">
        <f>IF($DC156='Classificação geral'!$K149,'Classificação geral'!$AC149,"")</f>
        <v/>
      </c>
      <c r="DE156" s="215" t="str">
        <f>IF($DC156='Classificação geral'!$K149,'Classificação geral'!$AE149,"")</f>
        <v/>
      </c>
      <c r="DF156" s="215" t="str">
        <f>IF($DC156='Classificação geral'!$K149,'Classificação geral'!$AF149,"")</f>
        <v/>
      </c>
      <c r="DG156" s="215" t="str">
        <f>IF($DC156='Classificação geral'!$K149,'Classificação geral'!$O149,"")</f>
        <v/>
      </c>
      <c r="DH156" s="215" t="str">
        <f>IF($DC156='Classificação geral'!$K149,'Classificação geral'!$AR149,"")</f>
        <v/>
      </c>
      <c r="DI156" s="216" t="str">
        <f>IFERROR(RANK(DH156,DH:DH,0)+ COUNTIF($DH$12:DH155,DH156),"")</f>
        <v/>
      </c>
      <c r="DJ156" s="199"/>
      <c r="DK156" s="214" t="str">
        <f>IFERROR(IF(AND('Classificação geral'!$J149="mas",'Classificação geral'!$K149=1,'Classificação geral'!$I149="Tapete"),'Classificação geral'!$A149,""),"")</f>
        <v/>
      </c>
      <c r="DL156" s="214" t="str">
        <f>IFERROR(IF(AND('Classificação geral'!$J149="mas",'Classificação geral'!$K149=1,'Classificação geral'!$I149="Tapete"),'Classificação geral'!$B149,""),"")</f>
        <v/>
      </c>
      <c r="DM156" s="215" t="str">
        <f>IF($DL156='Classificação geral'!$B149,'Classificação geral'!$C149,"")</f>
        <v/>
      </c>
      <c r="DN156" s="215" t="str">
        <f>IF($DL156='Classificação geral'!$B149,'Classificação geral'!$D149,"")</f>
        <v/>
      </c>
      <c r="DO156" s="215" t="str">
        <f>IF($DL156='Classificação geral'!$B149,'Classificação geral'!$J149,"")</f>
        <v/>
      </c>
      <c r="DP156" s="214" t="str">
        <f>IFERROR(IF(AND($DO156="mas",'Classificação geral'!$K149=1),'Classificação geral'!K149,""),"")</f>
        <v/>
      </c>
      <c r="DQ156" s="214" t="str">
        <f>IFERROR(IF(AND($DO156="mas",'Classificação geral'!$K149=1),'Classificação geral'!AC149,""),"")</f>
        <v/>
      </c>
      <c r="DR156" s="214" t="str">
        <f>IFERROR(IF(AND($DO156="mas",'Classificação geral'!$K149=1),'Classificação geral'!AE149,""),"")</f>
        <v/>
      </c>
      <c r="DS156" s="214" t="str">
        <f>IFERROR(IF(AND($DO156="mas",'Classificação geral'!$K149=1),'Classificação geral'!AF149,""),"")</f>
        <v/>
      </c>
      <c r="DT156" s="214" t="str">
        <f>IFERROR(IF(AND($DO156="mas",'Classificação geral'!$K149=1),'Classificação geral'!O149,""),"")</f>
        <v/>
      </c>
      <c r="DU156" s="214" t="str">
        <f>IFERROR(IF(AND($DO156="mas",'Classificação geral'!$K149=1),'Classificação geral'!AR149,""),"")</f>
        <v/>
      </c>
      <c r="DV156" s="216" t="str">
        <f>IFERROR(RANK(DU156,DU:DU,0)+ COUNTIF($DU$12:DU155,DU156),"")</f>
        <v/>
      </c>
      <c r="DW156" s="199"/>
      <c r="DX156" s="214" t="str">
        <f>IFERROR(IF(AND('Classificação geral'!$J149="fem",'Classificação geral'!$K149=2,'Classificação geral'!$I149="Tapete"),'Classificação geral'!$A149,""),"")</f>
        <v/>
      </c>
      <c r="DY156" s="214" t="str">
        <f>IFERROR(IF(AND('Classificação geral'!$J149="fem",'Classificação geral'!$K149=2,'Classificação geral'!$I149="Tapete"),'Classificação geral'!$B149,""),"")</f>
        <v/>
      </c>
      <c r="DZ156" s="215" t="str">
        <f>IF($DY156='Classificação geral'!$B149,'Classificação geral'!$C149,"")</f>
        <v/>
      </c>
      <c r="EA156" s="215" t="str">
        <f>IF($DY156='Classificação geral'!$B149,'Classificação geral'!$D149,"")</f>
        <v/>
      </c>
      <c r="EB156" s="215" t="str">
        <f>IF($DY156='Classificação geral'!$B149,'Classificação geral'!$J149,"")</f>
        <v/>
      </c>
      <c r="EC156" s="214" t="str">
        <f>IFERROR(IF(AND($EB156="fem",'Classificação geral'!$K149=2),'Classificação geral'!K149,""),"")</f>
        <v/>
      </c>
      <c r="ED156" s="214" t="str">
        <f>IFERROR(IF(AND($EB156="fem",'Classificação geral'!$K149=2),'Classificação geral'!AC149,""),"")</f>
        <v/>
      </c>
      <c r="EE156" s="214" t="str">
        <f>IFERROR(IF(AND($EB156="fem",'Classificação geral'!$K149=2),'Classificação geral'!AE149,""),"")</f>
        <v/>
      </c>
      <c r="EF156" s="214" t="str">
        <f>IFERROR(IF(AND($EB156="fem",'Classificação geral'!$K149=2),'Classificação geral'!AF149,""),"")</f>
        <v/>
      </c>
      <c r="EG156" s="214" t="str">
        <f>IFERROR(IF(AND($EB156="fem",'Classificação geral'!$K149=2),'Classificação geral'!O149,""),"")</f>
        <v/>
      </c>
      <c r="EH156" s="214" t="str">
        <f>IFERROR(IF(AND($EB156="fem",'Classificação geral'!$K149=2),'Classificação geral'!AR149,""),"")</f>
        <v/>
      </c>
      <c r="EI156" s="216" t="str">
        <f>IFERROR(RANK(EH156,EH:EH,0)+ COUNTIF(EH$12:$EH154,EH156),"")</f>
        <v/>
      </c>
      <c r="EJ156" s="209"/>
      <c r="EK156" s="214" t="str">
        <f>IFERROR(IF(AND('Classificação geral'!$J149="mas",'Classificação geral'!$K149=2,'Classificação geral'!$I149="Tapete"),'Classificação geral'!$A149,""),"")</f>
        <v/>
      </c>
      <c r="EL156" s="214" t="str">
        <f>IFERROR(IF(AND('Classificação geral'!$J149="mas",'Classificação geral'!$K149=2,'Classificação geral'!$I149="Tapete"),'Classificação geral'!$B149,""),"")</f>
        <v/>
      </c>
      <c r="EM156" s="215" t="str">
        <f>IF($EL156='Classificação geral'!$B149,'Classificação geral'!$C149,"")</f>
        <v/>
      </c>
      <c r="EN156" s="215" t="str">
        <f>IF($EL156='Classificação geral'!$B149,'Classificação geral'!$D149,"")</f>
        <v/>
      </c>
      <c r="EO156" s="215" t="str">
        <f>IF($EL156='Classificação geral'!$B149,'Classificação geral'!$J149,"")</f>
        <v/>
      </c>
      <c r="EP156" s="214" t="str">
        <f>IFERROR(IF(AND($EO156="mas",'Classificação geral'!$K149=2),'Classificação geral'!K149,""),"")</f>
        <v/>
      </c>
      <c r="EQ156" s="214" t="str">
        <f>IFERROR(IF(AND($EO156="mas",'Classificação geral'!$K149=2),'Classificação geral'!AC149,""),"")</f>
        <v/>
      </c>
      <c r="ER156" s="214" t="str">
        <f>IFERROR(IF(AND($EO156="mas",'Classificação geral'!$K149=2),'Classificação geral'!AE149,""),"")</f>
        <v/>
      </c>
      <c r="ES156" s="214" t="str">
        <f>IFERROR(IF(AND($EO156="mas",'Classificação geral'!$K149=2),'Classificação geral'!AF149,""),"")</f>
        <v/>
      </c>
      <c r="ET156" s="214" t="str">
        <f>IFERROR(IF(AND($EO156="mas",'Classificação geral'!$K149=2),'Classificação geral'!O149,""),"")</f>
        <v/>
      </c>
      <c r="EU156" s="214" t="str">
        <f>IFERROR(IF(AND($EO156="mas",'Classificação geral'!$K149=2),'Classificação geral'!AR149,""),"")</f>
        <v/>
      </c>
      <c r="EV156" s="216" t="str">
        <f>IFERROR(RANK(EU156,EU:EU,0)+ COUNTIF($EU$12:EU$12,EU156),"")</f>
        <v/>
      </c>
      <c r="EW156" s="209"/>
      <c r="EX156" s="214" t="str">
        <f>IFERROR(IF(AND('Classificação geral'!$J149="fem",'Classificação geral'!$K149=3,'Classificação geral'!$I149="Tapete"),'Classificação geral'!$A149,""),"")</f>
        <v/>
      </c>
      <c r="EY156" s="214" t="str">
        <f>IFERROR(IF(AND('Classificação geral'!$J149="fem",'Classificação geral'!$K149=3,'Classificação geral'!$I149="Tapete"),'Classificação geral'!$B149,""),"")</f>
        <v/>
      </c>
      <c r="EZ156" s="215" t="str">
        <f>IF($EY156='Classificação geral'!$B149,'Classificação geral'!$C149,"")</f>
        <v/>
      </c>
      <c r="FA156" s="215" t="str">
        <f>IF($EY156='Classificação geral'!$B149,'Classificação geral'!$D149,"")</f>
        <v/>
      </c>
      <c r="FB156" s="215" t="str">
        <f>IF($EY156='Classificação geral'!$B149,'Classificação geral'!$J149,"")</f>
        <v/>
      </c>
      <c r="FC156" s="215" t="str">
        <f>IF($FB156='Classificação geral'!$J149,'Classificação geral'!$K149,"")</f>
        <v/>
      </c>
      <c r="FD156" s="215" t="str">
        <f>IF($FC156='Classificação geral'!$K149,'Classificação geral'!$AC149,"")</f>
        <v/>
      </c>
      <c r="FE156" s="215" t="str">
        <f>IF($FC156='Classificação geral'!$K149,'Classificação geral'!$AE149,"")</f>
        <v/>
      </c>
      <c r="FF156" s="215" t="str">
        <f>IF($FC156='Classificação geral'!$K149,'Classificação geral'!$AF149,"")</f>
        <v/>
      </c>
      <c r="FG156" s="215" t="str">
        <f>IF($FC156='Classificação geral'!$K149,'Classificação geral'!$O149,"")</f>
        <v/>
      </c>
      <c r="FH156" s="215" t="str">
        <f>IF($FC156='Classificação geral'!$K149,'Classificação geral'!$AR149,"")</f>
        <v/>
      </c>
      <c r="FI156" s="216" t="str">
        <f>IFERROR(RANK(FH156,FH:FH,0)+ COUNTIF($FH$12:FH154,FH156),"")</f>
        <v/>
      </c>
      <c r="FJ156" s="209"/>
      <c r="FK156" s="214" t="str">
        <f>IFERROR(IF(AND('Classificação geral'!$J149="mas",'Classificação geral'!$K149=3,'Classificação geral'!$I149="Tapete"),'Classificação geral'!$A149,""),"")</f>
        <v/>
      </c>
      <c r="FL156" s="214" t="str">
        <f>IFERROR(IF(AND('Classificação geral'!$J149="mas",'Classificação geral'!$K149=3,'Classificação geral'!$I149="Tapete"),'Classificação geral'!$B149,""),"")</f>
        <v/>
      </c>
      <c r="FM156" s="215" t="str">
        <f>IF($FL156='Classificação geral'!$B149,'Classificação geral'!$C149,"")</f>
        <v/>
      </c>
      <c r="FN156" s="215" t="str">
        <f>IF($FL156='Classificação geral'!$B149,'Classificação geral'!$D149,"")</f>
        <v/>
      </c>
      <c r="FO156" s="215" t="str">
        <f>IF($FL156='Classificação geral'!$B149,'Classificação geral'!$J149,"")</f>
        <v/>
      </c>
      <c r="FP156" s="214" t="str">
        <f>IFERROR(IF(AND($FO156="mas",'Classificação geral'!$K149=3),'Classificação geral'!K149,""),"")</f>
        <v/>
      </c>
      <c r="FQ156" s="214" t="str">
        <f>IFERROR(IF(AND($FO156="mas",'Classificação geral'!$K149=3),'Classificação geral'!AC149,""),"")</f>
        <v/>
      </c>
      <c r="FR156" s="214" t="str">
        <f>IFERROR(IF(AND($FO156="mas",'Classificação geral'!$K149=3),'Classificação geral'!AE149,""),"")</f>
        <v/>
      </c>
      <c r="FS156" s="214" t="str">
        <f>IFERROR(IF(AND($FO156="mas",'Classificação geral'!$K149=3),'Classificação geral'!AF149,""),"")</f>
        <v/>
      </c>
      <c r="FT156" s="214" t="str">
        <f>IFERROR(IF(AND($FO156="mas",'Classificação geral'!$K149=3),'Classificação geral'!O149,""),"")</f>
        <v/>
      </c>
      <c r="FU156" s="214" t="str">
        <f>IFERROR(IF(AND($FO156="mas",'Classificação geral'!$K149=3),'Classificação geral'!AR149,""),"")</f>
        <v/>
      </c>
      <c r="FV156" s="216" t="str">
        <f>IFERROR(RANK(FU156,FU:FU,0)+ COUNTIF(FU$12:$FU154,FU156),"")</f>
        <v/>
      </c>
    </row>
    <row r="157" spans="102:178" ht="24.75" customHeight="1" x14ac:dyDescent="0.4">
      <c r="CX157" s="214" t="str">
        <f>IFERROR(IF(AND('Classificação geral'!$J150="FEM",'Classificação geral'!$K150=1,'Classificação geral'!I150="Tapete"),'Classificação geral'!A150,""),"")</f>
        <v/>
      </c>
      <c r="CY157" s="214" t="str">
        <f>IFERROR(IF(AND('Classificação geral'!$J150="FEM",'Classificação geral'!$K150=1,'Classificação geral'!I150="Tapete"),'Classificação geral'!$B150,""),"")</f>
        <v/>
      </c>
      <c r="CZ157" s="215" t="str">
        <f>IF($CY157='Classificação geral'!$B150,'Classificação geral'!$C150,"")</f>
        <v/>
      </c>
      <c r="DA157" s="215" t="str">
        <f>IF($CY157='Classificação geral'!$B150,'Classificação geral'!$D150,"")</f>
        <v/>
      </c>
      <c r="DB157" s="215" t="str">
        <f>IF($CY157='Classificação geral'!$B150,'Classificação geral'!$J150,"")</f>
        <v/>
      </c>
      <c r="DC157" s="215" t="str">
        <f>IF($DB157='Classificação geral'!$J150,'Classificação geral'!$K150,"")</f>
        <v/>
      </c>
      <c r="DD157" s="215" t="str">
        <f>IF($DC157='Classificação geral'!$K150,'Classificação geral'!$AC150,"")</f>
        <v/>
      </c>
      <c r="DE157" s="215" t="str">
        <f>IF($DC157='Classificação geral'!$K150,'Classificação geral'!$AE150,"")</f>
        <v/>
      </c>
      <c r="DF157" s="215" t="str">
        <f>IF($DC157='Classificação geral'!$K150,'Classificação geral'!$AF150,"")</f>
        <v/>
      </c>
      <c r="DG157" s="215" t="str">
        <f>IF($DC157='Classificação geral'!$K150,'Classificação geral'!$O150,"")</f>
        <v/>
      </c>
      <c r="DH157" s="215" t="str">
        <f>IF($DC157='Classificação geral'!$K150,'Classificação geral'!$AR150,"")</f>
        <v/>
      </c>
      <c r="DI157" s="216" t="str">
        <f>IFERROR(RANK(DH157,DH:DH,0)+ COUNTIF($DH$12:DH156,DH157),"")</f>
        <v/>
      </c>
      <c r="DJ157" s="199"/>
      <c r="DK157" s="214" t="str">
        <f>IFERROR(IF(AND('Classificação geral'!$J150="mas",'Classificação geral'!$K150=1,'Classificação geral'!$I150="Tapete"),'Classificação geral'!$A150,""),"")</f>
        <v/>
      </c>
      <c r="DL157" s="214" t="str">
        <f>IFERROR(IF(AND('Classificação geral'!$J150="mas",'Classificação geral'!$K150=1,'Classificação geral'!$I150="Tapete"),'Classificação geral'!$B150,""),"")</f>
        <v/>
      </c>
      <c r="DM157" s="215" t="str">
        <f>IF($DL157='Classificação geral'!$B150,'Classificação geral'!$C150,"")</f>
        <v/>
      </c>
      <c r="DN157" s="215" t="str">
        <f>IF($DL157='Classificação geral'!$B150,'Classificação geral'!$D150,"")</f>
        <v/>
      </c>
      <c r="DO157" s="215" t="str">
        <f>IF($DL157='Classificação geral'!$B150,'Classificação geral'!$J150,"")</f>
        <v/>
      </c>
      <c r="DP157" s="214" t="str">
        <f>IFERROR(IF(AND($DO157="mas",'Classificação geral'!$K150=1),'Classificação geral'!K150,""),"")</f>
        <v/>
      </c>
      <c r="DQ157" s="214" t="str">
        <f>IFERROR(IF(AND($DO157="mas",'Classificação geral'!$K150=1),'Classificação geral'!AC150,""),"")</f>
        <v/>
      </c>
      <c r="DR157" s="214" t="str">
        <f>IFERROR(IF(AND($DO157="mas",'Classificação geral'!$K150=1),'Classificação geral'!AE150,""),"")</f>
        <v/>
      </c>
      <c r="DS157" s="214" t="str">
        <f>IFERROR(IF(AND($DO157="mas",'Classificação geral'!$K150=1),'Classificação geral'!AF150,""),"")</f>
        <v/>
      </c>
      <c r="DT157" s="214" t="str">
        <f>IFERROR(IF(AND($DO157="mas",'Classificação geral'!$K150=1),'Classificação geral'!O150,""),"")</f>
        <v/>
      </c>
      <c r="DU157" s="214" t="str">
        <f>IFERROR(IF(AND($DO157="mas",'Classificação geral'!$K150=1),'Classificação geral'!AR150,""),"")</f>
        <v/>
      </c>
      <c r="DV157" s="216" t="str">
        <f>IFERROR(RANK(DU157,DU:DU,0)+ COUNTIF($DU$12:DU156,DU157),"")</f>
        <v/>
      </c>
      <c r="DW157" s="199"/>
      <c r="DX157" s="214" t="str">
        <f>IFERROR(IF(AND('Classificação geral'!$J150="fem",'Classificação geral'!$K150=2,'Classificação geral'!$I150="Tapete"),'Classificação geral'!$A150,""),"")</f>
        <v/>
      </c>
      <c r="DY157" s="214" t="str">
        <f>IFERROR(IF(AND('Classificação geral'!$J150="fem",'Classificação geral'!$K150=2,'Classificação geral'!$I150="Tapete"),'Classificação geral'!$B150,""),"")</f>
        <v/>
      </c>
      <c r="DZ157" s="215" t="str">
        <f>IF($DY157='Classificação geral'!$B150,'Classificação geral'!$C150,"")</f>
        <v/>
      </c>
      <c r="EA157" s="215" t="str">
        <f>IF($DY157='Classificação geral'!$B150,'Classificação geral'!$D150,"")</f>
        <v/>
      </c>
      <c r="EB157" s="215" t="str">
        <f>IF($DY157='Classificação geral'!$B150,'Classificação geral'!$J150,"")</f>
        <v/>
      </c>
      <c r="EC157" s="214" t="str">
        <f>IFERROR(IF(AND($EB157="fem",'Classificação geral'!$K150=2),'Classificação geral'!K150,""),"")</f>
        <v/>
      </c>
      <c r="ED157" s="214" t="str">
        <f>IFERROR(IF(AND($EB157="fem",'Classificação geral'!$K150=2),'Classificação geral'!AC150,""),"")</f>
        <v/>
      </c>
      <c r="EE157" s="214" t="str">
        <f>IFERROR(IF(AND($EB157="fem",'Classificação geral'!$K150=2),'Classificação geral'!AE150,""),"")</f>
        <v/>
      </c>
      <c r="EF157" s="214" t="str">
        <f>IFERROR(IF(AND($EB157="fem",'Classificação geral'!$K150=2),'Classificação geral'!AF150,""),"")</f>
        <v/>
      </c>
      <c r="EG157" s="214" t="str">
        <f>IFERROR(IF(AND($EB157="fem",'Classificação geral'!$K150=2),'Classificação geral'!O150,""),"")</f>
        <v/>
      </c>
      <c r="EH157" s="214" t="str">
        <f>IFERROR(IF(AND($EB157="fem",'Classificação geral'!$K150=2),'Classificação geral'!AR150,""),"")</f>
        <v/>
      </c>
      <c r="EI157" s="216" t="str">
        <f>IFERROR(RANK(EH157,EH:EH,0)+ COUNTIF(EH$12:$EH155,EH157),"")</f>
        <v/>
      </c>
      <c r="EJ157" s="209"/>
      <c r="EK157" s="214" t="str">
        <f>IFERROR(IF(AND('Classificação geral'!$J150="mas",'Classificação geral'!$K150=2,'Classificação geral'!$I150="Tapete"),'Classificação geral'!$A150,""),"")</f>
        <v/>
      </c>
      <c r="EL157" s="214" t="str">
        <f>IFERROR(IF(AND('Classificação geral'!$J150="mas",'Classificação geral'!$K150=2,'Classificação geral'!$I150="Tapete"),'Classificação geral'!$B150,""),"")</f>
        <v/>
      </c>
      <c r="EM157" s="215" t="str">
        <f>IF($EL157='Classificação geral'!$B150,'Classificação geral'!$C150,"")</f>
        <v/>
      </c>
      <c r="EN157" s="215" t="str">
        <f>IF($EL157='Classificação geral'!$B150,'Classificação geral'!$D150,"")</f>
        <v/>
      </c>
      <c r="EO157" s="215" t="str">
        <f>IF($EL157='Classificação geral'!$B150,'Classificação geral'!$J150,"")</f>
        <v/>
      </c>
      <c r="EP157" s="214" t="str">
        <f>IFERROR(IF(AND($EO157="mas",'Classificação geral'!$K150=2),'Classificação geral'!K150,""),"")</f>
        <v/>
      </c>
      <c r="EQ157" s="214" t="str">
        <f>IFERROR(IF(AND($EO157="mas",'Classificação geral'!$K150=2),'Classificação geral'!AC150,""),"")</f>
        <v/>
      </c>
      <c r="ER157" s="214" t="str">
        <f>IFERROR(IF(AND($EO157="mas",'Classificação geral'!$K150=2),'Classificação geral'!AE150,""),"")</f>
        <v/>
      </c>
      <c r="ES157" s="214" t="str">
        <f>IFERROR(IF(AND($EO157="mas",'Classificação geral'!$K150=2),'Classificação geral'!AF150,""),"")</f>
        <v/>
      </c>
      <c r="ET157" s="214" t="str">
        <f>IFERROR(IF(AND($EO157="mas",'Classificação geral'!$K150=2),'Classificação geral'!O150,""),"")</f>
        <v/>
      </c>
      <c r="EU157" s="214" t="str">
        <f>IFERROR(IF(AND($EO157="mas",'Classificação geral'!$K150=2),'Classificação geral'!AR150,""),"")</f>
        <v/>
      </c>
      <c r="EV157" s="216" t="str">
        <f>IFERROR(RANK(EU157,EU:EU,0)+ COUNTIF($EU$12:EU$12,EU157),"")</f>
        <v/>
      </c>
      <c r="EW157" s="209"/>
      <c r="EX157" s="214" t="str">
        <f>IFERROR(IF(AND('Classificação geral'!$J150="fem",'Classificação geral'!$K150=3,'Classificação geral'!$I150="Tapete"),'Classificação geral'!$A150,""),"")</f>
        <v/>
      </c>
      <c r="EY157" s="214" t="str">
        <f>IFERROR(IF(AND('Classificação geral'!$J150="fem",'Classificação geral'!$K150=3,'Classificação geral'!$I150="Tapete"),'Classificação geral'!$B150,""),"")</f>
        <v/>
      </c>
      <c r="EZ157" s="215" t="str">
        <f>IF($EY157='Classificação geral'!$B150,'Classificação geral'!$C150,"")</f>
        <v/>
      </c>
      <c r="FA157" s="215" t="str">
        <f>IF($EY157='Classificação geral'!$B150,'Classificação geral'!$D150,"")</f>
        <v/>
      </c>
      <c r="FB157" s="215" t="str">
        <f>IF($EY157='Classificação geral'!$B150,'Classificação geral'!$J150,"")</f>
        <v/>
      </c>
      <c r="FC157" s="215" t="str">
        <f>IF($FB157='Classificação geral'!$J150,'Classificação geral'!$K150,"")</f>
        <v/>
      </c>
      <c r="FD157" s="215" t="str">
        <f>IF($FC157='Classificação geral'!$K150,'Classificação geral'!$AC150,"")</f>
        <v/>
      </c>
      <c r="FE157" s="215" t="str">
        <f>IF($FC157='Classificação geral'!$K150,'Classificação geral'!$AE150,"")</f>
        <v/>
      </c>
      <c r="FF157" s="215" t="str">
        <f>IF($FC157='Classificação geral'!$K150,'Classificação geral'!$AF150,"")</f>
        <v/>
      </c>
      <c r="FG157" s="215" t="str">
        <f>IF($FC157='Classificação geral'!$K150,'Classificação geral'!$O150,"")</f>
        <v/>
      </c>
      <c r="FH157" s="215" t="str">
        <f>IF($FC157='Classificação geral'!$K150,'Classificação geral'!$AR150,"")</f>
        <v/>
      </c>
      <c r="FI157" s="216" t="str">
        <f>IFERROR(RANK(FH157,FH:FH,0)+ COUNTIF($FH$12:FH155,FH157),"")</f>
        <v/>
      </c>
      <c r="FJ157" s="209"/>
      <c r="FK157" s="214" t="str">
        <f>IFERROR(IF(AND('Classificação geral'!$J150="mas",'Classificação geral'!$K150=3,'Classificação geral'!$I150="Tapete"),'Classificação geral'!$A150,""),"")</f>
        <v/>
      </c>
      <c r="FL157" s="214" t="str">
        <f>IFERROR(IF(AND('Classificação geral'!$J150="mas",'Classificação geral'!$K150=3,'Classificação geral'!$I150="Tapete"),'Classificação geral'!$B150,""),"")</f>
        <v/>
      </c>
      <c r="FM157" s="215" t="str">
        <f>IF($FL157='Classificação geral'!$B150,'Classificação geral'!$C150,"")</f>
        <v/>
      </c>
      <c r="FN157" s="215" t="str">
        <f>IF($FL157='Classificação geral'!$B150,'Classificação geral'!$D150,"")</f>
        <v/>
      </c>
      <c r="FO157" s="215" t="str">
        <f>IF($FL157='Classificação geral'!$B150,'Classificação geral'!$J150,"")</f>
        <v/>
      </c>
      <c r="FP157" s="214" t="str">
        <f>IFERROR(IF(AND($FO157="mas",'Classificação geral'!$K150=3),'Classificação geral'!K150,""),"")</f>
        <v/>
      </c>
      <c r="FQ157" s="214" t="str">
        <f>IFERROR(IF(AND($FO157="mas",'Classificação geral'!$K150=3),'Classificação geral'!AC150,""),"")</f>
        <v/>
      </c>
      <c r="FR157" s="214" t="str">
        <f>IFERROR(IF(AND($FO157="mas",'Classificação geral'!$K150=3),'Classificação geral'!AE150,""),"")</f>
        <v/>
      </c>
      <c r="FS157" s="214" t="str">
        <f>IFERROR(IF(AND($FO157="mas",'Classificação geral'!$K150=3),'Classificação geral'!AF150,""),"")</f>
        <v/>
      </c>
      <c r="FT157" s="214" t="str">
        <f>IFERROR(IF(AND($FO157="mas",'Classificação geral'!$K150=3),'Classificação geral'!O150,""),"")</f>
        <v/>
      </c>
      <c r="FU157" s="214" t="str">
        <f>IFERROR(IF(AND($FO157="mas",'Classificação geral'!$K150=3),'Classificação geral'!AR150,""),"")</f>
        <v/>
      </c>
      <c r="FV157" s="216" t="str">
        <f>IFERROR(RANK(FU157,FU:FU,0)+ COUNTIF(FU$12:$FU155,FU157),"")</f>
        <v/>
      </c>
    </row>
    <row r="158" spans="102:178" ht="24.75" customHeight="1" x14ac:dyDescent="0.4">
      <c r="CX158" s="214" t="str">
        <f>IFERROR(IF(AND('Classificação geral'!$J151="FEM",'Classificação geral'!$K151=1,'Classificação geral'!I151="Tapete"),'Classificação geral'!A151,""),"")</f>
        <v/>
      </c>
      <c r="CY158" s="214" t="str">
        <f>IFERROR(IF(AND('Classificação geral'!$J151="FEM",'Classificação geral'!$K151=1,'Classificação geral'!I151="Tapete"),'Classificação geral'!$B151,""),"")</f>
        <v/>
      </c>
      <c r="CZ158" s="215" t="str">
        <f>IF($CY158='Classificação geral'!$B151,'Classificação geral'!$C151,"")</f>
        <v/>
      </c>
      <c r="DA158" s="215" t="str">
        <f>IF($CY158='Classificação geral'!$B151,'Classificação geral'!$D151,"")</f>
        <v/>
      </c>
      <c r="DB158" s="215" t="str">
        <f>IF($CY158='Classificação geral'!$B151,'Classificação geral'!$J151,"")</f>
        <v/>
      </c>
      <c r="DC158" s="215" t="str">
        <f>IF($DB158='Classificação geral'!$J151,'Classificação geral'!$K151,"")</f>
        <v/>
      </c>
      <c r="DD158" s="215" t="str">
        <f>IF($DC158='Classificação geral'!$K151,'Classificação geral'!$AC151,"")</f>
        <v/>
      </c>
      <c r="DE158" s="215" t="str">
        <f>IF($DC158='Classificação geral'!$K151,'Classificação geral'!$AE151,"")</f>
        <v/>
      </c>
      <c r="DF158" s="215" t="str">
        <f>IF($DC158='Classificação geral'!$K151,'Classificação geral'!$AF151,"")</f>
        <v/>
      </c>
      <c r="DG158" s="215" t="str">
        <f>IF($DC158='Classificação geral'!$K151,'Classificação geral'!$O151,"")</f>
        <v/>
      </c>
      <c r="DH158" s="215" t="str">
        <f>IF($DC158='Classificação geral'!$K151,'Classificação geral'!$AR151,"")</f>
        <v/>
      </c>
      <c r="DI158" s="216" t="str">
        <f>IFERROR(RANK(DH158,DH:DH,0)+ COUNTIF($DH$12:DH157,DH158),"")</f>
        <v/>
      </c>
      <c r="DJ158" s="199"/>
      <c r="DK158" s="214" t="str">
        <f>IFERROR(IF(AND('Classificação geral'!$J151="mas",'Classificação geral'!$K151=1,'Classificação geral'!$I151="Tapete"),'Classificação geral'!$A151,""),"")</f>
        <v/>
      </c>
      <c r="DL158" s="214" t="str">
        <f>IFERROR(IF(AND('Classificação geral'!$J151="mas",'Classificação geral'!$K151=1,'Classificação geral'!$I151="Tapete"),'Classificação geral'!$B151,""),"")</f>
        <v/>
      </c>
      <c r="DM158" s="215" t="str">
        <f>IF($DL158='Classificação geral'!$B151,'Classificação geral'!$C151,"")</f>
        <v/>
      </c>
      <c r="DN158" s="215" t="str">
        <f>IF($DL158='Classificação geral'!$B151,'Classificação geral'!$D151,"")</f>
        <v/>
      </c>
      <c r="DO158" s="215" t="str">
        <f>IF($DL158='Classificação geral'!$B151,'Classificação geral'!$J151,"")</f>
        <v/>
      </c>
      <c r="DP158" s="214" t="str">
        <f>IFERROR(IF(AND($DO158="mas",'Classificação geral'!$K151=1),'Classificação geral'!K151,""),"")</f>
        <v/>
      </c>
      <c r="DQ158" s="214" t="str">
        <f>IFERROR(IF(AND($DO158="mas",'Classificação geral'!$K151=1),'Classificação geral'!AC151,""),"")</f>
        <v/>
      </c>
      <c r="DR158" s="214" t="str">
        <f>IFERROR(IF(AND($DO158="mas",'Classificação geral'!$K151=1),'Classificação geral'!AE151,""),"")</f>
        <v/>
      </c>
      <c r="DS158" s="214" t="str">
        <f>IFERROR(IF(AND($DO158="mas",'Classificação geral'!$K151=1),'Classificação geral'!AF151,""),"")</f>
        <v/>
      </c>
      <c r="DT158" s="214" t="str">
        <f>IFERROR(IF(AND($DO158="mas",'Classificação geral'!$K151=1),'Classificação geral'!O151,""),"")</f>
        <v/>
      </c>
      <c r="DU158" s="214" t="str">
        <f>IFERROR(IF(AND($DO158="mas",'Classificação geral'!$K151=1),'Classificação geral'!AR151,""),"")</f>
        <v/>
      </c>
      <c r="DV158" s="216" t="str">
        <f>IFERROR(RANK(DU158,DU:DU,0)+ COUNTIF($DU$12:DU157,DU158),"")</f>
        <v/>
      </c>
      <c r="DW158" s="199"/>
      <c r="DX158" s="214" t="str">
        <f>IFERROR(IF(AND('Classificação geral'!$J151="fem",'Classificação geral'!$K151=2,'Classificação geral'!$I151="Tapete"),'Classificação geral'!$A151,""),"")</f>
        <v/>
      </c>
      <c r="DY158" s="214" t="str">
        <f>IFERROR(IF(AND('Classificação geral'!$J151="fem",'Classificação geral'!$K151=2,'Classificação geral'!$I151="Tapete"),'Classificação geral'!$B151,""),"")</f>
        <v/>
      </c>
      <c r="DZ158" s="215" t="str">
        <f>IF($DY158='Classificação geral'!$B151,'Classificação geral'!$C151,"")</f>
        <v/>
      </c>
      <c r="EA158" s="215" t="str">
        <f>IF($DY158='Classificação geral'!$B151,'Classificação geral'!$D151,"")</f>
        <v/>
      </c>
      <c r="EB158" s="215" t="str">
        <f>IF($DY158='Classificação geral'!$B151,'Classificação geral'!$J151,"")</f>
        <v/>
      </c>
      <c r="EC158" s="214" t="str">
        <f>IFERROR(IF(AND($EB158="fem",'Classificação geral'!$K151=2),'Classificação geral'!K151,""),"")</f>
        <v/>
      </c>
      <c r="ED158" s="214" t="str">
        <f>IFERROR(IF(AND($EB158="fem",'Classificação geral'!$K151=2),'Classificação geral'!AC151,""),"")</f>
        <v/>
      </c>
      <c r="EE158" s="214" t="str">
        <f>IFERROR(IF(AND($EB158="fem",'Classificação geral'!$K151=2),'Classificação geral'!AE151,""),"")</f>
        <v/>
      </c>
      <c r="EF158" s="214" t="str">
        <f>IFERROR(IF(AND($EB158="fem",'Classificação geral'!$K151=2),'Classificação geral'!AF151,""),"")</f>
        <v/>
      </c>
      <c r="EG158" s="214" t="str">
        <f>IFERROR(IF(AND($EB158="fem",'Classificação geral'!$K151=2),'Classificação geral'!O151,""),"")</f>
        <v/>
      </c>
      <c r="EH158" s="214" t="str">
        <f>IFERROR(IF(AND($EB158="fem",'Classificação geral'!$K151=2),'Classificação geral'!AR151,""),"")</f>
        <v/>
      </c>
      <c r="EI158" s="216" t="str">
        <f>IFERROR(RANK(EH158,EH:EH,0)+ COUNTIF(EH$12:$EH156,EH158),"")</f>
        <v/>
      </c>
      <c r="EJ158" s="209"/>
      <c r="EK158" s="214" t="str">
        <f>IFERROR(IF(AND('Classificação geral'!$J151="mas",'Classificação geral'!$K151=2,'Classificação geral'!$I151="Tapete"),'Classificação geral'!$A151,""),"")</f>
        <v/>
      </c>
      <c r="EL158" s="214" t="str">
        <f>IFERROR(IF(AND('Classificação geral'!$J151="mas",'Classificação geral'!$K151=2,'Classificação geral'!$I151="Tapete"),'Classificação geral'!$B151,""),"")</f>
        <v/>
      </c>
      <c r="EM158" s="215" t="str">
        <f>IF($EL158='Classificação geral'!$B151,'Classificação geral'!$C151,"")</f>
        <v/>
      </c>
      <c r="EN158" s="215" t="str">
        <f>IF($EL158='Classificação geral'!$B151,'Classificação geral'!$D151,"")</f>
        <v/>
      </c>
      <c r="EO158" s="215" t="str">
        <f>IF($EL158='Classificação geral'!$B151,'Classificação geral'!$J151,"")</f>
        <v/>
      </c>
      <c r="EP158" s="214" t="str">
        <f>IFERROR(IF(AND($EO158="mas",'Classificação geral'!$K151=2),'Classificação geral'!K151,""),"")</f>
        <v/>
      </c>
      <c r="EQ158" s="214" t="str">
        <f>IFERROR(IF(AND($EO158="mas",'Classificação geral'!$K151=2),'Classificação geral'!AC151,""),"")</f>
        <v/>
      </c>
      <c r="ER158" s="214" t="str">
        <f>IFERROR(IF(AND($EO158="mas",'Classificação geral'!$K151=2),'Classificação geral'!AE151,""),"")</f>
        <v/>
      </c>
      <c r="ES158" s="214" t="str">
        <f>IFERROR(IF(AND($EO158="mas",'Classificação geral'!$K151=2),'Classificação geral'!AF151,""),"")</f>
        <v/>
      </c>
      <c r="ET158" s="214" t="str">
        <f>IFERROR(IF(AND($EO158="mas",'Classificação geral'!$K151=2),'Classificação geral'!O151,""),"")</f>
        <v/>
      </c>
      <c r="EU158" s="214" t="str">
        <f>IFERROR(IF(AND($EO158="mas",'Classificação geral'!$K151=2),'Classificação geral'!AR151,""),"")</f>
        <v/>
      </c>
      <c r="EV158" s="216" t="str">
        <f>IFERROR(RANK(EU158,EU:EU,0)+ COUNTIF($EU$12:EU$12,EU158),"")</f>
        <v/>
      </c>
      <c r="EW158" s="209"/>
      <c r="EX158" s="214" t="str">
        <f>IFERROR(IF(AND('Classificação geral'!$J151="fem",'Classificação geral'!$K151=3,'Classificação geral'!$I151="Tapete"),'Classificação geral'!$A151,""),"")</f>
        <v/>
      </c>
      <c r="EY158" s="214" t="str">
        <f>IFERROR(IF(AND('Classificação geral'!$J151="fem",'Classificação geral'!$K151=3,'Classificação geral'!$I151="Tapete"),'Classificação geral'!$B151,""),"")</f>
        <v/>
      </c>
      <c r="EZ158" s="215" t="str">
        <f>IF($EY158='Classificação geral'!$B151,'Classificação geral'!$C151,"")</f>
        <v/>
      </c>
      <c r="FA158" s="215" t="str">
        <f>IF($EY158='Classificação geral'!$B151,'Classificação geral'!$D151,"")</f>
        <v/>
      </c>
      <c r="FB158" s="215" t="str">
        <f>IF($EY158='Classificação geral'!$B151,'Classificação geral'!$J151,"")</f>
        <v/>
      </c>
      <c r="FC158" s="215" t="str">
        <f>IF($FB158='Classificação geral'!$J151,'Classificação geral'!$K151,"")</f>
        <v/>
      </c>
      <c r="FD158" s="215" t="str">
        <f>IF($FC158='Classificação geral'!$K151,'Classificação geral'!$AC151,"")</f>
        <v/>
      </c>
      <c r="FE158" s="215" t="str">
        <f>IF($FC158='Classificação geral'!$K151,'Classificação geral'!$AE151,"")</f>
        <v/>
      </c>
      <c r="FF158" s="215" t="str">
        <f>IF($FC158='Classificação geral'!$K151,'Classificação geral'!$AF151,"")</f>
        <v/>
      </c>
      <c r="FG158" s="215" t="str">
        <f>IF($FC158='Classificação geral'!$K151,'Classificação geral'!$O151,"")</f>
        <v/>
      </c>
      <c r="FH158" s="215" t="str">
        <f>IF($FC158='Classificação geral'!$K151,'Classificação geral'!$AR151,"")</f>
        <v/>
      </c>
      <c r="FI158" s="216" t="str">
        <f>IFERROR(RANK(FH158,FH:FH,0)+ COUNTIF($FH$12:FH156,FH158),"")</f>
        <v/>
      </c>
      <c r="FJ158" s="209"/>
      <c r="FK158" s="214" t="str">
        <f>IFERROR(IF(AND('Classificação geral'!$J151="mas",'Classificação geral'!$K151=3,'Classificação geral'!$I151="Tapete"),'Classificação geral'!$A151,""),"")</f>
        <v/>
      </c>
      <c r="FL158" s="214" t="str">
        <f>IFERROR(IF(AND('Classificação geral'!$J151="mas",'Classificação geral'!$K151=3,'Classificação geral'!$I151="Tapete"),'Classificação geral'!$B151,""),"")</f>
        <v/>
      </c>
      <c r="FM158" s="215" t="str">
        <f>IF($FL158='Classificação geral'!$B151,'Classificação geral'!$C151,"")</f>
        <v/>
      </c>
      <c r="FN158" s="215" t="str">
        <f>IF($FL158='Classificação geral'!$B151,'Classificação geral'!$D151,"")</f>
        <v/>
      </c>
      <c r="FO158" s="215" t="str">
        <f>IF($FL158='Classificação geral'!$B151,'Classificação geral'!$J151,"")</f>
        <v/>
      </c>
      <c r="FP158" s="214" t="str">
        <f>IFERROR(IF(AND($FO158="mas",'Classificação geral'!$K151=3),'Classificação geral'!K151,""),"")</f>
        <v/>
      </c>
      <c r="FQ158" s="214" t="str">
        <f>IFERROR(IF(AND($FO158="mas",'Classificação geral'!$K151=3),'Classificação geral'!AC151,""),"")</f>
        <v/>
      </c>
      <c r="FR158" s="214" t="str">
        <f>IFERROR(IF(AND($FO158="mas",'Classificação geral'!$K151=3),'Classificação geral'!AE151,""),"")</f>
        <v/>
      </c>
      <c r="FS158" s="214" t="str">
        <f>IFERROR(IF(AND($FO158="mas",'Classificação geral'!$K151=3),'Classificação geral'!AF151,""),"")</f>
        <v/>
      </c>
      <c r="FT158" s="214" t="str">
        <f>IFERROR(IF(AND($FO158="mas",'Classificação geral'!$K151=3),'Classificação geral'!O151,""),"")</f>
        <v/>
      </c>
      <c r="FU158" s="214" t="str">
        <f>IFERROR(IF(AND($FO158="mas",'Classificação geral'!$K151=3),'Classificação geral'!AR151,""),"")</f>
        <v/>
      </c>
      <c r="FV158" s="216" t="str">
        <f>IFERROR(RANK(FU158,FU:FU,0)+ COUNTIF(FU$12:$FU156,FU158),"")</f>
        <v/>
      </c>
    </row>
    <row r="159" spans="102:178" ht="24.75" customHeight="1" x14ac:dyDescent="0.4">
      <c r="CX159" s="214" t="str">
        <f>IFERROR(IF(AND('Classificação geral'!$J152="FEM",'Classificação geral'!$K152=1,'Classificação geral'!I152="Tapete"),'Classificação geral'!A152,""),"")</f>
        <v/>
      </c>
      <c r="CY159" s="214" t="str">
        <f>IFERROR(IF(AND('Classificação geral'!$J152="FEM",'Classificação geral'!$K152=1,'Classificação geral'!I152="Tapete"),'Classificação geral'!$B152,""),"")</f>
        <v/>
      </c>
      <c r="CZ159" s="215" t="str">
        <f>IF($CY159='Classificação geral'!$B152,'Classificação geral'!$C152,"")</f>
        <v/>
      </c>
      <c r="DA159" s="215" t="str">
        <f>IF($CY159='Classificação geral'!$B152,'Classificação geral'!$D152,"")</f>
        <v/>
      </c>
      <c r="DB159" s="215" t="str">
        <f>IF($CY159='Classificação geral'!$B152,'Classificação geral'!$J152,"")</f>
        <v/>
      </c>
      <c r="DC159" s="215" t="str">
        <f>IF($DB159='Classificação geral'!$J152,'Classificação geral'!$K152,"")</f>
        <v/>
      </c>
      <c r="DD159" s="215" t="str">
        <f>IF($DC159='Classificação geral'!$K152,'Classificação geral'!$AC152,"")</f>
        <v/>
      </c>
      <c r="DE159" s="215" t="str">
        <f>IF($DC159='Classificação geral'!$K152,'Classificação geral'!$AE152,"")</f>
        <v/>
      </c>
      <c r="DF159" s="215" t="str">
        <f>IF($DC159='Classificação geral'!$K152,'Classificação geral'!$AF152,"")</f>
        <v/>
      </c>
      <c r="DG159" s="215" t="str">
        <f>IF($DC159='Classificação geral'!$K152,'Classificação geral'!$O152,"")</f>
        <v/>
      </c>
      <c r="DH159" s="215" t="str">
        <f>IF($DC159='Classificação geral'!$K152,'Classificação geral'!$AR152,"")</f>
        <v/>
      </c>
      <c r="DI159" s="216" t="str">
        <f>IFERROR(RANK(DH159,DH:DH,0)+ COUNTIF($DH$12:DH158,DH159),"")</f>
        <v/>
      </c>
      <c r="DJ159" s="199"/>
      <c r="DK159" s="214" t="str">
        <f>IFERROR(IF(AND('Classificação geral'!$J152="mas",'Classificação geral'!$K152=1,'Classificação geral'!$I152="Tapete"),'Classificação geral'!$A152,""),"")</f>
        <v/>
      </c>
      <c r="DL159" s="214" t="str">
        <f>IFERROR(IF(AND('Classificação geral'!$J152="mas",'Classificação geral'!$K152=1,'Classificação geral'!$I152="Tapete"),'Classificação geral'!$B152,""),"")</f>
        <v/>
      </c>
      <c r="DM159" s="215" t="str">
        <f>IF($DL159='Classificação geral'!$B152,'Classificação geral'!$C152,"")</f>
        <v/>
      </c>
      <c r="DN159" s="215" t="str">
        <f>IF($DL159='Classificação geral'!$B152,'Classificação geral'!$D152,"")</f>
        <v/>
      </c>
      <c r="DO159" s="215" t="str">
        <f>IF($DL159='Classificação geral'!$B152,'Classificação geral'!$J152,"")</f>
        <v/>
      </c>
      <c r="DP159" s="214" t="str">
        <f>IFERROR(IF(AND($DO159="mas",'Classificação geral'!$K152=1),'Classificação geral'!K152,""),"")</f>
        <v/>
      </c>
      <c r="DQ159" s="214" t="str">
        <f>IFERROR(IF(AND($DO159="mas",'Classificação geral'!$K152=1),'Classificação geral'!AC152,""),"")</f>
        <v/>
      </c>
      <c r="DR159" s="214" t="str">
        <f>IFERROR(IF(AND($DO159="mas",'Classificação geral'!$K152=1),'Classificação geral'!AE152,""),"")</f>
        <v/>
      </c>
      <c r="DS159" s="214" t="str">
        <f>IFERROR(IF(AND($DO159="mas",'Classificação geral'!$K152=1),'Classificação geral'!AF152,""),"")</f>
        <v/>
      </c>
      <c r="DT159" s="214" t="str">
        <f>IFERROR(IF(AND($DO159="mas",'Classificação geral'!$K152=1),'Classificação geral'!O152,""),"")</f>
        <v/>
      </c>
      <c r="DU159" s="214" t="str">
        <f>IFERROR(IF(AND($DO159="mas",'Classificação geral'!$K152=1),'Classificação geral'!AR152,""),"")</f>
        <v/>
      </c>
      <c r="DV159" s="216" t="str">
        <f>IFERROR(RANK(DU159,DU:DU,0)+ COUNTIF($DU$12:DU158,DU159),"")</f>
        <v/>
      </c>
      <c r="DW159" s="199"/>
      <c r="DX159" s="214" t="str">
        <f>IFERROR(IF(AND('Classificação geral'!$J152="fem",'Classificação geral'!$K152=2,'Classificação geral'!$I152="Tapete"),'Classificação geral'!$A152,""),"")</f>
        <v/>
      </c>
      <c r="DY159" s="214" t="str">
        <f>IFERROR(IF(AND('Classificação geral'!$J152="fem",'Classificação geral'!$K152=2,'Classificação geral'!$I152="Tapete"),'Classificação geral'!$B152,""),"")</f>
        <v/>
      </c>
      <c r="DZ159" s="215" t="str">
        <f>IF($DY159='Classificação geral'!$B152,'Classificação geral'!$C152,"")</f>
        <v/>
      </c>
      <c r="EA159" s="215" t="str">
        <f>IF($DY159='Classificação geral'!$B152,'Classificação geral'!$D152,"")</f>
        <v/>
      </c>
      <c r="EB159" s="215" t="str">
        <f>IF($DY159='Classificação geral'!$B152,'Classificação geral'!$J152,"")</f>
        <v/>
      </c>
      <c r="EC159" s="214" t="str">
        <f>IFERROR(IF(AND($EB159="fem",'Classificação geral'!$K152=2),'Classificação geral'!K152,""),"")</f>
        <v/>
      </c>
      <c r="ED159" s="214" t="str">
        <f>IFERROR(IF(AND($EB159="fem",'Classificação geral'!$K152=2),'Classificação geral'!AC152,""),"")</f>
        <v/>
      </c>
      <c r="EE159" s="214" t="str">
        <f>IFERROR(IF(AND($EB159="fem",'Classificação geral'!$K152=2),'Classificação geral'!AE152,""),"")</f>
        <v/>
      </c>
      <c r="EF159" s="214" t="str">
        <f>IFERROR(IF(AND($EB159="fem",'Classificação geral'!$K152=2),'Classificação geral'!AF152,""),"")</f>
        <v/>
      </c>
      <c r="EG159" s="214" t="str">
        <f>IFERROR(IF(AND($EB159="fem",'Classificação geral'!$K152=2),'Classificação geral'!O152,""),"")</f>
        <v/>
      </c>
      <c r="EH159" s="214" t="str">
        <f>IFERROR(IF(AND($EB159="fem",'Classificação geral'!$K152=2),'Classificação geral'!AR152,""),"")</f>
        <v/>
      </c>
      <c r="EI159" s="216" t="str">
        <f>IFERROR(RANK(EH159,EH:EH,0)+ COUNTIF(EH$12:$EH157,EH159),"")</f>
        <v/>
      </c>
      <c r="EJ159" s="209"/>
      <c r="EK159" s="214" t="str">
        <f>IFERROR(IF(AND('Classificação geral'!$J152="mas",'Classificação geral'!$K152=2,'Classificação geral'!$I152="Tapete"),'Classificação geral'!$A152,""),"")</f>
        <v/>
      </c>
      <c r="EL159" s="214" t="str">
        <f>IFERROR(IF(AND('Classificação geral'!$J152="mas",'Classificação geral'!$K152=2,'Classificação geral'!$I152="Tapete"),'Classificação geral'!$B152,""),"")</f>
        <v/>
      </c>
      <c r="EM159" s="215" t="str">
        <f>IF($EL159='Classificação geral'!$B152,'Classificação geral'!$C152,"")</f>
        <v/>
      </c>
      <c r="EN159" s="215" t="str">
        <f>IF($EL159='Classificação geral'!$B152,'Classificação geral'!$D152,"")</f>
        <v/>
      </c>
      <c r="EO159" s="215" t="str">
        <f>IF($EL159='Classificação geral'!$B152,'Classificação geral'!$J152,"")</f>
        <v/>
      </c>
      <c r="EP159" s="214" t="str">
        <f>IFERROR(IF(AND($EO159="mas",'Classificação geral'!$K152=2),'Classificação geral'!K152,""),"")</f>
        <v/>
      </c>
      <c r="EQ159" s="214" t="str">
        <f>IFERROR(IF(AND($EO159="mas",'Classificação geral'!$K152=2),'Classificação geral'!AC152,""),"")</f>
        <v/>
      </c>
      <c r="ER159" s="214" t="str">
        <f>IFERROR(IF(AND($EO159="mas",'Classificação geral'!$K152=2),'Classificação geral'!AE152,""),"")</f>
        <v/>
      </c>
      <c r="ES159" s="214" t="str">
        <f>IFERROR(IF(AND($EO159="mas",'Classificação geral'!$K152=2),'Classificação geral'!AF152,""),"")</f>
        <v/>
      </c>
      <c r="ET159" s="214" t="str">
        <f>IFERROR(IF(AND($EO159="mas",'Classificação geral'!$K152=2),'Classificação geral'!O152,""),"")</f>
        <v/>
      </c>
      <c r="EU159" s="214" t="str">
        <f>IFERROR(IF(AND($EO159="mas",'Classificação geral'!$K152=2),'Classificação geral'!AR152,""),"")</f>
        <v/>
      </c>
      <c r="EV159" s="216" t="str">
        <f>IFERROR(RANK(EU159,EU:EU,0)+ COUNTIF($EU$12:EU$12,EU159),"")</f>
        <v/>
      </c>
      <c r="EW159" s="209"/>
      <c r="EX159" s="214" t="str">
        <f>IFERROR(IF(AND('Classificação geral'!$J152="fem",'Classificação geral'!$K152=3,'Classificação geral'!$I152="Tapete"),'Classificação geral'!$A152,""),"")</f>
        <v/>
      </c>
      <c r="EY159" s="214" t="str">
        <f>IFERROR(IF(AND('Classificação geral'!$J152="fem",'Classificação geral'!$K152=3,'Classificação geral'!$I152="Tapete"),'Classificação geral'!$B152,""),"")</f>
        <v/>
      </c>
      <c r="EZ159" s="215" t="str">
        <f>IF($EY159='Classificação geral'!$B152,'Classificação geral'!$C152,"")</f>
        <v/>
      </c>
      <c r="FA159" s="215" t="str">
        <f>IF($EY159='Classificação geral'!$B152,'Classificação geral'!$D152,"")</f>
        <v/>
      </c>
      <c r="FB159" s="215" t="str">
        <f>IF($EY159='Classificação geral'!$B152,'Classificação geral'!$J152,"")</f>
        <v/>
      </c>
      <c r="FC159" s="215" t="str">
        <f>IF($FB159='Classificação geral'!$J152,'Classificação geral'!$K152,"")</f>
        <v/>
      </c>
      <c r="FD159" s="215" t="str">
        <f>IF($FC159='Classificação geral'!$K152,'Classificação geral'!$AC152,"")</f>
        <v/>
      </c>
      <c r="FE159" s="215" t="str">
        <f>IF($FC159='Classificação geral'!$K152,'Classificação geral'!$AE152,"")</f>
        <v/>
      </c>
      <c r="FF159" s="215" t="str">
        <f>IF($FC159='Classificação geral'!$K152,'Classificação geral'!$AF152,"")</f>
        <v/>
      </c>
      <c r="FG159" s="215" t="str">
        <f>IF($FC159='Classificação geral'!$K152,'Classificação geral'!$O152,"")</f>
        <v/>
      </c>
      <c r="FH159" s="215" t="str">
        <f>IF($FC159='Classificação geral'!$K152,'Classificação geral'!$AR152,"")</f>
        <v/>
      </c>
      <c r="FI159" s="216" t="str">
        <f>IFERROR(RANK(FH159,FH:FH,0)+ COUNTIF($FH$12:FH157,FH159),"")</f>
        <v/>
      </c>
      <c r="FJ159" s="209"/>
      <c r="FK159" s="214" t="str">
        <f>IFERROR(IF(AND('Classificação geral'!$J152="mas",'Classificação geral'!$K152=3,'Classificação geral'!$I152="Tapete"),'Classificação geral'!$A152,""),"")</f>
        <v/>
      </c>
      <c r="FL159" s="214" t="str">
        <f>IFERROR(IF(AND('Classificação geral'!$J152="mas",'Classificação geral'!$K152=3,'Classificação geral'!$I152="Tapete"),'Classificação geral'!$B152,""),"")</f>
        <v/>
      </c>
      <c r="FM159" s="215" t="str">
        <f>IF($FL159='Classificação geral'!$B152,'Classificação geral'!$C152,"")</f>
        <v/>
      </c>
      <c r="FN159" s="215" t="str">
        <f>IF($FL159='Classificação geral'!$B152,'Classificação geral'!$D152,"")</f>
        <v/>
      </c>
      <c r="FO159" s="215" t="str">
        <f>IF($FL159='Classificação geral'!$B152,'Classificação geral'!$J152,"")</f>
        <v/>
      </c>
      <c r="FP159" s="214" t="str">
        <f>IFERROR(IF(AND($FO159="mas",'Classificação geral'!$K152=3),'Classificação geral'!K152,""),"")</f>
        <v/>
      </c>
      <c r="FQ159" s="214" t="str">
        <f>IFERROR(IF(AND($FO159="mas",'Classificação geral'!$K152=3),'Classificação geral'!AC152,""),"")</f>
        <v/>
      </c>
      <c r="FR159" s="214" t="str">
        <f>IFERROR(IF(AND($FO159="mas",'Classificação geral'!$K152=3),'Classificação geral'!AE152,""),"")</f>
        <v/>
      </c>
      <c r="FS159" s="214" t="str">
        <f>IFERROR(IF(AND($FO159="mas",'Classificação geral'!$K152=3),'Classificação geral'!AF152,""),"")</f>
        <v/>
      </c>
      <c r="FT159" s="214" t="str">
        <f>IFERROR(IF(AND($FO159="mas",'Classificação geral'!$K152=3),'Classificação geral'!O152,""),"")</f>
        <v/>
      </c>
      <c r="FU159" s="214" t="str">
        <f>IFERROR(IF(AND($FO159="mas",'Classificação geral'!$K152=3),'Classificação geral'!AR152,""),"")</f>
        <v/>
      </c>
      <c r="FV159" s="216" t="str">
        <f>IFERROR(RANK(FU159,FU:FU,0)+ COUNTIF(FU$12:$FU157,FU159),"")</f>
        <v/>
      </c>
    </row>
    <row r="160" spans="102:178" ht="24.75" customHeight="1" x14ac:dyDescent="0.4">
      <c r="CX160" s="214" t="str">
        <f>IFERROR(IF(AND('Classificação geral'!$J153="FEM",'Classificação geral'!$K153=1,'Classificação geral'!I153="Tapete"),'Classificação geral'!A153,""),"")</f>
        <v/>
      </c>
      <c r="CY160" s="214" t="str">
        <f>IFERROR(IF(AND('Classificação geral'!$J153="FEM",'Classificação geral'!$K153=1,'Classificação geral'!I153="Tapete"),'Classificação geral'!$B153,""),"")</f>
        <v/>
      </c>
      <c r="CZ160" s="215" t="str">
        <f>IF($CY160='Classificação geral'!$B153,'Classificação geral'!$C153,"")</f>
        <v/>
      </c>
      <c r="DA160" s="215" t="str">
        <f>IF($CY160='Classificação geral'!$B153,'Classificação geral'!$D153,"")</f>
        <v/>
      </c>
      <c r="DB160" s="215" t="str">
        <f>IF($CY160='Classificação geral'!$B153,'Classificação geral'!$J153,"")</f>
        <v/>
      </c>
      <c r="DC160" s="215" t="str">
        <f>IF($DB160='Classificação geral'!$J153,'Classificação geral'!$K153,"")</f>
        <v/>
      </c>
      <c r="DD160" s="215" t="str">
        <f>IF($DC160='Classificação geral'!$K153,'Classificação geral'!$AC153,"")</f>
        <v/>
      </c>
      <c r="DE160" s="215" t="str">
        <f>IF($DC160='Classificação geral'!$K153,'Classificação geral'!$AE153,"")</f>
        <v/>
      </c>
      <c r="DF160" s="215" t="str">
        <f>IF($DC160='Classificação geral'!$K153,'Classificação geral'!$AF153,"")</f>
        <v/>
      </c>
      <c r="DG160" s="215" t="str">
        <f>IF($DC160='Classificação geral'!$K153,'Classificação geral'!$O153,"")</f>
        <v/>
      </c>
      <c r="DH160" s="215" t="str">
        <f>IF($DC160='Classificação geral'!$K153,'Classificação geral'!$AR153,"")</f>
        <v/>
      </c>
      <c r="DI160" s="216" t="str">
        <f>IFERROR(RANK(DH160,DH:DH,0)+ COUNTIF($DH$12:DH159,DH160),"")</f>
        <v/>
      </c>
      <c r="DJ160" s="199"/>
      <c r="DK160" s="214" t="str">
        <f>IFERROR(IF(AND('Classificação geral'!$J153="mas",'Classificação geral'!$K153=1,'Classificação geral'!$I153="Tapete"),'Classificação geral'!$A153,""),"")</f>
        <v/>
      </c>
      <c r="DL160" s="214" t="str">
        <f>IFERROR(IF(AND('Classificação geral'!$J153="mas",'Classificação geral'!$K153=1,'Classificação geral'!$I153="Tapete"),'Classificação geral'!$B153,""),"")</f>
        <v/>
      </c>
      <c r="DM160" s="215" t="str">
        <f>IF($DL160='Classificação geral'!$B153,'Classificação geral'!$C153,"")</f>
        <v/>
      </c>
      <c r="DN160" s="215" t="str">
        <f>IF($DL160='Classificação geral'!$B153,'Classificação geral'!$D153,"")</f>
        <v/>
      </c>
      <c r="DO160" s="215" t="str">
        <f>IF($DL160='Classificação geral'!$B153,'Classificação geral'!$J153,"")</f>
        <v/>
      </c>
      <c r="DP160" s="214" t="str">
        <f>IFERROR(IF(AND($DO160="mas",'Classificação geral'!$K153=1),'Classificação geral'!K153,""),"")</f>
        <v/>
      </c>
      <c r="DQ160" s="214" t="str">
        <f>IFERROR(IF(AND($DO160="mas",'Classificação geral'!$K153=1),'Classificação geral'!AC153,""),"")</f>
        <v/>
      </c>
      <c r="DR160" s="214" t="str">
        <f>IFERROR(IF(AND($DO160="mas",'Classificação geral'!$K153=1),'Classificação geral'!AE153,""),"")</f>
        <v/>
      </c>
      <c r="DS160" s="214" t="str">
        <f>IFERROR(IF(AND($DO160="mas",'Classificação geral'!$K153=1),'Classificação geral'!AF153,""),"")</f>
        <v/>
      </c>
      <c r="DT160" s="214" t="str">
        <f>IFERROR(IF(AND($DO160="mas",'Classificação geral'!$K153=1),'Classificação geral'!O153,""),"")</f>
        <v/>
      </c>
      <c r="DU160" s="214" t="str">
        <f>IFERROR(IF(AND($DO160="mas",'Classificação geral'!$K153=1),'Classificação geral'!AR153,""),"")</f>
        <v/>
      </c>
      <c r="DV160" s="216" t="str">
        <f>IFERROR(RANK(DU160,DU:DU,0)+ COUNTIF($DU$12:DU159,DU160),"")</f>
        <v/>
      </c>
      <c r="DW160" s="199"/>
      <c r="DX160" s="214" t="str">
        <f>IFERROR(IF(AND('Classificação geral'!$J153="fem",'Classificação geral'!$K153=2,'Classificação geral'!$I153="Tapete"),'Classificação geral'!$A153,""),"")</f>
        <v/>
      </c>
      <c r="DY160" s="214" t="str">
        <f>IFERROR(IF(AND('Classificação geral'!$J153="fem",'Classificação geral'!$K153=2,'Classificação geral'!$I153="Tapete"),'Classificação geral'!$B153,""),"")</f>
        <v/>
      </c>
      <c r="DZ160" s="215" t="str">
        <f>IF($DY160='Classificação geral'!$B153,'Classificação geral'!$C153,"")</f>
        <v/>
      </c>
      <c r="EA160" s="215" t="str">
        <f>IF($DY160='Classificação geral'!$B153,'Classificação geral'!$D153,"")</f>
        <v/>
      </c>
      <c r="EB160" s="215" t="str">
        <f>IF($DY160='Classificação geral'!$B153,'Classificação geral'!$J153,"")</f>
        <v/>
      </c>
      <c r="EC160" s="214" t="str">
        <f>IFERROR(IF(AND($EB160="fem",'Classificação geral'!$K153=2),'Classificação geral'!K153,""),"")</f>
        <v/>
      </c>
      <c r="ED160" s="214" t="str">
        <f>IFERROR(IF(AND($EB160="fem",'Classificação geral'!$K153=2),'Classificação geral'!AC153,""),"")</f>
        <v/>
      </c>
      <c r="EE160" s="214" t="str">
        <f>IFERROR(IF(AND($EB160="fem",'Classificação geral'!$K153=2),'Classificação geral'!AE153,""),"")</f>
        <v/>
      </c>
      <c r="EF160" s="214" t="str">
        <f>IFERROR(IF(AND($EB160="fem",'Classificação geral'!$K153=2),'Classificação geral'!AF153,""),"")</f>
        <v/>
      </c>
      <c r="EG160" s="214" t="str">
        <f>IFERROR(IF(AND($EB160="fem",'Classificação geral'!$K153=2),'Classificação geral'!O153,""),"")</f>
        <v/>
      </c>
      <c r="EH160" s="214" t="str">
        <f>IFERROR(IF(AND($EB160="fem",'Classificação geral'!$K153=2),'Classificação geral'!AR153,""),"")</f>
        <v/>
      </c>
      <c r="EI160" s="216" t="str">
        <f>IFERROR(RANK(EH160,EH:EH,0)+ COUNTIF(EH$12:$EH158,EH160),"")</f>
        <v/>
      </c>
      <c r="EJ160" s="209"/>
      <c r="EK160" s="214" t="str">
        <f>IFERROR(IF(AND('Classificação geral'!$J153="mas",'Classificação geral'!$K153=2,'Classificação geral'!$I153="Tapete"),'Classificação geral'!$A153,""),"")</f>
        <v/>
      </c>
      <c r="EL160" s="214" t="str">
        <f>IFERROR(IF(AND('Classificação geral'!$J153="mas",'Classificação geral'!$K153=2,'Classificação geral'!$I153="Tapete"),'Classificação geral'!$B153,""),"")</f>
        <v/>
      </c>
      <c r="EM160" s="215" t="str">
        <f>IF($EL160='Classificação geral'!$B153,'Classificação geral'!$C153,"")</f>
        <v/>
      </c>
      <c r="EN160" s="215" t="str">
        <f>IF($EL160='Classificação geral'!$B153,'Classificação geral'!$D153,"")</f>
        <v/>
      </c>
      <c r="EO160" s="215" t="str">
        <f>IF($EL160='Classificação geral'!$B153,'Classificação geral'!$J153,"")</f>
        <v/>
      </c>
      <c r="EP160" s="214" t="str">
        <f>IFERROR(IF(AND($EO160="mas",'Classificação geral'!$K153=2),'Classificação geral'!K153,""),"")</f>
        <v/>
      </c>
      <c r="EQ160" s="214" t="str">
        <f>IFERROR(IF(AND($EO160="mas",'Classificação geral'!$K153=2),'Classificação geral'!AC153,""),"")</f>
        <v/>
      </c>
      <c r="ER160" s="214" t="str">
        <f>IFERROR(IF(AND($EO160="mas",'Classificação geral'!$K153=2),'Classificação geral'!AE153,""),"")</f>
        <v/>
      </c>
      <c r="ES160" s="214" t="str">
        <f>IFERROR(IF(AND($EO160="mas",'Classificação geral'!$K153=2),'Classificação geral'!AF153,""),"")</f>
        <v/>
      </c>
      <c r="ET160" s="214" t="str">
        <f>IFERROR(IF(AND($EO160="mas",'Classificação geral'!$K153=2),'Classificação geral'!O153,""),"")</f>
        <v/>
      </c>
      <c r="EU160" s="214" t="str">
        <f>IFERROR(IF(AND($EO160="mas",'Classificação geral'!$K153=2),'Classificação geral'!AR153,""),"")</f>
        <v/>
      </c>
      <c r="EV160" s="216" t="str">
        <f>IFERROR(RANK(EU160,EU:EU,0)+ COUNTIF($EU$12:EU$12,EU160),"")</f>
        <v/>
      </c>
      <c r="EW160" s="209"/>
      <c r="EX160" s="214" t="str">
        <f>IFERROR(IF(AND('Classificação geral'!$J153="fem",'Classificação geral'!$K153=3,'Classificação geral'!$I153="Tapete"),'Classificação geral'!$A153,""),"")</f>
        <v/>
      </c>
      <c r="EY160" s="214" t="str">
        <f>IFERROR(IF(AND('Classificação geral'!$J153="fem",'Classificação geral'!$K153=3,'Classificação geral'!$I153="Tapete"),'Classificação geral'!$B153,""),"")</f>
        <v/>
      </c>
      <c r="EZ160" s="215" t="str">
        <f>IF($EY160='Classificação geral'!$B153,'Classificação geral'!$C153,"")</f>
        <v/>
      </c>
      <c r="FA160" s="215" t="str">
        <f>IF($EY160='Classificação geral'!$B153,'Classificação geral'!$D153,"")</f>
        <v/>
      </c>
      <c r="FB160" s="215" t="str">
        <f>IF($EY160='Classificação geral'!$B153,'Classificação geral'!$J153,"")</f>
        <v/>
      </c>
      <c r="FC160" s="215" t="str">
        <f>IF($FB160='Classificação geral'!$J153,'Classificação geral'!$K153,"")</f>
        <v/>
      </c>
      <c r="FD160" s="215" t="str">
        <f>IF($FC160='Classificação geral'!$K153,'Classificação geral'!$AC153,"")</f>
        <v/>
      </c>
      <c r="FE160" s="215" t="str">
        <f>IF($FC160='Classificação geral'!$K153,'Classificação geral'!$AE153,"")</f>
        <v/>
      </c>
      <c r="FF160" s="215" t="str">
        <f>IF($FC160='Classificação geral'!$K153,'Classificação geral'!$AF153,"")</f>
        <v/>
      </c>
      <c r="FG160" s="215" t="str">
        <f>IF($FC160='Classificação geral'!$K153,'Classificação geral'!$O153,"")</f>
        <v/>
      </c>
      <c r="FH160" s="215" t="str">
        <f>IF($FC160='Classificação geral'!$K153,'Classificação geral'!$AR153,"")</f>
        <v/>
      </c>
      <c r="FI160" s="216" t="str">
        <f>IFERROR(RANK(FH160,FH:FH,0)+ COUNTIF($FH$12:FH158,FH160),"")</f>
        <v/>
      </c>
      <c r="FJ160" s="209"/>
      <c r="FK160" s="214" t="str">
        <f>IFERROR(IF(AND('Classificação geral'!$J153="mas",'Classificação geral'!$K153=3,'Classificação geral'!$I153="Tapete"),'Classificação geral'!$A153,""),"")</f>
        <v/>
      </c>
      <c r="FL160" s="214" t="str">
        <f>IFERROR(IF(AND('Classificação geral'!$J153="mas",'Classificação geral'!$K153=3,'Classificação geral'!$I153="Tapete"),'Classificação geral'!$B153,""),"")</f>
        <v/>
      </c>
      <c r="FM160" s="215" t="str">
        <f>IF($FL160='Classificação geral'!$B153,'Classificação geral'!$C153,"")</f>
        <v/>
      </c>
      <c r="FN160" s="215" t="str">
        <f>IF($FL160='Classificação geral'!$B153,'Classificação geral'!$D153,"")</f>
        <v/>
      </c>
      <c r="FO160" s="215" t="str">
        <f>IF($FL160='Classificação geral'!$B153,'Classificação geral'!$J153,"")</f>
        <v/>
      </c>
      <c r="FP160" s="214" t="str">
        <f>IFERROR(IF(AND($FO160="mas",'Classificação geral'!$K153=3),'Classificação geral'!K153,""),"")</f>
        <v/>
      </c>
      <c r="FQ160" s="214" t="str">
        <f>IFERROR(IF(AND($FO160="mas",'Classificação geral'!$K153=3),'Classificação geral'!AC153,""),"")</f>
        <v/>
      </c>
      <c r="FR160" s="214" t="str">
        <f>IFERROR(IF(AND($FO160="mas",'Classificação geral'!$K153=3),'Classificação geral'!AE153,""),"")</f>
        <v/>
      </c>
      <c r="FS160" s="214" t="str">
        <f>IFERROR(IF(AND($FO160="mas",'Classificação geral'!$K153=3),'Classificação geral'!AF153,""),"")</f>
        <v/>
      </c>
      <c r="FT160" s="214" t="str">
        <f>IFERROR(IF(AND($FO160="mas",'Classificação geral'!$K153=3),'Classificação geral'!O153,""),"")</f>
        <v/>
      </c>
      <c r="FU160" s="214" t="str">
        <f>IFERROR(IF(AND($FO160="mas",'Classificação geral'!$K153=3),'Classificação geral'!AR153,""),"")</f>
        <v/>
      </c>
      <c r="FV160" s="216" t="str">
        <f>IFERROR(RANK(FU160,FU:FU,0)+ COUNTIF(FU$12:$FU158,FU160),"")</f>
        <v/>
      </c>
    </row>
    <row r="161" spans="112:178" ht="24.75" customHeight="1" x14ac:dyDescent="0.3">
      <c r="DH161" s="175"/>
      <c r="DI161" s="208"/>
      <c r="DP161" s="174"/>
      <c r="DQ161" s="174"/>
      <c r="DR161" s="174"/>
      <c r="DS161" s="174"/>
      <c r="DT161" s="174"/>
      <c r="DU161" s="174"/>
      <c r="DV161" s="208"/>
      <c r="DY161" s="174"/>
      <c r="DZ161" s="175"/>
      <c r="EA161" s="175"/>
      <c r="EB161" s="175"/>
      <c r="EC161" s="174"/>
      <c r="ED161" s="174"/>
      <c r="EE161" s="174"/>
      <c r="EF161" s="174"/>
      <c r="EG161" s="174"/>
      <c r="EH161" s="174"/>
      <c r="EI161" s="208"/>
      <c r="EL161" s="174"/>
      <c r="EM161" s="175"/>
      <c r="EN161" s="175"/>
      <c r="EO161" s="175"/>
      <c r="EP161" s="174"/>
      <c r="EQ161" s="174"/>
      <c r="ER161" s="174"/>
      <c r="ES161" s="174"/>
      <c r="ET161" s="174"/>
      <c r="EU161" s="174"/>
      <c r="EV161" s="208"/>
      <c r="EY161" s="174"/>
      <c r="EZ161" s="175"/>
      <c r="FA161" s="175"/>
      <c r="FB161" s="175"/>
      <c r="FC161" s="175"/>
      <c r="FD161" s="175"/>
      <c r="FE161" s="175"/>
      <c r="FF161" s="175"/>
      <c r="FG161" s="175"/>
      <c r="FH161" s="175"/>
      <c r="FI161" s="208"/>
      <c r="FL161" s="174"/>
      <c r="FM161" s="175"/>
      <c r="FN161" s="175"/>
      <c r="FO161" s="175"/>
      <c r="FP161" s="174"/>
      <c r="FQ161" s="174"/>
      <c r="FR161" s="174"/>
      <c r="FS161" s="174"/>
      <c r="FT161" s="174"/>
      <c r="FU161" s="174"/>
      <c r="FV161" s="208"/>
    </row>
    <row r="162" spans="112:178" ht="24.75" customHeight="1" x14ac:dyDescent="0.3">
      <c r="DH162" s="175"/>
      <c r="DI162" s="208"/>
      <c r="DP162" s="174"/>
      <c r="DQ162" s="174"/>
      <c r="DR162" s="174"/>
      <c r="DS162" s="174"/>
      <c r="DT162" s="174"/>
      <c r="DU162" s="174"/>
      <c r="DV162" s="208"/>
      <c r="DY162" s="174"/>
      <c r="DZ162" s="175"/>
      <c r="EA162" s="175"/>
      <c r="EB162" s="175"/>
      <c r="EC162" s="174"/>
      <c r="ED162" s="174"/>
      <c r="EE162" s="174"/>
      <c r="EF162" s="174"/>
      <c r="EG162" s="174"/>
      <c r="EH162" s="174"/>
      <c r="EI162" s="208"/>
      <c r="EL162" s="174"/>
      <c r="EM162" s="175"/>
      <c r="EN162" s="175"/>
      <c r="EO162" s="175"/>
      <c r="EP162" s="174"/>
      <c r="EQ162" s="174"/>
      <c r="ER162" s="174"/>
      <c r="ES162" s="174"/>
      <c r="ET162" s="174"/>
      <c r="EU162" s="174"/>
      <c r="EV162" s="208"/>
      <c r="EY162" s="174"/>
      <c r="EZ162" s="175"/>
      <c r="FA162" s="175"/>
      <c r="FB162" s="175"/>
      <c r="FC162" s="175"/>
      <c r="FD162" s="175"/>
      <c r="FE162" s="175"/>
      <c r="FF162" s="175"/>
      <c r="FG162" s="175"/>
      <c r="FH162" s="175"/>
      <c r="FI162" s="208"/>
      <c r="FL162" s="174"/>
      <c r="FM162" s="175"/>
      <c r="FN162" s="175"/>
      <c r="FO162" s="175"/>
      <c r="FP162" s="174"/>
      <c r="FQ162" s="174"/>
      <c r="FR162" s="174"/>
      <c r="FS162" s="174"/>
      <c r="FT162" s="174"/>
      <c r="FU162" s="174"/>
      <c r="FV162" s="208"/>
    </row>
    <row r="163" spans="112:178" ht="24.75" customHeight="1" x14ac:dyDescent="0.3">
      <c r="DH163" s="175"/>
      <c r="DI163" s="208"/>
      <c r="DP163" s="174"/>
      <c r="DQ163" s="174"/>
      <c r="DR163" s="174"/>
      <c r="DS163" s="174"/>
      <c r="DT163" s="174"/>
      <c r="DU163" s="174"/>
      <c r="DV163" s="208"/>
      <c r="DY163" s="174"/>
      <c r="DZ163" s="175"/>
      <c r="EA163" s="175"/>
      <c r="EB163" s="175"/>
      <c r="EC163" s="174"/>
      <c r="ED163" s="174"/>
      <c r="EE163" s="174"/>
      <c r="EF163" s="174"/>
      <c r="EG163" s="174"/>
      <c r="EH163" s="174"/>
      <c r="EI163" s="208"/>
      <c r="EL163" s="174"/>
      <c r="EM163" s="175"/>
      <c r="EN163" s="175"/>
      <c r="EO163" s="175"/>
      <c r="EP163" s="174"/>
      <c r="EQ163" s="174"/>
      <c r="ER163" s="174"/>
      <c r="ES163" s="174"/>
      <c r="ET163" s="174"/>
      <c r="EU163" s="174"/>
      <c r="EV163" s="208"/>
      <c r="EY163" s="174"/>
      <c r="EZ163" s="175"/>
      <c r="FA163" s="175"/>
      <c r="FB163" s="175"/>
      <c r="FC163" s="175"/>
      <c r="FD163" s="175"/>
      <c r="FE163" s="175"/>
      <c r="FF163" s="175"/>
      <c r="FG163" s="175"/>
      <c r="FH163" s="175"/>
      <c r="FI163" s="208"/>
      <c r="FL163" s="174"/>
      <c r="FM163" s="175"/>
      <c r="FN163" s="175"/>
      <c r="FO163" s="175"/>
      <c r="FP163" s="174"/>
      <c r="FQ163" s="174"/>
      <c r="FR163" s="174"/>
      <c r="FS163" s="174"/>
      <c r="FT163" s="174"/>
      <c r="FU163" s="174"/>
      <c r="FV163" s="208"/>
    </row>
    <row r="164" spans="112:178" ht="24.75" customHeight="1" x14ac:dyDescent="0.3">
      <c r="DH164" s="175"/>
      <c r="DI164" s="208"/>
      <c r="DP164" s="174"/>
      <c r="DQ164" s="174"/>
      <c r="DR164" s="174"/>
      <c r="DS164" s="174"/>
      <c r="DT164" s="174"/>
      <c r="DU164" s="174"/>
      <c r="DV164" s="208"/>
      <c r="DY164" s="174"/>
      <c r="DZ164" s="175"/>
      <c r="EA164" s="175"/>
      <c r="EB164" s="175"/>
      <c r="EC164" s="174"/>
      <c r="ED164" s="174"/>
      <c r="EE164" s="174"/>
      <c r="EF164" s="174"/>
      <c r="EG164" s="174"/>
      <c r="EH164" s="174"/>
      <c r="EI164" s="208"/>
      <c r="EL164" s="174"/>
      <c r="EM164" s="175"/>
      <c r="EN164" s="175"/>
      <c r="EO164" s="175"/>
      <c r="EP164" s="174"/>
      <c r="EQ164" s="174"/>
      <c r="ER164" s="174"/>
      <c r="ES164" s="174"/>
      <c r="ET164" s="174"/>
      <c r="EU164" s="174"/>
      <c r="EV164" s="208"/>
      <c r="EY164" s="174"/>
      <c r="EZ164" s="175"/>
      <c r="FA164" s="175"/>
      <c r="FB164" s="175"/>
      <c r="FC164" s="175"/>
      <c r="FD164" s="175"/>
      <c r="FE164" s="175"/>
      <c r="FF164" s="175"/>
      <c r="FG164" s="175"/>
      <c r="FH164" s="175"/>
      <c r="FI164" s="208"/>
      <c r="FL164" s="174"/>
      <c r="FM164" s="175"/>
      <c r="FN164" s="175"/>
      <c r="FO164" s="175"/>
      <c r="FP164" s="174"/>
      <c r="FQ164" s="174"/>
      <c r="FR164" s="174"/>
      <c r="FS164" s="174"/>
      <c r="FT164" s="174"/>
      <c r="FU164" s="174"/>
      <c r="FV164" s="208"/>
    </row>
    <row r="165" spans="112:178" ht="24.75" customHeight="1" x14ac:dyDescent="0.3">
      <c r="DH165" s="175"/>
      <c r="DI165" s="208"/>
      <c r="DP165" s="174"/>
      <c r="DQ165" s="174"/>
      <c r="DR165" s="174"/>
      <c r="DS165" s="174"/>
      <c r="DT165" s="174"/>
      <c r="DU165" s="174"/>
      <c r="DV165" s="208"/>
      <c r="DY165" s="174"/>
      <c r="DZ165" s="175"/>
      <c r="EA165" s="175"/>
      <c r="EB165" s="175"/>
      <c r="EC165" s="174"/>
      <c r="ED165" s="174"/>
      <c r="EE165" s="174"/>
      <c r="EF165" s="174"/>
      <c r="EG165" s="174"/>
      <c r="EH165" s="174"/>
      <c r="EI165" s="208"/>
      <c r="EL165" s="174"/>
      <c r="EM165" s="175"/>
      <c r="EN165" s="175"/>
      <c r="EO165" s="175"/>
      <c r="EP165" s="174"/>
      <c r="EQ165" s="174"/>
      <c r="ER165" s="174"/>
      <c r="ES165" s="174"/>
      <c r="ET165" s="174"/>
      <c r="EU165" s="174"/>
      <c r="EV165" s="208"/>
      <c r="EY165" s="174"/>
      <c r="EZ165" s="175"/>
      <c r="FA165" s="175"/>
      <c r="FB165" s="175"/>
      <c r="FC165" s="175"/>
      <c r="FD165" s="175"/>
      <c r="FE165" s="175"/>
      <c r="FF165" s="175"/>
      <c r="FG165" s="175"/>
      <c r="FH165" s="175"/>
      <c r="FI165" s="208"/>
      <c r="FL165" s="174"/>
      <c r="FM165" s="175"/>
      <c r="FN165" s="175"/>
      <c r="FO165" s="175"/>
      <c r="FP165" s="174"/>
      <c r="FQ165" s="174"/>
      <c r="FR165" s="174"/>
      <c r="FS165" s="174"/>
      <c r="FT165" s="174"/>
      <c r="FU165" s="174"/>
      <c r="FV165" s="208"/>
    </row>
    <row r="166" spans="112:178" ht="24.75" customHeight="1" x14ac:dyDescent="0.3">
      <c r="DH166" s="175"/>
      <c r="DI166" s="208"/>
      <c r="DP166" s="174"/>
      <c r="DQ166" s="174"/>
      <c r="DR166" s="174"/>
      <c r="DS166" s="174"/>
      <c r="DT166" s="174"/>
      <c r="DU166" s="174"/>
      <c r="DV166" s="208"/>
      <c r="DY166" s="174"/>
      <c r="DZ166" s="175"/>
      <c r="EA166" s="175"/>
      <c r="EB166" s="175"/>
      <c r="EC166" s="174"/>
      <c r="ED166" s="174"/>
      <c r="EE166" s="174"/>
      <c r="EF166" s="174"/>
      <c r="EG166" s="174"/>
      <c r="EH166" s="174"/>
      <c r="EI166" s="208"/>
      <c r="EL166" s="174"/>
      <c r="EM166" s="175"/>
      <c r="EN166" s="175"/>
      <c r="EO166" s="175"/>
      <c r="EP166" s="174"/>
      <c r="EQ166" s="174"/>
      <c r="ER166" s="174"/>
      <c r="ES166" s="174"/>
      <c r="ET166" s="174"/>
      <c r="EU166" s="174"/>
      <c r="EV166" s="208"/>
      <c r="EY166" s="174"/>
      <c r="EZ166" s="175"/>
      <c r="FA166" s="175"/>
      <c r="FB166" s="175"/>
      <c r="FC166" s="175"/>
      <c r="FD166" s="175"/>
      <c r="FE166" s="175"/>
      <c r="FF166" s="175"/>
      <c r="FG166" s="175"/>
      <c r="FH166" s="175"/>
      <c r="FI166" s="208"/>
      <c r="FL166" s="174"/>
      <c r="FM166" s="175"/>
      <c r="FN166" s="175"/>
      <c r="FO166" s="175"/>
      <c r="FP166" s="174"/>
      <c r="FQ166" s="174"/>
      <c r="FR166" s="174"/>
      <c r="FS166" s="174"/>
      <c r="FT166" s="174"/>
      <c r="FU166" s="174"/>
      <c r="FV166" s="208"/>
    </row>
    <row r="167" spans="112:178" ht="24.75" customHeight="1" x14ac:dyDescent="0.3">
      <c r="DH167" s="175"/>
      <c r="DI167" s="208"/>
      <c r="DP167" s="174"/>
      <c r="DQ167" s="174"/>
      <c r="DR167" s="174"/>
      <c r="DS167" s="174"/>
      <c r="DT167" s="174"/>
      <c r="DU167" s="174"/>
      <c r="DV167" s="208"/>
      <c r="DY167" s="174"/>
      <c r="DZ167" s="175"/>
      <c r="EA167" s="175"/>
      <c r="EB167" s="175"/>
      <c r="EC167" s="174"/>
      <c r="ED167" s="174"/>
      <c r="EE167" s="174"/>
      <c r="EF167" s="174"/>
      <c r="EG167" s="174"/>
      <c r="EH167" s="174"/>
      <c r="EI167" s="208"/>
      <c r="EL167" s="174"/>
      <c r="EM167" s="175"/>
      <c r="EN167" s="175"/>
      <c r="EO167" s="175"/>
      <c r="EP167" s="174"/>
      <c r="EQ167" s="174"/>
      <c r="ER167" s="174"/>
      <c r="ES167" s="174"/>
      <c r="ET167" s="174"/>
      <c r="EU167" s="174"/>
      <c r="EV167" s="208"/>
      <c r="EY167" s="174"/>
      <c r="EZ167" s="175"/>
      <c r="FA167" s="175"/>
      <c r="FB167" s="175"/>
      <c r="FC167" s="175"/>
      <c r="FD167" s="175"/>
      <c r="FE167" s="175"/>
      <c r="FF167" s="175"/>
      <c r="FG167" s="175"/>
      <c r="FH167" s="175"/>
      <c r="FI167" s="208"/>
      <c r="FL167" s="174"/>
      <c r="FM167" s="175"/>
      <c r="FN167" s="175"/>
      <c r="FO167" s="175"/>
      <c r="FP167" s="174"/>
      <c r="FQ167" s="174"/>
      <c r="FR167" s="174"/>
      <c r="FS167" s="174"/>
      <c r="FT167" s="174"/>
      <c r="FU167" s="174"/>
      <c r="FV167" s="208"/>
    </row>
    <row r="168" spans="112:178" ht="24.75" customHeight="1" x14ac:dyDescent="0.3">
      <c r="DH168" s="175"/>
      <c r="DI168" s="208"/>
      <c r="DP168" s="174"/>
      <c r="DQ168" s="174"/>
      <c r="DR168" s="174"/>
      <c r="DS168" s="174"/>
      <c r="DT168" s="174"/>
      <c r="DU168" s="174"/>
      <c r="DV168" s="208"/>
      <c r="DY168" s="174"/>
      <c r="DZ168" s="175"/>
      <c r="EA168" s="175"/>
      <c r="EB168" s="175"/>
      <c r="EC168" s="174"/>
      <c r="ED168" s="174"/>
      <c r="EE168" s="174"/>
      <c r="EF168" s="174"/>
      <c r="EG168" s="174"/>
      <c r="EH168" s="174"/>
      <c r="EI168" s="208"/>
      <c r="EL168" s="174"/>
      <c r="EM168" s="175"/>
      <c r="EN168" s="175"/>
      <c r="EO168" s="175"/>
      <c r="EP168" s="174"/>
      <c r="EQ168" s="174"/>
      <c r="ER168" s="174"/>
      <c r="ES168" s="174"/>
      <c r="ET168" s="174"/>
      <c r="EU168" s="174"/>
      <c r="EV168" s="208"/>
      <c r="EY168" s="174"/>
      <c r="EZ168" s="175"/>
      <c r="FA168" s="175"/>
      <c r="FB168" s="175"/>
      <c r="FC168" s="175"/>
      <c r="FD168" s="175"/>
      <c r="FE168" s="175"/>
      <c r="FF168" s="175"/>
      <c r="FG168" s="175"/>
      <c r="FH168" s="175"/>
      <c r="FI168" s="208"/>
      <c r="FL168" s="174"/>
      <c r="FM168" s="175"/>
      <c r="FN168" s="175"/>
      <c r="FO168" s="175"/>
      <c r="FP168" s="174"/>
      <c r="FQ168" s="174"/>
      <c r="FR168" s="174"/>
      <c r="FS168" s="174"/>
      <c r="FT168" s="174"/>
      <c r="FU168" s="174"/>
      <c r="FV168" s="208"/>
    </row>
    <row r="169" spans="112:178" ht="24.75" customHeight="1" x14ac:dyDescent="0.3">
      <c r="DH169" s="175"/>
      <c r="DI169" s="208"/>
      <c r="DP169" s="174"/>
      <c r="DQ169" s="174"/>
      <c r="DR169" s="174"/>
      <c r="DS169" s="174"/>
      <c r="DT169" s="174"/>
      <c r="DU169" s="174"/>
      <c r="DV169" s="208"/>
      <c r="DY169" s="174"/>
      <c r="DZ169" s="175"/>
      <c r="EA169" s="175"/>
      <c r="EB169" s="175"/>
      <c r="EC169" s="174"/>
      <c r="ED169" s="174"/>
      <c r="EE169" s="174"/>
      <c r="EF169" s="174"/>
      <c r="EG169" s="174"/>
      <c r="EH169" s="174"/>
      <c r="EI169" s="208"/>
      <c r="EL169" s="174"/>
      <c r="EM169" s="175"/>
      <c r="EN169" s="175"/>
      <c r="EO169" s="175"/>
      <c r="EP169" s="174"/>
      <c r="EQ169" s="174"/>
      <c r="ER169" s="174"/>
      <c r="ES169" s="174"/>
      <c r="ET169" s="174"/>
      <c r="EU169" s="174"/>
      <c r="EV169" s="208"/>
      <c r="EY169" s="174"/>
      <c r="EZ169" s="175"/>
      <c r="FA169" s="175"/>
      <c r="FB169" s="175"/>
      <c r="FC169" s="175"/>
      <c r="FD169" s="175"/>
      <c r="FE169" s="175"/>
      <c r="FF169" s="175"/>
      <c r="FG169" s="175"/>
      <c r="FH169" s="175"/>
      <c r="FI169" s="208"/>
      <c r="FL169" s="174"/>
      <c r="FM169" s="175"/>
      <c r="FN169" s="175"/>
      <c r="FO169" s="175"/>
      <c r="FP169" s="174"/>
      <c r="FQ169" s="174"/>
      <c r="FR169" s="174"/>
      <c r="FS169" s="174"/>
      <c r="FT169" s="174"/>
      <c r="FU169" s="174"/>
      <c r="FV169" s="208"/>
    </row>
    <row r="170" spans="112:178" ht="24.75" customHeight="1" x14ac:dyDescent="0.3">
      <c r="DH170" s="175"/>
      <c r="DI170" s="208"/>
      <c r="DP170" s="174"/>
      <c r="DQ170" s="174"/>
      <c r="DR170" s="174"/>
      <c r="DS170" s="174"/>
      <c r="DT170" s="174"/>
      <c r="DU170" s="174"/>
      <c r="DV170" s="208"/>
      <c r="DY170" s="174"/>
      <c r="DZ170" s="175"/>
      <c r="EA170" s="175"/>
      <c r="EB170" s="175"/>
      <c r="EC170" s="174"/>
      <c r="ED170" s="174"/>
      <c r="EE170" s="174"/>
      <c r="EF170" s="174"/>
      <c r="EG170" s="174"/>
      <c r="EH170" s="174"/>
      <c r="EI170" s="208"/>
      <c r="EL170" s="174"/>
      <c r="EM170" s="175"/>
      <c r="EN170" s="175"/>
      <c r="EO170" s="175"/>
      <c r="EP170" s="174"/>
      <c r="EQ170" s="174"/>
      <c r="ER170" s="174"/>
      <c r="ES170" s="174"/>
      <c r="ET170" s="174"/>
      <c r="EU170" s="174"/>
      <c r="EV170" s="208"/>
      <c r="EY170" s="174"/>
      <c r="EZ170" s="175"/>
      <c r="FA170" s="175"/>
      <c r="FB170" s="175"/>
      <c r="FC170" s="175"/>
      <c r="FD170" s="175"/>
      <c r="FE170" s="175"/>
      <c r="FF170" s="175"/>
      <c r="FG170" s="175"/>
      <c r="FH170" s="175"/>
      <c r="FI170" s="208"/>
      <c r="FL170" s="174"/>
      <c r="FM170" s="175"/>
      <c r="FN170" s="175"/>
      <c r="FO170" s="175"/>
      <c r="FP170" s="174"/>
      <c r="FQ170" s="174"/>
      <c r="FR170" s="174"/>
      <c r="FS170" s="174"/>
      <c r="FT170" s="174"/>
      <c r="FU170" s="174"/>
      <c r="FV170" s="208"/>
    </row>
    <row r="171" spans="112:178" ht="24.75" customHeight="1" x14ac:dyDescent="0.3">
      <c r="DH171" s="175"/>
      <c r="DI171" s="208"/>
      <c r="DP171" s="174"/>
      <c r="DQ171" s="174"/>
      <c r="DR171" s="174"/>
      <c r="DS171" s="174"/>
      <c r="DT171" s="174"/>
      <c r="DU171" s="174"/>
      <c r="DV171" s="208"/>
      <c r="DY171" s="174"/>
      <c r="DZ171" s="175"/>
      <c r="EA171" s="175"/>
      <c r="EB171" s="175"/>
      <c r="EC171" s="174"/>
      <c r="ED171" s="174"/>
      <c r="EE171" s="174"/>
      <c r="EF171" s="174"/>
      <c r="EG171" s="174"/>
      <c r="EH171" s="174"/>
      <c r="EI171" s="208"/>
      <c r="EL171" s="174"/>
      <c r="EM171" s="175"/>
      <c r="EN171" s="175"/>
      <c r="EO171" s="175"/>
      <c r="EP171" s="174"/>
      <c r="EQ171" s="174"/>
      <c r="ER171" s="174"/>
      <c r="ES171" s="174"/>
      <c r="ET171" s="174"/>
      <c r="EU171" s="174"/>
      <c r="EV171" s="208"/>
      <c r="EY171" s="174"/>
      <c r="EZ171" s="175"/>
      <c r="FA171" s="175"/>
      <c r="FB171" s="175"/>
      <c r="FC171" s="175"/>
      <c r="FD171" s="175"/>
      <c r="FE171" s="175"/>
      <c r="FF171" s="175"/>
      <c r="FG171" s="175"/>
      <c r="FH171" s="175"/>
      <c r="FI171" s="208"/>
      <c r="FL171" s="174"/>
      <c r="FM171" s="175"/>
      <c r="FN171" s="175"/>
      <c r="FO171" s="175"/>
      <c r="FP171" s="174"/>
      <c r="FQ171" s="174"/>
      <c r="FR171" s="174"/>
      <c r="FS171" s="174"/>
      <c r="FT171" s="174"/>
      <c r="FU171" s="174"/>
      <c r="FV171" s="208"/>
    </row>
    <row r="172" spans="112:178" ht="24.75" customHeight="1" x14ac:dyDescent="0.3">
      <c r="DH172" s="175"/>
      <c r="DI172" s="208"/>
      <c r="DP172" s="174"/>
      <c r="DQ172" s="174"/>
      <c r="DR172" s="174"/>
      <c r="DS172" s="174"/>
      <c r="DT172" s="174"/>
      <c r="DU172" s="174"/>
      <c r="DV172" s="208"/>
      <c r="DY172" s="174"/>
      <c r="DZ172" s="175"/>
      <c r="EA172" s="175"/>
      <c r="EB172" s="175"/>
      <c r="EC172" s="174"/>
      <c r="ED172" s="174"/>
      <c r="EE172" s="174"/>
      <c r="EF172" s="174"/>
      <c r="EG172" s="174"/>
      <c r="EH172" s="174"/>
      <c r="EI172" s="208"/>
      <c r="EL172" s="174"/>
      <c r="EM172" s="175"/>
      <c r="EN172" s="175"/>
      <c r="EO172" s="175"/>
      <c r="EP172" s="174"/>
      <c r="EQ172" s="174"/>
      <c r="ER172" s="174"/>
      <c r="ES172" s="174"/>
      <c r="ET172" s="174"/>
      <c r="EU172" s="174"/>
      <c r="EV172" s="208"/>
      <c r="EY172" s="174"/>
      <c r="EZ172" s="175"/>
      <c r="FA172" s="175"/>
      <c r="FB172" s="175"/>
      <c r="FC172" s="175"/>
      <c r="FD172" s="175"/>
      <c r="FE172" s="175"/>
      <c r="FF172" s="175"/>
      <c r="FG172" s="175"/>
      <c r="FH172" s="175"/>
      <c r="FI172" s="208"/>
      <c r="FL172" s="174"/>
      <c r="FM172" s="175"/>
      <c r="FN172" s="175"/>
      <c r="FO172" s="175"/>
      <c r="FP172" s="174"/>
      <c r="FQ172" s="174"/>
      <c r="FR172" s="174"/>
      <c r="FS172" s="174"/>
      <c r="FT172" s="174"/>
      <c r="FU172" s="174"/>
      <c r="FV172" s="208"/>
    </row>
    <row r="173" spans="112:178" ht="24.75" customHeight="1" x14ac:dyDescent="0.3">
      <c r="DH173" s="175"/>
      <c r="DI173" s="208"/>
      <c r="DP173" s="174"/>
      <c r="DQ173" s="174"/>
      <c r="DR173" s="174"/>
      <c r="DS173" s="174"/>
      <c r="DT173" s="174"/>
      <c r="DU173" s="174"/>
      <c r="DV173" s="208"/>
      <c r="DY173" s="174"/>
      <c r="DZ173" s="175"/>
      <c r="EA173" s="175"/>
      <c r="EB173" s="175"/>
      <c r="EC173" s="174"/>
      <c r="ED173" s="174"/>
      <c r="EE173" s="174"/>
      <c r="EF173" s="174"/>
      <c r="EG173" s="174"/>
      <c r="EH173" s="174"/>
      <c r="EI173" s="208"/>
      <c r="EL173" s="174"/>
      <c r="EM173" s="175"/>
      <c r="EN173" s="175"/>
      <c r="EO173" s="175"/>
      <c r="EP173" s="174"/>
      <c r="EQ173" s="174"/>
      <c r="ER173" s="174"/>
      <c r="ES173" s="174"/>
      <c r="ET173" s="174"/>
      <c r="EU173" s="174"/>
      <c r="EV173" s="208"/>
      <c r="EY173" s="174"/>
      <c r="EZ173" s="175"/>
      <c r="FA173" s="175"/>
      <c r="FB173" s="175"/>
      <c r="FC173" s="175"/>
      <c r="FD173" s="175"/>
      <c r="FE173" s="175"/>
      <c r="FF173" s="175"/>
      <c r="FG173" s="175"/>
      <c r="FH173" s="175"/>
      <c r="FI173" s="208"/>
      <c r="FL173" s="174"/>
      <c r="FM173" s="175"/>
      <c r="FN173" s="175"/>
      <c r="FO173" s="175"/>
      <c r="FP173" s="174"/>
      <c r="FQ173" s="174"/>
      <c r="FR173" s="174"/>
      <c r="FS173" s="174"/>
      <c r="FT173" s="174"/>
      <c r="FU173" s="174"/>
      <c r="FV173" s="208"/>
    </row>
    <row r="174" spans="112:178" ht="24.75" customHeight="1" x14ac:dyDescent="0.3">
      <c r="DH174" s="175"/>
      <c r="DI174" s="208"/>
      <c r="DP174" s="174"/>
      <c r="DQ174" s="174"/>
      <c r="DR174" s="174"/>
      <c r="DS174" s="174"/>
      <c r="DT174" s="174"/>
      <c r="DU174" s="174"/>
      <c r="DV174" s="208"/>
      <c r="DY174" s="174"/>
      <c r="DZ174" s="175"/>
      <c r="EA174" s="175"/>
      <c r="EB174" s="175"/>
      <c r="EC174" s="174"/>
      <c r="ED174" s="174"/>
      <c r="EE174" s="174"/>
      <c r="EF174" s="174"/>
      <c r="EG174" s="174"/>
      <c r="EH174" s="174"/>
      <c r="EI174" s="208"/>
      <c r="EL174" s="174"/>
      <c r="EM174" s="175"/>
      <c r="EN174" s="175"/>
      <c r="EO174" s="175"/>
      <c r="EP174" s="174"/>
      <c r="EQ174" s="174"/>
      <c r="ER174" s="174"/>
      <c r="ES174" s="174"/>
      <c r="ET174" s="174"/>
      <c r="EU174" s="174"/>
      <c r="EV174" s="208"/>
      <c r="EY174" s="174"/>
      <c r="EZ174" s="175"/>
      <c r="FA174" s="175"/>
      <c r="FB174" s="175"/>
      <c r="FC174" s="175"/>
      <c r="FD174" s="175"/>
      <c r="FE174" s="175"/>
      <c r="FF174" s="175"/>
      <c r="FG174" s="175"/>
      <c r="FH174" s="175"/>
      <c r="FI174" s="208"/>
      <c r="FL174" s="174"/>
      <c r="FM174" s="175"/>
      <c r="FN174" s="175"/>
      <c r="FO174" s="175"/>
      <c r="FP174" s="174"/>
      <c r="FQ174" s="174"/>
      <c r="FR174" s="174"/>
      <c r="FS174" s="174"/>
      <c r="FT174" s="174"/>
      <c r="FU174" s="174"/>
      <c r="FV174" s="208"/>
    </row>
    <row r="175" spans="112:178" ht="24.75" customHeight="1" x14ac:dyDescent="0.3">
      <c r="DH175" s="175"/>
      <c r="DI175" s="208"/>
      <c r="DP175" s="174"/>
      <c r="DQ175" s="174"/>
      <c r="DR175" s="174"/>
      <c r="DS175" s="174"/>
      <c r="DT175" s="174"/>
      <c r="DU175" s="174"/>
      <c r="DV175" s="208"/>
      <c r="DY175" s="174"/>
      <c r="DZ175" s="175"/>
      <c r="EA175" s="175"/>
      <c r="EB175" s="175"/>
      <c r="EC175" s="174"/>
      <c r="ED175" s="174"/>
      <c r="EE175" s="174"/>
      <c r="EF175" s="174"/>
      <c r="EG175" s="174"/>
      <c r="EH175" s="174"/>
      <c r="EI175" s="208"/>
      <c r="EL175" s="174"/>
      <c r="EM175" s="175"/>
      <c r="EN175" s="175"/>
      <c r="EO175" s="175"/>
      <c r="EP175" s="174"/>
      <c r="EQ175" s="174"/>
      <c r="ER175" s="174"/>
      <c r="ES175" s="174"/>
      <c r="ET175" s="174"/>
      <c r="EU175" s="174"/>
      <c r="EV175" s="208"/>
      <c r="EY175" s="174"/>
      <c r="EZ175" s="175"/>
      <c r="FA175" s="175"/>
      <c r="FB175" s="175"/>
      <c r="FC175" s="175"/>
      <c r="FD175" s="175"/>
      <c r="FE175" s="175"/>
      <c r="FF175" s="175"/>
      <c r="FG175" s="175"/>
      <c r="FH175" s="175"/>
      <c r="FI175" s="208"/>
      <c r="FL175" s="174"/>
      <c r="FM175" s="175"/>
      <c r="FN175" s="175"/>
      <c r="FO175" s="175"/>
      <c r="FP175" s="174"/>
      <c r="FQ175" s="174"/>
      <c r="FR175" s="174"/>
      <c r="FS175" s="174"/>
      <c r="FT175" s="174"/>
      <c r="FU175" s="174"/>
      <c r="FV175" s="208"/>
    </row>
    <row r="176" spans="112:178" ht="24.75" customHeight="1" x14ac:dyDescent="0.3">
      <c r="DH176" s="175"/>
      <c r="DI176" s="208"/>
      <c r="DP176" s="174"/>
      <c r="DQ176" s="174"/>
      <c r="DR176" s="174"/>
      <c r="DS176" s="174"/>
      <c r="DT176" s="174"/>
      <c r="DU176" s="174"/>
      <c r="DV176" s="208"/>
      <c r="DY176" s="174"/>
      <c r="DZ176" s="175"/>
      <c r="EA176" s="175"/>
      <c r="EB176" s="175"/>
      <c r="EC176" s="174"/>
      <c r="ED176" s="174"/>
      <c r="EE176" s="174"/>
      <c r="EF176" s="174"/>
      <c r="EG176" s="174"/>
      <c r="EH176" s="174"/>
      <c r="EI176" s="208"/>
      <c r="EL176" s="174"/>
      <c r="EM176" s="175"/>
      <c r="EN176" s="175"/>
      <c r="EO176" s="175"/>
      <c r="EP176" s="174"/>
      <c r="EQ176" s="174"/>
      <c r="ER176" s="174"/>
      <c r="ES176" s="174"/>
      <c r="ET176" s="174"/>
      <c r="EU176" s="174"/>
      <c r="EV176" s="208"/>
      <c r="EY176" s="174"/>
      <c r="EZ176" s="175"/>
      <c r="FA176" s="175"/>
      <c r="FB176" s="175"/>
      <c r="FC176" s="175"/>
      <c r="FD176" s="175"/>
      <c r="FE176" s="175"/>
      <c r="FF176" s="175"/>
      <c r="FG176" s="175"/>
      <c r="FH176" s="175"/>
      <c r="FI176" s="208"/>
      <c r="FL176" s="174"/>
      <c r="FM176" s="175"/>
      <c r="FN176" s="175"/>
      <c r="FO176" s="175"/>
      <c r="FP176" s="174"/>
      <c r="FQ176" s="174"/>
      <c r="FR176" s="174"/>
      <c r="FS176" s="174"/>
      <c r="FT176" s="174"/>
      <c r="FU176" s="174"/>
      <c r="FV176" s="208"/>
    </row>
    <row r="177" spans="112:178" ht="24.75" customHeight="1" x14ac:dyDescent="0.3">
      <c r="DH177" s="175"/>
      <c r="DI177" s="208"/>
      <c r="DP177" s="174"/>
      <c r="DQ177" s="174"/>
      <c r="DR177" s="174"/>
      <c r="DS177" s="174"/>
      <c r="DT177" s="174"/>
      <c r="DU177" s="174"/>
      <c r="DV177" s="208"/>
      <c r="DY177" s="174"/>
      <c r="DZ177" s="175"/>
      <c r="EA177" s="175"/>
      <c r="EB177" s="175"/>
      <c r="EC177" s="174"/>
      <c r="ED177" s="174"/>
      <c r="EE177" s="174"/>
      <c r="EF177" s="174"/>
      <c r="EG177" s="174"/>
      <c r="EH177" s="174"/>
      <c r="EI177" s="208"/>
      <c r="EL177" s="174"/>
      <c r="EM177" s="175"/>
      <c r="EN177" s="175"/>
      <c r="EO177" s="175"/>
      <c r="EP177" s="174"/>
      <c r="EQ177" s="174"/>
      <c r="ER177" s="174"/>
      <c r="ES177" s="174"/>
      <c r="ET177" s="174"/>
      <c r="EU177" s="174"/>
      <c r="EV177" s="208"/>
      <c r="EY177" s="174"/>
      <c r="EZ177" s="175"/>
      <c r="FA177" s="175"/>
      <c r="FB177" s="175"/>
      <c r="FC177" s="175"/>
      <c r="FD177" s="175"/>
      <c r="FE177" s="175"/>
      <c r="FF177" s="175"/>
      <c r="FG177" s="175"/>
      <c r="FH177" s="175"/>
      <c r="FI177" s="208"/>
      <c r="FL177" s="174"/>
      <c r="FM177" s="175"/>
      <c r="FN177" s="175"/>
      <c r="FO177" s="175"/>
      <c r="FP177" s="174"/>
      <c r="FQ177" s="174"/>
      <c r="FR177" s="174"/>
      <c r="FS177" s="174"/>
      <c r="FT177" s="174"/>
      <c r="FU177" s="174"/>
      <c r="FV177" s="208"/>
    </row>
    <row r="178" spans="112:178" ht="24.75" customHeight="1" x14ac:dyDescent="0.3">
      <c r="DH178" s="175"/>
      <c r="DI178" s="208"/>
      <c r="DP178" s="174"/>
      <c r="DQ178" s="174"/>
      <c r="DR178" s="174"/>
      <c r="DS178" s="174"/>
      <c r="DT178" s="174"/>
      <c r="DU178" s="174"/>
      <c r="DV178" s="208"/>
      <c r="DY178" s="174"/>
      <c r="DZ178" s="175"/>
      <c r="EA178" s="175"/>
      <c r="EB178" s="175"/>
      <c r="EC178" s="174"/>
      <c r="ED178" s="174"/>
      <c r="EE178" s="174"/>
      <c r="EF178" s="174"/>
      <c r="EG178" s="174"/>
      <c r="EH178" s="174"/>
      <c r="EI178" s="208"/>
      <c r="EL178" s="174"/>
      <c r="EM178" s="175"/>
      <c r="EN178" s="175"/>
      <c r="EO178" s="175"/>
      <c r="EP178" s="174"/>
      <c r="EQ178" s="174"/>
      <c r="ER178" s="174"/>
      <c r="ES178" s="174"/>
      <c r="ET178" s="174"/>
      <c r="EU178" s="174"/>
      <c r="EV178" s="208"/>
      <c r="EY178" s="174"/>
      <c r="EZ178" s="175"/>
      <c r="FA178" s="175"/>
      <c r="FB178" s="175"/>
      <c r="FC178" s="175"/>
      <c r="FD178" s="175"/>
      <c r="FE178" s="175"/>
      <c r="FF178" s="175"/>
      <c r="FG178" s="175"/>
      <c r="FH178" s="175"/>
      <c r="FI178" s="208"/>
      <c r="FL178" s="174"/>
      <c r="FM178" s="175"/>
      <c r="FN178" s="175"/>
      <c r="FO178" s="175"/>
      <c r="FP178" s="174"/>
      <c r="FQ178" s="174"/>
      <c r="FR178" s="174"/>
      <c r="FS178" s="174"/>
      <c r="FT178" s="174"/>
      <c r="FU178" s="174"/>
      <c r="FV178" s="208"/>
    </row>
    <row r="179" spans="112:178" ht="24.75" customHeight="1" x14ac:dyDescent="0.3">
      <c r="DH179" s="175"/>
      <c r="DI179" s="208"/>
      <c r="DP179" s="174"/>
      <c r="DQ179" s="174"/>
      <c r="DR179" s="174"/>
      <c r="DS179" s="174"/>
      <c r="DT179" s="174"/>
      <c r="DU179" s="174"/>
      <c r="DV179" s="208"/>
      <c r="DY179" s="174"/>
      <c r="DZ179" s="175"/>
      <c r="EA179" s="175"/>
      <c r="EB179" s="175"/>
      <c r="EC179" s="174"/>
      <c r="ED179" s="174"/>
      <c r="EE179" s="174"/>
      <c r="EF179" s="174"/>
      <c r="EG179" s="174"/>
      <c r="EH179" s="174"/>
      <c r="EI179" s="208"/>
      <c r="EL179" s="174"/>
      <c r="EM179" s="175"/>
      <c r="EN179" s="175"/>
      <c r="EO179" s="175"/>
      <c r="EP179" s="174"/>
      <c r="EQ179" s="174"/>
      <c r="ER179" s="174"/>
      <c r="ES179" s="174"/>
      <c r="ET179" s="174"/>
      <c r="EU179" s="174"/>
      <c r="EV179" s="208"/>
      <c r="EY179" s="174"/>
      <c r="EZ179" s="175"/>
      <c r="FA179" s="175"/>
      <c r="FB179" s="175"/>
      <c r="FC179" s="175"/>
      <c r="FD179" s="175"/>
      <c r="FE179" s="175"/>
      <c r="FF179" s="175"/>
      <c r="FG179" s="175"/>
      <c r="FH179" s="175"/>
      <c r="FI179" s="208"/>
      <c r="FL179" s="174"/>
      <c r="FM179" s="175"/>
      <c r="FN179" s="175"/>
      <c r="FO179" s="175"/>
      <c r="FP179" s="174"/>
      <c r="FQ179" s="174"/>
      <c r="FR179" s="174"/>
      <c r="FS179" s="174"/>
      <c r="FT179" s="174"/>
      <c r="FU179" s="174"/>
      <c r="FV179" s="208"/>
    </row>
    <row r="180" spans="112:178" ht="24.75" customHeight="1" x14ac:dyDescent="0.3">
      <c r="DH180" s="175"/>
      <c r="DI180" s="208"/>
      <c r="DP180" s="174"/>
      <c r="DQ180" s="174"/>
      <c r="DR180" s="174"/>
      <c r="DS180" s="174"/>
      <c r="DT180" s="174"/>
      <c r="DU180" s="174"/>
      <c r="DV180" s="208"/>
      <c r="DY180" s="174"/>
      <c r="DZ180" s="175"/>
      <c r="EA180" s="175"/>
      <c r="EB180" s="175"/>
      <c r="EC180" s="174"/>
      <c r="ED180" s="174"/>
      <c r="EE180" s="174"/>
      <c r="EF180" s="174"/>
      <c r="EG180" s="174"/>
      <c r="EH180" s="174"/>
      <c r="EI180" s="208"/>
      <c r="EL180" s="174"/>
      <c r="EM180" s="175"/>
      <c r="EN180" s="175"/>
      <c r="EO180" s="175"/>
      <c r="EP180" s="174"/>
      <c r="EQ180" s="174"/>
      <c r="ER180" s="174"/>
      <c r="ES180" s="174"/>
      <c r="ET180" s="174"/>
      <c r="EU180" s="174"/>
      <c r="EV180" s="208"/>
      <c r="EY180" s="174"/>
      <c r="EZ180" s="175"/>
      <c r="FA180" s="175"/>
      <c r="FB180" s="175"/>
      <c r="FC180" s="175"/>
      <c r="FD180" s="175"/>
      <c r="FE180" s="175"/>
      <c r="FF180" s="175"/>
      <c r="FG180" s="175"/>
      <c r="FH180" s="175"/>
      <c r="FI180" s="208"/>
      <c r="FL180" s="174"/>
      <c r="FM180" s="175"/>
      <c r="FN180" s="175"/>
      <c r="FO180" s="175"/>
      <c r="FP180" s="174"/>
      <c r="FQ180" s="174"/>
      <c r="FR180" s="174"/>
      <c r="FS180" s="174"/>
      <c r="FT180" s="174"/>
      <c r="FU180" s="174"/>
      <c r="FV180" s="208"/>
    </row>
    <row r="181" spans="112:178" ht="24.75" customHeight="1" x14ac:dyDescent="0.3">
      <c r="DH181" s="175"/>
      <c r="DI181" s="208"/>
      <c r="DP181" s="174"/>
      <c r="DQ181" s="174"/>
      <c r="DR181" s="174"/>
      <c r="DS181" s="174"/>
      <c r="DT181" s="174"/>
      <c r="DU181" s="174"/>
      <c r="DV181" s="208"/>
      <c r="DY181" s="174"/>
      <c r="DZ181" s="175"/>
      <c r="EA181" s="175"/>
      <c r="EB181" s="175"/>
      <c r="EC181" s="174"/>
      <c r="ED181" s="174"/>
      <c r="EE181" s="174"/>
      <c r="EF181" s="174"/>
      <c r="EG181" s="174"/>
      <c r="EH181" s="174"/>
      <c r="EI181" s="208"/>
      <c r="EL181" s="174"/>
      <c r="EM181" s="175"/>
      <c r="EN181" s="175"/>
      <c r="EO181" s="175"/>
      <c r="EP181" s="174"/>
      <c r="EQ181" s="174"/>
      <c r="ER181" s="174"/>
      <c r="ES181" s="174"/>
      <c r="ET181" s="174"/>
      <c r="EU181" s="174"/>
      <c r="EV181" s="208"/>
      <c r="EY181" s="174"/>
      <c r="EZ181" s="175"/>
      <c r="FA181" s="175"/>
      <c r="FB181" s="175"/>
      <c r="FC181" s="175"/>
      <c r="FD181" s="175"/>
      <c r="FE181" s="175"/>
      <c r="FF181" s="175"/>
      <c r="FG181" s="175"/>
      <c r="FH181" s="175"/>
      <c r="FI181" s="208"/>
      <c r="FL181" s="174"/>
      <c r="FM181" s="175"/>
      <c r="FN181" s="175"/>
      <c r="FO181" s="175"/>
      <c r="FP181" s="174"/>
      <c r="FQ181" s="174"/>
      <c r="FR181" s="174"/>
      <c r="FS181" s="174"/>
      <c r="FT181" s="174"/>
      <c r="FU181" s="174"/>
      <c r="FV181" s="208"/>
    </row>
    <row r="182" spans="112:178" ht="24.75" customHeight="1" x14ac:dyDescent="0.3">
      <c r="DH182" s="175"/>
      <c r="DI182" s="208"/>
      <c r="DP182" s="174"/>
      <c r="DQ182" s="174"/>
      <c r="DR182" s="174"/>
      <c r="DS182" s="174"/>
      <c r="DT182" s="174"/>
      <c r="DU182" s="174"/>
      <c r="DV182" s="208"/>
      <c r="DY182" s="174"/>
      <c r="DZ182" s="175"/>
      <c r="EA182" s="175"/>
      <c r="EB182" s="175"/>
      <c r="EC182" s="174"/>
      <c r="ED182" s="174"/>
      <c r="EE182" s="174"/>
      <c r="EF182" s="174"/>
      <c r="EG182" s="174"/>
      <c r="EH182" s="174"/>
      <c r="EI182" s="208"/>
      <c r="EL182" s="174"/>
      <c r="EM182" s="175"/>
      <c r="EN182" s="175"/>
      <c r="EO182" s="175"/>
      <c r="EP182" s="174"/>
      <c r="EQ182" s="174"/>
      <c r="ER182" s="174"/>
      <c r="ES182" s="174"/>
      <c r="ET182" s="174"/>
      <c r="EU182" s="174"/>
      <c r="EV182" s="208"/>
      <c r="EY182" s="174"/>
      <c r="EZ182" s="175"/>
      <c r="FA182" s="175"/>
      <c r="FB182" s="175"/>
      <c r="FC182" s="175"/>
      <c r="FD182" s="175"/>
      <c r="FE182" s="175"/>
      <c r="FF182" s="175"/>
      <c r="FG182" s="175"/>
      <c r="FH182" s="175"/>
      <c r="FI182" s="208"/>
      <c r="FL182" s="174"/>
      <c r="FM182" s="175"/>
      <c r="FN182" s="175"/>
      <c r="FO182" s="175"/>
      <c r="FP182" s="174"/>
      <c r="FQ182" s="174"/>
      <c r="FR182" s="174"/>
      <c r="FS182" s="174"/>
      <c r="FT182" s="174"/>
      <c r="FU182" s="174"/>
      <c r="FV182" s="208"/>
    </row>
    <row r="183" spans="112:178" ht="24.75" customHeight="1" x14ac:dyDescent="0.3">
      <c r="DH183" s="175"/>
      <c r="DI183" s="208"/>
      <c r="DP183" s="174"/>
      <c r="DQ183" s="174"/>
      <c r="DR183" s="174"/>
      <c r="DS183" s="174"/>
      <c r="DT183" s="174"/>
      <c r="DU183" s="174"/>
      <c r="DV183" s="208"/>
      <c r="DY183" s="174"/>
      <c r="DZ183" s="175"/>
      <c r="EA183" s="175"/>
      <c r="EB183" s="175"/>
      <c r="EC183" s="174"/>
      <c r="ED183" s="174"/>
      <c r="EE183" s="174"/>
      <c r="EF183" s="174"/>
      <c r="EG183" s="174"/>
      <c r="EH183" s="174"/>
      <c r="EI183" s="208"/>
      <c r="EL183" s="174"/>
      <c r="EM183" s="175"/>
      <c r="EN183" s="175"/>
      <c r="EO183" s="175"/>
      <c r="EP183" s="174"/>
      <c r="EQ183" s="174"/>
      <c r="ER183" s="174"/>
      <c r="ES183" s="174"/>
      <c r="ET183" s="174"/>
      <c r="EU183" s="174"/>
      <c r="EV183" s="208"/>
      <c r="EY183" s="174"/>
      <c r="EZ183" s="175"/>
      <c r="FA183" s="175"/>
      <c r="FB183" s="175"/>
      <c r="FC183" s="175"/>
      <c r="FD183" s="175"/>
      <c r="FE183" s="175"/>
      <c r="FF183" s="175"/>
      <c r="FG183" s="175"/>
      <c r="FH183" s="175"/>
      <c r="FI183" s="208"/>
      <c r="FL183" s="174"/>
      <c r="FM183" s="175"/>
      <c r="FN183" s="175"/>
      <c r="FO183" s="175"/>
      <c r="FP183" s="174"/>
      <c r="FQ183" s="174"/>
      <c r="FR183" s="174"/>
      <c r="FS183" s="174"/>
      <c r="FT183" s="174"/>
      <c r="FU183" s="174"/>
      <c r="FV183" s="208"/>
    </row>
    <row r="184" spans="112:178" ht="24.75" customHeight="1" x14ac:dyDescent="0.3">
      <c r="DH184" s="175"/>
      <c r="DI184" s="208"/>
      <c r="DP184" s="174"/>
      <c r="DQ184" s="174"/>
      <c r="DR184" s="174"/>
      <c r="DS184" s="174"/>
      <c r="DT184" s="174"/>
      <c r="DU184" s="174"/>
      <c r="DV184" s="208"/>
      <c r="DY184" s="174"/>
      <c r="DZ184" s="175"/>
      <c r="EA184" s="175"/>
      <c r="EB184" s="175"/>
      <c r="EC184" s="174"/>
      <c r="ED184" s="174"/>
      <c r="EE184" s="174"/>
      <c r="EF184" s="174"/>
      <c r="EG184" s="174"/>
      <c r="EH184" s="174"/>
      <c r="EI184" s="208"/>
      <c r="EL184" s="174"/>
      <c r="EM184" s="175"/>
      <c r="EN184" s="175"/>
      <c r="EO184" s="175"/>
      <c r="EP184" s="174"/>
      <c r="EQ184" s="174"/>
      <c r="ER184" s="174"/>
      <c r="ES184" s="174"/>
      <c r="ET184" s="174"/>
      <c r="EU184" s="174"/>
      <c r="EV184" s="208"/>
      <c r="EY184" s="174"/>
      <c r="EZ184" s="175"/>
      <c r="FA184" s="175"/>
      <c r="FB184" s="175"/>
      <c r="FC184" s="175"/>
      <c r="FD184" s="175"/>
      <c r="FE184" s="175"/>
      <c r="FF184" s="175"/>
      <c r="FG184" s="175"/>
      <c r="FH184" s="175"/>
      <c r="FI184" s="208"/>
      <c r="FL184" s="174"/>
      <c r="FM184" s="175"/>
      <c r="FN184" s="175"/>
      <c r="FO184" s="175"/>
      <c r="FP184" s="174"/>
      <c r="FQ184" s="174"/>
      <c r="FR184" s="174"/>
      <c r="FS184" s="174"/>
      <c r="FT184" s="174"/>
      <c r="FU184" s="174"/>
      <c r="FV184" s="208"/>
    </row>
    <row r="185" spans="112:178" ht="24.75" customHeight="1" x14ac:dyDescent="0.3">
      <c r="DH185" s="175"/>
      <c r="DI185" s="208"/>
      <c r="DP185" s="174"/>
      <c r="DQ185" s="174"/>
      <c r="DR185" s="174"/>
      <c r="DS185" s="174"/>
      <c r="DT185" s="174"/>
      <c r="DU185" s="174"/>
      <c r="DV185" s="208"/>
      <c r="DY185" s="174"/>
      <c r="DZ185" s="175"/>
      <c r="EA185" s="175"/>
      <c r="EB185" s="175"/>
      <c r="EC185" s="174"/>
      <c r="ED185" s="174"/>
      <c r="EE185" s="174"/>
      <c r="EF185" s="174"/>
      <c r="EG185" s="174"/>
      <c r="EH185" s="174"/>
      <c r="EI185" s="208"/>
      <c r="EL185" s="174"/>
      <c r="EM185" s="175"/>
      <c r="EN185" s="175"/>
      <c r="EO185" s="175"/>
      <c r="EP185" s="174"/>
      <c r="EQ185" s="174"/>
      <c r="ER185" s="174"/>
      <c r="ES185" s="174"/>
      <c r="ET185" s="174"/>
      <c r="EU185" s="174"/>
      <c r="EV185" s="208"/>
      <c r="EY185" s="174"/>
      <c r="EZ185" s="175"/>
      <c r="FA185" s="175"/>
      <c r="FB185" s="175"/>
      <c r="FC185" s="175"/>
      <c r="FD185" s="175"/>
      <c r="FE185" s="175"/>
      <c r="FF185" s="175"/>
      <c r="FG185" s="175"/>
      <c r="FH185" s="175"/>
      <c r="FI185" s="208"/>
      <c r="FL185" s="174"/>
      <c r="FM185" s="175"/>
      <c r="FN185" s="175"/>
      <c r="FO185" s="175"/>
      <c r="FP185" s="174"/>
      <c r="FQ185" s="174"/>
      <c r="FR185" s="174"/>
      <c r="FS185" s="174"/>
      <c r="FT185" s="174"/>
      <c r="FU185" s="174"/>
      <c r="FV185" s="208"/>
    </row>
    <row r="186" spans="112:178" ht="24.75" customHeight="1" x14ac:dyDescent="0.3">
      <c r="DH186" s="175"/>
      <c r="DI186" s="208"/>
      <c r="DP186" s="174"/>
      <c r="DQ186" s="174"/>
      <c r="DR186" s="174"/>
      <c r="DS186" s="174"/>
      <c r="DT186" s="174"/>
      <c r="DU186" s="174"/>
      <c r="DV186" s="208"/>
      <c r="DY186" s="174"/>
      <c r="DZ186" s="175"/>
      <c r="EA186" s="175"/>
      <c r="EB186" s="175"/>
      <c r="EC186" s="174"/>
      <c r="ED186" s="174"/>
      <c r="EE186" s="174"/>
      <c r="EF186" s="174"/>
      <c r="EG186" s="174"/>
      <c r="EH186" s="174"/>
      <c r="EI186" s="208"/>
      <c r="EL186" s="174"/>
      <c r="EM186" s="175"/>
      <c r="EN186" s="175"/>
      <c r="EO186" s="175"/>
      <c r="EP186" s="174"/>
      <c r="EQ186" s="174"/>
      <c r="ER186" s="174"/>
      <c r="ES186" s="174"/>
      <c r="ET186" s="174"/>
      <c r="EU186" s="174"/>
      <c r="EV186" s="208"/>
      <c r="EY186" s="174"/>
      <c r="EZ186" s="175"/>
      <c r="FA186" s="175"/>
      <c r="FB186" s="175"/>
      <c r="FC186" s="175"/>
      <c r="FD186" s="175"/>
      <c r="FE186" s="175"/>
      <c r="FF186" s="175"/>
      <c r="FG186" s="175"/>
      <c r="FH186" s="175"/>
      <c r="FI186" s="208"/>
      <c r="FL186" s="174"/>
      <c r="FM186" s="175"/>
      <c r="FN186" s="175"/>
      <c r="FO186" s="175"/>
      <c r="FP186" s="174"/>
      <c r="FQ186" s="174"/>
      <c r="FR186" s="174"/>
      <c r="FS186" s="174"/>
      <c r="FT186" s="174"/>
      <c r="FU186" s="174"/>
      <c r="FV186" s="208"/>
    </row>
    <row r="187" spans="112:178" ht="24.75" customHeight="1" x14ac:dyDescent="0.3">
      <c r="DH187" s="175"/>
      <c r="DI187" s="208"/>
      <c r="DP187" s="174"/>
      <c r="DQ187" s="174"/>
      <c r="DR187" s="174"/>
      <c r="DS187" s="174"/>
      <c r="DT187" s="174"/>
      <c r="DU187" s="174"/>
      <c r="DV187" s="208"/>
      <c r="DY187" s="174"/>
      <c r="DZ187" s="175"/>
      <c r="EA187" s="175"/>
      <c r="EB187" s="175"/>
      <c r="EC187" s="174"/>
      <c r="ED187" s="174"/>
      <c r="EE187" s="174"/>
      <c r="EF187" s="174"/>
      <c r="EG187" s="174"/>
      <c r="EH187" s="174"/>
      <c r="EI187" s="208"/>
      <c r="EL187" s="174"/>
      <c r="EM187" s="175"/>
      <c r="EN187" s="175"/>
      <c r="EO187" s="175"/>
      <c r="EP187" s="174"/>
      <c r="EQ187" s="174"/>
      <c r="ER187" s="174"/>
      <c r="ES187" s="174"/>
      <c r="ET187" s="174"/>
      <c r="EU187" s="174"/>
      <c r="EV187" s="208"/>
      <c r="EY187" s="174"/>
      <c r="EZ187" s="175"/>
      <c r="FA187" s="175"/>
      <c r="FB187" s="175"/>
      <c r="FC187" s="175"/>
      <c r="FD187" s="175"/>
      <c r="FE187" s="175"/>
      <c r="FF187" s="175"/>
      <c r="FG187" s="175"/>
      <c r="FH187" s="175"/>
      <c r="FI187" s="208"/>
      <c r="FL187" s="174"/>
      <c r="FM187" s="175"/>
      <c r="FN187" s="175"/>
      <c r="FO187" s="175"/>
      <c r="FP187" s="174"/>
      <c r="FQ187" s="174"/>
      <c r="FR187" s="174"/>
      <c r="FS187" s="174"/>
      <c r="FT187" s="174"/>
      <c r="FU187" s="174"/>
      <c r="FV187" s="208"/>
    </row>
    <row r="188" spans="112:178" ht="24.75" customHeight="1" x14ac:dyDescent="0.3">
      <c r="DH188" s="175"/>
      <c r="DI188" s="208"/>
      <c r="DP188" s="174"/>
      <c r="DQ188" s="174"/>
      <c r="DR188" s="174"/>
      <c r="DS188" s="174"/>
      <c r="DT188" s="174"/>
      <c r="DU188" s="174"/>
      <c r="DV188" s="208"/>
      <c r="DY188" s="174"/>
      <c r="DZ188" s="175"/>
      <c r="EA188" s="175"/>
      <c r="EB188" s="175"/>
      <c r="EC188" s="174"/>
      <c r="ED188" s="174"/>
      <c r="EE188" s="174"/>
      <c r="EF188" s="174"/>
      <c r="EG188" s="174"/>
      <c r="EH188" s="174"/>
      <c r="EI188" s="208"/>
      <c r="EL188" s="174"/>
      <c r="EM188" s="175"/>
      <c r="EN188" s="175"/>
      <c r="EO188" s="175"/>
      <c r="EP188" s="174"/>
      <c r="EQ188" s="174"/>
      <c r="ER188" s="174"/>
      <c r="ES188" s="174"/>
      <c r="ET188" s="174"/>
      <c r="EU188" s="174"/>
      <c r="EV188" s="208"/>
      <c r="EY188" s="174"/>
      <c r="EZ188" s="175"/>
      <c r="FA188" s="175"/>
      <c r="FB188" s="175"/>
      <c r="FC188" s="175"/>
      <c r="FD188" s="175"/>
      <c r="FE188" s="175"/>
      <c r="FF188" s="175"/>
      <c r="FG188" s="175"/>
      <c r="FH188" s="175"/>
      <c r="FI188" s="208"/>
      <c r="FL188" s="174"/>
      <c r="FM188" s="175"/>
      <c r="FN188" s="175"/>
      <c r="FO188" s="175"/>
      <c r="FP188" s="174"/>
      <c r="FQ188" s="174"/>
      <c r="FR188" s="174"/>
      <c r="FS188" s="174"/>
      <c r="FT188" s="174"/>
      <c r="FU188" s="174"/>
      <c r="FV188" s="208"/>
    </row>
    <row r="189" spans="112:178" ht="24.75" customHeight="1" x14ac:dyDescent="0.3">
      <c r="DH189" s="175"/>
      <c r="DI189" s="208"/>
      <c r="DP189" s="174"/>
      <c r="DQ189" s="174"/>
      <c r="DR189" s="174"/>
      <c r="DS189" s="174"/>
      <c r="DT189" s="174"/>
      <c r="DU189" s="174"/>
      <c r="DV189" s="208"/>
      <c r="DY189" s="174"/>
      <c r="DZ189" s="175"/>
      <c r="EA189" s="175"/>
      <c r="EB189" s="175"/>
      <c r="EC189" s="174"/>
      <c r="ED189" s="174"/>
      <c r="EE189" s="174"/>
      <c r="EF189" s="174"/>
      <c r="EG189" s="174"/>
      <c r="EH189" s="174"/>
      <c r="EI189" s="208"/>
      <c r="EL189" s="174"/>
      <c r="EM189" s="175"/>
      <c r="EN189" s="175"/>
      <c r="EO189" s="175"/>
      <c r="EP189" s="174"/>
      <c r="EQ189" s="174"/>
      <c r="ER189" s="174"/>
      <c r="ES189" s="174"/>
      <c r="ET189" s="174"/>
      <c r="EU189" s="174"/>
      <c r="EV189" s="208"/>
      <c r="EY189" s="174"/>
      <c r="EZ189" s="175"/>
      <c r="FA189" s="175"/>
      <c r="FB189" s="175"/>
      <c r="FC189" s="175"/>
      <c r="FD189" s="175"/>
      <c r="FE189" s="175"/>
      <c r="FF189" s="175"/>
      <c r="FG189" s="175"/>
      <c r="FH189" s="175"/>
      <c r="FI189" s="208"/>
      <c r="FL189" s="174"/>
      <c r="FM189" s="175"/>
      <c r="FN189" s="175"/>
      <c r="FO189" s="175"/>
      <c r="FP189" s="174"/>
      <c r="FQ189" s="174"/>
      <c r="FR189" s="174"/>
      <c r="FS189" s="174"/>
      <c r="FT189" s="174"/>
      <c r="FU189" s="174"/>
      <c r="FV189" s="208"/>
    </row>
    <row r="190" spans="112:178" ht="24.75" customHeight="1" x14ac:dyDescent="0.3">
      <c r="DH190" s="175"/>
      <c r="DI190" s="208"/>
      <c r="DP190" s="174"/>
      <c r="DQ190" s="174"/>
      <c r="DR190" s="174"/>
      <c r="DS190" s="174"/>
      <c r="DT190" s="174"/>
      <c r="DU190" s="174"/>
      <c r="DV190" s="208"/>
      <c r="DY190" s="174"/>
      <c r="DZ190" s="175"/>
      <c r="EA190" s="175"/>
      <c r="EB190" s="175"/>
      <c r="EC190" s="174"/>
      <c r="ED190" s="174"/>
      <c r="EE190" s="174"/>
      <c r="EF190" s="174"/>
      <c r="EG190" s="174"/>
      <c r="EH190" s="174"/>
      <c r="EI190" s="208"/>
      <c r="EL190" s="174"/>
      <c r="EM190" s="175"/>
      <c r="EN190" s="175"/>
      <c r="EO190" s="175"/>
      <c r="EP190" s="174"/>
      <c r="EQ190" s="174"/>
      <c r="ER190" s="174"/>
      <c r="ES190" s="174"/>
      <c r="ET190" s="174"/>
      <c r="EU190" s="174"/>
      <c r="EV190" s="208"/>
      <c r="EY190" s="174"/>
      <c r="EZ190" s="175"/>
      <c r="FA190" s="175"/>
      <c r="FB190" s="175"/>
      <c r="FC190" s="175"/>
      <c r="FD190" s="175"/>
      <c r="FE190" s="175"/>
      <c r="FF190" s="175"/>
      <c r="FG190" s="175"/>
      <c r="FH190" s="175"/>
      <c r="FI190" s="208"/>
      <c r="FL190" s="174"/>
      <c r="FM190" s="175"/>
      <c r="FN190" s="175"/>
      <c r="FO190" s="175"/>
      <c r="FP190" s="174"/>
      <c r="FQ190" s="174"/>
      <c r="FR190" s="174"/>
      <c r="FS190" s="174"/>
      <c r="FT190" s="174"/>
      <c r="FU190" s="174"/>
      <c r="FV190" s="208"/>
    </row>
    <row r="191" spans="112:178" ht="24.75" customHeight="1" x14ac:dyDescent="0.3">
      <c r="DH191" s="175"/>
      <c r="DI191" s="208"/>
      <c r="DP191" s="174"/>
      <c r="DQ191" s="174"/>
      <c r="DR191" s="174"/>
      <c r="DS191" s="174"/>
      <c r="DT191" s="174"/>
      <c r="DU191" s="174"/>
      <c r="DV191" s="208"/>
      <c r="DY191" s="174"/>
      <c r="DZ191" s="175"/>
      <c r="EA191" s="175"/>
      <c r="EB191" s="175"/>
      <c r="EC191" s="174"/>
      <c r="ED191" s="174"/>
      <c r="EE191" s="174"/>
      <c r="EF191" s="174"/>
      <c r="EG191" s="174"/>
      <c r="EH191" s="174"/>
      <c r="EI191" s="208"/>
      <c r="EL191" s="174"/>
      <c r="EM191" s="175"/>
      <c r="EN191" s="175"/>
      <c r="EO191" s="175"/>
      <c r="EP191" s="174"/>
      <c r="EQ191" s="174"/>
      <c r="ER191" s="174"/>
      <c r="ES191" s="174"/>
      <c r="ET191" s="174"/>
      <c r="EU191" s="174"/>
      <c r="EV191" s="208"/>
      <c r="EY191" s="174"/>
      <c r="EZ191" s="175"/>
      <c r="FA191" s="175"/>
      <c r="FB191" s="175"/>
      <c r="FC191" s="175"/>
      <c r="FD191" s="175"/>
      <c r="FE191" s="175"/>
      <c r="FF191" s="175"/>
      <c r="FG191" s="175"/>
      <c r="FH191" s="175"/>
      <c r="FI191" s="208"/>
      <c r="FL191" s="174"/>
      <c r="FM191" s="175"/>
      <c r="FN191" s="175"/>
      <c r="FO191" s="175"/>
      <c r="FP191" s="174"/>
      <c r="FQ191" s="174"/>
      <c r="FR191" s="174"/>
      <c r="FS191" s="174"/>
      <c r="FT191" s="174"/>
      <c r="FU191" s="174"/>
      <c r="FV191" s="208"/>
    </row>
    <row r="192" spans="112:178" ht="24.75" customHeight="1" x14ac:dyDescent="0.3">
      <c r="DH192" s="175"/>
      <c r="DI192" s="208"/>
      <c r="DP192" s="174"/>
      <c r="DQ192" s="174"/>
      <c r="DR192" s="174"/>
      <c r="DS192" s="174"/>
      <c r="DT192" s="174"/>
      <c r="DU192" s="174"/>
      <c r="DV192" s="208"/>
      <c r="DY192" s="174"/>
      <c r="DZ192" s="175"/>
      <c r="EA192" s="175"/>
      <c r="EB192" s="175"/>
      <c r="EC192" s="174"/>
      <c r="ED192" s="174"/>
      <c r="EE192" s="174"/>
      <c r="EF192" s="174"/>
      <c r="EG192" s="174"/>
      <c r="EH192" s="174"/>
      <c r="EI192" s="208"/>
      <c r="EL192" s="174"/>
      <c r="EM192" s="175"/>
      <c r="EN192" s="175"/>
      <c r="EO192" s="175"/>
      <c r="EP192" s="174"/>
      <c r="EQ192" s="174"/>
      <c r="ER192" s="174"/>
      <c r="ES192" s="174"/>
      <c r="ET192" s="174"/>
      <c r="EU192" s="174"/>
      <c r="EV192" s="208"/>
      <c r="EY192" s="174"/>
      <c r="EZ192" s="175"/>
      <c r="FA192" s="175"/>
      <c r="FB192" s="175"/>
      <c r="FC192" s="175"/>
      <c r="FD192" s="175"/>
      <c r="FE192" s="175"/>
      <c r="FF192" s="175"/>
      <c r="FG192" s="175"/>
      <c r="FH192" s="175"/>
      <c r="FI192" s="208"/>
      <c r="FL192" s="174"/>
      <c r="FM192" s="175"/>
      <c r="FN192" s="175"/>
      <c r="FO192" s="175"/>
      <c r="FP192" s="174"/>
      <c r="FQ192" s="174"/>
      <c r="FR192" s="174"/>
      <c r="FS192" s="174"/>
      <c r="FT192" s="174"/>
      <c r="FU192" s="174"/>
      <c r="FV192" s="208"/>
    </row>
    <row r="193" spans="112:178" ht="24.75" customHeight="1" x14ac:dyDescent="0.3">
      <c r="DH193" s="175"/>
      <c r="DI193" s="208"/>
      <c r="DP193" s="174"/>
      <c r="DQ193" s="174"/>
      <c r="DR193" s="174"/>
      <c r="DS193" s="174"/>
      <c r="DT193" s="174"/>
      <c r="DU193" s="174"/>
      <c r="DV193" s="208"/>
      <c r="DY193" s="174"/>
      <c r="DZ193" s="175"/>
      <c r="EA193" s="175"/>
      <c r="EB193" s="175"/>
      <c r="EC193" s="174"/>
      <c r="ED193" s="174"/>
      <c r="EE193" s="174"/>
      <c r="EF193" s="174"/>
      <c r="EG193" s="174"/>
      <c r="EH193" s="174"/>
      <c r="EI193" s="208"/>
      <c r="EL193" s="174"/>
      <c r="EM193" s="175"/>
      <c r="EN193" s="175"/>
      <c r="EO193" s="175"/>
      <c r="EP193" s="174"/>
      <c r="EQ193" s="174"/>
      <c r="ER193" s="174"/>
      <c r="ES193" s="174"/>
      <c r="ET193" s="174"/>
      <c r="EU193" s="174"/>
      <c r="EV193" s="208"/>
      <c r="EY193" s="174"/>
      <c r="EZ193" s="175"/>
      <c r="FA193" s="175"/>
      <c r="FB193" s="175"/>
      <c r="FC193" s="175"/>
      <c r="FD193" s="175"/>
      <c r="FE193" s="175"/>
      <c r="FF193" s="175"/>
      <c r="FG193" s="175"/>
      <c r="FH193" s="175"/>
      <c r="FI193" s="208"/>
      <c r="FL193" s="174"/>
      <c r="FM193" s="175"/>
      <c r="FN193" s="175"/>
      <c r="FO193" s="175"/>
      <c r="FP193" s="174"/>
      <c r="FQ193" s="174"/>
      <c r="FR193" s="174"/>
      <c r="FS193" s="174"/>
      <c r="FT193" s="174"/>
      <c r="FU193" s="174"/>
      <c r="FV193" s="208"/>
    </row>
    <row r="194" spans="112:178" ht="24.75" customHeight="1" x14ac:dyDescent="0.3">
      <c r="DH194" s="175"/>
      <c r="DI194" s="208"/>
      <c r="DP194" s="174"/>
      <c r="DQ194" s="174"/>
      <c r="DR194" s="174"/>
      <c r="DS194" s="174"/>
      <c r="DT194" s="174"/>
      <c r="DU194" s="174"/>
      <c r="DV194" s="208"/>
      <c r="DY194" s="174"/>
      <c r="DZ194" s="175"/>
      <c r="EA194" s="175"/>
      <c r="EB194" s="175"/>
      <c r="EC194" s="174"/>
      <c r="ED194" s="174"/>
      <c r="EE194" s="174"/>
      <c r="EF194" s="174"/>
      <c r="EG194" s="174"/>
      <c r="EH194" s="174"/>
      <c r="EI194" s="208"/>
      <c r="EL194" s="174"/>
      <c r="EM194" s="175"/>
      <c r="EN194" s="175"/>
      <c r="EO194" s="175"/>
      <c r="EP194" s="174"/>
      <c r="EQ194" s="174"/>
      <c r="ER194" s="174"/>
      <c r="ES194" s="174"/>
      <c r="ET194" s="174"/>
      <c r="EU194" s="174"/>
      <c r="EV194" s="208"/>
      <c r="EY194" s="174"/>
      <c r="EZ194" s="175"/>
      <c r="FA194" s="175"/>
      <c r="FB194" s="175"/>
      <c r="FC194" s="175"/>
      <c r="FD194" s="175"/>
      <c r="FE194" s="175"/>
      <c r="FF194" s="175"/>
      <c r="FG194" s="175"/>
      <c r="FH194" s="175"/>
      <c r="FI194" s="208"/>
      <c r="FL194" s="174"/>
      <c r="FM194" s="175"/>
      <c r="FN194" s="175"/>
      <c r="FO194" s="175"/>
      <c r="FP194" s="174"/>
      <c r="FQ194" s="174"/>
      <c r="FR194" s="174"/>
      <c r="FS194" s="174"/>
      <c r="FT194" s="174"/>
      <c r="FU194" s="174"/>
      <c r="FV194" s="208"/>
    </row>
    <row r="195" spans="112:178" ht="24.75" customHeight="1" x14ac:dyDescent="0.3">
      <c r="DH195" s="175"/>
      <c r="DI195" s="208"/>
      <c r="DP195" s="174"/>
      <c r="DQ195" s="174"/>
      <c r="DR195" s="174"/>
      <c r="DS195" s="174"/>
      <c r="DT195" s="174"/>
      <c r="DU195" s="174"/>
      <c r="DV195" s="208"/>
      <c r="DY195" s="174"/>
      <c r="DZ195" s="175"/>
      <c r="EA195" s="175"/>
      <c r="EB195" s="175"/>
      <c r="EC195" s="174"/>
      <c r="ED195" s="174"/>
      <c r="EE195" s="174"/>
      <c r="EF195" s="174"/>
      <c r="EG195" s="174"/>
      <c r="EH195" s="174"/>
      <c r="EI195" s="208"/>
      <c r="EL195" s="174"/>
      <c r="EM195" s="175"/>
      <c r="EN195" s="175"/>
      <c r="EO195" s="175"/>
      <c r="EP195" s="174"/>
      <c r="EQ195" s="174"/>
      <c r="ER195" s="174"/>
      <c r="ES195" s="174"/>
      <c r="ET195" s="174"/>
      <c r="EU195" s="174"/>
      <c r="EV195" s="208"/>
      <c r="EY195" s="174"/>
      <c r="EZ195" s="175"/>
      <c r="FA195" s="175"/>
      <c r="FB195" s="175"/>
      <c r="FC195" s="175"/>
      <c r="FD195" s="175"/>
      <c r="FE195" s="175"/>
      <c r="FF195" s="175"/>
      <c r="FG195" s="175"/>
      <c r="FH195" s="175"/>
      <c r="FI195" s="208"/>
      <c r="FL195" s="174"/>
      <c r="FM195" s="175"/>
      <c r="FN195" s="175"/>
      <c r="FO195" s="175"/>
      <c r="FP195" s="174"/>
      <c r="FQ195" s="174"/>
      <c r="FR195" s="174"/>
      <c r="FS195" s="174"/>
      <c r="FT195" s="174"/>
      <c r="FU195" s="174"/>
      <c r="FV195" s="208"/>
    </row>
    <row r="196" spans="112:178" ht="24.75" customHeight="1" x14ac:dyDescent="0.3">
      <c r="DH196" s="175"/>
      <c r="DI196" s="208"/>
      <c r="DP196" s="174"/>
      <c r="DQ196" s="174"/>
      <c r="DR196" s="174"/>
      <c r="DS196" s="174"/>
      <c r="DT196" s="174"/>
      <c r="DU196" s="174"/>
      <c r="DV196" s="208"/>
      <c r="DY196" s="174"/>
      <c r="DZ196" s="175"/>
      <c r="EA196" s="175"/>
      <c r="EB196" s="175"/>
      <c r="EC196" s="174"/>
      <c r="ED196" s="174"/>
      <c r="EE196" s="174"/>
      <c r="EF196" s="174"/>
      <c r="EG196" s="174"/>
      <c r="EH196" s="174"/>
      <c r="EI196" s="208"/>
      <c r="EL196" s="174"/>
      <c r="EM196" s="175"/>
      <c r="EN196" s="175"/>
      <c r="EO196" s="175"/>
      <c r="EP196" s="174"/>
      <c r="EQ196" s="174"/>
      <c r="ER196" s="174"/>
      <c r="ES196" s="174"/>
      <c r="ET196" s="174"/>
      <c r="EU196" s="174"/>
      <c r="EV196" s="208"/>
      <c r="EY196" s="174"/>
      <c r="EZ196" s="175"/>
      <c r="FA196" s="175"/>
      <c r="FB196" s="175"/>
      <c r="FC196" s="175"/>
      <c r="FD196" s="175"/>
      <c r="FE196" s="175"/>
      <c r="FF196" s="175"/>
      <c r="FG196" s="175"/>
      <c r="FH196" s="175"/>
      <c r="FI196" s="208"/>
      <c r="FL196" s="174"/>
      <c r="FM196" s="175"/>
      <c r="FN196" s="175"/>
      <c r="FO196" s="175"/>
      <c r="FP196" s="174"/>
      <c r="FQ196" s="174"/>
      <c r="FR196" s="174"/>
      <c r="FS196" s="174"/>
      <c r="FT196" s="174"/>
      <c r="FU196" s="174"/>
      <c r="FV196" s="208"/>
    </row>
    <row r="197" spans="112:178" ht="24.75" customHeight="1" x14ac:dyDescent="0.3">
      <c r="DH197" s="175"/>
      <c r="DI197" s="208"/>
      <c r="DP197" s="174"/>
      <c r="DQ197" s="174"/>
      <c r="DR197" s="174"/>
      <c r="DS197" s="174"/>
      <c r="DT197" s="174"/>
      <c r="DU197" s="174"/>
      <c r="DV197" s="208"/>
      <c r="DY197" s="174"/>
      <c r="DZ197" s="175"/>
      <c r="EA197" s="175"/>
      <c r="EB197" s="175"/>
      <c r="EC197" s="174"/>
      <c r="ED197" s="174"/>
      <c r="EE197" s="174"/>
      <c r="EF197" s="174"/>
      <c r="EG197" s="174"/>
      <c r="EH197" s="174"/>
      <c r="EI197" s="208"/>
      <c r="EL197" s="174"/>
      <c r="EM197" s="175"/>
      <c r="EN197" s="175"/>
      <c r="EO197" s="175"/>
      <c r="EP197" s="174"/>
      <c r="EQ197" s="174"/>
      <c r="ER197" s="174"/>
      <c r="ES197" s="174"/>
      <c r="ET197" s="174"/>
      <c r="EU197" s="174"/>
      <c r="EV197" s="208"/>
      <c r="EY197" s="174"/>
      <c r="EZ197" s="175"/>
      <c r="FA197" s="175"/>
      <c r="FB197" s="175"/>
      <c r="FC197" s="175"/>
      <c r="FD197" s="175"/>
      <c r="FE197" s="175"/>
      <c r="FF197" s="175"/>
      <c r="FG197" s="175"/>
      <c r="FH197" s="175"/>
      <c r="FI197" s="208"/>
      <c r="FL197" s="174"/>
      <c r="FM197" s="175"/>
      <c r="FN197" s="175"/>
      <c r="FO197" s="175"/>
      <c r="FP197" s="174"/>
      <c r="FQ197" s="174"/>
      <c r="FR197" s="174"/>
      <c r="FS197" s="174"/>
      <c r="FT197" s="174"/>
      <c r="FU197" s="174"/>
      <c r="FV197" s="208"/>
    </row>
    <row r="198" spans="112:178" ht="24.75" customHeight="1" x14ac:dyDescent="0.3">
      <c r="DH198" s="175"/>
      <c r="DI198" s="208"/>
      <c r="DP198" s="174"/>
      <c r="DQ198" s="174"/>
      <c r="DR198" s="174"/>
      <c r="DS198" s="174"/>
      <c r="DT198" s="174"/>
      <c r="DU198" s="174"/>
      <c r="DV198" s="208"/>
      <c r="DY198" s="174"/>
      <c r="DZ198" s="175"/>
      <c r="EA198" s="175"/>
      <c r="EB198" s="175"/>
      <c r="EC198" s="174"/>
      <c r="ED198" s="174"/>
      <c r="EE198" s="174"/>
      <c r="EF198" s="174"/>
      <c r="EG198" s="174"/>
      <c r="EH198" s="174"/>
      <c r="EI198" s="208"/>
      <c r="EL198" s="174"/>
      <c r="EM198" s="175"/>
      <c r="EN198" s="175"/>
      <c r="EO198" s="175"/>
      <c r="EP198" s="174"/>
      <c r="EQ198" s="174"/>
      <c r="ER198" s="174"/>
      <c r="ES198" s="174"/>
      <c r="ET198" s="174"/>
      <c r="EU198" s="174"/>
      <c r="EV198" s="208"/>
      <c r="EY198" s="174"/>
      <c r="EZ198" s="175"/>
      <c r="FA198" s="175"/>
      <c r="FB198" s="175"/>
      <c r="FC198" s="175"/>
      <c r="FD198" s="175"/>
      <c r="FE198" s="175"/>
      <c r="FF198" s="175"/>
      <c r="FG198" s="175"/>
      <c r="FH198" s="175"/>
      <c r="FI198" s="208"/>
      <c r="FL198" s="174"/>
      <c r="FM198" s="175"/>
      <c r="FN198" s="175"/>
      <c r="FO198" s="175"/>
      <c r="FP198" s="174"/>
      <c r="FQ198" s="174"/>
      <c r="FR198" s="174"/>
      <c r="FS198" s="174"/>
      <c r="FT198" s="174"/>
      <c r="FU198" s="174"/>
      <c r="FV198" s="208"/>
    </row>
    <row r="199" spans="112:178" ht="24.75" customHeight="1" x14ac:dyDescent="0.3">
      <c r="DH199" s="175"/>
      <c r="DI199" s="208"/>
      <c r="DP199" s="174"/>
      <c r="DQ199" s="174"/>
      <c r="DR199" s="174"/>
      <c r="DS199" s="174"/>
      <c r="DT199" s="174"/>
      <c r="DU199" s="174"/>
      <c r="DV199" s="208"/>
      <c r="DY199" s="174"/>
      <c r="DZ199" s="175"/>
      <c r="EA199" s="175"/>
      <c r="EB199" s="175"/>
      <c r="EC199" s="174"/>
      <c r="ED199" s="174"/>
      <c r="EE199" s="174"/>
      <c r="EF199" s="174"/>
      <c r="EG199" s="174"/>
      <c r="EH199" s="174"/>
      <c r="EI199" s="208"/>
      <c r="EL199" s="174"/>
      <c r="EM199" s="175"/>
      <c r="EN199" s="175"/>
      <c r="EO199" s="175"/>
      <c r="EP199" s="174"/>
      <c r="EQ199" s="174"/>
      <c r="ER199" s="174"/>
      <c r="ES199" s="174"/>
      <c r="ET199" s="174"/>
      <c r="EU199" s="174"/>
      <c r="EV199" s="208"/>
      <c r="EY199" s="174"/>
      <c r="EZ199" s="175"/>
      <c r="FA199" s="175"/>
      <c r="FB199" s="175"/>
      <c r="FC199" s="175"/>
      <c r="FD199" s="175"/>
      <c r="FE199" s="175"/>
      <c r="FF199" s="175"/>
      <c r="FG199" s="175"/>
      <c r="FH199" s="175"/>
      <c r="FI199" s="208"/>
      <c r="FL199" s="174"/>
      <c r="FM199" s="175"/>
      <c r="FN199" s="175"/>
      <c r="FO199" s="175"/>
      <c r="FP199" s="174"/>
      <c r="FQ199" s="174"/>
      <c r="FR199" s="174"/>
      <c r="FS199" s="174"/>
      <c r="FT199" s="174"/>
      <c r="FU199" s="174"/>
      <c r="FV199" s="208"/>
    </row>
    <row r="200" spans="112:178" ht="24.75" customHeight="1" x14ac:dyDescent="0.3">
      <c r="DH200" s="175"/>
      <c r="DI200" s="208"/>
      <c r="DP200" s="174"/>
      <c r="DQ200" s="174"/>
      <c r="DR200" s="174"/>
      <c r="DS200" s="174"/>
      <c r="DT200" s="174"/>
      <c r="DU200" s="174"/>
      <c r="DV200" s="208"/>
      <c r="DY200" s="174"/>
      <c r="DZ200" s="175"/>
      <c r="EA200" s="175"/>
      <c r="EB200" s="175"/>
      <c r="EC200" s="174"/>
      <c r="ED200" s="174"/>
      <c r="EE200" s="174"/>
      <c r="EF200" s="174"/>
      <c r="EG200" s="174"/>
      <c r="EH200" s="174"/>
      <c r="EI200" s="208"/>
      <c r="EL200" s="174"/>
      <c r="EM200" s="175"/>
      <c r="EN200" s="175"/>
      <c r="EO200" s="175"/>
      <c r="EP200" s="174"/>
      <c r="EQ200" s="174"/>
      <c r="ER200" s="174"/>
      <c r="ES200" s="174"/>
      <c r="ET200" s="174"/>
      <c r="EU200" s="174"/>
      <c r="EV200" s="208"/>
      <c r="EY200" s="174"/>
      <c r="EZ200" s="175"/>
      <c r="FA200" s="175"/>
      <c r="FB200" s="175"/>
      <c r="FC200" s="175"/>
      <c r="FD200" s="175"/>
      <c r="FE200" s="175"/>
      <c r="FF200" s="175"/>
      <c r="FG200" s="175"/>
      <c r="FH200" s="175"/>
      <c r="FI200" s="208"/>
      <c r="FL200" s="174"/>
      <c r="FM200" s="175"/>
      <c r="FN200" s="175"/>
      <c r="FO200" s="175"/>
      <c r="FP200" s="174"/>
      <c r="FQ200" s="174"/>
      <c r="FR200" s="174"/>
      <c r="FS200" s="174"/>
      <c r="FT200" s="174"/>
      <c r="FU200" s="174"/>
      <c r="FV200" s="208"/>
    </row>
    <row r="201" spans="112:178" ht="24.75" customHeight="1" x14ac:dyDescent="0.3">
      <c r="DH201" s="175"/>
      <c r="DI201" s="208"/>
      <c r="DP201" s="174"/>
      <c r="DQ201" s="174"/>
      <c r="DR201" s="174"/>
      <c r="DS201" s="174"/>
      <c r="DT201" s="174"/>
      <c r="DU201" s="174"/>
      <c r="DV201" s="208"/>
      <c r="DY201" s="174"/>
      <c r="DZ201" s="175"/>
      <c r="EA201" s="175"/>
      <c r="EB201" s="175"/>
      <c r="EC201" s="174"/>
      <c r="ED201" s="174"/>
      <c r="EE201" s="174"/>
      <c r="EF201" s="174"/>
      <c r="EG201" s="174"/>
      <c r="EH201" s="174"/>
      <c r="EI201" s="208"/>
      <c r="EL201" s="174"/>
      <c r="EM201" s="175"/>
      <c r="EN201" s="175"/>
      <c r="EO201" s="175"/>
      <c r="EP201" s="174"/>
      <c r="EQ201" s="174"/>
      <c r="ER201" s="174"/>
      <c r="ES201" s="174"/>
      <c r="ET201" s="174"/>
      <c r="EU201" s="174"/>
      <c r="EV201" s="208"/>
      <c r="EY201" s="174"/>
      <c r="EZ201" s="175"/>
      <c r="FA201" s="175"/>
      <c r="FB201" s="175"/>
      <c r="FC201" s="175"/>
      <c r="FD201" s="175"/>
      <c r="FE201" s="175"/>
      <c r="FF201" s="175"/>
      <c r="FG201" s="175"/>
      <c r="FH201" s="175"/>
      <c r="FI201" s="208"/>
      <c r="FL201" s="174"/>
      <c r="FM201" s="175"/>
      <c r="FN201" s="175"/>
      <c r="FO201" s="175"/>
      <c r="FP201" s="174"/>
      <c r="FQ201" s="174"/>
      <c r="FR201" s="174"/>
      <c r="FS201" s="174"/>
      <c r="FT201" s="174"/>
      <c r="FU201" s="174"/>
      <c r="FV201" s="208"/>
    </row>
    <row r="202" spans="112:178" ht="24.75" customHeight="1" x14ac:dyDescent="0.3">
      <c r="DH202" s="175"/>
      <c r="DI202" s="208"/>
      <c r="DP202" s="174"/>
      <c r="DQ202" s="174"/>
      <c r="DR202" s="174"/>
      <c r="DS202" s="174"/>
      <c r="DT202" s="174"/>
      <c r="DU202" s="174"/>
      <c r="DV202" s="208"/>
      <c r="DY202" s="174"/>
      <c r="DZ202" s="175"/>
      <c r="EA202" s="175"/>
      <c r="EB202" s="175"/>
      <c r="EC202" s="174"/>
      <c r="ED202" s="174"/>
      <c r="EE202" s="174"/>
      <c r="EF202" s="174"/>
      <c r="EG202" s="174"/>
      <c r="EH202" s="174"/>
      <c r="EI202" s="208"/>
      <c r="EL202" s="174"/>
      <c r="EM202" s="175"/>
      <c r="EN202" s="175"/>
      <c r="EO202" s="175"/>
      <c r="EP202" s="174"/>
      <c r="EQ202" s="174"/>
      <c r="ER202" s="174"/>
      <c r="ES202" s="174"/>
      <c r="ET202" s="174"/>
      <c r="EU202" s="174"/>
      <c r="EV202" s="208"/>
      <c r="EY202" s="174"/>
      <c r="EZ202" s="175"/>
      <c r="FA202" s="175"/>
      <c r="FB202" s="175"/>
      <c r="FC202" s="175"/>
      <c r="FD202" s="175"/>
      <c r="FE202" s="175"/>
      <c r="FF202" s="175"/>
      <c r="FG202" s="175"/>
      <c r="FH202" s="175"/>
      <c r="FI202" s="208"/>
      <c r="FL202" s="174"/>
      <c r="FM202" s="175"/>
      <c r="FN202" s="175"/>
      <c r="FO202" s="175"/>
      <c r="FP202" s="174"/>
      <c r="FQ202" s="174"/>
      <c r="FR202" s="174"/>
      <c r="FS202" s="174"/>
      <c r="FT202" s="174"/>
      <c r="FU202" s="174"/>
      <c r="FV202" s="208"/>
    </row>
    <row r="203" spans="112:178" ht="24.75" customHeight="1" x14ac:dyDescent="0.3">
      <c r="DH203" s="175"/>
      <c r="DI203" s="208"/>
      <c r="DP203" s="174"/>
      <c r="DQ203" s="174"/>
      <c r="DR203" s="174"/>
      <c r="DS203" s="174"/>
      <c r="DT203" s="174"/>
      <c r="DU203" s="174"/>
      <c r="DV203" s="208"/>
      <c r="DY203" s="174"/>
      <c r="DZ203" s="175"/>
      <c r="EA203" s="175"/>
      <c r="EB203" s="175"/>
      <c r="EC203" s="174"/>
      <c r="ED203" s="174"/>
      <c r="EE203" s="174"/>
      <c r="EF203" s="174"/>
      <c r="EG203" s="174"/>
      <c r="EH203" s="174"/>
      <c r="EI203" s="208"/>
      <c r="EL203" s="174"/>
      <c r="EM203" s="175"/>
      <c r="EN203" s="175"/>
      <c r="EO203" s="175"/>
      <c r="EP203" s="174"/>
      <c r="EQ203" s="174"/>
      <c r="ER203" s="174"/>
      <c r="ES203" s="174"/>
      <c r="ET203" s="174"/>
      <c r="EU203" s="174"/>
      <c r="EV203" s="208"/>
      <c r="EY203" s="174"/>
      <c r="EZ203" s="175"/>
      <c r="FA203" s="175"/>
      <c r="FB203" s="175"/>
      <c r="FC203" s="175"/>
      <c r="FD203" s="175"/>
      <c r="FE203" s="175"/>
      <c r="FF203" s="175"/>
      <c r="FG203" s="175"/>
      <c r="FH203" s="175"/>
      <c r="FI203" s="208"/>
      <c r="FL203" s="174"/>
      <c r="FM203" s="175"/>
      <c r="FN203" s="175"/>
      <c r="FO203" s="175"/>
      <c r="FP203" s="174"/>
      <c r="FQ203" s="174"/>
      <c r="FR203" s="174"/>
      <c r="FS203" s="174"/>
      <c r="FT203" s="174"/>
      <c r="FU203" s="174"/>
      <c r="FV203" s="208"/>
    </row>
    <row r="204" spans="112:178" ht="24.75" customHeight="1" x14ac:dyDescent="0.3">
      <c r="DH204" s="175"/>
      <c r="DI204" s="208"/>
      <c r="DP204" s="174"/>
      <c r="DQ204" s="174"/>
      <c r="DR204" s="174"/>
      <c r="DS204" s="174"/>
      <c r="DT204" s="174"/>
      <c r="DU204" s="174"/>
      <c r="DV204" s="208"/>
      <c r="DY204" s="174"/>
      <c r="DZ204" s="175"/>
      <c r="EA204" s="175"/>
      <c r="EB204" s="175"/>
      <c r="EC204" s="174"/>
      <c r="ED204" s="174"/>
      <c r="EE204" s="174"/>
      <c r="EF204" s="174"/>
      <c r="EG204" s="174"/>
      <c r="EH204" s="174"/>
      <c r="EI204" s="208"/>
      <c r="EL204" s="174"/>
      <c r="EM204" s="175"/>
      <c r="EN204" s="175"/>
      <c r="EO204" s="175"/>
      <c r="EP204" s="174"/>
      <c r="EQ204" s="174"/>
      <c r="ER204" s="174"/>
      <c r="ES204" s="174"/>
      <c r="ET204" s="174"/>
      <c r="EU204" s="174"/>
      <c r="EV204" s="208"/>
      <c r="EY204" s="174"/>
      <c r="EZ204" s="175"/>
      <c r="FA204" s="175"/>
      <c r="FB204" s="175"/>
      <c r="FC204" s="175"/>
      <c r="FD204" s="175"/>
      <c r="FE204" s="175"/>
      <c r="FF204" s="175"/>
      <c r="FG204" s="175"/>
      <c r="FH204" s="175"/>
      <c r="FI204" s="208"/>
      <c r="FL204" s="174"/>
      <c r="FM204" s="175"/>
      <c r="FN204" s="175"/>
      <c r="FO204" s="175"/>
      <c r="FP204" s="174"/>
      <c r="FQ204" s="174"/>
      <c r="FR204" s="174"/>
      <c r="FS204" s="174"/>
      <c r="FT204" s="174"/>
      <c r="FU204" s="174"/>
      <c r="FV204" s="208"/>
    </row>
    <row r="205" spans="112:178" ht="24.75" customHeight="1" x14ac:dyDescent="0.3">
      <c r="DH205" s="175"/>
      <c r="DI205" s="208"/>
      <c r="DP205" s="174"/>
      <c r="DQ205" s="174"/>
      <c r="DR205" s="174"/>
      <c r="DS205" s="174"/>
      <c r="DT205" s="174"/>
      <c r="DU205" s="174"/>
      <c r="DV205" s="208"/>
      <c r="DY205" s="174"/>
      <c r="DZ205" s="175"/>
      <c r="EA205" s="175"/>
      <c r="EB205" s="175"/>
      <c r="EC205" s="174"/>
      <c r="ED205" s="174"/>
      <c r="EE205" s="174"/>
      <c r="EF205" s="174"/>
      <c r="EG205" s="174"/>
      <c r="EH205" s="174"/>
      <c r="EI205" s="208"/>
      <c r="EL205" s="174"/>
      <c r="EM205" s="175"/>
      <c r="EN205" s="175"/>
      <c r="EO205" s="175"/>
      <c r="EP205" s="174"/>
      <c r="EQ205" s="174"/>
      <c r="ER205" s="174"/>
      <c r="ES205" s="174"/>
      <c r="ET205" s="174"/>
      <c r="EU205" s="174"/>
      <c r="EV205" s="208"/>
      <c r="EY205" s="174"/>
      <c r="EZ205" s="175"/>
      <c r="FA205" s="175"/>
      <c r="FB205" s="175"/>
      <c r="FC205" s="175"/>
      <c r="FD205" s="175"/>
      <c r="FE205" s="175"/>
      <c r="FF205" s="175"/>
      <c r="FG205" s="175"/>
      <c r="FH205" s="175"/>
      <c r="FI205" s="208"/>
      <c r="FL205" s="174"/>
      <c r="FM205" s="175"/>
      <c r="FN205" s="175"/>
      <c r="FO205" s="175"/>
      <c r="FP205" s="174"/>
      <c r="FQ205" s="174"/>
      <c r="FR205" s="174"/>
      <c r="FS205" s="174"/>
      <c r="FT205" s="174"/>
      <c r="FU205" s="174"/>
      <c r="FV205" s="208"/>
    </row>
    <row r="206" spans="112:178" ht="24.75" customHeight="1" x14ac:dyDescent="0.3">
      <c r="DH206" s="175"/>
      <c r="DI206" s="208"/>
      <c r="DP206" s="174"/>
      <c r="DQ206" s="174"/>
      <c r="DR206" s="174"/>
      <c r="DS206" s="174"/>
      <c r="DT206" s="174"/>
      <c r="DU206" s="174"/>
      <c r="DV206" s="208"/>
      <c r="DY206" s="174"/>
      <c r="DZ206" s="175"/>
      <c r="EA206" s="175"/>
      <c r="EB206" s="175"/>
      <c r="EC206" s="174"/>
      <c r="ED206" s="174"/>
      <c r="EE206" s="174"/>
      <c r="EF206" s="174"/>
      <c r="EG206" s="174"/>
      <c r="EH206" s="174"/>
      <c r="EI206" s="208"/>
      <c r="EL206" s="174"/>
      <c r="EM206" s="175"/>
      <c r="EN206" s="175"/>
      <c r="EO206" s="175"/>
      <c r="EP206" s="174"/>
      <c r="EQ206" s="174"/>
      <c r="ER206" s="174"/>
      <c r="ES206" s="174"/>
      <c r="ET206" s="174"/>
      <c r="EU206" s="174"/>
      <c r="EV206" s="208"/>
      <c r="EY206" s="174"/>
      <c r="EZ206" s="175"/>
      <c r="FA206" s="175"/>
      <c r="FB206" s="175"/>
      <c r="FC206" s="175"/>
      <c r="FD206" s="175"/>
      <c r="FE206" s="175"/>
      <c r="FF206" s="175"/>
      <c r="FG206" s="175"/>
      <c r="FH206" s="175"/>
      <c r="FI206" s="208"/>
      <c r="FL206" s="174"/>
      <c r="FM206" s="175"/>
      <c r="FN206" s="175"/>
      <c r="FO206" s="175"/>
      <c r="FP206" s="174"/>
      <c r="FQ206" s="174"/>
      <c r="FR206" s="174"/>
      <c r="FS206" s="174"/>
      <c r="FT206" s="174"/>
      <c r="FU206" s="174"/>
      <c r="FV206" s="208"/>
    </row>
    <row r="207" spans="112:178" ht="24.75" customHeight="1" x14ac:dyDescent="0.3">
      <c r="DH207" s="175"/>
      <c r="DI207" s="208"/>
      <c r="DP207" s="174"/>
      <c r="DQ207" s="174"/>
      <c r="DR207" s="174"/>
      <c r="DS207" s="174"/>
      <c r="DT207" s="174"/>
      <c r="DU207" s="174"/>
      <c r="DV207" s="208"/>
      <c r="DY207" s="174"/>
      <c r="DZ207" s="175"/>
      <c r="EA207" s="175"/>
      <c r="EB207" s="175"/>
      <c r="EC207" s="174"/>
      <c r="ED207" s="174"/>
      <c r="EE207" s="174"/>
      <c r="EF207" s="174"/>
      <c r="EG207" s="174"/>
      <c r="EH207" s="174"/>
      <c r="EI207" s="208"/>
      <c r="EL207" s="174"/>
      <c r="EM207" s="175"/>
      <c r="EN207" s="175"/>
      <c r="EO207" s="175"/>
      <c r="EP207" s="174"/>
      <c r="EQ207" s="174"/>
      <c r="ER207" s="174"/>
      <c r="ES207" s="174"/>
      <c r="ET207" s="174"/>
      <c r="EU207" s="174"/>
      <c r="EV207" s="208"/>
      <c r="EY207" s="174"/>
      <c r="EZ207" s="175"/>
      <c r="FA207" s="175"/>
      <c r="FB207" s="175"/>
      <c r="FC207" s="175"/>
      <c r="FD207" s="175"/>
      <c r="FE207" s="175"/>
      <c r="FF207" s="175"/>
      <c r="FG207" s="175"/>
      <c r="FH207" s="175"/>
      <c r="FI207" s="208"/>
      <c r="FL207" s="174"/>
      <c r="FM207" s="175"/>
      <c r="FN207" s="175"/>
      <c r="FO207" s="175"/>
      <c r="FP207" s="174"/>
      <c r="FQ207" s="174"/>
      <c r="FR207" s="174"/>
      <c r="FS207" s="174"/>
      <c r="FT207" s="174"/>
      <c r="FU207" s="174"/>
      <c r="FV207" s="208"/>
    </row>
    <row r="208" spans="112:178" ht="24.75" customHeight="1" x14ac:dyDescent="0.3">
      <c r="DH208" s="175"/>
      <c r="DI208" s="208"/>
      <c r="DP208" s="174"/>
      <c r="DQ208" s="174"/>
      <c r="DR208" s="174"/>
      <c r="DS208" s="174"/>
      <c r="DT208" s="174"/>
      <c r="DU208" s="174"/>
      <c r="DV208" s="208"/>
      <c r="DY208" s="174"/>
      <c r="DZ208" s="175"/>
      <c r="EA208" s="175"/>
      <c r="EB208" s="175"/>
      <c r="EC208" s="174"/>
      <c r="ED208" s="174"/>
      <c r="EE208" s="174"/>
      <c r="EF208" s="174"/>
      <c r="EG208" s="174"/>
      <c r="EH208" s="174"/>
      <c r="EI208" s="208"/>
      <c r="EL208" s="174"/>
      <c r="EM208" s="175"/>
      <c r="EN208" s="175"/>
      <c r="EO208" s="175"/>
      <c r="EP208" s="174"/>
      <c r="EQ208" s="174"/>
      <c r="ER208" s="174"/>
      <c r="ES208" s="174"/>
      <c r="ET208" s="174"/>
      <c r="EU208" s="174"/>
      <c r="EV208" s="208"/>
      <c r="EY208" s="174"/>
      <c r="EZ208" s="175"/>
      <c r="FA208" s="175"/>
      <c r="FB208" s="175"/>
      <c r="FC208" s="175"/>
      <c r="FD208" s="175"/>
      <c r="FE208" s="175"/>
      <c r="FF208" s="175"/>
      <c r="FG208" s="175"/>
      <c r="FH208" s="175"/>
      <c r="FI208" s="208"/>
      <c r="FL208" s="174"/>
      <c r="FM208" s="175"/>
      <c r="FN208" s="175"/>
      <c r="FO208" s="175"/>
      <c r="FP208" s="174"/>
      <c r="FQ208" s="174"/>
      <c r="FR208" s="174"/>
      <c r="FS208" s="174"/>
      <c r="FT208" s="174"/>
      <c r="FU208" s="174"/>
      <c r="FV208" s="208"/>
    </row>
    <row r="209" spans="112:178" ht="24.75" customHeight="1" x14ac:dyDescent="0.3">
      <c r="DH209" s="175"/>
      <c r="DI209" s="208"/>
      <c r="DP209" s="174"/>
      <c r="DQ209" s="174"/>
      <c r="DR209" s="174"/>
      <c r="DS209" s="174"/>
      <c r="DT209" s="174"/>
      <c r="DU209" s="174"/>
      <c r="DV209" s="208"/>
      <c r="DY209" s="174"/>
      <c r="DZ209" s="175"/>
      <c r="EA209" s="175"/>
      <c r="EB209" s="175"/>
      <c r="EC209" s="174"/>
      <c r="ED209" s="174"/>
      <c r="EE209" s="174"/>
      <c r="EF209" s="174"/>
      <c r="EG209" s="174"/>
      <c r="EH209" s="174"/>
      <c r="EI209" s="208"/>
      <c r="EL209" s="174"/>
      <c r="EM209" s="175"/>
      <c r="EN209" s="175"/>
      <c r="EO209" s="175"/>
      <c r="EP209" s="174"/>
      <c r="EQ209" s="174"/>
      <c r="ER209" s="174"/>
      <c r="ES209" s="174"/>
      <c r="ET209" s="174"/>
      <c r="EU209" s="174"/>
      <c r="EV209" s="208"/>
      <c r="EY209" s="174"/>
      <c r="EZ209" s="175"/>
      <c r="FA209" s="175"/>
      <c r="FB209" s="175"/>
      <c r="FC209" s="175"/>
      <c r="FD209" s="175"/>
      <c r="FE209" s="175"/>
      <c r="FF209" s="175"/>
      <c r="FG209" s="175"/>
      <c r="FH209" s="175"/>
      <c r="FI209" s="208"/>
      <c r="FL209" s="174"/>
      <c r="FM209" s="175"/>
      <c r="FN209" s="175"/>
      <c r="FO209" s="175"/>
      <c r="FP209" s="174"/>
      <c r="FQ209" s="174"/>
      <c r="FR209" s="174"/>
      <c r="FS209" s="174"/>
      <c r="FT209" s="174"/>
      <c r="FU209" s="174"/>
      <c r="FV209" s="208"/>
    </row>
    <row r="210" spans="112:178" ht="24.75" customHeight="1" x14ac:dyDescent="0.3">
      <c r="DH210" s="175"/>
      <c r="DI210" s="208"/>
      <c r="DP210" s="174"/>
      <c r="DQ210" s="174"/>
      <c r="DR210" s="174"/>
      <c r="DS210" s="174"/>
      <c r="DT210" s="174"/>
      <c r="DU210" s="174"/>
      <c r="DV210" s="208"/>
      <c r="DY210" s="174"/>
      <c r="DZ210" s="175"/>
      <c r="EA210" s="175"/>
      <c r="EB210" s="175"/>
      <c r="EC210" s="174"/>
      <c r="ED210" s="174"/>
      <c r="EE210" s="174"/>
      <c r="EF210" s="174"/>
      <c r="EG210" s="174"/>
      <c r="EH210" s="174"/>
      <c r="EI210" s="208"/>
      <c r="EL210" s="174"/>
      <c r="EM210" s="175"/>
      <c r="EN210" s="175"/>
      <c r="EO210" s="175"/>
      <c r="EP210" s="174"/>
      <c r="EQ210" s="174"/>
      <c r="ER210" s="174"/>
      <c r="ES210" s="174"/>
      <c r="ET210" s="174"/>
      <c r="EU210" s="174"/>
      <c r="EV210" s="208"/>
      <c r="EY210" s="174"/>
      <c r="EZ210" s="175"/>
      <c r="FA210" s="175"/>
      <c r="FB210" s="175"/>
      <c r="FC210" s="175"/>
      <c r="FD210" s="175"/>
      <c r="FE210" s="175"/>
      <c r="FF210" s="175"/>
      <c r="FG210" s="175"/>
      <c r="FH210" s="175"/>
      <c r="FI210" s="208"/>
      <c r="FL210" s="174"/>
      <c r="FM210" s="175"/>
      <c r="FN210" s="175"/>
      <c r="FO210" s="175"/>
      <c r="FP210" s="174"/>
      <c r="FQ210" s="174"/>
      <c r="FR210" s="174"/>
      <c r="FS210" s="174"/>
      <c r="FT210" s="174"/>
      <c r="FU210" s="174"/>
      <c r="FV210" s="208"/>
    </row>
    <row r="211" spans="112:178" ht="24.75" customHeight="1" x14ac:dyDescent="0.3">
      <c r="DH211" s="175"/>
      <c r="DI211" s="208"/>
      <c r="DP211" s="174"/>
      <c r="DQ211" s="174"/>
      <c r="DR211" s="174"/>
      <c r="DS211" s="174"/>
      <c r="DT211" s="174"/>
      <c r="DU211" s="174"/>
      <c r="DV211" s="208"/>
      <c r="DY211" s="174"/>
      <c r="DZ211" s="175"/>
      <c r="EA211" s="175"/>
      <c r="EB211" s="175"/>
      <c r="EC211" s="174"/>
      <c r="ED211" s="174"/>
      <c r="EE211" s="174"/>
      <c r="EF211" s="174"/>
      <c r="EG211" s="174"/>
      <c r="EH211" s="174"/>
      <c r="EI211" s="208"/>
      <c r="EL211" s="174"/>
      <c r="EM211" s="175"/>
      <c r="EN211" s="175"/>
      <c r="EO211" s="175"/>
      <c r="EP211" s="174"/>
      <c r="EQ211" s="174"/>
      <c r="ER211" s="174"/>
      <c r="ES211" s="174"/>
      <c r="ET211" s="174"/>
      <c r="EU211" s="174"/>
      <c r="EV211" s="208"/>
      <c r="EY211" s="174"/>
      <c r="EZ211" s="175"/>
      <c r="FA211" s="175"/>
      <c r="FB211" s="175"/>
      <c r="FC211" s="175"/>
      <c r="FD211" s="175"/>
      <c r="FE211" s="175"/>
      <c r="FF211" s="175"/>
      <c r="FG211" s="175"/>
      <c r="FH211" s="175"/>
      <c r="FI211" s="208"/>
      <c r="FL211" s="174"/>
      <c r="FM211" s="175"/>
      <c r="FN211" s="175"/>
      <c r="FO211" s="175"/>
      <c r="FP211" s="174"/>
      <c r="FQ211" s="174"/>
      <c r="FR211" s="174"/>
      <c r="FS211" s="174"/>
      <c r="FT211" s="174"/>
      <c r="FU211" s="174"/>
      <c r="FV211" s="208"/>
    </row>
    <row r="212" spans="112:178" ht="24.75" customHeight="1" x14ac:dyDescent="0.3">
      <c r="DH212" s="175"/>
      <c r="DI212" s="208"/>
      <c r="DP212" s="174"/>
      <c r="DQ212" s="174"/>
      <c r="DR212" s="174"/>
      <c r="DS212" s="174"/>
      <c r="DT212" s="174"/>
      <c r="DU212" s="174"/>
      <c r="DV212" s="208"/>
      <c r="DY212" s="174"/>
      <c r="DZ212" s="175"/>
      <c r="EA212" s="175"/>
      <c r="EB212" s="175"/>
      <c r="EC212" s="174"/>
      <c r="ED212" s="174"/>
      <c r="EE212" s="174"/>
      <c r="EF212" s="174"/>
      <c r="EG212" s="174"/>
      <c r="EH212" s="174"/>
      <c r="EI212" s="208"/>
      <c r="EL212" s="174"/>
      <c r="EM212" s="175"/>
      <c r="EN212" s="175"/>
      <c r="EO212" s="175"/>
      <c r="EP212" s="174"/>
      <c r="EQ212" s="174"/>
      <c r="ER212" s="174"/>
      <c r="ES212" s="174"/>
      <c r="ET212" s="174"/>
      <c r="EU212" s="174"/>
      <c r="EV212" s="208"/>
      <c r="EY212" s="174"/>
      <c r="EZ212" s="175"/>
      <c r="FA212" s="175"/>
      <c r="FB212" s="175"/>
      <c r="FC212" s="175"/>
      <c r="FD212" s="175"/>
      <c r="FE212" s="175"/>
      <c r="FF212" s="175"/>
      <c r="FG212" s="175"/>
      <c r="FH212" s="175"/>
      <c r="FI212" s="208"/>
      <c r="FL212" s="174"/>
      <c r="FM212" s="175"/>
      <c r="FN212" s="175"/>
      <c r="FO212" s="175"/>
      <c r="FP212" s="174"/>
      <c r="FQ212" s="174"/>
      <c r="FR212" s="174"/>
      <c r="FS212" s="174"/>
      <c r="FT212" s="174"/>
      <c r="FU212" s="174"/>
      <c r="FV212" s="208"/>
    </row>
    <row r="213" spans="112:178" ht="24.75" customHeight="1" x14ac:dyDescent="0.3">
      <c r="DH213" s="175"/>
      <c r="DI213" s="208"/>
      <c r="DP213" s="174"/>
      <c r="DQ213" s="174"/>
      <c r="DR213" s="174"/>
      <c r="DS213" s="174"/>
      <c r="DT213" s="174"/>
      <c r="DU213" s="174"/>
      <c r="DV213" s="208"/>
      <c r="DY213" s="174"/>
      <c r="DZ213" s="175"/>
      <c r="EA213" s="175"/>
      <c r="EB213" s="175"/>
      <c r="EC213" s="174"/>
      <c r="ED213" s="174"/>
      <c r="EE213" s="174"/>
      <c r="EF213" s="174"/>
      <c r="EG213" s="174"/>
      <c r="EH213" s="174"/>
      <c r="EI213" s="208"/>
      <c r="EL213" s="174"/>
      <c r="EM213" s="175"/>
      <c r="EN213" s="175"/>
      <c r="EO213" s="175"/>
      <c r="EP213" s="174"/>
      <c r="EQ213" s="174"/>
      <c r="ER213" s="174"/>
      <c r="ES213" s="174"/>
      <c r="ET213" s="174"/>
      <c r="EU213" s="174"/>
      <c r="EV213" s="208"/>
      <c r="EY213" s="174"/>
      <c r="EZ213" s="175"/>
      <c r="FA213" s="175"/>
      <c r="FB213" s="175"/>
      <c r="FC213" s="175"/>
      <c r="FD213" s="175"/>
      <c r="FE213" s="175"/>
      <c r="FF213" s="175"/>
      <c r="FG213" s="175"/>
      <c r="FH213" s="175"/>
      <c r="FI213" s="208"/>
      <c r="FL213" s="174"/>
      <c r="FM213" s="175"/>
      <c r="FN213" s="175"/>
      <c r="FO213" s="175"/>
      <c r="FP213" s="174"/>
      <c r="FQ213" s="174"/>
      <c r="FR213" s="174"/>
      <c r="FS213" s="174"/>
      <c r="FT213" s="174"/>
      <c r="FU213" s="174"/>
      <c r="FV213" s="208"/>
    </row>
    <row r="214" spans="112:178" ht="24.75" customHeight="1" x14ac:dyDescent="0.3">
      <c r="DH214" s="175"/>
      <c r="DI214" s="208"/>
      <c r="DP214" s="174"/>
      <c r="DQ214" s="174"/>
      <c r="DR214" s="174"/>
      <c r="DS214" s="174"/>
      <c r="DT214" s="174"/>
      <c r="DU214" s="174"/>
      <c r="DV214" s="208"/>
      <c r="DY214" s="174"/>
      <c r="DZ214" s="175"/>
      <c r="EA214" s="175"/>
      <c r="EB214" s="175"/>
      <c r="EC214" s="174"/>
      <c r="ED214" s="174"/>
      <c r="EE214" s="174"/>
      <c r="EF214" s="174"/>
      <c r="EG214" s="174"/>
      <c r="EH214" s="174"/>
      <c r="EI214" s="208"/>
      <c r="EL214" s="174"/>
      <c r="EM214" s="175"/>
      <c r="EN214" s="175"/>
      <c r="EO214" s="175"/>
      <c r="EP214" s="174"/>
      <c r="EQ214" s="174"/>
      <c r="ER214" s="174"/>
      <c r="ES214" s="174"/>
      <c r="ET214" s="174"/>
      <c r="EU214" s="174"/>
      <c r="EV214" s="208"/>
      <c r="EY214" s="174"/>
      <c r="EZ214" s="175"/>
      <c r="FA214" s="175"/>
      <c r="FB214" s="175"/>
      <c r="FC214" s="175"/>
      <c r="FD214" s="175"/>
      <c r="FE214" s="175"/>
      <c r="FF214" s="175"/>
      <c r="FG214" s="175"/>
      <c r="FH214" s="175"/>
      <c r="FI214" s="208"/>
      <c r="FL214" s="174"/>
      <c r="FM214" s="175"/>
      <c r="FN214" s="175"/>
      <c r="FO214" s="175"/>
      <c r="FP214" s="174"/>
      <c r="FQ214" s="174"/>
      <c r="FR214" s="174"/>
      <c r="FS214" s="174"/>
      <c r="FT214" s="174"/>
      <c r="FU214" s="174"/>
      <c r="FV214" s="208"/>
    </row>
    <row r="215" spans="112:178" ht="24.75" customHeight="1" x14ac:dyDescent="0.3">
      <c r="DH215" s="175"/>
      <c r="DI215" s="208"/>
      <c r="DP215" s="174"/>
      <c r="DQ215" s="174"/>
      <c r="DR215" s="174"/>
      <c r="DS215" s="174"/>
      <c r="DT215" s="174"/>
      <c r="DU215" s="174"/>
      <c r="DV215" s="208"/>
      <c r="DY215" s="174"/>
      <c r="DZ215" s="175"/>
      <c r="EA215" s="175"/>
      <c r="EB215" s="175"/>
      <c r="EC215" s="174"/>
      <c r="ED215" s="174"/>
      <c r="EE215" s="174"/>
      <c r="EF215" s="174"/>
      <c r="EG215" s="174"/>
      <c r="EH215" s="174"/>
      <c r="EI215" s="208"/>
      <c r="EL215" s="174"/>
      <c r="EM215" s="175"/>
      <c r="EN215" s="175"/>
      <c r="EO215" s="175"/>
      <c r="EP215" s="174"/>
      <c r="EQ215" s="174"/>
      <c r="ER215" s="174"/>
      <c r="ES215" s="174"/>
      <c r="ET215" s="174"/>
      <c r="EU215" s="174"/>
      <c r="EV215" s="208"/>
      <c r="EY215" s="174"/>
      <c r="EZ215" s="175"/>
      <c r="FA215" s="175"/>
      <c r="FB215" s="175"/>
      <c r="FC215" s="175"/>
      <c r="FD215" s="175"/>
      <c r="FE215" s="175"/>
      <c r="FF215" s="175"/>
      <c r="FG215" s="175"/>
      <c r="FH215" s="175"/>
      <c r="FI215" s="208"/>
      <c r="FL215" s="174"/>
      <c r="FM215" s="175"/>
      <c r="FN215" s="175"/>
      <c r="FO215" s="175"/>
      <c r="FP215" s="174"/>
      <c r="FQ215" s="174"/>
      <c r="FR215" s="174"/>
      <c r="FS215" s="174"/>
      <c r="FT215" s="174"/>
      <c r="FU215" s="174"/>
      <c r="FV215" s="208"/>
    </row>
    <row r="216" spans="112:178" ht="24.75" customHeight="1" x14ac:dyDescent="0.3">
      <c r="DH216" s="175"/>
      <c r="DI216" s="208"/>
      <c r="DP216" s="174"/>
      <c r="DQ216" s="174"/>
      <c r="DR216" s="174"/>
      <c r="DS216" s="174"/>
      <c r="DT216" s="174"/>
      <c r="DU216" s="174"/>
      <c r="DV216" s="208"/>
      <c r="DY216" s="174"/>
      <c r="DZ216" s="175"/>
      <c r="EA216" s="175"/>
      <c r="EB216" s="175"/>
      <c r="EC216" s="174"/>
      <c r="ED216" s="174"/>
      <c r="EE216" s="174"/>
      <c r="EF216" s="174"/>
      <c r="EG216" s="174"/>
      <c r="EH216" s="174"/>
      <c r="EI216" s="208"/>
      <c r="EL216" s="174"/>
      <c r="EM216" s="175"/>
      <c r="EN216" s="175"/>
      <c r="EO216" s="175"/>
      <c r="EP216" s="174"/>
      <c r="EQ216" s="174"/>
      <c r="ER216" s="174"/>
      <c r="ES216" s="174"/>
      <c r="ET216" s="174"/>
      <c r="EU216" s="174"/>
      <c r="EV216" s="208"/>
      <c r="EY216" s="174"/>
      <c r="EZ216" s="175"/>
      <c r="FA216" s="175"/>
      <c r="FB216" s="175"/>
      <c r="FC216" s="175"/>
      <c r="FD216" s="175"/>
      <c r="FE216" s="175"/>
      <c r="FF216" s="175"/>
      <c r="FG216" s="175"/>
      <c r="FH216" s="175"/>
      <c r="FI216" s="208"/>
      <c r="FL216" s="174"/>
      <c r="FM216" s="175"/>
      <c r="FN216" s="175"/>
      <c r="FO216" s="175"/>
      <c r="FP216" s="174"/>
      <c r="FQ216" s="174"/>
      <c r="FR216" s="174"/>
      <c r="FS216" s="174"/>
      <c r="FT216" s="174"/>
      <c r="FU216" s="174"/>
      <c r="FV216" s="208"/>
    </row>
    <row r="217" spans="112:178" ht="24.75" customHeight="1" x14ac:dyDescent="0.3">
      <c r="DH217" s="175"/>
      <c r="DI217" s="208"/>
      <c r="DP217" s="174"/>
      <c r="DQ217" s="174"/>
      <c r="DR217" s="174"/>
      <c r="DS217" s="174"/>
      <c r="DT217" s="174"/>
      <c r="DU217" s="174"/>
      <c r="DV217" s="208"/>
      <c r="DY217" s="174"/>
      <c r="DZ217" s="175"/>
      <c r="EA217" s="175"/>
      <c r="EB217" s="175"/>
      <c r="EC217" s="174"/>
      <c r="ED217" s="174"/>
      <c r="EE217" s="174"/>
      <c r="EF217" s="174"/>
      <c r="EG217" s="174"/>
      <c r="EH217" s="174"/>
      <c r="EI217" s="208"/>
      <c r="EL217" s="174"/>
      <c r="EM217" s="175"/>
      <c r="EN217" s="175"/>
      <c r="EO217" s="175"/>
      <c r="EP217" s="174"/>
      <c r="EQ217" s="174"/>
      <c r="ER217" s="174"/>
      <c r="ES217" s="174"/>
      <c r="ET217" s="174"/>
      <c r="EU217" s="174"/>
      <c r="EV217" s="208"/>
      <c r="EY217" s="174"/>
      <c r="EZ217" s="175"/>
      <c r="FA217" s="175"/>
      <c r="FB217" s="175"/>
      <c r="FC217" s="175"/>
      <c r="FD217" s="175"/>
      <c r="FE217" s="175"/>
      <c r="FF217" s="175"/>
      <c r="FG217" s="175"/>
      <c r="FH217" s="175"/>
      <c r="FI217" s="208"/>
      <c r="FL217" s="174"/>
      <c r="FM217" s="175"/>
      <c r="FN217" s="175"/>
      <c r="FO217" s="175"/>
      <c r="FP217" s="174"/>
      <c r="FQ217" s="174"/>
      <c r="FR217" s="174"/>
      <c r="FS217" s="174"/>
      <c r="FT217" s="174"/>
      <c r="FU217" s="174"/>
      <c r="FV217" s="208"/>
    </row>
    <row r="218" spans="112:178" ht="24.75" customHeight="1" x14ac:dyDescent="0.3">
      <c r="DH218" s="175"/>
      <c r="DI218" s="208"/>
      <c r="DP218" s="174"/>
      <c r="DQ218" s="174"/>
      <c r="DR218" s="174"/>
      <c r="DS218" s="174"/>
      <c r="DT218" s="174"/>
      <c r="DU218" s="174"/>
      <c r="DV218" s="208"/>
      <c r="DY218" s="174"/>
      <c r="DZ218" s="175"/>
      <c r="EA218" s="175"/>
      <c r="EB218" s="175"/>
      <c r="EC218" s="174"/>
      <c r="ED218" s="174"/>
      <c r="EE218" s="174"/>
      <c r="EF218" s="174"/>
      <c r="EG218" s="174"/>
      <c r="EH218" s="174"/>
      <c r="EI218" s="208"/>
      <c r="EL218" s="174"/>
      <c r="EM218" s="175"/>
      <c r="EN218" s="175"/>
      <c r="EO218" s="175"/>
      <c r="EP218" s="174"/>
      <c r="EQ218" s="174"/>
      <c r="ER218" s="174"/>
      <c r="ES218" s="174"/>
      <c r="ET218" s="174"/>
      <c r="EU218" s="174"/>
      <c r="EV218" s="208"/>
      <c r="EY218" s="174"/>
      <c r="EZ218" s="175"/>
      <c r="FA218" s="175"/>
      <c r="FB218" s="175"/>
      <c r="FC218" s="175"/>
      <c r="FD218" s="175"/>
      <c r="FE218" s="175"/>
      <c r="FF218" s="175"/>
      <c r="FG218" s="175"/>
      <c r="FH218" s="175"/>
      <c r="FI218" s="208"/>
      <c r="FL218" s="174"/>
      <c r="FM218" s="175"/>
      <c r="FN218" s="175"/>
      <c r="FO218" s="175"/>
      <c r="FP218" s="174"/>
      <c r="FQ218" s="174"/>
      <c r="FR218" s="174"/>
      <c r="FS218" s="174"/>
      <c r="FT218" s="174"/>
      <c r="FU218" s="174"/>
      <c r="FV218" s="208"/>
    </row>
    <row r="219" spans="112:178" ht="24.75" customHeight="1" x14ac:dyDescent="0.3">
      <c r="DH219" s="175"/>
      <c r="DI219" s="208"/>
      <c r="DP219" s="174"/>
      <c r="DQ219" s="174"/>
      <c r="DR219" s="174"/>
      <c r="DS219" s="174"/>
      <c r="DT219" s="174"/>
      <c r="DU219" s="174"/>
      <c r="DV219" s="208"/>
      <c r="DY219" s="174"/>
      <c r="DZ219" s="175"/>
      <c r="EA219" s="175"/>
      <c r="EB219" s="175"/>
      <c r="EC219" s="174"/>
      <c r="ED219" s="174"/>
      <c r="EE219" s="174"/>
      <c r="EF219" s="174"/>
      <c r="EG219" s="174"/>
      <c r="EH219" s="174"/>
      <c r="EI219" s="208"/>
      <c r="EL219" s="174"/>
      <c r="EM219" s="175"/>
      <c r="EN219" s="175"/>
      <c r="EO219" s="175"/>
      <c r="EP219" s="174"/>
      <c r="EQ219" s="174"/>
      <c r="ER219" s="174"/>
      <c r="ES219" s="174"/>
      <c r="ET219" s="174"/>
      <c r="EU219" s="174"/>
      <c r="EV219" s="208"/>
      <c r="EY219" s="174"/>
      <c r="EZ219" s="175"/>
      <c r="FA219" s="175"/>
      <c r="FB219" s="175"/>
      <c r="FC219" s="175"/>
      <c r="FD219" s="175"/>
      <c r="FE219" s="175"/>
      <c r="FF219" s="175"/>
      <c r="FG219" s="175"/>
      <c r="FH219" s="175"/>
      <c r="FI219" s="208"/>
      <c r="FL219" s="174"/>
      <c r="FM219" s="175"/>
      <c r="FN219" s="175"/>
      <c r="FO219" s="175"/>
      <c r="FP219" s="174"/>
      <c r="FQ219" s="174"/>
      <c r="FR219" s="174"/>
      <c r="FS219" s="174"/>
      <c r="FT219" s="174"/>
      <c r="FU219" s="174"/>
      <c r="FV219" s="208"/>
    </row>
    <row r="220" spans="112:178" ht="24.75" customHeight="1" x14ac:dyDescent="0.3">
      <c r="DH220" s="175"/>
      <c r="DI220" s="208"/>
      <c r="DP220" s="174"/>
      <c r="DQ220" s="174"/>
      <c r="DR220" s="174"/>
      <c r="DS220" s="174"/>
      <c r="DT220" s="174"/>
      <c r="DU220" s="174"/>
      <c r="DV220" s="208"/>
      <c r="DY220" s="174"/>
      <c r="DZ220" s="175"/>
      <c r="EA220" s="175"/>
      <c r="EB220" s="175"/>
      <c r="EC220" s="174"/>
      <c r="ED220" s="174"/>
      <c r="EE220" s="174"/>
      <c r="EF220" s="174"/>
      <c r="EG220" s="174"/>
      <c r="EH220" s="174"/>
      <c r="EI220" s="208"/>
      <c r="EL220" s="174"/>
      <c r="EM220" s="175"/>
      <c r="EN220" s="175"/>
      <c r="EO220" s="175"/>
      <c r="EP220" s="174"/>
      <c r="EQ220" s="174"/>
      <c r="ER220" s="174"/>
      <c r="ES220" s="174"/>
      <c r="ET220" s="174"/>
      <c r="EU220" s="174"/>
      <c r="EV220" s="208"/>
      <c r="EY220" s="174"/>
      <c r="EZ220" s="175"/>
      <c r="FA220" s="175"/>
      <c r="FB220" s="175"/>
      <c r="FC220" s="175"/>
      <c r="FD220" s="175"/>
      <c r="FE220" s="175"/>
      <c r="FF220" s="175"/>
      <c r="FG220" s="175"/>
      <c r="FH220" s="175"/>
      <c r="FI220" s="208"/>
      <c r="FL220" s="174"/>
      <c r="FM220" s="175"/>
      <c r="FN220" s="175"/>
      <c r="FO220" s="175"/>
      <c r="FP220" s="174"/>
      <c r="FQ220" s="174"/>
      <c r="FR220" s="174"/>
      <c r="FS220" s="174"/>
      <c r="FT220" s="174"/>
      <c r="FU220" s="174"/>
      <c r="FV220" s="208"/>
    </row>
    <row r="221" spans="112:178" ht="24.75" customHeight="1" x14ac:dyDescent="0.3">
      <c r="DH221" s="175"/>
      <c r="DI221" s="208"/>
      <c r="DP221" s="174"/>
      <c r="DQ221" s="174"/>
      <c r="DR221" s="174"/>
      <c r="DS221" s="174"/>
      <c r="DT221" s="174"/>
      <c r="DU221" s="174"/>
      <c r="DV221" s="208"/>
      <c r="DY221" s="174"/>
      <c r="DZ221" s="175"/>
      <c r="EA221" s="175"/>
      <c r="EB221" s="175"/>
      <c r="EC221" s="174"/>
      <c r="ED221" s="174"/>
      <c r="EE221" s="174"/>
      <c r="EF221" s="174"/>
      <c r="EG221" s="174"/>
      <c r="EH221" s="174"/>
      <c r="EI221" s="208"/>
      <c r="EL221" s="174"/>
      <c r="EM221" s="175"/>
      <c r="EN221" s="175"/>
      <c r="EO221" s="175"/>
      <c r="EP221" s="174"/>
      <c r="EQ221" s="174"/>
      <c r="ER221" s="174"/>
      <c r="ES221" s="174"/>
      <c r="ET221" s="174"/>
      <c r="EU221" s="174"/>
      <c r="EV221" s="208"/>
      <c r="EY221" s="174"/>
      <c r="EZ221" s="175"/>
      <c r="FA221" s="175"/>
      <c r="FB221" s="175"/>
      <c r="FC221" s="175"/>
      <c r="FD221" s="175"/>
      <c r="FE221" s="175"/>
      <c r="FF221" s="175"/>
      <c r="FG221" s="175"/>
      <c r="FH221" s="175"/>
      <c r="FI221" s="208"/>
      <c r="FL221" s="174"/>
      <c r="FM221" s="175"/>
      <c r="FN221" s="175"/>
      <c r="FO221" s="175"/>
      <c r="FP221" s="174"/>
      <c r="FQ221" s="174"/>
      <c r="FR221" s="174"/>
      <c r="FS221" s="174"/>
      <c r="FT221" s="174"/>
      <c r="FU221" s="174"/>
      <c r="FV221" s="208"/>
    </row>
    <row r="222" spans="112:178" ht="24.75" customHeight="1" x14ac:dyDescent="0.3">
      <c r="DH222" s="175"/>
      <c r="DI222" s="208"/>
      <c r="DP222" s="174"/>
      <c r="DQ222" s="174"/>
      <c r="DR222" s="174"/>
      <c r="DS222" s="174"/>
      <c r="DT222" s="174"/>
      <c r="DU222" s="174"/>
      <c r="DV222" s="208"/>
      <c r="DY222" s="174"/>
      <c r="DZ222" s="175"/>
      <c r="EA222" s="175"/>
      <c r="EB222" s="175"/>
      <c r="EC222" s="174"/>
      <c r="ED222" s="174"/>
      <c r="EE222" s="174"/>
      <c r="EF222" s="174"/>
      <c r="EG222" s="174"/>
      <c r="EH222" s="174"/>
      <c r="EI222" s="208"/>
      <c r="EL222" s="174"/>
      <c r="EM222" s="175"/>
      <c r="EN222" s="175"/>
      <c r="EO222" s="175"/>
      <c r="EP222" s="174"/>
      <c r="EQ222" s="174"/>
      <c r="ER222" s="174"/>
      <c r="ES222" s="174"/>
      <c r="ET222" s="174"/>
      <c r="EU222" s="174"/>
      <c r="EV222" s="208"/>
      <c r="EY222" s="174"/>
      <c r="EZ222" s="175"/>
      <c r="FA222" s="175"/>
      <c r="FB222" s="175"/>
      <c r="FC222" s="175"/>
      <c r="FD222" s="175"/>
      <c r="FE222" s="175"/>
      <c r="FF222" s="175"/>
      <c r="FG222" s="175"/>
      <c r="FH222" s="175"/>
      <c r="FI222" s="208"/>
      <c r="FL222" s="174"/>
      <c r="FM222" s="175"/>
      <c r="FN222" s="175"/>
      <c r="FO222" s="175"/>
      <c r="FP222" s="174"/>
      <c r="FQ222" s="174"/>
      <c r="FR222" s="174"/>
      <c r="FS222" s="174"/>
      <c r="FT222" s="174"/>
      <c r="FU222" s="174"/>
      <c r="FV222" s="208"/>
    </row>
    <row r="223" spans="112:178" ht="24.75" customHeight="1" x14ac:dyDescent="0.3">
      <c r="DH223" s="175"/>
      <c r="DI223" s="208"/>
      <c r="DP223" s="174"/>
      <c r="DQ223" s="174"/>
      <c r="DR223" s="174"/>
      <c r="DS223" s="174"/>
      <c r="DT223" s="174"/>
      <c r="DU223" s="174"/>
      <c r="DV223" s="208"/>
      <c r="DY223" s="174"/>
      <c r="DZ223" s="175"/>
      <c r="EA223" s="175"/>
      <c r="EB223" s="175"/>
      <c r="EC223" s="174"/>
      <c r="ED223" s="174"/>
      <c r="EE223" s="174"/>
      <c r="EF223" s="174"/>
      <c r="EG223" s="174"/>
      <c r="EH223" s="174"/>
      <c r="EI223" s="208"/>
      <c r="EL223" s="174"/>
      <c r="EM223" s="175"/>
      <c r="EN223" s="175"/>
      <c r="EO223" s="175"/>
      <c r="EP223" s="174"/>
      <c r="EQ223" s="174"/>
      <c r="ER223" s="174"/>
      <c r="ES223" s="174"/>
      <c r="ET223" s="174"/>
      <c r="EU223" s="174"/>
      <c r="EV223" s="208"/>
      <c r="EY223" s="174"/>
      <c r="EZ223" s="175"/>
      <c r="FA223" s="175"/>
      <c r="FB223" s="175"/>
      <c r="FC223" s="175"/>
      <c r="FD223" s="175"/>
      <c r="FE223" s="175"/>
      <c r="FF223" s="175"/>
      <c r="FG223" s="175"/>
      <c r="FH223" s="175"/>
      <c r="FI223" s="208"/>
      <c r="FL223" s="174"/>
      <c r="FM223" s="175"/>
      <c r="FN223" s="175"/>
      <c r="FO223" s="175"/>
      <c r="FP223" s="174"/>
      <c r="FQ223" s="174"/>
      <c r="FR223" s="174"/>
      <c r="FS223" s="174"/>
      <c r="FT223" s="174"/>
      <c r="FU223" s="174"/>
      <c r="FV223" s="208"/>
    </row>
    <row r="224" spans="112:178" ht="24.75" customHeight="1" x14ac:dyDescent="0.3">
      <c r="DH224" s="175"/>
      <c r="DI224" s="208"/>
      <c r="DP224" s="174"/>
      <c r="DQ224" s="174"/>
      <c r="DR224" s="174"/>
      <c r="DS224" s="174"/>
      <c r="DT224" s="174"/>
      <c r="DU224" s="174"/>
      <c r="DV224" s="208"/>
      <c r="DY224" s="174"/>
      <c r="DZ224" s="175"/>
      <c r="EA224" s="175"/>
      <c r="EB224" s="175"/>
      <c r="EC224" s="174"/>
      <c r="ED224" s="174"/>
      <c r="EE224" s="174"/>
      <c r="EF224" s="174"/>
      <c r="EG224" s="174"/>
      <c r="EH224" s="174"/>
      <c r="EI224" s="208"/>
      <c r="EL224" s="174"/>
      <c r="EM224" s="175"/>
      <c r="EN224" s="175"/>
      <c r="EO224" s="175"/>
      <c r="EP224" s="174"/>
      <c r="EQ224" s="174"/>
      <c r="ER224" s="174"/>
      <c r="ES224" s="174"/>
      <c r="ET224" s="174"/>
      <c r="EU224" s="174"/>
      <c r="EV224" s="208"/>
      <c r="EY224" s="174"/>
      <c r="EZ224" s="175"/>
      <c r="FA224" s="175"/>
      <c r="FB224" s="175"/>
      <c r="FC224" s="175"/>
      <c r="FD224" s="175"/>
      <c r="FE224" s="175"/>
      <c r="FF224" s="175"/>
      <c r="FG224" s="175"/>
      <c r="FH224" s="175"/>
      <c r="FI224" s="208"/>
      <c r="FL224" s="174"/>
      <c r="FM224" s="175"/>
      <c r="FN224" s="175"/>
      <c r="FO224" s="175"/>
      <c r="FP224" s="174"/>
      <c r="FQ224" s="174"/>
      <c r="FR224" s="174"/>
      <c r="FS224" s="174"/>
      <c r="FT224" s="174"/>
      <c r="FU224" s="174"/>
      <c r="FV224" s="208"/>
    </row>
    <row r="225" spans="112:178" ht="24.75" customHeight="1" x14ac:dyDescent="0.3">
      <c r="DH225" s="175"/>
      <c r="DI225" s="208"/>
      <c r="DP225" s="174"/>
      <c r="DQ225" s="174"/>
      <c r="DR225" s="174"/>
      <c r="DS225" s="174"/>
      <c r="DT225" s="174"/>
      <c r="DU225" s="174"/>
      <c r="DV225" s="208"/>
      <c r="DY225" s="174"/>
      <c r="DZ225" s="175"/>
      <c r="EA225" s="175"/>
      <c r="EB225" s="175"/>
      <c r="EC225" s="174"/>
      <c r="ED225" s="174"/>
      <c r="EE225" s="174"/>
      <c r="EF225" s="174"/>
      <c r="EG225" s="174"/>
      <c r="EH225" s="174"/>
      <c r="EI225" s="208"/>
      <c r="EL225" s="174"/>
      <c r="EM225" s="175"/>
      <c r="EN225" s="175"/>
      <c r="EO225" s="175"/>
      <c r="EP225" s="174"/>
      <c r="EQ225" s="174"/>
      <c r="ER225" s="174"/>
      <c r="ES225" s="174"/>
      <c r="ET225" s="174"/>
      <c r="EU225" s="174"/>
      <c r="EV225" s="208"/>
      <c r="EY225" s="174"/>
      <c r="EZ225" s="175"/>
      <c r="FA225" s="175"/>
      <c r="FB225" s="175"/>
      <c r="FC225" s="175"/>
      <c r="FD225" s="175"/>
      <c r="FE225" s="175"/>
      <c r="FF225" s="175"/>
      <c r="FG225" s="175"/>
      <c r="FH225" s="175"/>
      <c r="FI225" s="208"/>
      <c r="FL225" s="174"/>
      <c r="FM225" s="175"/>
      <c r="FN225" s="175"/>
      <c r="FO225" s="175"/>
      <c r="FP225" s="174"/>
      <c r="FQ225" s="174"/>
      <c r="FR225" s="174"/>
      <c r="FS225" s="174"/>
      <c r="FT225" s="174"/>
      <c r="FU225" s="174"/>
      <c r="FV225" s="208"/>
    </row>
    <row r="226" spans="112:178" ht="24.75" customHeight="1" x14ac:dyDescent="0.3">
      <c r="DH226" s="175"/>
      <c r="DI226" s="208"/>
      <c r="DP226" s="174"/>
      <c r="DQ226" s="174"/>
      <c r="DR226" s="174"/>
      <c r="DS226" s="174"/>
      <c r="DT226" s="174"/>
      <c r="DU226" s="174"/>
      <c r="DV226" s="208"/>
      <c r="DY226" s="174"/>
      <c r="DZ226" s="175"/>
      <c r="EA226" s="175"/>
      <c r="EB226" s="175"/>
      <c r="EC226" s="174"/>
      <c r="ED226" s="174"/>
      <c r="EE226" s="174"/>
      <c r="EF226" s="174"/>
      <c r="EG226" s="174"/>
      <c r="EH226" s="174"/>
      <c r="EI226" s="208"/>
      <c r="EL226" s="174"/>
      <c r="EM226" s="175"/>
      <c r="EN226" s="175"/>
      <c r="EO226" s="175"/>
      <c r="EP226" s="174"/>
      <c r="EQ226" s="174"/>
      <c r="ER226" s="174"/>
      <c r="ES226" s="174"/>
      <c r="ET226" s="174"/>
      <c r="EU226" s="174"/>
      <c r="EV226" s="208"/>
      <c r="EY226" s="174"/>
      <c r="EZ226" s="175"/>
      <c r="FA226" s="175"/>
      <c r="FB226" s="175"/>
      <c r="FC226" s="175"/>
      <c r="FD226" s="175"/>
      <c r="FE226" s="175"/>
      <c r="FF226" s="175"/>
      <c r="FG226" s="175"/>
      <c r="FH226" s="175"/>
      <c r="FI226" s="208"/>
      <c r="FL226" s="174"/>
      <c r="FM226" s="175"/>
      <c r="FN226" s="175"/>
      <c r="FO226" s="175"/>
      <c r="FP226" s="174"/>
      <c r="FQ226" s="174"/>
      <c r="FR226" s="174"/>
      <c r="FS226" s="174"/>
      <c r="FT226" s="174"/>
      <c r="FU226" s="174"/>
      <c r="FV226" s="208"/>
    </row>
    <row r="227" spans="112:178" ht="24.75" customHeight="1" x14ac:dyDescent="0.3">
      <c r="DH227" s="175"/>
      <c r="DI227" s="208"/>
      <c r="DP227" s="174"/>
      <c r="DQ227" s="174"/>
      <c r="DR227" s="174"/>
      <c r="DS227" s="174"/>
      <c r="DT227" s="174"/>
      <c r="DU227" s="174"/>
      <c r="DV227" s="208"/>
      <c r="DY227" s="174"/>
      <c r="DZ227" s="175"/>
      <c r="EA227" s="175"/>
      <c r="EB227" s="175"/>
      <c r="EC227" s="174"/>
      <c r="ED227" s="174"/>
      <c r="EE227" s="174"/>
      <c r="EF227" s="174"/>
      <c r="EG227" s="174"/>
      <c r="EH227" s="174"/>
      <c r="EI227" s="208"/>
      <c r="EL227" s="174"/>
      <c r="EM227" s="175"/>
      <c r="EN227" s="175"/>
      <c r="EO227" s="175"/>
      <c r="EP227" s="174"/>
      <c r="EQ227" s="174"/>
      <c r="ER227" s="174"/>
      <c r="ES227" s="174"/>
      <c r="ET227" s="174"/>
      <c r="EU227" s="174"/>
      <c r="EV227" s="208"/>
      <c r="EY227" s="174"/>
      <c r="EZ227" s="175"/>
      <c r="FA227" s="175"/>
      <c r="FB227" s="175"/>
      <c r="FC227" s="175"/>
      <c r="FD227" s="175"/>
      <c r="FE227" s="175"/>
      <c r="FF227" s="175"/>
      <c r="FG227" s="175"/>
      <c r="FH227" s="175"/>
      <c r="FI227" s="208"/>
      <c r="FL227" s="174"/>
      <c r="FM227" s="175"/>
      <c r="FN227" s="175"/>
      <c r="FO227" s="175"/>
      <c r="FP227" s="174"/>
      <c r="FQ227" s="174"/>
      <c r="FR227" s="174"/>
      <c r="FS227" s="174"/>
      <c r="FT227" s="174"/>
      <c r="FU227" s="174"/>
      <c r="FV227" s="208"/>
    </row>
    <row r="228" spans="112:178" ht="24.75" customHeight="1" x14ac:dyDescent="0.3">
      <c r="DH228" s="175"/>
      <c r="DI228" s="208"/>
      <c r="DP228" s="174"/>
      <c r="DQ228" s="174"/>
      <c r="DR228" s="174"/>
      <c r="DS228" s="174"/>
      <c r="DT228" s="174"/>
      <c r="DU228" s="174"/>
      <c r="DV228" s="208"/>
      <c r="DY228" s="174"/>
      <c r="DZ228" s="175"/>
      <c r="EA228" s="175"/>
      <c r="EB228" s="175"/>
      <c r="EC228" s="174"/>
      <c r="ED228" s="174"/>
      <c r="EE228" s="174"/>
      <c r="EF228" s="174"/>
      <c r="EG228" s="174"/>
      <c r="EH228" s="174"/>
      <c r="EI228" s="208"/>
      <c r="EL228" s="174"/>
      <c r="EM228" s="175"/>
      <c r="EN228" s="175"/>
      <c r="EO228" s="175"/>
      <c r="EP228" s="174"/>
      <c r="EQ228" s="174"/>
      <c r="ER228" s="174"/>
      <c r="ES228" s="174"/>
      <c r="ET228" s="174"/>
      <c r="EU228" s="174"/>
      <c r="EV228" s="208"/>
      <c r="EY228" s="174"/>
      <c r="EZ228" s="175"/>
      <c r="FA228" s="175"/>
      <c r="FB228" s="175"/>
      <c r="FC228" s="175"/>
      <c r="FD228" s="175"/>
      <c r="FE228" s="175"/>
      <c r="FF228" s="175"/>
      <c r="FG228" s="175"/>
      <c r="FH228" s="175"/>
      <c r="FI228" s="208"/>
      <c r="FL228" s="174"/>
      <c r="FM228" s="175"/>
      <c r="FN228" s="175"/>
      <c r="FO228" s="175"/>
      <c r="FP228" s="174"/>
      <c r="FQ228" s="174"/>
      <c r="FR228" s="174"/>
      <c r="FS228" s="174"/>
      <c r="FT228" s="174"/>
      <c r="FU228" s="174"/>
      <c r="FV228" s="208"/>
    </row>
    <row r="229" spans="112:178" ht="24.75" customHeight="1" x14ac:dyDescent="0.3">
      <c r="DH229" s="175"/>
      <c r="DI229" s="208"/>
      <c r="DP229" s="174"/>
      <c r="DQ229" s="174"/>
      <c r="DR229" s="174"/>
      <c r="DS229" s="174"/>
      <c r="DT229" s="174"/>
      <c r="DU229" s="174"/>
      <c r="DV229" s="208"/>
      <c r="DY229" s="174"/>
      <c r="DZ229" s="175"/>
      <c r="EA229" s="175"/>
      <c r="EB229" s="175"/>
      <c r="EC229" s="174"/>
      <c r="ED229" s="174"/>
      <c r="EE229" s="174"/>
      <c r="EF229" s="174"/>
      <c r="EG229" s="174"/>
      <c r="EH229" s="174"/>
      <c r="EI229" s="208"/>
      <c r="EL229" s="174"/>
      <c r="EM229" s="175"/>
      <c r="EN229" s="175"/>
      <c r="EO229" s="175"/>
      <c r="EP229" s="174"/>
      <c r="EQ229" s="174"/>
      <c r="ER229" s="174"/>
      <c r="ES229" s="174"/>
      <c r="ET229" s="174"/>
      <c r="EU229" s="174"/>
      <c r="EV229" s="208"/>
      <c r="EY229" s="174"/>
      <c r="EZ229" s="175"/>
      <c r="FA229" s="175"/>
      <c r="FB229" s="175"/>
      <c r="FC229" s="175"/>
      <c r="FD229" s="175"/>
      <c r="FE229" s="175"/>
      <c r="FF229" s="175"/>
      <c r="FG229" s="175"/>
      <c r="FH229" s="175"/>
      <c r="FI229" s="208"/>
      <c r="FL229" s="174"/>
      <c r="FM229" s="175"/>
      <c r="FN229" s="175"/>
      <c r="FO229" s="175"/>
      <c r="FP229" s="174"/>
      <c r="FQ229" s="174"/>
      <c r="FR229" s="174"/>
      <c r="FS229" s="174"/>
      <c r="FT229" s="174"/>
      <c r="FU229" s="174"/>
      <c r="FV229" s="208"/>
    </row>
    <row r="230" spans="112:178" ht="24.75" customHeight="1" x14ac:dyDescent="0.3">
      <c r="DH230" s="175"/>
      <c r="DI230" s="208"/>
      <c r="DP230" s="174"/>
      <c r="DQ230" s="174"/>
      <c r="DR230" s="174"/>
      <c r="DS230" s="174"/>
      <c r="DT230" s="174"/>
      <c r="DU230" s="174"/>
      <c r="DV230" s="208"/>
      <c r="DY230" s="174"/>
      <c r="DZ230" s="175"/>
      <c r="EA230" s="175"/>
      <c r="EB230" s="175"/>
      <c r="EC230" s="174"/>
      <c r="ED230" s="174"/>
      <c r="EE230" s="174"/>
      <c r="EF230" s="174"/>
      <c r="EG230" s="174"/>
      <c r="EH230" s="174"/>
      <c r="EI230" s="208"/>
      <c r="EL230" s="174"/>
      <c r="EM230" s="175"/>
      <c r="EN230" s="175"/>
      <c r="EO230" s="175"/>
      <c r="EP230" s="174"/>
      <c r="EQ230" s="174"/>
      <c r="ER230" s="174"/>
      <c r="ES230" s="174"/>
      <c r="ET230" s="174"/>
      <c r="EU230" s="174"/>
      <c r="EV230" s="208"/>
      <c r="EY230" s="174"/>
      <c r="EZ230" s="175"/>
      <c r="FA230" s="175"/>
      <c r="FB230" s="175"/>
      <c r="FC230" s="175"/>
      <c r="FD230" s="175"/>
      <c r="FE230" s="175"/>
      <c r="FF230" s="175"/>
      <c r="FG230" s="175"/>
      <c r="FH230" s="175"/>
      <c r="FI230" s="208"/>
      <c r="FL230" s="174"/>
      <c r="FM230" s="175"/>
      <c r="FN230" s="175"/>
      <c r="FO230" s="175"/>
      <c r="FP230" s="174"/>
      <c r="FQ230" s="174"/>
      <c r="FR230" s="174"/>
      <c r="FS230" s="174"/>
      <c r="FT230" s="174"/>
      <c r="FU230" s="174"/>
      <c r="FV230" s="208"/>
    </row>
    <row r="231" spans="112:178" ht="24.75" customHeight="1" x14ac:dyDescent="0.3">
      <c r="DH231" s="175"/>
      <c r="DI231" s="208"/>
      <c r="DP231" s="174"/>
      <c r="DQ231" s="174"/>
      <c r="DR231" s="174"/>
      <c r="DS231" s="174"/>
      <c r="DT231" s="174"/>
      <c r="DU231" s="174"/>
      <c r="DV231" s="208"/>
      <c r="DY231" s="174"/>
      <c r="DZ231" s="175"/>
      <c r="EA231" s="175"/>
      <c r="EB231" s="175"/>
      <c r="EC231" s="174"/>
      <c r="ED231" s="174"/>
      <c r="EE231" s="174"/>
      <c r="EF231" s="174"/>
      <c r="EG231" s="174"/>
      <c r="EH231" s="174"/>
      <c r="EI231" s="208"/>
      <c r="EL231" s="174"/>
      <c r="EM231" s="175"/>
      <c r="EN231" s="175"/>
      <c r="EO231" s="175"/>
      <c r="EP231" s="174"/>
      <c r="EQ231" s="174"/>
      <c r="ER231" s="174"/>
      <c r="ES231" s="174"/>
      <c r="ET231" s="174"/>
      <c r="EU231" s="174"/>
      <c r="EV231" s="208"/>
      <c r="EY231" s="174"/>
      <c r="EZ231" s="175"/>
      <c r="FA231" s="175"/>
      <c r="FB231" s="175"/>
      <c r="FC231" s="175"/>
      <c r="FD231" s="175"/>
      <c r="FE231" s="175"/>
      <c r="FF231" s="175"/>
      <c r="FG231" s="175"/>
      <c r="FH231" s="175"/>
      <c r="FI231" s="208"/>
      <c r="FL231" s="174"/>
      <c r="FM231" s="175"/>
      <c r="FN231" s="175"/>
      <c r="FO231" s="175"/>
      <c r="FP231" s="174"/>
      <c r="FQ231" s="174"/>
      <c r="FR231" s="174"/>
      <c r="FS231" s="174"/>
      <c r="FT231" s="174"/>
      <c r="FU231" s="174"/>
      <c r="FV231" s="208"/>
    </row>
    <row r="232" spans="112:178" ht="24.75" customHeight="1" x14ac:dyDescent="0.3">
      <c r="DH232" s="175"/>
      <c r="DI232" s="208"/>
      <c r="DP232" s="174"/>
      <c r="DQ232" s="174"/>
      <c r="DR232" s="174"/>
      <c r="DS232" s="174"/>
      <c r="DT232" s="174"/>
      <c r="DU232" s="174"/>
      <c r="DV232" s="208"/>
      <c r="DY232" s="174"/>
      <c r="DZ232" s="175"/>
      <c r="EA232" s="175"/>
      <c r="EB232" s="175"/>
      <c r="EC232" s="174"/>
      <c r="ED232" s="174"/>
      <c r="EE232" s="174"/>
      <c r="EF232" s="174"/>
      <c r="EG232" s="174"/>
      <c r="EH232" s="174"/>
      <c r="EI232" s="208"/>
      <c r="EL232" s="174"/>
      <c r="EM232" s="175"/>
      <c r="EN232" s="175"/>
      <c r="EO232" s="175"/>
      <c r="EP232" s="174"/>
      <c r="EQ232" s="174"/>
      <c r="ER232" s="174"/>
      <c r="ES232" s="174"/>
      <c r="ET232" s="174"/>
      <c r="EU232" s="174"/>
      <c r="EV232" s="208"/>
      <c r="EY232" s="174"/>
      <c r="EZ232" s="175"/>
      <c r="FA232" s="175"/>
      <c r="FB232" s="175"/>
      <c r="FC232" s="175"/>
      <c r="FD232" s="175"/>
      <c r="FE232" s="175"/>
      <c r="FF232" s="175"/>
      <c r="FG232" s="175"/>
      <c r="FH232" s="175"/>
      <c r="FI232" s="208"/>
      <c r="FL232" s="174"/>
      <c r="FM232" s="175"/>
      <c r="FN232" s="175"/>
      <c r="FO232" s="175"/>
      <c r="FP232" s="174"/>
      <c r="FQ232" s="174"/>
      <c r="FR232" s="174"/>
      <c r="FS232" s="174"/>
      <c r="FT232" s="174"/>
      <c r="FU232" s="174"/>
      <c r="FV232" s="208"/>
    </row>
    <row r="233" spans="112:178" ht="24.75" customHeight="1" x14ac:dyDescent="0.3">
      <c r="DH233" s="175"/>
      <c r="DI233" s="208"/>
      <c r="DP233" s="174"/>
      <c r="DQ233" s="174"/>
      <c r="DR233" s="174"/>
      <c r="DS233" s="174"/>
      <c r="DT233" s="174"/>
      <c r="DU233" s="174"/>
      <c r="DV233" s="208"/>
      <c r="DY233" s="174"/>
      <c r="DZ233" s="175"/>
      <c r="EA233" s="175"/>
      <c r="EB233" s="175"/>
      <c r="EC233" s="174"/>
      <c r="ED233" s="174"/>
      <c r="EE233" s="174"/>
      <c r="EF233" s="174"/>
      <c r="EG233" s="174"/>
      <c r="EH233" s="174"/>
      <c r="EI233" s="208"/>
      <c r="EL233" s="174"/>
      <c r="EM233" s="175"/>
      <c r="EN233" s="175"/>
      <c r="EO233" s="175"/>
      <c r="EP233" s="174"/>
      <c r="EQ233" s="174"/>
      <c r="ER233" s="174"/>
      <c r="ES233" s="174"/>
      <c r="ET233" s="174"/>
      <c r="EU233" s="174"/>
      <c r="EV233" s="208"/>
      <c r="EY233" s="174"/>
      <c r="EZ233" s="175"/>
      <c r="FA233" s="175"/>
      <c r="FB233" s="175"/>
      <c r="FC233" s="175"/>
      <c r="FD233" s="175"/>
      <c r="FE233" s="175"/>
      <c r="FF233" s="175"/>
      <c r="FG233" s="175"/>
      <c r="FH233" s="175"/>
      <c r="FI233" s="208"/>
      <c r="FL233" s="174"/>
      <c r="FM233" s="175"/>
      <c r="FN233" s="175"/>
      <c r="FO233" s="175"/>
      <c r="FP233" s="174"/>
      <c r="FQ233" s="174"/>
      <c r="FR233" s="174"/>
      <c r="FS233" s="174"/>
      <c r="FT233" s="174"/>
      <c r="FU233" s="174"/>
      <c r="FV233" s="208"/>
    </row>
    <row r="234" spans="112:178" ht="24.75" customHeight="1" x14ac:dyDescent="0.3">
      <c r="DH234" s="175"/>
      <c r="DI234" s="208"/>
      <c r="DP234" s="174"/>
      <c r="DQ234" s="174"/>
      <c r="DR234" s="174"/>
      <c r="DS234" s="174"/>
      <c r="DT234" s="174"/>
      <c r="DU234" s="174"/>
      <c r="DV234" s="208"/>
      <c r="DY234" s="174"/>
      <c r="DZ234" s="175"/>
      <c r="EA234" s="175"/>
      <c r="EB234" s="175"/>
      <c r="EC234" s="174"/>
      <c r="ED234" s="174"/>
      <c r="EE234" s="174"/>
      <c r="EF234" s="174"/>
      <c r="EG234" s="174"/>
      <c r="EH234" s="174"/>
      <c r="EI234" s="208"/>
      <c r="EL234" s="174"/>
      <c r="EM234" s="175"/>
      <c r="EN234" s="175"/>
      <c r="EO234" s="175"/>
      <c r="EP234" s="174"/>
      <c r="EQ234" s="174"/>
      <c r="ER234" s="174"/>
      <c r="ES234" s="174"/>
      <c r="ET234" s="174"/>
      <c r="EU234" s="174"/>
      <c r="EV234" s="208"/>
      <c r="EY234" s="174"/>
      <c r="EZ234" s="175"/>
      <c r="FA234" s="175"/>
      <c r="FB234" s="175"/>
      <c r="FC234" s="175"/>
      <c r="FD234" s="175"/>
      <c r="FE234" s="175"/>
      <c r="FF234" s="175"/>
      <c r="FG234" s="175"/>
      <c r="FH234" s="175"/>
      <c r="FI234" s="208"/>
      <c r="FL234" s="174"/>
      <c r="FM234" s="175"/>
      <c r="FN234" s="175"/>
      <c r="FO234" s="175"/>
      <c r="FP234" s="174"/>
      <c r="FQ234" s="174"/>
      <c r="FR234" s="174"/>
      <c r="FS234" s="174"/>
      <c r="FT234" s="174"/>
      <c r="FU234" s="174"/>
      <c r="FV234" s="208"/>
    </row>
    <row r="235" spans="112:178" ht="24.75" customHeight="1" x14ac:dyDescent="0.3">
      <c r="DH235" s="175"/>
      <c r="DI235" s="208"/>
      <c r="DP235" s="174"/>
      <c r="DQ235" s="174"/>
      <c r="DR235" s="174"/>
      <c r="DS235" s="174"/>
      <c r="DT235" s="174"/>
      <c r="DU235" s="174"/>
      <c r="DV235" s="208"/>
      <c r="DY235" s="174"/>
      <c r="DZ235" s="175"/>
      <c r="EA235" s="175"/>
      <c r="EB235" s="175"/>
      <c r="EC235" s="174"/>
      <c r="ED235" s="174"/>
      <c r="EE235" s="174"/>
      <c r="EF235" s="174"/>
      <c r="EG235" s="174"/>
      <c r="EH235" s="174"/>
      <c r="EI235" s="208"/>
      <c r="EL235" s="174"/>
      <c r="EM235" s="175"/>
      <c r="EN235" s="175"/>
      <c r="EO235" s="175"/>
      <c r="EP235" s="174"/>
      <c r="EQ235" s="174"/>
      <c r="ER235" s="174"/>
      <c r="ES235" s="174"/>
      <c r="ET235" s="174"/>
      <c r="EU235" s="174"/>
      <c r="EV235" s="208"/>
      <c r="EY235" s="174"/>
      <c r="EZ235" s="175"/>
      <c r="FA235" s="175"/>
      <c r="FB235" s="175"/>
      <c r="FC235" s="175"/>
      <c r="FD235" s="175"/>
      <c r="FE235" s="175"/>
      <c r="FF235" s="175"/>
      <c r="FG235" s="175"/>
      <c r="FH235" s="175"/>
      <c r="FI235" s="208"/>
      <c r="FL235" s="174"/>
      <c r="FM235" s="175"/>
      <c r="FN235" s="175"/>
      <c r="FO235" s="175"/>
      <c r="FP235" s="174"/>
      <c r="FQ235" s="174"/>
      <c r="FR235" s="174"/>
      <c r="FS235" s="174"/>
      <c r="FT235" s="174"/>
      <c r="FU235" s="174"/>
      <c r="FV235" s="208"/>
    </row>
    <row r="236" spans="112:178" ht="24.75" customHeight="1" x14ac:dyDescent="0.3">
      <c r="DH236" s="175"/>
      <c r="DI236" s="208"/>
      <c r="DP236" s="174"/>
      <c r="DQ236" s="174"/>
      <c r="DR236" s="174"/>
      <c r="DS236" s="174"/>
      <c r="DT236" s="174"/>
      <c r="DU236" s="174"/>
      <c r="DV236" s="208"/>
      <c r="DY236" s="174"/>
      <c r="DZ236" s="175"/>
      <c r="EA236" s="175"/>
      <c r="EB236" s="175"/>
      <c r="EC236" s="174"/>
      <c r="ED236" s="174"/>
      <c r="EE236" s="174"/>
      <c r="EF236" s="174"/>
      <c r="EG236" s="174"/>
      <c r="EH236" s="174"/>
      <c r="EI236" s="208"/>
      <c r="EL236" s="174"/>
      <c r="EM236" s="175"/>
      <c r="EN236" s="175"/>
      <c r="EO236" s="175"/>
      <c r="EP236" s="174"/>
      <c r="EQ236" s="174"/>
      <c r="ER236" s="174"/>
      <c r="ES236" s="174"/>
      <c r="ET236" s="174"/>
      <c r="EU236" s="174"/>
      <c r="EV236" s="208"/>
      <c r="EY236" s="174"/>
      <c r="EZ236" s="175"/>
      <c r="FA236" s="175"/>
      <c r="FB236" s="175"/>
      <c r="FC236" s="175"/>
      <c r="FD236" s="175"/>
      <c r="FE236" s="175"/>
      <c r="FF236" s="175"/>
      <c r="FG236" s="175"/>
      <c r="FH236" s="175"/>
      <c r="FI236" s="208"/>
      <c r="FL236" s="174"/>
      <c r="FM236" s="175"/>
      <c r="FN236" s="175"/>
      <c r="FO236" s="175"/>
      <c r="FP236" s="174"/>
      <c r="FQ236" s="174"/>
      <c r="FR236" s="174"/>
      <c r="FS236" s="174"/>
      <c r="FT236" s="174"/>
      <c r="FU236" s="174"/>
      <c r="FV236" s="208"/>
    </row>
    <row r="237" spans="112:178" ht="24.75" customHeight="1" x14ac:dyDescent="0.3">
      <c r="DH237" s="175"/>
      <c r="DI237" s="208"/>
      <c r="DP237" s="174"/>
      <c r="DQ237" s="174"/>
      <c r="DR237" s="174"/>
      <c r="DS237" s="174"/>
      <c r="DT237" s="174"/>
      <c r="DU237" s="174"/>
      <c r="DV237" s="208"/>
      <c r="DY237" s="174"/>
      <c r="DZ237" s="175"/>
      <c r="EA237" s="175"/>
      <c r="EB237" s="175"/>
      <c r="EC237" s="174"/>
      <c r="ED237" s="174"/>
      <c r="EE237" s="174"/>
      <c r="EF237" s="174"/>
      <c r="EG237" s="174"/>
      <c r="EH237" s="174"/>
      <c r="EI237" s="208"/>
      <c r="EL237" s="174"/>
      <c r="EM237" s="175"/>
      <c r="EN237" s="175"/>
      <c r="EO237" s="175"/>
      <c r="EP237" s="174"/>
      <c r="EQ237" s="174"/>
      <c r="ER237" s="174"/>
      <c r="ES237" s="174"/>
      <c r="ET237" s="174"/>
      <c r="EU237" s="174"/>
      <c r="EV237" s="208"/>
      <c r="EY237" s="174"/>
      <c r="EZ237" s="175"/>
      <c r="FA237" s="175"/>
      <c r="FB237" s="175"/>
      <c r="FC237" s="175"/>
      <c r="FD237" s="175"/>
      <c r="FE237" s="175"/>
      <c r="FF237" s="175"/>
      <c r="FG237" s="175"/>
      <c r="FH237" s="175"/>
      <c r="FI237" s="208"/>
      <c r="FL237" s="174"/>
      <c r="FM237" s="175"/>
      <c r="FN237" s="175"/>
      <c r="FO237" s="175"/>
      <c r="FP237" s="174"/>
      <c r="FQ237" s="174"/>
      <c r="FR237" s="174"/>
      <c r="FS237" s="174"/>
      <c r="FT237" s="174"/>
      <c r="FU237" s="174"/>
      <c r="FV237" s="208"/>
    </row>
    <row r="238" spans="112:178" ht="24.75" customHeight="1" x14ac:dyDescent="0.3">
      <c r="DH238" s="175"/>
      <c r="DI238" s="208"/>
      <c r="DP238" s="174"/>
      <c r="DQ238" s="174"/>
      <c r="DR238" s="174"/>
      <c r="DS238" s="174"/>
      <c r="DT238" s="174"/>
      <c r="DU238" s="174"/>
      <c r="DV238" s="208"/>
      <c r="DY238" s="174"/>
      <c r="DZ238" s="175"/>
      <c r="EA238" s="175"/>
      <c r="EB238" s="175"/>
      <c r="EC238" s="174"/>
      <c r="ED238" s="174"/>
      <c r="EE238" s="174"/>
      <c r="EF238" s="174"/>
      <c r="EG238" s="174"/>
      <c r="EH238" s="174"/>
      <c r="EI238" s="208"/>
      <c r="EL238" s="174"/>
      <c r="EM238" s="175"/>
      <c r="EN238" s="175"/>
      <c r="EO238" s="175"/>
      <c r="EP238" s="174"/>
      <c r="EQ238" s="174"/>
      <c r="ER238" s="174"/>
      <c r="ES238" s="174"/>
      <c r="ET238" s="174"/>
      <c r="EU238" s="174"/>
      <c r="EV238" s="208"/>
      <c r="EY238" s="174"/>
      <c r="EZ238" s="175"/>
      <c r="FA238" s="175"/>
      <c r="FB238" s="175"/>
      <c r="FC238" s="175"/>
      <c r="FD238" s="175"/>
      <c r="FE238" s="175"/>
      <c r="FF238" s="175"/>
      <c r="FG238" s="175"/>
      <c r="FH238" s="175"/>
      <c r="FI238" s="208"/>
      <c r="FL238" s="174"/>
      <c r="FM238" s="175"/>
      <c r="FN238" s="175"/>
      <c r="FO238" s="175"/>
      <c r="FP238" s="174"/>
      <c r="FQ238" s="174"/>
      <c r="FR238" s="174"/>
      <c r="FS238" s="174"/>
      <c r="FT238" s="174"/>
      <c r="FU238" s="174"/>
      <c r="FV238" s="208"/>
    </row>
    <row r="239" spans="112:178" ht="24.75" customHeight="1" x14ac:dyDescent="0.3">
      <c r="DH239" s="175"/>
      <c r="DI239" s="208"/>
      <c r="DP239" s="174"/>
      <c r="DQ239" s="174"/>
      <c r="DR239" s="174"/>
      <c r="DS239" s="174"/>
      <c r="DT239" s="174"/>
      <c r="DU239" s="174"/>
      <c r="DV239" s="208"/>
      <c r="DY239" s="174"/>
      <c r="DZ239" s="175"/>
      <c r="EA239" s="175"/>
      <c r="EB239" s="175"/>
      <c r="EC239" s="174"/>
      <c r="ED239" s="174"/>
      <c r="EE239" s="174"/>
      <c r="EF239" s="174"/>
      <c r="EG239" s="174"/>
      <c r="EH239" s="174"/>
      <c r="EI239" s="208"/>
      <c r="EL239" s="174"/>
      <c r="EM239" s="175"/>
      <c r="EN239" s="175"/>
      <c r="EO239" s="175"/>
      <c r="EP239" s="174"/>
      <c r="EQ239" s="174"/>
      <c r="ER239" s="174"/>
      <c r="ES239" s="174"/>
      <c r="ET239" s="174"/>
      <c r="EU239" s="174"/>
      <c r="EV239" s="208"/>
      <c r="EY239" s="174"/>
      <c r="EZ239" s="175"/>
      <c r="FA239" s="175"/>
      <c r="FB239" s="175"/>
      <c r="FC239" s="175"/>
      <c r="FD239" s="175"/>
      <c r="FE239" s="175"/>
      <c r="FF239" s="175"/>
      <c r="FG239" s="175"/>
      <c r="FH239" s="175"/>
      <c r="FI239" s="208"/>
      <c r="FL239" s="174"/>
      <c r="FM239" s="175"/>
      <c r="FN239" s="175"/>
      <c r="FO239" s="175"/>
      <c r="FP239" s="174"/>
      <c r="FQ239" s="174"/>
      <c r="FR239" s="174"/>
      <c r="FS239" s="174"/>
      <c r="FT239" s="174"/>
      <c r="FU239" s="174"/>
      <c r="FV239" s="208"/>
    </row>
    <row r="240" spans="112:178" ht="24.75" customHeight="1" x14ac:dyDescent="0.3">
      <c r="DH240" s="175"/>
      <c r="DI240" s="208"/>
      <c r="DP240" s="174"/>
      <c r="DQ240" s="174"/>
      <c r="DR240" s="174"/>
      <c r="DS240" s="174"/>
      <c r="DT240" s="174"/>
      <c r="DU240" s="174"/>
      <c r="DV240" s="208"/>
      <c r="DY240" s="174"/>
      <c r="DZ240" s="175"/>
      <c r="EA240" s="175"/>
      <c r="EB240" s="175"/>
      <c r="EC240" s="174"/>
      <c r="ED240" s="174"/>
      <c r="EE240" s="174"/>
      <c r="EF240" s="174"/>
      <c r="EG240" s="174"/>
      <c r="EH240" s="174"/>
      <c r="EI240" s="208"/>
      <c r="EL240" s="174"/>
      <c r="EM240" s="175"/>
      <c r="EN240" s="175"/>
      <c r="EO240" s="175"/>
      <c r="EP240" s="174"/>
      <c r="EQ240" s="174"/>
      <c r="ER240" s="174"/>
      <c r="ES240" s="174"/>
      <c r="ET240" s="174"/>
      <c r="EU240" s="174"/>
      <c r="EV240" s="208"/>
      <c r="EY240" s="174"/>
      <c r="EZ240" s="175"/>
      <c r="FA240" s="175"/>
      <c r="FB240" s="175"/>
      <c r="FC240" s="175"/>
      <c r="FD240" s="175"/>
      <c r="FE240" s="175"/>
      <c r="FF240" s="175"/>
      <c r="FG240" s="175"/>
      <c r="FH240" s="175"/>
      <c r="FI240" s="208"/>
      <c r="FL240" s="174"/>
      <c r="FM240" s="175"/>
      <c r="FN240" s="175"/>
      <c r="FO240" s="175"/>
      <c r="FP240" s="174"/>
      <c r="FQ240" s="174"/>
      <c r="FR240" s="174"/>
      <c r="FS240" s="174"/>
      <c r="FT240" s="174"/>
      <c r="FU240" s="174"/>
      <c r="FV240" s="208"/>
    </row>
    <row r="241" spans="112:178" ht="24.75" customHeight="1" x14ac:dyDescent="0.3">
      <c r="DH241" s="175"/>
      <c r="DI241" s="208"/>
      <c r="DP241" s="174"/>
      <c r="DQ241" s="174"/>
      <c r="DR241" s="174"/>
      <c r="DS241" s="174"/>
      <c r="DT241" s="174"/>
      <c r="DU241" s="174"/>
      <c r="DV241" s="208"/>
      <c r="DY241" s="174"/>
      <c r="DZ241" s="175"/>
      <c r="EA241" s="175"/>
      <c r="EB241" s="175"/>
      <c r="EC241" s="174"/>
      <c r="ED241" s="174"/>
      <c r="EE241" s="174"/>
      <c r="EF241" s="174"/>
      <c r="EG241" s="174"/>
      <c r="EH241" s="174"/>
      <c r="EI241" s="208"/>
      <c r="EL241" s="174"/>
      <c r="EM241" s="175"/>
      <c r="EN241" s="175"/>
      <c r="EO241" s="175"/>
      <c r="EP241" s="174"/>
      <c r="EQ241" s="174"/>
      <c r="ER241" s="174"/>
      <c r="ES241" s="174"/>
      <c r="ET241" s="174"/>
      <c r="EU241" s="174"/>
      <c r="EV241" s="208"/>
      <c r="EY241" s="174"/>
      <c r="EZ241" s="175"/>
      <c r="FA241" s="175"/>
      <c r="FB241" s="175"/>
      <c r="FC241" s="175"/>
      <c r="FD241" s="175"/>
      <c r="FE241" s="175"/>
      <c r="FF241" s="175"/>
      <c r="FG241" s="175"/>
      <c r="FH241" s="175"/>
      <c r="FI241" s="208"/>
      <c r="FL241" s="174"/>
      <c r="FM241" s="175"/>
      <c r="FN241" s="175"/>
      <c r="FO241" s="175"/>
      <c r="FP241" s="174"/>
      <c r="FQ241" s="174"/>
      <c r="FR241" s="174"/>
      <c r="FS241" s="174"/>
      <c r="FT241" s="174"/>
      <c r="FU241" s="174"/>
      <c r="FV241" s="208"/>
    </row>
    <row r="242" spans="112:178" ht="24.75" customHeight="1" x14ac:dyDescent="0.3">
      <c r="DH242" s="175"/>
      <c r="DI242" s="208"/>
      <c r="DP242" s="174"/>
      <c r="DQ242" s="174"/>
      <c r="DR242" s="174"/>
      <c r="DS242" s="174"/>
      <c r="DT242" s="174"/>
      <c r="DU242" s="174"/>
      <c r="DV242" s="208"/>
      <c r="DY242" s="174"/>
      <c r="DZ242" s="175"/>
      <c r="EA242" s="175"/>
      <c r="EB242" s="175"/>
      <c r="EC242" s="174"/>
      <c r="ED242" s="174"/>
      <c r="EE242" s="174"/>
      <c r="EF242" s="174"/>
      <c r="EG242" s="174"/>
      <c r="EH242" s="174"/>
      <c r="EI242" s="208"/>
      <c r="EL242" s="174"/>
      <c r="EM242" s="175"/>
      <c r="EN242" s="175"/>
      <c r="EO242" s="175"/>
      <c r="EP242" s="174"/>
      <c r="EQ242" s="174"/>
      <c r="ER242" s="174"/>
      <c r="ES242" s="174"/>
      <c r="ET242" s="174"/>
      <c r="EU242" s="174"/>
      <c r="EV242" s="208"/>
      <c r="EY242" s="174"/>
      <c r="EZ242" s="175"/>
      <c r="FA242" s="175"/>
      <c r="FB242" s="175"/>
      <c r="FC242" s="175"/>
      <c r="FD242" s="175"/>
      <c r="FE242" s="175"/>
      <c r="FF242" s="175"/>
      <c r="FG242" s="175"/>
      <c r="FH242" s="175"/>
      <c r="FI242" s="208"/>
      <c r="FL242" s="174"/>
      <c r="FM242" s="175"/>
      <c r="FN242" s="175"/>
      <c r="FO242" s="175"/>
      <c r="FP242" s="174"/>
      <c r="FQ242" s="174"/>
      <c r="FR242" s="174"/>
      <c r="FS242" s="174"/>
      <c r="FT242" s="174"/>
      <c r="FU242" s="174"/>
      <c r="FV242" s="208"/>
    </row>
    <row r="243" spans="112:178" ht="24.75" customHeight="1" x14ac:dyDescent="0.3">
      <c r="DH243" s="175"/>
      <c r="DI243" s="208"/>
      <c r="DP243" s="174"/>
      <c r="DQ243" s="174"/>
      <c r="DR243" s="174"/>
      <c r="DS243" s="174"/>
      <c r="DT243" s="174"/>
      <c r="DU243" s="174"/>
      <c r="DV243" s="208"/>
      <c r="DY243" s="174"/>
      <c r="DZ243" s="175"/>
      <c r="EA243" s="175"/>
      <c r="EB243" s="175"/>
      <c r="EC243" s="174"/>
      <c r="ED243" s="174"/>
      <c r="EE243" s="174"/>
      <c r="EF243" s="174"/>
      <c r="EG243" s="174"/>
      <c r="EH243" s="174"/>
      <c r="EI243" s="208"/>
      <c r="EL243" s="174"/>
      <c r="EM243" s="175"/>
      <c r="EN243" s="175"/>
      <c r="EO243" s="175"/>
      <c r="EP243" s="174"/>
      <c r="EQ243" s="174"/>
      <c r="ER243" s="174"/>
      <c r="ES243" s="174"/>
      <c r="ET243" s="174"/>
      <c r="EU243" s="174"/>
      <c r="EV243" s="208"/>
      <c r="EY243" s="174"/>
      <c r="EZ243" s="175"/>
      <c r="FA243" s="175"/>
      <c r="FB243" s="175"/>
      <c r="FC243" s="175"/>
      <c r="FD243" s="175"/>
      <c r="FE243" s="175"/>
      <c r="FF243" s="175"/>
      <c r="FG243" s="175"/>
      <c r="FH243" s="175"/>
      <c r="FI243" s="208"/>
      <c r="FL243" s="174"/>
      <c r="FM243" s="175"/>
      <c r="FN243" s="175"/>
      <c r="FO243" s="175"/>
      <c r="FP243" s="174"/>
      <c r="FQ243" s="174"/>
      <c r="FR243" s="174"/>
      <c r="FS243" s="174"/>
      <c r="FT243" s="174"/>
      <c r="FU243" s="174"/>
      <c r="FV243" s="208"/>
    </row>
    <row r="244" spans="112:178" ht="24.75" customHeight="1" x14ac:dyDescent="0.3">
      <c r="DH244" s="175"/>
      <c r="DI244" s="208"/>
      <c r="DP244" s="174"/>
      <c r="DQ244" s="174"/>
      <c r="DR244" s="174"/>
      <c r="DS244" s="174"/>
      <c r="DT244" s="174"/>
      <c r="DU244" s="174"/>
      <c r="DV244" s="208"/>
      <c r="DY244" s="174"/>
      <c r="DZ244" s="175"/>
      <c r="EA244" s="175"/>
      <c r="EB244" s="175"/>
      <c r="EC244" s="174"/>
      <c r="ED244" s="174"/>
      <c r="EE244" s="174"/>
      <c r="EF244" s="174"/>
      <c r="EG244" s="174"/>
      <c r="EH244" s="174"/>
      <c r="EI244" s="208"/>
      <c r="EL244" s="174"/>
      <c r="EM244" s="175"/>
      <c r="EN244" s="175"/>
      <c r="EO244" s="175"/>
      <c r="EP244" s="174"/>
      <c r="EQ244" s="174"/>
      <c r="ER244" s="174"/>
      <c r="ES244" s="174"/>
      <c r="ET244" s="174"/>
      <c r="EU244" s="174"/>
      <c r="EV244" s="208"/>
      <c r="EY244" s="174"/>
      <c r="EZ244" s="175"/>
      <c r="FA244" s="175"/>
      <c r="FB244" s="175"/>
      <c r="FC244" s="175"/>
      <c r="FD244" s="175"/>
      <c r="FE244" s="175"/>
      <c r="FF244" s="175"/>
      <c r="FG244" s="175"/>
      <c r="FH244" s="175"/>
      <c r="FI244" s="208"/>
      <c r="FL244" s="174"/>
      <c r="FM244" s="175"/>
      <c r="FN244" s="175"/>
      <c r="FO244" s="175"/>
      <c r="FP244" s="174"/>
      <c r="FQ244" s="174"/>
      <c r="FR244" s="174"/>
      <c r="FS244" s="174"/>
      <c r="FT244" s="174"/>
      <c r="FU244" s="174"/>
      <c r="FV244" s="208"/>
    </row>
    <row r="245" spans="112:178" ht="24.75" customHeight="1" x14ac:dyDescent="0.3">
      <c r="DH245" s="175"/>
      <c r="DI245" s="208"/>
      <c r="DP245" s="174"/>
      <c r="DQ245" s="174"/>
      <c r="DR245" s="174"/>
      <c r="DS245" s="174"/>
      <c r="DT245" s="174"/>
      <c r="DU245" s="174"/>
      <c r="DV245" s="208"/>
      <c r="DY245" s="174"/>
      <c r="DZ245" s="175"/>
      <c r="EA245" s="175"/>
      <c r="EB245" s="175"/>
      <c r="EC245" s="174"/>
      <c r="ED245" s="174"/>
      <c r="EE245" s="174"/>
      <c r="EF245" s="174"/>
      <c r="EG245" s="174"/>
      <c r="EH245" s="174"/>
      <c r="EI245" s="208"/>
      <c r="EL245" s="174"/>
      <c r="EM245" s="175"/>
      <c r="EN245" s="175"/>
      <c r="EO245" s="175"/>
      <c r="EP245" s="174"/>
      <c r="EQ245" s="174"/>
      <c r="ER245" s="174"/>
      <c r="ES245" s="174"/>
      <c r="ET245" s="174"/>
      <c r="EU245" s="174"/>
      <c r="EV245" s="208"/>
      <c r="EY245" s="174"/>
      <c r="EZ245" s="175"/>
      <c r="FA245" s="175"/>
      <c r="FB245" s="175"/>
      <c r="FC245" s="175"/>
      <c r="FD245" s="175"/>
      <c r="FE245" s="175"/>
      <c r="FF245" s="175"/>
      <c r="FG245" s="175"/>
      <c r="FH245" s="175"/>
      <c r="FI245" s="208"/>
      <c r="FL245" s="174"/>
      <c r="FM245" s="175"/>
      <c r="FN245" s="175"/>
      <c r="FO245" s="175"/>
      <c r="FP245" s="174"/>
      <c r="FQ245" s="174"/>
      <c r="FR245" s="174"/>
      <c r="FS245" s="174"/>
      <c r="FT245" s="174"/>
      <c r="FU245" s="174"/>
      <c r="FV245" s="208"/>
    </row>
    <row r="246" spans="112:178" ht="24.75" customHeight="1" x14ac:dyDescent="0.3">
      <c r="DH246" s="175"/>
      <c r="DI246" s="208"/>
      <c r="DP246" s="174"/>
      <c r="DQ246" s="174"/>
      <c r="DR246" s="174"/>
      <c r="DS246" s="174"/>
      <c r="DT246" s="174"/>
      <c r="DU246" s="174"/>
      <c r="DV246" s="208"/>
      <c r="DY246" s="174"/>
      <c r="DZ246" s="175"/>
      <c r="EA246" s="175"/>
      <c r="EB246" s="175"/>
      <c r="EC246" s="174"/>
      <c r="ED246" s="174"/>
      <c r="EE246" s="174"/>
      <c r="EF246" s="174"/>
      <c r="EG246" s="174"/>
      <c r="EH246" s="174"/>
      <c r="EI246" s="208"/>
      <c r="EL246" s="174"/>
      <c r="EM246" s="175"/>
      <c r="EN246" s="175"/>
      <c r="EO246" s="175"/>
      <c r="EP246" s="174"/>
      <c r="EQ246" s="174"/>
      <c r="ER246" s="174"/>
      <c r="ES246" s="174"/>
      <c r="ET246" s="174"/>
      <c r="EU246" s="174"/>
      <c r="EV246" s="208"/>
      <c r="EY246" s="174"/>
      <c r="EZ246" s="175"/>
      <c r="FA246" s="175"/>
      <c r="FB246" s="175"/>
      <c r="FC246" s="175"/>
      <c r="FD246" s="175"/>
      <c r="FE246" s="175"/>
      <c r="FF246" s="175"/>
      <c r="FG246" s="175"/>
      <c r="FH246" s="175"/>
      <c r="FI246" s="208"/>
      <c r="FL246" s="174"/>
      <c r="FM246" s="175"/>
      <c r="FN246" s="175"/>
      <c r="FO246" s="175"/>
      <c r="FP246" s="174"/>
      <c r="FQ246" s="174"/>
      <c r="FR246" s="174"/>
      <c r="FS246" s="174"/>
      <c r="FT246" s="174"/>
      <c r="FU246" s="174"/>
      <c r="FV246" s="208"/>
    </row>
    <row r="247" spans="112:178" ht="24.75" customHeight="1" x14ac:dyDescent="0.3">
      <c r="DH247" s="175"/>
      <c r="DI247" s="208"/>
      <c r="DP247" s="174"/>
      <c r="DQ247" s="174"/>
      <c r="DR247" s="174"/>
      <c r="DS247" s="174"/>
      <c r="DT247" s="174"/>
      <c r="DU247" s="174"/>
      <c r="DV247" s="208"/>
      <c r="DY247" s="174"/>
      <c r="DZ247" s="175"/>
      <c r="EA247" s="175"/>
      <c r="EB247" s="175"/>
      <c r="EC247" s="174"/>
      <c r="ED247" s="174"/>
      <c r="EE247" s="174"/>
      <c r="EF247" s="174"/>
      <c r="EG247" s="174"/>
      <c r="EH247" s="174"/>
      <c r="EI247" s="208"/>
      <c r="EL247" s="174"/>
      <c r="EM247" s="175"/>
      <c r="EN247" s="175"/>
      <c r="EO247" s="175"/>
      <c r="EP247" s="174"/>
      <c r="EQ247" s="174"/>
      <c r="ER247" s="174"/>
      <c r="ES247" s="174"/>
      <c r="ET247" s="174"/>
      <c r="EU247" s="174"/>
      <c r="EV247" s="208"/>
      <c r="EY247" s="174"/>
      <c r="EZ247" s="175"/>
      <c r="FA247" s="175"/>
      <c r="FB247" s="175"/>
      <c r="FC247" s="175"/>
      <c r="FD247" s="175"/>
      <c r="FE247" s="175"/>
      <c r="FF247" s="175"/>
      <c r="FG247" s="175"/>
      <c r="FH247" s="175"/>
      <c r="FI247" s="208"/>
      <c r="FL247" s="174"/>
      <c r="FM247" s="175"/>
      <c r="FN247" s="175"/>
      <c r="FO247" s="175"/>
      <c r="FP247" s="174"/>
      <c r="FQ247" s="174"/>
      <c r="FR247" s="174"/>
      <c r="FS247" s="174"/>
      <c r="FT247" s="174"/>
      <c r="FU247" s="174"/>
      <c r="FV247" s="208"/>
    </row>
    <row r="248" spans="112:178" ht="24.75" customHeight="1" x14ac:dyDescent="0.3">
      <c r="DH248" s="175"/>
      <c r="DI248" s="208"/>
      <c r="DP248" s="174"/>
      <c r="DQ248" s="174"/>
      <c r="DR248" s="174"/>
      <c r="DS248" s="174"/>
      <c r="DT248" s="174"/>
      <c r="DU248" s="174"/>
      <c r="DV248" s="208"/>
      <c r="DY248" s="174"/>
      <c r="DZ248" s="175"/>
      <c r="EA248" s="175"/>
      <c r="EB248" s="175"/>
      <c r="EC248" s="174"/>
      <c r="ED248" s="174"/>
      <c r="EE248" s="174"/>
      <c r="EF248" s="174"/>
      <c r="EG248" s="174"/>
      <c r="EH248" s="174"/>
      <c r="EI248" s="208"/>
      <c r="EL248" s="174"/>
      <c r="EM248" s="175"/>
      <c r="EN248" s="175"/>
      <c r="EO248" s="175"/>
      <c r="EP248" s="174"/>
      <c r="EQ248" s="174"/>
      <c r="ER248" s="174"/>
      <c r="ES248" s="174"/>
      <c r="ET248" s="174"/>
      <c r="EU248" s="174"/>
      <c r="EV248" s="208"/>
      <c r="EY248" s="174"/>
      <c r="EZ248" s="175"/>
      <c r="FA248" s="175"/>
      <c r="FB248" s="175"/>
      <c r="FC248" s="175"/>
      <c r="FD248" s="175"/>
      <c r="FE248" s="175"/>
      <c r="FF248" s="175"/>
      <c r="FG248" s="175"/>
      <c r="FH248" s="175"/>
      <c r="FI248" s="208"/>
      <c r="FL248" s="174"/>
      <c r="FM248" s="175"/>
      <c r="FN248" s="175"/>
      <c r="FO248" s="175"/>
      <c r="FP248" s="174"/>
      <c r="FQ248" s="174"/>
      <c r="FR248" s="174"/>
      <c r="FS248" s="174"/>
      <c r="FT248" s="174"/>
      <c r="FU248" s="174"/>
      <c r="FV248" s="208"/>
    </row>
    <row r="249" spans="112:178" ht="24.75" customHeight="1" x14ac:dyDescent="0.3">
      <c r="DH249" s="175"/>
      <c r="DI249" s="208"/>
      <c r="DP249" s="174"/>
      <c r="DQ249" s="174"/>
      <c r="DR249" s="174"/>
      <c r="DS249" s="174"/>
      <c r="DT249" s="174"/>
      <c r="DU249" s="174"/>
      <c r="DV249" s="208"/>
      <c r="DY249" s="174"/>
      <c r="DZ249" s="175"/>
      <c r="EA249" s="175"/>
      <c r="EB249" s="175"/>
      <c r="EC249" s="174"/>
      <c r="ED249" s="174"/>
      <c r="EE249" s="174"/>
      <c r="EF249" s="174"/>
      <c r="EG249" s="174"/>
      <c r="EH249" s="174"/>
      <c r="EI249" s="208"/>
      <c r="EL249" s="174"/>
      <c r="EM249" s="175"/>
      <c r="EN249" s="175"/>
      <c r="EO249" s="175"/>
      <c r="EP249" s="174"/>
      <c r="EQ249" s="174"/>
      <c r="ER249" s="174"/>
      <c r="ES249" s="174"/>
      <c r="ET249" s="174"/>
      <c r="EU249" s="174"/>
      <c r="EV249" s="208"/>
      <c r="EY249" s="174"/>
      <c r="EZ249" s="175"/>
      <c r="FA249" s="175"/>
      <c r="FB249" s="175"/>
      <c r="FC249" s="175"/>
      <c r="FD249" s="175"/>
      <c r="FE249" s="175"/>
      <c r="FF249" s="175"/>
      <c r="FG249" s="175"/>
      <c r="FH249" s="175"/>
      <c r="FI249" s="208"/>
      <c r="FL249" s="174"/>
      <c r="FM249" s="175"/>
      <c r="FN249" s="175"/>
      <c r="FO249" s="175"/>
      <c r="FP249" s="174"/>
      <c r="FQ249" s="174"/>
      <c r="FR249" s="174"/>
      <c r="FS249" s="174"/>
      <c r="FT249" s="174"/>
      <c r="FU249" s="174"/>
      <c r="FV249" s="208"/>
    </row>
    <row r="250" spans="112:178" ht="24.75" customHeight="1" x14ac:dyDescent="0.3">
      <c r="DH250" s="175"/>
      <c r="DI250" s="208"/>
      <c r="DP250" s="174"/>
      <c r="DQ250" s="174"/>
      <c r="DR250" s="174"/>
      <c r="DS250" s="174"/>
      <c r="DT250" s="174"/>
      <c r="DU250" s="174"/>
      <c r="DV250" s="208"/>
      <c r="DY250" s="174"/>
      <c r="DZ250" s="175"/>
      <c r="EA250" s="175"/>
      <c r="EB250" s="175"/>
      <c r="EC250" s="174"/>
      <c r="ED250" s="174"/>
      <c r="EE250" s="174"/>
      <c r="EF250" s="174"/>
      <c r="EG250" s="174"/>
      <c r="EH250" s="174"/>
      <c r="EI250" s="208"/>
      <c r="EL250" s="174"/>
      <c r="EM250" s="175"/>
      <c r="EN250" s="175"/>
      <c r="EO250" s="175"/>
      <c r="EP250" s="174"/>
      <c r="EQ250" s="174"/>
      <c r="ER250" s="174"/>
      <c r="ES250" s="174"/>
      <c r="ET250" s="174"/>
      <c r="EU250" s="174"/>
      <c r="EV250" s="208"/>
      <c r="EY250" s="174"/>
      <c r="EZ250" s="175"/>
      <c r="FA250" s="175"/>
      <c r="FB250" s="175"/>
      <c r="FC250" s="175"/>
      <c r="FD250" s="175"/>
      <c r="FE250" s="175"/>
      <c r="FF250" s="175"/>
      <c r="FG250" s="175"/>
      <c r="FH250" s="175"/>
      <c r="FI250" s="208"/>
      <c r="FL250" s="174"/>
      <c r="FM250" s="175"/>
      <c r="FN250" s="175"/>
      <c r="FO250" s="175"/>
      <c r="FP250" s="174"/>
      <c r="FQ250" s="174"/>
      <c r="FR250" s="174"/>
      <c r="FS250" s="174"/>
      <c r="FT250" s="174"/>
      <c r="FU250" s="174"/>
      <c r="FV250" s="208"/>
    </row>
    <row r="251" spans="112:178" ht="24.75" customHeight="1" x14ac:dyDescent="0.3">
      <c r="DH251" s="175"/>
      <c r="DI251" s="208"/>
      <c r="DP251" s="174"/>
      <c r="DQ251" s="174"/>
      <c r="DR251" s="174"/>
      <c r="DS251" s="174"/>
      <c r="DT251" s="174"/>
      <c r="DU251" s="174"/>
      <c r="DV251" s="208"/>
      <c r="DY251" s="174"/>
      <c r="DZ251" s="175"/>
      <c r="EA251" s="175"/>
      <c r="EB251" s="175"/>
      <c r="EC251" s="174"/>
      <c r="ED251" s="174"/>
      <c r="EE251" s="174"/>
      <c r="EF251" s="174"/>
      <c r="EG251" s="174"/>
      <c r="EH251" s="174"/>
      <c r="EI251" s="208"/>
      <c r="EL251" s="174"/>
      <c r="EM251" s="175"/>
      <c r="EN251" s="175"/>
      <c r="EO251" s="175"/>
      <c r="EP251" s="174"/>
      <c r="EQ251" s="174"/>
      <c r="ER251" s="174"/>
      <c r="ES251" s="174"/>
      <c r="ET251" s="174"/>
      <c r="EU251" s="174"/>
      <c r="EV251" s="208"/>
      <c r="EY251" s="174"/>
      <c r="EZ251" s="175"/>
      <c r="FA251" s="175"/>
      <c r="FB251" s="175"/>
      <c r="FC251" s="175"/>
      <c r="FD251" s="175"/>
      <c r="FE251" s="175"/>
      <c r="FF251" s="175"/>
      <c r="FG251" s="175"/>
      <c r="FH251" s="175"/>
      <c r="FI251" s="208"/>
      <c r="FL251" s="174"/>
      <c r="FM251" s="175"/>
      <c r="FN251" s="175"/>
      <c r="FO251" s="175"/>
      <c r="FP251" s="174"/>
      <c r="FQ251" s="174"/>
      <c r="FR251" s="174"/>
      <c r="FS251" s="174"/>
      <c r="FT251" s="174"/>
      <c r="FU251" s="174"/>
      <c r="FV251" s="208"/>
    </row>
    <row r="252" spans="112:178" ht="24.75" customHeight="1" x14ac:dyDescent="0.3">
      <c r="DH252" s="175"/>
      <c r="DI252" s="208"/>
      <c r="DP252" s="174"/>
      <c r="DQ252" s="174"/>
      <c r="DR252" s="174"/>
      <c r="DS252" s="174"/>
      <c r="DT252" s="174"/>
      <c r="DU252" s="174"/>
      <c r="DV252" s="208"/>
      <c r="DY252" s="174"/>
      <c r="DZ252" s="175"/>
      <c r="EA252" s="175"/>
      <c r="EB252" s="175"/>
      <c r="EC252" s="174"/>
      <c r="ED252" s="174"/>
      <c r="EE252" s="174"/>
      <c r="EF252" s="174"/>
      <c r="EG252" s="174"/>
      <c r="EH252" s="174"/>
      <c r="EI252" s="208"/>
      <c r="EL252" s="174"/>
      <c r="EM252" s="175"/>
      <c r="EN252" s="175"/>
      <c r="EO252" s="175"/>
      <c r="EP252" s="174"/>
      <c r="EQ252" s="174"/>
      <c r="ER252" s="174"/>
      <c r="ES252" s="174"/>
      <c r="ET252" s="174"/>
      <c r="EU252" s="174"/>
      <c r="EV252" s="208"/>
      <c r="EY252" s="174"/>
      <c r="EZ252" s="175"/>
      <c r="FA252" s="175"/>
      <c r="FB252" s="175"/>
      <c r="FC252" s="175"/>
      <c r="FD252" s="175"/>
      <c r="FE252" s="175"/>
      <c r="FF252" s="175"/>
      <c r="FG252" s="175"/>
      <c r="FH252" s="175"/>
      <c r="FI252" s="208"/>
      <c r="FL252" s="174"/>
      <c r="FM252" s="175"/>
      <c r="FN252" s="175"/>
      <c r="FO252" s="175"/>
      <c r="FP252" s="174"/>
      <c r="FQ252" s="174"/>
      <c r="FR252" s="174"/>
      <c r="FS252" s="174"/>
      <c r="FT252" s="174"/>
      <c r="FU252" s="174"/>
      <c r="FV252" s="208"/>
    </row>
    <row r="253" spans="112:178" ht="24.75" customHeight="1" x14ac:dyDescent="0.3">
      <c r="DH253" s="175"/>
      <c r="DI253" s="208"/>
      <c r="DP253" s="174"/>
      <c r="DQ253" s="174"/>
      <c r="DR253" s="174"/>
      <c r="DS253" s="174"/>
      <c r="DT253" s="174"/>
      <c r="DU253" s="174"/>
      <c r="DV253" s="208"/>
      <c r="DY253" s="174"/>
      <c r="DZ253" s="175"/>
      <c r="EA253" s="175"/>
      <c r="EB253" s="175"/>
      <c r="EC253" s="174"/>
      <c r="ED253" s="174"/>
      <c r="EE253" s="174"/>
      <c r="EF253" s="174"/>
      <c r="EG253" s="174"/>
      <c r="EH253" s="174"/>
      <c r="EI253" s="208"/>
      <c r="EL253" s="174"/>
      <c r="EM253" s="175"/>
      <c r="EN253" s="175"/>
      <c r="EO253" s="175"/>
      <c r="EP253" s="174"/>
      <c r="EQ253" s="174"/>
      <c r="ER253" s="174"/>
      <c r="ES253" s="174"/>
      <c r="ET253" s="174"/>
      <c r="EU253" s="174"/>
      <c r="EV253" s="208"/>
      <c r="EY253" s="174"/>
      <c r="EZ253" s="175"/>
      <c r="FA253" s="175"/>
      <c r="FB253" s="175"/>
      <c r="FC253" s="175"/>
      <c r="FD253" s="175"/>
      <c r="FE253" s="175"/>
      <c r="FF253" s="175"/>
      <c r="FG253" s="175"/>
      <c r="FH253" s="175"/>
      <c r="FI253" s="208"/>
      <c r="FL253" s="174"/>
      <c r="FM253" s="175"/>
      <c r="FN253" s="175"/>
      <c r="FO253" s="175"/>
      <c r="FP253" s="174"/>
      <c r="FQ253" s="174"/>
      <c r="FR253" s="174"/>
      <c r="FS253" s="174"/>
      <c r="FT253" s="174"/>
      <c r="FU253" s="174"/>
      <c r="FV253" s="208"/>
    </row>
    <row r="254" spans="112:178" ht="24.75" customHeight="1" x14ac:dyDescent="0.3">
      <c r="DH254" s="175"/>
      <c r="DI254" s="208"/>
      <c r="DP254" s="174"/>
      <c r="DQ254" s="174"/>
      <c r="DR254" s="174"/>
      <c r="DS254" s="174"/>
      <c r="DT254" s="174"/>
      <c r="DU254" s="174"/>
      <c r="DV254" s="208"/>
      <c r="DY254" s="174"/>
      <c r="DZ254" s="175"/>
      <c r="EA254" s="175"/>
      <c r="EB254" s="175"/>
      <c r="EC254" s="174"/>
      <c r="ED254" s="174"/>
      <c r="EE254" s="174"/>
      <c r="EF254" s="174"/>
      <c r="EG254" s="174"/>
      <c r="EH254" s="174"/>
      <c r="EI254" s="208"/>
      <c r="EL254" s="174"/>
      <c r="EM254" s="175"/>
      <c r="EN254" s="175"/>
      <c r="EO254" s="175"/>
      <c r="EP254" s="174"/>
      <c r="EQ254" s="174"/>
      <c r="ER254" s="174"/>
      <c r="ES254" s="174"/>
      <c r="ET254" s="174"/>
      <c r="EU254" s="174"/>
      <c r="EV254" s="208"/>
      <c r="EY254" s="174"/>
      <c r="EZ254" s="175"/>
      <c r="FA254" s="175"/>
      <c r="FB254" s="175"/>
      <c r="FC254" s="175"/>
      <c r="FD254" s="175"/>
      <c r="FE254" s="175"/>
      <c r="FF254" s="175"/>
      <c r="FG254" s="175"/>
      <c r="FH254" s="175"/>
      <c r="FI254" s="208"/>
      <c r="FL254" s="174"/>
      <c r="FM254" s="175"/>
      <c r="FN254" s="175"/>
      <c r="FO254" s="175"/>
      <c r="FP254" s="174"/>
      <c r="FQ254" s="174"/>
      <c r="FR254" s="174"/>
      <c r="FS254" s="174"/>
      <c r="FT254" s="174"/>
      <c r="FU254" s="174"/>
      <c r="FV254" s="208"/>
    </row>
    <row r="255" spans="112:178" ht="24.75" customHeight="1" x14ac:dyDescent="0.3">
      <c r="DH255" s="175"/>
      <c r="DI255" s="208"/>
      <c r="DP255" s="174"/>
      <c r="DQ255" s="174"/>
      <c r="DR255" s="174"/>
      <c r="DS255" s="174"/>
      <c r="DT255" s="174"/>
      <c r="DU255" s="174"/>
      <c r="DV255" s="208"/>
      <c r="DY255" s="174"/>
      <c r="DZ255" s="175"/>
      <c r="EA255" s="175"/>
      <c r="EB255" s="175"/>
      <c r="EC255" s="174"/>
      <c r="ED255" s="174"/>
      <c r="EE255" s="174"/>
      <c r="EF255" s="174"/>
      <c r="EG255" s="174"/>
      <c r="EH255" s="174"/>
      <c r="EI255" s="208"/>
      <c r="EL255" s="174"/>
      <c r="EM255" s="175"/>
      <c r="EN255" s="175"/>
      <c r="EO255" s="175"/>
      <c r="EP255" s="174"/>
      <c r="EQ255" s="174"/>
      <c r="ER255" s="174"/>
      <c r="ES255" s="174"/>
      <c r="ET255" s="174"/>
      <c r="EU255" s="174"/>
      <c r="EV255" s="208"/>
      <c r="EY255" s="174"/>
      <c r="EZ255" s="175"/>
      <c r="FA255" s="175"/>
      <c r="FB255" s="175"/>
      <c r="FC255" s="175"/>
      <c r="FD255" s="175"/>
      <c r="FE255" s="175"/>
      <c r="FF255" s="175"/>
      <c r="FG255" s="175"/>
      <c r="FH255" s="175"/>
      <c r="FI255" s="208"/>
      <c r="FL255" s="174"/>
      <c r="FM255" s="175"/>
      <c r="FN255" s="175"/>
      <c r="FO255" s="175"/>
      <c r="FP255" s="174"/>
      <c r="FQ255" s="174"/>
      <c r="FR255" s="174"/>
      <c r="FS255" s="174"/>
      <c r="FT255" s="174"/>
      <c r="FU255" s="174"/>
      <c r="FV255" s="208"/>
    </row>
    <row r="256" spans="112:178" ht="24.75" customHeight="1" x14ac:dyDescent="0.3">
      <c r="DH256" s="175"/>
      <c r="DI256" s="208"/>
      <c r="DP256" s="174"/>
      <c r="DQ256" s="174"/>
      <c r="DR256" s="174"/>
      <c r="DS256" s="174"/>
      <c r="DT256" s="174"/>
      <c r="DU256" s="174"/>
      <c r="DV256" s="208"/>
      <c r="DY256" s="174"/>
      <c r="DZ256" s="175"/>
      <c r="EA256" s="175"/>
      <c r="EB256" s="175"/>
      <c r="EC256" s="174"/>
      <c r="ED256" s="174"/>
      <c r="EE256" s="174"/>
      <c r="EF256" s="174"/>
      <c r="EG256" s="174"/>
      <c r="EH256" s="174"/>
      <c r="EI256" s="208"/>
      <c r="EL256" s="174"/>
      <c r="EM256" s="175"/>
      <c r="EN256" s="175"/>
      <c r="EO256" s="175"/>
      <c r="EP256" s="174"/>
      <c r="EQ256" s="174"/>
      <c r="ER256" s="174"/>
      <c r="ES256" s="174"/>
      <c r="ET256" s="174"/>
      <c r="EU256" s="174"/>
      <c r="EV256" s="208"/>
      <c r="EY256" s="174"/>
      <c r="EZ256" s="175"/>
      <c r="FA256" s="175"/>
      <c r="FB256" s="175"/>
      <c r="FC256" s="175"/>
      <c r="FD256" s="175"/>
      <c r="FE256" s="175"/>
      <c r="FF256" s="175"/>
      <c r="FG256" s="175"/>
      <c r="FH256" s="175"/>
      <c r="FI256" s="208"/>
      <c r="FL256" s="174"/>
      <c r="FM256" s="175"/>
      <c r="FN256" s="175"/>
      <c r="FO256" s="175"/>
      <c r="FP256" s="174"/>
      <c r="FQ256" s="174"/>
      <c r="FR256" s="174"/>
      <c r="FS256" s="174"/>
      <c r="FT256" s="174"/>
      <c r="FU256" s="174"/>
      <c r="FV256" s="208"/>
    </row>
    <row r="257" spans="112:178" ht="24.75" customHeight="1" x14ac:dyDescent="0.3">
      <c r="DH257" s="175"/>
      <c r="DI257" s="208"/>
      <c r="DP257" s="174"/>
      <c r="DQ257" s="174"/>
      <c r="DR257" s="174"/>
      <c r="DS257" s="174"/>
      <c r="DT257" s="174"/>
      <c r="DU257" s="174"/>
      <c r="DV257" s="208"/>
      <c r="DY257" s="174"/>
      <c r="DZ257" s="175"/>
      <c r="EA257" s="175"/>
      <c r="EB257" s="175"/>
      <c r="EC257" s="174"/>
      <c r="ED257" s="174"/>
      <c r="EE257" s="174"/>
      <c r="EF257" s="174"/>
      <c r="EG257" s="174"/>
      <c r="EH257" s="174"/>
      <c r="EI257" s="208"/>
      <c r="EL257" s="174"/>
      <c r="EM257" s="175"/>
      <c r="EN257" s="175"/>
      <c r="EO257" s="175"/>
      <c r="EP257" s="174"/>
      <c r="EQ257" s="174"/>
      <c r="ER257" s="174"/>
      <c r="ES257" s="174"/>
      <c r="ET257" s="174"/>
      <c r="EU257" s="174"/>
      <c r="EV257" s="208"/>
      <c r="EY257" s="174"/>
      <c r="EZ257" s="175"/>
      <c r="FA257" s="175"/>
      <c r="FB257" s="175"/>
      <c r="FC257" s="175"/>
      <c r="FD257" s="175"/>
      <c r="FE257" s="175"/>
      <c r="FF257" s="175"/>
      <c r="FG257" s="175"/>
      <c r="FH257" s="175"/>
      <c r="FI257" s="208"/>
      <c r="FL257" s="174"/>
      <c r="FM257" s="175"/>
      <c r="FN257" s="175"/>
      <c r="FO257" s="175"/>
      <c r="FP257" s="174"/>
      <c r="FQ257" s="174"/>
      <c r="FR257" s="174"/>
      <c r="FS257" s="174"/>
      <c r="FT257" s="174"/>
      <c r="FU257" s="174"/>
      <c r="FV257" s="208"/>
    </row>
    <row r="258" spans="112:178" ht="24.75" customHeight="1" x14ac:dyDescent="0.3">
      <c r="DH258" s="175"/>
      <c r="DI258" s="208"/>
      <c r="DP258" s="174"/>
      <c r="DQ258" s="174"/>
      <c r="DR258" s="174"/>
      <c r="DS258" s="174"/>
      <c r="DT258" s="174"/>
      <c r="DU258" s="174"/>
      <c r="DV258" s="208"/>
      <c r="DY258" s="174"/>
      <c r="DZ258" s="175"/>
      <c r="EA258" s="175"/>
      <c r="EB258" s="175"/>
      <c r="EC258" s="174"/>
      <c r="ED258" s="174"/>
      <c r="EE258" s="174"/>
      <c r="EF258" s="174"/>
      <c r="EG258" s="174"/>
      <c r="EH258" s="174"/>
      <c r="EI258" s="208"/>
      <c r="EL258" s="174"/>
      <c r="EM258" s="175"/>
      <c r="EN258" s="175"/>
      <c r="EO258" s="175"/>
      <c r="EP258" s="174"/>
      <c r="EQ258" s="174"/>
      <c r="ER258" s="174"/>
      <c r="ES258" s="174"/>
      <c r="ET258" s="174"/>
      <c r="EU258" s="174"/>
      <c r="EV258" s="208"/>
      <c r="EY258" s="174"/>
      <c r="EZ258" s="175"/>
      <c r="FA258" s="175"/>
      <c r="FB258" s="175"/>
      <c r="FC258" s="175"/>
      <c r="FD258" s="175"/>
      <c r="FE258" s="175"/>
      <c r="FF258" s="175"/>
      <c r="FG258" s="175"/>
      <c r="FH258" s="175"/>
      <c r="FI258" s="208"/>
      <c r="FL258" s="174"/>
      <c r="FM258" s="175"/>
      <c r="FN258" s="175"/>
      <c r="FO258" s="175"/>
      <c r="FP258" s="174"/>
      <c r="FQ258" s="174"/>
      <c r="FR258" s="174"/>
      <c r="FS258" s="174"/>
      <c r="FT258" s="174"/>
      <c r="FU258" s="174"/>
      <c r="FV258" s="208"/>
    </row>
    <row r="259" spans="112:178" ht="24.75" customHeight="1" x14ac:dyDescent="0.3">
      <c r="DH259" s="175"/>
      <c r="DI259" s="208"/>
      <c r="DP259" s="174"/>
      <c r="DQ259" s="174"/>
      <c r="DR259" s="174"/>
      <c r="DS259" s="174"/>
      <c r="DT259" s="174"/>
      <c r="DU259" s="174"/>
      <c r="DV259" s="208"/>
      <c r="DY259" s="174"/>
      <c r="DZ259" s="175"/>
      <c r="EA259" s="175"/>
      <c r="EB259" s="175"/>
      <c r="EC259" s="174"/>
      <c r="ED259" s="174"/>
      <c r="EE259" s="174"/>
      <c r="EF259" s="174"/>
      <c r="EG259" s="174"/>
      <c r="EH259" s="174"/>
      <c r="EI259" s="208"/>
      <c r="EL259" s="174"/>
      <c r="EM259" s="175"/>
      <c r="EN259" s="175"/>
      <c r="EO259" s="175"/>
      <c r="EP259" s="174"/>
      <c r="EQ259" s="174"/>
      <c r="ER259" s="174"/>
      <c r="ES259" s="174"/>
      <c r="ET259" s="174"/>
      <c r="EU259" s="174"/>
      <c r="EV259" s="208"/>
      <c r="EY259" s="174"/>
      <c r="EZ259" s="175"/>
      <c r="FA259" s="175"/>
      <c r="FB259" s="175"/>
      <c r="FC259" s="175"/>
      <c r="FD259" s="175"/>
      <c r="FE259" s="175"/>
      <c r="FF259" s="175"/>
      <c r="FG259" s="175"/>
      <c r="FH259" s="175"/>
      <c r="FI259" s="208"/>
      <c r="FL259" s="174"/>
      <c r="FM259" s="175"/>
      <c r="FN259" s="175"/>
      <c r="FO259" s="175"/>
      <c r="FP259" s="174"/>
      <c r="FQ259" s="174"/>
      <c r="FR259" s="174"/>
      <c r="FS259" s="174"/>
      <c r="FT259" s="174"/>
      <c r="FU259" s="174"/>
      <c r="FV259" s="208"/>
    </row>
    <row r="260" spans="112:178" ht="19.5" customHeight="1" x14ac:dyDescent="0.3">
      <c r="DH260" s="175"/>
      <c r="DI260" s="208"/>
      <c r="DP260" s="174"/>
      <c r="DQ260" s="174"/>
      <c r="DR260" s="174"/>
      <c r="DS260" s="174"/>
      <c r="DT260" s="174"/>
      <c r="DU260" s="174"/>
      <c r="DV260" s="208"/>
      <c r="DY260" s="174"/>
      <c r="DZ260" s="175"/>
      <c r="EA260" s="175"/>
      <c r="EB260" s="175"/>
      <c r="EC260" s="174"/>
      <c r="ED260" s="174"/>
      <c r="EE260" s="174"/>
      <c r="EF260" s="174"/>
      <c r="EG260" s="174"/>
      <c r="EH260" s="174"/>
      <c r="EI260" s="208"/>
      <c r="EL260" s="174"/>
      <c r="EM260" s="175"/>
      <c r="EN260" s="175"/>
      <c r="EO260" s="175"/>
      <c r="EP260" s="174"/>
      <c r="EQ260" s="174"/>
      <c r="ER260" s="174"/>
      <c r="ES260" s="174"/>
      <c r="ET260" s="174"/>
      <c r="EU260" s="174"/>
      <c r="EV260" s="208"/>
      <c r="EY260" s="174"/>
      <c r="EZ260" s="175"/>
      <c r="FA260" s="175"/>
      <c r="FB260" s="175"/>
      <c r="FC260" s="175"/>
      <c r="FD260" s="175"/>
      <c r="FE260" s="175"/>
      <c r="FF260" s="175"/>
      <c r="FG260" s="175"/>
      <c r="FH260" s="175"/>
      <c r="FI260" s="208"/>
      <c r="FL260" s="174"/>
      <c r="FM260" s="175"/>
      <c r="FN260" s="175"/>
      <c r="FO260" s="175"/>
      <c r="FP260" s="174"/>
      <c r="FQ260" s="174"/>
      <c r="FR260" s="174"/>
      <c r="FS260" s="174"/>
      <c r="FT260" s="174"/>
      <c r="FU260" s="174"/>
      <c r="FV260" s="208"/>
    </row>
    <row r="261" spans="112:178" ht="19.5" customHeight="1" x14ac:dyDescent="0.3">
      <c r="DH261" s="175"/>
      <c r="DI261" s="208"/>
      <c r="DP261" s="174"/>
      <c r="DQ261" s="174"/>
      <c r="DR261" s="174"/>
      <c r="DS261" s="174"/>
      <c r="DT261" s="174"/>
      <c r="DU261" s="174"/>
      <c r="DV261" s="208"/>
      <c r="DY261" s="174"/>
      <c r="DZ261" s="175"/>
      <c r="EA261" s="175"/>
      <c r="EB261" s="175"/>
      <c r="EC261" s="174"/>
      <c r="ED261" s="174"/>
      <c r="EE261" s="174"/>
      <c r="EF261" s="174"/>
      <c r="EG261" s="174"/>
      <c r="EH261" s="174"/>
      <c r="EI261" s="208"/>
      <c r="EL261" s="174"/>
      <c r="EM261" s="175"/>
      <c r="EN261" s="175"/>
      <c r="EO261" s="175"/>
      <c r="EP261" s="174"/>
      <c r="EQ261" s="174"/>
      <c r="ER261" s="174"/>
      <c r="ES261" s="174"/>
      <c r="ET261" s="174"/>
      <c r="EU261" s="174"/>
      <c r="EV261" s="208"/>
      <c r="EY261" s="174"/>
      <c r="EZ261" s="175"/>
      <c r="FA261" s="175"/>
      <c r="FB261" s="175"/>
      <c r="FC261" s="175"/>
      <c r="FD261" s="175"/>
      <c r="FE261" s="175"/>
      <c r="FF261" s="175"/>
      <c r="FG261" s="175"/>
      <c r="FH261" s="175"/>
      <c r="FI261" s="208"/>
      <c r="FL261" s="174"/>
      <c r="FM261" s="175"/>
      <c r="FN261" s="175"/>
      <c r="FO261" s="175"/>
      <c r="FP261" s="174"/>
      <c r="FQ261" s="174"/>
      <c r="FR261" s="174"/>
      <c r="FS261" s="174"/>
      <c r="FT261" s="174"/>
      <c r="FU261" s="174"/>
      <c r="FV261" s="208"/>
    </row>
    <row r="262" spans="112:178" ht="19.5" customHeight="1" x14ac:dyDescent="0.3">
      <c r="DH262" s="175"/>
      <c r="DI262" s="208"/>
      <c r="DP262" s="174"/>
      <c r="DQ262" s="174"/>
      <c r="DR262" s="174"/>
      <c r="DS262" s="174"/>
      <c r="DT262" s="174"/>
      <c r="DU262" s="174"/>
      <c r="DV262" s="208"/>
      <c r="DY262" s="174"/>
      <c r="DZ262" s="175"/>
      <c r="EA262" s="175"/>
      <c r="EB262" s="175"/>
      <c r="EC262" s="174"/>
      <c r="ED262" s="174"/>
      <c r="EE262" s="174"/>
      <c r="EF262" s="174"/>
      <c r="EG262" s="174"/>
      <c r="EH262" s="174"/>
      <c r="EI262" s="208"/>
      <c r="EL262" s="174"/>
      <c r="EM262" s="175"/>
      <c r="EN262" s="175"/>
      <c r="EO262" s="175"/>
      <c r="EP262" s="174"/>
      <c r="EQ262" s="174"/>
      <c r="ER262" s="174"/>
      <c r="ES262" s="174"/>
      <c r="ET262" s="174"/>
      <c r="EU262" s="174"/>
      <c r="EV262" s="208"/>
      <c r="EY262" s="174"/>
      <c r="EZ262" s="175"/>
      <c r="FA262" s="175"/>
      <c r="FB262" s="175"/>
      <c r="FC262" s="175"/>
      <c r="FD262" s="175"/>
      <c r="FE262" s="175"/>
      <c r="FF262" s="175"/>
      <c r="FG262" s="175"/>
      <c r="FH262" s="175"/>
      <c r="FI262" s="208"/>
      <c r="FL262" s="174"/>
      <c r="FM262" s="175"/>
      <c r="FN262" s="175"/>
      <c r="FO262" s="175"/>
      <c r="FP262" s="174"/>
      <c r="FQ262" s="174"/>
      <c r="FR262" s="174"/>
      <c r="FS262" s="174"/>
      <c r="FT262" s="174"/>
      <c r="FU262" s="174"/>
      <c r="FV262" s="208"/>
    </row>
    <row r="263" spans="112:178" ht="19.5" customHeight="1" x14ac:dyDescent="0.3">
      <c r="DH263" s="175"/>
      <c r="DI263" s="208"/>
      <c r="DP263" s="174"/>
      <c r="DQ263" s="174"/>
      <c r="DR263" s="174"/>
      <c r="DS263" s="174"/>
      <c r="DT263" s="174"/>
      <c r="DU263" s="174"/>
      <c r="DV263" s="208"/>
      <c r="DY263" s="174"/>
      <c r="DZ263" s="175"/>
      <c r="EA263" s="175"/>
      <c r="EB263" s="175"/>
      <c r="EC263" s="174"/>
      <c r="ED263" s="174"/>
      <c r="EE263" s="174"/>
      <c r="EF263" s="174"/>
      <c r="EG263" s="174"/>
      <c r="EH263" s="174"/>
      <c r="EI263" s="208"/>
      <c r="EL263" s="174"/>
      <c r="EM263" s="175"/>
      <c r="EN263" s="175"/>
      <c r="EO263" s="175"/>
      <c r="EP263" s="174"/>
      <c r="EQ263" s="174"/>
      <c r="ER263" s="174"/>
      <c r="ES263" s="174"/>
      <c r="ET263" s="174"/>
      <c r="EU263" s="174"/>
      <c r="EV263" s="208"/>
      <c r="EY263" s="174"/>
      <c r="EZ263" s="175"/>
      <c r="FA263" s="175"/>
      <c r="FB263" s="175"/>
      <c r="FC263" s="175"/>
      <c r="FD263" s="175"/>
      <c r="FE263" s="175"/>
      <c r="FF263" s="175"/>
      <c r="FG263" s="175"/>
      <c r="FH263" s="175"/>
      <c r="FI263" s="208"/>
      <c r="FL263" s="174"/>
      <c r="FM263" s="175"/>
      <c r="FN263" s="175"/>
      <c r="FO263" s="175"/>
      <c r="FP263" s="174"/>
      <c r="FQ263" s="174"/>
      <c r="FR263" s="174"/>
      <c r="FS263" s="174"/>
      <c r="FT263" s="174"/>
      <c r="FU263" s="174"/>
      <c r="FV263" s="208"/>
    </row>
    <row r="264" spans="112:178" ht="19.5" customHeight="1" x14ac:dyDescent="0.3">
      <c r="DH264" s="175"/>
      <c r="DI264" s="208"/>
      <c r="DP264" s="174"/>
      <c r="DQ264" s="174"/>
      <c r="DR264" s="174"/>
      <c r="DS264" s="174"/>
      <c r="DT264" s="174"/>
      <c r="DU264" s="174"/>
      <c r="DV264" s="208"/>
      <c r="DY264" s="174"/>
      <c r="DZ264" s="175"/>
      <c r="EA264" s="175"/>
      <c r="EB264" s="175"/>
      <c r="EC264" s="174"/>
      <c r="ED264" s="174"/>
      <c r="EE264" s="174"/>
      <c r="EF264" s="174"/>
      <c r="EG264" s="174"/>
      <c r="EH264" s="174"/>
      <c r="EI264" s="208"/>
      <c r="EL264" s="174"/>
      <c r="EM264" s="175"/>
      <c r="EN264" s="175"/>
      <c r="EO264" s="175"/>
      <c r="EP264" s="174"/>
      <c r="EQ264" s="174"/>
      <c r="ER264" s="174"/>
      <c r="ES264" s="174"/>
      <c r="ET264" s="174"/>
      <c r="EU264" s="174"/>
      <c r="EV264" s="208"/>
      <c r="EY264" s="174"/>
      <c r="EZ264" s="175"/>
      <c r="FA264" s="175"/>
      <c r="FB264" s="175"/>
      <c r="FC264" s="175"/>
      <c r="FD264" s="175"/>
      <c r="FE264" s="175"/>
      <c r="FF264" s="175"/>
      <c r="FG264" s="175"/>
      <c r="FH264" s="175"/>
      <c r="FI264" s="208"/>
      <c r="FL264" s="174"/>
      <c r="FM264" s="175"/>
      <c r="FN264" s="175"/>
      <c r="FO264" s="175"/>
      <c r="FP264" s="174"/>
      <c r="FQ264" s="174"/>
      <c r="FR264" s="174"/>
      <c r="FS264" s="174"/>
      <c r="FT264" s="174"/>
      <c r="FU264" s="174"/>
      <c r="FV264" s="208"/>
    </row>
    <row r="265" spans="112:178" ht="19.5" customHeight="1" x14ac:dyDescent="0.3">
      <c r="DH265" s="175"/>
      <c r="DI265" s="208"/>
      <c r="DP265" s="174"/>
      <c r="DQ265" s="174"/>
      <c r="DR265" s="174"/>
      <c r="DS265" s="174"/>
      <c r="DT265" s="174"/>
      <c r="DU265" s="174"/>
      <c r="DV265" s="208"/>
      <c r="DY265" s="174"/>
      <c r="DZ265" s="175"/>
      <c r="EA265" s="175"/>
      <c r="EB265" s="175"/>
      <c r="EC265" s="174"/>
      <c r="ED265" s="174"/>
      <c r="EE265" s="174"/>
      <c r="EF265" s="174"/>
      <c r="EG265" s="174"/>
      <c r="EH265" s="174"/>
      <c r="EI265" s="208"/>
      <c r="EL265" s="174"/>
      <c r="EM265" s="175"/>
      <c r="EN265" s="175"/>
      <c r="EO265" s="175"/>
      <c r="EP265" s="174"/>
      <c r="EQ265" s="174"/>
      <c r="ER265" s="174"/>
      <c r="ES265" s="174"/>
      <c r="ET265" s="174"/>
      <c r="EU265" s="174"/>
      <c r="EV265" s="208"/>
      <c r="EY265" s="174"/>
      <c r="EZ265" s="175"/>
      <c r="FA265" s="175"/>
      <c r="FB265" s="175"/>
      <c r="FC265" s="175"/>
      <c r="FD265" s="175"/>
      <c r="FE265" s="175"/>
      <c r="FF265" s="175"/>
      <c r="FG265" s="175"/>
      <c r="FH265" s="175"/>
      <c r="FI265" s="208"/>
      <c r="FL265" s="174"/>
      <c r="FM265" s="175"/>
      <c r="FN265" s="175"/>
      <c r="FO265" s="175"/>
      <c r="FP265" s="174"/>
      <c r="FQ265" s="174"/>
      <c r="FR265" s="174"/>
      <c r="FS265" s="174"/>
      <c r="FT265" s="174"/>
      <c r="FU265" s="174"/>
      <c r="FV265" s="208"/>
    </row>
    <row r="266" spans="112:178" ht="19.5" customHeight="1" x14ac:dyDescent="0.3">
      <c r="DH266" s="175"/>
      <c r="DI266" s="208"/>
      <c r="DP266" s="174"/>
      <c r="DQ266" s="174"/>
      <c r="DR266" s="174"/>
      <c r="DS266" s="174"/>
      <c r="DT266" s="174"/>
      <c r="DU266" s="174"/>
      <c r="DV266" s="208"/>
      <c r="DY266" s="174"/>
      <c r="DZ266" s="175"/>
      <c r="EA266" s="175"/>
      <c r="EB266" s="175"/>
      <c r="EC266" s="174"/>
      <c r="ED266" s="174"/>
      <c r="EE266" s="174"/>
      <c r="EF266" s="174"/>
      <c r="EG266" s="174"/>
      <c r="EH266" s="174"/>
      <c r="EI266" s="208"/>
      <c r="EL266" s="174"/>
      <c r="EM266" s="175"/>
      <c r="EN266" s="175"/>
      <c r="EO266" s="175"/>
      <c r="EP266" s="174"/>
      <c r="EQ266" s="174"/>
      <c r="ER266" s="174"/>
      <c r="ES266" s="174"/>
      <c r="ET266" s="174"/>
      <c r="EU266" s="174"/>
      <c r="EV266" s="208"/>
      <c r="EY266" s="174"/>
      <c r="EZ266" s="175"/>
      <c r="FA266" s="175"/>
      <c r="FB266" s="175"/>
      <c r="FC266" s="175"/>
      <c r="FD266" s="175"/>
      <c r="FE266" s="175"/>
      <c r="FF266" s="175"/>
      <c r="FG266" s="175"/>
      <c r="FH266" s="175"/>
      <c r="FI266" s="208"/>
      <c r="FL266" s="174"/>
      <c r="FM266" s="175"/>
      <c r="FN266" s="175"/>
      <c r="FO266" s="175"/>
      <c r="FP266" s="174"/>
      <c r="FQ266" s="174"/>
      <c r="FR266" s="174"/>
      <c r="FS266" s="174"/>
      <c r="FT266" s="174"/>
      <c r="FU266" s="174"/>
      <c r="FV266" s="208"/>
    </row>
    <row r="267" spans="112:178" ht="19.5" customHeight="1" x14ac:dyDescent="0.3">
      <c r="DH267" s="175"/>
      <c r="DI267" s="208"/>
      <c r="DP267" s="174"/>
      <c r="DQ267" s="174"/>
      <c r="DR267" s="174"/>
      <c r="DS267" s="174"/>
      <c r="DT267" s="174"/>
      <c r="DU267" s="174"/>
      <c r="DV267" s="208"/>
      <c r="DY267" s="174"/>
      <c r="DZ267" s="175"/>
      <c r="EA267" s="175"/>
      <c r="EB267" s="175"/>
      <c r="EC267" s="174"/>
      <c r="ED267" s="174"/>
      <c r="EE267" s="174"/>
      <c r="EF267" s="174"/>
      <c r="EG267" s="174"/>
      <c r="EH267" s="174"/>
      <c r="EI267" s="208"/>
      <c r="EL267" s="174"/>
      <c r="EM267" s="175"/>
      <c r="EN267" s="175"/>
      <c r="EO267" s="175"/>
      <c r="EP267" s="174"/>
      <c r="EQ267" s="174"/>
      <c r="ER267" s="174"/>
      <c r="ES267" s="174"/>
      <c r="ET267" s="174"/>
      <c r="EU267" s="174"/>
      <c r="EV267" s="208"/>
      <c r="EY267" s="174"/>
      <c r="EZ267" s="175"/>
      <c r="FA267" s="175"/>
      <c r="FB267" s="175"/>
      <c r="FC267" s="175"/>
      <c r="FD267" s="175"/>
      <c r="FE267" s="175"/>
      <c r="FF267" s="175"/>
      <c r="FG267" s="175"/>
      <c r="FH267" s="175"/>
      <c r="FI267" s="208"/>
      <c r="FL267" s="174"/>
      <c r="FM267" s="175"/>
      <c r="FN267" s="175"/>
      <c r="FO267" s="175"/>
      <c r="FP267" s="174"/>
      <c r="FQ267" s="174"/>
      <c r="FR267" s="174"/>
      <c r="FS267" s="174"/>
      <c r="FT267" s="174"/>
      <c r="FU267" s="174"/>
      <c r="FV267" s="208"/>
    </row>
    <row r="268" spans="112:178" ht="19.5" customHeight="1" x14ac:dyDescent="0.3">
      <c r="DH268" s="175"/>
      <c r="DI268" s="208"/>
      <c r="DP268" s="174"/>
      <c r="DQ268" s="174"/>
      <c r="DR268" s="174"/>
      <c r="DS268" s="174"/>
      <c r="DT268" s="174"/>
      <c r="DU268" s="174"/>
      <c r="DV268" s="208"/>
      <c r="DY268" s="174"/>
      <c r="DZ268" s="175"/>
      <c r="EA268" s="175"/>
      <c r="EB268" s="175"/>
      <c r="EC268" s="174"/>
      <c r="ED268" s="174"/>
      <c r="EE268" s="174"/>
      <c r="EF268" s="174"/>
      <c r="EG268" s="174"/>
      <c r="EH268" s="174"/>
      <c r="EI268" s="208"/>
      <c r="EL268" s="174"/>
      <c r="EM268" s="175"/>
      <c r="EN268" s="175"/>
      <c r="EO268" s="175"/>
      <c r="EP268" s="174"/>
      <c r="EQ268" s="174"/>
      <c r="ER268" s="174"/>
      <c r="ES268" s="174"/>
      <c r="ET268" s="174"/>
      <c r="EU268" s="174"/>
      <c r="EV268" s="208"/>
      <c r="EY268" s="174"/>
      <c r="EZ268" s="175"/>
      <c r="FA268" s="175"/>
      <c r="FB268" s="175"/>
      <c r="FC268" s="175"/>
      <c r="FD268" s="175"/>
      <c r="FE268" s="175"/>
      <c r="FF268" s="175"/>
      <c r="FG268" s="175"/>
      <c r="FH268" s="175"/>
      <c r="FI268" s="208"/>
      <c r="FL268" s="174"/>
      <c r="FM268" s="175"/>
      <c r="FN268" s="175"/>
      <c r="FO268" s="175"/>
      <c r="FP268" s="174"/>
      <c r="FQ268" s="174"/>
      <c r="FR268" s="174"/>
      <c r="FS268" s="174"/>
      <c r="FT268" s="174"/>
      <c r="FU268" s="174"/>
      <c r="FV268" s="208"/>
    </row>
    <row r="269" spans="112:178" ht="19.5" customHeight="1" x14ac:dyDescent="0.3">
      <c r="DH269" s="175"/>
      <c r="DI269" s="208"/>
      <c r="DP269" s="174"/>
      <c r="DQ269" s="174"/>
      <c r="DR269" s="174"/>
      <c r="DS269" s="174"/>
      <c r="DT269" s="174"/>
      <c r="DU269" s="174"/>
      <c r="DV269" s="208"/>
      <c r="DY269" s="174"/>
      <c r="DZ269" s="175"/>
      <c r="EA269" s="175"/>
      <c r="EB269" s="175"/>
      <c r="EC269" s="174"/>
      <c r="ED269" s="174"/>
      <c r="EE269" s="174"/>
      <c r="EF269" s="174"/>
      <c r="EG269" s="174"/>
      <c r="EH269" s="174"/>
      <c r="EI269" s="208"/>
      <c r="EL269" s="174"/>
      <c r="EM269" s="175"/>
      <c r="EN269" s="175"/>
      <c r="EO269" s="175"/>
      <c r="EP269" s="174"/>
      <c r="EQ269" s="174"/>
      <c r="ER269" s="174"/>
      <c r="ES269" s="174"/>
      <c r="ET269" s="174"/>
      <c r="EU269" s="174"/>
      <c r="EV269" s="208"/>
      <c r="EY269" s="174"/>
      <c r="EZ269" s="175"/>
      <c r="FA269" s="175"/>
      <c r="FB269" s="175"/>
      <c r="FC269" s="175"/>
      <c r="FD269" s="175"/>
      <c r="FE269" s="175"/>
      <c r="FF269" s="175"/>
      <c r="FG269" s="175"/>
      <c r="FH269" s="175"/>
      <c r="FI269" s="208"/>
      <c r="FL269" s="174"/>
      <c r="FM269" s="175"/>
      <c r="FN269" s="175"/>
      <c r="FO269" s="175"/>
      <c r="FP269" s="174"/>
      <c r="FQ269" s="174"/>
      <c r="FR269" s="174"/>
      <c r="FS269" s="174"/>
      <c r="FT269" s="174"/>
      <c r="FU269" s="174"/>
      <c r="FV269" s="208"/>
    </row>
    <row r="270" spans="112:178" ht="19.5" customHeight="1" x14ac:dyDescent="0.3">
      <c r="DH270" s="175"/>
      <c r="DI270" s="208"/>
      <c r="DP270" s="174"/>
      <c r="DQ270" s="174"/>
      <c r="DR270" s="174"/>
      <c r="DS270" s="174"/>
      <c r="DT270" s="174"/>
      <c r="DU270" s="174"/>
      <c r="DV270" s="208"/>
      <c r="DY270" s="174"/>
      <c r="DZ270" s="175"/>
      <c r="EA270" s="175"/>
      <c r="EB270" s="175"/>
      <c r="EC270" s="174"/>
      <c r="ED270" s="174"/>
      <c r="EE270" s="174"/>
      <c r="EF270" s="174"/>
      <c r="EG270" s="174"/>
      <c r="EH270" s="174"/>
      <c r="EI270" s="208"/>
      <c r="EL270" s="174"/>
      <c r="EM270" s="175"/>
      <c r="EN270" s="175"/>
      <c r="EO270" s="175"/>
      <c r="EP270" s="174"/>
      <c r="EQ270" s="174"/>
      <c r="ER270" s="174"/>
      <c r="ES270" s="174"/>
      <c r="ET270" s="174"/>
      <c r="EU270" s="174"/>
      <c r="EV270" s="208"/>
      <c r="EY270" s="174"/>
      <c r="EZ270" s="175"/>
      <c r="FA270" s="175"/>
      <c r="FB270" s="175"/>
      <c r="FC270" s="175"/>
      <c r="FD270" s="175"/>
      <c r="FE270" s="175"/>
      <c r="FF270" s="175"/>
      <c r="FG270" s="175"/>
      <c r="FH270" s="175"/>
      <c r="FI270" s="208"/>
      <c r="FL270" s="174"/>
      <c r="FM270" s="175"/>
      <c r="FN270" s="175"/>
      <c r="FO270" s="175"/>
      <c r="FP270" s="174"/>
      <c r="FQ270" s="174"/>
      <c r="FR270" s="174"/>
      <c r="FS270" s="174"/>
      <c r="FT270" s="174"/>
      <c r="FU270" s="174"/>
      <c r="FV270" s="208"/>
    </row>
    <row r="271" spans="112:178" ht="19.5" customHeight="1" x14ac:dyDescent="0.3">
      <c r="DH271" s="175"/>
      <c r="DI271" s="208"/>
      <c r="DP271" s="174"/>
      <c r="DQ271" s="174"/>
      <c r="DR271" s="174"/>
      <c r="DS271" s="174"/>
      <c r="DT271" s="174"/>
      <c r="DU271" s="174"/>
      <c r="DV271" s="208"/>
      <c r="DY271" s="174"/>
      <c r="DZ271" s="175"/>
      <c r="EA271" s="175"/>
      <c r="EB271" s="175"/>
      <c r="EC271" s="174"/>
      <c r="ED271" s="174"/>
      <c r="EE271" s="174"/>
      <c r="EF271" s="174"/>
      <c r="EG271" s="174"/>
      <c r="EH271" s="174"/>
      <c r="EI271" s="208"/>
      <c r="EL271" s="174"/>
      <c r="EM271" s="175"/>
      <c r="EN271" s="175"/>
      <c r="EO271" s="175"/>
      <c r="EP271" s="174"/>
      <c r="EQ271" s="174"/>
      <c r="ER271" s="174"/>
      <c r="ES271" s="174"/>
      <c r="ET271" s="174"/>
      <c r="EU271" s="174"/>
      <c r="EV271" s="208"/>
      <c r="EY271" s="174"/>
      <c r="EZ271" s="175"/>
      <c r="FA271" s="175"/>
      <c r="FB271" s="175"/>
      <c r="FC271" s="175"/>
      <c r="FD271" s="175"/>
      <c r="FE271" s="175"/>
      <c r="FF271" s="175"/>
      <c r="FG271" s="175"/>
      <c r="FH271" s="175"/>
      <c r="FI271" s="208"/>
      <c r="FL271" s="174"/>
      <c r="FM271" s="175"/>
      <c r="FN271" s="175"/>
      <c r="FO271" s="175"/>
      <c r="FP271" s="174"/>
      <c r="FQ271" s="174"/>
      <c r="FR271" s="174"/>
      <c r="FS271" s="174"/>
      <c r="FT271" s="174"/>
      <c r="FU271" s="174"/>
      <c r="FV271" s="208"/>
    </row>
    <row r="272" spans="112:178" ht="19.5" customHeight="1" x14ac:dyDescent="0.3">
      <c r="DH272" s="175"/>
      <c r="DI272" s="208"/>
      <c r="DP272" s="174"/>
      <c r="DQ272" s="174"/>
      <c r="DR272" s="174"/>
      <c r="DS272" s="174"/>
      <c r="DT272" s="174"/>
      <c r="DU272" s="174"/>
      <c r="DV272" s="208"/>
      <c r="DY272" s="174"/>
      <c r="DZ272" s="175"/>
      <c r="EA272" s="175"/>
      <c r="EB272" s="175"/>
      <c r="EC272" s="174"/>
      <c r="ED272" s="174"/>
      <c r="EE272" s="174"/>
      <c r="EF272" s="174"/>
      <c r="EG272" s="174"/>
      <c r="EH272" s="174"/>
      <c r="EI272" s="208"/>
      <c r="EL272" s="174"/>
      <c r="EM272" s="175"/>
      <c r="EN272" s="175"/>
      <c r="EO272" s="175"/>
      <c r="EP272" s="174"/>
      <c r="EQ272" s="174"/>
      <c r="ER272" s="174"/>
      <c r="ES272" s="174"/>
      <c r="ET272" s="174"/>
      <c r="EU272" s="174"/>
      <c r="EV272" s="208"/>
      <c r="EY272" s="174"/>
      <c r="EZ272" s="175"/>
      <c r="FA272" s="175"/>
      <c r="FB272" s="175"/>
      <c r="FC272" s="175"/>
      <c r="FD272" s="175"/>
      <c r="FE272" s="175"/>
      <c r="FF272" s="175"/>
      <c r="FG272" s="175"/>
      <c r="FH272" s="175"/>
      <c r="FI272" s="208"/>
      <c r="FL272" s="174"/>
      <c r="FM272" s="175"/>
      <c r="FN272" s="175"/>
      <c r="FO272" s="175"/>
      <c r="FP272" s="174"/>
      <c r="FQ272" s="174"/>
      <c r="FR272" s="174"/>
      <c r="FS272" s="174"/>
      <c r="FT272" s="174"/>
      <c r="FU272" s="174"/>
      <c r="FV272" s="208"/>
    </row>
    <row r="273" spans="112:178" ht="19.5" customHeight="1" x14ac:dyDescent="0.3">
      <c r="DH273" s="175"/>
      <c r="DI273" s="208"/>
      <c r="DP273" s="174"/>
      <c r="DQ273" s="174"/>
      <c r="DR273" s="174"/>
      <c r="DS273" s="174"/>
      <c r="DT273" s="174"/>
      <c r="DU273" s="174"/>
      <c r="DV273" s="208"/>
      <c r="DY273" s="174"/>
      <c r="DZ273" s="175"/>
      <c r="EA273" s="175"/>
      <c r="EB273" s="175"/>
      <c r="EC273" s="174"/>
      <c r="ED273" s="174"/>
      <c r="EE273" s="174"/>
      <c r="EF273" s="174"/>
      <c r="EG273" s="174"/>
      <c r="EH273" s="174"/>
      <c r="EI273" s="208"/>
      <c r="EL273" s="174"/>
      <c r="EM273" s="175"/>
      <c r="EN273" s="175"/>
      <c r="EO273" s="175"/>
      <c r="EP273" s="174"/>
      <c r="EQ273" s="174"/>
      <c r="ER273" s="174"/>
      <c r="ES273" s="174"/>
      <c r="ET273" s="174"/>
      <c r="EU273" s="174"/>
      <c r="EV273" s="208"/>
      <c r="EY273" s="174"/>
      <c r="EZ273" s="175"/>
      <c r="FA273" s="175"/>
      <c r="FB273" s="175"/>
      <c r="FC273" s="175"/>
      <c r="FD273" s="175"/>
      <c r="FE273" s="175"/>
      <c r="FF273" s="175"/>
      <c r="FG273" s="175"/>
      <c r="FH273" s="175"/>
      <c r="FI273" s="208"/>
      <c r="FL273" s="174"/>
      <c r="FM273" s="175"/>
      <c r="FN273" s="175"/>
      <c r="FO273" s="175"/>
      <c r="FP273" s="174"/>
      <c r="FQ273" s="174"/>
      <c r="FR273" s="174"/>
      <c r="FS273" s="174"/>
      <c r="FT273" s="174"/>
      <c r="FU273" s="174"/>
      <c r="FV273" s="208"/>
    </row>
    <row r="274" spans="112:178" ht="19.5" customHeight="1" x14ac:dyDescent="0.3">
      <c r="DH274" s="175"/>
      <c r="DI274" s="208"/>
      <c r="DP274" s="174"/>
      <c r="DQ274" s="174"/>
      <c r="DR274" s="174"/>
      <c r="DS274" s="174"/>
      <c r="DT274" s="174"/>
      <c r="DU274" s="174"/>
      <c r="DV274" s="208"/>
      <c r="DY274" s="174"/>
      <c r="DZ274" s="175"/>
      <c r="EA274" s="175"/>
      <c r="EB274" s="175"/>
      <c r="EC274" s="174"/>
      <c r="ED274" s="174"/>
      <c r="EE274" s="174"/>
      <c r="EF274" s="174"/>
      <c r="EG274" s="174"/>
      <c r="EH274" s="174"/>
      <c r="EI274" s="208"/>
      <c r="EL274" s="174"/>
      <c r="EM274" s="175"/>
      <c r="EN274" s="175"/>
      <c r="EO274" s="175"/>
      <c r="EP274" s="174"/>
      <c r="EQ274" s="174"/>
      <c r="ER274" s="174"/>
      <c r="ES274" s="174"/>
      <c r="ET274" s="174"/>
      <c r="EU274" s="174"/>
      <c r="EV274" s="208"/>
      <c r="EY274" s="174"/>
      <c r="EZ274" s="175"/>
      <c r="FA274" s="175"/>
      <c r="FB274" s="175"/>
      <c r="FC274" s="175"/>
      <c r="FD274" s="175"/>
      <c r="FE274" s="175"/>
      <c r="FF274" s="175"/>
      <c r="FG274" s="175"/>
      <c r="FH274" s="175"/>
      <c r="FI274" s="208"/>
      <c r="FL274" s="174"/>
      <c r="FM274" s="175"/>
      <c r="FN274" s="175"/>
      <c r="FO274" s="175"/>
      <c r="FP274" s="174"/>
      <c r="FQ274" s="174"/>
      <c r="FR274" s="174"/>
      <c r="FS274" s="174"/>
      <c r="FT274" s="174"/>
      <c r="FU274" s="174"/>
      <c r="FV274" s="208"/>
    </row>
    <row r="275" spans="112:178" ht="19.5" customHeight="1" x14ac:dyDescent="0.3">
      <c r="DH275" s="175"/>
      <c r="DI275" s="208"/>
      <c r="DP275" s="174"/>
      <c r="DQ275" s="174"/>
      <c r="DR275" s="174"/>
      <c r="DS275" s="174"/>
      <c r="DT275" s="174"/>
      <c r="DU275" s="174"/>
      <c r="DV275" s="208"/>
      <c r="DY275" s="174"/>
      <c r="DZ275" s="175"/>
      <c r="EA275" s="175"/>
      <c r="EB275" s="175"/>
      <c r="EC275" s="174"/>
      <c r="ED275" s="174"/>
      <c r="EE275" s="174"/>
      <c r="EF275" s="174"/>
      <c r="EG275" s="174"/>
      <c r="EH275" s="174"/>
      <c r="EI275" s="208"/>
      <c r="EL275" s="174"/>
      <c r="EM275" s="175"/>
      <c r="EN275" s="175"/>
      <c r="EO275" s="175"/>
      <c r="EP275" s="174"/>
      <c r="EQ275" s="174"/>
      <c r="ER275" s="174"/>
      <c r="ES275" s="174"/>
      <c r="ET275" s="174"/>
      <c r="EU275" s="174"/>
      <c r="EV275" s="208"/>
      <c r="EY275" s="174"/>
      <c r="EZ275" s="175"/>
      <c r="FA275" s="175"/>
      <c r="FB275" s="175"/>
      <c r="FC275" s="175"/>
      <c r="FD275" s="175"/>
      <c r="FE275" s="175"/>
      <c r="FF275" s="175"/>
      <c r="FG275" s="175"/>
      <c r="FH275" s="175"/>
      <c r="FI275" s="208"/>
      <c r="FL275" s="174"/>
      <c r="FM275" s="175"/>
      <c r="FN275" s="175"/>
      <c r="FO275" s="175"/>
      <c r="FP275" s="174"/>
      <c r="FQ275" s="174"/>
      <c r="FR275" s="174"/>
      <c r="FS275" s="174"/>
      <c r="FT275" s="174"/>
      <c r="FU275" s="174"/>
      <c r="FV275" s="208"/>
    </row>
    <row r="276" spans="112:178" ht="19.5" customHeight="1" x14ac:dyDescent="0.3">
      <c r="DH276" s="175"/>
      <c r="DI276" s="208"/>
      <c r="DP276" s="174"/>
      <c r="DQ276" s="174"/>
      <c r="DR276" s="174"/>
      <c r="DS276" s="174"/>
      <c r="DT276" s="174"/>
      <c r="DU276" s="174"/>
      <c r="DV276" s="208"/>
      <c r="DY276" s="174"/>
      <c r="DZ276" s="175"/>
      <c r="EA276" s="175"/>
      <c r="EB276" s="175"/>
      <c r="EC276" s="174"/>
      <c r="ED276" s="174"/>
      <c r="EE276" s="174"/>
      <c r="EF276" s="174"/>
      <c r="EG276" s="174"/>
      <c r="EH276" s="174"/>
      <c r="EI276" s="208"/>
      <c r="EL276" s="174"/>
      <c r="EM276" s="175"/>
      <c r="EN276" s="175"/>
      <c r="EO276" s="175"/>
      <c r="EP276" s="174"/>
      <c r="EQ276" s="174"/>
      <c r="ER276" s="174"/>
      <c r="ES276" s="174"/>
      <c r="ET276" s="174"/>
      <c r="EU276" s="174"/>
      <c r="EV276" s="208"/>
      <c r="EY276" s="174"/>
      <c r="EZ276" s="175"/>
      <c r="FA276" s="175"/>
      <c r="FB276" s="175"/>
      <c r="FC276" s="175"/>
      <c r="FD276" s="175"/>
      <c r="FE276" s="175"/>
      <c r="FF276" s="175"/>
      <c r="FG276" s="175"/>
      <c r="FH276" s="175"/>
      <c r="FI276" s="208"/>
      <c r="FL276" s="174"/>
      <c r="FM276" s="175"/>
      <c r="FN276" s="175"/>
      <c r="FO276" s="175"/>
      <c r="FP276" s="174"/>
      <c r="FQ276" s="174"/>
      <c r="FR276" s="174"/>
      <c r="FS276" s="174"/>
      <c r="FT276" s="174"/>
      <c r="FU276" s="174"/>
      <c r="FV276" s="208"/>
    </row>
    <row r="277" spans="112:178" ht="19.5" customHeight="1" x14ac:dyDescent="0.3">
      <c r="DH277" s="175"/>
      <c r="DI277" s="208"/>
      <c r="DP277" s="174"/>
      <c r="DQ277" s="174"/>
      <c r="DR277" s="174"/>
      <c r="DS277" s="174"/>
      <c r="DT277" s="174"/>
      <c r="DU277" s="174"/>
      <c r="DV277" s="208"/>
      <c r="DY277" s="174"/>
      <c r="DZ277" s="175"/>
      <c r="EA277" s="175"/>
      <c r="EB277" s="175"/>
      <c r="EC277" s="174"/>
      <c r="ED277" s="174"/>
      <c r="EE277" s="174"/>
      <c r="EF277" s="174"/>
      <c r="EG277" s="174"/>
      <c r="EH277" s="174"/>
      <c r="EI277" s="208"/>
      <c r="EL277" s="174"/>
      <c r="EM277" s="175"/>
      <c r="EN277" s="175"/>
      <c r="EO277" s="175"/>
      <c r="EP277" s="174"/>
      <c r="EQ277" s="174"/>
      <c r="ER277" s="174"/>
      <c r="ES277" s="174"/>
      <c r="ET277" s="174"/>
      <c r="EU277" s="174"/>
      <c r="EV277" s="208"/>
      <c r="EY277" s="174"/>
      <c r="EZ277" s="175"/>
      <c r="FA277" s="175"/>
      <c r="FB277" s="175"/>
      <c r="FC277" s="175"/>
      <c r="FD277" s="175"/>
      <c r="FE277" s="175"/>
      <c r="FF277" s="175"/>
      <c r="FG277" s="175"/>
      <c r="FH277" s="175"/>
      <c r="FI277" s="208"/>
      <c r="FL277" s="174"/>
      <c r="FM277" s="175"/>
      <c r="FN277" s="175"/>
      <c r="FO277" s="175"/>
      <c r="FP277" s="174"/>
      <c r="FQ277" s="174"/>
      <c r="FR277" s="174"/>
      <c r="FS277" s="174"/>
      <c r="FT277" s="174"/>
      <c r="FU277" s="174"/>
      <c r="FV277" s="208"/>
    </row>
    <row r="278" spans="112:178" ht="19.5" customHeight="1" x14ac:dyDescent="0.3">
      <c r="DH278" s="175"/>
      <c r="DI278" s="208"/>
      <c r="DP278" s="174"/>
      <c r="DQ278" s="174"/>
      <c r="DR278" s="174"/>
      <c r="DS278" s="174"/>
      <c r="DT278" s="174"/>
      <c r="DU278" s="174"/>
      <c r="DV278" s="208"/>
      <c r="DY278" s="174"/>
      <c r="DZ278" s="175"/>
      <c r="EA278" s="175"/>
      <c r="EB278" s="175"/>
      <c r="EC278" s="174"/>
      <c r="ED278" s="174"/>
      <c r="EE278" s="174"/>
      <c r="EF278" s="174"/>
      <c r="EG278" s="174"/>
      <c r="EH278" s="174"/>
      <c r="EI278" s="208"/>
      <c r="EL278" s="174"/>
      <c r="EM278" s="175"/>
      <c r="EN278" s="175"/>
      <c r="EO278" s="175"/>
      <c r="EP278" s="174"/>
      <c r="EQ278" s="174"/>
      <c r="ER278" s="174"/>
      <c r="ES278" s="174"/>
      <c r="ET278" s="174"/>
      <c r="EU278" s="174"/>
      <c r="EV278" s="208"/>
      <c r="EY278" s="174"/>
      <c r="EZ278" s="175"/>
      <c r="FA278" s="175"/>
      <c r="FB278" s="175"/>
      <c r="FC278" s="175"/>
      <c r="FD278" s="175"/>
      <c r="FE278" s="175"/>
      <c r="FF278" s="175"/>
      <c r="FG278" s="175"/>
      <c r="FH278" s="175"/>
      <c r="FI278" s="208"/>
      <c r="FL278" s="174"/>
      <c r="FM278" s="175"/>
      <c r="FN278" s="175"/>
      <c r="FO278" s="175"/>
      <c r="FP278" s="174"/>
      <c r="FQ278" s="174"/>
      <c r="FR278" s="174"/>
      <c r="FS278" s="174"/>
      <c r="FT278" s="174"/>
      <c r="FU278" s="174"/>
      <c r="FV278" s="208"/>
    </row>
    <row r="279" spans="112:178" ht="19.5" customHeight="1" x14ac:dyDescent="0.3">
      <c r="DH279" s="175"/>
      <c r="DI279" s="208"/>
      <c r="DP279" s="174"/>
      <c r="DQ279" s="174"/>
      <c r="DR279" s="174"/>
      <c r="DS279" s="174"/>
      <c r="DT279" s="174"/>
      <c r="DU279" s="174"/>
      <c r="DV279" s="208"/>
      <c r="DY279" s="174"/>
      <c r="DZ279" s="175"/>
      <c r="EA279" s="175"/>
      <c r="EB279" s="175"/>
      <c r="EC279" s="174"/>
      <c r="ED279" s="174"/>
      <c r="EE279" s="174"/>
      <c r="EF279" s="174"/>
      <c r="EG279" s="174"/>
      <c r="EH279" s="174"/>
      <c r="EI279" s="208"/>
      <c r="EL279" s="174"/>
      <c r="EM279" s="175"/>
      <c r="EN279" s="175"/>
      <c r="EO279" s="175"/>
      <c r="EP279" s="174"/>
      <c r="EQ279" s="174"/>
      <c r="ER279" s="174"/>
      <c r="ES279" s="174"/>
      <c r="ET279" s="174"/>
      <c r="EU279" s="174"/>
      <c r="EV279" s="208"/>
      <c r="EY279" s="174"/>
      <c r="EZ279" s="175"/>
      <c r="FA279" s="175"/>
      <c r="FB279" s="175"/>
      <c r="FC279" s="175"/>
      <c r="FD279" s="175"/>
      <c r="FE279" s="175"/>
      <c r="FF279" s="175"/>
      <c r="FG279" s="175"/>
      <c r="FH279" s="175"/>
      <c r="FI279" s="208"/>
      <c r="FL279" s="174"/>
      <c r="FM279" s="175"/>
      <c r="FN279" s="175"/>
      <c r="FO279" s="175"/>
      <c r="FP279" s="174"/>
      <c r="FQ279" s="174"/>
      <c r="FR279" s="174"/>
      <c r="FS279" s="174"/>
      <c r="FT279" s="174"/>
      <c r="FU279" s="174"/>
      <c r="FV279" s="208"/>
    </row>
    <row r="280" spans="112:178" ht="19.5" customHeight="1" x14ac:dyDescent="0.3"/>
  </sheetData>
  <sheetProtection algorithmName="SHA-512" hashValue="kQUGSElsvPTjHxrgBTbKoHAtpdWh74o7zRpoczopLyI7vfvV9ovkVXxGftS73omDDeoavMTicJ62EAt/P/OE8g==" saltValue="sPFn91ABLfcn1DkS/FBsQg==" spinCount="100000" sheet="1" objects="1" scenarios="1" selectLockedCells="1" sort="0" autoFilter="0"/>
  <customSheetViews>
    <customSheetView guid="{90818CD5-1CF2-4954-93E7-840C994A2AD1}" scale="55" showPageBreaks="1" showGridLines="0" printArea="1" hiddenColumns="1" view="pageBreakPreview" topLeftCell="BO1">
      <selection activeCell="BV15" sqref="BV15"/>
      <colBreaks count="5" manualBreakCount="5">
        <brk id="15" min="1" max="70" man="1"/>
        <brk id="30" min="1" max="70" man="1"/>
        <brk id="45" min="1" max="70" man="1"/>
        <brk id="60" min="1" max="70" man="1"/>
        <brk id="75" min="1" max="70" man="1"/>
      </colBreaks>
      <pageMargins left="0" right="0" top="0" bottom="0" header="0.31496062992125984" footer="0.31496062992125984"/>
      <printOptions horizontalCentered="1"/>
      <pageSetup paperSize="9" scale="68" orientation="landscape" r:id="rId1"/>
    </customSheetView>
    <customSheetView guid="{D19304DF-64F7-4161-9FBE-C2B2A4C02684}" scale="55" showPageBreaks="1" showGridLines="0" printArea="1" hiddenColumns="1" view="pageBreakPreview" topLeftCell="BO1">
      <selection activeCell="BV15" sqref="BV15"/>
      <colBreaks count="5" manualBreakCount="5">
        <brk id="15" min="1" max="70" man="1"/>
        <brk id="30" min="1" max="70" man="1"/>
        <brk id="45" min="1" max="70" man="1"/>
        <brk id="60" min="1" max="70" man="1"/>
        <brk id="75" min="1" max="70" man="1"/>
      </colBreaks>
      <pageMargins left="0" right="0" top="0" bottom="0" header="0.31496062992125984" footer="0.31496062992125984"/>
      <printOptions horizontalCentered="1"/>
      <pageSetup paperSize="9" scale="68" orientation="landscape" r:id="rId2"/>
    </customSheetView>
    <customSheetView guid="{1098C4A5-C1ED-4CD4-8181-1AF30B0D1BBB}" scale="55" showPageBreaks="1" showGridLines="0" printArea="1" hiddenColumns="1" view="pageBreakPreview">
      <selection activeCell="N14" sqref="N14"/>
      <colBreaks count="5" manualBreakCount="5">
        <brk id="15" min="1" max="70" man="1"/>
        <brk id="30" min="1" max="70" man="1"/>
        <brk id="45" min="1" max="70" man="1"/>
        <brk id="60" min="1" max="70" man="1"/>
        <brk id="75" min="1" max="70" man="1"/>
      </colBreaks>
      <pageMargins left="0" right="0" top="0" bottom="0" header="0.31496062992125984" footer="0.31496062992125984"/>
      <printOptions horizontalCentered="1"/>
      <pageSetup paperSize="9" scale="69" orientation="landscape" r:id="rId3"/>
    </customSheetView>
    <customSheetView guid="{2F657D64-8090-44CA-B47E-8240DC328EA8}" scale="55" showPageBreaks="1" showGridLines="0" printArea="1" hiddenColumns="1" view="pageBreakPreview">
      <selection activeCell="N14" sqref="N14"/>
      <colBreaks count="5" manualBreakCount="5">
        <brk id="15" min="1" max="70" man="1"/>
        <brk id="30" min="1" max="70" man="1"/>
        <brk id="45" min="1" max="70" man="1"/>
        <brk id="60" min="1" max="70" man="1"/>
        <brk id="75" min="1" max="70" man="1"/>
      </colBreaks>
      <pageMargins left="0" right="0" top="0" bottom="0" header="0.31496062992125984" footer="0.31496062992125984"/>
      <printOptions horizontalCentered="1"/>
      <pageSetup paperSize="9" scale="69" orientation="landscape" r:id="rId4"/>
    </customSheetView>
  </customSheetViews>
  <mergeCells count="84">
    <mergeCell ref="AC11:AC12"/>
    <mergeCell ref="BG11:BG12"/>
    <mergeCell ref="CK11:CK12"/>
    <mergeCell ref="BE11:BE12"/>
    <mergeCell ref="BF11:BF12"/>
    <mergeCell ref="BA11:BD11"/>
    <mergeCell ref="BL11:BL12"/>
    <mergeCell ref="BM11:BM12"/>
    <mergeCell ref="BN11:BN12"/>
    <mergeCell ref="BO11:BO12"/>
    <mergeCell ref="AZ11:AZ12"/>
    <mergeCell ref="AR11:AR12"/>
    <mergeCell ref="AG11:AG12"/>
    <mergeCell ref="AH11:AH12"/>
    <mergeCell ref="AI11:AI12"/>
    <mergeCell ref="BP11:BS11"/>
    <mergeCell ref="CC8:CJ8"/>
    <mergeCell ref="BK11:BK12"/>
    <mergeCell ref="AY11:AY12"/>
    <mergeCell ref="CA3:CF3"/>
    <mergeCell ref="BV11:BV12"/>
    <mergeCell ref="CJ11:CJ12"/>
    <mergeCell ref="BT11:BT12"/>
    <mergeCell ref="BU11:BU12"/>
    <mergeCell ref="BZ11:BZ12"/>
    <mergeCell ref="CA11:CA12"/>
    <mergeCell ref="CB11:CB12"/>
    <mergeCell ref="CC11:CC12"/>
    <mergeCell ref="CD11:CD12"/>
    <mergeCell ref="CI11:CI12"/>
    <mergeCell ref="CE11:CH11"/>
    <mergeCell ref="BL3:BQ3"/>
    <mergeCell ref="AJ11:AJ12"/>
    <mergeCell ref="AK11:AK12"/>
    <mergeCell ref="AL11:AO11"/>
    <mergeCell ref="AX11:AX12"/>
    <mergeCell ref="AP11:AP12"/>
    <mergeCell ref="AQ11:AQ12"/>
    <mergeCell ref="AV11:AV12"/>
    <mergeCell ref="AW11:AW12"/>
    <mergeCell ref="G11:G12"/>
    <mergeCell ref="AB11:AB12"/>
    <mergeCell ref="L11:L12"/>
    <mergeCell ref="M11:M12"/>
    <mergeCell ref="R11:R12"/>
    <mergeCell ref="S11:S12"/>
    <mergeCell ref="T11:T12"/>
    <mergeCell ref="U11:U12"/>
    <mergeCell ref="V11:V12"/>
    <mergeCell ref="AA11:AA12"/>
    <mergeCell ref="H11:K11"/>
    <mergeCell ref="W11:Z11"/>
    <mergeCell ref="N11:N12"/>
    <mergeCell ref="EY10:FI11"/>
    <mergeCell ref="FL10:FV11"/>
    <mergeCell ref="C9:M10"/>
    <mergeCell ref="R9:AB10"/>
    <mergeCell ref="AG9:AQ10"/>
    <mergeCell ref="AV9:BF10"/>
    <mergeCell ref="BK9:BU10"/>
    <mergeCell ref="BZ9:CJ10"/>
    <mergeCell ref="CY10:DI11"/>
    <mergeCell ref="DL10:DV11"/>
    <mergeCell ref="DY10:EI11"/>
    <mergeCell ref="EL10:EV11"/>
    <mergeCell ref="C11:C12"/>
    <mergeCell ref="D11:D12"/>
    <mergeCell ref="E11:E12"/>
    <mergeCell ref="F11:F12"/>
    <mergeCell ref="F8:M8"/>
    <mergeCell ref="U8:AB8"/>
    <mergeCell ref="AJ8:AQ8"/>
    <mergeCell ref="AY8:BF8"/>
    <mergeCell ref="BN8:BU8"/>
    <mergeCell ref="BK4:BU6"/>
    <mergeCell ref="BZ4:CJ6"/>
    <mergeCell ref="AV4:BF6"/>
    <mergeCell ref="D3:I3"/>
    <mergeCell ref="C4:M6"/>
    <mergeCell ref="S3:X3"/>
    <mergeCell ref="R4:AB6"/>
    <mergeCell ref="AH3:AM3"/>
    <mergeCell ref="AG4:AQ6"/>
    <mergeCell ref="AW3:BB3"/>
  </mergeCells>
  <conditionalFormatting sqref="CY161:DI279 EY161:FI279 DL161:DV279 DY161:EI279 EL161:EO279 DV14:DV160 DM14:DO160 EV14:EV279 FM14:FO279 FV14:FV279 EM14:EO160 CZ14:DI160 DZ14:EI160 EZ14:FI160">
    <cfRule type="cellIs" dxfId="41" priority="1" operator="equal">
      <formula>0</formula>
    </cfRule>
  </conditionalFormatting>
  <hyperlinks>
    <hyperlink ref="A5" location="Índice!A1" display="Índice!A1" xr:uid="{00000000-0004-0000-0800-000000000000}"/>
    <hyperlink ref="P5" location="Índice!A1" display="Índice!A1" xr:uid="{00000000-0004-0000-0800-000001000000}"/>
    <hyperlink ref="AE5" location="Índice!A1" display="Índice!A1" xr:uid="{00000000-0004-0000-0800-000002000000}"/>
    <hyperlink ref="AT5" location="Índice!A1" display="Índice!A1" xr:uid="{00000000-0004-0000-0800-000003000000}"/>
  </hyperlinks>
  <printOptions horizontalCentered="1"/>
  <pageMargins left="0" right="0" top="0" bottom="0" header="0.31496062992125984" footer="0.31496062992125984"/>
  <pageSetup paperSize="9" scale="65" orientation="landscape" r:id="rId5"/>
  <colBreaks count="6" manualBreakCount="6">
    <brk id="15" min="1" max="70" man="1"/>
    <brk id="30" min="1" max="70" man="1"/>
    <brk id="45" min="1" max="70" man="1"/>
    <brk id="60" min="1" max="70" man="1"/>
    <brk id="75" min="1" max="32" man="1"/>
    <brk id="88" min="1" max="32" man="1"/>
  </colBreaks>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G281"/>
  <sheetViews>
    <sheetView showGridLines="0" view="pageBreakPreview" topLeftCell="DM1" zoomScale="70" zoomScaleSheetLayoutView="70" workbookViewId="0">
      <selection activeCell="X23" sqref="X23"/>
    </sheetView>
  </sheetViews>
  <sheetFormatPr defaultColWidth="9.109375" defaultRowHeight="15.6" x14ac:dyDescent="0.3"/>
  <cols>
    <col min="1" max="1" width="3.109375" style="9" customWidth="1"/>
    <col min="2" max="2" width="5.44140625" style="11" hidden="1" customWidth="1"/>
    <col min="3" max="3" width="39.88671875" style="8" customWidth="1"/>
    <col min="4" max="4" width="47.6640625" style="8" customWidth="1"/>
    <col min="5" max="5" width="32.109375" style="8" customWidth="1"/>
    <col min="6" max="7" width="9.88671875" style="9" customWidth="1"/>
    <col min="8" max="14" width="8.109375" style="9" customWidth="1"/>
    <col min="15" max="15" width="9.33203125" style="9" customWidth="1"/>
    <col min="16" max="18" width="8.109375" style="9" customWidth="1"/>
    <col min="19" max="19" width="8.109375" style="9" hidden="1" customWidth="1"/>
    <col min="20" max="20" width="8.109375" style="9" customWidth="1"/>
    <col min="21" max="21" width="10.6640625" style="9" customWidth="1"/>
    <col min="22" max="22" width="9.88671875" style="9" customWidth="1"/>
    <col min="23" max="23" width="9.88671875" style="9" hidden="1" customWidth="1"/>
    <col min="24" max="24" width="3.6640625" style="9" customWidth="1"/>
    <col min="25" max="25" width="3.88671875" style="9" customWidth="1"/>
    <col min="26" max="26" width="0.44140625" style="11" hidden="1" customWidth="1"/>
    <col min="27" max="27" width="39.44140625" style="8" customWidth="1"/>
    <col min="28" max="28" width="47.88671875" style="8" customWidth="1"/>
    <col min="29" max="29" width="32.109375" style="8" customWidth="1"/>
    <col min="30" max="31" width="9.88671875" style="9" customWidth="1"/>
    <col min="32" max="42" width="8.109375" style="9" customWidth="1"/>
    <col min="43" max="43" width="8.109375" style="9" hidden="1" customWidth="1"/>
    <col min="44" max="44" width="8.109375" style="9" customWidth="1"/>
    <col min="45" max="45" width="13.109375" style="9" customWidth="1"/>
    <col min="46" max="46" width="10.5546875" style="9" customWidth="1"/>
    <col min="47" max="47" width="10.5546875" style="9" hidden="1" customWidth="1"/>
    <col min="48" max="48" width="3.5546875" style="9" customWidth="1"/>
    <col min="49" max="49" width="2.6640625" style="9" customWidth="1"/>
    <col min="50" max="50" width="0.44140625" style="9" hidden="1" customWidth="1"/>
    <col min="51" max="51" width="39.44140625" style="8" customWidth="1"/>
    <col min="52" max="52" width="48" style="8" customWidth="1"/>
    <col min="53" max="53" width="32.109375" style="11" customWidth="1"/>
    <col min="54" max="55" width="9.88671875" style="9" customWidth="1"/>
    <col min="56" max="66" width="8.33203125" style="9" customWidth="1"/>
    <col min="67" max="67" width="8.33203125" style="9" hidden="1" customWidth="1"/>
    <col min="68" max="68" width="8.33203125" style="9" customWidth="1"/>
    <col min="69" max="69" width="13.88671875" style="9" customWidth="1"/>
    <col min="70" max="70" width="9.88671875" style="9" customWidth="1"/>
    <col min="71" max="71" width="9.88671875" style="9" hidden="1" customWidth="1"/>
    <col min="72" max="73" width="3.88671875" style="9" customWidth="1"/>
    <col min="74" max="74" width="4.88671875" style="9" hidden="1" customWidth="1"/>
    <col min="75" max="75" width="39.44140625" style="8" customWidth="1"/>
    <col min="76" max="76" width="44.5546875" style="8" customWidth="1"/>
    <col min="77" max="77" width="32.109375" style="11" customWidth="1"/>
    <col min="78" max="79" width="11.44140625" style="9" customWidth="1"/>
    <col min="80" max="90" width="8" style="9" customWidth="1"/>
    <col min="91" max="91" width="8" style="9" hidden="1" customWidth="1"/>
    <col min="92" max="92" width="8" style="9" customWidth="1"/>
    <col min="93" max="93" width="14" style="9" customWidth="1"/>
    <col min="94" max="94" width="10.5546875" style="9" customWidth="1"/>
    <col min="95" max="95" width="10.5546875" style="9" hidden="1" customWidth="1"/>
    <col min="96" max="96" width="3.5546875" style="9" customWidth="1"/>
    <col min="97" max="97" width="4.88671875" style="11" hidden="1" customWidth="1"/>
    <col min="98" max="98" width="39.44140625" style="8" customWidth="1"/>
    <col min="99" max="99" width="44.6640625" style="8" customWidth="1"/>
    <col min="100" max="100" width="32" style="8" customWidth="1"/>
    <col min="101" max="106" width="8.109375" style="9" customWidth="1"/>
    <col min="107" max="107" width="8.5546875" style="9" bestFit="1" customWidth="1"/>
    <col min="108" max="109" width="8.109375" style="9" customWidth="1"/>
    <col min="110" max="110" width="8.5546875" style="9" bestFit="1" customWidth="1"/>
    <col min="111" max="113" width="8.109375" style="9" customWidth="1"/>
    <col min="114" max="114" width="8.109375" style="9" hidden="1" customWidth="1"/>
    <col min="115" max="115" width="8.109375" style="9" customWidth="1"/>
    <col min="116" max="116" width="13.109375" style="9" customWidth="1"/>
    <col min="117" max="117" width="10.5546875" style="9" customWidth="1"/>
    <col min="118" max="118" width="9.88671875" style="9" hidden="1" customWidth="1"/>
    <col min="119" max="120" width="3.88671875" style="9" customWidth="1"/>
    <col min="121" max="121" width="4.88671875" style="11" hidden="1" customWidth="1"/>
    <col min="122" max="122" width="39.44140625" style="8" customWidth="1"/>
    <col min="123" max="123" width="44.6640625" style="8" customWidth="1"/>
    <col min="124" max="124" width="32.5546875" style="8" customWidth="1"/>
    <col min="125" max="125" width="9.88671875" style="9" customWidth="1"/>
    <col min="126" max="126" width="11.6640625" style="9" customWidth="1"/>
    <col min="127" max="139" width="8.109375" style="9" customWidth="1"/>
    <col min="140" max="140" width="13" style="9" customWidth="1"/>
    <col min="141" max="141" width="10.44140625" style="9" customWidth="1"/>
    <col min="142" max="142" width="10.5546875" style="9" hidden="1" customWidth="1"/>
    <col min="143" max="155" width="3.5546875" style="9" customWidth="1"/>
    <col min="156" max="156" width="5.6640625" style="9" hidden="1" customWidth="1"/>
    <col min="157" max="157" width="10.5546875" style="174" hidden="1" customWidth="1"/>
    <col min="158" max="174" width="10.5546875" style="175" hidden="1" customWidth="1"/>
    <col min="175" max="175" width="10.5546875" style="176" hidden="1" customWidth="1"/>
    <col min="176" max="176" width="10.5546875" style="175" hidden="1" customWidth="1"/>
    <col min="177" max="177" width="10.5546875" style="9" hidden="1" customWidth="1"/>
    <col min="178" max="178" width="15.44140625" style="9" hidden="1" customWidth="1"/>
    <col min="179" max="179" width="10.5546875" style="174" hidden="1" customWidth="1"/>
    <col min="180" max="196" width="10.5546875" style="175" hidden="1" customWidth="1"/>
    <col min="197" max="197" width="10.5546875" style="176" hidden="1" customWidth="1"/>
    <col min="198" max="198" width="10.5546875" style="175" hidden="1" customWidth="1"/>
    <col min="199" max="199" width="10.5546875" style="9" hidden="1" customWidth="1"/>
    <col min="200" max="200" width="11.5546875" style="9" hidden="1" customWidth="1"/>
    <col min="201" max="211" width="10.5546875" style="9" hidden="1" customWidth="1"/>
    <col min="212" max="215" width="8.44140625" style="9" hidden="1" customWidth="1"/>
    <col min="216" max="221" width="10.5546875" style="9" hidden="1" customWidth="1"/>
    <col min="222" max="222" width="9.33203125" style="9" hidden="1" customWidth="1"/>
    <col min="223" max="241" width="10.5546875" style="9" hidden="1" customWidth="1"/>
    <col min="242" max="242" width="67.109375" style="9" hidden="1" customWidth="1"/>
    <col min="243" max="243" width="7.88671875" style="9" hidden="1" customWidth="1"/>
    <col min="244" max="264" width="10.5546875" style="9" hidden="1" customWidth="1"/>
    <col min="265" max="265" width="3.5546875" style="9" hidden="1" customWidth="1"/>
    <col min="266" max="293" width="10.5546875" style="9" hidden="1" customWidth="1"/>
    <col min="294" max="296" width="10.5546875" style="9" customWidth="1"/>
    <col min="297" max="16384" width="9.109375" style="9"/>
  </cols>
  <sheetData>
    <row r="1" spans="1:284" s="251" customFormat="1" ht="51.6" customHeight="1" x14ac:dyDescent="0.3">
      <c r="B1" s="270"/>
      <c r="D1" s="271"/>
      <c r="E1" s="271"/>
      <c r="F1" s="271"/>
      <c r="G1" s="270"/>
      <c r="H1" s="270"/>
      <c r="I1" s="270"/>
      <c r="J1" s="270"/>
      <c r="K1" s="270"/>
      <c r="L1" s="270"/>
      <c r="M1" s="270"/>
      <c r="N1" s="271"/>
      <c r="O1" s="271"/>
      <c r="P1" s="271"/>
      <c r="Q1" s="271"/>
    </row>
    <row r="2" spans="1:284" ht="13.5" customHeight="1" x14ac:dyDescent="0.3">
      <c r="AX2" s="11"/>
      <c r="BA2" s="8"/>
      <c r="BV2" s="11"/>
      <c r="BY2" s="8"/>
    </row>
    <row r="3" spans="1:284" s="221" customFormat="1" ht="55.2" customHeight="1" x14ac:dyDescent="0.8">
      <c r="A3" s="222"/>
      <c r="B3" s="222"/>
      <c r="C3" s="844" t="str">
        <f>"Classificações do "&amp;menú!$J$3</f>
        <v xml:space="preserve">Classificações do </v>
      </c>
      <c r="D3" s="844"/>
      <c r="E3" s="844"/>
      <c r="F3" s="844"/>
      <c r="G3" s="844"/>
      <c r="H3" s="844"/>
      <c r="I3" s="844"/>
      <c r="J3" s="844"/>
      <c r="K3" s="844"/>
      <c r="L3" s="844"/>
      <c r="M3" s="844"/>
      <c r="N3" s="844"/>
      <c r="O3" s="844"/>
      <c r="P3" s="844"/>
      <c r="Q3" s="844"/>
      <c r="R3" s="844"/>
      <c r="S3" s="844"/>
      <c r="T3" s="844"/>
      <c r="U3" s="844"/>
      <c r="V3" s="844"/>
      <c r="W3" s="571"/>
      <c r="X3" s="222"/>
      <c r="Y3" s="222"/>
      <c r="Z3" s="222"/>
      <c r="AA3" s="844" t="str">
        <f>"Classificações do "&amp;menú!$J$3</f>
        <v xml:space="preserve">Classificações do </v>
      </c>
      <c r="AB3" s="844"/>
      <c r="AC3" s="844"/>
      <c r="AD3" s="844"/>
      <c r="AE3" s="844"/>
      <c r="AF3" s="844"/>
      <c r="AG3" s="844"/>
      <c r="AH3" s="844"/>
      <c r="AI3" s="844"/>
      <c r="AJ3" s="844"/>
      <c r="AK3" s="844"/>
      <c r="AL3" s="844"/>
      <c r="AM3" s="844"/>
      <c r="AN3" s="844"/>
      <c r="AO3" s="844"/>
      <c r="AP3" s="844"/>
      <c r="AQ3" s="844"/>
      <c r="AR3" s="844"/>
      <c r="AS3" s="844"/>
      <c r="AT3" s="844"/>
      <c r="AU3" s="571"/>
      <c r="AV3" s="179"/>
      <c r="AW3" s="222"/>
      <c r="AX3" s="222"/>
      <c r="AY3" s="844" t="str">
        <f>"Classificações do "&amp;menú!$J$3</f>
        <v xml:space="preserve">Classificações do </v>
      </c>
      <c r="AZ3" s="844"/>
      <c r="BA3" s="844"/>
      <c r="BB3" s="844"/>
      <c r="BC3" s="844"/>
      <c r="BD3" s="844"/>
      <c r="BE3" s="844"/>
      <c r="BF3" s="844"/>
      <c r="BG3" s="844"/>
      <c r="BH3" s="844"/>
      <c r="BI3" s="844"/>
      <c r="BJ3" s="844"/>
      <c r="BK3" s="844"/>
      <c r="BL3" s="844"/>
      <c r="BM3" s="844"/>
      <c r="BN3" s="844"/>
      <c r="BO3" s="844"/>
      <c r="BP3" s="844"/>
      <c r="BQ3" s="844"/>
      <c r="BR3" s="844"/>
      <c r="BS3" s="571"/>
      <c r="BT3" s="179"/>
      <c r="BU3" s="222"/>
      <c r="BV3" s="222"/>
      <c r="BW3" s="844" t="str">
        <f>"Classificações do "&amp;menú!$J$3</f>
        <v xml:space="preserve">Classificações do </v>
      </c>
      <c r="BX3" s="844"/>
      <c r="BY3" s="844"/>
      <c r="BZ3" s="844"/>
      <c r="CA3" s="844"/>
      <c r="CB3" s="844"/>
      <c r="CC3" s="844"/>
      <c r="CD3" s="844"/>
      <c r="CE3" s="844"/>
      <c r="CF3" s="844"/>
      <c r="CG3" s="844"/>
      <c r="CH3" s="844"/>
      <c r="CI3" s="844"/>
      <c r="CJ3" s="844"/>
      <c r="CK3" s="844"/>
      <c r="CL3" s="844"/>
      <c r="CM3" s="844"/>
      <c r="CN3" s="844"/>
      <c r="CO3" s="844"/>
      <c r="CP3" s="844"/>
      <c r="CQ3" s="571"/>
      <c r="CR3" s="222"/>
      <c r="CS3" s="222"/>
      <c r="CT3" s="844" t="str">
        <f>"Classificações do "&amp;menú!$J$3</f>
        <v xml:space="preserve">Classificações do </v>
      </c>
      <c r="CU3" s="844"/>
      <c r="CV3" s="844"/>
      <c r="CW3" s="844"/>
      <c r="CX3" s="844"/>
      <c r="CY3" s="844"/>
      <c r="CZ3" s="844"/>
      <c r="DA3" s="844"/>
      <c r="DB3" s="844"/>
      <c r="DC3" s="844"/>
      <c r="DD3" s="844"/>
      <c r="DE3" s="844"/>
      <c r="DF3" s="844"/>
      <c r="DG3" s="844"/>
      <c r="DH3" s="844"/>
      <c r="DI3" s="844"/>
      <c r="DJ3" s="844"/>
      <c r="DK3" s="844"/>
      <c r="DL3" s="844"/>
      <c r="DM3" s="844"/>
      <c r="DN3" s="571"/>
      <c r="DO3" s="179"/>
      <c r="DP3" s="222"/>
      <c r="DQ3" s="222"/>
      <c r="DR3" s="844" t="str">
        <f>"Classificações do "&amp;menú!$J$3</f>
        <v xml:space="preserve">Classificações do </v>
      </c>
      <c r="DS3" s="844"/>
      <c r="DT3" s="844"/>
      <c r="DU3" s="844"/>
      <c r="DV3" s="844"/>
      <c r="DW3" s="844"/>
      <c r="DX3" s="844"/>
      <c r="DY3" s="844"/>
      <c r="DZ3" s="844"/>
      <c r="EA3" s="844"/>
      <c r="EB3" s="844"/>
      <c r="EC3" s="844"/>
      <c r="ED3" s="844"/>
      <c r="EE3" s="844"/>
      <c r="EF3" s="844"/>
      <c r="EG3" s="844"/>
      <c r="EH3" s="844"/>
      <c r="EI3" s="844"/>
      <c r="EJ3" s="844"/>
      <c r="EK3" s="844"/>
      <c r="EL3" s="571"/>
      <c r="EM3" s="179"/>
      <c r="EN3" s="180"/>
      <c r="EO3" s="180"/>
      <c r="EP3" s="180"/>
      <c r="EQ3" s="180"/>
      <c r="ER3" s="180"/>
      <c r="ES3" s="180"/>
      <c r="ET3" s="180"/>
      <c r="EU3" s="180"/>
      <c r="EV3" s="180"/>
      <c r="EW3" s="180"/>
      <c r="EX3" s="180"/>
      <c r="EY3" s="180"/>
      <c r="EZ3" s="180"/>
      <c r="FA3" s="181"/>
      <c r="FB3" s="219"/>
      <c r="FC3" s="219"/>
      <c r="FD3" s="219"/>
      <c r="FE3" s="219"/>
      <c r="FF3" s="219"/>
      <c r="FG3" s="219"/>
      <c r="FH3" s="219"/>
      <c r="FI3" s="219"/>
      <c r="FJ3" s="219"/>
      <c r="FK3" s="219"/>
      <c r="FL3" s="219"/>
      <c r="FM3" s="219"/>
      <c r="FN3" s="219"/>
      <c r="FO3" s="219"/>
      <c r="FP3" s="219"/>
      <c r="FQ3" s="219"/>
      <c r="FR3" s="219"/>
      <c r="FS3" s="220"/>
      <c r="FT3" s="219"/>
      <c r="FV3" s="180"/>
      <c r="FW3" s="181"/>
      <c r="FX3" s="219"/>
      <c r="FY3" s="219"/>
      <c r="FZ3" s="219"/>
      <c r="GA3" s="219"/>
      <c r="GB3" s="219"/>
      <c r="GC3" s="219"/>
      <c r="GD3" s="219"/>
      <c r="GE3" s="219"/>
      <c r="GF3" s="219"/>
      <c r="GG3" s="219"/>
      <c r="GH3" s="219"/>
      <c r="GI3" s="219"/>
      <c r="GJ3" s="219"/>
      <c r="GK3" s="219"/>
      <c r="GL3" s="219"/>
      <c r="GM3" s="219"/>
      <c r="GN3" s="219"/>
      <c r="GO3" s="220"/>
      <c r="GP3" s="219"/>
      <c r="GR3" s="180"/>
      <c r="HN3" s="180"/>
      <c r="II3" s="180"/>
      <c r="JE3" s="180"/>
    </row>
    <row r="4" spans="1:284" s="232" customFormat="1" ht="15.75" customHeight="1" x14ac:dyDescent="0.6">
      <c r="A4" s="36"/>
      <c r="B4" s="299"/>
      <c r="C4" s="844"/>
      <c r="D4" s="844"/>
      <c r="E4" s="844"/>
      <c r="F4" s="844"/>
      <c r="G4" s="844"/>
      <c r="H4" s="844"/>
      <c r="I4" s="844"/>
      <c r="J4" s="844"/>
      <c r="K4" s="844"/>
      <c r="L4" s="844"/>
      <c r="M4" s="844"/>
      <c r="N4" s="844"/>
      <c r="O4" s="844"/>
      <c r="P4" s="844"/>
      <c r="Q4" s="844"/>
      <c r="R4" s="844"/>
      <c r="S4" s="844"/>
      <c r="T4" s="844"/>
      <c r="U4" s="844"/>
      <c r="V4" s="844"/>
      <c r="W4" s="571"/>
      <c r="X4" s="36"/>
      <c r="Y4" s="36"/>
      <c r="Z4" s="299"/>
      <c r="AA4" s="844"/>
      <c r="AB4" s="844"/>
      <c r="AC4" s="844"/>
      <c r="AD4" s="844"/>
      <c r="AE4" s="844"/>
      <c r="AF4" s="844"/>
      <c r="AG4" s="844"/>
      <c r="AH4" s="844"/>
      <c r="AI4" s="844"/>
      <c r="AJ4" s="844"/>
      <c r="AK4" s="844"/>
      <c r="AL4" s="844"/>
      <c r="AM4" s="844"/>
      <c r="AN4" s="844"/>
      <c r="AO4" s="844"/>
      <c r="AP4" s="844"/>
      <c r="AQ4" s="844"/>
      <c r="AR4" s="844"/>
      <c r="AS4" s="844"/>
      <c r="AT4" s="844"/>
      <c r="AU4" s="571"/>
      <c r="AV4" s="36"/>
      <c r="AW4" s="36"/>
      <c r="AX4" s="299"/>
      <c r="AY4" s="844"/>
      <c r="AZ4" s="844"/>
      <c r="BA4" s="844"/>
      <c r="BB4" s="844"/>
      <c r="BC4" s="844"/>
      <c r="BD4" s="844"/>
      <c r="BE4" s="844"/>
      <c r="BF4" s="844"/>
      <c r="BG4" s="844"/>
      <c r="BH4" s="844"/>
      <c r="BI4" s="844"/>
      <c r="BJ4" s="844"/>
      <c r="BK4" s="844"/>
      <c r="BL4" s="844"/>
      <c r="BM4" s="844"/>
      <c r="BN4" s="844"/>
      <c r="BO4" s="844"/>
      <c r="BP4" s="844"/>
      <c r="BQ4" s="844"/>
      <c r="BR4" s="844"/>
      <c r="BS4" s="571"/>
      <c r="BT4" s="36"/>
      <c r="BU4" s="36"/>
      <c r="BV4" s="299"/>
      <c r="BW4" s="844"/>
      <c r="BX4" s="844"/>
      <c r="BY4" s="844"/>
      <c r="BZ4" s="844"/>
      <c r="CA4" s="844"/>
      <c r="CB4" s="844"/>
      <c r="CC4" s="844"/>
      <c r="CD4" s="844"/>
      <c r="CE4" s="844"/>
      <c r="CF4" s="844"/>
      <c r="CG4" s="844"/>
      <c r="CH4" s="844"/>
      <c r="CI4" s="844"/>
      <c r="CJ4" s="844"/>
      <c r="CK4" s="844"/>
      <c r="CL4" s="844"/>
      <c r="CM4" s="844"/>
      <c r="CN4" s="844"/>
      <c r="CO4" s="844"/>
      <c r="CP4" s="844"/>
      <c r="CQ4" s="571"/>
      <c r="CR4" s="36"/>
      <c r="CS4" s="299"/>
      <c r="CT4" s="844"/>
      <c r="CU4" s="844"/>
      <c r="CV4" s="844"/>
      <c r="CW4" s="844"/>
      <c r="CX4" s="844"/>
      <c r="CY4" s="844"/>
      <c r="CZ4" s="844"/>
      <c r="DA4" s="844"/>
      <c r="DB4" s="844"/>
      <c r="DC4" s="844"/>
      <c r="DD4" s="844"/>
      <c r="DE4" s="844"/>
      <c r="DF4" s="844"/>
      <c r="DG4" s="844"/>
      <c r="DH4" s="844"/>
      <c r="DI4" s="844"/>
      <c r="DJ4" s="844"/>
      <c r="DK4" s="844"/>
      <c r="DL4" s="844"/>
      <c r="DM4" s="844"/>
      <c r="DN4" s="571"/>
      <c r="DO4" s="36"/>
      <c r="DP4" s="36"/>
      <c r="DQ4" s="299"/>
      <c r="DR4" s="844"/>
      <c r="DS4" s="844"/>
      <c r="DT4" s="844"/>
      <c r="DU4" s="844"/>
      <c r="DV4" s="844"/>
      <c r="DW4" s="844"/>
      <c r="DX4" s="844"/>
      <c r="DY4" s="844"/>
      <c r="DZ4" s="844"/>
      <c r="EA4" s="844"/>
      <c r="EB4" s="844"/>
      <c r="EC4" s="844"/>
      <c r="ED4" s="844"/>
      <c r="EE4" s="844"/>
      <c r="EF4" s="844"/>
      <c r="EG4" s="844"/>
      <c r="EH4" s="844"/>
      <c r="EI4" s="844"/>
      <c r="EJ4" s="844"/>
      <c r="EK4" s="844"/>
      <c r="EL4" s="571"/>
      <c r="EM4" s="36"/>
      <c r="EN4" s="311"/>
      <c r="EO4" s="311"/>
      <c r="EP4" s="311"/>
      <c r="EQ4" s="311"/>
      <c r="ER4" s="311"/>
      <c r="ES4" s="311"/>
      <c r="ET4" s="311"/>
      <c r="EU4" s="311"/>
      <c r="EV4" s="311"/>
      <c r="EW4" s="311"/>
      <c r="EX4" s="311"/>
      <c r="EY4" s="311"/>
      <c r="EZ4" s="299"/>
      <c r="FA4" s="229"/>
      <c r="FB4" s="230"/>
      <c r="FC4" s="230"/>
      <c r="FD4" s="230"/>
      <c r="FE4" s="230"/>
      <c r="FF4" s="230"/>
      <c r="FG4" s="230"/>
      <c r="FH4" s="230"/>
      <c r="FI4" s="230"/>
      <c r="FJ4" s="230"/>
      <c r="FK4" s="230"/>
      <c r="FL4" s="230"/>
      <c r="FM4" s="230"/>
      <c r="FN4" s="230"/>
      <c r="FO4" s="230"/>
      <c r="FP4" s="230"/>
      <c r="FQ4" s="230"/>
      <c r="FR4" s="230"/>
      <c r="FS4" s="231"/>
      <c r="FT4" s="230"/>
      <c r="FV4" s="299"/>
      <c r="FW4" s="229"/>
      <c r="FX4" s="230"/>
      <c r="FY4" s="230"/>
      <c r="FZ4" s="230"/>
      <c r="GA4" s="230"/>
      <c r="GB4" s="230"/>
      <c r="GC4" s="230"/>
      <c r="GD4" s="230"/>
      <c r="GE4" s="230"/>
      <c r="GF4" s="230"/>
      <c r="GG4" s="230"/>
      <c r="GH4" s="230"/>
      <c r="GI4" s="230"/>
      <c r="GJ4" s="230"/>
      <c r="GK4" s="230"/>
      <c r="GL4" s="230"/>
      <c r="GM4" s="230"/>
      <c r="GN4" s="230"/>
      <c r="GO4" s="231"/>
      <c r="GP4" s="230"/>
      <c r="GR4" s="299"/>
      <c r="HN4" s="299"/>
      <c r="II4" s="299"/>
      <c r="JE4" s="299"/>
    </row>
    <row r="5" spans="1:284" s="233" customFormat="1" ht="15" customHeight="1" x14ac:dyDescent="0.3">
      <c r="A5" s="218"/>
      <c r="B5" s="320"/>
      <c r="C5" s="572"/>
      <c r="D5" s="845" t="s">
        <v>20</v>
      </c>
      <c r="E5" s="845"/>
      <c r="F5" s="845"/>
      <c r="G5" s="845"/>
      <c r="H5" s="845"/>
      <c r="I5" s="845"/>
      <c r="J5" s="845"/>
      <c r="K5" s="845"/>
      <c r="L5" s="845"/>
      <c r="M5" s="845"/>
      <c r="N5" s="845"/>
      <c r="O5" s="845"/>
      <c r="P5" s="845"/>
      <c r="Q5" s="845"/>
      <c r="R5" s="845"/>
      <c r="S5" s="845"/>
      <c r="T5" s="845"/>
      <c r="U5" s="845"/>
      <c r="V5" s="845"/>
      <c r="W5" s="845"/>
      <c r="X5" s="218"/>
      <c r="Y5" s="218"/>
      <c r="Z5" s="320"/>
      <c r="AA5" s="572"/>
      <c r="AB5" s="845" t="s">
        <v>20</v>
      </c>
      <c r="AC5" s="845"/>
      <c r="AD5" s="845"/>
      <c r="AE5" s="845"/>
      <c r="AF5" s="845"/>
      <c r="AG5" s="845"/>
      <c r="AH5" s="845"/>
      <c r="AI5" s="845"/>
      <c r="AJ5" s="845"/>
      <c r="AK5" s="845"/>
      <c r="AL5" s="845"/>
      <c r="AM5" s="845"/>
      <c r="AN5" s="845"/>
      <c r="AO5" s="845"/>
      <c r="AP5" s="845"/>
      <c r="AQ5" s="845"/>
      <c r="AR5" s="845"/>
      <c r="AS5" s="845"/>
      <c r="AT5" s="845"/>
      <c r="AU5" s="845"/>
      <c r="AV5" s="36"/>
      <c r="AW5" s="218"/>
      <c r="AX5" s="320"/>
      <c r="AY5" s="572"/>
      <c r="AZ5" s="845" t="s">
        <v>20</v>
      </c>
      <c r="BA5" s="845"/>
      <c r="BB5" s="845"/>
      <c r="BC5" s="845"/>
      <c r="BD5" s="845"/>
      <c r="BE5" s="845"/>
      <c r="BF5" s="845"/>
      <c r="BG5" s="845"/>
      <c r="BH5" s="845"/>
      <c r="BI5" s="845"/>
      <c r="BJ5" s="845"/>
      <c r="BK5" s="845"/>
      <c r="BL5" s="845"/>
      <c r="BM5" s="845"/>
      <c r="BN5" s="845"/>
      <c r="BO5" s="845"/>
      <c r="BP5" s="845"/>
      <c r="BQ5" s="845"/>
      <c r="BR5" s="845"/>
      <c r="BS5" s="845"/>
      <c r="BT5" s="36"/>
      <c r="BU5" s="218"/>
      <c r="BV5" s="320"/>
      <c r="BW5" s="572"/>
      <c r="BX5" s="845" t="s">
        <v>20</v>
      </c>
      <c r="BY5" s="845"/>
      <c r="BZ5" s="845"/>
      <c r="CA5" s="845"/>
      <c r="CB5" s="845"/>
      <c r="CC5" s="845"/>
      <c r="CD5" s="845"/>
      <c r="CE5" s="845"/>
      <c r="CF5" s="845"/>
      <c r="CG5" s="845"/>
      <c r="CH5" s="845"/>
      <c r="CI5" s="845"/>
      <c r="CJ5" s="845"/>
      <c r="CK5" s="845"/>
      <c r="CL5" s="845"/>
      <c r="CM5" s="845"/>
      <c r="CN5" s="845"/>
      <c r="CO5" s="845"/>
      <c r="CP5" s="845"/>
      <c r="CQ5" s="845"/>
      <c r="CR5" s="218"/>
      <c r="CS5" s="320"/>
      <c r="CT5" s="572"/>
      <c r="CU5" s="845" t="s">
        <v>20</v>
      </c>
      <c r="CV5" s="845"/>
      <c r="CW5" s="845"/>
      <c r="CX5" s="845"/>
      <c r="CY5" s="845"/>
      <c r="CZ5" s="845"/>
      <c r="DA5" s="845"/>
      <c r="DB5" s="845"/>
      <c r="DC5" s="845"/>
      <c r="DD5" s="845"/>
      <c r="DE5" s="845"/>
      <c r="DF5" s="845"/>
      <c r="DG5" s="845"/>
      <c r="DH5" s="845"/>
      <c r="DI5" s="845"/>
      <c r="DJ5" s="845"/>
      <c r="DK5" s="845"/>
      <c r="DL5" s="845"/>
      <c r="DM5" s="845"/>
      <c r="DN5" s="845"/>
      <c r="DO5" s="36"/>
      <c r="DP5" s="218"/>
      <c r="DQ5" s="320"/>
      <c r="DR5" s="572"/>
      <c r="DS5" s="845" t="s">
        <v>20</v>
      </c>
      <c r="DT5" s="845"/>
      <c r="DU5" s="845"/>
      <c r="DV5" s="845"/>
      <c r="DW5" s="845"/>
      <c r="DX5" s="845"/>
      <c r="DY5" s="845"/>
      <c r="DZ5" s="845"/>
      <c r="EA5" s="845"/>
      <c r="EB5" s="845"/>
      <c r="EC5" s="845"/>
      <c r="ED5" s="845"/>
      <c r="EE5" s="845"/>
      <c r="EF5" s="845"/>
      <c r="EG5" s="845"/>
      <c r="EH5" s="845"/>
      <c r="EI5" s="845"/>
      <c r="EJ5" s="845"/>
      <c r="EK5" s="845"/>
      <c r="EL5" s="845"/>
      <c r="EM5" s="36"/>
      <c r="EN5" s="36"/>
      <c r="EO5" s="36"/>
      <c r="EP5" s="36"/>
      <c r="EQ5" s="36"/>
      <c r="ER5" s="36"/>
      <c r="ES5" s="36"/>
      <c r="ET5" s="36"/>
      <c r="EU5" s="36"/>
      <c r="EV5" s="36"/>
      <c r="EW5" s="36"/>
      <c r="EX5" s="36"/>
      <c r="EY5" s="36"/>
      <c r="EZ5" s="222"/>
      <c r="FV5" s="222"/>
      <c r="GR5" s="222"/>
      <c r="HN5" s="222"/>
      <c r="II5" s="222"/>
      <c r="JE5" s="222"/>
    </row>
    <row r="6" spans="1:284" s="233" customFormat="1" ht="15" customHeight="1" x14ac:dyDescent="0.3">
      <c r="B6" s="235"/>
      <c r="C6" s="572"/>
      <c r="D6" s="845"/>
      <c r="E6" s="845"/>
      <c r="F6" s="845"/>
      <c r="G6" s="845"/>
      <c r="H6" s="845"/>
      <c r="I6" s="845"/>
      <c r="J6" s="845"/>
      <c r="K6" s="845"/>
      <c r="L6" s="845"/>
      <c r="M6" s="845"/>
      <c r="N6" s="845"/>
      <c r="O6" s="845"/>
      <c r="P6" s="845"/>
      <c r="Q6" s="845"/>
      <c r="R6" s="845"/>
      <c r="S6" s="845"/>
      <c r="T6" s="845"/>
      <c r="U6" s="845"/>
      <c r="V6" s="845"/>
      <c r="W6" s="845"/>
      <c r="Z6" s="235"/>
      <c r="AA6" s="572"/>
      <c r="AB6" s="845"/>
      <c r="AC6" s="845"/>
      <c r="AD6" s="845"/>
      <c r="AE6" s="845"/>
      <c r="AF6" s="845"/>
      <c r="AG6" s="845"/>
      <c r="AH6" s="845"/>
      <c r="AI6" s="845"/>
      <c r="AJ6" s="845"/>
      <c r="AK6" s="845"/>
      <c r="AL6" s="845"/>
      <c r="AM6" s="845"/>
      <c r="AN6" s="845"/>
      <c r="AO6" s="845"/>
      <c r="AP6" s="845"/>
      <c r="AQ6" s="845"/>
      <c r="AR6" s="845"/>
      <c r="AS6" s="845"/>
      <c r="AT6" s="845"/>
      <c r="AU6" s="845"/>
      <c r="AV6" s="234"/>
      <c r="AX6" s="235"/>
      <c r="AY6" s="572"/>
      <c r="AZ6" s="845"/>
      <c r="BA6" s="845"/>
      <c r="BB6" s="845"/>
      <c r="BC6" s="845"/>
      <c r="BD6" s="845"/>
      <c r="BE6" s="845"/>
      <c r="BF6" s="845"/>
      <c r="BG6" s="845"/>
      <c r="BH6" s="845"/>
      <c r="BI6" s="845"/>
      <c r="BJ6" s="845"/>
      <c r="BK6" s="845"/>
      <c r="BL6" s="845"/>
      <c r="BM6" s="845"/>
      <c r="BN6" s="845"/>
      <c r="BO6" s="845"/>
      <c r="BP6" s="845"/>
      <c r="BQ6" s="845"/>
      <c r="BR6" s="845"/>
      <c r="BS6" s="845"/>
      <c r="BT6" s="234"/>
      <c r="BV6" s="235"/>
      <c r="BW6" s="572"/>
      <c r="BX6" s="845"/>
      <c r="BY6" s="845"/>
      <c r="BZ6" s="845"/>
      <c r="CA6" s="845"/>
      <c r="CB6" s="845"/>
      <c r="CC6" s="845"/>
      <c r="CD6" s="845"/>
      <c r="CE6" s="845"/>
      <c r="CF6" s="845"/>
      <c r="CG6" s="845"/>
      <c r="CH6" s="845"/>
      <c r="CI6" s="845"/>
      <c r="CJ6" s="845"/>
      <c r="CK6" s="845"/>
      <c r="CL6" s="845"/>
      <c r="CM6" s="845"/>
      <c r="CN6" s="845"/>
      <c r="CO6" s="845"/>
      <c r="CP6" s="845"/>
      <c r="CQ6" s="845"/>
      <c r="CS6" s="235"/>
      <c r="CT6" s="572"/>
      <c r="CU6" s="845"/>
      <c r="CV6" s="845"/>
      <c r="CW6" s="845"/>
      <c r="CX6" s="845"/>
      <c r="CY6" s="845"/>
      <c r="CZ6" s="845"/>
      <c r="DA6" s="845"/>
      <c r="DB6" s="845"/>
      <c r="DC6" s="845"/>
      <c r="DD6" s="845"/>
      <c r="DE6" s="845"/>
      <c r="DF6" s="845"/>
      <c r="DG6" s="845"/>
      <c r="DH6" s="845"/>
      <c r="DI6" s="845"/>
      <c r="DJ6" s="845"/>
      <c r="DK6" s="845"/>
      <c r="DL6" s="845"/>
      <c r="DM6" s="845"/>
      <c r="DN6" s="845"/>
      <c r="DO6" s="234"/>
      <c r="DQ6" s="235"/>
      <c r="DR6" s="572"/>
      <c r="DS6" s="845"/>
      <c r="DT6" s="845"/>
      <c r="DU6" s="845"/>
      <c r="DV6" s="845"/>
      <c r="DW6" s="845"/>
      <c r="DX6" s="845"/>
      <c r="DY6" s="845"/>
      <c r="DZ6" s="845"/>
      <c r="EA6" s="845"/>
      <c r="EB6" s="845"/>
      <c r="EC6" s="845"/>
      <c r="ED6" s="845"/>
      <c r="EE6" s="845"/>
      <c r="EF6" s="845"/>
      <c r="EG6" s="845"/>
      <c r="EH6" s="845"/>
      <c r="EI6" s="845"/>
      <c r="EJ6" s="845"/>
      <c r="EK6" s="845"/>
      <c r="EL6" s="845"/>
      <c r="EM6" s="234"/>
      <c r="EN6" s="234"/>
      <c r="EO6" s="234"/>
      <c r="EP6" s="234"/>
      <c r="EQ6" s="234"/>
      <c r="ER6" s="234"/>
      <c r="ES6" s="234"/>
      <c r="ET6" s="234"/>
      <c r="EU6" s="234"/>
      <c r="EV6" s="234"/>
      <c r="EW6" s="234"/>
      <c r="EX6" s="234"/>
      <c r="EY6" s="234"/>
      <c r="EZ6" s="223"/>
      <c r="FV6" s="223"/>
      <c r="GR6" s="223"/>
      <c r="HN6" s="223"/>
      <c r="II6" s="223"/>
      <c r="JE6" s="223"/>
    </row>
    <row r="7" spans="1:284" s="233" customFormat="1" ht="20.399999999999999" customHeight="1" x14ac:dyDescent="0.3">
      <c r="B7" s="1"/>
      <c r="C7" s="573"/>
      <c r="D7" s="845"/>
      <c r="E7" s="845"/>
      <c r="F7" s="845"/>
      <c r="G7" s="845"/>
      <c r="H7" s="845"/>
      <c r="I7" s="845"/>
      <c r="J7" s="845"/>
      <c r="K7" s="845"/>
      <c r="L7" s="845"/>
      <c r="M7" s="845"/>
      <c r="N7" s="845"/>
      <c r="O7" s="845"/>
      <c r="P7" s="845"/>
      <c r="Q7" s="845"/>
      <c r="R7" s="845"/>
      <c r="S7" s="845"/>
      <c r="T7" s="845"/>
      <c r="U7" s="845"/>
      <c r="V7" s="845"/>
      <c r="W7" s="845"/>
      <c r="Z7" s="1"/>
      <c r="AA7" s="573"/>
      <c r="AB7" s="845"/>
      <c r="AC7" s="845"/>
      <c r="AD7" s="845"/>
      <c r="AE7" s="845"/>
      <c r="AF7" s="845"/>
      <c r="AG7" s="845"/>
      <c r="AH7" s="845"/>
      <c r="AI7" s="845"/>
      <c r="AJ7" s="845"/>
      <c r="AK7" s="845"/>
      <c r="AL7" s="845"/>
      <c r="AM7" s="845"/>
      <c r="AN7" s="845"/>
      <c r="AO7" s="845"/>
      <c r="AP7" s="845"/>
      <c r="AQ7" s="845"/>
      <c r="AR7" s="845"/>
      <c r="AS7" s="845"/>
      <c r="AT7" s="845"/>
      <c r="AU7" s="845"/>
      <c r="AV7" s="234"/>
      <c r="AX7" s="1"/>
      <c r="AY7" s="573"/>
      <c r="AZ7" s="845"/>
      <c r="BA7" s="845"/>
      <c r="BB7" s="845"/>
      <c r="BC7" s="845"/>
      <c r="BD7" s="845"/>
      <c r="BE7" s="845"/>
      <c r="BF7" s="845"/>
      <c r="BG7" s="845"/>
      <c r="BH7" s="845"/>
      <c r="BI7" s="845"/>
      <c r="BJ7" s="845"/>
      <c r="BK7" s="845"/>
      <c r="BL7" s="845"/>
      <c r="BM7" s="845"/>
      <c r="BN7" s="845"/>
      <c r="BO7" s="845"/>
      <c r="BP7" s="845"/>
      <c r="BQ7" s="845"/>
      <c r="BR7" s="845"/>
      <c r="BS7" s="845"/>
      <c r="BT7" s="234"/>
      <c r="BV7" s="1"/>
      <c r="BW7" s="573"/>
      <c r="BX7" s="845"/>
      <c r="BY7" s="845"/>
      <c r="BZ7" s="845"/>
      <c r="CA7" s="845"/>
      <c r="CB7" s="845"/>
      <c r="CC7" s="845"/>
      <c r="CD7" s="845"/>
      <c r="CE7" s="845"/>
      <c r="CF7" s="845"/>
      <c r="CG7" s="845"/>
      <c r="CH7" s="845"/>
      <c r="CI7" s="845"/>
      <c r="CJ7" s="845"/>
      <c r="CK7" s="845"/>
      <c r="CL7" s="845"/>
      <c r="CM7" s="845"/>
      <c r="CN7" s="845"/>
      <c r="CO7" s="845"/>
      <c r="CP7" s="845"/>
      <c r="CQ7" s="845"/>
      <c r="CS7" s="1"/>
      <c r="CT7" s="573"/>
      <c r="CU7" s="845"/>
      <c r="CV7" s="845"/>
      <c r="CW7" s="845"/>
      <c r="CX7" s="845"/>
      <c r="CY7" s="845"/>
      <c r="CZ7" s="845"/>
      <c r="DA7" s="845"/>
      <c r="DB7" s="845"/>
      <c r="DC7" s="845"/>
      <c r="DD7" s="845"/>
      <c r="DE7" s="845"/>
      <c r="DF7" s="845"/>
      <c r="DG7" s="845"/>
      <c r="DH7" s="845"/>
      <c r="DI7" s="845"/>
      <c r="DJ7" s="845"/>
      <c r="DK7" s="845"/>
      <c r="DL7" s="845"/>
      <c r="DM7" s="845"/>
      <c r="DN7" s="845"/>
      <c r="DO7" s="234"/>
      <c r="DQ7" s="1"/>
      <c r="DR7" s="573"/>
      <c r="DS7" s="845"/>
      <c r="DT7" s="845"/>
      <c r="DU7" s="845"/>
      <c r="DV7" s="845"/>
      <c r="DW7" s="845"/>
      <c r="DX7" s="845"/>
      <c r="DY7" s="845"/>
      <c r="DZ7" s="845"/>
      <c r="EA7" s="845"/>
      <c r="EB7" s="845"/>
      <c r="EC7" s="845"/>
      <c r="ED7" s="845"/>
      <c r="EE7" s="845"/>
      <c r="EF7" s="845"/>
      <c r="EG7" s="845"/>
      <c r="EH7" s="845"/>
      <c r="EI7" s="845"/>
      <c r="EJ7" s="845"/>
      <c r="EK7" s="845"/>
      <c r="EL7" s="845"/>
      <c r="EM7" s="234"/>
      <c r="EN7" s="234"/>
      <c r="EO7" s="234"/>
      <c r="EP7" s="234"/>
      <c r="EQ7" s="234"/>
      <c r="ER7" s="234"/>
      <c r="ES7" s="234"/>
      <c r="ET7" s="234"/>
      <c r="EU7" s="234"/>
      <c r="EV7" s="234"/>
      <c r="EW7" s="234"/>
      <c r="EX7" s="234"/>
      <c r="EY7" s="234"/>
      <c r="EZ7" s="35"/>
      <c r="FV7" s="35"/>
      <c r="GR7" s="35"/>
      <c r="HN7" s="35"/>
      <c r="II7" s="35"/>
      <c r="JE7" s="35"/>
    </row>
    <row r="8" spans="1:284" s="418" customFormat="1" ht="31.95" customHeight="1" x14ac:dyDescent="0.35">
      <c r="C8" s="419" t="str">
        <f>menú!$M$17</f>
        <v>José Emanuel Rocha - 2011-2020</v>
      </c>
      <c r="D8" s="419"/>
      <c r="E8" s="419"/>
      <c r="F8" s="858">
        <f>menú!$C$3</f>
        <v>0</v>
      </c>
      <c r="G8" s="858"/>
      <c r="H8" s="858"/>
      <c r="I8" s="858"/>
      <c r="J8" s="858"/>
      <c r="K8" s="858"/>
      <c r="L8" s="858"/>
      <c r="M8" s="858"/>
      <c r="N8" s="858"/>
      <c r="O8" s="858"/>
      <c r="P8" s="858"/>
      <c r="Q8" s="858"/>
      <c r="R8" s="858"/>
      <c r="S8" s="858"/>
      <c r="T8" s="858"/>
      <c r="U8" s="858"/>
      <c r="V8" s="858"/>
      <c r="W8" s="433"/>
      <c r="AA8" s="419" t="str">
        <f>menú!$M$17</f>
        <v>José Emanuel Rocha - 2011-2020</v>
      </c>
      <c r="AB8" s="419"/>
      <c r="AC8" s="419"/>
      <c r="AD8" s="858">
        <f>menú!$C$3</f>
        <v>0</v>
      </c>
      <c r="AE8" s="858"/>
      <c r="AF8" s="858"/>
      <c r="AG8" s="858"/>
      <c r="AH8" s="858"/>
      <c r="AI8" s="858"/>
      <c r="AJ8" s="858"/>
      <c r="AK8" s="858"/>
      <c r="AL8" s="858"/>
      <c r="AM8" s="858"/>
      <c r="AN8" s="858"/>
      <c r="AO8" s="858"/>
      <c r="AP8" s="858"/>
      <c r="AQ8" s="858"/>
      <c r="AR8" s="858"/>
      <c r="AS8" s="858"/>
      <c r="AT8" s="858"/>
      <c r="AU8" s="433"/>
      <c r="AV8" s="420"/>
      <c r="AY8" s="419" t="str">
        <f>menú!$M$17</f>
        <v>José Emanuel Rocha - 2011-2020</v>
      </c>
      <c r="AZ8" s="419"/>
      <c r="BA8" s="419"/>
      <c r="BB8" s="858">
        <f>menú!$C$3</f>
        <v>0</v>
      </c>
      <c r="BC8" s="858"/>
      <c r="BD8" s="858"/>
      <c r="BE8" s="858"/>
      <c r="BF8" s="858"/>
      <c r="BG8" s="858"/>
      <c r="BH8" s="858"/>
      <c r="BI8" s="858"/>
      <c r="BJ8" s="858"/>
      <c r="BK8" s="858"/>
      <c r="BL8" s="858"/>
      <c r="BM8" s="858"/>
      <c r="BN8" s="858"/>
      <c r="BO8" s="858"/>
      <c r="BP8" s="858"/>
      <c r="BQ8" s="858"/>
      <c r="BR8" s="858"/>
      <c r="BS8" s="433"/>
      <c r="BT8" s="420"/>
      <c r="BW8" s="419" t="str">
        <f>menú!$M$17</f>
        <v>José Emanuel Rocha - 2011-2020</v>
      </c>
      <c r="BX8" s="419"/>
      <c r="BY8" s="419"/>
      <c r="BZ8" s="858">
        <f>menú!$C$3</f>
        <v>0</v>
      </c>
      <c r="CA8" s="858"/>
      <c r="CB8" s="858"/>
      <c r="CC8" s="858"/>
      <c r="CD8" s="858"/>
      <c r="CE8" s="858"/>
      <c r="CF8" s="858"/>
      <c r="CG8" s="858"/>
      <c r="CH8" s="858"/>
      <c r="CI8" s="858"/>
      <c r="CJ8" s="858"/>
      <c r="CK8" s="858"/>
      <c r="CL8" s="858"/>
      <c r="CM8" s="858"/>
      <c r="CN8" s="858"/>
      <c r="CO8" s="858"/>
      <c r="CP8" s="858"/>
      <c r="CQ8" s="433"/>
      <c r="CT8" s="419" t="str">
        <f>menú!$M$17</f>
        <v>José Emanuel Rocha - 2011-2020</v>
      </c>
      <c r="CU8" s="419"/>
      <c r="CV8" s="419"/>
      <c r="CW8" s="858">
        <f>menú!$C$3</f>
        <v>0</v>
      </c>
      <c r="CX8" s="858"/>
      <c r="CY8" s="858"/>
      <c r="CZ8" s="858"/>
      <c r="DA8" s="858"/>
      <c r="DB8" s="858"/>
      <c r="DC8" s="858"/>
      <c r="DD8" s="858"/>
      <c r="DE8" s="858"/>
      <c r="DF8" s="858"/>
      <c r="DG8" s="858"/>
      <c r="DH8" s="858"/>
      <c r="DI8" s="858"/>
      <c r="DJ8" s="858"/>
      <c r="DK8" s="858"/>
      <c r="DL8" s="858"/>
      <c r="DM8" s="858"/>
      <c r="DN8" s="433"/>
      <c r="DO8" s="420"/>
      <c r="DR8" s="419" t="str">
        <f>menú!$M$17</f>
        <v>José Emanuel Rocha - 2011-2020</v>
      </c>
      <c r="DS8" s="419"/>
      <c r="DT8" s="419"/>
      <c r="DU8" s="858">
        <f>menú!$C$3</f>
        <v>0</v>
      </c>
      <c r="DV8" s="858"/>
      <c r="DW8" s="858"/>
      <c r="DX8" s="858"/>
      <c r="DY8" s="858"/>
      <c r="DZ8" s="858"/>
      <c r="EA8" s="858"/>
      <c r="EB8" s="858"/>
      <c r="EC8" s="858"/>
      <c r="ED8" s="858"/>
      <c r="EE8" s="858"/>
      <c r="EF8" s="858"/>
      <c r="EG8" s="858"/>
      <c r="EH8" s="858"/>
      <c r="EI8" s="858"/>
      <c r="EJ8" s="858"/>
      <c r="EK8" s="858"/>
      <c r="EL8" s="433"/>
      <c r="EM8" s="420"/>
      <c r="EN8" s="420"/>
      <c r="EO8" s="420"/>
      <c r="EP8" s="420"/>
      <c r="EQ8" s="420"/>
      <c r="ER8" s="420"/>
      <c r="ES8" s="420"/>
      <c r="ET8" s="420"/>
      <c r="EU8" s="420"/>
      <c r="EV8" s="420"/>
      <c r="EW8" s="420"/>
      <c r="EX8" s="420"/>
      <c r="EY8" s="420"/>
      <c r="EZ8" s="420"/>
      <c r="FV8" s="420"/>
      <c r="GR8" s="420"/>
      <c r="HN8" s="420"/>
      <c r="II8" s="420"/>
      <c r="JE8" s="420"/>
    </row>
    <row r="9" spans="1:284" s="178" customFormat="1" ht="18" customHeight="1" x14ac:dyDescent="0.3">
      <c r="B9" s="236"/>
      <c r="C9" s="880" t="s">
        <v>96</v>
      </c>
      <c r="D9" s="880"/>
      <c r="E9" s="880"/>
      <c r="F9" s="880"/>
      <c r="G9" s="880"/>
      <c r="H9" s="880"/>
      <c r="I9" s="880"/>
      <c r="J9" s="880"/>
      <c r="K9" s="880"/>
      <c r="L9" s="880"/>
      <c r="M9" s="880"/>
      <c r="N9" s="880"/>
      <c r="O9" s="880"/>
      <c r="P9" s="880"/>
      <c r="Q9" s="880"/>
      <c r="R9" s="880"/>
      <c r="S9" s="880"/>
      <c r="T9" s="880"/>
      <c r="U9" s="880"/>
      <c r="V9" s="880"/>
      <c r="W9" s="179"/>
      <c r="X9" s="179"/>
      <c r="Y9" s="179"/>
      <c r="Z9" s="180"/>
      <c r="AA9" s="859" t="s">
        <v>97</v>
      </c>
      <c r="AB9" s="860"/>
      <c r="AC9" s="860"/>
      <c r="AD9" s="860"/>
      <c r="AE9" s="860"/>
      <c r="AF9" s="860"/>
      <c r="AG9" s="860"/>
      <c r="AH9" s="860"/>
      <c r="AI9" s="860"/>
      <c r="AJ9" s="860"/>
      <c r="AK9" s="860"/>
      <c r="AL9" s="860"/>
      <c r="AM9" s="860"/>
      <c r="AN9" s="860"/>
      <c r="AO9" s="860"/>
      <c r="AP9" s="860"/>
      <c r="AQ9" s="860"/>
      <c r="AR9" s="860"/>
      <c r="AS9" s="860"/>
      <c r="AT9" s="861"/>
      <c r="AU9" s="428"/>
      <c r="AV9" s="180"/>
      <c r="AW9" s="181"/>
      <c r="AX9" s="179"/>
      <c r="AY9" s="880" t="s">
        <v>98</v>
      </c>
      <c r="AZ9" s="880"/>
      <c r="BA9" s="880"/>
      <c r="BB9" s="880"/>
      <c r="BC9" s="880"/>
      <c r="BD9" s="880"/>
      <c r="BE9" s="880"/>
      <c r="BF9" s="880"/>
      <c r="BG9" s="880"/>
      <c r="BH9" s="880"/>
      <c r="BI9" s="880"/>
      <c r="BJ9" s="880"/>
      <c r="BK9" s="880"/>
      <c r="BL9" s="880"/>
      <c r="BM9" s="880"/>
      <c r="BN9" s="880"/>
      <c r="BO9" s="880"/>
      <c r="BP9" s="880"/>
      <c r="BQ9" s="880"/>
      <c r="BR9" s="880"/>
      <c r="BS9" s="179"/>
      <c r="BT9" s="179"/>
      <c r="BU9" s="179"/>
      <c r="BV9" s="179"/>
      <c r="BW9" s="859" t="s">
        <v>99</v>
      </c>
      <c r="BX9" s="860"/>
      <c r="BY9" s="860"/>
      <c r="BZ9" s="860"/>
      <c r="CA9" s="860"/>
      <c r="CB9" s="860"/>
      <c r="CC9" s="860"/>
      <c r="CD9" s="860"/>
      <c r="CE9" s="860"/>
      <c r="CF9" s="860"/>
      <c r="CG9" s="860"/>
      <c r="CH9" s="860"/>
      <c r="CI9" s="860"/>
      <c r="CJ9" s="860"/>
      <c r="CK9" s="860"/>
      <c r="CL9" s="860"/>
      <c r="CM9" s="860"/>
      <c r="CN9" s="860"/>
      <c r="CO9" s="860"/>
      <c r="CP9" s="861"/>
      <c r="CQ9" s="428"/>
      <c r="CR9" s="181"/>
      <c r="CS9" s="219"/>
      <c r="CT9" s="880" t="s">
        <v>100</v>
      </c>
      <c r="CU9" s="880"/>
      <c r="CV9" s="880"/>
      <c r="CW9" s="880"/>
      <c r="CX9" s="880"/>
      <c r="CY9" s="880"/>
      <c r="CZ9" s="880"/>
      <c r="DA9" s="880"/>
      <c r="DB9" s="880"/>
      <c r="DC9" s="880"/>
      <c r="DD9" s="880"/>
      <c r="DE9" s="880"/>
      <c r="DF9" s="880"/>
      <c r="DG9" s="880"/>
      <c r="DH9" s="880"/>
      <c r="DI9" s="880"/>
      <c r="DJ9" s="880"/>
      <c r="DK9" s="880"/>
      <c r="DL9" s="880"/>
      <c r="DM9" s="880"/>
      <c r="DN9" s="179"/>
      <c r="DO9" s="181"/>
      <c r="DP9" s="181"/>
      <c r="DQ9" s="219"/>
      <c r="DR9" s="859" t="s">
        <v>101</v>
      </c>
      <c r="DS9" s="860"/>
      <c r="DT9" s="860"/>
      <c r="DU9" s="860"/>
      <c r="DV9" s="860"/>
      <c r="DW9" s="860"/>
      <c r="DX9" s="860"/>
      <c r="DY9" s="860"/>
      <c r="DZ9" s="860"/>
      <c r="EA9" s="860"/>
      <c r="EB9" s="860"/>
      <c r="EC9" s="860"/>
      <c r="ED9" s="860"/>
      <c r="EE9" s="860"/>
      <c r="EF9" s="860"/>
      <c r="EG9" s="860"/>
      <c r="EH9" s="860"/>
      <c r="EI9" s="860"/>
      <c r="EJ9" s="860"/>
      <c r="EK9" s="861"/>
      <c r="EL9" s="428"/>
      <c r="EM9" s="181"/>
      <c r="EN9" s="181"/>
      <c r="EO9" s="181"/>
      <c r="EP9" s="181"/>
      <c r="EQ9" s="181"/>
      <c r="ER9" s="181"/>
      <c r="ES9" s="181"/>
      <c r="ET9" s="181"/>
      <c r="EU9" s="181"/>
      <c r="EV9" s="181"/>
      <c r="EW9" s="181"/>
      <c r="EX9" s="181"/>
      <c r="EY9" s="181"/>
      <c r="EZ9" s="181"/>
      <c r="FV9" s="181"/>
      <c r="GR9" s="181"/>
      <c r="HN9" s="181"/>
      <c r="II9" s="181"/>
      <c r="JE9" s="181"/>
    </row>
    <row r="10" spans="1:284" s="178" customFormat="1" ht="18" customHeight="1" x14ac:dyDescent="0.3">
      <c r="B10" s="236"/>
      <c r="C10" s="881"/>
      <c r="D10" s="881"/>
      <c r="E10" s="881"/>
      <c r="F10" s="881"/>
      <c r="G10" s="881"/>
      <c r="H10" s="882"/>
      <c r="I10" s="882"/>
      <c r="J10" s="882"/>
      <c r="K10" s="882"/>
      <c r="L10" s="882"/>
      <c r="M10" s="882"/>
      <c r="N10" s="882"/>
      <c r="O10" s="882"/>
      <c r="P10" s="882"/>
      <c r="Q10" s="882"/>
      <c r="R10" s="882"/>
      <c r="S10" s="882"/>
      <c r="T10" s="882"/>
      <c r="U10" s="881"/>
      <c r="V10" s="881"/>
      <c r="W10" s="179"/>
      <c r="X10" s="179"/>
      <c r="Y10" s="179"/>
      <c r="Z10" s="180"/>
      <c r="AA10" s="862"/>
      <c r="AB10" s="863"/>
      <c r="AC10" s="863"/>
      <c r="AD10" s="863"/>
      <c r="AE10" s="863"/>
      <c r="AF10" s="883"/>
      <c r="AG10" s="883"/>
      <c r="AH10" s="883"/>
      <c r="AI10" s="883"/>
      <c r="AJ10" s="883"/>
      <c r="AK10" s="883"/>
      <c r="AL10" s="883"/>
      <c r="AM10" s="883"/>
      <c r="AN10" s="883"/>
      <c r="AO10" s="883"/>
      <c r="AP10" s="883"/>
      <c r="AQ10" s="883"/>
      <c r="AR10" s="883"/>
      <c r="AS10" s="883"/>
      <c r="AT10" s="884"/>
      <c r="AU10" s="428"/>
      <c r="AV10" s="180"/>
      <c r="AW10" s="181"/>
      <c r="AX10" s="179"/>
      <c r="AY10" s="881"/>
      <c r="AZ10" s="881"/>
      <c r="BA10" s="881"/>
      <c r="BB10" s="881"/>
      <c r="BC10" s="881"/>
      <c r="BD10" s="881"/>
      <c r="BE10" s="881"/>
      <c r="BF10" s="881"/>
      <c r="BG10" s="881"/>
      <c r="BH10" s="881"/>
      <c r="BI10" s="881"/>
      <c r="BJ10" s="881"/>
      <c r="BK10" s="881"/>
      <c r="BL10" s="881"/>
      <c r="BM10" s="881"/>
      <c r="BN10" s="881"/>
      <c r="BO10" s="881"/>
      <c r="BP10" s="881"/>
      <c r="BQ10" s="881"/>
      <c r="BR10" s="881"/>
      <c r="BS10" s="179"/>
      <c r="BT10" s="179"/>
      <c r="BU10" s="179"/>
      <c r="BV10" s="179"/>
      <c r="BW10" s="862"/>
      <c r="BX10" s="863"/>
      <c r="BY10" s="863"/>
      <c r="BZ10" s="863"/>
      <c r="CA10" s="863"/>
      <c r="CB10" s="863"/>
      <c r="CC10" s="863"/>
      <c r="CD10" s="863"/>
      <c r="CE10" s="863"/>
      <c r="CF10" s="863"/>
      <c r="CG10" s="863"/>
      <c r="CH10" s="863"/>
      <c r="CI10" s="863"/>
      <c r="CJ10" s="863"/>
      <c r="CK10" s="863"/>
      <c r="CL10" s="863"/>
      <c r="CM10" s="863"/>
      <c r="CN10" s="863"/>
      <c r="CO10" s="863"/>
      <c r="CP10" s="864"/>
      <c r="CQ10" s="428"/>
      <c r="CR10" s="181"/>
      <c r="CS10" s="219"/>
      <c r="CT10" s="881"/>
      <c r="CU10" s="881"/>
      <c r="CV10" s="881"/>
      <c r="CW10" s="881"/>
      <c r="CX10" s="881"/>
      <c r="CY10" s="881"/>
      <c r="CZ10" s="881"/>
      <c r="DA10" s="881"/>
      <c r="DB10" s="881"/>
      <c r="DC10" s="881"/>
      <c r="DD10" s="881"/>
      <c r="DE10" s="881"/>
      <c r="DF10" s="881"/>
      <c r="DG10" s="881"/>
      <c r="DH10" s="881"/>
      <c r="DI10" s="881"/>
      <c r="DJ10" s="881"/>
      <c r="DK10" s="881"/>
      <c r="DL10" s="881"/>
      <c r="DM10" s="881"/>
      <c r="DN10" s="179"/>
      <c r="DO10" s="179"/>
      <c r="DP10" s="179"/>
      <c r="DQ10" s="180"/>
      <c r="DR10" s="862"/>
      <c r="DS10" s="863"/>
      <c r="DT10" s="863"/>
      <c r="DU10" s="863"/>
      <c r="DV10" s="863"/>
      <c r="DW10" s="863"/>
      <c r="DX10" s="863"/>
      <c r="DY10" s="863"/>
      <c r="DZ10" s="863"/>
      <c r="EA10" s="863"/>
      <c r="EB10" s="863"/>
      <c r="EC10" s="863"/>
      <c r="ED10" s="863"/>
      <c r="EE10" s="863"/>
      <c r="EF10" s="863"/>
      <c r="EG10" s="863"/>
      <c r="EH10" s="863"/>
      <c r="EI10" s="863"/>
      <c r="EJ10" s="863"/>
      <c r="EK10" s="864"/>
      <c r="EL10" s="428"/>
      <c r="EM10" s="181"/>
      <c r="EN10" s="181"/>
      <c r="EO10" s="181"/>
      <c r="EP10" s="181"/>
      <c r="EQ10" s="181"/>
      <c r="ER10" s="181"/>
      <c r="ES10" s="181"/>
      <c r="ET10" s="181"/>
      <c r="EU10" s="181"/>
      <c r="EV10" s="181"/>
      <c r="EW10" s="181"/>
      <c r="EX10" s="181"/>
      <c r="EY10" s="181"/>
      <c r="EZ10" s="181"/>
      <c r="FA10" s="865" t="s">
        <v>102</v>
      </c>
      <c r="FB10" s="866"/>
      <c r="FC10" s="866"/>
      <c r="FD10" s="866"/>
      <c r="FE10" s="866"/>
      <c r="FF10" s="866"/>
      <c r="FG10" s="866"/>
      <c r="FH10" s="866"/>
      <c r="FI10" s="866"/>
      <c r="FJ10" s="866"/>
      <c r="FK10" s="866"/>
      <c r="FL10" s="866"/>
      <c r="FM10" s="866"/>
      <c r="FN10" s="866"/>
      <c r="FO10" s="866"/>
      <c r="FP10" s="866"/>
      <c r="FQ10" s="866"/>
      <c r="FR10" s="866"/>
      <c r="FS10" s="866"/>
      <c r="FT10" s="867"/>
      <c r="FV10" s="181"/>
      <c r="FW10" s="865" t="s">
        <v>103</v>
      </c>
      <c r="FX10" s="866"/>
      <c r="FY10" s="866"/>
      <c r="FZ10" s="866"/>
      <c r="GA10" s="866"/>
      <c r="GB10" s="866"/>
      <c r="GC10" s="866"/>
      <c r="GD10" s="866"/>
      <c r="GE10" s="866"/>
      <c r="GF10" s="866"/>
      <c r="GG10" s="866"/>
      <c r="GH10" s="866"/>
      <c r="GI10" s="866"/>
      <c r="GJ10" s="866"/>
      <c r="GK10" s="866"/>
      <c r="GL10" s="866"/>
      <c r="GM10" s="866"/>
      <c r="GN10" s="866"/>
      <c r="GO10" s="866"/>
      <c r="GP10" s="867"/>
      <c r="GR10" s="181"/>
      <c r="GS10" s="865" t="s">
        <v>104</v>
      </c>
      <c r="GT10" s="866"/>
      <c r="GU10" s="866"/>
      <c r="GV10" s="866"/>
      <c r="GW10" s="866"/>
      <c r="GX10" s="866"/>
      <c r="GY10" s="866"/>
      <c r="GZ10" s="866"/>
      <c r="HA10" s="866"/>
      <c r="HB10" s="866"/>
      <c r="HC10" s="866"/>
      <c r="HD10" s="866"/>
      <c r="HE10" s="866"/>
      <c r="HF10" s="866"/>
      <c r="HG10" s="866"/>
      <c r="HH10" s="866"/>
      <c r="HI10" s="866"/>
      <c r="HJ10" s="866"/>
      <c r="HK10" s="866"/>
      <c r="HL10" s="867"/>
      <c r="HN10" s="181"/>
      <c r="HO10" s="865" t="s">
        <v>105</v>
      </c>
      <c r="HP10" s="866"/>
      <c r="HQ10" s="866"/>
      <c r="HR10" s="866"/>
      <c r="HS10" s="866"/>
      <c r="HT10" s="866"/>
      <c r="HU10" s="866"/>
      <c r="HV10" s="866"/>
      <c r="HW10" s="866"/>
      <c r="HX10" s="866"/>
      <c r="HY10" s="866"/>
      <c r="HZ10" s="866"/>
      <c r="IA10" s="866"/>
      <c r="IB10" s="866"/>
      <c r="IC10" s="866"/>
      <c r="ID10" s="866"/>
      <c r="IE10" s="866"/>
      <c r="IF10" s="866"/>
      <c r="IG10" s="867"/>
      <c r="II10" s="181"/>
      <c r="IJ10" s="865" t="s">
        <v>106</v>
      </c>
      <c r="IK10" s="866"/>
      <c r="IL10" s="866"/>
      <c r="IM10" s="866"/>
      <c r="IN10" s="866"/>
      <c r="IO10" s="866"/>
      <c r="IP10" s="866"/>
      <c r="IQ10" s="866"/>
      <c r="IR10" s="866"/>
      <c r="IS10" s="866"/>
      <c r="IT10" s="866"/>
      <c r="IU10" s="866"/>
      <c r="IV10" s="866"/>
      <c r="IW10" s="866"/>
      <c r="IX10" s="866"/>
      <c r="IY10" s="866"/>
      <c r="IZ10" s="866"/>
      <c r="JA10" s="866"/>
      <c r="JB10" s="866"/>
      <c r="JC10" s="867"/>
      <c r="JE10" s="181"/>
      <c r="JF10" s="865" t="s">
        <v>107</v>
      </c>
      <c r="JG10" s="866"/>
      <c r="JH10" s="866"/>
      <c r="JI10" s="866"/>
      <c r="JJ10" s="866"/>
      <c r="JK10" s="866"/>
      <c r="JL10" s="866"/>
      <c r="JM10" s="866"/>
      <c r="JN10" s="866"/>
      <c r="JO10" s="866"/>
      <c r="JP10" s="866"/>
      <c r="JQ10" s="866"/>
      <c r="JR10" s="866"/>
      <c r="JS10" s="866"/>
      <c r="JT10" s="866"/>
      <c r="JU10" s="866"/>
      <c r="JV10" s="866"/>
      <c r="JW10" s="866"/>
      <c r="JX10" s="867"/>
    </row>
    <row r="11" spans="1:284" s="224" customFormat="1" ht="23.25" customHeight="1" x14ac:dyDescent="0.3">
      <c r="C11" s="848" t="s">
        <v>2</v>
      </c>
      <c r="D11" s="829" t="s">
        <v>5</v>
      </c>
      <c r="E11" s="829" t="s">
        <v>291</v>
      </c>
      <c r="F11" s="829" t="s">
        <v>7</v>
      </c>
      <c r="G11" s="885" t="s">
        <v>8</v>
      </c>
      <c r="H11" s="852" t="s">
        <v>108</v>
      </c>
      <c r="I11" s="853"/>
      <c r="J11" s="853"/>
      <c r="K11" s="853"/>
      <c r="L11" s="853"/>
      <c r="M11" s="853"/>
      <c r="N11" s="853"/>
      <c r="O11" s="853"/>
      <c r="P11" s="853"/>
      <c r="Q11" s="853"/>
      <c r="R11" s="853"/>
      <c r="S11" s="853"/>
      <c r="T11" s="854"/>
      <c r="U11" s="888" t="s">
        <v>109</v>
      </c>
      <c r="V11" s="875" t="s">
        <v>23</v>
      </c>
      <c r="W11" s="855" t="s">
        <v>251</v>
      </c>
      <c r="AA11" s="836" t="s">
        <v>2</v>
      </c>
      <c r="AB11" s="836" t="s">
        <v>5</v>
      </c>
      <c r="AC11" s="836" t="s">
        <v>291</v>
      </c>
      <c r="AD11" s="836" t="s">
        <v>7</v>
      </c>
      <c r="AE11" s="890" t="s">
        <v>8</v>
      </c>
      <c r="AF11" s="835" t="s">
        <v>108</v>
      </c>
      <c r="AG11" s="835"/>
      <c r="AH11" s="835"/>
      <c r="AI11" s="835"/>
      <c r="AJ11" s="835"/>
      <c r="AK11" s="835"/>
      <c r="AL11" s="835"/>
      <c r="AM11" s="835"/>
      <c r="AN11" s="835"/>
      <c r="AO11" s="835"/>
      <c r="AP11" s="835"/>
      <c r="AQ11" s="835"/>
      <c r="AR11" s="835"/>
      <c r="AS11" s="892" t="s">
        <v>109</v>
      </c>
      <c r="AT11" s="831" t="s">
        <v>23</v>
      </c>
      <c r="AU11" s="831" t="s">
        <v>251</v>
      </c>
      <c r="AY11" s="848" t="s">
        <v>2</v>
      </c>
      <c r="AZ11" s="829" t="s">
        <v>5</v>
      </c>
      <c r="BA11" s="829" t="s">
        <v>291</v>
      </c>
      <c r="BB11" s="829" t="s">
        <v>7</v>
      </c>
      <c r="BC11" s="829" t="s">
        <v>8</v>
      </c>
      <c r="BD11" s="852" t="s">
        <v>108</v>
      </c>
      <c r="BE11" s="853"/>
      <c r="BF11" s="853"/>
      <c r="BG11" s="853"/>
      <c r="BH11" s="853"/>
      <c r="BI11" s="853"/>
      <c r="BJ11" s="853"/>
      <c r="BK11" s="853"/>
      <c r="BL11" s="853"/>
      <c r="BM11" s="853"/>
      <c r="BN11" s="853"/>
      <c r="BO11" s="853"/>
      <c r="BP11" s="854"/>
      <c r="BQ11" s="872" t="s">
        <v>109</v>
      </c>
      <c r="BR11" s="875" t="s">
        <v>23</v>
      </c>
      <c r="BS11" s="855" t="s">
        <v>251</v>
      </c>
      <c r="BW11" s="836" t="s">
        <v>2</v>
      </c>
      <c r="BX11" s="836" t="s">
        <v>5</v>
      </c>
      <c r="BY11" s="836" t="s">
        <v>291</v>
      </c>
      <c r="BZ11" s="836" t="s">
        <v>7</v>
      </c>
      <c r="CA11" s="836" t="s">
        <v>8</v>
      </c>
      <c r="CB11" s="835" t="s">
        <v>108</v>
      </c>
      <c r="CC11" s="835"/>
      <c r="CD11" s="835"/>
      <c r="CE11" s="835"/>
      <c r="CF11" s="835"/>
      <c r="CG11" s="835"/>
      <c r="CH11" s="835"/>
      <c r="CI11" s="835"/>
      <c r="CJ11" s="835"/>
      <c r="CK11" s="835"/>
      <c r="CL11" s="835"/>
      <c r="CM11" s="835"/>
      <c r="CN11" s="835"/>
      <c r="CO11" s="838" t="s">
        <v>109</v>
      </c>
      <c r="CP11" s="832" t="s">
        <v>23</v>
      </c>
      <c r="CQ11" s="831" t="s">
        <v>251</v>
      </c>
      <c r="CT11" s="848" t="s">
        <v>2</v>
      </c>
      <c r="CU11" s="829" t="s">
        <v>5</v>
      </c>
      <c r="CV11" s="829" t="s">
        <v>291</v>
      </c>
      <c r="CW11" s="829" t="s">
        <v>7</v>
      </c>
      <c r="CX11" s="829" t="s">
        <v>8</v>
      </c>
      <c r="CY11" s="852" t="s">
        <v>108</v>
      </c>
      <c r="CZ11" s="853"/>
      <c r="DA11" s="853"/>
      <c r="DB11" s="853"/>
      <c r="DC11" s="853"/>
      <c r="DD11" s="853"/>
      <c r="DE11" s="853"/>
      <c r="DF11" s="853"/>
      <c r="DG11" s="853"/>
      <c r="DH11" s="853"/>
      <c r="DI11" s="853"/>
      <c r="DJ11" s="853"/>
      <c r="DK11" s="854"/>
      <c r="DL11" s="872" t="s">
        <v>109</v>
      </c>
      <c r="DM11" s="875" t="s">
        <v>23</v>
      </c>
      <c r="DN11" s="855" t="s">
        <v>251</v>
      </c>
      <c r="DO11" s="225"/>
      <c r="DP11" s="225"/>
      <c r="DR11" s="836" t="s">
        <v>2</v>
      </c>
      <c r="DS11" s="836" t="s">
        <v>5</v>
      </c>
      <c r="DT11" s="836" t="s">
        <v>291</v>
      </c>
      <c r="DU11" s="836" t="s">
        <v>7</v>
      </c>
      <c r="DV11" s="836" t="s">
        <v>8</v>
      </c>
      <c r="DW11" s="835" t="s">
        <v>108</v>
      </c>
      <c r="DX11" s="835"/>
      <c r="DY11" s="835"/>
      <c r="DZ11" s="835"/>
      <c r="EA11" s="835"/>
      <c r="EB11" s="835"/>
      <c r="EC11" s="835"/>
      <c r="ED11" s="835"/>
      <c r="EE11" s="835"/>
      <c r="EF11" s="835"/>
      <c r="EG11" s="835"/>
      <c r="EH11" s="835"/>
      <c r="EI11" s="835"/>
      <c r="EJ11" s="838" t="s">
        <v>109</v>
      </c>
      <c r="EK11" s="832" t="s">
        <v>23</v>
      </c>
      <c r="EL11" s="831" t="s">
        <v>251</v>
      </c>
      <c r="FA11" s="868"/>
      <c r="FB11" s="869"/>
      <c r="FC11" s="869"/>
      <c r="FD11" s="869"/>
      <c r="FE11" s="869"/>
      <c r="FF11" s="869"/>
      <c r="FG11" s="869"/>
      <c r="FH11" s="869"/>
      <c r="FI11" s="869"/>
      <c r="FJ11" s="869"/>
      <c r="FK11" s="869"/>
      <c r="FL11" s="869"/>
      <c r="FM11" s="869"/>
      <c r="FN11" s="869"/>
      <c r="FO11" s="869"/>
      <c r="FP11" s="869"/>
      <c r="FQ11" s="869"/>
      <c r="FR11" s="869"/>
      <c r="FS11" s="869"/>
      <c r="FT11" s="870"/>
      <c r="FW11" s="868"/>
      <c r="FX11" s="869"/>
      <c r="FY11" s="869"/>
      <c r="FZ11" s="869"/>
      <c r="GA11" s="869"/>
      <c r="GB11" s="869"/>
      <c r="GC11" s="869"/>
      <c r="GD11" s="869"/>
      <c r="GE11" s="869"/>
      <c r="GF11" s="869"/>
      <c r="GG11" s="869"/>
      <c r="GH11" s="869"/>
      <c r="GI11" s="869"/>
      <c r="GJ11" s="869"/>
      <c r="GK11" s="869"/>
      <c r="GL11" s="869"/>
      <c r="GM11" s="869"/>
      <c r="GN11" s="869"/>
      <c r="GO11" s="869"/>
      <c r="GP11" s="870"/>
      <c r="GS11" s="868"/>
      <c r="GT11" s="869"/>
      <c r="GU11" s="869"/>
      <c r="GV11" s="869"/>
      <c r="GW11" s="869"/>
      <c r="GX11" s="869"/>
      <c r="GY11" s="869"/>
      <c r="GZ11" s="869"/>
      <c r="HA11" s="869"/>
      <c r="HB11" s="869"/>
      <c r="HC11" s="869"/>
      <c r="HD11" s="869"/>
      <c r="HE11" s="869"/>
      <c r="HF11" s="869"/>
      <c r="HG11" s="869"/>
      <c r="HH11" s="869"/>
      <c r="HI11" s="869"/>
      <c r="HJ11" s="869"/>
      <c r="HK11" s="869"/>
      <c r="HL11" s="870"/>
      <c r="HO11" s="868"/>
      <c r="HP11" s="869"/>
      <c r="HQ11" s="869"/>
      <c r="HR11" s="869"/>
      <c r="HS11" s="869"/>
      <c r="HT11" s="869"/>
      <c r="HU11" s="869"/>
      <c r="HV11" s="869"/>
      <c r="HW11" s="869"/>
      <c r="HX11" s="869"/>
      <c r="HY11" s="869"/>
      <c r="HZ11" s="869"/>
      <c r="IA11" s="869"/>
      <c r="IB11" s="869"/>
      <c r="IC11" s="869"/>
      <c r="ID11" s="869"/>
      <c r="IE11" s="869"/>
      <c r="IF11" s="869"/>
      <c r="IG11" s="870"/>
      <c r="IJ11" s="868"/>
      <c r="IK11" s="869"/>
      <c r="IL11" s="869"/>
      <c r="IM11" s="869"/>
      <c r="IN11" s="869"/>
      <c r="IO11" s="869"/>
      <c r="IP11" s="869"/>
      <c r="IQ11" s="869"/>
      <c r="IR11" s="869"/>
      <c r="IS11" s="869"/>
      <c r="IT11" s="869"/>
      <c r="IU11" s="869"/>
      <c r="IV11" s="869"/>
      <c r="IW11" s="869"/>
      <c r="IX11" s="869"/>
      <c r="IY11" s="869"/>
      <c r="IZ11" s="869"/>
      <c r="JA11" s="869"/>
      <c r="JB11" s="869"/>
      <c r="JC11" s="870"/>
      <c r="JF11" s="868"/>
      <c r="JG11" s="869"/>
      <c r="JH11" s="869"/>
      <c r="JI11" s="869"/>
      <c r="JJ11" s="869"/>
      <c r="JK11" s="869"/>
      <c r="JL11" s="869"/>
      <c r="JM11" s="869"/>
      <c r="JN11" s="869"/>
      <c r="JO11" s="869"/>
      <c r="JP11" s="869"/>
      <c r="JQ11" s="869"/>
      <c r="JR11" s="869"/>
      <c r="JS11" s="869"/>
      <c r="JT11" s="869"/>
      <c r="JU11" s="869"/>
      <c r="JV11" s="869"/>
      <c r="JW11" s="869"/>
      <c r="JX11" s="870"/>
    </row>
    <row r="12" spans="1:284" s="224" customFormat="1" ht="23.25" customHeight="1" x14ac:dyDescent="0.8">
      <c r="C12" s="849"/>
      <c r="D12" s="851"/>
      <c r="E12" s="851"/>
      <c r="F12" s="851"/>
      <c r="G12" s="886"/>
      <c r="H12" s="852" t="s">
        <v>14</v>
      </c>
      <c r="I12" s="853"/>
      <c r="J12" s="853"/>
      <c r="K12" s="854"/>
      <c r="L12" s="852" t="s">
        <v>15</v>
      </c>
      <c r="M12" s="853"/>
      <c r="N12" s="853"/>
      <c r="O12" s="854"/>
      <c r="P12" s="879" t="s">
        <v>16</v>
      </c>
      <c r="Q12" s="879"/>
      <c r="R12" s="879"/>
      <c r="S12" s="879"/>
      <c r="T12" s="879"/>
      <c r="U12" s="889"/>
      <c r="V12" s="876"/>
      <c r="W12" s="856"/>
      <c r="AA12" s="871"/>
      <c r="AB12" s="871"/>
      <c r="AC12" s="871"/>
      <c r="AD12" s="871"/>
      <c r="AE12" s="891"/>
      <c r="AF12" s="835" t="s">
        <v>14</v>
      </c>
      <c r="AG12" s="835"/>
      <c r="AH12" s="835"/>
      <c r="AI12" s="835"/>
      <c r="AJ12" s="835" t="s">
        <v>15</v>
      </c>
      <c r="AK12" s="835"/>
      <c r="AL12" s="835"/>
      <c r="AM12" s="835"/>
      <c r="AN12" s="835" t="s">
        <v>16</v>
      </c>
      <c r="AO12" s="835"/>
      <c r="AP12" s="835"/>
      <c r="AQ12" s="835"/>
      <c r="AR12" s="835"/>
      <c r="AS12" s="892"/>
      <c r="AT12" s="831"/>
      <c r="AU12" s="831"/>
      <c r="AY12" s="849"/>
      <c r="AZ12" s="851"/>
      <c r="BA12" s="851"/>
      <c r="BB12" s="851"/>
      <c r="BC12" s="851"/>
      <c r="BD12" s="852" t="s">
        <v>14</v>
      </c>
      <c r="BE12" s="853"/>
      <c r="BF12" s="853"/>
      <c r="BG12" s="854"/>
      <c r="BH12" s="852" t="s">
        <v>15</v>
      </c>
      <c r="BI12" s="853"/>
      <c r="BJ12" s="853"/>
      <c r="BK12" s="854"/>
      <c r="BL12" s="879" t="s">
        <v>16</v>
      </c>
      <c r="BM12" s="879"/>
      <c r="BN12" s="879"/>
      <c r="BO12" s="879"/>
      <c r="BP12" s="879"/>
      <c r="BQ12" s="873"/>
      <c r="BR12" s="876"/>
      <c r="BS12" s="856"/>
      <c r="BW12" s="871"/>
      <c r="BX12" s="871"/>
      <c r="BY12" s="871"/>
      <c r="BZ12" s="871"/>
      <c r="CA12" s="871"/>
      <c r="CB12" s="835" t="s">
        <v>14</v>
      </c>
      <c r="CC12" s="835"/>
      <c r="CD12" s="835"/>
      <c r="CE12" s="835"/>
      <c r="CF12" s="835" t="s">
        <v>15</v>
      </c>
      <c r="CG12" s="835"/>
      <c r="CH12" s="835"/>
      <c r="CI12" s="835"/>
      <c r="CJ12" s="835" t="s">
        <v>16</v>
      </c>
      <c r="CK12" s="835"/>
      <c r="CL12" s="835"/>
      <c r="CM12" s="835"/>
      <c r="CN12" s="835"/>
      <c r="CO12" s="878"/>
      <c r="CP12" s="847"/>
      <c r="CQ12" s="831"/>
      <c r="CT12" s="849"/>
      <c r="CU12" s="851"/>
      <c r="CV12" s="851"/>
      <c r="CW12" s="851"/>
      <c r="CX12" s="851"/>
      <c r="CY12" s="852" t="s">
        <v>14</v>
      </c>
      <c r="CZ12" s="853"/>
      <c r="DA12" s="853"/>
      <c r="DB12" s="854"/>
      <c r="DC12" s="852" t="s">
        <v>15</v>
      </c>
      <c r="DD12" s="853"/>
      <c r="DE12" s="853"/>
      <c r="DF12" s="854"/>
      <c r="DG12" s="879" t="s">
        <v>16</v>
      </c>
      <c r="DH12" s="879"/>
      <c r="DI12" s="879"/>
      <c r="DJ12" s="879"/>
      <c r="DK12" s="879"/>
      <c r="DL12" s="873"/>
      <c r="DM12" s="876"/>
      <c r="DN12" s="856"/>
      <c r="DO12" s="225"/>
      <c r="DP12" s="225"/>
      <c r="DR12" s="871"/>
      <c r="DS12" s="871"/>
      <c r="DT12" s="871"/>
      <c r="DU12" s="871"/>
      <c r="DV12" s="871"/>
      <c r="DW12" s="835" t="s">
        <v>14</v>
      </c>
      <c r="DX12" s="835"/>
      <c r="DY12" s="835"/>
      <c r="DZ12" s="835"/>
      <c r="EA12" s="835" t="s">
        <v>15</v>
      </c>
      <c r="EB12" s="835"/>
      <c r="EC12" s="835"/>
      <c r="ED12" s="835"/>
      <c r="EE12" s="835" t="s">
        <v>16</v>
      </c>
      <c r="EF12" s="835"/>
      <c r="EG12" s="835"/>
      <c r="EH12" s="835"/>
      <c r="EI12" s="835"/>
      <c r="EJ12" s="878"/>
      <c r="EK12" s="847"/>
      <c r="EL12" s="831"/>
      <c r="FA12" s="407"/>
      <c r="FB12" s="408"/>
      <c r="FC12" s="408"/>
      <c r="FD12" s="408"/>
      <c r="FE12" s="408"/>
      <c r="FF12" s="846" t="s">
        <v>249</v>
      </c>
      <c r="FG12" s="846"/>
      <c r="FH12" s="846"/>
      <c r="FI12" s="846"/>
      <c r="FJ12" s="846" t="s">
        <v>250</v>
      </c>
      <c r="FK12" s="846"/>
      <c r="FL12" s="846"/>
      <c r="FM12" s="846"/>
      <c r="FN12" s="846" t="s">
        <v>116</v>
      </c>
      <c r="FO12" s="846"/>
      <c r="FP12" s="846"/>
      <c r="FQ12" s="846"/>
      <c r="FR12" s="408"/>
      <c r="FS12" s="408"/>
      <c r="FT12" s="409"/>
      <c r="FW12" s="407"/>
      <c r="FX12" s="408"/>
      <c r="FY12" s="408"/>
      <c r="FZ12" s="408"/>
      <c r="GA12" s="408"/>
      <c r="GB12" s="846" t="s">
        <v>249</v>
      </c>
      <c r="GC12" s="846"/>
      <c r="GD12" s="846"/>
      <c r="GE12" s="846"/>
      <c r="GF12" s="846" t="s">
        <v>250</v>
      </c>
      <c r="GG12" s="846"/>
      <c r="GH12" s="846"/>
      <c r="GI12" s="846"/>
      <c r="GJ12" s="846" t="s">
        <v>116</v>
      </c>
      <c r="GK12" s="846"/>
      <c r="GL12" s="846"/>
      <c r="GM12" s="846"/>
      <c r="GN12" s="408"/>
      <c r="GO12" s="408"/>
      <c r="GP12" s="409"/>
      <c r="GS12" s="407"/>
      <c r="GT12" s="408"/>
      <c r="GU12" s="408"/>
      <c r="GV12" s="408"/>
      <c r="GW12" s="408"/>
      <c r="GX12" s="846" t="s">
        <v>249</v>
      </c>
      <c r="GY12" s="846"/>
      <c r="GZ12" s="846"/>
      <c r="HA12" s="846"/>
      <c r="HB12" s="846" t="s">
        <v>250</v>
      </c>
      <c r="HC12" s="846"/>
      <c r="HD12" s="846"/>
      <c r="HE12" s="846"/>
      <c r="HF12" s="846" t="s">
        <v>116</v>
      </c>
      <c r="HG12" s="846"/>
      <c r="HH12" s="846"/>
      <c r="HI12" s="846"/>
      <c r="HJ12" s="408"/>
      <c r="HK12" s="408"/>
      <c r="HL12" s="409"/>
      <c r="HO12" s="407"/>
      <c r="HP12" s="408"/>
      <c r="HQ12" s="408"/>
      <c r="HR12" s="408"/>
      <c r="HS12" s="408"/>
      <c r="HT12" s="846" t="s">
        <v>249</v>
      </c>
      <c r="HU12" s="846"/>
      <c r="HV12" s="846"/>
      <c r="HW12" s="846"/>
      <c r="HX12" s="846" t="s">
        <v>250</v>
      </c>
      <c r="HY12" s="846"/>
      <c r="HZ12" s="846"/>
      <c r="IA12" s="846"/>
      <c r="IB12" s="846" t="s">
        <v>116</v>
      </c>
      <c r="IC12" s="846"/>
      <c r="ID12" s="846"/>
      <c r="IE12" s="846"/>
      <c r="IF12" s="408"/>
      <c r="IG12" s="409"/>
      <c r="IJ12" s="407"/>
      <c r="IK12" s="408"/>
      <c r="IL12" s="408"/>
      <c r="IM12" s="408"/>
      <c r="IN12" s="408"/>
      <c r="IO12" s="846" t="s">
        <v>249</v>
      </c>
      <c r="IP12" s="846"/>
      <c r="IQ12" s="846"/>
      <c r="IR12" s="846"/>
      <c r="IS12" s="846" t="s">
        <v>250</v>
      </c>
      <c r="IT12" s="846"/>
      <c r="IU12" s="846"/>
      <c r="IV12" s="846"/>
      <c r="IW12" s="846" t="s">
        <v>116</v>
      </c>
      <c r="IX12" s="846"/>
      <c r="IY12" s="846"/>
      <c r="IZ12" s="846"/>
      <c r="JA12" s="408"/>
      <c r="JB12" s="408"/>
      <c r="JC12" s="409"/>
      <c r="JF12" s="407"/>
      <c r="JG12" s="408"/>
      <c r="JH12" s="408"/>
      <c r="JI12" s="408"/>
      <c r="JJ12" s="408"/>
      <c r="JK12" s="846" t="s">
        <v>249</v>
      </c>
      <c r="JL12" s="846"/>
      <c r="JM12" s="846"/>
      <c r="JN12" s="846"/>
      <c r="JO12" s="846" t="s">
        <v>250</v>
      </c>
      <c r="JP12" s="846"/>
      <c r="JQ12" s="846"/>
      <c r="JR12" s="846"/>
      <c r="JS12" s="846" t="s">
        <v>116</v>
      </c>
      <c r="JT12" s="846"/>
      <c r="JU12" s="846"/>
      <c r="JV12" s="846"/>
      <c r="JW12" s="408"/>
      <c r="JX12" s="409"/>
    </row>
    <row r="13" spans="1:284" s="224" customFormat="1" ht="23.25" customHeight="1" x14ac:dyDescent="0.3">
      <c r="B13" s="286" t="s">
        <v>4</v>
      </c>
      <c r="C13" s="850"/>
      <c r="D13" s="830"/>
      <c r="E13" s="830"/>
      <c r="F13" s="830"/>
      <c r="G13" s="887"/>
      <c r="H13" s="412" t="s">
        <v>245</v>
      </c>
      <c r="I13" s="412" t="s">
        <v>246</v>
      </c>
      <c r="J13" s="412" t="s">
        <v>247</v>
      </c>
      <c r="K13" s="412" t="s">
        <v>109</v>
      </c>
      <c r="L13" s="412" t="s">
        <v>245</v>
      </c>
      <c r="M13" s="412" t="s">
        <v>246</v>
      </c>
      <c r="N13" s="412" t="s">
        <v>247</v>
      </c>
      <c r="O13" s="412" t="s">
        <v>109</v>
      </c>
      <c r="P13" s="416" t="s">
        <v>245</v>
      </c>
      <c r="Q13" s="416" t="s">
        <v>246</v>
      </c>
      <c r="R13" s="416" t="s">
        <v>247</v>
      </c>
      <c r="T13" s="416" t="s">
        <v>109</v>
      </c>
      <c r="U13" s="874"/>
      <c r="V13" s="877"/>
      <c r="W13" s="857"/>
      <c r="Z13" s="312" t="s">
        <v>4</v>
      </c>
      <c r="AA13" s="871"/>
      <c r="AB13" s="871"/>
      <c r="AC13" s="871"/>
      <c r="AD13" s="871"/>
      <c r="AE13" s="891"/>
      <c r="AF13" s="411" t="s">
        <v>245</v>
      </c>
      <c r="AG13" s="411" t="s">
        <v>246</v>
      </c>
      <c r="AH13" s="411" t="s">
        <v>247</v>
      </c>
      <c r="AI13" s="411" t="s">
        <v>109</v>
      </c>
      <c r="AJ13" s="411" t="s">
        <v>245</v>
      </c>
      <c r="AK13" s="411" t="s">
        <v>246</v>
      </c>
      <c r="AL13" s="411" t="s">
        <v>247</v>
      </c>
      <c r="AM13" s="411" t="s">
        <v>109</v>
      </c>
      <c r="AN13" s="411" t="s">
        <v>245</v>
      </c>
      <c r="AO13" s="411" t="s">
        <v>246</v>
      </c>
      <c r="AP13" s="411" t="s">
        <v>247</v>
      </c>
      <c r="AQ13" s="417"/>
      <c r="AR13" s="411" t="s">
        <v>109</v>
      </c>
      <c r="AS13" s="892"/>
      <c r="AT13" s="831"/>
      <c r="AU13" s="831"/>
      <c r="AX13" s="237" t="s">
        <v>4</v>
      </c>
      <c r="AY13" s="850"/>
      <c r="AZ13" s="830"/>
      <c r="BA13" s="830"/>
      <c r="BB13" s="830"/>
      <c r="BC13" s="830"/>
      <c r="BD13" s="412" t="s">
        <v>245</v>
      </c>
      <c r="BE13" s="412" t="s">
        <v>246</v>
      </c>
      <c r="BF13" s="412" t="s">
        <v>247</v>
      </c>
      <c r="BG13" s="412" t="s">
        <v>109</v>
      </c>
      <c r="BH13" s="412" t="s">
        <v>245</v>
      </c>
      <c r="BI13" s="412" t="s">
        <v>246</v>
      </c>
      <c r="BJ13" s="412" t="s">
        <v>247</v>
      </c>
      <c r="BK13" s="412" t="s">
        <v>109</v>
      </c>
      <c r="BL13" s="416" t="s">
        <v>245</v>
      </c>
      <c r="BM13" s="416" t="s">
        <v>246</v>
      </c>
      <c r="BN13" s="416" t="s">
        <v>247</v>
      </c>
      <c r="BP13" s="416" t="s">
        <v>109</v>
      </c>
      <c r="BQ13" s="874"/>
      <c r="BR13" s="877"/>
      <c r="BS13" s="857"/>
      <c r="BV13" s="312" t="s">
        <v>4</v>
      </c>
      <c r="BW13" s="871"/>
      <c r="BX13" s="871"/>
      <c r="BY13" s="871"/>
      <c r="BZ13" s="871"/>
      <c r="CA13" s="871"/>
      <c r="CB13" s="411" t="s">
        <v>245</v>
      </c>
      <c r="CC13" s="411" t="s">
        <v>246</v>
      </c>
      <c r="CD13" s="411" t="s">
        <v>247</v>
      </c>
      <c r="CE13" s="411" t="s">
        <v>109</v>
      </c>
      <c r="CF13" s="411" t="s">
        <v>245</v>
      </c>
      <c r="CG13" s="411" t="s">
        <v>246</v>
      </c>
      <c r="CH13" s="411" t="s">
        <v>247</v>
      </c>
      <c r="CI13" s="411" t="s">
        <v>109</v>
      </c>
      <c r="CJ13" s="411" t="s">
        <v>245</v>
      </c>
      <c r="CK13" s="411" t="s">
        <v>246</v>
      </c>
      <c r="CL13" s="411" t="s">
        <v>247</v>
      </c>
      <c r="CM13" s="417"/>
      <c r="CN13" s="411" t="s">
        <v>109</v>
      </c>
      <c r="CO13" s="878"/>
      <c r="CP13" s="847"/>
      <c r="CQ13" s="831"/>
      <c r="CS13" s="237" t="s">
        <v>4</v>
      </c>
      <c r="CT13" s="850"/>
      <c r="CU13" s="830"/>
      <c r="CV13" s="830"/>
      <c r="CW13" s="830"/>
      <c r="CX13" s="830"/>
      <c r="CY13" s="412" t="s">
        <v>245</v>
      </c>
      <c r="CZ13" s="412" t="s">
        <v>246</v>
      </c>
      <c r="DA13" s="412" t="s">
        <v>247</v>
      </c>
      <c r="DB13" s="412" t="s">
        <v>109</v>
      </c>
      <c r="DC13" s="412" t="s">
        <v>245</v>
      </c>
      <c r="DD13" s="412" t="s">
        <v>246</v>
      </c>
      <c r="DE13" s="412" t="s">
        <v>247</v>
      </c>
      <c r="DF13" s="412" t="s">
        <v>109</v>
      </c>
      <c r="DG13" s="416" t="s">
        <v>245</v>
      </c>
      <c r="DH13" s="416" t="s">
        <v>246</v>
      </c>
      <c r="DI13" s="416" t="s">
        <v>247</v>
      </c>
      <c r="DK13" s="416" t="s">
        <v>109</v>
      </c>
      <c r="DL13" s="874"/>
      <c r="DM13" s="877"/>
      <c r="DN13" s="857"/>
      <c r="DO13" s="226"/>
      <c r="DP13" s="226"/>
      <c r="DQ13" s="312" t="s">
        <v>4</v>
      </c>
      <c r="DR13" s="871"/>
      <c r="DS13" s="871"/>
      <c r="DT13" s="871"/>
      <c r="DU13" s="871"/>
      <c r="DV13" s="871"/>
      <c r="DW13" s="411" t="s">
        <v>245</v>
      </c>
      <c r="DX13" s="411" t="s">
        <v>246</v>
      </c>
      <c r="DY13" s="411" t="s">
        <v>247</v>
      </c>
      <c r="DZ13" s="411" t="s">
        <v>109</v>
      </c>
      <c r="EA13" s="411" t="s">
        <v>245</v>
      </c>
      <c r="EB13" s="411" t="s">
        <v>246</v>
      </c>
      <c r="EC13" s="411" t="s">
        <v>247</v>
      </c>
      <c r="ED13" s="411" t="s">
        <v>109</v>
      </c>
      <c r="EE13" s="411" t="s">
        <v>245</v>
      </c>
      <c r="EF13" s="411" t="s">
        <v>246</v>
      </c>
      <c r="EG13" s="411" t="s">
        <v>247</v>
      </c>
      <c r="EH13" s="417"/>
      <c r="EI13" s="411" t="s">
        <v>109</v>
      </c>
      <c r="EJ13" s="878"/>
      <c r="EK13" s="847"/>
      <c r="EL13" s="831"/>
      <c r="FA13" s="227" t="s">
        <v>110</v>
      </c>
      <c r="FB13" s="227" t="s">
        <v>111</v>
      </c>
      <c r="FC13" s="227" t="s">
        <v>291</v>
      </c>
      <c r="FD13" s="227" t="s">
        <v>112</v>
      </c>
      <c r="FE13" s="227" t="s">
        <v>113</v>
      </c>
      <c r="FF13" s="227" t="s">
        <v>124</v>
      </c>
      <c r="FG13" s="227" t="s">
        <v>125</v>
      </c>
      <c r="FH13" s="227" t="s">
        <v>74</v>
      </c>
      <c r="FI13" s="227" t="s">
        <v>73</v>
      </c>
      <c r="FJ13" s="227" t="s">
        <v>124</v>
      </c>
      <c r="FK13" s="227" t="s">
        <v>125</v>
      </c>
      <c r="FL13" s="227" t="s">
        <v>74</v>
      </c>
      <c r="FM13" s="227" t="s">
        <v>73</v>
      </c>
      <c r="FN13" s="227" t="s">
        <v>124</v>
      </c>
      <c r="FO13" s="227" t="s">
        <v>125</v>
      </c>
      <c r="FP13" s="227" t="s">
        <v>74</v>
      </c>
      <c r="FQ13" s="227" t="s">
        <v>73</v>
      </c>
      <c r="FR13" s="227" t="s">
        <v>117</v>
      </c>
      <c r="FS13" s="228" t="s">
        <v>118</v>
      </c>
      <c r="FT13" s="227" t="s">
        <v>119</v>
      </c>
      <c r="FW13" s="227" t="s">
        <v>110</v>
      </c>
      <c r="FX13" s="227" t="s">
        <v>111</v>
      </c>
      <c r="FY13" s="227" t="s">
        <v>291</v>
      </c>
      <c r="FZ13" s="227" t="s">
        <v>112</v>
      </c>
      <c r="GA13" s="227" t="s">
        <v>113</v>
      </c>
      <c r="GB13" s="227" t="s">
        <v>124</v>
      </c>
      <c r="GC13" s="227" t="s">
        <v>125</v>
      </c>
      <c r="GD13" s="227" t="s">
        <v>74</v>
      </c>
      <c r="GE13" s="227" t="s">
        <v>73</v>
      </c>
      <c r="GF13" s="227" t="s">
        <v>124</v>
      </c>
      <c r="GG13" s="227" t="s">
        <v>125</v>
      </c>
      <c r="GH13" s="227" t="s">
        <v>74</v>
      </c>
      <c r="GI13" s="227" t="s">
        <v>73</v>
      </c>
      <c r="GJ13" s="227" t="s">
        <v>124</v>
      </c>
      <c r="GK13" s="227" t="s">
        <v>125</v>
      </c>
      <c r="GL13" s="227" t="s">
        <v>74</v>
      </c>
      <c r="GM13" s="227" t="s">
        <v>73</v>
      </c>
      <c r="GN13" s="227" t="s">
        <v>117</v>
      </c>
      <c r="GO13" s="228" t="s">
        <v>118</v>
      </c>
      <c r="GP13" s="227" t="s">
        <v>119</v>
      </c>
      <c r="GS13" s="227" t="s">
        <v>110</v>
      </c>
      <c r="GT13" s="227" t="s">
        <v>111</v>
      </c>
      <c r="GU13" s="227" t="s">
        <v>291</v>
      </c>
      <c r="GV13" s="227" t="s">
        <v>112</v>
      </c>
      <c r="GW13" s="227" t="s">
        <v>113</v>
      </c>
      <c r="GX13" s="227" t="s">
        <v>124</v>
      </c>
      <c r="GY13" s="227" t="s">
        <v>125</v>
      </c>
      <c r="GZ13" s="227" t="s">
        <v>74</v>
      </c>
      <c r="HA13" s="227" t="s">
        <v>73</v>
      </c>
      <c r="HB13" s="227" t="s">
        <v>124</v>
      </c>
      <c r="HC13" s="227" t="s">
        <v>125</v>
      </c>
      <c r="HD13" s="227" t="s">
        <v>74</v>
      </c>
      <c r="HE13" s="227" t="s">
        <v>73</v>
      </c>
      <c r="HF13" s="227" t="s">
        <v>124</v>
      </c>
      <c r="HG13" s="227" t="s">
        <v>125</v>
      </c>
      <c r="HH13" s="227" t="s">
        <v>74</v>
      </c>
      <c r="HI13" s="227" t="s">
        <v>73</v>
      </c>
      <c r="HJ13" s="227" t="s">
        <v>117</v>
      </c>
      <c r="HK13" s="228" t="s">
        <v>118</v>
      </c>
      <c r="HL13" s="227" t="s">
        <v>119</v>
      </c>
      <c r="HO13" s="227" t="s">
        <v>110</v>
      </c>
      <c r="HP13" s="227" t="s">
        <v>111</v>
      </c>
      <c r="HQ13" s="227" t="s">
        <v>291</v>
      </c>
      <c r="HR13" s="227" t="s">
        <v>112</v>
      </c>
      <c r="HS13" s="227" t="s">
        <v>113</v>
      </c>
      <c r="HT13" s="227" t="s">
        <v>124</v>
      </c>
      <c r="HU13" s="227" t="s">
        <v>125</v>
      </c>
      <c r="HV13" s="227" t="s">
        <v>74</v>
      </c>
      <c r="HW13" s="227" t="s">
        <v>73</v>
      </c>
      <c r="HX13" s="227" t="s">
        <v>124</v>
      </c>
      <c r="HY13" s="227" t="s">
        <v>125</v>
      </c>
      <c r="HZ13" s="227" t="s">
        <v>74</v>
      </c>
      <c r="IA13" s="227" t="s">
        <v>73</v>
      </c>
      <c r="IB13" s="227" t="s">
        <v>124</v>
      </c>
      <c r="IC13" s="227" t="s">
        <v>125</v>
      </c>
      <c r="ID13" s="227" t="s">
        <v>74</v>
      </c>
      <c r="IE13" s="227" t="s">
        <v>73</v>
      </c>
      <c r="IF13" s="228" t="s">
        <v>118</v>
      </c>
      <c r="IG13" s="227" t="s">
        <v>119</v>
      </c>
      <c r="IJ13" s="227" t="s">
        <v>110</v>
      </c>
      <c r="IK13" s="227" t="s">
        <v>111</v>
      </c>
      <c r="IL13" s="227" t="s">
        <v>291</v>
      </c>
      <c r="IM13" s="227" t="s">
        <v>112</v>
      </c>
      <c r="IN13" s="227" t="s">
        <v>113</v>
      </c>
      <c r="IO13" s="227" t="s">
        <v>124</v>
      </c>
      <c r="IP13" s="227" t="s">
        <v>125</v>
      </c>
      <c r="IQ13" s="227" t="s">
        <v>74</v>
      </c>
      <c r="IR13" s="227" t="s">
        <v>73</v>
      </c>
      <c r="IS13" s="227" t="s">
        <v>124</v>
      </c>
      <c r="IT13" s="227" t="s">
        <v>125</v>
      </c>
      <c r="IU13" s="227" t="s">
        <v>74</v>
      </c>
      <c r="IV13" s="227" t="s">
        <v>73</v>
      </c>
      <c r="IW13" s="227" t="s">
        <v>124</v>
      </c>
      <c r="IX13" s="227" t="s">
        <v>125</v>
      </c>
      <c r="IY13" s="227" t="s">
        <v>74</v>
      </c>
      <c r="IZ13" s="227" t="s">
        <v>73</v>
      </c>
      <c r="JA13" s="227" t="s">
        <v>117</v>
      </c>
      <c r="JB13" s="228" t="s">
        <v>118</v>
      </c>
      <c r="JC13" s="227" t="s">
        <v>119</v>
      </c>
      <c r="JF13" s="227" t="s">
        <v>110</v>
      </c>
      <c r="JG13" s="227" t="s">
        <v>111</v>
      </c>
      <c r="JH13" s="227" t="s">
        <v>291</v>
      </c>
      <c r="JI13" s="227" t="s">
        <v>112</v>
      </c>
      <c r="JJ13" s="227" t="s">
        <v>113</v>
      </c>
      <c r="JK13" s="227" t="s">
        <v>124</v>
      </c>
      <c r="JL13" s="227" t="s">
        <v>125</v>
      </c>
      <c r="JM13" s="227" t="s">
        <v>74</v>
      </c>
      <c r="JN13" s="227" t="s">
        <v>73</v>
      </c>
      <c r="JO13" s="227" t="s">
        <v>124</v>
      </c>
      <c r="JP13" s="227" t="s">
        <v>125</v>
      </c>
      <c r="JQ13" s="227" t="s">
        <v>74</v>
      </c>
      <c r="JR13" s="227" t="s">
        <v>73</v>
      </c>
      <c r="JS13" s="227" t="s">
        <v>124</v>
      </c>
      <c r="JT13" s="227" t="s">
        <v>125</v>
      </c>
      <c r="JU13" s="227" t="s">
        <v>74</v>
      </c>
      <c r="JV13" s="227" t="s">
        <v>73</v>
      </c>
      <c r="JW13" s="228" t="s">
        <v>118</v>
      </c>
      <c r="JX13" s="227" t="s">
        <v>119</v>
      </c>
    </row>
    <row r="14" spans="1:284" ht="6.75" customHeight="1" x14ac:dyDescent="0.3">
      <c r="C14" s="28"/>
      <c r="D14" s="182"/>
      <c r="E14" s="182"/>
      <c r="F14" s="183"/>
      <c r="G14" s="183"/>
      <c r="H14" s="183"/>
      <c r="I14" s="183"/>
      <c r="J14" s="183"/>
      <c r="K14" s="183"/>
      <c r="L14" s="183"/>
      <c r="M14" s="183"/>
      <c r="N14" s="183"/>
      <c r="O14" s="183"/>
      <c r="P14" s="183"/>
      <c r="Q14" s="183"/>
      <c r="R14" s="183"/>
      <c r="S14" s="183"/>
      <c r="T14" s="183"/>
      <c r="U14" s="184"/>
      <c r="V14" s="10"/>
      <c r="W14" s="10"/>
      <c r="X14" s="10"/>
      <c r="Y14" s="10"/>
      <c r="Z14" s="10"/>
      <c r="AA14" s="28"/>
      <c r="AB14" s="182"/>
      <c r="AC14" s="182"/>
      <c r="AD14" s="183"/>
      <c r="AE14" s="183"/>
      <c r="AF14" s="183"/>
      <c r="AG14" s="183"/>
      <c r="AH14" s="183"/>
      <c r="AI14" s="183"/>
      <c r="AJ14" s="183"/>
      <c r="AK14" s="183"/>
      <c r="AL14" s="183"/>
      <c r="AM14" s="183"/>
      <c r="AN14" s="183"/>
      <c r="AO14" s="183"/>
      <c r="AP14" s="183"/>
      <c r="AQ14" s="183"/>
      <c r="AR14" s="183"/>
      <c r="AS14" s="184"/>
      <c r="AT14" s="10"/>
      <c r="AU14" s="10"/>
      <c r="AV14" s="10"/>
      <c r="AX14" s="10"/>
      <c r="AY14" s="9"/>
      <c r="AZ14" s="9"/>
      <c r="BA14" s="10"/>
      <c r="BS14" s="10"/>
      <c r="BW14" s="9"/>
      <c r="BX14" s="9"/>
      <c r="BY14" s="10"/>
      <c r="CQ14" s="10"/>
      <c r="CT14" s="9"/>
      <c r="CU14" s="9"/>
      <c r="CV14" s="9"/>
      <c r="DN14" s="10"/>
      <c r="DO14" s="10"/>
      <c r="DP14" s="10"/>
      <c r="DQ14" s="10"/>
      <c r="DR14" s="9"/>
      <c r="DS14" s="9"/>
      <c r="DT14" s="9"/>
      <c r="EL14" s="10"/>
      <c r="FA14" s="19"/>
      <c r="FB14" s="185"/>
      <c r="FC14" s="185"/>
      <c r="FD14" s="19"/>
      <c r="FE14" s="19"/>
      <c r="FF14" s="19"/>
      <c r="FG14" s="19"/>
      <c r="FH14" s="19"/>
      <c r="FI14" s="19"/>
      <c r="FJ14" s="19"/>
      <c r="FK14" s="19"/>
      <c r="FL14" s="19"/>
      <c r="FM14" s="19"/>
      <c r="FN14" s="19"/>
      <c r="FO14" s="19"/>
      <c r="FP14" s="19"/>
      <c r="FQ14" s="19"/>
      <c r="FR14" s="19"/>
      <c r="FS14" s="186"/>
      <c r="FT14" s="185"/>
      <c r="FW14" s="19"/>
      <c r="FX14" s="185"/>
      <c r="FY14" s="185"/>
      <c r="FZ14" s="19"/>
      <c r="GA14" s="19"/>
      <c r="GB14" s="19"/>
      <c r="GC14" s="19"/>
      <c r="GD14" s="19"/>
      <c r="GE14" s="19"/>
      <c r="GF14" s="19"/>
      <c r="GG14" s="19"/>
      <c r="GH14" s="19"/>
      <c r="GI14" s="19"/>
      <c r="GJ14" s="19"/>
      <c r="GK14" s="19"/>
      <c r="GL14" s="19"/>
      <c r="GM14" s="19"/>
      <c r="GN14" s="19"/>
      <c r="GO14" s="186"/>
      <c r="GP14" s="185"/>
      <c r="GS14" s="19"/>
      <c r="GT14" s="185"/>
      <c r="GU14" s="185"/>
      <c r="GV14" s="19"/>
      <c r="GW14" s="19"/>
      <c r="GX14" s="19"/>
      <c r="GY14" s="19"/>
      <c r="GZ14" s="19"/>
      <c r="HA14" s="19"/>
      <c r="HB14" s="19"/>
      <c r="HC14" s="19"/>
      <c r="HD14" s="19"/>
      <c r="HE14" s="19"/>
      <c r="HF14" s="19"/>
      <c r="HG14" s="19"/>
      <c r="HH14" s="19"/>
      <c r="HI14" s="19"/>
      <c r="HJ14" s="19"/>
      <c r="HK14" s="186"/>
      <c r="HL14" s="185"/>
      <c r="HO14" s="19"/>
      <c r="HP14" s="185"/>
      <c r="HQ14" s="185"/>
      <c r="HR14" s="19"/>
      <c r="HS14" s="19"/>
      <c r="HT14" s="19"/>
      <c r="HU14" s="19"/>
      <c r="HV14" s="19"/>
      <c r="HW14" s="19"/>
      <c r="HX14" s="19"/>
      <c r="HY14" s="19"/>
      <c r="HZ14" s="19"/>
      <c r="IA14" s="19"/>
      <c r="IB14" s="19"/>
      <c r="IC14" s="19"/>
      <c r="ID14" s="19"/>
      <c r="IE14" s="19"/>
      <c r="IF14" s="186"/>
      <c r="IG14" s="185"/>
      <c r="IJ14" s="19"/>
      <c r="IK14" s="185"/>
      <c r="IL14" s="185"/>
      <c r="IM14" s="19"/>
      <c r="IN14" s="19"/>
      <c r="IO14" s="19"/>
      <c r="IP14" s="19"/>
      <c r="IQ14" s="19"/>
      <c r="IR14" s="19"/>
      <c r="IS14" s="19"/>
      <c r="IT14" s="19"/>
      <c r="IU14" s="19"/>
      <c r="IV14" s="19"/>
      <c r="IW14" s="19"/>
      <c r="IX14" s="19"/>
      <c r="IY14" s="19"/>
      <c r="IZ14" s="19"/>
      <c r="JA14" s="19"/>
      <c r="JB14" s="186"/>
      <c r="JC14" s="185"/>
      <c r="JF14" s="19"/>
      <c r="JG14" s="185"/>
      <c r="JH14" s="185"/>
      <c r="JI14" s="19"/>
      <c r="JJ14" s="19"/>
      <c r="JK14" s="19"/>
      <c r="JL14" s="19"/>
      <c r="JM14" s="19"/>
      <c r="JN14" s="19"/>
      <c r="JO14" s="19"/>
      <c r="JP14" s="19"/>
      <c r="JQ14" s="19"/>
      <c r="JR14" s="19"/>
      <c r="JS14" s="19"/>
      <c r="JT14" s="19"/>
      <c r="JU14" s="19"/>
      <c r="JV14" s="19"/>
      <c r="JW14" s="186"/>
      <c r="JX14" s="185"/>
    </row>
    <row r="15" spans="1:284" s="209" customFormat="1" ht="37.5" customHeight="1" x14ac:dyDescent="0.35">
      <c r="B15" s="211" t="str">
        <f t="shared" ref="B15:B46" si="0">IFERROR(INDEX($EZ$15:$EZ$131,MATCH($V15,$FT$15:$FT$131,0)),"")</f>
        <v/>
      </c>
      <c r="C15" s="210" t="str">
        <f t="shared" ref="C15:C46" si="1">IFERROR(INDEX($FA$15:$FA$161,MATCH($V15,$FT$15:$FT$161,0)),"")</f>
        <v/>
      </c>
      <c r="D15" s="210" t="str">
        <f t="shared" ref="D15:D46" si="2">IFERROR(INDEX($FB$15:$FB$161,MATCH($V15,$FT$15:$FT$161,0)),"")</f>
        <v/>
      </c>
      <c r="E15" s="210" t="str">
        <f t="shared" ref="E15:E46" si="3">IFERROR(INDEX($FC$15:$FC$161,MATCH($V15,$FT$15:$FT$161,0)),"")</f>
        <v/>
      </c>
      <c r="F15" s="211" t="str">
        <f t="shared" ref="F15:F46" si="4">IFERROR(INDEX($FD$15:$FD$161,MATCH($V15,$FT$15:$FT$161,0)),"")</f>
        <v/>
      </c>
      <c r="G15" s="211" t="str">
        <f t="shared" ref="G15:G46" si="5">IFERROR(INDEX($FE$15:$FE$161,MATCH($V15,$FT$15:$FT$161,0)),"")</f>
        <v/>
      </c>
      <c r="H15" s="212" t="str">
        <f t="shared" ref="H15:H46" si="6">IFERROR(INDEX($FF$15:$FF$161,MATCH($V15,$FT$15:$FT$161,0)),"")</f>
        <v/>
      </c>
      <c r="I15" s="212" t="str">
        <f t="shared" ref="I15:I46" si="7">IFERROR(INDEX($FG$15:$FG$161,MATCH($V15,$FT$15:$FT$161,0)),"")</f>
        <v/>
      </c>
      <c r="J15" s="212" t="str">
        <f t="shared" ref="J15:J46" si="8">IFERROR(INDEX($FH$15:$FH$161,MATCH($V15,$FT$15:$FT$161,0)),"")</f>
        <v/>
      </c>
      <c r="K15" s="212" t="str">
        <f t="shared" ref="K15:K46" si="9">IFERROR(INDEX($FI$15:$FI$161,MATCH($V15,$FT$15:$FT$161,0)),"")</f>
        <v/>
      </c>
      <c r="L15" s="212" t="str">
        <f t="shared" ref="L15:L46" si="10">IFERROR(INDEX($FJ$15:$FJ$161,MATCH($V15,$FT$15:$FT$161,0)),"")</f>
        <v/>
      </c>
      <c r="M15" s="212" t="str">
        <f t="shared" ref="M15:M46" si="11">IFERROR(INDEX($FK$15:$FK$161,MATCH($V15,$FT$15:$FT$161,0)),"")</f>
        <v/>
      </c>
      <c r="N15" s="212" t="str">
        <f t="shared" ref="N15:N46" si="12">IFERROR(INDEX($FL$15:$FL$161,MATCH($V15,$FT$15:$FT$161,0)),"")</f>
        <v/>
      </c>
      <c r="O15" s="212" t="str">
        <f t="shared" ref="O15:O46" si="13">IFERROR(INDEX($FM$15:$FM$161,MATCH($V15,$FT$15:$FT$161,0)),"")</f>
        <v/>
      </c>
      <c r="P15" s="212" t="str">
        <f t="shared" ref="P15:P46" si="14">IFERROR(INDEX($FN$15:$FN$161,MATCH($V15,$FT$15:$FT$161,0)),"")</f>
        <v/>
      </c>
      <c r="Q15" s="212" t="str">
        <f t="shared" ref="Q15:Q46" si="15">IFERROR(INDEX($FO$15:$FO$161,MATCH($V15,$FT$15:$FT$161,0)),"")</f>
        <v/>
      </c>
      <c r="R15" s="212" t="str">
        <f t="shared" ref="R15:S34" si="16">IFERROR(INDEX($FP$15:$FP$161,MATCH($V15,$FT$15:$FT$161,0)),"")</f>
        <v/>
      </c>
      <c r="S15" s="212" t="str">
        <f t="shared" si="16"/>
        <v/>
      </c>
      <c r="T15" s="212" t="str">
        <f t="shared" ref="T15:T46" si="17">IFERROR(INDEX($FQ$15:$FQ$161,MATCH($V15,$FT$15:$FT$161,0)),"")</f>
        <v/>
      </c>
      <c r="U15" s="212" t="str">
        <f t="shared" ref="U15:U46" si="18">IFERROR(INDEX($FS$15:$FS$161,MATCH($V15,$FT$15:$FT$161,0)),"")</f>
        <v/>
      </c>
      <c r="V15" s="436">
        <v>1</v>
      </c>
      <c r="W15" s="431"/>
      <c r="X15" s="213"/>
      <c r="Y15" s="213"/>
      <c r="Z15" s="211" t="str">
        <f t="shared" ref="Z15:Z46" si="19">IFERROR(INDEX($FV$15:$FV$161,MATCH($AT15,$GP$15:$GP$161,0)),"")</f>
        <v/>
      </c>
      <c r="AA15" s="210" t="str">
        <f t="shared" ref="AA15:AA46" si="20">IFERROR(INDEX($FW$15:$FW$161,MATCH($AT15,$GP$15:$GP$161,0)),"")</f>
        <v/>
      </c>
      <c r="AB15" s="210" t="str">
        <f t="shared" ref="AB15:AB46" si="21">IFERROR(INDEX($FX$15:$FX$161,MATCH($AT15,$GP$15:$GP$161,0)),"")</f>
        <v/>
      </c>
      <c r="AC15" s="210" t="str">
        <f t="shared" ref="AC15:AC46" si="22">IFERROR(INDEX($FY$15:$FY$161,MATCH($V15,$GP$15:$GP$161,0)),"")</f>
        <v/>
      </c>
      <c r="AD15" s="211" t="str">
        <f t="shared" ref="AD15:AD46" si="23">IFERROR(INDEX($FZ$15:$FZ$161,MATCH($AT15,$GP$15:$GP$161,0)),"")</f>
        <v/>
      </c>
      <c r="AE15" s="211" t="str">
        <f t="shared" ref="AE15:AE46" si="24">IFERROR(INDEX($GA$15:$GA$161,MATCH($AT15,$GP$15:$GP$161,0)),"")</f>
        <v/>
      </c>
      <c r="AF15" s="212" t="str">
        <f t="shared" ref="AF15:AF46" si="25">IFERROR(INDEX($GB$15:$GB$161,MATCH($AT15,$GP$15:$GP$161,0)),"")</f>
        <v/>
      </c>
      <c r="AG15" s="212" t="str">
        <f t="shared" ref="AG15:AG46" si="26">IFERROR(INDEX($GC$15:$GC$161,MATCH($AT15,$GP$15:$GP$161,0)),"")</f>
        <v/>
      </c>
      <c r="AH15" s="212" t="str">
        <f t="shared" ref="AH15:AH46" si="27">IFERROR(INDEX($GD$15:$GD$161,MATCH($AT15,$GP$15:$GP$161,0)),"")</f>
        <v/>
      </c>
      <c r="AI15" s="212" t="str">
        <f t="shared" ref="AI15:AI46" si="28">IFERROR(INDEX($GE$15:$GE$161,MATCH($AT15,$GP$15:$GP$161,0)),"")</f>
        <v/>
      </c>
      <c r="AJ15" s="212" t="str">
        <f t="shared" ref="AJ15:AJ46" si="29">IFERROR(INDEX($GF$15:$GF$161,MATCH($AT15,$GP$15:$GP$161,0)),"")</f>
        <v/>
      </c>
      <c r="AK15" s="212" t="str">
        <f t="shared" ref="AK15:AK46" si="30">IFERROR(INDEX($GG$15:$GG$161,MATCH($AT15,$GP$15:$GP$161,0)),"")</f>
        <v/>
      </c>
      <c r="AL15" s="212" t="str">
        <f t="shared" ref="AL15:AL46" si="31">IFERROR(INDEX($GH$15:$GH$161,MATCH($AT15,$GP$15:$GP$161,0)),"")</f>
        <v/>
      </c>
      <c r="AM15" s="212" t="str">
        <f t="shared" ref="AM15:AM46" si="32">IFERROR(INDEX($GI$15:$GI$161,MATCH($AT15,$GP$15:$GP$161,0)),"")</f>
        <v/>
      </c>
      <c r="AN15" s="212" t="str">
        <f t="shared" ref="AN15:AN46" si="33">IFERROR(INDEX($GJ$15:$GJ$161,MATCH($AT15,$GP$15:$GP$161,0)),"")</f>
        <v/>
      </c>
      <c r="AO15" s="212" t="str">
        <f t="shared" ref="AO15:AO46" si="34">IFERROR(INDEX($GK$15:$GK$161,MATCH($AT15,$GP$15:$GP$161,0)),"")</f>
        <v/>
      </c>
      <c r="AP15" s="212" t="str">
        <f t="shared" ref="AP15:AQ34" si="35">IFERROR(INDEX($GL$15:$GL$161,MATCH($AT15,$GP$15:$GP$161,0)),"")</f>
        <v/>
      </c>
      <c r="AQ15" s="212" t="str">
        <f t="shared" si="35"/>
        <v/>
      </c>
      <c r="AR15" s="212" t="str">
        <f t="shared" ref="AR15:AR46" si="36">IFERROR(INDEX($GM$15:$GM$161,MATCH($AT15,$GP$15:$GP$161,0)),"")</f>
        <v/>
      </c>
      <c r="AS15" s="212" t="str">
        <f t="shared" ref="AS15:AS46" si="37">IFERROR(INDEX($GO$15:$GO$161,MATCH($AT15,$GP$15:$GP$161,0)),"")</f>
        <v/>
      </c>
      <c r="AT15" s="435">
        <v>1</v>
      </c>
      <c r="AU15" s="431"/>
      <c r="AV15" s="213"/>
      <c r="AX15" s="210" t="str">
        <f>IFERROR(INDEX($GR$15:$GR$161,MATCH($BR15,$HL$15:$HL$161,0)),"")</f>
        <v/>
      </c>
      <c r="AY15" s="210" t="str">
        <f>IFERROR(INDEX($GS$15:$GS$161,MATCH($BR15,$HL$15:$HL$161,0)),"")</f>
        <v/>
      </c>
      <c r="AZ15" s="210" t="str">
        <f>IFERROR(INDEX($GT$15:$GT$161,MATCH($BR15,$HL$15:$HL$161,0)),"")</f>
        <v/>
      </c>
      <c r="BA15" s="211" t="str">
        <f t="shared" ref="BA15:BA46" si="38">IFERROR(INDEX($GU$15:$GU$161,MATCH($V15,$HL$15:$HL$161,0)),"")</f>
        <v/>
      </c>
      <c r="BB15" s="211" t="str">
        <f>IFERROR(INDEX($GV$15:$GV$161,MATCH($BR15,$HL$15:$HL$161,0)),"")</f>
        <v/>
      </c>
      <c r="BC15" s="211" t="str">
        <f>IFERROR(INDEX($GW$15:$GW$161,MATCH($BR15,$HL$15:$HL$161,0)),"")</f>
        <v/>
      </c>
      <c r="BD15" s="212" t="str">
        <f>IFERROR(INDEX($GX$15:$GX$161,MATCH($BR15,$HL$15:$HL$161,0)),"")</f>
        <v/>
      </c>
      <c r="BE15" s="212" t="str">
        <f>IFERROR(INDEX($GY$15:$GY$161,MATCH($BR15,$HL$15:$HL$161,0)),"")</f>
        <v/>
      </c>
      <c r="BF15" s="212" t="str">
        <f>IFERROR(INDEX($GZ$15:$GZ$161,MATCH($BR15,$HL$15:$HL$161,0)),"")</f>
        <v/>
      </c>
      <c r="BG15" s="212" t="str">
        <f>IFERROR(INDEX($HA$15:$HA$161,MATCH($BR15,$HL$15:$HL$161,0)),"")</f>
        <v/>
      </c>
      <c r="BH15" s="212" t="str">
        <f>IFERROR(INDEX($HB$15:$HB$161,MATCH($BR15,$HL$15:$HL$161,0)),"")</f>
        <v/>
      </c>
      <c r="BI15" s="212" t="str">
        <f>IFERROR(INDEX($HC$15:$HC$161,MATCH($BR15,$HL$15:$HL$161,0)),"")</f>
        <v/>
      </c>
      <c r="BJ15" s="212" t="str">
        <f>IFERROR(INDEX($HD$15:$HD$161,MATCH($BR15,$HL$15:$HL$161,0)),"")</f>
        <v/>
      </c>
      <c r="BK15" s="212" t="str">
        <f>IFERROR(INDEX($HE$15:$HE$161,MATCH($BR15,$HL$15:$HL$161,0)),"")</f>
        <v/>
      </c>
      <c r="BL15" s="212" t="str">
        <f>IFERROR(INDEX($HF$15:$HF$161,MATCH($BR15,$HL$15:$HL$161,0)),"")</f>
        <v/>
      </c>
      <c r="BM15" s="212" t="str">
        <f>IFERROR(INDEX($HG$15:$HG$161,MATCH($BR15,$HL$15:$HL$161,0)),"")</f>
        <v/>
      </c>
      <c r="BN15" s="212" t="str">
        <f t="shared" ref="BN15:BO18" si="39">IFERROR(INDEX($HH$15:$HH$161,MATCH($BR15,$HL$15:$HL$161,0)),"")</f>
        <v/>
      </c>
      <c r="BO15" s="212" t="str">
        <f t="shared" si="39"/>
        <v/>
      </c>
      <c r="BP15" s="212" t="str">
        <f>IFERROR(INDEX($HI$15:$HI$161,MATCH($BR15,$HL$15:$HL$161,0)),"")</f>
        <v/>
      </c>
      <c r="BQ15" s="212" t="str">
        <f>IFERROR(INDEX($HK$15:$HK$161,MATCH($BR15,$HL$15:$HL$161,0)),"")</f>
        <v/>
      </c>
      <c r="BR15" s="435">
        <v>1</v>
      </c>
      <c r="BS15" s="431"/>
      <c r="BT15" s="213"/>
      <c r="BU15" s="213"/>
      <c r="BV15" s="210" t="str">
        <f>IFERROR(INDEX($HN$15:$HN$161,MATCH($CP15,$IG$15:$IG$161,0)),"")</f>
        <v/>
      </c>
      <c r="BW15" s="210" t="str">
        <f>IFERROR(INDEX($HO$15:$HO$161,MATCH($CP15,$IG$15:$IG$161,0)),"")</f>
        <v/>
      </c>
      <c r="BX15" s="210" t="str">
        <f>IFERROR(INDEX($HP$15:$HP$161,MATCH($CP15,$IG$15:$IG$161,0)),"")</f>
        <v/>
      </c>
      <c r="BY15" s="211" t="str">
        <f t="shared" ref="BY15:BY46" si="40">IFERROR(INDEX($HQ$15:$HQ$161,MATCH($V15,$IG$15:$IG$161,0)),"")</f>
        <v/>
      </c>
      <c r="BZ15" s="211" t="str">
        <f>IFERROR(INDEX($HR$15:$HR$161,MATCH($CP15,$IG$15:$IG$161,0)),"")</f>
        <v/>
      </c>
      <c r="CA15" s="211" t="str">
        <f t="shared" ref="CA15:CB18" si="41">IFERROR(INDEX($HS$15:$HS$161,MATCH($CP15,$IG$15:$IG$161,0)),"")</f>
        <v/>
      </c>
      <c r="CB15" s="212" t="str">
        <f t="shared" si="41"/>
        <v/>
      </c>
      <c r="CC15" s="212" t="str">
        <f>IFERROR(INDEX($HU$15:$HU$161,MATCH($CP15,$IG$15:$IG$161,0)),"")</f>
        <v/>
      </c>
      <c r="CD15" s="212" t="str">
        <f>IFERROR(INDEX($HV$15:$HV$161,MATCH($CP15,$IG$15:$IG$161,0)),"")</f>
        <v/>
      </c>
      <c r="CE15" s="212" t="str">
        <f>IFERROR(INDEX($HW$15:$HW$161,MATCH($CP15,$IG$15:$IG$161,0)),"")</f>
        <v/>
      </c>
      <c r="CF15" s="212" t="str">
        <f>IFERROR(INDEX($HX$15:$HX$161,MATCH($CP15,$IG$15:$IG$161,0)),"")</f>
        <v/>
      </c>
      <c r="CG15" s="212" t="str">
        <f>IFERROR(INDEX($HY$15:$HY$161,MATCH($CP15,$IG$15:$IG$161,0)),"")</f>
        <v/>
      </c>
      <c r="CH15" s="212" t="str">
        <f>IFERROR(INDEX($HZ$15:$HZ$161,MATCH($CP15,$IG$15:$IG$161,0)),"")</f>
        <v/>
      </c>
      <c r="CI15" s="212" t="str">
        <f>IFERROR(INDEX($IA$15:$IA$161,MATCH($CP15,$IG$15:$IG$161,0)),"")</f>
        <v/>
      </c>
      <c r="CJ15" s="212" t="str">
        <f>IFERROR(INDEX($IB$15:$IB$161,MATCH($CP15,$IG$15:$IG$161,0)),"")</f>
        <v/>
      </c>
      <c r="CK15" s="212" t="str">
        <f>IFERROR(INDEX($IC$15:$IC$161,MATCH($CP15,$IG$15:$IG$161,0)),"")</f>
        <v/>
      </c>
      <c r="CL15" s="212" t="str">
        <f t="shared" ref="CL15:CM18" si="42">IFERROR(INDEX($ID$15:$ID$161,MATCH($CP15,$IG$15:$IG$161,0)),"")</f>
        <v/>
      </c>
      <c r="CM15" s="212" t="str">
        <f t="shared" si="42"/>
        <v/>
      </c>
      <c r="CN15" s="212" t="str">
        <f>IFERROR(INDEX($IE$15:$IE$161,MATCH($CP15,$IG$15:$IG$161,0)),"")</f>
        <v/>
      </c>
      <c r="CO15" s="212" t="str">
        <f>IFERROR(INDEX($IF$15:$IF$161,MATCH($CP15,$IG$15:$IG$161,0)),"")</f>
        <v/>
      </c>
      <c r="CP15" s="435">
        <v>1</v>
      </c>
      <c r="CQ15" s="431"/>
      <c r="CS15" s="211" t="str">
        <f>IFERROR(INDEX($II$15:$II$161,MATCH($DM15,$JC$15:$JC$161,0)),"")</f>
        <v/>
      </c>
      <c r="CT15" s="210" t="str">
        <f>IFERROR(INDEX($IJ$15:$IJ$161,MATCH($DM15,$JC$15:$JC$161,0)),"")</f>
        <v/>
      </c>
      <c r="CU15" s="210" t="str">
        <f>IFERROR(INDEX($IK$15:$IK$161,MATCH($DM15,$JC$15:$JC$161,0)),"")</f>
        <v/>
      </c>
      <c r="CV15" s="210" t="str">
        <f>IFERROR(INDEX($IL$15:$IL$161,MATCH($DM15,$JC$15:$JC$161,0)),"")</f>
        <v/>
      </c>
      <c r="CW15" s="211" t="str">
        <f>IFERROR(INDEX($IM$15:$IM$161,MATCH($DM15,$JC$15:$JC$161,0)),"")</f>
        <v/>
      </c>
      <c r="CX15" s="211" t="str">
        <f>IFERROR(INDEX($IN$15:$IN$161,MATCH($DM15,$JC$15:$JC$161,0)),"")</f>
        <v/>
      </c>
      <c r="CY15" s="212" t="str">
        <f>IFERROR(INDEX($IO$15:$IO$161,MATCH($DM15,$JC$15:$JC$161,0)),"")</f>
        <v/>
      </c>
      <c r="CZ15" s="212" t="str">
        <f>IFERROR(INDEX($IP$15:$IP$161,MATCH($DM15,$JC$15:$JC$161,0)),"")</f>
        <v/>
      </c>
      <c r="DA15" s="212" t="str">
        <f>IFERROR(INDEX($IQ$15:$IQ$161,MATCH($DM15,$JC$15:$JC$161,0)),"")</f>
        <v/>
      </c>
      <c r="DB15" s="212" t="str">
        <f>IFERROR(INDEX($IR$15:$IR$161,MATCH($DM15,$JC$15:$JC$161,0)),"")</f>
        <v/>
      </c>
      <c r="DC15" s="212" t="str">
        <f>IFERROR(INDEX($IS$15:$IS$161,MATCH($DM15,$JC$15:$JC$161,0)),"")</f>
        <v/>
      </c>
      <c r="DD15" s="212" t="str">
        <f>IFERROR(INDEX($IT$15:$IT$161,MATCH($DM15,$JC$15:$JC$161,0)),"")</f>
        <v/>
      </c>
      <c r="DE15" s="212" t="str">
        <f>IFERROR(INDEX($IU$15:$IU$161,MATCH($DM15,$JC$15:$JC$161,0)),"")</f>
        <v/>
      </c>
      <c r="DF15" s="212" t="str">
        <f>IFERROR(INDEX($IV$15:$IV$161,MATCH($DM15,$JC$15:$JC$161,0)),"")</f>
        <v/>
      </c>
      <c r="DG15" s="212" t="str">
        <f>IFERROR(INDEX($IW$15:$IW$161,MATCH($DM15,$JC$15:$JC$161,0)),"")</f>
        <v/>
      </c>
      <c r="DH15" s="212" t="str">
        <f>IFERROR(INDEX($IX$15:$IX$161,MATCH($DM15,$JC$15:$JC$161,0)),"")</f>
        <v/>
      </c>
      <c r="DI15" s="212" t="str">
        <f t="shared" ref="DI15:DJ18" si="43">IFERROR(INDEX($IY$15:$IY$161,MATCH($DM15,$JC$15:$JC$161,0)),"")</f>
        <v/>
      </c>
      <c r="DJ15" s="212" t="str">
        <f t="shared" si="43"/>
        <v/>
      </c>
      <c r="DK15" s="212" t="str">
        <f>IFERROR(INDEX($IZ$15:$IZ$161,MATCH($DM15,$JC$15:$JC$161,0)),"")</f>
        <v/>
      </c>
      <c r="DL15" s="212" t="str">
        <f>IFERROR(INDEX($JB$15:$JB$161,MATCH($DM15,$JC$15:$JC$161,0)),"")</f>
        <v/>
      </c>
      <c r="DM15" s="435">
        <v>1</v>
      </c>
      <c r="DN15" s="431"/>
      <c r="DO15" s="213"/>
      <c r="DP15" s="213"/>
      <c r="DQ15" s="211" t="str">
        <f>IFERROR(INDEX($JE$15:$JE$161,MATCH($EK15,$JX$15:$JX$161,0)),"")</f>
        <v/>
      </c>
      <c r="DR15" s="210" t="str">
        <f>IFERROR(INDEX($JF$15:$JF$161,MATCH($EK15,$JX$15:$JX$161,0)),"")</f>
        <v/>
      </c>
      <c r="DS15" s="210" t="str">
        <f>IFERROR(INDEX($JG$15:$JG$161,MATCH($EK15,$JX$15:$JX$161,0)),"")</f>
        <v/>
      </c>
      <c r="DT15" s="210" t="str">
        <f>IFERROR(INDEX($JH$15:$JH$161,MATCH($EK15,$JX$15:$JX$161,0)),"")</f>
        <v/>
      </c>
      <c r="DU15" s="211" t="str">
        <f>IFERROR(INDEX($JI$15:$JI$161,MATCH($EK15,$JX$15:$JX$161,0)),"")</f>
        <v/>
      </c>
      <c r="DV15" s="211" t="str">
        <f>IFERROR(INDEX($JJ$15:$JJ$161,MATCH($EK15,$JX$15:$JX$161,0)),"")</f>
        <v/>
      </c>
      <c r="DW15" s="212" t="str">
        <f>IFERROR(INDEX($JK$15:$JK$161,MATCH($EK15,$JX$15:$JX$161,0)),"")</f>
        <v/>
      </c>
      <c r="DX15" s="212" t="str">
        <f>IFERROR(INDEX($JL$15:$JL$161,MATCH($EK15,$JX$15:$JX$161,0)),"")</f>
        <v/>
      </c>
      <c r="DY15" s="212" t="str">
        <f>IFERROR(INDEX($JM$15:$JM$161,MATCH($EK15,$JX$15:$JX$161,0)),"")</f>
        <v/>
      </c>
      <c r="DZ15" s="212" t="str">
        <f>IFERROR(INDEX($JN$15:$JN$161,MATCH($EK15,$JX$15:$JX$161,0)),"")</f>
        <v/>
      </c>
      <c r="EA15" s="212" t="str">
        <f>IFERROR(INDEX($JO$15:$JO$161,MATCH($EK15,$JX$15:$JX$161,0)),"")</f>
        <v/>
      </c>
      <c r="EB15" s="212" t="str">
        <f>IFERROR(INDEX($JP$15:$JP$161,MATCH($EK15,$JX$15:$JX$161,0)),"")</f>
        <v/>
      </c>
      <c r="EC15" s="212" t="str">
        <f>IFERROR(INDEX($JQ$15:$JQ$161,MATCH($EK15,$JX$15:$JX$161,0)),"")</f>
        <v/>
      </c>
      <c r="ED15" s="212" t="str">
        <f>IFERROR(INDEX($JR$15:$JR$161,MATCH($EK15,$JX$15:$JX$161,0)),"")</f>
        <v/>
      </c>
      <c r="EE15" s="212" t="str">
        <f>IFERROR(INDEX($JS$15:$JS$161,MATCH($EK15,$JX$15:$JX$161,0)),"")</f>
        <v/>
      </c>
      <c r="EF15" s="212" t="str">
        <f>IFERROR(INDEX($JT$15:$JT$161,MATCH($EK15,$JX$15:$JX$161,0)),"")</f>
        <v/>
      </c>
      <c r="EG15" s="212" t="str">
        <f>IFERROR(INDEX($JU$15:$JU$161,MATCH($EK15,$JX$15:$JX$161,0)),"")</f>
        <v/>
      </c>
      <c r="EH15" s="212" t="str">
        <f t="shared" ref="EH15:EH30" si="44">IFERROR(INDEX($JT$15:$JT$161,MATCH($EK15,$JX$15:$JX$161,0)),"")</f>
        <v/>
      </c>
      <c r="EI15" s="587" t="str">
        <f>IFERROR(INDEX($JV$15:$JV$161,MATCH($EK15,$JX$15:$JX$161,0)),"")</f>
        <v/>
      </c>
      <c r="EJ15" s="212" t="str">
        <f>IFERROR(INDEX($JW$15:$JW$161,MATCH($EK15,$JX$15:$JX$161,0)),"")</f>
        <v/>
      </c>
      <c r="EK15" s="436">
        <v>1</v>
      </c>
      <c r="EL15" s="436">
        <v>1</v>
      </c>
      <c r="EZ15" s="214" t="str">
        <f>IFERROR(IF(AND('Classificação geral'!$J7="FEM",'Classificação geral'!$K7=1,'Classificação geral'!$F7="Mini"),'Classificação geral'!$A7,""),"")</f>
        <v/>
      </c>
      <c r="FA15" s="214" t="str">
        <f>IFERROR(IF(AND('Classificação geral'!$J7="FEM",'Classificação geral'!$K7=1,'Classificação geral'!F7="Mini"),'Classificação geral'!$B7,""),"")</f>
        <v/>
      </c>
      <c r="FB15" s="215" t="str">
        <f>IF($FA15='Classificação geral'!$B7,'Classificação geral'!$C7,"")</f>
        <v/>
      </c>
      <c r="FC15" s="215" t="str">
        <f>IF($FA15='Classificação geral'!$B7,'Classificação geral'!$D7,"")</f>
        <v/>
      </c>
      <c r="FD15" s="215" t="str">
        <f>IF($FA15='Classificação geral'!$B7,'Classificação geral'!$J7,"")</f>
        <v/>
      </c>
      <c r="FE15" s="215" t="str">
        <f>IF($FD15='Classificação geral'!$J7,'Classificação geral'!$K7,"")</f>
        <v/>
      </c>
      <c r="FF15" s="215" t="str">
        <f>IF($FE15='Classificação geral'!$K7,'Classificação geral'!$P7,"")</f>
        <v/>
      </c>
      <c r="FG15" s="215" t="str">
        <f>IF($FE15='Classificação geral'!$K7,'Classificação geral'!$S7,"")</f>
        <v/>
      </c>
      <c r="FH15" s="215" t="str">
        <f>IF($FE15='Classificação geral'!$K7,'Classificação geral'!$T7,"")</f>
        <v/>
      </c>
      <c r="FI15" s="215" t="str">
        <f>IF($FE15='Classificação geral'!$K7,'Classificação geral'!$L7,"")</f>
        <v/>
      </c>
      <c r="FJ15" s="215" t="str">
        <f>IF($FE15='Classificação geral'!$K7,'Classificação geral'!$U7,"")</f>
        <v/>
      </c>
      <c r="FK15" s="215" t="str">
        <f>IF($FE15='Classificação geral'!$K7,'Classificação geral'!$W7,"")</f>
        <v/>
      </c>
      <c r="FL15" s="215" t="str">
        <f>IF($FE15='Classificação geral'!$K7,'Classificação geral'!$X7,"")</f>
        <v/>
      </c>
      <c r="FM15" s="215" t="str">
        <f>IF($FE15='Classificação geral'!$K7,'Classificação geral'!$M7,"")</f>
        <v/>
      </c>
      <c r="FN15" s="215" t="str">
        <f>IF($FE15='Classificação geral'!$K7,'Classificação geral'!$Y7,"")</f>
        <v/>
      </c>
      <c r="FO15" s="215" t="str">
        <f>IF($FE15='Classificação geral'!$K7,'Classificação geral'!$AA7,"")</f>
        <v/>
      </c>
      <c r="FP15" s="215" t="str">
        <f>IF($FE15='Classificação geral'!$K7,'Classificação geral'!$AB7,"")</f>
        <v/>
      </c>
      <c r="FQ15" s="215" t="str">
        <f>IF($FE15='Classificação geral'!$K7,'Classificação geral'!$N7,"")</f>
        <v/>
      </c>
      <c r="FR15" s="215" t="str">
        <f>IF($FE15='Classificação geral'!$K7,'Classificação geral'!$O7,"")</f>
        <v/>
      </c>
      <c r="FS15" s="215" t="str">
        <f>IF($FE15='Classificação geral'!$K7,'Classificação geral'!$AM7,"")</f>
        <v/>
      </c>
      <c r="FT15" s="216" t="str">
        <f>IFERROR(RANK(FS15,FS:FS,0)+ COUNTIF($FS$13:FS14,FS15),"")</f>
        <v/>
      </c>
      <c r="FV15" s="214" t="str">
        <f>IFERROR(IF(AND('Classificação geral'!$J7="mas",'Classificação geral'!$K7=1,'Classificação geral'!$F7="Mini"),'Classificação geral'!$A7,""),"")</f>
        <v/>
      </c>
      <c r="FW15" s="214" t="str">
        <f>IFERROR(IF(AND('Classificação geral'!$J7="mas",'Classificação geral'!$K7=1,'Classificação geral'!$F7="Mini"),'Classificação geral'!$B7,""),"")</f>
        <v/>
      </c>
      <c r="FX15" s="215" t="str">
        <f>IF($FW15='Classificação geral'!$B7,'Classificação geral'!$C7,"")</f>
        <v/>
      </c>
      <c r="FY15" s="215" t="str">
        <f>IF($FW15='Classificação geral'!$B7,'Classificação geral'!$D7,"")</f>
        <v/>
      </c>
      <c r="FZ15" s="215" t="str">
        <f>IF($FW15='Classificação geral'!$B7,'Classificação geral'!$J7,"")</f>
        <v/>
      </c>
      <c r="GA15" s="214" t="str">
        <f>IFERROR(IF(AND($FZ15="mas",'Classificação geral'!$K7=1),'Classificação geral'!K7,""),"")</f>
        <v/>
      </c>
      <c r="GB15" s="214" t="str">
        <f>IFERROR(IF(AND($FZ15="mas",'Classificação geral'!$K7=1),'Classificação geral'!P7,""),"")</f>
        <v/>
      </c>
      <c r="GC15" s="214" t="str">
        <f>IFERROR(IF(AND($FZ15="mas",'Classificação geral'!$K7=1),'Classificação geral'!S7,""),"")</f>
        <v/>
      </c>
      <c r="GD15" s="214" t="str">
        <f>IFERROR(IF(AND($FZ15="mas",'Classificação geral'!$K7=1),'Classificação geral'!T7,""),"")</f>
        <v/>
      </c>
      <c r="GE15" s="214" t="str">
        <f>IFERROR(IF(AND($FZ15="mas",'Classificação geral'!$K7=1),'Classificação geral'!L7,""),"")</f>
        <v/>
      </c>
      <c r="GF15" s="214" t="str">
        <f>IFERROR(IF(AND($FZ15="mas",'Classificação geral'!$K7=1),'Classificação geral'!U7,""),"")</f>
        <v/>
      </c>
      <c r="GG15" s="214" t="str">
        <f>IFERROR(IF(AND($FZ15="mas",'Classificação geral'!$K7=1),'Classificação geral'!W7,""),"")</f>
        <v/>
      </c>
      <c r="GH15" s="214" t="str">
        <f>IFERROR(IF(AND($FZ15="mas",'Classificação geral'!$K7=1),'Classificação geral'!X7,""),"")</f>
        <v/>
      </c>
      <c r="GI15" s="214" t="str">
        <f>IFERROR(IF(AND($FZ15="mas",'Classificação geral'!$K7=1),'Classificação geral'!M7,""),"")</f>
        <v/>
      </c>
      <c r="GJ15" s="214" t="str">
        <f>IFERROR(IF(AND($FZ15="mas",'Classificação geral'!$K7=1),'Classificação geral'!Y7,""),"")</f>
        <v/>
      </c>
      <c r="GK15" s="214" t="str">
        <f>IFERROR(IF(AND($FZ15="mas",'Classificação geral'!$K7=1),'Classificação geral'!AA7,""),"")</f>
        <v/>
      </c>
      <c r="GL15" s="214" t="str">
        <f>IFERROR(IF(AND($FZ15="mas",'Classificação geral'!$K7=1),'Classificação geral'!AB7,""),"")</f>
        <v/>
      </c>
      <c r="GM15" s="214" t="str">
        <f>IFERROR(IF(AND($FZ15="mas",'Classificação geral'!$K7=1),'Classificação geral'!N7,""),"")</f>
        <v/>
      </c>
      <c r="GN15" s="214" t="str">
        <f>IFERROR(IF(AND($FZ15="mas",'Classificação geral'!$K7=1),'Classificação geral'!O7,""),"")</f>
        <v/>
      </c>
      <c r="GO15" s="244" t="str">
        <f>IFERROR(IF(AND($FZ15="mas",'Classificação geral'!$K7=1),'Classificação geral'!AM7,""),"")</f>
        <v/>
      </c>
      <c r="GP15" s="216" t="str">
        <f>IFERROR(RANK(GO15,GO:GO,0)+ COUNTIF($GO$13:GO14,GO15),"")</f>
        <v/>
      </c>
      <c r="GR15" s="214" t="str">
        <f>IFERROR(IF(AND('Classificação geral'!$J7="fem",'Classificação geral'!$K7=2,'Classificação geral'!$F7="Mini"),'Classificação geral'!$A7,""),"")</f>
        <v/>
      </c>
      <c r="GS15" s="214" t="str">
        <f>IFERROR(IF(AND('Classificação geral'!$J7="fem",'Classificação geral'!$K7=2,'Classificação geral'!$F7="Mini"),'Classificação geral'!$B7,""),"")</f>
        <v/>
      </c>
      <c r="GT15" s="215" t="str">
        <f>IF($GS15='Classificação geral'!$B7,'Classificação geral'!$C7,"")</f>
        <v/>
      </c>
      <c r="GU15" s="215" t="str">
        <f>IF($GS15='Classificação geral'!$B7,'Classificação geral'!$D7,"")</f>
        <v/>
      </c>
      <c r="GV15" s="215" t="str">
        <f>IF($GS15='Classificação geral'!$B7,'Classificação geral'!$J7,"")</f>
        <v/>
      </c>
      <c r="GW15" s="214" t="str">
        <f>IFERROR(IF(AND($GV15="fem",'Classificação geral'!$K7=2),'Classificação geral'!K7,""),"")</f>
        <v/>
      </c>
      <c r="GX15" s="214" t="str">
        <f>IFERROR(IF(AND($GV15="fem",'Classificação geral'!$K7=2),'Classificação geral'!P7,""),"")</f>
        <v/>
      </c>
      <c r="GY15" s="214" t="str">
        <f>IFERROR(IF(AND($GV15="fem",'Classificação geral'!$K7=2),'Classificação geral'!S7,""),"")</f>
        <v/>
      </c>
      <c r="GZ15" s="214" t="str">
        <f>IFERROR(IF(AND($GV15="fem",'Classificação geral'!$K7=2),'Classificação geral'!T7,""),"")</f>
        <v/>
      </c>
      <c r="HA15" s="214" t="str">
        <f>IFERROR(IF(AND($GV15="fem",'Classificação geral'!$K7=2),'Classificação geral'!L7,""),"")</f>
        <v/>
      </c>
      <c r="HB15" s="214" t="str">
        <f>IFERROR(IF(AND($GV15="fem",'Classificação geral'!$K7=2),'Classificação geral'!U7,""),"")</f>
        <v/>
      </c>
      <c r="HC15" s="214" t="str">
        <f>IFERROR(IF(AND($GV15="fem",'Classificação geral'!$K7=2),'Classificação geral'!W7,""),"")</f>
        <v/>
      </c>
      <c r="HD15" s="214" t="str">
        <f>IFERROR(IF(AND($GV15="fem",'Classificação geral'!$K7=2),'Classificação geral'!X7,""),"")</f>
        <v/>
      </c>
      <c r="HE15" s="214" t="str">
        <f>IFERROR(IF(AND($GV15="fem",'Classificação geral'!$K7=2),'Classificação geral'!M7,""),"")</f>
        <v/>
      </c>
      <c r="HF15" s="214" t="str">
        <f>IFERROR(IF(AND($GV15="fem",'Classificação geral'!$K7=2),'Classificação geral'!Y7,""),"")</f>
        <v/>
      </c>
      <c r="HG15" s="214" t="str">
        <f>IFERROR(IF(AND($GV15="fem",'Classificação geral'!$K7=2),'Classificação geral'!AA7,""),"")</f>
        <v/>
      </c>
      <c r="HH15" s="214" t="str">
        <f>IFERROR(IF(AND($GV15="fem",'Classificação geral'!$K7=2),'Classificação geral'!AB7,""),"")</f>
        <v/>
      </c>
      <c r="HI15" s="214" t="str">
        <f>IFERROR(IF(AND($GV15="fem",'Classificação geral'!$K7=2),'Classificação geral'!N7,""),"")</f>
        <v/>
      </c>
      <c r="HJ15" s="214" t="str">
        <f>IFERROR(IF(AND($GV15="fem",'Classificação geral'!$K7=2),'Classificação geral'!O7,""),"")</f>
        <v/>
      </c>
      <c r="HK15" s="214" t="str">
        <f>IFERROR(IF(AND($GV15="fem",'Classificação geral'!$K7=2),'Classificação geral'!AM7,""),"")</f>
        <v/>
      </c>
      <c r="HL15" s="216" t="str">
        <f>IFERROR(RANK(HK15,HK:HK,0)+ COUNTIF(HK$13:$HK13,HK15),"")</f>
        <v/>
      </c>
      <c r="HN15" s="214" t="str">
        <f>IFERROR(IF(AND('Classificação geral'!$J7="mas",'Classificação geral'!$K7=2,'Classificação geral'!$F7="Mini"),'Classificação geral'!$A7,""),"")</f>
        <v/>
      </c>
      <c r="HO15" s="214" t="str">
        <f>IFERROR(IF(AND('Classificação geral'!$J7="mas",'Classificação geral'!$K7=2,'Classificação geral'!$F7="Mini"),'Classificação geral'!$B7,""),"")</f>
        <v/>
      </c>
      <c r="HP15" s="215" t="str">
        <f>IF($HO15='Classificação geral'!$B7,'Classificação geral'!$C7,"")</f>
        <v/>
      </c>
      <c r="HQ15" s="215" t="str">
        <f>IF($HO15='Classificação geral'!$B7,'Classificação geral'!$D7,"")</f>
        <v/>
      </c>
      <c r="HR15" s="215" t="str">
        <f>IF($HO15='Classificação geral'!$B7,'Classificação geral'!$J7,"")</f>
        <v/>
      </c>
      <c r="HS15" s="214" t="str">
        <f>IFERROR(IF(AND($HR15="mas",'Classificação geral'!$K7=2),'Classificação geral'!K7,""),"")</f>
        <v/>
      </c>
      <c r="HT15" s="214" t="str">
        <f>IFERROR(IF(AND($HR15="mas",'Classificação geral'!$K7=2),'Classificação geral'!P7,""),"")</f>
        <v/>
      </c>
      <c r="HU15" s="214" t="str">
        <f>IFERROR(IF(AND($HR15="mas",'Classificação geral'!$K7=2),'Classificação geral'!S7,""),"")</f>
        <v/>
      </c>
      <c r="HV15" s="214" t="str">
        <f>IFERROR(IF(AND($HR15="mas",'Classificação geral'!$K7=2),'Classificação geral'!T7,""),"")</f>
        <v/>
      </c>
      <c r="HW15" s="214" t="str">
        <f>IFERROR(IF(AND($HR15="mas",'Classificação geral'!$K7=2),'Classificação geral'!L7,""),"")</f>
        <v/>
      </c>
      <c r="HX15" s="214" t="str">
        <f>IFERROR(IF(AND($HR15="mas",'Classificação geral'!$K7=2),'Classificação geral'!U7,""),"")</f>
        <v/>
      </c>
      <c r="HY15" s="214" t="str">
        <f>IFERROR(IF(AND($HR15="mas",'Classificação geral'!$K7=2),'Classificação geral'!W7,""),"")</f>
        <v/>
      </c>
      <c r="HZ15" s="214" t="str">
        <f>IFERROR(IF(AND($HR15="mas",'Classificação geral'!$K7=2),'Classificação geral'!X7,""),"")</f>
        <v/>
      </c>
      <c r="IA15" s="214" t="str">
        <f>IFERROR(IF(AND($HR15="mas",'Classificação geral'!$K7=2),'Classificação geral'!M7,""),"")</f>
        <v/>
      </c>
      <c r="IB15" s="214" t="str">
        <f>IFERROR(IF(AND($HR15="mas",'Classificação geral'!$K7=2),'Classificação geral'!Y7,""),"")</f>
        <v/>
      </c>
      <c r="IC15" s="214" t="str">
        <f>IFERROR(IF(AND($HR15="mas",'Classificação geral'!$K7=2),'Classificação geral'!AA7,""),"")</f>
        <v/>
      </c>
      <c r="ID15" s="214" t="str">
        <f>IFERROR(IF(AND($HR15="mas",'Classificação geral'!$K7=2),'Classificação geral'!AB7,""),"")</f>
        <v/>
      </c>
      <c r="IE15" s="214" t="str">
        <f>IFERROR(IF(AND($HR15="mas",'Classificação geral'!$K7=2),'Classificação geral'!N7,""),"")</f>
        <v/>
      </c>
      <c r="IF15" s="214" t="str">
        <f>IFERROR(IF(AND($HR15="mas",'Classificação geral'!$K7=2),'Classificação geral'!$AM7,""),"")</f>
        <v/>
      </c>
      <c r="IG15" s="216" t="str">
        <f>IFERROR(RANK(IF15,IF:IF,0)+ COUNTIF($IF$13:IF$13,IF15),"")</f>
        <v/>
      </c>
      <c r="II15" s="214" t="str">
        <f>IFERROR(IF(AND('Classificação geral'!$J7="fem",'Classificação geral'!$K7=3,'Classificação geral'!$F7="Mini"),'Classificação geral'!$A7,""),"")</f>
        <v/>
      </c>
      <c r="IJ15" s="214" t="str">
        <f>IFERROR(IF(AND('Classificação geral'!$J7="fem",'Classificação geral'!$K7=3,'Classificação geral'!$F7="Mini"),'Classificação geral'!$B7,""),"")</f>
        <v/>
      </c>
      <c r="IK15" s="215" t="str">
        <f>IF($IJ15='Classificação geral'!$B7,'Classificação geral'!$C7,"")</f>
        <v/>
      </c>
      <c r="IL15" s="215" t="str">
        <f>IF($IJ15='Classificação geral'!$B7,'Classificação geral'!$D7,"")</f>
        <v/>
      </c>
      <c r="IM15" s="215" t="str">
        <f>IF($IJ15='Classificação geral'!$B7,'Classificação geral'!$J7,"")</f>
        <v/>
      </c>
      <c r="IN15" s="215" t="str">
        <f>IF($IM15='Classificação geral'!$J7,'Classificação geral'!$K7,"")</f>
        <v/>
      </c>
      <c r="IO15" s="215" t="str">
        <f>IF($IN15='Classificação geral'!$K7,'Classificação geral'!$P7,"")</f>
        <v/>
      </c>
      <c r="IP15" s="215" t="str">
        <f>IF($IN15='Classificação geral'!$K7,'Classificação geral'!$S7,"")</f>
        <v/>
      </c>
      <c r="IQ15" s="215" t="str">
        <f>IF($IN15='Classificação geral'!$K7,'Classificação geral'!$T7,"")</f>
        <v/>
      </c>
      <c r="IR15" s="215" t="str">
        <f>IF($IN15='Classificação geral'!$K7,'Classificação geral'!$L7,"")</f>
        <v/>
      </c>
      <c r="IS15" s="215" t="str">
        <f>IF($IN15='Classificação geral'!$K7,'Classificação geral'!$U7,"")</f>
        <v/>
      </c>
      <c r="IT15" s="215" t="str">
        <f>IF($IN15='Classificação geral'!$K7,'Classificação geral'!$W7,"")</f>
        <v/>
      </c>
      <c r="IU15" s="215" t="str">
        <f>IF($IN15='Classificação geral'!$K7,'Classificação geral'!$X7,"")</f>
        <v/>
      </c>
      <c r="IV15" s="215" t="str">
        <f>IF($IN15='Classificação geral'!$K7,'Classificação geral'!$M7,"")</f>
        <v/>
      </c>
      <c r="IW15" s="215" t="str">
        <f>IF($IN15='Classificação geral'!$K7,'Classificação geral'!$Y7,"")</f>
        <v/>
      </c>
      <c r="IX15" s="215" t="str">
        <f>IF($IN15='Classificação geral'!$K7,'Classificação geral'!$AA7,"")</f>
        <v/>
      </c>
      <c r="IY15" s="215" t="str">
        <f>IF($IN15='Classificação geral'!$K7,'Classificação geral'!$AB7,"")</f>
        <v/>
      </c>
      <c r="IZ15" s="215" t="str">
        <f>IF($IN15='Classificação geral'!$K7,'Classificação geral'!$N7,"")</f>
        <v/>
      </c>
      <c r="JA15" s="215" t="str">
        <f>IF($IN15='Classificação geral'!$K7,'Classificação geral'!$O7,"")</f>
        <v/>
      </c>
      <c r="JB15" s="215" t="str">
        <f>IF($IN15='Classificação geral'!$K7,'Classificação geral'!$AM7,"")</f>
        <v/>
      </c>
      <c r="JC15" s="216" t="str">
        <f>IFERROR(RANK(JB15,JB:JB,0)+ COUNTIF($JB$13:JB13,JB15),"")</f>
        <v/>
      </c>
      <c r="JE15" s="214" t="str">
        <f>IFERROR(IF(AND('Classificação geral'!$J7="mas",'Classificação geral'!$K7=3,'Classificação geral'!$F7="Mini"),'Classificação geral'!$A7,""),"")</f>
        <v/>
      </c>
      <c r="JF15" s="214" t="str">
        <f>IFERROR(IF(AND('Classificação geral'!$J7="mas",'Classificação geral'!$K7=3,'Classificação geral'!$F7="Mini"),'Classificação geral'!$B7,""),"")</f>
        <v/>
      </c>
      <c r="JG15" s="215" t="str">
        <f>IF($JF15='Classificação geral'!$B7,'Classificação geral'!$C7,"")</f>
        <v/>
      </c>
      <c r="JH15" s="215" t="str">
        <f>IF($JF15='Classificação geral'!$B7,'Classificação geral'!$D7,"")</f>
        <v/>
      </c>
      <c r="JI15" s="215" t="str">
        <f>IF($JF15='Classificação geral'!$B7,'Classificação geral'!$J7,"")</f>
        <v/>
      </c>
      <c r="JJ15" s="214" t="str">
        <f>IFERROR(IF(AND($JI15="mas",'Classificação geral'!$K7=3),'Classificação geral'!K7,""),"")</f>
        <v/>
      </c>
      <c r="JK15" s="214" t="str">
        <f>IFERROR(IF(AND($JI15="mas",'Classificação geral'!$K7=3),'Classificação geral'!P7,""),"")</f>
        <v/>
      </c>
      <c r="JL15" s="214" t="str">
        <f>IFERROR(IF(AND($JI15="mas",'Classificação geral'!$K7=3),'Classificação geral'!S7,""),"")</f>
        <v/>
      </c>
      <c r="JM15" s="214" t="str">
        <f>IFERROR(IF(AND($JI15="mas",'Classificação geral'!$K7=3),'Classificação geral'!T7,""),"")</f>
        <v/>
      </c>
      <c r="JN15" s="214" t="str">
        <f>IFERROR(IF(AND($JI15="mas",'Classificação geral'!$K7=3),'Classificação geral'!L7,""),"")</f>
        <v/>
      </c>
      <c r="JO15" s="214" t="str">
        <f>IFERROR(IF(AND($JI15="mas",'Classificação geral'!$K7=3),'Classificação geral'!U7,""),"")</f>
        <v/>
      </c>
      <c r="JP15" s="214" t="str">
        <f>IFERROR(IF(AND($JI15="mas",'Classificação geral'!$K7=3),'Classificação geral'!W7,""),"")</f>
        <v/>
      </c>
      <c r="JQ15" s="214" t="str">
        <f>IFERROR(IF(AND($JI15="mas",'Classificação geral'!$K7=3),'Classificação geral'!X7,""),"")</f>
        <v/>
      </c>
      <c r="JR15" s="214" t="str">
        <f>IFERROR(IF(AND($JI15="mas",'Classificação geral'!$K7=3),'Classificação geral'!M7,""),"")</f>
        <v/>
      </c>
      <c r="JS15" s="214" t="str">
        <f>IFERROR(IF(AND($JI15="mas",'Classificação geral'!$K7=3),'Classificação geral'!Y7,""),"")</f>
        <v/>
      </c>
      <c r="JT15" s="214" t="str">
        <f>IFERROR(IF(AND($JI15="mas",'Classificação geral'!$K7=3),'Classificação geral'!AA7,""),"")</f>
        <v/>
      </c>
      <c r="JU15" s="214" t="str">
        <f>IFERROR(IF(AND($JI15="mas",'Classificação geral'!$K7=3),'Classificação geral'!AB7,""),"")</f>
        <v/>
      </c>
      <c r="JV15" s="214" t="str">
        <f>IFERROR(IF(AND($JI15="mas",'Classificação geral'!$K7=3),'Classificação geral'!N7,""),"")</f>
        <v/>
      </c>
      <c r="JW15" s="214" t="str">
        <f>IFERROR(IF(AND($JI15="mas",'Classificação geral'!$K7=3),'Classificação geral'!$AM7,""),"")</f>
        <v/>
      </c>
      <c r="JX15" s="216" t="str">
        <f>IFERROR(RANK(JW15,JW:JW,0)+ COUNTIF(JW$13:$JW13,JW15),"")</f>
        <v/>
      </c>
    </row>
    <row r="16" spans="1:284" s="209" customFormat="1" ht="37.5" customHeight="1" x14ac:dyDescent="0.35">
      <c r="B16" s="211" t="str">
        <f t="shared" si="0"/>
        <v/>
      </c>
      <c r="C16" s="210" t="str">
        <f t="shared" si="1"/>
        <v/>
      </c>
      <c r="D16" s="210" t="str">
        <f t="shared" si="2"/>
        <v/>
      </c>
      <c r="E16" s="210" t="str">
        <f t="shared" si="3"/>
        <v/>
      </c>
      <c r="F16" s="211" t="str">
        <f t="shared" si="4"/>
        <v/>
      </c>
      <c r="G16" s="211" t="str">
        <f t="shared" si="5"/>
        <v/>
      </c>
      <c r="H16" s="212" t="str">
        <f t="shared" si="6"/>
        <v/>
      </c>
      <c r="I16" s="212" t="str">
        <f t="shared" si="7"/>
        <v/>
      </c>
      <c r="J16" s="212" t="str">
        <f t="shared" si="8"/>
        <v/>
      </c>
      <c r="K16" s="212" t="str">
        <f t="shared" si="9"/>
        <v/>
      </c>
      <c r="L16" s="212" t="str">
        <f t="shared" si="10"/>
        <v/>
      </c>
      <c r="M16" s="212" t="str">
        <f t="shared" si="11"/>
        <v/>
      </c>
      <c r="N16" s="212" t="str">
        <f t="shared" si="12"/>
        <v/>
      </c>
      <c r="O16" s="212" t="str">
        <f t="shared" si="13"/>
        <v/>
      </c>
      <c r="P16" s="212" t="str">
        <f t="shared" si="14"/>
        <v/>
      </c>
      <c r="Q16" s="212" t="str">
        <f t="shared" si="15"/>
        <v/>
      </c>
      <c r="R16" s="212" t="str">
        <f t="shared" si="16"/>
        <v/>
      </c>
      <c r="S16" s="212" t="str">
        <f t="shared" si="16"/>
        <v/>
      </c>
      <c r="T16" s="212" t="str">
        <f t="shared" si="17"/>
        <v/>
      </c>
      <c r="U16" s="212" t="str">
        <f t="shared" si="18"/>
        <v/>
      </c>
      <c r="V16" s="436">
        <v>2</v>
      </c>
      <c r="W16" s="431"/>
      <c r="X16" s="213"/>
      <c r="Y16" s="213"/>
      <c r="Z16" s="211" t="str">
        <f t="shared" si="19"/>
        <v/>
      </c>
      <c r="AA16" s="210" t="str">
        <f t="shared" si="20"/>
        <v/>
      </c>
      <c r="AB16" s="210" t="str">
        <f t="shared" si="21"/>
        <v/>
      </c>
      <c r="AC16" s="210" t="str">
        <f t="shared" si="22"/>
        <v/>
      </c>
      <c r="AD16" s="211" t="str">
        <f t="shared" si="23"/>
        <v/>
      </c>
      <c r="AE16" s="211" t="str">
        <f t="shared" si="24"/>
        <v/>
      </c>
      <c r="AF16" s="212" t="str">
        <f t="shared" si="25"/>
        <v/>
      </c>
      <c r="AG16" s="212" t="str">
        <f t="shared" si="26"/>
        <v/>
      </c>
      <c r="AH16" s="212" t="str">
        <f t="shared" si="27"/>
        <v/>
      </c>
      <c r="AI16" s="212" t="str">
        <f t="shared" si="28"/>
        <v/>
      </c>
      <c r="AJ16" s="212" t="str">
        <f t="shared" si="29"/>
        <v/>
      </c>
      <c r="AK16" s="212" t="str">
        <f t="shared" si="30"/>
        <v/>
      </c>
      <c r="AL16" s="212" t="str">
        <f t="shared" si="31"/>
        <v/>
      </c>
      <c r="AM16" s="212" t="str">
        <f t="shared" si="32"/>
        <v/>
      </c>
      <c r="AN16" s="212" t="str">
        <f t="shared" si="33"/>
        <v/>
      </c>
      <c r="AO16" s="212" t="str">
        <f t="shared" si="34"/>
        <v/>
      </c>
      <c r="AP16" s="212" t="str">
        <f t="shared" si="35"/>
        <v/>
      </c>
      <c r="AQ16" s="212" t="str">
        <f t="shared" si="35"/>
        <v/>
      </c>
      <c r="AR16" s="212" t="str">
        <f t="shared" si="36"/>
        <v/>
      </c>
      <c r="AS16" s="212" t="str">
        <f t="shared" si="37"/>
        <v/>
      </c>
      <c r="AT16" s="435">
        <v>2</v>
      </c>
      <c r="AU16" s="431"/>
      <c r="AV16" s="213"/>
      <c r="AX16" s="210" t="str">
        <f>IFERROR(INDEX($GR$15:$GR$161,MATCH($BR16,$HL$15:$HL$161,0)),"")</f>
        <v/>
      </c>
      <c r="AY16" s="210" t="str">
        <f>IFERROR(INDEX($GS$15:$GS$161,MATCH($BR16,$HL$15:$HL$161,0)),"")</f>
        <v/>
      </c>
      <c r="AZ16" s="210" t="str">
        <f>IFERROR(INDEX($GT$15:$GT$161,MATCH($BR16,$HL$15:$HL$161,0)),"")</f>
        <v/>
      </c>
      <c r="BA16" s="211" t="str">
        <f t="shared" si="38"/>
        <v/>
      </c>
      <c r="BB16" s="211" t="str">
        <f>IFERROR(INDEX($GV$15:$GV$161,MATCH($BR16,$HL$15:$HL$161,0)),"")</f>
        <v/>
      </c>
      <c r="BC16" s="211" t="str">
        <f>IFERROR(INDEX($GW$15:$GW$161,MATCH($BR16,$HL$15:$HL$161,0)),"")</f>
        <v/>
      </c>
      <c r="BD16" s="212" t="str">
        <f>IFERROR(INDEX($GX$15:$GX$161,MATCH($BR16,$HL$15:$HL$161,0)),"")</f>
        <v/>
      </c>
      <c r="BE16" s="212" t="str">
        <f>IFERROR(INDEX($GY$15:$GY$161,MATCH($BR16,$HL$15:$HL$161,0)),"")</f>
        <v/>
      </c>
      <c r="BF16" s="212" t="str">
        <f>IFERROR(INDEX($GZ$15:$GZ$161,MATCH($BR16,$HL$15:$HL$161,0)),"")</f>
        <v/>
      </c>
      <c r="BG16" s="212" t="str">
        <f>IFERROR(INDEX($HA$15:$HA$161,MATCH($BR16,$HL$15:$HL$161,0)),"")</f>
        <v/>
      </c>
      <c r="BH16" s="212" t="str">
        <f>IFERROR(INDEX($HB$15:$HB$161,MATCH($BR16,$HL$15:$HL$161,0)),"")</f>
        <v/>
      </c>
      <c r="BI16" s="212" t="str">
        <f>IFERROR(INDEX($HC$15:$HC$161,MATCH($BR16,$HL$15:$HL$161,0)),"")</f>
        <v/>
      </c>
      <c r="BJ16" s="212" t="str">
        <f>IFERROR(INDEX($HD$15:$HD$161,MATCH($BR16,$HL$15:$HL$161,0)),"")</f>
        <v/>
      </c>
      <c r="BK16" s="212" t="str">
        <f>IFERROR(INDEX($HE$15:$HE$161,MATCH($BR16,$HL$15:$HL$161,0)),"")</f>
        <v/>
      </c>
      <c r="BL16" s="212" t="str">
        <f>IFERROR(INDEX($HF$15:$HF$161,MATCH($BR16,$HL$15:$HL$161,0)),"")</f>
        <v/>
      </c>
      <c r="BM16" s="212" t="str">
        <f>IFERROR(INDEX($HG$15:$HG$161,MATCH($BR16,$HL$15:$HL$161,0)),"")</f>
        <v/>
      </c>
      <c r="BN16" s="212" t="str">
        <f t="shared" si="39"/>
        <v/>
      </c>
      <c r="BO16" s="212" t="str">
        <f t="shared" si="39"/>
        <v/>
      </c>
      <c r="BP16" s="212" t="str">
        <f>IFERROR(INDEX($HI$15:$HI$161,MATCH($BR16,$HL$15:$HL$161,0)),"")</f>
        <v/>
      </c>
      <c r="BQ16" s="212" t="str">
        <f>IFERROR(INDEX($HK$15:$HK$161,MATCH($BR16,$HL$15:$HL$161,0)),"")</f>
        <v/>
      </c>
      <c r="BR16" s="435">
        <v>2</v>
      </c>
      <c r="BS16" s="431"/>
      <c r="BT16" s="213"/>
      <c r="BU16" s="213"/>
      <c r="BV16" s="210" t="str">
        <f>IFERROR(INDEX($HN$15:$HN$161,MATCH($CP16,$IG$15:$IG$161,0)),"")</f>
        <v/>
      </c>
      <c r="BW16" s="210" t="str">
        <f>IFERROR(INDEX($HO$15:$HO$161,MATCH($CP16,$IG$15:$IG$161,0)),"")</f>
        <v/>
      </c>
      <c r="BX16" s="210" t="str">
        <f>IFERROR(INDEX($HP$15:$HP$161,MATCH($CP16,$IG$15:$IG$161,0)),"")</f>
        <v/>
      </c>
      <c r="BY16" s="211" t="str">
        <f t="shared" si="40"/>
        <v/>
      </c>
      <c r="BZ16" s="211" t="str">
        <f>IFERROR(INDEX($HR$15:$HR$161,MATCH($CP16,$IG$15:$IG$161,0)),"")</f>
        <v/>
      </c>
      <c r="CA16" s="211" t="str">
        <f t="shared" si="41"/>
        <v/>
      </c>
      <c r="CB16" s="212" t="str">
        <f t="shared" si="41"/>
        <v/>
      </c>
      <c r="CC16" s="212" t="str">
        <f>IFERROR(INDEX($HU$15:$HU$161,MATCH($CP16,$IG$15:$IG$161,0)),"")</f>
        <v/>
      </c>
      <c r="CD16" s="212" t="str">
        <f>IFERROR(INDEX($HV$15:$HV$161,MATCH($CP16,$IG$15:$IG$161,0)),"")</f>
        <v/>
      </c>
      <c r="CE16" s="212" t="str">
        <f>IFERROR(INDEX($HW$15:$HW$161,MATCH($CP16,$IG$15:$IG$161,0)),"")</f>
        <v/>
      </c>
      <c r="CF16" s="212" t="str">
        <f>IFERROR(INDEX($HX$15:$HX$161,MATCH($CP16,$IG$15:$IG$161,0)),"")</f>
        <v/>
      </c>
      <c r="CG16" s="212" t="str">
        <f>IFERROR(INDEX($HY$15:$HY$161,MATCH($CP16,$IG$15:$IG$161,0)),"")</f>
        <v/>
      </c>
      <c r="CH16" s="212" t="str">
        <f>IFERROR(INDEX($HZ$15:$HZ$161,MATCH($CP16,$IG$15:$IG$161,0)),"")</f>
        <v/>
      </c>
      <c r="CI16" s="212" t="str">
        <f>IFERROR(INDEX($IA$15:$IA$161,MATCH($CP16,$IG$15:$IG$161,0)),"")</f>
        <v/>
      </c>
      <c r="CJ16" s="212" t="str">
        <f>IFERROR(INDEX($IB$15:$IB$161,MATCH($CP16,$IG$15:$IG$161,0)),"")</f>
        <v/>
      </c>
      <c r="CK16" s="212" t="str">
        <f>IFERROR(INDEX($IC$15:$IC$161,MATCH($CP16,$IG$15:$IG$161,0)),"")</f>
        <v/>
      </c>
      <c r="CL16" s="212" t="str">
        <f t="shared" si="42"/>
        <v/>
      </c>
      <c r="CM16" s="212" t="str">
        <f t="shared" si="42"/>
        <v/>
      </c>
      <c r="CN16" s="212" t="str">
        <f>IFERROR(INDEX($IE$15:$IE$161,MATCH($CP16,$IG$15:$IG$161,0)),"")</f>
        <v/>
      </c>
      <c r="CO16" s="212" t="str">
        <f>IFERROR(INDEX($IF$15:$IF$161,MATCH($CP16,$IG$15:$IG$161,0)),"")</f>
        <v/>
      </c>
      <c r="CP16" s="435">
        <v>2</v>
      </c>
      <c r="CQ16" s="431"/>
      <c r="CS16" s="211" t="str">
        <f>IFERROR(INDEX($II$15:$II$161,MATCH($DM16,$JC$15:$JC$161,0)),"")</f>
        <v/>
      </c>
      <c r="CT16" s="210" t="str">
        <f>IFERROR(INDEX($IJ$15:$IJ$161,MATCH($DM16,$JC$15:$JC$161,0)),"")</f>
        <v/>
      </c>
      <c r="CU16" s="210" t="str">
        <f>IFERROR(INDEX($IK$15:$IK$161,MATCH($DM16,$JC$15:$JC$161,0)),"")</f>
        <v/>
      </c>
      <c r="CV16" s="210" t="str">
        <f>IFERROR(INDEX($IL$15:$IL$161,MATCH($DM16,$JC$15:$JC$161,0)),"")</f>
        <v/>
      </c>
      <c r="CW16" s="211" t="str">
        <f>IFERROR(INDEX($IM$15:$IM$161,MATCH($DM16,$JC$15:$JC$161,0)),"")</f>
        <v/>
      </c>
      <c r="CX16" s="211" t="str">
        <f>IFERROR(INDEX($IN$15:$IN$161,MATCH($DM16,$JC$15:$JC$161,0)),"")</f>
        <v/>
      </c>
      <c r="CY16" s="212" t="str">
        <f>IFERROR(INDEX($IO$15:$IO$161,MATCH($DM16,$JC$15:$JC$161,0)),"")</f>
        <v/>
      </c>
      <c r="CZ16" s="212" t="str">
        <f>IFERROR(INDEX($IP$15:$IP$161,MATCH($DM16,$JC$15:$JC$161,0)),"")</f>
        <v/>
      </c>
      <c r="DA16" s="212" t="str">
        <f>IFERROR(INDEX($IQ$15:$IQ$161,MATCH($DM16,$JC$15:$JC$161,0)),"")</f>
        <v/>
      </c>
      <c r="DB16" s="212" t="str">
        <f>IFERROR(INDEX($IR$15:$IR$161,MATCH($DM16,$JC$15:$JC$161,0)),"")</f>
        <v/>
      </c>
      <c r="DC16" s="212" t="str">
        <f>IFERROR(INDEX($IS$15:$IS$161,MATCH($DM16,$JC$15:$JC$161,0)),"")</f>
        <v/>
      </c>
      <c r="DD16" s="212" t="str">
        <f>IFERROR(INDEX($IT$15:$IT$161,MATCH($DM16,$JC$15:$JC$161,0)),"")</f>
        <v/>
      </c>
      <c r="DE16" s="212" t="str">
        <f>IFERROR(INDEX($IU$15:$IU$161,MATCH($DM16,$JC$15:$JC$161,0)),"")</f>
        <v/>
      </c>
      <c r="DF16" s="212" t="str">
        <f>IFERROR(INDEX($IV$15:$IV$161,MATCH($DM16,$JC$15:$JC$161,0)),"")</f>
        <v/>
      </c>
      <c r="DG16" s="212" t="str">
        <f>IFERROR(INDEX($IW$15:$IW$161,MATCH($DM16,$JC$15:$JC$161,0)),"")</f>
        <v/>
      </c>
      <c r="DH16" s="212" t="str">
        <f>IFERROR(INDEX($IX$15:$IX$161,MATCH($DM16,$JC$15:$JC$161,0)),"")</f>
        <v/>
      </c>
      <c r="DI16" s="212" t="str">
        <f t="shared" si="43"/>
        <v/>
      </c>
      <c r="DJ16" s="212" t="str">
        <f t="shared" si="43"/>
        <v/>
      </c>
      <c r="DK16" s="212" t="str">
        <f>IFERROR(INDEX($IZ$15:$IZ$161,MATCH($DM16,$JC$15:$JC$161,0)),"")</f>
        <v/>
      </c>
      <c r="DL16" s="212" t="str">
        <f>IFERROR(INDEX($JB$15:$JB$161,MATCH($DM16,$JC$15:$JC$161,0)),"")</f>
        <v/>
      </c>
      <c r="DM16" s="435">
        <v>2</v>
      </c>
      <c r="DN16" s="431"/>
      <c r="DO16" s="213"/>
      <c r="DP16" s="213"/>
      <c r="DQ16" s="211" t="str">
        <f>IFERROR(INDEX($JE$15:$JE$161,MATCH($EK16,$JX$15:$JX$161,0)),"")</f>
        <v/>
      </c>
      <c r="DR16" s="210" t="str">
        <f>IFERROR(INDEX($JF$15:$JF$161,MATCH($EK16,$JX$15:$JX$161,0)),"")</f>
        <v/>
      </c>
      <c r="DS16" s="210" t="str">
        <f>IFERROR(INDEX($JG$15:$JG$161,MATCH($EK16,$JX$15:$JX$161,0)),"")</f>
        <v/>
      </c>
      <c r="DT16" s="210" t="str">
        <f>IFERROR(INDEX($JH$15:$JH$161,MATCH($EK16,$JX$15:$JX$161,0)),"")</f>
        <v/>
      </c>
      <c r="DU16" s="211" t="str">
        <f>IFERROR(INDEX($JI$15:$JI$161,MATCH($EK16,$JX$15:$JX$161,0)),"")</f>
        <v/>
      </c>
      <c r="DV16" s="211" t="str">
        <f>IFERROR(INDEX($JJ$15:$JJ$161,MATCH($EK16,$JX$15:$JX$161,0)),"")</f>
        <v/>
      </c>
      <c r="DW16" s="212" t="str">
        <f t="shared" ref="DW16:DW79" si="45">IFERROR(INDEX($JK$15:$JK$161,MATCH($EK16,$JX$15:$JX$161,0)),"")</f>
        <v/>
      </c>
      <c r="DX16" s="212" t="str">
        <f t="shared" ref="DX16:DX79" si="46">IFERROR(INDEX($JL$15:$JL$161,MATCH($EK16,$JX$15:$JX$161,0)),"")</f>
        <v/>
      </c>
      <c r="DY16" s="212" t="str">
        <f t="shared" ref="DY16:DY79" si="47">IFERROR(INDEX($JM$15:$JM$161,MATCH($EK16,$JX$15:$JX$161,0)),"")</f>
        <v/>
      </c>
      <c r="DZ16" s="212" t="str">
        <f t="shared" ref="DZ16:DZ79" si="48">IFERROR(INDEX($JN$15:$JN$161,MATCH($EK16,$JX$15:$JX$161,0)),"")</f>
        <v/>
      </c>
      <c r="EA16" s="212" t="str">
        <f t="shared" ref="EA16:EA79" si="49">IFERROR(INDEX($JO$15:$JO$161,MATCH($EK16,$JX$15:$JX$161,0)),"")</f>
        <v/>
      </c>
      <c r="EB16" s="212" t="str">
        <f t="shared" ref="EB16:EB79" si="50">IFERROR(INDEX($JP$15:$JP$161,MATCH($EK16,$JX$15:$JX$161,0)),"")</f>
        <v/>
      </c>
      <c r="EC16" s="212" t="str">
        <f t="shared" ref="EC16:EC79" si="51">IFERROR(INDEX($JQ$15:$JQ$161,MATCH($EK16,$JX$15:$JX$161,0)),"")</f>
        <v/>
      </c>
      <c r="ED16" s="212" t="str">
        <f t="shared" ref="ED16:ED79" si="52">IFERROR(INDEX($JR$15:$JR$161,MATCH($EK16,$JX$15:$JX$161,0)),"")</f>
        <v/>
      </c>
      <c r="EE16" s="212" t="str">
        <f t="shared" ref="EE16:EE79" si="53">IFERROR(INDEX($JS$15:$JS$161,MATCH($EK16,$JX$15:$JX$161,0)),"")</f>
        <v/>
      </c>
      <c r="EF16" s="212" t="str">
        <f t="shared" ref="EF16:EF79" si="54">IFERROR(INDEX($JT$15:$JT$161,MATCH($EK16,$JX$15:$JX$161,0)),"")</f>
        <v/>
      </c>
      <c r="EG16" s="212" t="str">
        <f t="shared" ref="EG16:EG79" si="55">IFERROR(INDEX($JU$15:$JU$161,MATCH($EK16,$JX$15:$JX$161,0)),"")</f>
        <v/>
      </c>
      <c r="EH16" s="212" t="str">
        <f t="shared" si="44"/>
        <v/>
      </c>
      <c r="EI16" s="212" t="str">
        <f t="shared" ref="EI16:EI79" si="56">IFERROR(INDEX($JV$15:$JV$161,MATCH($EK16,$JX$15:$JX$161,0)),"")</f>
        <v/>
      </c>
      <c r="EJ16" s="212" t="str">
        <f>IFERROR(INDEX($JW$15:$JW$161,MATCH($EK16,$JX$15:$JX$161,0)),"")</f>
        <v/>
      </c>
      <c r="EK16" s="436">
        <v>2</v>
      </c>
      <c r="EL16" s="436">
        <v>1</v>
      </c>
      <c r="EZ16" s="214" t="str">
        <f>IFERROR(IF(AND('Classificação geral'!$J8="FEM",'Classificação geral'!$K8=1,'Classificação geral'!$F8="Mini"),'Classificação geral'!$A8,""),"")</f>
        <v/>
      </c>
      <c r="FA16" s="214" t="str">
        <f>IFERROR(IF(AND('Classificação geral'!$J8="FEM",'Classificação geral'!$K8=1,'Classificação geral'!F8="Mini"),'Classificação geral'!$B8,""),"")</f>
        <v/>
      </c>
      <c r="FB16" s="215" t="str">
        <f>IF($FA16='Classificação geral'!$B8,'Classificação geral'!$C8,"")</f>
        <v/>
      </c>
      <c r="FC16" s="215" t="str">
        <f>IF($FA16='Classificação geral'!$B8,'Classificação geral'!$D8,"")</f>
        <v/>
      </c>
      <c r="FD16" s="215" t="str">
        <f>IF($FA16='Classificação geral'!$B8,'Classificação geral'!$J8,"")</f>
        <v/>
      </c>
      <c r="FE16" s="215" t="str">
        <f>IF($FD16='Classificação geral'!$J8,'Classificação geral'!$K8,"")</f>
        <v/>
      </c>
      <c r="FF16" s="215" t="str">
        <f>IF($FE16='Classificação geral'!$K8,'Classificação geral'!$P8,"")</f>
        <v/>
      </c>
      <c r="FG16" s="215" t="str">
        <f>IF($FE16='Classificação geral'!$K8,'Classificação geral'!$S8,"")</f>
        <v/>
      </c>
      <c r="FH16" s="215" t="str">
        <f>IF($FE16='Classificação geral'!$K8,'Classificação geral'!$T8,"")</f>
        <v/>
      </c>
      <c r="FI16" s="215" t="str">
        <f>IF($FE16='Classificação geral'!$K8,'Classificação geral'!$L8,"")</f>
        <v/>
      </c>
      <c r="FJ16" s="215" t="str">
        <f>IF($FE16='Classificação geral'!$K8,'Classificação geral'!$U8,"")</f>
        <v/>
      </c>
      <c r="FK16" s="215" t="str">
        <f>IF($FE16='Classificação geral'!$K8,'Classificação geral'!$W8,"")</f>
        <v/>
      </c>
      <c r="FL16" s="215" t="str">
        <f>IF($FE16='Classificação geral'!$K8,'Classificação geral'!$X8,"")</f>
        <v/>
      </c>
      <c r="FM16" s="215" t="str">
        <f>IF($FE16='Classificação geral'!$K8,'Classificação geral'!$M8,"")</f>
        <v/>
      </c>
      <c r="FN16" s="215" t="str">
        <f>IF($FE16='Classificação geral'!$K8,'Classificação geral'!$Y8,"")</f>
        <v/>
      </c>
      <c r="FO16" s="215" t="str">
        <f>IF($FE16='Classificação geral'!$K8,'Classificação geral'!$AA8,"")</f>
        <v/>
      </c>
      <c r="FP16" s="215" t="str">
        <f>IF($FE16='Classificação geral'!$K8,'Classificação geral'!$AB8,"")</f>
        <v/>
      </c>
      <c r="FQ16" s="215" t="str">
        <f>IF($FE16='Classificação geral'!$K8,'Classificação geral'!$N8,"")</f>
        <v/>
      </c>
      <c r="FR16" s="215" t="str">
        <f>IF($FE16='Classificação geral'!$K8,'Classificação geral'!$O8,"")</f>
        <v/>
      </c>
      <c r="FS16" s="215" t="str">
        <f>IF($FE16='Classificação geral'!$K8,'Classificação geral'!$AM8,"")</f>
        <v/>
      </c>
      <c r="FT16" s="216" t="str">
        <f>IFERROR(RANK(FS16,FS:FS,0)+ COUNTIF($FS$13:FS15,FS16),"")</f>
        <v/>
      </c>
      <c r="FV16" s="214" t="str">
        <f>IFERROR(IF(AND('Classificação geral'!$J8="mas",'Classificação geral'!$K8=1,'Classificação geral'!$F8="Mini"),'Classificação geral'!$A8,""),"")</f>
        <v/>
      </c>
      <c r="FW16" s="214" t="str">
        <f>IFERROR(IF(AND('Classificação geral'!$J8="mas",'Classificação geral'!$K8=1,'Classificação geral'!$F8="Mini"),'Classificação geral'!$B8,""),"")</f>
        <v/>
      </c>
      <c r="FX16" s="215" t="str">
        <f>IF($FW16='Classificação geral'!$B8,'Classificação geral'!$C8,"")</f>
        <v/>
      </c>
      <c r="FY16" s="215" t="str">
        <f>IF($FW16='Classificação geral'!$B8,'Classificação geral'!$D8,"")</f>
        <v/>
      </c>
      <c r="FZ16" s="215" t="str">
        <f>IF($FW16='Classificação geral'!$B8,'Classificação geral'!$J8,"")</f>
        <v/>
      </c>
      <c r="GA16" s="214" t="str">
        <f>IFERROR(IF(AND($FZ16="mas",'Classificação geral'!$K8=1),'Classificação geral'!K8,""),"")</f>
        <v/>
      </c>
      <c r="GB16" s="214" t="str">
        <f>IFERROR(IF(AND($FZ16="mas",'Classificação geral'!$K8=1),'Classificação geral'!P8,""),"")</f>
        <v/>
      </c>
      <c r="GC16" s="214" t="str">
        <f>IFERROR(IF(AND($FZ16="mas",'Classificação geral'!$K8=1),'Classificação geral'!S8,""),"")</f>
        <v/>
      </c>
      <c r="GD16" s="214" t="str">
        <f>IFERROR(IF(AND($FZ16="mas",'Classificação geral'!$K8=1),'Classificação geral'!T8,""),"")</f>
        <v/>
      </c>
      <c r="GE16" s="214" t="str">
        <f>IFERROR(IF(AND($FZ16="mas",'Classificação geral'!$K8=1),'Classificação geral'!L8,""),"")</f>
        <v/>
      </c>
      <c r="GF16" s="214" t="str">
        <f>IFERROR(IF(AND($FZ16="mas",'Classificação geral'!$K8=1),'Classificação geral'!U8,""),"")</f>
        <v/>
      </c>
      <c r="GG16" s="214" t="str">
        <f>IFERROR(IF(AND($FZ16="mas",'Classificação geral'!$K8=1),'Classificação geral'!W8,""),"")</f>
        <v/>
      </c>
      <c r="GH16" s="214" t="str">
        <f>IFERROR(IF(AND($FZ16="mas",'Classificação geral'!$K8=1),'Classificação geral'!X8,""),"")</f>
        <v/>
      </c>
      <c r="GI16" s="214" t="str">
        <f>IFERROR(IF(AND($FZ16="mas",'Classificação geral'!$K8=1),'Classificação geral'!M8,""),"")</f>
        <v/>
      </c>
      <c r="GJ16" s="214" t="str">
        <f>IFERROR(IF(AND($FZ16="mas",'Classificação geral'!$K8=1),'Classificação geral'!Y8,""),"")</f>
        <v/>
      </c>
      <c r="GK16" s="214" t="str">
        <f>IFERROR(IF(AND($FZ16="mas",'Classificação geral'!$K8=1),'Classificação geral'!AA8,""),"")</f>
        <v/>
      </c>
      <c r="GL16" s="214" t="str">
        <f>IFERROR(IF(AND($FZ16="mas",'Classificação geral'!$K8=1),'Classificação geral'!AB8,""),"")</f>
        <v/>
      </c>
      <c r="GM16" s="214" t="str">
        <f>IFERROR(IF(AND($FZ16="mas",'Classificação geral'!$K8=1),'Classificação geral'!N8,""),"")</f>
        <v/>
      </c>
      <c r="GN16" s="214" t="str">
        <f>IFERROR(IF(AND($FZ16="mas",'Classificação geral'!$K8=1),'Classificação geral'!O8,""),"")</f>
        <v/>
      </c>
      <c r="GO16" s="244" t="str">
        <f>IFERROR(IF(AND($FZ16="mas",'Classificação geral'!$K8=1),'Classificação geral'!AM8,""),"")</f>
        <v/>
      </c>
      <c r="GP16" s="216" t="str">
        <f>IFERROR(RANK(GO16,GO:GO,0)+ COUNTIF($GO$13:GO15,GO16),"")</f>
        <v/>
      </c>
      <c r="GR16" s="214" t="str">
        <f>IFERROR(IF(AND('Classificação geral'!$J8="fem",'Classificação geral'!$K8=2,'Classificação geral'!$F8="Mini"),'Classificação geral'!$A8,""),"")</f>
        <v/>
      </c>
      <c r="GS16" s="214" t="str">
        <f>IFERROR(IF(AND('Classificação geral'!$J8="fem",'Classificação geral'!$K8=2,'Classificação geral'!$F8="Mini"),'Classificação geral'!$B8,""),"")</f>
        <v/>
      </c>
      <c r="GT16" s="215" t="str">
        <f>IF($GS16='Classificação geral'!$B8,'Classificação geral'!$C8,"")</f>
        <v/>
      </c>
      <c r="GU16" s="215" t="str">
        <f>IF($GS16='Classificação geral'!$B8,'Classificação geral'!$D8,"")</f>
        <v/>
      </c>
      <c r="GV16" s="215" t="str">
        <f>IF($GS16='Classificação geral'!$B8,'Classificação geral'!$J8,"")</f>
        <v/>
      </c>
      <c r="GW16" s="214" t="str">
        <f>IFERROR(IF(AND($GV16="fem",'Classificação geral'!$K8=2),'Classificação geral'!K8,""),"")</f>
        <v/>
      </c>
      <c r="GX16" s="214" t="str">
        <f>IFERROR(IF(AND($GV16="fem",'Classificação geral'!$K8=2),'Classificação geral'!P8,""),"")</f>
        <v/>
      </c>
      <c r="GY16" s="214" t="str">
        <f>IFERROR(IF(AND($GV16="fem",'Classificação geral'!$K8=2),'Classificação geral'!S8,""),"")</f>
        <v/>
      </c>
      <c r="GZ16" s="214" t="str">
        <f>IFERROR(IF(AND($GV16="fem",'Classificação geral'!$K8=2),'Classificação geral'!T8,""),"")</f>
        <v/>
      </c>
      <c r="HA16" s="214" t="str">
        <f>IFERROR(IF(AND($GV16="fem",'Classificação geral'!$K8=2),'Classificação geral'!L8,""),"")</f>
        <v/>
      </c>
      <c r="HB16" s="214" t="str">
        <f>IFERROR(IF(AND($GV16="fem",'Classificação geral'!$K8=2),'Classificação geral'!U8,""),"")</f>
        <v/>
      </c>
      <c r="HC16" s="214" t="str">
        <f>IFERROR(IF(AND($GV16="fem",'Classificação geral'!$K8=2),'Classificação geral'!W8,""),"")</f>
        <v/>
      </c>
      <c r="HD16" s="214" t="str">
        <f>IFERROR(IF(AND($GV16="fem",'Classificação geral'!$K8=2),'Classificação geral'!X8,""),"")</f>
        <v/>
      </c>
      <c r="HE16" s="214" t="str">
        <f>IFERROR(IF(AND($GV16="fem",'Classificação geral'!$K8=2),'Classificação geral'!M8,""),"")</f>
        <v/>
      </c>
      <c r="HF16" s="214" t="str">
        <f>IFERROR(IF(AND($GV16="fem",'Classificação geral'!$K8=2),'Classificação geral'!Y8,""),"")</f>
        <v/>
      </c>
      <c r="HG16" s="214" t="str">
        <f>IFERROR(IF(AND($GV16="fem",'Classificação geral'!$K8=2),'Classificação geral'!AA8,""),"")</f>
        <v/>
      </c>
      <c r="HH16" s="214" t="str">
        <f>IFERROR(IF(AND($GV16="fem",'Classificação geral'!$K8=2),'Classificação geral'!AB8,""),"")</f>
        <v/>
      </c>
      <c r="HI16" s="214" t="str">
        <f>IFERROR(IF(AND($GV16="fem",'Classificação geral'!$K8=2),'Classificação geral'!N8,""),"")</f>
        <v/>
      </c>
      <c r="HJ16" s="214" t="str">
        <f>IFERROR(IF(AND($GV16="fem",'Classificação geral'!$K8=2),'Classificação geral'!O8,""),"")</f>
        <v/>
      </c>
      <c r="HK16" s="214" t="str">
        <f>IFERROR(IF(AND($GV16="fem",'Classificação geral'!$K8=2),'Classificação geral'!AM8,""),"")</f>
        <v/>
      </c>
      <c r="HL16" s="216" t="str">
        <f>IFERROR(RANK(HK16,HK:HK,0)+ COUNTIF(HK$13:$HK14,HK16),"")</f>
        <v/>
      </c>
      <c r="HN16" s="214" t="str">
        <f>IFERROR(IF(AND('Classificação geral'!$J8="mas",'Classificação geral'!$K8=2,'Classificação geral'!$F8="Mini"),'Classificação geral'!$A8,""),"")</f>
        <v/>
      </c>
      <c r="HO16" s="214" t="str">
        <f>IFERROR(IF(AND('Classificação geral'!$J8="mas",'Classificação geral'!$K8=2,'Classificação geral'!$F8="Mini"),'Classificação geral'!$B8,""),"")</f>
        <v/>
      </c>
      <c r="HP16" s="215" t="str">
        <f>IF($HO16='Classificação geral'!$B8,'Classificação geral'!$C8,"")</f>
        <v/>
      </c>
      <c r="HQ16" s="215" t="str">
        <f>IF($HO16='Classificação geral'!$B8,'Classificação geral'!$D8,"")</f>
        <v/>
      </c>
      <c r="HR16" s="215" t="str">
        <f>IF($HO16='Classificação geral'!$B8,'Classificação geral'!$J8,"")</f>
        <v/>
      </c>
      <c r="HS16" s="214" t="str">
        <f>IFERROR(IF(AND($HR16="mas",'Classificação geral'!$K8=2),'Classificação geral'!K8,""),"")</f>
        <v/>
      </c>
      <c r="HT16" s="214" t="str">
        <f>IFERROR(IF(AND($HR16="mas",'Classificação geral'!$K8=2),'Classificação geral'!P8,""),"")</f>
        <v/>
      </c>
      <c r="HU16" s="214" t="str">
        <f>IFERROR(IF(AND($HR16="mas",'Classificação geral'!$K8=2),'Classificação geral'!S8,""),"")</f>
        <v/>
      </c>
      <c r="HV16" s="214" t="str">
        <f>IFERROR(IF(AND($HR16="mas",'Classificação geral'!$K8=2),'Classificação geral'!T8,""),"")</f>
        <v/>
      </c>
      <c r="HW16" s="214" t="str">
        <f>IFERROR(IF(AND($HR16="mas",'Classificação geral'!$K8=2),'Classificação geral'!L8,""),"")</f>
        <v/>
      </c>
      <c r="HX16" s="214" t="str">
        <f>IFERROR(IF(AND($HR16="mas",'Classificação geral'!$K8=2),'Classificação geral'!U8,""),"")</f>
        <v/>
      </c>
      <c r="HY16" s="214" t="str">
        <f>IFERROR(IF(AND($HR16="mas",'Classificação geral'!$K8=2),'Classificação geral'!W8,""),"")</f>
        <v/>
      </c>
      <c r="HZ16" s="214" t="str">
        <f>IFERROR(IF(AND($HR16="mas",'Classificação geral'!$K8=2),'Classificação geral'!X8,""),"")</f>
        <v/>
      </c>
      <c r="IA16" s="214" t="str">
        <f>IFERROR(IF(AND($HR16="mas",'Classificação geral'!$K8=2),'Classificação geral'!M8,""),"")</f>
        <v/>
      </c>
      <c r="IB16" s="214" t="str">
        <f>IFERROR(IF(AND($HR16="mas",'Classificação geral'!$K8=2),'Classificação geral'!Y8,""),"")</f>
        <v/>
      </c>
      <c r="IC16" s="214" t="str">
        <f>IFERROR(IF(AND($HR16="mas",'Classificação geral'!$K8=2),'Classificação geral'!AA8,""),"")</f>
        <v/>
      </c>
      <c r="ID16" s="214" t="str">
        <f>IFERROR(IF(AND($HR16="mas",'Classificação geral'!$K8=2),'Classificação geral'!AB8,""),"")</f>
        <v/>
      </c>
      <c r="IE16" s="214" t="str">
        <f>IFERROR(IF(AND($HR16="mas",'Classificação geral'!$K8=2),'Classificação geral'!N8,""),"")</f>
        <v/>
      </c>
      <c r="IF16" s="214" t="str">
        <f>IFERROR(IF(AND($HR16="mas",'Classificação geral'!$K8=2),'Classificação geral'!$AM8,""),"")</f>
        <v/>
      </c>
      <c r="IG16" s="216" t="str">
        <f>IFERROR(RANK(IF16,IF:IF,0)+ COUNTIF($IF$13:IF$13,IF16),"")</f>
        <v/>
      </c>
      <c r="II16" s="214" t="str">
        <f>IFERROR(IF(AND('Classificação geral'!$J8="fem",'Classificação geral'!$K8=3,'Classificação geral'!$F8="Mini"),'Classificação geral'!$A8,""),"")</f>
        <v/>
      </c>
      <c r="IJ16" s="214" t="str">
        <f>IFERROR(IF(AND('Classificação geral'!$J8="fem",'Classificação geral'!$K8=3,'Classificação geral'!$F8="Mini"),'Classificação geral'!$B8,""),"")</f>
        <v/>
      </c>
      <c r="IK16" s="215" t="str">
        <f>IF($IJ16='Classificação geral'!$B8,'Classificação geral'!$C8,"")</f>
        <v/>
      </c>
      <c r="IL16" s="215" t="str">
        <f>IF($IJ16='Classificação geral'!$B8,'Classificação geral'!$D8,"")</f>
        <v/>
      </c>
      <c r="IM16" s="215" t="str">
        <f>IF($IJ16='Classificação geral'!$B8,'Classificação geral'!$J8,"")</f>
        <v/>
      </c>
      <c r="IN16" s="215" t="str">
        <f>IF($IM16='Classificação geral'!$J8,'Classificação geral'!$K8,"")</f>
        <v/>
      </c>
      <c r="IO16" s="215" t="str">
        <f>IF($IN16='Classificação geral'!$K8,'Classificação geral'!$P8,"")</f>
        <v/>
      </c>
      <c r="IP16" s="215" t="str">
        <f>IF($IN16='Classificação geral'!$K8,'Classificação geral'!$S8,"")</f>
        <v/>
      </c>
      <c r="IQ16" s="215" t="str">
        <f>IF($IN16='Classificação geral'!$K8,'Classificação geral'!$T8,"")</f>
        <v/>
      </c>
      <c r="IR16" s="215" t="str">
        <f>IF($IN16='Classificação geral'!$K8,'Classificação geral'!$L8,"")</f>
        <v/>
      </c>
      <c r="IS16" s="215" t="str">
        <f>IF($IN16='Classificação geral'!$K8,'Classificação geral'!$U8,"")</f>
        <v/>
      </c>
      <c r="IT16" s="215" t="str">
        <f>IF($IN16='Classificação geral'!$K8,'Classificação geral'!$W8,"")</f>
        <v/>
      </c>
      <c r="IU16" s="215" t="str">
        <f>IF($IN16='Classificação geral'!$K8,'Classificação geral'!$X8,"")</f>
        <v/>
      </c>
      <c r="IV16" s="215" t="str">
        <f>IF($IN16='Classificação geral'!$K8,'Classificação geral'!$M8,"")</f>
        <v/>
      </c>
      <c r="IW16" s="215" t="str">
        <f>IF($IN16='Classificação geral'!$K8,'Classificação geral'!$Y8,"")</f>
        <v/>
      </c>
      <c r="IX16" s="215" t="str">
        <f>IF($IN16='Classificação geral'!$K8,'Classificação geral'!$AA8,"")</f>
        <v/>
      </c>
      <c r="IY16" s="215" t="str">
        <f>IF($IN16='Classificação geral'!$K8,'Classificação geral'!$AB8,"")</f>
        <v/>
      </c>
      <c r="IZ16" s="215" t="str">
        <f>IF($IN16='Classificação geral'!$K8,'Classificação geral'!$N8,"")</f>
        <v/>
      </c>
      <c r="JA16" s="215" t="str">
        <f>IF($IN16='Classificação geral'!$K8,'Classificação geral'!$O8,"")</f>
        <v/>
      </c>
      <c r="JB16" s="215" t="str">
        <f>IF($IN16='Classificação geral'!$K8,'Classificação geral'!$AM8,"")</f>
        <v/>
      </c>
      <c r="JC16" s="216" t="str">
        <f>IFERROR(RANK(JB16,JB:JB,0)+ COUNTIF($JB$13:JB14,JB16),"")</f>
        <v/>
      </c>
      <c r="JE16" s="214" t="str">
        <f>IFERROR(IF(AND('Classificação geral'!$J8="mas",'Classificação geral'!$K8=3,'Classificação geral'!$F8="Mini"),'Classificação geral'!$A8,""),"")</f>
        <v/>
      </c>
      <c r="JF16" s="214" t="str">
        <f>IFERROR(IF(AND('Classificação geral'!$J8="mas",'Classificação geral'!$K8=3,'Classificação geral'!$F8="Mini"),'Classificação geral'!$B8,""),"")</f>
        <v/>
      </c>
      <c r="JG16" s="215" t="str">
        <f>IF($JF16='Classificação geral'!$B8,'Classificação geral'!$C8,"")</f>
        <v/>
      </c>
      <c r="JH16" s="215" t="str">
        <f>IF($JF16='Classificação geral'!$B8,'Classificação geral'!$D8,"")</f>
        <v/>
      </c>
      <c r="JI16" s="215" t="str">
        <f>IF($JF16='Classificação geral'!$B8,'Classificação geral'!$J8,"")</f>
        <v/>
      </c>
      <c r="JJ16" s="214" t="str">
        <f>IFERROR(IF(AND($JI16="mas",'Classificação geral'!$K8=3),'Classificação geral'!K8,""),"")</f>
        <v/>
      </c>
      <c r="JK16" s="214" t="str">
        <f>IFERROR(IF(AND($JI16="mas",'Classificação geral'!$K8=3),'Classificação geral'!P8,""),"")</f>
        <v/>
      </c>
      <c r="JL16" s="214" t="str">
        <f>IFERROR(IF(AND($JI16="mas",'Classificação geral'!$K8=3),'Classificação geral'!S8,""),"")</f>
        <v/>
      </c>
      <c r="JM16" s="214" t="str">
        <f>IFERROR(IF(AND($JI16="mas",'Classificação geral'!$K8=3),'Classificação geral'!T8,""),"")</f>
        <v/>
      </c>
      <c r="JN16" s="214" t="str">
        <f>IFERROR(IF(AND($JI16="mas",'Classificação geral'!$K8=3),'Classificação geral'!L8,""),"")</f>
        <v/>
      </c>
      <c r="JO16" s="214" t="str">
        <f>IFERROR(IF(AND($JI16="mas",'Classificação geral'!$K8=3),'Classificação geral'!U8,""),"")</f>
        <v/>
      </c>
      <c r="JP16" s="214" t="str">
        <f>IFERROR(IF(AND($JI16="mas",'Classificação geral'!$K8=3),'Classificação geral'!W8,""),"")</f>
        <v/>
      </c>
      <c r="JQ16" s="214" t="str">
        <f>IFERROR(IF(AND($JI16="mas",'Classificação geral'!$K8=3),'Classificação geral'!X8,""),"")</f>
        <v/>
      </c>
      <c r="JR16" s="214" t="str">
        <f>IFERROR(IF(AND($JI16="mas",'Classificação geral'!$K8=3),'Classificação geral'!M8,""),"")</f>
        <v/>
      </c>
      <c r="JS16" s="214" t="str">
        <f>IFERROR(IF(AND($JI16="mas",'Classificação geral'!$K8=3),'Classificação geral'!Y8,""),"")</f>
        <v/>
      </c>
      <c r="JT16" s="214" t="str">
        <f>IFERROR(IF(AND($JI16="mas",'Classificação geral'!$K8=3),'Classificação geral'!AA8,""),"")</f>
        <v/>
      </c>
      <c r="JU16" s="214" t="str">
        <f>IFERROR(IF(AND($JI16="mas",'Classificação geral'!$K8=3),'Classificação geral'!AB8,""),"")</f>
        <v/>
      </c>
      <c r="JV16" s="214" t="str">
        <f>IFERROR(IF(AND($JI16="mas",'Classificação geral'!$K8=3),'Classificação geral'!N8,""),"")</f>
        <v/>
      </c>
      <c r="JW16" s="214" t="str">
        <f>IFERROR(IF(AND($JI16="mas",'Classificação geral'!$K8=3),'Classificação geral'!$AM8,""),"")</f>
        <v/>
      </c>
      <c r="JX16" s="216" t="str">
        <f>IFERROR(RANK(JW16,JW:JW,0)+ COUNTIF(JW$13:$JW14,JW16),"")</f>
        <v/>
      </c>
    </row>
    <row r="17" spans="1:284" s="209" customFormat="1" ht="37.5" customHeight="1" x14ac:dyDescent="0.35">
      <c r="B17" s="211" t="str">
        <f t="shared" si="0"/>
        <v/>
      </c>
      <c r="C17" s="210" t="str">
        <f t="shared" si="1"/>
        <v/>
      </c>
      <c r="D17" s="210" t="str">
        <f t="shared" si="2"/>
        <v/>
      </c>
      <c r="E17" s="210" t="str">
        <f t="shared" si="3"/>
        <v/>
      </c>
      <c r="F17" s="211" t="str">
        <f t="shared" si="4"/>
        <v/>
      </c>
      <c r="G17" s="211" t="str">
        <f t="shared" si="5"/>
        <v/>
      </c>
      <c r="H17" s="212" t="str">
        <f t="shared" si="6"/>
        <v/>
      </c>
      <c r="I17" s="212" t="str">
        <f t="shared" si="7"/>
        <v/>
      </c>
      <c r="J17" s="212" t="str">
        <f t="shared" si="8"/>
        <v/>
      </c>
      <c r="K17" s="212" t="str">
        <f t="shared" si="9"/>
        <v/>
      </c>
      <c r="L17" s="212" t="str">
        <f t="shared" si="10"/>
        <v/>
      </c>
      <c r="M17" s="212" t="str">
        <f t="shared" si="11"/>
        <v/>
      </c>
      <c r="N17" s="212" t="str">
        <f t="shared" si="12"/>
        <v/>
      </c>
      <c r="O17" s="212" t="str">
        <f t="shared" si="13"/>
        <v/>
      </c>
      <c r="P17" s="212" t="str">
        <f t="shared" si="14"/>
        <v/>
      </c>
      <c r="Q17" s="212" t="str">
        <f t="shared" si="15"/>
        <v/>
      </c>
      <c r="R17" s="212" t="str">
        <f t="shared" si="16"/>
        <v/>
      </c>
      <c r="S17" s="212" t="str">
        <f t="shared" si="16"/>
        <v/>
      </c>
      <c r="T17" s="212" t="str">
        <f t="shared" si="17"/>
        <v/>
      </c>
      <c r="U17" s="212" t="str">
        <f t="shared" si="18"/>
        <v/>
      </c>
      <c r="V17" s="436">
        <v>3</v>
      </c>
      <c r="W17" s="431"/>
      <c r="X17" s="213"/>
      <c r="Y17" s="213"/>
      <c r="Z17" s="211" t="str">
        <f t="shared" si="19"/>
        <v/>
      </c>
      <c r="AA17" s="210" t="str">
        <f t="shared" si="20"/>
        <v/>
      </c>
      <c r="AB17" s="210" t="str">
        <f t="shared" si="21"/>
        <v/>
      </c>
      <c r="AC17" s="210" t="str">
        <f t="shared" si="22"/>
        <v/>
      </c>
      <c r="AD17" s="211" t="str">
        <f t="shared" si="23"/>
        <v/>
      </c>
      <c r="AE17" s="211" t="str">
        <f t="shared" si="24"/>
        <v/>
      </c>
      <c r="AF17" s="212" t="str">
        <f t="shared" si="25"/>
        <v/>
      </c>
      <c r="AG17" s="212" t="str">
        <f t="shared" si="26"/>
        <v/>
      </c>
      <c r="AH17" s="212" t="str">
        <f t="shared" si="27"/>
        <v/>
      </c>
      <c r="AI17" s="212" t="str">
        <f t="shared" si="28"/>
        <v/>
      </c>
      <c r="AJ17" s="212" t="str">
        <f t="shared" si="29"/>
        <v/>
      </c>
      <c r="AK17" s="212" t="str">
        <f t="shared" si="30"/>
        <v/>
      </c>
      <c r="AL17" s="212" t="str">
        <f t="shared" si="31"/>
        <v/>
      </c>
      <c r="AM17" s="212" t="str">
        <f t="shared" si="32"/>
        <v/>
      </c>
      <c r="AN17" s="212" t="str">
        <f t="shared" si="33"/>
        <v/>
      </c>
      <c r="AO17" s="212" t="str">
        <f t="shared" si="34"/>
        <v/>
      </c>
      <c r="AP17" s="212" t="str">
        <f t="shared" si="35"/>
        <v/>
      </c>
      <c r="AQ17" s="212" t="str">
        <f t="shared" si="35"/>
        <v/>
      </c>
      <c r="AR17" s="212" t="str">
        <f t="shared" si="36"/>
        <v/>
      </c>
      <c r="AS17" s="212" t="str">
        <f t="shared" si="37"/>
        <v/>
      </c>
      <c r="AT17" s="435">
        <v>3</v>
      </c>
      <c r="AU17" s="431"/>
      <c r="AV17" s="213"/>
      <c r="AX17" s="210" t="str">
        <f>IFERROR(INDEX($GR$15:$GR$161,MATCH($BR17,$HL$15:$HL$161,0)),"")</f>
        <v/>
      </c>
      <c r="AY17" s="210" t="str">
        <f>IFERROR(INDEX($GS$15:$GS$161,MATCH($BR17,$HL$15:$HL$161,0)),"")</f>
        <v/>
      </c>
      <c r="AZ17" s="210" t="str">
        <f>IFERROR(INDEX($GT$15:$GT$161,MATCH($BR17,$HL$15:$HL$161,0)),"")</f>
        <v/>
      </c>
      <c r="BA17" s="211" t="str">
        <f t="shared" si="38"/>
        <v/>
      </c>
      <c r="BB17" s="211" t="str">
        <f>IFERROR(INDEX($GV$15:$GV$161,MATCH($BR17,$HL$15:$HL$161,0)),"")</f>
        <v/>
      </c>
      <c r="BC17" s="211" t="str">
        <f>IFERROR(INDEX($GW$15:$GW$161,MATCH($BR17,$HL$15:$HL$161,0)),"")</f>
        <v/>
      </c>
      <c r="BD17" s="212" t="str">
        <f>IFERROR(INDEX($GX$15:$GX$161,MATCH($BR17,$HL$15:$HL$161,0)),"")</f>
        <v/>
      </c>
      <c r="BE17" s="212" t="str">
        <f>IFERROR(INDEX($GY$15:$GY$161,MATCH($BR17,$HL$15:$HL$161,0)),"")</f>
        <v/>
      </c>
      <c r="BF17" s="212" t="str">
        <f>IFERROR(INDEX($GZ$15:$GZ$161,MATCH($BR17,$HL$15:$HL$161,0)),"")</f>
        <v/>
      </c>
      <c r="BG17" s="212" t="str">
        <f>IFERROR(INDEX($HA$15:$HA$161,MATCH($BR17,$HL$15:$HL$161,0)),"")</f>
        <v/>
      </c>
      <c r="BH17" s="212" t="str">
        <f>IFERROR(INDEX($HB$15:$HB$161,MATCH($BR17,$HL$15:$HL$161,0)),"")</f>
        <v/>
      </c>
      <c r="BI17" s="212" t="str">
        <f>IFERROR(INDEX($HC$15:$HC$161,MATCH($BR17,$HL$15:$HL$161,0)),"")</f>
        <v/>
      </c>
      <c r="BJ17" s="212" t="str">
        <f>IFERROR(INDEX($HD$15:$HD$161,MATCH($BR17,$HL$15:$HL$161,0)),"")</f>
        <v/>
      </c>
      <c r="BK17" s="212" t="str">
        <f>IFERROR(INDEX($HE$15:$HE$161,MATCH($BR17,$HL$15:$HL$161,0)),"")</f>
        <v/>
      </c>
      <c r="BL17" s="212" t="str">
        <f>IFERROR(INDEX($HF$15:$HF$161,MATCH($BR17,$HL$15:$HL$161,0)),"")</f>
        <v/>
      </c>
      <c r="BM17" s="212" t="str">
        <f>IFERROR(INDEX($HG$15:$HG$161,MATCH($BR17,$HL$15:$HL$161,0)),"")</f>
        <v/>
      </c>
      <c r="BN17" s="212" t="str">
        <f t="shared" si="39"/>
        <v/>
      </c>
      <c r="BO17" s="212" t="str">
        <f t="shared" si="39"/>
        <v/>
      </c>
      <c r="BP17" s="212" t="str">
        <f>IFERROR(INDEX($HI$15:$HI$161,MATCH($BR17,$HL$15:$HL$161,0)),"")</f>
        <v/>
      </c>
      <c r="BQ17" s="212" t="str">
        <f>IFERROR(INDEX($HK$15:$HK$161,MATCH($BR17,$HL$15:$HL$161,0)),"")</f>
        <v/>
      </c>
      <c r="BR17" s="435">
        <v>3</v>
      </c>
      <c r="BS17" s="431"/>
      <c r="BT17" s="213"/>
      <c r="BU17" s="213"/>
      <c r="BV17" s="210" t="str">
        <f>IFERROR(INDEX($HN$15:$HN$161,MATCH($CP17,$IG$15:$IG$161,0)),"")</f>
        <v/>
      </c>
      <c r="BW17" s="210" t="str">
        <f>IFERROR(INDEX($HO$15:$HO$161,MATCH($CP17,$IG$15:$IG$161,0)),"")</f>
        <v/>
      </c>
      <c r="BX17" s="210" t="str">
        <f>IFERROR(INDEX($HP$15:$HP$161,MATCH($CP17,$IG$15:$IG$161,0)),"")</f>
        <v/>
      </c>
      <c r="BY17" s="211" t="str">
        <f t="shared" si="40"/>
        <v/>
      </c>
      <c r="BZ17" s="211" t="str">
        <f>IFERROR(INDEX($HR$15:$HR$161,MATCH($CP17,$IG$15:$IG$161,0)),"")</f>
        <v/>
      </c>
      <c r="CA17" s="211" t="str">
        <f t="shared" si="41"/>
        <v/>
      </c>
      <c r="CB17" s="212" t="str">
        <f t="shared" si="41"/>
        <v/>
      </c>
      <c r="CC17" s="212" t="str">
        <f>IFERROR(INDEX($HU$15:$HU$161,MATCH($CP17,$IG$15:$IG$161,0)),"")</f>
        <v/>
      </c>
      <c r="CD17" s="212" t="str">
        <f>IFERROR(INDEX($HV$15:$HV$161,MATCH($CP17,$IG$15:$IG$161,0)),"")</f>
        <v/>
      </c>
      <c r="CE17" s="212" t="str">
        <f>IFERROR(INDEX($HW$15:$HW$161,MATCH($CP17,$IG$15:$IG$161,0)),"")</f>
        <v/>
      </c>
      <c r="CF17" s="212" t="str">
        <f>IFERROR(INDEX($HX$15:$HX$161,MATCH($CP17,$IG$15:$IG$161,0)),"")</f>
        <v/>
      </c>
      <c r="CG17" s="212" t="str">
        <f>IFERROR(INDEX($HY$15:$HY$161,MATCH($CP17,$IG$15:$IG$161,0)),"")</f>
        <v/>
      </c>
      <c r="CH17" s="212" t="str">
        <f>IFERROR(INDEX($HZ$15:$HZ$161,MATCH($CP17,$IG$15:$IG$161,0)),"")</f>
        <v/>
      </c>
      <c r="CI17" s="212" t="str">
        <f>IFERROR(INDEX($IA$15:$IA$161,MATCH($CP17,$IG$15:$IG$161,0)),"")</f>
        <v/>
      </c>
      <c r="CJ17" s="212" t="str">
        <f>IFERROR(INDEX($IB$15:$IB$161,MATCH($CP17,$IG$15:$IG$161,0)),"")</f>
        <v/>
      </c>
      <c r="CK17" s="212" t="str">
        <f>IFERROR(INDEX($IC$15:$IC$161,MATCH($CP17,$IG$15:$IG$161,0)),"")</f>
        <v/>
      </c>
      <c r="CL17" s="212" t="str">
        <f t="shared" si="42"/>
        <v/>
      </c>
      <c r="CM17" s="212" t="str">
        <f t="shared" si="42"/>
        <v/>
      </c>
      <c r="CN17" s="212" t="str">
        <f>IFERROR(INDEX($IE$15:$IE$161,MATCH($CP17,$IG$15:$IG$161,0)),"")</f>
        <v/>
      </c>
      <c r="CO17" s="212" t="str">
        <f>IFERROR(INDEX($IF$15:$IF$161,MATCH($CP17,$IG$15:$IG$161,0)),"")</f>
        <v/>
      </c>
      <c r="CP17" s="435">
        <v>3</v>
      </c>
      <c r="CQ17" s="431"/>
      <c r="CS17" s="211" t="str">
        <f>IFERROR(INDEX($II$15:$II$161,MATCH($DM17,$JC$15:$JC$161,0)),"")</f>
        <v/>
      </c>
      <c r="CT17" s="210" t="str">
        <f>IFERROR(INDEX($IJ$15:$IJ$161,MATCH($DM17,$JC$15:$JC$161,0)),"")</f>
        <v/>
      </c>
      <c r="CU17" s="210" t="str">
        <f>IFERROR(INDEX($IK$15:$IK$161,MATCH($DM17,$JC$15:$JC$161,0)),"")</f>
        <v/>
      </c>
      <c r="CV17" s="210" t="str">
        <f>IFERROR(INDEX($IL$15:$IL$161,MATCH($DM17,$JC$15:$JC$161,0)),"")</f>
        <v/>
      </c>
      <c r="CW17" s="211" t="str">
        <f>IFERROR(INDEX($IM$15:$IM$161,MATCH($DM17,$JC$15:$JC$161,0)),"")</f>
        <v/>
      </c>
      <c r="CX17" s="211" t="str">
        <f>IFERROR(INDEX($IN$15:$IN$161,MATCH($DM17,$JC$15:$JC$161,0)),"")</f>
        <v/>
      </c>
      <c r="CY17" s="212" t="str">
        <f>IFERROR(INDEX($IO$15:$IO$161,MATCH($DM17,$JC$15:$JC$161,0)),"")</f>
        <v/>
      </c>
      <c r="CZ17" s="212" t="str">
        <f>IFERROR(INDEX($IP$15:$IP$161,MATCH($DM17,$JC$15:$JC$161,0)),"")</f>
        <v/>
      </c>
      <c r="DA17" s="212" t="str">
        <f>IFERROR(INDEX($IQ$15:$IQ$161,MATCH($DM17,$JC$15:$JC$161,0)),"")</f>
        <v/>
      </c>
      <c r="DB17" s="212" t="str">
        <f>IFERROR(INDEX($IR$15:$IR$161,MATCH($DM17,$JC$15:$JC$161,0)),"")</f>
        <v/>
      </c>
      <c r="DC17" s="212" t="str">
        <f>IFERROR(INDEX($IS$15:$IS$161,MATCH($DM17,$JC$15:$JC$161,0)),"")</f>
        <v/>
      </c>
      <c r="DD17" s="212" t="str">
        <f>IFERROR(INDEX($IT$15:$IT$161,MATCH($DM17,$JC$15:$JC$161,0)),"")</f>
        <v/>
      </c>
      <c r="DE17" s="212" t="str">
        <f>IFERROR(INDEX($IU$15:$IU$161,MATCH($DM17,$JC$15:$JC$161,0)),"")</f>
        <v/>
      </c>
      <c r="DF17" s="212" t="str">
        <f>IFERROR(INDEX($IV$15:$IV$161,MATCH($DM17,$JC$15:$JC$161,0)),"")</f>
        <v/>
      </c>
      <c r="DG17" s="212" t="str">
        <f>IFERROR(INDEX($IW$15:$IW$161,MATCH($DM17,$JC$15:$JC$161,0)),"")</f>
        <v/>
      </c>
      <c r="DH17" s="212" t="str">
        <f>IFERROR(INDEX($IX$15:$IX$161,MATCH($DM17,$JC$15:$JC$161,0)),"")</f>
        <v/>
      </c>
      <c r="DI17" s="212" t="str">
        <f t="shared" si="43"/>
        <v/>
      </c>
      <c r="DJ17" s="212" t="str">
        <f t="shared" si="43"/>
        <v/>
      </c>
      <c r="DK17" s="212" t="str">
        <f>IFERROR(INDEX($IZ$15:$IZ$161,MATCH($DM17,$JC$15:$JC$161,0)),"")</f>
        <v/>
      </c>
      <c r="DL17" s="212" t="str">
        <f>IFERROR(INDEX($JB$15:$JB$161,MATCH($DM17,$JC$15:$JC$161,0)),"")</f>
        <v/>
      </c>
      <c r="DM17" s="435">
        <v>3</v>
      </c>
      <c r="DN17" s="431"/>
      <c r="DO17" s="213"/>
      <c r="DP17" s="213"/>
      <c r="DQ17" s="211" t="str">
        <f>IFERROR(INDEX($JE$15:$JE$161,MATCH($EK17,$JX$15:$JX$161,0)),"")</f>
        <v/>
      </c>
      <c r="DR17" s="210" t="str">
        <f>IFERROR(INDEX($JF$15:$JF$161,MATCH($EK17,$JX$15:$JX$161,0)),"")</f>
        <v/>
      </c>
      <c r="DS17" s="210" t="str">
        <f>IFERROR(INDEX($JG$15:$JG$161,MATCH($EK17,$JX$15:$JX$161,0)),"")</f>
        <v/>
      </c>
      <c r="DT17" s="210" t="str">
        <f>IFERROR(INDEX($JH$15:$JH$161,MATCH($EK17,$JX$15:$JX$161,0)),"")</f>
        <v/>
      </c>
      <c r="DU17" s="211" t="str">
        <f>IFERROR(INDEX($JI$15:$JI$161,MATCH($EK17,$JX$15:$JX$161,0)),"")</f>
        <v/>
      </c>
      <c r="DV17" s="211" t="str">
        <f>IFERROR(INDEX($JJ$15:$JJ$161,MATCH($EK17,$JX$15:$JX$161,0)),"")</f>
        <v/>
      </c>
      <c r="DW17" s="212" t="str">
        <f t="shared" si="45"/>
        <v/>
      </c>
      <c r="DX17" s="212" t="str">
        <f t="shared" si="46"/>
        <v/>
      </c>
      <c r="DY17" s="212" t="str">
        <f t="shared" si="47"/>
        <v/>
      </c>
      <c r="DZ17" s="212" t="str">
        <f t="shared" si="48"/>
        <v/>
      </c>
      <c r="EA17" s="212" t="str">
        <f t="shared" si="49"/>
        <v/>
      </c>
      <c r="EB17" s="212" t="str">
        <f t="shared" si="50"/>
        <v/>
      </c>
      <c r="EC17" s="212" t="str">
        <f t="shared" si="51"/>
        <v/>
      </c>
      <c r="ED17" s="212" t="str">
        <f t="shared" si="52"/>
        <v/>
      </c>
      <c r="EE17" s="212" t="str">
        <f t="shared" si="53"/>
        <v/>
      </c>
      <c r="EF17" s="212" t="str">
        <f t="shared" si="54"/>
        <v/>
      </c>
      <c r="EG17" s="212" t="str">
        <f t="shared" si="55"/>
        <v/>
      </c>
      <c r="EH17" s="212" t="str">
        <f t="shared" si="44"/>
        <v/>
      </c>
      <c r="EI17" s="212" t="str">
        <f t="shared" si="56"/>
        <v/>
      </c>
      <c r="EJ17" s="212" t="str">
        <f>IFERROR(INDEX($JW$15:$JW$161,MATCH($EK17,$JX$15:$JX$161,0)),"")</f>
        <v/>
      </c>
      <c r="EK17" s="436">
        <v>3</v>
      </c>
      <c r="EL17" s="436">
        <v>3</v>
      </c>
      <c r="EZ17" s="214" t="str">
        <f>IFERROR(IF(AND('Classificação geral'!$J9="FEM",'Classificação geral'!$K9=1,'Classificação geral'!$F9="Mini"),'Classificação geral'!$A9,""),"")</f>
        <v/>
      </c>
      <c r="FA17" s="214" t="str">
        <f>IFERROR(IF(AND('Classificação geral'!$J9="FEM",'Classificação geral'!$K9=1,'Classificação geral'!F9="Mini"),'Classificação geral'!$B9,""),"")</f>
        <v/>
      </c>
      <c r="FB17" s="215" t="str">
        <f>IF($FA17='Classificação geral'!$B9,'Classificação geral'!$C9,"")</f>
        <v/>
      </c>
      <c r="FC17" s="215" t="str">
        <f>IF($FA17='Classificação geral'!$B9,'Classificação geral'!$D9,"")</f>
        <v/>
      </c>
      <c r="FD17" s="215" t="str">
        <f>IF($FA17='Classificação geral'!$B9,'Classificação geral'!$J9,"")</f>
        <v/>
      </c>
      <c r="FE17" s="215" t="str">
        <f>IF($FD17='Classificação geral'!$J9,'Classificação geral'!$K9,"")</f>
        <v/>
      </c>
      <c r="FF17" s="215" t="str">
        <f>IF($FE17='Classificação geral'!$K9,'Classificação geral'!$P9,"")</f>
        <v/>
      </c>
      <c r="FG17" s="215" t="str">
        <f>IF($FE17='Classificação geral'!$K9,'Classificação geral'!$S9,"")</f>
        <v/>
      </c>
      <c r="FH17" s="215" t="str">
        <f>IF($FE17='Classificação geral'!$K9,'Classificação geral'!$T9,"")</f>
        <v/>
      </c>
      <c r="FI17" s="215" t="str">
        <f>IF($FE17='Classificação geral'!$K9,'Classificação geral'!$L9,"")</f>
        <v/>
      </c>
      <c r="FJ17" s="215" t="str">
        <f>IF($FE17='Classificação geral'!$K9,'Classificação geral'!$U9,"")</f>
        <v/>
      </c>
      <c r="FK17" s="215" t="str">
        <f>IF($FE17='Classificação geral'!$K9,'Classificação geral'!$W9,"")</f>
        <v/>
      </c>
      <c r="FL17" s="215" t="str">
        <f>IF($FE17='Classificação geral'!$K9,'Classificação geral'!$X9,"")</f>
        <v/>
      </c>
      <c r="FM17" s="215" t="str">
        <f>IF($FE17='Classificação geral'!$K9,'Classificação geral'!$M9,"")</f>
        <v/>
      </c>
      <c r="FN17" s="215" t="str">
        <f>IF($FE17='Classificação geral'!$K9,'Classificação geral'!$Y9,"")</f>
        <v/>
      </c>
      <c r="FO17" s="215" t="str">
        <f>IF($FE17='Classificação geral'!$K9,'Classificação geral'!$AA9,"")</f>
        <v/>
      </c>
      <c r="FP17" s="215" t="str">
        <f>IF($FE17='Classificação geral'!$K9,'Classificação geral'!$AB9,"")</f>
        <v/>
      </c>
      <c r="FQ17" s="215" t="str">
        <f>IF($FE17='Classificação geral'!$K9,'Classificação geral'!$N9,"")</f>
        <v/>
      </c>
      <c r="FR17" s="215" t="str">
        <f>IF($FE17='Classificação geral'!$K9,'Classificação geral'!$O9,"")</f>
        <v/>
      </c>
      <c r="FS17" s="215" t="str">
        <f>IF($FE17='Classificação geral'!$K9,'Classificação geral'!$AM9,"")</f>
        <v/>
      </c>
      <c r="FT17" s="216" t="str">
        <f>IFERROR(RANK(FS17,FS:FS,0)+ COUNTIF($FS$13:FS16,FS17),"")</f>
        <v/>
      </c>
      <c r="FV17" s="214" t="str">
        <f>IFERROR(IF(AND('Classificação geral'!$J9="mas",'Classificação geral'!$K9=1,'Classificação geral'!$F9="Mini"),'Classificação geral'!$A9,""),"")</f>
        <v/>
      </c>
      <c r="FW17" s="214" t="str">
        <f>IFERROR(IF(AND('Classificação geral'!$J9="mas",'Classificação geral'!$K9=1,'Classificação geral'!$F9="Mini"),'Classificação geral'!$B9,""),"")</f>
        <v/>
      </c>
      <c r="FX17" s="215" t="str">
        <f>IF($FW17='Classificação geral'!$B9,'Classificação geral'!$C9,"")</f>
        <v/>
      </c>
      <c r="FY17" s="215" t="str">
        <f>IF($FW17='Classificação geral'!$B9,'Classificação geral'!$D9,"")</f>
        <v/>
      </c>
      <c r="FZ17" s="215" t="str">
        <f>IF($FW17='Classificação geral'!$B9,'Classificação geral'!$J9,"")</f>
        <v/>
      </c>
      <c r="GA17" s="214" t="str">
        <f>IFERROR(IF(AND($FZ17="mas",'Classificação geral'!$K9=1),'Classificação geral'!K9,""),"")</f>
        <v/>
      </c>
      <c r="GB17" s="214" t="str">
        <f>IFERROR(IF(AND($FZ17="mas",'Classificação geral'!$K9=1),'Classificação geral'!P9,""),"")</f>
        <v/>
      </c>
      <c r="GC17" s="214" t="str">
        <f>IFERROR(IF(AND($FZ17="mas",'Classificação geral'!$K9=1),'Classificação geral'!S9,""),"")</f>
        <v/>
      </c>
      <c r="GD17" s="214" t="str">
        <f>IFERROR(IF(AND($FZ17="mas",'Classificação geral'!$K9=1),'Classificação geral'!T9,""),"")</f>
        <v/>
      </c>
      <c r="GE17" s="214" t="str">
        <f>IFERROR(IF(AND($FZ17="mas",'Classificação geral'!$K9=1),'Classificação geral'!L9,""),"")</f>
        <v/>
      </c>
      <c r="GF17" s="214" t="str">
        <f>IFERROR(IF(AND($FZ17="mas",'Classificação geral'!$K9=1),'Classificação geral'!U9,""),"")</f>
        <v/>
      </c>
      <c r="GG17" s="214" t="str">
        <f>IFERROR(IF(AND($FZ17="mas",'Classificação geral'!$K9=1),'Classificação geral'!W9,""),"")</f>
        <v/>
      </c>
      <c r="GH17" s="214" t="str">
        <f>IFERROR(IF(AND($FZ17="mas",'Classificação geral'!$K9=1),'Classificação geral'!X9,""),"")</f>
        <v/>
      </c>
      <c r="GI17" s="214" t="str">
        <f>IFERROR(IF(AND($FZ17="mas",'Classificação geral'!$K9=1),'Classificação geral'!M9,""),"")</f>
        <v/>
      </c>
      <c r="GJ17" s="214" t="str">
        <f>IFERROR(IF(AND($FZ17="mas",'Classificação geral'!$K9=1),'Classificação geral'!Y9,""),"")</f>
        <v/>
      </c>
      <c r="GK17" s="214" t="str">
        <f>IFERROR(IF(AND($FZ17="mas",'Classificação geral'!$K9=1),'Classificação geral'!AA9,""),"")</f>
        <v/>
      </c>
      <c r="GL17" s="214" t="str">
        <f>IFERROR(IF(AND($FZ17="mas",'Classificação geral'!$K9=1),'Classificação geral'!AB9,""),"")</f>
        <v/>
      </c>
      <c r="GM17" s="214" t="str">
        <f>IFERROR(IF(AND($FZ17="mas",'Classificação geral'!$K9=1),'Classificação geral'!N9,""),"")</f>
        <v/>
      </c>
      <c r="GN17" s="214" t="str">
        <f>IFERROR(IF(AND($FZ17="mas",'Classificação geral'!$K9=1),'Classificação geral'!O9,""),"")</f>
        <v/>
      </c>
      <c r="GO17" s="244" t="str">
        <f>IFERROR(IF(AND($FZ17="mas",'Classificação geral'!$K9=1),'Classificação geral'!AM9,""),"")</f>
        <v/>
      </c>
      <c r="GP17" s="216" t="str">
        <f>IFERROR(RANK(GO17,GO:GO,0)+ COUNTIF($GO$13:GO16,GO17),"")</f>
        <v/>
      </c>
      <c r="GR17" s="214" t="str">
        <f>IFERROR(IF(AND('Classificação geral'!$J9="fem",'Classificação geral'!$K9=2,'Classificação geral'!$F9="Mini"),'Classificação geral'!$A9,""),"")</f>
        <v/>
      </c>
      <c r="GS17" s="214" t="str">
        <f>IFERROR(IF(AND('Classificação geral'!$J9="fem",'Classificação geral'!$K9=2,'Classificação geral'!$F9="Mini"),'Classificação geral'!$B9,""),"")</f>
        <v/>
      </c>
      <c r="GT17" s="215" t="str">
        <f>IF($GS17='Classificação geral'!$B9,'Classificação geral'!$C9,"")</f>
        <v/>
      </c>
      <c r="GU17" s="215" t="str">
        <f>IF($GS17='Classificação geral'!$B9,'Classificação geral'!$D9,"")</f>
        <v/>
      </c>
      <c r="GV17" s="215" t="str">
        <f>IF($GS17='Classificação geral'!$B9,'Classificação geral'!$J9,"")</f>
        <v/>
      </c>
      <c r="GW17" s="214" t="str">
        <f>IFERROR(IF(AND($GV17="fem",'Classificação geral'!$K9=2),'Classificação geral'!K9,""),"")</f>
        <v/>
      </c>
      <c r="GX17" s="214" t="str">
        <f>IFERROR(IF(AND($GV17="fem",'Classificação geral'!$K9=2),'Classificação geral'!P9,""),"")</f>
        <v/>
      </c>
      <c r="GY17" s="214" t="str">
        <f>IFERROR(IF(AND($GV17="fem",'Classificação geral'!$K9=2),'Classificação geral'!S9,""),"")</f>
        <v/>
      </c>
      <c r="GZ17" s="214" t="str">
        <f>IFERROR(IF(AND($GV17="fem",'Classificação geral'!$K9=2),'Classificação geral'!T9,""),"")</f>
        <v/>
      </c>
      <c r="HA17" s="214" t="str">
        <f>IFERROR(IF(AND($GV17="fem",'Classificação geral'!$K9=2),'Classificação geral'!L9,""),"")</f>
        <v/>
      </c>
      <c r="HB17" s="214" t="str">
        <f>IFERROR(IF(AND($GV17="fem",'Classificação geral'!$K9=2),'Classificação geral'!U9,""),"")</f>
        <v/>
      </c>
      <c r="HC17" s="214" t="str">
        <f>IFERROR(IF(AND($GV17="fem",'Classificação geral'!$K9=2),'Classificação geral'!W9,""),"")</f>
        <v/>
      </c>
      <c r="HD17" s="214" t="str">
        <f>IFERROR(IF(AND($GV17="fem",'Classificação geral'!$K9=2),'Classificação geral'!X9,""),"")</f>
        <v/>
      </c>
      <c r="HE17" s="214" t="str">
        <f>IFERROR(IF(AND($GV17="fem",'Classificação geral'!$K9=2),'Classificação geral'!M9,""),"")</f>
        <v/>
      </c>
      <c r="HF17" s="214" t="str">
        <f>IFERROR(IF(AND($GV17="fem",'Classificação geral'!$K9=2),'Classificação geral'!Y9,""),"")</f>
        <v/>
      </c>
      <c r="HG17" s="214" t="str">
        <f>IFERROR(IF(AND($GV17="fem",'Classificação geral'!$K9=2),'Classificação geral'!AA9,""),"")</f>
        <v/>
      </c>
      <c r="HH17" s="214" t="str">
        <f>IFERROR(IF(AND($GV17="fem",'Classificação geral'!$K9=2),'Classificação geral'!AB9,""),"")</f>
        <v/>
      </c>
      <c r="HI17" s="214" t="str">
        <f>IFERROR(IF(AND($GV17="fem",'Classificação geral'!$K9=2),'Classificação geral'!N9,""),"")</f>
        <v/>
      </c>
      <c r="HJ17" s="214" t="str">
        <f>IFERROR(IF(AND($GV17="fem",'Classificação geral'!$K9=2),'Classificação geral'!O9,""),"")</f>
        <v/>
      </c>
      <c r="HK17" s="214" t="str">
        <f>IFERROR(IF(AND($GV17="fem",'Classificação geral'!$K9=2),'Classificação geral'!AM9,""),"")</f>
        <v/>
      </c>
      <c r="HL17" s="216" t="str">
        <f>IFERROR(RANK(HK17,HK:HK,0)+ COUNTIF(HK$13:$HK15,HK17),"")</f>
        <v/>
      </c>
      <c r="HN17" s="214" t="str">
        <f>IFERROR(IF(AND('Classificação geral'!$J9="mas",'Classificação geral'!$K9=2,'Classificação geral'!$F9="Mini"),'Classificação geral'!$A9,""),"")</f>
        <v/>
      </c>
      <c r="HO17" s="214" t="str">
        <f>IFERROR(IF(AND('Classificação geral'!$J9="mas",'Classificação geral'!$K9=2,'Classificação geral'!$F9="Mini"),'Classificação geral'!$B9,""),"")</f>
        <v/>
      </c>
      <c r="HP17" s="215" t="str">
        <f>IF($HO17='Classificação geral'!$B9,'Classificação geral'!$C9,"")</f>
        <v/>
      </c>
      <c r="HQ17" s="215" t="str">
        <f>IF($HO17='Classificação geral'!$B9,'Classificação geral'!$D9,"")</f>
        <v/>
      </c>
      <c r="HR17" s="215" t="str">
        <f>IF($HO17='Classificação geral'!$B9,'Classificação geral'!$J9,"")</f>
        <v/>
      </c>
      <c r="HS17" s="214" t="str">
        <f>IFERROR(IF(AND($HR17="mas",'Classificação geral'!$K9=2),'Classificação geral'!K9,""),"")</f>
        <v/>
      </c>
      <c r="HT17" s="214" t="str">
        <f>IFERROR(IF(AND($HR17="mas",'Classificação geral'!$K9=2),'Classificação geral'!P9,""),"")</f>
        <v/>
      </c>
      <c r="HU17" s="214" t="str">
        <f>IFERROR(IF(AND($HR17="mas",'Classificação geral'!$K9=2),'Classificação geral'!S9,""),"")</f>
        <v/>
      </c>
      <c r="HV17" s="214" t="str">
        <f>IFERROR(IF(AND($HR17="mas",'Classificação geral'!$K9=2),'Classificação geral'!T9,""),"")</f>
        <v/>
      </c>
      <c r="HW17" s="214" t="str">
        <f>IFERROR(IF(AND($HR17="mas",'Classificação geral'!$K9=2),'Classificação geral'!L9,""),"")</f>
        <v/>
      </c>
      <c r="HX17" s="214" t="str">
        <f>IFERROR(IF(AND($HR17="mas",'Classificação geral'!$K9=2),'Classificação geral'!U9,""),"")</f>
        <v/>
      </c>
      <c r="HY17" s="214" t="str">
        <f>IFERROR(IF(AND($HR17="mas",'Classificação geral'!$K9=2),'Classificação geral'!W9,""),"")</f>
        <v/>
      </c>
      <c r="HZ17" s="214" t="str">
        <f>IFERROR(IF(AND($HR17="mas",'Classificação geral'!$K9=2),'Classificação geral'!X9,""),"")</f>
        <v/>
      </c>
      <c r="IA17" s="214" t="str">
        <f>IFERROR(IF(AND($HR17="mas",'Classificação geral'!$K9=2),'Classificação geral'!M9,""),"")</f>
        <v/>
      </c>
      <c r="IB17" s="214" t="str">
        <f>IFERROR(IF(AND($HR17="mas",'Classificação geral'!$K9=2),'Classificação geral'!Y9,""),"")</f>
        <v/>
      </c>
      <c r="IC17" s="214" t="str">
        <f>IFERROR(IF(AND($HR17="mas",'Classificação geral'!$K9=2),'Classificação geral'!AA9,""),"")</f>
        <v/>
      </c>
      <c r="ID17" s="214" t="str">
        <f>IFERROR(IF(AND($HR17="mas",'Classificação geral'!$K9=2),'Classificação geral'!AB9,""),"")</f>
        <v/>
      </c>
      <c r="IE17" s="214" t="str">
        <f>IFERROR(IF(AND($HR17="mas",'Classificação geral'!$K9=2),'Classificação geral'!N9,""),"")</f>
        <v/>
      </c>
      <c r="IF17" s="214" t="str">
        <f>IFERROR(IF(AND($HR17="mas",'Classificação geral'!$K9=2),'Classificação geral'!$AM9,""),"")</f>
        <v/>
      </c>
      <c r="IG17" s="216" t="str">
        <f>IFERROR(RANK(IF17,IF:IF,0)+ COUNTIF($IF$13:IF$13,IF17),"")</f>
        <v/>
      </c>
      <c r="II17" s="214" t="str">
        <f>IFERROR(IF(AND('Classificação geral'!$J9="fem",'Classificação geral'!$K9=3,'Classificação geral'!$F9="Mini"),'Classificação geral'!$A9,""),"")</f>
        <v/>
      </c>
      <c r="IJ17" s="214" t="str">
        <f>IFERROR(IF(AND('Classificação geral'!$J9="fem",'Classificação geral'!$K9=3,'Classificação geral'!$F9="Mini"),'Classificação geral'!$B9,""),"")</f>
        <v/>
      </c>
      <c r="IK17" s="215" t="str">
        <f>IF($IJ17='Classificação geral'!$B9,'Classificação geral'!$C9,"")</f>
        <v/>
      </c>
      <c r="IL17" s="215" t="str">
        <f>IF($IJ17='Classificação geral'!$B9,'Classificação geral'!$D9,"")</f>
        <v/>
      </c>
      <c r="IM17" s="215" t="str">
        <f>IF($IJ17='Classificação geral'!$B9,'Classificação geral'!$J9,"")</f>
        <v/>
      </c>
      <c r="IN17" s="215" t="str">
        <f>IF($IM17='Classificação geral'!$J9,'Classificação geral'!$K9,"")</f>
        <v/>
      </c>
      <c r="IO17" s="215" t="str">
        <f>IF($IN17='Classificação geral'!$K9,'Classificação geral'!$P9,"")</f>
        <v/>
      </c>
      <c r="IP17" s="215" t="str">
        <f>IF($IN17='Classificação geral'!$K9,'Classificação geral'!$S9,"")</f>
        <v/>
      </c>
      <c r="IQ17" s="215" t="str">
        <f>IF($IN17='Classificação geral'!$K9,'Classificação geral'!$T9,"")</f>
        <v/>
      </c>
      <c r="IR17" s="215" t="str">
        <f>IF($IN17='Classificação geral'!$K9,'Classificação geral'!$L9,"")</f>
        <v/>
      </c>
      <c r="IS17" s="215" t="str">
        <f>IF($IN17='Classificação geral'!$K9,'Classificação geral'!$U9,"")</f>
        <v/>
      </c>
      <c r="IT17" s="215" t="str">
        <f>IF($IN17='Classificação geral'!$K9,'Classificação geral'!$W9,"")</f>
        <v/>
      </c>
      <c r="IU17" s="215" t="str">
        <f>IF($IN17='Classificação geral'!$K9,'Classificação geral'!$X9,"")</f>
        <v/>
      </c>
      <c r="IV17" s="215" t="str">
        <f>IF($IN17='Classificação geral'!$K9,'Classificação geral'!$M9,"")</f>
        <v/>
      </c>
      <c r="IW17" s="215" t="str">
        <f>IF($IN17='Classificação geral'!$K9,'Classificação geral'!$Y9,"")</f>
        <v/>
      </c>
      <c r="IX17" s="215" t="str">
        <f>IF($IN17='Classificação geral'!$K9,'Classificação geral'!$AA9,"")</f>
        <v/>
      </c>
      <c r="IY17" s="215" t="str">
        <f>IF($IN17='Classificação geral'!$K9,'Classificação geral'!$AB9,"")</f>
        <v/>
      </c>
      <c r="IZ17" s="215" t="str">
        <f>IF($IN17='Classificação geral'!$K9,'Classificação geral'!$N9,"")</f>
        <v/>
      </c>
      <c r="JA17" s="215" t="str">
        <f>IF($IN17='Classificação geral'!$K9,'Classificação geral'!$O9,"")</f>
        <v/>
      </c>
      <c r="JB17" s="215" t="str">
        <f>IF($IN17='Classificação geral'!$K9,'Classificação geral'!$AM9,"")</f>
        <v/>
      </c>
      <c r="JC17" s="216" t="str">
        <f>IFERROR(RANK(JB17,JB:JB,0)+ COUNTIF($JB$13:JB15,JB17),"")</f>
        <v/>
      </c>
      <c r="JE17" s="214" t="str">
        <f>IFERROR(IF(AND('Classificação geral'!$J9="mas",'Classificação geral'!$K9=3,'Classificação geral'!$F9="Mini"),'Classificação geral'!$A9,""),"")</f>
        <v/>
      </c>
      <c r="JF17" s="214" t="str">
        <f>IFERROR(IF(AND('Classificação geral'!$J9="mas",'Classificação geral'!$K9=3,'Classificação geral'!$F9="Mini"),'Classificação geral'!$B9,""),"")</f>
        <v/>
      </c>
      <c r="JG17" s="215" t="str">
        <f>IF($JF17='Classificação geral'!$B9,'Classificação geral'!$C9,"")</f>
        <v/>
      </c>
      <c r="JH17" s="215" t="str">
        <f>IF($JF17='Classificação geral'!$B9,'Classificação geral'!$D9,"")</f>
        <v/>
      </c>
      <c r="JI17" s="215" t="str">
        <f>IF($JF17='Classificação geral'!$B9,'Classificação geral'!$J9,"")</f>
        <v/>
      </c>
      <c r="JJ17" s="214" t="str">
        <f>IFERROR(IF(AND($JI17="mas",'Classificação geral'!$K9=3),'Classificação geral'!K9,""),"")</f>
        <v/>
      </c>
      <c r="JK17" s="214" t="str">
        <f>IFERROR(IF(AND($JI17="mas",'Classificação geral'!$K9=3),'Classificação geral'!P9,""),"")</f>
        <v/>
      </c>
      <c r="JL17" s="214" t="str">
        <f>IFERROR(IF(AND($JI17="mas",'Classificação geral'!$K9=3),'Classificação geral'!S9,""),"")</f>
        <v/>
      </c>
      <c r="JM17" s="214" t="str">
        <f>IFERROR(IF(AND($JI17="mas",'Classificação geral'!$K9=3),'Classificação geral'!T9,""),"")</f>
        <v/>
      </c>
      <c r="JN17" s="214" t="str">
        <f>IFERROR(IF(AND($JI17="mas",'Classificação geral'!$K9=3),'Classificação geral'!L9,""),"")</f>
        <v/>
      </c>
      <c r="JO17" s="214" t="str">
        <f>IFERROR(IF(AND($JI17="mas",'Classificação geral'!$K9=3),'Classificação geral'!U9,""),"")</f>
        <v/>
      </c>
      <c r="JP17" s="214" t="str">
        <f>IFERROR(IF(AND($JI17="mas",'Classificação geral'!$K9=3),'Classificação geral'!W9,""),"")</f>
        <v/>
      </c>
      <c r="JQ17" s="214" t="str">
        <f>IFERROR(IF(AND($JI17="mas",'Classificação geral'!$K9=3),'Classificação geral'!X9,""),"")</f>
        <v/>
      </c>
      <c r="JR17" s="214" t="str">
        <f>IFERROR(IF(AND($JI17="mas",'Classificação geral'!$K9=3),'Classificação geral'!M9,""),"")</f>
        <v/>
      </c>
      <c r="JS17" s="214" t="str">
        <f>IFERROR(IF(AND($JI17="mas",'Classificação geral'!$K9=3),'Classificação geral'!Y9,""),"")</f>
        <v/>
      </c>
      <c r="JT17" s="214" t="str">
        <f>IFERROR(IF(AND($JI17="mas",'Classificação geral'!$K9=3),'Classificação geral'!AA9,""),"")</f>
        <v/>
      </c>
      <c r="JU17" s="214" t="str">
        <f>IFERROR(IF(AND($JI17="mas",'Classificação geral'!$K9=3),'Classificação geral'!AB9,""),"")</f>
        <v/>
      </c>
      <c r="JV17" s="214" t="str">
        <f>IFERROR(IF(AND($JI17="mas",'Classificação geral'!$K9=3),'Classificação geral'!N9,""),"")</f>
        <v/>
      </c>
      <c r="JW17" s="214" t="str">
        <f>IFERROR(IF(AND($JI17="mas",'Classificação geral'!$K9=3),'Classificação geral'!$AM9,""),"")</f>
        <v/>
      </c>
      <c r="JX17" s="216" t="str">
        <f>IFERROR(RANK(JW17,JW:JW,0)+ COUNTIF(JW$13:$JW15,JW17),"")</f>
        <v/>
      </c>
    </row>
    <row r="18" spans="1:284" s="243" customFormat="1" ht="27.75" customHeight="1" x14ac:dyDescent="0.4">
      <c r="B18" s="248" t="str">
        <f t="shared" si="0"/>
        <v/>
      </c>
      <c r="C18" s="238" t="str">
        <f t="shared" si="1"/>
        <v/>
      </c>
      <c r="D18" s="238" t="str">
        <f t="shared" si="2"/>
        <v/>
      </c>
      <c r="E18" s="238" t="str">
        <f t="shared" si="3"/>
        <v/>
      </c>
      <c r="F18" s="239" t="str">
        <f t="shared" si="4"/>
        <v/>
      </c>
      <c r="G18" s="239" t="str">
        <f t="shared" si="5"/>
        <v/>
      </c>
      <c r="H18" s="240" t="str">
        <f t="shared" si="6"/>
        <v/>
      </c>
      <c r="I18" s="240" t="str">
        <f t="shared" si="7"/>
        <v/>
      </c>
      <c r="J18" s="240" t="str">
        <f t="shared" si="8"/>
        <v/>
      </c>
      <c r="K18" s="240" t="str">
        <f t="shared" si="9"/>
        <v/>
      </c>
      <c r="L18" s="240" t="str">
        <f t="shared" si="10"/>
        <v/>
      </c>
      <c r="M18" s="240" t="str">
        <f t="shared" si="11"/>
        <v/>
      </c>
      <c r="N18" s="240" t="str">
        <f t="shared" si="12"/>
        <v/>
      </c>
      <c r="O18" s="240" t="str">
        <f t="shared" si="13"/>
        <v/>
      </c>
      <c r="P18" s="240" t="str">
        <f t="shared" si="14"/>
        <v/>
      </c>
      <c r="Q18" s="240" t="str">
        <f t="shared" si="15"/>
        <v/>
      </c>
      <c r="R18" s="240" t="str">
        <f t="shared" si="16"/>
        <v/>
      </c>
      <c r="S18" s="240" t="str">
        <f t="shared" si="16"/>
        <v/>
      </c>
      <c r="T18" s="240" t="str">
        <f t="shared" si="17"/>
        <v/>
      </c>
      <c r="U18" s="240" t="str">
        <f t="shared" si="18"/>
        <v/>
      </c>
      <c r="V18" s="241">
        <v>4</v>
      </c>
      <c r="W18" s="432"/>
      <c r="X18" s="242"/>
      <c r="Y18" s="242"/>
      <c r="Z18" s="248" t="str">
        <f t="shared" si="19"/>
        <v/>
      </c>
      <c r="AA18" s="238" t="str">
        <f t="shared" si="20"/>
        <v/>
      </c>
      <c r="AB18" s="238" t="str">
        <f t="shared" si="21"/>
        <v/>
      </c>
      <c r="AC18" s="238" t="str">
        <f t="shared" si="22"/>
        <v/>
      </c>
      <c r="AD18" s="239" t="str">
        <f t="shared" si="23"/>
        <v/>
      </c>
      <c r="AE18" s="239" t="str">
        <f t="shared" si="24"/>
        <v/>
      </c>
      <c r="AF18" s="240" t="str">
        <f t="shared" si="25"/>
        <v/>
      </c>
      <c r="AG18" s="240" t="str">
        <f t="shared" si="26"/>
        <v/>
      </c>
      <c r="AH18" s="240" t="str">
        <f t="shared" si="27"/>
        <v/>
      </c>
      <c r="AI18" s="240" t="str">
        <f t="shared" si="28"/>
        <v/>
      </c>
      <c r="AJ18" s="240" t="str">
        <f t="shared" si="29"/>
        <v/>
      </c>
      <c r="AK18" s="240" t="str">
        <f t="shared" si="30"/>
        <v/>
      </c>
      <c r="AL18" s="240" t="str">
        <f t="shared" si="31"/>
        <v/>
      </c>
      <c r="AM18" s="240" t="str">
        <f t="shared" si="32"/>
        <v/>
      </c>
      <c r="AN18" s="240" t="str">
        <f t="shared" si="33"/>
        <v/>
      </c>
      <c r="AO18" s="240" t="str">
        <f t="shared" si="34"/>
        <v/>
      </c>
      <c r="AP18" s="240" t="str">
        <f t="shared" si="35"/>
        <v/>
      </c>
      <c r="AQ18" s="240" t="str">
        <f t="shared" si="35"/>
        <v/>
      </c>
      <c r="AR18" s="240" t="str">
        <f t="shared" si="36"/>
        <v/>
      </c>
      <c r="AS18" s="240" t="str">
        <f t="shared" si="37"/>
        <v/>
      </c>
      <c r="AT18" s="241">
        <v>4</v>
      </c>
      <c r="AU18" s="432"/>
      <c r="AV18" s="242"/>
      <c r="AX18" s="249" t="str">
        <f>IFERROR(INDEX($GR$15:$GR$161,MATCH($BR18,$HL$15:$HL$161,0)),"")</f>
        <v/>
      </c>
      <c r="AY18" s="238" t="str">
        <f>IFERROR(INDEX($GS$15:$GS$161,MATCH($BR18,$HL$15:$HL$161,0)),"")</f>
        <v/>
      </c>
      <c r="AZ18" s="238" t="str">
        <f>IFERROR(INDEX($GT$15:$GT$161,MATCH($BR18,$HL$15:$HL$161,0)),"")</f>
        <v/>
      </c>
      <c r="BA18" s="239" t="str">
        <f t="shared" si="38"/>
        <v/>
      </c>
      <c r="BB18" s="239" t="str">
        <f>IFERROR(INDEX($GV$15:$GV$161,MATCH($BR18,$HL$15:$HL$161,0)),"")</f>
        <v/>
      </c>
      <c r="BC18" s="239" t="str">
        <f>IFERROR(INDEX($GW$15:$GW$161,MATCH($BR18,$HL$15:$HL$161,0)),"")</f>
        <v/>
      </c>
      <c r="BD18" s="240" t="str">
        <f>IFERROR(INDEX($GX$15:$GX$161,MATCH($BR18,$HL$15:$HL$161,0)),"")</f>
        <v/>
      </c>
      <c r="BE18" s="240" t="str">
        <f>IFERROR(INDEX($GY$15:$GY$161,MATCH($BR18,$HL$15:$HL$161,0)),"")</f>
        <v/>
      </c>
      <c r="BF18" s="240" t="str">
        <f>IFERROR(INDEX($GZ$15:$GZ$161,MATCH($BR18,$HL$15:$HL$161,0)),"")</f>
        <v/>
      </c>
      <c r="BG18" s="240" t="str">
        <f>IFERROR(INDEX($HA$15:$HA$161,MATCH($BR18,$HL$15:$HL$161,0)),"")</f>
        <v/>
      </c>
      <c r="BH18" s="240" t="str">
        <f>IFERROR(INDEX($HB$15:$HB$161,MATCH($BR18,$HL$15:$HL$161,0)),"")</f>
        <v/>
      </c>
      <c r="BI18" s="240" t="str">
        <f>IFERROR(INDEX($HC$15:$HC$161,MATCH($BR18,$HL$15:$HL$161,0)),"")</f>
        <v/>
      </c>
      <c r="BJ18" s="240" t="str">
        <f>IFERROR(INDEX($HD$15:$HD$161,MATCH($BR18,$HL$15:$HL$161,0)),"")</f>
        <v/>
      </c>
      <c r="BK18" s="240" t="str">
        <f>IFERROR(INDEX($HE$15:$HE$161,MATCH($BR18,$HL$15:$HL$161,0)),"")</f>
        <v/>
      </c>
      <c r="BL18" s="240" t="str">
        <f>IFERROR(INDEX($HF$15:$HF$161,MATCH($BR18,$HL$15:$HL$161,0)),"")</f>
        <v/>
      </c>
      <c r="BM18" s="240" t="str">
        <f>IFERROR(INDEX($HG$15:$HG$161,MATCH($BR18,$HL$15:$HL$161,0)),"")</f>
        <v/>
      </c>
      <c r="BN18" s="240" t="str">
        <f t="shared" si="39"/>
        <v/>
      </c>
      <c r="BO18" s="240" t="str">
        <f t="shared" si="39"/>
        <v/>
      </c>
      <c r="BP18" s="240" t="str">
        <f>IFERROR(INDEX($HI$15:$HI$161,MATCH($BR18,$HL$15:$HL$161,0)),"")</f>
        <v/>
      </c>
      <c r="BQ18" s="240" t="str">
        <f>IFERROR(INDEX($HK$15:$HK$161,MATCH($BR18,$HL$15:$HL$161,0)),"")</f>
        <v/>
      </c>
      <c r="BR18" s="241">
        <v>4</v>
      </c>
      <c r="BS18" s="432"/>
      <c r="BT18" s="242"/>
      <c r="BU18" s="242"/>
      <c r="BV18" s="249" t="str">
        <f>IFERROR(INDEX($HN$15:$HN$161,MATCH($CP18,$IG$15:$IG$161,0)),"")</f>
        <v/>
      </c>
      <c r="BW18" s="238" t="str">
        <f>IFERROR(INDEX($HO$15:$HO$161,MATCH($CP18,$IG$15:$IG$161,0)),"")</f>
        <v/>
      </c>
      <c r="BX18" s="238" t="str">
        <f>IFERROR(INDEX($HP$15:$HP$161,MATCH($CP18,$IG$15:$IG$161,0)),"")</f>
        <v/>
      </c>
      <c r="BY18" s="239" t="str">
        <f t="shared" si="40"/>
        <v/>
      </c>
      <c r="BZ18" s="239" t="str">
        <f>IFERROR(INDEX($HR$15:$HR$161,MATCH($CP18,$IG$15:$IG$161,0)),"")</f>
        <v/>
      </c>
      <c r="CA18" s="239" t="str">
        <f t="shared" si="41"/>
        <v/>
      </c>
      <c r="CB18" s="240" t="str">
        <f t="shared" si="41"/>
        <v/>
      </c>
      <c r="CC18" s="240" t="str">
        <f>IFERROR(INDEX($HU$15:$HU$161,MATCH($CP18,$IG$15:$IG$161,0)),"")</f>
        <v/>
      </c>
      <c r="CD18" s="240" t="str">
        <f>IFERROR(INDEX($HV$15:$HV$161,MATCH($CP18,$IG$15:$IG$161,0)),"")</f>
        <v/>
      </c>
      <c r="CE18" s="240" t="str">
        <f>IFERROR(INDEX($HW$15:$HW$161,MATCH($CP18,$IG$15:$IG$161,0)),"")</f>
        <v/>
      </c>
      <c r="CF18" s="240" t="str">
        <f>IFERROR(INDEX($HX$15:$HX$161,MATCH($CP18,$IG$15:$IG$161,0)),"")</f>
        <v/>
      </c>
      <c r="CG18" s="240" t="str">
        <f>IFERROR(INDEX($HY$15:$HY$161,MATCH($CP18,$IG$15:$IG$161,0)),"")</f>
        <v/>
      </c>
      <c r="CH18" s="240" t="str">
        <f>IFERROR(INDEX($HZ$15:$HZ$161,MATCH($CP18,$IG$15:$IG$161,0)),"")</f>
        <v/>
      </c>
      <c r="CI18" s="240" t="str">
        <f>IFERROR(INDEX($IA$15:$IA$161,MATCH($CP18,$IG$15:$IG$161,0)),"")</f>
        <v/>
      </c>
      <c r="CJ18" s="240" t="str">
        <f>IFERROR(INDEX($IB$15:$IB$161,MATCH($CP18,$IG$15:$IG$161,0)),"")</f>
        <v/>
      </c>
      <c r="CK18" s="240" t="str">
        <f>IFERROR(INDEX($IC$15:$IC$161,MATCH($CP18,$IG$15:$IG$161,0)),"")</f>
        <v/>
      </c>
      <c r="CL18" s="240" t="str">
        <f t="shared" si="42"/>
        <v/>
      </c>
      <c r="CM18" s="240" t="str">
        <f t="shared" si="42"/>
        <v/>
      </c>
      <c r="CN18" s="240" t="str">
        <f>IFERROR(INDEX($IE$15:$IE$161,MATCH($CP18,$IG$15:$IG$161,0)),"")</f>
        <v/>
      </c>
      <c r="CO18" s="240" t="str">
        <f>IFERROR(INDEX($IF$15:$IF$161,MATCH($CP18,$IG$15:$IG$161,0)),"")</f>
        <v/>
      </c>
      <c r="CP18" s="241">
        <v>4</v>
      </c>
      <c r="CQ18" s="432"/>
      <c r="CS18" s="248" t="str">
        <f>IFERROR(INDEX($II$15:$II$161,MATCH($DM18,$JC$15:$JC$161,0)),"")</f>
        <v/>
      </c>
      <c r="CT18" s="238" t="str">
        <f>IFERROR(INDEX($IJ$15:$IJ$161,MATCH($DM18,$JC$15:$JC$161,0)),"")</f>
        <v/>
      </c>
      <c r="CU18" s="238" t="str">
        <f>IFERROR(INDEX($IK$15:$IK$161,MATCH($DM18,$JC$15:$JC$161,0)),"")</f>
        <v/>
      </c>
      <c r="CV18" s="238" t="str">
        <f>IFERROR(INDEX($IL$15:$IL$161,MATCH($DM18,$JC$15:$JC$161,0)),"")</f>
        <v/>
      </c>
      <c r="CW18" s="239" t="str">
        <f>IFERROR(INDEX($IM$15:$IM$161,MATCH($DM18,$JC$15:$JC$161,0)),"")</f>
        <v/>
      </c>
      <c r="CX18" s="239" t="str">
        <f>IFERROR(INDEX($IN$15:$IN$161,MATCH($DM18,$JC$15:$JC$161,0)),"")</f>
        <v/>
      </c>
      <c r="CY18" s="240" t="str">
        <f>IFERROR(INDEX($IO$15:$IO$161,MATCH($DM18,$JC$15:$JC$161,0)),"")</f>
        <v/>
      </c>
      <c r="CZ18" s="240" t="str">
        <f>IFERROR(INDEX($IP$15:$IP$161,MATCH($DM18,$JC$15:$JC$161,0)),"")</f>
        <v/>
      </c>
      <c r="DA18" s="240" t="str">
        <f>IFERROR(INDEX($IQ$15:$IQ$161,MATCH($DM18,$JC$15:$JC$161,0)),"")</f>
        <v/>
      </c>
      <c r="DB18" s="240" t="str">
        <f>IFERROR(INDEX($IR$15:$IR$161,MATCH($DM18,$JC$15:$JC$161,0)),"")</f>
        <v/>
      </c>
      <c r="DC18" s="240" t="str">
        <f>IFERROR(INDEX($IS$15:$IS$161,MATCH($DM18,$JC$15:$JC$161,0)),"")</f>
        <v/>
      </c>
      <c r="DD18" s="240" t="str">
        <f>IFERROR(INDEX($IT$15:$IT$161,MATCH($DM18,$JC$15:$JC$161,0)),"")</f>
        <v/>
      </c>
      <c r="DE18" s="240" t="str">
        <f>IFERROR(INDEX($IU$15:$IU$161,MATCH($DM18,$JC$15:$JC$161,0)),"")</f>
        <v/>
      </c>
      <c r="DF18" s="240" t="str">
        <f>IFERROR(INDEX($IV$15:$IV$161,MATCH($DM18,$JC$15:$JC$161,0)),"")</f>
        <v/>
      </c>
      <c r="DG18" s="240" t="str">
        <f>IFERROR(INDEX($IW$15:$IW$161,MATCH($DM18,$JC$15:$JC$161,0)),"")</f>
        <v/>
      </c>
      <c r="DH18" s="240" t="str">
        <f>IFERROR(INDEX($IX$15:$IX$161,MATCH($DM18,$JC$15:$JC$161,0)),"")</f>
        <v/>
      </c>
      <c r="DI18" s="240" t="str">
        <f t="shared" si="43"/>
        <v/>
      </c>
      <c r="DJ18" s="240" t="str">
        <f t="shared" si="43"/>
        <v/>
      </c>
      <c r="DK18" s="240" t="str">
        <f>IFERROR(INDEX($IZ$15:$IZ$161,MATCH($DM18,$JC$15:$JC$161,0)),"")</f>
        <v/>
      </c>
      <c r="DL18" s="240" t="str">
        <f>IFERROR(INDEX($JB$15:$JB$161,MATCH($DM18,$JC$15:$JC$161,0)),"")</f>
        <v/>
      </c>
      <c r="DM18" s="241">
        <v>4</v>
      </c>
      <c r="DN18" s="432"/>
      <c r="DO18" s="242"/>
      <c r="DP18" s="242"/>
      <c r="DQ18" s="248" t="str">
        <f>IFERROR(INDEX($JE$15:$JE$161,MATCH($EK18,$JX$15:$JX$161,0)),"")</f>
        <v/>
      </c>
      <c r="DR18" s="238" t="str">
        <f>IFERROR(INDEX($JF$15:$JF$161,MATCH($EK18,$JX$15:$JX$161,0)),"")</f>
        <v/>
      </c>
      <c r="DS18" s="238" t="str">
        <f>IFERROR(INDEX($JG$15:$JG$161,MATCH($EK18,$JX$15:$JX$161,0)),"")</f>
        <v/>
      </c>
      <c r="DT18" s="238" t="str">
        <f>IFERROR(INDEX($JH$15:$JH$161,MATCH($EK18,$JX$15:$JX$161,0)),"")</f>
        <v/>
      </c>
      <c r="DU18" s="239" t="str">
        <f>IFERROR(INDEX($JI$15:$JI$161,MATCH($EK18,$JX$15:$JX$161,0)),"")</f>
        <v/>
      </c>
      <c r="DV18" s="239" t="str">
        <f>IFERROR(INDEX($JJ$15:$JJ$161,MATCH($EK18,$JX$15:$JX$161,0)),"")</f>
        <v/>
      </c>
      <c r="DW18" s="240" t="str">
        <f t="shared" si="45"/>
        <v/>
      </c>
      <c r="DX18" s="240" t="str">
        <f t="shared" si="46"/>
        <v/>
      </c>
      <c r="DY18" s="240" t="str">
        <f t="shared" si="47"/>
        <v/>
      </c>
      <c r="DZ18" s="240" t="str">
        <f t="shared" si="48"/>
        <v/>
      </c>
      <c r="EA18" s="240" t="str">
        <f t="shared" si="49"/>
        <v/>
      </c>
      <c r="EB18" s="240" t="str">
        <f t="shared" si="50"/>
        <v/>
      </c>
      <c r="EC18" s="240" t="str">
        <f t="shared" si="51"/>
        <v/>
      </c>
      <c r="ED18" s="240" t="str">
        <f t="shared" si="52"/>
        <v/>
      </c>
      <c r="EE18" s="240" t="str">
        <f t="shared" si="53"/>
        <v/>
      </c>
      <c r="EF18" s="240" t="str">
        <f t="shared" si="54"/>
        <v/>
      </c>
      <c r="EG18" s="240" t="str">
        <f t="shared" si="55"/>
        <v/>
      </c>
      <c r="EH18" s="240" t="str">
        <f t="shared" si="44"/>
        <v/>
      </c>
      <c r="EI18" s="240" t="str">
        <f t="shared" si="56"/>
        <v/>
      </c>
      <c r="EJ18" s="240" t="str">
        <f>IFERROR(INDEX($JW$15:$JW$161,MATCH($EK18,$JX$15:$JX$161,0)),"")</f>
        <v/>
      </c>
      <c r="EK18" s="241">
        <v>4</v>
      </c>
      <c r="EL18" s="241"/>
      <c r="EZ18" s="214" t="str">
        <f>IFERROR(IF(AND('Classificação geral'!$J10="FEM",'Classificação geral'!$K10=1,'Classificação geral'!$F10="Mini"),'Classificação geral'!$A10,""),"")</f>
        <v/>
      </c>
      <c r="FA18" s="214" t="str">
        <f>IFERROR(IF(AND('Classificação geral'!$J10="FEM",'Classificação geral'!$K10=1,'Classificação geral'!F10="Mini"),'Classificação geral'!$B10,""),"")</f>
        <v/>
      </c>
      <c r="FB18" s="215" t="str">
        <f>IF($FA18='Classificação geral'!$B10,'Classificação geral'!$C10,"")</f>
        <v/>
      </c>
      <c r="FC18" s="215" t="str">
        <f>IF($FA18='Classificação geral'!$B10,'Classificação geral'!$D10,"")</f>
        <v/>
      </c>
      <c r="FD18" s="215" t="str">
        <f>IF($FA18='Classificação geral'!$B10,'Classificação geral'!$J10,"")</f>
        <v/>
      </c>
      <c r="FE18" s="215" t="str">
        <f>IF($FD18='Classificação geral'!$J10,'Classificação geral'!$K10,"")</f>
        <v/>
      </c>
      <c r="FF18" s="215" t="str">
        <f>IF($FE18='Classificação geral'!$K10,'Classificação geral'!$P10,"")</f>
        <v/>
      </c>
      <c r="FG18" s="215" t="str">
        <f>IF($FE18='Classificação geral'!$K10,'Classificação geral'!$S10,"")</f>
        <v/>
      </c>
      <c r="FH18" s="215" t="str">
        <f>IF($FE18='Classificação geral'!$K10,'Classificação geral'!$T10,"")</f>
        <v/>
      </c>
      <c r="FI18" s="215" t="str">
        <f>IF($FE18='Classificação geral'!$K10,'Classificação geral'!$L10,"")</f>
        <v/>
      </c>
      <c r="FJ18" s="215" t="str">
        <f>IF($FE18='Classificação geral'!$K10,'Classificação geral'!$U10,"")</f>
        <v/>
      </c>
      <c r="FK18" s="215" t="str">
        <f>IF($FE18='Classificação geral'!$K10,'Classificação geral'!$W10,"")</f>
        <v/>
      </c>
      <c r="FL18" s="215" t="str">
        <f>IF($FE18='Classificação geral'!$K10,'Classificação geral'!$X10,"")</f>
        <v/>
      </c>
      <c r="FM18" s="215" t="str">
        <f>IF($FE18='Classificação geral'!$K10,'Classificação geral'!$M10,"")</f>
        <v/>
      </c>
      <c r="FN18" s="215" t="str">
        <f>IF($FE18='Classificação geral'!$K10,'Classificação geral'!$Y10,"")</f>
        <v/>
      </c>
      <c r="FO18" s="215" t="str">
        <f>IF($FE18='Classificação geral'!$K10,'Classificação geral'!$AA10,"")</f>
        <v/>
      </c>
      <c r="FP18" s="215" t="str">
        <f>IF($FE18='Classificação geral'!$K10,'Classificação geral'!$AB10,"")</f>
        <v/>
      </c>
      <c r="FQ18" s="215" t="str">
        <f>IF($FE18='Classificação geral'!$K10,'Classificação geral'!$N10,"")</f>
        <v/>
      </c>
      <c r="FR18" s="215" t="str">
        <f>IF($FE18='Classificação geral'!$K10,'Classificação geral'!$O10,"")</f>
        <v/>
      </c>
      <c r="FS18" s="215" t="str">
        <f>IF($FE18='Classificação geral'!$K10,'Classificação geral'!$AM10,"")</f>
        <v/>
      </c>
      <c r="FT18" s="216" t="str">
        <f>IFERROR(RANK(FS18,FS:FS,0)+ COUNTIF($FS$13:FS17,FS18),"")</f>
        <v/>
      </c>
      <c r="FU18" s="209"/>
      <c r="FV18" s="214" t="str">
        <f>IFERROR(IF(AND('Classificação geral'!$J10="mas",'Classificação geral'!$K10=1,'Classificação geral'!$F10="Mini"),'Classificação geral'!$A10,""),"")</f>
        <v/>
      </c>
      <c r="FW18" s="214" t="str">
        <f>IFERROR(IF(AND('Classificação geral'!$J10="mas",'Classificação geral'!$K10=1,'Classificação geral'!$F10="Mini"),'Classificação geral'!$B10,""),"")</f>
        <v/>
      </c>
      <c r="FX18" s="215" t="str">
        <f>IF($FW18='Classificação geral'!$B10,'Classificação geral'!$C10,"")</f>
        <v/>
      </c>
      <c r="FY18" s="215" t="str">
        <f>IF($FW18='Classificação geral'!$B10,'Classificação geral'!$D10,"")</f>
        <v/>
      </c>
      <c r="FZ18" s="215" t="str">
        <f>IF($FW18='Classificação geral'!$B10,'Classificação geral'!$J10,"")</f>
        <v/>
      </c>
      <c r="GA18" s="214" t="str">
        <f>IFERROR(IF(AND($FZ18="mas",'Classificação geral'!$K10=1),'Classificação geral'!K10,""),"")</f>
        <v/>
      </c>
      <c r="GB18" s="214" t="str">
        <f>IFERROR(IF(AND($FZ18="mas",'Classificação geral'!$K10=1),'Classificação geral'!P10,""),"")</f>
        <v/>
      </c>
      <c r="GC18" s="214" t="str">
        <f>IFERROR(IF(AND($FZ18="mas",'Classificação geral'!$K10=1),'Classificação geral'!S10,""),"")</f>
        <v/>
      </c>
      <c r="GD18" s="214" t="str">
        <f>IFERROR(IF(AND($FZ18="mas",'Classificação geral'!$K10=1),'Classificação geral'!T10,""),"")</f>
        <v/>
      </c>
      <c r="GE18" s="214" t="str">
        <f>IFERROR(IF(AND($FZ18="mas",'Classificação geral'!$K10=1),'Classificação geral'!L10,""),"")</f>
        <v/>
      </c>
      <c r="GF18" s="214" t="str">
        <f>IFERROR(IF(AND($FZ18="mas",'Classificação geral'!$K10=1),'Classificação geral'!U10,""),"")</f>
        <v/>
      </c>
      <c r="GG18" s="214" t="str">
        <f>IFERROR(IF(AND($FZ18="mas",'Classificação geral'!$K10=1),'Classificação geral'!W10,""),"")</f>
        <v/>
      </c>
      <c r="GH18" s="214" t="str">
        <f>IFERROR(IF(AND($FZ18="mas",'Classificação geral'!$K10=1),'Classificação geral'!X10,""),"")</f>
        <v/>
      </c>
      <c r="GI18" s="214" t="str">
        <f>IFERROR(IF(AND($FZ18="mas",'Classificação geral'!$K10=1),'Classificação geral'!M10,""),"")</f>
        <v/>
      </c>
      <c r="GJ18" s="214" t="str">
        <f>IFERROR(IF(AND($FZ18="mas",'Classificação geral'!$K10=1),'Classificação geral'!Y10,""),"")</f>
        <v/>
      </c>
      <c r="GK18" s="214" t="str">
        <f>IFERROR(IF(AND($FZ18="mas",'Classificação geral'!$K10=1),'Classificação geral'!AA10,""),"")</f>
        <v/>
      </c>
      <c r="GL18" s="214" t="str">
        <f>IFERROR(IF(AND($FZ18="mas",'Classificação geral'!$K10=1),'Classificação geral'!AB10,""),"")</f>
        <v/>
      </c>
      <c r="GM18" s="214" t="str">
        <f>IFERROR(IF(AND($FZ18="mas",'Classificação geral'!$K10=1),'Classificação geral'!N10,""),"")</f>
        <v/>
      </c>
      <c r="GN18" s="214" t="str">
        <f>IFERROR(IF(AND($FZ18="mas",'Classificação geral'!$K10=1),'Classificação geral'!O10,""),"")</f>
        <v/>
      </c>
      <c r="GO18" s="244" t="str">
        <f>IFERROR(IF(AND($FZ18="mas",'Classificação geral'!$K10=1),'Classificação geral'!AM10,""),"")</f>
        <v/>
      </c>
      <c r="GP18" s="216" t="str">
        <f>IFERROR(RANK(GO18,GO:GO,0)+ COUNTIF($GO$13:GO17,GO18),"")</f>
        <v/>
      </c>
      <c r="GQ18" s="209"/>
      <c r="GR18" s="214" t="str">
        <f>IFERROR(IF(AND('Classificação geral'!$J10="fem",'Classificação geral'!$K10=2,'Classificação geral'!$F10="Mini"),'Classificação geral'!$A10,""),"")</f>
        <v/>
      </c>
      <c r="GS18" s="214" t="str">
        <f>IFERROR(IF(AND('Classificação geral'!$J10="fem",'Classificação geral'!$K10=2,'Classificação geral'!$F10="Mini"),'Classificação geral'!$B10,""),"")</f>
        <v/>
      </c>
      <c r="GT18" s="215" t="str">
        <f>IF($GS18='Classificação geral'!$B10,'Classificação geral'!$C10,"")</f>
        <v/>
      </c>
      <c r="GU18" s="215" t="str">
        <f>IF($GS18='Classificação geral'!$B10,'Classificação geral'!$D10,"")</f>
        <v/>
      </c>
      <c r="GV18" s="215" t="str">
        <f>IF($GS18='Classificação geral'!$B10,'Classificação geral'!$J10,"")</f>
        <v/>
      </c>
      <c r="GW18" s="214" t="str">
        <f>IFERROR(IF(AND($GV18="fem",'Classificação geral'!$K10=2),'Classificação geral'!K10,""),"")</f>
        <v/>
      </c>
      <c r="GX18" s="214" t="str">
        <f>IFERROR(IF(AND($GV18="fem",'Classificação geral'!$K10=2),'Classificação geral'!P10,""),"")</f>
        <v/>
      </c>
      <c r="GY18" s="214" t="str">
        <f>IFERROR(IF(AND($GV18="fem",'Classificação geral'!$K10=2),'Classificação geral'!S10,""),"")</f>
        <v/>
      </c>
      <c r="GZ18" s="214" t="str">
        <f>IFERROR(IF(AND($GV18="fem",'Classificação geral'!$K10=2),'Classificação geral'!T10,""),"")</f>
        <v/>
      </c>
      <c r="HA18" s="214" t="str">
        <f>IFERROR(IF(AND($GV18="fem",'Classificação geral'!$K10=2),'Classificação geral'!L10,""),"")</f>
        <v/>
      </c>
      <c r="HB18" s="214" t="str">
        <f>IFERROR(IF(AND($GV18="fem",'Classificação geral'!$K10=2),'Classificação geral'!U10,""),"")</f>
        <v/>
      </c>
      <c r="HC18" s="214" t="str">
        <f>IFERROR(IF(AND($GV18="fem",'Classificação geral'!$K10=2),'Classificação geral'!W10,""),"")</f>
        <v/>
      </c>
      <c r="HD18" s="214" t="str">
        <f>IFERROR(IF(AND($GV18="fem",'Classificação geral'!$K10=2),'Classificação geral'!X10,""),"")</f>
        <v/>
      </c>
      <c r="HE18" s="214" t="str">
        <f>IFERROR(IF(AND($GV18="fem",'Classificação geral'!$K10=2),'Classificação geral'!M10,""),"")</f>
        <v/>
      </c>
      <c r="HF18" s="214" t="str">
        <f>IFERROR(IF(AND($GV18="fem",'Classificação geral'!$K10=2),'Classificação geral'!Y10,""),"")</f>
        <v/>
      </c>
      <c r="HG18" s="214" t="str">
        <f>IFERROR(IF(AND($GV18="fem",'Classificação geral'!$K10=2),'Classificação geral'!AA10,""),"")</f>
        <v/>
      </c>
      <c r="HH18" s="214" t="str">
        <f>IFERROR(IF(AND($GV18="fem",'Classificação geral'!$K10=2),'Classificação geral'!AB10,""),"")</f>
        <v/>
      </c>
      <c r="HI18" s="214" t="str">
        <f>IFERROR(IF(AND($GV18="fem",'Classificação geral'!$K10=2),'Classificação geral'!N10,""),"")</f>
        <v/>
      </c>
      <c r="HJ18" s="214" t="str">
        <f>IFERROR(IF(AND($GV18="fem",'Classificação geral'!$K10=2),'Classificação geral'!O10,""),"")</f>
        <v/>
      </c>
      <c r="HK18" s="214" t="str">
        <f>IFERROR(IF(AND($GV18="fem",'Classificação geral'!$K10=2),'Classificação geral'!AM10,""),"")</f>
        <v/>
      </c>
      <c r="HL18" s="216" t="str">
        <f>IFERROR(RANK(HK18,HK:HK,0)+ COUNTIF(HK$13:$HK16,HK18),"")</f>
        <v/>
      </c>
      <c r="HM18" s="209"/>
      <c r="HN18" s="214" t="str">
        <f>IFERROR(IF(AND('Classificação geral'!$J10="mas",'Classificação geral'!$K10=2,'Classificação geral'!$F10="Mini"),'Classificação geral'!$A10,""),"")</f>
        <v/>
      </c>
      <c r="HO18" s="214" t="str">
        <f>IFERROR(IF(AND('Classificação geral'!$J10="mas",'Classificação geral'!$K10=2,'Classificação geral'!$F10="Mini"),'Classificação geral'!$B10,""),"")</f>
        <v/>
      </c>
      <c r="HP18" s="215" t="str">
        <f>IF($HO18='Classificação geral'!$B10,'Classificação geral'!$C10,"")</f>
        <v/>
      </c>
      <c r="HQ18" s="215" t="str">
        <f>IF($HO18='Classificação geral'!$B10,'Classificação geral'!$D10,"")</f>
        <v/>
      </c>
      <c r="HR18" s="215" t="str">
        <f>IF($HO18='Classificação geral'!$B10,'Classificação geral'!$J10,"")</f>
        <v/>
      </c>
      <c r="HS18" s="214" t="str">
        <f>IFERROR(IF(AND($HR18="mas",'Classificação geral'!$K10=2),'Classificação geral'!K10,""),"")</f>
        <v/>
      </c>
      <c r="HT18" s="214" t="str">
        <f>IFERROR(IF(AND($HR18="mas",'Classificação geral'!$K10=2),'Classificação geral'!P10,""),"")</f>
        <v/>
      </c>
      <c r="HU18" s="214" t="str">
        <f>IFERROR(IF(AND($HR18="mas",'Classificação geral'!$K10=2),'Classificação geral'!S10,""),"")</f>
        <v/>
      </c>
      <c r="HV18" s="214" t="str">
        <f>IFERROR(IF(AND($HR18="mas",'Classificação geral'!$K10=2),'Classificação geral'!T10,""),"")</f>
        <v/>
      </c>
      <c r="HW18" s="214" t="str">
        <f>IFERROR(IF(AND($HR18="mas",'Classificação geral'!$K10=2),'Classificação geral'!L10,""),"")</f>
        <v/>
      </c>
      <c r="HX18" s="214" t="str">
        <f>IFERROR(IF(AND($HR18="mas",'Classificação geral'!$K10=2),'Classificação geral'!U10,""),"")</f>
        <v/>
      </c>
      <c r="HY18" s="214" t="str">
        <f>IFERROR(IF(AND($HR18="mas",'Classificação geral'!$K10=2),'Classificação geral'!W10,""),"")</f>
        <v/>
      </c>
      <c r="HZ18" s="214" t="str">
        <f>IFERROR(IF(AND($HR18="mas",'Classificação geral'!$K10=2),'Classificação geral'!X10,""),"")</f>
        <v/>
      </c>
      <c r="IA18" s="214" t="str">
        <f>IFERROR(IF(AND($HR18="mas",'Classificação geral'!$K10=2),'Classificação geral'!M10,""),"")</f>
        <v/>
      </c>
      <c r="IB18" s="214" t="str">
        <f>IFERROR(IF(AND($HR18="mas",'Classificação geral'!$K10=2),'Classificação geral'!Y10,""),"")</f>
        <v/>
      </c>
      <c r="IC18" s="214" t="str">
        <f>IFERROR(IF(AND($HR18="mas",'Classificação geral'!$K10=2),'Classificação geral'!AA10,""),"")</f>
        <v/>
      </c>
      <c r="ID18" s="214" t="str">
        <f>IFERROR(IF(AND($HR18="mas",'Classificação geral'!$K10=2),'Classificação geral'!AB10,""),"")</f>
        <v/>
      </c>
      <c r="IE18" s="214" t="str">
        <f>IFERROR(IF(AND($HR18="mas",'Classificação geral'!$K10=2),'Classificação geral'!N10,""),"")</f>
        <v/>
      </c>
      <c r="IF18" s="214" t="str">
        <f>IFERROR(IF(AND($HR18="mas",'Classificação geral'!$K10=2),'Classificação geral'!$AM10,""),"")</f>
        <v/>
      </c>
      <c r="IG18" s="216" t="str">
        <f>IFERROR(RANK(IF18,IF:IF,0)+ COUNTIF($IF$13:IF$13,IF18),"")</f>
        <v/>
      </c>
      <c r="IH18" s="209"/>
      <c r="II18" s="214" t="str">
        <f>IFERROR(IF(AND('Classificação geral'!$J10="fem",'Classificação geral'!$K10=3,'Classificação geral'!$F10="Mini"),'Classificação geral'!$A10,""),"")</f>
        <v/>
      </c>
      <c r="IJ18" s="214" t="str">
        <f>IFERROR(IF(AND('Classificação geral'!$J10="fem",'Classificação geral'!$K10=3,'Classificação geral'!$F10="Mini"),'Classificação geral'!$B10,""),"")</f>
        <v/>
      </c>
      <c r="IK18" s="215" t="str">
        <f>IF($IJ18='Classificação geral'!$B10,'Classificação geral'!$C10,"")</f>
        <v/>
      </c>
      <c r="IL18" s="215" t="str">
        <f>IF($IJ18='Classificação geral'!$B10,'Classificação geral'!$D10,"")</f>
        <v/>
      </c>
      <c r="IM18" s="215" t="str">
        <f>IF($IJ18='Classificação geral'!$B10,'Classificação geral'!$J10,"")</f>
        <v/>
      </c>
      <c r="IN18" s="215" t="str">
        <f>IF($IM18='Classificação geral'!$J10,'Classificação geral'!$K10,"")</f>
        <v/>
      </c>
      <c r="IO18" s="215" t="str">
        <f>IF($IN18='Classificação geral'!$K10,'Classificação geral'!$P10,"")</f>
        <v/>
      </c>
      <c r="IP18" s="215" t="str">
        <f>IF($IN18='Classificação geral'!$K10,'Classificação geral'!$S10,"")</f>
        <v/>
      </c>
      <c r="IQ18" s="215" t="str">
        <f>IF($IN18='Classificação geral'!$K10,'Classificação geral'!$T10,"")</f>
        <v/>
      </c>
      <c r="IR18" s="215" t="str">
        <f>IF($IN18='Classificação geral'!$K10,'Classificação geral'!$L10,"")</f>
        <v/>
      </c>
      <c r="IS18" s="215" t="str">
        <f>IF($IN18='Classificação geral'!$K10,'Classificação geral'!$U10,"")</f>
        <v/>
      </c>
      <c r="IT18" s="215" t="str">
        <f>IF($IN18='Classificação geral'!$K10,'Classificação geral'!$W10,"")</f>
        <v/>
      </c>
      <c r="IU18" s="215" t="str">
        <f>IF($IN18='Classificação geral'!$K10,'Classificação geral'!$X10,"")</f>
        <v/>
      </c>
      <c r="IV18" s="215" t="str">
        <f>IF($IN18='Classificação geral'!$K10,'Classificação geral'!$M10,"")</f>
        <v/>
      </c>
      <c r="IW18" s="215" t="str">
        <f>IF($IN18='Classificação geral'!$K10,'Classificação geral'!$Y10,"")</f>
        <v/>
      </c>
      <c r="IX18" s="215" t="str">
        <f>IF($IN18='Classificação geral'!$K10,'Classificação geral'!$AA10,"")</f>
        <v/>
      </c>
      <c r="IY18" s="215" t="str">
        <f>IF($IN18='Classificação geral'!$K10,'Classificação geral'!$AB10,"")</f>
        <v/>
      </c>
      <c r="IZ18" s="215" t="str">
        <f>IF($IN18='Classificação geral'!$K10,'Classificação geral'!$N10,"")</f>
        <v/>
      </c>
      <c r="JA18" s="215" t="str">
        <f>IF($IN18='Classificação geral'!$K10,'Classificação geral'!$O10,"")</f>
        <v/>
      </c>
      <c r="JB18" s="215" t="str">
        <f>IF($IN18='Classificação geral'!$K10,'Classificação geral'!$AM10,"")</f>
        <v/>
      </c>
      <c r="JC18" s="216" t="str">
        <f>IFERROR(RANK(JB18,JB:JB,0)+ COUNTIF($JB$13:JB16,JB18),"")</f>
        <v/>
      </c>
      <c r="JD18" s="209"/>
      <c r="JE18" s="214" t="str">
        <f>IFERROR(IF(AND('Classificação geral'!$J10="mas",'Classificação geral'!$K10=3,'Classificação geral'!$F10="Mini"),'Classificação geral'!$A10,""),"")</f>
        <v/>
      </c>
      <c r="JF18" s="214" t="str">
        <f>IFERROR(IF(AND('Classificação geral'!$J10="mas",'Classificação geral'!$K10=3,'Classificação geral'!$F10="Mini"),'Classificação geral'!$B10,""),"")</f>
        <v/>
      </c>
      <c r="JG18" s="215" t="str">
        <f>IF($JF18='Classificação geral'!$B10,'Classificação geral'!$C10,"")</f>
        <v/>
      </c>
      <c r="JH18" s="215" t="str">
        <f>IF($JF18='Classificação geral'!$B10,'Classificação geral'!$D10,"")</f>
        <v/>
      </c>
      <c r="JI18" s="215" t="str">
        <f>IF($JF18='Classificação geral'!$B10,'Classificação geral'!$J10,"")</f>
        <v/>
      </c>
      <c r="JJ18" s="214" t="str">
        <f>IFERROR(IF(AND($JI18="mas",'Classificação geral'!$K10=3),'Classificação geral'!K10,""),"")</f>
        <v/>
      </c>
      <c r="JK18" s="214" t="str">
        <f>IFERROR(IF(AND($JI18="mas",'Classificação geral'!$K10=3),'Classificação geral'!P10,""),"")</f>
        <v/>
      </c>
      <c r="JL18" s="214" t="str">
        <f>IFERROR(IF(AND($JI18="mas",'Classificação geral'!$K10=3),'Classificação geral'!S10,""),"")</f>
        <v/>
      </c>
      <c r="JM18" s="214" t="str">
        <f>IFERROR(IF(AND($JI18="mas",'Classificação geral'!$K10=3),'Classificação geral'!T10,""),"")</f>
        <v/>
      </c>
      <c r="JN18" s="214" t="str">
        <f>IFERROR(IF(AND($JI18="mas",'Classificação geral'!$K10=3),'Classificação geral'!L10,""),"")</f>
        <v/>
      </c>
      <c r="JO18" s="214" t="str">
        <f>IFERROR(IF(AND($JI18="mas",'Classificação geral'!$K10=3),'Classificação geral'!U10,""),"")</f>
        <v/>
      </c>
      <c r="JP18" s="214" t="str">
        <f>IFERROR(IF(AND($JI18="mas",'Classificação geral'!$K10=3),'Classificação geral'!W10,""),"")</f>
        <v/>
      </c>
      <c r="JQ18" s="214" t="str">
        <f>IFERROR(IF(AND($JI18="mas",'Classificação geral'!$K10=3),'Classificação geral'!X10,""),"")</f>
        <v/>
      </c>
      <c r="JR18" s="214" t="str">
        <f>IFERROR(IF(AND($JI18="mas",'Classificação geral'!$K10=3),'Classificação geral'!M10,""),"")</f>
        <v/>
      </c>
      <c r="JS18" s="214" t="str">
        <f>IFERROR(IF(AND($JI18="mas",'Classificação geral'!$K10=3),'Classificação geral'!Y10,""),"")</f>
        <v/>
      </c>
      <c r="JT18" s="214" t="str">
        <f>IFERROR(IF(AND($JI18="mas",'Classificação geral'!$K10=3),'Classificação geral'!AA10,""),"")</f>
        <v/>
      </c>
      <c r="JU18" s="214" t="str">
        <f>IFERROR(IF(AND($JI18="mas",'Classificação geral'!$K10=3),'Classificação geral'!AB10,""),"")</f>
        <v/>
      </c>
      <c r="JV18" s="214" t="str">
        <f>IFERROR(IF(AND($JI18="mas",'Classificação geral'!$K10=3),'Classificação geral'!N10,""),"")</f>
        <v/>
      </c>
      <c r="JW18" s="214" t="str">
        <f>IFERROR(IF(AND($JI18="mas",'Classificação geral'!$K10=3),'Classificação geral'!$AM10,""),"")</f>
        <v/>
      </c>
      <c r="JX18" s="216" t="str">
        <f>IFERROR(RANK(JW18,JW:JW,0)+ COUNTIF(JW$13:$JW16,JW18),"")</f>
        <v/>
      </c>
    </row>
    <row r="19" spans="1:284" s="243" customFormat="1" ht="27.75" customHeight="1" x14ac:dyDescent="0.4">
      <c r="B19" s="248" t="str">
        <f t="shared" si="0"/>
        <v/>
      </c>
      <c r="C19" s="238" t="str">
        <f t="shared" si="1"/>
        <v/>
      </c>
      <c r="D19" s="238" t="str">
        <f t="shared" si="2"/>
        <v/>
      </c>
      <c r="E19" s="238" t="str">
        <f t="shared" si="3"/>
        <v/>
      </c>
      <c r="F19" s="239" t="str">
        <f t="shared" si="4"/>
        <v/>
      </c>
      <c r="G19" s="239" t="str">
        <f t="shared" si="5"/>
        <v/>
      </c>
      <c r="H19" s="240" t="str">
        <f t="shared" si="6"/>
        <v/>
      </c>
      <c r="I19" s="240" t="str">
        <f t="shared" si="7"/>
        <v/>
      </c>
      <c r="J19" s="240" t="str">
        <f t="shared" si="8"/>
        <v/>
      </c>
      <c r="K19" s="240" t="str">
        <f t="shared" si="9"/>
        <v/>
      </c>
      <c r="L19" s="240" t="str">
        <f t="shared" si="10"/>
        <v/>
      </c>
      <c r="M19" s="240" t="str">
        <f t="shared" si="11"/>
        <v/>
      </c>
      <c r="N19" s="240" t="str">
        <f t="shared" si="12"/>
        <v/>
      </c>
      <c r="O19" s="240" t="str">
        <f t="shared" si="13"/>
        <v/>
      </c>
      <c r="P19" s="240" t="str">
        <f t="shared" si="14"/>
        <v/>
      </c>
      <c r="Q19" s="240" t="str">
        <f t="shared" si="15"/>
        <v/>
      </c>
      <c r="R19" s="240" t="str">
        <f t="shared" si="16"/>
        <v/>
      </c>
      <c r="S19" s="240" t="str">
        <f t="shared" si="16"/>
        <v/>
      </c>
      <c r="T19" s="240" t="str">
        <f t="shared" si="17"/>
        <v/>
      </c>
      <c r="U19" s="240" t="str">
        <f t="shared" si="18"/>
        <v/>
      </c>
      <c r="V19" s="241">
        <v>5</v>
      </c>
      <c r="W19" s="432"/>
      <c r="X19" s="434"/>
      <c r="Y19" s="242"/>
      <c r="Z19" s="248" t="str">
        <f t="shared" si="19"/>
        <v/>
      </c>
      <c r="AA19" s="238" t="str">
        <f t="shared" si="20"/>
        <v/>
      </c>
      <c r="AB19" s="238" t="str">
        <f t="shared" si="21"/>
        <v/>
      </c>
      <c r="AC19" s="238" t="str">
        <f t="shared" si="22"/>
        <v/>
      </c>
      <c r="AD19" s="239" t="str">
        <f t="shared" si="23"/>
        <v/>
      </c>
      <c r="AE19" s="239" t="str">
        <f t="shared" si="24"/>
        <v/>
      </c>
      <c r="AF19" s="240" t="str">
        <f t="shared" si="25"/>
        <v/>
      </c>
      <c r="AG19" s="240" t="str">
        <f t="shared" si="26"/>
        <v/>
      </c>
      <c r="AH19" s="240" t="str">
        <f t="shared" si="27"/>
        <v/>
      </c>
      <c r="AI19" s="240" t="str">
        <f t="shared" si="28"/>
        <v/>
      </c>
      <c r="AJ19" s="240" t="str">
        <f t="shared" si="29"/>
        <v/>
      </c>
      <c r="AK19" s="240" t="str">
        <f t="shared" si="30"/>
        <v/>
      </c>
      <c r="AL19" s="240" t="str">
        <f t="shared" si="31"/>
        <v/>
      </c>
      <c r="AM19" s="240" t="str">
        <f t="shared" si="32"/>
        <v/>
      </c>
      <c r="AN19" s="240" t="str">
        <f t="shared" si="33"/>
        <v/>
      </c>
      <c r="AO19" s="240" t="str">
        <f t="shared" si="34"/>
        <v/>
      </c>
      <c r="AP19" s="240" t="str">
        <f t="shared" si="35"/>
        <v/>
      </c>
      <c r="AQ19" s="240" t="str">
        <f t="shared" si="35"/>
        <v/>
      </c>
      <c r="AR19" s="240" t="str">
        <f t="shared" si="36"/>
        <v/>
      </c>
      <c r="AS19" s="240" t="str">
        <f t="shared" si="37"/>
        <v/>
      </c>
      <c r="AT19" s="241">
        <v>5</v>
      </c>
      <c r="AU19" s="432"/>
      <c r="AV19" s="242"/>
      <c r="AX19" s="249" t="str">
        <f t="shared" ref="AX19:AX82" si="57">IFERROR(INDEX($GR$15:$GR$161,MATCH($BR19,$HL$15:$HL$161,0)),"")</f>
        <v/>
      </c>
      <c r="AY19" s="238" t="str">
        <f t="shared" ref="AY19:AY82" si="58">IFERROR(INDEX($GS$15:$GS$161,MATCH($BR19,$HL$15:$HL$161,0)),"")</f>
        <v/>
      </c>
      <c r="AZ19" s="238" t="str">
        <f t="shared" ref="AZ19:AZ82" si="59">IFERROR(INDEX($GT$15:$GT$161,MATCH($BR19,$HL$15:$HL$161,0)),"")</f>
        <v/>
      </c>
      <c r="BA19" s="239" t="str">
        <f t="shared" si="38"/>
        <v/>
      </c>
      <c r="BB19" s="239" t="str">
        <f t="shared" ref="BB19:BB82" si="60">IFERROR(INDEX($GV$15:$GV$161,MATCH($BR19,$HL$15:$HL$161,0)),"")</f>
        <v/>
      </c>
      <c r="BC19" s="239" t="str">
        <f t="shared" ref="BC19:BC82" si="61">IFERROR(INDEX($GW$15:$GW$161,MATCH($BR19,$HL$15:$HL$161,0)),"")</f>
        <v/>
      </c>
      <c r="BD19" s="240" t="str">
        <f t="shared" ref="BD19:BD82" si="62">IFERROR(INDEX($GX$15:$GX$161,MATCH($BR19,$HL$15:$HL$161,0)),"")</f>
        <v/>
      </c>
      <c r="BE19" s="240" t="str">
        <f t="shared" ref="BE19:BE82" si="63">IFERROR(INDEX($GY$15:$GY$161,MATCH($BR19,$HL$15:$HL$161,0)),"")</f>
        <v/>
      </c>
      <c r="BF19" s="240" t="str">
        <f t="shared" ref="BF19:BF82" si="64">IFERROR(INDEX($GZ$15:$GZ$161,MATCH($BR19,$HL$15:$HL$161,0)),"")</f>
        <v/>
      </c>
      <c r="BG19" s="240" t="str">
        <f t="shared" ref="BG19:BG82" si="65">IFERROR(INDEX($HA$15:$HA$161,MATCH($BR19,$HL$15:$HL$161,0)),"")</f>
        <v/>
      </c>
      <c r="BH19" s="240" t="str">
        <f t="shared" ref="BH19:BH82" si="66">IFERROR(INDEX($HB$15:$HB$161,MATCH($BR19,$HL$15:$HL$161,0)),"")</f>
        <v/>
      </c>
      <c r="BI19" s="240" t="str">
        <f t="shared" ref="BI19:BI82" si="67">IFERROR(INDEX($HC$15:$HC$161,MATCH($BR19,$HL$15:$HL$161,0)),"")</f>
        <v/>
      </c>
      <c r="BJ19" s="240" t="str">
        <f t="shared" ref="BJ19:BJ82" si="68">IFERROR(INDEX($HD$15:$HD$161,MATCH($BR19,$HL$15:$HL$161,0)),"")</f>
        <v/>
      </c>
      <c r="BK19" s="240" t="str">
        <f t="shared" ref="BK19:BK82" si="69">IFERROR(INDEX($HE$15:$HE$161,MATCH($BR19,$HL$15:$HL$161,0)),"")</f>
        <v/>
      </c>
      <c r="BL19" s="240" t="str">
        <f t="shared" ref="BL19:BL82" si="70">IFERROR(INDEX($HF$15:$HF$161,MATCH($BR19,$HL$15:$HL$161,0)),"")</f>
        <v/>
      </c>
      <c r="BM19" s="240" t="str">
        <f t="shared" ref="BM19:BM82" si="71">IFERROR(INDEX($HG$15:$HG$161,MATCH($BR19,$HL$15:$HL$161,0)),"")</f>
        <v/>
      </c>
      <c r="BN19" s="240" t="str">
        <f t="shared" ref="BN19:BO34" si="72">IFERROR(INDEX($HH$15:$HH$161,MATCH($BR19,$HL$15:$HL$161,0)),"")</f>
        <v/>
      </c>
      <c r="BO19" s="240" t="str">
        <f t="shared" si="72"/>
        <v/>
      </c>
      <c r="BP19" s="240" t="str">
        <f t="shared" ref="BP19:BP82" si="73">IFERROR(INDEX($HI$15:$HI$161,MATCH($BR19,$HL$15:$HL$161,0)),"")</f>
        <v/>
      </c>
      <c r="BQ19" s="240" t="str">
        <f t="shared" ref="BQ19:BQ82" si="74">IFERROR(INDEX($HK$15:$HK$161,MATCH($BR19,$HL$15:$HL$161,0)),"")</f>
        <v/>
      </c>
      <c r="BR19" s="241">
        <v>5</v>
      </c>
      <c r="BS19" s="432"/>
      <c r="BT19" s="242"/>
      <c r="BU19" s="242"/>
      <c r="BV19" s="249" t="str">
        <f t="shared" ref="BV19:BV82" si="75">IFERROR(INDEX($HN$15:$HN$161,MATCH($CP19,$IG$15:$IG$161,0)),"")</f>
        <v/>
      </c>
      <c r="BW19" s="238" t="str">
        <f t="shared" ref="BW19:BW82" si="76">IFERROR(INDEX($HO$15:$HO$161,MATCH($CP19,$IG$15:$IG$161,0)),"")</f>
        <v/>
      </c>
      <c r="BX19" s="238" t="str">
        <f t="shared" ref="BX19:BX82" si="77">IFERROR(INDEX($HP$15:$HP$161,MATCH($CP19,$IG$15:$IG$161,0)),"")</f>
        <v/>
      </c>
      <c r="BY19" s="239" t="str">
        <f t="shared" si="40"/>
        <v/>
      </c>
      <c r="BZ19" s="239" t="str">
        <f t="shared" ref="BZ19:BZ82" si="78">IFERROR(INDEX($HR$15:$HR$161,MATCH($CP19,$IG$15:$IG$161,0)),"")</f>
        <v/>
      </c>
      <c r="CA19" s="239" t="str">
        <f t="shared" ref="CA19:CB34" si="79">IFERROR(INDEX($HS$15:$HS$161,MATCH($CP19,$IG$15:$IG$161,0)),"")</f>
        <v/>
      </c>
      <c r="CB19" s="240" t="str">
        <f t="shared" si="79"/>
        <v/>
      </c>
      <c r="CC19" s="240" t="str">
        <f t="shared" ref="CC19:CC82" si="80">IFERROR(INDEX($HU$15:$HU$161,MATCH($CP19,$IG$15:$IG$161,0)),"")</f>
        <v/>
      </c>
      <c r="CD19" s="240" t="str">
        <f t="shared" ref="CD19:CD82" si="81">IFERROR(INDEX($HV$15:$HV$161,MATCH($CP19,$IG$15:$IG$161,0)),"")</f>
        <v/>
      </c>
      <c r="CE19" s="240" t="str">
        <f t="shared" ref="CE19:CE82" si="82">IFERROR(INDEX($HW$15:$HW$161,MATCH($CP19,$IG$15:$IG$161,0)),"")</f>
        <v/>
      </c>
      <c r="CF19" s="240" t="str">
        <f t="shared" ref="CF19:CF82" si="83">IFERROR(INDEX($HX$15:$HX$161,MATCH($CP19,$IG$15:$IG$161,0)),"")</f>
        <v/>
      </c>
      <c r="CG19" s="240" t="str">
        <f t="shared" ref="CG19:CG82" si="84">IFERROR(INDEX($HY$15:$HY$161,MATCH($CP19,$IG$15:$IG$161,0)),"")</f>
        <v/>
      </c>
      <c r="CH19" s="240" t="str">
        <f t="shared" ref="CH19:CH82" si="85">IFERROR(INDEX($HZ$15:$HZ$161,MATCH($CP19,$IG$15:$IG$161,0)),"")</f>
        <v/>
      </c>
      <c r="CI19" s="240" t="str">
        <f t="shared" ref="CI19:CI82" si="86">IFERROR(INDEX($IA$15:$IA$161,MATCH($CP19,$IG$15:$IG$161,0)),"")</f>
        <v/>
      </c>
      <c r="CJ19" s="240" t="str">
        <f t="shared" ref="CJ19:CJ82" si="87">IFERROR(INDEX($IB$15:$IB$161,MATCH($CP19,$IG$15:$IG$161,0)),"")</f>
        <v/>
      </c>
      <c r="CK19" s="240" t="str">
        <f t="shared" ref="CK19:CK82" si="88">IFERROR(INDEX($IC$15:$IC$161,MATCH($CP19,$IG$15:$IG$161,0)),"")</f>
        <v/>
      </c>
      <c r="CL19" s="240" t="str">
        <f t="shared" ref="CL19:CM34" si="89">IFERROR(INDEX($ID$15:$ID$161,MATCH($CP19,$IG$15:$IG$161,0)),"")</f>
        <v/>
      </c>
      <c r="CM19" s="240" t="str">
        <f t="shared" si="89"/>
        <v/>
      </c>
      <c r="CN19" s="240" t="str">
        <f t="shared" ref="CN19:CN82" si="90">IFERROR(INDEX($IE$15:$IE$161,MATCH($CP19,$IG$15:$IG$161,0)),"")</f>
        <v/>
      </c>
      <c r="CO19" s="240" t="str">
        <f t="shared" ref="CO19:CO82" si="91">IFERROR(INDEX($IF$15:$IF$161,MATCH($CP19,$IG$15:$IG$161,0)),"")</f>
        <v/>
      </c>
      <c r="CP19" s="241">
        <v>5</v>
      </c>
      <c r="CQ19" s="432"/>
      <c r="CS19" s="248" t="str">
        <f t="shared" ref="CS19:CS82" si="92">IFERROR(INDEX($II$15:$II$161,MATCH($DM19,$JC$15:$JC$161,0)),"")</f>
        <v/>
      </c>
      <c r="CT19" s="238" t="str">
        <f t="shared" ref="CT19:CT82" si="93">IFERROR(INDEX($IJ$15:$IJ$161,MATCH($DM19,$JC$15:$JC$161,0)),"")</f>
        <v/>
      </c>
      <c r="CU19" s="238" t="str">
        <f t="shared" ref="CU19:CU82" si="94">IFERROR(INDEX($IK$15:$IK$161,MATCH($DM19,$JC$15:$JC$161,0)),"")</f>
        <v/>
      </c>
      <c r="CV19" s="238" t="str">
        <f t="shared" ref="CV19:CV82" si="95">IFERROR(INDEX($IL$15:$IL$161,MATCH($DM19,$JC$15:$JC$161,0)),"")</f>
        <v/>
      </c>
      <c r="CW19" s="239" t="str">
        <f t="shared" ref="CW19:CW82" si="96">IFERROR(INDEX($IM$15:$IM$161,MATCH($DM19,$JC$15:$JC$161,0)),"")</f>
        <v/>
      </c>
      <c r="CX19" s="239" t="str">
        <f t="shared" ref="CX19:CX82" si="97">IFERROR(INDEX($IN$15:$IN$161,MATCH($DM19,$JC$15:$JC$161,0)),"")</f>
        <v/>
      </c>
      <c r="CY19" s="240" t="str">
        <f t="shared" ref="CY19:CY82" si="98">IFERROR(INDEX($IO$15:$IO$161,MATCH($DM19,$JC$15:$JC$161,0)),"")</f>
        <v/>
      </c>
      <c r="CZ19" s="240" t="str">
        <f t="shared" ref="CZ19:CZ82" si="99">IFERROR(INDEX($IP$15:$IP$161,MATCH($DM19,$JC$15:$JC$161,0)),"")</f>
        <v/>
      </c>
      <c r="DA19" s="240" t="str">
        <f t="shared" ref="DA19:DA82" si="100">IFERROR(INDEX($IQ$15:$IQ$161,MATCH($DM19,$JC$15:$JC$161,0)),"")</f>
        <v/>
      </c>
      <c r="DB19" s="240" t="str">
        <f t="shared" ref="DB19:DB82" si="101">IFERROR(INDEX($IR$15:$IR$161,MATCH($DM19,$JC$15:$JC$161,0)),"")</f>
        <v/>
      </c>
      <c r="DC19" s="240" t="str">
        <f t="shared" ref="DC19:DC82" si="102">IFERROR(INDEX($IS$15:$IS$161,MATCH($DM19,$JC$15:$JC$161,0)),"")</f>
        <v/>
      </c>
      <c r="DD19" s="240" t="str">
        <f t="shared" ref="DD19:DD82" si="103">IFERROR(INDEX($IT$15:$IT$161,MATCH($DM19,$JC$15:$JC$161,0)),"")</f>
        <v/>
      </c>
      <c r="DE19" s="240" t="str">
        <f t="shared" ref="DE19:DE82" si="104">IFERROR(INDEX($IU$15:$IU$161,MATCH($DM19,$JC$15:$JC$161,0)),"")</f>
        <v/>
      </c>
      <c r="DF19" s="240" t="str">
        <f t="shared" ref="DF19:DF82" si="105">IFERROR(INDEX($IV$15:$IV$161,MATCH($DM19,$JC$15:$JC$161,0)),"")</f>
        <v/>
      </c>
      <c r="DG19" s="240" t="str">
        <f t="shared" ref="DG19:DG82" si="106">IFERROR(INDEX($IW$15:$IW$161,MATCH($DM19,$JC$15:$JC$161,0)),"")</f>
        <v/>
      </c>
      <c r="DH19" s="240" t="str">
        <f t="shared" ref="DH19:DH82" si="107">IFERROR(INDEX($IX$15:$IX$161,MATCH($DM19,$JC$15:$JC$161,0)),"")</f>
        <v/>
      </c>
      <c r="DI19" s="240" t="str">
        <f t="shared" ref="DI19:DJ34" si="108">IFERROR(INDEX($IY$15:$IY$161,MATCH($DM19,$JC$15:$JC$161,0)),"")</f>
        <v/>
      </c>
      <c r="DJ19" s="240" t="str">
        <f t="shared" si="108"/>
        <v/>
      </c>
      <c r="DK19" s="240" t="str">
        <f t="shared" ref="DK19:DK82" si="109">IFERROR(INDEX($IZ$15:$IZ$161,MATCH($DM19,$JC$15:$JC$161,0)),"")</f>
        <v/>
      </c>
      <c r="DL19" s="240" t="str">
        <f t="shared" ref="DL19:DL82" si="110">IFERROR(INDEX($JB$15:$JB$161,MATCH($DM19,$JC$15:$JC$161,0)),"")</f>
        <v/>
      </c>
      <c r="DM19" s="241">
        <v>5</v>
      </c>
      <c r="DN19" s="432"/>
      <c r="DO19" s="242"/>
      <c r="DP19" s="242"/>
      <c r="DQ19" s="248" t="str">
        <f t="shared" ref="DQ19:DQ82" si="111">IFERROR(INDEX($JE$15:$JE$161,MATCH($EK19,$JX$15:$JX$161,0)),"")</f>
        <v/>
      </c>
      <c r="DR19" s="238" t="str">
        <f t="shared" ref="DR19:DR82" si="112">IFERROR(INDEX($JF$15:$JF$161,MATCH($EK19,$JX$15:$JX$161,0)),"")</f>
        <v/>
      </c>
      <c r="DS19" s="238" t="str">
        <f t="shared" ref="DS19:DS82" si="113">IFERROR(INDEX($JG$15:$JG$161,MATCH($EK19,$JX$15:$JX$161,0)),"")</f>
        <v/>
      </c>
      <c r="DT19" s="238" t="str">
        <f t="shared" ref="DT19:DT82" si="114">IFERROR(INDEX($JH$15:$JH$161,MATCH($EK19,$JX$15:$JX$161,0)),"")</f>
        <v/>
      </c>
      <c r="DU19" s="239" t="str">
        <f t="shared" ref="DU19:DU82" si="115">IFERROR(INDEX($JI$15:$JI$161,MATCH($EK19,$JX$15:$JX$161,0)),"")</f>
        <v/>
      </c>
      <c r="DV19" s="239" t="str">
        <f t="shared" ref="DV19:DV82" si="116">IFERROR(INDEX($JJ$15:$JJ$161,MATCH($EK19,$JX$15:$JX$161,0)),"")</f>
        <v/>
      </c>
      <c r="DW19" s="240" t="str">
        <f t="shared" si="45"/>
        <v/>
      </c>
      <c r="DX19" s="240" t="str">
        <f t="shared" si="46"/>
        <v/>
      </c>
      <c r="DY19" s="240" t="str">
        <f t="shared" si="47"/>
        <v/>
      </c>
      <c r="DZ19" s="240" t="str">
        <f t="shared" si="48"/>
        <v/>
      </c>
      <c r="EA19" s="240" t="str">
        <f t="shared" si="49"/>
        <v/>
      </c>
      <c r="EB19" s="240" t="str">
        <f t="shared" si="50"/>
        <v/>
      </c>
      <c r="EC19" s="240" t="str">
        <f t="shared" si="51"/>
        <v/>
      </c>
      <c r="ED19" s="240" t="str">
        <f t="shared" si="52"/>
        <v/>
      </c>
      <c r="EE19" s="240" t="str">
        <f t="shared" si="53"/>
        <v/>
      </c>
      <c r="EF19" s="240" t="str">
        <f t="shared" si="54"/>
        <v/>
      </c>
      <c r="EG19" s="240" t="str">
        <f t="shared" si="55"/>
        <v/>
      </c>
      <c r="EH19" s="240" t="str">
        <f t="shared" si="44"/>
        <v/>
      </c>
      <c r="EI19" s="240" t="str">
        <f t="shared" si="56"/>
        <v/>
      </c>
      <c r="EJ19" s="240" t="str">
        <f t="shared" ref="EJ19:EJ82" si="117">IFERROR(INDEX($JW$15:$JW$161,MATCH($EK19,$JX$15:$JX$161,0)),"")</f>
        <v/>
      </c>
      <c r="EK19" s="241">
        <v>5</v>
      </c>
      <c r="EL19" s="241"/>
      <c r="EZ19" s="214" t="str">
        <f>IFERROR(IF(AND('Classificação geral'!$J11="FEM",'Classificação geral'!$K11=1,'Classificação geral'!$F11="Mini"),'Classificação geral'!$A11,""),"")</f>
        <v/>
      </c>
      <c r="FA19" s="214" t="str">
        <f>IFERROR(IF(AND('Classificação geral'!$J11="FEM",'Classificação geral'!$K11=1,'Classificação geral'!F11="Mini"),'Classificação geral'!$B11,""),"")</f>
        <v/>
      </c>
      <c r="FB19" s="215" t="str">
        <f>IF($FA19='Classificação geral'!$B11,'Classificação geral'!$C11,"")</f>
        <v/>
      </c>
      <c r="FC19" s="215" t="str">
        <f>IF($FA19='Classificação geral'!$B11,'Classificação geral'!$D11,"")</f>
        <v/>
      </c>
      <c r="FD19" s="215" t="str">
        <f>IF($FA19='Classificação geral'!$B11,'Classificação geral'!$J11,"")</f>
        <v/>
      </c>
      <c r="FE19" s="215" t="str">
        <f>IF($FD19='Classificação geral'!$J11,'Classificação geral'!$K11,"")</f>
        <v/>
      </c>
      <c r="FF19" s="215" t="str">
        <f>IF($FE19='Classificação geral'!$K11,'Classificação geral'!$P11,"")</f>
        <v/>
      </c>
      <c r="FG19" s="215" t="str">
        <f>IF($FE19='Classificação geral'!$K11,'Classificação geral'!$S11,"")</f>
        <v/>
      </c>
      <c r="FH19" s="215" t="str">
        <f>IF($FE19='Classificação geral'!$K11,'Classificação geral'!$T11,"")</f>
        <v/>
      </c>
      <c r="FI19" s="215" t="str">
        <f>IF($FE19='Classificação geral'!$K11,'Classificação geral'!$L11,"")</f>
        <v/>
      </c>
      <c r="FJ19" s="215" t="str">
        <f>IF($FE19='Classificação geral'!$K11,'Classificação geral'!$U11,"")</f>
        <v/>
      </c>
      <c r="FK19" s="215" t="str">
        <f>IF($FE19='Classificação geral'!$K11,'Classificação geral'!$W11,"")</f>
        <v/>
      </c>
      <c r="FL19" s="215" t="str">
        <f>IF($FE19='Classificação geral'!$K11,'Classificação geral'!$X11,"")</f>
        <v/>
      </c>
      <c r="FM19" s="215" t="str">
        <f>IF($FE19='Classificação geral'!$K11,'Classificação geral'!$M11,"")</f>
        <v/>
      </c>
      <c r="FN19" s="215" t="str">
        <f>IF($FE19='Classificação geral'!$K11,'Classificação geral'!$Y11,"")</f>
        <v/>
      </c>
      <c r="FO19" s="215" t="str">
        <f>IF($FE19='Classificação geral'!$K11,'Classificação geral'!$AA11,"")</f>
        <v/>
      </c>
      <c r="FP19" s="215" t="str">
        <f>IF($FE19='Classificação geral'!$K11,'Classificação geral'!$AB11,"")</f>
        <v/>
      </c>
      <c r="FQ19" s="215" t="str">
        <f>IF($FE19='Classificação geral'!$K11,'Classificação geral'!$N11,"")</f>
        <v/>
      </c>
      <c r="FR19" s="215" t="str">
        <f>IF($FE19='Classificação geral'!$K11,'Classificação geral'!$O11,"")</f>
        <v/>
      </c>
      <c r="FS19" s="215" t="str">
        <f>IF($FE19='Classificação geral'!$K11,'Classificação geral'!$AM11,"")</f>
        <v/>
      </c>
      <c r="FT19" s="216" t="str">
        <f>IFERROR(RANK(FS19,FS:FS,0)+ COUNTIF($FS$13:FS18,FS19),"")</f>
        <v/>
      </c>
      <c r="FU19" s="209"/>
      <c r="FV19" s="214" t="str">
        <f>IFERROR(IF(AND('Classificação geral'!$J11="mas",'Classificação geral'!$K11=1,'Classificação geral'!$F11="Mini"),'Classificação geral'!$A11,""),"")</f>
        <v/>
      </c>
      <c r="FW19" s="214" t="str">
        <f>IFERROR(IF(AND('Classificação geral'!$J11="mas",'Classificação geral'!$K11=1,'Classificação geral'!$F11="Mini"),'Classificação geral'!$B11,""),"")</f>
        <v/>
      </c>
      <c r="FX19" s="215" t="str">
        <f>IF($FW19='Classificação geral'!$B11,'Classificação geral'!$C11,"")</f>
        <v/>
      </c>
      <c r="FY19" s="215" t="str">
        <f>IF($FW19='Classificação geral'!$B11,'Classificação geral'!$D11,"")</f>
        <v/>
      </c>
      <c r="FZ19" s="215" t="str">
        <f>IF($FW19='Classificação geral'!$B11,'Classificação geral'!$J11,"")</f>
        <v/>
      </c>
      <c r="GA19" s="214" t="str">
        <f>IFERROR(IF(AND($FZ19="mas",'Classificação geral'!$K11=1),'Classificação geral'!K11,""),"")</f>
        <v/>
      </c>
      <c r="GB19" s="214" t="str">
        <f>IFERROR(IF(AND($FZ19="mas",'Classificação geral'!$K11=1),'Classificação geral'!P11,""),"")</f>
        <v/>
      </c>
      <c r="GC19" s="214" t="str">
        <f>IFERROR(IF(AND($FZ19="mas",'Classificação geral'!$K11=1),'Classificação geral'!S11,""),"")</f>
        <v/>
      </c>
      <c r="GD19" s="214" t="str">
        <f>IFERROR(IF(AND($FZ19="mas",'Classificação geral'!$K11=1),'Classificação geral'!T11,""),"")</f>
        <v/>
      </c>
      <c r="GE19" s="214" t="str">
        <f>IFERROR(IF(AND($FZ19="mas",'Classificação geral'!$K11=1),'Classificação geral'!L11,""),"")</f>
        <v/>
      </c>
      <c r="GF19" s="214" t="str">
        <f>IFERROR(IF(AND($FZ19="mas",'Classificação geral'!$K11=1),'Classificação geral'!U11,""),"")</f>
        <v/>
      </c>
      <c r="GG19" s="214" t="str">
        <f>IFERROR(IF(AND($FZ19="mas",'Classificação geral'!$K11=1),'Classificação geral'!W11,""),"")</f>
        <v/>
      </c>
      <c r="GH19" s="214" t="str">
        <f>IFERROR(IF(AND($FZ19="mas",'Classificação geral'!$K11=1),'Classificação geral'!X11,""),"")</f>
        <v/>
      </c>
      <c r="GI19" s="214" t="str">
        <f>IFERROR(IF(AND($FZ19="mas",'Classificação geral'!$K11=1),'Classificação geral'!M11,""),"")</f>
        <v/>
      </c>
      <c r="GJ19" s="214" t="str">
        <f>IFERROR(IF(AND($FZ19="mas",'Classificação geral'!$K11=1),'Classificação geral'!Y11,""),"")</f>
        <v/>
      </c>
      <c r="GK19" s="214" t="str">
        <f>IFERROR(IF(AND($FZ19="mas",'Classificação geral'!$K11=1),'Classificação geral'!AA11,""),"")</f>
        <v/>
      </c>
      <c r="GL19" s="214" t="str">
        <f>IFERROR(IF(AND($FZ19="mas",'Classificação geral'!$K11=1),'Classificação geral'!AB11,""),"")</f>
        <v/>
      </c>
      <c r="GM19" s="214" t="str">
        <f>IFERROR(IF(AND($FZ19="mas",'Classificação geral'!$K11=1),'Classificação geral'!N11,""),"")</f>
        <v/>
      </c>
      <c r="GN19" s="214" t="str">
        <f>IFERROR(IF(AND($FZ19="mas",'Classificação geral'!$K11=1),'Classificação geral'!O11,""),"")</f>
        <v/>
      </c>
      <c r="GO19" s="244" t="str">
        <f>IFERROR(IF(AND($FZ19="mas",'Classificação geral'!$K11=1),'Classificação geral'!AM11,""),"")</f>
        <v/>
      </c>
      <c r="GP19" s="216" t="str">
        <f>IFERROR(RANK(GO19,GO:GO,0)+ COUNTIF($GO$13:GO18,GO19),"")</f>
        <v/>
      </c>
      <c r="GQ19" s="209"/>
      <c r="GR19" s="214" t="str">
        <f>IFERROR(IF(AND('Classificação geral'!$J11="fem",'Classificação geral'!$K11=2,'Classificação geral'!$F11="Mini"),'Classificação geral'!$A11,""),"")</f>
        <v/>
      </c>
      <c r="GS19" s="214" t="str">
        <f>IFERROR(IF(AND('Classificação geral'!$J11="fem",'Classificação geral'!$K11=2,'Classificação geral'!$F11="Mini"),'Classificação geral'!$B11,""),"")</f>
        <v/>
      </c>
      <c r="GT19" s="215" t="str">
        <f>IF($GS19='Classificação geral'!$B11,'Classificação geral'!$C11,"")</f>
        <v/>
      </c>
      <c r="GU19" s="215" t="str">
        <f>IF($GS19='Classificação geral'!$B11,'Classificação geral'!$D11,"")</f>
        <v/>
      </c>
      <c r="GV19" s="215" t="str">
        <f>IF($GS19='Classificação geral'!$B11,'Classificação geral'!$J11,"")</f>
        <v/>
      </c>
      <c r="GW19" s="214" t="str">
        <f>IFERROR(IF(AND($GV19="fem",'Classificação geral'!$K11=2),'Classificação geral'!K11,""),"")</f>
        <v/>
      </c>
      <c r="GX19" s="214" t="str">
        <f>IFERROR(IF(AND($GV19="fem",'Classificação geral'!$K11=2),'Classificação geral'!P11,""),"")</f>
        <v/>
      </c>
      <c r="GY19" s="214" t="str">
        <f>IFERROR(IF(AND($GV19="fem",'Classificação geral'!$K11=2),'Classificação geral'!S11,""),"")</f>
        <v/>
      </c>
      <c r="GZ19" s="214" t="str">
        <f>IFERROR(IF(AND($GV19="fem",'Classificação geral'!$K11=2),'Classificação geral'!T11,""),"")</f>
        <v/>
      </c>
      <c r="HA19" s="214" t="str">
        <f>IFERROR(IF(AND($GV19="fem",'Classificação geral'!$K11=2),'Classificação geral'!L11,""),"")</f>
        <v/>
      </c>
      <c r="HB19" s="214" t="str">
        <f>IFERROR(IF(AND($GV19="fem",'Classificação geral'!$K11=2),'Classificação geral'!U11,""),"")</f>
        <v/>
      </c>
      <c r="HC19" s="214" t="str">
        <f>IFERROR(IF(AND($GV19="fem",'Classificação geral'!$K11=2),'Classificação geral'!W11,""),"")</f>
        <v/>
      </c>
      <c r="HD19" s="214" t="str">
        <f>IFERROR(IF(AND($GV19="fem",'Classificação geral'!$K11=2),'Classificação geral'!X11,""),"")</f>
        <v/>
      </c>
      <c r="HE19" s="214" t="str">
        <f>IFERROR(IF(AND($GV19="fem",'Classificação geral'!$K11=2),'Classificação geral'!M11,""),"")</f>
        <v/>
      </c>
      <c r="HF19" s="214" t="str">
        <f>IFERROR(IF(AND($GV19="fem",'Classificação geral'!$K11=2),'Classificação geral'!Y11,""),"")</f>
        <v/>
      </c>
      <c r="HG19" s="214" t="str">
        <f>IFERROR(IF(AND($GV19="fem",'Classificação geral'!$K11=2),'Classificação geral'!AA11,""),"")</f>
        <v/>
      </c>
      <c r="HH19" s="214" t="str">
        <f>IFERROR(IF(AND($GV19="fem",'Classificação geral'!$K11=2),'Classificação geral'!AB11,""),"")</f>
        <v/>
      </c>
      <c r="HI19" s="214" t="str">
        <f>IFERROR(IF(AND($GV19="fem",'Classificação geral'!$K11=2),'Classificação geral'!N11,""),"")</f>
        <v/>
      </c>
      <c r="HJ19" s="214" t="str">
        <f>IFERROR(IF(AND($GV19="fem",'Classificação geral'!$K11=2),'Classificação geral'!O11,""),"")</f>
        <v/>
      </c>
      <c r="HK19" s="214" t="str">
        <f>IFERROR(IF(AND($GV19="fem",'Classificação geral'!$K11=2),'Classificação geral'!AM11,""),"")</f>
        <v/>
      </c>
      <c r="HL19" s="216" t="str">
        <f>IFERROR(RANK(HK19,HK:HK,0)+ COUNTIF(HK$13:$HK17,HK19),"")</f>
        <v/>
      </c>
      <c r="HM19" s="209"/>
      <c r="HN19" s="214" t="str">
        <f>IFERROR(IF(AND('Classificação geral'!$J11="mas",'Classificação geral'!$K11=2,'Classificação geral'!$F11="Mini"),'Classificação geral'!$A11,""),"")</f>
        <v/>
      </c>
      <c r="HO19" s="214" t="str">
        <f>IFERROR(IF(AND('Classificação geral'!$J11="mas",'Classificação geral'!$K11=2,'Classificação geral'!$F11="Mini"),'Classificação geral'!$B11,""),"")</f>
        <v/>
      </c>
      <c r="HP19" s="215" t="str">
        <f>IF($HO19='Classificação geral'!$B11,'Classificação geral'!$C11,"")</f>
        <v/>
      </c>
      <c r="HQ19" s="215" t="str">
        <f>IF($HO19='Classificação geral'!$B11,'Classificação geral'!$D11,"")</f>
        <v/>
      </c>
      <c r="HR19" s="215" t="str">
        <f>IF($HO19='Classificação geral'!$B11,'Classificação geral'!$J11,"")</f>
        <v/>
      </c>
      <c r="HS19" s="214" t="str">
        <f>IFERROR(IF(AND($HR19="mas",'Classificação geral'!$K11=2),'Classificação geral'!K11,""),"")</f>
        <v/>
      </c>
      <c r="HT19" s="214" t="str">
        <f>IFERROR(IF(AND($HR19="mas",'Classificação geral'!$K11=2),'Classificação geral'!P11,""),"")</f>
        <v/>
      </c>
      <c r="HU19" s="214" t="str">
        <f>IFERROR(IF(AND($HR19="mas",'Classificação geral'!$K11=2),'Classificação geral'!S11,""),"")</f>
        <v/>
      </c>
      <c r="HV19" s="214" t="str">
        <f>IFERROR(IF(AND($HR19="mas",'Classificação geral'!$K11=2),'Classificação geral'!T11,""),"")</f>
        <v/>
      </c>
      <c r="HW19" s="214" t="str">
        <f>IFERROR(IF(AND($HR19="mas",'Classificação geral'!$K11=2),'Classificação geral'!L11,""),"")</f>
        <v/>
      </c>
      <c r="HX19" s="214" t="str">
        <f>IFERROR(IF(AND($HR19="mas",'Classificação geral'!$K11=2),'Classificação geral'!U11,""),"")</f>
        <v/>
      </c>
      <c r="HY19" s="214" t="str">
        <f>IFERROR(IF(AND($HR19="mas",'Classificação geral'!$K11=2),'Classificação geral'!W11,""),"")</f>
        <v/>
      </c>
      <c r="HZ19" s="214" t="str">
        <f>IFERROR(IF(AND($HR19="mas",'Classificação geral'!$K11=2),'Classificação geral'!X11,""),"")</f>
        <v/>
      </c>
      <c r="IA19" s="214" t="str">
        <f>IFERROR(IF(AND($HR19="mas",'Classificação geral'!$K11=2),'Classificação geral'!M11,""),"")</f>
        <v/>
      </c>
      <c r="IB19" s="214" t="str">
        <f>IFERROR(IF(AND($HR19="mas",'Classificação geral'!$K11=2),'Classificação geral'!Y11,""),"")</f>
        <v/>
      </c>
      <c r="IC19" s="214" t="str">
        <f>IFERROR(IF(AND($HR19="mas",'Classificação geral'!$K11=2),'Classificação geral'!AA11,""),"")</f>
        <v/>
      </c>
      <c r="ID19" s="214" t="str">
        <f>IFERROR(IF(AND($HR19="mas",'Classificação geral'!$K11=2),'Classificação geral'!AB11,""),"")</f>
        <v/>
      </c>
      <c r="IE19" s="214" t="str">
        <f>IFERROR(IF(AND($HR19="mas",'Classificação geral'!$K11=2),'Classificação geral'!N11,""),"")</f>
        <v/>
      </c>
      <c r="IF19" s="214" t="str">
        <f>IFERROR(IF(AND($HR19="mas",'Classificação geral'!$K11=2),'Classificação geral'!$AM11,""),"")</f>
        <v/>
      </c>
      <c r="IG19" s="216" t="str">
        <f>IFERROR(RANK(IF19,IF:IF,0)+ COUNTIF($IF$13:IF$13,IF19),"")</f>
        <v/>
      </c>
      <c r="IH19" s="209"/>
      <c r="II19" s="214" t="str">
        <f>IFERROR(IF(AND('Classificação geral'!$J11="fem",'Classificação geral'!$K11=3,'Classificação geral'!$F11="Mini"),'Classificação geral'!$A11,""),"")</f>
        <v/>
      </c>
      <c r="IJ19" s="214" t="str">
        <f>IFERROR(IF(AND('Classificação geral'!$J11="fem",'Classificação geral'!$K11=3,'Classificação geral'!$F11="Mini"),'Classificação geral'!$B11,""),"")</f>
        <v/>
      </c>
      <c r="IK19" s="215" t="str">
        <f>IF($IJ19='Classificação geral'!$B11,'Classificação geral'!$C11,"")</f>
        <v/>
      </c>
      <c r="IL19" s="215" t="str">
        <f>IF($IJ19='Classificação geral'!$B11,'Classificação geral'!$D11,"")</f>
        <v/>
      </c>
      <c r="IM19" s="215" t="str">
        <f>IF($IJ19='Classificação geral'!$B11,'Classificação geral'!$J11,"")</f>
        <v/>
      </c>
      <c r="IN19" s="215" t="str">
        <f>IF($IM19='Classificação geral'!$J11,'Classificação geral'!$K11,"")</f>
        <v/>
      </c>
      <c r="IO19" s="215" t="str">
        <f>IF($IN19='Classificação geral'!$K11,'Classificação geral'!$P11,"")</f>
        <v/>
      </c>
      <c r="IP19" s="215" t="str">
        <f>IF($IN19='Classificação geral'!$K11,'Classificação geral'!$S11,"")</f>
        <v/>
      </c>
      <c r="IQ19" s="215" t="str">
        <f>IF($IN19='Classificação geral'!$K11,'Classificação geral'!$T11,"")</f>
        <v/>
      </c>
      <c r="IR19" s="215" t="str">
        <f>IF($IN19='Classificação geral'!$K11,'Classificação geral'!$L11,"")</f>
        <v/>
      </c>
      <c r="IS19" s="215" t="str">
        <f>IF($IN19='Classificação geral'!$K11,'Classificação geral'!$U11,"")</f>
        <v/>
      </c>
      <c r="IT19" s="215" t="str">
        <f>IF($IN19='Classificação geral'!$K11,'Classificação geral'!$W11,"")</f>
        <v/>
      </c>
      <c r="IU19" s="215" t="str">
        <f>IF($IN19='Classificação geral'!$K11,'Classificação geral'!$X11,"")</f>
        <v/>
      </c>
      <c r="IV19" s="215" t="str">
        <f>IF($IN19='Classificação geral'!$K11,'Classificação geral'!$M11,"")</f>
        <v/>
      </c>
      <c r="IW19" s="215" t="str">
        <f>IF($IN19='Classificação geral'!$K11,'Classificação geral'!$Y11,"")</f>
        <v/>
      </c>
      <c r="IX19" s="215" t="str">
        <f>IF($IN19='Classificação geral'!$K11,'Classificação geral'!$AA11,"")</f>
        <v/>
      </c>
      <c r="IY19" s="215" t="str">
        <f>IF($IN19='Classificação geral'!$K11,'Classificação geral'!$AB11,"")</f>
        <v/>
      </c>
      <c r="IZ19" s="215" t="str">
        <f>IF($IN19='Classificação geral'!$K11,'Classificação geral'!$N11,"")</f>
        <v/>
      </c>
      <c r="JA19" s="215" t="str">
        <f>IF($IN19='Classificação geral'!$K11,'Classificação geral'!$O11,"")</f>
        <v/>
      </c>
      <c r="JB19" s="215" t="str">
        <f>IF($IN19='Classificação geral'!$K11,'Classificação geral'!$AM11,"")</f>
        <v/>
      </c>
      <c r="JC19" s="216" t="str">
        <f>IFERROR(RANK(JB19,JB:JB,0)+ COUNTIF($JB$13:JB17,JB19),"")</f>
        <v/>
      </c>
      <c r="JD19" s="209"/>
      <c r="JE19" s="214" t="str">
        <f>IFERROR(IF(AND('Classificação geral'!$J11="mas",'Classificação geral'!$K11=3,'Classificação geral'!$F11="Mini"),'Classificação geral'!$A11,""),"")</f>
        <v/>
      </c>
      <c r="JF19" s="214" t="str">
        <f>IFERROR(IF(AND('Classificação geral'!$J11="mas",'Classificação geral'!$K11=3,'Classificação geral'!$F11="Mini"),'Classificação geral'!$B11,""),"")</f>
        <v/>
      </c>
      <c r="JG19" s="215" t="str">
        <f>IF($JF19='Classificação geral'!$B11,'Classificação geral'!$C11,"")</f>
        <v/>
      </c>
      <c r="JH19" s="215" t="str">
        <f>IF($JF19='Classificação geral'!$B11,'Classificação geral'!$D11,"")</f>
        <v/>
      </c>
      <c r="JI19" s="215" t="str">
        <f>IF($JF19='Classificação geral'!$B11,'Classificação geral'!$J11,"")</f>
        <v/>
      </c>
      <c r="JJ19" s="214" t="str">
        <f>IFERROR(IF(AND($JI19="mas",'Classificação geral'!$K11=3),'Classificação geral'!K11,""),"")</f>
        <v/>
      </c>
      <c r="JK19" s="214" t="str">
        <f>IFERROR(IF(AND($JI19="mas",'Classificação geral'!$K11=3),'Classificação geral'!P11,""),"")</f>
        <v/>
      </c>
      <c r="JL19" s="214" t="str">
        <f>IFERROR(IF(AND($JI19="mas",'Classificação geral'!$K11=3),'Classificação geral'!S11,""),"")</f>
        <v/>
      </c>
      <c r="JM19" s="214" t="str">
        <f>IFERROR(IF(AND($JI19="mas",'Classificação geral'!$K11=3),'Classificação geral'!T11,""),"")</f>
        <v/>
      </c>
      <c r="JN19" s="214" t="str">
        <f>IFERROR(IF(AND($JI19="mas",'Classificação geral'!$K11=3),'Classificação geral'!L11,""),"")</f>
        <v/>
      </c>
      <c r="JO19" s="214" t="str">
        <f>IFERROR(IF(AND($JI19="mas",'Classificação geral'!$K11=3),'Classificação geral'!U11,""),"")</f>
        <v/>
      </c>
      <c r="JP19" s="214" t="str">
        <f>IFERROR(IF(AND($JI19="mas",'Classificação geral'!$K11=3),'Classificação geral'!W11,""),"")</f>
        <v/>
      </c>
      <c r="JQ19" s="214" t="str">
        <f>IFERROR(IF(AND($JI19="mas",'Classificação geral'!$K11=3),'Classificação geral'!X11,""),"")</f>
        <v/>
      </c>
      <c r="JR19" s="214" t="str">
        <f>IFERROR(IF(AND($JI19="mas",'Classificação geral'!$K11=3),'Classificação geral'!M11,""),"")</f>
        <v/>
      </c>
      <c r="JS19" s="214" t="str">
        <f>IFERROR(IF(AND($JI19="mas",'Classificação geral'!$K11=3),'Classificação geral'!Y11,""),"")</f>
        <v/>
      </c>
      <c r="JT19" s="214" t="str">
        <f>IFERROR(IF(AND($JI19="mas",'Classificação geral'!$K11=3),'Classificação geral'!AA11,""),"")</f>
        <v/>
      </c>
      <c r="JU19" s="214" t="str">
        <f>IFERROR(IF(AND($JI19="mas",'Classificação geral'!$K11=3),'Classificação geral'!AB11,""),"")</f>
        <v/>
      </c>
      <c r="JV19" s="214" t="str">
        <f>IFERROR(IF(AND($JI19="mas",'Classificação geral'!$K11=3),'Classificação geral'!N11,""),"")</f>
        <v/>
      </c>
      <c r="JW19" s="214" t="str">
        <f>IFERROR(IF(AND($JI19="mas",'Classificação geral'!$K11=3),'Classificação geral'!$AM11,""),"")</f>
        <v/>
      </c>
      <c r="JX19" s="216" t="str">
        <f>IFERROR(RANK(JW19,JW:JW,0)+ COUNTIF(JW$13:$JW17,JW19),"")</f>
        <v/>
      </c>
    </row>
    <row r="20" spans="1:284" s="243" customFormat="1" ht="27.75" customHeight="1" x14ac:dyDescent="0.4">
      <c r="B20" s="248" t="str">
        <f t="shared" si="0"/>
        <v/>
      </c>
      <c r="C20" s="238" t="str">
        <f t="shared" si="1"/>
        <v/>
      </c>
      <c r="D20" s="238" t="str">
        <f t="shared" si="2"/>
        <v/>
      </c>
      <c r="E20" s="238" t="str">
        <f t="shared" si="3"/>
        <v/>
      </c>
      <c r="F20" s="239" t="str">
        <f t="shared" si="4"/>
        <v/>
      </c>
      <c r="G20" s="239" t="str">
        <f t="shared" si="5"/>
        <v/>
      </c>
      <c r="H20" s="240" t="str">
        <f t="shared" si="6"/>
        <v/>
      </c>
      <c r="I20" s="240" t="str">
        <f t="shared" si="7"/>
        <v/>
      </c>
      <c r="J20" s="240" t="str">
        <f t="shared" si="8"/>
        <v/>
      </c>
      <c r="K20" s="240" t="str">
        <f t="shared" si="9"/>
        <v/>
      </c>
      <c r="L20" s="240" t="str">
        <f t="shared" si="10"/>
        <v/>
      </c>
      <c r="M20" s="240" t="str">
        <f t="shared" si="11"/>
        <v/>
      </c>
      <c r="N20" s="240" t="str">
        <f t="shared" si="12"/>
        <v/>
      </c>
      <c r="O20" s="240" t="str">
        <f t="shared" si="13"/>
        <v/>
      </c>
      <c r="P20" s="240" t="str">
        <f t="shared" si="14"/>
        <v/>
      </c>
      <c r="Q20" s="240" t="str">
        <f t="shared" si="15"/>
        <v/>
      </c>
      <c r="R20" s="240" t="str">
        <f t="shared" si="16"/>
        <v/>
      </c>
      <c r="S20" s="240" t="str">
        <f t="shared" si="16"/>
        <v/>
      </c>
      <c r="T20" s="240" t="str">
        <f t="shared" si="17"/>
        <v/>
      </c>
      <c r="U20" s="240" t="str">
        <f t="shared" si="18"/>
        <v/>
      </c>
      <c r="V20" s="241">
        <v>6</v>
      </c>
      <c r="W20" s="432"/>
      <c r="X20" s="434"/>
      <c r="Y20" s="242"/>
      <c r="Z20" s="248" t="str">
        <f t="shared" si="19"/>
        <v/>
      </c>
      <c r="AA20" s="238" t="str">
        <f t="shared" si="20"/>
        <v/>
      </c>
      <c r="AB20" s="238" t="str">
        <f t="shared" si="21"/>
        <v/>
      </c>
      <c r="AC20" s="238" t="str">
        <f t="shared" si="22"/>
        <v/>
      </c>
      <c r="AD20" s="239" t="str">
        <f t="shared" si="23"/>
        <v/>
      </c>
      <c r="AE20" s="239" t="str">
        <f t="shared" si="24"/>
        <v/>
      </c>
      <c r="AF20" s="240" t="str">
        <f t="shared" si="25"/>
        <v/>
      </c>
      <c r="AG20" s="240" t="str">
        <f t="shared" si="26"/>
        <v/>
      </c>
      <c r="AH20" s="240" t="str">
        <f t="shared" si="27"/>
        <v/>
      </c>
      <c r="AI20" s="240" t="str">
        <f t="shared" si="28"/>
        <v/>
      </c>
      <c r="AJ20" s="240" t="str">
        <f t="shared" si="29"/>
        <v/>
      </c>
      <c r="AK20" s="240" t="str">
        <f t="shared" si="30"/>
        <v/>
      </c>
      <c r="AL20" s="240" t="str">
        <f t="shared" si="31"/>
        <v/>
      </c>
      <c r="AM20" s="240" t="str">
        <f t="shared" si="32"/>
        <v/>
      </c>
      <c r="AN20" s="240" t="str">
        <f t="shared" si="33"/>
        <v/>
      </c>
      <c r="AO20" s="240" t="str">
        <f t="shared" si="34"/>
        <v/>
      </c>
      <c r="AP20" s="240" t="str">
        <f t="shared" si="35"/>
        <v/>
      </c>
      <c r="AQ20" s="240" t="str">
        <f t="shared" si="35"/>
        <v/>
      </c>
      <c r="AR20" s="240" t="str">
        <f t="shared" si="36"/>
        <v/>
      </c>
      <c r="AS20" s="240" t="str">
        <f t="shared" si="37"/>
        <v/>
      </c>
      <c r="AT20" s="241">
        <v>6</v>
      </c>
      <c r="AU20" s="432"/>
      <c r="AV20" s="242"/>
      <c r="AX20" s="249" t="str">
        <f t="shared" si="57"/>
        <v/>
      </c>
      <c r="AY20" s="238" t="str">
        <f t="shared" si="58"/>
        <v/>
      </c>
      <c r="AZ20" s="238" t="str">
        <f t="shared" si="59"/>
        <v/>
      </c>
      <c r="BA20" s="239" t="str">
        <f t="shared" si="38"/>
        <v/>
      </c>
      <c r="BB20" s="239" t="str">
        <f t="shared" si="60"/>
        <v/>
      </c>
      <c r="BC20" s="239" t="str">
        <f t="shared" si="61"/>
        <v/>
      </c>
      <c r="BD20" s="240" t="str">
        <f t="shared" si="62"/>
        <v/>
      </c>
      <c r="BE20" s="240" t="str">
        <f t="shared" si="63"/>
        <v/>
      </c>
      <c r="BF20" s="240" t="str">
        <f t="shared" si="64"/>
        <v/>
      </c>
      <c r="BG20" s="240" t="str">
        <f t="shared" si="65"/>
        <v/>
      </c>
      <c r="BH20" s="240" t="str">
        <f t="shared" si="66"/>
        <v/>
      </c>
      <c r="BI20" s="240" t="str">
        <f t="shared" si="67"/>
        <v/>
      </c>
      <c r="BJ20" s="240" t="str">
        <f t="shared" si="68"/>
        <v/>
      </c>
      <c r="BK20" s="240" t="str">
        <f t="shared" si="69"/>
        <v/>
      </c>
      <c r="BL20" s="240" t="str">
        <f t="shared" si="70"/>
        <v/>
      </c>
      <c r="BM20" s="240" t="str">
        <f t="shared" si="71"/>
        <v/>
      </c>
      <c r="BN20" s="240" t="str">
        <f t="shared" si="72"/>
        <v/>
      </c>
      <c r="BO20" s="240" t="str">
        <f t="shared" si="72"/>
        <v/>
      </c>
      <c r="BP20" s="240" t="str">
        <f t="shared" si="73"/>
        <v/>
      </c>
      <c r="BQ20" s="240" t="str">
        <f t="shared" si="74"/>
        <v/>
      </c>
      <c r="BR20" s="241">
        <v>6</v>
      </c>
      <c r="BS20" s="432"/>
      <c r="BT20" s="242"/>
      <c r="BU20" s="242"/>
      <c r="BV20" s="249" t="str">
        <f t="shared" si="75"/>
        <v/>
      </c>
      <c r="BW20" s="238" t="str">
        <f t="shared" si="76"/>
        <v/>
      </c>
      <c r="BX20" s="238" t="str">
        <f t="shared" si="77"/>
        <v/>
      </c>
      <c r="BY20" s="239" t="str">
        <f t="shared" si="40"/>
        <v/>
      </c>
      <c r="BZ20" s="239" t="str">
        <f t="shared" si="78"/>
        <v/>
      </c>
      <c r="CA20" s="239" t="str">
        <f t="shared" si="79"/>
        <v/>
      </c>
      <c r="CB20" s="240" t="str">
        <f t="shared" si="79"/>
        <v/>
      </c>
      <c r="CC20" s="240" t="str">
        <f t="shared" si="80"/>
        <v/>
      </c>
      <c r="CD20" s="240" t="str">
        <f t="shared" si="81"/>
        <v/>
      </c>
      <c r="CE20" s="240" t="str">
        <f t="shared" si="82"/>
        <v/>
      </c>
      <c r="CF20" s="240" t="str">
        <f t="shared" si="83"/>
        <v/>
      </c>
      <c r="CG20" s="240" t="str">
        <f t="shared" si="84"/>
        <v/>
      </c>
      <c r="CH20" s="240" t="str">
        <f t="shared" si="85"/>
        <v/>
      </c>
      <c r="CI20" s="240" t="str">
        <f t="shared" si="86"/>
        <v/>
      </c>
      <c r="CJ20" s="240" t="str">
        <f t="shared" si="87"/>
        <v/>
      </c>
      <c r="CK20" s="240" t="str">
        <f t="shared" si="88"/>
        <v/>
      </c>
      <c r="CL20" s="240" t="str">
        <f t="shared" si="89"/>
        <v/>
      </c>
      <c r="CM20" s="240" t="str">
        <f t="shared" si="89"/>
        <v/>
      </c>
      <c r="CN20" s="240" t="str">
        <f t="shared" si="90"/>
        <v/>
      </c>
      <c r="CO20" s="240" t="str">
        <f t="shared" si="91"/>
        <v/>
      </c>
      <c r="CP20" s="241">
        <v>6</v>
      </c>
      <c r="CQ20" s="432"/>
      <c r="CS20" s="248" t="str">
        <f t="shared" si="92"/>
        <v/>
      </c>
      <c r="CT20" s="238" t="str">
        <f t="shared" si="93"/>
        <v/>
      </c>
      <c r="CU20" s="238" t="str">
        <f t="shared" si="94"/>
        <v/>
      </c>
      <c r="CV20" s="238" t="str">
        <f t="shared" si="95"/>
        <v/>
      </c>
      <c r="CW20" s="239" t="str">
        <f t="shared" si="96"/>
        <v/>
      </c>
      <c r="CX20" s="239" t="str">
        <f t="shared" si="97"/>
        <v/>
      </c>
      <c r="CY20" s="240" t="str">
        <f t="shared" si="98"/>
        <v/>
      </c>
      <c r="CZ20" s="240" t="str">
        <f t="shared" si="99"/>
        <v/>
      </c>
      <c r="DA20" s="240" t="str">
        <f t="shared" si="100"/>
        <v/>
      </c>
      <c r="DB20" s="240" t="str">
        <f t="shared" si="101"/>
        <v/>
      </c>
      <c r="DC20" s="240" t="str">
        <f t="shared" si="102"/>
        <v/>
      </c>
      <c r="DD20" s="240" t="str">
        <f t="shared" si="103"/>
        <v/>
      </c>
      <c r="DE20" s="240" t="str">
        <f t="shared" si="104"/>
        <v/>
      </c>
      <c r="DF20" s="240" t="str">
        <f t="shared" si="105"/>
        <v/>
      </c>
      <c r="DG20" s="240" t="str">
        <f t="shared" si="106"/>
        <v/>
      </c>
      <c r="DH20" s="240" t="str">
        <f t="shared" si="107"/>
        <v/>
      </c>
      <c r="DI20" s="240" t="str">
        <f t="shared" si="108"/>
        <v/>
      </c>
      <c r="DJ20" s="240" t="str">
        <f t="shared" si="108"/>
        <v/>
      </c>
      <c r="DK20" s="240" t="str">
        <f t="shared" si="109"/>
        <v/>
      </c>
      <c r="DL20" s="240" t="str">
        <f t="shared" si="110"/>
        <v/>
      </c>
      <c r="DM20" s="241">
        <v>6</v>
      </c>
      <c r="DN20" s="432"/>
      <c r="DO20" s="242"/>
      <c r="DP20" s="242"/>
      <c r="DQ20" s="248" t="str">
        <f t="shared" si="111"/>
        <v/>
      </c>
      <c r="DR20" s="238" t="str">
        <f t="shared" si="112"/>
        <v/>
      </c>
      <c r="DS20" s="238" t="str">
        <f t="shared" si="113"/>
        <v/>
      </c>
      <c r="DT20" s="238" t="str">
        <f t="shared" si="114"/>
        <v/>
      </c>
      <c r="DU20" s="239" t="str">
        <f t="shared" si="115"/>
        <v/>
      </c>
      <c r="DV20" s="239" t="str">
        <f t="shared" si="116"/>
        <v/>
      </c>
      <c r="DW20" s="240" t="str">
        <f t="shared" si="45"/>
        <v/>
      </c>
      <c r="DX20" s="240" t="str">
        <f t="shared" si="46"/>
        <v/>
      </c>
      <c r="DY20" s="240" t="str">
        <f t="shared" si="47"/>
        <v/>
      </c>
      <c r="DZ20" s="240" t="str">
        <f t="shared" si="48"/>
        <v/>
      </c>
      <c r="EA20" s="240" t="str">
        <f t="shared" si="49"/>
        <v/>
      </c>
      <c r="EB20" s="240" t="str">
        <f t="shared" si="50"/>
        <v/>
      </c>
      <c r="EC20" s="240" t="str">
        <f t="shared" si="51"/>
        <v/>
      </c>
      <c r="ED20" s="240" t="str">
        <f t="shared" si="52"/>
        <v/>
      </c>
      <c r="EE20" s="240" t="str">
        <f t="shared" si="53"/>
        <v/>
      </c>
      <c r="EF20" s="240" t="str">
        <f t="shared" si="54"/>
        <v/>
      </c>
      <c r="EG20" s="240" t="str">
        <f t="shared" si="55"/>
        <v/>
      </c>
      <c r="EH20" s="240" t="str">
        <f t="shared" si="44"/>
        <v/>
      </c>
      <c r="EI20" s="240" t="str">
        <f t="shared" si="56"/>
        <v/>
      </c>
      <c r="EJ20" s="240" t="str">
        <f t="shared" si="117"/>
        <v/>
      </c>
      <c r="EK20" s="241">
        <v>6</v>
      </c>
      <c r="EL20" s="432"/>
      <c r="EZ20" s="214" t="str">
        <f>IFERROR(IF(AND('Classificação geral'!$J12="FEM",'Classificação geral'!$K12=1,'Classificação geral'!$F12="Mini"),'Classificação geral'!$A12,""),"")</f>
        <v/>
      </c>
      <c r="FA20" s="214" t="str">
        <f>IFERROR(IF(AND('Classificação geral'!$J12="FEM",'Classificação geral'!$K12=1,'Classificação geral'!F12="Mini"),'Classificação geral'!$B12,""),"")</f>
        <v/>
      </c>
      <c r="FB20" s="215" t="str">
        <f>IF($FA20='Classificação geral'!$B12,'Classificação geral'!$C12,"")</f>
        <v/>
      </c>
      <c r="FC20" s="215" t="str">
        <f>IF($FA20='Classificação geral'!$B12,'Classificação geral'!$D12,"")</f>
        <v/>
      </c>
      <c r="FD20" s="215" t="str">
        <f>IF($FA20='Classificação geral'!$B12,'Classificação geral'!$J12,"")</f>
        <v/>
      </c>
      <c r="FE20" s="215" t="str">
        <f>IF($FD20='Classificação geral'!$J12,'Classificação geral'!$K12,"")</f>
        <v/>
      </c>
      <c r="FF20" s="215" t="str">
        <f>IF($FE20='Classificação geral'!$K12,'Classificação geral'!$P12,"")</f>
        <v/>
      </c>
      <c r="FG20" s="215" t="str">
        <f>IF($FE20='Classificação geral'!$K12,'Classificação geral'!$S12,"")</f>
        <v/>
      </c>
      <c r="FH20" s="215" t="str">
        <f>IF($FE20='Classificação geral'!$K12,'Classificação geral'!$T12,"")</f>
        <v/>
      </c>
      <c r="FI20" s="215" t="str">
        <f>IF($FE20='Classificação geral'!$K12,'Classificação geral'!$L12,"")</f>
        <v/>
      </c>
      <c r="FJ20" s="215" t="str">
        <f>IF($FE20='Classificação geral'!$K12,'Classificação geral'!$U12,"")</f>
        <v/>
      </c>
      <c r="FK20" s="215" t="str">
        <f>IF($FE20='Classificação geral'!$K12,'Classificação geral'!$W12,"")</f>
        <v/>
      </c>
      <c r="FL20" s="215" t="str">
        <f>IF($FE20='Classificação geral'!$K12,'Classificação geral'!$X12,"")</f>
        <v/>
      </c>
      <c r="FM20" s="215" t="str">
        <f>IF($FE20='Classificação geral'!$K12,'Classificação geral'!$M12,"")</f>
        <v/>
      </c>
      <c r="FN20" s="215" t="str">
        <f>IF($FE20='Classificação geral'!$K12,'Classificação geral'!$Y12,"")</f>
        <v/>
      </c>
      <c r="FO20" s="215" t="str">
        <f>IF($FE20='Classificação geral'!$K12,'Classificação geral'!$AA12,"")</f>
        <v/>
      </c>
      <c r="FP20" s="215" t="str">
        <f>IF($FE20='Classificação geral'!$K12,'Classificação geral'!$AB12,"")</f>
        <v/>
      </c>
      <c r="FQ20" s="215" t="str">
        <f>IF($FE20='Classificação geral'!$K12,'Classificação geral'!$N12,"")</f>
        <v/>
      </c>
      <c r="FR20" s="215" t="str">
        <f>IF($FE20='Classificação geral'!$K12,'Classificação geral'!$O12,"")</f>
        <v/>
      </c>
      <c r="FS20" s="215" t="str">
        <f>IF($FE20='Classificação geral'!$K12,'Classificação geral'!$AM12,"")</f>
        <v/>
      </c>
      <c r="FT20" s="216" t="str">
        <f>IFERROR(RANK(FS20,FS:FS,0)+ COUNTIF($FS$13:FS19,FS20),"")</f>
        <v/>
      </c>
      <c r="FU20" s="209"/>
      <c r="FV20" s="214" t="str">
        <f>IFERROR(IF(AND('Classificação geral'!$J12="mas",'Classificação geral'!$K12=1,'Classificação geral'!$F12="Mini"),'Classificação geral'!$A12,""),"")</f>
        <v/>
      </c>
      <c r="FW20" s="214" t="str">
        <f>IFERROR(IF(AND('Classificação geral'!$J12="mas",'Classificação geral'!$K12=1,'Classificação geral'!$F12="Mini"),'Classificação geral'!$B12,""),"")</f>
        <v/>
      </c>
      <c r="FX20" s="215" t="str">
        <f>IF($FW20='Classificação geral'!$B12,'Classificação geral'!$C12,"")</f>
        <v/>
      </c>
      <c r="FY20" s="215" t="str">
        <f>IF($FW20='Classificação geral'!$B12,'Classificação geral'!$D12,"")</f>
        <v/>
      </c>
      <c r="FZ20" s="215" t="str">
        <f>IF($FW20='Classificação geral'!$B12,'Classificação geral'!$J12,"")</f>
        <v/>
      </c>
      <c r="GA20" s="214" t="str">
        <f>IFERROR(IF(AND($FZ20="mas",'Classificação geral'!$K12=1),'Classificação geral'!K12,""),"")</f>
        <v/>
      </c>
      <c r="GB20" s="214" t="str">
        <f>IFERROR(IF(AND($FZ20="mas",'Classificação geral'!$K12=1),'Classificação geral'!P12,""),"")</f>
        <v/>
      </c>
      <c r="GC20" s="214" t="str">
        <f>IFERROR(IF(AND($FZ20="mas",'Classificação geral'!$K12=1),'Classificação geral'!S12,""),"")</f>
        <v/>
      </c>
      <c r="GD20" s="214" t="str">
        <f>IFERROR(IF(AND($FZ20="mas",'Classificação geral'!$K12=1),'Classificação geral'!T12,""),"")</f>
        <v/>
      </c>
      <c r="GE20" s="214" t="str">
        <f>IFERROR(IF(AND($FZ20="mas",'Classificação geral'!$K12=1),'Classificação geral'!L12,""),"")</f>
        <v/>
      </c>
      <c r="GF20" s="214" t="str">
        <f>IFERROR(IF(AND($FZ20="mas",'Classificação geral'!$K12=1),'Classificação geral'!U12,""),"")</f>
        <v/>
      </c>
      <c r="GG20" s="214" t="str">
        <f>IFERROR(IF(AND($FZ20="mas",'Classificação geral'!$K12=1),'Classificação geral'!W12,""),"")</f>
        <v/>
      </c>
      <c r="GH20" s="214" t="str">
        <f>IFERROR(IF(AND($FZ20="mas",'Classificação geral'!$K12=1),'Classificação geral'!X12,""),"")</f>
        <v/>
      </c>
      <c r="GI20" s="214" t="str">
        <f>IFERROR(IF(AND($FZ20="mas",'Classificação geral'!$K12=1),'Classificação geral'!M12,""),"")</f>
        <v/>
      </c>
      <c r="GJ20" s="214" t="str">
        <f>IFERROR(IF(AND($FZ20="mas",'Classificação geral'!$K12=1),'Classificação geral'!Y12,""),"")</f>
        <v/>
      </c>
      <c r="GK20" s="214" t="str">
        <f>IFERROR(IF(AND($FZ20="mas",'Classificação geral'!$K12=1),'Classificação geral'!AA12,""),"")</f>
        <v/>
      </c>
      <c r="GL20" s="214" t="str">
        <f>IFERROR(IF(AND($FZ20="mas",'Classificação geral'!$K12=1),'Classificação geral'!AB12,""),"")</f>
        <v/>
      </c>
      <c r="GM20" s="214" t="str">
        <f>IFERROR(IF(AND($FZ20="mas",'Classificação geral'!$K12=1),'Classificação geral'!N12,""),"")</f>
        <v/>
      </c>
      <c r="GN20" s="214" t="str">
        <f>IFERROR(IF(AND($FZ20="mas",'Classificação geral'!$K12=1),'Classificação geral'!O12,""),"")</f>
        <v/>
      </c>
      <c r="GO20" s="244" t="str">
        <f>IFERROR(IF(AND($FZ20="mas",'Classificação geral'!$K12=1),'Classificação geral'!AM12,""),"")</f>
        <v/>
      </c>
      <c r="GP20" s="216" t="str">
        <f>IFERROR(RANK(GO20,GO:GO,0)+ COUNTIF($GO$13:GO19,GO20),"")</f>
        <v/>
      </c>
      <c r="GQ20" s="209"/>
      <c r="GR20" s="214" t="str">
        <f>IFERROR(IF(AND('Classificação geral'!$J12="fem",'Classificação geral'!$K12=2,'Classificação geral'!$F12="Mini"),'Classificação geral'!$A12,""),"")</f>
        <v/>
      </c>
      <c r="GS20" s="214" t="str">
        <f>IFERROR(IF(AND('Classificação geral'!$J12="fem",'Classificação geral'!$K12=2,'Classificação geral'!$F12="Mini"),'Classificação geral'!$B12,""),"")</f>
        <v/>
      </c>
      <c r="GT20" s="215" t="str">
        <f>IF($GS20='Classificação geral'!$B12,'Classificação geral'!$C12,"")</f>
        <v/>
      </c>
      <c r="GU20" s="215" t="str">
        <f>IF($GS20='Classificação geral'!$B12,'Classificação geral'!$D12,"")</f>
        <v/>
      </c>
      <c r="GV20" s="215" t="str">
        <f>IF($GS20='Classificação geral'!$B12,'Classificação geral'!$J12,"")</f>
        <v/>
      </c>
      <c r="GW20" s="214" t="str">
        <f>IFERROR(IF(AND($GV20="fem",'Classificação geral'!$K12=2),'Classificação geral'!K12,""),"")</f>
        <v/>
      </c>
      <c r="GX20" s="214" t="str">
        <f>IFERROR(IF(AND($GV20="fem",'Classificação geral'!$K12=2),'Classificação geral'!P12,""),"")</f>
        <v/>
      </c>
      <c r="GY20" s="214" t="str">
        <f>IFERROR(IF(AND($GV20="fem",'Classificação geral'!$K12=2),'Classificação geral'!S12,""),"")</f>
        <v/>
      </c>
      <c r="GZ20" s="214" t="str">
        <f>IFERROR(IF(AND($GV20="fem",'Classificação geral'!$K12=2),'Classificação geral'!T12,""),"")</f>
        <v/>
      </c>
      <c r="HA20" s="214" t="str">
        <f>IFERROR(IF(AND($GV20="fem",'Classificação geral'!$K12=2),'Classificação geral'!L12,""),"")</f>
        <v/>
      </c>
      <c r="HB20" s="214" t="str">
        <f>IFERROR(IF(AND($GV20="fem",'Classificação geral'!$K12=2),'Classificação geral'!U12,""),"")</f>
        <v/>
      </c>
      <c r="HC20" s="214" t="str">
        <f>IFERROR(IF(AND($GV20="fem",'Classificação geral'!$K12=2),'Classificação geral'!W12,""),"")</f>
        <v/>
      </c>
      <c r="HD20" s="214" t="str">
        <f>IFERROR(IF(AND($GV20="fem",'Classificação geral'!$K12=2),'Classificação geral'!X12,""),"")</f>
        <v/>
      </c>
      <c r="HE20" s="214" t="str">
        <f>IFERROR(IF(AND($GV20="fem",'Classificação geral'!$K12=2),'Classificação geral'!M12,""),"")</f>
        <v/>
      </c>
      <c r="HF20" s="214" t="str">
        <f>IFERROR(IF(AND($GV20="fem",'Classificação geral'!$K12=2),'Classificação geral'!Y12,""),"")</f>
        <v/>
      </c>
      <c r="HG20" s="214" t="str">
        <f>IFERROR(IF(AND($GV20="fem",'Classificação geral'!$K12=2),'Classificação geral'!AA12,""),"")</f>
        <v/>
      </c>
      <c r="HH20" s="214" t="str">
        <f>IFERROR(IF(AND($GV20="fem",'Classificação geral'!$K12=2),'Classificação geral'!AB12,""),"")</f>
        <v/>
      </c>
      <c r="HI20" s="214" t="str">
        <f>IFERROR(IF(AND($GV20="fem",'Classificação geral'!$K12=2),'Classificação geral'!N12,""),"")</f>
        <v/>
      </c>
      <c r="HJ20" s="214" t="str">
        <f>IFERROR(IF(AND($GV20="fem",'Classificação geral'!$K12=2),'Classificação geral'!O12,""),"")</f>
        <v/>
      </c>
      <c r="HK20" s="214" t="str">
        <f>IFERROR(IF(AND($GV20="fem",'Classificação geral'!$K12=2),'Classificação geral'!AM12,""),"")</f>
        <v/>
      </c>
      <c r="HL20" s="216" t="str">
        <f>IFERROR(RANK(HK20,HK:HK,0)+ COUNTIF(HK$13:$HK18,HK20),"")</f>
        <v/>
      </c>
      <c r="HM20" s="209"/>
      <c r="HN20" s="214" t="str">
        <f>IFERROR(IF(AND('Classificação geral'!$J12="mas",'Classificação geral'!$K12=2,'Classificação geral'!$F12="Mini"),'Classificação geral'!$A12,""),"")</f>
        <v/>
      </c>
      <c r="HO20" s="214" t="str">
        <f>IFERROR(IF(AND('Classificação geral'!$J12="mas",'Classificação geral'!$K12=2,'Classificação geral'!$F12="Mini"),'Classificação geral'!$B12,""),"")</f>
        <v/>
      </c>
      <c r="HP20" s="215" t="str">
        <f>IF($HO20='Classificação geral'!$B12,'Classificação geral'!$C12,"")</f>
        <v/>
      </c>
      <c r="HQ20" s="215" t="str">
        <f>IF($HO20='Classificação geral'!$B12,'Classificação geral'!$D12,"")</f>
        <v/>
      </c>
      <c r="HR20" s="215" t="str">
        <f>IF($HO20='Classificação geral'!$B12,'Classificação geral'!$J12,"")</f>
        <v/>
      </c>
      <c r="HS20" s="214" t="str">
        <f>IFERROR(IF(AND($HR20="mas",'Classificação geral'!$K12=2),'Classificação geral'!K12,""),"")</f>
        <v/>
      </c>
      <c r="HT20" s="214" t="str">
        <f>IFERROR(IF(AND($HR20="mas",'Classificação geral'!$K12=2),'Classificação geral'!P12,""),"")</f>
        <v/>
      </c>
      <c r="HU20" s="214" t="str">
        <f>IFERROR(IF(AND($HR20="mas",'Classificação geral'!$K12=2),'Classificação geral'!S12,""),"")</f>
        <v/>
      </c>
      <c r="HV20" s="214" t="str">
        <f>IFERROR(IF(AND($HR20="mas",'Classificação geral'!$K12=2),'Classificação geral'!T12,""),"")</f>
        <v/>
      </c>
      <c r="HW20" s="214" t="str">
        <f>IFERROR(IF(AND($HR20="mas",'Classificação geral'!$K12=2),'Classificação geral'!L12,""),"")</f>
        <v/>
      </c>
      <c r="HX20" s="214" t="str">
        <f>IFERROR(IF(AND($HR20="mas",'Classificação geral'!$K12=2),'Classificação geral'!U12,""),"")</f>
        <v/>
      </c>
      <c r="HY20" s="214" t="str">
        <f>IFERROR(IF(AND($HR20="mas",'Classificação geral'!$K12=2),'Classificação geral'!W12,""),"")</f>
        <v/>
      </c>
      <c r="HZ20" s="214" t="str">
        <f>IFERROR(IF(AND($HR20="mas",'Classificação geral'!$K12=2),'Classificação geral'!X12,""),"")</f>
        <v/>
      </c>
      <c r="IA20" s="214" t="str">
        <f>IFERROR(IF(AND($HR20="mas",'Classificação geral'!$K12=2),'Classificação geral'!M12,""),"")</f>
        <v/>
      </c>
      <c r="IB20" s="214" t="str">
        <f>IFERROR(IF(AND($HR20="mas",'Classificação geral'!$K12=2),'Classificação geral'!Y12,""),"")</f>
        <v/>
      </c>
      <c r="IC20" s="214" t="str">
        <f>IFERROR(IF(AND($HR20="mas",'Classificação geral'!$K12=2),'Classificação geral'!AA12,""),"")</f>
        <v/>
      </c>
      <c r="ID20" s="214" t="str">
        <f>IFERROR(IF(AND($HR20="mas",'Classificação geral'!$K12=2),'Classificação geral'!AB12,""),"")</f>
        <v/>
      </c>
      <c r="IE20" s="214" t="str">
        <f>IFERROR(IF(AND($HR20="mas",'Classificação geral'!$K12=2),'Classificação geral'!N12,""),"")</f>
        <v/>
      </c>
      <c r="IF20" s="214" t="str">
        <f>IFERROR(IF(AND($HR20="mas",'Classificação geral'!$K12=2),'Classificação geral'!$AM12,""),"")</f>
        <v/>
      </c>
      <c r="IG20" s="216" t="str">
        <f>IFERROR(RANK(IF20,IF:IF,0)+ COUNTIF($IF$13:IF$13,IF20),"")</f>
        <v/>
      </c>
      <c r="IH20" s="209"/>
      <c r="II20" s="214" t="str">
        <f>IFERROR(IF(AND('Classificação geral'!$J12="fem",'Classificação geral'!$K12=3,'Classificação geral'!$F12="Mini"),'Classificação geral'!$A12,""),"")</f>
        <v/>
      </c>
      <c r="IJ20" s="214" t="str">
        <f>IFERROR(IF(AND('Classificação geral'!$J12="fem",'Classificação geral'!$K12=3,'Classificação geral'!$F12="Mini"),'Classificação geral'!$B12,""),"")</f>
        <v/>
      </c>
      <c r="IK20" s="215" t="str">
        <f>IF($IJ20='Classificação geral'!$B12,'Classificação geral'!$C12,"")</f>
        <v/>
      </c>
      <c r="IL20" s="215" t="str">
        <f>IF($IJ20='Classificação geral'!$B12,'Classificação geral'!$D12,"")</f>
        <v/>
      </c>
      <c r="IM20" s="215" t="str">
        <f>IF($IJ20='Classificação geral'!$B12,'Classificação geral'!$J12,"")</f>
        <v/>
      </c>
      <c r="IN20" s="215" t="str">
        <f>IF($IM20='Classificação geral'!$J12,'Classificação geral'!$K12,"")</f>
        <v/>
      </c>
      <c r="IO20" s="215" t="str">
        <f>IF($IN20='Classificação geral'!$K12,'Classificação geral'!$P12,"")</f>
        <v/>
      </c>
      <c r="IP20" s="215" t="str">
        <f>IF($IN20='Classificação geral'!$K12,'Classificação geral'!$S12,"")</f>
        <v/>
      </c>
      <c r="IQ20" s="215" t="str">
        <f>IF($IN20='Classificação geral'!$K12,'Classificação geral'!$T12,"")</f>
        <v/>
      </c>
      <c r="IR20" s="215" t="str">
        <f>IF($IN20='Classificação geral'!$K12,'Classificação geral'!$L12,"")</f>
        <v/>
      </c>
      <c r="IS20" s="215" t="str">
        <f>IF($IN20='Classificação geral'!$K12,'Classificação geral'!$U12,"")</f>
        <v/>
      </c>
      <c r="IT20" s="215" t="str">
        <f>IF($IN20='Classificação geral'!$K12,'Classificação geral'!$W12,"")</f>
        <v/>
      </c>
      <c r="IU20" s="215" t="str">
        <f>IF($IN20='Classificação geral'!$K12,'Classificação geral'!$X12,"")</f>
        <v/>
      </c>
      <c r="IV20" s="215" t="str">
        <f>IF($IN20='Classificação geral'!$K12,'Classificação geral'!$M12,"")</f>
        <v/>
      </c>
      <c r="IW20" s="215" t="str">
        <f>IF($IN20='Classificação geral'!$K12,'Classificação geral'!$Y12,"")</f>
        <v/>
      </c>
      <c r="IX20" s="215" t="str">
        <f>IF($IN20='Classificação geral'!$K12,'Classificação geral'!$AA12,"")</f>
        <v/>
      </c>
      <c r="IY20" s="215" t="str">
        <f>IF($IN20='Classificação geral'!$K12,'Classificação geral'!$AB12,"")</f>
        <v/>
      </c>
      <c r="IZ20" s="215" t="str">
        <f>IF($IN20='Classificação geral'!$K12,'Classificação geral'!$N12,"")</f>
        <v/>
      </c>
      <c r="JA20" s="215" t="str">
        <f>IF($IN20='Classificação geral'!$K12,'Classificação geral'!$O12,"")</f>
        <v/>
      </c>
      <c r="JB20" s="215" t="str">
        <f>IF($IN20='Classificação geral'!$K12,'Classificação geral'!$AM12,"")</f>
        <v/>
      </c>
      <c r="JC20" s="216" t="str">
        <f>IFERROR(RANK(JB20,JB:JB,0)+ COUNTIF($JB$13:JB18,JB20),"")</f>
        <v/>
      </c>
      <c r="JD20" s="209"/>
      <c r="JE20" s="214" t="str">
        <f>IFERROR(IF(AND('Classificação geral'!$J12="mas",'Classificação geral'!$K12=3,'Classificação geral'!$F12="Mini"),'Classificação geral'!$A12,""),"")</f>
        <v/>
      </c>
      <c r="JF20" s="214" t="str">
        <f>IFERROR(IF(AND('Classificação geral'!$J12="mas",'Classificação geral'!$K12=3,'Classificação geral'!$F12="Mini"),'Classificação geral'!$B12,""),"")</f>
        <v/>
      </c>
      <c r="JG20" s="215" t="str">
        <f>IF($JF20='Classificação geral'!$B12,'Classificação geral'!$C12,"")</f>
        <v/>
      </c>
      <c r="JH20" s="215" t="str">
        <f>IF($JF20='Classificação geral'!$B12,'Classificação geral'!$D12,"")</f>
        <v/>
      </c>
      <c r="JI20" s="215" t="str">
        <f>IF($JF20='Classificação geral'!$B12,'Classificação geral'!$J12,"")</f>
        <v/>
      </c>
      <c r="JJ20" s="214" t="str">
        <f>IFERROR(IF(AND($JI20="mas",'Classificação geral'!$K12=3),'Classificação geral'!K12,""),"")</f>
        <v/>
      </c>
      <c r="JK20" s="214" t="str">
        <f>IFERROR(IF(AND($JI20="mas",'Classificação geral'!$K12=3),'Classificação geral'!P12,""),"")</f>
        <v/>
      </c>
      <c r="JL20" s="214" t="str">
        <f>IFERROR(IF(AND($JI20="mas",'Classificação geral'!$K12=3),'Classificação geral'!S12,""),"")</f>
        <v/>
      </c>
      <c r="JM20" s="214" t="str">
        <f>IFERROR(IF(AND($JI20="mas",'Classificação geral'!$K12=3),'Classificação geral'!T12,""),"")</f>
        <v/>
      </c>
      <c r="JN20" s="214" t="str">
        <f>IFERROR(IF(AND($JI20="mas",'Classificação geral'!$K12=3),'Classificação geral'!L12,""),"")</f>
        <v/>
      </c>
      <c r="JO20" s="214" t="str">
        <f>IFERROR(IF(AND($JI20="mas",'Classificação geral'!$K12=3),'Classificação geral'!U12,""),"")</f>
        <v/>
      </c>
      <c r="JP20" s="214" t="str">
        <f>IFERROR(IF(AND($JI20="mas",'Classificação geral'!$K12=3),'Classificação geral'!W12,""),"")</f>
        <v/>
      </c>
      <c r="JQ20" s="214" t="str">
        <f>IFERROR(IF(AND($JI20="mas",'Classificação geral'!$K12=3),'Classificação geral'!X12,""),"")</f>
        <v/>
      </c>
      <c r="JR20" s="214" t="str">
        <f>IFERROR(IF(AND($JI20="mas",'Classificação geral'!$K12=3),'Classificação geral'!M12,""),"")</f>
        <v/>
      </c>
      <c r="JS20" s="214" t="str">
        <f>IFERROR(IF(AND($JI20="mas",'Classificação geral'!$K12=3),'Classificação geral'!Y12,""),"")</f>
        <v/>
      </c>
      <c r="JT20" s="214" t="str">
        <f>IFERROR(IF(AND($JI20="mas",'Classificação geral'!$K12=3),'Classificação geral'!AA12,""),"")</f>
        <v/>
      </c>
      <c r="JU20" s="214" t="str">
        <f>IFERROR(IF(AND($JI20="mas",'Classificação geral'!$K12=3),'Classificação geral'!AB12,""),"")</f>
        <v/>
      </c>
      <c r="JV20" s="214" t="str">
        <f>IFERROR(IF(AND($JI20="mas",'Classificação geral'!$K12=3),'Classificação geral'!N12,""),"")</f>
        <v/>
      </c>
      <c r="JW20" s="214" t="str">
        <f>IFERROR(IF(AND($JI20="mas",'Classificação geral'!$K12=3),'Classificação geral'!$AM12,""),"")</f>
        <v/>
      </c>
      <c r="JX20" s="216" t="str">
        <f>IFERROR(RANK(JW20,JW:JW,0)+ COUNTIF(JW$13:$JW18,JW20),"")</f>
        <v/>
      </c>
    </row>
    <row r="21" spans="1:284" s="243" customFormat="1" ht="27.75" customHeight="1" x14ac:dyDescent="0.4">
      <c r="B21" s="248" t="str">
        <f t="shared" si="0"/>
        <v/>
      </c>
      <c r="C21" s="238" t="str">
        <f t="shared" si="1"/>
        <v/>
      </c>
      <c r="D21" s="238" t="str">
        <f t="shared" si="2"/>
        <v/>
      </c>
      <c r="E21" s="238" t="str">
        <f t="shared" si="3"/>
        <v/>
      </c>
      <c r="F21" s="239" t="str">
        <f t="shared" si="4"/>
        <v/>
      </c>
      <c r="G21" s="239" t="str">
        <f t="shared" si="5"/>
        <v/>
      </c>
      <c r="H21" s="240" t="str">
        <f t="shared" si="6"/>
        <v/>
      </c>
      <c r="I21" s="240" t="str">
        <f t="shared" si="7"/>
        <v/>
      </c>
      <c r="J21" s="240" t="str">
        <f t="shared" si="8"/>
        <v/>
      </c>
      <c r="K21" s="240" t="str">
        <f t="shared" si="9"/>
        <v/>
      </c>
      <c r="L21" s="240" t="str">
        <f t="shared" si="10"/>
        <v/>
      </c>
      <c r="M21" s="240" t="str">
        <f t="shared" si="11"/>
        <v/>
      </c>
      <c r="N21" s="240" t="str">
        <f t="shared" si="12"/>
        <v/>
      </c>
      <c r="O21" s="240" t="str">
        <f t="shared" si="13"/>
        <v/>
      </c>
      <c r="P21" s="240" t="str">
        <f t="shared" si="14"/>
        <v/>
      </c>
      <c r="Q21" s="240" t="str">
        <f t="shared" si="15"/>
        <v/>
      </c>
      <c r="R21" s="240" t="str">
        <f t="shared" si="16"/>
        <v/>
      </c>
      <c r="S21" s="240" t="str">
        <f t="shared" si="16"/>
        <v/>
      </c>
      <c r="T21" s="240" t="str">
        <f t="shared" si="17"/>
        <v/>
      </c>
      <c r="U21" s="240" t="str">
        <f t="shared" si="18"/>
        <v/>
      </c>
      <c r="V21" s="241">
        <v>7</v>
      </c>
      <c r="W21" s="432"/>
      <c r="X21" s="434"/>
      <c r="Y21" s="242"/>
      <c r="Z21" s="248" t="str">
        <f t="shared" si="19"/>
        <v/>
      </c>
      <c r="AA21" s="238" t="str">
        <f t="shared" si="20"/>
        <v/>
      </c>
      <c r="AB21" s="238" t="str">
        <f t="shared" si="21"/>
        <v/>
      </c>
      <c r="AC21" s="238" t="str">
        <f t="shared" si="22"/>
        <v/>
      </c>
      <c r="AD21" s="239" t="str">
        <f t="shared" si="23"/>
        <v/>
      </c>
      <c r="AE21" s="239" t="str">
        <f t="shared" si="24"/>
        <v/>
      </c>
      <c r="AF21" s="240" t="str">
        <f t="shared" si="25"/>
        <v/>
      </c>
      <c r="AG21" s="240" t="str">
        <f t="shared" si="26"/>
        <v/>
      </c>
      <c r="AH21" s="240" t="str">
        <f t="shared" si="27"/>
        <v/>
      </c>
      <c r="AI21" s="240" t="str">
        <f t="shared" si="28"/>
        <v/>
      </c>
      <c r="AJ21" s="240" t="str">
        <f t="shared" si="29"/>
        <v/>
      </c>
      <c r="AK21" s="240" t="str">
        <f t="shared" si="30"/>
        <v/>
      </c>
      <c r="AL21" s="240" t="str">
        <f t="shared" si="31"/>
        <v/>
      </c>
      <c r="AM21" s="240" t="str">
        <f t="shared" si="32"/>
        <v/>
      </c>
      <c r="AN21" s="240" t="str">
        <f t="shared" si="33"/>
        <v/>
      </c>
      <c r="AO21" s="240" t="str">
        <f t="shared" si="34"/>
        <v/>
      </c>
      <c r="AP21" s="240" t="str">
        <f t="shared" si="35"/>
        <v/>
      </c>
      <c r="AQ21" s="240" t="str">
        <f t="shared" si="35"/>
        <v/>
      </c>
      <c r="AR21" s="240" t="str">
        <f t="shared" si="36"/>
        <v/>
      </c>
      <c r="AS21" s="240" t="str">
        <f t="shared" si="37"/>
        <v/>
      </c>
      <c r="AT21" s="241">
        <v>7</v>
      </c>
      <c r="AU21" s="432"/>
      <c r="AV21" s="242"/>
      <c r="AX21" s="249" t="str">
        <f t="shared" si="57"/>
        <v/>
      </c>
      <c r="AY21" s="238" t="str">
        <f t="shared" si="58"/>
        <v/>
      </c>
      <c r="AZ21" s="238" t="str">
        <f t="shared" si="59"/>
        <v/>
      </c>
      <c r="BA21" s="239" t="str">
        <f t="shared" si="38"/>
        <v/>
      </c>
      <c r="BB21" s="239" t="str">
        <f t="shared" si="60"/>
        <v/>
      </c>
      <c r="BC21" s="239" t="str">
        <f t="shared" si="61"/>
        <v/>
      </c>
      <c r="BD21" s="240" t="str">
        <f t="shared" si="62"/>
        <v/>
      </c>
      <c r="BE21" s="240" t="str">
        <f t="shared" si="63"/>
        <v/>
      </c>
      <c r="BF21" s="240" t="str">
        <f t="shared" si="64"/>
        <v/>
      </c>
      <c r="BG21" s="240" t="str">
        <f t="shared" si="65"/>
        <v/>
      </c>
      <c r="BH21" s="240" t="str">
        <f t="shared" si="66"/>
        <v/>
      </c>
      <c r="BI21" s="240" t="str">
        <f t="shared" si="67"/>
        <v/>
      </c>
      <c r="BJ21" s="240" t="str">
        <f t="shared" si="68"/>
        <v/>
      </c>
      <c r="BK21" s="240" t="str">
        <f t="shared" si="69"/>
        <v/>
      </c>
      <c r="BL21" s="240" t="str">
        <f t="shared" si="70"/>
        <v/>
      </c>
      <c r="BM21" s="240" t="str">
        <f t="shared" si="71"/>
        <v/>
      </c>
      <c r="BN21" s="240" t="str">
        <f t="shared" si="72"/>
        <v/>
      </c>
      <c r="BO21" s="240" t="str">
        <f t="shared" si="72"/>
        <v/>
      </c>
      <c r="BP21" s="240" t="str">
        <f t="shared" si="73"/>
        <v/>
      </c>
      <c r="BQ21" s="240" t="str">
        <f t="shared" si="74"/>
        <v/>
      </c>
      <c r="BR21" s="241">
        <v>7</v>
      </c>
      <c r="BS21" s="432"/>
      <c r="BT21" s="242"/>
      <c r="BU21" s="242"/>
      <c r="BV21" s="249" t="str">
        <f t="shared" si="75"/>
        <v/>
      </c>
      <c r="BW21" s="238" t="str">
        <f t="shared" si="76"/>
        <v/>
      </c>
      <c r="BX21" s="238" t="str">
        <f t="shared" si="77"/>
        <v/>
      </c>
      <c r="BY21" s="239" t="str">
        <f t="shared" si="40"/>
        <v/>
      </c>
      <c r="BZ21" s="239" t="str">
        <f t="shared" si="78"/>
        <v/>
      </c>
      <c r="CA21" s="239" t="str">
        <f t="shared" si="79"/>
        <v/>
      </c>
      <c r="CB21" s="240" t="str">
        <f t="shared" si="79"/>
        <v/>
      </c>
      <c r="CC21" s="240" t="str">
        <f t="shared" si="80"/>
        <v/>
      </c>
      <c r="CD21" s="240" t="str">
        <f t="shared" si="81"/>
        <v/>
      </c>
      <c r="CE21" s="240" t="str">
        <f t="shared" si="82"/>
        <v/>
      </c>
      <c r="CF21" s="240" t="str">
        <f t="shared" si="83"/>
        <v/>
      </c>
      <c r="CG21" s="240" t="str">
        <f t="shared" si="84"/>
        <v/>
      </c>
      <c r="CH21" s="240" t="str">
        <f t="shared" si="85"/>
        <v/>
      </c>
      <c r="CI21" s="240" t="str">
        <f t="shared" si="86"/>
        <v/>
      </c>
      <c r="CJ21" s="240" t="str">
        <f t="shared" si="87"/>
        <v/>
      </c>
      <c r="CK21" s="240" t="str">
        <f t="shared" si="88"/>
        <v/>
      </c>
      <c r="CL21" s="240" t="str">
        <f t="shared" si="89"/>
        <v/>
      </c>
      <c r="CM21" s="240" t="str">
        <f t="shared" si="89"/>
        <v/>
      </c>
      <c r="CN21" s="240" t="str">
        <f t="shared" si="90"/>
        <v/>
      </c>
      <c r="CO21" s="240" t="str">
        <f t="shared" si="91"/>
        <v/>
      </c>
      <c r="CP21" s="241">
        <v>7</v>
      </c>
      <c r="CQ21" s="432"/>
      <c r="CS21" s="248" t="str">
        <f t="shared" si="92"/>
        <v/>
      </c>
      <c r="CT21" s="238" t="str">
        <f t="shared" si="93"/>
        <v/>
      </c>
      <c r="CU21" s="238" t="str">
        <f t="shared" si="94"/>
        <v/>
      </c>
      <c r="CV21" s="238" t="str">
        <f t="shared" si="95"/>
        <v/>
      </c>
      <c r="CW21" s="239" t="str">
        <f t="shared" si="96"/>
        <v/>
      </c>
      <c r="CX21" s="239" t="str">
        <f t="shared" si="97"/>
        <v/>
      </c>
      <c r="CY21" s="240" t="str">
        <f t="shared" si="98"/>
        <v/>
      </c>
      <c r="CZ21" s="240" t="str">
        <f t="shared" si="99"/>
        <v/>
      </c>
      <c r="DA21" s="240" t="str">
        <f t="shared" si="100"/>
        <v/>
      </c>
      <c r="DB21" s="240" t="str">
        <f t="shared" si="101"/>
        <v/>
      </c>
      <c r="DC21" s="240" t="str">
        <f t="shared" si="102"/>
        <v/>
      </c>
      <c r="DD21" s="240" t="str">
        <f t="shared" si="103"/>
        <v/>
      </c>
      <c r="DE21" s="240" t="str">
        <f t="shared" si="104"/>
        <v/>
      </c>
      <c r="DF21" s="240" t="str">
        <f t="shared" si="105"/>
        <v/>
      </c>
      <c r="DG21" s="240" t="str">
        <f t="shared" si="106"/>
        <v/>
      </c>
      <c r="DH21" s="240" t="str">
        <f t="shared" si="107"/>
        <v/>
      </c>
      <c r="DI21" s="240" t="str">
        <f t="shared" si="108"/>
        <v/>
      </c>
      <c r="DJ21" s="240" t="str">
        <f t="shared" si="108"/>
        <v/>
      </c>
      <c r="DK21" s="240" t="str">
        <f t="shared" si="109"/>
        <v/>
      </c>
      <c r="DL21" s="240" t="str">
        <f t="shared" si="110"/>
        <v/>
      </c>
      <c r="DM21" s="241">
        <v>7</v>
      </c>
      <c r="DN21" s="432"/>
      <c r="DO21" s="242"/>
      <c r="DP21" s="242"/>
      <c r="DQ21" s="248" t="str">
        <f t="shared" si="111"/>
        <v/>
      </c>
      <c r="DR21" s="238" t="str">
        <f t="shared" si="112"/>
        <v/>
      </c>
      <c r="DS21" s="238" t="str">
        <f t="shared" si="113"/>
        <v/>
      </c>
      <c r="DT21" s="238" t="str">
        <f t="shared" si="114"/>
        <v/>
      </c>
      <c r="DU21" s="239" t="str">
        <f t="shared" si="115"/>
        <v/>
      </c>
      <c r="DV21" s="239" t="str">
        <f t="shared" si="116"/>
        <v/>
      </c>
      <c r="DW21" s="240" t="str">
        <f t="shared" si="45"/>
        <v/>
      </c>
      <c r="DX21" s="240" t="str">
        <f t="shared" si="46"/>
        <v/>
      </c>
      <c r="DY21" s="240" t="str">
        <f t="shared" si="47"/>
        <v/>
      </c>
      <c r="DZ21" s="240" t="str">
        <f t="shared" si="48"/>
        <v/>
      </c>
      <c r="EA21" s="240" t="str">
        <f t="shared" si="49"/>
        <v/>
      </c>
      <c r="EB21" s="240" t="str">
        <f t="shared" si="50"/>
        <v/>
      </c>
      <c r="EC21" s="240" t="str">
        <f t="shared" si="51"/>
        <v/>
      </c>
      <c r="ED21" s="240" t="str">
        <f t="shared" si="52"/>
        <v/>
      </c>
      <c r="EE21" s="240" t="str">
        <f t="shared" si="53"/>
        <v/>
      </c>
      <c r="EF21" s="240" t="str">
        <f t="shared" si="54"/>
        <v/>
      </c>
      <c r="EG21" s="240" t="str">
        <f t="shared" si="55"/>
        <v/>
      </c>
      <c r="EH21" s="240" t="str">
        <f t="shared" si="44"/>
        <v/>
      </c>
      <c r="EI21" s="240" t="str">
        <f t="shared" si="56"/>
        <v/>
      </c>
      <c r="EJ21" s="240" t="str">
        <f t="shared" si="117"/>
        <v/>
      </c>
      <c r="EK21" s="241">
        <v>7</v>
      </c>
      <c r="EL21" s="432"/>
      <c r="EZ21" s="214" t="str">
        <f>IFERROR(IF(AND('Classificação geral'!$J13="FEM",'Classificação geral'!$K13=1,'Classificação geral'!$F13="Mini"),'Classificação geral'!$A13,""),"")</f>
        <v/>
      </c>
      <c r="FA21" s="214" t="str">
        <f>IFERROR(IF(AND('Classificação geral'!$J13="FEM",'Classificação geral'!$K13=1,'Classificação geral'!F13="Mini"),'Classificação geral'!$B13,""),"")</f>
        <v/>
      </c>
      <c r="FB21" s="215" t="str">
        <f>IF($FA21='Classificação geral'!$B13,'Classificação geral'!$C13,"")</f>
        <v/>
      </c>
      <c r="FC21" s="215" t="str">
        <f>IF($FA21='Classificação geral'!$B13,'Classificação geral'!$D13,"")</f>
        <v/>
      </c>
      <c r="FD21" s="215" t="str">
        <f>IF($FA21='Classificação geral'!$B13,'Classificação geral'!$J13,"")</f>
        <v/>
      </c>
      <c r="FE21" s="215" t="str">
        <f>IF($FD21='Classificação geral'!$J13,'Classificação geral'!$K13,"")</f>
        <v/>
      </c>
      <c r="FF21" s="215" t="str">
        <f>IF($FE21='Classificação geral'!$K13,'Classificação geral'!$P13,"")</f>
        <v/>
      </c>
      <c r="FG21" s="215" t="str">
        <f>IF($FE21='Classificação geral'!$K13,'Classificação geral'!$S13,"")</f>
        <v/>
      </c>
      <c r="FH21" s="215" t="str">
        <f>IF($FE21='Classificação geral'!$K13,'Classificação geral'!$T13,"")</f>
        <v/>
      </c>
      <c r="FI21" s="215" t="str">
        <f>IF($FE21='Classificação geral'!$K13,'Classificação geral'!$L13,"")</f>
        <v/>
      </c>
      <c r="FJ21" s="215" t="str">
        <f>IF($FE21='Classificação geral'!$K13,'Classificação geral'!$U13,"")</f>
        <v/>
      </c>
      <c r="FK21" s="215" t="str">
        <f>IF($FE21='Classificação geral'!$K13,'Classificação geral'!$W13,"")</f>
        <v/>
      </c>
      <c r="FL21" s="215" t="str">
        <f>IF($FE21='Classificação geral'!$K13,'Classificação geral'!$X13,"")</f>
        <v/>
      </c>
      <c r="FM21" s="215" t="str">
        <f>IF($FE21='Classificação geral'!$K13,'Classificação geral'!$M13,"")</f>
        <v/>
      </c>
      <c r="FN21" s="215" t="str">
        <f>IF($FE21='Classificação geral'!$K13,'Classificação geral'!$Y13,"")</f>
        <v/>
      </c>
      <c r="FO21" s="215" t="str">
        <f>IF($FE21='Classificação geral'!$K13,'Classificação geral'!$AA13,"")</f>
        <v/>
      </c>
      <c r="FP21" s="215" t="str">
        <f>IF($FE21='Classificação geral'!$K13,'Classificação geral'!$AB13,"")</f>
        <v/>
      </c>
      <c r="FQ21" s="215" t="str">
        <f>IF($FE21='Classificação geral'!$K13,'Classificação geral'!$N13,"")</f>
        <v/>
      </c>
      <c r="FR21" s="215" t="str">
        <f>IF($FE21='Classificação geral'!$K13,'Classificação geral'!$O13,"")</f>
        <v/>
      </c>
      <c r="FS21" s="215" t="str">
        <f>IF($FE21='Classificação geral'!$K13,'Classificação geral'!$AM13,"")</f>
        <v/>
      </c>
      <c r="FT21" s="216" t="str">
        <f>IFERROR(RANK(FS21,FS:FS,0)+ COUNTIF($FS$13:FS20,FS21),"")</f>
        <v/>
      </c>
      <c r="FU21" s="209"/>
      <c r="FV21" s="214" t="str">
        <f>IFERROR(IF(AND('Classificação geral'!$J13="mas",'Classificação geral'!$K13=1,'Classificação geral'!$F13="Mini"),'Classificação geral'!$A13,""),"")</f>
        <v/>
      </c>
      <c r="FW21" s="214" t="str">
        <f>IFERROR(IF(AND('Classificação geral'!$J13="mas",'Classificação geral'!$K13=1,'Classificação geral'!$F13="Mini"),'Classificação geral'!$B13,""),"")</f>
        <v/>
      </c>
      <c r="FX21" s="215" t="str">
        <f>IF($FW21='Classificação geral'!$B13,'Classificação geral'!$C13,"")</f>
        <v/>
      </c>
      <c r="FY21" s="215" t="str">
        <f>IF($FW21='Classificação geral'!$B13,'Classificação geral'!$D13,"")</f>
        <v/>
      </c>
      <c r="FZ21" s="215" t="str">
        <f>IF($FW21='Classificação geral'!$B13,'Classificação geral'!$J13,"")</f>
        <v/>
      </c>
      <c r="GA21" s="214" t="str">
        <f>IFERROR(IF(AND($FZ21="mas",'Classificação geral'!$K13=1),'Classificação geral'!K13,""),"")</f>
        <v/>
      </c>
      <c r="GB21" s="214" t="str">
        <f>IFERROR(IF(AND($FZ21="mas",'Classificação geral'!$K13=1),'Classificação geral'!P13,""),"")</f>
        <v/>
      </c>
      <c r="GC21" s="214" t="str">
        <f>IFERROR(IF(AND($FZ21="mas",'Classificação geral'!$K13=1),'Classificação geral'!S13,""),"")</f>
        <v/>
      </c>
      <c r="GD21" s="214" t="str">
        <f>IFERROR(IF(AND($FZ21="mas",'Classificação geral'!$K13=1),'Classificação geral'!T13,""),"")</f>
        <v/>
      </c>
      <c r="GE21" s="214" t="str">
        <f>IFERROR(IF(AND($FZ21="mas",'Classificação geral'!$K13=1),'Classificação geral'!L13,""),"")</f>
        <v/>
      </c>
      <c r="GF21" s="214" t="str">
        <f>IFERROR(IF(AND($FZ21="mas",'Classificação geral'!$K13=1),'Classificação geral'!U13,""),"")</f>
        <v/>
      </c>
      <c r="GG21" s="214" t="str">
        <f>IFERROR(IF(AND($FZ21="mas",'Classificação geral'!$K13=1),'Classificação geral'!W13,""),"")</f>
        <v/>
      </c>
      <c r="GH21" s="214" t="str">
        <f>IFERROR(IF(AND($FZ21="mas",'Classificação geral'!$K13=1),'Classificação geral'!X13,""),"")</f>
        <v/>
      </c>
      <c r="GI21" s="214" t="str">
        <f>IFERROR(IF(AND($FZ21="mas",'Classificação geral'!$K13=1),'Classificação geral'!M13,""),"")</f>
        <v/>
      </c>
      <c r="GJ21" s="214" t="str">
        <f>IFERROR(IF(AND($FZ21="mas",'Classificação geral'!$K13=1),'Classificação geral'!Y13,""),"")</f>
        <v/>
      </c>
      <c r="GK21" s="214" t="str">
        <f>IFERROR(IF(AND($FZ21="mas",'Classificação geral'!$K13=1),'Classificação geral'!AA13,""),"")</f>
        <v/>
      </c>
      <c r="GL21" s="214" t="str">
        <f>IFERROR(IF(AND($FZ21="mas",'Classificação geral'!$K13=1),'Classificação geral'!AB13,""),"")</f>
        <v/>
      </c>
      <c r="GM21" s="214" t="str">
        <f>IFERROR(IF(AND($FZ21="mas",'Classificação geral'!$K13=1),'Classificação geral'!N13,""),"")</f>
        <v/>
      </c>
      <c r="GN21" s="214" t="str">
        <f>IFERROR(IF(AND($FZ21="mas",'Classificação geral'!$K13=1),'Classificação geral'!O13,""),"")</f>
        <v/>
      </c>
      <c r="GO21" s="244" t="str">
        <f>IFERROR(IF(AND($FZ21="mas",'Classificação geral'!$K13=1),'Classificação geral'!AM13,""),"")</f>
        <v/>
      </c>
      <c r="GP21" s="216" t="str">
        <f>IFERROR(RANK(GO21,GO:GO,0)+ COUNTIF($GO$13:GO20,GO21),"")</f>
        <v/>
      </c>
      <c r="GQ21" s="209"/>
      <c r="GR21" s="214" t="str">
        <f>IFERROR(IF(AND('Classificação geral'!$J13="fem",'Classificação geral'!$K13=2,'Classificação geral'!$F13="Mini"),'Classificação geral'!$A13,""),"")</f>
        <v/>
      </c>
      <c r="GS21" s="214" t="str">
        <f>IFERROR(IF(AND('Classificação geral'!$J13="fem",'Classificação geral'!$K13=2,'Classificação geral'!$F13="Mini"),'Classificação geral'!$B13,""),"")</f>
        <v/>
      </c>
      <c r="GT21" s="215" t="str">
        <f>IF($GS21='Classificação geral'!$B13,'Classificação geral'!$C13,"")</f>
        <v/>
      </c>
      <c r="GU21" s="215" t="str">
        <f>IF($GS21='Classificação geral'!$B13,'Classificação geral'!$D13,"")</f>
        <v/>
      </c>
      <c r="GV21" s="215" t="str">
        <f>IF($GS21='Classificação geral'!$B13,'Classificação geral'!$J13,"")</f>
        <v/>
      </c>
      <c r="GW21" s="214" t="str">
        <f>IFERROR(IF(AND($GV21="fem",'Classificação geral'!$K13=2),'Classificação geral'!K13,""),"")</f>
        <v/>
      </c>
      <c r="GX21" s="214" t="str">
        <f>IFERROR(IF(AND($GV21="fem",'Classificação geral'!$K13=2),'Classificação geral'!P13,""),"")</f>
        <v/>
      </c>
      <c r="GY21" s="214" t="str">
        <f>IFERROR(IF(AND($GV21="fem",'Classificação geral'!$K13=2),'Classificação geral'!S13,""),"")</f>
        <v/>
      </c>
      <c r="GZ21" s="214" t="str">
        <f>IFERROR(IF(AND($GV21="fem",'Classificação geral'!$K13=2),'Classificação geral'!T13,""),"")</f>
        <v/>
      </c>
      <c r="HA21" s="214" t="str">
        <f>IFERROR(IF(AND($GV21="fem",'Classificação geral'!$K13=2),'Classificação geral'!L13,""),"")</f>
        <v/>
      </c>
      <c r="HB21" s="214" t="str">
        <f>IFERROR(IF(AND($GV21="fem",'Classificação geral'!$K13=2),'Classificação geral'!U13,""),"")</f>
        <v/>
      </c>
      <c r="HC21" s="214" t="str">
        <f>IFERROR(IF(AND($GV21="fem",'Classificação geral'!$K13=2),'Classificação geral'!W13,""),"")</f>
        <v/>
      </c>
      <c r="HD21" s="214" t="str">
        <f>IFERROR(IF(AND($GV21="fem",'Classificação geral'!$K13=2),'Classificação geral'!X13,""),"")</f>
        <v/>
      </c>
      <c r="HE21" s="214" t="str">
        <f>IFERROR(IF(AND($GV21="fem",'Classificação geral'!$K13=2),'Classificação geral'!M13,""),"")</f>
        <v/>
      </c>
      <c r="HF21" s="214" t="str">
        <f>IFERROR(IF(AND($GV21="fem",'Classificação geral'!$K13=2),'Classificação geral'!Y13,""),"")</f>
        <v/>
      </c>
      <c r="HG21" s="214" t="str">
        <f>IFERROR(IF(AND($GV21="fem",'Classificação geral'!$K13=2),'Classificação geral'!AA13,""),"")</f>
        <v/>
      </c>
      <c r="HH21" s="214" t="str">
        <f>IFERROR(IF(AND($GV21="fem",'Classificação geral'!$K13=2),'Classificação geral'!AB13,""),"")</f>
        <v/>
      </c>
      <c r="HI21" s="214" t="str">
        <f>IFERROR(IF(AND($GV21="fem",'Classificação geral'!$K13=2),'Classificação geral'!N13,""),"")</f>
        <v/>
      </c>
      <c r="HJ21" s="214" t="str">
        <f>IFERROR(IF(AND($GV21="fem",'Classificação geral'!$K13=2),'Classificação geral'!O13,""),"")</f>
        <v/>
      </c>
      <c r="HK21" s="214" t="str">
        <f>IFERROR(IF(AND($GV21="fem",'Classificação geral'!$K13=2),'Classificação geral'!AM13,""),"")</f>
        <v/>
      </c>
      <c r="HL21" s="216" t="str">
        <f>IFERROR(RANK(HK21,HK:HK,0)+ COUNTIF(HK$13:$HK19,HK21),"")</f>
        <v/>
      </c>
      <c r="HM21" s="209"/>
      <c r="HN21" s="214" t="str">
        <f>IFERROR(IF(AND('Classificação geral'!$J13="mas",'Classificação geral'!$K13=2,'Classificação geral'!$F13="Mini"),'Classificação geral'!$A13,""),"")</f>
        <v/>
      </c>
      <c r="HO21" s="214" t="str">
        <f>IFERROR(IF(AND('Classificação geral'!$J13="mas",'Classificação geral'!$K13=2,'Classificação geral'!$F13="Mini"),'Classificação geral'!$B13,""),"")</f>
        <v/>
      </c>
      <c r="HP21" s="215" t="str">
        <f>IF($HO21='Classificação geral'!$B13,'Classificação geral'!$C13,"")</f>
        <v/>
      </c>
      <c r="HQ21" s="215" t="str">
        <f>IF($HO21='Classificação geral'!$B13,'Classificação geral'!$D13,"")</f>
        <v/>
      </c>
      <c r="HR21" s="215" t="str">
        <f>IF($HO21='Classificação geral'!$B13,'Classificação geral'!$J13,"")</f>
        <v/>
      </c>
      <c r="HS21" s="214" t="str">
        <f>IFERROR(IF(AND($HR21="mas",'Classificação geral'!$K13=2),'Classificação geral'!K13,""),"")</f>
        <v/>
      </c>
      <c r="HT21" s="214" t="str">
        <f>IFERROR(IF(AND($HR21="mas",'Classificação geral'!$K13=2),'Classificação geral'!P13,""),"")</f>
        <v/>
      </c>
      <c r="HU21" s="214" t="str">
        <f>IFERROR(IF(AND($HR21="mas",'Classificação geral'!$K13=2),'Classificação geral'!S13,""),"")</f>
        <v/>
      </c>
      <c r="HV21" s="214" t="str">
        <f>IFERROR(IF(AND($HR21="mas",'Classificação geral'!$K13=2),'Classificação geral'!T13,""),"")</f>
        <v/>
      </c>
      <c r="HW21" s="214" t="str">
        <f>IFERROR(IF(AND($HR21="mas",'Classificação geral'!$K13=2),'Classificação geral'!L13,""),"")</f>
        <v/>
      </c>
      <c r="HX21" s="214" t="str">
        <f>IFERROR(IF(AND($HR21="mas",'Classificação geral'!$K13=2),'Classificação geral'!U13,""),"")</f>
        <v/>
      </c>
      <c r="HY21" s="214" t="str">
        <f>IFERROR(IF(AND($HR21="mas",'Classificação geral'!$K13=2),'Classificação geral'!W13,""),"")</f>
        <v/>
      </c>
      <c r="HZ21" s="214" t="str">
        <f>IFERROR(IF(AND($HR21="mas",'Classificação geral'!$K13=2),'Classificação geral'!X13,""),"")</f>
        <v/>
      </c>
      <c r="IA21" s="214" t="str">
        <f>IFERROR(IF(AND($HR21="mas",'Classificação geral'!$K13=2),'Classificação geral'!M13,""),"")</f>
        <v/>
      </c>
      <c r="IB21" s="214" t="str">
        <f>IFERROR(IF(AND($HR21="mas",'Classificação geral'!$K13=2),'Classificação geral'!Y13,""),"")</f>
        <v/>
      </c>
      <c r="IC21" s="214" t="str">
        <f>IFERROR(IF(AND($HR21="mas",'Classificação geral'!$K13=2),'Classificação geral'!AA13,""),"")</f>
        <v/>
      </c>
      <c r="ID21" s="214" t="str">
        <f>IFERROR(IF(AND($HR21="mas",'Classificação geral'!$K13=2),'Classificação geral'!AB13,""),"")</f>
        <v/>
      </c>
      <c r="IE21" s="214" t="str">
        <f>IFERROR(IF(AND($HR21="mas",'Classificação geral'!$K13=2),'Classificação geral'!N13,""),"")</f>
        <v/>
      </c>
      <c r="IF21" s="214" t="str">
        <f>IFERROR(IF(AND($HR21="mas",'Classificação geral'!$K13=2),'Classificação geral'!$AM13,""),"")</f>
        <v/>
      </c>
      <c r="IG21" s="216" t="str">
        <f>IFERROR(RANK(IF21,IF:IF,0)+ COUNTIF($IF$13:IF$13,IF21),"")</f>
        <v/>
      </c>
      <c r="IH21" s="209"/>
      <c r="II21" s="214" t="str">
        <f>IFERROR(IF(AND('Classificação geral'!$J13="fem",'Classificação geral'!$K13=3,'Classificação geral'!$F13="Mini"),'Classificação geral'!$A13,""),"")</f>
        <v/>
      </c>
      <c r="IJ21" s="214" t="str">
        <f>IFERROR(IF(AND('Classificação geral'!$J13="fem",'Classificação geral'!$K13=3,'Classificação geral'!$F13="Mini"),'Classificação geral'!$B13,""),"")</f>
        <v/>
      </c>
      <c r="IK21" s="215" t="str">
        <f>IF($IJ21='Classificação geral'!$B13,'Classificação geral'!$C13,"")</f>
        <v/>
      </c>
      <c r="IL21" s="215" t="str">
        <f>IF($IJ21='Classificação geral'!$B13,'Classificação geral'!$D13,"")</f>
        <v/>
      </c>
      <c r="IM21" s="215" t="str">
        <f>IF($IJ21='Classificação geral'!$B13,'Classificação geral'!$J13,"")</f>
        <v/>
      </c>
      <c r="IN21" s="215" t="str">
        <f>IF($IM21='Classificação geral'!$J13,'Classificação geral'!$K13,"")</f>
        <v/>
      </c>
      <c r="IO21" s="215" t="str">
        <f>IF($IN21='Classificação geral'!$K13,'Classificação geral'!$P13,"")</f>
        <v/>
      </c>
      <c r="IP21" s="215" t="str">
        <f>IF($IN21='Classificação geral'!$K13,'Classificação geral'!$S13,"")</f>
        <v/>
      </c>
      <c r="IQ21" s="215" t="str">
        <f>IF($IN21='Classificação geral'!$K13,'Classificação geral'!$T13,"")</f>
        <v/>
      </c>
      <c r="IR21" s="215" t="str">
        <f>IF($IN21='Classificação geral'!$K13,'Classificação geral'!$L13,"")</f>
        <v/>
      </c>
      <c r="IS21" s="215" t="str">
        <f>IF($IN21='Classificação geral'!$K13,'Classificação geral'!$U13,"")</f>
        <v/>
      </c>
      <c r="IT21" s="215" t="str">
        <f>IF($IN21='Classificação geral'!$K13,'Classificação geral'!$W13,"")</f>
        <v/>
      </c>
      <c r="IU21" s="215" t="str">
        <f>IF($IN21='Classificação geral'!$K13,'Classificação geral'!$X13,"")</f>
        <v/>
      </c>
      <c r="IV21" s="215" t="str">
        <f>IF($IN21='Classificação geral'!$K13,'Classificação geral'!$M13,"")</f>
        <v/>
      </c>
      <c r="IW21" s="215" t="str">
        <f>IF($IN21='Classificação geral'!$K13,'Classificação geral'!$Y13,"")</f>
        <v/>
      </c>
      <c r="IX21" s="215" t="str">
        <f>IF($IN21='Classificação geral'!$K13,'Classificação geral'!$AA13,"")</f>
        <v/>
      </c>
      <c r="IY21" s="215" t="str">
        <f>IF($IN21='Classificação geral'!$K13,'Classificação geral'!$AB13,"")</f>
        <v/>
      </c>
      <c r="IZ21" s="215" t="str">
        <f>IF($IN21='Classificação geral'!$K13,'Classificação geral'!$N13,"")</f>
        <v/>
      </c>
      <c r="JA21" s="215" t="str">
        <f>IF($IN21='Classificação geral'!$K13,'Classificação geral'!$O13,"")</f>
        <v/>
      </c>
      <c r="JB21" s="215" t="str">
        <f>IF($IN21='Classificação geral'!$K13,'Classificação geral'!$AM13,"")</f>
        <v/>
      </c>
      <c r="JC21" s="216" t="str">
        <f>IFERROR(RANK(JB21,JB:JB,0)+ COUNTIF($JB$13:JB19,JB21),"")</f>
        <v/>
      </c>
      <c r="JD21" s="209"/>
      <c r="JE21" s="214" t="str">
        <f>IFERROR(IF(AND('Classificação geral'!$J13="mas",'Classificação geral'!$K13=3,'Classificação geral'!$F13="Mini"),'Classificação geral'!$A13,""),"")</f>
        <v/>
      </c>
      <c r="JF21" s="214" t="str">
        <f>IFERROR(IF(AND('Classificação geral'!$J13="mas",'Classificação geral'!$K13=3,'Classificação geral'!$F13="Mini"),'Classificação geral'!$B13,""),"")</f>
        <v/>
      </c>
      <c r="JG21" s="215" t="str">
        <f>IF($JF21='Classificação geral'!$B13,'Classificação geral'!$C13,"")</f>
        <v/>
      </c>
      <c r="JH21" s="215" t="str">
        <f>IF($JF21='Classificação geral'!$B13,'Classificação geral'!$D13,"")</f>
        <v/>
      </c>
      <c r="JI21" s="215" t="str">
        <f>IF($JF21='Classificação geral'!$B13,'Classificação geral'!$J13,"")</f>
        <v/>
      </c>
      <c r="JJ21" s="214" t="str">
        <f>IFERROR(IF(AND($JI21="mas",'Classificação geral'!$K13=3),'Classificação geral'!K13,""),"")</f>
        <v/>
      </c>
      <c r="JK21" s="214" t="str">
        <f>IFERROR(IF(AND($JI21="mas",'Classificação geral'!$K13=3),'Classificação geral'!P13,""),"")</f>
        <v/>
      </c>
      <c r="JL21" s="214" t="str">
        <f>IFERROR(IF(AND($JI21="mas",'Classificação geral'!$K13=3),'Classificação geral'!S13,""),"")</f>
        <v/>
      </c>
      <c r="JM21" s="214" t="str">
        <f>IFERROR(IF(AND($JI21="mas",'Classificação geral'!$K13=3),'Classificação geral'!T13,""),"")</f>
        <v/>
      </c>
      <c r="JN21" s="214" t="str">
        <f>IFERROR(IF(AND($JI21="mas",'Classificação geral'!$K13=3),'Classificação geral'!L13,""),"")</f>
        <v/>
      </c>
      <c r="JO21" s="214" t="str">
        <f>IFERROR(IF(AND($JI21="mas",'Classificação geral'!$K13=3),'Classificação geral'!U13,""),"")</f>
        <v/>
      </c>
      <c r="JP21" s="214" t="str">
        <f>IFERROR(IF(AND($JI21="mas",'Classificação geral'!$K13=3),'Classificação geral'!W13,""),"")</f>
        <v/>
      </c>
      <c r="JQ21" s="214" t="str">
        <f>IFERROR(IF(AND($JI21="mas",'Classificação geral'!$K13=3),'Classificação geral'!X13,""),"")</f>
        <v/>
      </c>
      <c r="JR21" s="214" t="str">
        <f>IFERROR(IF(AND($JI21="mas",'Classificação geral'!$K13=3),'Classificação geral'!M13,""),"")</f>
        <v/>
      </c>
      <c r="JS21" s="214" t="str">
        <f>IFERROR(IF(AND($JI21="mas",'Classificação geral'!$K13=3),'Classificação geral'!Y13,""),"")</f>
        <v/>
      </c>
      <c r="JT21" s="214" t="str">
        <f>IFERROR(IF(AND($JI21="mas",'Classificação geral'!$K13=3),'Classificação geral'!AA13,""),"")</f>
        <v/>
      </c>
      <c r="JU21" s="214" t="str">
        <f>IFERROR(IF(AND($JI21="mas",'Classificação geral'!$K13=3),'Classificação geral'!AB13,""),"")</f>
        <v/>
      </c>
      <c r="JV21" s="214" t="str">
        <f>IFERROR(IF(AND($JI21="mas",'Classificação geral'!$K13=3),'Classificação geral'!N13,""),"")</f>
        <v/>
      </c>
      <c r="JW21" s="214" t="str">
        <f>IFERROR(IF(AND($JI21="mas",'Classificação geral'!$K13=3),'Classificação geral'!$AM13,""),"")</f>
        <v/>
      </c>
      <c r="JX21" s="216" t="str">
        <f>IFERROR(RANK(JW21,JW:JW,0)+ COUNTIF(JW$13:$JW19,JW21),"")</f>
        <v/>
      </c>
    </row>
    <row r="22" spans="1:284" s="243" customFormat="1" ht="27.75" customHeight="1" x14ac:dyDescent="0.4">
      <c r="B22" s="248" t="str">
        <f t="shared" si="0"/>
        <v/>
      </c>
      <c r="C22" s="238" t="str">
        <f t="shared" si="1"/>
        <v/>
      </c>
      <c r="D22" s="238" t="str">
        <f t="shared" si="2"/>
        <v/>
      </c>
      <c r="E22" s="238" t="str">
        <f t="shared" si="3"/>
        <v/>
      </c>
      <c r="F22" s="239" t="str">
        <f t="shared" si="4"/>
        <v/>
      </c>
      <c r="G22" s="239" t="str">
        <f t="shared" si="5"/>
        <v/>
      </c>
      <c r="H22" s="240" t="str">
        <f t="shared" si="6"/>
        <v/>
      </c>
      <c r="I22" s="240" t="str">
        <f t="shared" si="7"/>
        <v/>
      </c>
      <c r="J22" s="240" t="str">
        <f t="shared" si="8"/>
        <v/>
      </c>
      <c r="K22" s="240" t="str">
        <f t="shared" si="9"/>
        <v/>
      </c>
      <c r="L22" s="240" t="str">
        <f t="shared" si="10"/>
        <v/>
      </c>
      <c r="M22" s="240" t="str">
        <f t="shared" si="11"/>
        <v/>
      </c>
      <c r="N22" s="240" t="str">
        <f t="shared" si="12"/>
        <v/>
      </c>
      <c r="O22" s="240" t="str">
        <f t="shared" si="13"/>
        <v/>
      </c>
      <c r="P22" s="240" t="str">
        <f t="shared" si="14"/>
        <v/>
      </c>
      <c r="Q22" s="240" t="str">
        <f t="shared" si="15"/>
        <v/>
      </c>
      <c r="R22" s="240" t="str">
        <f t="shared" si="16"/>
        <v/>
      </c>
      <c r="S22" s="240" t="str">
        <f t="shared" si="16"/>
        <v/>
      </c>
      <c r="T22" s="240" t="str">
        <f t="shared" si="17"/>
        <v/>
      </c>
      <c r="U22" s="240" t="str">
        <f t="shared" si="18"/>
        <v/>
      </c>
      <c r="V22" s="241">
        <v>8</v>
      </c>
      <c r="W22" s="432"/>
      <c r="X22" s="434"/>
      <c r="Y22" s="242"/>
      <c r="Z22" s="248" t="str">
        <f t="shared" si="19"/>
        <v/>
      </c>
      <c r="AA22" s="238" t="str">
        <f t="shared" si="20"/>
        <v/>
      </c>
      <c r="AB22" s="238" t="str">
        <f t="shared" si="21"/>
        <v/>
      </c>
      <c r="AC22" s="238" t="str">
        <f t="shared" si="22"/>
        <v/>
      </c>
      <c r="AD22" s="239" t="str">
        <f t="shared" si="23"/>
        <v/>
      </c>
      <c r="AE22" s="239" t="str">
        <f t="shared" si="24"/>
        <v/>
      </c>
      <c r="AF22" s="240" t="str">
        <f t="shared" si="25"/>
        <v/>
      </c>
      <c r="AG22" s="240" t="str">
        <f t="shared" si="26"/>
        <v/>
      </c>
      <c r="AH22" s="240" t="str">
        <f t="shared" si="27"/>
        <v/>
      </c>
      <c r="AI22" s="240" t="str">
        <f t="shared" si="28"/>
        <v/>
      </c>
      <c r="AJ22" s="240" t="str">
        <f t="shared" si="29"/>
        <v/>
      </c>
      <c r="AK22" s="240" t="str">
        <f t="shared" si="30"/>
        <v/>
      </c>
      <c r="AL22" s="240" t="str">
        <f t="shared" si="31"/>
        <v/>
      </c>
      <c r="AM22" s="240" t="str">
        <f t="shared" si="32"/>
        <v/>
      </c>
      <c r="AN22" s="240" t="str">
        <f t="shared" si="33"/>
        <v/>
      </c>
      <c r="AO22" s="240" t="str">
        <f t="shared" si="34"/>
        <v/>
      </c>
      <c r="AP22" s="240" t="str">
        <f t="shared" si="35"/>
        <v/>
      </c>
      <c r="AQ22" s="240" t="str">
        <f t="shared" si="35"/>
        <v/>
      </c>
      <c r="AR22" s="240" t="str">
        <f t="shared" si="36"/>
        <v/>
      </c>
      <c r="AS22" s="240" t="str">
        <f t="shared" si="37"/>
        <v/>
      </c>
      <c r="AT22" s="241">
        <v>8</v>
      </c>
      <c r="AU22" s="432"/>
      <c r="AV22" s="242"/>
      <c r="AX22" s="249" t="str">
        <f t="shared" si="57"/>
        <v/>
      </c>
      <c r="AY22" s="238" t="str">
        <f t="shared" si="58"/>
        <v/>
      </c>
      <c r="AZ22" s="238" t="str">
        <f t="shared" si="59"/>
        <v/>
      </c>
      <c r="BA22" s="239" t="str">
        <f t="shared" si="38"/>
        <v/>
      </c>
      <c r="BB22" s="239" t="str">
        <f t="shared" si="60"/>
        <v/>
      </c>
      <c r="BC22" s="239" t="str">
        <f t="shared" si="61"/>
        <v/>
      </c>
      <c r="BD22" s="240" t="str">
        <f t="shared" si="62"/>
        <v/>
      </c>
      <c r="BE22" s="240" t="str">
        <f t="shared" si="63"/>
        <v/>
      </c>
      <c r="BF22" s="240" t="str">
        <f t="shared" si="64"/>
        <v/>
      </c>
      <c r="BG22" s="240" t="str">
        <f t="shared" si="65"/>
        <v/>
      </c>
      <c r="BH22" s="240" t="str">
        <f t="shared" si="66"/>
        <v/>
      </c>
      <c r="BI22" s="240" t="str">
        <f t="shared" si="67"/>
        <v/>
      </c>
      <c r="BJ22" s="240" t="str">
        <f t="shared" si="68"/>
        <v/>
      </c>
      <c r="BK22" s="240" t="str">
        <f t="shared" si="69"/>
        <v/>
      </c>
      <c r="BL22" s="240" t="str">
        <f t="shared" si="70"/>
        <v/>
      </c>
      <c r="BM22" s="240" t="str">
        <f t="shared" si="71"/>
        <v/>
      </c>
      <c r="BN22" s="240" t="str">
        <f t="shared" si="72"/>
        <v/>
      </c>
      <c r="BO22" s="240" t="str">
        <f t="shared" si="72"/>
        <v/>
      </c>
      <c r="BP22" s="240" t="str">
        <f t="shared" si="73"/>
        <v/>
      </c>
      <c r="BQ22" s="240" t="str">
        <f t="shared" si="74"/>
        <v/>
      </c>
      <c r="BR22" s="241">
        <v>8</v>
      </c>
      <c r="BS22" s="432"/>
      <c r="BT22" s="242"/>
      <c r="BU22" s="242"/>
      <c r="BV22" s="249" t="str">
        <f t="shared" si="75"/>
        <v/>
      </c>
      <c r="BW22" s="238" t="str">
        <f t="shared" si="76"/>
        <v/>
      </c>
      <c r="BX22" s="238" t="str">
        <f t="shared" si="77"/>
        <v/>
      </c>
      <c r="BY22" s="239" t="str">
        <f t="shared" si="40"/>
        <v/>
      </c>
      <c r="BZ22" s="239" t="str">
        <f t="shared" si="78"/>
        <v/>
      </c>
      <c r="CA22" s="239" t="str">
        <f t="shared" si="79"/>
        <v/>
      </c>
      <c r="CB22" s="240" t="str">
        <f t="shared" si="79"/>
        <v/>
      </c>
      <c r="CC22" s="240" t="str">
        <f t="shared" si="80"/>
        <v/>
      </c>
      <c r="CD22" s="240" t="str">
        <f t="shared" si="81"/>
        <v/>
      </c>
      <c r="CE22" s="240" t="str">
        <f t="shared" si="82"/>
        <v/>
      </c>
      <c r="CF22" s="240" t="str">
        <f t="shared" si="83"/>
        <v/>
      </c>
      <c r="CG22" s="240" t="str">
        <f t="shared" si="84"/>
        <v/>
      </c>
      <c r="CH22" s="240" t="str">
        <f t="shared" si="85"/>
        <v/>
      </c>
      <c r="CI22" s="240" t="str">
        <f t="shared" si="86"/>
        <v/>
      </c>
      <c r="CJ22" s="240" t="str">
        <f t="shared" si="87"/>
        <v/>
      </c>
      <c r="CK22" s="240" t="str">
        <f t="shared" si="88"/>
        <v/>
      </c>
      <c r="CL22" s="240" t="str">
        <f t="shared" si="89"/>
        <v/>
      </c>
      <c r="CM22" s="240" t="str">
        <f t="shared" si="89"/>
        <v/>
      </c>
      <c r="CN22" s="240" t="str">
        <f t="shared" si="90"/>
        <v/>
      </c>
      <c r="CO22" s="240" t="str">
        <f t="shared" si="91"/>
        <v/>
      </c>
      <c r="CP22" s="241">
        <v>8</v>
      </c>
      <c r="CQ22" s="432"/>
      <c r="CS22" s="248" t="str">
        <f t="shared" si="92"/>
        <v/>
      </c>
      <c r="CT22" s="238" t="str">
        <f t="shared" si="93"/>
        <v/>
      </c>
      <c r="CU22" s="238" t="str">
        <f t="shared" si="94"/>
        <v/>
      </c>
      <c r="CV22" s="238" t="str">
        <f t="shared" si="95"/>
        <v/>
      </c>
      <c r="CW22" s="239" t="str">
        <f t="shared" si="96"/>
        <v/>
      </c>
      <c r="CX22" s="239" t="str">
        <f t="shared" si="97"/>
        <v/>
      </c>
      <c r="CY22" s="240" t="str">
        <f t="shared" si="98"/>
        <v/>
      </c>
      <c r="CZ22" s="240" t="str">
        <f t="shared" si="99"/>
        <v/>
      </c>
      <c r="DA22" s="240" t="str">
        <f t="shared" si="100"/>
        <v/>
      </c>
      <c r="DB22" s="240" t="str">
        <f t="shared" si="101"/>
        <v/>
      </c>
      <c r="DC22" s="240" t="str">
        <f t="shared" si="102"/>
        <v/>
      </c>
      <c r="DD22" s="240" t="str">
        <f t="shared" si="103"/>
        <v/>
      </c>
      <c r="DE22" s="240" t="str">
        <f t="shared" si="104"/>
        <v/>
      </c>
      <c r="DF22" s="240" t="str">
        <f t="shared" si="105"/>
        <v/>
      </c>
      <c r="DG22" s="240" t="str">
        <f t="shared" si="106"/>
        <v/>
      </c>
      <c r="DH22" s="240" t="str">
        <f t="shared" si="107"/>
        <v/>
      </c>
      <c r="DI22" s="240" t="str">
        <f t="shared" si="108"/>
        <v/>
      </c>
      <c r="DJ22" s="240" t="str">
        <f t="shared" si="108"/>
        <v/>
      </c>
      <c r="DK22" s="240" t="str">
        <f t="shared" si="109"/>
        <v/>
      </c>
      <c r="DL22" s="240" t="str">
        <f t="shared" si="110"/>
        <v/>
      </c>
      <c r="DM22" s="241">
        <v>8</v>
      </c>
      <c r="DN22" s="432"/>
      <c r="DO22" s="242"/>
      <c r="DP22" s="242"/>
      <c r="DQ22" s="248" t="str">
        <f t="shared" si="111"/>
        <v/>
      </c>
      <c r="DR22" s="238" t="str">
        <f t="shared" si="112"/>
        <v/>
      </c>
      <c r="DS22" s="238" t="str">
        <f t="shared" si="113"/>
        <v/>
      </c>
      <c r="DT22" s="238" t="str">
        <f t="shared" si="114"/>
        <v/>
      </c>
      <c r="DU22" s="239" t="str">
        <f t="shared" si="115"/>
        <v/>
      </c>
      <c r="DV22" s="239" t="str">
        <f t="shared" si="116"/>
        <v/>
      </c>
      <c r="DW22" s="240" t="str">
        <f t="shared" si="45"/>
        <v/>
      </c>
      <c r="DX22" s="240" t="str">
        <f t="shared" si="46"/>
        <v/>
      </c>
      <c r="DY22" s="240" t="str">
        <f t="shared" si="47"/>
        <v/>
      </c>
      <c r="DZ22" s="240" t="str">
        <f t="shared" si="48"/>
        <v/>
      </c>
      <c r="EA22" s="240" t="str">
        <f t="shared" si="49"/>
        <v/>
      </c>
      <c r="EB22" s="240" t="str">
        <f t="shared" si="50"/>
        <v/>
      </c>
      <c r="EC22" s="240" t="str">
        <f t="shared" si="51"/>
        <v/>
      </c>
      <c r="ED22" s="240" t="str">
        <f t="shared" si="52"/>
        <v/>
      </c>
      <c r="EE22" s="240" t="str">
        <f t="shared" si="53"/>
        <v/>
      </c>
      <c r="EF22" s="240" t="str">
        <f t="shared" si="54"/>
        <v/>
      </c>
      <c r="EG22" s="240" t="str">
        <f t="shared" si="55"/>
        <v/>
      </c>
      <c r="EH22" s="240" t="str">
        <f t="shared" si="44"/>
        <v/>
      </c>
      <c r="EI22" s="240" t="str">
        <f t="shared" si="56"/>
        <v/>
      </c>
      <c r="EJ22" s="240" t="str">
        <f t="shared" si="117"/>
        <v/>
      </c>
      <c r="EK22" s="241">
        <v>8</v>
      </c>
      <c r="EL22" s="432"/>
      <c r="EZ22" s="214" t="str">
        <f>IFERROR(IF(AND('Classificação geral'!$J14="FEM",'Classificação geral'!$K14=1,'Classificação geral'!$F14="Mini"),'Classificação geral'!$A14,""),"")</f>
        <v/>
      </c>
      <c r="FA22" s="214" t="str">
        <f>IFERROR(IF(AND('Classificação geral'!$J14="FEM",'Classificação geral'!$K14=1,'Classificação geral'!F14="Mini"),'Classificação geral'!$B14,""),"")</f>
        <v/>
      </c>
      <c r="FB22" s="215" t="str">
        <f>IF($FA22='Classificação geral'!$B14,'Classificação geral'!$C14,"")</f>
        <v/>
      </c>
      <c r="FC22" s="215" t="str">
        <f>IF($FA22='Classificação geral'!$B14,'Classificação geral'!$D14,"")</f>
        <v/>
      </c>
      <c r="FD22" s="215" t="str">
        <f>IF($FA22='Classificação geral'!$B14,'Classificação geral'!$J14,"")</f>
        <v/>
      </c>
      <c r="FE22" s="215" t="str">
        <f>IF($FD22='Classificação geral'!$J14,'Classificação geral'!$K14,"")</f>
        <v/>
      </c>
      <c r="FF22" s="215" t="str">
        <f>IF($FE22='Classificação geral'!$K14,'Classificação geral'!$P14,"")</f>
        <v/>
      </c>
      <c r="FG22" s="215" t="str">
        <f>IF($FE22='Classificação geral'!$K14,'Classificação geral'!$S14,"")</f>
        <v/>
      </c>
      <c r="FH22" s="215" t="str">
        <f>IF($FE22='Classificação geral'!$K14,'Classificação geral'!$T14,"")</f>
        <v/>
      </c>
      <c r="FI22" s="215" t="str">
        <f>IF($FE22='Classificação geral'!$K14,'Classificação geral'!$L14,"")</f>
        <v/>
      </c>
      <c r="FJ22" s="215" t="str">
        <f>IF($FE22='Classificação geral'!$K14,'Classificação geral'!$U14,"")</f>
        <v/>
      </c>
      <c r="FK22" s="215" t="str">
        <f>IF($FE22='Classificação geral'!$K14,'Classificação geral'!$W14,"")</f>
        <v/>
      </c>
      <c r="FL22" s="215" t="str">
        <f>IF($FE22='Classificação geral'!$K14,'Classificação geral'!$X14,"")</f>
        <v/>
      </c>
      <c r="FM22" s="215" t="str">
        <f>IF($FE22='Classificação geral'!$K14,'Classificação geral'!$M14,"")</f>
        <v/>
      </c>
      <c r="FN22" s="215" t="str">
        <f>IF($FE22='Classificação geral'!$K14,'Classificação geral'!$Y14,"")</f>
        <v/>
      </c>
      <c r="FO22" s="215" t="str">
        <f>IF($FE22='Classificação geral'!$K14,'Classificação geral'!$AA14,"")</f>
        <v/>
      </c>
      <c r="FP22" s="215" t="str">
        <f>IF($FE22='Classificação geral'!$K14,'Classificação geral'!$AB14,"")</f>
        <v/>
      </c>
      <c r="FQ22" s="215" t="str">
        <f>IF($FE22='Classificação geral'!$K14,'Classificação geral'!$N14,"")</f>
        <v/>
      </c>
      <c r="FR22" s="215" t="str">
        <f>IF($FE22='Classificação geral'!$K14,'Classificação geral'!$O14,"")</f>
        <v/>
      </c>
      <c r="FS22" s="215" t="str">
        <f>IF($FE22='Classificação geral'!$K14,'Classificação geral'!$AM14,"")</f>
        <v/>
      </c>
      <c r="FT22" s="216" t="str">
        <f>IFERROR(RANK(FS22,FS:FS,0)+ COUNTIF($FS$13:FS21,FS22),"")</f>
        <v/>
      </c>
      <c r="FU22" s="209"/>
      <c r="FV22" s="214" t="str">
        <f>IFERROR(IF(AND('Classificação geral'!$J14="mas",'Classificação geral'!$K14=1,'Classificação geral'!$F14="Mini"),'Classificação geral'!$A14,""),"")</f>
        <v/>
      </c>
      <c r="FW22" s="214" t="str">
        <f>IFERROR(IF(AND('Classificação geral'!$J14="mas",'Classificação geral'!$K14=1,'Classificação geral'!$F14="Mini"),'Classificação geral'!$B14,""),"")</f>
        <v/>
      </c>
      <c r="FX22" s="215" t="str">
        <f>IF($FW22='Classificação geral'!$B14,'Classificação geral'!$C14,"")</f>
        <v/>
      </c>
      <c r="FY22" s="215" t="str">
        <f>IF($FW22='Classificação geral'!$B14,'Classificação geral'!$D14,"")</f>
        <v/>
      </c>
      <c r="FZ22" s="215" t="str">
        <f>IF($FW22='Classificação geral'!$B14,'Classificação geral'!$J14,"")</f>
        <v/>
      </c>
      <c r="GA22" s="214" t="str">
        <f>IFERROR(IF(AND($FZ22="mas",'Classificação geral'!$K14=1),'Classificação geral'!K14,""),"")</f>
        <v/>
      </c>
      <c r="GB22" s="214" t="str">
        <f>IFERROR(IF(AND($FZ22="mas",'Classificação geral'!$K14=1),'Classificação geral'!P14,""),"")</f>
        <v/>
      </c>
      <c r="GC22" s="214" t="str">
        <f>IFERROR(IF(AND($FZ22="mas",'Classificação geral'!$K14=1),'Classificação geral'!S14,""),"")</f>
        <v/>
      </c>
      <c r="GD22" s="214" t="str">
        <f>IFERROR(IF(AND($FZ22="mas",'Classificação geral'!$K14=1),'Classificação geral'!T14,""),"")</f>
        <v/>
      </c>
      <c r="GE22" s="214" t="str">
        <f>IFERROR(IF(AND($FZ22="mas",'Classificação geral'!$K14=1),'Classificação geral'!L14,""),"")</f>
        <v/>
      </c>
      <c r="GF22" s="214" t="str">
        <f>IFERROR(IF(AND($FZ22="mas",'Classificação geral'!$K14=1),'Classificação geral'!U14,""),"")</f>
        <v/>
      </c>
      <c r="GG22" s="214" t="str">
        <f>IFERROR(IF(AND($FZ22="mas",'Classificação geral'!$K14=1),'Classificação geral'!W14,""),"")</f>
        <v/>
      </c>
      <c r="GH22" s="214" t="str">
        <f>IFERROR(IF(AND($FZ22="mas",'Classificação geral'!$K14=1),'Classificação geral'!X14,""),"")</f>
        <v/>
      </c>
      <c r="GI22" s="214" t="str">
        <f>IFERROR(IF(AND($FZ22="mas",'Classificação geral'!$K14=1),'Classificação geral'!M14,""),"")</f>
        <v/>
      </c>
      <c r="GJ22" s="214" t="str">
        <f>IFERROR(IF(AND($FZ22="mas",'Classificação geral'!$K14=1),'Classificação geral'!Y14,""),"")</f>
        <v/>
      </c>
      <c r="GK22" s="214" t="str">
        <f>IFERROR(IF(AND($FZ22="mas",'Classificação geral'!$K14=1),'Classificação geral'!AA14,""),"")</f>
        <v/>
      </c>
      <c r="GL22" s="214" t="str">
        <f>IFERROR(IF(AND($FZ22="mas",'Classificação geral'!$K14=1),'Classificação geral'!AB14,""),"")</f>
        <v/>
      </c>
      <c r="GM22" s="214" t="str">
        <f>IFERROR(IF(AND($FZ22="mas",'Classificação geral'!$K14=1),'Classificação geral'!N14,""),"")</f>
        <v/>
      </c>
      <c r="GN22" s="214" t="str">
        <f>IFERROR(IF(AND($FZ22="mas",'Classificação geral'!$K14=1),'Classificação geral'!O14,""),"")</f>
        <v/>
      </c>
      <c r="GO22" s="244" t="str">
        <f>IFERROR(IF(AND($FZ22="mas",'Classificação geral'!$K14=1),'Classificação geral'!AM14,""),"")</f>
        <v/>
      </c>
      <c r="GP22" s="216" t="str">
        <f>IFERROR(RANK(GO22,GO:GO,0)+ COUNTIF($GO$13:GO21,GO22),"")</f>
        <v/>
      </c>
      <c r="GQ22" s="209"/>
      <c r="GR22" s="214" t="str">
        <f>IFERROR(IF(AND('Classificação geral'!$J14="fem",'Classificação geral'!$K14=2,'Classificação geral'!$F14="Mini"),'Classificação geral'!$A14,""),"")</f>
        <v/>
      </c>
      <c r="GS22" s="214" t="str">
        <f>IFERROR(IF(AND('Classificação geral'!$J14="fem",'Classificação geral'!$K14=2,'Classificação geral'!$F14="Mini"),'Classificação geral'!$B14,""),"")</f>
        <v/>
      </c>
      <c r="GT22" s="215" t="str">
        <f>IF($GS22='Classificação geral'!$B14,'Classificação geral'!$C14,"")</f>
        <v/>
      </c>
      <c r="GU22" s="215" t="str">
        <f>IF($GS22='Classificação geral'!$B14,'Classificação geral'!$D14,"")</f>
        <v/>
      </c>
      <c r="GV22" s="215" t="str">
        <f>IF($GS22='Classificação geral'!$B14,'Classificação geral'!$J14,"")</f>
        <v/>
      </c>
      <c r="GW22" s="214" t="str">
        <f>IFERROR(IF(AND($GV22="fem",'Classificação geral'!$K14=2),'Classificação geral'!K14,""),"")</f>
        <v/>
      </c>
      <c r="GX22" s="214" t="str">
        <f>IFERROR(IF(AND($GV22="fem",'Classificação geral'!$K14=2),'Classificação geral'!P14,""),"")</f>
        <v/>
      </c>
      <c r="GY22" s="214" t="str">
        <f>IFERROR(IF(AND($GV22="fem",'Classificação geral'!$K14=2),'Classificação geral'!S14,""),"")</f>
        <v/>
      </c>
      <c r="GZ22" s="214" t="str">
        <f>IFERROR(IF(AND($GV22="fem",'Classificação geral'!$K14=2),'Classificação geral'!T14,""),"")</f>
        <v/>
      </c>
      <c r="HA22" s="214" t="str">
        <f>IFERROR(IF(AND($GV22="fem",'Classificação geral'!$K14=2),'Classificação geral'!L14,""),"")</f>
        <v/>
      </c>
      <c r="HB22" s="214" t="str">
        <f>IFERROR(IF(AND($GV22="fem",'Classificação geral'!$K14=2),'Classificação geral'!U14,""),"")</f>
        <v/>
      </c>
      <c r="HC22" s="214" t="str">
        <f>IFERROR(IF(AND($GV22="fem",'Classificação geral'!$K14=2),'Classificação geral'!W14,""),"")</f>
        <v/>
      </c>
      <c r="HD22" s="214" t="str">
        <f>IFERROR(IF(AND($GV22="fem",'Classificação geral'!$K14=2),'Classificação geral'!X14,""),"")</f>
        <v/>
      </c>
      <c r="HE22" s="214" t="str">
        <f>IFERROR(IF(AND($GV22="fem",'Classificação geral'!$K14=2),'Classificação geral'!M14,""),"")</f>
        <v/>
      </c>
      <c r="HF22" s="214" t="str">
        <f>IFERROR(IF(AND($GV22="fem",'Classificação geral'!$K14=2),'Classificação geral'!Y14,""),"")</f>
        <v/>
      </c>
      <c r="HG22" s="214" t="str">
        <f>IFERROR(IF(AND($GV22="fem",'Classificação geral'!$K14=2),'Classificação geral'!AA14,""),"")</f>
        <v/>
      </c>
      <c r="HH22" s="214" t="str">
        <f>IFERROR(IF(AND($GV22="fem",'Classificação geral'!$K14=2),'Classificação geral'!AB14,""),"")</f>
        <v/>
      </c>
      <c r="HI22" s="214" t="str">
        <f>IFERROR(IF(AND($GV22="fem",'Classificação geral'!$K14=2),'Classificação geral'!N14,""),"")</f>
        <v/>
      </c>
      <c r="HJ22" s="214" t="str">
        <f>IFERROR(IF(AND($GV22="fem",'Classificação geral'!$K14=2),'Classificação geral'!O14,""),"")</f>
        <v/>
      </c>
      <c r="HK22" s="214" t="str">
        <f>IFERROR(IF(AND($GV22="fem",'Classificação geral'!$K14=2),'Classificação geral'!AM14,""),"")</f>
        <v/>
      </c>
      <c r="HL22" s="216" t="str">
        <f>IFERROR(RANK(HK22,HK:HK,0)+ COUNTIF(HK$13:$HK20,HK22),"")</f>
        <v/>
      </c>
      <c r="HM22" s="209"/>
      <c r="HN22" s="214" t="str">
        <f>IFERROR(IF(AND('Classificação geral'!$J14="mas",'Classificação geral'!$K14=2,'Classificação geral'!$F14="Mini"),'Classificação geral'!$A14,""),"")</f>
        <v/>
      </c>
      <c r="HO22" s="214" t="str">
        <f>IFERROR(IF(AND('Classificação geral'!$J14="mas",'Classificação geral'!$K14=2,'Classificação geral'!$F14="Mini"),'Classificação geral'!$B14,""),"")</f>
        <v/>
      </c>
      <c r="HP22" s="215" t="str">
        <f>IF($HO22='Classificação geral'!$B14,'Classificação geral'!$C14,"")</f>
        <v/>
      </c>
      <c r="HQ22" s="215" t="str">
        <f>IF($HO22='Classificação geral'!$B14,'Classificação geral'!$D14,"")</f>
        <v/>
      </c>
      <c r="HR22" s="215" t="str">
        <f>IF($HO22='Classificação geral'!$B14,'Classificação geral'!$J14,"")</f>
        <v/>
      </c>
      <c r="HS22" s="214" t="str">
        <f>IFERROR(IF(AND($HR22="mas",'Classificação geral'!$K14=2),'Classificação geral'!K14,""),"")</f>
        <v/>
      </c>
      <c r="HT22" s="214" t="str">
        <f>IFERROR(IF(AND($HR22="mas",'Classificação geral'!$K14=2),'Classificação geral'!P14,""),"")</f>
        <v/>
      </c>
      <c r="HU22" s="214" t="str">
        <f>IFERROR(IF(AND($HR22="mas",'Classificação geral'!$K14=2),'Classificação geral'!S14,""),"")</f>
        <v/>
      </c>
      <c r="HV22" s="214" t="str">
        <f>IFERROR(IF(AND($HR22="mas",'Classificação geral'!$K14=2),'Classificação geral'!T14,""),"")</f>
        <v/>
      </c>
      <c r="HW22" s="214" t="str">
        <f>IFERROR(IF(AND($HR22="mas",'Classificação geral'!$K14=2),'Classificação geral'!L14,""),"")</f>
        <v/>
      </c>
      <c r="HX22" s="214" t="str">
        <f>IFERROR(IF(AND($HR22="mas",'Classificação geral'!$K14=2),'Classificação geral'!U14,""),"")</f>
        <v/>
      </c>
      <c r="HY22" s="214" t="str">
        <f>IFERROR(IF(AND($HR22="mas",'Classificação geral'!$K14=2),'Classificação geral'!W14,""),"")</f>
        <v/>
      </c>
      <c r="HZ22" s="214" t="str">
        <f>IFERROR(IF(AND($HR22="mas",'Classificação geral'!$K14=2),'Classificação geral'!X14,""),"")</f>
        <v/>
      </c>
      <c r="IA22" s="214" t="str">
        <f>IFERROR(IF(AND($HR22="mas",'Classificação geral'!$K14=2),'Classificação geral'!M14,""),"")</f>
        <v/>
      </c>
      <c r="IB22" s="214" t="str">
        <f>IFERROR(IF(AND($HR22="mas",'Classificação geral'!$K14=2),'Classificação geral'!Y14,""),"")</f>
        <v/>
      </c>
      <c r="IC22" s="214" t="str">
        <f>IFERROR(IF(AND($HR22="mas",'Classificação geral'!$K14=2),'Classificação geral'!AA14,""),"")</f>
        <v/>
      </c>
      <c r="ID22" s="214" t="str">
        <f>IFERROR(IF(AND($HR22="mas",'Classificação geral'!$K14=2),'Classificação geral'!AB14,""),"")</f>
        <v/>
      </c>
      <c r="IE22" s="214" t="str">
        <f>IFERROR(IF(AND($HR22="mas",'Classificação geral'!$K14=2),'Classificação geral'!N14,""),"")</f>
        <v/>
      </c>
      <c r="IF22" s="214" t="str">
        <f>IFERROR(IF(AND($HR22="mas",'Classificação geral'!$K14=2),'Classificação geral'!$AM14,""),"")</f>
        <v/>
      </c>
      <c r="IG22" s="216" t="str">
        <f>IFERROR(RANK(IF22,IF:IF,0)+ COUNTIF($IF$13:IF$13,IF22),"")</f>
        <v/>
      </c>
      <c r="IH22" s="209"/>
      <c r="II22" s="214" t="str">
        <f>IFERROR(IF(AND('Classificação geral'!$J14="fem",'Classificação geral'!$K14=3,'Classificação geral'!$F14="Mini"),'Classificação geral'!$A14,""),"")</f>
        <v/>
      </c>
      <c r="IJ22" s="214" t="str">
        <f>IFERROR(IF(AND('Classificação geral'!$J14="fem",'Classificação geral'!$K14=3,'Classificação geral'!$F14="Mini"),'Classificação geral'!$B14,""),"")</f>
        <v/>
      </c>
      <c r="IK22" s="215" t="str">
        <f>IF($IJ22='Classificação geral'!$B14,'Classificação geral'!$C14,"")</f>
        <v/>
      </c>
      <c r="IL22" s="215" t="str">
        <f>IF($IJ22='Classificação geral'!$B14,'Classificação geral'!$D14,"")</f>
        <v/>
      </c>
      <c r="IM22" s="215" t="str">
        <f>IF($IJ22='Classificação geral'!$B14,'Classificação geral'!$J14,"")</f>
        <v/>
      </c>
      <c r="IN22" s="215" t="str">
        <f>IF($IM22='Classificação geral'!$J14,'Classificação geral'!$K14,"")</f>
        <v/>
      </c>
      <c r="IO22" s="215" t="str">
        <f>IF($IN22='Classificação geral'!$K14,'Classificação geral'!$P14,"")</f>
        <v/>
      </c>
      <c r="IP22" s="215" t="str">
        <f>IF($IN22='Classificação geral'!$K14,'Classificação geral'!$S14,"")</f>
        <v/>
      </c>
      <c r="IQ22" s="215" t="str">
        <f>IF($IN22='Classificação geral'!$K14,'Classificação geral'!$T14,"")</f>
        <v/>
      </c>
      <c r="IR22" s="215" t="str">
        <f>IF($IN22='Classificação geral'!$K14,'Classificação geral'!$L14,"")</f>
        <v/>
      </c>
      <c r="IS22" s="215" t="str">
        <f>IF($IN22='Classificação geral'!$K14,'Classificação geral'!$U14,"")</f>
        <v/>
      </c>
      <c r="IT22" s="215" t="str">
        <f>IF($IN22='Classificação geral'!$K14,'Classificação geral'!$W14,"")</f>
        <v/>
      </c>
      <c r="IU22" s="215" t="str">
        <f>IF($IN22='Classificação geral'!$K14,'Classificação geral'!$X14,"")</f>
        <v/>
      </c>
      <c r="IV22" s="215" t="str">
        <f>IF($IN22='Classificação geral'!$K14,'Classificação geral'!$M14,"")</f>
        <v/>
      </c>
      <c r="IW22" s="215" t="str">
        <f>IF($IN22='Classificação geral'!$K14,'Classificação geral'!$Y14,"")</f>
        <v/>
      </c>
      <c r="IX22" s="215" t="str">
        <f>IF($IN22='Classificação geral'!$K14,'Classificação geral'!$AA14,"")</f>
        <v/>
      </c>
      <c r="IY22" s="215" t="str">
        <f>IF($IN22='Classificação geral'!$K14,'Classificação geral'!$AB14,"")</f>
        <v/>
      </c>
      <c r="IZ22" s="215" t="str">
        <f>IF($IN22='Classificação geral'!$K14,'Classificação geral'!$N14,"")</f>
        <v/>
      </c>
      <c r="JA22" s="215" t="str">
        <f>IF($IN22='Classificação geral'!$K14,'Classificação geral'!$O14,"")</f>
        <v/>
      </c>
      <c r="JB22" s="215" t="str">
        <f>IF($IN22='Classificação geral'!$K14,'Classificação geral'!$AM14,"")</f>
        <v/>
      </c>
      <c r="JC22" s="216" t="str">
        <f>IFERROR(RANK(JB22,JB:JB,0)+ COUNTIF($JB$13:JB20,JB22),"")</f>
        <v/>
      </c>
      <c r="JD22" s="209"/>
      <c r="JE22" s="214" t="str">
        <f>IFERROR(IF(AND('Classificação geral'!$J14="mas",'Classificação geral'!$K14=3,'Classificação geral'!$F14="Mini"),'Classificação geral'!$A14,""),"")</f>
        <v/>
      </c>
      <c r="JF22" s="214" t="str">
        <f>IFERROR(IF(AND('Classificação geral'!$J14="mas",'Classificação geral'!$K14=3,'Classificação geral'!$F14="Mini"),'Classificação geral'!$B14,""),"")</f>
        <v/>
      </c>
      <c r="JG22" s="215" t="str">
        <f>IF($JF22='Classificação geral'!$B14,'Classificação geral'!$C14,"")</f>
        <v/>
      </c>
      <c r="JH22" s="215" t="str">
        <f>IF($JF22='Classificação geral'!$B14,'Classificação geral'!$D14,"")</f>
        <v/>
      </c>
      <c r="JI22" s="215" t="str">
        <f>IF($JF22='Classificação geral'!$B14,'Classificação geral'!$J14,"")</f>
        <v/>
      </c>
      <c r="JJ22" s="214" t="str">
        <f>IFERROR(IF(AND($JI22="mas",'Classificação geral'!$K14=3),'Classificação geral'!K14,""),"")</f>
        <v/>
      </c>
      <c r="JK22" s="214" t="str">
        <f>IFERROR(IF(AND($JI22="mas",'Classificação geral'!$K14=3),'Classificação geral'!P14,""),"")</f>
        <v/>
      </c>
      <c r="JL22" s="214" t="str">
        <f>IFERROR(IF(AND($JI22="mas",'Classificação geral'!$K14=3),'Classificação geral'!S14,""),"")</f>
        <v/>
      </c>
      <c r="JM22" s="214" t="str">
        <f>IFERROR(IF(AND($JI22="mas",'Classificação geral'!$K14=3),'Classificação geral'!T14,""),"")</f>
        <v/>
      </c>
      <c r="JN22" s="214" t="str">
        <f>IFERROR(IF(AND($JI22="mas",'Classificação geral'!$K14=3),'Classificação geral'!L14,""),"")</f>
        <v/>
      </c>
      <c r="JO22" s="214" t="str">
        <f>IFERROR(IF(AND($JI22="mas",'Classificação geral'!$K14=3),'Classificação geral'!U14,""),"")</f>
        <v/>
      </c>
      <c r="JP22" s="214" t="str">
        <f>IFERROR(IF(AND($JI22="mas",'Classificação geral'!$K14=3),'Classificação geral'!W14,""),"")</f>
        <v/>
      </c>
      <c r="JQ22" s="214" t="str">
        <f>IFERROR(IF(AND($JI22="mas",'Classificação geral'!$K14=3),'Classificação geral'!X14,""),"")</f>
        <v/>
      </c>
      <c r="JR22" s="214" t="str">
        <f>IFERROR(IF(AND($JI22="mas",'Classificação geral'!$K14=3),'Classificação geral'!M14,""),"")</f>
        <v/>
      </c>
      <c r="JS22" s="214" t="str">
        <f>IFERROR(IF(AND($JI22="mas",'Classificação geral'!$K14=3),'Classificação geral'!Y14,""),"")</f>
        <v/>
      </c>
      <c r="JT22" s="214" t="str">
        <f>IFERROR(IF(AND($JI22="mas",'Classificação geral'!$K14=3),'Classificação geral'!AA14,""),"")</f>
        <v/>
      </c>
      <c r="JU22" s="214" t="str">
        <f>IFERROR(IF(AND($JI22="mas",'Classificação geral'!$K14=3),'Classificação geral'!AB14,""),"")</f>
        <v/>
      </c>
      <c r="JV22" s="214" t="str">
        <f>IFERROR(IF(AND($JI22="mas",'Classificação geral'!$K14=3),'Classificação geral'!N14,""),"")</f>
        <v/>
      </c>
      <c r="JW22" s="214" t="str">
        <f>IFERROR(IF(AND($JI22="mas",'Classificação geral'!$K14=3),'Classificação geral'!$AM14,""),"")</f>
        <v/>
      </c>
      <c r="JX22" s="216" t="str">
        <f>IFERROR(RANK(JW22,JW:JW,0)+ COUNTIF(JW$13:$JW20,JW22),"")</f>
        <v/>
      </c>
    </row>
    <row r="23" spans="1:284" s="243" customFormat="1" ht="27.75" customHeight="1" x14ac:dyDescent="0.4">
      <c r="B23" s="248" t="str">
        <f t="shared" si="0"/>
        <v/>
      </c>
      <c r="C23" s="238" t="str">
        <f t="shared" si="1"/>
        <v/>
      </c>
      <c r="D23" s="238" t="str">
        <f t="shared" si="2"/>
        <v/>
      </c>
      <c r="E23" s="238" t="str">
        <f t="shared" si="3"/>
        <v/>
      </c>
      <c r="F23" s="239" t="str">
        <f t="shared" si="4"/>
        <v/>
      </c>
      <c r="G23" s="239" t="str">
        <f t="shared" si="5"/>
        <v/>
      </c>
      <c r="H23" s="240" t="str">
        <f t="shared" si="6"/>
        <v/>
      </c>
      <c r="I23" s="240" t="str">
        <f t="shared" si="7"/>
        <v/>
      </c>
      <c r="J23" s="240" t="str">
        <f t="shared" si="8"/>
        <v/>
      </c>
      <c r="K23" s="240" t="str">
        <f t="shared" si="9"/>
        <v/>
      </c>
      <c r="L23" s="240" t="str">
        <f t="shared" si="10"/>
        <v/>
      </c>
      <c r="M23" s="240" t="str">
        <f t="shared" si="11"/>
        <v/>
      </c>
      <c r="N23" s="240" t="str">
        <f t="shared" si="12"/>
        <v/>
      </c>
      <c r="O23" s="240" t="str">
        <f t="shared" si="13"/>
        <v/>
      </c>
      <c r="P23" s="240" t="str">
        <f t="shared" si="14"/>
        <v/>
      </c>
      <c r="Q23" s="240" t="str">
        <f t="shared" si="15"/>
        <v/>
      </c>
      <c r="R23" s="240" t="str">
        <f t="shared" si="16"/>
        <v/>
      </c>
      <c r="S23" s="240" t="str">
        <f t="shared" si="16"/>
        <v/>
      </c>
      <c r="T23" s="240" t="str">
        <f t="shared" si="17"/>
        <v/>
      </c>
      <c r="U23" s="240" t="str">
        <f t="shared" si="18"/>
        <v/>
      </c>
      <c r="V23" s="241">
        <v>9</v>
      </c>
      <c r="W23" s="432"/>
      <c r="X23" s="434"/>
      <c r="Y23" s="242"/>
      <c r="Z23" s="248" t="str">
        <f t="shared" si="19"/>
        <v/>
      </c>
      <c r="AA23" s="238" t="str">
        <f t="shared" si="20"/>
        <v/>
      </c>
      <c r="AB23" s="238" t="str">
        <f t="shared" si="21"/>
        <v/>
      </c>
      <c r="AC23" s="238" t="str">
        <f t="shared" si="22"/>
        <v/>
      </c>
      <c r="AD23" s="239" t="str">
        <f t="shared" si="23"/>
        <v/>
      </c>
      <c r="AE23" s="239" t="str">
        <f t="shared" si="24"/>
        <v/>
      </c>
      <c r="AF23" s="240" t="str">
        <f t="shared" si="25"/>
        <v/>
      </c>
      <c r="AG23" s="240" t="str">
        <f t="shared" si="26"/>
        <v/>
      </c>
      <c r="AH23" s="240" t="str">
        <f t="shared" si="27"/>
        <v/>
      </c>
      <c r="AI23" s="240" t="str">
        <f t="shared" si="28"/>
        <v/>
      </c>
      <c r="AJ23" s="240" t="str">
        <f t="shared" si="29"/>
        <v/>
      </c>
      <c r="AK23" s="240" t="str">
        <f t="shared" si="30"/>
        <v/>
      </c>
      <c r="AL23" s="240" t="str">
        <f t="shared" si="31"/>
        <v/>
      </c>
      <c r="AM23" s="240" t="str">
        <f t="shared" si="32"/>
        <v/>
      </c>
      <c r="AN23" s="240" t="str">
        <f t="shared" si="33"/>
        <v/>
      </c>
      <c r="AO23" s="240" t="str">
        <f t="shared" si="34"/>
        <v/>
      </c>
      <c r="AP23" s="240" t="str">
        <f t="shared" si="35"/>
        <v/>
      </c>
      <c r="AQ23" s="240" t="str">
        <f t="shared" si="35"/>
        <v/>
      </c>
      <c r="AR23" s="240" t="str">
        <f t="shared" si="36"/>
        <v/>
      </c>
      <c r="AS23" s="240" t="str">
        <f t="shared" si="37"/>
        <v/>
      </c>
      <c r="AT23" s="241">
        <v>9</v>
      </c>
      <c r="AU23" s="432"/>
      <c r="AV23" s="242"/>
      <c r="AX23" s="249" t="str">
        <f t="shared" si="57"/>
        <v/>
      </c>
      <c r="AY23" s="238" t="str">
        <f t="shared" si="58"/>
        <v/>
      </c>
      <c r="AZ23" s="238" t="str">
        <f t="shared" si="59"/>
        <v/>
      </c>
      <c r="BA23" s="239" t="str">
        <f t="shared" si="38"/>
        <v/>
      </c>
      <c r="BB23" s="239" t="str">
        <f t="shared" si="60"/>
        <v/>
      </c>
      <c r="BC23" s="239" t="str">
        <f t="shared" si="61"/>
        <v/>
      </c>
      <c r="BD23" s="240" t="str">
        <f t="shared" si="62"/>
        <v/>
      </c>
      <c r="BE23" s="240" t="str">
        <f t="shared" si="63"/>
        <v/>
      </c>
      <c r="BF23" s="240" t="str">
        <f t="shared" si="64"/>
        <v/>
      </c>
      <c r="BG23" s="240" t="str">
        <f t="shared" si="65"/>
        <v/>
      </c>
      <c r="BH23" s="240" t="str">
        <f t="shared" si="66"/>
        <v/>
      </c>
      <c r="BI23" s="240" t="str">
        <f t="shared" si="67"/>
        <v/>
      </c>
      <c r="BJ23" s="240" t="str">
        <f t="shared" si="68"/>
        <v/>
      </c>
      <c r="BK23" s="240" t="str">
        <f t="shared" si="69"/>
        <v/>
      </c>
      <c r="BL23" s="240" t="str">
        <f t="shared" si="70"/>
        <v/>
      </c>
      <c r="BM23" s="240" t="str">
        <f t="shared" si="71"/>
        <v/>
      </c>
      <c r="BN23" s="240" t="str">
        <f t="shared" si="72"/>
        <v/>
      </c>
      <c r="BO23" s="240" t="str">
        <f t="shared" si="72"/>
        <v/>
      </c>
      <c r="BP23" s="240" t="str">
        <f t="shared" si="73"/>
        <v/>
      </c>
      <c r="BQ23" s="240" t="str">
        <f t="shared" si="74"/>
        <v/>
      </c>
      <c r="BR23" s="241">
        <v>9</v>
      </c>
      <c r="BS23" s="432"/>
      <c r="BT23" s="242"/>
      <c r="BU23" s="242"/>
      <c r="BV23" s="249" t="str">
        <f t="shared" si="75"/>
        <v/>
      </c>
      <c r="BW23" s="238" t="str">
        <f t="shared" si="76"/>
        <v/>
      </c>
      <c r="BX23" s="238" t="str">
        <f t="shared" si="77"/>
        <v/>
      </c>
      <c r="BY23" s="239" t="str">
        <f t="shared" si="40"/>
        <v/>
      </c>
      <c r="BZ23" s="239" t="str">
        <f t="shared" si="78"/>
        <v/>
      </c>
      <c r="CA23" s="239" t="str">
        <f t="shared" si="79"/>
        <v/>
      </c>
      <c r="CB23" s="240" t="str">
        <f t="shared" si="79"/>
        <v/>
      </c>
      <c r="CC23" s="240" t="str">
        <f t="shared" si="80"/>
        <v/>
      </c>
      <c r="CD23" s="240" t="str">
        <f t="shared" si="81"/>
        <v/>
      </c>
      <c r="CE23" s="240" t="str">
        <f t="shared" si="82"/>
        <v/>
      </c>
      <c r="CF23" s="240" t="str">
        <f t="shared" si="83"/>
        <v/>
      </c>
      <c r="CG23" s="240" t="str">
        <f t="shared" si="84"/>
        <v/>
      </c>
      <c r="CH23" s="240" t="str">
        <f t="shared" si="85"/>
        <v/>
      </c>
      <c r="CI23" s="240" t="str">
        <f t="shared" si="86"/>
        <v/>
      </c>
      <c r="CJ23" s="240" t="str">
        <f t="shared" si="87"/>
        <v/>
      </c>
      <c r="CK23" s="240" t="str">
        <f t="shared" si="88"/>
        <v/>
      </c>
      <c r="CL23" s="240" t="str">
        <f t="shared" si="89"/>
        <v/>
      </c>
      <c r="CM23" s="240" t="str">
        <f t="shared" si="89"/>
        <v/>
      </c>
      <c r="CN23" s="240" t="str">
        <f t="shared" si="90"/>
        <v/>
      </c>
      <c r="CO23" s="240" t="str">
        <f t="shared" si="91"/>
        <v/>
      </c>
      <c r="CP23" s="241">
        <v>9</v>
      </c>
      <c r="CQ23" s="432"/>
      <c r="CS23" s="248" t="str">
        <f t="shared" si="92"/>
        <v/>
      </c>
      <c r="CT23" s="238" t="str">
        <f t="shared" si="93"/>
        <v/>
      </c>
      <c r="CU23" s="238" t="str">
        <f t="shared" si="94"/>
        <v/>
      </c>
      <c r="CV23" s="238" t="str">
        <f t="shared" si="95"/>
        <v/>
      </c>
      <c r="CW23" s="239" t="str">
        <f t="shared" si="96"/>
        <v/>
      </c>
      <c r="CX23" s="239" t="str">
        <f t="shared" si="97"/>
        <v/>
      </c>
      <c r="CY23" s="240" t="str">
        <f t="shared" si="98"/>
        <v/>
      </c>
      <c r="CZ23" s="240" t="str">
        <f t="shared" si="99"/>
        <v/>
      </c>
      <c r="DA23" s="240" t="str">
        <f t="shared" si="100"/>
        <v/>
      </c>
      <c r="DB23" s="240" t="str">
        <f t="shared" si="101"/>
        <v/>
      </c>
      <c r="DC23" s="240" t="str">
        <f t="shared" si="102"/>
        <v/>
      </c>
      <c r="DD23" s="240" t="str">
        <f t="shared" si="103"/>
        <v/>
      </c>
      <c r="DE23" s="240" t="str">
        <f t="shared" si="104"/>
        <v/>
      </c>
      <c r="DF23" s="240" t="str">
        <f t="shared" si="105"/>
        <v/>
      </c>
      <c r="DG23" s="240" t="str">
        <f t="shared" si="106"/>
        <v/>
      </c>
      <c r="DH23" s="240" t="str">
        <f t="shared" si="107"/>
        <v/>
      </c>
      <c r="DI23" s="240" t="str">
        <f t="shared" si="108"/>
        <v/>
      </c>
      <c r="DJ23" s="240" t="str">
        <f t="shared" si="108"/>
        <v/>
      </c>
      <c r="DK23" s="240" t="str">
        <f t="shared" si="109"/>
        <v/>
      </c>
      <c r="DL23" s="240" t="str">
        <f t="shared" si="110"/>
        <v/>
      </c>
      <c r="DM23" s="241">
        <v>9</v>
      </c>
      <c r="DN23" s="432"/>
      <c r="DO23" s="242"/>
      <c r="DP23" s="242"/>
      <c r="DQ23" s="248" t="str">
        <f t="shared" si="111"/>
        <v/>
      </c>
      <c r="DR23" s="238" t="str">
        <f t="shared" si="112"/>
        <v/>
      </c>
      <c r="DS23" s="238" t="str">
        <f t="shared" si="113"/>
        <v/>
      </c>
      <c r="DT23" s="238" t="str">
        <f t="shared" si="114"/>
        <v/>
      </c>
      <c r="DU23" s="239" t="str">
        <f t="shared" si="115"/>
        <v/>
      </c>
      <c r="DV23" s="239" t="str">
        <f t="shared" si="116"/>
        <v/>
      </c>
      <c r="DW23" s="240" t="str">
        <f t="shared" si="45"/>
        <v/>
      </c>
      <c r="DX23" s="240" t="str">
        <f t="shared" si="46"/>
        <v/>
      </c>
      <c r="DY23" s="240" t="str">
        <f t="shared" si="47"/>
        <v/>
      </c>
      <c r="DZ23" s="240" t="str">
        <f t="shared" si="48"/>
        <v/>
      </c>
      <c r="EA23" s="240" t="str">
        <f t="shared" si="49"/>
        <v/>
      </c>
      <c r="EB23" s="240" t="str">
        <f t="shared" si="50"/>
        <v/>
      </c>
      <c r="EC23" s="240" t="str">
        <f t="shared" si="51"/>
        <v/>
      </c>
      <c r="ED23" s="240" t="str">
        <f t="shared" si="52"/>
        <v/>
      </c>
      <c r="EE23" s="240" t="str">
        <f t="shared" si="53"/>
        <v/>
      </c>
      <c r="EF23" s="240" t="str">
        <f t="shared" si="54"/>
        <v/>
      </c>
      <c r="EG23" s="240" t="str">
        <f t="shared" si="55"/>
        <v/>
      </c>
      <c r="EH23" s="240" t="str">
        <f t="shared" si="44"/>
        <v/>
      </c>
      <c r="EI23" s="240" t="str">
        <f t="shared" si="56"/>
        <v/>
      </c>
      <c r="EJ23" s="240" t="str">
        <f t="shared" si="117"/>
        <v/>
      </c>
      <c r="EK23" s="241">
        <v>9</v>
      </c>
      <c r="EL23" s="432"/>
      <c r="EZ23" s="214" t="str">
        <f>IFERROR(IF(AND('Classificação geral'!$J15="FEM",'Classificação geral'!$K15=1,'Classificação geral'!$F15="Mini"),'Classificação geral'!$A15,""),"")</f>
        <v/>
      </c>
      <c r="FA23" s="214" t="str">
        <f>IFERROR(IF(AND('Classificação geral'!$J15="FEM",'Classificação geral'!$K15=1,'Classificação geral'!F15="Mini"),'Classificação geral'!$B15,""),"")</f>
        <v/>
      </c>
      <c r="FB23" s="215" t="str">
        <f>IF($FA23='Classificação geral'!$B15,'Classificação geral'!$C15,"")</f>
        <v/>
      </c>
      <c r="FC23" s="215" t="str">
        <f>IF($FA23='Classificação geral'!$B15,'Classificação geral'!$D15,"")</f>
        <v/>
      </c>
      <c r="FD23" s="215" t="str">
        <f>IF($FA23='Classificação geral'!$B15,'Classificação geral'!$J15,"")</f>
        <v/>
      </c>
      <c r="FE23" s="215" t="str">
        <f>IF($FD23='Classificação geral'!$J15,'Classificação geral'!$K15,"")</f>
        <v/>
      </c>
      <c r="FF23" s="215" t="str">
        <f>IF($FE23='Classificação geral'!$K15,'Classificação geral'!$P15,"")</f>
        <v/>
      </c>
      <c r="FG23" s="215" t="str">
        <f>IF($FE23='Classificação geral'!$K15,'Classificação geral'!$S15,"")</f>
        <v/>
      </c>
      <c r="FH23" s="215" t="str">
        <f>IF($FE23='Classificação geral'!$K15,'Classificação geral'!$T15,"")</f>
        <v/>
      </c>
      <c r="FI23" s="215" t="str">
        <f>IF($FE23='Classificação geral'!$K15,'Classificação geral'!$L15,"")</f>
        <v/>
      </c>
      <c r="FJ23" s="215" t="str">
        <f>IF($FE23='Classificação geral'!$K15,'Classificação geral'!$U15,"")</f>
        <v/>
      </c>
      <c r="FK23" s="215" t="str">
        <f>IF($FE23='Classificação geral'!$K15,'Classificação geral'!$W15,"")</f>
        <v/>
      </c>
      <c r="FL23" s="215" t="str">
        <f>IF($FE23='Classificação geral'!$K15,'Classificação geral'!$X15,"")</f>
        <v/>
      </c>
      <c r="FM23" s="215" t="str">
        <f>IF($FE23='Classificação geral'!$K15,'Classificação geral'!$M15,"")</f>
        <v/>
      </c>
      <c r="FN23" s="215" t="str">
        <f>IF($FE23='Classificação geral'!$K15,'Classificação geral'!$Y15,"")</f>
        <v/>
      </c>
      <c r="FO23" s="215" t="str">
        <f>IF($FE23='Classificação geral'!$K15,'Classificação geral'!$AA15,"")</f>
        <v/>
      </c>
      <c r="FP23" s="215" t="str">
        <f>IF($FE23='Classificação geral'!$K15,'Classificação geral'!$AB15,"")</f>
        <v/>
      </c>
      <c r="FQ23" s="215" t="str">
        <f>IF($FE23='Classificação geral'!$K15,'Classificação geral'!$N15,"")</f>
        <v/>
      </c>
      <c r="FR23" s="215" t="str">
        <f>IF($FE23='Classificação geral'!$K15,'Classificação geral'!$O15,"")</f>
        <v/>
      </c>
      <c r="FS23" s="215" t="str">
        <f>IF($FE23='Classificação geral'!$K15,'Classificação geral'!$AM15,"")</f>
        <v/>
      </c>
      <c r="FT23" s="216" t="str">
        <f>IFERROR(RANK(FS23,FS:FS,0)+ COUNTIF($FS$13:FS22,FS23),"")</f>
        <v/>
      </c>
      <c r="FU23" s="209"/>
      <c r="FV23" s="214" t="str">
        <f>IFERROR(IF(AND('Classificação geral'!$J15="mas",'Classificação geral'!$K15=1,'Classificação geral'!$F15="Mini"),'Classificação geral'!$A15,""),"")</f>
        <v/>
      </c>
      <c r="FW23" s="214" t="str">
        <f>IFERROR(IF(AND('Classificação geral'!$J15="mas",'Classificação geral'!$K15=1,'Classificação geral'!$F15="Mini"),'Classificação geral'!$B15,""),"")</f>
        <v/>
      </c>
      <c r="FX23" s="215" t="str">
        <f>IF($FW23='Classificação geral'!$B15,'Classificação geral'!$C15,"")</f>
        <v/>
      </c>
      <c r="FY23" s="215" t="str">
        <f>IF($FW23='Classificação geral'!$B15,'Classificação geral'!$D15,"")</f>
        <v/>
      </c>
      <c r="FZ23" s="215" t="str">
        <f>IF($FW23='Classificação geral'!$B15,'Classificação geral'!$J15,"")</f>
        <v/>
      </c>
      <c r="GA23" s="214" t="str">
        <f>IFERROR(IF(AND($FZ23="mas",'Classificação geral'!$K15=1),'Classificação geral'!K15,""),"")</f>
        <v/>
      </c>
      <c r="GB23" s="214" t="str">
        <f>IFERROR(IF(AND($FZ23="mas",'Classificação geral'!$K15=1),'Classificação geral'!P15,""),"")</f>
        <v/>
      </c>
      <c r="GC23" s="214" t="str">
        <f>IFERROR(IF(AND($FZ23="mas",'Classificação geral'!$K15=1),'Classificação geral'!S15,""),"")</f>
        <v/>
      </c>
      <c r="GD23" s="214" t="str">
        <f>IFERROR(IF(AND($FZ23="mas",'Classificação geral'!$K15=1),'Classificação geral'!T15,""),"")</f>
        <v/>
      </c>
      <c r="GE23" s="214" t="str">
        <f>IFERROR(IF(AND($FZ23="mas",'Classificação geral'!$K15=1),'Classificação geral'!L15,""),"")</f>
        <v/>
      </c>
      <c r="GF23" s="214" t="str">
        <f>IFERROR(IF(AND($FZ23="mas",'Classificação geral'!$K15=1),'Classificação geral'!U15,""),"")</f>
        <v/>
      </c>
      <c r="GG23" s="214" t="str">
        <f>IFERROR(IF(AND($FZ23="mas",'Classificação geral'!$K15=1),'Classificação geral'!W15,""),"")</f>
        <v/>
      </c>
      <c r="GH23" s="214" t="str">
        <f>IFERROR(IF(AND($FZ23="mas",'Classificação geral'!$K15=1),'Classificação geral'!X15,""),"")</f>
        <v/>
      </c>
      <c r="GI23" s="214" t="str">
        <f>IFERROR(IF(AND($FZ23="mas",'Classificação geral'!$K15=1),'Classificação geral'!M15,""),"")</f>
        <v/>
      </c>
      <c r="GJ23" s="214" t="str">
        <f>IFERROR(IF(AND($FZ23="mas",'Classificação geral'!$K15=1),'Classificação geral'!Y15,""),"")</f>
        <v/>
      </c>
      <c r="GK23" s="214" t="str">
        <f>IFERROR(IF(AND($FZ23="mas",'Classificação geral'!$K15=1),'Classificação geral'!AA15,""),"")</f>
        <v/>
      </c>
      <c r="GL23" s="214" t="str">
        <f>IFERROR(IF(AND($FZ23="mas",'Classificação geral'!$K15=1),'Classificação geral'!AB15,""),"")</f>
        <v/>
      </c>
      <c r="GM23" s="214" t="str">
        <f>IFERROR(IF(AND($FZ23="mas",'Classificação geral'!$K15=1),'Classificação geral'!N15,""),"")</f>
        <v/>
      </c>
      <c r="GN23" s="214" t="str">
        <f>IFERROR(IF(AND($FZ23="mas",'Classificação geral'!$K15=1),'Classificação geral'!O15,""),"")</f>
        <v/>
      </c>
      <c r="GO23" s="244" t="str">
        <f>IFERROR(IF(AND($FZ23="mas",'Classificação geral'!$K15=1),'Classificação geral'!AM15,""),"")</f>
        <v/>
      </c>
      <c r="GP23" s="216" t="str">
        <f>IFERROR(RANK(GO23,GO:GO,0)+ COUNTIF($GO$13:GO22,GO23),"")</f>
        <v/>
      </c>
      <c r="GQ23" s="209"/>
      <c r="GR23" s="214" t="str">
        <f>IFERROR(IF(AND('Classificação geral'!$J15="fem",'Classificação geral'!$K15=2,'Classificação geral'!$F15="Mini"),'Classificação geral'!$A15,""),"")</f>
        <v/>
      </c>
      <c r="GS23" s="214" t="str">
        <f>IFERROR(IF(AND('Classificação geral'!$J15="fem",'Classificação geral'!$K15=2,'Classificação geral'!$F15="Mini"),'Classificação geral'!$B15,""),"")</f>
        <v/>
      </c>
      <c r="GT23" s="215" t="str">
        <f>IF($GS23='Classificação geral'!$B15,'Classificação geral'!$C15,"")</f>
        <v/>
      </c>
      <c r="GU23" s="215" t="str">
        <f>IF($GS23='Classificação geral'!$B15,'Classificação geral'!$D15,"")</f>
        <v/>
      </c>
      <c r="GV23" s="215" t="str">
        <f>IF($GS23='Classificação geral'!$B15,'Classificação geral'!$J15,"")</f>
        <v/>
      </c>
      <c r="GW23" s="214" t="str">
        <f>IFERROR(IF(AND($GV23="fem",'Classificação geral'!$K15=2),'Classificação geral'!K15,""),"")</f>
        <v/>
      </c>
      <c r="GX23" s="214" t="str">
        <f>IFERROR(IF(AND($GV23="fem",'Classificação geral'!$K15=2),'Classificação geral'!P15,""),"")</f>
        <v/>
      </c>
      <c r="GY23" s="214" t="str">
        <f>IFERROR(IF(AND($GV23="fem",'Classificação geral'!$K15=2),'Classificação geral'!S15,""),"")</f>
        <v/>
      </c>
      <c r="GZ23" s="214" t="str">
        <f>IFERROR(IF(AND($GV23="fem",'Classificação geral'!$K15=2),'Classificação geral'!T15,""),"")</f>
        <v/>
      </c>
      <c r="HA23" s="214" t="str">
        <f>IFERROR(IF(AND($GV23="fem",'Classificação geral'!$K15=2),'Classificação geral'!L15,""),"")</f>
        <v/>
      </c>
      <c r="HB23" s="214" t="str">
        <f>IFERROR(IF(AND($GV23="fem",'Classificação geral'!$K15=2),'Classificação geral'!U15,""),"")</f>
        <v/>
      </c>
      <c r="HC23" s="214" t="str">
        <f>IFERROR(IF(AND($GV23="fem",'Classificação geral'!$K15=2),'Classificação geral'!W15,""),"")</f>
        <v/>
      </c>
      <c r="HD23" s="214" t="str">
        <f>IFERROR(IF(AND($GV23="fem",'Classificação geral'!$K15=2),'Classificação geral'!X15,""),"")</f>
        <v/>
      </c>
      <c r="HE23" s="214" t="str">
        <f>IFERROR(IF(AND($GV23="fem",'Classificação geral'!$K15=2),'Classificação geral'!M15,""),"")</f>
        <v/>
      </c>
      <c r="HF23" s="214" t="str">
        <f>IFERROR(IF(AND($GV23="fem",'Classificação geral'!$K15=2),'Classificação geral'!Y15,""),"")</f>
        <v/>
      </c>
      <c r="HG23" s="214" t="str">
        <f>IFERROR(IF(AND($GV23="fem",'Classificação geral'!$K15=2),'Classificação geral'!AA15,""),"")</f>
        <v/>
      </c>
      <c r="HH23" s="214" t="str">
        <f>IFERROR(IF(AND($GV23="fem",'Classificação geral'!$K15=2),'Classificação geral'!AB15,""),"")</f>
        <v/>
      </c>
      <c r="HI23" s="214" t="str">
        <f>IFERROR(IF(AND($GV23="fem",'Classificação geral'!$K15=2),'Classificação geral'!N15,""),"")</f>
        <v/>
      </c>
      <c r="HJ23" s="214" t="str">
        <f>IFERROR(IF(AND($GV23="fem",'Classificação geral'!$K15=2),'Classificação geral'!O15,""),"")</f>
        <v/>
      </c>
      <c r="HK23" s="214" t="str">
        <f>IFERROR(IF(AND($GV23="fem",'Classificação geral'!$K15=2),'Classificação geral'!AM15,""),"")</f>
        <v/>
      </c>
      <c r="HL23" s="216" t="str">
        <f>IFERROR(RANK(HK23,HK:HK,0)+ COUNTIF(HK$13:$HK21,HK23),"")</f>
        <v/>
      </c>
      <c r="HM23" s="209"/>
      <c r="HN23" s="214" t="str">
        <f>IFERROR(IF(AND('Classificação geral'!$J15="mas",'Classificação geral'!$K15=2,'Classificação geral'!$F15="Mini"),'Classificação geral'!$A15,""),"")</f>
        <v/>
      </c>
      <c r="HO23" s="214" t="str">
        <f>IFERROR(IF(AND('Classificação geral'!$J15="mas",'Classificação geral'!$K15=2,'Classificação geral'!$F15="Mini"),'Classificação geral'!$B15,""),"")</f>
        <v/>
      </c>
      <c r="HP23" s="215" t="str">
        <f>IF($HO23='Classificação geral'!$B15,'Classificação geral'!$C15,"")</f>
        <v/>
      </c>
      <c r="HQ23" s="215" t="str">
        <f>IF($HO23='Classificação geral'!$B15,'Classificação geral'!$D15,"")</f>
        <v/>
      </c>
      <c r="HR23" s="215" t="str">
        <f>IF($HO23='Classificação geral'!$B15,'Classificação geral'!$J15,"")</f>
        <v/>
      </c>
      <c r="HS23" s="214" t="str">
        <f>IFERROR(IF(AND($HR23="mas",'Classificação geral'!$K15=2),'Classificação geral'!K15,""),"")</f>
        <v/>
      </c>
      <c r="HT23" s="214" t="str">
        <f>IFERROR(IF(AND($HR23="mas",'Classificação geral'!$K15=2),'Classificação geral'!P15,""),"")</f>
        <v/>
      </c>
      <c r="HU23" s="214" t="str">
        <f>IFERROR(IF(AND($HR23="mas",'Classificação geral'!$K15=2),'Classificação geral'!S15,""),"")</f>
        <v/>
      </c>
      <c r="HV23" s="214" t="str">
        <f>IFERROR(IF(AND($HR23="mas",'Classificação geral'!$K15=2),'Classificação geral'!T15,""),"")</f>
        <v/>
      </c>
      <c r="HW23" s="214" t="str">
        <f>IFERROR(IF(AND($HR23="mas",'Classificação geral'!$K15=2),'Classificação geral'!L15,""),"")</f>
        <v/>
      </c>
      <c r="HX23" s="214" t="str">
        <f>IFERROR(IF(AND($HR23="mas",'Classificação geral'!$K15=2),'Classificação geral'!U15,""),"")</f>
        <v/>
      </c>
      <c r="HY23" s="214" t="str">
        <f>IFERROR(IF(AND($HR23="mas",'Classificação geral'!$K15=2),'Classificação geral'!W15,""),"")</f>
        <v/>
      </c>
      <c r="HZ23" s="214" t="str">
        <f>IFERROR(IF(AND($HR23="mas",'Classificação geral'!$K15=2),'Classificação geral'!X15,""),"")</f>
        <v/>
      </c>
      <c r="IA23" s="214" t="str">
        <f>IFERROR(IF(AND($HR23="mas",'Classificação geral'!$K15=2),'Classificação geral'!M15,""),"")</f>
        <v/>
      </c>
      <c r="IB23" s="214" t="str">
        <f>IFERROR(IF(AND($HR23="mas",'Classificação geral'!$K15=2),'Classificação geral'!Y15,""),"")</f>
        <v/>
      </c>
      <c r="IC23" s="214" t="str">
        <f>IFERROR(IF(AND($HR23="mas",'Classificação geral'!$K15=2),'Classificação geral'!AA15,""),"")</f>
        <v/>
      </c>
      <c r="ID23" s="214" t="str">
        <f>IFERROR(IF(AND($HR23="mas",'Classificação geral'!$K15=2),'Classificação geral'!AB15,""),"")</f>
        <v/>
      </c>
      <c r="IE23" s="214" t="str">
        <f>IFERROR(IF(AND($HR23="mas",'Classificação geral'!$K15=2),'Classificação geral'!N15,""),"")</f>
        <v/>
      </c>
      <c r="IF23" s="214" t="str">
        <f>IFERROR(IF(AND($HR23="mas",'Classificação geral'!$K15=2),'Classificação geral'!$AM15,""),"")</f>
        <v/>
      </c>
      <c r="IG23" s="216" t="str">
        <f>IFERROR(RANK(IF23,IF:IF,0)+ COUNTIF($IF$13:IF$13,IF23),"")</f>
        <v/>
      </c>
      <c r="IH23" s="209"/>
      <c r="II23" s="214" t="str">
        <f>IFERROR(IF(AND('Classificação geral'!$J15="fem",'Classificação geral'!$K15=3,'Classificação geral'!$F15="Mini"),'Classificação geral'!$A15,""),"")</f>
        <v/>
      </c>
      <c r="IJ23" s="214" t="str">
        <f>IFERROR(IF(AND('Classificação geral'!$J15="fem",'Classificação geral'!$K15=3,'Classificação geral'!$F15="Mini"),'Classificação geral'!$B15,""),"")</f>
        <v/>
      </c>
      <c r="IK23" s="215" t="str">
        <f>IF($IJ23='Classificação geral'!$B15,'Classificação geral'!$C15,"")</f>
        <v/>
      </c>
      <c r="IL23" s="215" t="str">
        <f>IF($IJ23='Classificação geral'!$B15,'Classificação geral'!$D15,"")</f>
        <v/>
      </c>
      <c r="IM23" s="215" t="str">
        <f>IF($IJ23='Classificação geral'!$B15,'Classificação geral'!$J15,"")</f>
        <v/>
      </c>
      <c r="IN23" s="215" t="str">
        <f>IF($IM23='Classificação geral'!$J15,'Classificação geral'!$K15,"")</f>
        <v/>
      </c>
      <c r="IO23" s="215" t="str">
        <f>IF($IN23='Classificação geral'!$K15,'Classificação geral'!$P15,"")</f>
        <v/>
      </c>
      <c r="IP23" s="215" t="str">
        <f>IF($IN23='Classificação geral'!$K15,'Classificação geral'!$S15,"")</f>
        <v/>
      </c>
      <c r="IQ23" s="215" t="str">
        <f>IF($IN23='Classificação geral'!$K15,'Classificação geral'!$T15,"")</f>
        <v/>
      </c>
      <c r="IR23" s="215" t="str">
        <f>IF($IN23='Classificação geral'!$K15,'Classificação geral'!$L15,"")</f>
        <v/>
      </c>
      <c r="IS23" s="215" t="str">
        <f>IF($IN23='Classificação geral'!$K15,'Classificação geral'!$U15,"")</f>
        <v/>
      </c>
      <c r="IT23" s="215" t="str">
        <f>IF($IN23='Classificação geral'!$K15,'Classificação geral'!$W15,"")</f>
        <v/>
      </c>
      <c r="IU23" s="215" t="str">
        <f>IF($IN23='Classificação geral'!$K15,'Classificação geral'!$X15,"")</f>
        <v/>
      </c>
      <c r="IV23" s="215" t="str">
        <f>IF($IN23='Classificação geral'!$K15,'Classificação geral'!$M15,"")</f>
        <v/>
      </c>
      <c r="IW23" s="215" t="str">
        <f>IF($IN23='Classificação geral'!$K15,'Classificação geral'!$Y15,"")</f>
        <v/>
      </c>
      <c r="IX23" s="215" t="str">
        <f>IF($IN23='Classificação geral'!$K15,'Classificação geral'!$AA15,"")</f>
        <v/>
      </c>
      <c r="IY23" s="215" t="str">
        <f>IF($IN23='Classificação geral'!$K15,'Classificação geral'!$AB15,"")</f>
        <v/>
      </c>
      <c r="IZ23" s="215" t="str">
        <f>IF($IN23='Classificação geral'!$K15,'Classificação geral'!$N15,"")</f>
        <v/>
      </c>
      <c r="JA23" s="215" t="str">
        <f>IF($IN23='Classificação geral'!$K15,'Classificação geral'!$O15,"")</f>
        <v/>
      </c>
      <c r="JB23" s="215" t="str">
        <f>IF($IN23='Classificação geral'!$K15,'Classificação geral'!$AM15,"")</f>
        <v/>
      </c>
      <c r="JC23" s="216" t="str">
        <f>IFERROR(RANK(JB23,JB:JB,0)+ COUNTIF($JB$13:JB21,JB23),"")</f>
        <v/>
      </c>
      <c r="JD23" s="209"/>
      <c r="JE23" s="214" t="str">
        <f>IFERROR(IF(AND('Classificação geral'!$J15="mas",'Classificação geral'!$K15=3,'Classificação geral'!$F15="Mini"),'Classificação geral'!$A15,""),"")</f>
        <v/>
      </c>
      <c r="JF23" s="214" t="str">
        <f>IFERROR(IF(AND('Classificação geral'!$J15="mas",'Classificação geral'!$K15=3,'Classificação geral'!$F15="Mini"),'Classificação geral'!$B15,""),"")</f>
        <v/>
      </c>
      <c r="JG23" s="215" t="str">
        <f>IF($JF23='Classificação geral'!$B15,'Classificação geral'!$C15,"")</f>
        <v/>
      </c>
      <c r="JH23" s="215" t="str">
        <f>IF($JF23='Classificação geral'!$B15,'Classificação geral'!$D15,"")</f>
        <v/>
      </c>
      <c r="JI23" s="215" t="str">
        <f>IF($JF23='Classificação geral'!$B15,'Classificação geral'!$J15,"")</f>
        <v/>
      </c>
      <c r="JJ23" s="214" t="str">
        <f>IFERROR(IF(AND($JI23="mas",'Classificação geral'!$K15=3),'Classificação geral'!K15,""),"")</f>
        <v/>
      </c>
      <c r="JK23" s="214" t="str">
        <f>IFERROR(IF(AND($JI23="mas",'Classificação geral'!$K15=3),'Classificação geral'!P15,""),"")</f>
        <v/>
      </c>
      <c r="JL23" s="214" t="str">
        <f>IFERROR(IF(AND($JI23="mas",'Classificação geral'!$K15=3),'Classificação geral'!S15,""),"")</f>
        <v/>
      </c>
      <c r="JM23" s="214" t="str">
        <f>IFERROR(IF(AND($JI23="mas",'Classificação geral'!$K15=3),'Classificação geral'!T15,""),"")</f>
        <v/>
      </c>
      <c r="JN23" s="214" t="str">
        <f>IFERROR(IF(AND($JI23="mas",'Classificação geral'!$K15=3),'Classificação geral'!L15,""),"")</f>
        <v/>
      </c>
      <c r="JO23" s="214" t="str">
        <f>IFERROR(IF(AND($JI23="mas",'Classificação geral'!$K15=3),'Classificação geral'!U15,""),"")</f>
        <v/>
      </c>
      <c r="JP23" s="214" t="str">
        <f>IFERROR(IF(AND($JI23="mas",'Classificação geral'!$K15=3),'Classificação geral'!W15,""),"")</f>
        <v/>
      </c>
      <c r="JQ23" s="214" t="str">
        <f>IFERROR(IF(AND($JI23="mas",'Classificação geral'!$K15=3),'Classificação geral'!X15,""),"")</f>
        <v/>
      </c>
      <c r="JR23" s="214" t="str">
        <f>IFERROR(IF(AND($JI23="mas",'Classificação geral'!$K15=3),'Classificação geral'!M15,""),"")</f>
        <v/>
      </c>
      <c r="JS23" s="214" t="str">
        <f>IFERROR(IF(AND($JI23="mas",'Classificação geral'!$K15=3),'Classificação geral'!Y15,""),"")</f>
        <v/>
      </c>
      <c r="JT23" s="214" t="str">
        <f>IFERROR(IF(AND($JI23="mas",'Classificação geral'!$K15=3),'Classificação geral'!AA15,""),"")</f>
        <v/>
      </c>
      <c r="JU23" s="214" t="str">
        <f>IFERROR(IF(AND($JI23="mas",'Classificação geral'!$K15=3),'Classificação geral'!AB15,""),"")</f>
        <v/>
      </c>
      <c r="JV23" s="214" t="str">
        <f>IFERROR(IF(AND($JI23="mas",'Classificação geral'!$K15=3),'Classificação geral'!N15,""),"")</f>
        <v/>
      </c>
      <c r="JW23" s="214" t="str">
        <f>IFERROR(IF(AND($JI23="mas",'Classificação geral'!$K15=3),'Classificação geral'!$AM15,""),"")</f>
        <v/>
      </c>
      <c r="JX23" s="216" t="str">
        <f>IFERROR(RANK(JW23,JW:JW,0)+ COUNTIF(JW$13:$JW21,JW23),"")</f>
        <v/>
      </c>
    </row>
    <row r="24" spans="1:284" s="243" customFormat="1" ht="27.75" customHeight="1" x14ac:dyDescent="0.4">
      <c r="B24" s="248" t="str">
        <f t="shared" si="0"/>
        <v/>
      </c>
      <c r="C24" s="238" t="str">
        <f t="shared" si="1"/>
        <v/>
      </c>
      <c r="D24" s="238" t="str">
        <f t="shared" si="2"/>
        <v/>
      </c>
      <c r="E24" s="238" t="str">
        <f t="shared" si="3"/>
        <v/>
      </c>
      <c r="F24" s="239" t="str">
        <f t="shared" si="4"/>
        <v/>
      </c>
      <c r="G24" s="239" t="str">
        <f t="shared" si="5"/>
        <v/>
      </c>
      <c r="H24" s="240" t="str">
        <f t="shared" si="6"/>
        <v/>
      </c>
      <c r="I24" s="240" t="str">
        <f t="shared" si="7"/>
        <v/>
      </c>
      <c r="J24" s="240" t="str">
        <f t="shared" si="8"/>
        <v/>
      </c>
      <c r="K24" s="240" t="str">
        <f t="shared" si="9"/>
        <v/>
      </c>
      <c r="L24" s="240" t="str">
        <f t="shared" si="10"/>
        <v/>
      </c>
      <c r="M24" s="240" t="str">
        <f t="shared" si="11"/>
        <v/>
      </c>
      <c r="N24" s="240" t="str">
        <f t="shared" si="12"/>
        <v/>
      </c>
      <c r="O24" s="240" t="str">
        <f t="shared" si="13"/>
        <v/>
      </c>
      <c r="P24" s="240" t="str">
        <f t="shared" si="14"/>
        <v/>
      </c>
      <c r="Q24" s="240" t="str">
        <f t="shared" si="15"/>
        <v/>
      </c>
      <c r="R24" s="240" t="str">
        <f t="shared" si="16"/>
        <v/>
      </c>
      <c r="S24" s="240" t="str">
        <f t="shared" si="16"/>
        <v/>
      </c>
      <c r="T24" s="240" t="str">
        <f t="shared" si="17"/>
        <v/>
      </c>
      <c r="U24" s="240" t="str">
        <f t="shared" si="18"/>
        <v/>
      </c>
      <c r="V24" s="241">
        <v>10</v>
      </c>
      <c r="W24" s="432"/>
      <c r="X24" s="434"/>
      <c r="Y24" s="242"/>
      <c r="Z24" s="248" t="str">
        <f t="shared" si="19"/>
        <v/>
      </c>
      <c r="AA24" s="238" t="str">
        <f t="shared" si="20"/>
        <v/>
      </c>
      <c r="AB24" s="238" t="str">
        <f t="shared" si="21"/>
        <v/>
      </c>
      <c r="AC24" s="238" t="str">
        <f t="shared" si="22"/>
        <v/>
      </c>
      <c r="AD24" s="239" t="str">
        <f t="shared" si="23"/>
        <v/>
      </c>
      <c r="AE24" s="239" t="str">
        <f t="shared" si="24"/>
        <v/>
      </c>
      <c r="AF24" s="240" t="str">
        <f t="shared" si="25"/>
        <v/>
      </c>
      <c r="AG24" s="240" t="str">
        <f t="shared" si="26"/>
        <v/>
      </c>
      <c r="AH24" s="240" t="str">
        <f t="shared" si="27"/>
        <v/>
      </c>
      <c r="AI24" s="240" t="str">
        <f t="shared" si="28"/>
        <v/>
      </c>
      <c r="AJ24" s="240" t="str">
        <f t="shared" si="29"/>
        <v/>
      </c>
      <c r="AK24" s="240" t="str">
        <f t="shared" si="30"/>
        <v/>
      </c>
      <c r="AL24" s="240" t="str">
        <f t="shared" si="31"/>
        <v/>
      </c>
      <c r="AM24" s="240" t="str">
        <f t="shared" si="32"/>
        <v/>
      </c>
      <c r="AN24" s="240" t="str">
        <f t="shared" si="33"/>
        <v/>
      </c>
      <c r="AO24" s="240" t="str">
        <f t="shared" si="34"/>
        <v/>
      </c>
      <c r="AP24" s="240" t="str">
        <f t="shared" si="35"/>
        <v/>
      </c>
      <c r="AQ24" s="240" t="str">
        <f t="shared" si="35"/>
        <v/>
      </c>
      <c r="AR24" s="240" t="str">
        <f t="shared" si="36"/>
        <v/>
      </c>
      <c r="AS24" s="240" t="str">
        <f t="shared" si="37"/>
        <v/>
      </c>
      <c r="AT24" s="241">
        <v>10</v>
      </c>
      <c r="AU24" s="432"/>
      <c r="AV24" s="242"/>
      <c r="AX24" s="249" t="str">
        <f t="shared" si="57"/>
        <v/>
      </c>
      <c r="AY24" s="238" t="str">
        <f t="shared" si="58"/>
        <v/>
      </c>
      <c r="AZ24" s="238" t="str">
        <f t="shared" si="59"/>
        <v/>
      </c>
      <c r="BA24" s="239" t="str">
        <f t="shared" si="38"/>
        <v/>
      </c>
      <c r="BB24" s="239" t="str">
        <f t="shared" si="60"/>
        <v/>
      </c>
      <c r="BC24" s="239" t="str">
        <f t="shared" si="61"/>
        <v/>
      </c>
      <c r="BD24" s="240" t="str">
        <f t="shared" si="62"/>
        <v/>
      </c>
      <c r="BE24" s="240" t="str">
        <f t="shared" si="63"/>
        <v/>
      </c>
      <c r="BF24" s="240" t="str">
        <f t="shared" si="64"/>
        <v/>
      </c>
      <c r="BG24" s="240" t="str">
        <f t="shared" si="65"/>
        <v/>
      </c>
      <c r="BH24" s="240" t="str">
        <f t="shared" si="66"/>
        <v/>
      </c>
      <c r="BI24" s="240" t="str">
        <f t="shared" si="67"/>
        <v/>
      </c>
      <c r="BJ24" s="240" t="str">
        <f t="shared" si="68"/>
        <v/>
      </c>
      <c r="BK24" s="240" t="str">
        <f t="shared" si="69"/>
        <v/>
      </c>
      <c r="BL24" s="240" t="str">
        <f t="shared" si="70"/>
        <v/>
      </c>
      <c r="BM24" s="240" t="str">
        <f t="shared" si="71"/>
        <v/>
      </c>
      <c r="BN24" s="240" t="str">
        <f t="shared" si="72"/>
        <v/>
      </c>
      <c r="BO24" s="240" t="str">
        <f t="shared" si="72"/>
        <v/>
      </c>
      <c r="BP24" s="240" t="str">
        <f t="shared" si="73"/>
        <v/>
      </c>
      <c r="BQ24" s="240" t="str">
        <f t="shared" si="74"/>
        <v/>
      </c>
      <c r="BR24" s="241">
        <v>10</v>
      </c>
      <c r="BS24" s="432"/>
      <c r="BT24" s="242"/>
      <c r="BU24" s="242"/>
      <c r="BV24" s="249" t="str">
        <f t="shared" si="75"/>
        <v/>
      </c>
      <c r="BW24" s="238" t="str">
        <f t="shared" si="76"/>
        <v/>
      </c>
      <c r="BX24" s="238" t="str">
        <f t="shared" si="77"/>
        <v/>
      </c>
      <c r="BY24" s="239" t="str">
        <f t="shared" si="40"/>
        <v/>
      </c>
      <c r="BZ24" s="239" t="str">
        <f t="shared" si="78"/>
        <v/>
      </c>
      <c r="CA24" s="239" t="str">
        <f t="shared" si="79"/>
        <v/>
      </c>
      <c r="CB24" s="240" t="str">
        <f t="shared" si="79"/>
        <v/>
      </c>
      <c r="CC24" s="240" t="str">
        <f t="shared" si="80"/>
        <v/>
      </c>
      <c r="CD24" s="240" t="str">
        <f t="shared" si="81"/>
        <v/>
      </c>
      <c r="CE24" s="240" t="str">
        <f t="shared" si="82"/>
        <v/>
      </c>
      <c r="CF24" s="240" t="str">
        <f t="shared" si="83"/>
        <v/>
      </c>
      <c r="CG24" s="240" t="str">
        <f t="shared" si="84"/>
        <v/>
      </c>
      <c r="CH24" s="240" t="str">
        <f t="shared" si="85"/>
        <v/>
      </c>
      <c r="CI24" s="240" t="str">
        <f t="shared" si="86"/>
        <v/>
      </c>
      <c r="CJ24" s="240" t="str">
        <f t="shared" si="87"/>
        <v/>
      </c>
      <c r="CK24" s="240" t="str">
        <f t="shared" si="88"/>
        <v/>
      </c>
      <c r="CL24" s="240" t="str">
        <f t="shared" si="89"/>
        <v/>
      </c>
      <c r="CM24" s="240" t="str">
        <f t="shared" si="89"/>
        <v/>
      </c>
      <c r="CN24" s="240" t="str">
        <f t="shared" si="90"/>
        <v/>
      </c>
      <c r="CO24" s="240" t="str">
        <f t="shared" si="91"/>
        <v/>
      </c>
      <c r="CP24" s="241">
        <v>10</v>
      </c>
      <c r="CQ24" s="432"/>
      <c r="CS24" s="248" t="str">
        <f t="shared" si="92"/>
        <v/>
      </c>
      <c r="CT24" s="238" t="str">
        <f t="shared" si="93"/>
        <v/>
      </c>
      <c r="CU24" s="238" t="str">
        <f t="shared" si="94"/>
        <v/>
      </c>
      <c r="CV24" s="238" t="str">
        <f t="shared" si="95"/>
        <v/>
      </c>
      <c r="CW24" s="239" t="str">
        <f t="shared" si="96"/>
        <v/>
      </c>
      <c r="CX24" s="239" t="str">
        <f t="shared" si="97"/>
        <v/>
      </c>
      <c r="CY24" s="240" t="str">
        <f t="shared" si="98"/>
        <v/>
      </c>
      <c r="CZ24" s="240" t="str">
        <f t="shared" si="99"/>
        <v/>
      </c>
      <c r="DA24" s="240" t="str">
        <f t="shared" si="100"/>
        <v/>
      </c>
      <c r="DB24" s="240" t="str">
        <f t="shared" si="101"/>
        <v/>
      </c>
      <c r="DC24" s="240" t="str">
        <f t="shared" si="102"/>
        <v/>
      </c>
      <c r="DD24" s="240" t="str">
        <f t="shared" si="103"/>
        <v/>
      </c>
      <c r="DE24" s="240" t="str">
        <f t="shared" si="104"/>
        <v/>
      </c>
      <c r="DF24" s="240" t="str">
        <f t="shared" si="105"/>
        <v/>
      </c>
      <c r="DG24" s="240" t="str">
        <f t="shared" si="106"/>
        <v/>
      </c>
      <c r="DH24" s="240" t="str">
        <f t="shared" si="107"/>
        <v/>
      </c>
      <c r="DI24" s="240" t="str">
        <f t="shared" si="108"/>
        <v/>
      </c>
      <c r="DJ24" s="240" t="str">
        <f t="shared" si="108"/>
        <v/>
      </c>
      <c r="DK24" s="240" t="str">
        <f t="shared" si="109"/>
        <v/>
      </c>
      <c r="DL24" s="240" t="str">
        <f t="shared" si="110"/>
        <v/>
      </c>
      <c r="DM24" s="241">
        <v>10</v>
      </c>
      <c r="DN24" s="432"/>
      <c r="DO24" s="242"/>
      <c r="DP24" s="242"/>
      <c r="DQ24" s="248" t="str">
        <f t="shared" si="111"/>
        <v/>
      </c>
      <c r="DR24" s="238" t="str">
        <f t="shared" si="112"/>
        <v/>
      </c>
      <c r="DS24" s="238" t="str">
        <f t="shared" si="113"/>
        <v/>
      </c>
      <c r="DT24" s="238" t="str">
        <f t="shared" si="114"/>
        <v/>
      </c>
      <c r="DU24" s="239" t="str">
        <f t="shared" si="115"/>
        <v/>
      </c>
      <c r="DV24" s="239" t="str">
        <f t="shared" si="116"/>
        <v/>
      </c>
      <c r="DW24" s="240" t="str">
        <f t="shared" si="45"/>
        <v/>
      </c>
      <c r="DX24" s="240" t="str">
        <f t="shared" si="46"/>
        <v/>
      </c>
      <c r="DY24" s="240" t="str">
        <f t="shared" si="47"/>
        <v/>
      </c>
      <c r="DZ24" s="240" t="str">
        <f t="shared" si="48"/>
        <v/>
      </c>
      <c r="EA24" s="240" t="str">
        <f t="shared" si="49"/>
        <v/>
      </c>
      <c r="EB24" s="240" t="str">
        <f t="shared" si="50"/>
        <v/>
      </c>
      <c r="EC24" s="240" t="str">
        <f t="shared" si="51"/>
        <v/>
      </c>
      <c r="ED24" s="240" t="str">
        <f t="shared" si="52"/>
        <v/>
      </c>
      <c r="EE24" s="240" t="str">
        <f t="shared" si="53"/>
        <v/>
      </c>
      <c r="EF24" s="240" t="str">
        <f t="shared" si="54"/>
        <v/>
      </c>
      <c r="EG24" s="240" t="str">
        <f t="shared" si="55"/>
        <v/>
      </c>
      <c r="EH24" s="240" t="str">
        <f t="shared" si="44"/>
        <v/>
      </c>
      <c r="EI24" s="240" t="str">
        <f t="shared" si="56"/>
        <v/>
      </c>
      <c r="EJ24" s="240" t="str">
        <f t="shared" si="117"/>
        <v/>
      </c>
      <c r="EK24" s="241">
        <v>10</v>
      </c>
      <c r="EL24" s="432"/>
      <c r="EZ24" s="214" t="str">
        <f>IFERROR(IF(AND('Classificação geral'!$J16="FEM",'Classificação geral'!$K16=1,'Classificação geral'!$F16="Mini"),'Classificação geral'!$A16,""),"")</f>
        <v/>
      </c>
      <c r="FA24" s="214" t="str">
        <f>IFERROR(IF(AND('Classificação geral'!$J16="FEM",'Classificação geral'!$K16=1,'Classificação geral'!F16="Mini"),'Classificação geral'!$B16,""),"")</f>
        <v/>
      </c>
      <c r="FB24" s="215" t="str">
        <f>IF($FA24='Classificação geral'!$B16,'Classificação geral'!$C16,"")</f>
        <v/>
      </c>
      <c r="FC24" s="215" t="str">
        <f>IF($FA24='Classificação geral'!$B16,'Classificação geral'!$D16,"")</f>
        <v/>
      </c>
      <c r="FD24" s="215" t="str">
        <f>IF($FA24='Classificação geral'!$B16,'Classificação geral'!$J16,"")</f>
        <v/>
      </c>
      <c r="FE24" s="215" t="str">
        <f>IF($FD24='Classificação geral'!$J16,'Classificação geral'!$K16,"")</f>
        <v/>
      </c>
      <c r="FF24" s="215" t="str">
        <f>IF($FE24='Classificação geral'!$K16,'Classificação geral'!$P16,"")</f>
        <v/>
      </c>
      <c r="FG24" s="215" t="str">
        <f>IF($FE24='Classificação geral'!$K16,'Classificação geral'!$S16,"")</f>
        <v/>
      </c>
      <c r="FH24" s="215" t="str">
        <f>IF($FE24='Classificação geral'!$K16,'Classificação geral'!$T16,"")</f>
        <v/>
      </c>
      <c r="FI24" s="215" t="str">
        <f>IF($FE24='Classificação geral'!$K16,'Classificação geral'!$L16,"")</f>
        <v/>
      </c>
      <c r="FJ24" s="215" t="str">
        <f>IF($FE24='Classificação geral'!$K16,'Classificação geral'!$U16,"")</f>
        <v/>
      </c>
      <c r="FK24" s="215" t="str">
        <f>IF($FE24='Classificação geral'!$K16,'Classificação geral'!$W16,"")</f>
        <v/>
      </c>
      <c r="FL24" s="215" t="str">
        <f>IF($FE24='Classificação geral'!$K16,'Classificação geral'!$X16,"")</f>
        <v/>
      </c>
      <c r="FM24" s="215" t="str">
        <f>IF($FE24='Classificação geral'!$K16,'Classificação geral'!$M16,"")</f>
        <v/>
      </c>
      <c r="FN24" s="215" t="str">
        <f>IF($FE24='Classificação geral'!$K16,'Classificação geral'!$Y16,"")</f>
        <v/>
      </c>
      <c r="FO24" s="215" t="str">
        <f>IF($FE24='Classificação geral'!$K16,'Classificação geral'!$AA16,"")</f>
        <v/>
      </c>
      <c r="FP24" s="215" t="str">
        <f>IF($FE24='Classificação geral'!$K16,'Classificação geral'!$AB16,"")</f>
        <v/>
      </c>
      <c r="FQ24" s="215" t="str">
        <f>IF($FE24='Classificação geral'!$K16,'Classificação geral'!$N16,"")</f>
        <v/>
      </c>
      <c r="FR24" s="215" t="str">
        <f>IF($FE24='Classificação geral'!$K16,'Classificação geral'!$O16,"")</f>
        <v/>
      </c>
      <c r="FS24" s="215" t="str">
        <f>IF($FE24='Classificação geral'!$K16,'Classificação geral'!$AM16,"")</f>
        <v/>
      </c>
      <c r="FT24" s="216" t="str">
        <f>IFERROR(RANK(FS24,FS:FS,0)+ COUNTIF($FS$13:FS23,FS24),"")</f>
        <v/>
      </c>
      <c r="FU24" s="209"/>
      <c r="FV24" s="214" t="str">
        <f>IFERROR(IF(AND('Classificação geral'!$J16="mas",'Classificação geral'!$K16=1,'Classificação geral'!$F16="Mini"),'Classificação geral'!$A16,""),"")</f>
        <v/>
      </c>
      <c r="FW24" s="214" t="str">
        <f>IFERROR(IF(AND('Classificação geral'!$J16="mas",'Classificação geral'!$K16=1,'Classificação geral'!$F16="Mini"),'Classificação geral'!$B16,""),"")</f>
        <v/>
      </c>
      <c r="FX24" s="215" t="str">
        <f>IF($FW24='Classificação geral'!$B16,'Classificação geral'!$C16,"")</f>
        <v/>
      </c>
      <c r="FY24" s="215" t="str">
        <f>IF($FW24='Classificação geral'!$B16,'Classificação geral'!$D16,"")</f>
        <v/>
      </c>
      <c r="FZ24" s="215" t="str">
        <f>IF($FW24='Classificação geral'!$B16,'Classificação geral'!$J16,"")</f>
        <v/>
      </c>
      <c r="GA24" s="214" t="str">
        <f>IFERROR(IF(AND($FZ24="mas",'Classificação geral'!$K16=1),'Classificação geral'!K16,""),"")</f>
        <v/>
      </c>
      <c r="GB24" s="214" t="str">
        <f>IFERROR(IF(AND($FZ24="mas",'Classificação geral'!$K16=1),'Classificação geral'!P16,""),"")</f>
        <v/>
      </c>
      <c r="GC24" s="214" t="str">
        <f>IFERROR(IF(AND($FZ24="mas",'Classificação geral'!$K16=1),'Classificação geral'!S16,""),"")</f>
        <v/>
      </c>
      <c r="GD24" s="214" t="str">
        <f>IFERROR(IF(AND($FZ24="mas",'Classificação geral'!$K16=1),'Classificação geral'!T16,""),"")</f>
        <v/>
      </c>
      <c r="GE24" s="214" t="str">
        <f>IFERROR(IF(AND($FZ24="mas",'Classificação geral'!$K16=1),'Classificação geral'!L16,""),"")</f>
        <v/>
      </c>
      <c r="GF24" s="214" t="str">
        <f>IFERROR(IF(AND($FZ24="mas",'Classificação geral'!$K16=1),'Classificação geral'!U16,""),"")</f>
        <v/>
      </c>
      <c r="GG24" s="214" t="str">
        <f>IFERROR(IF(AND($FZ24="mas",'Classificação geral'!$K16=1),'Classificação geral'!W16,""),"")</f>
        <v/>
      </c>
      <c r="GH24" s="214" t="str">
        <f>IFERROR(IF(AND($FZ24="mas",'Classificação geral'!$K16=1),'Classificação geral'!X16,""),"")</f>
        <v/>
      </c>
      <c r="GI24" s="214" t="str">
        <f>IFERROR(IF(AND($FZ24="mas",'Classificação geral'!$K16=1),'Classificação geral'!M16,""),"")</f>
        <v/>
      </c>
      <c r="GJ24" s="214" t="str">
        <f>IFERROR(IF(AND($FZ24="mas",'Classificação geral'!$K16=1),'Classificação geral'!Y16,""),"")</f>
        <v/>
      </c>
      <c r="GK24" s="214" t="str">
        <f>IFERROR(IF(AND($FZ24="mas",'Classificação geral'!$K16=1),'Classificação geral'!AA16,""),"")</f>
        <v/>
      </c>
      <c r="GL24" s="214" t="str">
        <f>IFERROR(IF(AND($FZ24="mas",'Classificação geral'!$K16=1),'Classificação geral'!AB16,""),"")</f>
        <v/>
      </c>
      <c r="GM24" s="214" t="str">
        <f>IFERROR(IF(AND($FZ24="mas",'Classificação geral'!$K16=1),'Classificação geral'!N16,""),"")</f>
        <v/>
      </c>
      <c r="GN24" s="214" t="str">
        <f>IFERROR(IF(AND($FZ24="mas",'Classificação geral'!$K16=1),'Classificação geral'!O16,""),"")</f>
        <v/>
      </c>
      <c r="GO24" s="244" t="str">
        <f>IFERROR(IF(AND($FZ24="mas",'Classificação geral'!$K16=1),'Classificação geral'!AM16,""),"")</f>
        <v/>
      </c>
      <c r="GP24" s="216" t="str">
        <f>IFERROR(RANK(GO24,GO:GO,0)+ COUNTIF($GO$13:GO23,GO24),"")</f>
        <v/>
      </c>
      <c r="GQ24" s="209"/>
      <c r="GR24" s="214" t="str">
        <f>IFERROR(IF(AND('Classificação geral'!$J16="fem",'Classificação geral'!$K16=2,'Classificação geral'!$F16="Mini"),'Classificação geral'!$A16,""),"")</f>
        <v/>
      </c>
      <c r="GS24" s="214" t="str">
        <f>IFERROR(IF(AND('Classificação geral'!$J16="fem",'Classificação geral'!$K16=2,'Classificação geral'!$F16="Mini"),'Classificação geral'!$B16,""),"")</f>
        <v/>
      </c>
      <c r="GT24" s="215" t="str">
        <f>IF($GS24='Classificação geral'!$B16,'Classificação geral'!$C16,"")</f>
        <v/>
      </c>
      <c r="GU24" s="215" t="str">
        <f>IF($GS24='Classificação geral'!$B16,'Classificação geral'!$D16,"")</f>
        <v/>
      </c>
      <c r="GV24" s="215" t="str">
        <f>IF($GS24='Classificação geral'!$B16,'Classificação geral'!$J16,"")</f>
        <v/>
      </c>
      <c r="GW24" s="214" t="str">
        <f>IFERROR(IF(AND($GV24="fem",'Classificação geral'!$K16=2),'Classificação geral'!K16,""),"")</f>
        <v/>
      </c>
      <c r="GX24" s="214" t="str">
        <f>IFERROR(IF(AND($GV24="fem",'Classificação geral'!$K16=2),'Classificação geral'!P16,""),"")</f>
        <v/>
      </c>
      <c r="GY24" s="214" t="str">
        <f>IFERROR(IF(AND($GV24="fem",'Classificação geral'!$K16=2),'Classificação geral'!S16,""),"")</f>
        <v/>
      </c>
      <c r="GZ24" s="214" t="str">
        <f>IFERROR(IF(AND($GV24="fem",'Classificação geral'!$K16=2),'Classificação geral'!T16,""),"")</f>
        <v/>
      </c>
      <c r="HA24" s="214" t="str">
        <f>IFERROR(IF(AND($GV24="fem",'Classificação geral'!$K16=2),'Classificação geral'!L16,""),"")</f>
        <v/>
      </c>
      <c r="HB24" s="214" t="str">
        <f>IFERROR(IF(AND($GV24="fem",'Classificação geral'!$K16=2),'Classificação geral'!U16,""),"")</f>
        <v/>
      </c>
      <c r="HC24" s="214" t="str">
        <f>IFERROR(IF(AND($GV24="fem",'Classificação geral'!$K16=2),'Classificação geral'!W16,""),"")</f>
        <v/>
      </c>
      <c r="HD24" s="214" t="str">
        <f>IFERROR(IF(AND($GV24="fem",'Classificação geral'!$K16=2),'Classificação geral'!X16,""),"")</f>
        <v/>
      </c>
      <c r="HE24" s="214" t="str">
        <f>IFERROR(IF(AND($GV24="fem",'Classificação geral'!$K16=2),'Classificação geral'!M16,""),"")</f>
        <v/>
      </c>
      <c r="HF24" s="214" t="str">
        <f>IFERROR(IF(AND($GV24="fem",'Classificação geral'!$K16=2),'Classificação geral'!Y16,""),"")</f>
        <v/>
      </c>
      <c r="HG24" s="214" t="str">
        <f>IFERROR(IF(AND($GV24="fem",'Classificação geral'!$K16=2),'Classificação geral'!AA16,""),"")</f>
        <v/>
      </c>
      <c r="HH24" s="214" t="str">
        <f>IFERROR(IF(AND($GV24="fem",'Classificação geral'!$K16=2),'Classificação geral'!AB16,""),"")</f>
        <v/>
      </c>
      <c r="HI24" s="214" t="str">
        <f>IFERROR(IF(AND($GV24="fem",'Classificação geral'!$K16=2),'Classificação geral'!N16,""),"")</f>
        <v/>
      </c>
      <c r="HJ24" s="214" t="str">
        <f>IFERROR(IF(AND($GV24="fem",'Classificação geral'!$K16=2),'Classificação geral'!O16,""),"")</f>
        <v/>
      </c>
      <c r="HK24" s="214" t="str">
        <f>IFERROR(IF(AND($GV24="fem",'Classificação geral'!$K16=2),'Classificação geral'!AM16,""),"")</f>
        <v/>
      </c>
      <c r="HL24" s="216" t="str">
        <f>IFERROR(RANK(HK24,HK:HK,0)+ COUNTIF(HK$13:$HK22,HK24),"")</f>
        <v/>
      </c>
      <c r="HM24" s="209"/>
      <c r="HN24" s="214" t="str">
        <f>IFERROR(IF(AND('Classificação geral'!$J16="mas",'Classificação geral'!$K16=2,'Classificação geral'!$F16="Mini"),'Classificação geral'!$A16,""),"")</f>
        <v/>
      </c>
      <c r="HO24" s="214" t="str">
        <f>IFERROR(IF(AND('Classificação geral'!$J16="mas",'Classificação geral'!$K16=2,'Classificação geral'!$F16="Mini"),'Classificação geral'!$B16,""),"")</f>
        <v/>
      </c>
      <c r="HP24" s="215" t="str">
        <f>IF($HO24='Classificação geral'!$B16,'Classificação geral'!$C16,"")</f>
        <v/>
      </c>
      <c r="HQ24" s="215" t="str">
        <f>IF($HO24='Classificação geral'!$B16,'Classificação geral'!$D16,"")</f>
        <v/>
      </c>
      <c r="HR24" s="215" t="str">
        <f>IF($HO24='Classificação geral'!$B16,'Classificação geral'!$J16,"")</f>
        <v/>
      </c>
      <c r="HS24" s="214" t="str">
        <f>IFERROR(IF(AND($HR24="mas",'Classificação geral'!$K16=2),'Classificação geral'!K16,""),"")</f>
        <v/>
      </c>
      <c r="HT24" s="214" t="str">
        <f>IFERROR(IF(AND($HR24="mas",'Classificação geral'!$K16=2),'Classificação geral'!P16,""),"")</f>
        <v/>
      </c>
      <c r="HU24" s="214" t="str">
        <f>IFERROR(IF(AND($HR24="mas",'Classificação geral'!$K16=2),'Classificação geral'!S16,""),"")</f>
        <v/>
      </c>
      <c r="HV24" s="214" t="str">
        <f>IFERROR(IF(AND($HR24="mas",'Classificação geral'!$K16=2),'Classificação geral'!T16,""),"")</f>
        <v/>
      </c>
      <c r="HW24" s="214" t="str">
        <f>IFERROR(IF(AND($HR24="mas",'Classificação geral'!$K16=2),'Classificação geral'!L16,""),"")</f>
        <v/>
      </c>
      <c r="HX24" s="214" t="str">
        <f>IFERROR(IF(AND($HR24="mas",'Classificação geral'!$K16=2),'Classificação geral'!U16,""),"")</f>
        <v/>
      </c>
      <c r="HY24" s="214" t="str">
        <f>IFERROR(IF(AND($HR24="mas",'Classificação geral'!$K16=2),'Classificação geral'!W16,""),"")</f>
        <v/>
      </c>
      <c r="HZ24" s="214" t="str">
        <f>IFERROR(IF(AND($HR24="mas",'Classificação geral'!$K16=2),'Classificação geral'!X16,""),"")</f>
        <v/>
      </c>
      <c r="IA24" s="214" t="str">
        <f>IFERROR(IF(AND($HR24="mas",'Classificação geral'!$K16=2),'Classificação geral'!M16,""),"")</f>
        <v/>
      </c>
      <c r="IB24" s="214" t="str">
        <f>IFERROR(IF(AND($HR24="mas",'Classificação geral'!$K16=2),'Classificação geral'!Y16,""),"")</f>
        <v/>
      </c>
      <c r="IC24" s="214" t="str">
        <f>IFERROR(IF(AND($HR24="mas",'Classificação geral'!$K16=2),'Classificação geral'!AA16,""),"")</f>
        <v/>
      </c>
      <c r="ID24" s="214" t="str">
        <f>IFERROR(IF(AND($HR24="mas",'Classificação geral'!$K16=2),'Classificação geral'!AB16,""),"")</f>
        <v/>
      </c>
      <c r="IE24" s="214" t="str">
        <f>IFERROR(IF(AND($HR24="mas",'Classificação geral'!$K16=2),'Classificação geral'!N16,""),"")</f>
        <v/>
      </c>
      <c r="IF24" s="214" t="str">
        <f>IFERROR(IF(AND($HR24="mas",'Classificação geral'!$K16=2),'Classificação geral'!$AM16,""),"")</f>
        <v/>
      </c>
      <c r="IG24" s="216" t="str">
        <f>IFERROR(RANK(IF24,IF:IF,0)+ COUNTIF($IF$13:IF$13,IF24),"")</f>
        <v/>
      </c>
      <c r="IH24" s="209"/>
      <c r="II24" s="214" t="str">
        <f>IFERROR(IF(AND('Classificação geral'!$J16="fem",'Classificação geral'!$K16=3,'Classificação geral'!$F16="Mini"),'Classificação geral'!$A16,""),"")</f>
        <v/>
      </c>
      <c r="IJ24" s="214" t="str">
        <f>IFERROR(IF(AND('Classificação geral'!$J16="fem",'Classificação geral'!$K16=3,'Classificação geral'!$F16="Mini"),'Classificação geral'!$B16,""),"")</f>
        <v/>
      </c>
      <c r="IK24" s="215" t="str">
        <f>IF($IJ24='Classificação geral'!$B16,'Classificação geral'!$C16,"")</f>
        <v/>
      </c>
      <c r="IL24" s="215" t="str">
        <f>IF($IJ24='Classificação geral'!$B16,'Classificação geral'!$D16,"")</f>
        <v/>
      </c>
      <c r="IM24" s="215" t="str">
        <f>IF($IJ24='Classificação geral'!$B16,'Classificação geral'!$J16,"")</f>
        <v/>
      </c>
      <c r="IN24" s="215" t="str">
        <f>IF($IM24='Classificação geral'!$J16,'Classificação geral'!$K16,"")</f>
        <v/>
      </c>
      <c r="IO24" s="215" t="str">
        <f>IF($IN24='Classificação geral'!$K16,'Classificação geral'!$P16,"")</f>
        <v/>
      </c>
      <c r="IP24" s="215" t="str">
        <f>IF($IN24='Classificação geral'!$K16,'Classificação geral'!$S16,"")</f>
        <v/>
      </c>
      <c r="IQ24" s="215" t="str">
        <f>IF($IN24='Classificação geral'!$K16,'Classificação geral'!$T16,"")</f>
        <v/>
      </c>
      <c r="IR24" s="215" t="str">
        <f>IF($IN24='Classificação geral'!$K16,'Classificação geral'!$L16,"")</f>
        <v/>
      </c>
      <c r="IS24" s="215" t="str">
        <f>IF($IN24='Classificação geral'!$K16,'Classificação geral'!$U16,"")</f>
        <v/>
      </c>
      <c r="IT24" s="215" t="str">
        <f>IF($IN24='Classificação geral'!$K16,'Classificação geral'!$W16,"")</f>
        <v/>
      </c>
      <c r="IU24" s="215" t="str">
        <f>IF($IN24='Classificação geral'!$K16,'Classificação geral'!$X16,"")</f>
        <v/>
      </c>
      <c r="IV24" s="215" t="str">
        <f>IF($IN24='Classificação geral'!$K16,'Classificação geral'!$M16,"")</f>
        <v/>
      </c>
      <c r="IW24" s="215" t="str">
        <f>IF($IN24='Classificação geral'!$K16,'Classificação geral'!$Y16,"")</f>
        <v/>
      </c>
      <c r="IX24" s="215" t="str">
        <f>IF($IN24='Classificação geral'!$K16,'Classificação geral'!$AA16,"")</f>
        <v/>
      </c>
      <c r="IY24" s="215" t="str">
        <f>IF($IN24='Classificação geral'!$K16,'Classificação geral'!$AB16,"")</f>
        <v/>
      </c>
      <c r="IZ24" s="215" t="str">
        <f>IF($IN24='Classificação geral'!$K16,'Classificação geral'!$N16,"")</f>
        <v/>
      </c>
      <c r="JA24" s="215" t="str">
        <f>IF($IN24='Classificação geral'!$K16,'Classificação geral'!$O16,"")</f>
        <v/>
      </c>
      <c r="JB24" s="215" t="str">
        <f>IF($IN24='Classificação geral'!$K16,'Classificação geral'!$AM16,"")</f>
        <v/>
      </c>
      <c r="JC24" s="216" t="str">
        <f>IFERROR(RANK(JB24,JB:JB,0)+ COUNTIF($JB$13:JB22,JB24),"")</f>
        <v/>
      </c>
      <c r="JD24" s="209"/>
      <c r="JE24" s="214" t="str">
        <f>IFERROR(IF(AND('Classificação geral'!$J16="mas",'Classificação geral'!$K16=3,'Classificação geral'!$F16="Mini"),'Classificação geral'!$A16,""),"")</f>
        <v/>
      </c>
      <c r="JF24" s="214" t="str">
        <f>IFERROR(IF(AND('Classificação geral'!$J16="mas",'Classificação geral'!$K16=3,'Classificação geral'!$F16="Mini"),'Classificação geral'!$B16,""),"")</f>
        <v/>
      </c>
      <c r="JG24" s="215" t="str">
        <f>IF($JF24='Classificação geral'!$B16,'Classificação geral'!$C16,"")</f>
        <v/>
      </c>
      <c r="JH24" s="215" t="str">
        <f>IF($JF24='Classificação geral'!$B16,'Classificação geral'!$D16,"")</f>
        <v/>
      </c>
      <c r="JI24" s="215" t="str">
        <f>IF($JF24='Classificação geral'!$B16,'Classificação geral'!$J16,"")</f>
        <v/>
      </c>
      <c r="JJ24" s="214" t="str">
        <f>IFERROR(IF(AND($JI24="mas",'Classificação geral'!$K16=3),'Classificação geral'!K16,""),"")</f>
        <v/>
      </c>
      <c r="JK24" s="214" t="str">
        <f>IFERROR(IF(AND($JI24="mas",'Classificação geral'!$K16=3),'Classificação geral'!P16,""),"")</f>
        <v/>
      </c>
      <c r="JL24" s="214" t="str">
        <f>IFERROR(IF(AND($JI24="mas",'Classificação geral'!$K16=3),'Classificação geral'!S16,""),"")</f>
        <v/>
      </c>
      <c r="JM24" s="214" t="str">
        <f>IFERROR(IF(AND($JI24="mas",'Classificação geral'!$K16=3),'Classificação geral'!T16,""),"")</f>
        <v/>
      </c>
      <c r="JN24" s="214" t="str">
        <f>IFERROR(IF(AND($JI24="mas",'Classificação geral'!$K16=3),'Classificação geral'!L16,""),"")</f>
        <v/>
      </c>
      <c r="JO24" s="214" t="str">
        <f>IFERROR(IF(AND($JI24="mas",'Classificação geral'!$K16=3),'Classificação geral'!U16,""),"")</f>
        <v/>
      </c>
      <c r="JP24" s="214" t="str">
        <f>IFERROR(IF(AND($JI24="mas",'Classificação geral'!$K16=3),'Classificação geral'!W16,""),"")</f>
        <v/>
      </c>
      <c r="JQ24" s="214" t="str">
        <f>IFERROR(IF(AND($JI24="mas",'Classificação geral'!$K16=3),'Classificação geral'!X16,""),"")</f>
        <v/>
      </c>
      <c r="JR24" s="214" t="str">
        <f>IFERROR(IF(AND($JI24="mas",'Classificação geral'!$K16=3),'Classificação geral'!M16,""),"")</f>
        <v/>
      </c>
      <c r="JS24" s="214" t="str">
        <f>IFERROR(IF(AND($JI24="mas",'Classificação geral'!$K16=3),'Classificação geral'!Y16,""),"")</f>
        <v/>
      </c>
      <c r="JT24" s="214" t="str">
        <f>IFERROR(IF(AND($JI24="mas",'Classificação geral'!$K16=3),'Classificação geral'!AA16,""),"")</f>
        <v/>
      </c>
      <c r="JU24" s="214" t="str">
        <f>IFERROR(IF(AND($JI24="mas",'Classificação geral'!$K16=3),'Classificação geral'!AB16,""),"")</f>
        <v/>
      </c>
      <c r="JV24" s="214" t="str">
        <f>IFERROR(IF(AND($JI24="mas",'Classificação geral'!$K16=3),'Classificação geral'!N16,""),"")</f>
        <v/>
      </c>
      <c r="JW24" s="214" t="str">
        <f>IFERROR(IF(AND($JI24="mas",'Classificação geral'!$K16=3),'Classificação geral'!$AM16,""),"")</f>
        <v/>
      </c>
      <c r="JX24" s="216" t="str">
        <f>IFERROR(RANK(JW24,JW:JW,0)+ COUNTIF(JW$13:$JW22,JW24),"")</f>
        <v/>
      </c>
    </row>
    <row r="25" spans="1:284" s="243" customFormat="1" ht="27.75" customHeight="1" x14ac:dyDescent="0.4">
      <c r="B25" s="248" t="str">
        <f t="shared" si="0"/>
        <v/>
      </c>
      <c r="C25" s="238" t="str">
        <f t="shared" si="1"/>
        <v/>
      </c>
      <c r="D25" s="238" t="str">
        <f t="shared" si="2"/>
        <v/>
      </c>
      <c r="E25" s="238" t="str">
        <f t="shared" si="3"/>
        <v/>
      </c>
      <c r="F25" s="239" t="str">
        <f t="shared" si="4"/>
        <v/>
      </c>
      <c r="G25" s="239" t="str">
        <f t="shared" si="5"/>
        <v/>
      </c>
      <c r="H25" s="240" t="str">
        <f t="shared" si="6"/>
        <v/>
      </c>
      <c r="I25" s="240" t="str">
        <f t="shared" si="7"/>
        <v/>
      </c>
      <c r="J25" s="240" t="str">
        <f t="shared" si="8"/>
        <v/>
      </c>
      <c r="K25" s="240" t="str">
        <f t="shared" si="9"/>
        <v/>
      </c>
      <c r="L25" s="240" t="str">
        <f t="shared" si="10"/>
        <v/>
      </c>
      <c r="M25" s="240" t="str">
        <f t="shared" si="11"/>
        <v/>
      </c>
      <c r="N25" s="240" t="str">
        <f t="shared" si="12"/>
        <v/>
      </c>
      <c r="O25" s="240" t="str">
        <f t="shared" si="13"/>
        <v/>
      </c>
      <c r="P25" s="240" t="str">
        <f t="shared" si="14"/>
        <v/>
      </c>
      <c r="Q25" s="240" t="str">
        <f t="shared" si="15"/>
        <v/>
      </c>
      <c r="R25" s="240" t="str">
        <f t="shared" si="16"/>
        <v/>
      </c>
      <c r="S25" s="240" t="str">
        <f t="shared" si="16"/>
        <v/>
      </c>
      <c r="T25" s="240" t="str">
        <f t="shared" si="17"/>
        <v/>
      </c>
      <c r="U25" s="240" t="str">
        <f t="shared" si="18"/>
        <v/>
      </c>
      <c r="V25" s="241">
        <v>11</v>
      </c>
      <c r="W25" s="432"/>
      <c r="X25" s="434"/>
      <c r="Y25" s="242"/>
      <c r="Z25" s="248" t="str">
        <f t="shared" si="19"/>
        <v/>
      </c>
      <c r="AA25" s="238" t="str">
        <f t="shared" si="20"/>
        <v/>
      </c>
      <c r="AB25" s="238" t="str">
        <f t="shared" si="21"/>
        <v/>
      </c>
      <c r="AC25" s="238" t="str">
        <f t="shared" si="22"/>
        <v/>
      </c>
      <c r="AD25" s="239" t="str">
        <f t="shared" si="23"/>
        <v/>
      </c>
      <c r="AE25" s="239" t="str">
        <f t="shared" si="24"/>
        <v/>
      </c>
      <c r="AF25" s="240" t="str">
        <f t="shared" si="25"/>
        <v/>
      </c>
      <c r="AG25" s="240" t="str">
        <f t="shared" si="26"/>
        <v/>
      </c>
      <c r="AH25" s="240" t="str">
        <f t="shared" si="27"/>
        <v/>
      </c>
      <c r="AI25" s="240" t="str">
        <f t="shared" si="28"/>
        <v/>
      </c>
      <c r="AJ25" s="240" t="str">
        <f t="shared" si="29"/>
        <v/>
      </c>
      <c r="AK25" s="240" t="str">
        <f t="shared" si="30"/>
        <v/>
      </c>
      <c r="AL25" s="240" t="str">
        <f t="shared" si="31"/>
        <v/>
      </c>
      <c r="AM25" s="240" t="str">
        <f t="shared" si="32"/>
        <v/>
      </c>
      <c r="AN25" s="240" t="str">
        <f t="shared" si="33"/>
        <v/>
      </c>
      <c r="AO25" s="240" t="str">
        <f t="shared" si="34"/>
        <v/>
      </c>
      <c r="AP25" s="240" t="str">
        <f t="shared" si="35"/>
        <v/>
      </c>
      <c r="AQ25" s="240" t="str">
        <f t="shared" si="35"/>
        <v/>
      </c>
      <c r="AR25" s="240" t="str">
        <f t="shared" si="36"/>
        <v/>
      </c>
      <c r="AS25" s="240" t="str">
        <f t="shared" si="37"/>
        <v/>
      </c>
      <c r="AT25" s="241">
        <v>11</v>
      </c>
      <c r="AU25" s="432"/>
      <c r="AV25" s="242"/>
      <c r="AX25" s="249" t="str">
        <f t="shared" si="57"/>
        <v/>
      </c>
      <c r="AY25" s="238" t="str">
        <f t="shared" si="58"/>
        <v/>
      </c>
      <c r="AZ25" s="238" t="str">
        <f t="shared" si="59"/>
        <v/>
      </c>
      <c r="BA25" s="239" t="str">
        <f t="shared" si="38"/>
        <v/>
      </c>
      <c r="BB25" s="239" t="str">
        <f t="shared" si="60"/>
        <v/>
      </c>
      <c r="BC25" s="239" t="str">
        <f t="shared" si="61"/>
        <v/>
      </c>
      <c r="BD25" s="240" t="str">
        <f t="shared" si="62"/>
        <v/>
      </c>
      <c r="BE25" s="240" t="str">
        <f t="shared" si="63"/>
        <v/>
      </c>
      <c r="BF25" s="240" t="str">
        <f t="shared" si="64"/>
        <v/>
      </c>
      <c r="BG25" s="240" t="str">
        <f t="shared" si="65"/>
        <v/>
      </c>
      <c r="BH25" s="240" t="str">
        <f t="shared" si="66"/>
        <v/>
      </c>
      <c r="BI25" s="240" t="str">
        <f t="shared" si="67"/>
        <v/>
      </c>
      <c r="BJ25" s="240" t="str">
        <f t="shared" si="68"/>
        <v/>
      </c>
      <c r="BK25" s="240" t="str">
        <f t="shared" si="69"/>
        <v/>
      </c>
      <c r="BL25" s="240" t="str">
        <f t="shared" si="70"/>
        <v/>
      </c>
      <c r="BM25" s="240" t="str">
        <f t="shared" si="71"/>
        <v/>
      </c>
      <c r="BN25" s="240" t="str">
        <f t="shared" si="72"/>
        <v/>
      </c>
      <c r="BO25" s="240" t="str">
        <f t="shared" si="72"/>
        <v/>
      </c>
      <c r="BP25" s="240" t="str">
        <f t="shared" si="73"/>
        <v/>
      </c>
      <c r="BQ25" s="240" t="str">
        <f t="shared" si="74"/>
        <v/>
      </c>
      <c r="BR25" s="241">
        <v>11</v>
      </c>
      <c r="BS25" s="432"/>
      <c r="BT25" s="242"/>
      <c r="BU25" s="242"/>
      <c r="BV25" s="249" t="str">
        <f t="shared" si="75"/>
        <v/>
      </c>
      <c r="BW25" s="238" t="str">
        <f t="shared" si="76"/>
        <v/>
      </c>
      <c r="BX25" s="238" t="str">
        <f t="shared" si="77"/>
        <v/>
      </c>
      <c r="BY25" s="239" t="str">
        <f t="shared" si="40"/>
        <v/>
      </c>
      <c r="BZ25" s="239" t="str">
        <f t="shared" si="78"/>
        <v/>
      </c>
      <c r="CA25" s="239" t="str">
        <f t="shared" si="79"/>
        <v/>
      </c>
      <c r="CB25" s="240" t="str">
        <f t="shared" si="79"/>
        <v/>
      </c>
      <c r="CC25" s="240" t="str">
        <f t="shared" si="80"/>
        <v/>
      </c>
      <c r="CD25" s="240" t="str">
        <f t="shared" si="81"/>
        <v/>
      </c>
      <c r="CE25" s="240" t="str">
        <f t="shared" si="82"/>
        <v/>
      </c>
      <c r="CF25" s="240" t="str">
        <f t="shared" si="83"/>
        <v/>
      </c>
      <c r="CG25" s="240" t="str">
        <f t="shared" si="84"/>
        <v/>
      </c>
      <c r="CH25" s="240" t="str">
        <f t="shared" si="85"/>
        <v/>
      </c>
      <c r="CI25" s="240" t="str">
        <f t="shared" si="86"/>
        <v/>
      </c>
      <c r="CJ25" s="240" t="str">
        <f t="shared" si="87"/>
        <v/>
      </c>
      <c r="CK25" s="240" t="str">
        <f t="shared" si="88"/>
        <v/>
      </c>
      <c r="CL25" s="240" t="str">
        <f t="shared" si="89"/>
        <v/>
      </c>
      <c r="CM25" s="240" t="str">
        <f t="shared" si="89"/>
        <v/>
      </c>
      <c r="CN25" s="240" t="str">
        <f t="shared" si="90"/>
        <v/>
      </c>
      <c r="CO25" s="240" t="str">
        <f t="shared" si="91"/>
        <v/>
      </c>
      <c r="CP25" s="241">
        <v>11</v>
      </c>
      <c r="CQ25" s="432"/>
      <c r="CS25" s="248" t="str">
        <f t="shared" si="92"/>
        <v/>
      </c>
      <c r="CT25" s="238" t="str">
        <f t="shared" si="93"/>
        <v/>
      </c>
      <c r="CU25" s="238" t="str">
        <f t="shared" si="94"/>
        <v/>
      </c>
      <c r="CV25" s="238" t="str">
        <f t="shared" si="95"/>
        <v/>
      </c>
      <c r="CW25" s="239" t="str">
        <f t="shared" si="96"/>
        <v/>
      </c>
      <c r="CX25" s="239" t="str">
        <f t="shared" si="97"/>
        <v/>
      </c>
      <c r="CY25" s="240" t="str">
        <f t="shared" si="98"/>
        <v/>
      </c>
      <c r="CZ25" s="240" t="str">
        <f t="shared" si="99"/>
        <v/>
      </c>
      <c r="DA25" s="240" t="str">
        <f t="shared" si="100"/>
        <v/>
      </c>
      <c r="DB25" s="240" t="str">
        <f t="shared" si="101"/>
        <v/>
      </c>
      <c r="DC25" s="240" t="str">
        <f t="shared" si="102"/>
        <v/>
      </c>
      <c r="DD25" s="240" t="str">
        <f t="shared" si="103"/>
        <v/>
      </c>
      <c r="DE25" s="240" t="str">
        <f t="shared" si="104"/>
        <v/>
      </c>
      <c r="DF25" s="240" t="str">
        <f t="shared" si="105"/>
        <v/>
      </c>
      <c r="DG25" s="240" t="str">
        <f t="shared" si="106"/>
        <v/>
      </c>
      <c r="DH25" s="240" t="str">
        <f t="shared" si="107"/>
        <v/>
      </c>
      <c r="DI25" s="240" t="str">
        <f t="shared" si="108"/>
        <v/>
      </c>
      <c r="DJ25" s="240" t="str">
        <f t="shared" si="108"/>
        <v/>
      </c>
      <c r="DK25" s="240" t="str">
        <f t="shared" si="109"/>
        <v/>
      </c>
      <c r="DL25" s="240" t="str">
        <f t="shared" si="110"/>
        <v/>
      </c>
      <c r="DM25" s="241">
        <v>11</v>
      </c>
      <c r="DN25" s="432"/>
      <c r="DO25" s="242"/>
      <c r="DP25" s="242"/>
      <c r="DQ25" s="248" t="str">
        <f t="shared" si="111"/>
        <v/>
      </c>
      <c r="DR25" s="238" t="str">
        <f t="shared" si="112"/>
        <v/>
      </c>
      <c r="DS25" s="238" t="str">
        <f t="shared" si="113"/>
        <v/>
      </c>
      <c r="DT25" s="238" t="str">
        <f t="shared" si="114"/>
        <v/>
      </c>
      <c r="DU25" s="239" t="str">
        <f t="shared" si="115"/>
        <v/>
      </c>
      <c r="DV25" s="239" t="str">
        <f t="shared" si="116"/>
        <v/>
      </c>
      <c r="DW25" s="240" t="str">
        <f t="shared" si="45"/>
        <v/>
      </c>
      <c r="DX25" s="240" t="str">
        <f t="shared" si="46"/>
        <v/>
      </c>
      <c r="DY25" s="240" t="str">
        <f t="shared" si="47"/>
        <v/>
      </c>
      <c r="DZ25" s="240" t="str">
        <f t="shared" si="48"/>
        <v/>
      </c>
      <c r="EA25" s="240" t="str">
        <f t="shared" si="49"/>
        <v/>
      </c>
      <c r="EB25" s="240" t="str">
        <f t="shared" si="50"/>
        <v/>
      </c>
      <c r="EC25" s="240" t="str">
        <f t="shared" si="51"/>
        <v/>
      </c>
      <c r="ED25" s="240" t="str">
        <f t="shared" si="52"/>
        <v/>
      </c>
      <c r="EE25" s="240" t="str">
        <f t="shared" si="53"/>
        <v/>
      </c>
      <c r="EF25" s="240" t="str">
        <f t="shared" si="54"/>
        <v/>
      </c>
      <c r="EG25" s="240" t="str">
        <f t="shared" si="55"/>
        <v/>
      </c>
      <c r="EH25" s="240" t="str">
        <f t="shared" si="44"/>
        <v/>
      </c>
      <c r="EI25" s="240" t="str">
        <f t="shared" si="56"/>
        <v/>
      </c>
      <c r="EJ25" s="240" t="str">
        <f t="shared" si="117"/>
        <v/>
      </c>
      <c r="EK25" s="241">
        <v>11</v>
      </c>
      <c r="EL25" s="432"/>
      <c r="EZ25" s="214" t="str">
        <f>IFERROR(IF(AND('Classificação geral'!$J17="FEM",'Classificação geral'!$K17=1,'Classificação geral'!$F17="Mini"),'Classificação geral'!$A17,""),"")</f>
        <v/>
      </c>
      <c r="FA25" s="214" t="str">
        <f>IFERROR(IF(AND('Classificação geral'!$J17="FEM",'Classificação geral'!$K17=1,'Classificação geral'!F17="Mini"),'Classificação geral'!$B17,""),"")</f>
        <v/>
      </c>
      <c r="FB25" s="215" t="str">
        <f>IF($FA25='Classificação geral'!$B17,'Classificação geral'!$C17,"")</f>
        <v/>
      </c>
      <c r="FC25" s="215" t="str">
        <f>IF($FA25='Classificação geral'!$B17,'Classificação geral'!$D17,"")</f>
        <v/>
      </c>
      <c r="FD25" s="215" t="str">
        <f>IF($FA25='Classificação geral'!$B17,'Classificação geral'!$J17,"")</f>
        <v/>
      </c>
      <c r="FE25" s="215" t="str">
        <f>IF($FD25='Classificação geral'!$J17,'Classificação geral'!$K17,"")</f>
        <v/>
      </c>
      <c r="FF25" s="215" t="str">
        <f>IF($FE25='Classificação geral'!$K17,'Classificação geral'!$P17,"")</f>
        <v/>
      </c>
      <c r="FG25" s="215" t="str">
        <f>IF($FE25='Classificação geral'!$K17,'Classificação geral'!$S17,"")</f>
        <v/>
      </c>
      <c r="FH25" s="215" t="str">
        <f>IF($FE25='Classificação geral'!$K17,'Classificação geral'!$T17,"")</f>
        <v/>
      </c>
      <c r="FI25" s="215" t="str">
        <f>IF($FE25='Classificação geral'!$K17,'Classificação geral'!$L17,"")</f>
        <v/>
      </c>
      <c r="FJ25" s="215" t="str">
        <f>IF($FE25='Classificação geral'!$K17,'Classificação geral'!$U17,"")</f>
        <v/>
      </c>
      <c r="FK25" s="215" t="str">
        <f>IF($FE25='Classificação geral'!$K17,'Classificação geral'!$W17,"")</f>
        <v/>
      </c>
      <c r="FL25" s="215" t="str">
        <f>IF($FE25='Classificação geral'!$K17,'Classificação geral'!$X17,"")</f>
        <v/>
      </c>
      <c r="FM25" s="215" t="str">
        <f>IF($FE25='Classificação geral'!$K17,'Classificação geral'!$M17,"")</f>
        <v/>
      </c>
      <c r="FN25" s="215" t="str">
        <f>IF($FE25='Classificação geral'!$K17,'Classificação geral'!$Y17,"")</f>
        <v/>
      </c>
      <c r="FO25" s="215" t="str">
        <f>IF($FE25='Classificação geral'!$K17,'Classificação geral'!$AA17,"")</f>
        <v/>
      </c>
      <c r="FP25" s="215" t="str">
        <f>IF($FE25='Classificação geral'!$K17,'Classificação geral'!$AB17,"")</f>
        <v/>
      </c>
      <c r="FQ25" s="215" t="str">
        <f>IF($FE25='Classificação geral'!$K17,'Classificação geral'!$N17,"")</f>
        <v/>
      </c>
      <c r="FR25" s="215" t="str">
        <f>IF($FE25='Classificação geral'!$K17,'Classificação geral'!$O17,"")</f>
        <v/>
      </c>
      <c r="FS25" s="215" t="str">
        <f>IF($FE25='Classificação geral'!$K17,'Classificação geral'!$AM17,"")</f>
        <v/>
      </c>
      <c r="FT25" s="216" t="str">
        <f>IFERROR(RANK(FS25,FS:FS,0)+ COUNTIF($FS$13:FS24,FS25),"")</f>
        <v/>
      </c>
      <c r="FU25" s="209"/>
      <c r="FV25" s="214" t="str">
        <f>IFERROR(IF(AND('Classificação geral'!$J17="mas",'Classificação geral'!$K17=1,'Classificação geral'!$F17="Mini"),'Classificação geral'!$A17,""),"")</f>
        <v/>
      </c>
      <c r="FW25" s="214" t="str">
        <f>IFERROR(IF(AND('Classificação geral'!$J17="mas",'Classificação geral'!$K17=1,'Classificação geral'!$F17="Mini"),'Classificação geral'!$B17,""),"")</f>
        <v/>
      </c>
      <c r="FX25" s="215" t="str">
        <f>IF($FW25='Classificação geral'!$B17,'Classificação geral'!$C17,"")</f>
        <v/>
      </c>
      <c r="FY25" s="215" t="str">
        <f>IF($FW25='Classificação geral'!$B17,'Classificação geral'!$D17,"")</f>
        <v/>
      </c>
      <c r="FZ25" s="215" t="str">
        <f>IF($FW25='Classificação geral'!$B17,'Classificação geral'!$J17,"")</f>
        <v/>
      </c>
      <c r="GA25" s="214" t="str">
        <f>IFERROR(IF(AND($FZ25="mas",'Classificação geral'!$K17=1),'Classificação geral'!K17,""),"")</f>
        <v/>
      </c>
      <c r="GB25" s="214" t="str">
        <f>IFERROR(IF(AND($FZ25="mas",'Classificação geral'!$K17=1),'Classificação geral'!P17,""),"")</f>
        <v/>
      </c>
      <c r="GC25" s="214" t="str">
        <f>IFERROR(IF(AND($FZ25="mas",'Classificação geral'!$K17=1),'Classificação geral'!S17,""),"")</f>
        <v/>
      </c>
      <c r="GD25" s="214" t="str">
        <f>IFERROR(IF(AND($FZ25="mas",'Classificação geral'!$K17=1),'Classificação geral'!T17,""),"")</f>
        <v/>
      </c>
      <c r="GE25" s="214" t="str">
        <f>IFERROR(IF(AND($FZ25="mas",'Classificação geral'!$K17=1),'Classificação geral'!L17,""),"")</f>
        <v/>
      </c>
      <c r="GF25" s="214" t="str">
        <f>IFERROR(IF(AND($FZ25="mas",'Classificação geral'!$K17=1),'Classificação geral'!U17,""),"")</f>
        <v/>
      </c>
      <c r="GG25" s="214" t="str">
        <f>IFERROR(IF(AND($FZ25="mas",'Classificação geral'!$K17=1),'Classificação geral'!W17,""),"")</f>
        <v/>
      </c>
      <c r="GH25" s="214" t="str">
        <f>IFERROR(IF(AND($FZ25="mas",'Classificação geral'!$K17=1),'Classificação geral'!X17,""),"")</f>
        <v/>
      </c>
      <c r="GI25" s="214" t="str">
        <f>IFERROR(IF(AND($FZ25="mas",'Classificação geral'!$K17=1),'Classificação geral'!M17,""),"")</f>
        <v/>
      </c>
      <c r="GJ25" s="214" t="str">
        <f>IFERROR(IF(AND($FZ25="mas",'Classificação geral'!$K17=1),'Classificação geral'!Y17,""),"")</f>
        <v/>
      </c>
      <c r="GK25" s="214" t="str">
        <f>IFERROR(IF(AND($FZ25="mas",'Classificação geral'!$K17=1),'Classificação geral'!AA17,""),"")</f>
        <v/>
      </c>
      <c r="GL25" s="214" t="str">
        <f>IFERROR(IF(AND($FZ25="mas",'Classificação geral'!$K17=1),'Classificação geral'!AB17,""),"")</f>
        <v/>
      </c>
      <c r="GM25" s="214" t="str">
        <f>IFERROR(IF(AND($FZ25="mas",'Classificação geral'!$K17=1),'Classificação geral'!N17,""),"")</f>
        <v/>
      </c>
      <c r="GN25" s="214" t="str">
        <f>IFERROR(IF(AND($FZ25="mas",'Classificação geral'!$K17=1),'Classificação geral'!O17,""),"")</f>
        <v/>
      </c>
      <c r="GO25" s="244" t="str">
        <f>IFERROR(IF(AND($FZ25="mas",'Classificação geral'!$K17=1),'Classificação geral'!AM17,""),"")</f>
        <v/>
      </c>
      <c r="GP25" s="216" t="str">
        <f>IFERROR(RANK(GO25,GO:GO,0)+ COUNTIF($GO$13:GO24,GO25),"")</f>
        <v/>
      </c>
      <c r="GQ25" s="209"/>
      <c r="GR25" s="214" t="str">
        <f>IFERROR(IF(AND('Classificação geral'!$J17="fem",'Classificação geral'!$K17=2,'Classificação geral'!$F17="Mini"),'Classificação geral'!$A17,""),"")</f>
        <v/>
      </c>
      <c r="GS25" s="214" t="str">
        <f>IFERROR(IF(AND('Classificação geral'!$J17="fem",'Classificação geral'!$K17=2,'Classificação geral'!$F17="Mini"),'Classificação geral'!$B17,""),"")</f>
        <v/>
      </c>
      <c r="GT25" s="215" t="str">
        <f>IF($GS25='Classificação geral'!$B17,'Classificação geral'!$C17,"")</f>
        <v/>
      </c>
      <c r="GU25" s="215" t="str">
        <f>IF($GS25='Classificação geral'!$B17,'Classificação geral'!$D17,"")</f>
        <v/>
      </c>
      <c r="GV25" s="215" t="str">
        <f>IF($GS25='Classificação geral'!$B17,'Classificação geral'!$J17,"")</f>
        <v/>
      </c>
      <c r="GW25" s="214" t="str">
        <f>IFERROR(IF(AND($GV25="fem",'Classificação geral'!$K17=2),'Classificação geral'!K17,""),"")</f>
        <v/>
      </c>
      <c r="GX25" s="214" t="str">
        <f>IFERROR(IF(AND($GV25="fem",'Classificação geral'!$K17=2),'Classificação geral'!P17,""),"")</f>
        <v/>
      </c>
      <c r="GY25" s="214" t="str">
        <f>IFERROR(IF(AND($GV25="fem",'Classificação geral'!$K17=2),'Classificação geral'!S17,""),"")</f>
        <v/>
      </c>
      <c r="GZ25" s="214" t="str">
        <f>IFERROR(IF(AND($GV25="fem",'Classificação geral'!$K17=2),'Classificação geral'!T17,""),"")</f>
        <v/>
      </c>
      <c r="HA25" s="214" t="str">
        <f>IFERROR(IF(AND($GV25="fem",'Classificação geral'!$K17=2),'Classificação geral'!L17,""),"")</f>
        <v/>
      </c>
      <c r="HB25" s="214" t="str">
        <f>IFERROR(IF(AND($GV25="fem",'Classificação geral'!$K17=2),'Classificação geral'!U17,""),"")</f>
        <v/>
      </c>
      <c r="HC25" s="214" t="str">
        <f>IFERROR(IF(AND($GV25="fem",'Classificação geral'!$K17=2),'Classificação geral'!W17,""),"")</f>
        <v/>
      </c>
      <c r="HD25" s="214" t="str">
        <f>IFERROR(IF(AND($GV25="fem",'Classificação geral'!$K17=2),'Classificação geral'!X17,""),"")</f>
        <v/>
      </c>
      <c r="HE25" s="214" t="str">
        <f>IFERROR(IF(AND($GV25="fem",'Classificação geral'!$K17=2),'Classificação geral'!M17,""),"")</f>
        <v/>
      </c>
      <c r="HF25" s="214" t="str">
        <f>IFERROR(IF(AND($GV25="fem",'Classificação geral'!$K17=2),'Classificação geral'!Y17,""),"")</f>
        <v/>
      </c>
      <c r="HG25" s="214" t="str">
        <f>IFERROR(IF(AND($GV25="fem",'Classificação geral'!$K17=2),'Classificação geral'!AA17,""),"")</f>
        <v/>
      </c>
      <c r="HH25" s="214" t="str">
        <f>IFERROR(IF(AND($GV25="fem",'Classificação geral'!$K17=2),'Classificação geral'!AB17,""),"")</f>
        <v/>
      </c>
      <c r="HI25" s="214" t="str">
        <f>IFERROR(IF(AND($GV25="fem",'Classificação geral'!$K17=2),'Classificação geral'!N17,""),"")</f>
        <v/>
      </c>
      <c r="HJ25" s="214" t="str">
        <f>IFERROR(IF(AND($GV25="fem",'Classificação geral'!$K17=2),'Classificação geral'!O17,""),"")</f>
        <v/>
      </c>
      <c r="HK25" s="214" t="str">
        <f>IFERROR(IF(AND($GV25="fem",'Classificação geral'!$K17=2),'Classificação geral'!AM17,""),"")</f>
        <v/>
      </c>
      <c r="HL25" s="216" t="str">
        <f>IFERROR(RANK(HK25,HK:HK,0)+ COUNTIF(HK$13:$HK23,HK25),"")</f>
        <v/>
      </c>
      <c r="HM25" s="209"/>
      <c r="HN25" s="214" t="str">
        <f>IFERROR(IF(AND('Classificação geral'!$J17="mas",'Classificação geral'!$K17=2,'Classificação geral'!$F17="Mini"),'Classificação geral'!$A17,""),"")</f>
        <v/>
      </c>
      <c r="HO25" s="214" t="str">
        <f>IFERROR(IF(AND('Classificação geral'!$J17="mas",'Classificação geral'!$K17=2,'Classificação geral'!$F17="Mini"),'Classificação geral'!$B17,""),"")</f>
        <v/>
      </c>
      <c r="HP25" s="215" t="str">
        <f>IF($HO25='Classificação geral'!$B17,'Classificação geral'!$C17,"")</f>
        <v/>
      </c>
      <c r="HQ25" s="215" t="str">
        <f>IF($HO25='Classificação geral'!$B17,'Classificação geral'!$D17,"")</f>
        <v/>
      </c>
      <c r="HR25" s="215" t="str">
        <f>IF($HO25='Classificação geral'!$B17,'Classificação geral'!$J17,"")</f>
        <v/>
      </c>
      <c r="HS25" s="214" t="str">
        <f>IFERROR(IF(AND($HR25="mas",'Classificação geral'!$K17=2),'Classificação geral'!K17,""),"")</f>
        <v/>
      </c>
      <c r="HT25" s="214" t="str">
        <f>IFERROR(IF(AND($HR25="mas",'Classificação geral'!$K17=2),'Classificação geral'!P17,""),"")</f>
        <v/>
      </c>
      <c r="HU25" s="214" t="str">
        <f>IFERROR(IF(AND($HR25="mas",'Classificação geral'!$K17=2),'Classificação geral'!S17,""),"")</f>
        <v/>
      </c>
      <c r="HV25" s="214" t="str">
        <f>IFERROR(IF(AND($HR25="mas",'Classificação geral'!$K17=2),'Classificação geral'!T17,""),"")</f>
        <v/>
      </c>
      <c r="HW25" s="214" t="str">
        <f>IFERROR(IF(AND($HR25="mas",'Classificação geral'!$K17=2),'Classificação geral'!L17,""),"")</f>
        <v/>
      </c>
      <c r="HX25" s="214" t="str">
        <f>IFERROR(IF(AND($HR25="mas",'Classificação geral'!$K17=2),'Classificação geral'!U17,""),"")</f>
        <v/>
      </c>
      <c r="HY25" s="214" t="str">
        <f>IFERROR(IF(AND($HR25="mas",'Classificação geral'!$K17=2),'Classificação geral'!W17,""),"")</f>
        <v/>
      </c>
      <c r="HZ25" s="214" t="str">
        <f>IFERROR(IF(AND($HR25="mas",'Classificação geral'!$K17=2),'Classificação geral'!X17,""),"")</f>
        <v/>
      </c>
      <c r="IA25" s="214" t="str">
        <f>IFERROR(IF(AND($HR25="mas",'Classificação geral'!$K17=2),'Classificação geral'!M17,""),"")</f>
        <v/>
      </c>
      <c r="IB25" s="214" t="str">
        <f>IFERROR(IF(AND($HR25="mas",'Classificação geral'!$K17=2),'Classificação geral'!Y17,""),"")</f>
        <v/>
      </c>
      <c r="IC25" s="214" t="str">
        <f>IFERROR(IF(AND($HR25="mas",'Classificação geral'!$K17=2),'Classificação geral'!AA17,""),"")</f>
        <v/>
      </c>
      <c r="ID25" s="214" t="str">
        <f>IFERROR(IF(AND($HR25="mas",'Classificação geral'!$K17=2),'Classificação geral'!AB17,""),"")</f>
        <v/>
      </c>
      <c r="IE25" s="214" t="str">
        <f>IFERROR(IF(AND($HR25="mas",'Classificação geral'!$K17=2),'Classificação geral'!N17,""),"")</f>
        <v/>
      </c>
      <c r="IF25" s="214" t="str">
        <f>IFERROR(IF(AND($HR25="mas",'Classificação geral'!$K17=2),'Classificação geral'!$AM17,""),"")</f>
        <v/>
      </c>
      <c r="IG25" s="216" t="str">
        <f>IFERROR(RANK(IF25,IF:IF,0)+ COUNTIF($IF$13:IF$13,IF25),"")</f>
        <v/>
      </c>
      <c r="IH25" s="209"/>
      <c r="II25" s="214" t="str">
        <f>IFERROR(IF(AND('Classificação geral'!$J17="fem",'Classificação geral'!$K17=3,'Classificação geral'!$F17="Mini"),'Classificação geral'!$A17,""),"")</f>
        <v/>
      </c>
      <c r="IJ25" s="214" t="str">
        <f>IFERROR(IF(AND('Classificação geral'!$J17="fem",'Classificação geral'!$K17=3,'Classificação geral'!$F17="Mini"),'Classificação geral'!$B17,""),"")</f>
        <v/>
      </c>
      <c r="IK25" s="215" t="str">
        <f>IF($IJ25='Classificação geral'!$B17,'Classificação geral'!$C17,"")</f>
        <v/>
      </c>
      <c r="IL25" s="215" t="str">
        <f>IF($IJ25='Classificação geral'!$B17,'Classificação geral'!$D17,"")</f>
        <v/>
      </c>
      <c r="IM25" s="215" t="str">
        <f>IF($IJ25='Classificação geral'!$B17,'Classificação geral'!$J17,"")</f>
        <v/>
      </c>
      <c r="IN25" s="215" t="str">
        <f>IF($IM25='Classificação geral'!$J17,'Classificação geral'!$K17,"")</f>
        <v/>
      </c>
      <c r="IO25" s="215" t="str">
        <f>IF($IN25='Classificação geral'!$K17,'Classificação geral'!$P17,"")</f>
        <v/>
      </c>
      <c r="IP25" s="215" t="str">
        <f>IF($IN25='Classificação geral'!$K17,'Classificação geral'!$S17,"")</f>
        <v/>
      </c>
      <c r="IQ25" s="215" t="str">
        <f>IF($IN25='Classificação geral'!$K17,'Classificação geral'!$T17,"")</f>
        <v/>
      </c>
      <c r="IR25" s="215" t="str">
        <f>IF($IN25='Classificação geral'!$K17,'Classificação geral'!$L17,"")</f>
        <v/>
      </c>
      <c r="IS25" s="215" t="str">
        <f>IF($IN25='Classificação geral'!$K17,'Classificação geral'!$U17,"")</f>
        <v/>
      </c>
      <c r="IT25" s="215" t="str">
        <f>IF($IN25='Classificação geral'!$K17,'Classificação geral'!$W17,"")</f>
        <v/>
      </c>
      <c r="IU25" s="215" t="str">
        <f>IF($IN25='Classificação geral'!$K17,'Classificação geral'!$X17,"")</f>
        <v/>
      </c>
      <c r="IV25" s="215" t="str">
        <f>IF($IN25='Classificação geral'!$K17,'Classificação geral'!$M17,"")</f>
        <v/>
      </c>
      <c r="IW25" s="215" t="str">
        <f>IF($IN25='Classificação geral'!$K17,'Classificação geral'!$Y17,"")</f>
        <v/>
      </c>
      <c r="IX25" s="215" t="str">
        <f>IF($IN25='Classificação geral'!$K17,'Classificação geral'!$AA17,"")</f>
        <v/>
      </c>
      <c r="IY25" s="215" t="str">
        <f>IF($IN25='Classificação geral'!$K17,'Classificação geral'!$AB17,"")</f>
        <v/>
      </c>
      <c r="IZ25" s="215" t="str">
        <f>IF($IN25='Classificação geral'!$K17,'Classificação geral'!$N17,"")</f>
        <v/>
      </c>
      <c r="JA25" s="215" t="str">
        <f>IF($IN25='Classificação geral'!$K17,'Classificação geral'!$O17,"")</f>
        <v/>
      </c>
      <c r="JB25" s="215" t="str">
        <f>IF($IN25='Classificação geral'!$K17,'Classificação geral'!$AM17,"")</f>
        <v/>
      </c>
      <c r="JC25" s="216" t="str">
        <f>IFERROR(RANK(JB25,JB:JB,0)+ COUNTIF($JB$13:JB23,JB25),"")</f>
        <v/>
      </c>
      <c r="JD25" s="209"/>
      <c r="JE25" s="214" t="str">
        <f>IFERROR(IF(AND('Classificação geral'!$J17="mas",'Classificação geral'!$K17=3,'Classificação geral'!$F17="Mini"),'Classificação geral'!$A17,""),"")</f>
        <v/>
      </c>
      <c r="JF25" s="214" t="str">
        <f>IFERROR(IF(AND('Classificação geral'!$J17="mas",'Classificação geral'!$K17=3,'Classificação geral'!$F17="Mini"),'Classificação geral'!$B17,""),"")</f>
        <v/>
      </c>
      <c r="JG25" s="215" t="str">
        <f>IF($JF25='Classificação geral'!$B17,'Classificação geral'!$C17,"")</f>
        <v/>
      </c>
      <c r="JH25" s="215" t="str">
        <f>IF($JF25='Classificação geral'!$B17,'Classificação geral'!$D17,"")</f>
        <v/>
      </c>
      <c r="JI25" s="215" t="str">
        <f>IF($JF25='Classificação geral'!$B17,'Classificação geral'!$J17,"")</f>
        <v/>
      </c>
      <c r="JJ25" s="214" t="str">
        <f>IFERROR(IF(AND($JI25="mas",'Classificação geral'!$K17=3),'Classificação geral'!K17,""),"")</f>
        <v/>
      </c>
      <c r="JK25" s="214" t="str">
        <f>IFERROR(IF(AND($JI25="mas",'Classificação geral'!$K17=3),'Classificação geral'!P17,""),"")</f>
        <v/>
      </c>
      <c r="JL25" s="214" t="str">
        <f>IFERROR(IF(AND($JI25="mas",'Classificação geral'!$K17=3),'Classificação geral'!S17,""),"")</f>
        <v/>
      </c>
      <c r="JM25" s="214" t="str">
        <f>IFERROR(IF(AND($JI25="mas",'Classificação geral'!$K17=3),'Classificação geral'!T17,""),"")</f>
        <v/>
      </c>
      <c r="JN25" s="214" t="str">
        <f>IFERROR(IF(AND($JI25="mas",'Classificação geral'!$K17=3),'Classificação geral'!L17,""),"")</f>
        <v/>
      </c>
      <c r="JO25" s="214" t="str">
        <f>IFERROR(IF(AND($JI25="mas",'Classificação geral'!$K17=3),'Classificação geral'!U17,""),"")</f>
        <v/>
      </c>
      <c r="JP25" s="214" t="str">
        <f>IFERROR(IF(AND($JI25="mas",'Classificação geral'!$K17=3),'Classificação geral'!W17,""),"")</f>
        <v/>
      </c>
      <c r="JQ25" s="214" t="str">
        <f>IFERROR(IF(AND($JI25="mas",'Classificação geral'!$K17=3),'Classificação geral'!X17,""),"")</f>
        <v/>
      </c>
      <c r="JR25" s="214" t="str">
        <f>IFERROR(IF(AND($JI25="mas",'Classificação geral'!$K17=3),'Classificação geral'!M17,""),"")</f>
        <v/>
      </c>
      <c r="JS25" s="214" t="str">
        <f>IFERROR(IF(AND($JI25="mas",'Classificação geral'!$K17=3),'Classificação geral'!Y17,""),"")</f>
        <v/>
      </c>
      <c r="JT25" s="214" t="str">
        <f>IFERROR(IF(AND($JI25="mas",'Classificação geral'!$K17=3),'Classificação geral'!AA17,""),"")</f>
        <v/>
      </c>
      <c r="JU25" s="214" t="str">
        <f>IFERROR(IF(AND($JI25="mas",'Classificação geral'!$K17=3),'Classificação geral'!AB17,""),"")</f>
        <v/>
      </c>
      <c r="JV25" s="214" t="str">
        <f>IFERROR(IF(AND($JI25="mas",'Classificação geral'!$K17=3),'Classificação geral'!N17,""),"")</f>
        <v/>
      </c>
      <c r="JW25" s="214" t="str">
        <f>IFERROR(IF(AND($JI25="mas",'Classificação geral'!$K17=3),'Classificação geral'!$AM17,""),"")</f>
        <v/>
      </c>
      <c r="JX25" s="216" t="str">
        <f>IFERROR(RANK(JW25,JW:JW,0)+ COUNTIF(JW$13:$JW23,JW25),"")</f>
        <v/>
      </c>
    </row>
    <row r="26" spans="1:284" s="243" customFormat="1" ht="27.75" customHeight="1" x14ac:dyDescent="0.4">
      <c r="B26" s="248" t="str">
        <f t="shared" si="0"/>
        <v/>
      </c>
      <c r="C26" s="238" t="str">
        <f t="shared" si="1"/>
        <v/>
      </c>
      <c r="D26" s="238" t="str">
        <f t="shared" si="2"/>
        <v/>
      </c>
      <c r="E26" s="238" t="str">
        <f t="shared" si="3"/>
        <v/>
      </c>
      <c r="F26" s="239" t="str">
        <f t="shared" si="4"/>
        <v/>
      </c>
      <c r="G26" s="239" t="str">
        <f t="shared" si="5"/>
        <v/>
      </c>
      <c r="H26" s="240" t="str">
        <f t="shared" si="6"/>
        <v/>
      </c>
      <c r="I26" s="240" t="str">
        <f t="shared" si="7"/>
        <v/>
      </c>
      <c r="J26" s="240" t="str">
        <f t="shared" si="8"/>
        <v/>
      </c>
      <c r="K26" s="240" t="str">
        <f t="shared" si="9"/>
        <v/>
      </c>
      <c r="L26" s="240" t="str">
        <f t="shared" si="10"/>
        <v/>
      </c>
      <c r="M26" s="240" t="str">
        <f t="shared" si="11"/>
        <v/>
      </c>
      <c r="N26" s="240" t="str">
        <f t="shared" si="12"/>
        <v/>
      </c>
      <c r="O26" s="240" t="str">
        <f t="shared" si="13"/>
        <v/>
      </c>
      <c r="P26" s="240" t="str">
        <f t="shared" si="14"/>
        <v/>
      </c>
      <c r="Q26" s="240" t="str">
        <f t="shared" si="15"/>
        <v/>
      </c>
      <c r="R26" s="240" t="str">
        <f t="shared" si="16"/>
        <v/>
      </c>
      <c r="S26" s="240" t="str">
        <f t="shared" si="16"/>
        <v/>
      </c>
      <c r="T26" s="240" t="str">
        <f t="shared" si="17"/>
        <v/>
      </c>
      <c r="U26" s="240" t="str">
        <f t="shared" si="18"/>
        <v/>
      </c>
      <c r="V26" s="241">
        <v>12</v>
      </c>
      <c r="W26" s="432"/>
      <c r="X26" s="434"/>
      <c r="Y26" s="242"/>
      <c r="Z26" s="248" t="str">
        <f t="shared" si="19"/>
        <v/>
      </c>
      <c r="AA26" s="238" t="str">
        <f t="shared" si="20"/>
        <v/>
      </c>
      <c r="AB26" s="238" t="str">
        <f t="shared" si="21"/>
        <v/>
      </c>
      <c r="AC26" s="238" t="str">
        <f t="shared" si="22"/>
        <v/>
      </c>
      <c r="AD26" s="239" t="str">
        <f t="shared" si="23"/>
        <v/>
      </c>
      <c r="AE26" s="239" t="str">
        <f t="shared" si="24"/>
        <v/>
      </c>
      <c r="AF26" s="240" t="str">
        <f t="shared" si="25"/>
        <v/>
      </c>
      <c r="AG26" s="240" t="str">
        <f t="shared" si="26"/>
        <v/>
      </c>
      <c r="AH26" s="240" t="str">
        <f t="shared" si="27"/>
        <v/>
      </c>
      <c r="AI26" s="240" t="str">
        <f t="shared" si="28"/>
        <v/>
      </c>
      <c r="AJ26" s="240" t="str">
        <f t="shared" si="29"/>
        <v/>
      </c>
      <c r="AK26" s="240" t="str">
        <f t="shared" si="30"/>
        <v/>
      </c>
      <c r="AL26" s="240" t="str">
        <f t="shared" si="31"/>
        <v/>
      </c>
      <c r="AM26" s="240" t="str">
        <f t="shared" si="32"/>
        <v/>
      </c>
      <c r="AN26" s="240" t="str">
        <f t="shared" si="33"/>
        <v/>
      </c>
      <c r="AO26" s="240" t="str">
        <f t="shared" si="34"/>
        <v/>
      </c>
      <c r="AP26" s="240" t="str">
        <f t="shared" si="35"/>
        <v/>
      </c>
      <c r="AQ26" s="240" t="str">
        <f t="shared" si="35"/>
        <v/>
      </c>
      <c r="AR26" s="240" t="str">
        <f t="shared" si="36"/>
        <v/>
      </c>
      <c r="AS26" s="240" t="str">
        <f t="shared" si="37"/>
        <v/>
      </c>
      <c r="AT26" s="241">
        <v>12</v>
      </c>
      <c r="AU26" s="432"/>
      <c r="AV26" s="242"/>
      <c r="AX26" s="249" t="str">
        <f t="shared" si="57"/>
        <v/>
      </c>
      <c r="AY26" s="238" t="str">
        <f t="shared" si="58"/>
        <v/>
      </c>
      <c r="AZ26" s="238" t="str">
        <f t="shared" si="59"/>
        <v/>
      </c>
      <c r="BA26" s="239" t="str">
        <f t="shared" si="38"/>
        <v/>
      </c>
      <c r="BB26" s="239" t="str">
        <f t="shared" si="60"/>
        <v/>
      </c>
      <c r="BC26" s="239" t="str">
        <f t="shared" si="61"/>
        <v/>
      </c>
      <c r="BD26" s="240" t="str">
        <f t="shared" si="62"/>
        <v/>
      </c>
      <c r="BE26" s="240" t="str">
        <f t="shared" si="63"/>
        <v/>
      </c>
      <c r="BF26" s="240" t="str">
        <f t="shared" si="64"/>
        <v/>
      </c>
      <c r="BG26" s="240" t="str">
        <f t="shared" si="65"/>
        <v/>
      </c>
      <c r="BH26" s="240" t="str">
        <f t="shared" si="66"/>
        <v/>
      </c>
      <c r="BI26" s="240" t="str">
        <f t="shared" si="67"/>
        <v/>
      </c>
      <c r="BJ26" s="240" t="str">
        <f t="shared" si="68"/>
        <v/>
      </c>
      <c r="BK26" s="240" t="str">
        <f t="shared" si="69"/>
        <v/>
      </c>
      <c r="BL26" s="240" t="str">
        <f t="shared" si="70"/>
        <v/>
      </c>
      <c r="BM26" s="240" t="str">
        <f t="shared" si="71"/>
        <v/>
      </c>
      <c r="BN26" s="240" t="str">
        <f t="shared" si="72"/>
        <v/>
      </c>
      <c r="BO26" s="240" t="str">
        <f t="shared" si="72"/>
        <v/>
      </c>
      <c r="BP26" s="240" t="str">
        <f t="shared" si="73"/>
        <v/>
      </c>
      <c r="BQ26" s="240" t="str">
        <f t="shared" si="74"/>
        <v/>
      </c>
      <c r="BR26" s="241">
        <v>12</v>
      </c>
      <c r="BS26" s="432"/>
      <c r="BT26" s="242"/>
      <c r="BU26" s="242"/>
      <c r="BV26" s="249" t="str">
        <f t="shared" si="75"/>
        <v/>
      </c>
      <c r="BW26" s="238" t="str">
        <f t="shared" si="76"/>
        <v/>
      </c>
      <c r="BX26" s="238" t="str">
        <f t="shared" si="77"/>
        <v/>
      </c>
      <c r="BY26" s="239" t="str">
        <f t="shared" si="40"/>
        <v/>
      </c>
      <c r="BZ26" s="239" t="str">
        <f t="shared" si="78"/>
        <v/>
      </c>
      <c r="CA26" s="239" t="str">
        <f t="shared" si="79"/>
        <v/>
      </c>
      <c r="CB26" s="240" t="str">
        <f t="shared" si="79"/>
        <v/>
      </c>
      <c r="CC26" s="240" t="str">
        <f t="shared" si="80"/>
        <v/>
      </c>
      <c r="CD26" s="240" t="str">
        <f t="shared" si="81"/>
        <v/>
      </c>
      <c r="CE26" s="240" t="str">
        <f t="shared" si="82"/>
        <v/>
      </c>
      <c r="CF26" s="240" t="str">
        <f t="shared" si="83"/>
        <v/>
      </c>
      <c r="CG26" s="240" t="str">
        <f t="shared" si="84"/>
        <v/>
      </c>
      <c r="CH26" s="240" t="str">
        <f t="shared" si="85"/>
        <v/>
      </c>
      <c r="CI26" s="240" t="str">
        <f t="shared" si="86"/>
        <v/>
      </c>
      <c r="CJ26" s="240" t="str">
        <f t="shared" si="87"/>
        <v/>
      </c>
      <c r="CK26" s="240" t="str">
        <f t="shared" si="88"/>
        <v/>
      </c>
      <c r="CL26" s="240" t="str">
        <f t="shared" si="89"/>
        <v/>
      </c>
      <c r="CM26" s="240" t="str">
        <f t="shared" si="89"/>
        <v/>
      </c>
      <c r="CN26" s="240" t="str">
        <f t="shared" si="90"/>
        <v/>
      </c>
      <c r="CO26" s="240" t="str">
        <f t="shared" si="91"/>
        <v/>
      </c>
      <c r="CP26" s="241">
        <v>12</v>
      </c>
      <c r="CQ26" s="432"/>
      <c r="CS26" s="248" t="str">
        <f t="shared" si="92"/>
        <v/>
      </c>
      <c r="CT26" s="238" t="str">
        <f t="shared" si="93"/>
        <v/>
      </c>
      <c r="CU26" s="238" t="str">
        <f t="shared" si="94"/>
        <v/>
      </c>
      <c r="CV26" s="238" t="str">
        <f t="shared" si="95"/>
        <v/>
      </c>
      <c r="CW26" s="239" t="str">
        <f t="shared" si="96"/>
        <v/>
      </c>
      <c r="CX26" s="239" t="str">
        <f t="shared" si="97"/>
        <v/>
      </c>
      <c r="CY26" s="240" t="str">
        <f t="shared" si="98"/>
        <v/>
      </c>
      <c r="CZ26" s="240" t="str">
        <f t="shared" si="99"/>
        <v/>
      </c>
      <c r="DA26" s="240" t="str">
        <f t="shared" si="100"/>
        <v/>
      </c>
      <c r="DB26" s="240" t="str">
        <f t="shared" si="101"/>
        <v/>
      </c>
      <c r="DC26" s="240" t="str">
        <f t="shared" si="102"/>
        <v/>
      </c>
      <c r="DD26" s="240" t="str">
        <f t="shared" si="103"/>
        <v/>
      </c>
      <c r="DE26" s="240" t="str">
        <f t="shared" si="104"/>
        <v/>
      </c>
      <c r="DF26" s="240" t="str">
        <f t="shared" si="105"/>
        <v/>
      </c>
      <c r="DG26" s="240" t="str">
        <f t="shared" si="106"/>
        <v/>
      </c>
      <c r="DH26" s="240" t="str">
        <f t="shared" si="107"/>
        <v/>
      </c>
      <c r="DI26" s="240" t="str">
        <f t="shared" si="108"/>
        <v/>
      </c>
      <c r="DJ26" s="240" t="str">
        <f t="shared" si="108"/>
        <v/>
      </c>
      <c r="DK26" s="240" t="str">
        <f t="shared" si="109"/>
        <v/>
      </c>
      <c r="DL26" s="240" t="str">
        <f t="shared" si="110"/>
        <v/>
      </c>
      <c r="DM26" s="241">
        <v>12</v>
      </c>
      <c r="DN26" s="432"/>
      <c r="DO26" s="242"/>
      <c r="DP26" s="242"/>
      <c r="DQ26" s="248" t="str">
        <f t="shared" si="111"/>
        <v/>
      </c>
      <c r="DR26" s="238" t="str">
        <f t="shared" si="112"/>
        <v/>
      </c>
      <c r="DS26" s="238" t="str">
        <f t="shared" si="113"/>
        <v/>
      </c>
      <c r="DT26" s="238" t="str">
        <f t="shared" si="114"/>
        <v/>
      </c>
      <c r="DU26" s="239" t="str">
        <f t="shared" si="115"/>
        <v/>
      </c>
      <c r="DV26" s="239" t="str">
        <f t="shared" si="116"/>
        <v/>
      </c>
      <c r="DW26" s="240" t="str">
        <f t="shared" si="45"/>
        <v/>
      </c>
      <c r="DX26" s="240" t="str">
        <f t="shared" si="46"/>
        <v/>
      </c>
      <c r="DY26" s="240" t="str">
        <f t="shared" si="47"/>
        <v/>
      </c>
      <c r="DZ26" s="240" t="str">
        <f t="shared" si="48"/>
        <v/>
      </c>
      <c r="EA26" s="240" t="str">
        <f t="shared" si="49"/>
        <v/>
      </c>
      <c r="EB26" s="240" t="str">
        <f t="shared" si="50"/>
        <v/>
      </c>
      <c r="EC26" s="240" t="str">
        <f t="shared" si="51"/>
        <v/>
      </c>
      <c r="ED26" s="240" t="str">
        <f t="shared" si="52"/>
        <v/>
      </c>
      <c r="EE26" s="240" t="str">
        <f t="shared" si="53"/>
        <v/>
      </c>
      <c r="EF26" s="240" t="str">
        <f t="shared" si="54"/>
        <v/>
      </c>
      <c r="EG26" s="240" t="str">
        <f t="shared" si="55"/>
        <v/>
      </c>
      <c r="EH26" s="240" t="str">
        <f t="shared" si="44"/>
        <v/>
      </c>
      <c r="EI26" s="240" t="str">
        <f t="shared" si="56"/>
        <v/>
      </c>
      <c r="EJ26" s="240" t="str">
        <f t="shared" si="117"/>
        <v/>
      </c>
      <c r="EK26" s="241">
        <v>12</v>
      </c>
      <c r="EL26" s="432"/>
      <c r="EZ26" s="214" t="str">
        <f>IFERROR(IF(AND('Classificação geral'!$J18="FEM",'Classificação geral'!$K18=1,'Classificação geral'!$F18="Mini"),'Classificação geral'!$A18,""),"")</f>
        <v/>
      </c>
      <c r="FA26" s="214" t="str">
        <f>IFERROR(IF(AND('Classificação geral'!$J18="FEM",'Classificação geral'!$K18=1,'Classificação geral'!F18="Mini"),'Classificação geral'!$B18,""),"")</f>
        <v/>
      </c>
      <c r="FB26" s="215" t="str">
        <f>IF($FA26='Classificação geral'!$B18,'Classificação geral'!$C18,"")</f>
        <v/>
      </c>
      <c r="FC26" s="215" t="str">
        <f>IF($FA26='Classificação geral'!$B18,'Classificação geral'!$D18,"")</f>
        <v/>
      </c>
      <c r="FD26" s="215" t="str">
        <f>IF($FA26='Classificação geral'!$B18,'Classificação geral'!$J18,"")</f>
        <v/>
      </c>
      <c r="FE26" s="215" t="str">
        <f>IF($FD26='Classificação geral'!$J18,'Classificação geral'!$K18,"")</f>
        <v/>
      </c>
      <c r="FF26" s="215" t="str">
        <f>IF($FE26='Classificação geral'!$K18,'Classificação geral'!$P18,"")</f>
        <v/>
      </c>
      <c r="FG26" s="215" t="str">
        <f>IF($FE26='Classificação geral'!$K18,'Classificação geral'!$S18,"")</f>
        <v/>
      </c>
      <c r="FH26" s="215" t="str">
        <f>IF($FE26='Classificação geral'!$K18,'Classificação geral'!$T18,"")</f>
        <v/>
      </c>
      <c r="FI26" s="215" t="str">
        <f>IF($FE26='Classificação geral'!$K18,'Classificação geral'!$L18,"")</f>
        <v/>
      </c>
      <c r="FJ26" s="215" t="str">
        <f>IF($FE26='Classificação geral'!$K18,'Classificação geral'!$U18,"")</f>
        <v/>
      </c>
      <c r="FK26" s="215" t="str">
        <f>IF($FE26='Classificação geral'!$K18,'Classificação geral'!$W18,"")</f>
        <v/>
      </c>
      <c r="FL26" s="215" t="str">
        <f>IF($FE26='Classificação geral'!$K18,'Classificação geral'!$X18,"")</f>
        <v/>
      </c>
      <c r="FM26" s="215" t="str">
        <f>IF($FE26='Classificação geral'!$K18,'Classificação geral'!$M18,"")</f>
        <v/>
      </c>
      <c r="FN26" s="215" t="str">
        <f>IF($FE26='Classificação geral'!$K18,'Classificação geral'!$Y18,"")</f>
        <v/>
      </c>
      <c r="FO26" s="215" t="str">
        <f>IF($FE26='Classificação geral'!$K18,'Classificação geral'!$AA18,"")</f>
        <v/>
      </c>
      <c r="FP26" s="215" t="str">
        <f>IF($FE26='Classificação geral'!$K18,'Classificação geral'!$AB18,"")</f>
        <v/>
      </c>
      <c r="FQ26" s="215" t="str">
        <f>IF($FE26='Classificação geral'!$K18,'Classificação geral'!$N18,"")</f>
        <v/>
      </c>
      <c r="FR26" s="215" t="str">
        <f>IF($FE26='Classificação geral'!$K18,'Classificação geral'!$O18,"")</f>
        <v/>
      </c>
      <c r="FS26" s="215" t="str">
        <f>IF($FE26='Classificação geral'!$K18,'Classificação geral'!$AM18,"")</f>
        <v/>
      </c>
      <c r="FT26" s="216" t="str">
        <f>IFERROR(RANK(FS26,FS:FS,0)+ COUNTIF($FS$13:FS25,FS26),"")</f>
        <v/>
      </c>
      <c r="FU26" s="209"/>
      <c r="FV26" s="214" t="str">
        <f>IFERROR(IF(AND('Classificação geral'!$J18="mas",'Classificação geral'!$K18=1,'Classificação geral'!$F18="Mini"),'Classificação geral'!$A18,""),"")</f>
        <v/>
      </c>
      <c r="FW26" s="214" t="str">
        <f>IFERROR(IF(AND('Classificação geral'!$J18="mas",'Classificação geral'!$K18=1,'Classificação geral'!$F18="Mini"),'Classificação geral'!$B18,""),"")</f>
        <v/>
      </c>
      <c r="FX26" s="215" t="str">
        <f>IF($FW26='Classificação geral'!$B18,'Classificação geral'!$C18,"")</f>
        <v/>
      </c>
      <c r="FY26" s="215" t="str">
        <f>IF($FW26='Classificação geral'!$B18,'Classificação geral'!$D18,"")</f>
        <v/>
      </c>
      <c r="FZ26" s="215" t="str">
        <f>IF($FW26='Classificação geral'!$B18,'Classificação geral'!$J18,"")</f>
        <v/>
      </c>
      <c r="GA26" s="214" t="str">
        <f>IFERROR(IF(AND($FZ26="mas",'Classificação geral'!$K18=1),'Classificação geral'!K18,""),"")</f>
        <v/>
      </c>
      <c r="GB26" s="214" t="str">
        <f>IFERROR(IF(AND($FZ26="mas",'Classificação geral'!$K18=1),'Classificação geral'!P18,""),"")</f>
        <v/>
      </c>
      <c r="GC26" s="214" t="str">
        <f>IFERROR(IF(AND($FZ26="mas",'Classificação geral'!$K18=1),'Classificação geral'!S18,""),"")</f>
        <v/>
      </c>
      <c r="GD26" s="214" t="str">
        <f>IFERROR(IF(AND($FZ26="mas",'Classificação geral'!$K18=1),'Classificação geral'!T18,""),"")</f>
        <v/>
      </c>
      <c r="GE26" s="214" t="str">
        <f>IFERROR(IF(AND($FZ26="mas",'Classificação geral'!$K18=1),'Classificação geral'!L18,""),"")</f>
        <v/>
      </c>
      <c r="GF26" s="214" t="str">
        <f>IFERROR(IF(AND($FZ26="mas",'Classificação geral'!$K18=1),'Classificação geral'!U18,""),"")</f>
        <v/>
      </c>
      <c r="GG26" s="214" t="str">
        <f>IFERROR(IF(AND($FZ26="mas",'Classificação geral'!$K18=1),'Classificação geral'!W18,""),"")</f>
        <v/>
      </c>
      <c r="GH26" s="214" t="str">
        <f>IFERROR(IF(AND($FZ26="mas",'Classificação geral'!$K18=1),'Classificação geral'!X18,""),"")</f>
        <v/>
      </c>
      <c r="GI26" s="214" t="str">
        <f>IFERROR(IF(AND($FZ26="mas",'Classificação geral'!$K18=1),'Classificação geral'!M18,""),"")</f>
        <v/>
      </c>
      <c r="GJ26" s="214" t="str">
        <f>IFERROR(IF(AND($FZ26="mas",'Classificação geral'!$K18=1),'Classificação geral'!Y18,""),"")</f>
        <v/>
      </c>
      <c r="GK26" s="214" t="str">
        <f>IFERROR(IF(AND($FZ26="mas",'Classificação geral'!$K18=1),'Classificação geral'!AA18,""),"")</f>
        <v/>
      </c>
      <c r="GL26" s="214" t="str">
        <f>IFERROR(IF(AND($FZ26="mas",'Classificação geral'!$K18=1),'Classificação geral'!AB18,""),"")</f>
        <v/>
      </c>
      <c r="GM26" s="214" t="str">
        <f>IFERROR(IF(AND($FZ26="mas",'Classificação geral'!$K18=1),'Classificação geral'!N18,""),"")</f>
        <v/>
      </c>
      <c r="GN26" s="214" t="str">
        <f>IFERROR(IF(AND($FZ26="mas",'Classificação geral'!$K18=1),'Classificação geral'!O18,""),"")</f>
        <v/>
      </c>
      <c r="GO26" s="244" t="str">
        <f>IFERROR(IF(AND($FZ26="mas",'Classificação geral'!$K18=1),'Classificação geral'!AM18,""),"")</f>
        <v/>
      </c>
      <c r="GP26" s="216" t="str">
        <f>IFERROR(RANK(GO26,GO:GO,0)+ COUNTIF($GO$13:GO25,GO26),"")</f>
        <v/>
      </c>
      <c r="GQ26" s="209"/>
      <c r="GR26" s="214" t="str">
        <f>IFERROR(IF(AND('Classificação geral'!$J18="fem",'Classificação geral'!$K18=2,'Classificação geral'!$F18="Mini"),'Classificação geral'!$A18,""),"")</f>
        <v/>
      </c>
      <c r="GS26" s="214" t="str">
        <f>IFERROR(IF(AND('Classificação geral'!$J18="fem",'Classificação geral'!$K18=2,'Classificação geral'!$F18="Mini"),'Classificação geral'!$B18,""),"")</f>
        <v/>
      </c>
      <c r="GT26" s="215" t="str">
        <f>IF($GS26='Classificação geral'!$B18,'Classificação geral'!$C18,"")</f>
        <v/>
      </c>
      <c r="GU26" s="215" t="str">
        <f>IF($GS26='Classificação geral'!$B18,'Classificação geral'!$D18,"")</f>
        <v/>
      </c>
      <c r="GV26" s="215" t="str">
        <f>IF($GS26='Classificação geral'!$B18,'Classificação geral'!$J18,"")</f>
        <v/>
      </c>
      <c r="GW26" s="214" t="str">
        <f>IFERROR(IF(AND($GV26="fem",'Classificação geral'!$K18=2),'Classificação geral'!K18,""),"")</f>
        <v/>
      </c>
      <c r="GX26" s="214" t="str">
        <f>IFERROR(IF(AND($GV26="fem",'Classificação geral'!$K18=2),'Classificação geral'!P18,""),"")</f>
        <v/>
      </c>
      <c r="GY26" s="214" t="str">
        <f>IFERROR(IF(AND($GV26="fem",'Classificação geral'!$K18=2),'Classificação geral'!S18,""),"")</f>
        <v/>
      </c>
      <c r="GZ26" s="214" t="str">
        <f>IFERROR(IF(AND($GV26="fem",'Classificação geral'!$K18=2),'Classificação geral'!T18,""),"")</f>
        <v/>
      </c>
      <c r="HA26" s="214" t="str">
        <f>IFERROR(IF(AND($GV26="fem",'Classificação geral'!$K18=2),'Classificação geral'!L18,""),"")</f>
        <v/>
      </c>
      <c r="HB26" s="214" t="str">
        <f>IFERROR(IF(AND($GV26="fem",'Classificação geral'!$K18=2),'Classificação geral'!U18,""),"")</f>
        <v/>
      </c>
      <c r="HC26" s="214" t="str">
        <f>IFERROR(IF(AND($GV26="fem",'Classificação geral'!$K18=2),'Classificação geral'!W18,""),"")</f>
        <v/>
      </c>
      <c r="HD26" s="214" t="str">
        <f>IFERROR(IF(AND($GV26="fem",'Classificação geral'!$K18=2),'Classificação geral'!X18,""),"")</f>
        <v/>
      </c>
      <c r="HE26" s="214" t="str">
        <f>IFERROR(IF(AND($GV26="fem",'Classificação geral'!$K18=2),'Classificação geral'!M18,""),"")</f>
        <v/>
      </c>
      <c r="HF26" s="214" t="str">
        <f>IFERROR(IF(AND($GV26="fem",'Classificação geral'!$K18=2),'Classificação geral'!Y18,""),"")</f>
        <v/>
      </c>
      <c r="HG26" s="214" t="str">
        <f>IFERROR(IF(AND($GV26="fem",'Classificação geral'!$K18=2),'Classificação geral'!AA18,""),"")</f>
        <v/>
      </c>
      <c r="HH26" s="214" t="str">
        <f>IFERROR(IF(AND($GV26="fem",'Classificação geral'!$K18=2),'Classificação geral'!AB18,""),"")</f>
        <v/>
      </c>
      <c r="HI26" s="214" t="str">
        <f>IFERROR(IF(AND($GV26="fem",'Classificação geral'!$K18=2),'Classificação geral'!N18,""),"")</f>
        <v/>
      </c>
      <c r="HJ26" s="214" t="str">
        <f>IFERROR(IF(AND($GV26="fem",'Classificação geral'!$K18=2),'Classificação geral'!O18,""),"")</f>
        <v/>
      </c>
      <c r="HK26" s="214" t="str">
        <f>IFERROR(IF(AND($GV26="fem",'Classificação geral'!$K18=2),'Classificação geral'!AM18,""),"")</f>
        <v/>
      </c>
      <c r="HL26" s="216" t="str">
        <f>IFERROR(RANK(HK26,HK:HK,0)+ COUNTIF(HK$13:$HK24,HK26),"")</f>
        <v/>
      </c>
      <c r="HM26" s="209"/>
      <c r="HN26" s="214" t="str">
        <f>IFERROR(IF(AND('Classificação geral'!$J18="mas",'Classificação geral'!$K18=2,'Classificação geral'!$F18="Mini"),'Classificação geral'!$A18,""),"")</f>
        <v/>
      </c>
      <c r="HO26" s="214" t="str">
        <f>IFERROR(IF(AND('Classificação geral'!$J18="mas",'Classificação geral'!$K18=2,'Classificação geral'!$F18="Mini"),'Classificação geral'!$B18,""),"")</f>
        <v/>
      </c>
      <c r="HP26" s="215" t="str">
        <f>IF($HO26='Classificação geral'!$B18,'Classificação geral'!$C18,"")</f>
        <v/>
      </c>
      <c r="HQ26" s="215" t="str">
        <f>IF($HO26='Classificação geral'!$B18,'Classificação geral'!$D18,"")</f>
        <v/>
      </c>
      <c r="HR26" s="215" t="str">
        <f>IF($HO26='Classificação geral'!$B18,'Classificação geral'!$J18,"")</f>
        <v/>
      </c>
      <c r="HS26" s="214" t="str">
        <f>IFERROR(IF(AND($HR26="mas",'Classificação geral'!$K18=2),'Classificação geral'!K18,""),"")</f>
        <v/>
      </c>
      <c r="HT26" s="214" t="str">
        <f>IFERROR(IF(AND($HR26="mas",'Classificação geral'!$K18=2),'Classificação geral'!P18,""),"")</f>
        <v/>
      </c>
      <c r="HU26" s="214" t="str">
        <f>IFERROR(IF(AND($HR26="mas",'Classificação geral'!$K18=2),'Classificação geral'!S18,""),"")</f>
        <v/>
      </c>
      <c r="HV26" s="214" t="str">
        <f>IFERROR(IF(AND($HR26="mas",'Classificação geral'!$K18=2),'Classificação geral'!T18,""),"")</f>
        <v/>
      </c>
      <c r="HW26" s="214" t="str">
        <f>IFERROR(IF(AND($HR26="mas",'Classificação geral'!$K18=2),'Classificação geral'!L18,""),"")</f>
        <v/>
      </c>
      <c r="HX26" s="214" t="str">
        <f>IFERROR(IF(AND($HR26="mas",'Classificação geral'!$K18=2),'Classificação geral'!U18,""),"")</f>
        <v/>
      </c>
      <c r="HY26" s="214" t="str">
        <f>IFERROR(IF(AND($HR26="mas",'Classificação geral'!$K18=2),'Classificação geral'!W18,""),"")</f>
        <v/>
      </c>
      <c r="HZ26" s="214" t="str">
        <f>IFERROR(IF(AND($HR26="mas",'Classificação geral'!$K18=2),'Classificação geral'!X18,""),"")</f>
        <v/>
      </c>
      <c r="IA26" s="214" t="str">
        <f>IFERROR(IF(AND($HR26="mas",'Classificação geral'!$K18=2),'Classificação geral'!M18,""),"")</f>
        <v/>
      </c>
      <c r="IB26" s="214" t="str">
        <f>IFERROR(IF(AND($HR26="mas",'Classificação geral'!$K18=2),'Classificação geral'!Y18,""),"")</f>
        <v/>
      </c>
      <c r="IC26" s="214" t="str">
        <f>IFERROR(IF(AND($HR26="mas",'Classificação geral'!$K18=2),'Classificação geral'!AA18,""),"")</f>
        <v/>
      </c>
      <c r="ID26" s="214" t="str">
        <f>IFERROR(IF(AND($HR26="mas",'Classificação geral'!$K18=2),'Classificação geral'!AB18,""),"")</f>
        <v/>
      </c>
      <c r="IE26" s="214" t="str">
        <f>IFERROR(IF(AND($HR26="mas",'Classificação geral'!$K18=2),'Classificação geral'!N18,""),"")</f>
        <v/>
      </c>
      <c r="IF26" s="214" t="str">
        <f>IFERROR(IF(AND($HR26="mas",'Classificação geral'!$K18=2),'Classificação geral'!$AM18,""),"")</f>
        <v/>
      </c>
      <c r="IG26" s="216" t="str">
        <f>IFERROR(RANK(IF26,IF:IF,0)+ COUNTIF($IF$13:IF$13,IF26),"")</f>
        <v/>
      </c>
      <c r="IH26" s="209"/>
      <c r="II26" s="214" t="str">
        <f>IFERROR(IF(AND('Classificação geral'!$J18="fem",'Classificação geral'!$K18=3,'Classificação geral'!$F18="Mini"),'Classificação geral'!$A18,""),"")</f>
        <v/>
      </c>
      <c r="IJ26" s="214" t="str">
        <f>IFERROR(IF(AND('Classificação geral'!$J18="fem",'Classificação geral'!$K18=3,'Classificação geral'!$F18="Mini"),'Classificação geral'!$B18,""),"")</f>
        <v/>
      </c>
      <c r="IK26" s="215" t="str">
        <f>IF($IJ26='Classificação geral'!$B18,'Classificação geral'!$C18,"")</f>
        <v/>
      </c>
      <c r="IL26" s="215" t="str">
        <f>IF($IJ26='Classificação geral'!$B18,'Classificação geral'!$D18,"")</f>
        <v/>
      </c>
      <c r="IM26" s="215" t="str">
        <f>IF($IJ26='Classificação geral'!$B18,'Classificação geral'!$J18,"")</f>
        <v/>
      </c>
      <c r="IN26" s="215" t="str">
        <f>IF($IM26='Classificação geral'!$J18,'Classificação geral'!$K18,"")</f>
        <v/>
      </c>
      <c r="IO26" s="215" t="str">
        <f>IF($IN26='Classificação geral'!$K18,'Classificação geral'!$P18,"")</f>
        <v/>
      </c>
      <c r="IP26" s="215" t="str">
        <f>IF($IN26='Classificação geral'!$K18,'Classificação geral'!$S18,"")</f>
        <v/>
      </c>
      <c r="IQ26" s="215" t="str">
        <f>IF($IN26='Classificação geral'!$K18,'Classificação geral'!$T18,"")</f>
        <v/>
      </c>
      <c r="IR26" s="215" t="str">
        <f>IF($IN26='Classificação geral'!$K18,'Classificação geral'!$L18,"")</f>
        <v/>
      </c>
      <c r="IS26" s="215" t="str">
        <f>IF($IN26='Classificação geral'!$K18,'Classificação geral'!$U18,"")</f>
        <v/>
      </c>
      <c r="IT26" s="215" t="str">
        <f>IF($IN26='Classificação geral'!$K18,'Classificação geral'!$W18,"")</f>
        <v/>
      </c>
      <c r="IU26" s="215" t="str">
        <f>IF($IN26='Classificação geral'!$K18,'Classificação geral'!$X18,"")</f>
        <v/>
      </c>
      <c r="IV26" s="215" t="str">
        <f>IF($IN26='Classificação geral'!$K18,'Classificação geral'!$M18,"")</f>
        <v/>
      </c>
      <c r="IW26" s="215" t="str">
        <f>IF($IN26='Classificação geral'!$K18,'Classificação geral'!$Y18,"")</f>
        <v/>
      </c>
      <c r="IX26" s="215" t="str">
        <f>IF($IN26='Classificação geral'!$K18,'Classificação geral'!$AA18,"")</f>
        <v/>
      </c>
      <c r="IY26" s="215" t="str">
        <f>IF($IN26='Classificação geral'!$K18,'Classificação geral'!$AB18,"")</f>
        <v/>
      </c>
      <c r="IZ26" s="215" t="str">
        <f>IF($IN26='Classificação geral'!$K18,'Classificação geral'!$N18,"")</f>
        <v/>
      </c>
      <c r="JA26" s="215" t="str">
        <f>IF($IN26='Classificação geral'!$K18,'Classificação geral'!$O18,"")</f>
        <v/>
      </c>
      <c r="JB26" s="215" t="str">
        <f>IF($IN26='Classificação geral'!$K18,'Classificação geral'!$AM18,"")</f>
        <v/>
      </c>
      <c r="JC26" s="216" t="str">
        <f>IFERROR(RANK(JB26,JB:JB,0)+ COUNTIF($JB$13:JB24,JB26),"")</f>
        <v/>
      </c>
      <c r="JD26" s="209"/>
      <c r="JE26" s="214" t="str">
        <f>IFERROR(IF(AND('Classificação geral'!$J18="mas",'Classificação geral'!$K18=3,'Classificação geral'!$F18="Mini"),'Classificação geral'!$A18,""),"")</f>
        <v/>
      </c>
      <c r="JF26" s="214" t="str">
        <f>IFERROR(IF(AND('Classificação geral'!$J18="mas",'Classificação geral'!$K18=3,'Classificação geral'!$F18="Mini"),'Classificação geral'!$B18,""),"")</f>
        <v/>
      </c>
      <c r="JG26" s="215" t="str">
        <f>IF($JF26='Classificação geral'!$B18,'Classificação geral'!$C18,"")</f>
        <v/>
      </c>
      <c r="JH26" s="215" t="str">
        <f>IF($JF26='Classificação geral'!$B18,'Classificação geral'!$D18,"")</f>
        <v/>
      </c>
      <c r="JI26" s="215" t="str">
        <f>IF($JF26='Classificação geral'!$B18,'Classificação geral'!$J18,"")</f>
        <v/>
      </c>
      <c r="JJ26" s="214" t="str">
        <f>IFERROR(IF(AND($JI26="mas",'Classificação geral'!$K18=3),'Classificação geral'!K18,""),"")</f>
        <v/>
      </c>
      <c r="JK26" s="214" t="str">
        <f>IFERROR(IF(AND($JI26="mas",'Classificação geral'!$K18=3),'Classificação geral'!P18,""),"")</f>
        <v/>
      </c>
      <c r="JL26" s="214" t="str">
        <f>IFERROR(IF(AND($JI26="mas",'Classificação geral'!$K18=3),'Classificação geral'!S18,""),"")</f>
        <v/>
      </c>
      <c r="JM26" s="214" t="str">
        <f>IFERROR(IF(AND($JI26="mas",'Classificação geral'!$K18=3),'Classificação geral'!T18,""),"")</f>
        <v/>
      </c>
      <c r="JN26" s="214" t="str">
        <f>IFERROR(IF(AND($JI26="mas",'Classificação geral'!$K18=3),'Classificação geral'!L18,""),"")</f>
        <v/>
      </c>
      <c r="JO26" s="214" t="str">
        <f>IFERROR(IF(AND($JI26="mas",'Classificação geral'!$K18=3),'Classificação geral'!U18,""),"")</f>
        <v/>
      </c>
      <c r="JP26" s="214" t="str">
        <f>IFERROR(IF(AND($JI26="mas",'Classificação geral'!$K18=3),'Classificação geral'!W18,""),"")</f>
        <v/>
      </c>
      <c r="JQ26" s="214" t="str">
        <f>IFERROR(IF(AND($JI26="mas",'Classificação geral'!$K18=3),'Classificação geral'!X18,""),"")</f>
        <v/>
      </c>
      <c r="JR26" s="214" t="str">
        <f>IFERROR(IF(AND($JI26="mas",'Classificação geral'!$K18=3),'Classificação geral'!M18,""),"")</f>
        <v/>
      </c>
      <c r="JS26" s="214" t="str">
        <f>IFERROR(IF(AND($JI26="mas",'Classificação geral'!$K18=3),'Classificação geral'!Y18,""),"")</f>
        <v/>
      </c>
      <c r="JT26" s="214" t="str">
        <f>IFERROR(IF(AND($JI26="mas",'Classificação geral'!$K18=3),'Classificação geral'!AA18,""),"")</f>
        <v/>
      </c>
      <c r="JU26" s="214" t="str">
        <f>IFERROR(IF(AND($JI26="mas",'Classificação geral'!$K18=3),'Classificação geral'!AB18,""),"")</f>
        <v/>
      </c>
      <c r="JV26" s="214" t="str">
        <f>IFERROR(IF(AND($JI26="mas",'Classificação geral'!$K18=3),'Classificação geral'!N18,""),"")</f>
        <v/>
      </c>
      <c r="JW26" s="214" t="str">
        <f>IFERROR(IF(AND($JI26="mas",'Classificação geral'!$K18=3),'Classificação geral'!$AM18,""),"")</f>
        <v/>
      </c>
      <c r="JX26" s="216" t="str">
        <f>IFERROR(RANK(JW26,JW:JW,0)+ COUNTIF(JW$13:$JW24,JW26),"")</f>
        <v/>
      </c>
    </row>
    <row r="27" spans="1:284" s="243" customFormat="1" ht="27.75" customHeight="1" x14ac:dyDescent="0.4">
      <c r="B27" s="248" t="str">
        <f t="shared" si="0"/>
        <v/>
      </c>
      <c r="C27" s="238" t="str">
        <f t="shared" si="1"/>
        <v/>
      </c>
      <c r="D27" s="238" t="str">
        <f t="shared" si="2"/>
        <v/>
      </c>
      <c r="E27" s="238" t="str">
        <f t="shared" si="3"/>
        <v/>
      </c>
      <c r="F27" s="239" t="str">
        <f t="shared" si="4"/>
        <v/>
      </c>
      <c r="G27" s="239" t="str">
        <f t="shared" si="5"/>
        <v/>
      </c>
      <c r="H27" s="240" t="str">
        <f t="shared" si="6"/>
        <v/>
      </c>
      <c r="I27" s="240" t="str">
        <f t="shared" si="7"/>
        <v/>
      </c>
      <c r="J27" s="240" t="str">
        <f t="shared" si="8"/>
        <v/>
      </c>
      <c r="K27" s="240" t="str">
        <f t="shared" si="9"/>
        <v/>
      </c>
      <c r="L27" s="240" t="str">
        <f t="shared" si="10"/>
        <v/>
      </c>
      <c r="M27" s="240" t="str">
        <f t="shared" si="11"/>
        <v/>
      </c>
      <c r="N27" s="240" t="str">
        <f t="shared" si="12"/>
        <v/>
      </c>
      <c r="O27" s="240" t="str">
        <f t="shared" si="13"/>
        <v/>
      </c>
      <c r="P27" s="240" t="str">
        <f t="shared" si="14"/>
        <v/>
      </c>
      <c r="Q27" s="240" t="str">
        <f t="shared" si="15"/>
        <v/>
      </c>
      <c r="R27" s="240" t="str">
        <f t="shared" si="16"/>
        <v/>
      </c>
      <c r="S27" s="240" t="str">
        <f t="shared" si="16"/>
        <v/>
      </c>
      <c r="T27" s="240" t="str">
        <f t="shared" si="17"/>
        <v/>
      </c>
      <c r="U27" s="240" t="str">
        <f t="shared" si="18"/>
        <v/>
      </c>
      <c r="V27" s="241">
        <v>13</v>
      </c>
      <c r="W27" s="432"/>
      <c r="X27" s="434"/>
      <c r="Y27" s="242"/>
      <c r="Z27" s="248" t="str">
        <f t="shared" si="19"/>
        <v/>
      </c>
      <c r="AA27" s="238" t="str">
        <f t="shared" si="20"/>
        <v/>
      </c>
      <c r="AB27" s="238" t="str">
        <f t="shared" si="21"/>
        <v/>
      </c>
      <c r="AC27" s="238" t="str">
        <f t="shared" si="22"/>
        <v/>
      </c>
      <c r="AD27" s="239" t="str">
        <f t="shared" si="23"/>
        <v/>
      </c>
      <c r="AE27" s="239" t="str">
        <f t="shared" si="24"/>
        <v/>
      </c>
      <c r="AF27" s="240" t="str">
        <f t="shared" si="25"/>
        <v/>
      </c>
      <c r="AG27" s="240" t="str">
        <f t="shared" si="26"/>
        <v/>
      </c>
      <c r="AH27" s="240" t="str">
        <f t="shared" si="27"/>
        <v/>
      </c>
      <c r="AI27" s="240" t="str">
        <f t="shared" si="28"/>
        <v/>
      </c>
      <c r="AJ27" s="240" t="str">
        <f t="shared" si="29"/>
        <v/>
      </c>
      <c r="AK27" s="240" t="str">
        <f t="shared" si="30"/>
        <v/>
      </c>
      <c r="AL27" s="240" t="str">
        <f t="shared" si="31"/>
        <v/>
      </c>
      <c r="AM27" s="240" t="str">
        <f t="shared" si="32"/>
        <v/>
      </c>
      <c r="AN27" s="240" t="str">
        <f t="shared" si="33"/>
        <v/>
      </c>
      <c r="AO27" s="240" t="str">
        <f t="shared" si="34"/>
        <v/>
      </c>
      <c r="AP27" s="240" t="str">
        <f t="shared" si="35"/>
        <v/>
      </c>
      <c r="AQ27" s="240" t="str">
        <f t="shared" si="35"/>
        <v/>
      </c>
      <c r="AR27" s="240" t="str">
        <f t="shared" si="36"/>
        <v/>
      </c>
      <c r="AS27" s="240" t="str">
        <f t="shared" si="37"/>
        <v/>
      </c>
      <c r="AT27" s="241">
        <v>13</v>
      </c>
      <c r="AU27" s="432"/>
      <c r="AV27" s="242"/>
      <c r="AX27" s="249" t="str">
        <f t="shared" si="57"/>
        <v/>
      </c>
      <c r="AY27" s="238" t="str">
        <f t="shared" si="58"/>
        <v/>
      </c>
      <c r="AZ27" s="238" t="str">
        <f t="shared" si="59"/>
        <v/>
      </c>
      <c r="BA27" s="239" t="str">
        <f t="shared" si="38"/>
        <v/>
      </c>
      <c r="BB27" s="239" t="str">
        <f t="shared" si="60"/>
        <v/>
      </c>
      <c r="BC27" s="239" t="str">
        <f t="shared" si="61"/>
        <v/>
      </c>
      <c r="BD27" s="240" t="str">
        <f t="shared" si="62"/>
        <v/>
      </c>
      <c r="BE27" s="240" t="str">
        <f t="shared" si="63"/>
        <v/>
      </c>
      <c r="BF27" s="240" t="str">
        <f t="shared" si="64"/>
        <v/>
      </c>
      <c r="BG27" s="240" t="str">
        <f t="shared" si="65"/>
        <v/>
      </c>
      <c r="BH27" s="240" t="str">
        <f t="shared" si="66"/>
        <v/>
      </c>
      <c r="BI27" s="240" t="str">
        <f t="shared" si="67"/>
        <v/>
      </c>
      <c r="BJ27" s="240" t="str">
        <f t="shared" si="68"/>
        <v/>
      </c>
      <c r="BK27" s="240" t="str">
        <f t="shared" si="69"/>
        <v/>
      </c>
      <c r="BL27" s="240" t="str">
        <f t="shared" si="70"/>
        <v/>
      </c>
      <c r="BM27" s="240" t="str">
        <f t="shared" si="71"/>
        <v/>
      </c>
      <c r="BN27" s="240" t="str">
        <f t="shared" si="72"/>
        <v/>
      </c>
      <c r="BO27" s="240" t="str">
        <f t="shared" si="72"/>
        <v/>
      </c>
      <c r="BP27" s="240" t="str">
        <f t="shared" si="73"/>
        <v/>
      </c>
      <c r="BQ27" s="240" t="str">
        <f t="shared" si="74"/>
        <v/>
      </c>
      <c r="BR27" s="241">
        <v>13</v>
      </c>
      <c r="BS27" s="432"/>
      <c r="BT27" s="242"/>
      <c r="BU27" s="242"/>
      <c r="BV27" s="249" t="str">
        <f t="shared" si="75"/>
        <v/>
      </c>
      <c r="BW27" s="238" t="str">
        <f t="shared" si="76"/>
        <v/>
      </c>
      <c r="BX27" s="238" t="str">
        <f t="shared" si="77"/>
        <v/>
      </c>
      <c r="BY27" s="239" t="str">
        <f t="shared" si="40"/>
        <v/>
      </c>
      <c r="BZ27" s="239" t="str">
        <f t="shared" si="78"/>
        <v/>
      </c>
      <c r="CA27" s="239" t="str">
        <f t="shared" si="79"/>
        <v/>
      </c>
      <c r="CB27" s="240" t="str">
        <f t="shared" si="79"/>
        <v/>
      </c>
      <c r="CC27" s="240" t="str">
        <f t="shared" si="80"/>
        <v/>
      </c>
      <c r="CD27" s="240" t="str">
        <f t="shared" si="81"/>
        <v/>
      </c>
      <c r="CE27" s="240" t="str">
        <f t="shared" si="82"/>
        <v/>
      </c>
      <c r="CF27" s="240" t="str">
        <f t="shared" si="83"/>
        <v/>
      </c>
      <c r="CG27" s="240" t="str">
        <f t="shared" si="84"/>
        <v/>
      </c>
      <c r="CH27" s="240" t="str">
        <f t="shared" si="85"/>
        <v/>
      </c>
      <c r="CI27" s="240" t="str">
        <f t="shared" si="86"/>
        <v/>
      </c>
      <c r="CJ27" s="240" t="str">
        <f t="shared" si="87"/>
        <v/>
      </c>
      <c r="CK27" s="240" t="str">
        <f t="shared" si="88"/>
        <v/>
      </c>
      <c r="CL27" s="240" t="str">
        <f t="shared" si="89"/>
        <v/>
      </c>
      <c r="CM27" s="240" t="str">
        <f t="shared" si="89"/>
        <v/>
      </c>
      <c r="CN27" s="240" t="str">
        <f t="shared" si="90"/>
        <v/>
      </c>
      <c r="CO27" s="240" t="str">
        <f t="shared" si="91"/>
        <v/>
      </c>
      <c r="CP27" s="241">
        <v>13</v>
      </c>
      <c r="CQ27" s="432"/>
      <c r="CS27" s="248" t="str">
        <f t="shared" si="92"/>
        <v/>
      </c>
      <c r="CT27" s="238" t="str">
        <f t="shared" si="93"/>
        <v/>
      </c>
      <c r="CU27" s="238" t="str">
        <f t="shared" si="94"/>
        <v/>
      </c>
      <c r="CV27" s="238" t="str">
        <f t="shared" si="95"/>
        <v/>
      </c>
      <c r="CW27" s="239" t="str">
        <f t="shared" si="96"/>
        <v/>
      </c>
      <c r="CX27" s="239" t="str">
        <f t="shared" si="97"/>
        <v/>
      </c>
      <c r="CY27" s="240" t="str">
        <f t="shared" si="98"/>
        <v/>
      </c>
      <c r="CZ27" s="240" t="str">
        <f t="shared" si="99"/>
        <v/>
      </c>
      <c r="DA27" s="240" t="str">
        <f t="shared" si="100"/>
        <v/>
      </c>
      <c r="DB27" s="240" t="str">
        <f t="shared" si="101"/>
        <v/>
      </c>
      <c r="DC27" s="240" t="str">
        <f t="shared" si="102"/>
        <v/>
      </c>
      <c r="DD27" s="240" t="str">
        <f t="shared" si="103"/>
        <v/>
      </c>
      <c r="DE27" s="240" t="str">
        <f t="shared" si="104"/>
        <v/>
      </c>
      <c r="DF27" s="240" t="str">
        <f t="shared" si="105"/>
        <v/>
      </c>
      <c r="DG27" s="240" t="str">
        <f t="shared" si="106"/>
        <v/>
      </c>
      <c r="DH27" s="240" t="str">
        <f t="shared" si="107"/>
        <v/>
      </c>
      <c r="DI27" s="240" t="str">
        <f t="shared" si="108"/>
        <v/>
      </c>
      <c r="DJ27" s="240" t="str">
        <f t="shared" si="108"/>
        <v/>
      </c>
      <c r="DK27" s="240" t="str">
        <f t="shared" si="109"/>
        <v/>
      </c>
      <c r="DL27" s="240" t="str">
        <f t="shared" si="110"/>
        <v/>
      </c>
      <c r="DM27" s="241">
        <v>13</v>
      </c>
      <c r="DN27" s="432"/>
      <c r="DO27" s="242"/>
      <c r="DP27" s="242"/>
      <c r="DQ27" s="248" t="str">
        <f t="shared" si="111"/>
        <v/>
      </c>
      <c r="DR27" s="238" t="str">
        <f t="shared" si="112"/>
        <v/>
      </c>
      <c r="DS27" s="238" t="str">
        <f t="shared" si="113"/>
        <v/>
      </c>
      <c r="DT27" s="238" t="str">
        <f t="shared" si="114"/>
        <v/>
      </c>
      <c r="DU27" s="239" t="str">
        <f t="shared" si="115"/>
        <v/>
      </c>
      <c r="DV27" s="239" t="str">
        <f t="shared" si="116"/>
        <v/>
      </c>
      <c r="DW27" s="240" t="str">
        <f t="shared" si="45"/>
        <v/>
      </c>
      <c r="DX27" s="240" t="str">
        <f t="shared" si="46"/>
        <v/>
      </c>
      <c r="DY27" s="240" t="str">
        <f t="shared" si="47"/>
        <v/>
      </c>
      <c r="DZ27" s="240" t="str">
        <f t="shared" si="48"/>
        <v/>
      </c>
      <c r="EA27" s="240" t="str">
        <f t="shared" si="49"/>
        <v/>
      </c>
      <c r="EB27" s="240" t="str">
        <f t="shared" si="50"/>
        <v/>
      </c>
      <c r="EC27" s="240" t="str">
        <f t="shared" si="51"/>
        <v/>
      </c>
      <c r="ED27" s="240" t="str">
        <f t="shared" si="52"/>
        <v/>
      </c>
      <c r="EE27" s="240" t="str">
        <f t="shared" si="53"/>
        <v/>
      </c>
      <c r="EF27" s="240" t="str">
        <f t="shared" si="54"/>
        <v/>
      </c>
      <c r="EG27" s="240" t="str">
        <f t="shared" si="55"/>
        <v/>
      </c>
      <c r="EH27" s="240" t="str">
        <f t="shared" si="44"/>
        <v/>
      </c>
      <c r="EI27" s="240" t="str">
        <f t="shared" si="56"/>
        <v/>
      </c>
      <c r="EJ27" s="240" t="str">
        <f t="shared" si="117"/>
        <v/>
      </c>
      <c r="EK27" s="241">
        <v>13</v>
      </c>
      <c r="EL27" s="432"/>
      <c r="EZ27" s="214" t="str">
        <f>IFERROR(IF(AND('Classificação geral'!$J19="FEM",'Classificação geral'!$K19=1,'Classificação geral'!$F19="Mini"),'Classificação geral'!$A19,""),"")</f>
        <v/>
      </c>
      <c r="FA27" s="214" t="str">
        <f>IFERROR(IF(AND('Classificação geral'!$J19="FEM",'Classificação geral'!$K19=1,'Classificação geral'!F19="Mini"),'Classificação geral'!$B19,""),"")</f>
        <v/>
      </c>
      <c r="FB27" s="215" t="str">
        <f>IF($FA27='Classificação geral'!$B19,'Classificação geral'!$C19,"")</f>
        <v/>
      </c>
      <c r="FC27" s="215" t="str">
        <f>IF($FA27='Classificação geral'!$B19,'Classificação geral'!$D19,"")</f>
        <v/>
      </c>
      <c r="FD27" s="215" t="str">
        <f>IF($FA27='Classificação geral'!$B19,'Classificação geral'!$J19,"")</f>
        <v/>
      </c>
      <c r="FE27" s="215" t="str">
        <f>IF($FD27='Classificação geral'!$J19,'Classificação geral'!$K19,"")</f>
        <v/>
      </c>
      <c r="FF27" s="215" t="str">
        <f>IF($FE27='Classificação geral'!$K19,'Classificação geral'!$P19,"")</f>
        <v/>
      </c>
      <c r="FG27" s="215" t="str">
        <f>IF($FE27='Classificação geral'!$K19,'Classificação geral'!$S19,"")</f>
        <v/>
      </c>
      <c r="FH27" s="215" t="str">
        <f>IF($FE27='Classificação geral'!$K19,'Classificação geral'!$T19,"")</f>
        <v/>
      </c>
      <c r="FI27" s="215" t="str">
        <f>IF($FE27='Classificação geral'!$K19,'Classificação geral'!$L19,"")</f>
        <v/>
      </c>
      <c r="FJ27" s="215" t="str">
        <f>IF($FE27='Classificação geral'!$K19,'Classificação geral'!$U19,"")</f>
        <v/>
      </c>
      <c r="FK27" s="215" t="str">
        <f>IF($FE27='Classificação geral'!$K19,'Classificação geral'!$W19,"")</f>
        <v/>
      </c>
      <c r="FL27" s="215" t="str">
        <f>IF($FE27='Classificação geral'!$K19,'Classificação geral'!$X19,"")</f>
        <v/>
      </c>
      <c r="FM27" s="215" t="str">
        <f>IF($FE27='Classificação geral'!$K19,'Classificação geral'!$M19,"")</f>
        <v/>
      </c>
      <c r="FN27" s="215" t="str">
        <f>IF($FE27='Classificação geral'!$K19,'Classificação geral'!$Y19,"")</f>
        <v/>
      </c>
      <c r="FO27" s="215" t="str">
        <f>IF($FE27='Classificação geral'!$K19,'Classificação geral'!$AA19,"")</f>
        <v/>
      </c>
      <c r="FP27" s="215" t="str">
        <f>IF($FE27='Classificação geral'!$K19,'Classificação geral'!$AB19,"")</f>
        <v/>
      </c>
      <c r="FQ27" s="215" t="str">
        <f>IF($FE27='Classificação geral'!$K19,'Classificação geral'!$N19,"")</f>
        <v/>
      </c>
      <c r="FR27" s="215" t="str">
        <f>IF($FE27='Classificação geral'!$K19,'Classificação geral'!$O19,"")</f>
        <v/>
      </c>
      <c r="FS27" s="215" t="str">
        <f>IF($FE27='Classificação geral'!$K19,'Classificação geral'!$AM19,"")</f>
        <v/>
      </c>
      <c r="FT27" s="216" t="str">
        <f>IFERROR(RANK(FS27,FS:FS,0)+ COUNTIF($FS$13:FS26,FS27),"")</f>
        <v/>
      </c>
      <c r="FU27" s="209"/>
      <c r="FV27" s="214" t="str">
        <f>IFERROR(IF(AND('Classificação geral'!$J19="mas",'Classificação geral'!$K19=1,'Classificação geral'!$F19="Mini"),'Classificação geral'!$A19,""),"")</f>
        <v/>
      </c>
      <c r="FW27" s="214" t="str">
        <f>IFERROR(IF(AND('Classificação geral'!$J19="mas",'Classificação geral'!$K19=1,'Classificação geral'!$F19="Mini"),'Classificação geral'!$B19,""),"")</f>
        <v/>
      </c>
      <c r="FX27" s="215" t="str">
        <f>IF($FW27='Classificação geral'!$B19,'Classificação geral'!$C19,"")</f>
        <v/>
      </c>
      <c r="FY27" s="215" t="str">
        <f>IF($FW27='Classificação geral'!$B19,'Classificação geral'!$D19,"")</f>
        <v/>
      </c>
      <c r="FZ27" s="215" t="str">
        <f>IF($FW27='Classificação geral'!$B19,'Classificação geral'!$J19,"")</f>
        <v/>
      </c>
      <c r="GA27" s="214" t="str">
        <f>IFERROR(IF(AND($FZ27="mas",'Classificação geral'!$K19=1),'Classificação geral'!K19,""),"")</f>
        <v/>
      </c>
      <c r="GB27" s="214" t="str">
        <f>IFERROR(IF(AND($FZ27="mas",'Classificação geral'!$K19=1),'Classificação geral'!P19,""),"")</f>
        <v/>
      </c>
      <c r="GC27" s="214" t="str">
        <f>IFERROR(IF(AND($FZ27="mas",'Classificação geral'!$K19=1),'Classificação geral'!S19,""),"")</f>
        <v/>
      </c>
      <c r="GD27" s="214" t="str">
        <f>IFERROR(IF(AND($FZ27="mas",'Classificação geral'!$K19=1),'Classificação geral'!T19,""),"")</f>
        <v/>
      </c>
      <c r="GE27" s="214" t="str">
        <f>IFERROR(IF(AND($FZ27="mas",'Classificação geral'!$K19=1),'Classificação geral'!L19,""),"")</f>
        <v/>
      </c>
      <c r="GF27" s="214" t="str">
        <f>IFERROR(IF(AND($FZ27="mas",'Classificação geral'!$K19=1),'Classificação geral'!U19,""),"")</f>
        <v/>
      </c>
      <c r="GG27" s="214" t="str">
        <f>IFERROR(IF(AND($FZ27="mas",'Classificação geral'!$K19=1),'Classificação geral'!W19,""),"")</f>
        <v/>
      </c>
      <c r="GH27" s="214" t="str">
        <f>IFERROR(IF(AND($FZ27="mas",'Classificação geral'!$K19=1),'Classificação geral'!X19,""),"")</f>
        <v/>
      </c>
      <c r="GI27" s="214" t="str">
        <f>IFERROR(IF(AND($FZ27="mas",'Classificação geral'!$K19=1),'Classificação geral'!M19,""),"")</f>
        <v/>
      </c>
      <c r="GJ27" s="214" t="str">
        <f>IFERROR(IF(AND($FZ27="mas",'Classificação geral'!$K19=1),'Classificação geral'!Y19,""),"")</f>
        <v/>
      </c>
      <c r="GK27" s="214" t="str">
        <f>IFERROR(IF(AND($FZ27="mas",'Classificação geral'!$K19=1),'Classificação geral'!AA19,""),"")</f>
        <v/>
      </c>
      <c r="GL27" s="214" t="str">
        <f>IFERROR(IF(AND($FZ27="mas",'Classificação geral'!$K19=1),'Classificação geral'!AB19,""),"")</f>
        <v/>
      </c>
      <c r="GM27" s="214" t="str">
        <f>IFERROR(IF(AND($FZ27="mas",'Classificação geral'!$K19=1),'Classificação geral'!N19,""),"")</f>
        <v/>
      </c>
      <c r="GN27" s="214" t="str">
        <f>IFERROR(IF(AND($FZ27="mas",'Classificação geral'!$K19=1),'Classificação geral'!O19,""),"")</f>
        <v/>
      </c>
      <c r="GO27" s="244" t="str">
        <f>IFERROR(IF(AND($FZ27="mas",'Classificação geral'!$K19=1),'Classificação geral'!AM19,""),"")</f>
        <v/>
      </c>
      <c r="GP27" s="216" t="str">
        <f>IFERROR(RANK(GO27,GO:GO,0)+ COUNTIF($GO$13:GO26,GO27),"")</f>
        <v/>
      </c>
      <c r="GQ27" s="209"/>
      <c r="GR27" s="214" t="str">
        <f>IFERROR(IF(AND('Classificação geral'!$J19="fem",'Classificação geral'!$K19=2,'Classificação geral'!$F19="Mini"),'Classificação geral'!$A19,""),"")</f>
        <v/>
      </c>
      <c r="GS27" s="214" t="str">
        <f>IFERROR(IF(AND('Classificação geral'!$J19="fem",'Classificação geral'!$K19=2,'Classificação geral'!$F19="Mini"),'Classificação geral'!$B19,""),"")</f>
        <v/>
      </c>
      <c r="GT27" s="215" t="str">
        <f>IF($GS27='Classificação geral'!$B19,'Classificação geral'!$C19,"")</f>
        <v/>
      </c>
      <c r="GU27" s="215" t="str">
        <f>IF($GS27='Classificação geral'!$B19,'Classificação geral'!$D19,"")</f>
        <v/>
      </c>
      <c r="GV27" s="215" t="str">
        <f>IF($GS27='Classificação geral'!$B19,'Classificação geral'!$J19,"")</f>
        <v/>
      </c>
      <c r="GW27" s="214" t="str">
        <f>IFERROR(IF(AND($GV27="fem",'Classificação geral'!$K19=2),'Classificação geral'!K19,""),"")</f>
        <v/>
      </c>
      <c r="GX27" s="214" t="str">
        <f>IFERROR(IF(AND($GV27="fem",'Classificação geral'!$K19=2),'Classificação geral'!P19,""),"")</f>
        <v/>
      </c>
      <c r="GY27" s="214" t="str">
        <f>IFERROR(IF(AND($GV27="fem",'Classificação geral'!$K19=2),'Classificação geral'!S19,""),"")</f>
        <v/>
      </c>
      <c r="GZ27" s="214" t="str">
        <f>IFERROR(IF(AND($GV27="fem",'Classificação geral'!$K19=2),'Classificação geral'!T19,""),"")</f>
        <v/>
      </c>
      <c r="HA27" s="214" t="str">
        <f>IFERROR(IF(AND($GV27="fem",'Classificação geral'!$K19=2),'Classificação geral'!L19,""),"")</f>
        <v/>
      </c>
      <c r="HB27" s="214" t="str">
        <f>IFERROR(IF(AND($GV27="fem",'Classificação geral'!$K19=2),'Classificação geral'!U19,""),"")</f>
        <v/>
      </c>
      <c r="HC27" s="214" t="str">
        <f>IFERROR(IF(AND($GV27="fem",'Classificação geral'!$K19=2),'Classificação geral'!W19,""),"")</f>
        <v/>
      </c>
      <c r="HD27" s="214" t="str">
        <f>IFERROR(IF(AND($GV27="fem",'Classificação geral'!$K19=2),'Classificação geral'!X19,""),"")</f>
        <v/>
      </c>
      <c r="HE27" s="214" t="str">
        <f>IFERROR(IF(AND($GV27="fem",'Classificação geral'!$K19=2),'Classificação geral'!M19,""),"")</f>
        <v/>
      </c>
      <c r="HF27" s="214" t="str">
        <f>IFERROR(IF(AND($GV27="fem",'Classificação geral'!$K19=2),'Classificação geral'!Y19,""),"")</f>
        <v/>
      </c>
      <c r="HG27" s="214" t="str">
        <f>IFERROR(IF(AND($GV27="fem",'Classificação geral'!$K19=2),'Classificação geral'!AA19,""),"")</f>
        <v/>
      </c>
      <c r="HH27" s="214" t="str">
        <f>IFERROR(IF(AND($GV27="fem",'Classificação geral'!$K19=2),'Classificação geral'!AB19,""),"")</f>
        <v/>
      </c>
      <c r="HI27" s="214" t="str">
        <f>IFERROR(IF(AND($GV27="fem",'Classificação geral'!$K19=2),'Classificação geral'!N19,""),"")</f>
        <v/>
      </c>
      <c r="HJ27" s="214" t="str">
        <f>IFERROR(IF(AND($GV27="fem",'Classificação geral'!$K19=2),'Classificação geral'!O19,""),"")</f>
        <v/>
      </c>
      <c r="HK27" s="214" t="str">
        <f>IFERROR(IF(AND($GV27="fem",'Classificação geral'!$K19=2),'Classificação geral'!AM19,""),"")</f>
        <v/>
      </c>
      <c r="HL27" s="216" t="str">
        <f>IFERROR(RANK(HK27,HK:HK,0)+ COUNTIF(HK$13:$HK25,HK27),"")</f>
        <v/>
      </c>
      <c r="HM27" s="209"/>
      <c r="HN27" s="214" t="str">
        <f>IFERROR(IF(AND('Classificação geral'!$J19="mas",'Classificação geral'!$K19=2,'Classificação geral'!$F19="Mini"),'Classificação geral'!$A19,""),"")</f>
        <v/>
      </c>
      <c r="HO27" s="214" t="str">
        <f>IFERROR(IF(AND('Classificação geral'!$J19="mas",'Classificação geral'!$K19=2,'Classificação geral'!$F19="Mini"),'Classificação geral'!$B19,""),"")</f>
        <v/>
      </c>
      <c r="HP27" s="215" t="str">
        <f>IF($HO27='Classificação geral'!$B19,'Classificação geral'!$C19,"")</f>
        <v/>
      </c>
      <c r="HQ27" s="215" t="str">
        <f>IF($HO27='Classificação geral'!$B19,'Classificação geral'!$D19,"")</f>
        <v/>
      </c>
      <c r="HR27" s="215" t="str">
        <f>IF($HO27='Classificação geral'!$B19,'Classificação geral'!$J19,"")</f>
        <v/>
      </c>
      <c r="HS27" s="214" t="str">
        <f>IFERROR(IF(AND($HR27="mas",'Classificação geral'!$K19=2),'Classificação geral'!K19,""),"")</f>
        <v/>
      </c>
      <c r="HT27" s="214" t="str">
        <f>IFERROR(IF(AND($HR27="mas",'Classificação geral'!$K19=2),'Classificação geral'!P19,""),"")</f>
        <v/>
      </c>
      <c r="HU27" s="214" t="str">
        <f>IFERROR(IF(AND($HR27="mas",'Classificação geral'!$K19=2),'Classificação geral'!S19,""),"")</f>
        <v/>
      </c>
      <c r="HV27" s="214" t="str">
        <f>IFERROR(IF(AND($HR27="mas",'Classificação geral'!$K19=2),'Classificação geral'!T19,""),"")</f>
        <v/>
      </c>
      <c r="HW27" s="214" t="str">
        <f>IFERROR(IF(AND($HR27="mas",'Classificação geral'!$K19=2),'Classificação geral'!L19,""),"")</f>
        <v/>
      </c>
      <c r="HX27" s="214" t="str">
        <f>IFERROR(IF(AND($HR27="mas",'Classificação geral'!$K19=2),'Classificação geral'!U19,""),"")</f>
        <v/>
      </c>
      <c r="HY27" s="214" t="str">
        <f>IFERROR(IF(AND($HR27="mas",'Classificação geral'!$K19=2),'Classificação geral'!W19,""),"")</f>
        <v/>
      </c>
      <c r="HZ27" s="214" t="str">
        <f>IFERROR(IF(AND($HR27="mas",'Classificação geral'!$K19=2),'Classificação geral'!X19,""),"")</f>
        <v/>
      </c>
      <c r="IA27" s="214" t="str">
        <f>IFERROR(IF(AND($HR27="mas",'Classificação geral'!$K19=2),'Classificação geral'!M19,""),"")</f>
        <v/>
      </c>
      <c r="IB27" s="214" t="str">
        <f>IFERROR(IF(AND($HR27="mas",'Classificação geral'!$K19=2),'Classificação geral'!Y19,""),"")</f>
        <v/>
      </c>
      <c r="IC27" s="214" t="str">
        <f>IFERROR(IF(AND($HR27="mas",'Classificação geral'!$K19=2),'Classificação geral'!AA19,""),"")</f>
        <v/>
      </c>
      <c r="ID27" s="214" t="str">
        <f>IFERROR(IF(AND($HR27="mas",'Classificação geral'!$K19=2),'Classificação geral'!AB19,""),"")</f>
        <v/>
      </c>
      <c r="IE27" s="214" t="str">
        <f>IFERROR(IF(AND($HR27="mas",'Classificação geral'!$K19=2),'Classificação geral'!N19,""),"")</f>
        <v/>
      </c>
      <c r="IF27" s="214" t="str">
        <f>IFERROR(IF(AND($HR27="mas",'Classificação geral'!$K19=2),'Classificação geral'!$AM19,""),"")</f>
        <v/>
      </c>
      <c r="IG27" s="216" t="str">
        <f>IFERROR(RANK(IF27,IF:IF,0)+ COUNTIF($IF$13:IF$13,IF27),"")</f>
        <v/>
      </c>
      <c r="IH27" s="209"/>
      <c r="II27" s="214" t="str">
        <f>IFERROR(IF(AND('Classificação geral'!$J19="fem",'Classificação geral'!$K19=3,'Classificação geral'!$F19="Mini"),'Classificação geral'!$A19,""),"")</f>
        <v/>
      </c>
      <c r="IJ27" s="214" t="str">
        <f>IFERROR(IF(AND('Classificação geral'!$J19="fem",'Classificação geral'!$K19=3,'Classificação geral'!$F19="Mini"),'Classificação geral'!$B19,""),"")</f>
        <v/>
      </c>
      <c r="IK27" s="215" t="str">
        <f>IF($IJ27='Classificação geral'!$B19,'Classificação geral'!$C19,"")</f>
        <v/>
      </c>
      <c r="IL27" s="215" t="str">
        <f>IF($IJ27='Classificação geral'!$B19,'Classificação geral'!$D19,"")</f>
        <v/>
      </c>
      <c r="IM27" s="215" t="str">
        <f>IF($IJ27='Classificação geral'!$B19,'Classificação geral'!$J19,"")</f>
        <v/>
      </c>
      <c r="IN27" s="215" t="str">
        <f>IF($IM27='Classificação geral'!$J19,'Classificação geral'!$K19,"")</f>
        <v/>
      </c>
      <c r="IO27" s="215" t="str">
        <f>IF($IN27='Classificação geral'!$K19,'Classificação geral'!$P19,"")</f>
        <v/>
      </c>
      <c r="IP27" s="215" t="str">
        <f>IF($IN27='Classificação geral'!$K19,'Classificação geral'!$S19,"")</f>
        <v/>
      </c>
      <c r="IQ27" s="215" t="str">
        <f>IF($IN27='Classificação geral'!$K19,'Classificação geral'!$T19,"")</f>
        <v/>
      </c>
      <c r="IR27" s="215" t="str">
        <f>IF($IN27='Classificação geral'!$K19,'Classificação geral'!$L19,"")</f>
        <v/>
      </c>
      <c r="IS27" s="215" t="str">
        <f>IF($IN27='Classificação geral'!$K19,'Classificação geral'!$U19,"")</f>
        <v/>
      </c>
      <c r="IT27" s="215" t="str">
        <f>IF($IN27='Classificação geral'!$K19,'Classificação geral'!$W19,"")</f>
        <v/>
      </c>
      <c r="IU27" s="215" t="str">
        <f>IF($IN27='Classificação geral'!$K19,'Classificação geral'!$X19,"")</f>
        <v/>
      </c>
      <c r="IV27" s="215" t="str">
        <f>IF($IN27='Classificação geral'!$K19,'Classificação geral'!$M19,"")</f>
        <v/>
      </c>
      <c r="IW27" s="215" t="str">
        <f>IF($IN27='Classificação geral'!$K19,'Classificação geral'!$Y19,"")</f>
        <v/>
      </c>
      <c r="IX27" s="215" t="str">
        <f>IF($IN27='Classificação geral'!$K19,'Classificação geral'!$AA19,"")</f>
        <v/>
      </c>
      <c r="IY27" s="215" t="str">
        <f>IF($IN27='Classificação geral'!$K19,'Classificação geral'!$AB19,"")</f>
        <v/>
      </c>
      <c r="IZ27" s="215" t="str">
        <f>IF($IN27='Classificação geral'!$K19,'Classificação geral'!$N19,"")</f>
        <v/>
      </c>
      <c r="JA27" s="215" t="str">
        <f>IF($IN27='Classificação geral'!$K19,'Classificação geral'!$O19,"")</f>
        <v/>
      </c>
      <c r="JB27" s="215" t="str">
        <f>IF($IN27='Classificação geral'!$K19,'Classificação geral'!$AM19,"")</f>
        <v/>
      </c>
      <c r="JC27" s="216" t="str">
        <f>IFERROR(RANK(JB27,JB:JB,0)+ COUNTIF($JB$13:JB25,JB27),"")</f>
        <v/>
      </c>
      <c r="JD27" s="209"/>
      <c r="JE27" s="214" t="str">
        <f>IFERROR(IF(AND('Classificação geral'!$J19="mas",'Classificação geral'!$K19=3,'Classificação geral'!$F19="Mini"),'Classificação geral'!$A19,""),"")</f>
        <v/>
      </c>
      <c r="JF27" s="214" t="str">
        <f>IFERROR(IF(AND('Classificação geral'!$J19="mas",'Classificação geral'!$K19=3,'Classificação geral'!$F19="Mini"),'Classificação geral'!$B19,""),"")</f>
        <v/>
      </c>
      <c r="JG27" s="215" t="str">
        <f>IF($JF27='Classificação geral'!$B19,'Classificação geral'!$C19,"")</f>
        <v/>
      </c>
      <c r="JH27" s="215" t="str">
        <f>IF($JF27='Classificação geral'!$B19,'Classificação geral'!$D19,"")</f>
        <v/>
      </c>
      <c r="JI27" s="215" t="str">
        <f>IF($JF27='Classificação geral'!$B19,'Classificação geral'!$J19,"")</f>
        <v/>
      </c>
      <c r="JJ27" s="214" t="str">
        <f>IFERROR(IF(AND($JI27="mas",'Classificação geral'!$K19=3),'Classificação geral'!K19,""),"")</f>
        <v/>
      </c>
      <c r="JK27" s="214" t="str">
        <f>IFERROR(IF(AND($JI27="mas",'Classificação geral'!$K19=3),'Classificação geral'!P19,""),"")</f>
        <v/>
      </c>
      <c r="JL27" s="214" t="str">
        <f>IFERROR(IF(AND($JI27="mas",'Classificação geral'!$K19=3),'Classificação geral'!S19,""),"")</f>
        <v/>
      </c>
      <c r="JM27" s="214" t="str">
        <f>IFERROR(IF(AND($JI27="mas",'Classificação geral'!$K19=3),'Classificação geral'!T19,""),"")</f>
        <v/>
      </c>
      <c r="JN27" s="214" t="str">
        <f>IFERROR(IF(AND($JI27="mas",'Classificação geral'!$K19=3),'Classificação geral'!L19,""),"")</f>
        <v/>
      </c>
      <c r="JO27" s="214" t="str">
        <f>IFERROR(IF(AND($JI27="mas",'Classificação geral'!$K19=3),'Classificação geral'!U19,""),"")</f>
        <v/>
      </c>
      <c r="JP27" s="214" t="str">
        <f>IFERROR(IF(AND($JI27="mas",'Classificação geral'!$K19=3),'Classificação geral'!W19,""),"")</f>
        <v/>
      </c>
      <c r="JQ27" s="214" t="str">
        <f>IFERROR(IF(AND($JI27="mas",'Classificação geral'!$K19=3),'Classificação geral'!X19,""),"")</f>
        <v/>
      </c>
      <c r="JR27" s="214" t="str">
        <f>IFERROR(IF(AND($JI27="mas",'Classificação geral'!$K19=3),'Classificação geral'!M19,""),"")</f>
        <v/>
      </c>
      <c r="JS27" s="214" t="str">
        <f>IFERROR(IF(AND($JI27="mas",'Classificação geral'!$K19=3),'Classificação geral'!Y19,""),"")</f>
        <v/>
      </c>
      <c r="JT27" s="214" t="str">
        <f>IFERROR(IF(AND($JI27="mas",'Classificação geral'!$K19=3),'Classificação geral'!AA19,""),"")</f>
        <v/>
      </c>
      <c r="JU27" s="214" t="str">
        <f>IFERROR(IF(AND($JI27="mas",'Classificação geral'!$K19=3),'Classificação geral'!AB19,""),"")</f>
        <v/>
      </c>
      <c r="JV27" s="214" t="str">
        <f>IFERROR(IF(AND($JI27="mas",'Classificação geral'!$K19=3),'Classificação geral'!N19,""),"")</f>
        <v/>
      </c>
      <c r="JW27" s="214" t="str">
        <f>IFERROR(IF(AND($JI27="mas",'Classificação geral'!$K19=3),'Classificação geral'!$AM19,""),"")</f>
        <v/>
      </c>
      <c r="JX27" s="216" t="str">
        <f>IFERROR(RANK(JW27,JW:JW,0)+ COUNTIF(JW$13:$JW25,JW27),"")</f>
        <v/>
      </c>
    </row>
    <row r="28" spans="1:284" s="243" customFormat="1" ht="27.75" customHeight="1" x14ac:dyDescent="0.4">
      <c r="B28" s="248" t="str">
        <f t="shared" si="0"/>
        <v/>
      </c>
      <c r="C28" s="238" t="str">
        <f t="shared" si="1"/>
        <v/>
      </c>
      <c r="D28" s="238" t="str">
        <f t="shared" si="2"/>
        <v/>
      </c>
      <c r="E28" s="238" t="str">
        <f t="shared" si="3"/>
        <v/>
      </c>
      <c r="F28" s="239" t="str">
        <f t="shared" si="4"/>
        <v/>
      </c>
      <c r="G28" s="239" t="str">
        <f t="shared" si="5"/>
        <v/>
      </c>
      <c r="H28" s="240" t="str">
        <f t="shared" si="6"/>
        <v/>
      </c>
      <c r="I28" s="240" t="str">
        <f t="shared" si="7"/>
        <v/>
      </c>
      <c r="J28" s="240" t="str">
        <f t="shared" si="8"/>
        <v/>
      </c>
      <c r="K28" s="240" t="str">
        <f t="shared" si="9"/>
        <v/>
      </c>
      <c r="L28" s="240" t="str">
        <f t="shared" si="10"/>
        <v/>
      </c>
      <c r="M28" s="240" t="str">
        <f t="shared" si="11"/>
        <v/>
      </c>
      <c r="N28" s="240" t="str">
        <f t="shared" si="12"/>
        <v/>
      </c>
      <c r="O28" s="240" t="str">
        <f t="shared" si="13"/>
        <v/>
      </c>
      <c r="P28" s="240" t="str">
        <f t="shared" si="14"/>
        <v/>
      </c>
      <c r="Q28" s="240" t="str">
        <f t="shared" si="15"/>
        <v/>
      </c>
      <c r="R28" s="240" t="str">
        <f t="shared" si="16"/>
        <v/>
      </c>
      <c r="S28" s="240" t="str">
        <f t="shared" si="16"/>
        <v/>
      </c>
      <c r="T28" s="240" t="str">
        <f t="shared" si="17"/>
        <v/>
      </c>
      <c r="U28" s="240" t="str">
        <f t="shared" si="18"/>
        <v/>
      </c>
      <c r="V28" s="241">
        <v>14</v>
      </c>
      <c r="W28" s="432"/>
      <c r="X28" s="434"/>
      <c r="Y28" s="242"/>
      <c r="Z28" s="248" t="str">
        <f t="shared" si="19"/>
        <v/>
      </c>
      <c r="AA28" s="238" t="str">
        <f t="shared" si="20"/>
        <v/>
      </c>
      <c r="AB28" s="238" t="str">
        <f t="shared" si="21"/>
        <v/>
      </c>
      <c r="AC28" s="238" t="str">
        <f t="shared" si="22"/>
        <v/>
      </c>
      <c r="AD28" s="239" t="str">
        <f t="shared" si="23"/>
        <v/>
      </c>
      <c r="AE28" s="239" t="str">
        <f t="shared" si="24"/>
        <v/>
      </c>
      <c r="AF28" s="240" t="str">
        <f t="shared" si="25"/>
        <v/>
      </c>
      <c r="AG28" s="240" t="str">
        <f t="shared" si="26"/>
        <v/>
      </c>
      <c r="AH28" s="240" t="str">
        <f t="shared" si="27"/>
        <v/>
      </c>
      <c r="AI28" s="240" t="str">
        <f t="shared" si="28"/>
        <v/>
      </c>
      <c r="AJ28" s="240" t="str">
        <f t="shared" si="29"/>
        <v/>
      </c>
      <c r="AK28" s="240" t="str">
        <f t="shared" si="30"/>
        <v/>
      </c>
      <c r="AL28" s="240" t="str">
        <f t="shared" si="31"/>
        <v/>
      </c>
      <c r="AM28" s="240" t="str">
        <f t="shared" si="32"/>
        <v/>
      </c>
      <c r="AN28" s="240" t="str">
        <f t="shared" si="33"/>
        <v/>
      </c>
      <c r="AO28" s="240" t="str">
        <f t="shared" si="34"/>
        <v/>
      </c>
      <c r="AP28" s="240" t="str">
        <f t="shared" si="35"/>
        <v/>
      </c>
      <c r="AQ28" s="240" t="str">
        <f t="shared" si="35"/>
        <v/>
      </c>
      <c r="AR28" s="240" t="str">
        <f t="shared" si="36"/>
        <v/>
      </c>
      <c r="AS28" s="240" t="str">
        <f t="shared" si="37"/>
        <v/>
      </c>
      <c r="AT28" s="241">
        <v>14</v>
      </c>
      <c r="AU28" s="432"/>
      <c r="AV28" s="242"/>
      <c r="AX28" s="249" t="str">
        <f t="shared" si="57"/>
        <v/>
      </c>
      <c r="AY28" s="238" t="str">
        <f t="shared" si="58"/>
        <v/>
      </c>
      <c r="AZ28" s="238" t="str">
        <f t="shared" si="59"/>
        <v/>
      </c>
      <c r="BA28" s="239" t="str">
        <f t="shared" si="38"/>
        <v/>
      </c>
      <c r="BB28" s="239" t="str">
        <f t="shared" si="60"/>
        <v/>
      </c>
      <c r="BC28" s="239" t="str">
        <f t="shared" si="61"/>
        <v/>
      </c>
      <c r="BD28" s="240" t="str">
        <f t="shared" si="62"/>
        <v/>
      </c>
      <c r="BE28" s="240" t="str">
        <f t="shared" si="63"/>
        <v/>
      </c>
      <c r="BF28" s="240" t="str">
        <f t="shared" si="64"/>
        <v/>
      </c>
      <c r="BG28" s="240" t="str">
        <f t="shared" si="65"/>
        <v/>
      </c>
      <c r="BH28" s="240" t="str">
        <f t="shared" si="66"/>
        <v/>
      </c>
      <c r="BI28" s="240" t="str">
        <f t="shared" si="67"/>
        <v/>
      </c>
      <c r="BJ28" s="240" t="str">
        <f t="shared" si="68"/>
        <v/>
      </c>
      <c r="BK28" s="240" t="str">
        <f t="shared" si="69"/>
        <v/>
      </c>
      <c r="BL28" s="240" t="str">
        <f t="shared" si="70"/>
        <v/>
      </c>
      <c r="BM28" s="240" t="str">
        <f t="shared" si="71"/>
        <v/>
      </c>
      <c r="BN28" s="240" t="str">
        <f t="shared" si="72"/>
        <v/>
      </c>
      <c r="BO28" s="240" t="str">
        <f t="shared" si="72"/>
        <v/>
      </c>
      <c r="BP28" s="240" t="str">
        <f t="shared" si="73"/>
        <v/>
      </c>
      <c r="BQ28" s="240" t="str">
        <f t="shared" si="74"/>
        <v/>
      </c>
      <c r="BR28" s="241">
        <v>14</v>
      </c>
      <c r="BS28" s="432"/>
      <c r="BT28" s="242"/>
      <c r="BU28" s="242"/>
      <c r="BV28" s="249" t="str">
        <f t="shared" si="75"/>
        <v/>
      </c>
      <c r="BW28" s="238" t="str">
        <f t="shared" si="76"/>
        <v/>
      </c>
      <c r="BX28" s="238" t="str">
        <f t="shared" si="77"/>
        <v/>
      </c>
      <c r="BY28" s="239" t="str">
        <f t="shared" si="40"/>
        <v/>
      </c>
      <c r="BZ28" s="239" t="str">
        <f t="shared" si="78"/>
        <v/>
      </c>
      <c r="CA28" s="239" t="str">
        <f t="shared" si="79"/>
        <v/>
      </c>
      <c r="CB28" s="240" t="str">
        <f t="shared" si="79"/>
        <v/>
      </c>
      <c r="CC28" s="240" t="str">
        <f t="shared" si="80"/>
        <v/>
      </c>
      <c r="CD28" s="240" t="str">
        <f t="shared" si="81"/>
        <v/>
      </c>
      <c r="CE28" s="240" t="str">
        <f t="shared" si="82"/>
        <v/>
      </c>
      <c r="CF28" s="240" t="str">
        <f t="shared" si="83"/>
        <v/>
      </c>
      <c r="CG28" s="240" t="str">
        <f t="shared" si="84"/>
        <v/>
      </c>
      <c r="CH28" s="240" t="str">
        <f t="shared" si="85"/>
        <v/>
      </c>
      <c r="CI28" s="240" t="str">
        <f t="shared" si="86"/>
        <v/>
      </c>
      <c r="CJ28" s="240" t="str">
        <f t="shared" si="87"/>
        <v/>
      </c>
      <c r="CK28" s="240" t="str">
        <f t="shared" si="88"/>
        <v/>
      </c>
      <c r="CL28" s="240" t="str">
        <f t="shared" si="89"/>
        <v/>
      </c>
      <c r="CM28" s="240" t="str">
        <f t="shared" si="89"/>
        <v/>
      </c>
      <c r="CN28" s="240" t="str">
        <f t="shared" si="90"/>
        <v/>
      </c>
      <c r="CO28" s="240" t="str">
        <f t="shared" si="91"/>
        <v/>
      </c>
      <c r="CP28" s="241">
        <v>14</v>
      </c>
      <c r="CQ28" s="432"/>
      <c r="CS28" s="248" t="str">
        <f t="shared" si="92"/>
        <v/>
      </c>
      <c r="CT28" s="238" t="str">
        <f t="shared" si="93"/>
        <v/>
      </c>
      <c r="CU28" s="238" t="str">
        <f t="shared" si="94"/>
        <v/>
      </c>
      <c r="CV28" s="238" t="str">
        <f t="shared" si="95"/>
        <v/>
      </c>
      <c r="CW28" s="239" t="str">
        <f t="shared" si="96"/>
        <v/>
      </c>
      <c r="CX28" s="239" t="str">
        <f t="shared" si="97"/>
        <v/>
      </c>
      <c r="CY28" s="240" t="str">
        <f t="shared" si="98"/>
        <v/>
      </c>
      <c r="CZ28" s="240" t="str">
        <f t="shared" si="99"/>
        <v/>
      </c>
      <c r="DA28" s="240" t="str">
        <f t="shared" si="100"/>
        <v/>
      </c>
      <c r="DB28" s="240" t="str">
        <f t="shared" si="101"/>
        <v/>
      </c>
      <c r="DC28" s="240" t="str">
        <f t="shared" si="102"/>
        <v/>
      </c>
      <c r="DD28" s="240" t="str">
        <f t="shared" si="103"/>
        <v/>
      </c>
      <c r="DE28" s="240" t="str">
        <f t="shared" si="104"/>
        <v/>
      </c>
      <c r="DF28" s="240" t="str">
        <f t="shared" si="105"/>
        <v/>
      </c>
      <c r="DG28" s="240" t="str">
        <f t="shared" si="106"/>
        <v/>
      </c>
      <c r="DH28" s="240" t="str">
        <f t="shared" si="107"/>
        <v/>
      </c>
      <c r="DI28" s="240" t="str">
        <f t="shared" si="108"/>
        <v/>
      </c>
      <c r="DJ28" s="240" t="str">
        <f t="shared" si="108"/>
        <v/>
      </c>
      <c r="DK28" s="240" t="str">
        <f t="shared" si="109"/>
        <v/>
      </c>
      <c r="DL28" s="240" t="str">
        <f t="shared" si="110"/>
        <v/>
      </c>
      <c r="DM28" s="241">
        <v>14</v>
      </c>
      <c r="DN28" s="432"/>
      <c r="DO28" s="242"/>
      <c r="DP28" s="242"/>
      <c r="DQ28" s="248" t="str">
        <f t="shared" si="111"/>
        <v/>
      </c>
      <c r="DR28" s="238" t="str">
        <f t="shared" si="112"/>
        <v/>
      </c>
      <c r="DS28" s="238" t="str">
        <f t="shared" si="113"/>
        <v/>
      </c>
      <c r="DT28" s="238" t="str">
        <f t="shared" si="114"/>
        <v/>
      </c>
      <c r="DU28" s="239" t="str">
        <f t="shared" si="115"/>
        <v/>
      </c>
      <c r="DV28" s="239" t="str">
        <f t="shared" si="116"/>
        <v/>
      </c>
      <c r="DW28" s="240" t="str">
        <f t="shared" si="45"/>
        <v/>
      </c>
      <c r="DX28" s="240" t="str">
        <f t="shared" si="46"/>
        <v/>
      </c>
      <c r="DY28" s="240" t="str">
        <f t="shared" si="47"/>
        <v/>
      </c>
      <c r="DZ28" s="240" t="str">
        <f t="shared" si="48"/>
        <v/>
      </c>
      <c r="EA28" s="240" t="str">
        <f t="shared" si="49"/>
        <v/>
      </c>
      <c r="EB28" s="240" t="str">
        <f t="shared" si="50"/>
        <v/>
      </c>
      <c r="EC28" s="240" t="str">
        <f t="shared" si="51"/>
        <v/>
      </c>
      <c r="ED28" s="240" t="str">
        <f t="shared" si="52"/>
        <v/>
      </c>
      <c r="EE28" s="240" t="str">
        <f t="shared" si="53"/>
        <v/>
      </c>
      <c r="EF28" s="240" t="str">
        <f t="shared" si="54"/>
        <v/>
      </c>
      <c r="EG28" s="240" t="str">
        <f t="shared" si="55"/>
        <v/>
      </c>
      <c r="EH28" s="240" t="str">
        <f t="shared" si="44"/>
        <v/>
      </c>
      <c r="EI28" s="240" t="str">
        <f t="shared" si="56"/>
        <v/>
      </c>
      <c r="EJ28" s="240" t="str">
        <f t="shared" si="117"/>
        <v/>
      </c>
      <c r="EK28" s="241">
        <v>14</v>
      </c>
      <c r="EL28" s="432"/>
      <c r="EZ28" s="214" t="str">
        <f>IFERROR(IF(AND('Classificação geral'!$J20="FEM",'Classificação geral'!$K20=1,'Classificação geral'!$F20="Mini"),'Classificação geral'!$A20,""),"")</f>
        <v/>
      </c>
      <c r="FA28" s="214" t="str">
        <f>IFERROR(IF(AND('Classificação geral'!$J20="FEM",'Classificação geral'!$K20=1,'Classificação geral'!F20="Mini"),'Classificação geral'!$B20,""),"")</f>
        <v/>
      </c>
      <c r="FB28" s="215" t="str">
        <f>IF($FA28='Classificação geral'!$B20,'Classificação geral'!$C20,"")</f>
        <v/>
      </c>
      <c r="FC28" s="215" t="str">
        <f>IF($FA28='Classificação geral'!$B20,'Classificação geral'!$D20,"")</f>
        <v/>
      </c>
      <c r="FD28" s="215" t="str">
        <f>IF($FA28='Classificação geral'!$B20,'Classificação geral'!$J20,"")</f>
        <v/>
      </c>
      <c r="FE28" s="215" t="str">
        <f>IF($FD28='Classificação geral'!$J20,'Classificação geral'!$K20,"")</f>
        <v/>
      </c>
      <c r="FF28" s="215" t="str">
        <f>IF($FE28='Classificação geral'!$K20,'Classificação geral'!$P20,"")</f>
        <v/>
      </c>
      <c r="FG28" s="215" t="str">
        <f>IF($FE28='Classificação geral'!$K20,'Classificação geral'!$S20,"")</f>
        <v/>
      </c>
      <c r="FH28" s="215" t="str">
        <f>IF($FE28='Classificação geral'!$K20,'Classificação geral'!$T20,"")</f>
        <v/>
      </c>
      <c r="FI28" s="215" t="str">
        <f>IF($FE28='Classificação geral'!$K20,'Classificação geral'!$L20,"")</f>
        <v/>
      </c>
      <c r="FJ28" s="215" t="str">
        <f>IF($FE28='Classificação geral'!$K20,'Classificação geral'!$U20,"")</f>
        <v/>
      </c>
      <c r="FK28" s="215" t="str">
        <f>IF($FE28='Classificação geral'!$K20,'Classificação geral'!$W20,"")</f>
        <v/>
      </c>
      <c r="FL28" s="215" t="str">
        <f>IF($FE28='Classificação geral'!$K20,'Classificação geral'!$X20,"")</f>
        <v/>
      </c>
      <c r="FM28" s="215" t="str">
        <f>IF($FE28='Classificação geral'!$K20,'Classificação geral'!$M20,"")</f>
        <v/>
      </c>
      <c r="FN28" s="215" t="str">
        <f>IF($FE28='Classificação geral'!$K20,'Classificação geral'!$Y20,"")</f>
        <v/>
      </c>
      <c r="FO28" s="215" t="str">
        <f>IF($FE28='Classificação geral'!$K20,'Classificação geral'!$AA20,"")</f>
        <v/>
      </c>
      <c r="FP28" s="215" t="str">
        <f>IF($FE28='Classificação geral'!$K20,'Classificação geral'!$AB20,"")</f>
        <v/>
      </c>
      <c r="FQ28" s="215" t="str">
        <f>IF($FE28='Classificação geral'!$K20,'Classificação geral'!$N20,"")</f>
        <v/>
      </c>
      <c r="FR28" s="215" t="str">
        <f>IF($FE28='Classificação geral'!$K20,'Classificação geral'!$O20,"")</f>
        <v/>
      </c>
      <c r="FS28" s="215" t="str">
        <f>IF($FE28='Classificação geral'!$K20,'Classificação geral'!$AM20,"")</f>
        <v/>
      </c>
      <c r="FT28" s="216" t="str">
        <f>IFERROR(RANK(FS28,FS:FS,0)+ COUNTIF($FS$13:FS27,FS28),"")</f>
        <v/>
      </c>
      <c r="FU28" s="209"/>
      <c r="FV28" s="214" t="str">
        <f>IFERROR(IF(AND('Classificação geral'!$J20="mas",'Classificação geral'!$K20=1,'Classificação geral'!$F20="Mini"),'Classificação geral'!$A20,""),"")</f>
        <v/>
      </c>
      <c r="FW28" s="214" t="str">
        <f>IFERROR(IF(AND('Classificação geral'!$J20="mas",'Classificação geral'!$K20=1,'Classificação geral'!$F20="Mini"),'Classificação geral'!$B20,""),"")</f>
        <v/>
      </c>
      <c r="FX28" s="215" t="str">
        <f>IF($FW28='Classificação geral'!$B20,'Classificação geral'!$C20,"")</f>
        <v/>
      </c>
      <c r="FY28" s="215" t="str">
        <f>IF($FW28='Classificação geral'!$B20,'Classificação geral'!$D20,"")</f>
        <v/>
      </c>
      <c r="FZ28" s="215" t="str">
        <f>IF($FW28='Classificação geral'!$B20,'Classificação geral'!$J20,"")</f>
        <v/>
      </c>
      <c r="GA28" s="214" t="str">
        <f>IFERROR(IF(AND($FZ28="mas",'Classificação geral'!$K20=1),'Classificação geral'!K20,""),"")</f>
        <v/>
      </c>
      <c r="GB28" s="214" t="str">
        <f>IFERROR(IF(AND($FZ28="mas",'Classificação geral'!$K20=1),'Classificação geral'!P20,""),"")</f>
        <v/>
      </c>
      <c r="GC28" s="214" t="str">
        <f>IFERROR(IF(AND($FZ28="mas",'Classificação geral'!$K20=1),'Classificação geral'!S20,""),"")</f>
        <v/>
      </c>
      <c r="GD28" s="214" t="str">
        <f>IFERROR(IF(AND($FZ28="mas",'Classificação geral'!$K20=1),'Classificação geral'!T20,""),"")</f>
        <v/>
      </c>
      <c r="GE28" s="214" t="str">
        <f>IFERROR(IF(AND($FZ28="mas",'Classificação geral'!$K20=1),'Classificação geral'!L20,""),"")</f>
        <v/>
      </c>
      <c r="GF28" s="214" t="str">
        <f>IFERROR(IF(AND($FZ28="mas",'Classificação geral'!$K20=1),'Classificação geral'!U20,""),"")</f>
        <v/>
      </c>
      <c r="GG28" s="214" t="str">
        <f>IFERROR(IF(AND($FZ28="mas",'Classificação geral'!$K20=1),'Classificação geral'!W20,""),"")</f>
        <v/>
      </c>
      <c r="GH28" s="214" t="str">
        <f>IFERROR(IF(AND($FZ28="mas",'Classificação geral'!$K20=1),'Classificação geral'!X20,""),"")</f>
        <v/>
      </c>
      <c r="GI28" s="214" t="str">
        <f>IFERROR(IF(AND($FZ28="mas",'Classificação geral'!$K20=1),'Classificação geral'!M20,""),"")</f>
        <v/>
      </c>
      <c r="GJ28" s="214" t="str">
        <f>IFERROR(IF(AND($FZ28="mas",'Classificação geral'!$K20=1),'Classificação geral'!Y20,""),"")</f>
        <v/>
      </c>
      <c r="GK28" s="214" t="str">
        <f>IFERROR(IF(AND($FZ28="mas",'Classificação geral'!$K20=1),'Classificação geral'!AA20,""),"")</f>
        <v/>
      </c>
      <c r="GL28" s="214" t="str">
        <f>IFERROR(IF(AND($FZ28="mas",'Classificação geral'!$K20=1),'Classificação geral'!AB20,""),"")</f>
        <v/>
      </c>
      <c r="GM28" s="214" t="str">
        <f>IFERROR(IF(AND($FZ28="mas",'Classificação geral'!$K20=1),'Classificação geral'!N20,""),"")</f>
        <v/>
      </c>
      <c r="GN28" s="214" t="str">
        <f>IFERROR(IF(AND($FZ28="mas",'Classificação geral'!$K20=1),'Classificação geral'!O20,""),"")</f>
        <v/>
      </c>
      <c r="GO28" s="244" t="str">
        <f>IFERROR(IF(AND($FZ28="mas",'Classificação geral'!$K20=1),'Classificação geral'!AM20,""),"")</f>
        <v/>
      </c>
      <c r="GP28" s="216" t="str">
        <f>IFERROR(RANK(GO28,GO:GO,0)+ COUNTIF($GO$13:GO27,GO28),"")</f>
        <v/>
      </c>
      <c r="GQ28" s="209"/>
      <c r="GR28" s="214" t="str">
        <f>IFERROR(IF(AND('Classificação geral'!$J20="fem",'Classificação geral'!$K20=2,'Classificação geral'!$F20="Mini"),'Classificação geral'!$A20,""),"")</f>
        <v/>
      </c>
      <c r="GS28" s="214" t="str">
        <f>IFERROR(IF(AND('Classificação geral'!$J20="fem",'Classificação geral'!$K20=2,'Classificação geral'!$F20="Mini"),'Classificação geral'!$B20,""),"")</f>
        <v/>
      </c>
      <c r="GT28" s="215" t="str">
        <f>IF($GS28='Classificação geral'!$B20,'Classificação geral'!$C20,"")</f>
        <v/>
      </c>
      <c r="GU28" s="215" t="str">
        <f>IF($GS28='Classificação geral'!$B20,'Classificação geral'!$D20,"")</f>
        <v/>
      </c>
      <c r="GV28" s="215" t="str">
        <f>IF($GS28='Classificação geral'!$B20,'Classificação geral'!$J20,"")</f>
        <v/>
      </c>
      <c r="GW28" s="214" t="str">
        <f>IFERROR(IF(AND($GV28="fem",'Classificação geral'!$K20=2),'Classificação geral'!K20,""),"")</f>
        <v/>
      </c>
      <c r="GX28" s="214" t="str">
        <f>IFERROR(IF(AND($GV28="fem",'Classificação geral'!$K20=2),'Classificação geral'!P20,""),"")</f>
        <v/>
      </c>
      <c r="GY28" s="214" t="str">
        <f>IFERROR(IF(AND($GV28="fem",'Classificação geral'!$K20=2),'Classificação geral'!S20,""),"")</f>
        <v/>
      </c>
      <c r="GZ28" s="214" t="str">
        <f>IFERROR(IF(AND($GV28="fem",'Classificação geral'!$K20=2),'Classificação geral'!T20,""),"")</f>
        <v/>
      </c>
      <c r="HA28" s="214" t="str">
        <f>IFERROR(IF(AND($GV28="fem",'Classificação geral'!$K20=2),'Classificação geral'!L20,""),"")</f>
        <v/>
      </c>
      <c r="HB28" s="214" t="str">
        <f>IFERROR(IF(AND($GV28="fem",'Classificação geral'!$K20=2),'Classificação geral'!U20,""),"")</f>
        <v/>
      </c>
      <c r="HC28" s="214" t="str">
        <f>IFERROR(IF(AND($GV28="fem",'Classificação geral'!$K20=2),'Classificação geral'!W20,""),"")</f>
        <v/>
      </c>
      <c r="HD28" s="214" t="str">
        <f>IFERROR(IF(AND($GV28="fem",'Classificação geral'!$K20=2),'Classificação geral'!X20,""),"")</f>
        <v/>
      </c>
      <c r="HE28" s="214" t="str">
        <f>IFERROR(IF(AND($GV28="fem",'Classificação geral'!$K20=2),'Classificação geral'!M20,""),"")</f>
        <v/>
      </c>
      <c r="HF28" s="214" t="str">
        <f>IFERROR(IF(AND($GV28="fem",'Classificação geral'!$K20=2),'Classificação geral'!Y20,""),"")</f>
        <v/>
      </c>
      <c r="HG28" s="214" t="str">
        <f>IFERROR(IF(AND($GV28="fem",'Classificação geral'!$K20=2),'Classificação geral'!AA20,""),"")</f>
        <v/>
      </c>
      <c r="HH28" s="214" t="str">
        <f>IFERROR(IF(AND($GV28="fem",'Classificação geral'!$K20=2),'Classificação geral'!AB20,""),"")</f>
        <v/>
      </c>
      <c r="HI28" s="214" t="str">
        <f>IFERROR(IF(AND($GV28="fem",'Classificação geral'!$K20=2),'Classificação geral'!N20,""),"")</f>
        <v/>
      </c>
      <c r="HJ28" s="214" t="str">
        <f>IFERROR(IF(AND($GV28="fem",'Classificação geral'!$K20=2),'Classificação geral'!O20,""),"")</f>
        <v/>
      </c>
      <c r="HK28" s="214" t="str">
        <f>IFERROR(IF(AND($GV28="fem",'Classificação geral'!$K20=2),'Classificação geral'!AM20,""),"")</f>
        <v/>
      </c>
      <c r="HL28" s="216" t="str">
        <f>IFERROR(RANK(HK28,HK:HK,0)+ COUNTIF(HK$13:$HK26,HK28),"")</f>
        <v/>
      </c>
      <c r="HM28" s="209"/>
      <c r="HN28" s="214" t="str">
        <f>IFERROR(IF(AND('Classificação geral'!$J20="mas",'Classificação geral'!$K20=2,'Classificação geral'!$F20="Mini"),'Classificação geral'!$A20,""),"")</f>
        <v/>
      </c>
      <c r="HO28" s="214" t="str">
        <f>IFERROR(IF(AND('Classificação geral'!$J20="mas",'Classificação geral'!$K20=2,'Classificação geral'!$F20="Mini"),'Classificação geral'!$B20,""),"")</f>
        <v/>
      </c>
      <c r="HP28" s="215" t="str">
        <f>IF($HO28='Classificação geral'!$B20,'Classificação geral'!$C20,"")</f>
        <v/>
      </c>
      <c r="HQ28" s="215" t="str">
        <f>IF($HO28='Classificação geral'!$B20,'Classificação geral'!$D20,"")</f>
        <v/>
      </c>
      <c r="HR28" s="215" t="str">
        <f>IF($HO28='Classificação geral'!$B20,'Classificação geral'!$J20,"")</f>
        <v/>
      </c>
      <c r="HS28" s="214" t="str">
        <f>IFERROR(IF(AND($HR28="mas",'Classificação geral'!$K20=2),'Classificação geral'!K20,""),"")</f>
        <v/>
      </c>
      <c r="HT28" s="214" t="str">
        <f>IFERROR(IF(AND($HR28="mas",'Classificação geral'!$K20=2),'Classificação geral'!P20,""),"")</f>
        <v/>
      </c>
      <c r="HU28" s="214" t="str">
        <f>IFERROR(IF(AND($HR28="mas",'Classificação geral'!$K20=2),'Classificação geral'!S20,""),"")</f>
        <v/>
      </c>
      <c r="HV28" s="214" t="str">
        <f>IFERROR(IF(AND($HR28="mas",'Classificação geral'!$K20=2),'Classificação geral'!T20,""),"")</f>
        <v/>
      </c>
      <c r="HW28" s="214" t="str">
        <f>IFERROR(IF(AND($HR28="mas",'Classificação geral'!$K20=2),'Classificação geral'!L20,""),"")</f>
        <v/>
      </c>
      <c r="HX28" s="214" t="str">
        <f>IFERROR(IF(AND($HR28="mas",'Classificação geral'!$K20=2),'Classificação geral'!U20,""),"")</f>
        <v/>
      </c>
      <c r="HY28" s="214" t="str">
        <f>IFERROR(IF(AND($HR28="mas",'Classificação geral'!$K20=2),'Classificação geral'!W20,""),"")</f>
        <v/>
      </c>
      <c r="HZ28" s="214" t="str">
        <f>IFERROR(IF(AND($HR28="mas",'Classificação geral'!$K20=2),'Classificação geral'!X20,""),"")</f>
        <v/>
      </c>
      <c r="IA28" s="214" t="str">
        <f>IFERROR(IF(AND($HR28="mas",'Classificação geral'!$K20=2),'Classificação geral'!M20,""),"")</f>
        <v/>
      </c>
      <c r="IB28" s="214" t="str">
        <f>IFERROR(IF(AND($HR28="mas",'Classificação geral'!$K20=2),'Classificação geral'!Y20,""),"")</f>
        <v/>
      </c>
      <c r="IC28" s="214" t="str">
        <f>IFERROR(IF(AND($HR28="mas",'Classificação geral'!$K20=2),'Classificação geral'!AA20,""),"")</f>
        <v/>
      </c>
      <c r="ID28" s="214" t="str">
        <f>IFERROR(IF(AND($HR28="mas",'Classificação geral'!$K20=2),'Classificação geral'!AB20,""),"")</f>
        <v/>
      </c>
      <c r="IE28" s="214" t="str">
        <f>IFERROR(IF(AND($HR28="mas",'Classificação geral'!$K20=2),'Classificação geral'!N20,""),"")</f>
        <v/>
      </c>
      <c r="IF28" s="214" t="str">
        <f>IFERROR(IF(AND($HR28="mas",'Classificação geral'!$K20=2),'Classificação geral'!$AM20,""),"")</f>
        <v/>
      </c>
      <c r="IG28" s="216" t="str">
        <f>IFERROR(RANK(IF28,IF:IF,0)+ COUNTIF($IF$13:IF$13,IF28),"")</f>
        <v/>
      </c>
      <c r="IH28" s="209"/>
      <c r="II28" s="214" t="str">
        <f>IFERROR(IF(AND('Classificação geral'!$J20="fem",'Classificação geral'!$K20=3,'Classificação geral'!$F20="Mini"),'Classificação geral'!$A20,""),"")</f>
        <v/>
      </c>
      <c r="IJ28" s="214" t="str">
        <f>IFERROR(IF(AND('Classificação geral'!$J20="fem",'Classificação geral'!$K20=3,'Classificação geral'!$F20="Mini"),'Classificação geral'!$B20,""),"")</f>
        <v/>
      </c>
      <c r="IK28" s="215" t="str">
        <f>IF($IJ28='Classificação geral'!$B20,'Classificação geral'!$C20,"")</f>
        <v/>
      </c>
      <c r="IL28" s="215" t="str">
        <f>IF($IJ28='Classificação geral'!$B20,'Classificação geral'!$D20,"")</f>
        <v/>
      </c>
      <c r="IM28" s="215" t="str">
        <f>IF($IJ28='Classificação geral'!$B20,'Classificação geral'!$J20,"")</f>
        <v/>
      </c>
      <c r="IN28" s="215" t="str">
        <f>IF($IM28='Classificação geral'!$J20,'Classificação geral'!$K20,"")</f>
        <v/>
      </c>
      <c r="IO28" s="215" t="str">
        <f>IF($IN28='Classificação geral'!$K20,'Classificação geral'!$P20,"")</f>
        <v/>
      </c>
      <c r="IP28" s="215" t="str">
        <f>IF($IN28='Classificação geral'!$K20,'Classificação geral'!$S20,"")</f>
        <v/>
      </c>
      <c r="IQ28" s="215" t="str">
        <f>IF($IN28='Classificação geral'!$K20,'Classificação geral'!$T20,"")</f>
        <v/>
      </c>
      <c r="IR28" s="215" t="str">
        <f>IF($IN28='Classificação geral'!$K20,'Classificação geral'!$L20,"")</f>
        <v/>
      </c>
      <c r="IS28" s="215" t="str">
        <f>IF($IN28='Classificação geral'!$K20,'Classificação geral'!$U20,"")</f>
        <v/>
      </c>
      <c r="IT28" s="215" t="str">
        <f>IF($IN28='Classificação geral'!$K20,'Classificação geral'!$W20,"")</f>
        <v/>
      </c>
      <c r="IU28" s="215" t="str">
        <f>IF($IN28='Classificação geral'!$K20,'Classificação geral'!$X20,"")</f>
        <v/>
      </c>
      <c r="IV28" s="215" t="str">
        <f>IF($IN28='Classificação geral'!$K20,'Classificação geral'!$M20,"")</f>
        <v/>
      </c>
      <c r="IW28" s="215" t="str">
        <f>IF($IN28='Classificação geral'!$K20,'Classificação geral'!$Y20,"")</f>
        <v/>
      </c>
      <c r="IX28" s="215" t="str">
        <f>IF($IN28='Classificação geral'!$K20,'Classificação geral'!$AA20,"")</f>
        <v/>
      </c>
      <c r="IY28" s="215" t="str">
        <f>IF($IN28='Classificação geral'!$K20,'Classificação geral'!$AB20,"")</f>
        <v/>
      </c>
      <c r="IZ28" s="215" t="str">
        <f>IF($IN28='Classificação geral'!$K20,'Classificação geral'!$N20,"")</f>
        <v/>
      </c>
      <c r="JA28" s="215" t="str">
        <f>IF($IN28='Classificação geral'!$K20,'Classificação geral'!$O20,"")</f>
        <v/>
      </c>
      <c r="JB28" s="215" t="str">
        <f>IF($IN28='Classificação geral'!$K20,'Classificação geral'!$AM20,"")</f>
        <v/>
      </c>
      <c r="JC28" s="216" t="str">
        <f>IFERROR(RANK(JB28,JB:JB,0)+ COUNTIF($JB$13:JB26,JB28),"")</f>
        <v/>
      </c>
      <c r="JD28" s="209"/>
      <c r="JE28" s="214" t="str">
        <f>IFERROR(IF(AND('Classificação geral'!$J20="mas",'Classificação geral'!$K20=3,'Classificação geral'!$F20="Mini"),'Classificação geral'!$A20,""),"")</f>
        <v/>
      </c>
      <c r="JF28" s="214" t="str">
        <f>IFERROR(IF(AND('Classificação geral'!$J20="mas",'Classificação geral'!$K20=3,'Classificação geral'!$F20="Mini"),'Classificação geral'!$B20,""),"")</f>
        <v/>
      </c>
      <c r="JG28" s="215" t="str">
        <f>IF($JF28='Classificação geral'!$B20,'Classificação geral'!$C20,"")</f>
        <v/>
      </c>
      <c r="JH28" s="215" t="str">
        <f>IF($JF28='Classificação geral'!$B20,'Classificação geral'!$D20,"")</f>
        <v/>
      </c>
      <c r="JI28" s="215" t="str">
        <f>IF($JF28='Classificação geral'!$B20,'Classificação geral'!$J20,"")</f>
        <v/>
      </c>
      <c r="JJ28" s="214" t="str">
        <f>IFERROR(IF(AND($JI28="mas",'Classificação geral'!$K20=3),'Classificação geral'!K20,""),"")</f>
        <v/>
      </c>
      <c r="JK28" s="214" t="str">
        <f>IFERROR(IF(AND($JI28="mas",'Classificação geral'!$K20=3),'Classificação geral'!P20,""),"")</f>
        <v/>
      </c>
      <c r="JL28" s="214" t="str">
        <f>IFERROR(IF(AND($JI28="mas",'Classificação geral'!$K20=3),'Classificação geral'!S20,""),"")</f>
        <v/>
      </c>
      <c r="JM28" s="214" t="str">
        <f>IFERROR(IF(AND($JI28="mas",'Classificação geral'!$K20=3),'Classificação geral'!T20,""),"")</f>
        <v/>
      </c>
      <c r="JN28" s="214" t="str">
        <f>IFERROR(IF(AND($JI28="mas",'Classificação geral'!$K20=3),'Classificação geral'!L20,""),"")</f>
        <v/>
      </c>
      <c r="JO28" s="214" t="str">
        <f>IFERROR(IF(AND($JI28="mas",'Classificação geral'!$K20=3),'Classificação geral'!U20,""),"")</f>
        <v/>
      </c>
      <c r="JP28" s="214" t="str">
        <f>IFERROR(IF(AND($JI28="mas",'Classificação geral'!$K20=3),'Classificação geral'!W20,""),"")</f>
        <v/>
      </c>
      <c r="JQ28" s="214" t="str">
        <f>IFERROR(IF(AND($JI28="mas",'Classificação geral'!$K20=3),'Classificação geral'!X20,""),"")</f>
        <v/>
      </c>
      <c r="JR28" s="214" t="str">
        <f>IFERROR(IF(AND($JI28="mas",'Classificação geral'!$K20=3),'Classificação geral'!M20,""),"")</f>
        <v/>
      </c>
      <c r="JS28" s="214" t="str">
        <f>IFERROR(IF(AND($JI28="mas",'Classificação geral'!$K20=3),'Classificação geral'!Y20,""),"")</f>
        <v/>
      </c>
      <c r="JT28" s="214" t="str">
        <f>IFERROR(IF(AND($JI28="mas",'Classificação geral'!$K20=3),'Classificação geral'!AA20,""),"")</f>
        <v/>
      </c>
      <c r="JU28" s="214" t="str">
        <f>IFERROR(IF(AND($JI28="mas",'Classificação geral'!$K20=3),'Classificação geral'!AB20,""),"")</f>
        <v/>
      </c>
      <c r="JV28" s="214" t="str">
        <f>IFERROR(IF(AND($JI28="mas",'Classificação geral'!$K20=3),'Classificação geral'!N20,""),"")</f>
        <v/>
      </c>
      <c r="JW28" s="214" t="str">
        <f>IFERROR(IF(AND($JI28="mas",'Classificação geral'!$K20=3),'Classificação geral'!$AM20,""),"")</f>
        <v/>
      </c>
      <c r="JX28" s="216" t="str">
        <f>IFERROR(RANK(JW28,JW:JW,0)+ COUNTIF(JW$13:$JW26,JW28),"")</f>
        <v/>
      </c>
    </row>
    <row r="29" spans="1:284" s="243" customFormat="1" ht="27.75" customHeight="1" x14ac:dyDescent="0.4">
      <c r="B29" s="248" t="str">
        <f t="shared" si="0"/>
        <v/>
      </c>
      <c r="C29" s="238" t="str">
        <f t="shared" si="1"/>
        <v/>
      </c>
      <c r="D29" s="238" t="str">
        <f t="shared" si="2"/>
        <v/>
      </c>
      <c r="E29" s="238" t="str">
        <f t="shared" si="3"/>
        <v/>
      </c>
      <c r="F29" s="239" t="str">
        <f t="shared" si="4"/>
        <v/>
      </c>
      <c r="G29" s="239" t="str">
        <f t="shared" si="5"/>
        <v/>
      </c>
      <c r="H29" s="240" t="str">
        <f t="shared" si="6"/>
        <v/>
      </c>
      <c r="I29" s="240" t="str">
        <f t="shared" si="7"/>
        <v/>
      </c>
      <c r="J29" s="240" t="str">
        <f t="shared" si="8"/>
        <v/>
      </c>
      <c r="K29" s="240" t="str">
        <f t="shared" si="9"/>
        <v/>
      </c>
      <c r="L29" s="240" t="str">
        <f t="shared" si="10"/>
        <v/>
      </c>
      <c r="M29" s="240" t="str">
        <f t="shared" si="11"/>
        <v/>
      </c>
      <c r="N29" s="240" t="str">
        <f t="shared" si="12"/>
        <v/>
      </c>
      <c r="O29" s="240" t="str">
        <f t="shared" si="13"/>
        <v/>
      </c>
      <c r="P29" s="240" t="str">
        <f t="shared" si="14"/>
        <v/>
      </c>
      <c r="Q29" s="240" t="str">
        <f t="shared" si="15"/>
        <v/>
      </c>
      <c r="R29" s="240" t="str">
        <f t="shared" si="16"/>
        <v/>
      </c>
      <c r="S29" s="240" t="str">
        <f t="shared" si="16"/>
        <v/>
      </c>
      <c r="T29" s="240" t="str">
        <f t="shared" si="17"/>
        <v/>
      </c>
      <c r="U29" s="240" t="str">
        <f t="shared" si="18"/>
        <v/>
      </c>
      <c r="V29" s="241">
        <v>15</v>
      </c>
      <c r="W29" s="432"/>
      <c r="X29" s="434"/>
      <c r="Y29" s="242"/>
      <c r="Z29" s="248" t="str">
        <f t="shared" si="19"/>
        <v/>
      </c>
      <c r="AA29" s="238" t="str">
        <f t="shared" si="20"/>
        <v/>
      </c>
      <c r="AB29" s="238" t="str">
        <f t="shared" si="21"/>
        <v/>
      </c>
      <c r="AC29" s="238" t="str">
        <f t="shared" si="22"/>
        <v/>
      </c>
      <c r="AD29" s="239" t="str">
        <f t="shared" si="23"/>
        <v/>
      </c>
      <c r="AE29" s="239" t="str">
        <f t="shared" si="24"/>
        <v/>
      </c>
      <c r="AF29" s="240" t="str">
        <f t="shared" si="25"/>
        <v/>
      </c>
      <c r="AG29" s="240" t="str">
        <f t="shared" si="26"/>
        <v/>
      </c>
      <c r="AH29" s="240" t="str">
        <f t="shared" si="27"/>
        <v/>
      </c>
      <c r="AI29" s="240" t="str">
        <f t="shared" si="28"/>
        <v/>
      </c>
      <c r="AJ29" s="240" t="str">
        <f t="shared" si="29"/>
        <v/>
      </c>
      <c r="AK29" s="240" t="str">
        <f t="shared" si="30"/>
        <v/>
      </c>
      <c r="AL29" s="240" t="str">
        <f t="shared" si="31"/>
        <v/>
      </c>
      <c r="AM29" s="240" t="str">
        <f t="shared" si="32"/>
        <v/>
      </c>
      <c r="AN29" s="240" t="str">
        <f t="shared" si="33"/>
        <v/>
      </c>
      <c r="AO29" s="240" t="str">
        <f t="shared" si="34"/>
        <v/>
      </c>
      <c r="AP29" s="240" t="str">
        <f t="shared" si="35"/>
        <v/>
      </c>
      <c r="AQ29" s="240" t="str">
        <f t="shared" si="35"/>
        <v/>
      </c>
      <c r="AR29" s="240" t="str">
        <f t="shared" si="36"/>
        <v/>
      </c>
      <c r="AS29" s="240" t="str">
        <f t="shared" si="37"/>
        <v/>
      </c>
      <c r="AT29" s="241">
        <v>15</v>
      </c>
      <c r="AU29" s="432"/>
      <c r="AV29" s="242"/>
      <c r="AX29" s="249" t="str">
        <f t="shared" si="57"/>
        <v/>
      </c>
      <c r="AY29" s="238" t="str">
        <f t="shared" si="58"/>
        <v/>
      </c>
      <c r="AZ29" s="238" t="str">
        <f t="shared" si="59"/>
        <v/>
      </c>
      <c r="BA29" s="239" t="str">
        <f t="shared" si="38"/>
        <v/>
      </c>
      <c r="BB29" s="239" t="str">
        <f t="shared" si="60"/>
        <v/>
      </c>
      <c r="BC29" s="239" t="str">
        <f t="shared" si="61"/>
        <v/>
      </c>
      <c r="BD29" s="240" t="str">
        <f t="shared" si="62"/>
        <v/>
      </c>
      <c r="BE29" s="240" t="str">
        <f t="shared" si="63"/>
        <v/>
      </c>
      <c r="BF29" s="240" t="str">
        <f t="shared" si="64"/>
        <v/>
      </c>
      <c r="BG29" s="240" t="str">
        <f t="shared" si="65"/>
        <v/>
      </c>
      <c r="BH29" s="240" t="str">
        <f t="shared" si="66"/>
        <v/>
      </c>
      <c r="BI29" s="240" t="str">
        <f t="shared" si="67"/>
        <v/>
      </c>
      <c r="BJ29" s="240" t="str">
        <f t="shared" si="68"/>
        <v/>
      </c>
      <c r="BK29" s="240" t="str">
        <f t="shared" si="69"/>
        <v/>
      </c>
      <c r="BL29" s="240" t="str">
        <f t="shared" si="70"/>
        <v/>
      </c>
      <c r="BM29" s="240" t="str">
        <f t="shared" si="71"/>
        <v/>
      </c>
      <c r="BN29" s="240" t="str">
        <f t="shared" si="72"/>
        <v/>
      </c>
      <c r="BO29" s="240" t="str">
        <f t="shared" si="72"/>
        <v/>
      </c>
      <c r="BP29" s="240" t="str">
        <f t="shared" si="73"/>
        <v/>
      </c>
      <c r="BQ29" s="240" t="str">
        <f t="shared" si="74"/>
        <v/>
      </c>
      <c r="BR29" s="241">
        <v>15</v>
      </c>
      <c r="BS29" s="432"/>
      <c r="BT29" s="242"/>
      <c r="BU29" s="242"/>
      <c r="BV29" s="249" t="str">
        <f t="shared" si="75"/>
        <v/>
      </c>
      <c r="BW29" s="238" t="str">
        <f t="shared" si="76"/>
        <v/>
      </c>
      <c r="BX29" s="238" t="str">
        <f t="shared" si="77"/>
        <v/>
      </c>
      <c r="BY29" s="239" t="str">
        <f t="shared" si="40"/>
        <v/>
      </c>
      <c r="BZ29" s="239" t="str">
        <f t="shared" si="78"/>
        <v/>
      </c>
      <c r="CA29" s="239" t="str">
        <f t="shared" si="79"/>
        <v/>
      </c>
      <c r="CB29" s="240" t="str">
        <f t="shared" si="79"/>
        <v/>
      </c>
      <c r="CC29" s="240" t="str">
        <f t="shared" si="80"/>
        <v/>
      </c>
      <c r="CD29" s="240" t="str">
        <f t="shared" si="81"/>
        <v/>
      </c>
      <c r="CE29" s="240" t="str">
        <f t="shared" si="82"/>
        <v/>
      </c>
      <c r="CF29" s="240" t="str">
        <f t="shared" si="83"/>
        <v/>
      </c>
      <c r="CG29" s="240" t="str">
        <f t="shared" si="84"/>
        <v/>
      </c>
      <c r="CH29" s="240" t="str">
        <f t="shared" si="85"/>
        <v/>
      </c>
      <c r="CI29" s="240" t="str">
        <f t="shared" si="86"/>
        <v/>
      </c>
      <c r="CJ29" s="240" t="str">
        <f t="shared" si="87"/>
        <v/>
      </c>
      <c r="CK29" s="240" t="str">
        <f t="shared" si="88"/>
        <v/>
      </c>
      <c r="CL29" s="240" t="str">
        <f t="shared" si="89"/>
        <v/>
      </c>
      <c r="CM29" s="240" t="str">
        <f t="shared" si="89"/>
        <v/>
      </c>
      <c r="CN29" s="240" t="str">
        <f t="shared" si="90"/>
        <v/>
      </c>
      <c r="CO29" s="240" t="str">
        <f t="shared" si="91"/>
        <v/>
      </c>
      <c r="CP29" s="241">
        <v>15</v>
      </c>
      <c r="CQ29" s="432"/>
      <c r="CS29" s="248" t="str">
        <f t="shared" si="92"/>
        <v/>
      </c>
      <c r="CT29" s="238" t="str">
        <f t="shared" si="93"/>
        <v/>
      </c>
      <c r="CU29" s="238" t="str">
        <f t="shared" si="94"/>
        <v/>
      </c>
      <c r="CV29" s="238" t="str">
        <f t="shared" si="95"/>
        <v/>
      </c>
      <c r="CW29" s="239" t="str">
        <f t="shared" si="96"/>
        <v/>
      </c>
      <c r="CX29" s="239" t="str">
        <f t="shared" si="97"/>
        <v/>
      </c>
      <c r="CY29" s="240" t="str">
        <f t="shared" si="98"/>
        <v/>
      </c>
      <c r="CZ29" s="240" t="str">
        <f t="shared" si="99"/>
        <v/>
      </c>
      <c r="DA29" s="240" t="str">
        <f t="shared" si="100"/>
        <v/>
      </c>
      <c r="DB29" s="240" t="str">
        <f t="shared" si="101"/>
        <v/>
      </c>
      <c r="DC29" s="240" t="str">
        <f t="shared" si="102"/>
        <v/>
      </c>
      <c r="DD29" s="240" t="str">
        <f t="shared" si="103"/>
        <v/>
      </c>
      <c r="DE29" s="240" t="str">
        <f t="shared" si="104"/>
        <v/>
      </c>
      <c r="DF29" s="240" t="str">
        <f t="shared" si="105"/>
        <v/>
      </c>
      <c r="DG29" s="240" t="str">
        <f t="shared" si="106"/>
        <v/>
      </c>
      <c r="DH29" s="240" t="str">
        <f t="shared" si="107"/>
        <v/>
      </c>
      <c r="DI29" s="240" t="str">
        <f t="shared" si="108"/>
        <v/>
      </c>
      <c r="DJ29" s="240" t="str">
        <f t="shared" si="108"/>
        <v/>
      </c>
      <c r="DK29" s="240" t="str">
        <f t="shared" si="109"/>
        <v/>
      </c>
      <c r="DL29" s="240" t="str">
        <f t="shared" si="110"/>
        <v/>
      </c>
      <c r="DM29" s="241">
        <v>15</v>
      </c>
      <c r="DN29" s="432"/>
      <c r="DO29" s="242"/>
      <c r="DP29" s="242"/>
      <c r="DQ29" s="248" t="str">
        <f t="shared" si="111"/>
        <v/>
      </c>
      <c r="DR29" s="238" t="str">
        <f t="shared" si="112"/>
        <v/>
      </c>
      <c r="DS29" s="238" t="str">
        <f t="shared" si="113"/>
        <v/>
      </c>
      <c r="DT29" s="238" t="str">
        <f t="shared" si="114"/>
        <v/>
      </c>
      <c r="DU29" s="239" t="str">
        <f t="shared" si="115"/>
        <v/>
      </c>
      <c r="DV29" s="239" t="str">
        <f t="shared" si="116"/>
        <v/>
      </c>
      <c r="DW29" s="240" t="str">
        <f t="shared" si="45"/>
        <v/>
      </c>
      <c r="DX29" s="240" t="str">
        <f t="shared" si="46"/>
        <v/>
      </c>
      <c r="DY29" s="240" t="str">
        <f t="shared" si="47"/>
        <v/>
      </c>
      <c r="DZ29" s="240" t="str">
        <f t="shared" si="48"/>
        <v/>
      </c>
      <c r="EA29" s="240" t="str">
        <f t="shared" si="49"/>
        <v/>
      </c>
      <c r="EB29" s="240" t="str">
        <f t="shared" si="50"/>
        <v/>
      </c>
      <c r="EC29" s="240" t="str">
        <f t="shared" si="51"/>
        <v/>
      </c>
      <c r="ED29" s="240" t="str">
        <f t="shared" si="52"/>
        <v/>
      </c>
      <c r="EE29" s="240" t="str">
        <f t="shared" si="53"/>
        <v/>
      </c>
      <c r="EF29" s="240" t="str">
        <f t="shared" si="54"/>
        <v/>
      </c>
      <c r="EG29" s="240" t="str">
        <f t="shared" si="55"/>
        <v/>
      </c>
      <c r="EH29" s="240" t="str">
        <f t="shared" si="44"/>
        <v/>
      </c>
      <c r="EI29" s="240" t="str">
        <f t="shared" si="56"/>
        <v/>
      </c>
      <c r="EJ29" s="240" t="str">
        <f t="shared" si="117"/>
        <v/>
      </c>
      <c r="EK29" s="241">
        <v>15</v>
      </c>
      <c r="EL29" s="432"/>
      <c r="EZ29" s="214" t="str">
        <f>IFERROR(IF(AND('Classificação geral'!$J21="FEM",'Classificação geral'!$K21=1,'Classificação geral'!$F21="Mini"),'Classificação geral'!$A21,""),"")</f>
        <v/>
      </c>
      <c r="FA29" s="214" t="str">
        <f>IFERROR(IF(AND('Classificação geral'!$J21="FEM",'Classificação geral'!$K21=1,'Classificação geral'!F21="Mini"),'Classificação geral'!$B21,""),"")</f>
        <v/>
      </c>
      <c r="FB29" s="215" t="str">
        <f>IF($FA29='Classificação geral'!$B21,'Classificação geral'!$C21,"")</f>
        <v/>
      </c>
      <c r="FC29" s="215" t="str">
        <f>IF($FA29='Classificação geral'!$B21,'Classificação geral'!$D21,"")</f>
        <v/>
      </c>
      <c r="FD29" s="215" t="str">
        <f>IF($FA29='Classificação geral'!$B21,'Classificação geral'!$J21,"")</f>
        <v/>
      </c>
      <c r="FE29" s="215" t="str">
        <f>IF($FD29='Classificação geral'!$J21,'Classificação geral'!$K21,"")</f>
        <v/>
      </c>
      <c r="FF29" s="215" t="str">
        <f>IF($FE29='Classificação geral'!$K21,'Classificação geral'!$P21,"")</f>
        <v/>
      </c>
      <c r="FG29" s="215" t="str">
        <f>IF($FE29='Classificação geral'!$K21,'Classificação geral'!$S21,"")</f>
        <v/>
      </c>
      <c r="FH29" s="215" t="str">
        <f>IF($FE29='Classificação geral'!$K21,'Classificação geral'!$T21,"")</f>
        <v/>
      </c>
      <c r="FI29" s="215" t="str">
        <f>IF($FE29='Classificação geral'!$K21,'Classificação geral'!$L21,"")</f>
        <v/>
      </c>
      <c r="FJ29" s="215" t="str">
        <f>IF($FE29='Classificação geral'!$K21,'Classificação geral'!$U21,"")</f>
        <v/>
      </c>
      <c r="FK29" s="215" t="str">
        <f>IF($FE29='Classificação geral'!$K21,'Classificação geral'!$W21,"")</f>
        <v/>
      </c>
      <c r="FL29" s="215" t="str">
        <f>IF($FE29='Classificação geral'!$K21,'Classificação geral'!$X21,"")</f>
        <v/>
      </c>
      <c r="FM29" s="215" t="str">
        <f>IF($FE29='Classificação geral'!$K21,'Classificação geral'!$M21,"")</f>
        <v/>
      </c>
      <c r="FN29" s="215" t="str">
        <f>IF($FE29='Classificação geral'!$K21,'Classificação geral'!$Y21,"")</f>
        <v/>
      </c>
      <c r="FO29" s="215" t="str">
        <f>IF($FE29='Classificação geral'!$K21,'Classificação geral'!$AA21,"")</f>
        <v/>
      </c>
      <c r="FP29" s="215" t="str">
        <f>IF($FE29='Classificação geral'!$K21,'Classificação geral'!$AB21,"")</f>
        <v/>
      </c>
      <c r="FQ29" s="215" t="str">
        <f>IF($FE29='Classificação geral'!$K21,'Classificação geral'!$N21,"")</f>
        <v/>
      </c>
      <c r="FR29" s="215" t="str">
        <f>IF($FE29='Classificação geral'!$K21,'Classificação geral'!$O21,"")</f>
        <v/>
      </c>
      <c r="FS29" s="215" t="str">
        <f>IF($FE29='Classificação geral'!$K21,'Classificação geral'!$AM21,"")</f>
        <v/>
      </c>
      <c r="FT29" s="216" t="str">
        <f>IFERROR(RANK(FS29,FS:FS,0)+ COUNTIF($FS$13:FS28,FS29),"")</f>
        <v/>
      </c>
      <c r="FU29" s="209"/>
      <c r="FV29" s="214" t="str">
        <f>IFERROR(IF(AND('Classificação geral'!$J21="mas",'Classificação geral'!$K21=1,'Classificação geral'!$F21="Mini"),'Classificação geral'!$A21,""),"")</f>
        <v/>
      </c>
      <c r="FW29" s="214" t="str">
        <f>IFERROR(IF(AND('Classificação geral'!$J21="mas",'Classificação geral'!$K21=1,'Classificação geral'!$F21="Mini"),'Classificação geral'!$B21,""),"")</f>
        <v/>
      </c>
      <c r="FX29" s="215" t="str">
        <f>IF($FW29='Classificação geral'!$B21,'Classificação geral'!$C21,"")</f>
        <v/>
      </c>
      <c r="FY29" s="215" t="str">
        <f>IF($FW29='Classificação geral'!$B21,'Classificação geral'!$D21,"")</f>
        <v/>
      </c>
      <c r="FZ29" s="215" t="str">
        <f>IF($FW29='Classificação geral'!$B21,'Classificação geral'!$J21,"")</f>
        <v/>
      </c>
      <c r="GA29" s="214" t="str">
        <f>IFERROR(IF(AND($FZ29="mas",'Classificação geral'!$K21=1),'Classificação geral'!K21,""),"")</f>
        <v/>
      </c>
      <c r="GB29" s="214" t="str">
        <f>IFERROR(IF(AND($FZ29="mas",'Classificação geral'!$K21=1),'Classificação geral'!P21,""),"")</f>
        <v/>
      </c>
      <c r="GC29" s="214" t="str">
        <f>IFERROR(IF(AND($FZ29="mas",'Classificação geral'!$K21=1),'Classificação geral'!S21,""),"")</f>
        <v/>
      </c>
      <c r="GD29" s="214" t="str">
        <f>IFERROR(IF(AND($FZ29="mas",'Classificação geral'!$K21=1),'Classificação geral'!T21,""),"")</f>
        <v/>
      </c>
      <c r="GE29" s="214" t="str">
        <f>IFERROR(IF(AND($FZ29="mas",'Classificação geral'!$K21=1),'Classificação geral'!L21,""),"")</f>
        <v/>
      </c>
      <c r="GF29" s="214" t="str">
        <f>IFERROR(IF(AND($FZ29="mas",'Classificação geral'!$K21=1),'Classificação geral'!U21,""),"")</f>
        <v/>
      </c>
      <c r="GG29" s="214" t="str">
        <f>IFERROR(IF(AND($FZ29="mas",'Classificação geral'!$K21=1),'Classificação geral'!W21,""),"")</f>
        <v/>
      </c>
      <c r="GH29" s="214" t="str">
        <f>IFERROR(IF(AND($FZ29="mas",'Classificação geral'!$K21=1),'Classificação geral'!X21,""),"")</f>
        <v/>
      </c>
      <c r="GI29" s="214" t="str">
        <f>IFERROR(IF(AND($FZ29="mas",'Classificação geral'!$K21=1),'Classificação geral'!M21,""),"")</f>
        <v/>
      </c>
      <c r="GJ29" s="214" t="str">
        <f>IFERROR(IF(AND($FZ29="mas",'Classificação geral'!$K21=1),'Classificação geral'!Y21,""),"")</f>
        <v/>
      </c>
      <c r="GK29" s="214" t="str">
        <f>IFERROR(IF(AND($FZ29="mas",'Classificação geral'!$K21=1),'Classificação geral'!AA21,""),"")</f>
        <v/>
      </c>
      <c r="GL29" s="214" t="str">
        <f>IFERROR(IF(AND($FZ29="mas",'Classificação geral'!$K21=1),'Classificação geral'!AB21,""),"")</f>
        <v/>
      </c>
      <c r="GM29" s="214" t="str">
        <f>IFERROR(IF(AND($FZ29="mas",'Classificação geral'!$K21=1),'Classificação geral'!N21,""),"")</f>
        <v/>
      </c>
      <c r="GN29" s="214" t="str">
        <f>IFERROR(IF(AND($FZ29="mas",'Classificação geral'!$K21=1),'Classificação geral'!O21,""),"")</f>
        <v/>
      </c>
      <c r="GO29" s="244" t="str">
        <f>IFERROR(IF(AND($FZ29="mas",'Classificação geral'!$K21=1),'Classificação geral'!AM21,""),"")</f>
        <v/>
      </c>
      <c r="GP29" s="216" t="str">
        <f>IFERROR(RANK(GO29,GO:GO,0)+ COUNTIF($GO$13:GO28,GO29),"")</f>
        <v/>
      </c>
      <c r="GQ29" s="209"/>
      <c r="GR29" s="214" t="str">
        <f>IFERROR(IF(AND('Classificação geral'!$J21="fem",'Classificação geral'!$K21=2,'Classificação geral'!$F21="Mini"),'Classificação geral'!$A21,""),"")</f>
        <v/>
      </c>
      <c r="GS29" s="214" t="str">
        <f>IFERROR(IF(AND('Classificação geral'!$J21="fem",'Classificação geral'!$K21=2,'Classificação geral'!$F21="Mini"),'Classificação geral'!$B21,""),"")</f>
        <v/>
      </c>
      <c r="GT29" s="215" t="str">
        <f>IF($GS29='Classificação geral'!$B21,'Classificação geral'!$C21,"")</f>
        <v/>
      </c>
      <c r="GU29" s="215" t="str">
        <f>IF($GS29='Classificação geral'!$B21,'Classificação geral'!$D21,"")</f>
        <v/>
      </c>
      <c r="GV29" s="215" t="str">
        <f>IF($GS29='Classificação geral'!$B21,'Classificação geral'!$J21,"")</f>
        <v/>
      </c>
      <c r="GW29" s="214" t="str">
        <f>IFERROR(IF(AND($GV29="fem",'Classificação geral'!$K21=2),'Classificação geral'!K21,""),"")</f>
        <v/>
      </c>
      <c r="GX29" s="214" t="str">
        <f>IFERROR(IF(AND($GV29="fem",'Classificação geral'!$K21=2),'Classificação geral'!P21,""),"")</f>
        <v/>
      </c>
      <c r="GY29" s="214" t="str">
        <f>IFERROR(IF(AND($GV29="fem",'Classificação geral'!$K21=2),'Classificação geral'!S21,""),"")</f>
        <v/>
      </c>
      <c r="GZ29" s="214" t="str">
        <f>IFERROR(IF(AND($GV29="fem",'Classificação geral'!$K21=2),'Classificação geral'!T21,""),"")</f>
        <v/>
      </c>
      <c r="HA29" s="214" t="str">
        <f>IFERROR(IF(AND($GV29="fem",'Classificação geral'!$K21=2),'Classificação geral'!L21,""),"")</f>
        <v/>
      </c>
      <c r="HB29" s="214" t="str">
        <f>IFERROR(IF(AND($GV29="fem",'Classificação geral'!$K21=2),'Classificação geral'!U21,""),"")</f>
        <v/>
      </c>
      <c r="HC29" s="214" t="str">
        <f>IFERROR(IF(AND($GV29="fem",'Classificação geral'!$K21=2),'Classificação geral'!W21,""),"")</f>
        <v/>
      </c>
      <c r="HD29" s="214" t="str">
        <f>IFERROR(IF(AND($GV29="fem",'Classificação geral'!$K21=2),'Classificação geral'!X21,""),"")</f>
        <v/>
      </c>
      <c r="HE29" s="214" t="str">
        <f>IFERROR(IF(AND($GV29="fem",'Classificação geral'!$K21=2),'Classificação geral'!M21,""),"")</f>
        <v/>
      </c>
      <c r="HF29" s="214" t="str">
        <f>IFERROR(IF(AND($GV29="fem",'Classificação geral'!$K21=2),'Classificação geral'!Y21,""),"")</f>
        <v/>
      </c>
      <c r="HG29" s="214" t="str">
        <f>IFERROR(IF(AND($GV29="fem",'Classificação geral'!$K21=2),'Classificação geral'!AA21,""),"")</f>
        <v/>
      </c>
      <c r="HH29" s="214" t="str">
        <f>IFERROR(IF(AND($GV29="fem",'Classificação geral'!$K21=2),'Classificação geral'!AB21,""),"")</f>
        <v/>
      </c>
      <c r="HI29" s="214" t="str">
        <f>IFERROR(IF(AND($GV29="fem",'Classificação geral'!$K21=2),'Classificação geral'!N21,""),"")</f>
        <v/>
      </c>
      <c r="HJ29" s="214" t="str">
        <f>IFERROR(IF(AND($GV29="fem",'Classificação geral'!$K21=2),'Classificação geral'!O21,""),"")</f>
        <v/>
      </c>
      <c r="HK29" s="214" t="str">
        <f>IFERROR(IF(AND($GV29="fem",'Classificação geral'!$K21=2),'Classificação geral'!AM21,""),"")</f>
        <v/>
      </c>
      <c r="HL29" s="216" t="str">
        <f>IFERROR(RANK(HK29,HK:HK,0)+ COUNTIF(HK$13:$HK27,HK29),"")</f>
        <v/>
      </c>
      <c r="HM29" s="209"/>
      <c r="HN29" s="214" t="str">
        <f>IFERROR(IF(AND('Classificação geral'!$J21="mas",'Classificação geral'!$K21=2,'Classificação geral'!$F21="Mini"),'Classificação geral'!$A21,""),"")</f>
        <v/>
      </c>
      <c r="HO29" s="214" t="str">
        <f>IFERROR(IF(AND('Classificação geral'!$J21="mas",'Classificação geral'!$K21=2,'Classificação geral'!$F21="Mini"),'Classificação geral'!$B21,""),"")</f>
        <v/>
      </c>
      <c r="HP29" s="215" t="str">
        <f>IF($HO29='Classificação geral'!$B21,'Classificação geral'!$C21,"")</f>
        <v/>
      </c>
      <c r="HQ29" s="215" t="str">
        <f>IF($HO29='Classificação geral'!$B21,'Classificação geral'!$D21,"")</f>
        <v/>
      </c>
      <c r="HR29" s="215" t="str">
        <f>IF($HO29='Classificação geral'!$B21,'Classificação geral'!$J21,"")</f>
        <v/>
      </c>
      <c r="HS29" s="214" t="str">
        <f>IFERROR(IF(AND($HR29="mas",'Classificação geral'!$K21=2),'Classificação geral'!K21,""),"")</f>
        <v/>
      </c>
      <c r="HT29" s="214" t="str">
        <f>IFERROR(IF(AND($HR29="mas",'Classificação geral'!$K21=2),'Classificação geral'!P21,""),"")</f>
        <v/>
      </c>
      <c r="HU29" s="214" t="str">
        <f>IFERROR(IF(AND($HR29="mas",'Classificação geral'!$K21=2),'Classificação geral'!S21,""),"")</f>
        <v/>
      </c>
      <c r="HV29" s="214" t="str">
        <f>IFERROR(IF(AND($HR29="mas",'Classificação geral'!$K21=2),'Classificação geral'!T21,""),"")</f>
        <v/>
      </c>
      <c r="HW29" s="214" t="str">
        <f>IFERROR(IF(AND($HR29="mas",'Classificação geral'!$K21=2),'Classificação geral'!L21,""),"")</f>
        <v/>
      </c>
      <c r="HX29" s="214" t="str">
        <f>IFERROR(IF(AND($HR29="mas",'Classificação geral'!$K21=2),'Classificação geral'!U21,""),"")</f>
        <v/>
      </c>
      <c r="HY29" s="214" t="str">
        <f>IFERROR(IF(AND($HR29="mas",'Classificação geral'!$K21=2),'Classificação geral'!W21,""),"")</f>
        <v/>
      </c>
      <c r="HZ29" s="214" t="str">
        <f>IFERROR(IF(AND($HR29="mas",'Classificação geral'!$K21=2),'Classificação geral'!X21,""),"")</f>
        <v/>
      </c>
      <c r="IA29" s="214" t="str">
        <f>IFERROR(IF(AND($HR29="mas",'Classificação geral'!$K21=2),'Classificação geral'!M21,""),"")</f>
        <v/>
      </c>
      <c r="IB29" s="214" t="str">
        <f>IFERROR(IF(AND($HR29="mas",'Classificação geral'!$K21=2),'Classificação geral'!Y21,""),"")</f>
        <v/>
      </c>
      <c r="IC29" s="214" t="str">
        <f>IFERROR(IF(AND($HR29="mas",'Classificação geral'!$K21=2),'Classificação geral'!AA21,""),"")</f>
        <v/>
      </c>
      <c r="ID29" s="214" t="str">
        <f>IFERROR(IF(AND($HR29="mas",'Classificação geral'!$K21=2),'Classificação geral'!AB21,""),"")</f>
        <v/>
      </c>
      <c r="IE29" s="214" t="str">
        <f>IFERROR(IF(AND($HR29="mas",'Classificação geral'!$K21=2),'Classificação geral'!N21,""),"")</f>
        <v/>
      </c>
      <c r="IF29" s="214" t="str">
        <f>IFERROR(IF(AND($HR29="mas",'Classificação geral'!$K21=2),'Classificação geral'!$AM21,""),"")</f>
        <v/>
      </c>
      <c r="IG29" s="216" t="str">
        <f>IFERROR(RANK(IF29,IF:IF,0)+ COUNTIF($IF$13:IF$13,IF29),"")</f>
        <v/>
      </c>
      <c r="IH29" s="209"/>
      <c r="II29" s="214" t="str">
        <f>IFERROR(IF(AND('Classificação geral'!$J21="fem",'Classificação geral'!$K21=3,'Classificação geral'!$F21="Mini"),'Classificação geral'!$A21,""),"")</f>
        <v/>
      </c>
      <c r="IJ29" s="214" t="str">
        <f>IFERROR(IF(AND('Classificação geral'!$J21="fem",'Classificação geral'!$K21=3,'Classificação geral'!$F21="Mini"),'Classificação geral'!$B21,""),"")</f>
        <v/>
      </c>
      <c r="IK29" s="215" t="str">
        <f>IF($IJ29='Classificação geral'!$B21,'Classificação geral'!$C21,"")</f>
        <v/>
      </c>
      <c r="IL29" s="215" t="str">
        <f>IF($IJ29='Classificação geral'!$B21,'Classificação geral'!$D21,"")</f>
        <v/>
      </c>
      <c r="IM29" s="215" t="str">
        <f>IF($IJ29='Classificação geral'!$B21,'Classificação geral'!$J21,"")</f>
        <v/>
      </c>
      <c r="IN29" s="215" t="str">
        <f>IF($IM29='Classificação geral'!$J21,'Classificação geral'!$K21,"")</f>
        <v/>
      </c>
      <c r="IO29" s="215" t="str">
        <f>IF($IN29='Classificação geral'!$K21,'Classificação geral'!$P21,"")</f>
        <v/>
      </c>
      <c r="IP29" s="215" t="str">
        <f>IF($IN29='Classificação geral'!$K21,'Classificação geral'!$S21,"")</f>
        <v/>
      </c>
      <c r="IQ29" s="215" t="str">
        <f>IF($IN29='Classificação geral'!$K21,'Classificação geral'!$T21,"")</f>
        <v/>
      </c>
      <c r="IR29" s="215" t="str">
        <f>IF($IN29='Classificação geral'!$K21,'Classificação geral'!$L21,"")</f>
        <v/>
      </c>
      <c r="IS29" s="215" t="str">
        <f>IF($IN29='Classificação geral'!$K21,'Classificação geral'!$U21,"")</f>
        <v/>
      </c>
      <c r="IT29" s="215" t="str">
        <f>IF($IN29='Classificação geral'!$K21,'Classificação geral'!$W21,"")</f>
        <v/>
      </c>
      <c r="IU29" s="215" t="str">
        <f>IF($IN29='Classificação geral'!$K21,'Classificação geral'!$X21,"")</f>
        <v/>
      </c>
      <c r="IV29" s="215" t="str">
        <f>IF($IN29='Classificação geral'!$K21,'Classificação geral'!$M21,"")</f>
        <v/>
      </c>
      <c r="IW29" s="215" t="str">
        <f>IF($IN29='Classificação geral'!$K21,'Classificação geral'!$Y21,"")</f>
        <v/>
      </c>
      <c r="IX29" s="215" t="str">
        <f>IF($IN29='Classificação geral'!$K21,'Classificação geral'!$AA21,"")</f>
        <v/>
      </c>
      <c r="IY29" s="215" t="str">
        <f>IF($IN29='Classificação geral'!$K21,'Classificação geral'!$AB21,"")</f>
        <v/>
      </c>
      <c r="IZ29" s="215" t="str">
        <f>IF($IN29='Classificação geral'!$K21,'Classificação geral'!$N21,"")</f>
        <v/>
      </c>
      <c r="JA29" s="215" t="str">
        <f>IF($IN29='Classificação geral'!$K21,'Classificação geral'!$O21,"")</f>
        <v/>
      </c>
      <c r="JB29" s="215" t="str">
        <f>IF($IN29='Classificação geral'!$K21,'Classificação geral'!$AM21,"")</f>
        <v/>
      </c>
      <c r="JC29" s="216" t="str">
        <f>IFERROR(RANK(JB29,JB:JB,0)+ COUNTIF($JB$13:JB27,JB29),"")</f>
        <v/>
      </c>
      <c r="JD29" s="209"/>
      <c r="JE29" s="214" t="str">
        <f>IFERROR(IF(AND('Classificação geral'!$J21="mas",'Classificação geral'!$K21=3,'Classificação geral'!$F21="Mini"),'Classificação geral'!$A21,""),"")</f>
        <v/>
      </c>
      <c r="JF29" s="214" t="str">
        <f>IFERROR(IF(AND('Classificação geral'!$J21="mas",'Classificação geral'!$K21=3,'Classificação geral'!$F21="Mini"),'Classificação geral'!$B21,""),"")</f>
        <v/>
      </c>
      <c r="JG29" s="215" t="str">
        <f>IF($JF29='Classificação geral'!$B21,'Classificação geral'!$C21,"")</f>
        <v/>
      </c>
      <c r="JH29" s="215" t="str">
        <f>IF($JF29='Classificação geral'!$B21,'Classificação geral'!$D21,"")</f>
        <v/>
      </c>
      <c r="JI29" s="215" t="str">
        <f>IF($JF29='Classificação geral'!$B21,'Classificação geral'!$J21,"")</f>
        <v/>
      </c>
      <c r="JJ29" s="214" t="str">
        <f>IFERROR(IF(AND($JI29="mas",'Classificação geral'!$K21=3),'Classificação geral'!K21,""),"")</f>
        <v/>
      </c>
      <c r="JK29" s="214" t="str">
        <f>IFERROR(IF(AND($JI29="mas",'Classificação geral'!$K21=3),'Classificação geral'!P21,""),"")</f>
        <v/>
      </c>
      <c r="JL29" s="214" t="str">
        <f>IFERROR(IF(AND($JI29="mas",'Classificação geral'!$K21=3),'Classificação geral'!S21,""),"")</f>
        <v/>
      </c>
      <c r="JM29" s="214" t="str">
        <f>IFERROR(IF(AND($JI29="mas",'Classificação geral'!$K21=3),'Classificação geral'!T21,""),"")</f>
        <v/>
      </c>
      <c r="JN29" s="214" t="str">
        <f>IFERROR(IF(AND($JI29="mas",'Classificação geral'!$K21=3),'Classificação geral'!L21,""),"")</f>
        <v/>
      </c>
      <c r="JO29" s="214" t="str">
        <f>IFERROR(IF(AND($JI29="mas",'Classificação geral'!$K21=3),'Classificação geral'!U21,""),"")</f>
        <v/>
      </c>
      <c r="JP29" s="214" t="str">
        <f>IFERROR(IF(AND($JI29="mas",'Classificação geral'!$K21=3),'Classificação geral'!W21,""),"")</f>
        <v/>
      </c>
      <c r="JQ29" s="214" t="str">
        <f>IFERROR(IF(AND($JI29="mas",'Classificação geral'!$K21=3),'Classificação geral'!X21,""),"")</f>
        <v/>
      </c>
      <c r="JR29" s="214" t="str">
        <f>IFERROR(IF(AND($JI29="mas",'Classificação geral'!$K21=3),'Classificação geral'!M21,""),"")</f>
        <v/>
      </c>
      <c r="JS29" s="214" t="str">
        <f>IFERROR(IF(AND($JI29="mas",'Classificação geral'!$K21=3),'Classificação geral'!Y21,""),"")</f>
        <v/>
      </c>
      <c r="JT29" s="214" t="str">
        <f>IFERROR(IF(AND($JI29="mas",'Classificação geral'!$K21=3),'Classificação geral'!AA21,""),"")</f>
        <v/>
      </c>
      <c r="JU29" s="214" t="str">
        <f>IFERROR(IF(AND($JI29="mas",'Classificação geral'!$K21=3),'Classificação geral'!AB21,""),"")</f>
        <v/>
      </c>
      <c r="JV29" s="214" t="str">
        <f>IFERROR(IF(AND($JI29="mas",'Classificação geral'!$K21=3),'Classificação geral'!N21,""),"")</f>
        <v/>
      </c>
      <c r="JW29" s="214" t="str">
        <f>IFERROR(IF(AND($JI29="mas",'Classificação geral'!$K21=3),'Classificação geral'!$AM21,""),"")</f>
        <v/>
      </c>
      <c r="JX29" s="216" t="str">
        <f>IFERROR(RANK(JW29,JW:JW,0)+ COUNTIF(JW$13:$JW27,JW29),"")</f>
        <v/>
      </c>
    </row>
    <row r="30" spans="1:284" s="199" customFormat="1" ht="27.75" customHeight="1" x14ac:dyDescent="0.4">
      <c r="A30" s="243"/>
      <c r="B30" s="248" t="str">
        <f t="shared" si="0"/>
        <v/>
      </c>
      <c r="C30" s="238" t="str">
        <f t="shared" si="1"/>
        <v/>
      </c>
      <c r="D30" s="238" t="str">
        <f t="shared" si="2"/>
        <v/>
      </c>
      <c r="E30" s="238" t="str">
        <f t="shared" si="3"/>
        <v/>
      </c>
      <c r="F30" s="239" t="str">
        <f t="shared" si="4"/>
        <v/>
      </c>
      <c r="G30" s="239" t="str">
        <f t="shared" si="5"/>
        <v/>
      </c>
      <c r="H30" s="240" t="str">
        <f t="shared" si="6"/>
        <v/>
      </c>
      <c r="I30" s="240" t="str">
        <f t="shared" si="7"/>
        <v/>
      </c>
      <c r="J30" s="240" t="str">
        <f t="shared" si="8"/>
        <v/>
      </c>
      <c r="K30" s="240" t="str">
        <f t="shared" si="9"/>
        <v/>
      </c>
      <c r="L30" s="240" t="str">
        <f t="shared" si="10"/>
        <v/>
      </c>
      <c r="M30" s="240" t="str">
        <f t="shared" si="11"/>
        <v/>
      </c>
      <c r="N30" s="240" t="str">
        <f t="shared" si="12"/>
        <v/>
      </c>
      <c r="O30" s="240" t="str">
        <f t="shared" si="13"/>
        <v/>
      </c>
      <c r="P30" s="240" t="str">
        <f t="shared" si="14"/>
        <v/>
      </c>
      <c r="Q30" s="240" t="str">
        <f t="shared" si="15"/>
        <v/>
      </c>
      <c r="R30" s="240" t="str">
        <f t="shared" si="16"/>
        <v/>
      </c>
      <c r="S30" s="240" t="str">
        <f t="shared" si="16"/>
        <v/>
      </c>
      <c r="T30" s="240" t="str">
        <f t="shared" si="17"/>
        <v/>
      </c>
      <c r="U30" s="240" t="str">
        <f t="shared" si="18"/>
        <v/>
      </c>
      <c r="V30" s="241">
        <v>16</v>
      </c>
      <c r="W30" s="432"/>
      <c r="X30" s="434"/>
      <c r="Y30" s="242"/>
      <c r="Z30" s="248" t="str">
        <f t="shared" si="19"/>
        <v/>
      </c>
      <c r="AA30" s="238" t="str">
        <f t="shared" si="20"/>
        <v/>
      </c>
      <c r="AB30" s="238" t="str">
        <f t="shared" si="21"/>
        <v/>
      </c>
      <c r="AC30" s="238" t="str">
        <f t="shared" si="22"/>
        <v/>
      </c>
      <c r="AD30" s="239" t="str">
        <f t="shared" si="23"/>
        <v/>
      </c>
      <c r="AE30" s="239" t="str">
        <f t="shared" si="24"/>
        <v/>
      </c>
      <c r="AF30" s="240" t="str">
        <f t="shared" si="25"/>
        <v/>
      </c>
      <c r="AG30" s="240" t="str">
        <f t="shared" si="26"/>
        <v/>
      </c>
      <c r="AH30" s="240" t="str">
        <f t="shared" si="27"/>
        <v/>
      </c>
      <c r="AI30" s="240" t="str">
        <f t="shared" si="28"/>
        <v/>
      </c>
      <c r="AJ30" s="240" t="str">
        <f t="shared" si="29"/>
        <v/>
      </c>
      <c r="AK30" s="240" t="str">
        <f t="shared" si="30"/>
        <v/>
      </c>
      <c r="AL30" s="240" t="str">
        <f t="shared" si="31"/>
        <v/>
      </c>
      <c r="AM30" s="240" t="str">
        <f t="shared" si="32"/>
        <v/>
      </c>
      <c r="AN30" s="240" t="str">
        <f t="shared" si="33"/>
        <v/>
      </c>
      <c r="AO30" s="240" t="str">
        <f t="shared" si="34"/>
        <v/>
      </c>
      <c r="AP30" s="240" t="str">
        <f t="shared" si="35"/>
        <v/>
      </c>
      <c r="AQ30" s="240" t="str">
        <f t="shared" si="35"/>
        <v/>
      </c>
      <c r="AR30" s="240" t="str">
        <f t="shared" si="36"/>
        <v/>
      </c>
      <c r="AS30" s="240" t="str">
        <f t="shared" si="37"/>
        <v/>
      </c>
      <c r="AT30" s="241">
        <v>16</v>
      </c>
      <c r="AU30" s="432"/>
      <c r="AV30" s="242"/>
      <c r="AW30" s="243"/>
      <c r="AX30" s="249" t="str">
        <f t="shared" si="57"/>
        <v/>
      </c>
      <c r="AY30" s="238" t="str">
        <f t="shared" si="58"/>
        <v/>
      </c>
      <c r="AZ30" s="238" t="str">
        <f t="shared" si="59"/>
        <v/>
      </c>
      <c r="BA30" s="239" t="str">
        <f t="shared" si="38"/>
        <v/>
      </c>
      <c r="BB30" s="239" t="str">
        <f t="shared" si="60"/>
        <v/>
      </c>
      <c r="BC30" s="239" t="str">
        <f t="shared" si="61"/>
        <v/>
      </c>
      <c r="BD30" s="240" t="str">
        <f t="shared" si="62"/>
        <v/>
      </c>
      <c r="BE30" s="240" t="str">
        <f t="shared" si="63"/>
        <v/>
      </c>
      <c r="BF30" s="240" t="str">
        <f t="shared" si="64"/>
        <v/>
      </c>
      <c r="BG30" s="240" t="str">
        <f t="shared" si="65"/>
        <v/>
      </c>
      <c r="BH30" s="240" t="str">
        <f t="shared" si="66"/>
        <v/>
      </c>
      <c r="BI30" s="240" t="str">
        <f t="shared" si="67"/>
        <v/>
      </c>
      <c r="BJ30" s="240" t="str">
        <f t="shared" si="68"/>
        <v/>
      </c>
      <c r="BK30" s="240" t="str">
        <f t="shared" si="69"/>
        <v/>
      </c>
      <c r="BL30" s="240" t="str">
        <f t="shared" si="70"/>
        <v/>
      </c>
      <c r="BM30" s="240" t="str">
        <f t="shared" si="71"/>
        <v/>
      </c>
      <c r="BN30" s="240" t="str">
        <f t="shared" si="72"/>
        <v/>
      </c>
      <c r="BO30" s="240" t="str">
        <f t="shared" si="72"/>
        <v/>
      </c>
      <c r="BP30" s="240" t="str">
        <f t="shared" si="73"/>
        <v/>
      </c>
      <c r="BQ30" s="240" t="str">
        <f t="shared" si="74"/>
        <v/>
      </c>
      <c r="BR30" s="241">
        <v>16</v>
      </c>
      <c r="BS30" s="432"/>
      <c r="BT30" s="242"/>
      <c r="BU30" s="242"/>
      <c r="BV30" s="249" t="str">
        <f t="shared" si="75"/>
        <v/>
      </c>
      <c r="BW30" s="238" t="str">
        <f t="shared" si="76"/>
        <v/>
      </c>
      <c r="BX30" s="238" t="str">
        <f t="shared" si="77"/>
        <v/>
      </c>
      <c r="BY30" s="239" t="str">
        <f t="shared" si="40"/>
        <v/>
      </c>
      <c r="BZ30" s="239" t="str">
        <f t="shared" si="78"/>
        <v/>
      </c>
      <c r="CA30" s="239" t="str">
        <f t="shared" si="79"/>
        <v/>
      </c>
      <c r="CB30" s="240" t="str">
        <f t="shared" si="79"/>
        <v/>
      </c>
      <c r="CC30" s="240" t="str">
        <f t="shared" si="80"/>
        <v/>
      </c>
      <c r="CD30" s="240" t="str">
        <f t="shared" si="81"/>
        <v/>
      </c>
      <c r="CE30" s="240" t="str">
        <f t="shared" si="82"/>
        <v/>
      </c>
      <c r="CF30" s="240" t="str">
        <f t="shared" si="83"/>
        <v/>
      </c>
      <c r="CG30" s="240" t="str">
        <f t="shared" si="84"/>
        <v/>
      </c>
      <c r="CH30" s="240" t="str">
        <f t="shared" si="85"/>
        <v/>
      </c>
      <c r="CI30" s="240" t="str">
        <f t="shared" si="86"/>
        <v/>
      </c>
      <c r="CJ30" s="240" t="str">
        <f t="shared" si="87"/>
        <v/>
      </c>
      <c r="CK30" s="240" t="str">
        <f t="shared" si="88"/>
        <v/>
      </c>
      <c r="CL30" s="240" t="str">
        <f t="shared" si="89"/>
        <v/>
      </c>
      <c r="CM30" s="240" t="str">
        <f t="shared" si="89"/>
        <v/>
      </c>
      <c r="CN30" s="240" t="str">
        <f t="shared" si="90"/>
        <v/>
      </c>
      <c r="CO30" s="240" t="str">
        <f t="shared" si="91"/>
        <v/>
      </c>
      <c r="CP30" s="241">
        <v>16</v>
      </c>
      <c r="CQ30" s="432"/>
      <c r="CR30" s="243"/>
      <c r="CS30" s="248" t="str">
        <f t="shared" si="92"/>
        <v/>
      </c>
      <c r="CT30" s="238" t="str">
        <f t="shared" si="93"/>
        <v/>
      </c>
      <c r="CU30" s="238" t="str">
        <f t="shared" si="94"/>
        <v/>
      </c>
      <c r="CV30" s="238" t="str">
        <f t="shared" si="95"/>
        <v/>
      </c>
      <c r="CW30" s="239" t="str">
        <f t="shared" si="96"/>
        <v/>
      </c>
      <c r="CX30" s="239" t="str">
        <f t="shared" si="97"/>
        <v/>
      </c>
      <c r="CY30" s="240" t="str">
        <f t="shared" si="98"/>
        <v/>
      </c>
      <c r="CZ30" s="240" t="str">
        <f t="shared" si="99"/>
        <v/>
      </c>
      <c r="DA30" s="240" t="str">
        <f t="shared" si="100"/>
        <v/>
      </c>
      <c r="DB30" s="240" t="str">
        <f t="shared" si="101"/>
        <v/>
      </c>
      <c r="DC30" s="240" t="str">
        <f t="shared" si="102"/>
        <v/>
      </c>
      <c r="DD30" s="240" t="str">
        <f t="shared" si="103"/>
        <v/>
      </c>
      <c r="DE30" s="240" t="str">
        <f t="shared" si="104"/>
        <v/>
      </c>
      <c r="DF30" s="240" t="str">
        <f t="shared" si="105"/>
        <v/>
      </c>
      <c r="DG30" s="240" t="str">
        <f t="shared" si="106"/>
        <v/>
      </c>
      <c r="DH30" s="240" t="str">
        <f t="shared" si="107"/>
        <v/>
      </c>
      <c r="DI30" s="240" t="str">
        <f t="shared" si="108"/>
        <v/>
      </c>
      <c r="DJ30" s="240" t="str">
        <f t="shared" si="108"/>
        <v/>
      </c>
      <c r="DK30" s="240" t="str">
        <f t="shared" si="109"/>
        <v/>
      </c>
      <c r="DL30" s="240" t="str">
        <f t="shared" si="110"/>
        <v/>
      </c>
      <c r="DM30" s="241">
        <v>16</v>
      </c>
      <c r="DN30" s="432"/>
      <c r="DO30" s="242"/>
      <c r="DP30" s="242"/>
      <c r="DQ30" s="248" t="str">
        <f t="shared" si="111"/>
        <v/>
      </c>
      <c r="DR30" s="238" t="str">
        <f t="shared" si="112"/>
        <v/>
      </c>
      <c r="DS30" s="238" t="str">
        <f t="shared" si="113"/>
        <v/>
      </c>
      <c r="DT30" s="238" t="str">
        <f t="shared" si="114"/>
        <v/>
      </c>
      <c r="DU30" s="239" t="str">
        <f t="shared" si="115"/>
        <v/>
      </c>
      <c r="DV30" s="239" t="str">
        <f t="shared" si="116"/>
        <v/>
      </c>
      <c r="DW30" s="240" t="str">
        <f t="shared" si="45"/>
        <v/>
      </c>
      <c r="DX30" s="240" t="str">
        <f t="shared" si="46"/>
        <v/>
      </c>
      <c r="DY30" s="240" t="str">
        <f t="shared" si="47"/>
        <v/>
      </c>
      <c r="DZ30" s="240" t="str">
        <f t="shared" si="48"/>
        <v/>
      </c>
      <c r="EA30" s="240" t="str">
        <f t="shared" si="49"/>
        <v/>
      </c>
      <c r="EB30" s="240" t="str">
        <f t="shared" si="50"/>
        <v/>
      </c>
      <c r="EC30" s="240" t="str">
        <f t="shared" si="51"/>
        <v/>
      </c>
      <c r="ED30" s="240" t="str">
        <f t="shared" si="52"/>
        <v/>
      </c>
      <c r="EE30" s="240" t="str">
        <f t="shared" si="53"/>
        <v/>
      </c>
      <c r="EF30" s="240" t="str">
        <f t="shared" si="54"/>
        <v/>
      </c>
      <c r="EG30" s="240" t="str">
        <f t="shared" si="55"/>
        <v/>
      </c>
      <c r="EH30" s="240" t="str">
        <f t="shared" si="44"/>
        <v/>
      </c>
      <c r="EI30" s="240" t="str">
        <f t="shared" si="56"/>
        <v/>
      </c>
      <c r="EJ30" s="240" t="str">
        <f t="shared" si="117"/>
        <v/>
      </c>
      <c r="EK30" s="241">
        <v>16</v>
      </c>
      <c r="EL30" s="432"/>
      <c r="EZ30" s="214" t="str">
        <f>IFERROR(IF(AND('Classificação geral'!$J22="FEM",'Classificação geral'!$K22=1,'Classificação geral'!$F22="Mini"),'Classificação geral'!$A22,""),"")</f>
        <v/>
      </c>
      <c r="FA30" s="214" t="str">
        <f>IFERROR(IF(AND('Classificação geral'!$J22="FEM",'Classificação geral'!$K22=1,'Classificação geral'!F22="Mini"),'Classificação geral'!$B22,""),"")</f>
        <v/>
      </c>
      <c r="FB30" s="215" t="str">
        <f>IF($FA30='Classificação geral'!$B22,'Classificação geral'!$C22,"")</f>
        <v/>
      </c>
      <c r="FC30" s="215" t="str">
        <f>IF($FA30='Classificação geral'!$B22,'Classificação geral'!$D22,"")</f>
        <v/>
      </c>
      <c r="FD30" s="215" t="str">
        <f>IF($FA30='Classificação geral'!$B22,'Classificação geral'!$J22,"")</f>
        <v/>
      </c>
      <c r="FE30" s="215" t="str">
        <f>IF($FD30='Classificação geral'!$J22,'Classificação geral'!$K22,"")</f>
        <v/>
      </c>
      <c r="FF30" s="215" t="str">
        <f>IF($FE30='Classificação geral'!$K22,'Classificação geral'!$P22,"")</f>
        <v/>
      </c>
      <c r="FG30" s="215" t="str">
        <f>IF($FE30='Classificação geral'!$K22,'Classificação geral'!$S22,"")</f>
        <v/>
      </c>
      <c r="FH30" s="215" t="str">
        <f>IF($FE30='Classificação geral'!$K22,'Classificação geral'!$T22,"")</f>
        <v/>
      </c>
      <c r="FI30" s="215" t="str">
        <f>IF($FE30='Classificação geral'!$K22,'Classificação geral'!$L22,"")</f>
        <v/>
      </c>
      <c r="FJ30" s="215" t="str">
        <f>IF($FE30='Classificação geral'!$K22,'Classificação geral'!$U22,"")</f>
        <v/>
      </c>
      <c r="FK30" s="215" t="str">
        <f>IF($FE30='Classificação geral'!$K22,'Classificação geral'!$W22,"")</f>
        <v/>
      </c>
      <c r="FL30" s="215" t="str">
        <f>IF($FE30='Classificação geral'!$K22,'Classificação geral'!$X22,"")</f>
        <v/>
      </c>
      <c r="FM30" s="215" t="str">
        <f>IF($FE30='Classificação geral'!$K22,'Classificação geral'!$M22,"")</f>
        <v/>
      </c>
      <c r="FN30" s="215" t="str">
        <f>IF($FE30='Classificação geral'!$K22,'Classificação geral'!$Y22,"")</f>
        <v/>
      </c>
      <c r="FO30" s="215" t="str">
        <f>IF($FE30='Classificação geral'!$K22,'Classificação geral'!$AA22,"")</f>
        <v/>
      </c>
      <c r="FP30" s="215" t="str">
        <f>IF($FE30='Classificação geral'!$K22,'Classificação geral'!$AB22,"")</f>
        <v/>
      </c>
      <c r="FQ30" s="215" t="str">
        <f>IF($FE30='Classificação geral'!$K22,'Classificação geral'!$N22,"")</f>
        <v/>
      </c>
      <c r="FR30" s="215" t="str">
        <f>IF($FE30='Classificação geral'!$K22,'Classificação geral'!$O22,"")</f>
        <v/>
      </c>
      <c r="FS30" s="215" t="str">
        <f>IF($FE30='Classificação geral'!$K22,'Classificação geral'!$AM22,"")</f>
        <v/>
      </c>
      <c r="FT30" s="216" t="str">
        <f>IFERROR(RANK(FS30,FS:FS,0)+ COUNTIF($FS$13:FS29,FS30),"")</f>
        <v/>
      </c>
      <c r="FU30" s="209"/>
      <c r="FV30" s="214" t="str">
        <f>IFERROR(IF(AND('Classificação geral'!$J22="mas",'Classificação geral'!$K22=1,'Classificação geral'!$F22="Mini"),'Classificação geral'!$A22,""),"")</f>
        <v/>
      </c>
      <c r="FW30" s="214" t="str">
        <f>IFERROR(IF(AND('Classificação geral'!$J22="mas",'Classificação geral'!$K22=1,'Classificação geral'!$F22="Mini"),'Classificação geral'!$B22,""),"")</f>
        <v/>
      </c>
      <c r="FX30" s="215" t="str">
        <f>IF($FW30='Classificação geral'!$B22,'Classificação geral'!$C22,"")</f>
        <v/>
      </c>
      <c r="FY30" s="215" t="str">
        <f>IF($FW30='Classificação geral'!$B22,'Classificação geral'!$D22,"")</f>
        <v/>
      </c>
      <c r="FZ30" s="215" t="str">
        <f>IF($FW30='Classificação geral'!$B22,'Classificação geral'!$J22,"")</f>
        <v/>
      </c>
      <c r="GA30" s="214" t="str">
        <f>IFERROR(IF(AND($FZ30="mas",'Classificação geral'!$K22=1),'Classificação geral'!K22,""),"")</f>
        <v/>
      </c>
      <c r="GB30" s="214" t="str">
        <f>IFERROR(IF(AND($FZ30="mas",'Classificação geral'!$K22=1),'Classificação geral'!P22,""),"")</f>
        <v/>
      </c>
      <c r="GC30" s="214" t="str">
        <f>IFERROR(IF(AND($FZ30="mas",'Classificação geral'!$K22=1),'Classificação geral'!S22,""),"")</f>
        <v/>
      </c>
      <c r="GD30" s="214" t="str">
        <f>IFERROR(IF(AND($FZ30="mas",'Classificação geral'!$K22=1),'Classificação geral'!T22,""),"")</f>
        <v/>
      </c>
      <c r="GE30" s="214" t="str">
        <f>IFERROR(IF(AND($FZ30="mas",'Classificação geral'!$K22=1),'Classificação geral'!L22,""),"")</f>
        <v/>
      </c>
      <c r="GF30" s="214" t="str">
        <f>IFERROR(IF(AND($FZ30="mas",'Classificação geral'!$K22=1),'Classificação geral'!U22,""),"")</f>
        <v/>
      </c>
      <c r="GG30" s="214" t="str">
        <f>IFERROR(IF(AND($FZ30="mas",'Classificação geral'!$K22=1),'Classificação geral'!W22,""),"")</f>
        <v/>
      </c>
      <c r="GH30" s="214" t="str">
        <f>IFERROR(IF(AND($FZ30="mas",'Classificação geral'!$K22=1),'Classificação geral'!X22,""),"")</f>
        <v/>
      </c>
      <c r="GI30" s="214" t="str">
        <f>IFERROR(IF(AND($FZ30="mas",'Classificação geral'!$K22=1),'Classificação geral'!M22,""),"")</f>
        <v/>
      </c>
      <c r="GJ30" s="214" t="str">
        <f>IFERROR(IF(AND($FZ30="mas",'Classificação geral'!$K22=1),'Classificação geral'!Y22,""),"")</f>
        <v/>
      </c>
      <c r="GK30" s="214" t="str">
        <f>IFERROR(IF(AND($FZ30="mas",'Classificação geral'!$K22=1),'Classificação geral'!AA22,""),"")</f>
        <v/>
      </c>
      <c r="GL30" s="214" t="str">
        <f>IFERROR(IF(AND($FZ30="mas",'Classificação geral'!$K22=1),'Classificação geral'!AB22,""),"")</f>
        <v/>
      </c>
      <c r="GM30" s="214" t="str">
        <f>IFERROR(IF(AND($FZ30="mas",'Classificação geral'!$K22=1),'Classificação geral'!N22,""),"")</f>
        <v/>
      </c>
      <c r="GN30" s="214" t="str">
        <f>IFERROR(IF(AND($FZ30="mas",'Classificação geral'!$K22=1),'Classificação geral'!O22,""),"")</f>
        <v/>
      </c>
      <c r="GO30" s="244" t="str">
        <f>IFERROR(IF(AND($FZ30="mas",'Classificação geral'!$K22=1),'Classificação geral'!AM22,""),"")</f>
        <v/>
      </c>
      <c r="GP30" s="216" t="str">
        <f>IFERROR(RANK(GO30,GO:GO,0)+ COUNTIF($GO$13:GO29,GO30),"")</f>
        <v/>
      </c>
      <c r="GQ30" s="209"/>
      <c r="GR30" s="214" t="str">
        <f>IFERROR(IF(AND('Classificação geral'!$J22="fem",'Classificação geral'!$K22=2,'Classificação geral'!$F22="Mini"),'Classificação geral'!$A22,""),"")</f>
        <v/>
      </c>
      <c r="GS30" s="214" t="str">
        <f>IFERROR(IF(AND('Classificação geral'!$J22="fem",'Classificação geral'!$K22=2,'Classificação geral'!$F22="Mini"),'Classificação geral'!$B22,""),"")</f>
        <v/>
      </c>
      <c r="GT30" s="215" t="str">
        <f>IF($GS30='Classificação geral'!$B22,'Classificação geral'!$C22,"")</f>
        <v/>
      </c>
      <c r="GU30" s="215" t="str">
        <f>IF($GS30='Classificação geral'!$B22,'Classificação geral'!$D22,"")</f>
        <v/>
      </c>
      <c r="GV30" s="215" t="str">
        <f>IF($GS30='Classificação geral'!$B22,'Classificação geral'!$J22,"")</f>
        <v/>
      </c>
      <c r="GW30" s="214" t="str">
        <f>IFERROR(IF(AND($GV30="fem",'Classificação geral'!$K22=2),'Classificação geral'!K22,""),"")</f>
        <v/>
      </c>
      <c r="GX30" s="214" t="str">
        <f>IFERROR(IF(AND($GV30="fem",'Classificação geral'!$K22=2),'Classificação geral'!P22,""),"")</f>
        <v/>
      </c>
      <c r="GY30" s="214" t="str">
        <f>IFERROR(IF(AND($GV30="fem",'Classificação geral'!$K22=2),'Classificação geral'!S22,""),"")</f>
        <v/>
      </c>
      <c r="GZ30" s="214" t="str">
        <f>IFERROR(IF(AND($GV30="fem",'Classificação geral'!$K22=2),'Classificação geral'!T22,""),"")</f>
        <v/>
      </c>
      <c r="HA30" s="214" t="str">
        <f>IFERROR(IF(AND($GV30="fem",'Classificação geral'!$K22=2),'Classificação geral'!L22,""),"")</f>
        <v/>
      </c>
      <c r="HB30" s="214" t="str">
        <f>IFERROR(IF(AND($GV30="fem",'Classificação geral'!$K22=2),'Classificação geral'!U22,""),"")</f>
        <v/>
      </c>
      <c r="HC30" s="214" t="str">
        <f>IFERROR(IF(AND($GV30="fem",'Classificação geral'!$K22=2),'Classificação geral'!W22,""),"")</f>
        <v/>
      </c>
      <c r="HD30" s="214" t="str">
        <f>IFERROR(IF(AND($GV30="fem",'Classificação geral'!$K22=2),'Classificação geral'!X22,""),"")</f>
        <v/>
      </c>
      <c r="HE30" s="214" t="str">
        <f>IFERROR(IF(AND($GV30="fem",'Classificação geral'!$K22=2),'Classificação geral'!M22,""),"")</f>
        <v/>
      </c>
      <c r="HF30" s="214" t="str">
        <f>IFERROR(IF(AND($GV30="fem",'Classificação geral'!$K22=2),'Classificação geral'!Y22,""),"")</f>
        <v/>
      </c>
      <c r="HG30" s="214" t="str">
        <f>IFERROR(IF(AND($GV30="fem",'Classificação geral'!$K22=2),'Classificação geral'!AA22,""),"")</f>
        <v/>
      </c>
      <c r="HH30" s="214" t="str">
        <f>IFERROR(IF(AND($GV30="fem",'Classificação geral'!$K22=2),'Classificação geral'!AB22,""),"")</f>
        <v/>
      </c>
      <c r="HI30" s="214" t="str">
        <f>IFERROR(IF(AND($GV30="fem",'Classificação geral'!$K22=2),'Classificação geral'!N22,""),"")</f>
        <v/>
      </c>
      <c r="HJ30" s="214" t="str">
        <f>IFERROR(IF(AND($GV30="fem",'Classificação geral'!$K22=2),'Classificação geral'!O22,""),"")</f>
        <v/>
      </c>
      <c r="HK30" s="214" t="str">
        <f>IFERROR(IF(AND($GV30="fem",'Classificação geral'!$K22=2),'Classificação geral'!AM22,""),"")</f>
        <v/>
      </c>
      <c r="HL30" s="216" t="str">
        <f>IFERROR(RANK(HK30,HK:HK,0)+ COUNTIF(HK$13:$HK28,HK30),"")</f>
        <v/>
      </c>
      <c r="HM30" s="209"/>
      <c r="HN30" s="214" t="str">
        <f>IFERROR(IF(AND('Classificação geral'!$J22="mas",'Classificação geral'!$K22=2,'Classificação geral'!$F22="Mini"),'Classificação geral'!$A22,""),"")</f>
        <v/>
      </c>
      <c r="HO30" s="214" t="str">
        <f>IFERROR(IF(AND('Classificação geral'!$J22="mas",'Classificação geral'!$K22=2,'Classificação geral'!$F22="Mini"),'Classificação geral'!$B22,""),"")</f>
        <v/>
      </c>
      <c r="HP30" s="215" t="str">
        <f>IF($HO30='Classificação geral'!$B22,'Classificação geral'!$C22,"")</f>
        <v/>
      </c>
      <c r="HQ30" s="215" t="str">
        <f>IF($HO30='Classificação geral'!$B22,'Classificação geral'!$D22,"")</f>
        <v/>
      </c>
      <c r="HR30" s="215" t="str">
        <f>IF($HO30='Classificação geral'!$B22,'Classificação geral'!$J22,"")</f>
        <v/>
      </c>
      <c r="HS30" s="214" t="str">
        <f>IFERROR(IF(AND($HR30="mas",'Classificação geral'!$K22=2),'Classificação geral'!K22,""),"")</f>
        <v/>
      </c>
      <c r="HT30" s="214" t="str">
        <f>IFERROR(IF(AND($HR30="mas",'Classificação geral'!$K22=2),'Classificação geral'!P22,""),"")</f>
        <v/>
      </c>
      <c r="HU30" s="214" t="str">
        <f>IFERROR(IF(AND($HR30="mas",'Classificação geral'!$K22=2),'Classificação geral'!S22,""),"")</f>
        <v/>
      </c>
      <c r="HV30" s="214" t="str">
        <f>IFERROR(IF(AND($HR30="mas",'Classificação geral'!$K22=2),'Classificação geral'!T22,""),"")</f>
        <v/>
      </c>
      <c r="HW30" s="214" t="str">
        <f>IFERROR(IF(AND($HR30="mas",'Classificação geral'!$K22=2),'Classificação geral'!L22,""),"")</f>
        <v/>
      </c>
      <c r="HX30" s="214" t="str">
        <f>IFERROR(IF(AND($HR30="mas",'Classificação geral'!$K22=2),'Classificação geral'!U22,""),"")</f>
        <v/>
      </c>
      <c r="HY30" s="214" t="str">
        <f>IFERROR(IF(AND($HR30="mas",'Classificação geral'!$K22=2),'Classificação geral'!W22,""),"")</f>
        <v/>
      </c>
      <c r="HZ30" s="214" t="str">
        <f>IFERROR(IF(AND($HR30="mas",'Classificação geral'!$K22=2),'Classificação geral'!X22,""),"")</f>
        <v/>
      </c>
      <c r="IA30" s="214" t="str">
        <f>IFERROR(IF(AND($HR30="mas",'Classificação geral'!$K22=2),'Classificação geral'!M22,""),"")</f>
        <v/>
      </c>
      <c r="IB30" s="214" t="str">
        <f>IFERROR(IF(AND($HR30="mas",'Classificação geral'!$K22=2),'Classificação geral'!Y22,""),"")</f>
        <v/>
      </c>
      <c r="IC30" s="214" t="str">
        <f>IFERROR(IF(AND($HR30="mas",'Classificação geral'!$K22=2),'Classificação geral'!AA22,""),"")</f>
        <v/>
      </c>
      <c r="ID30" s="214" t="str">
        <f>IFERROR(IF(AND($HR30="mas",'Classificação geral'!$K22=2),'Classificação geral'!AB22,""),"")</f>
        <v/>
      </c>
      <c r="IE30" s="214" t="str">
        <f>IFERROR(IF(AND($HR30="mas",'Classificação geral'!$K22=2),'Classificação geral'!N22,""),"")</f>
        <v/>
      </c>
      <c r="IF30" s="214" t="str">
        <f>IFERROR(IF(AND($HR30="mas",'Classificação geral'!$K22=2),'Classificação geral'!$AM22,""),"")</f>
        <v/>
      </c>
      <c r="IG30" s="216" t="str">
        <f>IFERROR(RANK(IF30,IF:IF,0)+ COUNTIF($IF$13:IF$13,IF30),"")</f>
        <v/>
      </c>
      <c r="IH30" s="209"/>
      <c r="II30" s="214" t="str">
        <f>IFERROR(IF(AND('Classificação geral'!$J22="fem",'Classificação geral'!$K22=3,'Classificação geral'!$F22="Mini"),'Classificação geral'!$A22,""),"")</f>
        <v/>
      </c>
      <c r="IJ30" s="214" t="str">
        <f>IFERROR(IF(AND('Classificação geral'!$J22="fem",'Classificação geral'!$K22=3,'Classificação geral'!$F22="Mini"),'Classificação geral'!$B22,""),"")</f>
        <v/>
      </c>
      <c r="IK30" s="215" t="str">
        <f>IF($IJ30='Classificação geral'!$B22,'Classificação geral'!$C22,"")</f>
        <v/>
      </c>
      <c r="IL30" s="215" t="str">
        <f>IF($IJ30='Classificação geral'!$B22,'Classificação geral'!$D22,"")</f>
        <v/>
      </c>
      <c r="IM30" s="215" t="str">
        <f>IF($IJ30='Classificação geral'!$B22,'Classificação geral'!$J22,"")</f>
        <v/>
      </c>
      <c r="IN30" s="215" t="str">
        <f>IF($IM30='Classificação geral'!$J22,'Classificação geral'!$K22,"")</f>
        <v/>
      </c>
      <c r="IO30" s="215" t="str">
        <f>IF($IN30='Classificação geral'!$K22,'Classificação geral'!$P22,"")</f>
        <v/>
      </c>
      <c r="IP30" s="215" t="str">
        <f>IF($IN30='Classificação geral'!$K22,'Classificação geral'!$S22,"")</f>
        <v/>
      </c>
      <c r="IQ30" s="215" t="str">
        <f>IF($IN30='Classificação geral'!$K22,'Classificação geral'!$T22,"")</f>
        <v/>
      </c>
      <c r="IR30" s="215" t="str">
        <f>IF($IN30='Classificação geral'!$K22,'Classificação geral'!$L22,"")</f>
        <v/>
      </c>
      <c r="IS30" s="215" t="str">
        <f>IF($IN30='Classificação geral'!$K22,'Classificação geral'!$U22,"")</f>
        <v/>
      </c>
      <c r="IT30" s="215" t="str">
        <f>IF($IN30='Classificação geral'!$K22,'Classificação geral'!$W22,"")</f>
        <v/>
      </c>
      <c r="IU30" s="215" t="str">
        <f>IF($IN30='Classificação geral'!$K22,'Classificação geral'!$X22,"")</f>
        <v/>
      </c>
      <c r="IV30" s="215" t="str">
        <f>IF($IN30='Classificação geral'!$K22,'Classificação geral'!$M22,"")</f>
        <v/>
      </c>
      <c r="IW30" s="215" t="str">
        <f>IF($IN30='Classificação geral'!$K22,'Classificação geral'!$Y22,"")</f>
        <v/>
      </c>
      <c r="IX30" s="215" t="str">
        <f>IF($IN30='Classificação geral'!$K22,'Classificação geral'!$AA22,"")</f>
        <v/>
      </c>
      <c r="IY30" s="215" t="str">
        <f>IF($IN30='Classificação geral'!$K22,'Classificação geral'!$AB22,"")</f>
        <v/>
      </c>
      <c r="IZ30" s="215" t="str">
        <f>IF($IN30='Classificação geral'!$K22,'Classificação geral'!$N22,"")</f>
        <v/>
      </c>
      <c r="JA30" s="215" t="str">
        <f>IF($IN30='Classificação geral'!$K22,'Classificação geral'!$O22,"")</f>
        <v/>
      </c>
      <c r="JB30" s="215" t="str">
        <f>IF($IN30='Classificação geral'!$K22,'Classificação geral'!$AM22,"")</f>
        <v/>
      </c>
      <c r="JC30" s="216" t="str">
        <f>IFERROR(RANK(JB30,JB:JB,0)+ COUNTIF($JB$13:JB28,JB30),"")</f>
        <v/>
      </c>
      <c r="JD30" s="209"/>
      <c r="JE30" s="214" t="str">
        <f>IFERROR(IF(AND('Classificação geral'!$J22="mas",'Classificação geral'!$K22=3,'Classificação geral'!$F22="Mini"),'Classificação geral'!$A22,""),"")</f>
        <v/>
      </c>
      <c r="JF30" s="214" t="str">
        <f>IFERROR(IF(AND('Classificação geral'!$J22="mas",'Classificação geral'!$K22=3,'Classificação geral'!$F22="Mini"),'Classificação geral'!$B22,""),"")</f>
        <v/>
      </c>
      <c r="JG30" s="215" t="str">
        <f>IF($JF30='Classificação geral'!$B22,'Classificação geral'!$C22,"")</f>
        <v/>
      </c>
      <c r="JH30" s="215" t="str">
        <f>IF($JF30='Classificação geral'!$B22,'Classificação geral'!$D22,"")</f>
        <v/>
      </c>
      <c r="JI30" s="215" t="str">
        <f>IF($JF30='Classificação geral'!$B22,'Classificação geral'!$J22,"")</f>
        <v/>
      </c>
      <c r="JJ30" s="214" t="str">
        <f>IFERROR(IF(AND($JI30="mas",'Classificação geral'!$K22=3),'Classificação geral'!K22,""),"")</f>
        <v/>
      </c>
      <c r="JK30" s="214" t="str">
        <f>IFERROR(IF(AND($JI30="mas",'Classificação geral'!$K22=3),'Classificação geral'!P22,""),"")</f>
        <v/>
      </c>
      <c r="JL30" s="214" t="str">
        <f>IFERROR(IF(AND($JI30="mas",'Classificação geral'!$K22=3),'Classificação geral'!S22,""),"")</f>
        <v/>
      </c>
      <c r="JM30" s="214" t="str">
        <f>IFERROR(IF(AND($JI30="mas",'Classificação geral'!$K22=3),'Classificação geral'!T22,""),"")</f>
        <v/>
      </c>
      <c r="JN30" s="214" t="str">
        <f>IFERROR(IF(AND($JI30="mas",'Classificação geral'!$K22=3),'Classificação geral'!L22,""),"")</f>
        <v/>
      </c>
      <c r="JO30" s="214" t="str">
        <f>IFERROR(IF(AND($JI30="mas",'Classificação geral'!$K22=3),'Classificação geral'!U22,""),"")</f>
        <v/>
      </c>
      <c r="JP30" s="214" t="str">
        <f>IFERROR(IF(AND($JI30="mas",'Classificação geral'!$K22=3),'Classificação geral'!W22,""),"")</f>
        <v/>
      </c>
      <c r="JQ30" s="214" t="str">
        <f>IFERROR(IF(AND($JI30="mas",'Classificação geral'!$K22=3),'Classificação geral'!X22,""),"")</f>
        <v/>
      </c>
      <c r="JR30" s="214" t="str">
        <f>IFERROR(IF(AND($JI30="mas",'Classificação geral'!$K22=3),'Classificação geral'!M22,""),"")</f>
        <v/>
      </c>
      <c r="JS30" s="214" t="str">
        <f>IFERROR(IF(AND($JI30="mas",'Classificação geral'!$K22=3),'Classificação geral'!Y22,""),"")</f>
        <v/>
      </c>
      <c r="JT30" s="214" t="str">
        <f>IFERROR(IF(AND($JI30="mas",'Classificação geral'!$K22=3),'Classificação geral'!AA22,""),"")</f>
        <v/>
      </c>
      <c r="JU30" s="214" t="str">
        <f>IFERROR(IF(AND($JI30="mas",'Classificação geral'!$K22=3),'Classificação geral'!AB22,""),"")</f>
        <v/>
      </c>
      <c r="JV30" s="214" t="str">
        <f>IFERROR(IF(AND($JI30="mas",'Classificação geral'!$K22=3),'Classificação geral'!N22,""),"")</f>
        <v/>
      </c>
      <c r="JW30" s="214" t="str">
        <f>IFERROR(IF(AND($JI30="mas",'Classificação geral'!$K22=3),'Classificação geral'!$AM22,""),"")</f>
        <v/>
      </c>
      <c r="JX30" s="216" t="str">
        <f>IFERROR(RANK(JW30,JW:JW,0)+ COUNTIF(JW$13:$JW28,JW30),"")</f>
        <v/>
      </c>
    </row>
    <row r="31" spans="1:284" s="199" customFormat="1" ht="27.75" customHeight="1" x14ac:dyDescent="0.4">
      <c r="A31" s="243"/>
      <c r="B31" s="248" t="str">
        <f t="shared" si="0"/>
        <v/>
      </c>
      <c r="C31" s="238" t="str">
        <f t="shared" si="1"/>
        <v/>
      </c>
      <c r="D31" s="238" t="str">
        <f t="shared" si="2"/>
        <v/>
      </c>
      <c r="E31" s="238" t="str">
        <f t="shared" si="3"/>
        <v/>
      </c>
      <c r="F31" s="239" t="str">
        <f t="shared" si="4"/>
        <v/>
      </c>
      <c r="G31" s="239" t="str">
        <f t="shared" si="5"/>
        <v/>
      </c>
      <c r="H31" s="240" t="str">
        <f t="shared" si="6"/>
        <v/>
      </c>
      <c r="I31" s="240" t="str">
        <f t="shared" si="7"/>
        <v/>
      </c>
      <c r="J31" s="240" t="str">
        <f t="shared" si="8"/>
        <v/>
      </c>
      <c r="K31" s="240" t="str">
        <f t="shared" si="9"/>
        <v/>
      </c>
      <c r="L31" s="240" t="str">
        <f t="shared" si="10"/>
        <v/>
      </c>
      <c r="M31" s="240" t="str">
        <f t="shared" si="11"/>
        <v/>
      </c>
      <c r="N31" s="240" t="str">
        <f t="shared" si="12"/>
        <v/>
      </c>
      <c r="O31" s="240" t="str">
        <f t="shared" si="13"/>
        <v/>
      </c>
      <c r="P31" s="240" t="str">
        <f t="shared" si="14"/>
        <v/>
      </c>
      <c r="Q31" s="240" t="str">
        <f t="shared" si="15"/>
        <v/>
      </c>
      <c r="R31" s="240" t="str">
        <f t="shared" si="16"/>
        <v/>
      </c>
      <c r="S31" s="240" t="str">
        <f t="shared" si="16"/>
        <v/>
      </c>
      <c r="T31" s="240" t="str">
        <f t="shared" si="17"/>
        <v/>
      </c>
      <c r="U31" s="240" t="str">
        <f t="shared" si="18"/>
        <v/>
      </c>
      <c r="V31" s="241">
        <v>17</v>
      </c>
      <c r="W31" s="432"/>
      <c r="X31" s="434"/>
      <c r="Y31" s="242"/>
      <c r="Z31" s="248" t="str">
        <f t="shared" si="19"/>
        <v/>
      </c>
      <c r="AA31" s="238" t="str">
        <f t="shared" si="20"/>
        <v/>
      </c>
      <c r="AB31" s="238" t="str">
        <f t="shared" si="21"/>
        <v/>
      </c>
      <c r="AC31" s="238" t="str">
        <f t="shared" si="22"/>
        <v/>
      </c>
      <c r="AD31" s="239" t="str">
        <f t="shared" si="23"/>
        <v/>
      </c>
      <c r="AE31" s="239" t="str">
        <f t="shared" si="24"/>
        <v/>
      </c>
      <c r="AF31" s="240" t="str">
        <f t="shared" si="25"/>
        <v/>
      </c>
      <c r="AG31" s="240" t="str">
        <f t="shared" si="26"/>
        <v/>
      </c>
      <c r="AH31" s="240" t="str">
        <f t="shared" si="27"/>
        <v/>
      </c>
      <c r="AI31" s="240" t="str">
        <f t="shared" si="28"/>
        <v/>
      </c>
      <c r="AJ31" s="240" t="str">
        <f t="shared" si="29"/>
        <v/>
      </c>
      <c r="AK31" s="240" t="str">
        <f t="shared" si="30"/>
        <v/>
      </c>
      <c r="AL31" s="240" t="str">
        <f t="shared" si="31"/>
        <v/>
      </c>
      <c r="AM31" s="240" t="str">
        <f t="shared" si="32"/>
        <v/>
      </c>
      <c r="AN31" s="240" t="str">
        <f t="shared" si="33"/>
        <v/>
      </c>
      <c r="AO31" s="240" t="str">
        <f t="shared" si="34"/>
        <v/>
      </c>
      <c r="AP31" s="240" t="str">
        <f t="shared" si="35"/>
        <v/>
      </c>
      <c r="AQ31" s="240" t="str">
        <f t="shared" si="35"/>
        <v/>
      </c>
      <c r="AR31" s="240" t="str">
        <f t="shared" si="36"/>
        <v/>
      </c>
      <c r="AS31" s="240" t="str">
        <f t="shared" si="37"/>
        <v/>
      </c>
      <c r="AT31" s="241">
        <v>17</v>
      </c>
      <c r="AU31" s="432"/>
      <c r="AV31" s="242"/>
      <c r="AW31" s="243"/>
      <c r="AX31" s="249" t="str">
        <f t="shared" si="57"/>
        <v/>
      </c>
      <c r="AY31" s="238" t="str">
        <f t="shared" si="58"/>
        <v/>
      </c>
      <c r="AZ31" s="238" t="str">
        <f t="shared" si="59"/>
        <v/>
      </c>
      <c r="BA31" s="239" t="str">
        <f t="shared" si="38"/>
        <v/>
      </c>
      <c r="BB31" s="239" t="str">
        <f t="shared" si="60"/>
        <v/>
      </c>
      <c r="BC31" s="239" t="str">
        <f t="shared" si="61"/>
        <v/>
      </c>
      <c r="BD31" s="240" t="str">
        <f t="shared" si="62"/>
        <v/>
      </c>
      <c r="BE31" s="240" t="str">
        <f t="shared" si="63"/>
        <v/>
      </c>
      <c r="BF31" s="240" t="str">
        <f t="shared" si="64"/>
        <v/>
      </c>
      <c r="BG31" s="240" t="str">
        <f t="shared" si="65"/>
        <v/>
      </c>
      <c r="BH31" s="240" t="str">
        <f t="shared" si="66"/>
        <v/>
      </c>
      <c r="BI31" s="240" t="str">
        <f t="shared" si="67"/>
        <v/>
      </c>
      <c r="BJ31" s="240" t="str">
        <f t="shared" si="68"/>
        <v/>
      </c>
      <c r="BK31" s="240" t="str">
        <f t="shared" si="69"/>
        <v/>
      </c>
      <c r="BL31" s="240" t="str">
        <f t="shared" si="70"/>
        <v/>
      </c>
      <c r="BM31" s="240" t="str">
        <f t="shared" si="71"/>
        <v/>
      </c>
      <c r="BN31" s="240" t="str">
        <f t="shared" si="72"/>
        <v/>
      </c>
      <c r="BO31" s="240" t="str">
        <f t="shared" si="72"/>
        <v/>
      </c>
      <c r="BP31" s="240" t="str">
        <f t="shared" si="73"/>
        <v/>
      </c>
      <c r="BQ31" s="240" t="str">
        <f t="shared" si="74"/>
        <v/>
      </c>
      <c r="BR31" s="241">
        <v>17</v>
      </c>
      <c r="BS31" s="432"/>
      <c r="BT31" s="242"/>
      <c r="BU31" s="242"/>
      <c r="BV31" s="249" t="str">
        <f t="shared" si="75"/>
        <v/>
      </c>
      <c r="BW31" s="238" t="str">
        <f t="shared" si="76"/>
        <v/>
      </c>
      <c r="BX31" s="238" t="str">
        <f t="shared" si="77"/>
        <v/>
      </c>
      <c r="BY31" s="239" t="str">
        <f t="shared" si="40"/>
        <v/>
      </c>
      <c r="BZ31" s="239" t="str">
        <f t="shared" si="78"/>
        <v/>
      </c>
      <c r="CA31" s="239" t="str">
        <f t="shared" si="79"/>
        <v/>
      </c>
      <c r="CB31" s="240" t="str">
        <f t="shared" si="79"/>
        <v/>
      </c>
      <c r="CC31" s="240" t="str">
        <f t="shared" si="80"/>
        <v/>
      </c>
      <c r="CD31" s="240" t="str">
        <f t="shared" si="81"/>
        <v/>
      </c>
      <c r="CE31" s="240" t="str">
        <f t="shared" si="82"/>
        <v/>
      </c>
      <c r="CF31" s="240" t="str">
        <f t="shared" si="83"/>
        <v/>
      </c>
      <c r="CG31" s="240" t="str">
        <f t="shared" si="84"/>
        <v/>
      </c>
      <c r="CH31" s="240" t="str">
        <f t="shared" si="85"/>
        <v/>
      </c>
      <c r="CI31" s="240" t="str">
        <f t="shared" si="86"/>
        <v/>
      </c>
      <c r="CJ31" s="240" t="str">
        <f t="shared" si="87"/>
        <v/>
      </c>
      <c r="CK31" s="240" t="str">
        <f t="shared" si="88"/>
        <v/>
      </c>
      <c r="CL31" s="240" t="str">
        <f t="shared" si="89"/>
        <v/>
      </c>
      <c r="CM31" s="240" t="str">
        <f t="shared" si="89"/>
        <v/>
      </c>
      <c r="CN31" s="240" t="str">
        <f t="shared" si="90"/>
        <v/>
      </c>
      <c r="CO31" s="240" t="str">
        <f t="shared" si="91"/>
        <v/>
      </c>
      <c r="CP31" s="241">
        <v>17</v>
      </c>
      <c r="CQ31" s="432"/>
      <c r="CR31" s="243"/>
      <c r="CS31" s="248" t="str">
        <f t="shared" si="92"/>
        <v/>
      </c>
      <c r="CT31" s="238" t="str">
        <f t="shared" si="93"/>
        <v/>
      </c>
      <c r="CU31" s="238" t="str">
        <f t="shared" si="94"/>
        <v/>
      </c>
      <c r="CV31" s="238" t="str">
        <f t="shared" si="95"/>
        <v/>
      </c>
      <c r="CW31" s="239" t="str">
        <f t="shared" si="96"/>
        <v/>
      </c>
      <c r="CX31" s="239" t="str">
        <f t="shared" si="97"/>
        <v/>
      </c>
      <c r="CY31" s="240" t="str">
        <f t="shared" si="98"/>
        <v/>
      </c>
      <c r="CZ31" s="240" t="str">
        <f t="shared" si="99"/>
        <v/>
      </c>
      <c r="DA31" s="240" t="str">
        <f t="shared" si="100"/>
        <v/>
      </c>
      <c r="DB31" s="240" t="str">
        <f t="shared" si="101"/>
        <v/>
      </c>
      <c r="DC31" s="240" t="str">
        <f t="shared" si="102"/>
        <v/>
      </c>
      <c r="DD31" s="240" t="str">
        <f t="shared" si="103"/>
        <v/>
      </c>
      <c r="DE31" s="240" t="str">
        <f t="shared" si="104"/>
        <v/>
      </c>
      <c r="DF31" s="240" t="str">
        <f t="shared" si="105"/>
        <v/>
      </c>
      <c r="DG31" s="240" t="str">
        <f t="shared" si="106"/>
        <v/>
      </c>
      <c r="DH31" s="240" t="str">
        <f t="shared" si="107"/>
        <v/>
      </c>
      <c r="DI31" s="240" t="str">
        <f t="shared" si="108"/>
        <v/>
      </c>
      <c r="DJ31" s="240" t="str">
        <f t="shared" si="108"/>
        <v/>
      </c>
      <c r="DK31" s="240" t="str">
        <f t="shared" si="109"/>
        <v/>
      </c>
      <c r="DL31" s="240" t="str">
        <f t="shared" si="110"/>
        <v/>
      </c>
      <c r="DM31" s="241">
        <v>17</v>
      </c>
      <c r="DN31" s="432"/>
      <c r="DO31" s="242"/>
      <c r="DP31" s="242"/>
      <c r="DQ31" s="248" t="str">
        <f t="shared" si="111"/>
        <v/>
      </c>
      <c r="DR31" s="238" t="str">
        <f t="shared" si="112"/>
        <v/>
      </c>
      <c r="DS31" s="238" t="str">
        <f t="shared" si="113"/>
        <v/>
      </c>
      <c r="DT31" s="238" t="str">
        <f t="shared" si="114"/>
        <v/>
      </c>
      <c r="DU31" s="239" t="str">
        <f t="shared" si="115"/>
        <v/>
      </c>
      <c r="DV31" s="239" t="str">
        <f t="shared" si="116"/>
        <v/>
      </c>
      <c r="DW31" s="240" t="str">
        <f t="shared" si="45"/>
        <v/>
      </c>
      <c r="DX31" s="240" t="str">
        <f t="shared" si="46"/>
        <v/>
      </c>
      <c r="DY31" s="240" t="str">
        <f t="shared" si="47"/>
        <v/>
      </c>
      <c r="DZ31" s="240" t="str">
        <f t="shared" si="48"/>
        <v/>
      </c>
      <c r="EA31" s="240" t="str">
        <f t="shared" si="49"/>
        <v/>
      </c>
      <c r="EB31" s="240" t="str">
        <f t="shared" si="50"/>
        <v/>
      </c>
      <c r="EC31" s="240" t="str">
        <f t="shared" si="51"/>
        <v/>
      </c>
      <c r="ED31" s="240" t="str">
        <f t="shared" si="52"/>
        <v/>
      </c>
      <c r="EE31" s="240" t="str">
        <f t="shared" si="53"/>
        <v/>
      </c>
      <c r="EF31" s="240" t="str">
        <f t="shared" si="54"/>
        <v/>
      </c>
      <c r="EG31" s="240" t="str">
        <f t="shared" si="55"/>
        <v/>
      </c>
      <c r="EH31" s="240" t="str">
        <f t="shared" ref="EH31:EH94" si="118">IFERROR(INDEX($JT$15:$JT$161,MATCH($EK31,$JX$15:$JX$161,0)),"")</f>
        <v/>
      </c>
      <c r="EI31" s="240" t="str">
        <f t="shared" si="56"/>
        <v/>
      </c>
      <c r="EJ31" s="240" t="str">
        <f t="shared" si="117"/>
        <v/>
      </c>
      <c r="EK31" s="241">
        <v>17</v>
      </c>
      <c r="EL31" s="432"/>
      <c r="EZ31" s="214" t="str">
        <f>IFERROR(IF(AND('Classificação geral'!$J23="FEM",'Classificação geral'!$K23=1,'Classificação geral'!$F23="Mini"),'Classificação geral'!$A23,""),"")</f>
        <v/>
      </c>
      <c r="FA31" s="214" t="str">
        <f>IFERROR(IF(AND('Classificação geral'!$J23="FEM",'Classificação geral'!$K23=1,'Classificação geral'!F23="Mini"),'Classificação geral'!$B23,""),"")</f>
        <v/>
      </c>
      <c r="FB31" s="215" t="str">
        <f>IF($FA31='Classificação geral'!$B23,'Classificação geral'!$C23,"")</f>
        <v/>
      </c>
      <c r="FC31" s="215" t="str">
        <f>IF($FA31='Classificação geral'!$B23,'Classificação geral'!$D23,"")</f>
        <v/>
      </c>
      <c r="FD31" s="215" t="str">
        <f>IF($FA31='Classificação geral'!$B23,'Classificação geral'!$J23,"")</f>
        <v/>
      </c>
      <c r="FE31" s="215" t="str">
        <f>IF($FD31='Classificação geral'!$J23,'Classificação geral'!$K23,"")</f>
        <v/>
      </c>
      <c r="FF31" s="215" t="str">
        <f>IF($FE31='Classificação geral'!$K23,'Classificação geral'!$P23,"")</f>
        <v/>
      </c>
      <c r="FG31" s="215" t="str">
        <f>IF($FE31='Classificação geral'!$K23,'Classificação geral'!$S23,"")</f>
        <v/>
      </c>
      <c r="FH31" s="215" t="str">
        <f>IF($FE31='Classificação geral'!$K23,'Classificação geral'!$T23,"")</f>
        <v/>
      </c>
      <c r="FI31" s="215" t="str">
        <f>IF($FE31='Classificação geral'!$K23,'Classificação geral'!$L23,"")</f>
        <v/>
      </c>
      <c r="FJ31" s="215" t="str">
        <f>IF($FE31='Classificação geral'!$K23,'Classificação geral'!$U23,"")</f>
        <v/>
      </c>
      <c r="FK31" s="215" t="str">
        <f>IF($FE31='Classificação geral'!$K23,'Classificação geral'!$W23,"")</f>
        <v/>
      </c>
      <c r="FL31" s="215" t="str">
        <f>IF($FE31='Classificação geral'!$K23,'Classificação geral'!$X23,"")</f>
        <v/>
      </c>
      <c r="FM31" s="215" t="str">
        <f>IF($FE31='Classificação geral'!$K23,'Classificação geral'!$M23,"")</f>
        <v/>
      </c>
      <c r="FN31" s="215" t="str">
        <f>IF($FE31='Classificação geral'!$K23,'Classificação geral'!$Y23,"")</f>
        <v/>
      </c>
      <c r="FO31" s="215" t="str">
        <f>IF($FE31='Classificação geral'!$K23,'Classificação geral'!$AA23,"")</f>
        <v/>
      </c>
      <c r="FP31" s="215" t="str">
        <f>IF($FE31='Classificação geral'!$K23,'Classificação geral'!$AB23,"")</f>
        <v/>
      </c>
      <c r="FQ31" s="215" t="str">
        <f>IF($FE31='Classificação geral'!$K23,'Classificação geral'!$N23,"")</f>
        <v/>
      </c>
      <c r="FR31" s="215" t="str">
        <f>IF($FE31='Classificação geral'!$K23,'Classificação geral'!$O23,"")</f>
        <v/>
      </c>
      <c r="FS31" s="215" t="str">
        <f>IF($FE31='Classificação geral'!$K23,'Classificação geral'!$AM23,"")</f>
        <v/>
      </c>
      <c r="FT31" s="216" t="str">
        <f>IFERROR(RANK(FS31,FS:FS,0)+ COUNTIF($FS$13:FS30,FS31),"")</f>
        <v/>
      </c>
      <c r="FU31" s="209"/>
      <c r="FV31" s="214" t="str">
        <f>IFERROR(IF(AND('Classificação geral'!$J23="mas",'Classificação geral'!$K23=1,'Classificação geral'!$F23="Mini"),'Classificação geral'!$A23,""),"")</f>
        <v/>
      </c>
      <c r="FW31" s="214" t="str">
        <f>IFERROR(IF(AND('Classificação geral'!$J23="mas",'Classificação geral'!$K23=1,'Classificação geral'!$F23="Mini"),'Classificação geral'!$B23,""),"")</f>
        <v/>
      </c>
      <c r="FX31" s="215" t="str">
        <f>IF($FW31='Classificação geral'!$B23,'Classificação geral'!$C23,"")</f>
        <v/>
      </c>
      <c r="FY31" s="215" t="str">
        <f>IF($FW31='Classificação geral'!$B23,'Classificação geral'!$D23,"")</f>
        <v/>
      </c>
      <c r="FZ31" s="215" t="str">
        <f>IF($FW31='Classificação geral'!$B23,'Classificação geral'!$J23,"")</f>
        <v/>
      </c>
      <c r="GA31" s="214" t="str">
        <f>IFERROR(IF(AND($FZ31="mas",'Classificação geral'!$K23=1),'Classificação geral'!K23,""),"")</f>
        <v/>
      </c>
      <c r="GB31" s="214" t="str">
        <f>IFERROR(IF(AND($FZ31="mas",'Classificação geral'!$K23=1),'Classificação geral'!P23,""),"")</f>
        <v/>
      </c>
      <c r="GC31" s="214" t="str">
        <f>IFERROR(IF(AND($FZ31="mas",'Classificação geral'!$K23=1),'Classificação geral'!S23,""),"")</f>
        <v/>
      </c>
      <c r="GD31" s="214" t="str">
        <f>IFERROR(IF(AND($FZ31="mas",'Classificação geral'!$K23=1),'Classificação geral'!T23,""),"")</f>
        <v/>
      </c>
      <c r="GE31" s="214" t="str">
        <f>IFERROR(IF(AND($FZ31="mas",'Classificação geral'!$K23=1),'Classificação geral'!L23,""),"")</f>
        <v/>
      </c>
      <c r="GF31" s="214" t="str">
        <f>IFERROR(IF(AND($FZ31="mas",'Classificação geral'!$K23=1),'Classificação geral'!U23,""),"")</f>
        <v/>
      </c>
      <c r="GG31" s="214" t="str">
        <f>IFERROR(IF(AND($FZ31="mas",'Classificação geral'!$K23=1),'Classificação geral'!W23,""),"")</f>
        <v/>
      </c>
      <c r="GH31" s="214" t="str">
        <f>IFERROR(IF(AND($FZ31="mas",'Classificação geral'!$K23=1),'Classificação geral'!X23,""),"")</f>
        <v/>
      </c>
      <c r="GI31" s="214" t="str">
        <f>IFERROR(IF(AND($FZ31="mas",'Classificação geral'!$K23=1),'Classificação geral'!M23,""),"")</f>
        <v/>
      </c>
      <c r="GJ31" s="214" t="str">
        <f>IFERROR(IF(AND($FZ31="mas",'Classificação geral'!$K23=1),'Classificação geral'!Y23,""),"")</f>
        <v/>
      </c>
      <c r="GK31" s="214" t="str">
        <f>IFERROR(IF(AND($FZ31="mas",'Classificação geral'!$K23=1),'Classificação geral'!AA23,""),"")</f>
        <v/>
      </c>
      <c r="GL31" s="214" t="str">
        <f>IFERROR(IF(AND($FZ31="mas",'Classificação geral'!$K23=1),'Classificação geral'!AB23,""),"")</f>
        <v/>
      </c>
      <c r="GM31" s="214" t="str">
        <f>IFERROR(IF(AND($FZ31="mas",'Classificação geral'!$K23=1),'Classificação geral'!N23,""),"")</f>
        <v/>
      </c>
      <c r="GN31" s="214" t="str">
        <f>IFERROR(IF(AND($FZ31="mas",'Classificação geral'!$K23=1),'Classificação geral'!O23,""),"")</f>
        <v/>
      </c>
      <c r="GO31" s="244" t="str">
        <f>IFERROR(IF(AND($FZ31="mas",'Classificação geral'!$K23=1),'Classificação geral'!AM23,""),"")</f>
        <v/>
      </c>
      <c r="GP31" s="216" t="str">
        <f>IFERROR(RANK(GO31,GO:GO,0)+ COUNTIF($GO$13:GO30,GO31),"")</f>
        <v/>
      </c>
      <c r="GQ31" s="209"/>
      <c r="GR31" s="214" t="str">
        <f>IFERROR(IF(AND('Classificação geral'!$J23="fem",'Classificação geral'!$K23=2,'Classificação geral'!$F23="Mini"),'Classificação geral'!$A23,""),"")</f>
        <v/>
      </c>
      <c r="GS31" s="214" t="str">
        <f>IFERROR(IF(AND('Classificação geral'!$J23="fem",'Classificação geral'!$K23=2,'Classificação geral'!$F23="Mini"),'Classificação geral'!$B23,""),"")</f>
        <v/>
      </c>
      <c r="GT31" s="215" t="str">
        <f>IF($GS31='Classificação geral'!$B23,'Classificação geral'!$C23,"")</f>
        <v/>
      </c>
      <c r="GU31" s="215" t="str">
        <f>IF($GS31='Classificação geral'!$B23,'Classificação geral'!$D23,"")</f>
        <v/>
      </c>
      <c r="GV31" s="215" t="str">
        <f>IF($GS31='Classificação geral'!$B23,'Classificação geral'!$J23,"")</f>
        <v/>
      </c>
      <c r="GW31" s="214" t="str">
        <f>IFERROR(IF(AND($GV31="fem",'Classificação geral'!$K23=2),'Classificação geral'!K23,""),"")</f>
        <v/>
      </c>
      <c r="GX31" s="214" t="str">
        <f>IFERROR(IF(AND($GV31="fem",'Classificação geral'!$K23=2),'Classificação geral'!P23,""),"")</f>
        <v/>
      </c>
      <c r="GY31" s="214" t="str">
        <f>IFERROR(IF(AND($GV31="fem",'Classificação geral'!$K23=2),'Classificação geral'!S23,""),"")</f>
        <v/>
      </c>
      <c r="GZ31" s="214" t="str">
        <f>IFERROR(IF(AND($GV31="fem",'Classificação geral'!$K23=2),'Classificação geral'!T23,""),"")</f>
        <v/>
      </c>
      <c r="HA31" s="214" t="str">
        <f>IFERROR(IF(AND($GV31="fem",'Classificação geral'!$K23=2),'Classificação geral'!L23,""),"")</f>
        <v/>
      </c>
      <c r="HB31" s="214" t="str">
        <f>IFERROR(IF(AND($GV31="fem",'Classificação geral'!$K23=2),'Classificação geral'!U23,""),"")</f>
        <v/>
      </c>
      <c r="HC31" s="214" t="str">
        <f>IFERROR(IF(AND($GV31="fem",'Classificação geral'!$K23=2),'Classificação geral'!W23,""),"")</f>
        <v/>
      </c>
      <c r="HD31" s="214" t="str">
        <f>IFERROR(IF(AND($GV31="fem",'Classificação geral'!$K23=2),'Classificação geral'!X23,""),"")</f>
        <v/>
      </c>
      <c r="HE31" s="214" t="str">
        <f>IFERROR(IF(AND($GV31="fem",'Classificação geral'!$K23=2),'Classificação geral'!M23,""),"")</f>
        <v/>
      </c>
      <c r="HF31" s="214" t="str">
        <f>IFERROR(IF(AND($GV31="fem",'Classificação geral'!$K23=2),'Classificação geral'!Y23,""),"")</f>
        <v/>
      </c>
      <c r="HG31" s="214" t="str">
        <f>IFERROR(IF(AND($GV31="fem",'Classificação geral'!$K23=2),'Classificação geral'!AA23,""),"")</f>
        <v/>
      </c>
      <c r="HH31" s="214" t="str">
        <f>IFERROR(IF(AND($GV31="fem",'Classificação geral'!$K23=2),'Classificação geral'!AB23,""),"")</f>
        <v/>
      </c>
      <c r="HI31" s="214" t="str">
        <f>IFERROR(IF(AND($GV31="fem",'Classificação geral'!$K23=2),'Classificação geral'!N23,""),"")</f>
        <v/>
      </c>
      <c r="HJ31" s="214" t="str">
        <f>IFERROR(IF(AND($GV31="fem",'Classificação geral'!$K23=2),'Classificação geral'!O23,""),"")</f>
        <v/>
      </c>
      <c r="HK31" s="214" t="str">
        <f>IFERROR(IF(AND($GV31="fem",'Classificação geral'!$K23=2),'Classificação geral'!AM23,""),"")</f>
        <v/>
      </c>
      <c r="HL31" s="216" t="str">
        <f>IFERROR(RANK(HK31,HK:HK,0)+ COUNTIF(HK$13:$HK29,HK31),"")</f>
        <v/>
      </c>
      <c r="HM31" s="209"/>
      <c r="HN31" s="214" t="str">
        <f>IFERROR(IF(AND('Classificação geral'!$J23="mas",'Classificação geral'!$K23=2,'Classificação geral'!$F23="Mini"),'Classificação geral'!$A23,""),"")</f>
        <v/>
      </c>
      <c r="HO31" s="214" t="str">
        <f>IFERROR(IF(AND('Classificação geral'!$J23="mas",'Classificação geral'!$K23=2,'Classificação geral'!$F23="Mini"),'Classificação geral'!$B23,""),"")</f>
        <v/>
      </c>
      <c r="HP31" s="215" t="str">
        <f>IF($HO31='Classificação geral'!$B23,'Classificação geral'!$C23,"")</f>
        <v/>
      </c>
      <c r="HQ31" s="215" t="str">
        <f>IF($HO31='Classificação geral'!$B23,'Classificação geral'!$D23,"")</f>
        <v/>
      </c>
      <c r="HR31" s="215" t="str">
        <f>IF($HO31='Classificação geral'!$B23,'Classificação geral'!$J23,"")</f>
        <v/>
      </c>
      <c r="HS31" s="214" t="str">
        <f>IFERROR(IF(AND($HR31="mas",'Classificação geral'!$K23=2),'Classificação geral'!K23,""),"")</f>
        <v/>
      </c>
      <c r="HT31" s="214" t="str">
        <f>IFERROR(IF(AND($HR31="mas",'Classificação geral'!$K23=2),'Classificação geral'!P23,""),"")</f>
        <v/>
      </c>
      <c r="HU31" s="214" t="str">
        <f>IFERROR(IF(AND($HR31="mas",'Classificação geral'!$K23=2),'Classificação geral'!S23,""),"")</f>
        <v/>
      </c>
      <c r="HV31" s="214" t="str">
        <f>IFERROR(IF(AND($HR31="mas",'Classificação geral'!$K23=2),'Classificação geral'!T23,""),"")</f>
        <v/>
      </c>
      <c r="HW31" s="214" t="str">
        <f>IFERROR(IF(AND($HR31="mas",'Classificação geral'!$K23=2),'Classificação geral'!L23,""),"")</f>
        <v/>
      </c>
      <c r="HX31" s="214" t="str">
        <f>IFERROR(IF(AND($HR31="mas",'Classificação geral'!$K23=2),'Classificação geral'!U23,""),"")</f>
        <v/>
      </c>
      <c r="HY31" s="214" t="str">
        <f>IFERROR(IF(AND($HR31="mas",'Classificação geral'!$K23=2),'Classificação geral'!W23,""),"")</f>
        <v/>
      </c>
      <c r="HZ31" s="214" t="str">
        <f>IFERROR(IF(AND($HR31="mas",'Classificação geral'!$K23=2),'Classificação geral'!X23,""),"")</f>
        <v/>
      </c>
      <c r="IA31" s="214" t="str">
        <f>IFERROR(IF(AND($HR31="mas",'Classificação geral'!$K23=2),'Classificação geral'!M23,""),"")</f>
        <v/>
      </c>
      <c r="IB31" s="214" t="str">
        <f>IFERROR(IF(AND($HR31="mas",'Classificação geral'!$K23=2),'Classificação geral'!Y23,""),"")</f>
        <v/>
      </c>
      <c r="IC31" s="214" t="str">
        <f>IFERROR(IF(AND($HR31="mas",'Classificação geral'!$K23=2),'Classificação geral'!AA23,""),"")</f>
        <v/>
      </c>
      <c r="ID31" s="214" t="str">
        <f>IFERROR(IF(AND($HR31="mas",'Classificação geral'!$K23=2),'Classificação geral'!AB23,""),"")</f>
        <v/>
      </c>
      <c r="IE31" s="214" t="str">
        <f>IFERROR(IF(AND($HR31="mas",'Classificação geral'!$K23=2),'Classificação geral'!N23,""),"")</f>
        <v/>
      </c>
      <c r="IF31" s="214" t="str">
        <f>IFERROR(IF(AND($HR31="mas",'Classificação geral'!$K23=2),'Classificação geral'!$AM23,""),"")</f>
        <v/>
      </c>
      <c r="IG31" s="216" t="str">
        <f>IFERROR(RANK(IF31,IF:IF,0)+ COUNTIF($IF$13:IF$13,IF31),"")</f>
        <v/>
      </c>
      <c r="IH31" s="209"/>
      <c r="II31" s="214" t="str">
        <f>IFERROR(IF(AND('Classificação geral'!$J23="fem",'Classificação geral'!$K23=3,'Classificação geral'!$F23="Mini"),'Classificação geral'!$A23,""),"")</f>
        <v/>
      </c>
      <c r="IJ31" s="214" t="str">
        <f>IFERROR(IF(AND('Classificação geral'!$J23="fem",'Classificação geral'!$K23=3,'Classificação geral'!$F23="Mini"),'Classificação geral'!$B23,""),"")</f>
        <v/>
      </c>
      <c r="IK31" s="215" t="str">
        <f>IF($IJ31='Classificação geral'!$B23,'Classificação geral'!$C23,"")</f>
        <v/>
      </c>
      <c r="IL31" s="215" t="str">
        <f>IF($IJ31='Classificação geral'!$B23,'Classificação geral'!$D23,"")</f>
        <v/>
      </c>
      <c r="IM31" s="215" t="str">
        <f>IF($IJ31='Classificação geral'!$B23,'Classificação geral'!$J23,"")</f>
        <v/>
      </c>
      <c r="IN31" s="215" t="str">
        <f>IF($IM31='Classificação geral'!$J23,'Classificação geral'!$K23,"")</f>
        <v/>
      </c>
      <c r="IO31" s="215" t="str">
        <f>IF($IN31='Classificação geral'!$K23,'Classificação geral'!$P23,"")</f>
        <v/>
      </c>
      <c r="IP31" s="215" t="str">
        <f>IF($IN31='Classificação geral'!$K23,'Classificação geral'!$S23,"")</f>
        <v/>
      </c>
      <c r="IQ31" s="215" t="str">
        <f>IF($IN31='Classificação geral'!$K23,'Classificação geral'!$T23,"")</f>
        <v/>
      </c>
      <c r="IR31" s="215" t="str">
        <f>IF($IN31='Classificação geral'!$K23,'Classificação geral'!$L23,"")</f>
        <v/>
      </c>
      <c r="IS31" s="215" t="str">
        <f>IF($IN31='Classificação geral'!$K23,'Classificação geral'!$U23,"")</f>
        <v/>
      </c>
      <c r="IT31" s="215" t="str">
        <f>IF($IN31='Classificação geral'!$K23,'Classificação geral'!$W23,"")</f>
        <v/>
      </c>
      <c r="IU31" s="215" t="str">
        <f>IF($IN31='Classificação geral'!$K23,'Classificação geral'!$X23,"")</f>
        <v/>
      </c>
      <c r="IV31" s="215" t="str">
        <f>IF($IN31='Classificação geral'!$K23,'Classificação geral'!$M23,"")</f>
        <v/>
      </c>
      <c r="IW31" s="215" t="str">
        <f>IF($IN31='Classificação geral'!$K23,'Classificação geral'!$Y23,"")</f>
        <v/>
      </c>
      <c r="IX31" s="215" t="str">
        <f>IF($IN31='Classificação geral'!$K23,'Classificação geral'!$AA23,"")</f>
        <v/>
      </c>
      <c r="IY31" s="215" t="str">
        <f>IF($IN31='Classificação geral'!$K23,'Classificação geral'!$AB23,"")</f>
        <v/>
      </c>
      <c r="IZ31" s="215" t="str">
        <f>IF($IN31='Classificação geral'!$K23,'Classificação geral'!$N23,"")</f>
        <v/>
      </c>
      <c r="JA31" s="215" t="str">
        <f>IF($IN31='Classificação geral'!$K23,'Classificação geral'!$O23,"")</f>
        <v/>
      </c>
      <c r="JB31" s="215" t="str">
        <f>IF($IN31='Classificação geral'!$K23,'Classificação geral'!$AM23,"")</f>
        <v/>
      </c>
      <c r="JC31" s="216" t="str">
        <f>IFERROR(RANK(JB31,JB:JB,0)+ COUNTIF($JB$13:JB29,JB31),"")</f>
        <v/>
      </c>
      <c r="JD31" s="209"/>
      <c r="JE31" s="214" t="str">
        <f>IFERROR(IF(AND('Classificação geral'!$J23="mas",'Classificação geral'!$K23=3,'Classificação geral'!$F23="Mini"),'Classificação geral'!$A23,""),"")</f>
        <v/>
      </c>
      <c r="JF31" s="214" t="str">
        <f>IFERROR(IF(AND('Classificação geral'!$J23="mas",'Classificação geral'!$K23=3,'Classificação geral'!$F23="Mini"),'Classificação geral'!$B23,""),"")</f>
        <v/>
      </c>
      <c r="JG31" s="215" t="str">
        <f>IF($JF31='Classificação geral'!$B23,'Classificação geral'!$C23,"")</f>
        <v/>
      </c>
      <c r="JH31" s="215" t="str">
        <f>IF($JF31='Classificação geral'!$B23,'Classificação geral'!$D23,"")</f>
        <v/>
      </c>
      <c r="JI31" s="215" t="str">
        <f>IF($JF31='Classificação geral'!$B23,'Classificação geral'!$J23,"")</f>
        <v/>
      </c>
      <c r="JJ31" s="214" t="str">
        <f>IFERROR(IF(AND($JI31="mas",'Classificação geral'!$K23=3),'Classificação geral'!K23,""),"")</f>
        <v/>
      </c>
      <c r="JK31" s="214" t="str">
        <f>IFERROR(IF(AND($JI31="mas",'Classificação geral'!$K23=3),'Classificação geral'!P23,""),"")</f>
        <v/>
      </c>
      <c r="JL31" s="214" t="str">
        <f>IFERROR(IF(AND($JI31="mas",'Classificação geral'!$K23=3),'Classificação geral'!S23,""),"")</f>
        <v/>
      </c>
      <c r="JM31" s="214" t="str">
        <f>IFERROR(IF(AND($JI31="mas",'Classificação geral'!$K23=3),'Classificação geral'!T23,""),"")</f>
        <v/>
      </c>
      <c r="JN31" s="214" t="str">
        <f>IFERROR(IF(AND($JI31="mas",'Classificação geral'!$K23=3),'Classificação geral'!L23,""),"")</f>
        <v/>
      </c>
      <c r="JO31" s="214" t="str">
        <f>IFERROR(IF(AND($JI31="mas",'Classificação geral'!$K23=3),'Classificação geral'!U23,""),"")</f>
        <v/>
      </c>
      <c r="JP31" s="214" t="str">
        <f>IFERROR(IF(AND($JI31="mas",'Classificação geral'!$K23=3),'Classificação geral'!W23,""),"")</f>
        <v/>
      </c>
      <c r="JQ31" s="214" t="str">
        <f>IFERROR(IF(AND($JI31="mas",'Classificação geral'!$K23=3),'Classificação geral'!X23,""),"")</f>
        <v/>
      </c>
      <c r="JR31" s="214" t="str">
        <f>IFERROR(IF(AND($JI31="mas",'Classificação geral'!$K23=3),'Classificação geral'!M23,""),"")</f>
        <v/>
      </c>
      <c r="JS31" s="214" t="str">
        <f>IFERROR(IF(AND($JI31="mas",'Classificação geral'!$K23=3),'Classificação geral'!Y23,""),"")</f>
        <v/>
      </c>
      <c r="JT31" s="214" t="str">
        <f>IFERROR(IF(AND($JI31="mas",'Classificação geral'!$K23=3),'Classificação geral'!AA23,""),"")</f>
        <v/>
      </c>
      <c r="JU31" s="214" t="str">
        <f>IFERROR(IF(AND($JI31="mas",'Classificação geral'!$K23=3),'Classificação geral'!AB23,""),"")</f>
        <v/>
      </c>
      <c r="JV31" s="214" t="str">
        <f>IFERROR(IF(AND($JI31="mas",'Classificação geral'!$K23=3),'Classificação geral'!N23,""),"")</f>
        <v/>
      </c>
      <c r="JW31" s="214" t="str">
        <f>IFERROR(IF(AND($JI31="mas",'Classificação geral'!$K23=3),'Classificação geral'!$AM23,""),"")</f>
        <v/>
      </c>
      <c r="JX31" s="216" t="str">
        <f>IFERROR(RANK(JW31,JW:JW,0)+ COUNTIF(JW$13:$JW29,JW31),"")</f>
        <v/>
      </c>
    </row>
    <row r="32" spans="1:284" s="199" customFormat="1" ht="27.75" customHeight="1" x14ac:dyDescent="0.4">
      <c r="A32" s="243"/>
      <c r="B32" s="248" t="str">
        <f t="shared" si="0"/>
        <v/>
      </c>
      <c r="C32" s="238" t="str">
        <f t="shared" si="1"/>
        <v/>
      </c>
      <c r="D32" s="238" t="str">
        <f t="shared" si="2"/>
        <v/>
      </c>
      <c r="E32" s="238" t="str">
        <f t="shared" si="3"/>
        <v/>
      </c>
      <c r="F32" s="239" t="str">
        <f t="shared" si="4"/>
        <v/>
      </c>
      <c r="G32" s="239" t="str">
        <f t="shared" si="5"/>
        <v/>
      </c>
      <c r="H32" s="240" t="str">
        <f t="shared" si="6"/>
        <v/>
      </c>
      <c r="I32" s="240" t="str">
        <f t="shared" si="7"/>
        <v/>
      </c>
      <c r="J32" s="240" t="str">
        <f t="shared" si="8"/>
        <v/>
      </c>
      <c r="K32" s="240" t="str">
        <f t="shared" si="9"/>
        <v/>
      </c>
      <c r="L32" s="240" t="str">
        <f t="shared" si="10"/>
        <v/>
      </c>
      <c r="M32" s="240" t="str">
        <f t="shared" si="11"/>
        <v/>
      </c>
      <c r="N32" s="240" t="str">
        <f t="shared" si="12"/>
        <v/>
      </c>
      <c r="O32" s="240" t="str">
        <f t="shared" si="13"/>
        <v/>
      </c>
      <c r="P32" s="240" t="str">
        <f t="shared" si="14"/>
        <v/>
      </c>
      <c r="Q32" s="240" t="str">
        <f t="shared" si="15"/>
        <v/>
      </c>
      <c r="R32" s="240" t="str">
        <f t="shared" si="16"/>
        <v/>
      </c>
      <c r="S32" s="240" t="str">
        <f t="shared" si="16"/>
        <v/>
      </c>
      <c r="T32" s="240" t="str">
        <f t="shared" si="17"/>
        <v/>
      </c>
      <c r="U32" s="240" t="str">
        <f t="shared" si="18"/>
        <v/>
      </c>
      <c r="V32" s="241">
        <v>18</v>
      </c>
      <c r="W32" s="432"/>
      <c r="X32" s="434"/>
      <c r="Y32" s="242"/>
      <c r="Z32" s="248" t="str">
        <f t="shared" si="19"/>
        <v/>
      </c>
      <c r="AA32" s="238" t="str">
        <f t="shared" si="20"/>
        <v/>
      </c>
      <c r="AB32" s="238" t="str">
        <f t="shared" si="21"/>
        <v/>
      </c>
      <c r="AC32" s="238" t="str">
        <f t="shared" si="22"/>
        <v/>
      </c>
      <c r="AD32" s="239" t="str">
        <f t="shared" si="23"/>
        <v/>
      </c>
      <c r="AE32" s="239" t="str">
        <f t="shared" si="24"/>
        <v/>
      </c>
      <c r="AF32" s="240" t="str">
        <f t="shared" si="25"/>
        <v/>
      </c>
      <c r="AG32" s="240" t="str">
        <f t="shared" si="26"/>
        <v/>
      </c>
      <c r="AH32" s="240" t="str">
        <f t="shared" si="27"/>
        <v/>
      </c>
      <c r="AI32" s="240" t="str">
        <f t="shared" si="28"/>
        <v/>
      </c>
      <c r="AJ32" s="240" t="str">
        <f t="shared" si="29"/>
        <v/>
      </c>
      <c r="AK32" s="240" t="str">
        <f t="shared" si="30"/>
        <v/>
      </c>
      <c r="AL32" s="240" t="str">
        <f t="shared" si="31"/>
        <v/>
      </c>
      <c r="AM32" s="240" t="str">
        <f t="shared" si="32"/>
        <v/>
      </c>
      <c r="AN32" s="240" t="str">
        <f t="shared" si="33"/>
        <v/>
      </c>
      <c r="AO32" s="240" t="str">
        <f t="shared" si="34"/>
        <v/>
      </c>
      <c r="AP32" s="240" t="str">
        <f t="shared" si="35"/>
        <v/>
      </c>
      <c r="AQ32" s="240" t="str">
        <f t="shared" si="35"/>
        <v/>
      </c>
      <c r="AR32" s="240" t="str">
        <f t="shared" si="36"/>
        <v/>
      </c>
      <c r="AS32" s="240" t="str">
        <f t="shared" si="37"/>
        <v/>
      </c>
      <c r="AT32" s="241">
        <v>18</v>
      </c>
      <c r="AU32" s="432"/>
      <c r="AV32" s="242"/>
      <c r="AW32" s="243"/>
      <c r="AX32" s="249" t="str">
        <f t="shared" si="57"/>
        <v/>
      </c>
      <c r="AY32" s="238" t="str">
        <f t="shared" si="58"/>
        <v/>
      </c>
      <c r="AZ32" s="238" t="str">
        <f t="shared" si="59"/>
        <v/>
      </c>
      <c r="BA32" s="239" t="str">
        <f t="shared" si="38"/>
        <v/>
      </c>
      <c r="BB32" s="239" t="str">
        <f t="shared" si="60"/>
        <v/>
      </c>
      <c r="BC32" s="239" t="str">
        <f t="shared" si="61"/>
        <v/>
      </c>
      <c r="BD32" s="240" t="str">
        <f t="shared" si="62"/>
        <v/>
      </c>
      <c r="BE32" s="240" t="str">
        <f t="shared" si="63"/>
        <v/>
      </c>
      <c r="BF32" s="240" t="str">
        <f t="shared" si="64"/>
        <v/>
      </c>
      <c r="BG32" s="240" t="str">
        <f t="shared" si="65"/>
        <v/>
      </c>
      <c r="BH32" s="240" t="str">
        <f t="shared" si="66"/>
        <v/>
      </c>
      <c r="BI32" s="240" t="str">
        <f t="shared" si="67"/>
        <v/>
      </c>
      <c r="BJ32" s="240" t="str">
        <f t="shared" si="68"/>
        <v/>
      </c>
      <c r="BK32" s="240" t="str">
        <f t="shared" si="69"/>
        <v/>
      </c>
      <c r="BL32" s="240" t="str">
        <f t="shared" si="70"/>
        <v/>
      </c>
      <c r="BM32" s="240" t="str">
        <f t="shared" si="71"/>
        <v/>
      </c>
      <c r="BN32" s="240" t="str">
        <f t="shared" si="72"/>
        <v/>
      </c>
      <c r="BO32" s="240" t="str">
        <f t="shared" si="72"/>
        <v/>
      </c>
      <c r="BP32" s="240" t="str">
        <f t="shared" si="73"/>
        <v/>
      </c>
      <c r="BQ32" s="240" t="str">
        <f t="shared" si="74"/>
        <v/>
      </c>
      <c r="BR32" s="241">
        <v>18</v>
      </c>
      <c r="BS32" s="432"/>
      <c r="BT32" s="242"/>
      <c r="BU32" s="242"/>
      <c r="BV32" s="249" t="str">
        <f t="shared" si="75"/>
        <v/>
      </c>
      <c r="BW32" s="238" t="str">
        <f t="shared" si="76"/>
        <v/>
      </c>
      <c r="BX32" s="238" t="str">
        <f t="shared" si="77"/>
        <v/>
      </c>
      <c r="BY32" s="239" t="str">
        <f t="shared" si="40"/>
        <v/>
      </c>
      <c r="BZ32" s="239" t="str">
        <f t="shared" si="78"/>
        <v/>
      </c>
      <c r="CA32" s="239" t="str">
        <f t="shared" si="79"/>
        <v/>
      </c>
      <c r="CB32" s="240" t="str">
        <f t="shared" si="79"/>
        <v/>
      </c>
      <c r="CC32" s="240" t="str">
        <f t="shared" si="80"/>
        <v/>
      </c>
      <c r="CD32" s="240" t="str">
        <f t="shared" si="81"/>
        <v/>
      </c>
      <c r="CE32" s="240" t="str">
        <f t="shared" si="82"/>
        <v/>
      </c>
      <c r="CF32" s="240" t="str">
        <f t="shared" si="83"/>
        <v/>
      </c>
      <c r="CG32" s="240" t="str">
        <f t="shared" si="84"/>
        <v/>
      </c>
      <c r="CH32" s="240" t="str">
        <f t="shared" si="85"/>
        <v/>
      </c>
      <c r="CI32" s="240" t="str">
        <f t="shared" si="86"/>
        <v/>
      </c>
      <c r="CJ32" s="240" t="str">
        <f t="shared" si="87"/>
        <v/>
      </c>
      <c r="CK32" s="240" t="str">
        <f t="shared" si="88"/>
        <v/>
      </c>
      <c r="CL32" s="240" t="str">
        <f t="shared" si="89"/>
        <v/>
      </c>
      <c r="CM32" s="240" t="str">
        <f t="shared" si="89"/>
        <v/>
      </c>
      <c r="CN32" s="240" t="str">
        <f t="shared" si="90"/>
        <v/>
      </c>
      <c r="CO32" s="240" t="str">
        <f t="shared" si="91"/>
        <v/>
      </c>
      <c r="CP32" s="241">
        <v>18</v>
      </c>
      <c r="CQ32" s="432"/>
      <c r="CR32" s="243"/>
      <c r="CS32" s="248" t="str">
        <f t="shared" si="92"/>
        <v/>
      </c>
      <c r="CT32" s="238" t="str">
        <f t="shared" si="93"/>
        <v/>
      </c>
      <c r="CU32" s="238" t="str">
        <f t="shared" si="94"/>
        <v/>
      </c>
      <c r="CV32" s="238" t="str">
        <f t="shared" si="95"/>
        <v/>
      </c>
      <c r="CW32" s="239" t="str">
        <f t="shared" si="96"/>
        <v/>
      </c>
      <c r="CX32" s="239" t="str">
        <f t="shared" si="97"/>
        <v/>
      </c>
      <c r="CY32" s="240" t="str">
        <f t="shared" si="98"/>
        <v/>
      </c>
      <c r="CZ32" s="240" t="str">
        <f t="shared" si="99"/>
        <v/>
      </c>
      <c r="DA32" s="240" t="str">
        <f t="shared" si="100"/>
        <v/>
      </c>
      <c r="DB32" s="240" t="str">
        <f t="shared" si="101"/>
        <v/>
      </c>
      <c r="DC32" s="240" t="str">
        <f t="shared" si="102"/>
        <v/>
      </c>
      <c r="DD32" s="240" t="str">
        <f t="shared" si="103"/>
        <v/>
      </c>
      <c r="DE32" s="240" t="str">
        <f t="shared" si="104"/>
        <v/>
      </c>
      <c r="DF32" s="240" t="str">
        <f t="shared" si="105"/>
        <v/>
      </c>
      <c r="DG32" s="240" t="str">
        <f t="shared" si="106"/>
        <v/>
      </c>
      <c r="DH32" s="240" t="str">
        <f t="shared" si="107"/>
        <v/>
      </c>
      <c r="DI32" s="240" t="str">
        <f t="shared" si="108"/>
        <v/>
      </c>
      <c r="DJ32" s="240" t="str">
        <f t="shared" si="108"/>
        <v/>
      </c>
      <c r="DK32" s="240" t="str">
        <f t="shared" si="109"/>
        <v/>
      </c>
      <c r="DL32" s="240" t="str">
        <f t="shared" si="110"/>
        <v/>
      </c>
      <c r="DM32" s="241">
        <v>18</v>
      </c>
      <c r="DN32" s="432"/>
      <c r="DO32" s="242"/>
      <c r="DP32" s="242"/>
      <c r="DQ32" s="248" t="str">
        <f t="shared" si="111"/>
        <v/>
      </c>
      <c r="DR32" s="238" t="str">
        <f t="shared" si="112"/>
        <v/>
      </c>
      <c r="DS32" s="238" t="str">
        <f t="shared" si="113"/>
        <v/>
      </c>
      <c r="DT32" s="238" t="str">
        <f t="shared" si="114"/>
        <v/>
      </c>
      <c r="DU32" s="239" t="str">
        <f t="shared" si="115"/>
        <v/>
      </c>
      <c r="DV32" s="239" t="str">
        <f t="shared" si="116"/>
        <v/>
      </c>
      <c r="DW32" s="240" t="str">
        <f t="shared" si="45"/>
        <v/>
      </c>
      <c r="DX32" s="240" t="str">
        <f t="shared" si="46"/>
        <v/>
      </c>
      <c r="DY32" s="240" t="str">
        <f t="shared" si="47"/>
        <v/>
      </c>
      <c r="DZ32" s="240" t="str">
        <f t="shared" si="48"/>
        <v/>
      </c>
      <c r="EA32" s="240" t="str">
        <f t="shared" si="49"/>
        <v/>
      </c>
      <c r="EB32" s="240" t="str">
        <f t="shared" si="50"/>
        <v/>
      </c>
      <c r="EC32" s="240" t="str">
        <f t="shared" si="51"/>
        <v/>
      </c>
      <c r="ED32" s="240" t="str">
        <f t="shared" si="52"/>
        <v/>
      </c>
      <c r="EE32" s="240" t="str">
        <f t="shared" si="53"/>
        <v/>
      </c>
      <c r="EF32" s="240" t="str">
        <f t="shared" si="54"/>
        <v/>
      </c>
      <c r="EG32" s="240" t="str">
        <f t="shared" si="55"/>
        <v/>
      </c>
      <c r="EH32" s="240" t="str">
        <f t="shared" si="118"/>
        <v/>
      </c>
      <c r="EI32" s="240" t="str">
        <f t="shared" si="56"/>
        <v/>
      </c>
      <c r="EJ32" s="240" t="str">
        <f t="shared" si="117"/>
        <v/>
      </c>
      <c r="EK32" s="241">
        <v>18</v>
      </c>
      <c r="EL32" s="432"/>
      <c r="EZ32" s="214" t="str">
        <f>IFERROR(IF(AND('Classificação geral'!$J24="FEM",'Classificação geral'!$K24=1,'Classificação geral'!$F24="Mini"),'Classificação geral'!$A24,""),"")</f>
        <v/>
      </c>
      <c r="FA32" s="214" t="str">
        <f>IFERROR(IF(AND('Classificação geral'!$J24="FEM",'Classificação geral'!$K24=1,'Classificação geral'!F24="Mini"),'Classificação geral'!$B24,""),"")</f>
        <v/>
      </c>
      <c r="FB32" s="215" t="str">
        <f>IF($FA32='Classificação geral'!$B24,'Classificação geral'!$C24,"")</f>
        <v/>
      </c>
      <c r="FC32" s="215" t="str">
        <f>IF($FA32='Classificação geral'!$B24,'Classificação geral'!$D24,"")</f>
        <v/>
      </c>
      <c r="FD32" s="215" t="str">
        <f>IF($FA32='Classificação geral'!$B24,'Classificação geral'!$J24,"")</f>
        <v/>
      </c>
      <c r="FE32" s="215" t="str">
        <f>IF($FD32='Classificação geral'!$J24,'Classificação geral'!$K24,"")</f>
        <v/>
      </c>
      <c r="FF32" s="215" t="str">
        <f>IF($FE32='Classificação geral'!$K24,'Classificação geral'!$P24,"")</f>
        <v/>
      </c>
      <c r="FG32" s="215" t="str">
        <f>IF($FE32='Classificação geral'!$K24,'Classificação geral'!$S24,"")</f>
        <v/>
      </c>
      <c r="FH32" s="215" t="str">
        <f>IF($FE32='Classificação geral'!$K24,'Classificação geral'!$T24,"")</f>
        <v/>
      </c>
      <c r="FI32" s="215" t="str">
        <f>IF($FE32='Classificação geral'!$K24,'Classificação geral'!$L24,"")</f>
        <v/>
      </c>
      <c r="FJ32" s="215" t="str">
        <f>IF($FE32='Classificação geral'!$K24,'Classificação geral'!$U24,"")</f>
        <v/>
      </c>
      <c r="FK32" s="215" t="str">
        <f>IF($FE32='Classificação geral'!$K24,'Classificação geral'!$W24,"")</f>
        <v/>
      </c>
      <c r="FL32" s="215" t="str">
        <f>IF($FE32='Classificação geral'!$K24,'Classificação geral'!$X24,"")</f>
        <v/>
      </c>
      <c r="FM32" s="215" t="str">
        <f>IF($FE32='Classificação geral'!$K24,'Classificação geral'!$M24,"")</f>
        <v/>
      </c>
      <c r="FN32" s="215" t="str">
        <f>IF($FE32='Classificação geral'!$K24,'Classificação geral'!$Y24,"")</f>
        <v/>
      </c>
      <c r="FO32" s="215" t="str">
        <f>IF($FE32='Classificação geral'!$K24,'Classificação geral'!$AA24,"")</f>
        <v/>
      </c>
      <c r="FP32" s="215" t="str">
        <f>IF($FE32='Classificação geral'!$K24,'Classificação geral'!$AB24,"")</f>
        <v/>
      </c>
      <c r="FQ32" s="215" t="str">
        <f>IF($FE32='Classificação geral'!$K24,'Classificação geral'!$N24,"")</f>
        <v/>
      </c>
      <c r="FR32" s="215" t="str">
        <f>IF($FE32='Classificação geral'!$K24,'Classificação geral'!$O24,"")</f>
        <v/>
      </c>
      <c r="FS32" s="215" t="str">
        <f>IF($FE32='Classificação geral'!$K24,'Classificação geral'!$AM24,"")</f>
        <v/>
      </c>
      <c r="FT32" s="216" t="str">
        <f>IFERROR(RANK(FS32,FS:FS,0)+ COUNTIF($FS$13:FS31,FS32),"")</f>
        <v/>
      </c>
      <c r="FU32" s="209"/>
      <c r="FV32" s="214" t="str">
        <f>IFERROR(IF(AND('Classificação geral'!$J24="mas",'Classificação geral'!$K24=1,'Classificação geral'!$F24="Mini"),'Classificação geral'!$A24,""),"")</f>
        <v/>
      </c>
      <c r="FW32" s="214" t="str">
        <f>IFERROR(IF(AND('Classificação geral'!$J24="mas",'Classificação geral'!$K24=1,'Classificação geral'!$F24="Mini"),'Classificação geral'!$B24,""),"")</f>
        <v/>
      </c>
      <c r="FX32" s="215" t="str">
        <f>IF($FW32='Classificação geral'!$B24,'Classificação geral'!$C24,"")</f>
        <v/>
      </c>
      <c r="FY32" s="215" t="str">
        <f>IF($FW32='Classificação geral'!$B24,'Classificação geral'!$D24,"")</f>
        <v/>
      </c>
      <c r="FZ32" s="215" t="str">
        <f>IF($FW32='Classificação geral'!$B24,'Classificação geral'!$J24,"")</f>
        <v/>
      </c>
      <c r="GA32" s="214" t="str">
        <f>IFERROR(IF(AND($FZ32="mas",'Classificação geral'!$K24=1),'Classificação geral'!K24,""),"")</f>
        <v/>
      </c>
      <c r="GB32" s="214" t="str">
        <f>IFERROR(IF(AND($FZ32="mas",'Classificação geral'!$K24=1),'Classificação geral'!P24,""),"")</f>
        <v/>
      </c>
      <c r="GC32" s="214" t="str">
        <f>IFERROR(IF(AND($FZ32="mas",'Classificação geral'!$K24=1),'Classificação geral'!S24,""),"")</f>
        <v/>
      </c>
      <c r="GD32" s="214" t="str">
        <f>IFERROR(IF(AND($FZ32="mas",'Classificação geral'!$K24=1),'Classificação geral'!T24,""),"")</f>
        <v/>
      </c>
      <c r="GE32" s="214" t="str">
        <f>IFERROR(IF(AND($FZ32="mas",'Classificação geral'!$K24=1),'Classificação geral'!L24,""),"")</f>
        <v/>
      </c>
      <c r="GF32" s="214" t="str">
        <f>IFERROR(IF(AND($FZ32="mas",'Classificação geral'!$K24=1),'Classificação geral'!U24,""),"")</f>
        <v/>
      </c>
      <c r="GG32" s="214" t="str">
        <f>IFERROR(IF(AND($FZ32="mas",'Classificação geral'!$K24=1),'Classificação geral'!W24,""),"")</f>
        <v/>
      </c>
      <c r="GH32" s="214" t="str">
        <f>IFERROR(IF(AND($FZ32="mas",'Classificação geral'!$K24=1),'Classificação geral'!X24,""),"")</f>
        <v/>
      </c>
      <c r="GI32" s="214" t="str">
        <f>IFERROR(IF(AND($FZ32="mas",'Classificação geral'!$K24=1),'Classificação geral'!M24,""),"")</f>
        <v/>
      </c>
      <c r="GJ32" s="214" t="str">
        <f>IFERROR(IF(AND($FZ32="mas",'Classificação geral'!$K24=1),'Classificação geral'!Y24,""),"")</f>
        <v/>
      </c>
      <c r="GK32" s="214" t="str">
        <f>IFERROR(IF(AND($FZ32="mas",'Classificação geral'!$K24=1),'Classificação geral'!AA24,""),"")</f>
        <v/>
      </c>
      <c r="GL32" s="214" t="str">
        <f>IFERROR(IF(AND($FZ32="mas",'Classificação geral'!$K24=1),'Classificação geral'!AB24,""),"")</f>
        <v/>
      </c>
      <c r="GM32" s="214" t="str">
        <f>IFERROR(IF(AND($FZ32="mas",'Classificação geral'!$K24=1),'Classificação geral'!N24,""),"")</f>
        <v/>
      </c>
      <c r="GN32" s="214" t="str">
        <f>IFERROR(IF(AND($FZ32="mas",'Classificação geral'!$K24=1),'Classificação geral'!O24,""),"")</f>
        <v/>
      </c>
      <c r="GO32" s="244" t="str">
        <f>IFERROR(IF(AND($FZ32="mas",'Classificação geral'!$K24=1),'Classificação geral'!AM24,""),"")</f>
        <v/>
      </c>
      <c r="GP32" s="216" t="str">
        <f>IFERROR(RANK(GO32,GO:GO,0)+ COUNTIF($GO$13:GO31,GO32),"")</f>
        <v/>
      </c>
      <c r="GQ32" s="209"/>
      <c r="GR32" s="214" t="str">
        <f>IFERROR(IF(AND('Classificação geral'!$J24="fem",'Classificação geral'!$K24=2,'Classificação geral'!$F24="Mini"),'Classificação geral'!$A24,""),"")</f>
        <v/>
      </c>
      <c r="GS32" s="214" t="str">
        <f>IFERROR(IF(AND('Classificação geral'!$J24="fem",'Classificação geral'!$K24=2,'Classificação geral'!$F24="Mini"),'Classificação geral'!$B24,""),"")</f>
        <v/>
      </c>
      <c r="GT32" s="215" t="str">
        <f>IF($GS32='Classificação geral'!$B24,'Classificação geral'!$C24,"")</f>
        <v/>
      </c>
      <c r="GU32" s="215" t="str">
        <f>IF($GS32='Classificação geral'!$B24,'Classificação geral'!$D24,"")</f>
        <v/>
      </c>
      <c r="GV32" s="215" t="str">
        <f>IF($GS32='Classificação geral'!$B24,'Classificação geral'!$J24,"")</f>
        <v/>
      </c>
      <c r="GW32" s="214" t="str">
        <f>IFERROR(IF(AND($GV32="fem",'Classificação geral'!$K24=2),'Classificação geral'!K24,""),"")</f>
        <v/>
      </c>
      <c r="GX32" s="214" t="str">
        <f>IFERROR(IF(AND($GV32="fem",'Classificação geral'!$K24=2),'Classificação geral'!P24,""),"")</f>
        <v/>
      </c>
      <c r="GY32" s="214" t="str">
        <f>IFERROR(IF(AND($GV32="fem",'Classificação geral'!$K24=2),'Classificação geral'!S24,""),"")</f>
        <v/>
      </c>
      <c r="GZ32" s="214" t="str">
        <f>IFERROR(IF(AND($GV32="fem",'Classificação geral'!$K24=2),'Classificação geral'!T24,""),"")</f>
        <v/>
      </c>
      <c r="HA32" s="214" t="str">
        <f>IFERROR(IF(AND($GV32="fem",'Classificação geral'!$K24=2),'Classificação geral'!L24,""),"")</f>
        <v/>
      </c>
      <c r="HB32" s="214" t="str">
        <f>IFERROR(IF(AND($GV32="fem",'Classificação geral'!$K24=2),'Classificação geral'!U24,""),"")</f>
        <v/>
      </c>
      <c r="HC32" s="214" t="str">
        <f>IFERROR(IF(AND($GV32="fem",'Classificação geral'!$K24=2),'Classificação geral'!W24,""),"")</f>
        <v/>
      </c>
      <c r="HD32" s="214" t="str">
        <f>IFERROR(IF(AND($GV32="fem",'Classificação geral'!$K24=2),'Classificação geral'!X24,""),"")</f>
        <v/>
      </c>
      <c r="HE32" s="214" t="str">
        <f>IFERROR(IF(AND($GV32="fem",'Classificação geral'!$K24=2),'Classificação geral'!M24,""),"")</f>
        <v/>
      </c>
      <c r="HF32" s="214" t="str">
        <f>IFERROR(IF(AND($GV32="fem",'Classificação geral'!$K24=2),'Classificação geral'!Y24,""),"")</f>
        <v/>
      </c>
      <c r="HG32" s="214" t="str">
        <f>IFERROR(IF(AND($GV32="fem",'Classificação geral'!$K24=2),'Classificação geral'!AA24,""),"")</f>
        <v/>
      </c>
      <c r="HH32" s="214" t="str">
        <f>IFERROR(IF(AND($GV32="fem",'Classificação geral'!$K24=2),'Classificação geral'!AB24,""),"")</f>
        <v/>
      </c>
      <c r="HI32" s="214" t="str">
        <f>IFERROR(IF(AND($GV32="fem",'Classificação geral'!$K24=2),'Classificação geral'!N24,""),"")</f>
        <v/>
      </c>
      <c r="HJ32" s="214" t="str">
        <f>IFERROR(IF(AND($GV32="fem",'Classificação geral'!$K24=2),'Classificação geral'!O24,""),"")</f>
        <v/>
      </c>
      <c r="HK32" s="214" t="str">
        <f>IFERROR(IF(AND($GV32="fem",'Classificação geral'!$K24=2),'Classificação geral'!AM24,""),"")</f>
        <v/>
      </c>
      <c r="HL32" s="216" t="str">
        <f>IFERROR(RANK(HK32,HK:HK,0)+ COUNTIF(HK$13:$HK30,HK32),"")</f>
        <v/>
      </c>
      <c r="HM32" s="209"/>
      <c r="HN32" s="214" t="str">
        <f>IFERROR(IF(AND('Classificação geral'!$J24="mas",'Classificação geral'!$K24=2,'Classificação geral'!$F24="Mini"),'Classificação geral'!$A24,""),"")</f>
        <v/>
      </c>
      <c r="HO32" s="214" t="str">
        <f>IFERROR(IF(AND('Classificação geral'!$J24="mas",'Classificação geral'!$K24=2,'Classificação geral'!$F24="Mini"),'Classificação geral'!$B24,""),"")</f>
        <v/>
      </c>
      <c r="HP32" s="215" t="str">
        <f>IF($HO32='Classificação geral'!$B24,'Classificação geral'!$C24,"")</f>
        <v/>
      </c>
      <c r="HQ32" s="215" t="str">
        <f>IF($HO32='Classificação geral'!$B24,'Classificação geral'!$D24,"")</f>
        <v/>
      </c>
      <c r="HR32" s="215" t="str">
        <f>IF($HO32='Classificação geral'!$B24,'Classificação geral'!$J24,"")</f>
        <v/>
      </c>
      <c r="HS32" s="214" t="str">
        <f>IFERROR(IF(AND($HR32="mas",'Classificação geral'!$K24=2),'Classificação geral'!K24,""),"")</f>
        <v/>
      </c>
      <c r="HT32" s="214" t="str">
        <f>IFERROR(IF(AND($HR32="mas",'Classificação geral'!$K24=2),'Classificação geral'!P24,""),"")</f>
        <v/>
      </c>
      <c r="HU32" s="214" t="str">
        <f>IFERROR(IF(AND($HR32="mas",'Classificação geral'!$K24=2),'Classificação geral'!S24,""),"")</f>
        <v/>
      </c>
      <c r="HV32" s="214" t="str">
        <f>IFERROR(IF(AND($HR32="mas",'Classificação geral'!$K24=2),'Classificação geral'!T24,""),"")</f>
        <v/>
      </c>
      <c r="HW32" s="214" t="str">
        <f>IFERROR(IF(AND($HR32="mas",'Classificação geral'!$K24=2),'Classificação geral'!L24,""),"")</f>
        <v/>
      </c>
      <c r="HX32" s="214" t="str">
        <f>IFERROR(IF(AND($HR32="mas",'Classificação geral'!$K24=2),'Classificação geral'!U24,""),"")</f>
        <v/>
      </c>
      <c r="HY32" s="214" t="str">
        <f>IFERROR(IF(AND($HR32="mas",'Classificação geral'!$K24=2),'Classificação geral'!W24,""),"")</f>
        <v/>
      </c>
      <c r="HZ32" s="214" t="str">
        <f>IFERROR(IF(AND($HR32="mas",'Classificação geral'!$K24=2),'Classificação geral'!X24,""),"")</f>
        <v/>
      </c>
      <c r="IA32" s="214" t="str">
        <f>IFERROR(IF(AND($HR32="mas",'Classificação geral'!$K24=2),'Classificação geral'!M24,""),"")</f>
        <v/>
      </c>
      <c r="IB32" s="214" t="str">
        <f>IFERROR(IF(AND($HR32="mas",'Classificação geral'!$K24=2),'Classificação geral'!Y24,""),"")</f>
        <v/>
      </c>
      <c r="IC32" s="214" t="str">
        <f>IFERROR(IF(AND($HR32="mas",'Classificação geral'!$K24=2),'Classificação geral'!AA24,""),"")</f>
        <v/>
      </c>
      <c r="ID32" s="214" t="str">
        <f>IFERROR(IF(AND($HR32="mas",'Classificação geral'!$K24=2),'Classificação geral'!AB24,""),"")</f>
        <v/>
      </c>
      <c r="IE32" s="214" t="str">
        <f>IFERROR(IF(AND($HR32="mas",'Classificação geral'!$K24=2),'Classificação geral'!N24,""),"")</f>
        <v/>
      </c>
      <c r="IF32" s="214" t="str">
        <f>IFERROR(IF(AND($HR32="mas",'Classificação geral'!$K24=2),'Classificação geral'!$AM24,""),"")</f>
        <v/>
      </c>
      <c r="IG32" s="216" t="str">
        <f>IFERROR(RANK(IF32,IF:IF,0)+ COUNTIF($IF$13:IF$13,IF32),"")</f>
        <v/>
      </c>
      <c r="IH32" s="209"/>
      <c r="II32" s="214" t="str">
        <f>IFERROR(IF(AND('Classificação geral'!$J24="fem",'Classificação geral'!$K24=3,'Classificação geral'!$F24="Mini"),'Classificação geral'!$A24,""),"")</f>
        <v/>
      </c>
      <c r="IJ32" s="214" t="str">
        <f>IFERROR(IF(AND('Classificação geral'!$J24="fem",'Classificação geral'!$K24=3,'Classificação geral'!$F24="Mini"),'Classificação geral'!$B24,""),"")</f>
        <v/>
      </c>
      <c r="IK32" s="215" t="str">
        <f>IF($IJ32='Classificação geral'!$B24,'Classificação geral'!$C24,"")</f>
        <v/>
      </c>
      <c r="IL32" s="215" t="str">
        <f>IF($IJ32='Classificação geral'!$B24,'Classificação geral'!$D24,"")</f>
        <v/>
      </c>
      <c r="IM32" s="215" t="str">
        <f>IF($IJ32='Classificação geral'!$B24,'Classificação geral'!$J24,"")</f>
        <v/>
      </c>
      <c r="IN32" s="215" t="str">
        <f>IF($IM32='Classificação geral'!$J24,'Classificação geral'!$K24,"")</f>
        <v/>
      </c>
      <c r="IO32" s="215" t="str">
        <f>IF($IN32='Classificação geral'!$K24,'Classificação geral'!$P24,"")</f>
        <v/>
      </c>
      <c r="IP32" s="215" t="str">
        <f>IF($IN32='Classificação geral'!$K24,'Classificação geral'!$S24,"")</f>
        <v/>
      </c>
      <c r="IQ32" s="215" t="str">
        <f>IF($IN32='Classificação geral'!$K24,'Classificação geral'!$T24,"")</f>
        <v/>
      </c>
      <c r="IR32" s="215" t="str">
        <f>IF($IN32='Classificação geral'!$K24,'Classificação geral'!$L24,"")</f>
        <v/>
      </c>
      <c r="IS32" s="215" t="str">
        <f>IF($IN32='Classificação geral'!$K24,'Classificação geral'!$U24,"")</f>
        <v/>
      </c>
      <c r="IT32" s="215" t="str">
        <f>IF($IN32='Classificação geral'!$K24,'Classificação geral'!$W24,"")</f>
        <v/>
      </c>
      <c r="IU32" s="215" t="str">
        <f>IF($IN32='Classificação geral'!$K24,'Classificação geral'!$X24,"")</f>
        <v/>
      </c>
      <c r="IV32" s="215" t="str">
        <f>IF($IN32='Classificação geral'!$K24,'Classificação geral'!$M24,"")</f>
        <v/>
      </c>
      <c r="IW32" s="215" t="str">
        <f>IF($IN32='Classificação geral'!$K24,'Classificação geral'!$Y24,"")</f>
        <v/>
      </c>
      <c r="IX32" s="215" t="str">
        <f>IF($IN32='Classificação geral'!$K24,'Classificação geral'!$AA24,"")</f>
        <v/>
      </c>
      <c r="IY32" s="215" t="str">
        <f>IF($IN32='Classificação geral'!$K24,'Classificação geral'!$AB24,"")</f>
        <v/>
      </c>
      <c r="IZ32" s="215" t="str">
        <f>IF($IN32='Classificação geral'!$K24,'Classificação geral'!$N24,"")</f>
        <v/>
      </c>
      <c r="JA32" s="215" t="str">
        <f>IF($IN32='Classificação geral'!$K24,'Classificação geral'!$O24,"")</f>
        <v/>
      </c>
      <c r="JB32" s="215" t="str">
        <f>IF($IN32='Classificação geral'!$K24,'Classificação geral'!$AM24,"")</f>
        <v/>
      </c>
      <c r="JC32" s="216" t="str">
        <f>IFERROR(RANK(JB32,JB:JB,0)+ COUNTIF($JB$13:JB30,JB32),"")</f>
        <v/>
      </c>
      <c r="JD32" s="209"/>
      <c r="JE32" s="214" t="str">
        <f>IFERROR(IF(AND('Classificação geral'!$J24="mas",'Classificação geral'!$K24=3,'Classificação geral'!$F24="Mini"),'Classificação geral'!$A24,""),"")</f>
        <v/>
      </c>
      <c r="JF32" s="214" t="str">
        <f>IFERROR(IF(AND('Classificação geral'!$J24="mas",'Classificação geral'!$K24=3,'Classificação geral'!$F24="Mini"),'Classificação geral'!$B24,""),"")</f>
        <v/>
      </c>
      <c r="JG32" s="215" t="str">
        <f>IF($JF32='Classificação geral'!$B24,'Classificação geral'!$C24,"")</f>
        <v/>
      </c>
      <c r="JH32" s="215" t="str">
        <f>IF($JF32='Classificação geral'!$B24,'Classificação geral'!$D24,"")</f>
        <v/>
      </c>
      <c r="JI32" s="215" t="str">
        <f>IF($JF32='Classificação geral'!$B24,'Classificação geral'!$J24,"")</f>
        <v/>
      </c>
      <c r="JJ32" s="214" t="str">
        <f>IFERROR(IF(AND($JI32="mas",'Classificação geral'!$K24=3),'Classificação geral'!K24,""),"")</f>
        <v/>
      </c>
      <c r="JK32" s="214" t="str">
        <f>IFERROR(IF(AND($JI32="mas",'Classificação geral'!$K24=3),'Classificação geral'!P24,""),"")</f>
        <v/>
      </c>
      <c r="JL32" s="214" t="str">
        <f>IFERROR(IF(AND($JI32="mas",'Classificação geral'!$K24=3),'Classificação geral'!S24,""),"")</f>
        <v/>
      </c>
      <c r="JM32" s="214" t="str">
        <f>IFERROR(IF(AND($JI32="mas",'Classificação geral'!$K24=3),'Classificação geral'!T24,""),"")</f>
        <v/>
      </c>
      <c r="JN32" s="214" t="str">
        <f>IFERROR(IF(AND($JI32="mas",'Classificação geral'!$K24=3),'Classificação geral'!L24,""),"")</f>
        <v/>
      </c>
      <c r="JO32" s="214" t="str">
        <f>IFERROR(IF(AND($JI32="mas",'Classificação geral'!$K24=3),'Classificação geral'!U24,""),"")</f>
        <v/>
      </c>
      <c r="JP32" s="214" t="str">
        <f>IFERROR(IF(AND($JI32="mas",'Classificação geral'!$K24=3),'Classificação geral'!W24,""),"")</f>
        <v/>
      </c>
      <c r="JQ32" s="214" t="str">
        <f>IFERROR(IF(AND($JI32="mas",'Classificação geral'!$K24=3),'Classificação geral'!X24,""),"")</f>
        <v/>
      </c>
      <c r="JR32" s="214" t="str">
        <f>IFERROR(IF(AND($JI32="mas",'Classificação geral'!$K24=3),'Classificação geral'!M24,""),"")</f>
        <v/>
      </c>
      <c r="JS32" s="214" t="str">
        <f>IFERROR(IF(AND($JI32="mas",'Classificação geral'!$K24=3),'Classificação geral'!Y24,""),"")</f>
        <v/>
      </c>
      <c r="JT32" s="214" t="str">
        <f>IFERROR(IF(AND($JI32="mas",'Classificação geral'!$K24=3),'Classificação geral'!AA24,""),"")</f>
        <v/>
      </c>
      <c r="JU32" s="214" t="str">
        <f>IFERROR(IF(AND($JI32="mas",'Classificação geral'!$K24=3),'Classificação geral'!AB24,""),"")</f>
        <v/>
      </c>
      <c r="JV32" s="214" t="str">
        <f>IFERROR(IF(AND($JI32="mas",'Classificação geral'!$K24=3),'Classificação geral'!N24,""),"")</f>
        <v/>
      </c>
      <c r="JW32" s="214" t="str">
        <f>IFERROR(IF(AND($JI32="mas",'Classificação geral'!$K24=3),'Classificação geral'!$AM24,""),"")</f>
        <v/>
      </c>
      <c r="JX32" s="216" t="str">
        <f>IFERROR(RANK(JW32,JW:JW,0)+ COUNTIF(JW$13:$JW30,JW32),"")</f>
        <v/>
      </c>
    </row>
    <row r="33" spans="1:284" s="199" customFormat="1" ht="27.75" customHeight="1" x14ac:dyDescent="0.4">
      <c r="A33" s="243"/>
      <c r="B33" s="248" t="str">
        <f t="shared" si="0"/>
        <v/>
      </c>
      <c r="C33" s="238" t="str">
        <f t="shared" si="1"/>
        <v/>
      </c>
      <c r="D33" s="238" t="str">
        <f t="shared" si="2"/>
        <v/>
      </c>
      <c r="E33" s="238" t="str">
        <f t="shared" si="3"/>
        <v/>
      </c>
      <c r="F33" s="239" t="str">
        <f t="shared" si="4"/>
        <v/>
      </c>
      <c r="G33" s="239" t="str">
        <f t="shared" si="5"/>
        <v/>
      </c>
      <c r="H33" s="240" t="str">
        <f t="shared" si="6"/>
        <v/>
      </c>
      <c r="I33" s="240" t="str">
        <f t="shared" si="7"/>
        <v/>
      </c>
      <c r="J33" s="240" t="str">
        <f t="shared" si="8"/>
        <v/>
      </c>
      <c r="K33" s="240" t="str">
        <f t="shared" si="9"/>
        <v/>
      </c>
      <c r="L33" s="240" t="str">
        <f t="shared" si="10"/>
        <v/>
      </c>
      <c r="M33" s="240" t="str">
        <f t="shared" si="11"/>
        <v/>
      </c>
      <c r="N33" s="240" t="str">
        <f t="shared" si="12"/>
        <v/>
      </c>
      <c r="O33" s="240" t="str">
        <f t="shared" si="13"/>
        <v/>
      </c>
      <c r="P33" s="240" t="str">
        <f t="shared" si="14"/>
        <v/>
      </c>
      <c r="Q33" s="240" t="str">
        <f t="shared" si="15"/>
        <v/>
      </c>
      <c r="R33" s="240" t="str">
        <f t="shared" si="16"/>
        <v/>
      </c>
      <c r="S33" s="240" t="str">
        <f t="shared" si="16"/>
        <v/>
      </c>
      <c r="T33" s="240" t="str">
        <f t="shared" si="17"/>
        <v/>
      </c>
      <c r="U33" s="240" t="str">
        <f t="shared" si="18"/>
        <v/>
      </c>
      <c r="V33" s="241">
        <v>19</v>
      </c>
      <c r="W33" s="432"/>
      <c r="X33" s="434"/>
      <c r="Y33" s="242"/>
      <c r="Z33" s="248" t="str">
        <f t="shared" si="19"/>
        <v/>
      </c>
      <c r="AA33" s="238" t="str">
        <f t="shared" si="20"/>
        <v/>
      </c>
      <c r="AB33" s="238" t="str">
        <f t="shared" si="21"/>
        <v/>
      </c>
      <c r="AC33" s="238" t="str">
        <f t="shared" si="22"/>
        <v/>
      </c>
      <c r="AD33" s="239" t="str">
        <f t="shared" si="23"/>
        <v/>
      </c>
      <c r="AE33" s="239" t="str">
        <f t="shared" si="24"/>
        <v/>
      </c>
      <c r="AF33" s="240" t="str">
        <f t="shared" si="25"/>
        <v/>
      </c>
      <c r="AG33" s="240" t="str">
        <f t="shared" si="26"/>
        <v/>
      </c>
      <c r="AH33" s="240" t="str">
        <f t="shared" si="27"/>
        <v/>
      </c>
      <c r="AI33" s="240" t="str">
        <f t="shared" si="28"/>
        <v/>
      </c>
      <c r="AJ33" s="240" t="str">
        <f t="shared" si="29"/>
        <v/>
      </c>
      <c r="AK33" s="240" t="str">
        <f t="shared" si="30"/>
        <v/>
      </c>
      <c r="AL33" s="240" t="str">
        <f t="shared" si="31"/>
        <v/>
      </c>
      <c r="AM33" s="240" t="str">
        <f t="shared" si="32"/>
        <v/>
      </c>
      <c r="AN33" s="240" t="str">
        <f t="shared" si="33"/>
        <v/>
      </c>
      <c r="AO33" s="240" t="str">
        <f t="shared" si="34"/>
        <v/>
      </c>
      <c r="AP33" s="240" t="str">
        <f t="shared" si="35"/>
        <v/>
      </c>
      <c r="AQ33" s="240" t="str">
        <f t="shared" si="35"/>
        <v/>
      </c>
      <c r="AR33" s="240" t="str">
        <f t="shared" si="36"/>
        <v/>
      </c>
      <c r="AS33" s="240" t="str">
        <f t="shared" si="37"/>
        <v/>
      </c>
      <c r="AT33" s="241">
        <v>19</v>
      </c>
      <c r="AU33" s="432"/>
      <c r="AV33" s="242"/>
      <c r="AW33" s="243"/>
      <c r="AX33" s="249" t="str">
        <f t="shared" si="57"/>
        <v/>
      </c>
      <c r="AY33" s="238" t="str">
        <f t="shared" si="58"/>
        <v/>
      </c>
      <c r="AZ33" s="238" t="str">
        <f t="shared" si="59"/>
        <v/>
      </c>
      <c r="BA33" s="239" t="str">
        <f t="shared" si="38"/>
        <v/>
      </c>
      <c r="BB33" s="239" t="str">
        <f t="shared" si="60"/>
        <v/>
      </c>
      <c r="BC33" s="239" t="str">
        <f t="shared" si="61"/>
        <v/>
      </c>
      <c r="BD33" s="240" t="str">
        <f t="shared" si="62"/>
        <v/>
      </c>
      <c r="BE33" s="240" t="str">
        <f t="shared" si="63"/>
        <v/>
      </c>
      <c r="BF33" s="240" t="str">
        <f t="shared" si="64"/>
        <v/>
      </c>
      <c r="BG33" s="240" t="str">
        <f t="shared" si="65"/>
        <v/>
      </c>
      <c r="BH33" s="240" t="str">
        <f t="shared" si="66"/>
        <v/>
      </c>
      <c r="BI33" s="240" t="str">
        <f t="shared" si="67"/>
        <v/>
      </c>
      <c r="BJ33" s="240" t="str">
        <f t="shared" si="68"/>
        <v/>
      </c>
      <c r="BK33" s="240" t="str">
        <f t="shared" si="69"/>
        <v/>
      </c>
      <c r="BL33" s="240" t="str">
        <f t="shared" si="70"/>
        <v/>
      </c>
      <c r="BM33" s="240" t="str">
        <f t="shared" si="71"/>
        <v/>
      </c>
      <c r="BN33" s="240" t="str">
        <f t="shared" si="72"/>
        <v/>
      </c>
      <c r="BO33" s="240" t="str">
        <f t="shared" si="72"/>
        <v/>
      </c>
      <c r="BP33" s="240" t="str">
        <f t="shared" si="73"/>
        <v/>
      </c>
      <c r="BQ33" s="240" t="str">
        <f t="shared" si="74"/>
        <v/>
      </c>
      <c r="BR33" s="241">
        <v>19</v>
      </c>
      <c r="BS33" s="432"/>
      <c r="BT33" s="242"/>
      <c r="BU33" s="242"/>
      <c r="BV33" s="249" t="str">
        <f t="shared" si="75"/>
        <v/>
      </c>
      <c r="BW33" s="238" t="str">
        <f t="shared" si="76"/>
        <v/>
      </c>
      <c r="BX33" s="238" t="str">
        <f t="shared" si="77"/>
        <v/>
      </c>
      <c r="BY33" s="239" t="str">
        <f t="shared" si="40"/>
        <v/>
      </c>
      <c r="BZ33" s="239" t="str">
        <f t="shared" si="78"/>
        <v/>
      </c>
      <c r="CA33" s="239" t="str">
        <f t="shared" si="79"/>
        <v/>
      </c>
      <c r="CB33" s="240" t="str">
        <f t="shared" si="79"/>
        <v/>
      </c>
      <c r="CC33" s="240" t="str">
        <f t="shared" si="80"/>
        <v/>
      </c>
      <c r="CD33" s="240" t="str">
        <f t="shared" si="81"/>
        <v/>
      </c>
      <c r="CE33" s="240" t="str">
        <f t="shared" si="82"/>
        <v/>
      </c>
      <c r="CF33" s="240" t="str">
        <f t="shared" si="83"/>
        <v/>
      </c>
      <c r="CG33" s="240" t="str">
        <f t="shared" si="84"/>
        <v/>
      </c>
      <c r="CH33" s="240" t="str">
        <f t="shared" si="85"/>
        <v/>
      </c>
      <c r="CI33" s="240" t="str">
        <f t="shared" si="86"/>
        <v/>
      </c>
      <c r="CJ33" s="240" t="str">
        <f t="shared" si="87"/>
        <v/>
      </c>
      <c r="CK33" s="240" t="str">
        <f t="shared" si="88"/>
        <v/>
      </c>
      <c r="CL33" s="240" t="str">
        <f t="shared" si="89"/>
        <v/>
      </c>
      <c r="CM33" s="240" t="str">
        <f t="shared" si="89"/>
        <v/>
      </c>
      <c r="CN33" s="240" t="str">
        <f t="shared" si="90"/>
        <v/>
      </c>
      <c r="CO33" s="240" t="str">
        <f t="shared" si="91"/>
        <v/>
      </c>
      <c r="CP33" s="241">
        <v>19</v>
      </c>
      <c r="CQ33" s="432"/>
      <c r="CR33" s="243"/>
      <c r="CS33" s="248" t="str">
        <f t="shared" si="92"/>
        <v/>
      </c>
      <c r="CT33" s="238" t="str">
        <f t="shared" si="93"/>
        <v/>
      </c>
      <c r="CU33" s="238" t="str">
        <f t="shared" si="94"/>
        <v/>
      </c>
      <c r="CV33" s="238" t="str">
        <f t="shared" si="95"/>
        <v/>
      </c>
      <c r="CW33" s="239" t="str">
        <f t="shared" si="96"/>
        <v/>
      </c>
      <c r="CX33" s="239" t="str">
        <f t="shared" si="97"/>
        <v/>
      </c>
      <c r="CY33" s="240" t="str">
        <f t="shared" si="98"/>
        <v/>
      </c>
      <c r="CZ33" s="240" t="str">
        <f t="shared" si="99"/>
        <v/>
      </c>
      <c r="DA33" s="240" t="str">
        <f t="shared" si="100"/>
        <v/>
      </c>
      <c r="DB33" s="240" t="str">
        <f t="shared" si="101"/>
        <v/>
      </c>
      <c r="DC33" s="240" t="str">
        <f t="shared" si="102"/>
        <v/>
      </c>
      <c r="DD33" s="240" t="str">
        <f t="shared" si="103"/>
        <v/>
      </c>
      <c r="DE33" s="240" t="str">
        <f t="shared" si="104"/>
        <v/>
      </c>
      <c r="DF33" s="240" t="str">
        <f t="shared" si="105"/>
        <v/>
      </c>
      <c r="DG33" s="240" t="str">
        <f t="shared" si="106"/>
        <v/>
      </c>
      <c r="DH33" s="240" t="str">
        <f t="shared" si="107"/>
        <v/>
      </c>
      <c r="DI33" s="240" t="str">
        <f t="shared" si="108"/>
        <v/>
      </c>
      <c r="DJ33" s="240" t="str">
        <f t="shared" si="108"/>
        <v/>
      </c>
      <c r="DK33" s="240" t="str">
        <f t="shared" si="109"/>
        <v/>
      </c>
      <c r="DL33" s="240" t="str">
        <f t="shared" si="110"/>
        <v/>
      </c>
      <c r="DM33" s="241">
        <v>19</v>
      </c>
      <c r="DN33" s="432"/>
      <c r="DO33" s="242"/>
      <c r="DP33" s="242"/>
      <c r="DQ33" s="248" t="str">
        <f t="shared" si="111"/>
        <v/>
      </c>
      <c r="DR33" s="238" t="str">
        <f t="shared" si="112"/>
        <v/>
      </c>
      <c r="DS33" s="238" t="str">
        <f t="shared" si="113"/>
        <v/>
      </c>
      <c r="DT33" s="238" t="str">
        <f t="shared" si="114"/>
        <v/>
      </c>
      <c r="DU33" s="239" t="str">
        <f t="shared" si="115"/>
        <v/>
      </c>
      <c r="DV33" s="239" t="str">
        <f t="shared" si="116"/>
        <v/>
      </c>
      <c r="DW33" s="240" t="str">
        <f t="shared" si="45"/>
        <v/>
      </c>
      <c r="DX33" s="240" t="str">
        <f t="shared" si="46"/>
        <v/>
      </c>
      <c r="DY33" s="240" t="str">
        <f t="shared" si="47"/>
        <v/>
      </c>
      <c r="DZ33" s="240" t="str">
        <f t="shared" si="48"/>
        <v/>
      </c>
      <c r="EA33" s="240" t="str">
        <f t="shared" si="49"/>
        <v/>
      </c>
      <c r="EB33" s="240" t="str">
        <f t="shared" si="50"/>
        <v/>
      </c>
      <c r="EC33" s="240" t="str">
        <f t="shared" si="51"/>
        <v/>
      </c>
      <c r="ED33" s="240" t="str">
        <f t="shared" si="52"/>
        <v/>
      </c>
      <c r="EE33" s="240" t="str">
        <f t="shared" si="53"/>
        <v/>
      </c>
      <c r="EF33" s="240" t="str">
        <f t="shared" si="54"/>
        <v/>
      </c>
      <c r="EG33" s="240" t="str">
        <f t="shared" si="55"/>
        <v/>
      </c>
      <c r="EH33" s="240" t="str">
        <f t="shared" si="118"/>
        <v/>
      </c>
      <c r="EI33" s="240" t="str">
        <f t="shared" si="56"/>
        <v/>
      </c>
      <c r="EJ33" s="240" t="str">
        <f t="shared" si="117"/>
        <v/>
      </c>
      <c r="EK33" s="241">
        <v>19</v>
      </c>
      <c r="EL33" s="432"/>
      <c r="EZ33" s="214" t="str">
        <f>IFERROR(IF(AND('Classificação geral'!$J25="FEM",'Classificação geral'!$K25=1,'Classificação geral'!$F25="Mini"),'Classificação geral'!$A25,""),"")</f>
        <v/>
      </c>
      <c r="FA33" s="214" t="str">
        <f>IFERROR(IF(AND('Classificação geral'!$J25="FEM",'Classificação geral'!$K25=1,'Classificação geral'!F25="Mini"),'Classificação geral'!$B25,""),"")</f>
        <v/>
      </c>
      <c r="FB33" s="215" t="str">
        <f>IF($FA33='Classificação geral'!$B25,'Classificação geral'!$C25,"")</f>
        <v/>
      </c>
      <c r="FC33" s="215" t="str">
        <f>IF($FA33='Classificação geral'!$B25,'Classificação geral'!$D25,"")</f>
        <v/>
      </c>
      <c r="FD33" s="215" t="str">
        <f>IF($FA33='Classificação geral'!$B25,'Classificação geral'!$J25,"")</f>
        <v/>
      </c>
      <c r="FE33" s="215" t="str">
        <f>IF($FD33='Classificação geral'!$J25,'Classificação geral'!$K25,"")</f>
        <v/>
      </c>
      <c r="FF33" s="215" t="str">
        <f>IF($FE33='Classificação geral'!$K25,'Classificação geral'!$P25,"")</f>
        <v/>
      </c>
      <c r="FG33" s="215" t="str">
        <f>IF($FE33='Classificação geral'!$K25,'Classificação geral'!$S25,"")</f>
        <v/>
      </c>
      <c r="FH33" s="215" t="str">
        <f>IF($FE33='Classificação geral'!$K25,'Classificação geral'!$T25,"")</f>
        <v/>
      </c>
      <c r="FI33" s="215" t="str">
        <f>IF($FE33='Classificação geral'!$K25,'Classificação geral'!$L25,"")</f>
        <v/>
      </c>
      <c r="FJ33" s="215" t="str">
        <f>IF($FE33='Classificação geral'!$K25,'Classificação geral'!$U25,"")</f>
        <v/>
      </c>
      <c r="FK33" s="215" t="str">
        <f>IF($FE33='Classificação geral'!$K25,'Classificação geral'!$W25,"")</f>
        <v/>
      </c>
      <c r="FL33" s="215" t="str">
        <f>IF($FE33='Classificação geral'!$K25,'Classificação geral'!$X25,"")</f>
        <v/>
      </c>
      <c r="FM33" s="215" t="str">
        <f>IF($FE33='Classificação geral'!$K25,'Classificação geral'!$M25,"")</f>
        <v/>
      </c>
      <c r="FN33" s="215" t="str">
        <f>IF($FE33='Classificação geral'!$K25,'Classificação geral'!$Y25,"")</f>
        <v/>
      </c>
      <c r="FO33" s="215" t="str">
        <f>IF($FE33='Classificação geral'!$K25,'Classificação geral'!$AA25,"")</f>
        <v/>
      </c>
      <c r="FP33" s="215" t="str">
        <f>IF($FE33='Classificação geral'!$K25,'Classificação geral'!$AB25,"")</f>
        <v/>
      </c>
      <c r="FQ33" s="215" t="str">
        <f>IF($FE33='Classificação geral'!$K25,'Classificação geral'!$N25,"")</f>
        <v/>
      </c>
      <c r="FR33" s="215" t="str">
        <f>IF($FE33='Classificação geral'!$K25,'Classificação geral'!$O25,"")</f>
        <v/>
      </c>
      <c r="FS33" s="215" t="str">
        <f>IF($FE33='Classificação geral'!$K25,'Classificação geral'!$AM25,"")</f>
        <v/>
      </c>
      <c r="FT33" s="216" t="str">
        <f>IFERROR(RANK(FS33,FS:FS,0)+ COUNTIF($FS$13:FS32,FS33),"")</f>
        <v/>
      </c>
      <c r="FU33" s="209"/>
      <c r="FV33" s="214" t="str">
        <f>IFERROR(IF(AND('Classificação geral'!$J25="mas",'Classificação geral'!$K25=1,'Classificação geral'!$F25="Mini"),'Classificação geral'!$A25,""),"")</f>
        <v/>
      </c>
      <c r="FW33" s="214" t="str">
        <f>IFERROR(IF(AND('Classificação geral'!$J25="mas",'Classificação geral'!$K25=1,'Classificação geral'!$F25="Mini"),'Classificação geral'!$B25,""),"")</f>
        <v/>
      </c>
      <c r="FX33" s="215" t="str">
        <f>IF($FW33='Classificação geral'!$B25,'Classificação geral'!$C25,"")</f>
        <v/>
      </c>
      <c r="FY33" s="215" t="str">
        <f>IF($FW33='Classificação geral'!$B25,'Classificação geral'!$D25,"")</f>
        <v/>
      </c>
      <c r="FZ33" s="215" t="str">
        <f>IF($FW33='Classificação geral'!$B25,'Classificação geral'!$J25,"")</f>
        <v/>
      </c>
      <c r="GA33" s="214" t="str">
        <f>IFERROR(IF(AND($FZ33="mas",'Classificação geral'!$K25=1),'Classificação geral'!K25,""),"")</f>
        <v/>
      </c>
      <c r="GB33" s="214" t="str">
        <f>IFERROR(IF(AND($FZ33="mas",'Classificação geral'!$K25=1),'Classificação geral'!P25,""),"")</f>
        <v/>
      </c>
      <c r="GC33" s="214" t="str">
        <f>IFERROR(IF(AND($FZ33="mas",'Classificação geral'!$K25=1),'Classificação geral'!S25,""),"")</f>
        <v/>
      </c>
      <c r="GD33" s="214" t="str">
        <f>IFERROR(IF(AND($FZ33="mas",'Classificação geral'!$K25=1),'Classificação geral'!T25,""),"")</f>
        <v/>
      </c>
      <c r="GE33" s="214" t="str">
        <f>IFERROR(IF(AND($FZ33="mas",'Classificação geral'!$K25=1),'Classificação geral'!L25,""),"")</f>
        <v/>
      </c>
      <c r="GF33" s="214" t="str">
        <f>IFERROR(IF(AND($FZ33="mas",'Classificação geral'!$K25=1),'Classificação geral'!U25,""),"")</f>
        <v/>
      </c>
      <c r="GG33" s="214" t="str">
        <f>IFERROR(IF(AND($FZ33="mas",'Classificação geral'!$K25=1),'Classificação geral'!W25,""),"")</f>
        <v/>
      </c>
      <c r="GH33" s="214" t="str">
        <f>IFERROR(IF(AND($FZ33="mas",'Classificação geral'!$K25=1),'Classificação geral'!X25,""),"")</f>
        <v/>
      </c>
      <c r="GI33" s="214" t="str">
        <f>IFERROR(IF(AND($FZ33="mas",'Classificação geral'!$K25=1),'Classificação geral'!M25,""),"")</f>
        <v/>
      </c>
      <c r="GJ33" s="214" t="str">
        <f>IFERROR(IF(AND($FZ33="mas",'Classificação geral'!$K25=1),'Classificação geral'!Y25,""),"")</f>
        <v/>
      </c>
      <c r="GK33" s="214" t="str">
        <f>IFERROR(IF(AND($FZ33="mas",'Classificação geral'!$K25=1),'Classificação geral'!AA25,""),"")</f>
        <v/>
      </c>
      <c r="GL33" s="214" t="str">
        <f>IFERROR(IF(AND($FZ33="mas",'Classificação geral'!$K25=1),'Classificação geral'!AB25,""),"")</f>
        <v/>
      </c>
      <c r="GM33" s="214" t="str">
        <f>IFERROR(IF(AND($FZ33="mas",'Classificação geral'!$K25=1),'Classificação geral'!N25,""),"")</f>
        <v/>
      </c>
      <c r="GN33" s="214" t="str">
        <f>IFERROR(IF(AND($FZ33="mas",'Classificação geral'!$K25=1),'Classificação geral'!O25,""),"")</f>
        <v/>
      </c>
      <c r="GO33" s="244" t="str">
        <f>IFERROR(IF(AND($FZ33="mas",'Classificação geral'!$K25=1),'Classificação geral'!AM25,""),"")</f>
        <v/>
      </c>
      <c r="GP33" s="216" t="str">
        <f>IFERROR(RANK(GO33,GO:GO,0)+ COUNTIF($GO$13:GO32,GO33),"")</f>
        <v/>
      </c>
      <c r="GQ33" s="209"/>
      <c r="GR33" s="214" t="str">
        <f>IFERROR(IF(AND('Classificação geral'!$J25="fem",'Classificação geral'!$K25=2,'Classificação geral'!$F25="Mini"),'Classificação geral'!$A25,""),"")</f>
        <v/>
      </c>
      <c r="GS33" s="214" t="str">
        <f>IFERROR(IF(AND('Classificação geral'!$J25="fem",'Classificação geral'!$K25=2,'Classificação geral'!$F25="Mini"),'Classificação geral'!$B25,""),"")</f>
        <v/>
      </c>
      <c r="GT33" s="215" t="str">
        <f>IF($GS33='Classificação geral'!$B25,'Classificação geral'!$C25,"")</f>
        <v/>
      </c>
      <c r="GU33" s="215" t="str">
        <f>IF($GS33='Classificação geral'!$B25,'Classificação geral'!$D25,"")</f>
        <v/>
      </c>
      <c r="GV33" s="215" t="str">
        <f>IF($GS33='Classificação geral'!$B25,'Classificação geral'!$J25,"")</f>
        <v/>
      </c>
      <c r="GW33" s="214" t="str">
        <f>IFERROR(IF(AND($GV33="fem",'Classificação geral'!$K25=2),'Classificação geral'!K25,""),"")</f>
        <v/>
      </c>
      <c r="GX33" s="214" t="str">
        <f>IFERROR(IF(AND($GV33="fem",'Classificação geral'!$K25=2),'Classificação geral'!P25,""),"")</f>
        <v/>
      </c>
      <c r="GY33" s="214" t="str">
        <f>IFERROR(IF(AND($GV33="fem",'Classificação geral'!$K25=2),'Classificação geral'!S25,""),"")</f>
        <v/>
      </c>
      <c r="GZ33" s="214" t="str">
        <f>IFERROR(IF(AND($GV33="fem",'Classificação geral'!$K25=2),'Classificação geral'!T25,""),"")</f>
        <v/>
      </c>
      <c r="HA33" s="214" t="str">
        <f>IFERROR(IF(AND($GV33="fem",'Classificação geral'!$K25=2),'Classificação geral'!L25,""),"")</f>
        <v/>
      </c>
      <c r="HB33" s="214" t="str">
        <f>IFERROR(IF(AND($GV33="fem",'Classificação geral'!$K25=2),'Classificação geral'!U25,""),"")</f>
        <v/>
      </c>
      <c r="HC33" s="214" t="str">
        <f>IFERROR(IF(AND($GV33="fem",'Classificação geral'!$K25=2),'Classificação geral'!W25,""),"")</f>
        <v/>
      </c>
      <c r="HD33" s="214" t="str">
        <f>IFERROR(IF(AND($GV33="fem",'Classificação geral'!$K25=2),'Classificação geral'!X25,""),"")</f>
        <v/>
      </c>
      <c r="HE33" s="214" t="str">
        <f>IFERROR(IF(AND($GV33="fem",'Classificação geral'!$K25=2),'Classificação geral'!M25,""),"")</f>
        <v/>
      </c>
      <c r="HF33" s="214" t="str">
        <f>IFERROR(IF(AND($GV33="fem",'Classificação geral'!$K25=2),'Classificação geral'!Y25,""),"")</f>
        <v/>
      </c>
      <c r="HG33" s="214" t="str">
        <f>IFERROR(IF(AND($GV33="fem",'Classificação geral'!$K25=2),'Classificação geral'!AA25,""),"")</f>
        <v/>
      </c>
      <c r="HH33" s="214" t="str">
        <f>IFERROR(IF(AND($GV33="fem",'Classificação geral'!$K25=2),'Classificação geral'!AB25,""),"")</f>
        <v/>
      </c>
      <c r="HI33" s="214" t="str">
        <f>IFERROR(IF(AND($GV33="fem",'Classificação geral'!$K25=2),'Classificação geral'!N25,""),"")</f>
        <v/>
      </c>
      <c r="HJ33" s="214" t="str">
        <f>IFERROR(IF(AND($GV33="fem",'Classificação geral'!$K25=2),'Classificação geral'!O25,""),"")</f>
        <v/>
      </c>
      <c r="HK33" s="214" t="str">
        <f>IFERROR(IF(AND($GV33="fem",'Classificação geral'!$K25=2),'Classificação geral'!AM25,""),"")</f>
        <v/>
      </c>
      <c r="HL33" s="216" t="str">
        <f>IFERROR(RANK(HK33,HK:HK,0)+ COUNTIF(HK$13:$HK31,HK33),"")</f>
        <v/>
      </c>
      <c r="HM33" s="209"/>
      <c r="HN33" s="214" t="str">
        <f>IFERROR(IF(AND('Classificação geral'!$J25="mas",'Classificação geral'!$K25=2,'Classificação geral'!$F25="Mini"),'Classificação geral'!$A25,""),"")</f>
        <v/>
      </c>
      <c r="HO33" s="214" t="str">
        <f>IFERROR(IF(AND('Classificação geral'!$J25="mas",'Classificação geral'!$K25=2,'Classificação geral'!$F25="Mini"),'Classificação geral'!$B25,""),"")</f>
        <v/>
      </c>
      <c r="HP33" s="215" t="str">
        <f>IF($HO33='Classificação geral'!$B25,'Classificação geral'!$C25,"")</f>
        <v/>
      </c>
      <c r="HQ33" s="215" t="str">
        <f>IF($HO33='Classificação geral'!$B25,'Classificação geral'!$D25,"")</f>
        <v/>
      </c>
      <c r="HR33" s="215" t="str">
        <f>IF($HO33='Classificação geral'!$B25,'Classificação geral'!$J25,"")</f>
        <v/>
      </c>
      <c r="HS33" s="214" t="str">
        <f>IFERROR(IF(AND($HR33="mas",'Classificação geral'!$K25=2),'Classificação geral'!K25,""),"")</f>
        <v/>
      </c>
      <c r="HT33" s="214" t="str">
        <f>IFERROR(IF(AND($HR33="mas",'Classificação geral'!$K25=2),'Classificação geral'!P25,""),"")</f>
        <v/>
      </c>
      <c r="HU33" s="214" t="str">
        <f>IFERROR(IF(AND($HR33="mas",'Classificação geral'!$K25=2),'Classificação geral'!S25,""),"")</f>
        <v/>
      </c>
      <c r="HV33" s="214" t="str">
        <f>IFERROR(IF(AND($HR33="mas",'Classificação geral'!$K25=2),'Classificação geral'!T25,""),"")</f>
        <v/>
      </c>
      <c r="HW33" s="214" t="str">
        <f>IFERROR(IF(AND($HR33="mas",'Classificação geral'!$K25=2),'Classificação geral'!L25,""),"")</f>
        <v/>
      </c>
      <c r="HX33" s="214" t="str">
        <f>IFERROR(IF(AND($HR33="mas",'Classificação geral'!$K25=2),'Classificação geral'!U25,""),"")</f>
        <v/>
      </c>
      <c r="HY33" s="214" t="str">
        <f>IFERROR(IF(AND($HR33="mas",'Classificação geral'!$K25=2),'Classificação geral'!W25,""),"")</f>
        <v/>
      </c>
      <c r="HZ33" s="214" t="str">
        <f>IFERROR(IF(AND($HR33="mas",'Classificação geral'!$K25=2),'Classificação geral'!X25,""),"")</f>
        <v/>
      </c>
      <c r="IA33" s="214" t="str">
        <f>IFERROR(IF(AND($HR33="mas",'Classificação geral'!$K25=2),'Classificação geral'!M25,""),"")</f>
        <v/>
      </c>
      <c r="IB33" s="214" t="str">
        <f>IFERROR(IF(AND($HR33="mas",'Classificação geral'!$K25=2),'Classificação geral'!Y25,""),"")</f>
        <v/>
      </c>
      <c r="IC33" s="214" t="str">
        <f>IFERROR(IF(AND($HR33="mas",'Classificação geral'!$K25=2),'Classificação geral'!AA25,""),"")</f>
        <v/>
      </c>
      <c r="ID33" s="214" t="str">
        <f>IFERROR(IF(AND($HR33="mas",'Classificação geral'!$K25=2),'Classificação geral'!AB25,""),"")</f>
        <v/>
      </c>
      <c r="IE33" s="214" t="str">
        <f>IFERROR(IF(AND($HR33="mas",'Classificação geral'!$K25=2),'Classificação geral'!N25,""),"")</f>
        <v/>
      </c>
      <c r="IF33" s="214" t="str">
        <f>IFERROR(IF(AND($HR33="mas",'Classificação geral'!$K25=2),'Classificação geral'!$AM25,""),"")</f>
        <v/>
      </c>
      <c r="IG33" s="216" t="str">
        <f>IFERROR(RANK(IF33,IF:IF,0)+ COUNTIF($IF$13:IF$13,IF33),"")</f>
        <v/>
      </c>
      <c r="IH33" s="209"/>
      <c r="II33" s="214" t="str">
        <f>IFERROR(IF(AND('Classificação geral'!$J25="fem",'Classificação geral'!$K25=3,'Classificação geral'!$F25="Mini"),'Classificação geral'!$A25,""),"")</f>
        <v/>
      </c>
      <c r="IJ33" s="214" t="str">
        <f>IFERROR(IF(AND('Classificação geral'!$J25="fem",'Classificação geral'!$K25=3,'Classificação geral'!$F25="Mini"),'Classificação geral'!$B25,""),"")</f>
        <v/>
      </c>
      <c r="IK33" s="215" t="str">
        <f>IF($IJ33='Classificação geral'!$B25,'Classificação geral'!$C25,"")</f>
        <v/>
      </c>
      <c r="IL33" s="215" t="str">
        <f>IF($IJ33='Classificação geral'!$B25,'Classificação geral'!$D25,"")</f>
        <v/>
      </c>
      <c r="IM33" s="215" t="str">
        <f>IF($IJ33='Classificação geral'!$B25,'Classificação geral'!$J25,"")</f>
        <v/>
      </c>
      <c r="IN33" s="215" t="str">
        <f>IF($IM33='Classificação geral'!$J25,'Classificação geral'!$K25,"")</f>
        <v/>
      </c>
      <c r="IO33" s="215" t="str">
        <f>IF($IN33='Classificação geral'!$K25,'Classificação geral'!$P25,"")</f>
        <v/>
      </c>
      <c r="IP33" s="215" t="str">
        <f>IF($IN33='Classificação geral'!$K25,'Classificação geral'!$S25,"")</f>
        <v/>
      </c>
      <c r="IQ33" s="215" t="str">
        <f>IF($IN33='Classificação geral'!$K25,'Classificação geral'!$T25,"")</f>
        <v/>
      </c>
      <c r="IR33" s="215" t="str">
        <f>IF($IN33='Classificação geral'!$K25,'Classificação geral'!$L25,"")</f>
        <v/>
      </c>
      <c r="IS33" s="215" t="str">
        <f>IF($IN33='Classificação geral'!$K25,'Classificação geral'!$U25,"")</f>
        <v/>
      </c>
      <c r="IT33" s="215" t="str">
        <f>IF($IN33='Classificação geral'!$K25,'Classificação geral'!$W25,"")</f>
        <v/>
      </c>
      <c r="IU33" s="215" t="str">
        <f>IF($IN33='Classificação geral'!$K25,'Classificação geral'!$X25,"")</f>
        <v/>
      </c>
      <c r="IV33" s="215" t="str">
        <f>IF($IN33='Classificação geral'!$K25,'Classificação geral'!$M25,"")</f>
        <v/>
      </c>
      <c r="IW33" s="215" t="str">
        <f>IF($IN33='Classificação geral'!$K25,'Classificação geral'!$Y25,"")</f>
        <v/>
      </c>
      <c r="IX33" s="215" t="str">
        <f>IF($IN33='Classificação geral'!$K25,'Classificação geral'!$AA25,"")</f>
        <v/>
      </c>
      <c r="IY33" s="215" t="str">
        <f>IF($IN33='Classificação geral'!$K25,'Classificação geral'!$AB25,"")</f>
        <v/>
      </c>
      <c r="IZ33" s="215" t="str">
        <f>IF($IN33='Classificação geral'!$K25,'Classificação geral'!$N25,"")</f>
        <v/>
      </c>
      <c r="JA33" s="215" t="str">
        <f>IF($IN33='Classificação geral'!$K25,'Classificação geral'!$O25,"")</f>
        <v/>
      </c>
      <c r="JB33" s="215" t="str">
        <f>IF($IN33='Classificação geral'!$K25,'Classificação geral'!$AM25,"")</f>
        <v/>
      </c>
      <c r="JC33" s="216" t="str">
        <f>IFERROR(RANK(JB33,JB:JB,0)+ COUNTIF($JB$13:JB31,JB33),"")</f>
        <v/>
      </c>
      <c r="JD33" s="209"/>
      <c r="JE33" s="214" t="str">
        <f>IFERROR(IF(AND('Classificação geral'!$J25="mas",'Classificação geral'!$K25=3,'Classificação geral'!$F25="Mini"),'Classificação geral'!$A25,""),"")</f>
        <v/>
      </c>
      <c r="JF33" s="214" t="str">
        <f>IFERROR(IF(AND('Classificação geral'!$J25="mas",'Classificação geral'!$K25=3,'Classificação geral'!$F25="Mini"),'Classificação geral'!$B25,""),"")</f>
        <v/>
      </c>
      <c r="JG33" s="215" t="str">
        <f>IF($JF33='Classificação geral'!$B25,'Classificação geral'!$C25,"")</f>
        <v/>
      </c>
      <c r="JH33" s="215" t="str">
        <f>IF($JF33='Classificação geral'!$B25,'Classificação geral'!$D25,"")</f>
        <v/>
      </c>
      <c r="JI33" s="215" t="str">
        <f>IF($JF33='Classificação geral'!$B25,'Classificação geral'!$J25,"")</f>
        <v/>
      </c>
      <c r="JJ33" s="214" t="str">
        <f>IFERROR(IF(AND($JI33="mas",'Classificação geral'!$K25=3),'Classificação geral'!K25,""),"")</f>
        <v/>
      </c>
      <c r="JK33" s="214" t="str">
        <f>IFERROR(IF(AND($JI33="mas",'Classificação geral'!$K25=3),'Classificação geral'!P25,""),"")</f>
        <v/>
      </c>
      <c r="JL33" s="214" t="str">
        <f>IFERROR(IF(AND($JI33="mas",'Classificação geral'!$K25=3),'Classificação geral'!S25,""),"")</f>
        <v/>
      </c>
      <c r="JM33" s="214" t="str">
        <f>IFERROR(IF(AND($JI33="mas",'Classificação geral'!$K25=3),'Classificação geral'!T25,""),"")</f>
        <v/>
      </c>
      <c r="JN33" s="214" t="str">
        <f>IFERROR(IF(AND($JI33="mas",'Classificação geral'!$K25=3),'Classificação geral'!L25,""),"")</f>
        <v/>
      </c>
      <c r="JO33" s="214" t="str">
        <f>IFERROR(IF(AND($JI33="mas",'Classificação geral'!$K25=3),'Classificação geral'!U25,""),"")</f>
        <v/>
      </c>
      <c r="JP33" s="214" t="str">
        <f>IFERROR(IF(AND($JI33="mas",'Classificação geral'!$K25=3),'Classificação geral'!W25,""),"")</f>
        <v/>
      </c>
      <c r="JQ33" s="214" t="str">
        <f>IFERROR(IF(AND($JI33="mas",'Classificação geral'!$K25=3),'Classificação geral'!X25,""),"")</f>
        <v/>
      </c>
      <c r="JR33" s="214" t="str">
        <f>IFERROR(IF(AND($JI33="mas",'Classificação geral'!$K25=3),'Classificação geral'!M25,""),"")</f>
        <v/>
      </c>
      <c r="JS33" s="214" t="str">
        <f>IFERROR(IF(AND($JI33="mas",'Classificação geral'!$K25=3),'Classificação geral'!Y25,""),"")</f>
        <v/>
      </c>
      <c r="JT33" s="214" t="str">
        <f>IFERROR(IF(AND($JI33="mas",'Classificação geral'!$K25=3),'Classificação geral'!AA25,""),"")</f>
        <v/>
      </c>
      <c r="JU33" s="214" t="str">
        <f>IFERROR(IF(AND($JI33="mas",'Classificação geral'!$K25=3),'Classificação geral'!AB25,""),"")</f>
        <v/>
      </c>
      <c r="JV33" s="214" t="str">
        <f>IFERROR(IF(AND($JI33="mas",'Classificação geral'!$K25=3),'Classificação geral'!N25,""),"")</f>
        <v/>
      </c>
      <c r="JW33" s="214" t="str">
        <f>IFERROR(IF(AND($JI33="mas",'Classificação geral'!$K25=3),'Classificação geral'!$AM25,""),"")</f>
        <v/>
      </c>
      <c r="JX33" s="216" t="str">
        <f>IFERROR(RANK(JW33,JW:JW,0)+ COUNTIF(JW$13:$JW31,JW33),"")</f>
        <v/>
      </c>
    </row>
    <row r="34" spans="1:284" s="199" customFormat="1" ht="27.75" customHeight="1" x14ac:dyDescent="0.4">
      <c r="A34" s="243"/>
      <c r="B34" s="248" t="str">
        <f t="shared" si="0"/>
        <v/>
      </c>
      <c r="C34" s="238" t="str">
        <f t="shared" si="1"/>
        <v/>
      </c>
      <c r="D34" s="238" t="str">
        <f t="shared" si="2"/>
        <v/>
      </c>
      <c r="E34" s="238" t="str">
        <f t="shared" si="3"/>
        <v/>
      </c>
      <c r="F34" s="239" t="str">
        <f t="shared" si="4"/>
        <v/>
      </c>
      <c r="G34" s="239" t="str">
        <f t="shared" si="5"/>
        <v/>
      </c>
      <c r="H34" s="240" t="str">
        <f t="shared" si="6"/>
        <v/>
      </c>
      <c r="I34" s="240" t="str">
        <f t="shared" si="7"/>
        <v/>
      </c>
      <c r="J34" s="240" t="str">
        <f t="shared" si="8"/>
        <v/>
      </c>
      <c r="K34" s="240" t="str">
        <f t="shared" si="9"/>
        <v/>
      </c>
      <c r="L34" s="240" t="str">
        <f t="shared" si="10"/>
        <v/>
      </c>
      <c r="M34" s="240" t="str">
        <f t="shared" si="11"/>
        <v/>
      </c>
      <c r="N34" s="240" t="str">
        <f t="shared" si="12"/>
        <v/>
      </c>
      <c r="O34" s="240" t="str">
        <f t="shared" si="13"/>
        <v/>
      </c>
      <c r="P34" s="240" t="str">
        <f t="shared" si="14"/>
        <v/>
      </c>
      <c r="Q34" s="240" t="str">
        <f t="shared" si="15"/>
        <v/>
      </c>
      <c r="R34" s="240" t="str">
        <f t="shared" si="16"/>
        <v/>
      </c>
      <c r="S34" s="240" t="str">
        <f t="shared" si="16"/>
        <v/>
      </c>
      <c r="T34" s="240" t="str">
        <f t="shared" si="17"/>
        <v/>
      </c>
      <c r="U34" s="240" t="str">
        <f t="shared" si="18"/>
        <v/>
      </c>
      <c r="V34" s="241">
        <v>20</v>
      </c>
      <c r="W34" s="432"/>
      <c r="X34" s="434"/>
      <c r="Y34" s="242"/>
      <c r="Z34" s="248" t="str">
        <f t="shared" si="19"/>
        <v/>
      </c>
      <c r="AA34" s="238" t="str">
        <f t="shared" si="20"/>
        <v/>
      </c>
      <c r="AB34" s="238" t="str">
        <f t="shared" si="21"/>
        <v/>
      </c>
      <c r="AC34" s="238" t="str">
        <f t="shared" si="22"/>
        <v/>
      </c>
      <c r="AD34" s="239" t="str">
        <f t="shared" si="23"/>
        <v/>
      </c>
      <c r="AE34" s="239" t="str">
        <f t="shared" si="24"/>
        <v/>
      </c>
      <c r="AF34" s="240" t="str">
        <f t="shared" si="25"/>
        <v/>
      </c>
      <c r="AG34" s="240" t="str">
        <f t="shared" si="26"/>
        <v/>
      </c>
      <c r="AH34" s="240" t="str">
        <f t="shared" si="27"/>
        <v/>
      </c>
      <c r="AI34" s="240" t="str">
        <f t="shared" si="28"/>
        <v/>
      </c>
      <c r="AJ34" s="240" t="str">
        <f t="shared" si="29"/>
        <v/>
      </c>
      <c r="AK34" s="240" t="str">
        <f t="shared" si="30"/>
        <v/>
      </c>
      <c r="AL34" s="240" t="str">
        <f t="shared" si="31"/>
        <v/>
      </c>
      <c r="AM34" s="240" t="str">
        <f t="shared" si="32"/>
        <v/>
      </c>
      <c r="AN34" s="240" t="str">
        <f t="shared" si="33"/>
        <v/>
      </c>
      <c r="AO34" s="240" t="str">
        <f t="shared" si="34"/>
        <v/>
      </c>
      <c r="AP34" s="240" t="str">
        <f t="shared" si="35"/>
        <v/>
      </c>
      <c r="AQ34" s="240" t="str">
        <f t="shared" si="35"/>
        <v/>
      </c>
      <c r="AR34" s="240" t="str">
        <f t="shared" si="36"/>
        <v/>
      </c>
      <c r="AS34" s="240" t="str">
        <f t="shared" si="37"/>
        <v/>
      </c>
      <c r="AT34" s="241">
        <v>20</v>
      </c>
      <c r="AU34" s="432"/>
      <c r="AV34" s="242"/>
      <c r="AW34" s="243"/>
      <c r="AX34" s="249" t="str">
        <f t="shared" si="57"/>
        <v/>
      </c>
      <c r="AY34" s="238" t="str">
        <f t="shared" si="58"/>
        <v/>
      </c>
      <c r="AZ34" s="238" t="str">
        <f t="shared" si="59"/>
        <v/>
      </c>
      <c r="BA34" s="239" t="str">
        <f t="shared" si="38"/>
        <v/>
      </c>
      <c r="BB34" s="239" t="str">
        <f t="shared" si="60"/>
        <v/>
      </c>
      <c r="BC34" s="239" t="str">
        <f t="shared" si="61"/>
        <v/>
      </c>
      <c r="BD34" s="240" t="str">
        <f t="shared" si="62"/>
        <v/>
      </c>
      <c r="BE34" s="240" t="str">
        <f t="shared" si="63"/>
        <v/>
      </c>
      <c r="BF34" s="240" t="str">
        <f t="shared" si="64"/>
        <v/>
      </c>
      <c r="BG34" s="240" t="str">
        <f t="shared" si="65"/>
        <v/>
      </c>
      <c r="BH34" s="240" t="str">
        <f t="shared" si="66"/>
        <v/>
      </c>
      <c r="BI34" s="240" t="str">
        <f t="shared" si="67"/>
        <v/>
      </c>
      <c r="BJ34" s="240" t="str">
        <f t="shared" si="68"/>
        <v/>
      </c>
      <c r="BK34" s="240" t="str">
        <f t="shared" si="69"/>
        <v/>
      </c>
      <c r="BL34" s="240" t="str">
        <f t="shared" si="70"/>
        <v/>
      </c>
      <c r="BM34" s="240" t="str">
        <f t="shared" si="71"/>
        <v/>
      </c>
      <c r="BN34" s="240" t="str">
        <f t="shared" si="72"/>
        <v/>
      </c>
      <c r="BO34" s="240" t="str">
        <f t="shared" si="72"/>
        <v/>
      </c>
      <c r="BP34" s="240" t="str">
        <f t="shared" si="73"/>
        <v/>
      </c>
      <c r="BQ34" s="240" t="str">
        <f t="shared" si="74"/>
        <v/>
      </c>
      <c r="BR34" s="241">
        <v>20</v>
      </c>
      <c r="BS34" s="432"/>
      <c r="BT34" s="242"/>
      <c r="BU34" s="242"/>
      <c r="BV34" s="249" t="str">
        <f t="shared" si="75"/>
        <v/>
      </c>
      <c r="BW34" s="238" t="str">
        <f t="shared" si="76"/>
        <v/>
      </c>
      <c r="BX34" s="238" t="str">
        <f t="shared" si="77"/>
        <v/>
      </c>
      <c r="BY34" s="239" t="str">
        <f t="shared" si="40"/>
        <v/>
      </c>
      <c r="BZ34" s="239" t="str">
        <f t="shared" si="78"/>
        <v/>
      </c>
      <c r="CA34" s="239" t="str">
        <f t="shared" si="79"/>
        <v/>
      </c>
      <c r="CB34" s="240" t="str">
        <f t="shared" si="79"/>
        <v/>
      </c>
      <c r="CC34" s="240" t="str">
        <f t="shared" si="80"/>
        <v/>
      </c>
      <c r="CD34" s="240" t="str">
        <f t="shared" si="81"/>
        <v/>
      </c>
      <c r="CE34" s="240" t="str">
        <f t="shared" si="82"/>
        <v/>
      </c>
      <c r="CF34" s="240" t="str">
        <f t="shared" si="83"/>
        <v/>
      </c>
      <c r="CG34" s="240" t="str">
        <f t="shared" si="84"/>
        <v/>
      </c>
      <c r="CH34" s="240" t="str">
        <f t="shared" si="85"/>
        <v/>
      </c>
      <c r="CI34" s="240" t="str">
        <f t="shared" si="86"/>
        <v/>
      </c>
      <c r="CJ34" s="240" t="str">
        <f t="shared" si="87"/>
        <v/>
      </c>
      <c r="CK34" s="240" t="str">
        <f t="shared" si="88"/>
        <v/>
      </c>
      <c r="CL34" s="240" t="str">
        <f t="shared" si="89"/>
        <v/>
      </c>
      <c r="CM34" s="240" t="str">
        <f t="shared" si="89"/>
        <v/>
      </c>
      <c r="CN34" s="240" t="str">
        <f t="shared" si="90"/>
        <v/>
      </c>
      <c r="CO34" s="240" t="str">
        <f t="shared" si="91"/>
        <v/>
      </c>
      <c r="CP34" s="241">
        <v>20</v>
      </c>
      <c r="CQ34" s="432"/>
      <c r="CR34" s="243"/>
      <c r="CS34" s="248" t="str">
        <f t="shared" si="92"/>
        <v/>
      </c>
      <c r="CT34" s="238" t="str">
        <f t="shared" si="93"/>
        <v/>
      </c>
      <c r="CU34" s="238" t="str">
        <f t="shared" si="94"/>
        <v/>
      </c>
      <c r="CV34" s="238" t="str">
        <f t="shared" si="95"/>
        <v/>
      </c>
      <c r="CW34" s="239" t="str">
        <f t="shared" si="96"/>
        <v/>
      </c>
      <c r="CX34" s="239" t="str">
        <f t="shared" si="97"/>
        <v/>
      </c>
      <c r="CY34" s="240" t="str">
        <f t="shared" si="98"/>
        <v/>
      </c>
      <c r="CZ34" s="240" t="str">
        <f t="shared" si="99"/>
        <v/>
      </c>
      <c r="DA34" s="240" t="str">
        <f t="shared" si="100"/>
        <v/>
      </c>
      <c r="DB34" s="240" t="str">
        <f t="shared" si="101"/>
        <v/>
      </c>
      <c r="DC34" s="240" t="str">
        <f t="shared" si="102"/>
        <v/>
      </c>
      <c r="DD34" s="240" t="str">
        <f t="shared" si="103"/>
        <v/>
      </c>
      <c r="DE34" s="240" t="str">
        <f t="shared" si="104"/>
        <v/>
      </c>
      <c r="DF34" s="240" t="str">
        <f t="shared" si="105"/>
        <v/>
      </c>
      <c r="DG34" s="240" t="str">
        <f t="shared" si="106"/>
        <v/>
      </c>
      <c r="DH34" s="240" t="str">
        <f t="shared" si="107"/>
        <v/>
      </c>
      <c r="DI34" s="240" t="str">
        <f t="shared" si="108"/>
        <v/>
      </c>
      <c r="DJ34" s="240" t="str">
        <f t="shared" si="108"/>
        <v/>
      </c>
      <c r="DK34" s="240" t="str">
        <f t="shared" si="109"/>
        <v/>
      </c>
      <c r="DL34" s="240" t="str">
        <f t="shared" si="110"/>
        <v/>
      </c>
      <c r="DM34" s="241">
        <v>20</v>
      </c>
      <c r="DN34" s="432"/>
      <c r="DO34" s="242"/>
      <c r="DP34" s="242"/>
      <c r="DQ34" s="248" t="str">
        <f t="shared" si="111"/>
        <v/>
      </c>
      <c r="DR34" s="238" t="str">
        <f t="shared" si="112"/>
        <v/>
      </c>
      <c r="DS34" s="238" t="str">
        <f t="shared" si="113"/>
        <v/>
      </c>
      <c r="DT34" s="238" t="str">
        <f t="shared" si="114"/>
        <v/>
      </c>
      <c r="DU34" s="239" t="str">
        <f t="shared" si="115"/>
        <v/>
      </c>
      <c r="DV34" s="239" t="str">
        <f t="shared" si="116"/>
        <v/>
      </c>
      <c r="DW34" s="240" t="str">
        <f t="shared" si="45"/>
        <v/>
      </c>
      <c r="DX34" s="240" t="str">
        <f t="shared" si="46"/>
        <v/>
      </c>
      <c r="DY34" s="240" t="str">
        <f t="shared" si="47"/>
        <v/>
      </c>
      <c r="DZ34" s="240" t="str">
        <f t="shared" si="48"/>
        <v/>
      </c>
      <c r="EA34" s="240" t="str">
        <f t="shared" si="49"/>
        <v/>
      </c>
      <c r="EB34" s="240" t="str">
        <f t="shared" si="50"/>
        <v/>
      </c>
      <c r="EC34" s="240" t="str">
        <f t="shared" si="51"/>
        <v/>
      </c>
      <c r="ED34" s="240" t="str">
        <f t="shared" si="52"/>
        <v/>
      </c>
      <c r="EE34" s="240" t="str">
        <f t="shared" si="53"/>
        <v/>
      </c>
      <c r="EF34" s="240" t="str">
        <f t="shared" si="54"/>
        <v/>
      </c>
      <c r="EG34" s="240" t="str">
        <f t="shared" si="55"/>
        <v/>
      </c>
      <c r="EH34" s="240" t="str">
        <f t="shared" si="118"/>
        <v/>
      </c>
      <c r="EI34" s="240" t="str">
        <f t="shared" si="56"/>
        <v/>
      </c>
      <c r="EJ34" s="240" t="str">
        <f t="shared" si="117"/>
        <v/>
      </c>
      <c r="EK34" s="241">
        <v>20</v>
      </c>
      <c r="EL34" s="432"/>
      <c r="EZ34" s="214" t="str">
        <f>IFERROR(IF(AND('Classificação geral'!$J26="FEM",'Classificação geral'!$K26=1,'Classificação geral'!$F26="Mini"),'Classificação geral'!$A26,""),"")</f>
        <v/>
      </c>
      <c r="FA34" s="214" t="str">
        <f>IFERROR(IF(AND('Classificação geral'!$J26="FEM",'Classificação geral'!$K26=1,'Classificação geral'!F26="Mini"),'Classificação geral'!$B26,""),"")</f>
        <v/>
      </c>
      <c r="FB34" s="215" t="str">
        <f>IF($FA34='Classificação geral'!$B26,'Classificação geral'!$C26,"")</f>
        <v/>
      </c>
      <c r="FC34" s="215" t="str">
        <f>IF($FA34='Classificação geral'!$B26,'Classificação geral'!$D26,"")</f>
        <v/>
      </c>
      <c r="FD34" s="215" t="str">
        <f>IF($FA34='Classificação geral'!$B26,'Classificação geral'!$J26,"")</f>
        <v/>
      </c>
      <c r="FE34" s="215" t="str">
        <f>IF($FD34='Classificação geral'!$J26,'Classificação geral'!$K26,"")</f>
        <v/>
      </c>
      <c r="FF34" s="215" t="str">
        <f>IF($FE34='Classificação geral'!$K26,'Classificação geral'!$P26,"")</f>
        <v/>
      </c>
      <c r="FG34" s="215" t="str">
        <f>IF($FE34='Classificação geral'!$K26,'Classificação geral'!$S26,"")</f>
        <v/>
      </c>
      <c r="FH34" s="215" t="str">
        <f>IF($FE34='Classificação geral'!$K26,'Classificação geral'!$T26,"")</f>
        <v/>
      </c>
      <c r="FI34" s="215" t="str">
        <f>IF($FE34='Classificação geral'!$K26,'Classificação geral'!$L26,"")</f>
        <v/>
      </c>
      <c r="FJ34" s="215" t="str">
        <f>IF($FE34='Classificação geral'!$K26,'Classificação geral'!$U26,"")</f>
        <v/>
      </c>
      <c r="FK34" s="215" t="str">
        <f>IF($FE34='Classificação geral'!$K26,'Classificação geral'!$W26,"")</f>
        <v/>
      </c>
      <c r="FL34" s="215" t="str">
        <f>IF($FE34='Classificação geral'!$K26,'Classificação geral'!$X26,"")</f>
        <v/>
      </c>
      <c r="FM34" s="215" t="str">
        <f>IF($FE34='Classificação geral'!$K26,'Classificação geral'!$M26,"")</f>
        <v/>
      </c>
      <c r="FN34" s="215" t="str">
        <f>IF($FE34='Classificação geral'!$K26,'Classificação geral'!$Y26,"")</f>
        <v/>
      </c>
      <c r="FO34" s="215" t="str">
        <f>IF($FE34='Classificação geral'!$K26,'Classificação geral'!$AA26,"")</f>
        <v/>
      </c>
      <c r="FP34" s="215" t="str">
        <f>IF($FE34='Classificação geral'!$K26,'Classificação geral'!$AB26,"")</f>
        <v/>
      </c>
      <c r="FQ34" s="215" t="str">
        <f>IF($FE34='Classificação geral'!$K26,'Classificação geral'!$N26,"")</f>
        <v/>
      </c>
      <c r="FR34" s="215" t="str">
        <f>IF($FE34='Classificação geral'!$K26,'Classificação geral'!$O26,"")</f>
        <v/>
      </c>
      <c r="FS34" s="215" t="str">
        <f>IF($FE34='Classificação geral'!$K26,'Classificação geral'!$AM26,"")</f>
        <v/>
      </c>
      <c r="FT34" s="216" t="str">
        <f>IFERROR(RANK(FS34,FS:FS,0)+ COUNTIF($FS$13:FS33,FS34),"")</f>
        <v/>
      </c>
      <c r="FU34" s="209"/>
      <c r="FV34" s="214" t="str">
        <f>IFERROR(IF(AND('Classificação geral'!$J26="mas",'Classificação geral'!$K26=1,'Classificação geral'!$F26="Mini"),'Classificação geral'!$A26,""),"")</f>
        <v/>
      </c>
      <c r="FW34" s="214" t="str">
        <f>IFERROR(IF(AND('Classificação geral'!$J26="mas",'Classificação geral'!$K26=1,'Classificação geral'!$F26="Mini"),'Classificação geral'!$B26,""),"")</f>
        <v/>
      </c>
      <c r="FX34" s="215" t="str">
        <f>IF($FW34='Classificação geral'!$B26,'Classificação geral'!$C26,"")</f>
        <v/>
      </c>
      <c r="FY34" s="215" t="str">
        <f>IF($FW34='Classificação geral'!$B26,'Classificação geral'!$D26,"")</f>
        <v/>
      </c>
      <c r="FZ34" s="215" t="str">
        <f>IF($FW34='Classificação geral'!$B26,'Classificação geral'!$J26,"")</f>
        <v/>
      </c>
      <c r="GA34" s="214" t="str">
        <f>IFERROR(IF(AND($FZ34="mas",'Classificação geral'!$K26=1),'Classificação geral'!K26,""),"")</f>
        <v/>
      </c>
      <c r="GB34" s="214" t="str">
        <f>IFERROR(IF(AND($FZ34="mas",'Classificação geral'!$K26=1),'Classificação geral'!P26,""),"")</f>
        <v/>
      </c>
      <c r="GC34" s="214" t="str">
        <f>IFERROR(IF(AND($FZ34="mas",'Classificação geral'!$K26=1),'Classificação geral'!S26,""),"")</f>
        <v/>
      </c>
      <c r="GD34" s="214" t="str">
        <f>IFERROR(IF(AND($FZ34="mas",'Classificação geral'!$K26=1),'Classificação geral'!T26,""),"")</f>
        <v/>
      </c>
      <c r="GE34" s="214" t="str">
        <f>IFERROR(IF(AND($FZ34="mas",'Classificação geral'!$K26=1),'Classificação geral'!L26,""),"")</f>
        <v/>
      </c>
      <c r="GF34" s="214" t="str">
        <f>IFERROR(IF(AND($FZ34="mas",'Classificação geral'!$K26=1),'Classificação geral'!U26,""),"")</f>
        <v/>
      </c>
      <c r="GG34" s="214" t="str">
        <f>IFERROR(IF(AND($FZ34="mas",'Classificação geral'!$K26=1),'Classificação geral'!W26,""),"")</f>
        <v/>
      </c>
      <c r="GH34" s="214" t="str">
        <f>IFERROR(IF(AND($FZ34="mas",'Classificação geral'!$K26=1),'Classificação geral'!X26,""),"")</f>
        <v/>
      </c>
      <c r="GI34" s="214" t="str">
        <f>IFERROR(IF(AND($FZ34="mas",'Classificação geral'!$K26=1),'Classificação geral'!M26,""),"")</f>
        <v/>
      </c>
      <c r="GJ34" s="214" t="str">
        <f>IFERROR(IF(AND($FZ34="mas",'Classificação geral'!$K26=1),'Classificação geral'!Y26,""),"")</f>
        <v/>
      </c>
      <c r="GK34" s="214" t="str">
        <f>IFERROR(IF(AND($FZ34="mas",'Classificação geral'!$K26=1),'Classificação geral'!AA26,""),"")</f>
        <v/>
      </c>
      <c r="GL34" s="214" t="str">
        <f>IFERROR(IF(AND($FZ34="mas",'Classificação geral'!$K26=1),'Classificação geral'!AB26,""),"")</f>
        <v/>
      </c>
      <c r="GM34" s="214" t="str">
        <f>IFERROR(IF(AND($FZ34="mas",'Classificação geral'!$K26=1),'Classificação geral'!N26,""),"")</f>
        <v/>
      </c>
      <c r="GN34" s="214" t="str">
        <f>IFERROR(IF(AND($FZ34="mas",'Classificação geral'!$K26=1),'Classificação geral'!O26,""),"")</f>
        <v/>
      </c>
      <c r="GO34" s="244" t="str">
        <f>IFERROR(IF(AND($FZ34="mas",'Classificação geral'!$K26=1),'Classificação geral'!AM26,""),"")</f>
        <v/>
      </c>
      <c r="GP34" s="216" t="str">
        <f>IFERROR(RANK(GO34,GO:GO,0)+ COUNTIF($GO$13:GO33,GO34),"")</f>
        <v/>
      </c>
      <c r="GQ34" s="209"/>
      <c r="GR34" s="214" t="str">
        <f>IFERROR(IF(AND('Classificação geral'!$J26="fem",'Classificação geral'!$K26=2,'Classificação geral'!$F26="Mini"),'Classificação geral'!$A26,""),"")</f>
        <v/>
      </c>
      <c r="GS34" s="214" t="str">
        <f>IFERROR(IF(AND('Classificação geral'!$J26="fem",'Classificação geral'!$K26=2,'Classificação geral'!$F26="Mini"),'Classificação geral'!$B26,""),"")</f>
        <v/>
      </c>
      <c r="GT34" s="215" t="str">
        <f>IF($GS34='Classificação geral'!$B26,'Classificação geral'!$C26,"")</f>
        <v/>
      </c>
      <c r="GU34" s="215" t="str">
        <f>IF($GS34='Classificação geral'!$B26,'Classificação geral'!$D26,"")</f>
        <v/>
      </c>
      <c r="GV34" s="215" t="str">
        <f>IF($GS34='Classificação geral'!$B26,'Classificação geral'!$J26,"")</f>
        <v/>
      </c>
      <c r="GW34" s="214" t="str">
        <f>IFERROR(IF(AND($GV34="fem",'Classificação geral'!$K26=2),'Classificação geral'!K26,""),"")</f>
        <v/>
      </c>
      <c r="GX34" s="214" t="str">
        <f>IFERROR(IF(AND($GV34="fem",'Classificação geral'!$K26=2),'Classificação geral'!P26,""),"")</f>
        <v/>
      </c>
      <c r="GY34" s="214" t="str">
        <f>IFERROR(IF(AND($GV34="fem",'Classificação geral'!$K26=2),'Classificação geral'!S26,""),"")</f>
        <v/>
      </c>
      <c r="GZ34" s="214" t="str">
        <f>IFERROR(IF(AND($GV34="fem",'Classificação geral'!$K26=2),'Classificação geral'!T26,""),"")</f>
        <v/>
      </c>
      <c r="HA34" s="214" t="str">
        <f>IFERROR(IF(AND($GV34="fem",'Classificação geral'!$K26=2),'Classificação geral'!L26,""),"")</f>
        <v/>
      </c>
      <c r="HB34" s="214" t="str">
        <f>IFERROR(IF(AND($GV34="fem",'Classificação geral'!$K26=2),'Classificação geral'!U26,""),"")</f>
        <v/>
      </c>
      <c r="HC34" s="214" t="str">
        <f>IFERROR(IF(AND($GV34="fem",'Classificação geral'!$K26=2),'Classificação geral'!W26,""),"")</f>
        <v/>
      </c>
      <c r="HD34" s="214" t="str">
        <f>IFERROR(IF(AND($GV34="fem",'Classificação geral'!$K26=2),'Classificação geral'!X26,""),"")</f>
        <v/>
      </c>
      <c r="HE34" s="214" t="str">
        <f>IFERROR(IF(AND($GV34="fem",'Classificação geral'!$K26=2),'Classificação geral'!M26,""),"")</f>
        <v/>
      </c>
      <c r="HF34" s="214" t="str">
        <f>IFERROR(IF(AND($GV34="fem",'Classificação geral'!$K26=2),'Classificação geral'!Y26,""),"")</f>
        <v/>
      </c>
      <c r="HG34" s="214" t="str">
        <f>IFERROR(IF(AND($GV34="fem",'Classificação geral'!$K26=2),'Classificação geral'!AA26,""),"")</f>
        <v/>
      </c>
      <c r="HH34" s="214" t="str">
        <f>IFERROR(IF(AND($GV34="fem",'Classificação geral'!$K26=2),'Classificação geral'!AB26,""),"")</f>
        <v/>
      </c>
      <c r="HI34" s="214" t="str">
        <f>IFERROR(IF(AND($GV34="fem",'Classificação geral'!$K26=2),'Classificação geral'!N26,""),"")</f>
        <v/>
      </c>
      <c r="HJ34" s="214" t="str">
        <f>IFERROR(IF(AND($GV34="fem",'Classificação geral'!$K26=2),'Classificação geral'!O26,""),"")</f>
        <v/>
      </c>
      <c r="HK34" s="214" t="str">
        <f>IFERROR(IF(AND($GV34="fem",'Classificação geral'!$K26=2),'Classificação geral'!AM26,""),"")</f>
        <v/>
      </c>
      <c r="HL34" s="216" t="str">
        <f>IFERROR(RANK(HK34,HK:HK,0)+ COUNTIF(HK$13:$HK32,HK34),"")</f>
        <v/>
      </c>
      <c r="HM34" s="209"/>
      <c r="HN34" s="214" t="str">
        <f>IFERROR(IF(AND('Classificação geral'!$J26="mas",'Classificação geral'!$K26=2,'Classificação geral'!$F26="Mini"),'Classificação geral'!$A26,""),"")</f>
        <v/>
      </c>
      <c r="HO34" s="214" t="str">
        <f>IFERROR(IF(AND('Classificação geral'!$J26="mas",'Classificação geral'!$K26=2,'Classificação geral'!$F26="Mini"),'Classificação geral'!$B26,""),"")</f>
        <v/>
      </c>
      <c r="HP34" s="215" t="str">
        <f>IF($HO34='Classificação geral'!$B26,'Classificação geral'!$C26,"")</f>
        <v/>
      </c>
      <c r="HQ34" s="215" t="str">
        <f>IF($HO34='Classificação geral'!$B26,'Classificação geral'!$D26,"")</f>
        <v/>
      </c>
      <c r="HR34" s="215" t="str">
        <f>IF($HO34='Classificação geral'!$B26,'Classificação geral'!$J26,"")</f>
        <v/>
      </c>
      <c r="HS34" s="214" t="str">
        <f>IFERROR(IF(AND($HR34="mas",'Classificação geral'!$K26=2),'Classificação geral'!K26,""),"")</f>
        <v/>
      </c>
      <c r="HT34" s="214" t="str">
        <f>IFERROR(IF(AND($HR34="mas",'Classificação geral'!$K26=2),'Classificação geral'!P26,""),"")</f>
        <v/>
      </c>
      <c r="HU34" s="214" t="str">
        <f>IFERROR(IF(AND($HR34="mas",'Classificação geral'!$K26=2),'Classificação geral'!S26,""),"")</f>
        <v/>
      </c>
      <c r="HV34" s="214" t="str">
        <f>IFERROR(IF(AND($HR34="mas",'Classificação geral'!$K26=2),'Classificação geral'!T26,""),"")</f>
        <v/>
      </c>
      <c r="HW34" s="214" t="str">
        <f>IFERROR(IF(AND($HR34="mas",'Classificação geral'!$K26=2),'Classificação geral'!L26,""),"")</f>
        <v/>
      </c>
      <c r="HX34" s="214" t="str">
        <f>IFERROR(IF(AND($HR34="mas",'Classificação geral'!$K26=2),'Classificação geral'!U26,""),"")</f>
        <v/>
      </c>
      <c r="HY34" s="214" t="str">
        <f>IFERROR(IF(AND($HR34="mas",'Classificação geral'!$K26=2),'Classificação geral'!W26,""),"")</f>
        <v/>
      </c>
      <c r="HZ34" s="214" t="str">
        <f>IFERROR(IF(AND($HR34="mas",'Classificação geral'!$K26=2),'Classificação geral'!X26,""),"")</f>
        <v/>
      </c>
      <c r="IA34" s="214" t="str">
        <f>IFERROR(IF(AND($HR34="mas",'Classificação geral'!$K26=2),'Classificação geral'!M26,""),"")</f>
        <v/>
      </c>
      <c r="IB34" s="214" t="str">
        <f>IFERROR(IF(AND($HR34="mas",'Classificação geral'!$K26=2),'Classificação geral'!Y26,""),"")</f>
        <v/>
      </c>
      <c r="IC34" s="214" t="str">
        <f>IFERROR(IF(AND($HR34="mas",'Classificação geral'!$K26=2),'Classificação geral'!AA26,""),"")</f>
        <v/>
      </c>
      <c r="ID34" s="214" t="str">
        <f>IFERROR(IF(AND($HR34="mas",'Classificação geral'!$K26=2),'Classificação geral'!AB26,""),"")</f>
        <v/>
      </c>
      <c r="IE34" s="214" t="str">
        <f>IFERROR(IF(AND($HR34="mas",'Classificação geral'!$K26=2),'Classificação geral'!N26,""),"")</f>
        <v/>
      </c>
      <c r="IF34" s="214" t="str">
        <f>IFERROR(IF(AND($HR34="mas",'Classificação geral'!$K26=2),'Classificação geral'!$AM26,""),"")</f>
        <v/>
      </c>
      <c r="IG34" s="216" t="str">
        <f>IFERROR(RANK(IF34,IF:IF,0)+ COUNTIF($IF$13:IF$13,IF34),"")</f>
        <v/>
      </c>
      <c r="IH34" s="209"/>
      <c r="II34" s="214" t="str">
        <f>IFERROR(IF(AND('Classificação geral'!$J26="fem",'Classificação geral'!$K26=3,'Classificação geral'!$F26="Mini"),'Classificação geral'!$A26,""),"")</f>
        <v/>
      </c>
      <c r="IJ34" s="214" t="str">
        <f>IFERROR(IF(AND('Classificação geral'!$J26="fem",'Classificação geral'!$K26=3,'Classificação geral'!$F26="Mini"),'Classificação geral'!$B26,""),"")</f>
        <v/>
      </c>
      <c r="IK34" s="215" t="str">
        <f>IF($IJ34='Classificação geral'!$B26,'Classificação geral'!$C26,"")</f>
        <v/>
      </c>
      <c r="IL34" s="215" t="str">
        <f>IF($IJ34='Classificação geral'!$B26,'Classificação geral'!$D26,"")</f>
        <v/>
      </c>
      <c r="IM34" s="215" t="str">
        <f>IF($IJ34='Classificação geral'!$B26,'Classificação geral'!$J26,"")</f>
        <v/>
      </c>
      <c r="IN34" s="215" t="str">
        <f>IF($IM34='Classificação geral'!$J26,'Classificação geral'!$K26,"")</f>
        <v/>
      </c>
      <c r="IO34" s="215" t="str">
        <f>IF($IN34='Classificação geral'!$K26,'Classificação geral'!$P26,"")</f>
        <v/>
      </c>
      <c r="IP34" s="215" t="str">
        <f>IF($IN34='Classificação geral'!$K26,'Classificação geral'!$S26,"")</f>
        <v/>
      </c>
      <c r="IQ34" s="215" t="str">
        <f>IF($IN34='Classificação geral'!$K26,'Classificação geral'!$T26,"")</f>
        <v/>
      </c>
      <c r="IR34" s="215" t="str">
        <f>IF($IN34='Classificação geral'!$K26,'Classificação geral'!$L26,"")</f>
        <v/>
      </c>
      <c r="IS34" s="215" t="str">
        <f>IF($IN34='Classificação geral'!$K26,'Classificação geral'!$U26,"")</f>
        <v/>
      </c>
      <c r="IT34" s="215" t="str">
        <f>IF($IN34='Classificação geral'!$K26,'Classificação geral'!$W26,"")</f>
        <v/>
      </c>
      <c r="IU34" s="215" t="str">
        <f>IF($IN34='Classificação geral'!$K26,'Classificação geral'!$X26,"")</f>
        <v/>
      </c>
      <c r="IV34" s="215" t="str">
        <f>IF($IN34='Classificação geral'!$K26,'Classificação geral'!$M26,"")</f>
        <v/>
      </c>
      <c r="IW34" s="215" t="str">
        <f>IF($IN34='Classificação geral'!$K26,'Classificação geral'!$Y26,"")</f>
        <v/>
      </c>
      <c r="IX34" s="215" t="str">
        <f>IF($IN34='Classificação geral'!$K26,'Classificação geral'!$AA26,"")</f>
        <v/>
      </c>
      <c r="IY34" s="215" t="str">
        <f>IF($IN34='Classificação geral'!$K26,'Classificação geral'!$AB26,"")</f>
        <v/>
      </c>
      <c r="IZ34" s="215" t="str">
        <f>IF($IN34='Classificação geral'!$K26,'Classificação geral'!$N26,"")</f>
        <v/>
      </c>
      <c r="JA34" s="215" t="str">
        <f>IF($IN34='Classificação geral'!$K26,'Classificação geral'!$O26,"")</f>
        <v/>
      </c>
      <c r="JB34" s="215" t="str">
        <f>IF($IN34='Classificação geral'!$K26,'Classificação geral'!$AM26,"")</f>
        <v/>
      </c>
      <c r="JC34" s="216" t="str">
        <f>IFERROR(RANK(JB34,JB:JB,0)+ COUNTIF($JB$13:JB32,JB34),"")</f>
        <v/>
      </c>
      <c r="JD34" s="209"/>
      <c r="JE34" s="214" t="str">
        <f>IFERROR(IF(AND('Classificação geral'!$J26="mas",'Classificação geral'!$K26=3,'Classificação geral'!$F26="Mini"),'Classificação geral'!$A26,""),"")</f>
        <v/>
      </c>
      <c r="JF34" s="214" t="str">
        <f>IFERROR(IF(AND('Classificação geral'!$J26="mas",'Classificação geral'!$K26=3,'Classificação geral'!$F26="Mini"),'Classificação geral'!$B26,""),"")</f>
        <v/>
      </c>
      <c r="JG34" s="215" t="str">
        <f>IF($JF34='Classificação geral'!$B26,'Classificação geral'!$C26,"")</f>
        <v/>
      </c>
      <c r="JH34" s="215" t="str">
        <f>IF($JF34='Classificação geral'!$B26,'Classificação geral'!$D26,"")</f>
        <v/>
      </c>
      <c r="JI34" s="215" t="str">
        <f>IF($JF34='Classificação geral'!$B26,'Classificação geral'!$J26,"")</f>
        <v/>
      </c>
      <c r="JJ34" s="214" t="str">
        <f>IFERROR(IF(AND($JI34="mas",'Classificação geral'!$K26=3),'Classificação geral'!K26,""),"")</f>
        <v/>
      </c>
      <c r="JK34" s="214" t="str">
        <f>IFERROR(IF(AND($JI34="mas",'Classificação geral'!$K26=3),'Classificação geral'!P26,""),"")</f>
        <v/>
      </c>
      <c r="JL34" s="214" t="str">
        <f>IFERROR(IF(AND($JI34="mas",'Classificação geral'!$K26=3),'Classificação geral'!S26,""),"")</f>
        <v/>
      </c>
      <c r="JM34" s="214" t="str">
        <f>IFERROR(IF(AND($JI34="mas",'Classificação geral'!$K26=3),'Classificação geral'!T26,""),"")</f>
        <v/>
      </c>
      <c r="JN34" s="214" t="str">
        <f>IFERROR(IF(AND($JI34="mas",'Classificação geral'!$K26=3),'Classificação geral'!L26,""),"")</f>
        <v/>
      </c>
      <c r="JO34" s="214" t="str">
        <f>IFERROR(IF(AND($JI34="mas",'Classificação geral'!$K26=3),'Classificação geral'!U26,""),"")</f>
        <v/>
      </c>
      <c r="JP34" s="214" t="str">
        <f>IFERROR(IF(AND($JI34="mas",'Classificação geral'!$K26=3),'Classificação geral'!W26,""),"")</f>
        <v/>
      </c>
      <c r="JQ34" s="214" t="str">
        <f>IFERROR(IF(AND($JI34="mas",'Classificação geral'!$K26=3),'Classificação geral'!X26,""),"")</f>
        <v/>
      </c>
      <c r="JR34" s="214" t="str">
        <f>IFERROR(IF(AND($JI34="mas",'Classificação geral'!$K26=3),'Classificação geral'!M26,""),"")</f>
        <v/>
      </c>
      <c r="JS34" s="214" t="str">
        <f>IFERROR(IF(AND($JI34="mas",'Classificação geral'!$K26=3),'Classificação geral'!Y26,""),"")</f>
        <v/>
      </c>
      <c r="JT34" s="214" t="str">
        <f>IFERROR(IF(AND($JI34="mas",'Classificação geral'!$K26=3),'Classificação geral'!AA26,""),"")</f>
        <v/>
      </c>
      <c r="JU34" s="214" t="str">
        <f>IFERROR(IF(AND($JI34="mas",'Classificação geral'!$K26=3),'Classificação geral'!AB26,""),"")</f>
        <v/>
      </c>
      <c r="JV34" s="214" t="str">
        <f>IFERROR(IF(AND($JI34="mas",'Classificação geral'!$K26=3),'Classificação geral'!N26,""),"")</f>
        <v/>
      </c>
      <c r="JW34" s="214" t="str">
        <f>IFERROR(IF(AND($JI34="mas",'Classificação geral'!$K26=3),'Classificação geral'!$AM26,""),"")</f>
        <v/>
      </c>
      <c r="JX34" s="216" t="str">
        <f>IFERROR(RANK(JW34,JW:JW,0)+ COUNTIF(JW$13:$JW32,JW34),"")</f>
        <v/>
      </c>
    </row>
    <row r="35" spans="1:284" s="199" customFormat="1" ht="27.75" customHeight="1" x14ac:dyDescent="0.4">
      <c r="A35" s="243"/>
      <c r="B35" s="248" t="str">
        <f t="shared" si="0"/>
        <v/>
      </c>
      <c r="C35" s="238" t="str">
        <f t="shared" si="1"/>
        <v/>
      </c>
      <c r="D35" s="238" t="str">
        <f t="shared" si="2"/>
        <v/>
      </c>
      <c r="E35" s="238" t="str">
        <f t="shared" si="3"/>
        <v/>
      </c>
      <c r="F35" s="239" t="str">
        <f t="shared" si="4"/>
        <v/>
      </c>
      <c r="G35" s="239" t="str">
        <f t="shared" si="5"/>
        <v/>
      </c>
      <c r="H35" s="240" t="str">
        <f t="shared" si="6"/>
        <v/>
      </c>
      <c r="I35" s="240" t="str">
        <f t="shared" si="7"/>
        <v/>
      </c>
      <c r="J35" s="240" t="str">
        <f t="shared" si="8"/>
        <v/>
      </c>
      <c r="K35" s="240" t="str">
        <f t="shared" si="9"/>
        <v/>
      </c>
      <c r="L35" s="240" t="str">
        <f t="shared" si="10"/>
        <v/>
      </c>
      <c r="M35" s="240" t="str">
        <f t="shared" si="11"/>
        <v/>
      </c>
      <c r="N35" s="240" t="str">
        <f t="shared" si="12"/>
        <v/>
      </c>
      <c r="O35" s="240" t="str">
        <f t="shared" si="13"/>
        <v/>
      </c>
      <c r="P35" s="240" t="str">
        <f t="shared" si="14"/>
        <v/>
      </c>
      <c r="Q35" s="240" t="str">
        <f t="shared" si="15"/>
        <v/>
      </c>
      <c r="R35" s="240" t="str">
        <f t="shared" ref="R35:S54" si="119">IFERROR(INDEX($FP$15:$FP$161,MATCH($V35,$FT$15:$FT$161,0)),"")</f>
        <v/>
      </c>
      <c r="S35" s="240" t="str">
        <f t="shared" si="119"/>
        <v/>
      </c>
      <c r="T35" s="240" t="str">
        <f t="shared" si="17"/>
        <v/>
      </c>
      <c r="U35" s="240" t="str">
        <f t="shared" si="18"/>
        <v/>
      </c>
      <c r="V35" s="241">
        <v>21</v>
      </c>
      <c r="W35" s="432"/>
      <c r="X35" s="434"/>
      <c r="Y35" s="242"/>
      <c r="Z35" s="248" t="str">
        <f t="shared" si="19"/>
        <v/>
      </c>
      <c r="AA35" s="238" t="str">
        <f t="shared" si="20"/>
        <v/>
      </c>
      <c r="AB35" s="238" t="str">
        <f t="shared" si="21"/>
        <v/>
      </c>
      <c r="AC35" s="238" t="str">
        <f t="shared" si="22"/>
        <v/>
      </c>
      <c r="AD35" s="239" t="str">
        <f t="shared" si="23"/>
        <v/>
      </c>
      <c r="AE35" s="239" t="str">
        <f t="shared" si="24"/>
        <v/>
      </c>
      <c r="AF35" s="240" t="str">
        <f t="shared" si="25"/>
        <v/>
      </c>
      <c r="AG35" s="240" t="str">
        <f t="shared" si="26"/>
        <v/>
      </c>
      <c r="AH35" s="240" t="str">
        <f t="shared" si="27"/>
        <v/>
      </c>
      <c r="AI35" s="240" t="str">
        <f t="shared" si="28"/>
        <v/>
      </c>
      <c r="AJ35" s="240" t="str">
        <f t="shared" si="29"/>
        <v/>
      </c>
      <c r="AK35" s="240" t="str">
        <f t="shared" si="30"/>
        <v/>
      </c>
      <c r="AL35" s="240" t="str">
        <f t="shared" si="31"/>
        <v/>
      </c>
      <c r="AM35" s="240" t="str">
        <f t="shared" si="32"/>
        <v/>
      </c>
      <c r="AN35" s="240" t="str">
        <f t="shared" si="33"/>
        <v/>
      </c>
      <c r="AO35" s="240" t="str">
        <f t="shared" si="34"/>
        <v/>
      </c>
      <c r="AP35" s="240" t="str">
        <f t="shared" ref="AP35:AQ54" si="120">IFERROR(INDEX($GL$15:$GL$161,MATCH($AT35,$GP$15:$GP$161,0)),"")</f>
        <v/>
      </c>
      <c r="AQ35" s="240" t="str">
        <f t="shared" si="120"/>
        <v/>
      </c>
      <c r="AR35" s="240" t="str">
        <f t="shared" si="36"/>
        <v/>
      </c>
      <c r="AS35" s="240" t="str">
        <f t="shared" si="37"/>
        <v/>
      </c>
      <c r="AT35" s="241">
        <v>21</v>
      </c>
      <c r="AU35" s="432"/>
      <c r="AV35" s="242"/>
      <c r="AW35" s="243"/>
      <c r="AX35" s="249" t="str">
        <f t="shared" si="57"/>
        <v/>
      </c>
      <c r="AY35" s="238" t="str">
        <f t="shared" si="58"/>
        <v/>
      </c>
      <c r="AZ35" s="238" t="str">
        <f t="shared" si="59"/>
        <v/>
      </c>
      <c r="BA35" s="239" t="str">
        <f t="shared" si="38"/>
        <v/>
      </c>
      <c r="BB35" s="239" t="str">
        <f t="shared" si="60"/>
        <v/>
      </c>
      <c r="BC35" s="239" t="str">
        <f t="shared" si="61"/>
        <v/>
      </c>
      <c r="BD35" s="240" t="str">
        <f t="shared" si="62"/>
        <v/>
      </c>
      <c r="BE35" s="240" t="str">
        <f t="shared" si="63"/>
        <v/>
      </c>
      <c r="BF35" s="240" t="str">
        <f t="shared" si="64"/>
        <v/>
      </c>
      <c r="BG35" s="240" t="str">
        <f t="shared" si="65"/>
        <v/>
      </c>
      <c r="BH35" s="240" t="str">
        <f t="shared" si="66"/>
        <v/>
      </c>
      <c r="BI35" s="240" t="str">
        <f t="shared" si="67"/>
        <v/>
      </c>
      <c r="BJ35" s="240" t="str">
        <f t="shared" si="68"/>
        <v/>
      </c>
      <c r="BK35" s="240" t="str">
        <f t="shared" si="69"/>
        <v/>
      </c>
      <c r="BL35" s="240" t="str">
        <f t="shared" si="70"/>
        <v/>
      </c>
      <c r="BM35" s="240" t="str">
        <f t="shared" si="71"/>
        <v/>
      </c>
      <c r="BN35" s="240" t="str">
        <f t="shared" ref="BN35:BO98" si="121">IFERROR(INDEX($HH$15:$HH$161,MATCH($BR35,$HL$15:$HL$161,0)),"")</f>
        <v/>
      </c>
      <c r="BO35" s="240" t="str">
        <f t="shared" si="121"/>
        <v/>
      </c>
      <c r="BP35" s="240" t="str">
        <f t="shared" si="73"/>
        <v/>
      </c>
      <c r="BQ35" s="240" t="str">
        <f t="shared" si="74"/>
        <v/>
      </c>
      <c r="BR35" s="241">
        <v>21</v>
      </c>
      <c r="BS35" s="432"/>
      <c r="BT35" s="242"/>
      <c r="BU35" s="242"/>
      <c r="BV35" s="249" t="str">
        <f t="shared" si="75"/>
        <v/>
      </c>
      <c r="BW35" s="238" t="str">
        <f t="shared" si="76"/>
        <v/>
      </c>
      <c r="BX35" s="238" t="str">
        <f t="shared" si="77"/>
        <v/>
      </c>
      <c r="BY35" s="239" t="str">
        <f t="shared" si="40"/>
        <v/>
      </c>
      <c r="BZ35" s="239" t="str">
        <f t="shared" si="78"/>
        <v/>
      </c>
      <c r="CA35" s="239" t="str">
        <f t="shared" ref="CA35:CB98" si="122">IFERROR(INDEX($HS$15:$HS$161,MATCH($CP35,$IG$15:$IG$161,0)),"")</f>
        <v/>
      </c>
      <c r="CB35" s="240" t="str">
        <f t="shared" si="122"/>
        <v/>
      </c>
      <c r="CC35" s="240" t="str">
        <f t="shared" si="80"/>
        <v/>
      </c>
      <c r="CD35" s="240" t="str">
        <f t="shared" si="81"/>
        <v/>
      </c>
      <c r="CE35" s="240" t="str">
        <f t="shared" si="82"/>
        <v/>
      </c>
      <c r="CF35" s="240" t="str">
        <f t="shared" si="83"/>
        <v/>
      </c>
      <c r="CG35" s="240" t="str">
        <f t="shared" si="84"/>
        <v/>
      </c>
      <c r="CH35" s="240" t="str">
        <f t="shared" si="85"/>
        <v/>
      </c>
      <c r="CI35" s="240" t="str">
        <f t="shared" si="86"/>
        <v/>
      </c>
      <c r="CJ35" s="240" t="str">
        <f t="shared" si="87"/>
        <v/>
      </c>
      <c r="CK35" s="240" t="str">
        <f t="shared" si="88"/>
        <v/>
      </c>
      <c r="CL35" s="240" t="str">
        <f t="shared" ref="CL35:CM98" si="123">IFERROR(INDEX($ID$15:$ID$161,MATCH($CP35,$IG$15:$IG$161,0)),"")</f>
        <v/>
      </c>
      <c r="CM35" s="240" t="str">
        <f t="shared" si="123"/>
        <v/>
      </c>
      <c r="CN35" s="240" t="str">
        <f t="shared" si="90"/>
        <v/>
      </c>
      <c r="CO35" s="240" t="str">
        <f t="shared" si="91"/>
        <v/>
      </c>
      <c r="CP35" s="241">
        <v>21</v>
      </c>
      <c r="CQ35" s="432"/>
      <c r="CR35" s="243"/>
      <c r="CS35" s="248" t="str">
        <f t="shared" si="92"/>
        <v/>
      </c>
      <c r="CT35" s="238" t="str">
        <f t="shared" si="93"/>
        <v/>
      </c>
      <c r="CU35" s="238" t="str">
        <f t="shared" si="94"/>
        <v/>
      </c>
      <c r="CV35" s="238" t="str">
        <f t="shared" si="95"/>
        <v/>
      </c>
      <c r="CW35" s="239" t="str">
        <f t="shared" si="96"/>
        <v/>
      </c>
      <c r="CX35" s="239" t="str">
        <f t="shared" si="97"/>
        <v/>
      </c>
      <c r="CY35" s="240" t="str">
        <f t="shared" si="98"/>
        <v/>
      </c>
      <c r="CZ35" s="240" t="str">
        <f t="shared" si="99"/>
        <v/>
      </c>
      <c r="DA35" s="240" t="str">
        <f t="shared" si="100"/>
        <v/>
      </c>
      <c r="DB35" s="240" t="str">
        <f t="shared" si="101"/>
        <v/>
      </c>
      <c r="DC35" s="240" t="str">
        <f t="shared" si="102"/>
        <v/>
      </c>
      <c r="DD35" s="240" t="str">
        <f t="shared" si="103"/>
        <v/>
      </c>
      <c r="DE35" s="240" t="str">
        <f t="shared" si="104"/>
        <v/>
      </c>
      <c r="DF35" s="240" t="str">
        <f t="shared" si="105"/>
        <v/>
      </c>
      <c r="DG35" s="240" t="str">
        <f t="shared" si="106"/>
        <v/>
      </c>
      <c r="DH35" s="240" t="str">
        <f t="shared" si="107"/>
        <v/>
      </c>
      <c r="DI35" s="240" t="str">
        <f t="shared" ref="DI35:DJ98" si="124">IFERROR(INDEX($IY$15:$IY$161,MATCH($DM35,$JC$15:$JC$161,0)),"")</f>
        <v/>
      </c>
      <c r="DJ35" s="240" t="str">
        <f t="shared" si="124"/>
        <v/>
      </c>
      <c r="DK35" s="240" t="str">
        <f t="shared" si="109"/>
        <v/>
      </c>
      <c r="DL35" s="240" t="str">
        <f t="shared" si="110"/>
        <v/>
      </c>
      <c r="DM35" s="241">
        <v>21</v>
      </c>
      <c r="DN35" s="432"/>
      <c r="DO35" s="242"/>
      <c r="DP35" s="242"/>
      <c r="DQ35" s="248" t="str">
        <f t="shared" si="111"/>
        <v/>
      </c>
      <c r="DR35" s="238" t="str">
        <f t="shared" si="112"/>
        <v/>
      </c>
      <c r="DS35" s="238" t="str">
        <f t="shared" si="113"/>
        <v/>
      </c>
      <c r="DT35" s="238" t="str">
        <f t="shared" si="114"/>
        <v/>
      </c>
      <c r="DU35" s="239" t="str">
        <f t="shared" si="115"/>
        <v/>
      </c>
      <c r="DV35" s="239" t="str">
        <f t="shared" si="116"/>
        <v/>
      </c>
      <c r="DW35" s="240" t="str">
        <f t="shared" si="45"/>
        <v/>
      </c>
      <c r="DX35" s="240" t="str">
        <f t="shared" si="46"/>
        <v/>
      </c>
      <c r="DY35" s="240" t="str">
        <f t="shared" si="47"/>
        <v/>
      </c>
      <c r="DZ35" s="240" t="str">
        <f t="shared" si="48"/>
        <v/>
      </c>
      <c r="EA35" s="240" t="str">
        <f t="shared" si="49"/>
        <v/>
      </c>
      <c r="EB35" s="240" t="str">
        <f t="shared" si="50"/>
        <v/>
      </c>
      <c r="EC35" s="240" t="str">
        <f t="shared" si="51"/>
        <v/>
      </c>
      <c r="ED35" s="240" t="str">
        <f t="shared" si="52"/>
        <v/>
      </c>
      <c r="EE35" s="240" t="str">
        <f t="shared" si="53"/>
        <v/>
      </c>
      <c r="EF35" s="240" t="str">
        <f t="shared" si="54"/>
        <v/>
      </c>
      <c r="EG35" s="240" t="str">
        <f t="shared" si="55"/>
        <v/>
      </c>
      <c r="EH35" s="240" t="str">
        <f t="shared" si="118"/>
        <v/>
      </c>
      <c r="EI35" s="240" t="str">
        <f t="shared" si="56"/>
        <v/>
      </c>
      <c r="EJ35" s="240" t="str">
        <f t="shared" si="117"/>
        <v/>
      </c>
      <c r="EK35" s="241">
        <v>21</v>
      </c>
      <c r="EL35" s="432"/>
      <c r="EZ35" s="214" t="str">
        <f>IFERROR(IF(AND('Classificação geral'!$J27="FEM",'Classificação geral'!$K27=1,'Classificação geral'!$F27="Mini"),'Classificação geral'!$A27,""),"")</f>
        <v/>
      </c>
      <c r="FA35" s="214" t="str">
        <f>IFERROR(IF(AND('Classificação geral'!$J27="FEM",'Classificação geral'!$K27=1,'Classificação geral'!F27="Mini"),'Classificação geral'!$B27,""),"")</f>
        <v/>
      </c>
      <c r="FB35" s="215" t="str">
        <f>IF($FA35='Classificação geral'!$B27,'Classificação geral'!$C27,"")</f>
        <v/>
      </c>
      <c r="FC35" s="215" t="str">
        <f>IF($FA35='Classificação geral'!$B27,'Classificação geral'!$D27,"")</f>
        <v/>
      </c>
      <c r="FD35" s="215" t="str">
        <f>IF($FA35='Classificação geral'!$B27,'Classificação geral'!$J27,"")</f>
        <v/>
      </c>
      <c r="FE35" s="215" t="str">
        <f>IF($FD35='Classificação geral'!$J27,'Classificação geral'!$K27,"")</f>
        <v/>
      </c>
      <c r="FF35" s="215" t="str">
        <f>IF($FE35='Classificação geral'!$K27,'Classificação geral'!$P27,"")</f>
        <v/>
      </c>
      <c r="FG35" s="215" t="str">
        <f>IF($FE35='Classificação geral'!$K27,'Classificação geral'!$S27,"")</f>
        <v/>
      </c>
      <c r="FH35" s="215" t="str">
        <f>IF($FE35='Classificação geral'!$K27,'Classificação geral'!$T27,"")</f>
        <v/>
      </c>
      <c r="FI35" s="215" t="str">
        <f>IF($FE35='Classificação geral'!$K27,'Classificação geral'!$L27,"")</f>
        <v/>
      </c>
      <c r="FJ35" s="215" t="str">
        <f>IF($FE35='Classificação geral'!$K27,'Classificação geral'!$U27,"")</f>
        <v/>
      </c>
      <c r="FK35" s="215" t="str">
        <f>IF($FE35='Classificação geral'!$K27,'Classificação geral'!$W27,"")</f>
        <v/>
      </c>
      <c r="FL35" s="215" t="str">
        <f>IF($FE35='Classificação geral'!$K27,'Classificação geral'!$X27,"")</f>
        <v/>
      </c>
      <c r="FM35" s="215" t="str">
        <f>IF($FE35='Classificação geral'!$K27,'Classificação geral'!$M27,"")</f>
        <v/>
      </c>
      <c r="FN35" s="215" t="str">
        <f>IF($FE35='Classificação geral'!$K27,'Classificação geral'!$Y27,"")</f>
        <v/>
      </c>
      <c r="FO35" s="215" t="str">
        <f>IF($FE35='Classificação geral'!$K27,'Classificação geral'!$AA27,"")</f>
        <v/>
      </c>
      <c r="FP35" s="215" t="str">
        <f>IF($FE35='Classificação geral'!$K27,'Classificação geral'!$AB27,"")</f>
        <v/>
      </c>
      <c r="FQ35" s="215" t="str">
        <f>IF($FE35='Classificação geral'!$K27,'Classificação geral'!$N27,"")</f>
        <v/>
      </c>
      <c r="FR35" s="215" t="str">
        <f>IF($FE35='Classificação geral'!$K27,'Classificação geral'!$O27,"")</f>
        <v/>
      </c>
      <c r="FS35" s="215" t="str">
        <f>IF($FE35='Classificação geral'!$K27,'Classificação geral'!$AM27,"")</f>
        <v/>
      </c>
      <c r="FT35" s="216" t="str">
        <f>IFERROR(RANK(FS35,FS:FS,0)+ COUNTIF($FS$13:FS34,FS35),"")</f>
        <v/>
      </c>
      <c r="FU35" s="209"/>
      <c r="FV35" s="214" t="str">
        <f>IFERROR(IF(AND('Classificação geral'!$J27="mas",'Classificação geral'!$K27=1,'Classificação geral'!$F27="Mini"),'Classificação geral'!$A27,""),"")</f>
        <v/>
      </c>
      <c r="FW35" s="214" t="str">
        <f>IFERROR(IF(AND('Classificação geral'!$J27="mas",'Classificação geral'!$K27=1,'Classificação geral'!$F27="Mini"),'Classificação geral'!$B27,""),"")</f>
        <v/>
      </c>
      <c r="FX35" s="215" t="str">
        <f>IF($FW35='Classificação geral'!$B27,'Classificação geral'!$C27,"")</f>
        <v/>
      </c>
      <c r="FY35" s="215" t="str">
        <f>IF($FW35='Classificação geral'!$B27,'Classificação geral'!$D27,"")</f>
        <v/>
      </c>
      <c r="FZ35" s="215" t="str">
        <f>IF($FW35='Classificação geral'!$B27,'Classificação geral'!$J27,"")</f>
        <v/>
      </c>
      <c r="GA35" s="214" t="str">
        <f>IFERROR(IF(AND($FZ35="mas",'Classificação geral'!$K27=1),'Classificação geral'!K27,""),"")</f>
        <v/>
      </c>
      <c r="GB35" s="214" t="str">
        <f>IFERROR(IF(AND($FZ35="mas",'Classificação geral'!$K27=1),'Classificação geral'!P27,""),"")</f>
        <v/>
      </c>
      <c r="GC35" s="214" t="str">
        <f>IFERROR(IF(AND($FZ35="mas",'Classificação geral'!$K27=1),'Classificação geral'!S27,""),"")</f>
        <v/>
      </c>
      <c r="GD35" s="214" t="str">
        <f>IFERROR(IF(AND($FZ35="mas",'Classificação geral'!$K27=1),'Classificação geral'!T27,""),"")</f>
        <v/>
      </c>
      <c r="GE35" s="214" t="str">
        <f>IFERROR(IF(AND($FZ35="mas",'Classificação geral'!$K27=1),'Classificação geral'!L27,""),"")</f>
        <v/>
      </c>
      <c r="GF35" s="214" t="str">
        <f>IFERROR(IF(AND($FZ35="mas",'Classificação geral'!$K27=1),'Classificação geral'!U27,""),"")</f>
        <v/>
      </c>
      <c r="GG35" s="214" t="str">
        <f>IFERROR(IF(AND($FZ35="mas",'Classificação geral'!$K27=1),'Classificação geral'!W27,""),"")</f>
        <v/>
      </c>
      <c r="GH35" s="214" t="str">
        <f>IFERROR(IF(AND($FZ35="mas",'Classificação geral'!$K27=1),'Classificação geral'!X27,""),"")</f>
        <v/>
      </c>
      <c r="GI35" s="214" t="str">
        <f>IFERROR(IF(AND($FZ35="mas",'Classificação geral'!$K27=1),'Classificação geral'!M27,""),"")</f>
        <v/>
      </c>
      <c r="GJ35" s="214" t="str">
        <f>IFERROR(IF(AND($FZ35="mas",'Classificação geral'!$K27=1),'Classificação geral'!Y27,""),"")</f>
        <v/>
      </c>
      <c r="GK35" s="214" t="str">
        <f>IFERROR(IF(AND($FZ35="mas",'Classificação geral'!$K27=1),'Classificação geral'!AA27,""),"")</f>
        <v/>
      </c>
      <c r="GL35" s="214" t="str">
        <f>IFERROR(IF(AND($FZ35="mas",'Classificação geral'!$K27=1),'Classificação geral'!AB27,""),"")</f>
        <v/>
      </c>
      <c r="GM35" s="214" t="str">
        <f>IFERROR(IF(AND($FZ35="mas",'Classificação geral'!$K27=1),'Classificação geral'!N27,""),"")</f>
        <v/>
      </c>
      <c r="GN35" s="214" t="str">
        <f>IFERROR(IF(AND($FZ35="mas",'Classificação geral'!$K27=1),'Classificação geral'!O27,""),"")</f>
        <v/>
      </c>
      <c r="GO35" s="244" t="str">
        <f>IFERROR(IF(AND($FZ35="mas",'Classificação geral'!$K27=1),'Classificação geral'!AM27,""),"")</f>
        <v/>
      </c>
      <c r="GP35" s="216" t="str">
        <f>IFERROR(RANK(GO35,GO:GO,0)+ COUNTIF($GO$13:GO34,GO35),"")</f>
        <v/>
      </c>
      <c r="GQ35" s="209"/>
      <c r="GR35" s="214" t="str">
        <f>IFERROR(IF(AND('Classificação geral'!$J27="fem",'Classificação geral'!$K27=2,'Classificação geral'!$F27="Mini"),'Classificação geral'!$A27,""),"")</f>
        <v/>
      </c>
      <c r="GS35" s="214" t="str">
        <f>IFERROR(IF(AND('Classificação geral'!$J27="fem",'Classificação geral'!$K27=2,'Classificação geral'!$F27="Mini"),'Classificação geral'!$B27,""),"")</f>
        <v/>
      </c>
      <c r="GT35" s="215" t="str">
        <f>IF($GS35='Classificação geral'!$B27,'Classificação geral'!$C27,"")</f>
        <v/>
      </c>
      <c r="GU35" s="215" t="str">
        <f>IF($GS35='Classificação geral'!$B27,'Classificação geral'!$D27,"")</f>
        <v/>
      </c>
      <c r="GV35" s="215" t="str">
        <f>IF($GS35='Classificação geral'!$B27,'Classificação geral'!$J27,"")</f>
        <v/>
      </c>
      <c r="GW35" s="214" t="str">
        <f>IFERROR(IF(AND($GV35="fem",'Classificação geral'!$K27=2),'Classificação geral'!K27,""),"")</f>
        <v/>
      </c>
      <c r="GX35" s="214" t="str">
        <f>IFERROR(IF(AND($GV35="fem",'Classificação geral'!$K27=2),'Classificação geral'!P27,""),"")</f>
        <v/>
      </c>
      <c r="GY35" s="214" t="str">
        <f>IFERROR(IF(AND($GV35="fem",'Classificação geral'!$K27=2),'Classificação geral'!S27,""),"")</f>
        <v/>
      </c>
      <c r="GZ35" s="214" t="str">
        <f>IFERROR(IF(AND($GV35="fem",'Classificação geral'!$K27=2),'Classificação geral'!T27,""),"")</f>
        <v/>
      </c>
      <c r="HA35" s="214" t="str">
        <f>IFERROR(IF(AND($GV35="fem",'Classificação geral'!$K27=2),'Classificação geral'!L27,""),"")</f>
        <v/>
      </c>
      <c r="HB35" s="214" t="str">
        <f>IFERROR(IF(AND($GV35="fem",'Classificação geral'!$K27=2),'Classificação geral'!U27,""),"")</f>
        <v/>
      </c>
      <c r="HC35" s="214" t="str">
        <f>IFERROR(IF(AND($GV35="fem",'Classificação geral'!$K27=2),'Classificação geral'!W27,""),"")</f>
        <v/>
      </c>
      <c r="HD35" s="214" t="str">
        <f>IFERROR(IF(AND($GV35="fem",'Classificação geral'!$K27=2),'Classificação geral'!X27,""),"")</f>
        <v/>
      </c>
      <c r="HE35" s="214" t="str">
        <f>IFERROR(IF(AND($GV35="fem",'Classificação geral'!$K27=2),'Classificação geral'!M27,""),"")</f>
        <v/>
      </c>
      <c r="HF35" s="214" t="str">
        <f>IFERROR(IF(AND($GV35="fem",'Classificação geral'!$K27=2),'Classificação geral'!Y27,""),"")</f>
        <v/>
      </c>
      <c r="HG35" s="214" t="str">
        <f>IFERROR(IF(AND($GV35="fem",'Classificação geral'!$K27=2),'Classificação geral'!AA27,""),"")</f>
        <v/>
      </c>
      <c r="HH35" s="214" t="str">
        <f>IFERROR(IF(AND($GV35="fem",'Classificação geral'!$K27=2),'Classificação geral'!AB27,""),"")</f>
        <v/>
      </c>
      <c r="HI35" s="214" t="str">
        <f>IFERROR(IF(AND($GV35="fem",'Classificação geral'!$K27=2),'Classificação geral'!N27,""),"")</f>
        <v/>
      </c>
      <c r="HJ35" s="214" t="str">
        <f>IFERROR(IF(AND($GV35="fem",'Classificação geral'!$K27=2),'Classificação geral'!O27,""),"")</f>
        <v/>
      </c>
      <c r="HK35" s="214" t="str">
        <f>IFERROR(IF(AND($GV35="fem",'Classificação geral'!$K27=2),'Classificação geral'!AM27,""),"")</f>
        <v/>
      </c>
      <c r="HL35" s="216" t="str">
        <f>IFERROR(RANK(HK35,HK:HK,0)+ COUNTIF(HK$13:$HK33,HK35),"")</f>
        <v/>
      </c>
      <c r="HM35" s="209"/>
      <c r="HN35" s="214" t="str">
        <f>IFERROR(IF(AND('Classificação geral'!$J27="mas",'Classificação geral'!$K27=2,'Classificação geral'!$F27="Mini"),'Classificação geral'!$A27,""),"")</f>
        <v/>
      </c>
      <c r="HO35" s="214" t="str">
        <f>IFERROR(IF(AND('Classificação geral'!$J27="mas",'Classificação geral'!$K27=2,'Classificação geral'!$F27="Mini"),'Classificação geral'!$B27,""),"")</f>
        <v/>
      </c>
      <c r="HP35" s="215" t="str">
        <f>IF($HO35='Classificação geral'!$B27,'Classificação geral'!$C27,"")</f>
        <v/>
      </c>
      <c r="HQ35" s="215" t="str">
        <f>IF($HO35='Classificação geral'!$B27,'Classificação geral'!$D27,"")</f>
        <v/>
      </c>
      <c r="HR35" s="215" t="str">
        <f>IF($HO35='Classificação geral'!$B27,'Classificação geral'!$J27,"")</f>
        <v/>
      </c>
      <c r="HS35" s="214" t="str">
        <f>IFERROR(IF(AND($HR35="mas",'Classificação geral'!$K27=2),'Classificação geral'!K27,""),"")</f>
        <v/>
      </c>
      <c r="HT35" s="214" t="str">
        <f>IFERROR(IF(AND($HR35="mas",'Classificação geral'!$K27=2),'Classificação geral'!P27,""),"")</f>
        <v/>
      </c>
      <c r="HU35" s="214" t="str">
        <f>IFERROR(IF(AND($HR35="mas",'Classificação geral'!$K27=2),'Classificação geral'!S27,""),"")</f>
        <v/>
      </c>
      <c r="HV35" s="214" t="str">
        <f>IFERROR(IF(AND($HR35="mas",'Classificação geral'!$K27=2),'Classificação geral'!T27,""),"")</f>
        <v/>
      </c>
      <c r="HW35" s="214" t="str">
        <f>IFERROR(IF(AND($HR35="mas",'Classificação geral'!$K27=2),'Classificação geral'!L27,""),"")</f>
        <v/>
      </c>
      <c r="HX35" s="214" t="str">
        <f>IFERROR(IF(AND($HR35="mas",'Classificação geral'!$K27=2),'Classificação geral'!U27,""),"")</f>
        <v/>
      </c>
      <c r="HY35" s="214" t="str">
        <f>IFERROR(IF(AND($HR35="mas",'Classificação geral'!$K27=2),'Classificação geral'!W27,""),"")</f>
        <v/>
      </c>
      <c r="HZ35" s="214" t="str">
        <f>IFERROR(IF(AND($HR35="mas",'Classificação geral'!$K27=2),'Classificação geral'!X27,""),"")</f>
        <v/>
      </c>
      <c r="IA35" s="214" t="str">
        <f>IFERROR(IF(AND($HR35="mas",'Classificação geral'!$K27=2),'Classificação geral'!M27,""),"")</f>
        <v/>
      </c>
      <c r="IB35" s="214" t="str">
        <f>IFERROR(IF(AND($HR35="mas",'Classificação geral'!$K27=2),'Classificação geral'!Y27,""),"")</f>
        <v/>
      </c>
      <c r="IC35" s="214" t="str">
        <f>IFERROR(IF(AND($HR35="mas",'Classificação geral'!$K27=2),'Classificação geral'!AA27,""),"")</f>
        <v/>
      </c>
      <c r="ID35" s="214" t="str">
        <f>IFERROR(IF(AND($HR35="mas",'Classificação geral'!$K27=2),'Classificação geral'!AB27,""),"")</f>
        <v/>
      </c>
      <c r="IE35" s="214" t="str">
        <f>IFERROR(IF(AND($HR35="mas",'Classificação geral'!$K27=2),'Classificação geral'!N27,""),"")</f>
        <v/>
      </c>
      <c r="IF35" s="214" t="str">
        <f>IFERROR(IF(AND($HR35="mas",'Classificação geral'!$K27=2),'Classificação geral'!$AM27,""),"")</f>
        <v/>
      </c>
      <c r="IG35" s="216" t="str">
        <f>IFERROR(RANK(IF35,IF:IF,0)+ COUNTIF($IF$13:IF$13,IF35),"")</f>
        <v/>
      </c>
      <c r="IH35" s="209"/>
      <c r="II35" s="214" t="str">
        <f>IFERROR(IF(AND('Classificação geral'!$J27="fem",'Classificação geral'!$K27=3,'Classificação geral'!$F27="Mini"),'Classificação geral'!$A27,""),"")</f>
        <v/>
      </c>
      <c r="IJ35" s="214" t="str">
        <f>IFERROR(IF(AND('Classificação geral'!$J27="fem",'Classificação geral'!$K27=3,'Classificação geral'!$F27="Mini"),'Classificação geral'!$B27,""),"")</f>
        <v/>
      </c>
      <c r="IK35" s="215" t="str">
        <f>IF($IJ35='Classificação geral'!$B27,'Classificação geral'!$C27,"")</f>
        <v/>
      </c>
      <c r="IL35" s="215" t="str">
        <f>IF($IJ35='Classificação geral'!$B27,'Classificação geral'!$D27,"")</f>
        <v/>
      </c>
      <c r="IM35" s="215" t="str">
        <f>IF($IJ35='Classificação geral'!$B27,'Classificação geral'!$J27,"")</f>
        <v/>
      </c>
      <c r="IN35" s="215" t="str">
        <f>IF($IM35='Classificação geral'!$J27,'Classificação geral'!$K27,"")</f>
        <v/>
      </c>
      <c r="IO35" s="215" t="str">
        <f>IF($IN35='Classificação geral'!$K27,'Classificação geral'!$P27,"")</f>
        <v/>
      </c>
      <c r="IP35" s="215" t="str">
        <f>IF($IN35='Classificação geral'!$K27,'Classificação geral'!$S27,"")</f>
        <v/>
      </c>
      <c r="IQ35" s="215" t="str">
        <f>IF($IN35='Classificação geral'!$K27,'Classificação geral'!$T27,"")</f>
        <v/>
      </c>
      <c r="IR35" s="215" t="str">
        <f>IF($IN35='Classificação geral'!$K27,'Classificação geral'!$L27,"")</f>
        <v/>
      </c>
      <c r="IS35" s="215" t="str">
        <f>IF($IN35='Classificação geral'!$K27,'Classificação geral'!$U27,"")</f>
        <v/>
      </c>
      <c r="IT35" s="215" t="str">
        <f>IF($IN35='Classificação geral'!$K27,'Classificação geral'!$W27,"")</f>
        <v/>
      </c>
      <c r="IU35" s="215" t="str">
        <f>IF($IN35='Classificação geral'!$K27,'Classificação geral'!$X27,"")</f>
        <v/>
      </c>
      <c r="IV35" s="215" t="str">
        <f>IF($IN35='Classificação geral'!$K27,'Classificação geral'!$M27,"")</f>
        <v/>
      </c>
      <c r="IW35" s="215" t="str">
        <f>IF($IN35='Classificação geral'!$K27,'Classificação geral'!$Y27,"")</f>
        <v/>
      </c>
      <c r="IX35" s="215" t="str">
        <f>IF($IN35='Classificação geral'!$K27,'Classificação geral'!$AA27,"")</f>
        <v/>
      </c>
      <c r="IY35" s="215" t="str">
        <f>IF($IN35='Classificação geral'!$K27,'Classificação geral'!$AB27,"")</f>
        <v/>
      </c>
      <c r="IZ35" s="215" t="str">
        <f>IF($IN35='Classificação geral'!$K27,'Classificação geral'!$N27,"")</f>
        <v/>
      </c>
      <c r="JA35" s="215" t="str">
        <f>IF($IN35='Classificação geral'!$K27,'Classificação geral'!$O27,"")</f>
        <v/>
      </c>
      <c r="JB35" s="215" t="str">
        <f>IF($IN35='Classificação geral'!$K27,'Classificação geral'!$AM27,"")</f>
        <v/>
      </c>
      <c r="JC35" s="216" t="str">
        <f>IFERROR(RANK(JB35,JB:JB,0)+ COUNTIF($JB$13:JB33,JB35),"")</f>
        <v/>
      </c>
      <c r="JD35" s="209"/>
      <c r="JE35" s="214" t="str">
        <f>IFERROR(IF(AND('Classificação geral'!$J27="mas",'Classificação geral'!$K27=3,'Classificação geral'!$F27="Mini"),'Classificação geral'!$A27,""),"")</f>
        <v/>
      </c>
      <c r="JF35" s="214" t="str">
        <f>IFERROR(IF(AND('Classificação geral'!$J27="mas",'Classificação geral'!$K27=3,'Classificação geral'!$F27="Mini"),'Classificação geral'!$B27,""),"")</f>
        <v/>
      </c>
      <c r="JG35" s="215" t="str">
        <f>IF($JF35='Classificação geral'!$B27,'Classificação geral'!$C27,"")</f>
        <v/>
      </c>
      <c r="JH35" s="215" t="str">
        <f>IF($JF35='Classificação geral'!$B27,'Classificação geral'!$D27,"")</f>
        <v/>
      </c>
      <c r="JI35" s="215" t="str">
        <f>IF($JF35='Classificação geral'!$B27,'Classificação geral'!$J27,"")</f>
        <v/>
      </c>
      <c r="JJ35" s="214" t="str">
        <f>IFERROR(IF(AND($JI35="mas",'Classificação geral'!$K27=3),'Classificação geral'!K27,""),"")</f>
        <v/>
      </c>
      <c r="JK35" s="214" t="str">
        <f>IFERROR(IF(AND($JI35="mas",'Classificação geral'!$K27=3),'Classificação geral'!P27,""),"")</f>
        <v/>
      </c>
      <c r="JL35" s="214" t="str">
        <f>IFERROR(IF(AND($JI35="mas",'Classificação geral'!$K27=3),'Classificação geral'!S27,""),"")</f>
        <v/>
      </c>
      <c r="JM35" s="214" t="str">
        <f>IFERROR(IF(AND($JI35="mas",'Classificação geral'!$K27=3),'Classificação geral'!T27,""),"")</f>
        <v/>
      </c>
      <c r="JN35" s="214" t="str">
        <f>IFERROR(IF(AND($JI35="mas",'Classificação geral'!$K27=3),'Classificação geral'!L27,""),"")</f>
        <v/>
      </c>
      <c r="JO35" s="214" t="str">
        <f>IFERROR(IF(AND($JI35="mas",'Classificação geral'!$K27=3),'Classificação geral'!U27,""),"")</f>
        <v/>
      </c>
      <c r="JP35" s="214" t="str">
        <f>IFERROR(IF(AND($JI35="mas",'Classificação geral'!$K27=3),'Classificação geral'!W27,""),"")</f>
        <v/>
      </c>
      <c r="JQ35" s="214" t="str">
        <f>IFERROR(IF(AND($JI35="mas",'Classificação geral'!$K27=3),'Classificação geral'!X27,""),"")</f>
        <v/>
      </c>
      <c r="JR35" s="214" t="str">
        <f>IFERROR(IF(AND($JI35="mas",'Classificação geral'!$K27=3),'Classificação geral'!M27,""),"")</f>
        <v/>
      </c>
      <c r="JS35" s="214" t="str">
        <f>IFERROR(IF(AND($JI35="mas",'Classificação geral'!$K27=3),'Classificação geral'!Y27,""),"")</f>
        <v/>
      </c>
      <c r="JT35" s="214" t="str">
        <f>IFERROR(IF(AND($JI35="mas",'Classificação geral'!$K27=3),'Classificação geral'!AA27,""),"")</f>
        <v/>
      </c>
      <c r="JU35" s="214" t="str">
        <f>IFERROR(IF(AND($JI35="mas",'Classificação geral'!$K27=3),'Classificação geral'!AB27,""),"")</f>
        <v/>
      </c>
      <c r="JV35" s="214" t="str">
        <f>IFERROR(IF(AND($JI35="mas",'Classificação geral'!$K27=3),'Classificação geral'!N27,""),"")</f>
        <v/>
      </c>
      <c r="JW35" s="214" t="str">
        <f>IFERROR(IF(AND($JI35="mas",'Classificação geral'!$K27=3),'Classificação geral'!$AM27,""),"")</f>
        <v/>
      </c>
      <c r="JX35" s="216" t="str">
        <f>IFERROR(RANK(JW35,JW:JW,0)+ COUNTIF(JW$13:$JW33,JW35),"")</f>
        <v/>
      </c>
    </row>
    <row r="36" spans="1:284" s="199" customFormat="1" ht="27.75" customHeight="1" x14ac:dyDescent="0.4">
      <c r="A36" s="243"/>
      <c r="B36" s="248" t="str">
        <f t="shared" si="0"/>
        <v/>
      </c>
      <c r="C36" s="238" t="str">
        <f t="shared" si="1"/>
        <v/>
      </c>
      <c r="D36" s="238" t="str">
        <f t="shared" si="2"/>
        <v/>
      </c>
      <c r="E36" s="238" t="str">
        <f t="shared" si="3"/>
        <v/>
      </c>
      <c r="F36" s="239" t="str">
        <f t="shared" si="4"/>
        <v/>
      </c>
      <c r="G36" s="239" t="str">
        <f t="shared" si="5"/>
        <v/>
      </c>
      <c r="H36" s="240" t="str">
        <f t="shared" si="6"/>
        <v/>
      </c>
      <c r="I36" s="240" t="str">
        <f t="shared" si="7"/>
        <v/>
      </c>
      <c r="J36" s="240" t="str">
        <f t="shared" si="8"/>
        <v/>
      </c>
      <c r="K36" s="240" t="str">
        <f t="shared" si="9"/>
        <v/>
      </c>
      <c r="L36" s="240" t="str">
        <f t="shared" si="10"/>
        <v/>
      </c>
      <c r="M36" s="240" t="str">
        <f t="shared" si="11"/>
        <v/>
      </c>
      <c r="N36" s="240" t="str">
        <f t="shared" si="12"/>
        <v/>
      </c>
      <c r="O36" s="240" t="str">
        <f t="shared" si="13"/>
        <v/>
      </c>
      <c r="P36" s="240" t="str">
        <f t="shared" si="14"/>
        <v/>
      </c>
      <c r="Q36" s="240" t="str">
        <f t="shared" si="15"/>
        <v/>
      </c>
      <c r="R36" s="240" t="str">
        <f t="shared" si="119"/>
        <v/>
      </c>
      <c r="S36" s="240" t="str">
        <f t="shared" si="119"/>
        <v/>
      </c>
      <c r="T36" s="240" t="str">
        <f t="shared" si="17"/>
        <v/>
      </c>
      <c r="U36" s="240" t="str">
        <f t="shared" si="18"/>
        <v/>
      </c>
      <c r="V36" s="241">
        <v>22</v>
      </c>
      <c r="W36" s="432"/>
      <c r="X36" s="434"/>
      <c r="Y36" s="242"/>
      <c r="Z36" s="248" t="str">
        <f t="shared" si="19"/>
        <v/>
      </c>
      <c r="AA36" s="238" t="str">
        <f t="shared" si="20"/>
        <v/>
      </c>
      <c r="AB36" s="238" t="str">
        <f t="shared" si="21"/>
        <v/>
      </c>
      <c r="AC36" s="238" t="str">
        <f t="shared" si="22"/>
        <v/>
      </c>
      <c r="AD36" s="239" t="str">
        <f t="shared" si="23"/>
        <v/>
      </c>
      <c r="AE36" s="239" t="str">
        <f t="shared" si="24"/>
        <v/>
      </c>
      <c r="AF36" s="240" t="str">
        <f t="shared" si="25"/>
        <v/>
      </c>
      <c r="AG36" s="240" t="str">
        <f t="shared" si="26"/>
        <v/>
      </c>
      <c r="AH36" s="240" t="str">
        <f t="shared" si="27"/>
        <v/>
      </c>
      <c r="AI36" s="240" t="str">
        <f t="shared" si="28"/>
        <v/>
      </c>
      <c r="AJ36" s="240" t="str">
        <f t="shared" si="29"/>
        <v/>
      </c>
      <c r="AK36" s="240" t="str">
        <f t="shared" si="30"/>
        <v/>
      </c>
      <c r="AL36" s="240" t="str">
        <f t="shared" si="31"/>
        <v/>
      </c>
      <c r="AM36" s="240" t="str">
        <f t="shared" si="32"/>
        <v/>
      </c>
      <c r="AN36" s="240" t="str">
        <f t="shared" si="33"/>
        <v/>
      </c>
      <c r="AO36" s="240" t="str">
        <f t="shared" si="34"/>
        <v/>
      </c>
      <c r="AP36" s="240" t="str">
        <f t="shared" si="120"/>
        <v/>
      </c>
      <c r="AQ36" s="240" t="str">
        <f t="shared" si="120"/>
        <v/>
      </c>
      <c r="AR36" s="240" t="str">
        <f t="shared" si="36"/>
        <v/>
      </c>
      <c r="AS36" s="240" t="str">
        <f t="shared" si="37"/>
        <v/>
      </c>
      <c r="AT36" s="241">
        <v>22</v>
      </c>
      <c r="AU36" s="432"/>
      <c r="AV36" s="242"/>
      <c r="AW36" s="243"/>
      <c r="AX36" s="249" t="str">
        <f t="shared" si="57"/>
        <v/>
      </c>
      <c r="AY36" s="238" t="str">
        <f t="shared" si="58"/>
        <v/>
      </c>
      <c r="AZ36" s="238" t="str">
        <f t="shared" si="59"/>
        <v/>
      </c>
      <c r="BA36" s="239" t="str">
        <f t="shared" si="38"/>
        <v/>
      </c>
      <c r="BB36" s="239" t="str">
        <f t="shared" si="60"/>
        <v/>
      </c>
      <c r="BC36" s="239" t="str">
        <f t="shared" si="61"/>
        <v/>
      </c>
      <c r="BD36" s="240" t="str">
        <f t="shared" si="62"/>
        <v/>
      </c>
      <c r="BE36" s="240" t="str">
        <f t="shared" si="63"/>
        <v/>
      </c>
      <c r="BF36" s="240" t="str">
        <f t="shared" si="64"/>
        <v/>
      </c>
      <c r="BG36" s="240" t="str">
        <f t="shared" si="65"/>
        <v/>
      </c>
      <c r="BH36" s="240" t="str">
        <f t="shared" si="66"/>
        <v/>
      </c>
      <c r="BI36" s="240" t="str">
        <f t="shared" si="67"/>
        <v/>
      </c>
      <c r="BJ36" s="240" t="str">
        <f t="shared" si="68"/>
        <v/>
      </c>
      <c r="BK36" s="240" t="str">
        <f t="shared" si="69"/>
        <v/>
      </c>
      <c r="BL36" s="240" t="str">
        <f t="shared" si="70"/>
        <v/>
      </c>
      <c r="BM36" s="240" t="str">
        <f t="shared" si="71"/>
        <v/>
      </c>
      <c r="BN36" s="240" t="str">
        <f t="shared" si="121"/>
        <v/>
      </c>
      <c r="BO36" s="240" t="str">
        <f t="shared" si="121"/>
        <v/>
      </c>
      <c r="BP36" s="240" t="str">
        <f t="shared" si="73"/>
        <v/>
      </c>
      <c r="BQ36" s="240" t="str">
        <f t="shared" si="74"/>
        <v/>
      </c>
      <c r="BR36" s="241">
        <v>22</v>
      </c>
      <c r="BS36" s="432"/>
      <c r="BT36" s="242"/>
      <c r="BU36" s="242"/>
      <c r="BV36" s="249" t="str">
        <f t="shared" si="75"/>
        <v/>
      </c>
      <c r="BW36" s="238" t="str">
        <f t="shared" si="76"/>
        <v/>
      </c>
      <c r="BX36" s="238" t="str">
        <f t="shared" si="77"/>
        <v/>
      </c>
      <c r="BY36" s="239" t="str">
        <f t="shared" si="40"/>
        <v/>
      </c>
      <c r="BZ36" s="239" t="str">
        <f t="shared" si="78"/>
        <v/>
      </c>
      <c r="CA36" s="239" t="str">
        <f t="shared" si="122"/>
        <v/>
      </c>
      <c r="CB36" s="240" t="str">
        <f t="shared" si="122"/>
        <v/>
      </c>
      <c r="CC36" s="240" t="str">
        <f t="shared" si="80"/>
        <v/>
      </c>
      <c r="CD36" s="240" t="str">
        <f t="shared" si="81"/>
        <v/>
      </c>
      <c r="CE36" s="240" t="str">
        <f t="shared" si="82"/>
        <v/>
      </c>
      <c r="CF36" s="240" t="str">
        <f t="shared" si="83"/>
        <v/>
      </c>
      <c r="CG36" s="240" t="str">
        <f t="shared" si="84"/>
        <v/>
      </c>
      <c r="CH36" s="240" t="str">
        <f t="shared" si="85"/>
        <v/>
      </c>
      <c r="CI36" s="240" t="str">
        <f t="shared" si="86"/>
        <v/>
      </c>
      <c r="CJ36" s="240" t="str">
        <f t="shared" si="87"/>
        <v/>
      </c>
      <c r="CK36" s="240" t="str">
        <f t="shared" si="88"/>
        <v/>
      </c>
      <c r="CL36" s="240" t="str">
        <f t="shared" si="123"/>
        <v/>
      </c>
      <c r="CM36" s="240" t="str">
        <f t="shared" si="123"/>
        <v/>
      </c>
      <c r="CN36" s="240" t="str">
        <f t="shared" si="90"/>
        <v/>
      </c>
      <c r="CO36" s="240" t="str">
        <f t="shared" si="91"/>
        <v/>
      </c>
      <c r="CP36" s="241">
        <v>22</v>
      </c>
      <c r="CQ36" s="432"/>
      <c r="CR36" s="243"/>
      <c r="CS36" s="248" t="str">
        <f t="shared" si="92"/>
        <v/>
      </c>
      <c r="CT36" s="238" t="str">
        <f t="shared" si="93"/>
        <v/>
      </c>
      <c r="CU36" s="238" t="str">
        <f t="shared" si="94"/>
        <v/>
      </c>
      <c r="CV36" s="238" t="str">
        <f t="shared" si="95"/>
        <v/>
      </c>
      <c r="CW36" s="239" t="str">
        <f t="shared" si="96"/>
        <v/>
      </c>
      <c r="CX36" s="239" t="str">
        <f t="shared" si="97"/>
        <v/>
      </c>
      <c r="CY36" s="240" t="str">
        <f t="shared" si="98"/>
        <v/>
      </c>
      <c r="CZ36" s="240" t="str">
        <f t="shared" si="99"/>
        <v/>
      </c>
      <c r="DA36" s="240" t="str">
        <f t="shared" si="100"/>
        <v/>
      </c>
      <c r="DB36" s="240" t="str">
        <f t="shared" si="101"/>
        <v/>
      </c>
      <c r="DC36" s="240" t="str">
        <f t="shared" si="102"/>
        <v/>
      </c>
      <c r="DD36" s="240" t="str">
        <f t="shared" si="103"/>
        <v/>
      </c>
      <c r="DE36" s="240" t="str">
        <f t="shared" si="104"/>
        <v/>
      </c>
      <c r="DF36" s="240" t="str">
        <f t="shared" si="105"/>
        <v/>
      </c>
      <c r="DG36" s="240" t="str">
        <f t="shared" si="106"/>
        <v/>
      </c>
      <c r="DH36" s="240" t="str">
        <f t="shared" si="107"/>
        <v/>
      </c>
      <c r="DI36" s="240" t="str">
        <f t="shared" si="124"/>
        <v/>
      </c>
      <c r="DJ36" s="240" t="str">
        <f t="shared" si="124"/>
        <v/>
      </c>
      <c r="DK36" s="240" t="str">
        <f t="shared" si="109"/>
        <v/>
      </c>
      <c r="DL36" s="240" t="str">
        <f t="shared" si="110"/>
        <v/>
      </c>
      <c r="DM36" s="241">
        <v>22</v>
      </c>
      <c r="DN36" s="432"/>
      <c r="DO36" s="242"/>
      <c r="DP36" s="242"/>
      <c r="DQ36" s="248" t="str">
        <f t="shared" si="111"/>
        <v/>
      </c>
      <c r="DR36" s="238" t="str">
        <f t="shared" si="112"/>
        <v/>
      </c>
      <c r="DS36" s="238" t="str">
        <f t="shared" si="113"/>
        <v/>
      </c>
      <c r="DT36" s="238" t="str">
        <f t="shared" si="114"/>
        <v/>
      </c>
      <c r="DU36" s="239" t="str">
        <f t="shared" si="115"/>
        <v/>
      </c>
      <c r="DV36" s="239" t="str">
        <f t="shared" si="116"/>
        <v/>
      </c>
      <c r="DW36" s="240" t="str">
        <f t="shared" si="45"/>
        <v/>
      </c>
      <c r="DX36" s="240" t="str">
        <f t="shared" si="46"/>
        <v/>
      </c>
      <c r="DY36" s="240" t="str">
        <f t="shared" si="47"/>
        <v/>
      </c>
      <c r="DZ36" s="240" t="str">
        <f t="shared" si="48"/>
        <v/>
      </c>
      <c r="EA36" s="240" t="str">
        <f t="shared" si="49"/>
        <v/>
      </c>
      <c r="EB36" s="240" t="str">
        <f t="shared" si="50"/>
        <v/>
      </c>
      <c r="EC36" s="240" t="str">
        <f t="shared" si="51"/>
        <v/>
      </c>
      <c r="ED36" s="240" t="str">
        <f t="shared" si="52"/>
        <v/>
      </c>
      <c r="EE36" s="240" t="str">
        <f t="shared" si="53"/>
        <v/>
      </c>
      <c r="EF36" s="240" t="str">
        <f t="shared" si="54"/>
        <v/>
      </c>
      <c r="EG36" s="240" t="str">
        <f t="shared" si="55"/>
        <v/>
      </c>
      <c r="EH36" s="240" t="str">
        <f t="shared" si="118"/>
        <v/>
      </c>
      <c r="EI36" s="240" t="str">
        <f t="shared" si="56"/>
        <v/>
      </c>
      <c r="EJ36" s="240" t="str">
        <f t="shared" si="117"/>
        <v/>
      </c>
      <c r="EK36" s="241">
        <v>22</v>
      </c>
      <c r="EL36" s="432"/>
      <c r="EZ36" s="214" t="str">
        <f>IFERROR(IF(AND('Classificação geral'!$J28="FEM",'Classificação geral'!$K28=1,'Classificação geral'!$F28="Mini"),'Classificação geral'!$A28,""),"")</f>
        <v/>
      </c>
      <c r="FA36" s="214" t="str">
        <f>IFERROR(IF(AND('Classificação geral'!$J28="FEM",'Classificação geral'!$K28=1,'Classificação geral'!F28="Mini"),'Classificação geral'!$B28,""),"")</f>
        <v/>
      </c>
      <c r="FB36" s="215" t="str">
        <f>IF($FA36='Classificação geral'!$B28,'Classificação geral'!$C28,"")</f>
        <v/>
      </c>
      <c r="FC36" s="215" t="str">
        <f>IF($FA36='Classificação geral'!$B28,'Classificação geral'!$D28,"")</f>
        <v/>
      </c>
      <c r="FD36" s="215" t="str">
        <f>IF($FA36='Classificação geral'!$B28,'Classificação geral'!$J28,"")</f>
        <v/>
      </c>
      <c r="FE36" s="215" t="str">
        <f>IF($FD36='Classificação geral'!$J28,'Classificação geral'!$K28,"")</f>
        <v/>
      </c>
      <c r="FF36" s="215" t="str">
        <f>IF($FE36='Classificação geral'!$K28,'Classificação geral'!$P28,"")</f>
        <v/>
      </c>
      <c r="FG36" s="215" t="str">
        <f>IF($FE36='Classificação geral'!$K28,'Classificação geral'!$S28,"")</f>
        <v/>
      </c>
      <c r="FH36" s="215" t="str">
        <f>IF($FE36='Classificação geral'!$K28,'Classificação geral'!$T28,"")</f>
        <v/>
      </c>
      <c r="FI36" s="215" t="str">
        <f>IF($FE36='Classificação geral'!$K28,'Classificação geral'!$L28,"")</f>
        <v/>
      </c>
      <c r="FJ36" s="215" t="str">
        <f>IF($FE36='Classificação geral'!$K28,'Classificação geral'!$U28,"")</f>
        <v/>
      </c>
      <c r="FK36" s="215" t="str">
        <f>IF($FE36='Classificação geral'!$K28,'Classificação geral'!$W28,"")</f>
        <v/>
      </c>
      <c r="FL36" s="215" t="str">
        <f>IF($FE36='Classificação geral'!$K28,'Classificação geral'!$X28,"")</f>
        <v/>
      </c>
      <c r="FM36" s="215" t="str">
        <f>IF($FE36='Classificação geral'!$K28,'Classificação geral'!$M28,"")</f>
        <v/>
      </c>
      <c r="FN36" s="215" t="str">
        <f>IF($FE36='Classificação geral'!$K28,'Classificação geral'!$Y28,"")</f>
        <v/>
      </c>
      <c r="FO36" s="215" t="str">
        <f>IF($FE36='Classificação geral'!$K28,'Classificação geral'!$AA28,"")</f>
        <v/>
      </c>
      <c r="FP36" s="215" t="str">
        <f>IF($FE36='Classificação geral'!$K28,'Classificação geral'!$AB28,"")</f>
        <v/>
      </c>
      <c r="FQ36" s="215" t="str">
        <f>IF($FE36='Classificação geral'!$K28,'Classificação geral'!$N28,"")</f>
        <v/>
      </c>
      <c r="FR36" s="215" t="str">
        <f>IF($FE36='Classificação geral'!$K28,'Classificação geral'!$O28,"")</f>
        <v/>
      </c>
      <c r="FS36" s="215" t="str">
        <f>IF($FE36='Classificação geral'!$K28,'Classificação geral'!$AM28,"")</f>
        <v/>
      </c>
      <c r="FT36" s="216" t="str">
        <f>IFERROR(RANK(FS36,FS:FS,0)+ COUNTIF($FS$13:FS35,FS36),"")</f>
        <v/>
      </c>
      <c r="FU36" s="209"/>
      <c r="FV36" s="214" t="str">
        <f>IFERROR(IF(AND('Classificação geral'!$J28="mas",'Classificação geral'!$K28=1,'Classificação geral'!$F28="Mini"),'Classificação geral'!$A28,""),"")</f>
        <v/>
      </c>
      <c r="FW36" s="214" t="str">
        <f>IFERROR(IF(AND('Classificação geral'!$J28="mas",'Classificação geral'!$K28=1,'Classificação geral'!$F28="Mini"),'Classificação geral'!$B28,""),"")</f>
        <v/>
      </c>
      <c r="FX36" s="215" t="str">
        <f>IF($FW36='Classificação geral'!$B28,'Classificação geral'!$C28,"")</f>
        <v/>
      </c>
      <c r="FY36" s="215" t="str">
        <f>IF($FW36='Classificação geral'!$B28,'Classificação geral'!$D28,"")</f>
        <v/>
      </c>
      <c r="FZ36" s="215" t="str">
        <f>IF($FW36='Classificação geral'!$B28,'Classificação geral'!$J28,"")</f>
        <v/>
      </c>
      <c r="GA36" s="214" t="str">
        <f>IFERROR(IF(AND($FZ36="mas",'Classificação geral'!$K28=1),'Classificação geral'!K28,""),"")</f>
        <v/>
      </c>
      <c r="GB36" s="214" t="str">
        <f>IFERROR(IF(AND($FZ36="mas",'Classificação geral'!$K28=1),'Classificação geral'!P28,""),"")</f>
        <v/>
      </c>
      <c r="GC36" s="214" t="str">
        <f>IFERROR(IF(AND($FZ36="mas",'Classificação geral'!$K28=1),'Classificação geral'!S28,""),"")</f>
        <v/>
      </c>
      <c r="GD36" s="214" t="str">
        <f>IFERROR(IF(AND($FZ36="mas",'Classificação geral'!$K28=1),'Classificação geral'!T28,""),"")</f>
        <v/>
      </c>
      <c r="GE36" s="214" t="str">
        <f>IFERROR(IF(AND($FZ36="mas",'Classificação geral'!$K28=1),'Classificação geral'!L28,""),"")</f>
        <v/>
      </c>
      <c r="GF36" s="214" t="str">
        <f>IFERROR(IF(AND($FZ36="mas",'Classificação geral'!$K28=1),'Classificação geral'!U28,""),"")</f>
        <v/>
      </c>
      <c r="GG36" s="214" t="str">
        <f>IFERROR(IF(AND($FZ36="mas",'Classificação geral'!$K28=1),'Classificação geral'!W28,""),"")</f>
        <v/>
      </c>
      <c r="GH36" s="214" t="str">
        <f>IFERROR(IF(AND($FZ36="mas",'Classificação geral'!$K28=1),'Classificação geral'!X28,""),"")</f>
        <v/>
      </c>
      <c r="GI36" s="214" t="str">
        <f>IFERROR(IF(AND($FZ36="mas",'Classificação geral'!$K28=1),'Classificação geral'!M28,""),"")</f>
        <v/>
      </c>
      <c r="GJ36" s="214" t="str">
        <f>IFERROR(IF(AND($FZ36="mas",'Classificação geral'!$K28=1),'Classificação geral'!Y28,""),"")</f>
        <v/>
      </c>
      <c r="GK36" s="214" t="str">
        <f>IFERROR(IF(AND($FZ36="mas",'Classificação geral'!$K28=1),'Classificação geral'!AA28,""),"")</f>
        <v/>
      </c>
      <c r="GL36" s="214" t="str">
        <f>IFERROR(IF(AND($FZ36="mas",'Classificação geral'!$K28=1),'Classificação geral'!AB28,""),"")</f>
        <v/>
      </c>
      <c r="GM36" s="214" t="str">
        <f>IFERROR(IF(AND($FZ36="mas",'Classificação geral'!$K28=1),'Classificação geral'!N28,""),"")</f>
        <v/>
      </c>
      <c r="GN36" s="214" t="str">
        <f>IFERROR(IF(AND($FZ36="mas",'Classificação geral'!$K28=1),'Classificação geral'!O28,""),"")</f>
        <v/>
      </c>
      <c r="GO36" s="244" t="str">
        <f>IFERROR(IF(AND($FZ36="mas",'Classificação geral'!$K28=1),'Classificação geral'!AM28,""),"")</f>
        <v/>
      </c>
      <c r="GP36" s="216" t="str">
        <f>IFERROR(RANK(GO36,GO:GO,0)+ COUNTIF($GO$13:GO35,GO36),"")</f>
        <v/>
      </c>
      <c r="GQ36" s="209"/>
      <c r="GR36" s="214" t="str">
        <f>IFERROR(IF(AND('Classificação geral'!$J28="fem",'Classificação geral'!$K28=2,'Classificação geral'!$F28="Mini"),'Classificação geral'!$A28,""),"")</f>
        <v/>
      </c>
      <c r="GS36" s="214" t="str">
        <f>IFERROR(IF(AND('Classificação geral'!$J28="fem",'Classificação geral'!$K28=2,'Classificação geral'!$F28="Mini"),'Classificação geral'!$B28,""),"")</f>
        <v/>
      </c>
      <c r="GT36" s="215" t="str">
        <f>IF($GS36='Classificação geral'!$B28,'Classificação geral'!$C28,"")</f>
        <v/>
      </c>
      <c r="GU36" s="215" t="str">
        <f>IF($GS36='Classificação geral'!$B28,'Classificação geral'!$D28,"")</f>
        <v/>
      </c>
      <c r="GV36" s="215" t="str">
        <f>IF($GS36='Classificação geral'!$B28,'Classificação geral'!$J28,"")</f>
        <v/>
      </c>
      <c r="GW36" s="214" t="str">
        <f>IFERROR(IF(AND($GV36="fem",'Classificação geral'!$K28=2),'Classificação geral'!K28,""),"")</f>
        <v/>
      </c>
      <c r="GX36" s="214" t="str">
        <f>IFERROR(IF(AND($GV36="fem",'Classificação geral'!$K28=2),'Classificação geral'!P28,""),"")</f>
        <v/>
      </c>
      <c r="GY36" s="214" t="str">
        <f>IFERROR(IF(AND($GV36="fem",'Classificação geral'!$K28=2),'Classificação geral'!S28,""),"")</f>
        <v/>
      </c>
      <c r="GZ36" s="214" t="str">
        <f>IFERROR(IF(AND($GV36="fem",'Classificação geral'!$K28=2),'Classificação geral'!T28,""),"")</f>
        <v/>
      </c>
      <c r="HA36" s="214" t="str">
        <f>IFERROR(IF(AND($GV36="fem",'Classificação geral'!$K28=2),'Classificação geral'!L28,""),"")</f>
        <v/>
      </c>
      <c r="HB36" s="214" t="str">
        <f>IFERROR(IF(AND($GV36="fem",'Classificação geral'!$K28=2),'Classificação geral'!U28,""),"")</f>
        <v/>
      </c>
      <c r="HC36" s="214" t="str">
        <f>IFERROR(IF(AND($GV36="fem",'Classificação geral'!$K28=2),'Classificação geral'!W28,""),"")</f>
        <v/>
      </c>
      <c r="HD36" s="214" t="str">
        <f>IFERROR(IF(AND($GV36="fem",'Classificação geral'!$K28=2),'Classificação geral'!X28,""),"")</f>
        <v/>
      </c>
      <c r="HE36" s="214" t="str">
        <f>IFERROR(IF(AND($GV36="fem",'Classificação geral'!$K28=2),'Classificação geral'!M28,""),"")</f>
        <v/>
      </c>
      <c r="HF36" s="214" t="str">
        <f>IFERROR(IF(AND($GV36="fem",'Classificação geral'!$K28=2),'Classificação geral'!Y28,""),"")</f>
        <v/>
      </c>
      <c r="HG36" s="214" t="str">
        <f>IFERROR(IF(AND($GV36="fem",'Classificação geral'!$K28=2),'Classificação geral'!AA28,""),"")</f>
        <v/>
      </c>
      <c r="HH36" s="214" t="str">
        <f>IFERROR(IF(AND($GV36="fem",'Classificação geral'!$K28=2),'Classificação geral'!AB28,""),"")</f>
        <v/>
      </c>
      <c r="HI36" s="214" t="str">
        <f>IFERROR(IF(AND($GV36="fem",'Classificação geral'!$K28=2),'Classificação geral'!N28,""),"")</f>
        <v/>
      </c>
      <c r="HJ36" s="214" t="str">
        <f>IFERROR(IF(AND($GV36="fem",'Classificação geral'!$K28=2),'Classificação geral'!O28,""),"")</f>
        <v/>
      </c>
      <c r="HK36" s="214" t="str">
        <f>IFERROR(IF(AND($GV36="fem",'Classificação geral'!$K28=2),'Classificação geral'!AM28,""),"")</f>
        <v/>
      </c>
      <c r="HL36" s="216" t="str">
        <f>IFERROR(RANK(HK36,HK:HK,0)+ COUNTIF(HK$13:$HK34,HK36),"")</f>
        <v/>
      </c>
      <c r="HM36" s="209"/>
      <c r="HN36" s="214" t="str">
        <f>IFERROR(IF(AND('Classificação geral'!$J28="mas",'Classificação geral'!$K28=2,'Classificação geral'!$F28="Mini"),'Classificação geral'!$A28,""),"")</f>
        <v/>
      </c>
      <c r="HO36" s="214" t="str">
        <f>IFERROR(IF(AND('Classificação geral'!$J28="mas",'Classificação geral'!$K28=2,'Classificação geral'!$F28="Mini"),'Classificação geral'!$B28,""),"")</f>
        <v/>
      </c>
      <c r="HP36" s="215" t="str">
        <f>IF($HO36='Classificação geral'!$B28,'Classificação geral'!$C28,"")</f>
        <v/>
      </c>
      <c r="HQ36" s="215" t="str">
        <f>IF($HO36='Classificação geral'!$B28,'Classificação geral'!$D28,"")</f>
        <v/>
      </c>
      <c r="HR36" s="215" t="str">
        <f>IF($HO36='Classificação geral'!$B28,'Classificação geral'!$J28,"")</f>
        <v/>
      </c>
      <c r="HS36" s="214" t="str">
        <f>IFERROR(IF(AND($HR36="mas",'Classificação geral'!$K28=2),'Classificação geral'!K28,""),"")</f>
        <v/>
      </c>
      <c r="HT36" s="214" t="str">
        <f>IFERROR(IF(AND($HR36="mas",'Classificação geral'!$K28=2),'Classificação geral'!P28,""),"")</f>
        <v/>
      </c>
      <c r="HU36" s="214" t="str">
        <f>IFERROR(IF(AND($HR36="mas",'Classificação geral'!$K28=2),'Classificação geral'!S28,""),"")</f>
        <v/>
      </c>
      <c r="HV36" s="214" t="str">
        <f>IFERROR(IF(AND($HR36="mas",'Classificação geral'!$K28=2),'Classificação geral'!T28,""),"")</f>
        <v/>
      </c>
      <c r="HW36" s="214" t="str">
        <f>IFERROR(IF(AND($HR36="mas",'Classificação geral'!$K28=2),'Classificação geral'!L28,""),"")</f>
        <v/>
      </c>
      <c r="HX36" s="214" t="str">
        <f>IFERROR(IF(AND($HR36="mas",'Classificação geral'!$K28=2),'Classificação geral'!U28,""),"")</f>
        <v/>
      </c>
      <c r="HY36" s="214" t="str">
        <f>IFERROR(IF(AND($HR36="mas",'Classificação geral'!$K28=2),'Classificação geral'!W28,""),"")</f>
        <v/>
      </c>
      <c r="HZ36" s="214" t="str">
        <f>IFERROR(IF(AND($HR36="mas",'Classificação geral'!$K28=2),'Classificação geral'!X28,""),"")</f>
        <v/>
      </c>
      <c r="IA36" s="214" t="str">
        <f>IFERROR(IF(AND($HR36="mas",'Classificação geral'!$K28=2),'Classificação geral'!M28,""),"")</f>
        <v/>
      </c>
      <c r="IB36" s="214" t="str">
        <f>IFERROR(IF(AND($HR36="mas",'Classificação geral'!$K28=2),'Classificação geral'!Y28,""),"")</f>
        <v/>
      </c>
      <c r="IC36" s="214" t="str">
        <f>IFERROR(IF(AND($HR36="mas",'Classificação geral'!$K28=2),'Classificação geral'!AA28,""),"")</f>
        <v/>
      </c>
      <c r="ID36" s="214" t="str">
        <f>IFERROR(IF(AND($HR36="mas",'Classificação geral'!$K28=2),'Classificação geral'!AB28,""),"")</f>
        <v/>
      </c>
      <c r="IE36" s="214" t="str">
        <f>IFERROR(IF(AND($HR36="mas",'Classificação geral'!$K28=2),'Classificação geral'!N28,""),"")</f>
        <v/>
      </c>
      <c r="IF36" s="214" t="str">
        <f>IFERROR(IF(AND($HR36="mas",'Classificação geral'!$K28=2),'Classificação geral'!$AM28,""),"")</f>
        <v/>
      </c>
      <c r="IG36" s="216" t="str">
        <f>IFERROR(RANK(IF36,IF:IF,0)+ COUNTIF($IF$13:IF$13,IF36),"")</f>
        <v/>
      </c>
      <c r="IH36" s="209"/>
      <c r="II36" s="214" t="str">
        <f>IFERROR(IF(AND('Classificação geral'!$J28="fem",'Classificação geral'!$K28=3,'Classificação geral'!$F28="Mini"),'Classificação geral'!$A28,""),"")</f>
        <v/>
      </c>
      <c r="IJ36" s="214" t="str">
        <f>IFERROR(IF(AND('Classificação geral'!$J28="fem",'Classificação geral'!$K28=3,'Classificação geral'!$F28="Mini"),'Classificação geral'!$B28,""),"")</f>
        <v/>
      </c>
      <c r="IK36" s="215" t="str">
        <f>IF($IJ36='Classificação geral'!$B28,'Classificação geral'!$C28,"")</f>
        <v/>
      </c>
      <c r="IL36" s="215" t="str">
        <f>IF($IJ36='Classificação geral'!$B28,'Classificação geral'!$D28,"")</f>
        <v/>
      </c>
      <c r="IM36" s="215" t="str">
        <f>IF($IJ36='Classificação geral'!$B28,'Classificação geral'!$J28,"")</f>
        <v/>
      </c>
      <c r="IN36" s="215" t="str">
        <f>IF($IM36='Classificação geral'!$J28,'Classificação geral'!$K28,"")</f>
        <v/>
      </c>
      <c r="IO36" s="215" t="str">
        <f>IF($IN36='Classificação geral'!$K28,'Classificação geral'!$P28,"")</f>
        <v/>
      </c>
      <c r="IP36" s="215" t="str">
        <f>IF($IN36='Classificação geral'!$K28,'Classificação geral'!$S28,"")</f>
        <v/>
      </c>
      <c r="IQ36" s="215" t="str">
        <f>IF($IN36='Classificação geral'!$K28,'Classificação geral'!$T28,"")</f>
        <v/>
      </c>
      <c r="IR36" s="215" t="str">
        <f>IF($IN36='Classificação geral'!$K28,'Classificação geral'!$L28,"")</f>
        <v/>
      </c>
      <c r="IS36" s="215" t="str">
        <f>IF($IN36='Classificação geral'!$K28,'Classificação geral'!$U28,"")</f>
        <v/>
      </c>
      <c r="IT36" s="215" t="str">
        <f>IF($IN36='Classificação geral'!$K28,'Classificação geral'!$W28,"")</f>
        <v/>
      </c>
      <c r="IU36" s="215" t="str">
        <f>IF($IN36='Classificação geral'!$K28,'Classificação geral'!$X28,"")</f>
        <v/>
      </c>
      <c r="IV36" s="215" t="str">
        <f>IF($IN36='Classificação geral'!$K28,'Classificação geral'!$M28,"")</f>
        <v/>
      </c>
      <c r="IW36" s="215" t="str">
        <f>IF($IN36='Classificação geral'!$K28,'Classificação geral'!$Y28,"")</f>
        <v/>
      </c>
      <c r="IX36" s="215" t="str">
        <f>IF($IN36='Classificação geral'!$K28,'Classificação geral'!$AA28,"")</f>
        <v/>
      </c>
      <c r="IY36" s="215" t="str">
        <f>IF($IN36='Classificação geral'!$K28,'Classificação geral'!$AB28,"")</f>
        <v/>
      </c>
      <c r="IZ36" s="215" t="str">
        <f>IF($IN36='Classificação geral'!$K28,'Classificação geral'!$N28,"")</f>
        <v/>
      </c>
      <c r="JA36" s="215" t="str">
        <f>IF($IN36='Classificação geral'!$K28,'Classificação geral'!$O28,"")</f>
        <v/>
      </c>
      <c r="JB36" s="215" t="str">
        <f>IF($IN36='Classificação geral'!$K28,'Classificação geral'!$AM28,"")</f>
        <v/>
      </c>
      <c r="JC36" s="216" t="str">
        <f>IFERROR(RANK(JB36,JB:JB,0)+ COUNTIF($JB$13:JB34,JB36),"")</f>
        <v/>
      </c>
      <c r="JD36" s="209"/>
      <c r="JE36" s="214" t="str">
        <f>IFERROR(IF(AND('Classificação geral'!$J28="mas",'Classificação geral'!$K28=3,'Classificação geral'!$F28="Mini"),'Classificação geral'!$A28,""),"")</f>
        <v/>
      </c>
      <c r="JF36" s="214" t="str">
        <f>IFERROR(IF(AND('Classificação geral'!$J28="mas",'Classificação geral'!$K28=3,'Classificação geral'!$F28="Mini"),'Classificação geral'!$B28,""),"")</f>
        <v/>
      </c>
      <c r="JG36" s="215" t="str">
        <f>IF($JF36='Classificação geral'!$B28,'Classificação geral'!$C28,"")</f>
        <v/>
      </c>
      <c r="JH36" s="215" t="str">
        <f>IF($JF36='Classificação geral'!$B28,'Classificação geral'!$D28,"")</f>
        <v/>
      </c>
      <c r="JI36" s="215" t="str">
        <f>IF($JF36='Classificação geral'!$B28,'Classificação geral'!$J28,"")</f>
        <v/>
      </c>
      <c r="JJ36" s="214" t="str">
        <f>IFERROR(IF(AND($JI36="mas",'Classificação geral'!$K28=3),'Classificação geral'!K28,""),"")</f>
        <v/>
      </c>
      <c r="JK36" s="214" t="str">
        <f>IFERROR(IF(AND($JI36="mas",'Classificação geral'!$K28=3),'Classificação geral'!P28,""),"")</f>
        <v/>
      </c>
      <c r="JL36" s="214" t="str">
        <f>IFERROR(IF(AND($JI36="mas",'Classificação geral'!$K28=3),'Classificação geral'!S28,""),"")</f>
        <v/>
      </c>
      <c r="JM36" s="214" t="str">
        <f>IFERROR(IF(AND($JI36="mas",'Classificação geral'!$K28=3),'Classificação geral'!T28,""),"")</f>
        <v/>
      </c>
      <c r="JN36" s="214" t="str">
        <f>IFERROR(IF(AND($JI36="mas",'Classificação geral'!$K28=3),'Classificação geral'!L28,""),"")</f>
        <v/>
      </c>
      <c r="JO36" s="214" t="str">
        <f>IFERROR(IF(AND($JI36="mas",'Classificação geral'!$K28=3),'Classificação geral'!U28,""),"")</f>
        <v/>
      </c>
      <c r="JP36" s="214" t="str">
        <f>IFERROR(IF(AND($JI36="mas",'Classificação geral'!$K28=3),'Classificação geral'!W28,""),"")</f>
        <v/>
      </c>
      <c r="JQ36" s="214" t="str">
        <f>IFERROR(IF(AND($JI36="mas",'Classificação geral'!$K28=3),'Classificação geral'!X28,""),"")</f>
        <v/>
      </c>
      <c r="JR36" s="214" t="str">
        <f>IFERROR(IF(AND($JI36="mas",'Classificação geral'!$K28=3),'Classificação geral'!M28,""),"")</f>
        <v/>
      </c>
      <c r="JS36" s="214" t="str">
        <f>IFERROR(IF(AND($JI36="mas",'Classificação geral'!$K28=3),'Classificação geral'!Y28,""),"")</f>
        <v/>
      </c>
      <c r="JT36" s="214" t="str">
        <f>IFERROR(IF(AND($JI36="mas",'Classificação geral'!$K28=3),'Classificação geral'!AA28,""),"")</f>
        <v/>
      </c>
      <c r="JU36" s="214" t="str">
        <f>IFERROR(IF(AND($JI36="mas",'Classificação geral'!$K28=3),'Classificação geral'!AB28,""),"")</f>
        <v/>
      </c>
      <c r="JV36" s="214" t="str">
        <f>IFERROR(IF(AND($JI36="mas",'Classificação geral'!$K28=3),'Classificação geral'!N28,""),"")</f>
        <v/>
      </c>
      <c r="JW36" s="214" t="str">
        <f>IFERROR(IF(AND($JI36="mas",'Classificação geral'!$K28=3),'Classificação geral'!$AM28,""),"")</f>
        <v/>
      </c>
      <c r="JX36" s="216" t="str">
        <f>IFERROR(RANK(JW36,JW:JW,0)+ COUNTIF(JW$13:$JW34,JW36),"")</f>
        <v/>
      </c>
    </row>
    <row r="37" spans="1:284" s="199" customFormat="1" ht="27.75" customHeight="1" x14ac:dyDescent="0.4">
      <c r="A37" s="243"/>
      <c r="B37" s="248" t="str">
        <f t="shared" si="0"/>
        <v/>
      </c>
      <c r="C37" s="238" t="str">
        <f t="shared" si="1"/>
        <v/>
      </c>
      <c r="D37" s="238" t="str">
        <f t="shared" si="2"/>
        <v/>
      </c>
      <c r="E37" s="238" t="str">
        <f t="shared" si="3"/>
        <v/>
      </c>
      <c r="F37" s="239" t="str">
        <f t="shared" si="4"/>
        <v/>
      </c>
      <c r="G37" s="239" t="str">
        <f t="shared" si="5"/>
        <v/>
      </c>
      <c r="H37" s="240" t="str">
        <f t="shared" si="6"/>
        <v/>
      </c>
      <c r="I37" s="240" t="str">
        <f t="shared" si="7"/>
        <v/>
      </c>
      <c r="J37" s="240" t="str">
        <f t="shared" si="8"/>
        <v/>
      </c>
      <c r="K37" s="240" t="str">
        <f t="shared" si="9"/>
        <v/>
      </c>
      <c r="L37" s="240" t="str">
        <f t="shared" si="10"/>
        <v/>
      </c>
      <c r="M37" s="240" t="str">
        <f t="shared" si="11"/>
        <v/>
      </c>
      <c r="N37" s="240" t="str">
        <f t="shared" si="12"/>
        <v/>
      </c>
      <c r="O37" s="240" t="str">
        <f t="shared" si="13"/>
        <v/>
      </c>
      <c r="P37" s="240" t="str">
        <f t="shared" si="14"/>
        <v/>
      </c>
      <c r="Q37" s="240" t="str">
        <f t="shared" si="15"/>
        <v/>
      </c>
      <c r="R37" s="240" t="str">
        <f t="shared" si="119"/>
        <v/>
      </c>
      <c r="S37" s="240" t="str">
        <f t="shared" si="119"/>
        <v/>
      </c>
      <c r="T37" s="240" t="str">
        <f t="shared" si="17"/>
        <v/>
      </c>
      <c r="U37" s="240" t="str">
        <f t="shared" si="18"/>
        <v/>
      </c>
      <c r="V37" s="241">
        <v>23</v>
      </c>
      <c r="W37" s="432"/>
      <c r="X37" s="434"/>
      <c r="Y37" s="242"/>
      <c r="Z37" s="248" t="str">
        <f t="shared" si="19"/>
        <v/>
      </c>
      <c r="AA37" s="238" t="str">
        <f t="shared" si="20"/>
        <v/>
      </c>
      <c r="AB37" s="238" t="str">
        <f t="shared" si="21"/>
        <v/>
      </c>
      <c r="AC37" s="238" t="str">
        <f t="shared" si="22"/>
        <v/>
      </c>
      <c r="AD37" s="239" t="str">
        <f t="shared" si="23"/>
        <v/>
      </c>
      <c r="AE37" s="239" t="str">
        <f t="shared" si="24"/>
        <v/>
      </c>
      <c r="AF37" s="240" t="str">
        <f t="shared" si="25"/>
        <v/>
      </c>
      <c r="AG37" s="240" t="str">
        <f t="shared" si="26"/>
        <v/>
      </c>
      <c r="AH37" s="240" t="str">
        <f t="shared" si="27"/>
        <v/>
      </c>
      <c r="AI37" s="240" t="str">
        <f t="shared" si="28"/>
        <v/>
      </c>
      <c r="AJ37" s="240" t="str">
        <f t="shared" si="29"/>
        <v/>
      </c>
      <c r="AK37" s="240" t="str">
        <f t="shared" si="30"/>
        <v/>
      </c>
      <c r="AL37" s="240" t="str">
        <f t="shared" si="31"/>
        <v/>
      </c>
      <c r="AM37" s="240" t="str">
        <f t="shared" si="32"/>
        <v/>
      </c>
      <c r="AN37" s="240" t="str">
        <f t="shared" si="33"/>
        <v/>
      </c>
      <c r="AO37" s="240" t="str">
        <f t="shared" si="34"/>
        <v/>
      </c>
      <c r="AP37" s="240" t="str">
        <f t="shared" si="120"/>
        <v/>
      </c>
      <c r="AQ37" s="240" t="str">
        <f t="shared" si="120"/>
        <v/>
      </c>
      <c r="AR37" s="240" t="str">
        <f t="shared" si="36"/>
        <v/>
      </c>
      <c r="AS37" s="240" t="str">
        <f t="shared" si="37"/>
        <v/>
      </c>
      <c r="AT37" s="241">
        <v>23</v>
      </c>
      <c r="AU37" s="432"/>
      <c r="AV37" s="242"/>
      <c r="AW37" s="243"/>
      <c r="AX37" s="249" t="str">
        <f t="shared" si="57"/>
        <v/>
      </c>
      <c r="AY37" s="238" t="str">
        <f t="shared" si="58"/>
        <v/>
      </c>
      <c r="AZ37" s="238" t="str">
        <f t="shared" si="59"/>
        <v/>
      </c>
      <c r="BA37" s="239" t="str">
        <f t="shared" si="38"/>
        <v/>
      </c>
      <c r="BB37" s="239" t="str">
        <f t="shared" si="60"/>
        <v/>
      </c>
      <c r="BC37" s="239" t="str">
        <f t="shared" si="61"/>
        <v/>
      </c>
      <c r="BD37" s="240" t="str">
        <f t="shared" si="62"/>
        <v/>
      </c>
      <c r="BE37" s="240" t="str">
        <f t="shared" si="63"/>
        <v/>
      </c>
      <c r="BF37" s="240" t="str">
        <f t="shared" si="64"/>
        <v/>
      </c>
      <c r="BG37" s="240" t="str">
        <f t="shared" si="65"/>
        <v/>
      </c>
      <c r="BH37" s="240" t="str">
        <f t="shared" si="66"/>
        <v/>
      </c>
      <c r="BI37" s="240" t="str">
        <f t="shared" si="67"/>
        <v/>
      </c>
      <c r="BJ37" s="240" t="str">
        <f t="shared" si="68"/>
        <v/>
      </c>
      <c r="BK37" s="240" t="str">
        <f t="shared" si="69"/>
        <v/>
      </c>
      <c r="BL37" s="240" t="str">
        <f t="shared" si="70"/>
        <v/>
      </c>
      <c r="BM37" s="240" t="str">
        <f t="shared" si="71"/>
        <v/>
      </c>
      <c r="BN37" s="240" t="str">
        <f t="shared" si="121"/>
        <v/>
      </c>
      <c r="BO37" s="240" t="str">
        <f t="shared" si="121"/>
        <v/>
      </c>
      <c r="BP37" s="240" t="str">
        <f t="shared" si="73"/>
        <v/>
      </c>
      <c r="BQ37" s="240" t="str">
        <f t="shared" si="74"/>
        <v/>
      </c>
      <c r="BR37" s="241">
        <v>23</v>
      </c>
      <c r="BS37" s="432"/>
      <c r="BT37" s="242"/>
      <c r="BU37" s="242"/>
      <c r="BV37" s="249" t="str">
        <f t="shared" si="75"/>
        <v/>
      </c>
      <c r="BW37" s="238" t="str">
        <f t="shared" si="76"/>
        <v/>
      </c>
      <c r="BX37" s="238" t="str">
        <f t="shared" si="77"/>
        <v/>
      </c>
      <c r="BY37" s="239" t="str">
        <f t="shared" si="40"/>
        <v/>
      </c>
      <c r="BZ37" s="239" t="str">
        <f t="shared" si="78"/>
        <v/>
      </c>
      <c r="CA37" s="239" t="str">
        <f t="shared" si="122"/>
        <v/>
      </c>
      <c r="CB37" s="240" t="str">
        <f t="shared" si="122"/>
        <v/>
      </c>
      <c r="CC37" s="240" t="str">
        <f t="shared" si="80"/>
        <v/>
      </c>
      <c r="CD37" s="240" t="str">
        <f t="shared" si="81"/>
        <v/>
      </c>
      <c r="CE37" s="240" t="str">
        <f t="shared" si="82"/>
        <v/>
      </c>
      <c r="CF37" s="240" t="str">
        <f t="shared" si="83"/>
        <v/>
      </c>
      <c r="CG37" s="240" t="str">
        <f t="shared" si="84"/>
        <v/>
      </c>
      <c r="CH37" s="240" t="str">
        <f t="shared" si="85"/>
        <v/>
      </c>
      <c r="CI37" s="240" t="str">
        <f t="shared" si="86"/>
        <v/>
      </c>
      <c r="CJ37" s="240" t="str">
        <f t="shared" si="87"/>
        <v/>
      </c>
      <c r="CK37" s="240" t="str">
        <f t="shared" si="88"/>
        <v/>
      </c>
      <c r="CL37" s="240" t="str">
        <f t="shared" si="123"/>
        <v/>
      </c>
      <c r="CM37" s="240" t="str">
        <f t="shared" si="123"/>
        <v/>
      </c>
      <c r="CN37" s="240" t="str">
        <f t="shared" si="90"/>
        <v/>
      </c>
      <c r="CO37" s="240" t="str">
        <f t="shared" si="91"/>
        <v/>
      </c>
      <c r="CP37" s="241">
        <v>23</v>
      </c>
      <c r="CQ37" s="432"/>
      <c r="CR37" s="243"/>
      <c r="CS37" s="248" t="str">
        <f t="shared" si="92"/>
        <v/>
      </c>
      <c r="CT37" s="238" t="str">
        <f t="shared" si="93"/>
        <v/>
      </c>
      <c r="CU37" s="238" t="str">
        <f t="shared" si="94"/>
        <v/>
      </c>
      <c r="CV37" s="238" t="str">
        <f t="shared" si="95"/>
        <v/>
      </c>
      <c r="CW37" s="239" t="str">
        <f t="shared" si="96"/>
        <v/>
      </c>
      <c r="CX37" s="239" t="str">
        <f t="shared" si="97"/>
        <v/>
      </c>
      <c r="CY37" s="240" t="str">
        <f t="shared" si="98"/>
        <v/>
      </c>
      <c r="CZ37" s="240" t="str">
        <f t="shared" si="99"/>
        <v/>
      </c>
      <c r="DA37" s="240" t="str">
        <f t="shared" si="100"/>
        <v/>
      </c>
      <c r="DB37" s="240" t="str">
        <f t="shared" si="101"/>
        <v/>
      </c>
      <c r="DC37" s="240" t="str">
        <f t="shared" si="102"/>
        <v/>
      </c>
      <c r="DD37" s="240" t="str">
        <f t="shared" si="103"/>
        <v/>
      </c>
      <c r="DE37" s="240" t="str">
        <f t="shared" si="104"/>
        <v/>
      </c>
      <c r="DF37" s="240" t="str">
        <f t="shared" si="105"/>
        <v/>
      </c>
      <c r="DG37" s="240" t="str">
        <f t="shared" si="106"/>
        <v/>
      </c>
      <c r="DH37" s="240" t="str">
        <f t="shared" si="107"/>
        <v/>
      </c>
      <c r="DI37" s="240" t="str">
        <f t="shared" si="124"/>
        <v/>
      </c>
      <c r="DJ37" s="240" t="str">
        <f t="shared" si="124"/>
        <v/>
      </c>
      <c r="DK37" s="240" t="str">
        <f t="shared" si="109"/>
        <v/>
      </c>
      <c r="DL37" s="240" t="str">
        <f t="shared" si="110"/>
        <v/>
      </c>
      <c r="DM37" s="241">
        <v>23</v>
      </c>
      <c r="DN37" s="432"/>
      <c r="DO37" s="242"/>
      <c r="DP37" s="242"/>
      <c r="DQ37" s="248" t="str">
        <f t="shared" si="111"/>
        <v/>
      </c>
      <c r="DR37" s="238" t="str">
        <f t="shared" si="112"/>
        <v/>
      </c>
      <c r="DS37" s="238" t="str">
        <f t="shared" si="113"/>
        <v/>
      </c>
      <c r="DT37" s="238" t="str">
        <f t="shared" si="114"/>
        <v/>
      </c>
      <c r="DU37" s="239" t="str">
        <f t="shared" si="115"/>
        <v/>
      </c>
      <c r="DV37" s="239" t="str">
        <f t="shared" si="116"/>
        <v/>
      </c>
      <c r="DW37" s="240" t="str">
        <f t="shared" si="45"/>
        <v/>
      </c>
      <c r="DX37" s="240" t="str">
        <f t="shared" si="46"/>
        <v/>
      </c>
      <c r="DY37" s="240" t="str">
        <f t="shared" si="47"/>
        <v/>
      </c>
      <c r="DZ37" s="240" t="str">
        <f t="shared" si="48"/>
        <v/>
      </c>
      <c r="EA37" s="240" t="str">
        <f t="shared" si="49"/>
        <v/>
      </c>
      <c r="EB37" s="240" t="str">
        <f t="shared" si="50"/>
        <v/>
      </c>
      <c r="EC37" s="240" t="str">
        <f t="shared" si="51"/>
        <v/>
      </c>
      <c r="ED37" s="240" t="str">
        <f t="shared" si="52"/>
        <v/>
      </c>
      <c r="EE37" s="240" t="str">
        <f t="shared" si="53"/>
        <v/>
      </c>
      <c r="EF37" s="240" t="str">
        <f t="shared" si="54"/>
        <v/>
      </c>
      <c r="EG37" s="240" t="str">
        <f t="shared" si="55"/>
        <v/>
      </c>
      <c r="EH37" s="240" t="str">
        <f t="shared" si="118"/>
        <v/>
      </c>
      <c r="EI37" s="240" t="str">
        <f t="shared" si="56"/>
        <v/>
      </c>
      <c r="EJ37" s="240" t="str">
        <f t="shared" si="117"/>
        <v/>
      </c>
      <c r="EK37" s="241">
        <v>23</v>
      </c>
      <c r="EL37" s="432"/>
      <c r="EZ37" s="214" t="str">
        <f>IFERROR(IF(AND('Classificação geral'!$J29="FEM",'Classificação geral'!$K29=1,'Classificação geral'!$F29="Mini"),'Classificação geral'!$A29,""),"")</f>
        <v/>
      </c>
      <c r="FA37" s="214" t="str">
        <f>IFERROR(IF(AND('Classificação geral'!$J29="FEM",'Classificação geral'!$K29=1,'Classificação geral'!F29="Mini"),'Classificação geral'!$B29,""),"")</f>
        <v/>
      </c>
      <c r="FB37" s="215" t="str">
        <f>IF($FA37='Classificação geral'!$B29,'Classificação geral'!$C29,"")</f>
        <v/>
      </c>
      <c r="FC37" s="215" t="str">
        <f>IF($FA37='Classificação geral'!$B29,'Classificação geral'!$D29,"")</f>
        <v/>
      </c>
      <c r="FD37" s="215" t="str">
        <f>IF($FA37='Classificação geral'!$B29,'Classificação geral'!$J29,"")</f>
        <v/>
      </c>
      <c r="FE37" s="215" t="str">
        <f>IF($FD37='Classificação geral'!$J29,'Classificação geral'!$K29,"")</f>
        <v/>
      </c>
      <c r="FF37" s="215" t="str">
        <f>IF($FE37='Classificação geral'!$K29,'Classificação geral'!$P29,"")</f>
        <v/>
      </c>
      <c r="FG37" s="215" t="str">
        <f>IF($FE37='Classificação geral'!$K29,'Classificação geral'!$S29,"")</f>
        <v/>
      </c>
      <c r="FH37" s="215" t="str">
        <f>IF($FE37='Classificação geral'!$K29,'Classificação geral'!$T29,"")</f>
        <v/>
      </c>
      <c r="FI37" s="215" t="str">
        <f>IF($FE37='Classificação geral'!$K29,'Classificação geral'!$L29,"")</f>
        <v/>
      </c>
      <c r="FJ37" s="215" t="str">
        <f>IF($FE37='Classificação geral'!$K29,'Classificação geral'!$U29,"")</f>
        <v/>
      </c>
      <c r="FK37" s="215" t="str">
        <f>IF($FE37='Classificação geral'!$K29,'Classificação geral'!$W29,"")</f>
        <v/>
      </c>
      <c r="FL37" s="215" t="str">
        <f>IF($FE37='Classificação geral'!$K29,'Classificação geral'!$X29,"")</f>
        <v/>
      </c>
      <c r="FM37" s="215" t="str">
        <f>IF($FE37='Classificação geral'!$K29,'Classificação geral'!$M29,"")</f>
        <v/>
      </c>
      <c r="FN37" s="215" t="str">
        <f>IF($FE37='Classificação geral'!$K29,'Classificação geral'!$Y29,"")</f>
        <v/>
      </c>
      <c r="FO37" s="215" t="str">
        <f>IF($FE37='Classificação geral'!$K29,'Classificação geral'!$AA29,"")</f>
        <v/>
      </c>
      <c r="FP37" s="215" t="str">
        <f>IF($FE37='Classificação geral'!$K29,'Classificação geral'!$AB29,"")</f>
        <v/>
      </c>
      <c r="FQ37" s="215" t="str">
        <f>IF($FE37='Classificação geral'!$K29,'Classificação geral'!$N29,"")</f>
        <v/>
      </c>
      <c r="FR37" s="215" t="str">
        <f>IF($FE37='Classificação geral'!$K29,'Classificação geral'!$O29,"")</f>
        <v/>
      </c>
      <c r="FS37" s="215" t="str">
        <f>IF($FE37='Classificação geral'!$K29,'Classificação geral'!$AM29,"")</f>
        <v/>
      </c>
      <c r="FT37" s="216" t="str">
        <f>IFERROR(RANK(FS37,FS:FS,0)+ COUNTIF($FS$13:FS36,FS37),"")</f>
        <v/>
      </c>
      <c r="FU37" s="209"/>
      <c r="FV37" s="214" t="str">
        <f>IFERROR(IF(AND('Classificação geral'!$J29="mas",'Classificação geral'!$K29=1,'Classificação geral'!$F29="Mini"),'Classificação geral'!$A29,""),"")</f>
        <v/>
      </c>
      <c r="FW37" s="214" t="str">
        <f>IFERROR(IF(AND('Classificação geral'!$J29="mas",'Classificação geral'!$K29=1,'Classificação geral'!$F29="Mini"),'Classificação geral'!$B29,""),"")</f>
        <v/>
      </c>
      <c r="FX37" s="215" t="str">
        <f>IF($FW37='Classificação geral'!$B29,'Classificação geral'!$C29,"")</f>
        <v/>
      </c>
      <c r="FY37" s="215" t="str">
        <f>IF($FW37='Classificação geral'!$B29,'Classificação geral'!$D29,"")</f>
        <v/>
      </c>
      <c r="FZ37" s="215" t="str">
        <f>IF($FW37='Classificação geral'!$B29,'Classificação geral'!$J29,"")</f>
        <v/>
      </c>
      <c r="GA37" s="214" t="str">
        <f>IFERROR(IF(AND($FZ37="mas",'Classificação geral'!$K29=1),'Classificação geral'!K29,""),"")</f>
        <v/>
      </c>
      <c r="GB37" s="214" t="str">
        <f>IFERROR(IF(AND($FZ37="mas",'Classificação geral'!$K29=1),'Classificação geral'!P29,""),"")</f>
        <v/>
      </c>
      <c r="GC37" s="214" t="str">
        <f>IFERROR(IF(AND($FZ37="mas",'Classificação geral'!$K29=1),'Classificação geral'!S29,""),"")</f>
        <v/>
      </c>
      <c r="GD37" s="214" t="str">
        <f>IFERROR(IF(AND($FZ37="mas",'Classificação geral'!$K29=1),'Classificação geral'!T29,""),"")</f>
        <v/>
      </c>
      <c r="GE37" s="214" t="str">
        <f>IFERROR(IF(AND($FZ37="mas",'Classificação geral'!$K29=1),'Classificação geral'!L29,""),"")</f>
        <v/>
      </c>
      <c r="GF37" s="214" t="str">
        <f>IFERROR(IF(AND($FZ37="mas",'Classificação geral'!$K29=1),'Classificação geral'!U29,""),"")</f>
        <v/>
      </c>
      <c r="GG37" s="214" t="str">
        <f>IFERROR(IF(AND($FZ37="mas",'Classificação geral'!$K29=1),'Classificação geral'!W29,""),"")</f>
        <v/>
      </c>
      <c r="GH37" s="214" t="str">
        <f>IFERROR(IF(AND($FZ37="mas",'Classificação geral'!$K29=1),'Classificação geral'!X29,""),"")</f>
        <v/>
      </c>
      <c r="GI37" s="214" t="str">
        <f>IFERROR(IF(AND($FZ37="mas",'Classificação geral'!$K29=1),'Classificação geral'!M29,""),"")</f>
        <v/>
      </c>
      <c r="GJ37" s="214" t="str">
        <f>IFERROR(IF(AND($FZ37="mas",'Classificação geral'!$K29=1),'Classificação geral'!Y29,""),"")</f>
        <v/>
      </c>
      <c r="GK37" s="214" t="str">
        <f>IFERROR(IF(AND($FZ37="mas",'Classificação geral'!$K29=1),'Classificação geral'!AA29,""),"")</f>
        <v/>
      </c>
      <c r="GL37" s="214" t="str">
        <f>IFERROR(IF(AND($FZ37="mas",'Classificação geral'!$K29=1),'Classificação geral'!AB29,""),"")</f>
        <v/>
      </c>
      <c r="GM37" s="214" t="str">
        <f>IFERROR(IF(AND($FZ37="mas",'Classificação geral'!$K29=1),'Classificação geral'!N29,""),"")</f>
        <v/>
      </c>
      <c r="GN37" s="214" t="str">
        <f>IFERROR(IF(AND($FZ37="mas",'Classificação geral'!$K29=1),'Classificação geral'!O29,""),"")</f>
        <v/>
      </c>
      <c r="GO37" s="244" t="str">
        <f>IFERROR(IF(AND($FZ37="mas",'Classificação geral'!$K29=1),'Classificação geral'!AM29,""),"")</f>
        <v/>
      </c>
      <c r="GP37" s="216" t="str">
        <f>IFERROR(RANK(GO37,GO:GO,0)+ COUNTIF($GO$13:GO36,GO37),"")</f>
        <v/>
      </c>
      <c r="GQ37" s="209"/>
      <c r="GR37" s="214" t="str">
        <f>IFERROR(IF(AND('Classificação geral'!$J29="fem",'Classificação geral'!$K29=2,'Classificação geral'!$F29="Mini"),'Classificação geral'!$A29,""),"")</f>
        <v/>
      </c>
      <c r="GS37" s="214" t="str">
        <f>IFERROR(IF(AND('Classificação geral'!$J29="fem",'Classificação geral'!$K29=2,'Classificação geral'!$F29="Mini"),'Classificação geral'!$B29,""),"")</f>
        <v/>
      </c>
      <c r="GT37" s="215" t="str">
        <f>IF($GS37='Classificação geral'!$B29,'Classificação geral'!$C29,"")</f>
        <v/>
      </c>
      <c r="GU37" s="215" t="str">
        <f>IF($GS37='Classificação geral'!$B29,'Classificação geral'!$D29,"")</f>
        <v/>
      </c>
      <c r="GV37" s="215" t="str">
        <f>IF($GS37='Classificação geral'!$B29,'Classificação geral'!$J29,"")</f>
        <v/>
      </c>
      <c r="GW37" s="214" t="str">
        <f>IFERROR(IF(AND($GV37="fem",'Classificação geral'!$K29=2),'Classificação geral'!K29,""),"")</f>
        <v/>
      </c>
      <c r="GX37" s="214" t="str">
        <f>IFERROR(IF(AND($GV37="fem",'Classificação geral'!$K29=2),'Classificação geral'!P29,""),"")</f>
        <v/>
      </c>
      <c r="GY37" s="214" t="str">
        <f>IFERROR(IF(AND($GV37="fem",'Classificação geral'!$K29=2),'Classificação geral'!S29,""),"")</f>
        <v/>
      </c>
      <c r="GZ37" s="214" t="str">
        <f>IFERROR(IF(AND($GV37="fem",'Classificação geral'!$K29=2),'Classificação geral'!T29,""),"")</f>
        <v/>
      </c>
      <c r="HA37" s="214" t="str">
        <f>IFERROR(IF(AND($GV37="fem",'Classificação geral'!$K29=2),'Classificação geral'!L29,""),"")</f>
        <v/>
      </c>
      <c r="HB37" s="214" t="str">
        <f>IFERROR(IF(AND($GV37="fem",'Classificação geral'!$K29=2),'Classificação geral'!U29,""),"")</f>
        <v/>
      </c>
      <c r="HC37" s="214" t="str">
        <f>IFERROR(IF(AND($GV37="fem",'Classificação geral'!$K29=2),'Classificação geral'!W29,""),"")</f>
        <v/>
      </c>
      <c r="HD37" s="214" t="str">
        <f>IFERROR(IF(AND($GV37="fem",'Classificação geral'!$K29=2),'Classificação geral'!X29,""),"")</f>
        <v/>
      </c>
      <c r="HE37" s="214" t="str">
        <f>IFERROR(IF(AND($GV37="fem",'Classificação geral'!$K29=2),'Classificação geral'!M29,""),"")</f>
        <v/>
      </c>
      <c r="HF37" s="214" t="str">
        <f>IFERROR(IF(AND($GV37="fem",'Classificação geral'!$K29=2),'Classificação geral'!Y29,""),"")</f>
        <v/>
      </c>
      <c r="HG37" s="214" t="str">
        <f>IFERROR(IF(AND($GV37="fem",'Classificação geral'!$K29=2),'Classificação geral'!AA29,""),"")</f>
        <v/>
      </c>
      <c r="HH37" s="214" t="str">
        <f>IFERROR(IF(AND($GV37="fem",'Classificação geral'!$K29=2),'Classificação geral'!AB29,""),"")</f>
        <v/>
      </c>
      <c r="HI37" s="214" t="str">
        <f>IFERROR(IF(AND($GV37="fem",'Classificação geral'!$K29=2),'Classificação geral'!N29,""),"")</f>
        <v/>
      </c>
      <c r="HJ37" s="214" t="str">
        <f>IFERROR(IF(AND($GV37="fem",'Classificação geral'!$K29=2),'Classificação geral'!O29,""),"")</f>
        <v/>
      </c>
      <c r="HK37" s="214" t="str">
        <f>IFERROR(IF(AND($GV37="fem",'Classificação geral'!$K29=2),'Classificação geral'!AM29,""),"")</f>
        <v/>
      </c>
      <c r="HL37" s="216" t="str">
        <f>IFERROR(RANK(HK37,HK:HK,0)+ COUNTIF(HK$13:$HK35,HK37),"")</f>
        <v/>
      </c>
      <c r="HM37" s="209"/>
      <c r="HN37" s="214" t="str">
        <f>IFERROR(IF(AND('Classificação geral'!$J29="mas",'Classificação geral'!$K29=2,'Classificação geral'!$F29="Mini"),'Classificação geral'!$A29,""),"")</f>
        <v/>
      </c>
      <c r="HO37" s="214" t="str">
        <f>IFERROR(IF(AND('Classificação geral'!$J29="mas",'Classificação geral'!$K29=2,'Classificação geral'!$F29="Mini"),'Classificação geral'!$B29,""),"")</f>
        <v/>
      </c>
      <c r="HP37" s="215" t="str">
        <f>IF($HO37='Classificação geral'!$B29,'Classificação geral'!$C29,"")</f>
        <v/>
      </c>
      <c r="HQ37" s="215" t="str">
        <f>IF($HO37='Classificação geral'!$B29,'Classificação geral'!$D29,"")</f>
        <v/>
      </c>
      <c r="HR37" s="215" t="str">
        <f>IF($HO37='Classificação geral'!$B29,'Classificação geral'!$J29,"")</f>
        <v/>
      </c>
      <c r="HS37" s="214" t="str">
        <f>IFERROR(IF(AND($HR37="mas",'Classificação geral'!$K29=2),'Classificação geral'!K29,""),"")</f>
        <v/>
      </c>
      <c r="HT37" s="214" t="str">
        <f>IFERROR(IF(AND($HR37="mas",'Classificação geral'!$K29=2),'Classificação geral'!P29,""),"")</f>
        <v/>
      </c>
      <c r="HU37" s="214" t="str">
        <f>IFERROR(IF(AND($HR37="mas",'Classificação geral'!$K29=2),'Classificação geral'!S29,""),"")</f>
        <v/>
      </c>
      <c r="HV37" s="214" t="str">
        <f>IFERROR(IF(AND($HR37="mas",'Classificação geral'!$K29=2),'Classificação geral'!T29,""),"")</f>
        <v/>
      </c>
      <c r="HW37" s="214" t="str">
        <f>IFERROR(IF(AND($HR37="mas",'Classificação geral'!$K29=2),'Classificação geral'!L29,""),"")</f>
        <v/>
      </c>
      <c r="HX37" s="214" t="str">
        <f>IFERROR(IF(AND($HR37="mas",'Classificação geral'!$K29=2),'Classificação geral'!U29,""),"")</f>
        <v/>
      </c>
      <c r="HY37" s="214" t="str">
        <f>IFERROR(IF(AND($HR37="mas",'Classificação geral'!$K29=2),'Classificação geral'!W29,""),"")</f>
        <v/>
      </c>
      <c r="HZ37" s="214" t="str">
        <f>IFERROR(IF(AND($HR37="mas",'Classificação geral'!$K29=2),'Classificação geral'!X29,""),"")</f>
        <v/>
      </c>
      <c r="IA37" s="214" t="str">
        <f>IFERROR(IF(AND($HR37="mas",'Classificação geral'!$K29=2),'Classificação geral'!M29,""),"")</f>
        <v/>
      </c>
      <c r="IB37" s="214" t="str">
        <f>IFERROR(IF(AND($HR37="mas",'Classificação geral'!$K29=2),'Classificação geral'!Y29,""),"")</f>
        <v/>
      </c>
      <c r="IC37" s="214" t="str">
        <f>IFERROR(IF(AND($HR37="mas",'Classificação geral'!$K29=2),'Classificação geral'!AA29,""),"")</f>
        <v/>
      </c>
      <c r="ID37" s="214" t="str">
        <f>IFERROR(IF(AND($HR37="mas",'Classificação geral'!$K29=2),'Classificação geral'!AB29,""),"")</f>
        <v/>
      </c>
      <c r="IE37" s="214" t="str">
        <f>IFERROR(IF(AND($HR37="mas",'Classificação geral'!$K29=2),'Classificação geral'!N29,""),"")</f>
        <v/>
      </c>
      <c r="IF37" s="214" t="str">
        <f>IFERROR(IF(AND($HR37="mas",'Classificação geral'!$K29=2),'Classificação geral'!$AM29,""),"")</f>
        <v/>
      </c>
      <c r="IG37" s="216" t="str">
        <f>IFERROR(RANK(IF37,IF:IF,0)+ COUNTIF($IF$13:IF$13,IF37),"")</f>
        <v/>
      </c>
      <c r="IH37" s="209"/>
      <c r="II37" s="214" t="str">
        <f>IFERROR(IF(AND('Classificação geral'!$J29="fem",'Classificação geral'!$K29=3,'Classificação geral'!$F29="Mini"),'Classificação geral'!$A29,""),"")</f>
        <v/>
      </c>
      <c r="IJ37" s="214" t="str">
        <f>IFERROR(IF(AND('Classificação geral'!$J29="fem",'Classificação geral'!$K29=3,'Classificação geral'!$F29="Mini"),'Classificação geral'!$B29,""),"")</f>
        <v/>
      </c>
      <c r="IK37" s="215" t="str">
        <f>IF($IJ37='Classificação geral'!$B29,'Classificação geral'!$C29,"")</f>
        <v/>
      </c>
      <c r="IL37" s="215" t="str">
        <f>IF($IJ37='Classificação geral'!$B29,'Classificação geral'!$D29,"")</f>
        <v/>
      </c>
      <c r="IM37" s="215" t="str">
        <f>IF($IJ37='Classificação geral'!$B29,'Classificação geral'!$J29,"")</f>
        <v/>
      </c>
      <c r="IN37" s="215" t="str">
        <f>IF($IM37='Classificação geral'!$J29,'Classificação geral'!$K29,"")</f>
        <v/>
      </c>
      <c r="IO37" s="215" t="str">
        <f>IF($IN37='Classificação geral'!$K29,'Classificação geral'!$P29,"")</f>
        <v/>
      </c>
      <c r="IP37" s="215" t="str">
        <f>IF($IN37='Classificação geral'!$K29,'Classificação geral'!$S29,"")</f>
        <v/>
      </c>
      <c r="IQ37" s="215" t="str">
        <f>IF($IN37='Classificação geral'!$K29,'Classificação geral'!$T29,"")</f>
        <v/>
      </c>
      <c r="IR37" s="215" t="str">
        <f>IF($IN37='Classificação geral'!$K29,'Classificação geral'!$L29,"")</f>
        <v/>
      </c>
      <c r="IS37" s="215" t="str">
        <f>IF($IN37='Classificação geral'!$K29,'Classificação geral'!$U29,"")</f>
        <v/>
      </c>
      <c r="IT37" s="215" t="str">
        <f>IF($IN37='Classificação geral'!$K29,'Classificação geral'!$W29,"")</f>
        <v/>
      </c>
      <c r="IU37" s="215" t="str">
        <f>IF($IN37='Classificação geral'!$K29,'Classificação geral'!$X29,"")</f>
        <v/>
      </c>
      <c r="IV37" s="215" t="str">
        <f>IF($IN37='Classificação geral'!$K29,'Classificação geral'!$M29,"")</f>
        <v/>
      </c>
      <c r="IW37" s="215" t="str">
        <f>IF($IN37='Classificação geral'!$K29,'Classificação geral'!$Y29,"")</f>
        <v/>
      </c>
      <c r="IX37" s="215" t="str">
        <f>IF($IN37='Classificação geral'!$K29,'Classificação geral'!$AA29,"")</f>
        <v/>
      </c>
      <c r="IY37" s="215" t="str">
        <f>IF($IN37='Classificação geral'!$K29,'Classificação geral'!$AB29,"")</f>
        <v/>
      </c>
      <c r="IZ37" s="215" t="str">
        <f>IF($IN37='Classificação geral'!$K29,'Classificação geral'!$N29,"")</f>
        <v/>
      </c>
      <c r="JA37" s="215" t="str">
        <f>IF($IN37='Classificação geral'!$K29,'Classificação geral'!$O29,"")</f>
        <v/>
      </c>
      <c r="JB37" s="215" t="str">
        <f>IF($IN37='Classificação geral'!$K29,'Classificação geral'!$AM29,"")</f>
        <v/>
      </c>
      <c r="JC37" s="216" t="str">
        <f>IFERROR(RANK(JB37,JB:JB,0)+ COUNTIF($JB$13:JB35,JB37),"")</f>
        <v/>
      </c>
      <c r="JD37" s="209"/>
      <c r="JE37" s="214" t="str">
        <f>IFERROR(IF(AND('Classificação geral'!$J29="mas",'Classificação geral'!$K29=3,'Classificação geral'!$F29="Mini"),'Classificação geral'!$A29,""),"")</f>
        <v/>
      </c>
      <c r="JF37" s="214" t="str">
        <f>IFERROR(IF(AND('Classificação geral'!$J29="mas",'Classificação geral'!$K29=3,'Classificação geral'!$F29="Mini"),'Classificação geral'!$B29,""),"")</f>
        <v/>
      </c>
      <c r="JG37" s="215" t="str">
        <f>IF($JF37='Classificação geral'!$B29,'Classificação geral'!$C29,"")</f>
        <v/>
      </c>
      <c r="JH37" s="215" t="str">
        <f>IF($JF37='Classificação geral'!$B29,'Classificação geral'!$D29,"")</f>
        <v/>
      </c>
      <c r="JI37" s="215" t="str">
        <f>IF($JF37='Classificação geral'!$B29,'Classificação geral'!$J29,"")</f>
        <v/>
      </c>
      <c r="JJ37" s="214" t="str">
        <f>IFERROR(IF(AND($JI37="mas",'Classificação geral'!$K29=3),'Classificação geral'!K29,""),"")</f>
        <v/>
      </c>
      <c r="JK37" s="214" t="str">
        <f>IFERROR(IF(AND($JI37="mas",'Classificação geral'!$K29=3),'Classificação geral'!P29,""),"")</f>
        <v/>
      </c>
      <c r="JL37" s="214" t="str">
        <f>IFERROR(IF(AND($JI37="mas",'Classificação geral'!$K29=3),'Classificação geral'!S29,""),"")</f>
        <v/>
      </c>
      <c r="JM37" s="214" t="str">
        <f>IFERROR(IF(AND($JI37="mas",'Classificação geral'!$K29=3),'Classificação geral'!T29,""),"")</f>
        <v/>
      </c>
      <c r="JN37" s="214" t="str">
        <f>IFERROR(IF(AND($JI37="mas",'Classificação geral'!$K29=3),'Classificação geral'!L29,""),"")</f>
        <v/>
      </c>
      <c r="JO37" s="214" t="str">
        <f>IFERROR(IF(AND($JI37="mas",'Classificação geral'!$K29=3),'Classificação geral'!U29,""),"")</f>
        <v/>
      </c>
      <c r="JP37" s="214" t="str">
        <f>IFERROR(IF(AND($JI37="mas",'Classificação geral'!$K29=3),'Classificação geral'!W29,""),"")</f>
        <v/>
      </c>
      <c r="JQ37" s="214" t="str">
        <f>IFERROR(IF(AND($JI37="mas",'Classificação geral'!$K29=3),'Classificação geral'!X29,""),"")</f>
        <v/>
      </c>
      <c r="JR37" s="214" t="str">
        <f>IFERROR(IF(AND($JI37="mas",'Classificação geral'!$K29=3),'Classificação geral'!M29,""),"")</f>
        <v/>
      </c>
      <c r="JS37" s="214" t="str">
        <f>IFERROR(IF(AND($JI37="mas",'Classificação geral'!$K29=3),'Classificação geral'!Y29,""),"")</f>
        <v/>
      </c>
      <c r="JT37" s="214" t="str">
        <f>IFERROR(IF(AND($JI37="mas",'Classificação geral'!$K29=3),'Classificação geral'!AA29,""),"")</f>
        <v/>
      </c>
      <c r="JU37" s="214" t="str">
        <f>IFERROR(IF(AND($JI37="mas",'Classificação geral'!$K29=3),'Classificação geral'!AB29,""),"")</f>
        <v/>
      </c>
      <c r="JV37" s="214" t="str">
        <f>IFERROR(IF(AND($JI37="mas",'Classificação geral'!$K29=3),'Classificação geral'!N29,""),"")</f>
        <v/>
      </c>
      <c r="JW37" s="214" t="str">
        <f>IFERROR(IF(AND($JI37="mas",'Classificação geral'!$K29=3),'Classificação geral'!$AM29,""),"")</f>
        <v/>
      </c>
      <c r="JX37" s="216" t="str">
        <f>IFERROR(RANK(JW37,JW:JW,0)+ COUNTIF(JW$13:$JW35,JW37),"")</f>
        <v/>
      </c>
    </row>
    <row r="38" spans="1:284" s="199" customFormat="1" ht="27.75" customHeight="1" x14ac:dyDescent="0.4">
      <c r="A38" s="243"/>
      <c r="B38" s="248" t="str">
        <f t="shared" si="0"/>
        <v/>
      </c>
      <c r="C38" s="238" t="str">
        <f t="shared" si="1"/>
        <v/>
      </c>
      <c r="D38" s="238" t="str">
        <f t="shared" si="2"/>
        <v/>
      </c>
      <c r="E38" s="238" t="str">
        <f t="shared" si="3"/>
        <v/>
      </c>
      <c r="F38" s="239" t="str">
        <f t="shared" si="4"/>
        <v/>
      </c>
      <c r="G38" s="239" t="str">
        <f t="shared" si="5"/>
        <v/>
      </c>
      <c r="H38" s="240" t="str">
        <f t="shared" si="6"/>
        <v/>
      </c>
      <c r="I38" s="240" t="str">
        <f t="shared" si="7"/>
        <v/>
      </c>
      <c r="J38" s="240" t="str">
        <f t="shared" si="8"/>
        <v/>
      </c>
      <c r="K38" s="240" t="str">
        <f t="shared" si="9"/>
        <v/>
      </c>
      <c r="L38" s="240" t="str">
        <f t="shared" si="10"/>
        <v/>
      </c>
      <c r="M38" s="240" t="str">
        <f t="shared" si="11"/>
        <v/>
      </c>
      <c r="N38" s="240" t="str">
        <f t="shared" si="12"/>
        <v/>
      </c>
      <c r="O38" s="240" t="str">
        <f t="shared" si="13"/>
        <v/>
      </c>
      <c r="P38" s="240" t="str">
        <f t="shared" si="14"/>
        <v/>
      </c>
      <c r="Q38" s="240" t="str">
        <f t="shared" si="15"/>
        <v/>
      </c>
      <c r="R38" s="240" t="str">
        <f t="shared" si="119"/>
        <v/>
      </c>
      <c r="S38" s="240" t="str">
        <f t="shared" si="119"/>
        <v/>
      </c>
      <c r="T38" s="240" t="str">
        <f t="shared" si="17"/>
        <v/>
      </c>
      <c r="U38" s="240" t="str">
        <f t="shared" si="18"/>
        <v/>
      </c>
      <c r="V38" s="241">
        <v>24</v>
      </c>
      <c r="W38" s="432"/>
      <c r="X38" s="434"/>
      <c r="Y38" s="242"/>
      <c r="Z38" s="248" t="str">
        <f t="shared" si="19"/>
        <v/>
      </c>
      <c r="AA38" s="238" t="str">
        <f t="shared" si="20"/>
        <v/>
      </c>
      <c r="AB38" s="238" t="str">
        <f t="shared" si="21"/>
        <v/>
      </c>
      <c r="AC38" s="238" t="str">
        <f t="shared" si="22"/>
        <v/>
      </c>
      <c r="AD38" s="239" t="str">
        <f t="shared" si="23"/>
        <v/>
      </c>
      <c r="AE38" s="239" t="str">
        <f t="shared" si="24"/>
        <v/>
      </c>
      <c r="AF38" s="240" t="str">
        <f t="shared" si="25"/>
        <v/>
      </c>
      <c r="AG38" s="240" t="str">
        <f t="shared" si="26"/>
        <v/>
      </c>
      <c r="AH38" s="240" t="str">
        <f t="shared" si="27"/>
        <v/>
      </c>
      <c r="AI38" s="240" t="str">
        <f t="shared" si="28"/>
        <v/>
      </c>
      <c r="AJ38" s="240" t="str">
        <f t="shared" si="29"/>
        <v/>
      </c>
      <c r="AK38" s="240" t="str">
        <f t="shared" si="30"/>
        <v/>
      </c>
      <c r="AL38" s="240" t="str">
        <f t="shared" si="31"/>
        <v/>
      </c>
      <c r="AM38" s="240" t="str">
        <f t="shared" si="32"/>
        <v/>
      </c>
      <c r="AN38" s="240" t="str">
        <f t="shared" si="33"/>
        <v/>
      </c>
      <c r="AO38" s="240" t="str">
        <f t="shared" si="34"/>
        <v/>
      </c>
      <c r="AP38" s="240" t="str">
        <f t="shared" si="120"/>
        <v/>
      </c>
      <c r="AQ38" s="240" t="str">
        <f t="shared" si="120"/>
        <v/>
      </c>
      <c r="AR38" s="240" t="str">
        <f t="shared" si="36"/>
        <v/>
      </c>
      <c r="AS38" s="240" t="str">
        <f t="shared" si="37"/>
        <v/>
      </c>
      <c r="AT38" s="241">
        <v>24</v>
      </c>
      <c r="AU38" s="432"/>
      <c r="AV38" s="242"/>
      <c r="AW38" s="243"/>
      <c r="AX38" s="249" t="str">
        <f t="shared" si="57"/>
        <v/>
      </c>
      <c r="AY38" s="238" t="str">
        <f t="shared" si="58"/>
        <v/>
      </c>
      <c r="AZ38" s="238" t="str">
        <f t="shared" si="59"/>
        <v/>
      </c>
      <c r="BA38" s="239" t="str">
        <f t="shared" si="38"/>
        <v/>
      </c>
      <c r="BB38" s="239" t="str">
        <f t="shared" si="60"/>
        <v/>
      </c>
      <c r="BC38" s="239" t="str">
        <f t="shared" si="61"/>
        <v/>
      </c>
      <c r="BD38" s="240" t="str">
        <f t="shared" si="62"/>
        <v/>
      </c>
      <c r="BE38" s="240" t="str">
        <f t="shared" si="63"/>
        <v/>
      </c>
      <c r="BF38" s="240" t="str">
        <f t="shared" si="64"/>
        <v/>
      </c>
      <c r="BG38" s="240" t="str">
        <f t="shared" si="65"/>
        <v/>
      </c>
      <c r="BH38" s="240" t="str">
        <f t="shared" si="66"/>
        <v/>
      </c>
      <c r="BI38" s="240" t="str">
        <f t="shared" si="67"/>
        <v/>
      </c>
      <c r="BJ38" s="240" t="str">
        <f t="shared" si="68"/>
        <v/>
      </c>
      <c r="BK38" s="240" t="str">
        <f t="shared" si="69"/>
        <v/>
      </c>
      <c r="BL38" s="240" t="str">
        <f t="shared" si="70"/>
        <v/>
      </c>
      <c r="BM38" s="240" t="str">
        <f t="shared" si="71"/>
        <v/>
      </c>
      <c r="BN38" s="240" t="str">
        <f t="shared" si="121"/>
        <v/>
      </c>
      <c r="BO38" s="240" t="str">
        <f t="shared" si="121"/>
        <v/>
      </c>
      <c r="BP38" s="240" t="str">
        <f t="shared" si="73"/>
        <v/>
      </c>
      <c r="BQ38" s="240" t="str">
        <f t="shared" si="74"/>
        <v/>
      </c>
      <c r="BR38" s="241">
        <v>24</v>
      </c>
      <c r="BS38" s="432"/>
      <c r="BT38" s="242"/>
      <c r="BU38" s="242"/>
      <c r="BV38" s="249" t="str">
        <f t="shared" si="75"/>
        <v/>
      </c>
      <c r="BW38" s="238" t="str">
        <f t="shared" si="76"/>
        <v/>
      </c>
      <c r="BX38" s="238" t="str">
        <f t="shared" si="77"/>
        <v/>
      </c>
      <c r="BY38" s="239" t="str">
        <f t="shared" si="40"/>
        <v/>
      </c>
      <c r="BZ38" s="239" t="str">
        <f t="shared" si="78"/>
        <v/>
      </c>
      <c r="CA38" s="239" t="str">
        <f t="shared" si="122"/>
        <v/>
      </c>
      <c r="CB38" s="240" t="str">
        <f t="shared" si="122"/>
        <v/>
      </c>
      <c r="CC38" s="240" t="str">
        <f t="shared" si="80"/>
        <v/>
      </c>
      <c r="CD38" s="240" t="str">
        <f t="shared" si="81"/>
        <v/>
      </c>
      <c r="CE38" s="240" t="str">
        <f t="shared" si="82"/>
        <v/>
      </c>
      <c r="CF38" s="240" t="str">
        <f t="shared" si="83"/>
        <v/>
      </c>
      <c r="CG38" s="240" t="str">
        <f t="shared" si="84"/>
        <v/>
      </c>
      <c r="CH38" s="240" t="str">
        <f t="shared" si="85"/>
        <v/>
      </c>
      <c r="CI38" s="240" t="str">
        <f t="shared" si="86"/>
        <v/>
      </c>
      <c r="CJ38" s="240" t="str">
        <f t="shared" si="87"/>
        <v/>
      </c>
      <c r="CK38" s="240" t="str">
        <f t="shared" si="88"/>
        <v/>
      </c>
      <c r="CL38" s="240" t="str">
        <f t="shared" si="123"/>
        <v/>
      </c>
      <c r="CM38" s="240" t="str">
        <f t="shared" si="123"/>
        <v/>
      </c>
      <c r="CN38" s="240" t="str">
        <f t="shared" si="90"/>
        <v/>
      </c>
      <c r="CO38" s="240" t="str">
        <f t="shared" si="91"/>
        <v/>
      </c>
      <c r="CP38" s="241">
        <v>24</v>
      </c>
      <c r="CQ38" s="432"/>
      <c r="CR38" s="243"/>
      <c r="CS38" s="248" t="str">
        <f t="shared" si="92"/>
        <v/>
      </c>
      <c r="CT38" s="238" t="str">
        <f t="shared" si="93"/>
        <v/>
      </c>
      <c r="CU38" s="238" t="str">
        <f t="shared" si="94"/>
        <v/>
      </c>
      <c r="CV38" s="238" t="str">
        <f t="shared" si="95"/>
        <v/>
      </c>
      <c r="CW38" s="239" t="str">
        <f t="shared" si="96"/>
        <v/>
      </c>
      <c r="CX38" s="239" t="str">
        <f t="shared" si="97"/>
        <v/>
      </c>
      <c r="CY38" s="240" t="str">
        <f t="shared" si="98"/>
        <v/>
      </c>
      <c r="CZ38" s="240" t="str">
        <f t="shared" si="99"/>
        <v/>
      </c>
      <c r="DA38" s="240" t="str">
        <f t="shared" si="100"/>
        <v/>
      </c>
      <c r="DB38" s="240" t="str">
        <f t="shared" si="101"/>
        <v/>
      </c>
      <c r="DC38" s="240" t="str">
        <f t="shared" si="102"/>
        <v/>
      </c>
      <c r="DD38" s="240" t="str">
        <f t="shared" si="103"/>
        <v/>
      </c>
      <c r="DE38" s="240" t="str">
        <f t="shared" si="104"/>
        <v/>
      </c>
      <c r="DF38" s="240" t="str">
        <f t="shared" si="105"/>
        <v/>
      </c>
      <c r="DG38" s="240" t="str">
        <f t="shared" si="106"/>
        <v/>
      </c>
      <c r="DH38" s="240" t="str">
        <f t="shared" si="107"/>
        <v/>
      </c>
      <c r="DI38" s="240" t="str">
        <f t="shared" si="124"/>
        <v/>
      </c>
      <c r="DJ38" s="240" t="str">
        <f t="shared" si="124"/>
        <v/>
      </c>
      <c r="DK38" s="240" t="str">
        <f t="shared" si="109"/>
        <v/>
      </c>
      <c r="DL38" s="240" t="str">
        <f t="shared" si="110"/>
        <v/>
      </c>
      <c r="DM38" s="241">
        <v>24</v>
      </c>
      <c r="DN38" s="432"/>
      <c r="DO38" s="242"/>
      <c r="DP38" s="242"/>
      <c r="DQ38" s="248" t="str">
        <f t="shared" si="111"/>
        <v/>
      </c>
      <c r="DR38" s="238" t="str">
        <f t="shared" si="112"/>
        <v/>
      </c>
      <c r="DS38" s="238" t="str">
        <f t="shared" si="113"/>
        <v/>
      </c>
      <c r="DT38" s="238" t="str">
        <f t="shared" si="114"/>
        <v/>
      </c>
      <c r="DU38" s="239" t="str">
        <f t="shared" si="115"/>
        <v/>
      </c>
      <c r="DV38" s="239" t="str">
        <f t="shared" si="116"/>
        <v/>
      </c>
      <c r="DW38" s="240" t="str">
        <f t="shared" si="45"/>
        <v/>
      </c>
      <c r="DX38" s="240" t="str">
        <f t="shared" si="46"/>
        <v/>
      </c>
      <c r="DY38" s="240" t="str">
        <f t="shared" si="47"/>
        <v/>
      </c>
      <c r="DZ38" s="240" t="str">
        <f t="shared" si="48"/>
        <v/>
      </c>
      <c r="EA38" s="240" t="str">
        <f t="shared" si="49"/>
        <v/>
      </c>
      <c r="EB38" s="240" t="str">
        <f t="shared" si="50"/>
        <v/>
      </c>
      <c r="EC38" s="240" t="str">
        <f t="shared" si="51"/>
        <v/>
      </c>
      <c r="ED38" s="240" t="str">
        <f t="shared" si="52"/>
        <v/>
      </c>
      <c r="EE38" s="240" t="str">
        <f t="shared" si="53"/>
        <v/>
      </c>
      <c r="EF38" s="240" t="str">
        <f t="shared" si="54"/>
        <v/>
      </c>
      <c r="EG38" s="240" t="str">
        <f t="shared" si="55"/>
        <v/>
      </c>
      <c r="EH38" s="240" t="str">
        <f t="shared" si="118"/>
        <v/>
      </c>
      <c r="EI38" s="240" t="str">
        <f t="shared" si="56"/>
        <v/>
      </c>
      <c r="EJ38" s="240" t="str">
        <f t="shared" si="117"/>
        <v/>
      </c>
      <c r="EK38" s="241">
        <v>24</v>
      </c>
      <c r="EL38" s="432"/>
      <c r="EZ38" s="214" t="str">
        <f>IFERROR(IF(AND('Classificação geral'!$J30="FEM",'Classificação geral'!$K30=1,'Classificação geral'!$F30="Mini"),'Classificação geral'!$A30,""),"")</f>
        <v/>
      </c>
      <c r="FA38" s="214" t="str">
        <f>IFERROR(IF(AND('Classificação geral'!$J30="FEM",'Classificação geral'!$K30=1,'Classificação geral'!F30="Mini"),'Classificação geral'!$B30,""),"")</f>
        <v/>
      </c>
      <c r="FB38" s="215" t="str">
        <f>IF($FA38='Classificação geral'!$B30,'Classificação geral'!$C30,"")</f>
        <v/>
      </c>
      <c r="FC38" s="215" t="str">
        <f>IF($FA38='Classificação geral'!$B30,'Classificação geral'!$D30,"")</f>
        <v/>
      </c>
      <c r="FD38" s="215" t="str">
        <f>IF($FA38='Classificação geral'!$B30,'Classificação geral'!$J30,"")</f>
        <v/>
      </c>
      <c r="FE38" s="215" t="str">
        <f>IF($FD38='Classificação geral'!$J30,'Classificação geral'!$K30,"")</f>
        <v/>
      </c>
      <c r="FF38" s="215" t="str">
        <f>IF($FE38='Classificação geral'!$K30,'Classificação geral'!$P30,"")</f>
        <v/>
      </c>
      <c r="FG38" s="215" t="str">
        <f>IF($FE38='Classificação geral'!$K30,'Classificação geral'!$S30,"")</f>
        <v/>
      </c>
      <c r="FH38" s="215" t="str">
        <f>IF($FE38='Classificação geral'!$K30,'Classificação geral'!$T30,"")</f>
        <v/>
      </c>
      <c r="FI38" s="215" t="str">
        <f>IF($FE38='Classificação geral'!$K30,'Classificação geral'!$L30,"")</f>
        <v/>
      </c>
      <c r="FJ38" s="215" t="str">
        <f>IF($FE38='Classificação geral'!$K30,'Classificação geral'!$U30,"")</f>
        <v/>
      </c>
      <c r="FK38" s="215" t="str">
        <f>IF($FE38='Classificação geral'!$K30,'Classificação geral'!$W30,"")</f>
        <v/>
      </c>
      <c r="FL38" s="215" t="str">
        <f>IF($FE38='Classificação geral'!$K30,'Classificação geral'!$X30,"")</f>
        <v/>
      </c>
      <c r="FM38" s="215" t="str">
        <f>IF($FE38='Classificação geral'!$K30,'Classificação geral'!$M30,"")</f>
        <v/>
      </c>
      <c r="FN38" s="215" t="str">
        <f>IF($FE38='Classificação geral'!$K30,'Classificação geral'!$Y30,"")</f>
        <v/>
      </c>
      <c r="FO38" s="215" t="str">
        <f>IF($FE38='Classificação geral'!$K30,'Classificação geral'!$AA30,"")</f>
        <v/>
      </c>
      <c r="FP38" s="215" t="str">
        <f>IF($FE38='Classificação geral'!$K30,'Classificação geral'!$AB30,"")</f>
        <v/>
      </c>
      <c r="FQ38" s="215" t="str">
        <f>IF($FE38='Classificação geral'!$K30,'Classificação geral'!$N30,"")</f>
        <v/>
      </c>
      <c r="FR38" s="215" t="str">
        <f>IF($FE38='Classificação geral'!$K30,'Classificação geral'!$O30,"")</f>
        <v/>
      </c>
      <c r="FS38" s="215" t="str">
        <f>IF($FE38='Classificação geral'!$K30,'Classificação geral'!$AM30,"")</f>
        <v/>
      </c>
      <c r="FT38" s="216" t="str">
        <f>IFERROR(RANK(FS38,FS:FS,0)+ COUNTIF($FS$13:FS37,FS38),"")</f>
        <v/>
      </c>
      <c r="FU38" s="209"/>
      <c r="FV38" s="214" t="str">
        <f>IFERROR(IF(AND('Classificação geral'!$J30="mas",'Classificação geral'!$K30=1,'Classificação geral'!$F30="Mini"),'Classificação geral'!$A30,""),"")</f>
        <v/>
      </c>
      <c r="FW38" s="214" t="str">
        <f>IFERROR(IF(AND('Classificação geral'!$J30="mas",'Classificação geral'!$K30=1,'Classificação geral'!$F30="Mini"),'Classificação geral'!$B30,""),"")</f>
        <v/>
      </c>
      <c r="FX38" s="215" t="str">
        <f>IF($FW38='Classificação geral'!$B30,'Classificação geral'!$C30,"")</f>
        <v/>
      </c>
      <c r="FY38" s="215" t="str">
        <f>IF($FW38='Classificação geral'!$B30,'Classificação geral'!$D30,"")</f>
        <v/>
      </c>
      <c r="FZ38" s="215" t="str">
        <f>IF($FW38='Classificação geral'!$B30,'Classificação geral'!$J30,"")</f>
        <v/>
      </c>
      <c r="GA38" s="214" t="str">
        <f>IFERROR(IF(AND($FZ38="mas",'Classificação geral'!$K30=1),'Classificação geral'!K30,""),"")</f>
        <v/>
      </c>
      <c r="GB38" s="214" t="str">
        <f>IFERROR(IF(AND($FZ38="mas",'Classificação geral'!$K30=1),'Classificação geral'!P30,""),"")</f>
        <v/>
      </c>
      <c r="GC38" s="214" t="str">
        <f>IFERROR(IF(AND($FZ38="mas",'Classificação geral'!$K30=1),'Classificação geral'!S30,""),"")</f>
        <v/>
      </c>
      <c r="GD38" s="214" t="str">
        <f>IFERROR(IF(AND($FZ38="mas",'Classificação geral'!$K30=1),'Classificação geral'!T30,""),"")</f>
        <v/>
      </c>
      <c r="GE38" s="214" t="str">
        <f>IFERROR(IF(AND($FZ38="mas",'Classificação geral'!$K30=1),'Classificação geral'!L30,""),"")</f>
        <v/>
      </c>
      <c r="GF38" s="214" t="str">
        <f>IFERROR(IF(AND($FZ38="mas",'Classificação geral'!$K30=1),'Classificação geral'!U30,""),"")</f>
        <v/>
      </c>
      <c r="GG38" s="214" t="str">
        <f>IFERROR(IF(AND($FZ38="mas",'Classificação geral'!$K30=1),'Classificação geral'!W30,""),"")</f>
        <v/>
      </c>
      <c r="GH38" s="214" t="str">
        <f>IFERROR(IF(AND($FZ38="mas",'Classificação geral'!$K30=1),'Classificação geral'!X30,""),"")</f>
        <v/>
      </c>
      <c r="GI38" s="214" t="str">
        <f>IFERROR(IF(AND($FZ38="mas",'Classificação geral'!$K30=1),'Classificação geral'!M30,""),"")</f>
        <v/>
      </c>
      <c r="GJ38" s="214" t="str">
        <f>IFERROR(IF(AND($FZ38="mas",'Classificação geral'!$K30=1),'Classificação geral'!Y30,""),"")</f>
        <v/>
      </c>
      <c r="GK38" s="214" t="str">
        <f>IFERROR(IF(AND($FZ38="mas",'Classificação geral'!$K30=1),'Classificação geral'!AA30,""),"")</f>
        <v/>
      </c>
      <c r="GL38" s="214" t="str">
        <f>IFERROR(IF(AND($FZ38="mas",'Classificação geral'!$K30=1),'Classificação geral'!AB30,""),"")</f>
        <v/>
      </c>
      <c r="GM38" s="214" t="str">
        <f>IFERROR(IF(AND($FZ38="mas",'Classificação geral'!$K30=1),'Classificação geral'!N30,""),"")</f>
        <v/>
      </c>
      <c r="GN38" s="214" t="str">
        <f>IFERROR(IF(AND($FZ38="mas",'Classificação geral'!$K30=1),'Classificação geral'!O30,""),"")</f>
        <v/>
      </c>
      <c r="GO38" s="244" t="str">
        <f>IFERROR(IF(AND($FZ38="mas",'Classificação geral'!$K30=1),'Classificação geral'!AM30,""),"")</f>
        <v/>
      </c>
      <c r="GP38" s="216" t="str">
        <f>IFERROR(RANK(GO38,GO:GO,0)+ COUNTIF($GO$13:GO37,GO38),"")</f>
        <v/>
      </c>
      <c r="GQ38" s="209"/>
      <c r="GR38" s="214" t="str">
        <f>IFERROR(IF(AND('Classificação geral'!$J30="fem",'Classificação geral'!$K30=2,'Classificação geral'!$F30="Mini"),'Classificação geral'!$A30,""),"")</f>
        <v/>
      </c>
      <c r="GS38" s="214" t="str">
        <f>IFERROR(IF(AND('Classificação geral'!$J30="fem",'Classificação geral'!$K30=2,'Classificação geral'!$F30="Mini"),'Classificação geral'!$B30,""),"")</f>
        <v/>
      </c>
      <c r="GT38" s="215" t="str">
        <f>IF($GS38='Classificação geral'!$B30,'Classificação geral'!$C30,"")</f>
        <v/>
      </c>
      <c r="GU38" s="215" t="str">
        <f>IF($GS38='Classificação geral'!$B30,'Classificação geral'!$D30,"")</f>
        <v/>
      </c>
      <c r="GV38" s="215" t="str">
        <f>IF($GS38='Classificação geral'!$B30,'Classificação geral'!$J30,"")</f>
        <v/>
      </c>
      <c r="GW38" s="214" t="str">
        <f>IFERROR(IF(AND($GV38="fem",'Classificação geral'!$K30=2),'Classificação geral'!K30,""),"")</f>
        <v/>
      </c>
      <c r="GX38" s="214" t="str">
        <f>IFERROR(IF(AND($GV38="fem",'Classificação geral'!$K30=2),'Classificação geral'!P30,""),"")</f>
        <v/>
      </c>
      <c r="GY38" s="214" t="str">
        <f>IFERROR(IF(AND($GV38="fem",'Classificação geral'!$K30=2),'Classificação geral'!S30,""),"")</f>
        <v/>
      </c>
      <c r="GZ38" s="214" t="str">
        <f>IFERROR(IF(AND($GV38="fem",'Classificação geral'!$K30=2),'Classificação geral'!T30,""),"")</f>
        <v/>
      </c>
      <c r="HA38" s="214" t="str">
        <f>IFERROR(IF(AND($GV38="fem",'Classificação geral'!$K30=2),'Classificação geral'!L30,""),"")</f>
        <v/>
      </c>
      <c r="HB38" s="214" t="str">
        <f>IFERROR(IF(AND($GV38="fem",'Classificação geral'!$K30=2),'Classificação geral'!U30,""),"")</f>
        <v/>
      </c>
      <c r="HC38" s="214" t="str">
        <f>IFERROR(IF(AND($GV38="fem",'Classificação geral'!$K30=2),'Classificação geral'!W30,""),"")</f>
        <v/>
      </c>
      <c r="HD38" s="214" t="str">
        <f>IFERROR(IF(AND($GV38="fem",'Classificação geral'!$K30=2),'Classificação geral'!X30,""),"")</f>
        <v/>
      </c>
      <c r="HE38" s="214" t="str">
        <f>IFERROR(IF(AND($GV38="fem",'Classificação geral'!$K30=2),'Classificação geral'!M30,""),"")</f>
        <v/>
      </c>
      <c r="HF38" s="214" t="str">
        <f>IFERROR(IF(AND($GV38="fem",'Classificação geral'!$K30=2),'Classificação geral'!Y30,""),"")</f>
        <v/>
      </c>
      <c r="HG38" s="214" t="str">
        <f>IFERROR(IF(AND($GV38="fem",'Classificação geral'!$K30=2),'Classificação geral'!AA30,""),"")</f>
        <v/>
      </c>
      <c r="HH38" s="214" t="str">
        <f>IFERROR(IF(AND($GV38="fem",'Classificação geral'!$K30=2),'Classificação geral'!AB30,""),"")</f>
        <v/>
      </c>
      <c r="HI38" s="214" t="str">
        <f>IFERROR(IF(AND($GV38="fem",'Classificação geral'!$K30=2),'Classificação geral'!N30,""),"")</f>
        <v/>
      </c>
      <c r="HJ38" s="214" t="str">
        <f>IFERROR(IF(AND($GV38="fem",'Classificação geral'!$K30=2),'Classificação geral'!O30,""),"")</f>
        <v/>
      </c>
      <c r="HK38" s="214" t="str">
        <f>IFERROR(IF(AND($GV38="fem",'Classificação geral'!$K30=2),'Classificação geral'!AM30,""),"")</f>
        <v/>
      </c>
      <c r="HL38" s="216" t="str">
        <f>IFERROR(RANK(HK38,HK:HK,0)+ COUNTIF(HK$13:$HK36,HK38),"")</f>
        <v/>
      </c>
      <c r="HM38" s="209"/>
      <c r="HN38" s="214" t="str">
        <f>IFERROR(IF(AND('Classificação geral'!$J30="mas",'Classificação geral'!$K30=2,'Classificação geral'!$F30="Mini"),'Classificação geral'!$A30,""),"")</f>
        <v/>
      </c>
      <c r="HO38" s="214" t="str">
        <f>IFERROR(IF(AND('Classificação geral'!$J30="mas",'Classificação geral'!$K30=2,'Classificação geral'!$F30="Mini"),'Classificação geral'!$B30,""),"")</f>
        <v/>
      </c>
      <c r="HP38" s="215" t="str">
        <f>IF($HO38='Classificação geral'!$B30,'Classificação geral'!$C30,"")</f>
        <v/>
      </c>
      <c r="HQ38" s="215" t="str">
        <f>IF($HO38='Classificação geral'!$B30,'Classificação geral'!$D30,"")</f>
        <v/>
      </c>
      <c r="HR38" s="215" t="str">
        <f>IF($HO38='Classificação geral'!$B30,'Classificação geral'!$J30,"")</f>
        <v/>
      </c>
      <c r="HS38" s="214" t="str">
        <f>IFERROR(IF(AND($HR38="mas",'Classificação geral'!$K30=2),'Classificação geral'!K30,""),"")</f>
        <v/>
      </c>
      <c r="HT38" s="214" t="str">
        <f>IFERROR(IF(AND($HR38="mas",'Classificação geral'!$K30=2),'Classificação geral'!P30,""),"")</f>
        <v/>
      </c>
      <c r="HU38" s="214" t="str">
        <f>IFERROR(IF(AND($HR38="mas",'Classificação geral'!$K30=2),'Classificação geral'!S30,""),"")</f>
        <v/>
      </c>
      <c r="HV38" s="214" t="str">
        <f>IFERROR(IF(AND($HR38="mas",'Classificação geral'!$K30=2),'Classificação geral'!T30,""),"")</f>
        <v/>
      </c>
      <c r="HW38" s="214" t="str">
        <f>IFERROR(IF(AND($HR38="mas",'Classificação geral'!$K30=2),'Classificação geral'!L30,""),"")</f>
        <v/>
      </c>
      <c r="HX38" s="214" t="str">
        <f>IFERROR(IF(AND($HR38="mas",'Classificação geral'!$K30=2),'Classificação geral'!U30,""),"")</f>
        <v/>
      </c>
      <c r="HY38" s="214" t="str">
        <f>IFERROR(IF(AND($HR38="mas",'Classificação geral'!$K30=2),'Classificação geral'!W30,""),"")</f>
        <v/>
      </c>
      <c r="HZ38" s="214" t="str">
        <f>IFERROR(IF(AND($HR38="mas",'Classificação geral'!$K30=2),'Classificação geral'!X30,""),"")</f>
        <v/>
      </c>
      <c r="IA38" s="214" t="str">
        <f>IFERROR(IF(AND($HR38="mas",'Classificação geral'!$K30=2),'Classificação geral'!M30,""),"")</f>
        <v/>
      </c>
      <c r="IB38" s="214" t="str">
        <f>IFERROR(IF(AND($HR38="mas",'Classificação geral'!$K30=2),'Classificação geral'!Y30,""),"")</f>
        <v/>
      </c>
      <c r="IC38" s="214" t="str">
        <f>IFERROR(IF(AND($HR38="mas",'Classificação geral'!$K30=2),'Classificação geral'!AA30,""),"")</f>
        <v/>
      </c>
      <c r="ID38" s="214" t="str">
        <f>IFERROR(IF(AND($HR38="mas",'Classificação geral'!$K30=2),'Classificação geral'!AB30,""),"")</f>
        <v/>
      </c>
      <c r="IE38" s="214" t="str">
        <f>IFERROR(IF(AND($HR38="mas",'Classificação geral'!$K30=2),'Classificação geral'!N30,""),"")</f>
        <v/>
      </c>
      <c r="IF38" s="214" t="str">
        <f>IFERROR(IF(AND($HR38="mas",'Classificação geral'!$K30=2),'Classificação geral'!$AM30,""),"")</f>
        <v/>
      </c>
      <c r="IG38" s="216" t="str">
        <f>IFERROR(RANK(IF38,IF:IF,0)+ COUNTIF($IF$13:IF$13,IF38),"")</f>
        <v/>
      </c>
      <c r="IH38" s="209"/>
      <c r="II38" s="214" t="str">
        <f>IFERROR(IF(AND('Classificação geral'!$J30="fem",'Classificação geral'!$K30=3,'Classificação geral'!$F30="Mini"),'Classificação geral'!$A30,""),"")</f>
        <v/>
      </c>
      <c r="IJ38" s="214" t="str">
        <f>IFERROR(IF(AND('Classificação geral'!$J30="fem",'Classificação geral'!$K30=3,'Classificação geral'!$F30="Mini"),'Classificação geral'!$B30,""),"")</f>
        <v/>
      </c>
      <c r="IK38" s="215" t="str">
        <f>IF($IJ38='Classificação geral'!$B30,'Classificação geral'!$C30,"")</f>
        <v/>
      </c>
      <c r="IL38" s="215" t="str">
        <f>IF($IJ38='Classificação geral'!$B30,'Classificação geral'!$D30,"")</f>
        <v/>
      </c>
      <c r="IM38" s="215" t="str">
        <f>IF($IJ38='Classificação geral'!$B30,'Classificação geral'!$J30,"")</f>
        <v/>
      </c>
      <c r="IN38" s="215" t="str">
        <f>IF($IM38='Classificação geral'!$J30,'Classificação geral'!$K30,"")</f>
        <v/>
      </c>
      <c r="IO38" s="215" t="str">
        <f>IF($IN38='Classificação geral'!$K30,'Classificação geral'!$P30,"")</f>
        <v/>
      </c>
      <c r="IP38" s="215" t="str">
        <f>IF($IN38='Classificação geral'!$K30,'Classificação geral'!$S30,"")</f>
        <v/>
      </c>
      <c r="IQ38" s="215" t="str">
        <f>IF($IN38='Classificação geral'!$K30,'Classificação geral'!$T30,"")</f>
        <v/>
      </c>
      <c r="IR38" s="215" t="str">
        <f>IF($IN38='Classificação geral'!$K30,'Classificação geral'!$L30,"")</f>
        <v/>
      </c>
      <c r="IS38" s="215" t="str">
        <f>IF($IN38='Classificação geral'!$K30,'Classificação geral'!$U30,"")</f>
        <v/>
      </c>
      <c r="IT38" s="215" t="str">
        <f>IF($IN38='Classificação geral'!$K30,'Classificação geral'!$W30,"")</f>
        <v/>
      </c>
      <c r="IU38" s="215" t="str">
        <f>IF($IN38='Classificação geral'!$K30,'Classificação geral'!$X30,"")</f>
        <v/>
      </c>
      <c r="IV38" s="215" t="str">
        <f>IF($IN38='Classificação geral'!$K30,'Classificação geral'!$M30,"")</f>
        <v/>
      </c>
      <c r="IW38" s="215" t="str">
        <f>IF($IN38='Classificação geral'!$K30,'Classificação geral'!$Y30,"")</f>
        <v/>
      </c>
      <c r="IX38" s="215" t="str">
        <f>IF($IN38='Classificação geral'!$K30,'Classificação geral'!$AA30,"")</f>
        <v/>
      </c>
      <c r="IY38" s="215" t="str">
        <f>IF($IN38='Classificação geral'!$K30,'Classificação geral'!$AB30,"")</f>
        <v/>
      </c>
      <c r="IZ38" s="215" t="str">
        <f>IF($IN38='Classificação geral'!$K30,'Classificação geral'!$N30,"")</f>
        <v/>
      </c>
      <c r="JA38" s="215" t="str">
        <f>IF($IN38='Classificação geral'!$K30,'Classificação geral'!$O30,"")</f>
        <v/>
      </c>
      <c r="JB38" s="215" t="str">
        <f>IF($IN38='Classificação geral'!$K30,'Classificação geral'!$AM30,"")</f>
        <v/>
      </c>
      <c r="JC38" s="216" t="str">
        <f>IFERROR(RANK(JB38,JB:JB,0)+ COUNTIF($JB$13:JB36,JB38),"")</f>
        <v/>
      </c>
      <c r="JD38" s="209"/>
      <c r="JE38" s="214" t="str">
        <f>IFERROR(IF(AND('Classificação geral'!$J30="mas",'Classificação geral'!$K30=3,'Classificação geral'!$F30="Mini"),'Classificação geral'!$A30,""),"")</f>
        <v/>
      </c>
      <c r="JF38" s="214" t="str">
        <f>IFERROR(IF(AND('Classificação geral'!$J30="mas",'Classificação geral'!$K30=3,'Classificação geral'!$F30="Mini"),'Classificação geral'!$B30,""),"")</f>
        <v/>
      </c>
      <c r="JG38" s="215" t="str">
        <f>IF($JF38='Classificação geral'!$B30,'Classificação geral'!$C30,"")</f>
        <v/>
      </c>
      <c r="JH38" s="215" t="str">
        <f>IF($JF38='Classificação geral'!$B30,'Classificação geral'!$D30,"")</f>
        <v/>
      </c>
      <c r="JI38" s="215" t="str">
        <f>IF($JF38='Classificação geral'!$B30,'Classificação geral'!$J30,"")</f>
        <v/>
      </c>
      <c r="JJ38" s="214" t="str">
        <f>IFERROR(IF(AND($JI38="mas",'Classificação geral'!$K30=3),'Classificação geral'!K30,""),"")</f>
        <v/>
      </c>
      <c r="JK38" s="214" t="str">
        <f>IFERROR(IF(AND($JI38="mas",'Classificação geral'!$K30=3),'Classificação geral'!P30,""),"")</f>
        <v/>
      </c>
      <c r="JL38" s="214" t="str">
        <f>IFERROR(IF(AND($JI38="mas",'Classificação geral'!$K30=3),'Classificação geral'!S30,""),"")</f>
        <v/>
      </c>
      <c r="JM38" s="214" t="str">
        <f>IFERROR(IF(AND($JI38="mas",'Classificação geral'!$K30=3),'Classificação geral'!T30,""),"")</f>
        <v/>
      </c>
      <c r="JN38" s="214" t="str">
        <f>IFERROR(IF(AND($JI38="mas",'Classificação geral'!$K30=3),'Classificação geral'!L30,""),"")</f>
        <v/>
      </c>
      <c r="JO38" s="214" t="str">
        <f>IFERROR(IF(AND($JI38="mas",'Classificação geral'!$K30=3),'Classificação geral'!U30,""),"")</f>
        <v/>
      </c>
      <c r="JP38" s="214" t="str">
        <f>IFERROR(IF(AND($JI38="mas",'Classificação geral'!$K30=3),'Classificação geral'!W30,""),"")</f>
        <v/>
      </c>
      <c r="JQ38" s="214" t="str">
        <f>IFERROR(IF(AND($JI38="mas",'Classificação geral'!$K30=3),'Classificação geral'!X30,""),"")</f>
        <v/>
      </c>
      <c r="JR38" s="214" t="str">
        <f>IFERROR(IF(AND($JI38="mas",'Classificação geral'!$K30=3),'Classificação geral'!M30,""),"")</f>
        <v/>
      </c>
      <c r="JS38" s="214" t="str">
        <f>IFERROR(IF(AND($JI38="mas",'Classificação geral'!$K30=3),'Classificação geral'!Y30,""),"")</f>
        <v/>
      </c>
      <c r="JT38" s="214" t="str">
        <f>IFERROR(IF(AND($JI38="mas",'Classificação geral'!$K30=3),'Classificação geral'!AA30,""),"")</f>
        <v/>
      </c>
      <c r="JU38" s="214" t="str">
        <f>IFERROR(IF(AND($JI38="mas",'Classificação geral'!$K30=3),'Classificação geral'!AB30,""),"")</f>
        <v/>
      </c>
      <c r="JV38" s="214" t="str">
        <f>IFERROR(IF(AND($JI38="mas",'Classificação geral'!$K30=3),'Classificação geral'!N30,""),"")</f>
        <v/>
      </c>
      <c r="JW38" s="214" t="str">
        <f>IFERROR(IF(AND($JI38="mas",'Classificação geral'!$K30=3),'Classificação geral'!$AM30,""),"")</f>
        <v/>
      </c>
      <c r="JX38" s="216" t="str">
        <f>IFERROR(RANK(JW38,JW:JW,0)+ COUNTIF(JW$13:$JW36,JW38),"")</f>
        <v/>
      </c>
    </row>
    <row r="39" spans="1:284" s="199" customFormat="1" ht="27.75" customHeight="1" x14ac:dyDescent="0.4">
      <c r="A39" s="243"/>
      <c r="B39" s="248" t="str">
        <f t="shared" si="0"/>
        <v/>
      </c>
      <c r="C39" s="238" t="str">
        <f t="shared" si="1"/>
        <v/>
      </c>
      <c r="D39" s="238" t="str">
        <f t="shared" si="2"/>
        <v/>
      </c>
      <c r="E39" s="238" t="str">
        <f t="shared" si="3"/>
        <v/>
      </c>
      <c r="F39" s="239" t="str">
        <f t="shared" si="4"/>
        <v/>
      </c>
      <c r="G39" s="239" t="str">
        <f t="shared" si="5"/>
        <v/>
      </c>
      <c r="H39" s="240" t="str">
        <f t="shared" si="6"/>
        <v/>
      </c>
      <c r="I39" s="240" t="str">
        <f t="shared" si="7"/>
        <v/>
      </c>
      <c r="J39" s="240" t="str">
        <f t="shared" si="8"/>
        <v/>
      </c>
      <c r="K39" s="240" t="str">
        <f t="shared" si="9"/>
        <v/>
      </c>
      <c r="L39" s="240" t="str">
        <f t="shared" si="10"/>
        <v/>
      </c>
      <c r="M39" s="240" t="str">
        <f t="shared" si="11"/>
        <v/>
      </c>
      <c r="N39" s="240" t="str">
        <f t="shared" si="12"/>
        <v/>
      </c>
      <c r="O39" s="240" t="str">
        <f t="shared" si="13"/>
        <v/>
      </c>
      <c r="P39" s="240" t="str">
        <f t="shared" si="14"/>
        <v/>
      </c>
      <c r="Q39" s="240" t="str">
        <f t="shared" si="15"/>
        <v/>
      </c>
      <c r="R39" s="240" t="str">
        <f t="shared" si="119"/>
        <v/>
      </c>
      <c r="S39" s="240" t="str">
        <f t="shared" si="119"/>
        <v/>
      </c>
      <c r="T39" s="240" t="str">
        <f t="shared" si="17"/>
        <v/>
      </c>
      <c r="U39" s="240" t="str">
        <f t="shared" si="18"/>
        <v/>
      </c>
      <c r="V39" s="241">
        <v>25</v>
      </c>
      <c r="W39" s="432"/>
      <c r="X39" s="434"/>
      <c r="Y39" s="242"/>
      <c r="Z39" s="248" t="str">
        <f t="shared" si="19"/>
        <v/>
      </c>
      <c r="AA39" s="238" t="str">
        <f t="shared" si="20"/>
        <v/>
      </c>
      <c r="AB39" s="238" t="str">
        <f t="shared" si="21"/>
        <v/>
      </c>
      <c r="AC39" s="238" t="str">
        <f t="shared" si="22"/>
        <v/>
      </c>
      <c r="AD39" s="239" t="str">
        <f t="shared" si="23"/>
        <v/>
      </c>
      <c r="AE39" s="239" t="str">
        <f t="shared" si="24"/>
        <v/>
      </c>
      <c r="AF39" s="240" t="str">
        <f t="shared" si="25"/>
        <v/>
      </c>
      <c r="AG39" s="240" t="str">
        <f t="shared" si="26"/>
        <v/>
      </c>
      <c r="AH39" s="240" t="str">
        <f t="shared" si="27"/>
        <v/>
      </c>
      <c r="AI39" s="240" t="str">
        <f t="shared" si="28"/>
        <v/>
      </c>
      <c r="AJ39" s="240" t="str">
        <f t="shared" si="29"/>
        <v/>
      </c>
      <c r="AK39" s="240" t="str">
        <f t="shared" si="30"/>
        <v/>
      </c>
      <c r="AL39" s="240" t="str">
        <f t="shared" si="31"/>
        <v/>
      </c>
      <c r="AM39" s="240" t="str">
        <f t="shared" si="32"/>
        <v/>
      </c>
      <c r="AN39" s="240" t="str">
        <f t="shared" si="33"/>
        <v/>
      </c>
      <c r="AO39" s="240" t="str">
        <f t="shared" si="34"/>
        <v/>
      </c>
      <c r="AP39" s="240" t="str">
        <f t="shared" si="120"/>
        <v/>
      </c>
      <c r="AQ39" s="240" t="str">
        <f t="shared" si="120"/>
        <v/>
      </c>
      <c r="AR39" s="240" t="str">
        <f t="shared" si="36"/>
        <v/>
      </c>
      <c r="AS39" s="240" t="str">
        <f t="shared" si="37"/>
        <v/>
      </c>
      <c r="AT39" s="241">
        <v>25</v>
      </c>
      <c r="AU39" s="432"/>
      <c r="AV39" s="242"/>
      <c r="AW39" s="243"/>
      <c r="AX39" s="249" t="str">
        <f t="shared" si="57"/>
        <v/>
      </c>
      <c r="AY39" s="238" t="str">
        <f t="shared" si="58"/>
        <v/>
      </c>
      <c r="AZ39" s="238" t="str">
        <f t="shared" si="59"/>
        <v/>
      </c>
      <c r="BA39" s="239" t="str">
        <f t="shared" si="38"/>
        <v/>
      </c>
      <c r="BB39" s="239" t="str">
        <f t="shared" si="60"/>
        <v/>
      </c>
      <c r="BC39" s="239" t="str">
        <f t="shared" si="61"/>
        <v/>
      </c>
      <c r="BD39" s="240" t="str">
        <f t="shared" si="62"/>
        <v/>
      </c>
      <c r="BE39" s="240" t="str">
        <f t="shared" si="63"/>
        <v/>
      </c>
      <c r="BF39" s="240" t="str">
        <f t="shared" si="64"/>
        <v/>
      </c>
      <c r="BG39" s="240" t="str">
        <f t="shared" si="65"/>
        <v/>
      </c>
      <c r="BH39" s="240" t="str">
        <f t="shared" si="66"/>
        <v/>
      </c>
      <c r="BI39" s="240" t="str">
        <f t="shared" si="67"/>
        <v/>
      </c>
      <c r="BJ39" s="240" t="str">
        <f t="shared" si="68"/>
        <v/>
      </c>
      <c r="BK39" s="240" t="str">
        <f t="shared" si="69"/>
        <v/>
      </c>
      <c r="BL39" s="240" t="str">
        <f t="shared" si="70"/>
        <v/>
      </c>
      <c r="BM39" s="240" t="str">
        <f t="shared" si="71"/>
        <v/>
      </c>
      <c r="BN39" s="240" t="str">
        <f t="shared" si="121"/>
        <v/>
      </c>
      <c r="BO39" s="240" t="str">
        <f t="shared" si="121"/>
        <v/>
      </c>
      <c r="BP39" s="240" t="str">
        <f t="shared" si="73"/>
        <v/>
      </c>
      <c r="BQ39" s="240" t="str">
        <f t="shared" si="74"/>
        <v/>
      </c>
      <c r="BR39" s="241">
        <v>25</v>
      </c>
      <c r="BS39" s="432"/>
      <c r="BT39" s="242"/>
      <c r="BU39" s="242"/>
      <c r="BV39" s="249" t="str">
        <f t="shared" si="75"/>
        <v/>
      </c>
      <c r="BW39" s="238" t="str">
        <f t="shared" si="76"/>
        <v/>
      </c>
      <c r="BX39" s="238" t="str">
        <f t="shared" si="77"/>
        <v/>
      </c>
      <c r="BY39" s="239" t="str">
        <f t="shared" si="40"/>
        <v/>
      </c>
      <c r="BZ39" s="239" t="str">
        <f t="shared" si="78"/>
        <v/>
      </c>
      <c r="CA39" s="239" t="str">
        <f t="shared" si="122"/>
        <v/>
      </c>
      <c r="CB39" s="240" t="str">
        <f t="shared" si="122"/>
        <v/>
      </c>
      <c r="CC39" s="240" t="str">
        <f t="shared" si="80"/>
        <v/>
      </c>
      <c r="CD39" s="240" t="str">
        <f t="shared" si="81"/>
        <v/>
      </c>
      <c r="CE39" s="240" t="str">
        <f t="shared" si="82"/>
        <v/>
      </c>
      <c r="CF39" s="240" t="str">
        <f t="shared" si="83"/>
        <v/>
      </c>
      <c r="CG39" s="240" t="str">
        <f t="shared" si="84"/>
        <v/>
      </c>
      <c r="CH39" s="240" t="str">
        <f t="shared" si="85"/>
        <v/>
      </c>
      <c r="CI39" s="240" t="str">
        <f t="shared" si="86"/>
        <v/>
      </c>
      <c r="CJ39" s="240" t="str">
        <f t="shared" si="87"/>
        <v/>
      </c>
      <c r="CK39" s="240" t="str">
        <f t="shared" si="88"/>
        <v/>
      </c>
      <c r="CL39" s="240" t="str">
        <f t="shared" si="123"/>
        <v/>
      </c>
      <c r="CM39" s="240" t="str">
        <f t="shared" si="123"/>
        <v/>
      </c>
      <c r="CN39" s="240" t="str">
        <f t="shared" si="90"/>
        <v/>
      </c>
      <c r="CO39" s="240" t="str">
        <f t="shared" si="91"/>
        <v/>
      </c>
      <c r="CP39" s="241">
        <v>25</v>
      </c>
      <c r="CQ39" s="432"/>
      <c r="CR39" s="243"/>
      <c r="CS39" s="248" t="str">
        <f t="shared" si="92"/>
        <v/>
      </c>
      <c r="CT39" s="238" t="str">
        <f t="shared" si="93"/>
        <v/>
      </c>
      <c r="CU39" s="238" t="str">
        <f t="shared" si="94"/>
        <v/>
      </c>
      <c r="CV39" s="238" t="str">
        <f t="shared" si="95"/>
        <v/>
      </c>
      <c r="CW39" s="239" t="str">
        <f t="shared" si="96"/>
        <v/>
      </c>
      <c r="CX39" s="239" t="str">
        <f t="shared" si="97"/>
        <v/>
      </c>
      <c r="CY39" s="240" t="str">
        <f t="shared" si="98"/>
        <v/>
      </c>
      <c r="CZ39" s="240" t="str">
        <f t="shared" si="99"/>
        <v/>
      </c>
      <c r="DA39" s="240" t="str">
        <f t="shared" si="100"/>
        <v/>
      </c>
      <c r="DB39" s="240" t="str">
        <f t="shared" si="101"/>
        <v/>
      </c>
      <c r="DC39" s="240" t="str">
        <f t="shared" si="102"/>
        <v/>
      </c>
      <c r="DD39" s="240" t="str">
        <f t="shared" si="103"/>
        <v/>
      </c>
      <c r="DE39" s="240" t="str">
        <f t="shared" si="104"/>
        <v/>
      </c>
      <c r="DF39" s="240" t="str">
        <f t="shared" si="105"/>
        <v/>
      </c>
      <c r="DG39" s="240" t="str">
        <f t="shared" si="106"/>
        <v/>
      </c>
      <c r="DH39" s="240" t="str">
        <f t="shared" si="107"/>
        <v/>
      </c>
      <c r="DI39" s="240" t="str">
        <f t="shared" si="124"/>
        <v/>
      </c>
      <c r="DJ39" s="240" t="str">
        <f t="shared" si="124"/>
        <v/>
      </c>
      <c r="DK39" s="240" t="str">
        <f t="shared" si="109"/>
        <v/>
      </c>
      <c r="DL39" s="240" t="str">
        <f t="shared" si="110"/>
        <v/>
      </c>
      <c r="DM39" s="241">
        <v>25</v>
      </c>
      <c r="DN39" s="432"/>
      <c r="DO39" s="242"/>
      <c r="DP39" s="242"/>
      <c r="DQ39" s="248" t="str">
        <f t="shared" si="111"/>
        <v/>
      </c>
      <c r="DR39" s="238" t="str">
        <f t="shared" si="112"/>
        <v/>
      </c>
      <c r="DS39" s="238" t="str">
        <f t="shared" si="113"/>
        <v/>
      </c>
      <c r="DT39" s="238" t="str">
        <f t="shared" si="114"/>
        <v/>
      </c>
      <c r="DU39" s="239" t="str">
        <f t="shared" si="115"/>
        <v/>
      </c>
      <c r="DV39" s="239" t="str">
        <f t="shared" si="116"/>
        <v/>
      </c>
      <c r="DW39" s="240" t="str">
        <f t="shared" si="45"/>
        <v/>
      </c>
      <c r="DX39" s="240" t="str">
        <f t="shared" si="46"/>
        <v/>
      </c>
      <c r="DY39" s="240" t="str">
        <f t="shared" si="47"/>
        <v/>
      </c>
      <c r="DZ39" s="240" t="str">
        <f t="shared" si="48"/>
        <v/>
      </c>
      <c r="EA39" s="240" t="str">
        <f t="shared" si="49"/>
        <v/>
      </c>
      <c r="EB39" s="240" t="str">
        <f t="shared" si="50"/>
        <v/>
      </c>
      <c r="EC39" s="240" t="str">
        <f t="shared" si="51"/>
        <v/>
      </c>
      <c r="ED39" s="240" t="str">
        <f t="shared" si="52"/>
        <v/>
      </c>
      <c r="EE39" s="240" t="str">
        <f t="shared" si="53"/>
        <v/>
      </c>
      <c r="EF39" s="240" t="str">
        <f t="shared" si="54"/>
        <v/>
      </c>
      <c r="EG39" s="240" t="str">
        <f t="shared" si="55"/>
        <v/>
      </c>
      <c r="EH39" s="240" t="str">
        <f t="shared" si="118"/>
        <v/>
      </c>
      <c r="EI39" s="240" t="str">
        <f t="shared" si="56"/>
        <v/>
      </c>
      <c r="EJ39" s="240" t="str">
        <f t="shared" si="117"/>
        <v/>
      </c>
      <c r="EK39" s="241">
        <v>25</v>
      </c>
      <c r="EL39" s="432"/>
      <c r="EZ39" s="214" t="str">
        <f>IFERROR(IF(AND('Classificação geral'!$J31="FEM",'Classificação geral'!$K31=1,'Classificação geral'!$F31="Mini"),'Classificação geral'!$A31,""),"")</f>
        <v/>
      </c>
      <c r="FA39" s="214" t="str">
        <f>IFERROR(IF(AND('Classificação geral'!$J31="FEM",'Classificação geral'!$K31=1,'Classificação geral'!F31="Mini"),'Classificação geral'!$B31,""),"")</f>
        <v/>
      </c>
      <c r="FB39" s="215" t="str">
        <f>IF($FA39='Classificação geral'!$B31,'Classificação geral'!$C31,"")</f>
        <v/>
      </c>
      <c r="FC39" s="215" t="str">
        <f>IF($FA39='Classificação geral'!$B31,'Classificação geral'!$D31,"")</f>
        <v/>
      </c>
      <c r="FD39" s="215" t="str">
        <f>IF($FA39='Classificação geral'!$B31,'Classificação geral'!$J31,"")</f>
        <v/>
      </c>
      <c r="FE39" s="215" t="str">
        <f>IF($FD39='Classificação geral'!$J31,'Classificação geral'!$K31,"")</f>
        <v/>
      </c>
      <c r="FF39" s="215" t="str">
        <f>IF($FE39='Classificação geral'!$K31,'Classificação geral'!$P31,"")</f>
        <v/>
      </c>
      <c r="FG39" s="215" t="str">
        <f>IF($FE39='Classificação geral'!$K31,'Classificação geral'!$S31,"")</f>
        <v/>
      </c>
      <c r="FH39" s="215" t="str">
        <f>IF($FE39='Classificação geral'!$K31,'Classificação geral'!$T31,"")</f>
        <v/>
      </c>
      <c r="FI39" s="215" t="str">
        <f>IF($FE39='Classificação geral'!$K31,'Classificação geral'!$L31,"")</f>
        <v/>
      </c>
      <c r="FJ39" s="215" t="str">
        <f>IF($FE39='Classificação geral'!$K31,'Classificação geral'!$U31,"")</f>
        <v/>
      </c>
      <c r="FK39" s="215" t="str">
        <f>IF($FE39='Classificação geral'!$K31,'Classificação geral'!$W31,"")</f>
        <v/>
      </c>
      <c r="FL39" s="215" t="str">
        <f>IF($FE39='Classificação geral'!$K31,'Classificação geral'!$X31,"")</f>
        <v/>
      </c>
      <c r="FM39" s="215" t="str">
        <f>IF($FE39='Classificação geral'!$K31,'Classificação geral'!$M31,"")</f>
        <v/>
      </c>
      <c r="FN39" s="215" t="str">
        <f>IF($FE39='Classificação geral'!$K31,'Classificação geral'!$Y31,"")</f>
        <v/>
      </c>
      <c r="FO39" s="215" t="str">
        <f>IF($FE39='Classificação geral'!$K31,'Classificação geral'!$AA31,"")</f>
        <v/>
      </c>
      <c r="FP39" s="215" t="str">
        <f>IF($FE39='Classificação geral'!$K31,'Classificação geral'!$AB31,"")</f>
        <v/>
      </c>
      <c r="FQ39" s="215" t="str">
        <f>IF($FE39='Classificação geral'!$K31,'Classificação geral'!$N31,"")</f>
        <v/>
      </c>
      <c r="FR39" s="215" t="str">
        <f>IF($FE39='Classificação geral'!$K31,'Classificação geral'!$O31,"")</f>
        <v/>
      </c>
      <c r="FS39" s="215" t="str">
        <f>IF($FE39='Classificação geral'!$K31,'Classificação geral'!$AM31,"")</f>
        <v/>
      </c>
      <c r="FT39" s="216" t="str">
        <f>IFERROR(RANK(FS39,FS:FS,0)+ COUNTIF($FS$13:FS38,FS39),"")</f>
        <v/>
      </c>
      <c r="FU39" s="209"/>
      <c r="FV39" s="214" t="str">
        <f>IFERROR(IF(AND('Classificação geral'!$J31="mas",'Classificação geral'!$K31=1,'Classificação geral'!$F31="Mini"),'Classificação geral'!$A31,""),"")</f>
        <v/>
      </c>
      <c r="FW39" s="214" t="str">
        <f>IFERROR(IF(AND('Classificação geral'!$J31="mas",'Classificação geral'!$K31=1,'Classificação geral'!$F31="Mini"),'Classificação geral'!$B31,""),"")</f>
        <v/>
      </c>
      <c r="FX39" s="215" t="str">
        <f>IF($FW39='Classificação geral'!$B31,'Classificação geral'!$C31,"")</f>
        <v/>
      </c>
      <c r="FY39" s="215" t="str">
        <f>IF($FW39='Classificação geral'!$B31,'Classificação geral'!$D31,"")</f>
        <v/>
      </c>
      <c r="FZ39" s="215" t="str">
        <f>IF($FW39='Classificação geral'!$B31,'Classificação geral'!$J31,"")</f>
        <v/>
      </c>
      <c r="GA39" s="214" t="str">
        <f>IFERROR(IF(AND($FZ39="mas",'Classificação geral'!$K31=1),'Classificação geral'!K31,""),"")</f>
        <v/>
      </c>
      <c r="GB39" s="214" t="str">
        <f>IFERROR(IF(AND($FZ39="mas",'Classificação geral'!$K31=1),'Classificação geral'!P31,""),"")</f>
        <v/>
      </c>
      <c r="GC39" s="214" t="str">
        <f>IFERROR(IF(AND($FZ39="mas",'Classificação geral'!$K31=1),'Classificação geral'!S31,""),"")</f>
        <v/>
      </c>
      <c r="GD39" s="214" t="str">
        <f>IFERROR(IF(AND($FZ39="mas",'Classificação geral'!$K31=1),'Classificação geral'!T31,""),"")</f>
        <v/>
      </c>
      <c r="GE39" s="214" t="str">
        <f>IFERROR(IF(AND($FZ39="mas",'Classificação geral'!$K31=1),'Classificação geral'!L31,""),"")</f>
        <v/>
      </c>
      <c r="GF39" s="214" t="str">
        <f>IFERROR(IF(AND($FZ39="mas",'Classificação geral'!$K31=1),'Classificação geral'!U31,""),"")</f>
        <v/>
      </c>
      <c r="GG39" s="214" t="str">
        <f>IFERROR(IF(AND($FZ39="mas",'Classificação geral'!$K31=1),'Classificação geral'!W31,""),"")</f>
        <v/>
      </c>
      <c r="GH39" s="214" t="str">
        <f>IFERROR(IF(AND($FZ39="mas",'Classificação geral'!$K31=1),'Classificação geral'!X31,""),"")</f>
        <v/>
      </c>
      <c r="GI39" s="214" t="str">
        <f>IFERROR(IF(AND($FZ39="mas",'Classificação geral'!$K31=1),'Classificação geral'!M31,""),"")</f>
        <v/>
      </c>
      <c r="GJ39" s="214" t="str">
        <f>IFERROR(IF(AND($FZ39="mas",'Classificação geral'!$K31=1),'Classificação geral'!Y31,""),"")</f>
        <v/>
      </c>
      <c r="GK39" s="214" t="str">
        <f>IFERROR(IF(AND($FZ39="mas",'Classificação geral'!$K31=1),'Classificação geral'!AA31,""),"")</f>
        <v/>
      </c>
      <c r="GL39" s="214" t="str">
        <f>IFERROR(IF(AND($FZ39="mas",'Classificação geral'!$K31=1),'Classificação geral'!AB31,""),"")</f>
        <v/>
      </c>
      <c r="GM39" s="214" t="str">
        <f>IFERROR(IF(AND($FZ39="mas",'Classificação geral'!$K31=1),'Classificação geral'!N31,""),"")</f>
        <v/>
      </c>
      <c r="GN39" s="214" t="str">
        <f>IFERROR(IF(AND($FZ39="mas",'Classificação geral'!$K31=1),'Classificação geral'!O31,""),"")</f>
        <v/>
      </c>
      <c r="GO39" s="244" t="str">
        <f>IFERROR(IF(AND($FZ39="mas",'Classificação geral'!$K31=1),'Classificação geral'!AM31,""),"")</f>
        <v/>
      </c>
      <c r="GP39" s="216" t="str">
        <f>IFERROR(RANK(GO39,GO:GO,0)+ COUNTIF($GO$13:GO38,GO39),"")</f>
        <v/>
      </c>
      <c r="GQ39" s="209"/>
      <c r="GR39" s="214" t="str">
        <f>IFERROR(IF(AND('Classificação geral'!$J31="fem",'Classificação geral'!$K31=2,'Classificação geral'!$F31="Mini"),'Classificação geral'!$A31,""),"")</f>
        <v/>
      </c>
      <c r="GS39" s="214" t="str">
        <f>IFERROR(IF(AND('Classificação geral'!$J31="fem",'Classificação geral'!$K31=2,'Classificação geral'!$F31="Mini"),'Classificação geral'!$B31,""),"")</f>
        <v/>
      </c>
      <c r="GT39" s="215" t="str">
        <f>IF($GS39='Classificação geral'!$B31,'Classificação geral'!$C31,"")</f>
        <v/>
      </c>
      <c r="GU39" s="215" t="str">
        <f>IF($GS39='Classificação geral'!$B31,'Classificação geral'!$D31,"")</f>
        <v/>
      </c>
      <c r="GV39" s="215" t="str">
        <f>IF($GS39='Classificação geral'!$B31,'Classificação geral'!$J31,"")</f>
        <v/>
      </c>
      <c r="GW39" s="214" t="str">
        <f>IFERROR(IF(AND($GV39="fem",'Classificação geral'!$K31=2),'Classificação geral'!K31,""),"")</f>
        <v/>
      </c>
      <c r="GX39" s="214" t="str">
        <f>IFERROR(IF(AND($GV39="fem",'Classificação geral'!$K31=2),'Classificação geral'!P31,""),"")</f>
        <v/>
      </c>
      <c r="GY39" s="214" t="str">
        <f>IFERROR(IF(AND($GV39="fem",'Classificação geral'!$K31=2),'Classificação geral'!S31,""),"")</f>
        <v/>
      </c>
      <c r="GZ39" s="214" t="str">
        <f>IFERROR(IF(AND($GV39="fem",'Classificação geral'!$K31=2),'Classificação geral'!T31,""),"")</f>
        <v/>
      </c>
      <c r="HA39" s="214" t="str">
        <f>IFERROR(IF(AND($GV39="fem",'Classificação geral'!$K31=2),'Classificação geral'!L31,""),"")</f>
        <v/>
      </c>
      <c r="HB39" s="214" t="str">
        <f>IFERROR(IF(AND($GV39="fem",'Classificação geral'!$K31=2),'Classificação geral'!U31,""),"")</f>
        <v/>
      </c>
      <c r="HC39" s="214" t="str">
        <f>IFERROR(IF(AND($GV39="fem",'Classificação geral'!$K31=2),'Classificação geral'!W31,""),"")</f>
        <v/>
      </c>
      <c r="HD39" s="214" t="str">
        <f>IFERROR(IF(AND($GV39="fem",'Classificação geral'!$K31=2),'Classificação geral'!X31,""),"")</f>
        <v/>
      </c>
      <c r="HE39" s="214" t="str">
        <f>IFERROR(IF(AND($GV39="fem",'Classificação geral'!$K31=2),'Classificação geral'!M31,""),"")</f>
        <v/>
      </c>
      <c r="HF39" s="214" t="str">
        <f>IFERROR(IF(AND($GV39="fem",'Classificação geral'!$K31=2),'Classificação geral'!Y31,""),"")</f>
        <v/>
      </c>
      <c r="HG39" s="214" t="str">
        <f>IFERROR(IF(AND($GV39="fem",'Classificação geral'!$K31=2),'Classificação geral'!AA31,""),"")</f>
        <v/>
      </c>
      <c r="HH39" s="214" t="str">
        <f>IFERROR(IF(AND($GV39="fem",'Classificação geral'!$K31=2),'Classificação geral'!AB31,""),"")</f>
        <v/>
      </c>
      <c r="HI39" s="214" t="str">
        <f>IFERROR(IF(AND($GV39="fem",'Classificação geral'!$K31=2),'Classificação geral'!N31,""),"")</f>
        <v/>
      </c>
      <c r="HJ39" s="214" t="str">
        <f>IFERROR(IF(AND($GV39="fem",'Classificação geral'!$K31=2),'Classificação geral'!O31,""),"")</f>
        <v/>
      </c>
      <c r="HK39" s="214" t="str">
        <f>IFERROR(IF(AND($GV39="fem",'Classificação geral'!$K31=2),'Classificação geral'!AM31,""),"")</f>
        <v/>
      </c>
      <c r="HL39" s="216" t="str">
        <f>IFERROR(RANK(HK39,HK:HK,0)+ COUNTIF(HK$13:$HK37,HK39),"")</f>
        <v/>
      </c>
      <c r="HM39" s="209"/>
      <c r="HN39" s="214" t="str">
        <f>IFERROR(IF(AND('Classificação geral'!$J31="mas",'Classificação geral'!$K31=2,'Classificação geral'!$F31="Mini"),'Classificação geral'!$A31,""),"")</f>
        <v/>
      </c>
      <c r="HO39" s="214" t="str">
        <f>IFERROR(IF(AND('Classificação geral'!$J31="mas",'Classificação geral'!$K31=2,'Classificação geral'!$F31="Mini"),'Classificação geral'!$B31,""),"")</f>
        <v/>
      </c>
      <c r="HP39" s="215" t="str">
        <f>IF($HO39='Classificação geral'!$B31,'Classificação geral'!$C31,"")</f>
        <v/>
      </c>
      <c r="HQ39" s="215" t="str">
        <f>IF($HO39='Classificação geral'!$B31,'Classificação geral'!$D31,"")</f>
        <v/>
      </c>
      <c r="HR39" s="215" t="str">
        <f>IF($HO39='Classificação geral'!$B31,'Classificação geral'!$J31,"")</f>
        <v/>
      </c>
      <c r="HS39" s="214" t="str">
        <f>IFERROR(IF(AND($HR39="mas",'Classificação geral'!$K31=2),'Classificação geral'!K31,""),"")</f>
        <v/>
      </c>
      <c r="HT39" s="214" t="str">
        <f>IFERROR(IF(AND($HR39="mas",'Classificação geral'!$K31=2),'Classificação geral'!P31,""),"")</f>
        <v/>
      </c>
      <c r="HU39" s="214" t="str">
        <f>IFERROR(IF(AND($HR39="mas",'Classificação geral'!$K31=2),'Classificação geral'!S31,""),"")</f>
        <v/>
      </c>
      <c r="HV39" s="214" t="str">
        <f>IFERROR(IF(AND($HR39="mas",'Classificação geral'!$K31=2),'Classificação geral'!T31,""),"")</f>
        <v/>
      </c>
      <c r="HW39" s="214" t="str">
        <f>IFERROR(IF(AND($HR39="mas",'Classificação geral'!$K31=2),'Classificação geral'!L31,""),"")</f>
        <v/>
      </c>
      <c r="HX39" s="214" t="str">
        <f>IFERROR(IF(AND($HR39="mas",'Classificação geral'!$K31=2),'Classificação geral'!U31,""),"")</f>
        <v/>
      </c>
      <c r="HY39" s="214" t="str">
        <f>IFERROR(IF(AND($HR39="mas",'Classificação geral'!$K31=2),'Classificação geral'!W31,""),"")</f>
        <v/>
      </c>
      <c r="HZ39" s="214" t="str">
        <f>IFERROR(IF(AND($HR39="mas",'Classificação geral'!$K31=2),'Classificação geral'!X31,""),"")</f>
        <v/>
      </c>
      <c r="IA39" s="214" t="str">
        <f>IFERROR(IF(AND($HR39="mas",'Classificação geral'!$K31=2),'Classificação geral'!M31,""),"")</f>
        <v/>
      </c>
      <c r="IB39" s="214" t="str">
        <f>IFERROR(IF(AND($HR39="mas",'Classificação geral'!$K31=2),'Classificação geral'!Y31,""),"")</f>
        <v/>
      </c>
      <c r="IC39" s="214" t="str">
        <f>IFERROR(IF(AND($HR39="mas",'Classificação geral'!$K31=2),'Classificação geral'!AA31,""),"")</f>
        <v/>
      </c>
      <c r="ID39" s="214" t="str">
        <f>IFERROR(IF(AND($HR39="mas",'Classificação geral'!$K31=2),'Classificação geral'!AB31,""),"")</f>
        <v/>
      </c>
      <c r="IE39" s="214" t="str">
        <f>IFERROR(IF(AND($HR39="mas",'Classificação geral'!$K31=2),'Classificação geral'!N31,""),"")</f>
        <v/>
      </c>
      <c r="IF39" s="214" t="str">
        <f>IFERROR(IF(AND($HR39="mas",'Classificação geral'!$K31=2),'Classificação geral'!$AM31,""),"")</f>
        <v/>
      </c>
      <c r="IG39" s="216" t="str">
        <f>IFERROR(RANK(IF39,IF:IF,0)+ COUNTIF($IF$13:IF$13,IF39),"")</f>
        <v/>
      </c>
      <c r="IH39" s="209"/>
      <c r="II39" s="214" t="str">
        <f>IFERROR(IF(AND('Classificação geral'!$J31="fem",'Classificação geral'!$K31=3,'Classificação geral'!$F31="Mini"),'Classificação geral'!$A31,""),"")</f>
        <v/>
      </c>
      <c r="IJ39" s="214" t="str">
        <f>IFERROR(IF(AND('Classificação geral'!$J31="fem",'Classificação geral'!$K31=3,'Classificação geral'!$F31="Mini"),'Classificação geral'!$B31,""),"")</f>
        <v/>
      </c>
      <c r="IK39" s="215" t="str">
        <f>IF($IJ39='Classificação geral'!$B31,'Classificação geral'!$C31,"")</f>
        <v/>
      </c>
      <c r="IL39" s="215" t="str">
        <f>IF($IJ39='Classificação geral'!$B31,'Classificação geral'!$D31,"")</f>
        <v/>
      </c>
      <c r="IM39" s="215" t="str">
        <f>IF($IJ39='Classificação geral'!$B31,'Classificação geral'!$J31,"")</f>
        <v/>
      </c>
      <c r="IN39" s="215" t="str">
        <f>IF($IM39='Classificação geral'!$J31,'Classificação geral'!$K31,"")</f>
        <v/>
      </c>
      <c r="IO39" s="215" t="str">
        <f>IF($IN39='Classificação geral'!$K31,'Classificação geral'!$P31,"")</f>
        <v/>
      </c>
      <c r="IP39" s="215" t="str">
        <f>IF($IN39='Classificação geral'!$K31,'Classificação geral'!$S31,"")</f>
        <v/>
      </c>
      <c r="IQ39" s="215" t="str">
        <f>IF($IN39='Classificação geral'!$K31,'Classificação geral'!$T31,"")</f>
        <v/>
      </c>
      <c r="IR39" s="215" t="str">
        <f>IF($IN39='Classificação geral'!$K31,'Classificação geral'!$L31,"")</f>
        <v/>
      </c>
      <c r="IS39" s="215" t="str">
        <f>IF($IN39='Classificação geral'!$K31,'Classificação geral'!$U31,"")</f>
        <v/>
      </c>
      <c r="IT39" s="215" t="str">
        <f>IF($IN39='Classificação geral'!$K31,'Classificação geral'!$W31,"")</f>
        <v/>
      </c>
      <c r="IU39" s="215" t="str">
        <f>IF($IN39='Classificação geral'!$K31,'Classificação geral'!$X31,"")</f>
        <v/>
      </c>
      <c r="IV39" s="215" t="str">
        <f>IF($IN39='Classificação geral'!$K31,'Classificação geral'!$M31,"")</f>
        <v/>
      </c>
      <c r="IW39" s="215" t="str">
        <f>IF($IN39='Classificação geral'!$K31,'Classificação geral'!$Y31,"")</f>
        <v/>
      </c>
      <c r="IX39" s="215" t="str">
        <f>IF($IN39='Classificação geral'!$K31,'Classificação geral'!$AA31,"")</f>
        <v/>
      </c>
      <c r="IY39" s="215" t="str">
        <f>IF($IN39='Classificação geral'!$K31,'Classificação geral'!$AB31,"")</f>
        <v/>
      </c>
      <c r="IZ39" s="215" t="str">
        <f>IF($IN39='Classificação geral'!$K31,'Classificação geral'!$N31,"")</f>
        <v/>
      </c>
      <c r="JA39" s="215" t="str">
        <f>IF($IN39='Classificação geral'!$K31,'Classificação geral'!$O31,"")</f>
        <v/>
      </c>
      <c r="JB39" s="215" t="str">
        <f>IF($IN39='Classificação geral'!$K31,'Classificação geral'!$AM31,"")</f>
        <v/>
      </c>
      <c r="JC39" s="216" t="str">
        <f>IFERROR(RANK(JB39,JB:JB,0)+ COUNTIF($JB$13:JB37,JB39),"")</f>
        <v/>
      </c>
      <c r="JD39" s="209"/>
      <c r="JE39" s="214" t="str">
        <f>IFERROR(IF(AND('Classificação geral'!$J31="mas",'Classificação geral'!$K31=3,'Classificação geral'!$F31="Mini"),'Classificação geral'!$A31,""),"")</f>
        <v/>
      </c>
      <c r="JF39" s="214" t="str">
        <f>IFERROR(IF(AND('Classificação geral'!$J31="mas",'Classificação geral'!$K31=3,'Classificação geral'!$F31="Mini"),'Classificação geral'!$B31,""),"")</f>
        <v/>
      </c>
      <c r="JG39" s="215" t="str">
        <f>IF($JF39='Classificação geral'!$B31,'Classificação geral'!$C31,"")</f>
        <v/>
      </c>
      <c r="JH39" s="215" t="str">
        <f>IF($JF39='Classificação geral'!$B31,'Classificação geral'!$D31,"")</f>
        <v/>
      </c>
      <c r="JI39" s="215" t="str">
        <f>IF($JF39='Classificação geral'!$B31,'Classificação geral'!$J31,"")</f>
        <v/>
      </c>
      <c r="JJ39" s="214" t="str">
        <f>IFERROR(IF(AND($JI39="mas",'Classificação geral'!$K31=3),'Classificação geral'!K31,""),"")</f>
        <v/>
      </c>
      <c r="JK39" s="214" t="str">
        <f>IFERROR(IF(AND($JI39="mas",'Classificação geral'!$K31=3),'Classificação geral'!P31,""),"")</f>
        <v/>
      </c>
      <c r="JL39" s="214" t="str">
        <f>IFERROR(IF(AND($JI39="mas",'Classificação geral'!$K31=3),'Classificação geral'!S31,""),"")</f>
        <v/>
      </c>
      <c r="JM39" s="214" t="str">
        <f>IFERROR(IF(AND($JI39="mas",'Classificação geral'!$K31=3),'Classificação geral'!T31,""),"")</f>
        <v/>
      </c>
      <c r="JN39" s="214" t="str">
        <f>IFERROR(IF(AND($JI39="mas",'Classificação geral'!$K31=3),'Classificação geral'!L31,""),"")</f>
        <v/>
      </c>
      <c r="JO39" s="214" t="str">
        <f>IFERROR(IF(AND($JI39="mas",'Classificação geral'!$K31=3),'Classificação geral'!U31,""),"")</f>
        <v/>
      </c>
      <c r="JP39" s="214" t="str">
        <f>IFERROR(IF(AND($JI39="mas",'Classificação geral'!$K31=3),'Classificação geral'!W31,""),"")</f>
        <v/>
      </c>
      <c r="JQ39" s="214" t="str">
        <f>IFERROR(IF(AND($JI39="mas",'Classificação geral'!$K31=3),'Classificação geral'!X31,""),"")</f>
        <v/>
      </c>
      <c r="JR39" s="214" t="str">
        <f>IFERROR(IF(AND($JI39="mas",'Classificação geral'!$K31=3),'Classificação geral'!M31,""),"")</f>
        <v/>
      </c>
      <c r="JS39" s="214" t="str">
        <f>IFERROR(IF(AND($JI39="mas",'Classificação geral'!$K31=3),'Classificação geral'!Y31,""),"")</f>
        <v/>
      </c>
      <c r="JT39" s="214" t="str">
        <f>IFERROR(IF(AND($JI39="mas",'Classificação geral'!$K31=3),'Classificação geral'!AA31,""),"")</f>
        <v/>
      </c>
      <c r="JU39" s="214" t="str">
        <f>IFERROR(IF(AND($JI39="mas",'Classificação geral'!$K31=3),'Classificação geral'!AB31,""),"")</f>
        <v/>
      </c>
      <c r="JV39" s="214" t="str">
        <f>IFERROR(IF(AND($JI39="mas",'Classificação geral'!$K31=3),'Classificação geral'!N31,""),"")</f>
        <v/>
      </c>
      <c r="JW39" s="214" t="str">
        <f>IFERROR(IF(AND($JI39="mas",'Classificação geral'!$K31=3),'Classificação geral'!$AM31,""),"")</f>
        <v/>
      </c>
      <c r="JX39" s="216" t="str">
        <f>IFERROR(RANK(JW39,JW:JW,0)+ COUNTIF(JW$13:$JW37,JW39),"")</f>
        <v/>
      </c>
    </row>
    <row r="40" spans="1:284" s="199" customFormat="1" ht="27.75" customHeight="1" x14ac:dyDescent="0.4">
      <c r="A40" s="243"/>
      <c r="B40" s="248" t="str">
        <f t="shared" si="0"/>
        <v/>
      </c>
      <c r="C40" s="238" t="str">
        <f t="shared" si="1"/>
        <v/>
      </c>
      <c r="D40" s="238" t="str">
        <f t="shared" si="2"/>
        <v/>
      </c>
      <c r="E40" s="238" t="str">
        <f t="shared" si="3"/>
        <v/>
      </c>
      <c r="F40" s="239" t="str">
        <f t="shared" si="4"/>
        <v/>
      </c>
      <c r="G40" s="239" t="str">
        <f t="shared" si="5"/>
        <v/>
      </c>
      <c r="H40" s="240" t="str">
        <f t="shared" si="6"/>
        <v/>
      </c>
      <c r="I40" s="240" t="str">
        <f t="shared" si="7"/>
        <v/>
      </c>
      <c r="J40" s="240" t="str">
        <f t="shared" si="8"/>
        <v/>
      </c>
      <c r="K40" s="240" t="str">
        <f t="shared" si="9"/>
        <v/>
      </c>
      <c r="L40" s="240" t="str">
        <f t="shared" si="10"/>
        <v/>
      </c>
      <c r="M40" s="240" t="str">
        <f t="shared" si="11"/>
        <v/>
      </c>
      <c r="N40" s="240" t="str">
        <f t="shared" si="12"/>
        <v/>
      </c>
      <c r="O40" s="240" t="str">
        <f t="shared" si="13"/>
        <v/>
      </c>
      <c r="P40" s="240" t="str">
        <f t="shared" si="14"/>
        <v/>
      </c>
      <c r="Q40" s="240" t="str">
        <f t="shared" si="15"/>
        <v/>
      </c>
      <c r="R40" s="240" t="str">
        <f t="shared" si="119"/>
        <v/>
      </c>
      <c r="S40" s="240" t="str">
        <f t="shared" si="119"/>
        <v/>
      </c>
      <c r="T40" s="240" t="str">
        <f t="shared" si="17"/>
        <v/>
      </c>
      <c r="U40" s="240" t="str">
        <f t="shared" si="18"/>
        <v/>
      </c>
      <c r="V40" s="241">
        <v>26</v>
      </c>
      <c r="W40" s="432"/>
      <c r="X40" s="434"/>
      <c r="Y40" s="242"/>
      <c r="Z40" s="248" t="str">
        <f t="shared" si="19"/>
        <v/>
      </c>
      <c r="AA40" s="238" t="str">
        <f t="shared" si="20"/>
        <v/>
      </c>
      <c r="AB40" s="238" t="str">
        <f t="shared" si="21"/>
        <v/>
      </c>
      <c r="AC40" s="238" t="str">
        <f t="shared" si="22"/>
        <v/>
      </c>
      <c r="AD40" s="239" t="str">
        <f t="shared" si="23"/>
        <v/>
      </c>
      <c r="AE40" s="239" t="str">
        <f t="shared" si="24"/>
        <v/>
      </c>
      <c r="AF40" s="240" t="str">
        <f t="shared" si="25"/>
        <v/>
      </c>
      <c r="AG40" s="240" t="str">
        <f t="shared" si="26"/>
        <v/>
      </c>
      <c r="AH40" s="240" t="str">
        <f t="shared" si="27"/>
        <v/>
      </c>
      <c r="AI40" s="240" t="str">
        <f t="shared" si="28"/>
        <v/>
      </c>
      <c r="AJ40" s="240" t="str">
        <f t="shared" si="29"/>
        <v/>
      </c>
      <c r="AK40" s="240" t="str">
        <f t="shared" si="30"/>
        <v/>
      </c>
      <c r="AL40" s="240" t="str">
        <f t="shared" si="31"/>
        <v/>
      </c>
      <c r="AM40" s="240" t="str">
        <f t="shared" si="32"/>
        <v/>
      </c>
      <c r="AN40" s="240" t="str">
        <f t="shared" si="33"/>
        <v/>
      </c>
      <c r="AO40" s="240" t="str">
        <f t="shared" si="34"/>
        <v/>
      </c>
      <c r="AP40" s="240" t="str">
        <f t="shared" si="120"/>
        <v/>
      </c>
      <c r="AQ40" s="240" t="str">
        <f t="shared" si="120"/>
        <v/>
      </c>
      <c r="AR40" s="240" t="str">
        <f t="shared" si="36"/>
        <v/>
      </c>
      <c r="AS40" s="240" t="str">
        <f t="shared" si="37"/>
        <v/>
      </c>
      <c r="AT40" s="241">
        <v>26</v>
      </c>
      <c r="AU40" s="432"/>
      <c r="AV40" s="242"/>
      <c r="AW40" s="243"/>
      <c r="AX40" s="249" t="str">
        <f t="shared" si="57"/>
        <v/>
      </c>
      <c r="AY40" s="238" t="str">
        <f t="shared" si="58"/>
        <v/>
      </c>
      <c r="AZ40" s="238" t="str">
        <f t="shared" si="59"/>
        <v/>
      </c>
      <c r="BA40" s="239" t="str">
        <f t="shared" si="38"/>
        <v/>
      </c>
      <c r="BB40" s="239" t="str">
        <f t="shared" si="60"/>
        <v/>
      </c>
      <c r="BC40" s="239" t="str">
        <f t="shared" si="61"/>
        <v/>
      </c>
      <c r="BD40" s="240" t="str">
        <f t="shared" si="62"/>
        <v/>
      </c>
      <c r="BE40" s="240" t="str">
        <f t="shared" si="63"/>
        <v/>
      </c>
      <c r="BF40" s="240" t="str">
        <f t="shared" si="64"/>
        <v/>
      </c>
      <c r="BG40" s="240" t="str">
        <f t="shared" si="65"/>
        <v/>
      </c>
      <c r="BH40" s="240" t="str">
        <f t="shared" si="66"/>
        <v/>
      </c>
      <c r="BI40" s="240" t="str">
        <f t="shared" si="67"/>
        <v/>
      </c>
      <c r="BJ40" s="240" t="str">
        <f t="shared" si="68"/>
        <v/>
      </c>
      <c r="BK40" s="240" t="str">
        <f t="shared" si="69"/>
        <v/>
      </c>
      <c r="BL40" s="240" t="str">
        <f t="shared" si="70"/>
        <v/>
      </c>
      <c r="BM40" s="240" t="str">
        <f t="shared" si="71"/>
        <v/>
      </c>
      <c r="BN40" s="240" t="str">
        <f t="shared" si="121"/>
        <v/>
      </c>
      <c r="BO40" s="240" t="str">
        <f t="shared" si="121"/>
        <v/>
      </c>
      <c r="BP40" s="240" t="str">
        <f t="shared" si="73"/>
        <v/>
      </c>
      <c r="BQ40" s="240" t="str">
        <f t="shared" si="74"/>
        <v/>
      </c>
      <c r="BR40" s="241">
        <v>26</v>
      </c>
      <c r="BS40" s="432"/>
      <c r="BT40" s="242"/>
      <c r="BU40" s="242"/>
      <c r="BV40" s="249" t="str">
        <f t="shared" si="75"/>
        <v/>
      </c>
      <c r="BW40" s="238" t="str">
        <f t="shared" si="76"/>
        <v/>
      </c>
      <c r="BX40" s="238" t="str">
        <f t="shared" si="77"/>
        <v/>
      </c>
      <c r="BY40" s="239" t="str">
        <f t="shared" si="40"/>
        <v/>
      </c>
      <c r="BZ40" s="239" t="str">
        <f t="shared" si="78"/>
        <v/>
      </c>
      <c r="CA40" s="239" t="str">
        <f t="shared" si="122"/>
        <v/>
      </c>
      <c r="CB40" s="240" t="str">
        <f t="shared" si="122"/>
        <v/>
      </c>
      <c r="CC40" s="240" t="str">
        <f t="shared" si="80"/>
        <v/>
      </c>
      <c r="CD40" s="240" t="str">
        <f t="shared" si="81"/>
        <v/>
      </c>
      <c r="CE40" s="240" t="str">
        <f t="shared" si="82"/>
        <v/>
      </c>
      <c r="CF40" s="240" t="str">
        <f t="shared" si="83"/>
        <v/>
      </c>
      <c r="CG40" s="240" t="str">
        <f t="shared" si="84"/>
        <v/>
      </c>
      <c r="CH40" s="240" t="str">
        <f t="shared" si="85"/>
        <v/>
      </c>
      <c r="CI40" s="240" t="str">
        <f t="shared" si="86"/>
        <v/>
      </c>
      <c r="CJ40" s="240" t="str">
        <f t="shared" si="87"/>
        <v/>
      </c>
      <c r="CK40" s="240" t="str">
        <f t="shared" si="88"/>
        <v/>
      </c>
      <c r="CL40" s="240" t="str">
        <f t="shared" si="123"/>
        <v/>
      </c>
      <c r="CM40" s="240" t="str">
        <f t="shared" si="123"/>
        <v/>
      </c>
      <c r="CN40" s="240" t="str">
        <f t="shared" si="90"/>
        <v/>
      </c>
      <c r="CO40" s="240" t="str">
        <f t="shared" si="91"/>
        <v/>
      </c>
      <c r="CP40" s="241">
        <v>26</v>
      </c>
      <c r="CQ40" s="432"/>
      <c r="CR40" s="243"/>
      <c r="CS40" s="248" t="str">
        <f t="shared" si="92"/>
        <v/>
      </c>
      <c r="CT40" s="238" t="str">
        <f t="shared" si="93"/>
        <v/>
      </c>
      <c r="CU40" s="238" t="str">
        <f t="shared" si="94"/>
        <v/>
      </c>
      <c r="CV40" s="238" t="str">
        <f t="shared" si="95"/>
        <v/>
      </c>
      <c r="CW40" s="239" t="str">
        <f t="shared" si="96"/>
        <v/>
      </c>
      <c r="CX40" s="239" t="str">
        <f t="shared" si="97"/>
        <v/>
      </c>
      <c r="CY40" s="240" t="str">
        <f t="shared" si="98"/>
        <v/>
      </c>
      <c r="CZ40" s="240" t="str">
        <f t="shared" si="99"/>
        <v/>
      </c>
      <c r="DA40" s="240" t="str">
        <f t="shared" si="100"/>
        <v/>
      </c>
      <c r="DB40" s="240" t="str">
        <f t="shared" si="101"/>
        <v/>
      </c>
      <c r="DC40" s="240" t="str">
        <f t="shared" si="102"/>
        <v/>
      </c>
      <c r="DD40" s="240" t="str">
        <f t="shared" si="103"/>
        <v/>
      </c>
      <c r="DE40" s="240" t="str">
        <f t="shared" si="104"/>
        <v/>
      </c>
      <c r="DF40" s="240" t="str">
        <f t="shared" si="105"/>
        <v/>
      </c>
      <c r="DG40" s="240" t="str">
        <f t="shared" si="106"/>
        <v/>
      </c>
      <c r="DH40" s="240" t="str">
        <f t="shared" si="107"/>
        <v/>
      </c>
      <c r="DI40" s="240" t="str">
        <f t="shared" si="124"/>
        <v/>
      </c>
      <c r="DJ40" s="240" t="str">
        <f t="shared" si="124"/>
        <v/>
      </c>
      <c r="DK40" s="240" t="str">
        <f t="shared" si="109"/>
        <v/>
      </c>
      <c r="DL40" s="240" t="str">
        <f t="shared" si="110"/>
        <v/>
      </c>
      <c r="DM40" s="241">
        <v>26</v>
      </c>
      <c r="DN40" s="432"/>
      <c r="DO40" s="242"/>
      <c r="DP40" s="242"/>
      <c r="DQ40" s="248" t="str">
        <f t="shared" si="111"/>
        <v/>
      </c>
      <c r="DR40" s="238" t="str">
        <f t="shared" si="112"/>
        <v/>
      </c>
      <c r="DS40" s="238" t="str">
        <f t="shared" si="113"/>
        <v/>
      </c>
      <c r="DT40" s="238" t="str">
        <f t="shared" si="114"/>
        <v/>
      </c>
      <c r="DU40" s="239" t="str">
        <f t="shared" si="115"/>
        <v/>
      </c>
      <c r="DV40" s="239" t="str">
        <f t="shared" si="116"/>
        <v/>
      </c>
      <c r="DW40" s="240" t="str">
        <f t="shared" si="45"/>
        <v/>
      </c>
      <c r="DX40" s="240" t="str">
        <f t="shared" si="46"/>
        <v/>
      </c>
      <c r="DY40" s="240" t="str">
        <f t="shared" si="47"/>
        <v/>
      </c>
      <c r="DZ40" s="240" t="str">
        <f t="shared" si="48"/>
        <v/>
      </c>
      <c r="EA40" s="240" t="str">
        <f t="shared" si="49"/>
        <v/>
      </c>
      <c r="EB40" s="240" t="str">
        <f t="shared" si="50"/>
        <v/>
      </c>
      <c r="EC40" s="240" t="str">
        <f t="shared" si="51"/>
        <v/>
      </c>
      <c r="ED40" s="240" t="str">
        <f t="shared" si="52"/>
        <v/>
      </c>
      <c r="EE40" s="240" t="str">
        <f t="shared" si="53"/>
        <v/>
      </c>
      <c r="EF40" s="240" t="str">
        <f t="shared" si="54"/>
        <v/>
      </c>
      <c r="EG40" s="240" t="str">
        <f t="shared" si="55"/>
        <v/>
      </c>
      <c r="EH40" s="240" t="str">
        <f t="shared" si="118"/>
        <v/>
      </c>
      <c r="EI40" s="240" t="str">
        <f t="shared" si="56"/>
        <v/>
      </c>
      <c r="EJ40" s="240" t="str">
        <f t="shared" si="117"/>
        <v/>
      </c>
      <c r="EK40" s="241">
        <v>26</v>
      </c>
      <c r="EL40" s="432"/>
      <c r="EZ40" s="214" t="str">
        <f>IFERROR(IF(AND('Classificação geral'!$J32="FEM",'Classificação geral'!$K32=1,'Classificação geral'!$F32="Mini"),'Classificação geral'!$A32,""),"")</f>
        <v/>
      </c>
      <c r="FA40" s="214" t="str">
        <f>IFERROR(IF(AND('Classificação geral'!$J32="FEM",'Classificação geral'!$K32=1,'Classificação geral'!F32="Mini"),'Classificação geral'!$B32,""),"")</f>
        <v/>
      </c>
      <c r="FB40" s="215" t="str">
        <f>IF($FA40='Classificação geral'!$B32,'Classificação geral'!$C32,"")</f>
        <v/>
      </c>
      <c r="FC40" s="215" t="str">
        <f>IF($FA40='Classificação geral'!$B32,'Classificação geral'!$D32,"")</f>
        <v/>
      </c>
      <c r="FD40" s="215" t="str">
        <f>IF($FA40='Classificação geral'!$B32,'Classificação geral'!$J32,"")</f>
        <v/>
      </c>
      <c r="FE40" s="215" t="str">
        <f>IF($FD40='Classificação geral'!$J32,'Classificação geral'!$K32,"")</f>
        <v/>
      </c>
      <c r="FF40" s="215" t="str">
        <f>IF($FE40='Classificação geral'!$K32,'Classificação geral'!$P32,"")</f>
        <v/>
      </c>
      <c r="FG40" s="215" t="str">
        <f>IF($FE40='Classificação geral'!$K32,'Classificação geral'!$S32,"")</f>
        <v/>
      </c>
      <c r="FH40" s="215" t="str">
        <f>IF($FE40='Classificação geral'!$K32,'Classificação geral'!$T32,"")</f>
        <v/>
      </c>
      <c r="FI40" s="215" t="str">
        <f>IF($FE40='Classificação geral'!$K32,'Classificação geral'!$L32,"")</f>
        <v/>
      </c>
      <c r="FJ40" s="215" t="str">
        <f>IF($FE40='Classificação geral'!$K32,'Classificação geral'!$U32,"")</f>
        <v/>
      </c>
      <c r="FK40" s="215" t="str">
        <f>IF($FE40='Classificação geral'!$K32,'Classificação geral'!$W32,"")</f>
        <v/>
      </c>
      <c r="FL40" s="215" t="str">
        <f>IF($FE40='Classificação geral'!$K32,'Classificação geral'!$X32,"")</f>
        <v/>
      </c>
      <c r="FM40" s="215" t="str">
        <f>IF($FE40='Classificação geral'!$K32,'Classificação geral'!$M32,"")</f>
        <v/>
      </c>
      <c r="FN40" s="215" t="str">
        <f>IF($FE40='Classificação geral'!$K32,'Classificação geral'!$Y32,"")</f>
        <v/>
      </c>
      <c r="FO40" s="215" t="str">
        <f>IF($FE40='Classificação geral'!$K32,'Classificação geral'!$AA32,"")</f>
        <v/>
      </c>
      <c r="FP40" s="215" t="str">
        <f>IF($FE40='Classificação geral'!$K32,'Classificação geral'!$AB32,"")</f>
        <v/>
      </c>
      <c r="FQ40" s="215" t="str">
        <f>IF($FE40='Classificação geral'!$K32,'Classificação geral'!$N32,"")</f>
        <v/>
      </c>
      <c r="FR40" s="215" t="str">
        <f>IF($FE40='Classificação geral'!$K32,'Classificação geral'!$O32,"")</f>
        <v/>
      </c>
      <c r="FS40" s="215" t="str">
        <f>IF($FE40='Classificação geral'!$K32,'Classificação geral'!$AM32,"")</f>
        <v/>
      </c>
      <c r="FT40" s="216" t="str">
        <f>IFERROR(RANK(FS40,FS:FS,0)+ COUNTIF($FS$13:FS39,FS40),"")</f>
        <v/>
      </c>
      <c r="FU40" s="209"/>
      <c r="FV40" s="214" t="str">
        <f>IFERROR(IF(AND('Classificação geral'!$J32="mas",'Classificação geral'!$K32=1,'Classificação geral'!$F32="Mini"),'Classificação geral'!$A32,""),"")</f>
        <v/>
      </c>
      <c r="FW40" s="214" t="str">
        <f>IFERROR(IF(AND('Classificação geral'!$J32="mas",'Classificação geral'!$K32=1,'Classificação geral'!$F32="Mini"),'Classificação geral'!$B32,""),"")</f>
        <v/>
      </c>
      <c r="FX40" s="215" t="str">
        <f>IF($FW40='Classificação geral'!$B32,'Classificação geral'!$C32,"")</f>
        <v/>
      </c>
      <c r="FY40" s="215" t="str">
        <f>IF($FW40='Classificação geral'!$B32,'Classificação geral'!$D32,"")</f>
        <v/>
      </c>
      <c r="FZ40" s="215" t="str">
        <f>IF($FW40='Classificação geral'!$B32,'Classificação geral'!$J32,"")</f>
        <v/>
      </c>
      <c r="GA40" s="214" t="str">
        <f>IFERROR(IF(AND($FZ40="mas",'Classificação geral'!$K32=1),'Classificação geral'!K32,""),"")</f>
        <v/>
      </c>
      <c r="GB40" s="214" t="str">
        <f>IFERROR(IF(AND($FZ40="mas",'Classificação geral'!$K32=1),'Classificação geral'!P32,""),"")</f>
        <v/>
      </c>
      <c r="GC40" s="214" t="str">
        <f>IFERROR(IF(AND($FZ40="mas",'Classificação geral'!$K32=1),'Classificação geral'!S32,""),"")</f>
        <v/>
      </c>
      <c r="GD40" s="214" t="str">
        <f>IFERROR(IF(AND($FZ40="mas",'Classificação geral'!$K32=1),'Classificação geral'!T32,""),"")</f>
        <v/>
      </c>
      <c r="GE40" s="214" t="str">
        <f>IFERROR(IF(AND($FZ40="mas",'Classificação geral'!$K32=1),'Classificação geral'!L32,""),"")</f>
        <v/>
      </c>
      <c r="GF40" s="214" t="str">
        <f>IFERROR(IF(AND($FZ40="mas",'Classificação geral'!$K32=1),'Classificação geral'!U32,""),"")</f>
        <v/>
      </c>
      <c r="GG40" s="214" t="str">
        <f>IFERROR(IF(AND($FZ40="mas",'Classificação geral'!$K32=1),'Classificação geral'!W32,""),"")</f>
        <v/>
      </c>
      <c r="GH40" s="214" t="str">
        <f>IFERROR(IF(AND($FZ40="mas",'Classificação geral'!$K32=1),'Classificação geral'!X32,""),"")</f>
        <v/>
      </c>
      <c r="GI40" s="214" t="str">
        <f>IFERROR(IF(AND($FZ40="mas",'Classificação geral'!$K32=1),'Classificação geral'!M32,""),"")</f>
        <v/>
      </c>
      <c r="GJ40" s="214" t="str">
        <f>IFERROR(IF(AND($FZ40="mas",'Classificação geral'!$K32=1),'Classificação geral'!Y32,""),"")</f>
        <v/>
      </c>
      <c r="GK40" s="214" t="str">
        <f>IFERROR(IF(AND($FZ40="mas",'Classificação geral'!$K32=1),'Classificação geral'!AA32,""),"")</f>
        <v/>
      </c>
      <c r="GL40" s="214" t="str">
        <f>IFERROR(IF(AND($FZ40="mas",'Classificação geral'!$K32=1),'Classificação geral'!AB32,""),"")</f>
        <v/>
      </c>
      <c r="GM40" s="214" t="str">
        <f>IFERROR(IF(AND($FZ40="mas",'Classificação geral'!$K32=1),'Classificação geral'!N32,""),"")</f>
        <v/>
      </c>
      <c r="GN40" s="214" t="str">
        <f>IFERROR(IF(AND($FZ40="mas",'Classificação geral'!$K32=1),'Classificação geral'!O32,""),"")</f>
        <v/>
      </c>
      <c r="GO40" s="244" t="str">
        <f>IFERROR(IF(AND($FZ40="mas",'Classificação geral'!$K32=1),'Classificação geral'!AM32,""),"")</f>
        <v/>
      </c>
      <c r="GP40" s="216" t="str">
        <f>IFERROR(RANK(GO40,GO:GO,0)+ COUNTIF($GO$13:GO39,GO40),"")</f>
        <v/>
      </c>
      <c r="GQ40" s="209"/>
      <c r="GR40" s="214" t="str">
        <f>IFERROR(IF(AND('Classificação geral'!$J32="fem",'Classificação geral'!$K32=2,'Classificação geral'!$F32="Mini"),'Classificação geral'!$A32,""),"")</f>
        <v/>
      </c>
      <c r="GS40" s="214" t="str">
        <f>IFERROR(IF(AND('Classificação geral'!$J32="fem",'Classificação geral'!$K32=2,'Classificação geral'!$F32="Mini"),'Classificação geral'!$B32,""),"")</f>
        <v/>
      </c>
      <c r="GT40" s="215" t="str">
        <f>IF($GS40='Classificação geral'!$B32,'Classificação geral'!$C32,"")</f>
        <v/>
      </c>
      <c r="GU40" s="215" t="str">
        <f>IF($GS40='Classificação geral'!$B32,'Classificação geral'!$D32,"")</f>
        <v/>
      </c>
      <c r="GV40" s="215" t="str">
        <f>IF($GS40='Classificação geral'!$B32,'Classificação geral'!$J32,"")</f>
        <v/>
      </c>
      <c r="GW40" s="214" t="str">
        <f>IFERROR(IF(AND($GV40="fem",'Classificação geral'!$K32=2),'Classificação geral'!K32,""),"")</f>
        <v/>
      </c>
      <c r="GX40" s="214" t="str">
        <f>IFERROR(IF(AND($GV40="fem",'Classificação geral'!$K32=2),'Classificação geral'!P32,""),"")</f>
        <v/>
      </c>
      <c r="GY40" s="214" t="str">
        <f>IFERROR(IF(AND($GV40="fem",'Classificação geral'!$K32=2),'Classificação geral'!S32,""),"")</f>
        <v/>
      </c>
      <c r="GZ40" s="214" t="str">
        <f>IFERROR(IF(AND($GV40="fem",'Classificação geral'!$K32=2),'Classificação geral'!T32,""),"")</f>
        <v/>
      </c>
      <c r="HA40" s="214" t="str">
        <f>IFERROR(IF(AND($GV40="fem",'Classificação geral'!$K32=2),'Classificação geral'!L32,""),"")</f>
        <v/>
      </c>
      <c r="HB40" s="214" t="str">
        <f>IFERROR(IF(AND($GV40="fem",'Classificação geral'!$K32=2),'Classificação geral'!U32,""),"")</f>
        <v/>
      </c>
      <c r="HC40" s="214" t="str">
        <f>IFERROR(IF(AND($GV40="fem",'Classificação geral'!$K32=2),'Classificação geral'!W32,""),"")</f>
        <v/>
      </c>
      <c r="HD40" s="214" t="str">
        <f>IFERROR(IF(AND($GV40="fem",'Classificação geral'!$K32=2),'Classificação geral'!X32,""),"")</f>
        <v/>
      </c>
      <c r="HE40" s="214" t="str">
        <f>IFERROR(IF(AND($GV40="fem",'Classificação geral'!$K32=2),'Classificação geral'!M32,""),"")</f>
        <v/>
      </c>
      <c r="HF40" s="214" t="str">
        <f>IFERROR(IF(AND($GV40="fem",'Classificação geral'!$K32=2),'Classificação geral'!Y32,""),"")</f>
        <v/>
      </c>
      <c r="HG40" s="214" t="str">
        <f>IFERROR(IF(AND($GV40="fem",'Classificação geral'!$K32=2),'Classificação geral'!AA32,""),"")</f>
        <v/>
      </c>
      <c r="HH40" s="214" t="str">
        <f>IFERROR(IF(AND($GV40="fem",'Classificação geral'!$K32=2),'Classificação geral'!AB32,""),"")</f>
        <v/>
      </c>
      <c r="HI40" s="214" t="str">
        <f>IFERROR(IF(AND($GV40="fem",'Classificação geral'!$K32=2),'Classificação geral'!N32,""),"")</f>
        <v/>
      </c>
      <c r="HJ40" s="214" t="str">
        <f>IFERROR(IF(AND($GV40="fem",'Classificação geral'!$K32=2),'Classificação geral'!O32,""),"")</f>
        <v/>
      </c>
      <c r="HK40" s="214" t="str">
        <f>IFERROR(IF(AND($GV40="fem",'Classificação geral'!$K32=2),'Classificação geral'!AM32,""),"")</f>
        <v/>
      </c>
      <c r="HL40" s="216" t="str">
        <f>IFERROR(RANK(HK40,HK:HK,0)+ COUNTIF(HK$13:$HK38,HK40),"")</f>
        <v/>
      </c>
      <c r="HM40" s="209"/>
      <c r="HN40" s="214" t="str">
        <f>IFERROR(IF(AND('Classificação geral'!$J32="mas",'Classificação geral'!$K32=2,'Classificação geral'!$F32="Mini"),'Classificação geral'!$A32,""),"")</f>
        <v/>
      </c>
      <c r="HO40" s="214" t="str">
        <f>IFERROR(IF(AND('Classificação geral'!$J32="mas",'Classificação geral'!$K32=2,'Classificação geral'!$F32="Mini"),'Classificação geral'!$B32,""),"")</f>
        <v/>
      </c>
      <c r="HP40" s="215" t="str">
        <f>IF($HO40='Classificação geral'!$B32,'Classificação geral'!$C32,"")</f>
        <v/>
      </c>
      <c r="HQ40" s="215" t="str">
        <f>IF($HO40='Classificação geral'!$B32,'Classificação geral'!$D32,"")</f>
        <v/>
      </c>
      <c r="HR40" s="215" t="str">
        <f>IF($HO40='Classificação geral'!$B32,'Classificação geral'!$J32,"")</f>
        <v/>
      </c>
      <c r="HS40" s="214" t="str">
        <f>IFERROR(IF(AND($HR40="mas",'Classificação geral'!$K32=2),'Classificação geral'!K32,""),"")</f>
        <v/>
      </c>
      <c r="HT40" s="214" t="str">
        <f>IFERROR(IF(AND($HR40="mas",'Classificação geral'!$K32=2),'Classificação geral'!P32,""),"")</f>
        <v/>
      </c>
      <c r="HU40" s="214" t="str">
        <f>IFERROR(IF(AND($HR40="mas",'Classificação geral'!$K32=2),'Classificação geral'!S32,""),"")</f>
        <v/>
      </c>
      <c r="HV40" s="214" t="str">
        <f>IFERROR(IF(AND($HR40="mas",'Classificação geral'!$K32=2),'Classificação geral'!T32,""),"")</f>
        <v/>
      </c>
      <c r="HW40" s="214" t="str">
        <f>IFERROR(IF(AND($HR40="mas",'Classificação geral'!$K32=2),'Classificação geral'!L32,""),"")</f>
        <v/>
      </c>
      <c r="HX40" s="214" t="str">
        <f>IFERROR(IF(AND($HR40="mas",'Classificação geral'!$K32=2),'Classificação geral'!U32,""),"")</f>
        <v/>
      </c>
      <c r="HY40" s="214" t="str">
        <f>IFERROR(IF(AND($HR40="mas",'Classificação geral'!$K32=2),'Classificação geral'!W32,""),"")</f>
        <v/>
      </c>
      <c r="HZ40" s="214" t="str">
        <f>IFERROR(IF(AND($HR40="mas",'Classificação geral'!$K32=2),'Classificação geral'!X32,""),"")</f>
        <v/>
      </c>
      <c r="IA40" s="214" t="str">
        <f>IFERROR(IF(AND($HR40="mas",'Classificação geral'!$K32=2),'Classificação geral'!M32,""),"")</f>
        <v/>
      </c>
      <c r="IB40" s="214" t="str">
        <f>IFERROR(IF(AND($HR40="mas",'Classificação geral'!$K32=2),'Classificação geral'!Y32,""),"")</f>
        <v/>
      </c>
      <c r="IC40" s="214" t="str">
        <f>IFERROR(IF(AND($HR40="mas",'Classificação geral'!$K32=2),'Classificação geral'!AA32,""),"")</f>
        <v/>
      </c>
      <c r="ID40" s="214" t="str">
        <f>IFERROR(IF(AND($HR40="mas",'Classificação geral'!$K32=2),'Classificação geral'!AB32,""),"")</f>
        <v/>
      </c>
      <c r="IE40" s="214" t="str">
        <f>IFERROR(IF(AND($HR40="mas",'Classificação geral'!$K32=2),'Classificação geral'!N32,""),"")</f>
        <v/>
      </c>
      <c r="IF40" s="214" t="str">
        <f>IFERROR(IF(AND($HR40="mas",'Classificação geral'!$K32=2),'Classificação geral'!$AM32,""),"")</f>
        <v/>
      </c>
      <c r="IG40" s="216" t="str">
        <f>IFERROR(RANK(IF40,IF:IF,0)+ COUNTIF($IF$13:IF$13,IF40),"")</f>
        <v/>
      </c>
      <c r="IH40" s="209"/>
      <c r="II40" s="214" t="str">
        <f>IFERROR(IF(AND('Classificação geral'!$J32="fem",'Classificação geral'!$K32=3,'Classificação geral'!$F32="Mini"),'Classificação geral'!$A32,""),"")</f>
        <v/>
      </c>
      <c r="IJ40" s="214" t="str">
        <f>IFERROR(IF(AND('Classificação geral'!$J32="fem",'Classificação geral'!$K32=3,'Classificação geral'!$F32="Mini"),'Classificação geral'!$B32,""),"")</f>
        <v/>
      </c>
      <c r="IK40" s="215" t="str">
        <f>IF($IJ40='Classificação geral'!$B32,'Classificação geral'!$C32,"")</f>
        <v/>
      </c>
      <c r="IL40" s="215" t="str">
        <f>IF($IJ40='Classificação geral'!$B32,'Classificação geral'!$D32,"")</f>
        <v/>
      </c>
      <c r="IM40" s="215" t="str">
        <f>IF($IJ40='Classificação geral'!$B32,'Classificação geral'!$J32,"")</f>
        <v/>
      </c>
      <c r="IN40" s="215" t="str">
        <f>IF($IM40='Classificação geral'!$J32,'Classificação geral'!$K32,"")</f>
        <v/>
      </c>
      <c r="IO40" s="215" t="str">
        <f>IF($IN40='Classificação geral'!$K32,'Classificação geral'!$P32,"")</f>
        <v/>
      </c>
      <c r="IP40" s="215" t="str">
        <f>IF($IN40='Classificação geral'!$K32,'Classificação geral'!$S32,"")</f>
        <v/>
      </c>
      <c r="IQ40" s="215" t="str">
        <f>IF($IN40='Classificação geral'!$K32,'Classificação geral'!$T32,"")</f>
        <v/>
      </c>
      <c r="IR40" s="215" t="str">
        <f>IF($IN40='Classificação geral'!$K32,'Classificação geral'!$L32,"")</f>
        <v/>
      </c>
      <c r="IS40" s="215" t="str">
        <f>IF($IN40='Classificação geral'!$K32,'Classificação geral'!$U32,"")</f>
        <v/>
      </c>
      <c r="IT40" s="215" t="str">
        <f>IF($IN40='Classificação geral'!$K32,'Classificação geral'!$W32,"")</f>
        <v/>
      </c>
      <c r="IU40" s="215" t="str">
        <f>IF($IN40='Classificação geral'!$K32,'Classificação geral'!$X32,"")</f>
        <v/>
      </c>
      <c r="IV40" s="215" t="str">
        <f>IF($IN40='Classificação geral'!$K32,'Classificação geral'!$M32,"")</f>
        <v/>
      </c>
      <c r="IW40" s="215" t="str">
        <f>IF($IN40='Classificação geral'!$K32,'Classificação geral'!$Y32,"")</f>
        <v/>
      </c>
      <c r="IX40" s="215" t="str">
        <f>IF($IN40='Classificação geral'!$K32,'Classificação geral'!$AA32,"")</f>
        <v/>
      </c>
      <c r="IY40" s="215" t="str">
        <f>IF($IN40='Classificação geral'!$K32,'Classificação geral'!$AB32,"")</f>
        <v/>
      </c>
      <c r="IZ40" s="215" t="str">
        <f>IF($IN40='Classificação geral'!$K32,'Classificação geral'!$N32,"")</f>
        <v/>
      </c>
      <c r="JA40" s="215" t="str">
        <f>IF($IN40='Classificação geral'!$K32,'Classificação geral'!$O32,"")</f>
        <v/>
      </c>
      <c r="JB40" s="215" t="str">
        <f>IF($IN40='Classificação geral'!$K32,'Classificação geral'!$AM32,"")</f>
        <v/>
      </c>
      <c r="JC40" s="216" t="str">
        <f>IFERROR(RANK(JB40,JB:JB,0)+ COUNTIF($JB$13:JB38,JB40),"")</f>
        <v/>
      </c>
      <c r="JD40" s="209"/>
      <c r="JE40" s="214" t="str">
        <f>IFERROR(IF(AND('Classificação geral'!$J32="mas",'Classificação geral'!$K32=3,'Classificação geral'!$F32="Mini"),'Classificação geral'!$A32,""),"")</f>
        <v/>
      </c>
      <c r="JF40" s="214" t="str">
        <f>IFERROR(IF(AND('Classificação geral'!$J32="mas",'Classificação geral'!$K32=3,'Classificação geral'!$F32="Mini"),'Classificação geral'!$B32,""),"")</f>
        <v/>
      </c>
      <c r="JG40" s="215" t="str">
        <f>IF($JF40='Classificação geral'!$B32,'Classificação geral'!$C32,"")</f>
        <v/>
      </c>
      <c r="JH40" s="215" t="str">
        <f>IF($JF40='Classificação geral'!$B32,'Classificação geral'!$D32,"")</f>
        <v/>
      </c>
      <c r="JI40" s="215" t="str">
        <f>IF($JF40='Classificação geral'!$B32,'Classificação geral'!$J32,"")</f>
        <v/>
      </c>
      <c r="JJ40" s="214" t="str">
        <f>IFERROR(IF(AND($JI40="mas",'Classificação geral'!$K32=3),'Classificação geral'!K32,""),"")</f>
        <v/>
      </c>
      <c r="JK40" s="214" t="str">
        <f>IFERROR(IF(AND($JI40="mas",'Classificação geral'!$K32=3),'Classificação geral'!P32,""),"")</f>
        <v/>
      </c>
      <c r="JL40" s="214" t="str">
        <f>IFERROR(IF(AND($JI40="mas",'Classificação geral'!$K32=3),'Classificação geral'!S32,""),"")</f>
        <v/>
      </c>
      <c r="JM40" s="214" t="str">
        <f>IFERROR(IF(AND($JI40="mas",'Classificação geral'!$K32=3),'Classificação geral'!T32,""),"")</f>
        <v/>
      </c>
      <c r="JN40" s="214" t="str">
        <f>IFERROR(IF(AND($JI40="mas",'Classificação geral'!$K32=3),'Classificação geral'!L32,""),"")</f>
        <v/>
      </c>
      <c r="JO40" s="214" t="str">
        <f>IFERROR(IF(AND($JI40="mas",'Classificação geral'!$K32=3),'Classificação geral'!U32,""),"")</f>
        <v/>
      </c>
      <c r="JP40" s="214" t="str">
        <f>IFERROR(IF(AND($JI40="mas",'Classificação geral'!$K32=3),'Classificação geral'!W32,""),"")</f>
        <v/>
      </c>
      <c r="JQ40" s="214" t="str">
        <f>IFERROR(IF(AND($JI40="mas",'Classificação geral'!$K32=3),'Classificação geral'!X32,""),"")</f>
        <v/>
      </c>
      <c r="JR40" s="214" t="str">
        <f>IFERROR(IF(AND($JI40="mas",'Classificação geral'!$K32=3),'Classificação geral'!M32,""),"")</f>
        <v/>
      </c>
      <c r="JS40" s="214" t="str">
        <f>IFERROR(IF(AND($JI40="mas",'Classificação geral'!$K32=3),'Classificação geral'!Y32,""),"")</f>
        <v/>
      </c>
      <c r="JT40" s="214" t="str">
        <f>IFERROR(IF(AND($JI40="mas",'Classificação geral'!$K32=3),'Classificação geral'!AA32,""),"")</f>
        <v/>
      </c>
      <c r="JU40" s="214" t="str">
        <f>IFERROR(IF(AND($JI40="mas",'Classificação geral'!$K32=3),'Classificação geral'!AB32,""),"")</f>
        <v/>
      </c>
      <c r="JV40" s="214" t="str">
        <f>IFERROR(IF(AND($JI40="mas",'Classificação geral'!$K32=3),'Classificação geral'!N32,""),"")</f>
        <v/>
      </c>
      <c r="JW40" s="214" t="str">
        <f>IFERROR(IF(AND($JI40="mas",'Classificação geral'!$K32=3),'Classificação geral'!$AM32,""),"")</f>
        <v/>
      </c>
      <c r="JX40" s="216" t="str">
        <f>IFERROR(RANK(JW40,JW:JW,0)+ COUNTIF(JW$13:$JW38,JW40),"")</f>
        <v/>
      </c>
    </row>
    <row r="41" spans="1:284" s="199" customFormat="1" ht="27.75" customHeight="1" x14ac:dyDescent="0.4">
      <c r="A41" s="243"/>
      <c r="B41" s="248" t="str">
        <f t="shared" si="0"/>
        <v/>
      </c>
      <c r="C41" s="238" t="str">
        <f t="shared" si="1"/>
        <v/>
      </c>
      <c r="D41" s="238" t="str">
        <f t="shared" si="2"/>
        <v/>
      </c>
      <c r="E41" s="238" t="str">
        <f t="shared" si="3"/>
        <v/>
      </c>
      <c r="F41" s="239" t="str">
        <f t="shared" si="4"/>
        <v/>
      </c>
      <c r="G41" s="239" t="str">
        <f t="shared" si="5"/>
        <v/>
      </c>
      <c r="H41" s="240" t="str">
        <f t="shared" si="6"/>
        <v/>
      </c>
      <c r="I41" s="240" t="str">
        <f t="shared" si="7"/>
        <v/>
      </c>
      <c r="J41" s="240" t="str">
        <f t="shared" si="8"/>
        <v/>
      </c>
      <c r="K41" s="240" t="str">
        <f t="shared" si="9"/>
        <v/>
      </c>
      <c r="L41" s="240" t="str">
        <f t="shared" si="10"/>
        <v/>
      </c>
      <c r="M41" s="240" t="str">
        <f t="shared" si="11"/>
        <v/>
      </c>
      <c r="N41" s="240" t="str">
        <f t="shared" si="12"/>
        <v/>
      </c>
      <c r="O41" s="240" t="str">
        <f t="shared" si="13"/>
        <v/>
      </c>
      <c r="P41" s="240" t="str">
        <f t="shared" si="14"/>
        <v/>
      </c>
      <c r="Q41" s="240" t="str">
        <f t="shared" si="15"/>
        <v/>
      </c>
      <c r="R41" s="240" t="str">
        <f t="shared" si="119"/>
        <v/>
      </c>
      <c r="S41" s="240" t="str">
        <f t="shared" si="119"/>
        <v/>
      </c>
      <c r="T41" s="240" t="str">
        <f t="shared" si="17"/>
        <v/>
      </c>
      <c r="U41" s="240" t="str">
        <f t="shared" si="18"/>
        <v/>
      </c>
      <c r="V41" s="241">
        <v>27</v>
      </c>
      <c r="W41" s="432"/>
      <c r="X41" s="434"/>
      <c r="Y41" s="242"/>
      <c r="Z41" s="248" t="str">
        <f t="shared" si="19"/>
        <v/>
      </c>
      <c r="AA41" s="238" t="str">
        <f t="shared" si="20"/>
        <v/>
      </c>
      <c r="AB41" s="238" t="str">
        <f t="shared" si="21"/>
        <v/>
      </c>
      <c r="AC41" s="238" t="str">
        <f t="shared" si="22"/>
        <v/>
      </c>
      <c r="AD41" s="239" t="str">
        <f t="shared" si="23"/>
        <v/>
      </c>
      <c r="AE41" s="239" t="str">
        <f t="shared" si="24"/>
        <v/>
      </c>
      <c r="AF41" s="240" t="str">
        <f t="shared" si="25"/>
        <v/>
      </c>
      <c r="AG41" s="240" t="str">
        <f t="shared" si="26"/>
        <v/>
      </c>
      <c r="AH41" s="240" t="str">
        <f t="shared" si="27"/>
        <v/>
      </c>
      <c r="AI41" s="240" t="str">
        <f t="shared" si="28"/>
        <v/>
      </c>
      <c r="AJ41" s="240" t="str">
        <f t="shared" si="29"/>
        <v/>
      </c>
      <c r="AK41" s="240" t="str">
        <f t="shared" si="30"/>
        <v/>
      </c>
      <c r="AL41" s="240" t="str">
        <f t="shared" si="31"/>
        <v/>
      </c>
      <c r="AM41" s="240" t="str">
        <f t="shared" si="32"/>
        <v/>
      </c>
      <c r="AN41" s="240" t="str">
        <f t="shared" si="33"/>
        <v/>
      </c>
      <c r="AO41" s="240" t="str">
        <f t="shared" si="34"/>
        <v/>
      </c>
      <c r="AP41" s="240" t="str">
        <f t="shared" si="120"/>
        <v/>
      </c>
      <c r="AQ41" s="240" t="str">
        <f t="shared" si="120"/>
        <v/>
      </c>
      <c r="AR41" s="240" t="str">
        <f t="shared" si="36"/>
        <v/>
      </c>
      <c r="AS41" s="240" t="str">
        <f t="shared" si="37"/>
        <v/>
      </c>
      <c r="AT41" s="241">
        <v>27</v>
      </c>
      <c r="AU41" s="432"/>
      <c r="AV41" s="242"/>
      <c r="AW41" s="243"/>
      <c r="AX41" s="249" t="str">
        <f t="shared" si="57"/>
        <v/>
      </c>
      <c r="AY41" s="238" t="str">
        <f t="shared" si="58"/>
        <v/>
      </c>
      <c r="AZ41" s="238" t="str">
        <f t="shared" si="59"/>
        <v/>
      </c>
      <c r="BA41" s="239" t="str">
        <f t="shared" si="38"/>
        <v/>
      </c>
      <c r="BB41" s="239" t="str">
        <f t="shared" si="60"/>
        <v/>
      </c>
      <c r="BC41" s="239" t="str">
        <f t="shared" si="61"/>
        <v/>
      </c>
      <c r="BD41" s="240" t="str">
        <f t="shared" si="62"/>
        <v/>
      </c>
      <c r="BE41" s="240" t="str">
        <f t="shared" si="63"/>
        <v/>
      </c>
      <c r="BF41" s="240" t="str">
        <f t="shared" si="64"/>
        <v/>
      </c>
      <c r="BG41" s="240" t="str">
        <f t="shared" si="65"/>
        <v/>
      </c>
      <c r="BH41" s="240" t="str">
        <f t="shared" si="66"/>
        <v/>
      </c>
      <c r="BI41" s="240" t="str">
        <f t="shared" si="67"/>
        <v/>
      </c>
      <c r="BJ41" s="240" t="str">
        <f t="shared" si="68"/>
        <v/>
      </c>
      <c r="BK41" s="240" t="str">
        <f t="shared" si="69"/>
        <v/>
      </c>
      <c r="BL41" s="240" t="str">
        <f t="shared" si="70"/>
        <v/>
      </c>
      <c r="BM41" s="240" t="str">
        <f t="shared" si="71"/>
        <v/>
      </c>
      <c r="BN41" s="240" t="str">
        <f t="shared" si="121"/>
        <v/>
      </c>
      <c r="BO41" s="240" t="str">
        <f t="shared" si="121"/>
        <v/>
      </c>
      <c r="BP41" s="240" t="str">
        <f t="shared" si="73"/>
        <v/>
      </c>
      <c r="BQ41" s="240" t="str">
        <f t="shared" si="74"/>
        <v/>
      </c>
      <c r="BR41" s="241">
        <v>27</v>
      </c>
      <c r="BS41" s="432"/>
      <c r="BT41" s="242"/>
      <c r="BU41" s="242"/>
      <c r="BV41" s="249" t="str">
        <f t="shared" si="75"/>
        <v/>
      </c>
      <c r="BW41" s="238" t="str">
        <f t="shared" si="76"/>
        <v/>
      </c>
      <c r="BX41" s="238" t="str">
        <f t="shared" si="77"/>
        <v/>
      </c>
      <c r="BY41" s="239" t="str">
        <f t="shared" si="40"/>
        <v/>
      </c>
      <c r="BZ41" s="239" t="str">
        <f t="shared" si="78"/>
        <v/>
      </c>
      <c r="CA41" s="239" t="str">
        <f t="shared" si="122"/>
        <v/>
      </c>
      <c r="CB41" s="240" t="str">
        <f t="shared" si="122"/>
        <v/>
      </c>
      <c r="CC41" s="240" t="str">
        <f t="shared" si="80"/>
        <v/>
      </c>
      <c r="CD41" s="240" t="str">
        <f t="shared" si="81"/>
        <v/>
      </c>
      <c r="CE41" s="240" t="str">
        <f t="shared" si="82"/>
        <v/>
      </c>
      <c r="CF41" s="240" t="str">
        <f t="shared" si="83"/>
        <v/>
      </c>
      <c r="CG41" s="240" t="str">
        <f t="shared" si="84"/>
        <v/>
      </c>
      <c r="CH41" s="240" t="str">
        <f t="shared" si="85"/>
        <v/>
      </c>
      <c r="CI41" s="240" t="str">
        <f t="shared" si="86"/>
        <v/>
      </c>
      <c r="CJ41" s="240" t="str">
        <f t="shared" si="87"/>
        <v/>
      </c>
      <c r="CK41" s="240" t="str">
        <f t="shared" si="88"/>
        <v/>
      </c>
      <c r="CL41" s="240" t="str">
        <f t="shared" si="123"/>
        <v/>
      </c>
      <c r="CM41" s="240" t="str">
        <f t="shared" si="123"/>
        <v/>
      </c>
      <c r="CN41" s="240" t="str">
        <f t="shared" si="90"/>
        <v/>
      </c>
      <c r="CO41" s="240" t="str">
        <f t="shared" si="91"/>
        <v/>
      </c>
      <c r="CP41" s="241">
        <v>27</v>
      </c>
      <c r="CQ41" s="432"/>
      <c r="CR41" s="243"/>
      <c r="CS41" s="248" t="str">
        <f t="shared" si="92"/>
        <v/>
      </c>
      <c r="CT41" s="238" t="str">
        <f t="shared" si="93"/>
        <v/>
      </c>
      <c r="CU41" s="238" t="str">
        <f t="shared" si="94"/>
        <v/>
      </c>
      <c r="CV41" s="238" t="str">
        <f t="shared" si="95"/>
        <v/>
      </c>
      <c r="CW41" s="239" t="str">
        <f t="shared" si="96"/>
        <v/>
      </c>
      <c r="CX41" s="239" t="str">
        <f t="shared" si="97"/>
        <v/>
      </c>
      <c r="CY41" s="240" t="str">
        <f t="shared" si="98"/>
        <v/>
      </c>
      <c r="CZ41" s="240" t="str">
        <f t="shared" si="99"/>
        <v/>
      </c>
      <c r="DA41" s="240" t="str">
        <f t="shared" si="100"/>
        <v/>
      </c>
      <c r="DB41" s="240" t="str">
        <f t="shared" si="101"/>
        <v/>
      </c>
      <c r="DC41" s="240" t="str">
        <f t="shared" si="102"/>
        <v/>
      </c>
      <c r="DD41" s="240" t="str">
        <f t="shared" si="103"/>
        <v/>
      </c>
      <c r="DE41" s="240" t="str">
        <f t="shared" si="104"/>
        <v/>
      </c>
      <c r="DF41" s="240" t="str">
        <f t="shared" si="105"/>
        <v/>
      </c>
      <c r="DG41" s="240" t="str">
        <f t="shared" si="106"/>
        <v/>
      </c>
      <c r="DH41" s="240" t="str">
        <f t="shared" si="107"/>
        <v/>
      </c>
      <c r="DI41" s="240" t="str">
        <f t="shared" si="124"/>
        <v/>
      </c>
      <c r="DJ41" s="240" t="str">
        <f t="shared" si="124"/>
        <v/>
      </c>
      <c r="DK41" s="240" t="str">
        <f t="shared" si="109"/>
        <v/>
      </c>
      <c r="DL41" s="240" t="str">
        <f t="shared" si="110"/>
        <v/>
      </c>
      <c r="DM41" s="241">
        <v>27</v>
      </c>
      <c r="DN41" s="432"/>
      <c r="DO41" s="242"/>
      <c r="DP41" s="242"/>
      <c r="DQ41" s="248" t="str">
        <f t="shared" si="111"/>
        <v/>
      </c>
      <c r="DR41" s="238" t="str">
        <f t="shared" si="112"/>
        <v/>
      </c>
      <c r="DS41" s="238" t="str">
        <f t="shared" si="113"/>
        <v/>
      </c>
      <c r="DT41" s="238" t="str">
        <f t="shared" si="114"/>
        <v/>
      </c>
      <c r="DU41" s="239" t="str">
        <f t="shared" si="115"/>
        <v/>
      </c>
      <c r="DV41" s="239" t="str">
        <f t="shared" si="116"/>
        <v/>
      </c>
      <c r="DW41" s="240" t="str">
        <f t="shared" si="45"/>
        <v/>
      </c>
      <c r="DX41" s="240" t="str">
        <f t="shared" si="46"/>
        <v/>
      </c>
      <c r="DY41" s="240" t="str">
        <f t="shared" si="47"/>
        <v/>
      </c>
      <c r="DZ41" s="240" t="str">
        <f t="shared" si="48"/>
        <v/>
      </c>
      <c r="EA41" s="240" t="str">
        <f t="shared" si="49"/>
        <v/>
      </c>
      <c r="EB41" s="240" t="str">
        <f t="shared" si="50"/>
        <v/>
      </c>
      <c r="EC41" s="240" t="str">
        <f t="shared" si="51"/>
        <v/>
      </c>
      <c r="ED41" s="240" t="str">
        <f t="shared" si="52"/>
        <v/>
      </c>
      <c r="EE41" s="240" t="str">
        <f t="shared" si="53"/>
        <v/>
      </c>
      <c r="EF41" s="240" t="str">
        <f t="shared" si="54"/>
        <v/>
      </c>
      <c r="EG41" s="240" t="str">
        <f t="shared" si="55"/>
        <v/>
      </c>
      <c r="EH41" s="240" t="str">
        <f t="shared" si="118"/>
        <v/>
      </c>
      <c r="EI41" s="240" t="str">
        <f t="shared" si="56"/>
        <v/>
      </c>
      <c r="EJ41" s="240" t="str">
        <f t="shared" si="117"/>
        <v/>
      </c>
      <c r="EK41" s="241">
        <v>27</v>
      </c>
      <c r="EL41" s="432"/>
      <c r="EZ41" s="214" t="str">
        <f>IFERROR(IF(AND('Classificação geral'!$J33="FEM",'Classificação geral'!$K33=1,'Classificação geral'!$F33="Mini"),'Classificação geral'!$A33,""),"")</f>
        <v/>
      </c>
      <c r="FA41" s="214" t="str">
        <f>IFERROR(IF(AND('Classificação geral'!$J33="FEM",'Classificação geral'!$K33=1,'Classificação geral'!F33="Mini"),'Classificação geral'!$B33,""),"")</f>
        <v/>
      </c>
      <c r="FB41" s="215" t="str">
        <f>IF($FA41='Classificação geral'!$B33,'Classificação geral'!$C33,"")</f>
        <v/>
      </c>
      <c r="FC41" s="215" t="str">
        <f>IF($FA41='Classificação geral'!$B33,'Classificação geral'!$D33,"")</f>
        <v/>
      </c>
      <c r="FD41" s="215" t="str">
        <f>IF($FA41='Classificação geral'!$B33,'Classificação geral'!$J33,"")</f>
        <v/>
      </c>
      <c r="FE41" s="215" t="str">
        <f>IF($FD41='Classificação geral'!$J33,'Classificação geral'!$K33,"")</f>
        <v/>
      </c>
      <c r="FF41" s="215" t="str">
        <f>IF($FE41='Classificação geral'!$K33,'Classificação geral'!$P33,"")</f>
        <v/>
      </c>
      <c r="FG41" s="215" t="str">
        <f>IF($FE41='Classificação geral'!$K33,'Classificação geral'!$S33,"")</f>
        <v/>
      </c>
      <c r="FH41" s="215" t="str">
        <f>IF($FE41='Classificação geral'!$K33,'Classificação geral'!$T33,"")</f>
        <v/>
      </c>
      <c r="FI41" s="215" t="str">
        <f>IF($FE41='Classificação geral'!$K33,'Classificação geral'!$L33,"")</f>
        <v/>
      </c>
      <c r="FJ41" s="215" t="str">
        <f>IF($FE41='Classificação geral'!$K33,'Classificação geral'!$U33,"")</f>
        <v/>
      </c>
      <c r="FK41" s="215" t="str">
        <f>IF($FE41='Classificação geral'!$K33,'Classificação geral'!$W33,"")</f>
        <v/>
      </c>
      <c r="FL41" s="215" t="str">
        <f>IF($FE41='Classificação geral'!$K33,'Classificação geral'!$X33,"")</f>
        <v/>
      </c>
      <c r="FM41" s="215" t="str">
        <f>IF($FE41='Classificação geral'!$K33,'Classificação geral'!$M33,"")</f>
        <v/>
      </c>
      <c r="FN41" s="215" t="str">
        <f>IF($FE41='Classificação geral'!$K33,'Classificação geral'!$Y33,"")</f>
        <v/>
      </c>
      <c r="FO41" s="215" t="str">
        <f>IF($FE41='Classificação geral'!$K33,'Classificação geral'!$AA33,"")</f>
        <v/>
      </c>
      <c r="FP41" s="215" t="str">
        <f>IF($FE41='Classificação geral'!$K33,'Classificação geral'!$AB33,"")</f>
        <v/>
      </c>
      <c r="FQ41" s="215" t="str">
        <f>IF($FE41='Classificação geral'!$K33,'Classificação geral'!$N33,"")</f>
        <v/>
      </c>
      <c r="FR41" s="215" t="str">
        <f>IF($FE41='Classificação geral'!$K33,'Classificação geral'!$O33,"")</f>
        <v/>
      </c>
      <c r="FS41" s="215" t="str">
        <f>IF($FE41='Classificação geral'!$K33,'Classificação geral'!$AM33,"")</f>
        <v/>
      </c>
      <c r="FT41" s="216" t="str">
        <f>IFERROR(RANK(FS41,FS:FS,0)+ COUNTIF($FS$13:FS40,FS41),"")</f>
        <v/>
      </c>
      <c r="FU41" s="209"/>
      <c r="FV41" s="214" t="str">
        <f>IFERROR(IF(AND('Classificação geral'!$J33="mas",'Classificação geral'!$K33=1,'Classificação geral'!$F33="Mini"),'Classificação geral'!$A33,""),"")</f>
        <v/>
      </c>
      <c r="FW41" s="214" t="str">
        <f>IFERROR(IF(AND('Classificação geral'!$J33="mas",'Classificação geral'!$K33=1,'Classificação geral'!$F33="Mini"),'Classificação geral'!$B33,""),"")</f>
        <v/>
      </c>
      <c r="FX41" s="215" t="str">
        <f>IF($FW41='Classificação geral'!$B33,'Classificação geral'!$C33,"")</f>
        <v/>
      </c>
      <c r="FY41" s="215" t="str">
        <f>IF($FW41='Classificação geral'!$B33,'Classificação geral'!$D33,"")</f>
        <v/>
      </c>
      <c r="FZ41" s="215" t="str">
        <f>IF($FW41='Classificação geral'!$B33,'Classificação geral'!$J33,"")</f>
        <v/>
      </c>
      <c r="GA41" s="214" t="str">
        <f>IFERROR(IF(AND($FZ41="mas",'Classificação geral'!$K33=1),'Classificação geral'!K33,""),"")</f>
        <v/>
      </c>
      <c r="GB41" s="214" t="str">
        <f>IFERROR(IF(AND($FZ41="mas",'Classificação geral'!$K33=1),'Classificação geral'!P33,""),"")</f>
        <v/>
      </c>
      <c r="GC41" s="214" t="str">
        <f>IFERROR(IF(AND($FZ41="mas",'Classificação geral'!$K33=1),'Classificação geral'!S33,""),"")</f>
        <v/>
      </c>
      <c r="GD41" s="214" t="str">
        <f>IFERROR(IF(AND($FZ41="mas",'Classificação geral'!$K33=1),'Classificação geral'!T33,""),"")</f>
        <v/>
      </c>
      <c r="GE41" s="214" t="str">
        <f>IFERROR(IF(AND($FZ41="mas",'Classificação geral'!$K33=1),'Classificação geral'!L33,""),"")</f>
        <v/>
      </c>
      <c r="GF41" s="214" t="str">
        <f>IFERROR(IF(AND($FZ41="mas",'Classificação geral'!$K33=1),'Classificação geral'!U33,""),"")</f>
        <v/>
      </c>
      <c r="GG41" s="214" t="str">
        <f>IFERROR(IF(AND($FZ41="mas",'Classificação geral'!$K33=1),'Classificação geral'!W33,""),"")</f>
        <v/>
      </c>
      <c r="GH41" s="214" t="str">
        <f>IFERROR(IF(AND($FZ41="mas",'Classificação geral'!$K33=1),'Classificação geral'!X33,""),"")</f>
        <v/>
      </c>
      <c r="GI41" s="214" t="str">
        <f>IFERROR(IF(AND($FZ41="mas",'Classificação geral'!$K33=1),'Classificação geral'!M33,""),"")</f>
        <v/>
      </c>
      <c r="GJ41" s="214" t="str">
        <f>IFERROR(IF(AND($FZ41="mas",'Classificação geral'!$K33=1),'Classificação geral'!Y33,""),"")</f>
        <v/>
      </c>
      <c r="GK41" s="214" t="str">
        <f>IFERROR(IF(AND($FZ41="mas",'Classificação geral'!$K33=1),'Classificação geral'!AA33,""),"")</f>
        <v/>
      </c>
      <c r="GL41" s="214" t="str">
        <f>IFERROR(IF(AND($FZ41="mas",'Classificação geral'!$K33=1),'Classificação geral'!AB33,""),"")</f>
        <v/>
      </c>
      <c r="GM41" s="214" t="str">
        <f>IFERROR(IF(AND($FZ41="mas",'Classificação geral'!$K33=1),'Classificação geral'!N33,""),"")</f>
        <v/>
      </c>
      <c r="GN41" s="214" t="str">
        <f>IFERROR(IF(AND($FZ41="mas",'Classificação geral'!$K33=1),'Classificação geral'!O33,""),"")</f>
        <v/>
      </c>
      <c r="GO41" s="244" t="str">
        <f>IFERROR(IF(AND($FZ41="mas",'Classificação geral'!$K33=1),'Classificação geral'!AM33,""),"")</f>
        <v/>
      </c>
      <c r="GP41" s="216" t="str">
        <f>IFERROR(RANK(GO41,GO:GO,0)+ COUNTIF($GO$13:GO40,GO41),"")</f>
        <v/>
      </c>
      <c r="GQ41" s="209"/>
      <c r="GR41" s="214" t="str">
        <f>IFERROR(IF(AND('Classificação geral'!$J33="fem",'Classificação geral'!$K33=2,'Classificação geral'!$F33="Mini"),'Classificação geral'!$A33,""),"")</f>
        <v/>
      </c>
      <c r="GS41" s="214" t="str">
        <f>IFERROR(IF(AND('Classificação geral'!$J33="fem",'Classificação geral'!$K33=2,'Classificação geral'!$F33="Mini"),'Classificação geral'!$B33,""),"")</f>
        <v/>
      </c>
      <c r="GT41" s="215" t="str">
        <f>IF($GS41='Classificação geral'!$B33,'Classificação geral'!$C33,"")</f>
        <v/>
      </c>
      <c r="GU41" s="215" t="str">
        <f>IF($GS41='Classificação geral'!$B33,'Classificação geral'!$D33,"")</f>
        <v/>
      </c>
      <c r="GV41" s="215" t="str">
        <f>IF($GS41='Classificação geral'!$B33,'Classificação geral'!$J33,"")</f>
        <v/>
      </c>
      <c r="GW41" s="214" t="str">
        <f>IFERROR(IF(AND($GV41="fem",'Classificação geral'!$K33=2),'Classificação geral'!K33,""),"")</f>
        <v/>
      </c>
      <c r="GX41" s="214" t="str">
        <f>IFERROR(IF(AND($GV41="fem",'Classificação geral'!$K33=2),'Classificação geral'!P33,""),"")</f>
        <v/>
      </c>
      <c r="GY41" s="214" t="str">
        <f>IFERROR(IF(AND($GV41="fem",'Classificação geral'!$K33=2),'Classificação geral'!S33,""),"")</f>
        <v/>
      </c>
      <c r="GZ41" s="214" t="str">
        <f>IFERROR(IF(AND($GV41="fem",'Classificação geral'!$K33=2),'Classificação geral'!T33,""),"")</f>
        <v/>
      </c>
      <c r="HA41" s="214" t="str">
        <f>IFERROR(IF(AND($GV41="fem",'Classificação geral'!$K33=2),'Classificação geral'!L33,""),"")</f>
        <v/>
      </c>
      <c r="HB41" s="214" t="str">
        <f>IFERROR(IF(AND($GV41="fem",'Classificação geral'!$K33=2),'Classificação geral'!U33,""),"")</f>
        <v/>
      </c>
      <c r="HC41" s="214" t="str">
        <f>IFERROR(IF(AND($GV41="fem",'Classificação geral'!$K33=2),'Classificação geral'!W33,""),"")</f>
        <v/>
      </c>
      <c r="HD41" s="214" t="str">
        <f>IFERROR(IF(AND($GV41="fem",'Classificação geral'!$K33=2),'Classificação geral'!X33,""),"")</f>
        <v/>
      </c>
      <c r="HE41" s="214" t="str">
        <f>IFERROR(IF(AND($GV41="fem",'Classificação geral'!$K33=2),'Classificação geral'!M33,""),"")</f>
        <v/>
      </c>
      <c r="HF41" s="214" t="str">
        <f>IFERROR(IF(AND($GV41="fem",'Classificação geral'!$K33=2),'Classificação geral'!Y33,""),"")</f>
        <v/>
      </c>
      <c r="HG41" s="214" t="str">
        <f>IFERROR(IF(AND($GV41="fem",'Classificação geral'!$K33=2),'Classificação geral'!AA33,""),"")</f>
        <v/>
      </c>
      <c r="HH41" s="214" t="str">
        <f>IFERROR(IF(AND($GV41="fem",'Classificação geral'!$K33=2),'Classificação geral'!AB33,""),"")</f>
        <v/>
      </c>
      <c r="HI41" s="214" t="str">
        <f>IFERROR(IF(AND($GV41="fem",'Classificação geral'!$K33=2),'Classificação geral'!N33,""),"")</f>
        <v/>
      </c>
      <c r="HJ41" s="214" t="str">
        <f>IFERROR(IF(AND($GV41="fem",'Classificação geral'!$K33=2),'Classificação geral'!O33,""),"")</f>
        <v/>
      </c>
      <c r="HK41" s="214" t="str">
        <f>IFERROR(IF(AND($GV41="fem",'Classificação geral'!$K33=2),'Classificação geral'!AM33,""),"")</f>
        <v/>
      </c>
      <c r="HL41" s="216" t="str">
        <f>IFERROR(RANK(HK41,HK:HK,0)+ COUNTIF(HK$13:$HK39,HK41),"")</f>
        <v/>
      </c>
      <c r="HM41" s="209"/>
      <c r="HN41" s="214" t="str">
        <f>IFERROR(IF(AND('Classificação geral'!$J33="mas",'Classificação geral'!$K33=2,'Classificação geral'!$F33="Mini"),'Classificação geral'!$A33,""),"")</f>
        <v/>
      </c>
      <c r="HO41" s="214" t="str">
        <f>IFERROR(IF(AND('Classificação geral'!$J33="mas",'Classificação geral'!$K33=2,'Classificação geral'!$F33="Mini"),'Classificação geral'!$B33,""),"")</f>
        <v/>
      </c>
      <c r="HP41" s="215" t="str">
        <f>IF($HO41='Classificação geral'!$B33,'Classificação geral'!$C33,"")</f>
        <v/>
      </c>
      <c r="HQ41" s="215" t="str">
        <f>IF($HO41='Classificação geral'!$B33,'Classificação geral'!$D33,"")</f>
        <v/>
      </c>
      <c r="HR41" s="215" t="str">
        <f>IF($HO41='Classificação geral'!$B33,'Classificação geral'!$J33,"")</f>
        <v/>
      </c>
      <c r="HS41" s="214" t="str">
        <f>IFERROR(IF(AND($HR41="mas",'Classificação geral'!$K33=2),'Classificação geral'!K33,""),"")</f>
        <v/>
      </c>
      <c r="HT41" s="214" t="str">
        <f>IFERROR(IF(AND($HR41="mas",'Classificação geral'!$K33=2),'Classificação geral'!P33,""),"")</f>
        <v/>
      </c>
      <c r="HU41" s="214" t="str">
        <f>IFERROR(IF(AND($HR41="mas",'Classificação geral'!$K33=2),'Classificação geral'!S33,""),"")</f>
        <v/>
      </c>
      <c r="HV41" s="214" t="str">
        <f>IFERROR(IF(AND($HR41="mas",'Classificação geral'!$K33=2),'Classificação geral'!T33,""),"")</f>
        <v/>
      </c>
      <c r="HW41" s="214" t="str">
        <f>IFERROR(IF(AND($HR41="mas",'Classificação geral'!$K33=2),'Classificação geral'!L33,""),"")</f>
        <v/>
      </c>
      <c r="HX41" s="214" t="str">
        <f>IFERROR(IF(AND($HR41="mas",'Classificação geral'!$K33=2),'Classificação geral'!U33,""),"")</f>
        <v/>
      </c>
      <c r="HY41" s="214" t="str">
        <f>IFERROR(IF(AND($HR41="mas",'Classificação geral'!$K33=2),'Classificação geral'!W33,""),"")</f>
        <v/>
      </c>
      <c r="HZ41" s="214" t="str">
        <f>IFERROR(IF(AND($HR41="mas",'Classificação geral'!$K33=2),'Classificação geral'!X33,""),"")</f>
        <v/>
      </c>
      <c r="IA41" s="214" t="str">
        <f>IFERROR(IF(AND($HR41="mas",'Classificação geral'!$K33=2),'Classificação geral'!M33,""),"")</f>
        <v/>
      </c>
      <c r="IB41" s="214" t="str">
        <f>IFERROR(IF(AND($HR41="mas",'Classificação geral'!$K33=2),'Classificação geral'!Y33,""),"")</f>
        <v/>
      </c>
      <c r="IC41" s="214" t="str">
        <f>IFERROR(IF(AND($HR41="mas",'Classificação geral'!$K33=2),'Classificação geral'!AA33,""),"")</f>
        <v/>
      </c>
      <c r="ID41" s="214" t="str">
        <f>IFERROR(IF(AND($HR41="mas",'Classificação geral'!$K33=2),'Classificação geral'!AB33,""),"")</f>
        <v/>
      </c>
      <c r="IE41" s="214" t="str">
        <f>IFERROR(IF(AND($HR41="mas",'Classificação geral'!$K33=2),'Classificação geral'!N33,""),"")</f>
        <v/>
      </c>
      <c r="IF41" s="214" t="str">
        <f>IFERROR(IF(AND($HR41="mas",'Classificação geral'!$K33=2),'Classificação geral'!$AM33,""),"")</f>
        <v/>
      </c>
      <c r="IG41" s="216" t="str">
        <f>IFERROR(RANK(IF41,IF:IF,0)+ COUNTIF($IF$13:IF$13,IF41),"")</f>
        <v/>
      </c>
      <c r="IH41" s="209"/>
      <c r="II41" s="214" t="str">
        <f>IFERROR(IF(AND('Classificação geral'!$J33="fem",'Classificação geral'!$K33=3,'Classificação geral'!$F33="Mini"),'Classificação geral'!$A33,""),"")</f>
        <v/>
      </c>
      <c r="IJ41" s="214" t="str">
        <f>IFERROR(IF(AND('Classificação geral'!$J33="fem",'Classificação geral'!$K33=3,'Classificação geral'!$F33="Mini"),'Classificação geral'!$B33,""),"")</f>
        <v/>
      </c>
      <c r="IK41" s="215" t="str">
        <f>IF($IJ41='Classificação geral'!$B33,'Classificação geral'!$C33,"")</f>
        <v/>
      </c>
      <c r="IL41" s="215" t="str">
        <f>IF($IJ41='Classificação geral'!$B33,'Classificação geral'!$D33,"")</f>
        <v/>
      </c>
      <c r="IM41" s="215" t="str">
        <f>IF($IJ41='Classificação geral'!$B33,'Classificação geral'!$J33,"")</f>
        <v/>
      </c>
      <c r="IN41" s="215" t="str">
        <f>IF($IM41='Classificação geral'!$J33,'Classificação geral'!$K33,"")</f>
        <v/>
      </c>
      <c r="IO41" s="215" t="str">
        <f>IF($IN41='Classificação geral'!$K33,'Classificação geral'!$P33,"")</f>
        <v/>
      </c>
      <c r="IP41" s="215" t="str">
        <f>IF($IN41='Classificação geral'!$K33,'Classificação geral'!$S33,"")</f>
        <v/>
      </c>
      <c r="IQ41" s="215" t="str">
        <f>IF($IN41='Classificação geral'!$K33,'Classificação geral'!$T33,"")</f>
        <v/>
      </c>
      <c r="IR41" s="215" t="str">
        <f>IF($IN41='Classificação geral'!$K33,'Classificação geral'!$L33,"")</f>
        <v/>
      </c>
      <c r="IS41" s="215" t="str">
        <f>IF($IN41='Classificação geral'!$K33,'Classificação geral'!$U33,"")</f>
        <v/>
      </c>
      <c r="IT41" s="215" t="str">
        <f>IF($IN41='Classificação geral'!$K33,'Classificação geral'!$W33,"")</f>
        <v/>
      </c>
      <c r="IU41" s="215" t="str">
        <f>IF($IN41='Classificação geral'!$K33,'Classificação geral'!$X33,"")</f>
        <v/>
      </c>
      <c r="IV41" s="215" t="str">
        <f>IF($IN41='Classificação geral'!$K33,'Classificação geral'!$M33,"")</f>
        <v/>
      </c>
      <c r="IW41" s="215" t="str">
        <f>IF($IN41='Classificação geral'!$K33,'Classificação geral'!$Y33,"")</f>
        <v/>
      </c>
      <c r="IX41" s="215" t="str">
        <f>IF($IN41='Classificação geral'!$K33,'Classificação geral'!$AA33,"")</f>
        <v/>
      </c>
      <c r="IY41" s="215" t="str">
        <f>IF($IN41='Classificação geral'!$K33,'Classificação geral'!$AB33,"")</f>
        <v/>
      </c>
      <c r="IZ41" s="215" t="str">
        <f>IF($IN41='Classificação geral'!$K33,'Classificação geral'!$N33,"")</f>
        <v/>
      </c>
      <c r="JA41" s="215" t="str">
        <f>IF($IN41='Classificação geral'!$K33,'Classificação geral'!$O33,"")</f>
        <v/>
      </c>
      <c r="JB41" s="215" t="str">
        <f>IF($IN41='Classificação geral'!$K33,'Classificação geral'!$AM33,"")</f>
        <v/>
      </c>
      <c r="JC41" s="216" t="str">
        <f>IFERROR(RANK(JB41,JB:JB,0)+ COUNTIF($JB$13:JB39,JB41),"")</f>
        <v/>
      </c>
      <c r="JD41" s="209"/>
      <c r="JE41" s="214" t="str">
        <f>IFERROR(IF(AND('Classificação geral'!$J33="mas",'Classificação geral'!$K33=3,'Classificação geral'!$F33="Mini"),'Classificação geral'!$A33,""),"")</f>
        <v/>
      </c>
      <c r="JF41" s="214" t="str">
        <f>IFERROR(IF(AND('Classificação geral'!$J33="mas",'Classificação geral'!$K33=3,'Classificação geral'!$F33="Mini"),'Classificação geral'!$B33,""),"")</f>
        <v/>
      </c>
      <c r="JG41" s="215" t="str">
        <f>IF($JF41='Classificação geral'!$B33,'Classificação geral'!$C33,"")</f>
        <v/>
      </c>
      <c r="JH41" s="215" t="str">
        <f>IF($JF41='Classificação geral'!$B33,'Classificação geral'!$D33,"")</f>
        <v/>
      </c>
      <c r="JI41" s="215" t="str">
        <f>IF($JF41='Classificação geral'!$B33,'Classificação geral'!$J33,"")</f>
        <v/>
      </c>
      <c r="JJ41" s="214" t="str">
        <f>IFERROR(IF(AND($JI41="mas",'Classificação geral'!$K33=3),'Classificação geral'!K33,""),"")</f>
        <v/>
      </c>
      <c r="JK41" s="214" t="str">
        <f>IFERROR(IF(AND($JI41="mas",'Classificação geral'!$K33=3),'Classificação geral'!P33,""),"")</f>
        <v/>
      </c>
      <c r="JL41" s="214" t="str">
        <f>IFERROR(IF(AND($JI41="mas",'Classificação geral'!$K33=3),'Classificação geral'!S33,""),"")</f>
        <v/>
      </c>
      <c r="JM41" s="214" t="str">
        <f>IFERROR(IF(AND($JI41="mas",'Classificação geral'!$K33=3),'Classificação geral'!T33,""),"")</f>
        <v/>
      </c>
      <c r="JN41" s="214" t="str">
        <f>IFERROR(IF(AND($JI41="mas",'Classificação geral'!$K33=3),'Classificação geral'!L33,""),"")</f>
        <v/>
      </c>
      <c r="JO41" s="214" t="str">
        <f>IFERROR(IF(AND($JI41="mas",'Classificação geral'!$K33=3),'Classificação geral'!U33,""),"")</f>
        <v/>
      </c>
      <c r="JP41" s="214" t="str">
        <f>IFERROR(IF(AND($JI41="mas",'Classificação geral'!$K33=3),'Classificação geral'!W33,""),"")</f>
        <v/>
      </c>
      <c r="JQ41" s="214" t="str">
        <f>IFERROR(IF(AND($JI41="mas",'Classificação geral'!$K33=3),'Classificação geral'!X33,""),"")</f>
        <v/>
      </c>
      <c r="JR41" s="214" t="str">
        <f>IFERROR(IF(AND($JI41="mas",'Classificação geral'!$K33=3),'Classificação geral'!M33,""),"")</f>
        <v/>
      </c>
      <c r="JS41" s="214" t="str">
        <f>IFERROR(IF(AND($JI41="mas",'Classificação geral'!$K33=3),'Classificação geral'!Y33,""),"")</f>
        <v/>
      </c>
      <c r="JT41" s="214" t="str">
        <f>IFERROR(IF(AND($JI41="mas",'Classificação geral'!$K33=3),'Classificação geral'!AA33,""),"")</f>
        <v/>
      </c>
      <c r="JU41" s="214" t="str">
        <f>IFERROR(IF(AND($JI41="mas",'Classificação geral'!$K33=3),'Classificação geral'!AB33,""),"")</f>
        <v/>
      </c>
      <c r="JV41" s="214" t="str">
        <f>IFERROR(IF(AND($JI41="mas",'Classificação geral'!$K33=3),'Classificação geral'!N33,""),"")</f>
        <v/>
      </c>
      <c r="JW41" s="214" t="str">
        <f>IFERROR(IF(AND($JI41="mas",'Classificação geral'!$K33=3),'Classificação geral'!$AM33,""),"")</f>
        <v/>
      </c>
      <c r="JX41" s="216" t="str">
        <f>IFERROR(RANK(JW41,JW:JW,0)+ COUNTIF(JW$13:$JW39,JW41),"")</f>
        <v/>
      </c>
    </row>
    <row r="42" spans="1:284" s="199" customFormat="1" ht="27.75" customHeight="1" x14ac:dyDescent="0.4">
      <c r="A42" s="243"/>
      <c r="B42" s="248" t="str">
        <f t="shared" si="0"/>
        <v/>
      </c>
      <c r="C42" s="238" t="str">
        <f t="shared" si="1"/>
        <v/>
      </c>
      <c r="D42" s="238" t="str">
        <f t="shared" si="2"/>
        <v/>
      </c>
      <c r="E42" s="238" t="str">
        <f t="shared" si="3"/>
        <v/>
      </c>
      <c r="F42" s="239" t="str">
        <f t="shared" si="4"/>
        <v/>
      </c>
      <c r="G42" s="239" t="str">
        <f t="shared" si="5"/>
        <v/>
      </c>
      <c r="H42" s="240" t="str">
        <f t="shared" si="6"/>
        <v/>
      </c>
      <c r="I42" s="240" t="str">
        <f t="shared" si="7"/>
        <v/>
      </c>
      <c r="J42" s="240" t="str">
        <f t="shared" si="8"/>
        <v/>
      </c>
      <c r="K42" s="240" t="str">
        <f t="shared" si="9"/>
        <v/>
      </c>
      <c r="L42" s="240" t="str">
        <f t="shared" si="10"/>
        <v/>
      </c>
      <c r="M42" s="240" t="str">
        <f t="shared" si="11"/>
        <v/>
      </c>
      <c r="N42" s="240" t="str">
        <f t="shared" si="12"/>
        <v/>
      </c>
      <c r="O42" s="240" t="str">
        <f t="shared" si="13"/>
        <v/>
      </c>
      <c r="P42" s="240" t="str">
        <f t="shared" si="14"/>
        <v/>
      </c>
      <c r="Q42" s="240" t="str">
        <f t="shared" si="15"/>
        <v/>
      </c>
      <c r="R42" s="240" t="str">
        <f t="shared" si="119"/>
        <v/>
      </c>
      <c r="S42" s="240" t="str">
        <f t="shared" si="119"/>
        <v/>
      </c>
      <c r="T42" s="240" t="str">
        <f t="shared" si="17"/>
        <v/>
      </c>
      <c r="U42" s="240" t="str">
        <f t="shared" si="18"/>
        <v/>
      </c>
      <c r="V42" s="241">
        <v>28</v>
      </c>
      <c r="W42" s="432"/>
      <c r="X42" s="434"/>
      <c r="Y42" s="242"/>
      <c r="Z42" s="248" t="str">
        <f t="shared" si="19"/>
        <v/>
      </c>
      <c r="AA42" s="238" t="str">
        <f t="shared" si="20"/>
        <v/>
      </c>
      <c r="AB42" s="238" t="str">
        <f t="shared" si="21"/>
        <v/>
      </c>
      <c r="AC42" s="238" t="str">
        <f t="shared" si="22"/>
        <v/>
      </c>
      <c r="AD42" s="239" t="str">
        <f t="shared" si="23"/>
        <v/>
      </c>
      <c r="AE42" s="239" t="str">
        <f t="shared" si="24"/>
        <v/>
      </c>
      <c r="AF42" s="240" t="str">
        <f t="shared" si="25"/>
        <v/>
      </c>
      <c r="AG42" s="240" t="str">
        <f t="shared" si="26"/>
        <v/>
      </c>
      <c r="AH42" s="240" t="str">
        <f t="shared" si="27"/>
        <v/>
      </c>
      <c r="AI42" s="240" t="str">
        <f t="shared" si="28"/>
        <v/>
      </c>
      <c r="AJ42" s="240" t="str">
        <f t="shared" si="29"/>
        <v/>
      </c>
      <c r="AK42" s="240" t="str">
        <f t="shared" si="30"/>
        <v/>
      </c>
      <c r="AL42" s="240" t="str">
        <f t="shared" si="31"/>
        <v/>
      </c>
      <c r="AM42" s="240" t="str">
        <f t="shared" si="32"/>
        <v/>
      </c>
      <c r="AN42" s="240" t="str">
        <f t="shared" si="33"/>
        <v/>
      </c>
      <c r="AO42" s="240" t="str">
        <f t="shared" si="34"/>
        <v/>
      </c>
      <c r="AP42" s="240" t="str">
        <f t="shared" si="120"/>
        <v/>
      </c>
      <c r="AQ42" s="240" t="str">
        <f t="shared" si="120"/>
        <v/>
      </c>
      <c r="AR42" s="240" t="str">
        <f t="shared" si="36"/>
        <v/>
      </c>
      <c r="AS42" s="240" t="str">
        <f t="shared" si="37"/>
        <v/>
      </c>
      <c r="AT42" s="241">
        <v>28</v>
      </c>
      <c r="AU42" s="432"/>
      <c r="AV42" s="242"/>
      <c r="AW42" s="243"/>
      <c r="AX42" s="249" t="str">
        <f t="shared" si="57"/>
        <v/>
      </c>
      <c r="AY42" s="238" t="str">
        <f t="shared" si="58"/>
        <v/>
      </c>
      <c r="AZ42" s="238" t="str">
        <f t="shared" si="59"/>
        <v/>
      </c>
      <c r="BA42" s="239" t="str">
        <f t="shared" si="38"/>
        <v/>
      </c>
      <c r="BB42" s="239" t="str">
        <f t="shared" si="60"/>
        <v/>
      </c>
      <c r="BC42" s="239" t="str">
        <f t="shared" si="61"/>
        <v/>
      </c>
      <c r="BD42" s="240" t="str">
        <f t="shared" si="62"/>
        <v/>
      </c>
      <c r="BE42" s="240" t="str">
        <f t="shared" si="63"/>
        <v/>
      </c>
      <c r="BF42" s="240" t="str">
        <f t="shared" si="64"/>
        <v/>
      </c>
      <c r="BG42" s="240" t="str">
        <f t="shared" si="65"/>
        <v/>
      </c>
      <c r="BH42" s="240" t="str">
        <f t="shared" si="66"/>
        <v/>
      </c>
      <c r="BI42" s="240" t="str">
        <f t="shared" si="67"/>
        <v/>
      </c>
      <c r="BJ42" s="240" t="str">
        <f t="shared" si="68"/>
        <v/>
      </c>
      <c r="BK42" s="240" t="str">
        <f t="shared" si="69"/>
        <v/>
      </c>
      <c r="BL42" s="240" t="str">
        <f t="shared" si="70"/>
        <v/>
      </c>
      <c r="BM42" s="240" t="str">
        <f t="shared" si="71"/>
        <v/>
      </c>
      <c r="BN42" s="240" t="str">
        <f t="shared" si="121"/>
        <v/>
      </c>
      <c r="BO42" s="240" t="str">
        <f t="shared" si="121"/>
        <v/>
      </c>
      <c r="BP42" s="240" t="str">
        <f t="shared" si="73"/>
        <v/>
      </c>
      <c r="BQ42" s="240" t="str">
        <f t="shared" si="74"/>
        <v/>
      </c>
      <c r="BR42" s="241">
        <v>28</v>
      </c>
      <c r="BS42" s="432"/>
      <c r="BT42" s="242"/>
      <c r="BU42" s="242"/>
      <c r="BV42" s="249" t="str">
        <f t="shared" si="75"/>
        <v/>
      </c>
      <c r="BW42" s="238" t="str">
        <f t="shared" si="76"/>
        <v/>
      </c>
      <c r="BX42" s="238" t="str">
        <f t="shared" si="77"/>
        <v/>
      </c>
      <c r="BY42" s="239" t="str">
        <f t="shared" si="40"/>
        <v/>
      </c>
      <c r="BZ42" s="239" t="str">
        <f t="shared" si="78"/>
        <v/>
      </c>
      <c r="CA42" s="239" t="str">
        <f t="shared" si="122"/>
        <v/>
      </c>
      <c r="CB42" s="240" t="str">
        <f t="shared" si="122"/>
        <v/>
      </c>
      <c r="CC42" s="240" t="str">
        <f t="shared" si="80"/>
        <v/>
      </c>
      <c r="CD42" s="240" t="str">
        <f t="shared" si="81"/>
        <v/>
      </c>
      <c r="CE42" s="240" t="str">
        <f t="shared" si="82"/>
        <v/>
      </c>
      <c r="CF42" s="240" t="str">
        <f t="shared" si="83"/>
        <v/>
      </c>
      <c r="CG42" s="240" t="str">
        <f t="shared" si="84"/>
        <v/>
      </c>
      <c r="CH42" s="240" t="str">
        <f t="shared" si="85"/>
        <v/>
      </c>
      <c r="CI42" s="240" t="str">
        <f t="shared" si="86"/>
        <v/>
      </c>
      <c r="CJ42" s="240" t="str">
        <f t="shared" si="87"/>
        <v/>
      </c>
      <c r="CK42" s="240" t="str">
        <f t="shared" si="88"/>
        <v/>
      </c>
      <c r="CL42" s="240" t="str">
        <f t="shared" si="123"/>
        <v/>
      </c>
      <c r="CM42" s="240" t="str">
        <f t="shared" si="123"/>
        <v/>
      </c>
      <c r="CN42" s="240" t="str">
        <f t="shared" si="90"/>
        <v/>
      </c>
      <c r="CO42" s="240" t="str">
        <f t="shared" si="91"/>
        <v/>
      </c>
      <c r="CP42" s="241">
        <v>28</v>
      </c>
      <c r="CQ42" s="432"/>
      <c r="CR42" s="243"/>
      <c r="CS42" s="248" t="str">
        <f t="shared" si="92"/>
        <v/>
      </c>
      <c r="CT42" s="238" t="str">
        <f t="shared" si="93"/>
        <v/>
      </c>
      <c r="CU42" s="238" t="str">
        <f t="shared" si="94"/>
        <v/>
      </c>
      <c r="CV42" s="238" t="str">
        <f t="shared" si="95"/>
        <v/>
      </c>
      <c r="CW42" s="239" t="str">
        <f t="shared" si="96"/>
        <v/>
      </c>
      <c r="CX42" s="239" t="str">
        <f t="shared" si="97"/>
        <v/>
      </c>
      <c r="CY42" s="240" t="str">
        <f t="shared" si="98"/>
        <v/>
      </c>
      <c r="CZ42" s="240" t="str">
        <f t="shared" si="99"/>
        <v/>
      </c>
      <c r="DA42" s="240" t="str">
        <f t="shared" si="100"/>
        <v/>
      </c>
      <c r="DB42" s="240" t="str">
        <f t="shared" si="101"/>
        <v/>
      </c>
      <c r="DC42" s="240" t="str">
        <f t="shared" si="102"/>
        <v/>
      </c>
      <c r="DD42" s="240" t="str">
        <f t="shared" si="103"/>
        <v/>
      </c>
      <c r="DE42" s="240" t="str">
        <f t="shared" si="104"/>
        <v/>
      </c>
      <c r="DF42" s="240" t="str">
        <f t="shared" si="105"/>
        <v/>
      </c>
      <c r="DG42" s="240" t="str">
        <f t="shared" si="106"/>
        <v/>
      </c>
      <c r="DH42" s="240" t="str">
        <f t="shared" si="107"/>
        <v/>
      </c>
      <c r="DI42" s="240" t="str">
        <f t="shared" si="124"/>
        <v/>
      </c>
      <c r="DJ42" s="240" t="str">
        <f t="shared" si="124"/>
        <v/>
      </c>
      <c r="DK42" s="240" t="str">
        <f t="shared" si="109"/>
        <v/>
      </c>
      <c r="DL42" s="240" t="str">
        <f t="shared" si="110"/>
        <v/>
      </c>
      <c r="DM42" s="241">
        <v>28</v>
      </c>
      <c r="DN42" s="432"/>
      <c r="DO42" s="242"/>
      <c r="DP42" s="242"/>
      <c r="DQ42" s="248" t="str">
        <f t="shared" si="111"/>
        <v/>
      </c>
      <c r="DR42" s="238" t="str">
        <f t="shared" si="112"/>
        <v/>
      </c>
      <c r="DS42" s="238" t="str">
        <f t="shared" si="113"/>
        <v/>
      </c>
      <c r="DT42" s="238" t="str">
        <f t="shared" si="114"/>
        <v/>
      </c>
      <c r="DU42" s="239" t="str">
        <f t="shared" si="115"/>
        <v/>
      </c>
      <c r="DV42" s="239" t="str">
        <f t="shared" si="116"/>
        <v/>
      </c>
      <c r="DW42" s="240" t="str">
        <f t="shared" si="45"/>
        <v/>
      </c>
      <c r="DX42" s="240" t="str">
        <f t="shared" si="46"/>
        <v/>
      </c>
      <c r="DY42" s="240" t="str">
        <f t="shared" si="47"/>
        <v/>
      </c>
      <c r="DZ42" s="240" t="str">
        <f t="shared" si="48"/>
        <v/>
      </c>
      <c r="EA42" s="240" t="str">
        <f t="shared" si="49"/>
        <v/>
      </c>
      <c r="EB42" s="240" t="str">
        <f t="shared" si="50"/>
        <v/>
      </c>
      <c r="EC42" s="240" t="str">
        <f t="shared" si="51"/>
        <v/>
      </c>
      <c r="ED42" s="240" t="str">
        <f t="shared" si="52"/>
        <v/>
      </c>
      <c r="EE42" s="240" t="str">
        <f t="shared" si="53"/>
        <v/>
      </c>
      <c r="EF42" s="240" t="str">
        <f t="shared" si="54"/>
        <v/>
      </c>
      <c r="EG42" s="240" t="str">
        <f t="shared" si="55"/>
        <v/>
      </c>
      <c r="EH42" s="240" t="str">
        <f t="shared" si="118"/>
        <v/>
      </c>
      <c r="EI42" s="240" t="str">
        <f t="shared" si="56"/>
        <v/>
      </c>
      <c r="EJ42" s="240" t="str">
        <f t="shared" si="117"/>
        <v/>
      </c>
      <c r="EK42" s="241">
        <v>28</v>
      </c>
      <c r="EL42" s="432"/>
      <c r="EZ42" s="214" t="str">
        <f>IFERROR(IF(AND('Classificação geral'!$J34="FEM",'Classificação geral'!$K34=1,'Classificação geral'!$F34="Mini"),'Classificação geral'!$A34,""),"")</f>
        <v/>
      </c>
      <c r="FA42" s="214" t="str">
        <f>IFERROR(IF(AND('Classificação geral'!$J34="FEM",'Classificação geral'!$K34=1,'Classificação geral'!F34="Mini"),'Classificação geral'!$B34,""),"")</f>
        <v/>
      </c>
      <c r="FB42" s="215" t="str">
        <f>IF($FA42='Classificação geral'!$B34,'Classificação geral'!$C34,"")</f>
        <v/>
      </c>
      <c r="FC42" s="215" t="str">
        <f>IF($FA42='Classificação geral'!$B34,'Classificação geral'!$D34,"")</f>
        <v/>
      </c>
      <c r="FD42" s="215" t="str">
        <f>IF($FA42='Classificação geral'!$B34,'Classificação geral'!$J34,"")</f>
        <v/>
      </c>
      <c r="FE42" s="215" t="str">
        <f>IF($FD42='Classificação geral'!$J34,'Classificação geral'!$K34,"")</f>
        <v/>
      </c>
      <c r="FF42" s="215" t="str">
        <f>IF($FE42='Classificação geral'!$K34,'Classificação geral'!$P34,"")</f>
        <v/>
      </c>
      <c r="FG42" s="215" t="str">
        <f>IF($FE42='Classificação geral'!$K34,'Classificação geral'!$S34,"")</f>
        <v/>
      </c>
      <c r="FH42" s="215" t="str">
        <f>IF($FE42='Classificação geral'!$K34,'Classificação geral'!$T34,"")</f>
        <v/>
      </c>
      <c r="FI42" s="215" t="str">
        <f>IF($FE42='Classificação geral'!$K34,'Classificação geral'!$L34,"")</f>
        <v/>
      </c>
      <c r="FJ42" s="215" t="str">
        <f>IF($FE42='Classificação geral'!$K34,'Classificação geral'!$U34,"")</f>
        <v/>
      </c>
      <c r="FK42" s="215" t="str">
        <f>IF($FE42='Classificação geral'!$K34,'Classificação geral'!$W34,"")</f>
        <v/>
      </c>
      <c r="FL42" s="215" t="str">
        <f>IF($FE42='Classificação geral'!$K34,'Classificação geral'!$X34,"")</f>
        <v/>
      </c>
      <c r="FM42" s="215" t="str">
        <f>IF($FE42='Classificação geral'!$K34,'Classificação geral'!$M34,"")</f>
        <v/>
      </c>
      <c r="FN42" s="215" t="str">
        <f>IF($FE42='Classificação geral'!$K34,'Classificação geral'!$Y34,"")</f>
        <v/>
      </c>
      <c r="FO42" s="215" t="str">
        <f>IF($FE42='Classificação geral'!$K34,'Classificação geral'!$AA34,"")</f>
        <v/>
      </c>
      <c r="FP42" s="215" t="str">
        <f>IF($FE42='Classificação geral'!$K34,'Classificação geral'!$AB34,"")</f>
        <v/>
      </c>
      <c r="FQ42" s="215" t="str">
        <f>IF($FE42='Classificação geral'!$K34,'Classificação geral'!$N34,"")</f>
        <v/>
      </c>
      <c r="FR42" s="215" t="str">
        <f>IF($FE42='Classificação geral'!$K34,'Classificação geral'!$O34,"")</f>
        <v/>
      </c>
      <c r="FS42" s="215" t="str">
        <f>IF($FE42='Classificação geral'!$K34,'Classificação geral'!$AM34,"")</f>
        <v/>
      </c>
      <c r="FT42" s="216" t="str">
        <f>IFERROR(RANK(FS42,FS:FS,0)+ COUNTIF($FS$13:FS41,FS42),"")</f>
        <v/>
      </c>
      <c r="FU42" s="209"/>
      <c r="FV42" s="214" t="str">
        <f>IFERROR(IF(AND('Classificação geral'!$J34="mas",'Classificação geral'!$K34=1,'Classificação geral'!$F34="Mini"),'Classificação geral'!$A34,""),"")</f>
        <v/>
      </c>
      <c r="FW42" s="214" t="str">
        <f>IFERROR(IF(AND('Classificação geral'!$J34="mas",'Classificação geral'!$K34=1,'Classificação geral'!$F34="Mini"),'Classificação geral'!$B34,""),"")</f>
        <v/>
      </c>
      <c r="FX42" s="215" t="str">
        <f>IF($FW42='Classificação geral'!$B34,'Classificação geral'!$C34,"")</f>
        <v/>
      </c>
      <c r="FY42" s="215" t="str">
        <f>IF($FW42='Classificação geral'!$B34,'Classificação geral'!$D34,"")</f>
        <v/>
      </c>
      <c r="FZ42" s="215" t="str">
        <f>IF($FW42='Classificação geral'!$B34,'Classificação geral'!$J34,"")</f>
        <v/>
      </c>
      <c r="GA42" s="214" t="str">
        <f>IFERROR(IF(AND($FZ42="mas",'Classificação geral'!$K34=1),'Classificação geral'!K34,""),"")</f>
        <v/>
      </c>
      <c r="GB42" s="214" t="str">
        <f>IFERROR(IF(AND($FZ42="mas",'Classificação geral'!$K34=1),'Classificação geral'!P34,""),"")</f>
        <v/>
      </c>
      <c r="GC42" s="214" t="str">
        <f>IFERROR(IF(AND($FZ42="mas",'Classificação geral'!$K34=1),'Classificação geral'!S34,""),"")</f>
        <v/>
      </c>
      <c r="GD42" s="214" t="str">
        <f>IFERROR(IF(AND($FZ42="mas",'Classificação geral'!$K34=1),'Classificação geral'!T34,""),"")</f>
        <v/>
      </c>
      <c r="GE42" s="214" t="str">
        <f>IFERROR(IF(AND($FZ42="mas",'Classificação geral'!$K34=1),'Classificação geral'!L34,""),"")</f>
        <v/>
      </c>
      <c r="GF42" s="214" t="str">
        <f>IFERROR(IF(AND($FZ42="mas",'Classificação geral'!$K34=1),'Classificação geral'!U34,""),"")</f>
        <v/>
      </c>
      <c r="GG42" s="214" t="str">
        <f>IFERROR(IF(AND($FZ42="mas",'Classificação geral'!$K34=1),'Classificação geral'!W34,""),"")</f>
        <v/>
      </c>
      <c r="GH42" s="214" t="str">
        <f>IFERROR(IF(AND($FZ42="mas",'Classificação geral'!$K34=1),'Classificação geral'!X34,""),"")</f>
        <v/>
      </c>
      <c r="GI42" s="214" t="str">
        <f>IFERROR(IF(AND($FZ42="mas",'Classificação geral'!$K34=1),'Classificação geral'!M34,""),"")</f>
        <v/>
      </c>
      <c r="GJ42" s="214" t="str">
        <f>IFERROR(IF(AND($FZ42="mas",'Classificação geral'!$K34=1),'Classificação geral'!Y34,""),"")</f>
        <v/>
      </c>
      <c r="GK42" s="214" t="str">
        <f>IFERROR(IF(AND($FZ42="mas",'Classificação geral'!$K34=1),'Classificação geral'!AA34,""),"")</f>
        <v/>
      </c>
      <c r="GL42" s="214" t="str">
        <f>IFERROR(IF(AND($FZ42="mas",'Classificação geral'!$K34=1),'Classificação geral'!AB34,""),"")</f>
        <v/>
      </c>
      <c r="GM42" s="214" t="str">
        <f>IFERROR(IF(AND($FZ42="mas",'Classificação geral'!$K34=1),'Classificação geral'!N34,""),"")</f>
        <v/>
      </c>
      <c r="GN42" s="214" t="str">
        <f>IFERROR(IF(AND($FZ42="mas",'Classificação geral'!$K34=1),'Classificação geral'!O34,""),"")</f>
        <v/>
      </c>
      <c r="GO42" s="244" t="str">
        <f>IFERROR(IF(AND($FZ42="mas",'Classificação geral'!$K34=1),'Classificação geral'!AM34,""),"")</f>
        <v/>
      </c>
      <c r="GP42" s="216" t="str">
        <f>IFERROR(RANK(GO42,GO:GO,0)+ COUNTIF($GO$13:GO41,GO42),"")</f>
        <v/>
      </c>
      <c r="GQ42" s="209"/>
      <c r="GR42" s="214" t="str">
        <f>IFERROR(IF(AND('Classificação geral'!$J34="fem",'Classificação geral'!$K34=2,'Classificação geral'!$F34="Mini"),'Classificação geral'!$A34,""),"")</f>
        <v/>
      </c>
      <c r="GS42" s="214" t="str">
        <f>IFERROR(IF(AND('Classificação geral'!$J34="fem",'Classificação geral'!$K34=2,'Classificação geral'!$F34="Mini"),'Classificação geral'!$B34,""),"")</f>
        <v/>
      </c>
      <c r="GT42" s="215" t="str">
        <f>IF($GS42='Classificação geral'!$B34,'Classificação geral'!$C34,"")</f>
        <v/>
      </c>
      <c r="GU42" s="215" t="str">
        <f>IF($GS42='Classificação geral'!$B34,'Classificação geral'!$D34,"")</f>
        <v/>
      </c>
      <c r="GV42" s="215" t="str">
        <f>IF($GS42='Classificação geral'!$B34,'Classificação geral'!$J34,"")</f>
        <v/>
      </c>
      <c r="GW42" s="214" t="str">
        <f>IFERROR(IF(AND($GV42="fem",'Classificação geral'!$K34=2),'Classificação geral'!K34,""),"")</f>
        <v/>
      </c>
      <c r="GX42" s="214" t="str">
        <f>IFERROR(IF(AND($GV42="fem",'Classificação geral'!$K34=2),'Classificação geral'!P34,""),"")</f>
        <v/>
      </c>
      <c r="GY42" s="214" t="str">
        <f>IFERROR(IF(AND($GV42="fem",'Classificação geral'!$K34=2),'Classificação geral'!S34,""),"")</f>
        <v/>
      </c>
      <c r="GZ42" s="214" t="str">
        <f>IFERROR(IF(AND($GV42="fem",'Classificação geral'!$K34=2),'Classificação geral'!T34,""),"")</f>
        <v/>
      </c>
      <c r="HA42" s="214" t="str">
        <f>IFERROR(IF(AND($GV42="fem",'Classificação geral'!$K34=2),'Classificação geral'!L34,""),"")</f>
        <v/>
      </c>
      <c r="HB42" s="214" t="str">
        <f>IFERROR(IF(AND($GV42="fem",'Classificação geral'!$K34=2),'Classificação geral'!U34,""),"")</f>
        <v/>
      </c>
      <c r="HC42" s="214" t="str">
        <f>IFERROR(IF(AND($GV42="fem",'Classificação geral'!$K34=2),'Classificação geral'!W34,""),"")</f>
        <v/>
      </c>
      <c r="HD42" s="214" t="str">
        <f>IFERROR(IF(AND($GV42="fem",'Classificação geral'!$K34=2),'Classificação geral'!X34,""),"")</f>
        <v/>
      </c>
      <c r="HE42" s="214" t="str">
        <f>IFERROR(IF(AND($GV42="fem",'Classificação geral'!$K34=2),'Classificação geral'!M34,""),"")</f>
        <v/>
      </c>
      <c r="HF42" s="214" t="str">
        <f>IFERROR(IF(AND($GV42="fem",'Classificação geral'!$K34=2),'Classificação geral'!Y34,""),"")</f>
        <v/>
      </c>
      <c r="HG42" s="214" t="str">
        <f>IFERROR(IF(AND($GV42="fem",'Classificação geral'!$K34=2),'Classificação geral'!AA34,""),"")</f>
        <v/>
      </c>
      <c r="HH42" s="214" t="str">
        <f>IFERROR(IF(AND($GV42="fem",'Classificação geral'!$K34=2),'Classificação geral'!AB34,""),"")</f>
        <v/>
      </c>
      <c r="HI42" s="214" t="str">
        <f>IFERROR(IF(AND($GV42="fem",'Classificação geral'!$K34=2),'Classificação geral'!N34,""),"")</f>
        <v/>
      </c>
      <c r="HJ42" s="214" t="str">
        <f>IFERROR(IF(AND($GV42="fem",'Classificação geral'!$K34=2),'Classificação geral'!O34,""),"")</f>
        <v/>
      </c>
      <c r="HK42" s="214" t="str">
        <f>IFERROR(IF(AND($GV42="fem",'Classificação geral'!$K34=2),'Classificação geral'!AM34,""),"")</f>
        <v/>
      </c>
      <c r="HL42" s="216" t="str">
        <f>IFERROR(RANK(HK42,HK:HK,0)+ COUNTIF(HK$13:$HK40,HK42),"")</f>
        <v/>
      </c>
      <c r="HM42" s="209"/>
      <c r="HN42" s="214" t="str">
        <f>IFERROR(IF(AND('Classificação geral'!$J34="mas",'Classificação geral'!$K34=2,'Classificação geral'!$F34="Mini"),'Classificação geral'!$A34,""),"")</f>
        <v/>
      </c>
      <c r="HO42" s="214" t="str">
        <f>IFERROR(IF(AND('Classificação geral'!$J34="mas",'Classificação geral'!$K34=2,'Classificação geral'!$F34="Mini"),'Classificação geral'!$B34,""),"")</f>
        <v/>
      </c>
      <c r="HP42" s="215" t="str">
        <f>IF($HO42='Classificação geral'!$B34,'Classificação geral'!$C34,"")</f>
        <v/>
      </c>
      <c r="HQ42" s="215" t="str">
        <f>IF($HO42='Classificação geral'!$B34,'Classificação geral'!$D34,"")</f>
        <v/>
      </c>
      <c r="HR42" s="215" t="str">
        <f>IF($HO42='Classificação geral'!$B34,'Classificação geral'!$J34,"")</f>
        <v/>
      </c>
      <c r="HS42" s="214" t="str">
        <f>IFERROR(IF(AND($HR42="mas",'Classificação geral'!$K34=2),'Classificação geral'!K34,""),"")</f>
        <v/>
      </c>
      <c r="HT42" s="214" t="str">
        <f>IFERROR(IF(AND($HR42="mas",'Classificação geral'!$K34=2),'Classificação geral'!P34,""),"")</f>
        <v/>
      </c>
      <c r="HU42" s="214" t="str">
        <f>IFERROR(IF(AND($HR42="mas",'Classificação geral'!$K34=2),'Classificação geral'!S34,""),"")</f>
        <v/>
      </c>
      <c r="HV42" s="214" t="str">
        <f>IFERROR(IF(AND($HR42="mas",'Classificação geral'!$K34=2),'Classificação geral'!T34,""),"")</f>
        <v/>
      </c>
      <c r="HW42" s="214" t="str">
        <f>IFERROR(IF(AND($HR42="mas",'Classificação geral'!$K34=2),'Classificação geral'!L34,""),"")</f>
        <v/>
      </c>
      <c r="HX42" s="214" t="str">
        <f>IFERROR(IF(AND($HR42="mas",'Classificação geral'!$K34=2),'Classificação geral'!U34,""),"")</f>
        <v/>
      </c>
      <c r="HY42" s="214" t="str">
        <f>IFERROR(IF(AND($HR42="mas",'Classificação geral'!$K34=2),'Classificação geral'!W34,""),"")</f>
        <v/>
      </c>
      <c r="HZ42" s="214" t="str">
        <f>IFERROR(IF(AND($HR42="mas",'Classificação geral'!$K34=2),'Classificação geral'!X34,""),"")</f>
        <v/>
      </c>
      <c r="IA42" s="214" t="str">
        <f>IFERROR(IF(AND($HR42="mas",'Classificação geral'!$K34=2),'Classificação geral'!M34,""),"")</f>
        <v/>
      </c>
      <c r="IB42" s="214" t="str">
        <f>IFERROR(IF(AND($HR42="mas",'Classificação geral'!$K34=2),'Classificação geral'!Y34,""),"")</f>
        <v/>
      </c>
      <c r="IC42" s="214" t="str">
        <f>IFERROR(IF(AND($HR42="mas",'Classificação geral'!$K34=2),'Classificação geral'!AA34,""),"")</f>
        <v/>
      </c>
      <c r="ID42" s="214" t="str">
        <f>IFERROR(IF(AND($HR42="mas",'Classificação geral'!$K34=2),'Classificação geral'!AB34,""),"")</f>
        <v/>
      </c>
      <c r="IE42" s="214" t="str">
        <f>IFERROR(IF(AND($HR42="mas",'Classificação geral'!$K34=2),'Classificação geral'!N34,""),"")</f>
        <v/>
      </c>
      <c r="IF42" s="214" t="str">
        <f>IFERROR(IF(AND($HR42="mas",'Classificação geral'!$K34=2),'Classificação geral'!$AM34,""),"")</f>
        <v/>
      </c>
      <c r="IG42" s="216" t="str">
        <f>IFERROR(RANK(IF42,IF:IF,0)+ COUNTIF($IF$13:IF$13,IF42),"")</f>
        <v/>
      </c>
      <c r="IH42" s="209"/>
      <c r="II42" s="214" t="str">
        <f>IFERROR(IF(AND('Classificação geral'!$J34="fem",'Classificação geral'!$K34=3,'Classificação geral'!$F34="Mini"),'Classificação geral'!$A34,""),"")</f>
        <v/>
      </c>
      <c r="IJ42" s="214" t="str">
        <f>IFERROR(IF(AND('Classificação geral'!$J34="fem",'Classificação geral'!$K34=3,'Classificação geral'!$F34="Mini"),'Classificação geral'!$B34,""),"")</f>
        <v/>
      </c>
      <c r="IK42" s="215" t="str">
        <f>IF($IJ42='Classificação geral'!$B34,'Classificação geral'!$C34,"")</f>
        <v/>
      </c>
      <c r="IL42" s="215" t="str">
        <f>IF($IJ42='Classificação geral'!$B34,'Classificação geral'!$D34,"")</f>
        <v/>
      </c>
      <c r="IM42" s="215" t="str">
        <f>IF($IJ42='Classificação geral'!$B34,'Classificação geral'!$J34,"")</f>
        <v/>
      </c>
      <c r="IN42" s="215" t="str">
        <f>IF($IM42='Classificação geral'!$J34,'Classificação geral'!$K34,"")</f>
        <v/>
      </c>
      <c r="IO42" s="215" t="str">
        <f>IF($IN42='Classificação geral'!$K34,'Classificação geral'!$P34,"")</f>
        <v/>
      </c>
      <c r="IP42" s="215" t="str">
        <f>IF($IN42='Classificação geral'!$K34,'Classificação geral'!$S34,"")</f>
        <v/>
      </c>
      <c r="IQ42" s="215" t="str">
        <f>IF($IN42='Classificação geral'!$K34,'Classificação geral'!$T34,"")</f>
        <v/>
      </c>
      <c r="IR42" s="215" t="str">
        <f>IF($IN42='Classificação geral'!$K34,'Classificação geral'!$L34,"")</f>
        <v/>
      </c>
      <c r="IS42" s="215" t="str">
        <f>IF($IN42='Classificação geral'!$K34,'Classificação geral'!$U34,"")</f>
        <v/>
      </c>
      <c r="IT42" s="215" t="str">
        <f>IF($IN42='Classificação geral'!$K34,'Classificação geral'!$W34,"")</f>
        <v/>
      </c>
      <c r="IU42" s="215" t="str">
        <f>IF($IN42='Classificação geral'!$K34,'Classificação geral'!$X34,"")</f>
        <v/>
      </c>
      <c r="IV42" s="215" t="str">
        <f>IF($IN42='Classificação geral'!$K34,'Classificação geral'!$M34,"")</f>
        <v/>
      </c>
      <c r="IW42" s="215" t="str">
        <f>IF($IN42='Classificação geral'!$K34,'Classificação geral'!$Y34,"")</f>
        <v/>
      </c>
      <c r="IX42" s="215" t="str">
        <f>IF($IN42='Classificação geral'!$K34,'Classificação geral'!$AA34,"")</f>
        <v/>
      </c>
      <c r="IY42" s="215" t="str">
        <f>IF($IN42='Classificação geral'!$K34,'Classificação geral'!$AB34,"")</f>
        <v/>
      </c>
      <c r="IZ42" s="215" t="str">
        <f>IF($IN42='Classificação geral'!$K34,'Classificação geral'!$N34,"")</f>
        <v/>
      </c>
      <c r="JA42" s="215" t="str">
        <f>IF($IN42='Classificação geral'!$K34,'Classificação geral'!$O34,"")</f>
        <v/>
      </c>
      <c r="JB42" s="215" t="str">
        <f>IF($IN42='Classificação geral'!$K34,'Classificação geral'!$AM34,"")</f>
        <v/>
      </c>
      <c r="JC42" s="216" t="str">
        <f>IFERROR(RANK(JB42,JB:JB,0)+ COUNTIF($JB$13:JB40,JB42),"")</f>
        <v/>
      </c>
      <c r="JD42" s="209"/>
      <c r="JE42" s="214" t="str">
        <f>IFERROR(IF(AND('Classificação geral'!$J34="mas",'Classificação geral'!$K34=3,'Classificação geral'!$F34="Mini"),'Classificação geral'!$A34,""),"")</f>
        <v/>
      </c>
      <c r="JF42" s="214" t="str">
        <f>IFERROR(IF(AND('Classificação geral'!$J34="mas",'Classificação geral'!$K34=3,'Classificação geral'!$F34="Mini"),'Classificação geral'!$B34,""),"")</f>
        <v/>
      </c>
      <c r="JG42" s="215" t="str">
        <f>IF($JF42='Classificação geral'!$B34,'Classificação geral'!$C34,"")</f>
        <v/>
      </c>
      <c r="JH42" s="215" t="str">
        <f>IF($JF42='Classificação geral'!$B34,'Classificação geral'!$D34,"")</f>
        <v/>
      </c>
      <c r="JI42" s="215" t="str">
        <f>IF($JF42='Classificação geral'!$B34,'Classificação geral'!$J34,"")</f>
        <v/>
      </c>
      <c r="JJ42" s="214" t="str">
        <f>IFERROR(IF(AND($JI42="mas",'Classificação geral'!$K34=3),'Classificação geral'!K34,""),"")</f>
        <v/>
      </c>
      <c r="JK42" s="214" t="str">
        <f>IFERROR(IF(AND($JI42="mas",'Classificação geral'!$K34=3),'Classificação geral'!P34,""),"")</f>
        <v/>
      </c>
      <c r="JL42" s="214" t="str">
        <f>IFERROR(IF(AND($JI42="mas",'Classificação geral'!$K34=3),'Classificação geral'!S34,""),"")</f>
        <v/>
      </c>
      <c r="JM42" s="214" t="str">
        <f>IFERROR(IF(AND($JI42="mas",'Classificação geral'!$K34=3),'Classificação geral'!T34,""),"")</f>
        <v/>
      </c>
      <c r="JN42" s="214" t="str">
        <f>IFERROR(IF(AND($JI42="mas",'Classificação geral'!$K34=3),'Classificação geral'!L34,""),"")</f>
        <v/>
      </c>
      <c r="JO42" s="214" t="str">
        <f>IFERROR(IF(AND($JI42="mas",'Classificação geral'!$K34=3),'Classificação geral'!U34,""),"")</f>
        <v/>
      </c>
      <c r="JP42" s="214" t="str">
        <f>IFERROR(IF(AND($JI42="mas",'Classificação geral'!$K34=3),'Classificação geral'!W34,""),"")</f>
        <v/>
      </c>
      <c r="JQ42" s="214" t="str">
        <f>IFERROR(IF(AND($JI42="mas",'Classificação geral'!$K34=3),'Classificação geral'!X34,""),"")</f>
        <v/>
      </c>
      <c r="JR42" s="214" t="str">
        <f>IFERROR(IF(AND($JI42="mas",'Classificação geral'!$K34=3),'Classificação geral'!M34,""),"")</f>
        <v/>
      </c>
      <c r="JS42" s="214" t="str">
        <f>IFERROR(IF(AND($JI42="mas",'Classificação geral'!$K34=3),'Classificação geral'!Y34,""),"")</f>
        <v/>
      </c>
      <c r="JT42" s="214" t="str">
        <f>IFERROR(IF(AND($JI42="mas",'Classificação geral'!$K34=3),'Classificação geral'!AA34,""),"")</f>
        <v/>
      </c>
      <c r="JU42" s="214" t="str">
        <f>IFERROR(IF(AND($JI42="mas",'Classificação geral'!$K34=3),'Classificação geral'!AB34,""),"")</f>
        <v/>
      </c>
      <c r="JV42" s="214" t="str">
        <f>IFERROR(IF(AND($JI42="mas",'Classificação geral'!$K34=3),'Classificação geral'!N34,""),"")</f>
        <v/>
      </c>
      <c r="JW42" s="214" t="str">
        <f>IFERROR(IF(AND($JI42="mas",'Classificação geral'!$K34=3),'Classificação geral'!$AM34,""),"")</f>
        <v/>
      </c>
      <c r="JX42" s="216" t="str">
        <f>IFERROR(RANK(JW42,JW:JW,0)+ COUNTIF(JW$13:$JW40,JW42),"")</f>
        <v/>
      </c>
    </row>
    <row r="43" spans="1:284" s="199" customFormat="1" ht="27.75" customHeight="1" x14ac:dyDescent="0.4">
      <c r="A43" s="243"/>
      <c r="B43" s="248" t="str">
        <f t="shared" si="0"/>
        <v/>
      </c>
      <c r="C43" s="238" t="str">
        <f t="shared" si="1"/>
        <v/>
      </c>
      <c r="D43" s="238" t="str">
        <f t="shared" si="2"/>
        <v/>
      </c>
      <c r="E43" s="238" t="str">
        <f t="shared" si="3"/>
        <v/>
      </c>
      <c r="F43" s="239" t="str">
        <f t="shared" si="4"/>
        <v/>
      </c>
      <c r="G43" s="239" t="str">
        <f t="shared" si="5"/>
        <v/>
      </c>
      <c r="H43" s="240" t="str">
        <f t="shared" si="6"/>
        <v/>
      </c>
      <c r="I43" s="240" t="str">
        <f t="shared" si="7"/>
        <v/>
      </c>
      <c r="J43" s="240" t="str">
        <f t="shared" si="8"/>
        <v/>
      </c>
      <c r="K43" s="240" t="str">
        <f t="shared" si="9"/>
        <v/>
      </c>
      <c r="L43" s="240" t="str">
        <f t="shared" si="10"/>
        <v/>
      </c>
      <c r="M43" s="240" t="str">
        <f t="shared" si="11"/>
        <v/>
      </c>
      <c r="N43" s="240" t="str">
        <f t="shared" si="12"/>
        <v/>
      </c>
      <c r="O43" s="240" t="str">
        <f t="shared" si="13"/>
        <v/>
      </c>
      <c r="P43" s="240" t="str">
        <f t="shared" si="14"/>
        <v/>
      </c>
      <c r="Q43" s="240" t="str">
        <f t="shared" si="15"/>
        <v/>
      </c>
      <c r="R43" s="240" t="str">
        <f t="shared" si="119"/>
        <v/>
      </c>
      <c r="S43" s="240" t="str">
        <f t="shared" si="119"/>
        <v/>
      </c>
      <c r="T43" s="240" t="str">
        <f t="shared" si="17"/>
        <v/>
      </c>
      <c r="U43" s="240" t="str">
        <f t="shared" si="18"/>
        <v/>
      </c>
      <c r="V43" s="241">
        <v>29</v>
      </c>
      <c r="W43" s="432"/>
      <c r="X43" s="434"/>
      <c r="Y43" s="242"/>
      <c r="Z43" s="248" t="str">
        <f t="shared" si="19"/>
        <v/>
      </c>
      <c r="AA43" s="238" t="str">
        <f t="shared" si="20"/>
        <v/>
      </c>
      <c r="AB43" s="238" t="str">
        <f t="shared" si="21"/>
        <v/>
      </c>
      <c r="AC43" s="238" t="str">
        <f t="shared" si="22"/>
        <v/>
      </c>
      <c r="AD43" s="239" t="str">
        <f t="shared" si="23"/>
        <v/>
      </c>
      <c r="AE43" s="239" t="str">
        <f t="shared" si="24"/>
        <v/>
      </c>
      <c r="AF43" s="240" t="str">
        <f t="shared" si="25"/>
        <v/>
      </c>
      <c r="AG43" s="240" t="str">
        <f t="shared" si="26"/>
        <v/>
      </c>
      <c r="AH43" s="240" t="str">
        <f t="shared" si="27"/>
        <v/>
      </c>
      <c r="AI43" s="240" t="str">
        <f t="shared" si="28"/>
        <v/>
      </c>
      <c r="AJ43" s="240" t="str">
        <f t="shared" si="29"/>
        <v/>
      </c>
      <c r="AK43" s="240" t="str">
        <f t="shared" si="30"/>
        <v/>
      </c>
      <c r="AL43" s="240" t="str">
        <f t="shared" si="31"/>
        <v/>
      </c>
      <c r="AM43" s="240" t="str">
        <f t="shared" si="32"/>
        <v/>
      </c>
      <c r="AN43" s="240" t="str">
        <f t="shared" si="33"/>
        <v/>
      </c>
      <c r="AO43" s="240" t="str">
        <f t="shared" si="34"/>
        <v/>
      </c>
      <c r="AP43" s="240" t="str">
        <f t="shared" si="120"/>
        <v/>
      </c>
      <c r="AQ43" s="240" t="str">
        <f t="shared" si="120"/>
        <v/>
      </c>
      <c r="AR43" s="240" t="str">
        <f t="shared" si="36"/>
        <v/>
      </c>
      <c r="AS43" s="240" t="str">
        <f t="shared" si="37"/>
        <v/>
      </c>
      <c r="AT43" s="241">
        <v>29</v>
      </c>
      <c r="AU43" s="432"/>
      <c r="AV43" s="242"/>
      <c r="AW43" s="243"/>
      <c r="AX43" s="249" t="str">
        <f t="shared" si="57"/>
        <v/>
      </c>
      <c r="AY43" s="238" t="str">
        <f t="shared" si="58"/>
        <v/>
      </c>
      <c r="AZ43" s="238" t="str">
        <f t="shared" si="59"/>
        <v/>
      </c>
      <c r="BA43" s="239" t="str">
        <f t="shared" si="38"/>
        <v/>
      </c>
      <c r="BB43" s="239" t="str">
        <f t="shared" si="60"/>
        <v/>
      </c>
      <c r="BC43" s="239" t="str">
        <f t="shared" si="61"/>
        <v/>
      </c>
      <c r="BD43" s="240" t="str">
        <f t="shared" si="62"/>
        <v/>
      </c>
      <c r="BE43" s="240" t="str">
        <f t="shared" si="63"/>
        <v/>
      </c>
      <c r="BF43" s="240" t="str">
        <f t="shared" si="64"/>
        <v/>
      </c>
      <c r="BG43" s="240" t="str">
        <f t="shared" si="65"/>
        <v/>
      </c>
      <c r="BH43" s="240" t="str">
        <f t="shared" si="66"/>
        <v/>
      </c>
      <c r="BI43" s="240" t="str">
        <f t="shared" si="67"/>
        <v/>
      </c>
      <c r="BJ43" s="240" t="str">
        <f t="shared" si="68"/>
        <v/>
      </c>
      <c r="BK43" s="240" t="str">
        <f t="shared" si="69"/>
        <v/>
      </c>
      <c r="BL43" s="240" t="str">
        <f t="shared" si="70"/>
        <v/>
      </c>
      <c r="BM43" s="240" t="str">
        <f t="shared" si="71"/>
        <v/>
      </c>
      <c r="BN43" s="240" t="str">
        <f t="shared" si="121"/>
        <v/>
      </c>
      <c r="BO43" s="240" t="str">
        <f t="shared" si="121"/>
        <v/>
      </c>
      <c r="BP43" s="240" t="str">
        <f t="shared" si="73"/>
        <v/>
      </c>
      <c r="BQ43" s="240" t="str">
        <f t="shared" si="74"/>
        <v/>
      </c>
      <c r="BR43" s="241">
        <v>29</v>
      </c>
      <c r="BS43" s="432"/>
      <c r="BT43" s="242"/>
      <c r="BU43" s="242"/>
      <c r="BV43" s="249" t="str">
        <f t="shared" si="75"/>
        <v/>
      </c>
      <c r="BW43" s="238" t="str">
        <f t="shared" si="76"/>
        <v/>
      </c>
      <c r="BX43" s="238" t="str">
        <f t="shared" si="77"/>
        <v/>
      </c>
      <c r="BY43" s="239" t="str">
        <f t="shared" si="40"/>
        <v/>
      </c>
      <c r="BZ43" s="239" t="str">
        <f t="shared" si="78"/>
        <v/>
      </c>
      <c r="CA43" s="239" t="str">
        <f t="shared" si="122"/>
        <v/>
      </c>
      <c r="CB43" s="240" t="str">
        <f t="shared" si="122"/>
        <v/>
      </c>
      <c r="CC43" s="240" t="str">
        <f t="shared" si="80"/>
        <v/>
      </c>
      <c r="CD43" s="240" t="str">
        <f t="shared" si="81"/>
        <v/>
      </c>
      <c r="CE43" s="240" t="str">
        <f t="shared" si="82"/>
        <v/>
      </c>
      <c r="CF43" s="240" t="str">
        <f t="shared" si="83"/>
        <v/>
      </c>
      <c r="CG43" s="240" t="str">
        <f t="shared" si="84"/>
        <v/>
      </c>
      <c r="CH43" s="240" t="str">
        <f t="shared" si="85"/>
        <v/>
      </c>
      <c r="CI43" s="240" t="str">
        <f t="shared" si="86"/>
        <v/>
      </c>
      <c r="CJ43" s="240" t="str">
        <f t="shared" si="87"/>
        <v/>
      </c>
      <c r="CK43" s="240" t="str">
        <f t="shared" si="88"/>
        <v/>
      </c>
      <c r="CL43" s="240" t="str">
        <f t="shared" si="123"/>
        <v/>
      </c>
      <c r="CM43" s="240" t="str">
        <f t="shared" si="123"/>
        <v/>
      </c>
      <c r="CN43" s="240" t="str">
        <f t="shared" si="90"/>
        <v/>
      </c>
      <c r="CO43" s="240" t="str">
        <f t="shared" si="91"/>
        <v/>
      </c>
      <c r="CP43" s="241">
        <v>29</v>
      </c>
      <c r="CQ43" s="432"/>
      <c r="CR43" s="243"/>
      <c r="CS43" s="248" t="str">
        <f t="shared" si="92"/>
        <v/>
      </c>
      <c r="CT43" s="238" t="str">
        <f t="shared" si="93"/>
        <v/>
      </c>
      <c r="CU43" s="238" t="str">
        <f t="shared" si="94"/>
        <v/>
      </c>
      <c r="CV43" s="238" t="str">
        <f t="shared" si="95"/>
        <v/>
      </c>
      <c r="CW43" s="239" t="str">
        <f t="shared" si="96"/>
        <v/>
      </c>
      <c r="CX43" s="239" t="str">
        <f t="shared" si="97"/>
        <v/>
      </c>
      <c r="CY43" s="240" t="str">
        <f t="shared" si="98"/>
        <v/>
      </c>
      <c r="CZ43" s="240" t="str">
        <f t="shared" si="99"/>
        <v/>
      </c>
      <c r="DA43" s="240" t="str">
        <f t="shared" si="100"/>
        <v/>
      </c>
      <c r="DB43" s="240" t="str">
        <f t="shared" si="101"/>
        <v/>
      </c>
      <c r="DC43" s="240" t="str">
        <f t="shared" si="102"/>
        <v/>
      </c>
      <c r="DD43" s="240" t="str">
        <f t="shared" si="103"/>
        <v/>
      </c>
      <c r="DE43" s="240" t="str">
        <f t="shared" si="104"/>
        <v/>
      </c>
      <c r="DF43" s="240" t="str">
        <f t="shared" si="105"/>
        <v/>
      </c>
      <c r="DG43" s="240" t="str">
        <f t="shared" si="106"/>
        <v/>
      </c>
      <c r="DH43" s="240" t="str">
        <f t="shared" si="107"/>
        <v/>
      </c>
      <c r="DI43" s="240" t="str">
        <f t="shared" si="124"/>
        <v/>
      </c>
      <c r="DJ43" s="240" t="str">
        <f t="shared" si="124"/>
        <v/>
      </c>
      <c r="DK43" s="240" t="str">
        <f t="shared" si="109"/>
        <v/>
      </c>
      <c r="DL43" s="240" t="str">
        <f t="shared" si="110"/>
        <v/>
      </c>
      <c r="DM43" s="241">
        <v>29</v>
      </c>
      <c r="DN43" s="432"/>
      <c r="DO43" s="242"/>
      <c r="DP43" s="242"/>
      <c r="DQ43" s="248" t="str">
        <f t="shared" si="111"/>
        <v/>
      </c>
      <c r="DR43" s="238" t="str">
        <f t="shared" si="112"/>
        <v/>
      </c>
      <c r="DS43" s="238" t="str">
        <f t="shared" si="113"/>
        <v/>
      </c>
      <c r="DT43" s="238" t="str">
        <f t="shared" si="114"/>
        <v/>
      </c>
      <c r="DU43" s="239" t="str">
        <f t="shared" si="115"/>
        <v/>
      </c>
      <c r="DV43" s="239" t="str">
        <f t="shared" si="116"/>
        <v/>
      </c>
      <c r="DW43" s="240" t="str">
        <f t="shared" si="45"/>
        <v/>
      </c>
      <c r="DX43" s="240" t="str">
        <f t="shared" si="46"/>
        <v/>
      </c>
      <c r="DY43" s="240" t="str">
        <f t="shared" si="47"/>
        <v/>
      </c>
      <c r="DZ43" s="240" t="str">
        <f t="shared" si="48"/>
        <v/>
      </c>
      <c r="EA43" s="240" t="str">
        <f t="shared" si="49"/>
        <v/>
      </c>
      <c r="EB43" s="240" t="str">
        <f t="shared" si="50"/>
        <v/>
      </c>
      <c r="EC43" s="240" t="str">
        <f t="shared" si="51"/>
        <v/>
      </c>
      <c r="ED43" s="240" t="str">
        <f t="shared" si="52"/>
        <v/>
      </c>
      <c r="EE43" s="240" t="str">
        <f t="shared" si="53"/>
        <v/>
      </c>
      <c r="EF43" s="240" t="str">
        <f t="shared" si="54"/>
        <v/>
      </c>
      <c r="EG43" s="240" t="str">
        <f t="shared" si="55"/>
        <v/>
      </c>
      <c r="EH43" s="240" t="str">
        <f t="shared" si="118"/>
        <v/>
      </c>
      <c r="EI43" s="240" t="str">
        <f t="shared" si="56"/>
        <v/>
      </c>
      <c r="EJ43" s="240" t="str">
        <f t="shared" si="117"/>
        <v/>
      </c>
      <c r="EK43" s="241">
        <v>29</v>
      </c>
      <c r="EL43" s="432"/>
      <c r="EZ43" s="214" t="str">
        <f>IFERROR(IF(AND('Classificação geral'!$J35="FEM",'Classificação geral'!$K35=1,'Classificação geral'!$F35="Mini"),'Classificação geral'!$A35,""),"")</f>
        <v/>
      </c>
      <c r="FA43" s="214" t="str">
        <f>IFERROR(IF(AND('Classificação geral'!$J35="FEM",'Classificação geral'!$K35=1,'Classificação geral'!F35="Mini"),'Classificação geral'!$B35,""),"")</f>
        <v/>
      </c>
      <c r="FB43" s="215" t="str">
        <f>IF($FA43='Classificação geral'!$B35,'Classificação geral'!$C35,"")</f>
        <v/>
      </c>
      <c r="FC43" s="215" t="str">
        <f>IF($FA43='Classificação geral'!$B35,'Classificação geral'!$D35,"")</f>
        <v/>
      </c>
      <c r="FD43" s="215" t="str">
        <f>IF($FA43='Classificação geral'!$B35,'Classificação geral'!$J35,"")</f>
        <v/>
      </c>
      <c r="FE43" s="215" t="str">
        <f>IF($FD43='Classificação geral'!$J35,'Classificação geral'!$K35,"")</f>
        <v/>
      </c>
      <c r="FF43" s="215" t="str">
        <f>IF($FE43='Classificação geral'!$K35,'Classificação geral'!$P35,"")</f>
        <v/>
      </c>
      <c r="FG43" s="215" t="str">
        <f>IF($FE43='Classificação geral'!$K35,'Classificação geral'!$S35,"")</f>
        <v/>
      </c>
      <c r="FH43" s="215" t="str">
        <f>IF($FE43='Classificação geral'!$K35,'Classificação geral'!$T35,"")</f>
        <v/>
      </c>
      <c r="FI43" s="215" t="str">
        <f>IF($FE43='Classificação geral'!$K35,'Classificação geral'!$L35,"")</f>
        <v/>
      </c>
      <c r="FJ43" s="215" t="str">
        <f>IF($FE43='Classificação geral'!$K35,'Classificação geral'!$U35,"")</f>
        <v/>
      </c>
      <c r="FK43" s="215" t="str">
        <f>IF($FE43='Classificação geral'!$K35,'Classificação geral'!$W35,"")</f>
        <v/>
      </c>
      <c r="FL43" s="215" t="str">
        <f>IF($FE43='Classificação geral'!$K35,'Classificação geral'!$X35,"")</f>
        <v/>
      </c>
      <c r="FM43" s="215" t="str">
        <f>IF($FE43='Classificação geral'!$K35,'Classificação geral'!$M35,"")</f>
        <v/>
      </c>
      <c r="FN43" s="215" t="str">
        <f>IF($FE43='Classificação geral'!$K35,'Classificação geral'!$Y35,"")</f>
        <v/>
      </c>
      <c r="FO43" s="215" t="str">
        <f>IF($FE43='Classificação geral'!$K35,'Classificação geral'!$AA35,"")</f>
        <v/>
      </c>
      <c r="FP43" s="215" t="str">
        <f>IF($FE43='Classificação geral'!$K35,'Classificação geral'!$AB35,"")</f>
        <v/>
      </c>
      <c r="FQ43" s="215" t="str">
        <f>IF($FE43='Classificação geral'!$K35,'Classificação geral'!$N35,"")</f>
        <v/>
      </c>
      <c r="FR43" s="215" t="str">
        <f>IF($FE43='Classificação geral'!$K35,'Classificação geral'!$O35,"")</f>
        <v/>
      </c>
      <c r="FS43" s="215" t="str">
        <f>IF($FE43='Classificação geral'!$K35,'Classificação geral'!$AM35,"")</f>
        <v/>
      </c>
      <c r="FT43" s="216" t="str">
        <f>IFERROR(RANK(FS43,FS:FS,0)+ COUNTIF($FS$13:FS42,FS43),"")</f>
        <v/>
      </c>
      <c r="FU43" s="209"/>
      <c r="FV43" s="214" t="str">
        <f>IFERROR(IF(AND('Classificação geral'!$J35="mas",'Classificação geral'!$K35=1,'Classificação geral'!$F35="Mini"),'Classificação geral'!$A35,""),"")</f>
        <v/>
      </c>
      <c r="FW43" s="214" t="str">
        <f>IFERROR(IF(AND('Classificação geral'!$J35="mas",'Classificação geral'!$K35=1,'Classificação geral'!$F35="Mini"),'Classificação geral'!$B35,""),"")</f>
        <v/>
      </c>
      <c r="FX43" s="215" t="str">
        <f>IF($FW43='Classificação geral'!$B35,'Classificação geral'!$C35,"")</f>
        <v/>
      </c>
      <c r="FY43" s="215" t="str">
        <f>IF($FW43='Classificação geral'!$B35,'Classificação geral'!$D35,"")</f>
        <v/>
      </c>
      <c r="FZ43" s="215" t="str">
        <f>IF($FW43='Classificação geral'!$B35,'Classificação geral'!$J35,"")</f>
        <v/>
      </c>
      <c r="GA43" s="214" t="str">
        <f>IFERROR(IF(AND($FZ43="mas",'Classificação geral'!$K35=1),'Classificação geral'!K35,""),"")</f>
        <v/>
      </c>
      <c r="GB43" s="214" t="str">
        <f>IFERROR(IF(AND($FZ43="mas",'Classificação geral'!$K35=1),'Classificação geral'!P35,""),"")</f>
        <v/>
      </c>
      <c r="GC43" s="214" t="str">
        <f>IFERROR(IF(AND($FZ43="mas",'Classificação geral'!$K35=1),'Classificação geral'!S35,""),"")</f>
        <v/>
      </c>
      <c r="GD43" s="214" t="str">
        <f>IFERROR(IF(AND($FZ43="mas",'Classificação geral'!$K35=1),'Classificação geral'!T35,""),"")</f>
        <v/>
      </c>
      <c r="GE43" s="214" t="str">
        <f>IFERROR(IF(AND($FZ43="mas",'Classificação geral'!$K35=1),'Classificação geral'!L35,""),"")</f>
        <v/>
      </c>
      <c r="GF43" s="214" t="str">
        <f>IFERROR(IF(AND($FZ43="mas",'Classificação geral'!$K35=1),'Classificação geral'!U35,""),"")</f>
        <v/>
      </c>
      <c r="GG43" s="214" t="str">
        <f>IFERROR(IF(AND($FZ43="mas",'Classificação geral'!$K35=1),'Classificação geral'!W35,""),"")</f>
        <v/>
      </c>
      <c r="GH43" s="214" t="str">
        <f>IFERROR(IF(AND($FZ43="mas",'Classificação geral'!$K35=1),'Classificação geral'!X35,""),"")</f>
        <v/>
      </c>
      <c r="GI43" s="214" t="str">
        <f>IFERROR(IF(AND($FZ43="mas",'Classificação geral'!$K35=1),'Classificação geral'!M35,""),"")</f>
        <v/>
      </c>
      <c r="GJ43" s="214" t="str">
        <f>IFERROR(IF(AND($FZ43="mas",'Classificação geral'!$K35=1),'Classificação geral'!Y35,""),"")</f>
        <v/>
      </c>
      <c r="GK43" s="214" t="str">
        <f>IFERROR(IF(AND($FZ43="mas",'Classificação geral'!$K35=1),'Classificação geral'!AA35,""),"")</f>
        <v/>
      </c>
      <c r="GL43" s="214" t="str">
        <f>IFERROR(IF(AND($FZ43="mas",'Classificação geral'!$K35=1),'Classificação geral'!AB35,""),"")</f>
        <v/>
      </c>
      <c r="GM43" s="214" t="str">
        <f>IFERROR(IF(AND($FZ43="mas",'Classificação geral'!$K35=1),'Classificação geral'!N35,""),"")</f>
        <v/>
      </c>
      <c r="GN43" s="214" t="str">
        <f>IFERROR(IF(AND($FZ43="mas",'Classificação geral'!$K35=1),'Classificação geral'!O35,""),"")</f>
        <v/>
      </c>
      <c r="GO43" s="244" t="str">
        <f>IFERROR(IF(AND($FZ43="mas",'Classificação geral'!$K35=1),'Classificação geral'!AM35,""),"")</f>
        <v/>
      </c>
      <c r="GP43" s="216" t="str">
        <f>IFERROR(RANK(GO43,GO:GO,0)+ COUNTIF($GO$13:GO42,GO43),"")</f>
        <v/>
      </c>
      <c r="GQ43" s="209"/>
      <c r="GR43" s="214" t="str">
        <f>IFERROR(IF(AND('Classificação geral'!$J35="fem",'Classificação geral'!$K35=2,'Classificação geral'!$F35="Mini"),'Classificação geral'!$A35,""),"")</f>
        <v/>
      </c>
      <c r="GS43" s="214" t="str">
        <f>IFERROR(IF(AND('Classificação geral'!$J35="fem",'Classificação geral'!$K35=2,'Classificação geral'!$F35="Mini"),'Classificação geral'!$B35,""),"")</f>
        <v/>
      </c>
      <c r="GT43" s="215" t="str">
        <f>IF($GS43='Classificação geral'!$B35,'Classificação geral'!$C35,"")</f>
        <v/>
      </c>
      <c r="GU43" s="215" t="str">
        <f>IF($GS43='Classificação geral'!$B35,'Classificação geral'!$D35,"")</f>
        <v/>
      </c>
      <c r="GV43" s="215" t="str">
        <f>IF($GS43='Classificação geral'!$B35,'Classificação geral'!$J35,"")</f>
        <v/>
      </c>
      <c r="GW43" s="214" t="str">
        <f>IFERROR(IF(AND($GV43="fem",'Classificação geral'!$K35=2),'Classificação geral'!K35,""),"")</f>
        <v/>
      </c>
      <c r="GX43" s="214" t="str">
        <f>IFERROR(IF(AND($GV43="fem",'Classificação geral'!$K35=2),'Classificação geral'!P35,""),"")</f>
        <v/>
      </c>
      <c r="GY43" s="214" t="str">
        <f>IFERROR(IF(AND($GV43="fem",'Classificação geral'!$K35=2),'Classificação geral'!S35,""),"")</f>
        <v/>
      </c>
      <c r="GZ43" s="214" t="str">
        <f>IFERROR(IF(AND($GV43="fem",'Classificação geral'!$K35=2),'Classificação geral'!T35,""),"")</f>
        <v/>
      </c>
      <c r="HA43" s="214" t="str">
        <f>IFERROR(IF(AND($GV43="fem",'Classificação geral'!$K35=2),'Classificação geral'!L35,""),"")</f>
        <v/>
      </c>
      <c r="HB43" s="214" t="str">
        <f>IFERROR(IF(AND($GV43="fem",'Classificação geral'!$K35=2),'Classificação geral'!U35,""),"")</f>
        <v/>
      </c>
      <c r="HC43" s="214" t="str">
        <f>IFERROR(IF(AND($GV43="fem",'Classificação geral'!$K35=2),'Classificação geral'!W35,""),"")</f>
        <v/>
      </c>
      <c r="HD43" s="214" t="str">
        <f>IFERROR(IF(AND($GV43="fem",'Classificação geral'!$K35=2),'Classificação geral'!X35,""),"")</f>
        <v/>
      </c>
      <c r="HE43" s="214" t="str">
        <f>IFERROR(IF(AND($GV43="fem",'Classificação geral'!$K35=2),'Classificação geral'!M35,""),"")</f>
        <v/>
      </c>
      <c r="HF43" s="214" t="str">
        <f>IFERROR(IF(AND($GV43="fem",'Classificação geral'!$K35=2),'Classificação geral'!Y35,""),"")</f>
        <v/>
      </c>
      <c r="HG43" s="214" t="str">
        <f>IFERROR(IF(AND($GV43="fem",'Classificação geral'!$K35=2),'Classificação geral'!AA35,""),"")</f>
        <v/>
      </c>
      <c r="HH43" s="214" t="str">
        <f>IFERROR(IF(AND($GV43="fem",'Classificação geral'!$K35=2),'Classificação geral'!AB35,""),"")</f>
        <v/>
      </c>
      <c r="HI43" s="214" t="str">
        <f>IFERROR(IF(AND($GV43="fem",'Classificação geral'!$K35=2),'Classificação geral'!N35,""),"")</f>
        <v/>
      </c>
      <c r="HJ43" s="214" t="str">
        <f>IFERROR(IF(AND($GV43="fem",'Classificação geral'!$K35=2),'Classificação geral'!O35,""),"")</f>
        <v/>
      </c>
      <c r="HK43" s="214" t="str">
        <f>IFERROR(IF(AND($GV43="fem",'Classificação geral'!$K35=2),'Classificação geral'!AM35,""),"")</f>
        <v/>
      </c>
      <c r="HL43" s="216" t="str">
        <f>IFERROR(RANK(HK43,HK:HK,0)+ COUNTIF(HK$13:$HK41,HK43),"")</f>
        <v/>
      </c>
      <c r="HM43" s="209"/>
      <c r="HN43" s="214" t="str">
        <f>IFERROR(IF(AND('Classificação geral'!$J35="mas",'Classificação geral'!$K35=2,'Classificação geral'!$F35="Mini"),'Classificação geral'!$A35,""),"")</f>
        <v/>
      </c>
      <c r="HO43" s="214" t="str">
        <f>IFERROR(IF(AND('Classificação geral'!$J35="mas",'Classificação geral'!$K35=2,'Classificação geral'!$F35="Mini"),'Classificação geral'!$B35,""),"")</f>
        <v/>
      </c>
      <c r="HP43" s="215" t="str">
        <f>IF($HO43='Classificação geral'!$B35,'Classificação geral'!$C35,"")</f>
        <v/>
      </c>
      <c r="HQ43" s="215" t="str">
        <f>IF($HO43='Classificação geral'!$B35,'Classificação geral'!$D35,"")</f>
        <v/>
      </c>
      <c r="HR43" s="215" t="str">
        <f>IF($HO43='Classificação geral'!$B35,'Classificação geral'!$J35,"")</f>
        <v/>
      </c>
      <c r="HS43" s="214" t="str">
        <f>IFERROR(IF(AND($HR43="mas",'Classificação geral'!$K35=2),'Classificação geral'!K35,""),"")</f>
        <v/>
      </c>
      <c r="HT43" s="214" t="str">
        <f>IFERROR(IF(AND($HR43="mas",'Classificação geral'!$K35=2),'Classificação geral'!P35,""),"")</f>
        <v/>
      </c>
      <c r="HU43" s="214" t="str">
        <f>IFERROR(IF(AND($HR43="mas",'Classificação geral'!$K35=2),'Classificação geral'!S35,""),"")</f>
        <v/>
      </c>
      <c r="HV43" s="214" t="str">
        <f>IFERROR(IF(AND($HR43="mas",'Classificação geral'!$K35=2),'Classificação geral'!T35,""),"")</f>
        <v/>
      </c>
      <c r="HW43" s="214" t="str">
        <f>IFERROR(IF(AND($HR43="mas",'Classificação geral'!$K35=2),'Classificação geral'!L35,""),"")</f>
        <v/>
      </c>
      <c r="HX43" s="214" t="str">
        <f>IFERROR(IF(AND($HR43="mas",'Classificação geral'!$K35=2),'Classificação geral'!U35,""),"")</f>
        <v/>
      </c>
      <c r="HY43" s="214" t="str">
        <f>IFERROR(IF(AND($HR43="mas",'Classificação geral'!$K35=2),'Classificação geral'!W35,""),"")</f>
        <v/>
      </c>
      <c r="HZ43" s="214" t="str">
        <f>IFERROR(IF(AND($HR43="mas",'Classificação geral'!$K35=2),'Classificação geral'!X35,""),"")</f>
        <v/>
      </c>
      <c r="IA43" s="214" t="str">
        <f>IFERROR(IF(AND($HR43="mas",'Classificação geral'!$K35=2),'Classificação geral'!M35,""),"")</f>
        <v/>
      </c>
      <c r="IB43" s="214" t="str">
        <f>IFERROR(IF(AND($HR43="mas",'Classificação geral'!$K35=2),'Classificação geral'!Y35,""),"")</f>
        <v/>
      </c>
      <c r="IC43" s="214" t="str">
        <f>IFERROR(IF(AND($HR43="mas",'Classificação geral'!$K35=2),'Classificação geral'!AA35,""),"")</f>
        <v/>
      </c>
      <c r="ID43" s="214" t="str">
        <f>IFERROR(IF(AND($HR43="mas",'Classificação geral'!$K35=2),'Classificação geral'!AB35,""),"")</f>
        <v/>
      </c>
      <c r="IE43" s="214" t="str">
        <f>IFERROR(IF(AND($HR43="mas",'Classificação geral'!$K35=2),'Classificação geral'!N35,""),"")</f>
        <v/>
      </c>
      <c r="IF43" s="214" t="str">
        <f>IFERROR(IF(AND($HR43="mas",'Classificação geral'!$K35=2),'Classificação geral'!$AM35,""),"")</f>
        <v/>
      </c>
      <c r="IG43" s="216" t="str">
        <f>IFERROR(RANK(IF43,IF:IF,0)+ COUNTIF($IF$13:IF$13,IF43),"")</f>
        <v/>
      </c>
      <c r="IH43" s="209"/>
      <c r="II43" s="214" t="str">
        <f>IFERROR(IF(AND('Classificação geral'!$J35="fem",'Classificação geral'!$K35=3,'Classificação geral'!$F35="Mini"),'Classificação geral'!$A35,""),"")</f>
        <v/>
      </c>
      <c r="IJ43" s="214" t="str">
        <f>IFERROR(IF(AND('Classificação geral'!$J35="fem",'Classificação geral'!$K35=3,'Classificação geral'!$F35="Mini"),'Classificação geral'!$B35,""),"")</f>
        <v/>
      </c>
      <c r="IK43" s="215" t="str">
        <f>IF($IJ43='Classificação geral'!$B35,'Classificação geral'!$C35,"")</f>
        <v/>
      </c>
      <c r="IL43" s="215" t="str">
        <f>IF($IJ43='Classificação geral'!$B35,'Classificação geral'!$D35,"")</f>
        <v/>
      </c>
      <c r="IM43" s="215" t="str">
        <f>IF($IJ43='Classificação geral'!$B35,'Classificação geral'!$J35,"")</f>
        <v/>
      </c>
      <c r="IN43" s="215" t="str">
        <f>IF($IM43='Classificação geral'!$J35,'Classificação geral'!$K35,"")</f>
        <v/>
      </c>
      <c r="IO43" s="215" t="str">
        <f>IF($IN43='Classificação geral'!$K35,'Classificação geral'!$P35,"")</f>
        <v/>
      </c>
      <c r="IP43" s="215" t="str">
        <f>IF($IN43='Classificação geral'!$K35,'Classificação geral'!$S35,"")</f>
        <v/>
      </c>
      <c r="IQ43" s="215" t="str">
        <f>IF($IN43='Classificação geral'!$K35,'Classificação geral'!$T35,"")</f>
        <v/>
      </c>
      <c r="IR43" s="215" t="str">
        <f>IF($IN43='Classificação geral'!$K35,'Classificação geral'!$L35,"")</f>
        <v/>
      </c>
      <c r="IS43" s="215" t="str">
        <f>IF($IN43='Classificação geral'!$K35,'Classificação geral'!$U35,"")</f>
        <v/>
      </c>
      <c r="IT43" s="215" t="str">
        <f>IF($IN43='Classificação geral'!$K35,'Classificação geral'!$W35,"")</f>
        <v/>
      </c>
      <c r="IU43" s="215" t="str">
        <f>IF($IN43='Classificação geral'!$K35,'Classificação geral'!$X35,"")</f>
        <v/>
      </c>
      <c r="IV43" s="215" t="str">
        <f>IF($IN43='Classificação geral'!$K35,'Classificação geral'!$M35,"")</f>
        <v/>
      </c>
      <c r="IW43" s="215" t="str">
        <f>IF($IN43='Classificação geral'!$K35,'Classificação geral'!$Y35,"")</f>
        <v/>
      </c>
      <c r="IX43" s="215" t="str">
        <f>IF($IN43='Classificação geral'!$K35,'Classificação geral'!$AA35,"")</f>
        <v/>
      </c>
      <c r="IY43" s="215" t="str">
        <f>IF($IN43='Classificação geral'!$K35,'Classificação geral'!$AB35,"")</f>
        <v/>
      </c>
      <c r="IZ43" s="215" t="str">
        <f>IF($IN43='Classificação geral'!$K35,'Classificação geral'!$N35,"")</f>
        <v/>
      </c>
      <c r="JA43" s="215" t="str">
        <f>IF($IN43='Classificação geral'!$K35,'Classificação geral'!$O35,"")</f>
        <v/>
      </c>
      <c r="JB43" s="215" t="str">
        <f>IF($IN43='Classificação geral'!$K35,'Classificação geral'!$AM35,"")</f>
        <v/>
      </c>
      <c r="JC43" s="216" t="str">
        <f>IFERROR(RANK(JB43,JB:JB,0)+ COUNTIF($JB$13:JB41,JB43),"")</f>
        <v/>
      </c>
      <c r="JD43" s="209"/>
      <c r="JE43" s="214" t="str">
        <f>IFERROR(IF(AND('Classificação geral'!$J35="mas",'Classificação geral'!$K35=3,'Classificação geral'!$F35="Mini"),'Classificação geral'!$A35,""),"")</f>
        <v/>
      </c>
      <c r="JF43" s="214" t="str">
        <f>IFERROR(IF(AND('Classificação geral'!$J35="mas",'Classificação geral'!$K35=3,'Classificação geral'!$F35="Mini"),'Classificação geral'!$B35,""),"")</f>
        <v/>
      </c>
      <c r="JG43" s="215" t="str">
        <f>IF($JF43='Classificação geral'!$B35,'Classificação geral'!$C35,"")</f>
        <v/>
      </c>
      <c r="JH43" s="215" t="str">
        <f>IF($JF43='Classificação geral'!$B35,'Classificação geral'!$D35,"")</f>
        <v/>
      </c>
      <c r="JI43" s="215" t="str">
        <f>IF($JF43='Classificação geral'!$B35,'Classificação geral'!$J35,"")</f>
        <v/>
      </c>
      <c r="JJ43" s="214" t="str">
        <f>IFERROR(IF(AND($JI43="mas",'Classificação geral'!$K35=3),'Classificação geral'!K35,""),"")</f>
        <v/>
      </c>
      <c r="JK43" s="214" t="str">
        <f>IFERROR(IF(AND($JI43="mas",'Classificação geral'!$K35=3),'Classificação geral'!P35,""),"")</f>
        <v/>
      </c>
      <c r="JL43" s="214" t="str">
        <f>IFERROR(IF(AND($JI43="mas",'Classificação geral'!$K35=3),'Classificação geral'!S35,""),"")</f>
        <v/>
      </c>
      <c r="JM43" s="214" t="str">
        <f>IFERROR(IF(AND($JI43="mas",'Classificação geral'!$K35=3),'Classificação geral'!T35,""),"")</f>
        <v/>
      </c>
      <c r="JN43" s="214" t="str">
        <f>IFERROR(IF(AND($JI43="mas",'Classificação geral'!$K35=3),'Classificação geral'!L35,""),"")</f>
        <v/>
      </c>
      <c r="JO43" s="214" t="str">
        <f>IFERROR(IF(AND($JI43="mas",'Classificação geral'!$K35=3),'Classificação geral'!U35,""),"")</f>
        <v/>
      </c>
      <c r="JP43" s="214" t="str">
        <f>IFERROR(IF(AND($JI43="mas",'Classificação geral'!$K35=3),'Classificação geral'!W35,""),"")</f>
        <v/>
      </c>
      <c r="JQ43" s="214" t="str">
        <f>IFERROR(IF(AND($JI43="mas",'Classificação geral'!$K35=3),'Classificação geral'!X35,""),"")</f>
        <v/>
      </c>
      <c r="JR43" s="214" t="str">
        <f>IFERROR(IF(AND($JI43="mas",'Classificação geral'!$K35=3),'Classificação geral'!M35,""),"")</f>
        <v/>
      </c>
      <c r="JS43" s="214" t="str">
        <f>IFERROR(IF(AND($JI43="mas",'Classificação geral'!$K35=3),'Classificação geral'!Y35,""),"")</f>
        <v/>
      </c>
      <c r="JT43" s="214" t="str">
        <f>IFERROR(IF(AND($JI43="mas",'Classificação geral'!$K35=3),'Classificação geral'!AA35,""),"")</f>
        <v/>
      </c>
      <c r="JU43" s="214" t="str">
        <f>IFERROR(IF(AND($JI43="mas",'Classificação geral'!$K35=3),'Classificação geral'!AB35,""),"")</f>
        <v/>
      </c>
      <c r="JV43" s="214" t="str">
        <f>IFERROR(IF(AND($JI43="mas",'Classificação geral'!$K35=3),'Classificação geral'!N35,""),"")</f>
        <v/>
      </c>
      <c r="JW43" s="214" t="str">
        <f>IFERROR(IF(AND($JI43="mas",'Classificação geral'!$K35=3),'Classificação geral'!$AM35,""),"")</f>
        <v/>
      </c>
      <c r="JX43" s="216" t="str">
        <f>IFERROR(RANK(JW43,JW:JW,0)+ COUNTIF(JW$13:$JW41,JW43),"")</f>
        <v/>
      </c>
    </row>
    <row r="44" spans="1:284" s="199" customFormat="1" ht="27.75" customHeight="1" x14ac:dyDescent="0.4">
      <c r="A44" s="243"/>
      <c r="B44" s="248" t="str">
        <f t="shared" si="0"/>
        <v/>
      </c>
      <c r="C44" s="238" t="str">
        <f t="shared" si="1"/>
        <v/>
      </c>
      <c r="D44" s="238" t="str">
        <f t="shared" si="2"/>
        <v/>
      </c>
      <c r="E44" s="238" t="str">
        <f t="shared" si="3"/>
        <v/>
      </c>
      <c r="F44" s="239" t="str">
        <f t="shared" si="4"/>
        <v/>
      </c>
      <c r="G44" s="239" t="str">
        <f t="shared" si="5"/>
        <v/>
      </c>
      <c r="H44" s="240" t="str">
        <f t="shared" si="6"/>
        <v/>
      </c>
      <c r="I44" s="240" t="str">
        <f t="shared" si="7"/>
        <v/>
      </c>
      <c r="J44" s="240" t="str">
        <f t="shared" si="8"/>
        <v/>
      </c>
      <c r="K44" s="240" t="str">
        <f t="shared" si="9"/>
        <v/>
      </c>
      <c r="L44" s="240" t="str">
        <f t="shared" si="10"/>
        <v/>
      </c>
      <c r="M44" s="240" t="str">
        <f t="shared" si="11"/>
        <v/>
      </c>
      <c r="N44" s="240" t="str">
        <f t="shared" si="12"/>
        <v/>
      </c>
      <c r="O44" s="240" t="str">
        <f t="shared" si="13"/>
        <v/>
      </c>
      <c r="P44" s="240" t="str">
        <f t="shared" si="14"/>
        <v/>
      </c>
      <c r="Q44" s="240" t="str">
        <f t="shared" si="15"/>
        <v/>
      </c>
      <c r="R44" s="240" t="str">
        <f t="shared" si="119"/>
        <v/>
      </c>
      <c r="S44" s="240" t="str">
        <f t="shared" si="119"/>
        <v/>
      </c>
      <c r="T44" s="240" t="str">
        <f t="shared" si="17"/>
        <v/>
      </c>
      <c r="U44" s="240" t="str">
        <f t="shared" si="18"/>
        <v/>
      </c>
      <c r="V44" s="241">
        <v>30</v>
      </c>
      <c r="W44" s="432"/>
      <c r="X44" s="434"/>
      <c r="Y44" s="242"/>
      <c r="Z44" s="248" t="str">
        <f t="shared" si="19"/>
        <v/>
      </c>
      <c r="AA44" s="238" t="str">
        <f t="shared" si="20"/>
        <v/>
      </c>
      <c r="AB44" s="238" t="str">
        <f t="shared" si="21"/>
        <v/>
      </c>
      <c r="AC44" s="238" t="str">
        <f t="shared" si="22"/>
        <v/>
      </c>
      <c r="AD44" s="239" t="str">
        <f t="shared" si="23"/>
        <v/>
      </c>
      <c r="AE44" s="239" t="str">
        <f t="shared" si="24"/>
        <v/>
      </c>
      <c r="AF44" s="240" t="str">
        <f t="shared" si="25"/>
        <v/>
      </c>
      <c r="AG44" s="240" t="str">
        <f t="shared" si="26"/>
        <v/>
      </c>
      <c r="AH44" s="240" t="str">
        <f t="shared" si="27"/>
        <v/>
      </c>
      <c r="AI44" s="240" t="str">
        <f t="shared" si="28"/>
        <v/>
      </c>
      <c r="AJ44" s="240" t="str">
        <f t="shared" si="29"/>
        <v/>
      </c>
      <c r="AK44" s="240" t="str">
        <f t="shared" si="30"/>
        <v/>
      </c>
      <c r="AL44" s="240" t="str">
        <f t="shared" si="31"/>
        <v/>
      </c>
      <c r="AM44" s="240" t="str">
        <f t="shared" si="32"/>
        <v/>
      </c>
      <c r="AN44" s="240" t="str">
        <f t="shared" si="33"/>
        <v/>
      </c>
      <c r="AO44" s="240" t="str">
        <f t="shared" si="34"/>
        <v/>
      </c>
      <c r="AP44" s="240" t="str">
        <f t="shared" si="120"/>
        <v/>
      </c>
      <c r="AQ44" s="240" t="str">
        <f t="shared" si="120"/>
        <v/>
      </c>
      <c r="AR44" s="240" t="str">
        <f t="shared" si="36"/>
        <v/>
      </c>
      <c r="AS44" s="240" t="str">
        <f t="shared" si="37"/>
        <v/>
      </c>
      <c r="AT44" s="241">
        <v>30</v>
      </c>
      <c r="AU44" s="432"/>
      <c r="AV44" s="242"/>
      <c r="AW44" s="243"/>
      <c r="AX44" s="249" t="str">
        <f t="shared" si="57"/>
        <v/>
      </c>
      <c r="AY44" s="238" t="str">
        <f t="shared" si="58"/>
        <v/>
      </c>
      <c r="AZ44" s="238" t="str">
        <f t="shared" si="59"/>
        <v/>
      </c>
      <c r="BA44" s="239" t="str">
        <f t="shared" si="38"/>
        <v/>
      </c>
      <c r="BB44" s="239" t="str">
        <f t="shared" si="60"/>
        <v/>
      </c>
      <c r="BC44" s="239" t="str">
        <f t="shared" si="61"/>
        <v/>
      </c>
      <c r="BD44" s="240" t="str">
        <f t="shared" si="62"/>
        <v/>
      </c>
      <c r="BE44" s="240" t="str">
        <f t="shared" si="63"/>
        <v/>
      </c>
      <c r="BF44" s="240" t="str">
        <f t="shared" si="64"/>
        <v/>
      </c>
      <c r="BG44" s="240" t="str">
        <f t="shared" si="65"/>
        <v/>
      </c>
      <c r="BH44" s="240" t="str">
        <f t="shared" si="66"/>
        <v/>
      </c>
      <c r="BI44" s="240" t="str">
        <f t="shared" si="67"/>
        <v/>
      </c>
      <c r="BJ44" s="240" t="str">
        <f t="shared" si="68"/>
        <v/>
      </c>
      <c r="BK44" s="240" t="str">
        <f t="shared" si="69"/>
        <v/>
      </c>
      <c r="BL44" s="240" t="str">
        <f t="shared" si="70"/>
        <v/>
      </c>
      <c r="BM44" s="240" t="str">
        <f t="shared" si="71"/>
        <v/>
      </c>
      <c r="BN44" s="240" t="str">
        <f t="shared" si="121"/>
        <v/>
      </c>
      <c r="BO44" s="240" t="str">
        <f t="shared" si="121"/>
        <v/>
      </c>
      <c r="BP44" s="240" t="str">
        <f t="shared" si="73"/>
        <v/>
      </c>
      <c r="BQ44" s="240" t="str">
        <f t="shared" si="74"/>
        <v/>
      </c>
      <c r="BR44" s="241">
        <v>30</v>
      </c>
      <c r="BS44" s="432"/>
      <c r="BT44" s="242"/>
      <c r="BU44" s="242"/>
      <c r="BV44" s="249" t="str">
        <f t="shared" si="75"/>
        <v/>
      </c>
      <c r="BW44" s="238" t="str">
        <f t="shared" si="76"/>
        <v/>
      </c>
      <c r="BX44" s="238" t="str">
        <f t="shared" si="77"/>
        <v/>
      </c>
      <c r="BY44" s="239" t="str">
        <f t="shared" si="40"/>
        <v/>
      </c>
      <c r="BZ44" s="239" t="str">
        <f t="shared" si="78"/>
        <v/>
      </c>
      <c r="CA44" s="239" t="str">
        <f t="shared" si="122"/>
        <v/>
      </c>
      <c r="CB44" s="240" t="str">
        <f t="shared" si="122"/>
        <v/>
      </c>
      <c r="CC44" s="240" t="str">
        <f t="shared" si="80"/>
        <v/>
      </c>
      <c r="CD44" s="240" t="str">
        <f t="shared" si="81"/>
        <v/>
      </c>
      <c r="CE44" s="240" t="str">
        <f t="shared" si="82"/>
        <v/>
      </c>
      <c r="CF44" s="240" t="str">
        <f t="shared" si="83"/>
        <v/>
      </c>
      <c r="CG44" s="240" t="str">
        <f t="shared" si="84"/>
        <v/>
      </c>
      <c r="CH44" s="240" t="str">
        <f t="shared" si="85"/>
        <v/>
      </c>
      <c r="CI44" s="240" t="str">
        <f t="shared" si="86"/>
        <v/>
      </c>
      <c r="CJ44" s="240" t="str">
        <f t="shared" si="87"/>
        <v/>
      </c>
      <c r="CK44" s="240" t="str">
        <f t="shared" si="88"/>
        <v/>
      </c>
      <c r="CL44" s="240" t="str">
        <f t="shared" si="123"/>
        <v/>
      </c>
      <c r="CM44" s="240" t="str">
        <f t="shared" si="123"/>
        <v/>
      </c>
      <c r="CN44" s="240" t="str">
        <f t="shared" si="90"/>
        <v/>
      </c>
      <c r="CO44" s="240" t="str">
        <f t="shared" si="91"/>
        <v/>
      </c>
      <c r="CP44" s="241">
        <v>30</v>
      </c>
      <c r="CQ44" s="432"/>
      <c r="CR44" s="243"/>
      <c r="CS44" s="248" t="str">
        <f t="shared" si="92"/>
        <v/>
      </c>
      <c r="CT44" s="238" t="str">
        <f t="shared" si="93"/>
        <v/>
      </c>
      <c r="CU44" s="238" t="str">
        <f t="shared" si="94"/>
        <v/>
      </c>
      <c r="CV44" s="238" t="str">
        <f t="shared" si="95"/>
        <v/>
      </c>
      <c r="CW44" s="239" t="str">
        <f t="shared" si="96"/>
        <v/>
      </c>
      <c r="CX44" s="239" t="str">
        <f t="shared" si="97"/>
        <v/>
      </c>
      <c r="CY44" s="240" t="str">
        <f t="shared" si="98"/>
        <v/>
      </c>
      <c r="CZ44" s="240" t="str">
        <f t="shared" si="99"/>
        <v/>
      </c>
      <c r="DA44" s="240" t="str">
        <f t="shared" si="100"/>
        <v/>
      </c>
      <c r="DB44" s="240" t="str">
        <f t="shared" si="101"/>
        <v/>
      </c>
      <c r="DC44" s="240" t="str">
        <f t="shared" si="102"/>
        <v/>
      </c>
      <c r="DD44" s="240" t="str">
        <f t="shared" si="103"/>
        <v/>
      </c>
      <c r="DE44" s="240" t="str">
        <f t="shared" si="104"/>
        <v/>
      </c>
      <c r="DF44" s="240" t="str">
        <f t="shared" si="105"/>
        <v/>
      </c>
      <c r="DG44" s="240" t="str">
        <f t="shared" si="106"/>
        <v/>
      </c>
      <c r="DH44" s="240" t="str">
        <f t="shared" si="107"/>
        <v/>
      </c>
      <c r="DI44" s="240" t="str">
        <f t="shared" si="124"/>
        <v/>
      </c>
      <c r="DJ44" s="240" t="str">
        <f t="shared" si="124"/>
        <v/>
      </c>
      <c r="DK44" s="240" t="str">
        <f t="shared" si="109"/>
        <v/>
      </c>
      <c r="DL44" s="240" t="str">
        <f t="shared" si="110"/>
        <v/>
      </c>
      <c r="DM44" s="241">
        <v>30</v>
      </c>
      <c r="DN44" s="432"/>
      <c r="DO44" s="242"/>
      <c r="DP44" s="242"/>
      <c r="DQ44" s="248" t="str">
        <f t="shared" si="111"/>
        <v/>
      </c>
      <c r="DR44" s="238" t="str">
        <f t="shared" si="112"/>
        <v/>
      </c>
      <c r="DS44" s="238" t="str">
        <f t="shared" si="113"/>
        <v/>
      </c>
      <c r="DT44" s="238" t="str">
        <f t="shared" si="114"/>
        <v/>
      </c>
      <c r="DU44" s="239" t="str">
        <f t="shared" si="115"/>
        <v/>
      </c>
      <c r="DV44" s="239" t="str">
        <f t="shared" si="116"/>
        <v/>
      </c>
      <c r="DW44" s="240" t="str">
        <f t="shared" si="45"/>
        <v/>
      </c>
      <c r="DX44" s="240" t="str">
        <f t="shared" si="46"/>
        <v/>
      </c>
      <c r="DY44" s="240" t="str">
        <f t="shared" si="47"/>
        <v/>
      </c>
      <c r="DZ44" s="240" t="str">
        <f t="shared" si="48"/>
        <v/>
      </c>
      <c r="EA44" s="240" t="str">
        <f t="shared" si="49"/>
        <v/>
      </c>
      <c r="EB44" s="240" t="str">
        <f t="shared" si="50"/>
        <v/>
      </c>
      <c r="EC44" s="240" t="str">
        <f t="shared" si="51"/>
        <v/>
      </c>
      <c r="ED44" s="240" t="str">
        <f t="shared" si="52"/>
        <v/>
      </c>
      <c r="EE44" s="240" t="str">
        <f t="shared" si="53"/>
        <v/>
      </c>
      <c r="EF44" s="240" t="str">
        <f t="shared" si="54"/>
        <v/>
      </c>
      <c r="EG44" s="240" t="str">
        <f t="shared" si="55"/>
        <v/>
      </c>
      <c r="EH44" s="240" t="str">
        <f t="shared" si="118"/>
        <v/>
      </c>
      <c r="EI44" s="240" t="str">
        <f t="shared" si="56"/>
        <v/>
      </c>
      <c r="EJ44" s="240" t="str">
        <f t="shared" si="117"/>
        <v/>
      </c>
      <c r="EK44" s="241">
        <v>30</v>
      </c>
      <c r="EL44" s="432"/>
      <c r="EZ44" s="214" t="str">
        <f>IFERROR(IF(AND('Classificação geral'!$J36="FEM",'Classificação geral'!$K36=1,'Classificação geral'!$F36="Mini"),'Classificação geral'!$A36,""),"")</f>
        <v/>
      </c>
      <c r="FA44" s="214" t="str">
        <f>IFERROR(IF(AND('Classificação geral'!$J36="FEM",'Classificação geral'!$K36=1,'Classificação geral'!F36="Mini"),'Classificação geral'!$B36,""),"")</f>
        <v/>
      </c>
      <c r="FB44" s="215" t="str">
        <f>IF($FA44='Classificação geral'!$B36,'Classificação geral'!$C36,"")</f>
        <v/>
      </c>
      <c r="FC44" s="215" t="str">
        <f>IF($FA44='Classificação geral'!$B36,'Classificação geral'!$D36,"")</f>
        <v/>
      </c>
      <c r="FD44" s="215" t="str">
        <f>IF($FA44='Classificação geral'!$B36,'Classificação geral'!$J36,"")</f>
        <v/>
      </c>
      <c r="FE44" s="215" t="str">
        <f>IF($FD44='Classificação geral'!$J36,'Classificação geral'!$K36,"")</f>
        <v/>
      </c>
      <c r="FF44" s="215" t="str">
        <f>IF($FE44='Classificação geral'!$K36,'Classificação geral'!$P36,"")</f>
        <v/>
      </c>
      <c r="FG44" s="215" t="str">
        <f>IF($FE44='Classificação geral'!$K36,'Classificação geral'!$S36,"")</f>
        <v/>
      </c>
      <c r="FH44" s="215" t="str">
        <f>IF($FE44='Classificação geral'!$K36,'Classificação geral'!$T36,"")</f>
        <v/>
      </c>
      <c r="FI44" s="215" t="str">
        <f>IF($FE44='Classificação geral'!$K36,'Classificação geral'!$L36,"")</f>
        <v/>
      </c>
      <c r="FJ44" s="215" t="str">
        <f>IF($FE44='Classificação geral'!$K36,'Classificação geral'!$U36,"")</f>
        <v/>
      </c>
      <c r="FK44" s="215" t="str">
        <f>IF($FE44='Classificação geral'!$K36,'Classificação geral'!$W36,"")</f>
        <v/>
      </c>
      <c r="FL44" s="215" t="str">
        <f>IF($FE44='Classificação geral'!$K36,'Classificação geral'!$X36,"")</f>
        <v/>
      </c>
      <c r="FM44" s="215" t="str">
        <f>IF($FE44='Classificação geral'!$K36,'Classificação geral'!$M36,"")</f>
        <v/>
      </c>
      <c r="FN44" s="215" t="str">
        <f>IF($FE44='Classificação geral'!$K36,'Classificação geral'!$Y36,"")</f>
        <v/>
      </c>
      <c r="FO44" s="215" t="str">
        <f>IF($FE44='Classificação geral'!$K36,'Classificação geral'!$AA36,"")</f>
        <v/>
      </c>
      <c r="FP44" s="215" t="str">
        <f>IF($FE44='Classificação geral'!$K36,'Classificação geral'!$AB36,"")</f>
        <v/>
      </c>
      <c r="FQ44" s="215" t="str">
        <f>IF($FE44='Classificação geral'!$K36,'Classificação geral'!$N36,"")</f>
        <v/>
      </c>
      <c r="FR44" s="215" t="str">
        <f>IF($FE44='Classificação geral'!$K36,'Classificação geral'!$O36,"")</f>
        <v/>
      </c>
      <c r="FS44" s="215" t="str">
        <f>IF($FE44='Classificação geral'!$K36,'Classificação geral'!$AM36,"")</f>
        <v/>
      </c>
      <c r="FT44" s="216" t="str">
        <f>IFERROR(RANK(FS44,FS:FS,0)+ COUNTIF($FS$13:FS43,FS44),"")</f>
        <v/>
      </c>
      <c r="FU44" s="209"/>
      <c r="FV44" s="214" t="str">
        <f>IFERROR(IF(AND('Classificação geral'!$J36="mas",'Classificação geral'!$K36=1,'Classificação geral'!$F36="Mini"),'Classificação geral'!$A36,""),"")</f>
        <v/>
      </c>
      <c r="FW44" s="214" t="str">
        <f>IFERROR(IF(AND('Classificação geral'!$J36="mas",'Classificação geral'!$K36=1,'Classificação geral'!$F36="Mini"),'Classificação geral'!$B36,""),"")</f>
        <v/>
      </c>
      <c r="FX44" s="215" t="str">
        <f>IF($FW44='Classificação geral'!$B36,'Classificação geral'!$C36,"")</f>
        <v/>
      </c>
      <c r="FY44" s="215" t="str">
        <f>IF($FW44='Classificação geral'!$B36,'Classificação geral'!$D36,"")</f>
        <v/>
      </c>
      <c r="FZ44" s="215" t="str">
        <f>IF($FW44='Classificação geral'!$B36,'Classificação geral'!$J36,"")</f>
        <v/>
      </c>
      <c r="GA44" s="214" t="str">
        <f>IFERROR(IF(AND($FZ44="mas",'Classificação geral'!$K36=1),'Classificação geral'!K36,""),"")</f>
        <v/>
      </c>
      <c r="GB44" s="214" t="str">
        <f>IFERROR(IF(AND($FZ44="mas",'Classificação geral'!$K36=1),'Classificação geral'!P36,""),"")</f>
        <v/>
      </c>
      <c r="GC44" s="214" t="str">
        <f>IFERROR(IF(AND($FZ44="mas",'Classificação geral'!$K36=1),'Classificação geral'!S36,""),"")</f>
        <v/>
      </c>
      <c r="GD44" s="214" t="str">
        <f>IFERROR(IF(AND($FZ44="mas",'Classificação geral'!$K36=1),'Classificação geral'!T36,""),"")</f>
        <v/>
      </c>
      <c r="GE44" s="214" t="str">
        <f>IFERROR(IF(AND($FZ44="mas",'Classificação geral'!$K36=1),'Classificação geral'!L36,""),"")</f>
        <v/>
      </c>
      <c r="GF44" s="214" t="str">
        <f>IFERROR(IF(AND($FZ44="mas",'Classificação geral'!$K36=1),'Classificação geral'!U36,""),"")</f>
        <v/>
      </c>
      <c r="GG44" s="214" t="str">
        <f>IFERROR(IF(AND($FZ44="mas",'Classificação geral'!$K36=1),'Classificação geral'!W36,""),"")</f>
        <v/>
      </c>
      <c r="GH44" s="214" t="str">
        <f>IFERROR(IF(AND($FZ44="mas",'Classificação geral'!$K36=1),'Classificação geral'!X36,""),"")</f>
        <v/>
      </c>
      <c r="GI44" s="214" t="str">
        <f>IFERROR(IF(AND($FZ44="mas",'Classificação geral'!$K36=1),'Classificação geral'!M36,""),"")</f>
        <v/>
      </c>
      <c r="GJ44" s="214" t="str">
        <f>IFERROR(IF(AND($FZ44="mas",'Classificação geral'!$K36=1),'Classificação geral'!Y36,""),"")</f>
        <v/>
      </c>
      <c r="GK44" s="214" t="str">
        <f>IFERROR(IF(AND($FZ44="mas",'Classificação geral'!$K36=1),'Classificação geral'!AA36,""),"")</f>
        <v/>
      </c>
      <c r="GL44" s="214" t="str">
        <f>IFERROR(IF(AND($FZ44="mas",'Classificação geral'!$K36=1),'Classificação geral'!AB36,""),"")</f>
        <v/>
      </c>
      <c r="GM44" s="214" t="str">
        <f>IFERROR(IF(AND($FZ44="mas",'Classificação geral'!$K36=1),'Classificação geral'!N36,""),"")</f>
        <v/>
      </c>
      <c r="GN44" s="214" t="str">
        <f>IFERROR(IF(AND($FZ44="mas",'Classificação geral'!$K36=1),'Classificação geral'!O36,""),"")</f>
        <v/>
      </c>
      <c r="GO44" s="244" t="str">
        <f>IFERROR(IF(AND($FZ44="mas",'Classificação geral'!$K36=1),'Classificação geral'!AM36,""),"")</f>
        <v/>
      </c>
      <c r="GP44" s="216" t="str">
        <f>IFERROR(RANK(GO44,GO:GO,0)+ COUNTIF($GO$13:GO43,GO44),"")</f>
        <v/>
      </c>
      <c r="GQ44" s="209"/>
      <c r="GR44" s="214" t="str">
        <f>IFERROR(IF(AND('Classificação geral'!$J36="fem",'Classificação geral'!$K36=2,'Classificação geral'!$F36="Mini"),'Classificação geral'!$A36,""),"")</f>
        <v/>
      </c>
      <c r="GS44" s="214" t="str">
        <f>IFERROR(IF(AND('Classificação geral'!$J36="fem",'Classificação geral'!$K36=2,'Classificação geral'!$F36="Mini"),'Classificação geral'!$B36,""),"")</f>
        <v/>
      </c>
      <c r="GT44" s="215" t="str">
        <f>IF($GS44='Classificação geral'!$B36,'Classificação geral'!$C36,"")</f>
        <v/>
      </c>
      <c r="GU44" s="215" t="str">
        <f>IF($GS44='Classificação geral'!$B36,'Classificação geral'!$D36,"")</f>
        <v/>
      </c>
      <c r="GV44" s="215" t="str">
        <f>IF($GS44='Classificação geral'!$B36,'Classificação geral'!$J36,"")</f>
        <v/>
      </c>
      <c r="GW44" s="214" t="str">
        <f>IFERROR(IF(AND($GV44="fem",'Classificação geral'!$K36=2),'Classificação geral'!K36,""),"")</f>
        <v/>
      </c>
      <c r="GX44" s="214" t="str">
        <f>IFERROR(IF(AND($GV44="fem",'Classificação geral'!$K36=2),'Classificação geral'!P36,""),"")</f>
        <v/>
      </c>
      <c r="GY44" s="214" t="str">
        <f>IFERROR(IF(AND($GV44="fem",'Classificação geral'!$K36=2),'Classificação geral'!S36,""),"")</f>
        <v/>
      </c>
      <c r="GZ44" s="214" t="str">
        <f>IFERROR(IF(AND($GV44="fem",'Classificação geral'!$K36=2),'Classificação geral'!T36,""),"")</f>
        <v/>
      </c>
      <c r="HA44" s="214" t="str">
        <f>IFERROR(IF(AND($GV44="fem",'Classificação geral'!$K36=2),'Classificação geral'!L36,""),"")</f>
        <v/>
      </c>
      <c r="HB44" s="214" t="str">
        <f>IFERROR(IF(AND($GV44="fem",'Classificação geral'!$K36=2),'Classificação geral'!U36,""),"")</f>
        <v/>
      </c>
      <c r="HC44" s="214" t="str">
        <f>IFERROR(IF(AND($GV44="fem",'Classificação geral'!$K36=2),'Classificação geral'!W36,""),"")</f>
        <v/>
      </c>
      <c r="HD44" s="214" t="str">
        <f>IFERROR(IF(AND($GV44="fem",'Classificação geral'!$K36=2),'Classificação geral'!X36,""),"")</f>
        <v/>
      </c>
      <c r="HE44" s="214" t="str">
        <f>IFERROR(IF(AND($GV44="fem",'Classificação geral'!$K36=2),'Classificação geral'!M36,""),"")</f>
        <v/>
      </c>
      <c r="HF44" s="214" t="str">
        <f>IFERROR(IF(AND($GV44="fem",'Classificação geral'!$K36=2),'Classificação geral'!Y36,""),"")</f>
        <v/>
      </c>
      <c r="HG44" s="214" t="str">
        <f>IFERROR(IF(AND($GV44="fem",'Classificação geral'!$K36=2),'Classificação geral'!AA36,""),"")</f>
        <v/>
      </c>
      <c r="HH44" s="214" t="str">
        <f>IFERROR(IF(AND($GV44="fem",'Classificação geral'!$K36=2),'Classificação geral'!AB36,""),"")</f>
        <v/>
      </c>
      <c r="HI44" s="214" t="str">
        <f>IFERROR(IF(AND($GV44="fem",'Classificação geral'!$K36=2),'Classificação geral'!N36,""),"")</f>
        <v/>
      </c>
      <c r="HJ44" s="214" t="str">
        <f>IFERROR(IF(AND($GV44="fem",'Classificação geral'!$K36=2),'Classificação geral'!O36,""),"")</f>
        <v/>
      </c>
      <c r="HK44" s="214" t="str">
        <f>IFERROR(IF(AND($GV44="fem",'Classificação geral'!$K36=2),'Classificação geral'!AM36,""),"")</f>
        <v/>
      </c>
      <c r="HL44" s="216" t="str">
        <f>IFERROR(RANK(HK44,HK:HK,0)+ COUNTIF(HK$13:$HK42,HK44),"")</f>
        <v/>
      </c>
      <c r="HM44" s="209"/>
      <c r="HN44" s="214" t="str">
        <f>IFERROR(IF(AND('Classificação geral'!$J36="mas",'Classificação geral'!$K36=2,'Classificação geral'!$F36="Mini"),'Classificação geral'!$A36,""),"")</f>
        <v/>
      </c>
      <c r="HO44" s="214" t="str">
        <f>IFERROR(IF(AND('Classificação geral'!$J36="mas",'Classificação geral'!$K36=2,'Classificação geral'!$F36="Mini"),'Classificação geral'!$B36,""),"")</f>
        <v/>
      </c>
      <c r="HP44" s="215" t="str">
        <f>IF($HO44='Classificação geral'!$B36,'Classificação geral'!$C36,"")</f>
        <v/>
      </c>
      <c r="HQ44" s="215" t="str">
        <f>IF($HO44='Classificação geral'!$B36,'Classificação geral'!$D36,"")</f>
        <v/>
      </c>
      <c r="HR44" s="215" t="str">
        <f>IF($HO44='Classificação geral'!$B36,'Classificação geral'!$J36,"")</f>
        <v/>
      </c>
      <c r="HS44" s="214" t="str">
        <f>IFERROR(IF(AND($HR44="mas",'Classificação geral'!$K36=2),'Classificação geral'!K36,""),"")</f>
        <v/>
      </c>
      <c r="HT44" s="214" t="str">
        <f>IFERROR(IF(AND($HR44="mas",'Classificação geral'!$K36=2),'Classificação geral'!P36,""),"")</f>
        <v/>
      </c>
      <c r="HU44" s="214" t="str">
        <f>IFERROR(IF(AND($HR44="mas",'Classificação geral'!$K36=2),'Classificação geral'!S36,""),"")</f>
        <v/>
      </c>
      <c r="HV44" s="214" t="str">
        <f>IFERROR(IF(AND($HR44="mas",'Classificação geral'!$K36=2),'Classificação geral'!T36,""),"")</f>
        <v/>
      </c>
      <c r="HW44" s="214" t="str">
        <f>IFERROR(IF(AND($HR44="mas",'Classificação geral'!$K36=2),'Classificação geral'!L36,""),"")</f>
        <v/>
      </c>
      <c r="HX44" s="214" t="str">
        <f>IFERROR(IF(AND($HR44="mas",'Classificação geral'!$K36=2),'Classificação geral'!U36,""),"")</f>
        <v/>
      </c>
      <c r="HY44" s="214" t="str">
        <f>IFERROR(IF(AND($HR44="mas",'Classificação geral'!$K36=2),'Classificação geral'!W36,""),"")</f>
        <v/>
      </c>
      <c r="HZ44" s="214" t="str">
        <f>IFERROR(IF(AND($HR44="mas",'Classificação geral'!$K36=2),'Classificação geral'!X36,""),"")</f>
        <v/>
      </c>
      <c r="IA44" s="214" t="str">
        <f>IFERROR(IF(AND($HR44="mas",'Classificação geral'!$K36=2),'Classificação geral'!M36,""),"")</f>
        <v/>
      </c>
      <c r="IB44" s="214" t="str">
        <f>IFERROR(IF(AND($HR44="mas",'Classificação geral'!$K36=2),'Classificação geral'!Y36,""),"")</f>
        <v/>
      </c>
      <c r="IC44" s="214" t="str">
        <f>IFERROR(IF(AND($HR44="mas",'Classificação geral'!$K36=2),'Classificação geral'!AA36,""),"")</f>
        <v/>
      </c>
      <c r="ID44" s="214" t="str">
        <f>IFERROR(IF(AND($HR44="mas",'Classificação geral'!$K36=2),'Classificação geral'!AB36,""),"")</f>
        <v/>
      </c>
      <c r="IE44" s="214" t="str">
        <f>IFERROR(IF(AND($HR44="mas",'Classificação geral'!$K36=2),'Classificação geral'!N36,""),"")</f>
        <v/>
      </c>
      <c r="IF44" s="214" t="str">
        <f>IFERROR(IF(AND($HR44="mas",'Classificação geral'!$K36=2),'Classificação geral'!$AM36,""),"")</f>
        <v/>
      </c>
      <c r="IG44" s="216" t="str">
        <f>IFERROR(RANK(IF44,IF:IF,0)+ COUNTIF($IF$13:IF$13,IF44),"")</f>
        <v/>
      </c>
      <c r="IH44" s="209"/>
      <c r="II44" s="214" t="str">
        <f>IFERROR(IF(AND('Classificação geral'!$J36="fem",'Classificação geral'!$K36=3,'Classificação geral'!$F36="Mini"),'Classificação geral'!$A36,""),"")</f>
        <v/>
      </c>
      <c r="IJ44" s="214" t="str">
        <f>IFERROR(IF(AND('Classificação geral'!$J36="fem",'Classificação geral'!$K36=3,'Classificação geral'!$F36="Mini"),'Classificação geral'!$B36,""),"")</f>
        <v/>
      </c>
      <c r="IK44" s="215" t="str">
        <f>IF($IJ44='Classificação geral'!$B36,'Classificação geral'!$C36,"")</f>
        <v/>
      </c>
      <c r="IL44" s="215" t="str">
        <f>IF($IJ44='Classificação geral'!$B36,'Classificação geral'!$D36,"")</f>
        <v/>
      </c>
      <c r="IM44" s="215" t="str">
        <f>IF($IJ44='Classificação geral'!$B36,'Classificação geral'!$J36,"")</f>
        <v/>
      </c>
      <c r="IN44" s="215" t="str">
        <f>IF($IM44='Classificação geral'!$J36,'Classificação geral'!$K36,"")</f>
        <v/>
      </c>
      <c r="IO44" s="215" t="str">
        <f>IF($IN44='Classificação geral'!$K36,'Classificação geral'!$P36,"")</f>
        <v/>
      </c>
      <c r="IP44" s="215" t="str">
        <f>IF($IN44='Classificação geral'!$K36,'Classificação geral'!$S36,"")</f>
        <v/>
      </c>
      <c r="IQ44" s="215" t="str">
        <f>IF($IN44='Classificação geral'!$K36,'Classificação geral'!$T36,"")</f>
        <v/>
      </c>
      <c r="IR44" s="215" t="str">
        <f>IF($IN44='Classificação geral'!$K36,'Classificação geral'!$L36,"")</f>
        <v/>
      </c>
      <c r="IS44" s="215" t="str">
        <f>IF($IN44='Classificação geral'!$K36,'Classificação geral'!$U36,"")</f>
        <v/>
      </c>
      <c r="IT44" s="215" t="str">
        <f>IF($IN44='Classificação geral'!$K36,'Classificação geral'!$W36,"")</f>
        <v/>
      </c>
      <c r="IU44" s="215" t="str">
        <f>IF($IN44='Classificação geral'!$K36,'Classificação geral'!$X36,"")</f>
        <v/>
      </c>
      <c r="IV44" s="215" t="str">
        <f>IF($IN44='Classificação geral'!$K36,'Classificação geral'!$M36,"")</f>
        <v/>
      </c>
      <c r="IW44" s="215" t="str">
        <f>IF($IN44='Classificação geral'!$K36,'Classificação geral'!$Y36,"")</f>
        <v/>
      </c>
      <c r="IX44" s="215" t="str">
        <f>IF($IN44='Classificação geral'!$K36,'Classificação geral'!$AA36,"")</f>
        <v/>
      </c>
      <c r="IY44" s="215" t="str">
        <f>IF($IN44='Classificação geral'!$K36,'Classificação geral'!$AB36,"")</f>
        <v/>
      </c>
      <c r="IZ44" s="215" t="str">
        <f>IF($IN44='Classificação geral'!$K36,'Classificação geral'!$N36,"")</f>
        <v/>
      </c>
      <c r="JA44" s="215" t="str">
        <f>IF($IN44='Classificação geral'!$K36,'Classificação geral'!$O36,"")</f>
        <v/>
      </c>
      <c r="JB44" s="215" t="str">
        <f>IF($IN44='Classificação geral'!$K36,'Classificação geral'!$AM36,"")</f>
        <v/>
      </c>
      <c r="JC44" s="216" t="str">
        <f>IFERROR(RANK(JB44,JB:JB,0)+ COUNTIF($JB$13:JB42,JB44),"")</f>
        <v/>
      </c>
      <c r="JD44" s="209"/>
      <c r="JE44" s="214" t="str">
        <f>IFERROR(IF(AND('Classificação geral'!$J36="mas",'Classificação geral'!$K36=3,'Classificação geral'!$F36="Mini"),'Classificação geral'!$A36,""),"")</f>
        <v/>
      </c>
      <c r="JF44" s="214" t="str">
        <f>IFERROR(IF(AND('Classificação geral'!$J36="mas",'Classificação geral'!$K36=3,'Classificação geral'!$F36="Mini"),'Classificação geral'!$B36,""),"")</f>
        <v/>
      </c>
      <c r="JG44" s="215" t="str">
        <f>IF($JF44='Classificação geral'!$B36,'Classificação geral'!$C36,"")</f>
        <v/>
      </c>
      <c r="JH44" s="215" t="str">
        <f>IF($JF44='Classificação geral'!$B36,'Classificação geral'!$D36,"")</f>
        <v/>
      </c>
      <c r="JI44" s="215" t="str">
        <f>IF($JF44='Classificação geral'!$B36,'Classificação geral'!$J36,"")</f>
        <v/>
      </c>
      <c r="JJ44" s="214" t="str">
        <f>IFERROR(IF(AND($JI44="mas",'Classificação geral'!$K36=3),'Classificação geral'!K36,""),"")</f>
        <v/>
      </c>
      <c r="JK44" s="214" t="str">
        <f>IFERROR(IF(AND($JI44="mas",'Classificação geral'!$K36=3),'Classificação geral'!P36,""),"")</f>
        <v/>
      </c>
      <c r="JL44" s="214" t="str">
        <f>IFERROR(IF(AND($JI44="mas",'Classificação geral'!$K36=3),'Classificação geral'!S36,""),"")</f>
        <v/>
      </c>
      <c r="JM44" s="214" t="str">
        <f>IFERROR(IF(AND($JI44="mas",'Classificação geral'!$K36=3),'Classificação geral'!T36,""),"")</f>
        <v/>
      </c>
      <c r="JN44" s="214" t="str">
        <f>IFERROR(IF(AND($JI44="mas",'Classificação geral'!$K36=3),'Classificação geral'!L36,""),"")</f>
        <v/>
      </c>
      <c r="JO44" s="214" t="str">
        <f>IFERROR(IF(AND($JI44="mas",'Classificação geral'!$K36=3),'Classificação geral'!U36,""),"")</f>
        <v/>
      </c>
      <c r="JP44" s="214" t="str">
        <f>IFERROR(IF(AND($JI44="mas",'Classificação geral'!$K36=3),'Classificação geral'!W36,""),"")</f>
        <v/>
      </c>
      <c r="JQ44" s="214" t="str">
        <f>IFERROR(IF(AND($JI44="mas",'Classificação geral'!$K36=3),'Classificação geral'!X36,""),"")</f>
        <v/>
      </c>
      <c r="JR44" s="214" t="str">
        <f>IFERROR(IF(AND($JI44="mas",'Classificação geral'!$K36=3),'Classificação geral'!M36,""),"")</f>
        <v/>
      </c>
      <c r="JS44" s="214" t="str">
        <f>IFERROR(IF(AND($JI44="mas",'Classificação geral'!$K36=3),'Classificação geral'!Y36,""),"")</f>
        <v/>
      </c>
      <c r="JT44" s="214" t="str">
        <f>IFERROR(IF(AND($JI44="mas",'Classificação geral'!$K36=3),'Classificação geral'!AA36,""),"")</f>
        <v/>
      </c>
      <c r="JU44" s="214" t="str">
        <f>IFERROR(IF(AND($JI44="mas",'Classificação geral'!$K36=3),'Classificação geral'!AB36,""),"")</f>
        <v/>
      </c>
      <c r="JV44" s="214" t="str">
        <f>IFERROR(IF(AND($JI44="mas",'Classificação geral'!$K36=3),'Classificação geral'!N36,""),"")</f>
        <v/>
      </c>
      <c r="JW44" s="214" t="str">
        <f>IFERROR(IF(AND($JI44="mas",'Classificação geral'!$K36=3),'Classificação geral'!$AM36,""),"")</f>
        <v/>
      </c>
      <c r="JX44" s="216" t="str">
        <f>IFERROR(RANK(JW44,JW:JW,0)+ COUNTIF(JW$13:$JW42,JW44),"")</f>
        <v/>
      </c>
    </row>
    <row r="45" spans="1:284" s="199" customFormat="1" ht="27.75" customHeight="1" x14ac:dyDescent="0.4">
      <c r="A45" s="243"/>
      <c r="B45" s="248" t="str">
        <f t="shared" si="0"/>
        <v/>
      </c>
      <c r="C45" s="238" t="str">
        <f t="shared" si="1"/>
        <v/>
      </c>
      <c r="D45" s="238" t="str">
        <f t="shared" si="2"/>
        <v/>
      </c>
      <c r="E45" s="238" t="str">
        <f t="shared" si="3"/>
        <v/>
      </c>
      <c r="F45" s="239" t="str">
        <f t="shared" si="4"/>
        <v/>
      </c>
      <c r="G45" s="239" t="str">
        <f t="shared" si="5"/>
        <v/>
      </c>
      <c r="H45" s="240" t="str">
        <f t="shared" si="6"/>
        <v/>
      </c>
      <c r="I45" s="240" t="str">
        <f t="shared" si="7"/>
        <v/>
      </c>
      <c r="J45" s="240" t="str">
        <f t="shared" si="8"/>
        <v/>
      </c>
      <c r="K45" s="240" t="str">
        <f t="shared" si="9"/>
        <v/>
      </c>
      <c r="L45" s="240" t="str">
        <f t="shared" si="10"/>
        <v/>
      </c>
      <c r="M45" s="240" t="str">
        <f t="shared" si="11"/>
        <v/>
      </c>
      <c r="N45" s="240" t="str">
        <f t="shared" si="12"/>
        <v/>
      </c>
      <c r="O45" s="240" t="str">
        <f t="shared" si="13"/>
        <v/>
      </c>
      <c r="P45" s="240" t="str">
        <f t="shared" si="14"/>
        <v/>
      </c>
      <c r="Q45" s="240" t="str">
        <f t="shared" si="15"/>
        <v/>
      </c>
      <c r="R45" s="240" t="str">
        <f t="shared" si="119"/>
        <v/>
      </c>
      <c r="S45" s="240" t="str">
        <f t="shared" si="119"/>
        <v/>
      </c>
      <c r="T45" s="240" t="str">
        <f t="shared" si="17"/>
        <v/>
      </c>
      <c r="U45" s="240" t="str">
        <f t="shared" si="18"/>
        <v/>
      </c>
      <c r="V45" s="241">
        <v>31</v>
      </c>
      <c r="W45" s="432"/>
      <c r="X45" s="434"/>
      <c r="Y45" s="242"/>
      <c r="Z45" s="248" t="str">
        <f t="shared" si="19"/>
        <v/>
      </c>
      <c r="AA45" s="238" t="str">
        <f t="shared" si="20"/>
        <v/>
      </c>
      <c r="AB45" s="238" t="str">
        <f t="shared" si="21"/>
        <v/>
      </c>
      <c r="AC45" s="238" t="str">
        <f t="shared" si="22"/>
        <v/>
      </c>
      <c r="AD45" s="239" t="str">
        <f t="shared" si="23"/>
        <v/>
      </c>
      <c r="AE45" s="239" t="str">
        <f t="shared" si="24"/>
        <v/>
      </c>
      <c r="AF45" s="240" t="str">
        <f t="shared" si="25"/>
        <v/>
      </c>
      <c r="AG45" s="240" t="str">
        <f t="shared" si="26"/>
        <v/>
      </c>
      <c r="AH45" s="240" t="str">
        <f t="shared" si="27"/>
        <v/>
      </c>
      <c r="AI45" s="240" t="str">
        <f t="shared" si="28"/>
        <v/>
      </c>
      <c r="AJ45" s="240" t="str">
        <f t="shared" si="29"/>
        <v/>
      </c>
      <c r="AK45" s="240" t="str">
        <f t="shared" si="30"/>
        <v/>
      </c>
      <c r="AL45" s="240" t="str">
        <f t="shared" si="31"/>
        <v/>
      </c>
      <c r="AM45" s="240" t="str">
        <f t="shared" si="32"/>
        <v/>
      </c>
      <c r="AN45" s="240" t="str">
        <f t="shared" si="33"/>
        <v/>
      </c>
      <c r="AO45" s="240" t="str">
        <f t="shared" si="34"/>
        <v/>
      </c>
      <c r="AP45" s="240" t="str">
        <f t="shared" si="120"/>
        <v/>
      </c>
      <c r="AQ45" s="240" t="str">
        <f t="shared" si="120"/>
        <v/>
      </c>
      <c r="AR45" s="240" t="str">
        <f t="shared" si="36"/>
        <v/>
      </c>
      <c r="AS45" s="240" t="str">
        <f t="shared" si="37"/>
        <v/>
      </c>
      <c r="AT45" s="241">
        <v>31</v>
      </c>
      <c r="AU45" s="432"/>
      <c r="AV45" s="242"/>
      <c r="AW45" s="243"/>
      <c r="AX45" s="249" t="str">
        <f t="shared" si="57"/>
        <v/>
      </c>
      <c r="AY45" s="238" t="str">
        <f t="shared" si="58"/>
        <v/>
      </c>
      <c r="AZ45" s="238" t="str">
        <f t="shared" si="59"/>
        <v/>
      </c>
      <c r="BA45" s="239" t="str">
        <f t="shared" si="38"/>
        <v/>
      </c>
      <c r="BB45" s="239" t="str">
        <f t="shared" si="60"/>
        <v/>
      </c>
      <c r="BC45" s="239" t="str">
        <f t="shared" si="61"/>
        <v/>
      </c>
      <c r="BD45" s="240" t="str">
        <f t="shared" si="62"/>
        <v/>
      </c>
      <c r="BE45" s="240" t="str">
        <f t="shared" si="63"/>
        <v/>
      </c>
      <c r="BF45" s="240" t="str">
        <f t="shared" si="64"/>
        <v/>
      </c>
      <c r="BG45" s="240" t="str">
        <f t="shared" si="65"/>
        <v/>
      </c>
      <c r="BH45" s="240" t="str">
        <f t="shared" si="66"/>
        <v/>
      </c>
      <c r="BI45" s="240" t="str">
        <f t="shared" si="67"/>
        <v/>
      </c>
      <c r="BJ45" s="240" t="str">
        <f t="shared" si="68"/>
        <v/>
      </c>
      <c r="BK45" s="240" t="str">
        <f t="shared" si="69"/>
        <v/>
      </c>
      <c r="BL45" s="240" t="str">
        <f t="shared" si="70"/>
        <v/>
      </c>
      <c r="BM45" s="240" t="str">
        <f t="shared" si="71"/>
        <v/>
      </c>
      <c r="BN45" s="240" t="str">
        <f t="shared" si="121"/>
        <v/>
      </c>
      <c r="BO45" s="240" t="str">
        <f t="shared" si="121"/>
        <v/>
      </c>
      <c r="BP45" s="240" t="str">
        <f t="shared" si="73"/>
        <v/>
      </c>
      <c r="BQ45" s="240" t="str">
        <f t="shared" si="74"/>
        <v/>
      </c>
      <c r="BR45" s="241">
        <v>31</v>
      </c>
      <c r="BS45" s="432"/>
      <c r="BT45" s="242"/>
      <c r="BU45" s="242"/>
      <c r="BV45" s="249" t="str">
        <f t="shared" si="75"/>
        <v/>
      </c>
      <c r="BW45" s="238" t="str">
        <f t="shared" si="76"/>
        <v/>
      </c>
      <c r="BX45" s="238" t="str">
        <f t="shared" si="77"/>
        <v/>
      </c>
      <c r="BY45" s="239" t="str">
        <f t="shared" si="40"/>
        <v/>
      </c>
      <c r="BZ45" s="239" t="str">
        <f t="shared" si="78"/>
        <v/>
      </c>
      <c r="CA45" s="239" t="str">
        <f t="shared" si="122"/>
        <v/>
      </c>
      <c r="CB45" s="240" t="str">
        <f t="shared" si="122"/>
        <v/>
      </c>
      <c r="CC45" s="240" t="str">
        <f t="shared" si="80"/>
        <v/>
      </c>
      <c r="CD45" s="240" t="str">
        <f t="shared" si="81"/>
        <v/>
      </c>
      <c r="CE45" s="240" t="str">
        <f t="shared" si="82"/>
        <v/>
      </c>
      <c r="CF45" s="240" t="str">
        <f t="shared" si="83"/>
        <v/>
      </c>
      <c r="CG45" s="240" t="str">
        <f t="shared" si="84"/>
        <v/>
      </c>
      <c r="CH45" s="240" t="str">
        <f t="shared" si="85"/>
        <v/>
      </c>
      <c r="CI45" s="240" t="str">
        <f t="shared" si="86"/>
        <v/>
      </c>
      <c r="CJ45" s="240" t="str">
        <f t="shared" si="87"/>
        <v/>
      </c>
      <c r="CK45" s="240" t="str">
        <f t="shared" si="88"/>
        <v/>
      </c>
      <c r="CL45" s="240" t="str">
        <f t="shared" si="123"/>
        <v/>
      </c>
      <c r="CM45" s="240" t="str">
        <f t="shared" si="123"/>
        <v/>
      </c>
      <c r="CN45" s="240" t="str">
        <f t="shared" si="90"/>
        <v/>
      </c>
      <c r="CO45" s="240" t="str">
        <f t="shared" si="91"/>
        <v/>
      </c>
      <c r="CP45" s="241">
        <v>31</v>
      </c>
      <c r="CQ45" s="432"/>
      <c r="CR45" s="243"/>
      <c r="CS45" s="248" t="str">
        <f t="shared" si="92"/>
        <v/>
      </c>
      <c r="CT45" s="238" t="str">
        <f t="shared" si="93"/>
        <v/>
      </c>
      <c r="CU45" s="238" t="str">
        <f t="shared" si="94"/>
        <v/>
      </c>
      <c r="CV45" s="238" t="str">
        <f t="shared" si="95"/>
        <v/>
      </c>
      <c r="CW45" s="239" t="str">
        <f t="shared" si="96"/>
        <v/>
      </c>
      <c r="CX45" s="239" t="str">
        <f t="shared" si="97"/>
        <v/>
      </c>
      <c r="CY45" s="240" t="str">
        <f t="shared" si="98"/>
        <v/>
      </c>
      <c r="CZ45" s="240" t="str">
        <f t="shared" si="99"/>
        <v/>
      </c>
      <c r="DA45" s="240" t="str">
        <f t="shared" si="100"/>
        <v/>
      </c>
      <c r="DB45" s="240" t="str">
        <f t="shared" si="101"/>
        <v/>
      </c>
      <c r="DC45" s="240" t="str">
        <f t="shared" si="102"/>
        <v/>
      </c>
      <c r="DD45" s="240" t="str">
        <f t="shared" si="103"/>
        <v/>
      </c>
      <c r="DE45" s="240" t="str">
        <f t="shared" si="104"/>
        <v/>
      </c>
      <c r="DF45" s="240" t="str">
        <f t="shared" si="105"/>
        <v/>
      </c>
      <c r="DG45" s="240" t="str">
        <f t="shared" si="106"/>
        <v/>
      </c>
      <c r="DH45" s="240" t="str">
        <f t="shared" si="107"/>
        <v/>
      </c>
      <c r="DI45" s="240" t="str">
        <f t="shared" si="124"/>
        <v/>
      </c>
      <c r="DJ45" s="240" t="str">
        <f t="shared" si="124"/>
        <v/>
      </c>
      <c r="DK45" s="240" t="str">
        <f t="shared" si="109"/>
        <v/>
      </c>
      <c r="DL45" s="240" t="str">
        <f t="shared" si="110"/>
        <v/>
      </c>
      <c r="DM45" s="241">
        <v>31</v>
      </c>
      <c r="DN45" s="432"/>
      <c r="DO45" s="242"/>
      <c r="DP45" s="242"/>
      <c r="DQ45" s="248" t="str">
        <f t="shared" si="111"/>
        <v/>
      </c>
      <c r="DR45" s="238" t="str">
        <f t="shared" si="112"/>
        <v/>
      </c>
      <c r="DS45" s="238" t="str">
        <f t="shared" si="113"/>
        <v/>
      </c>
      <c r="DT45" s="238" t="str">
        <f t="shared" si="114"/>
        <v/>
      </c>
      <c r="DU45" s="239" t="str">
        <f t="shared" si="115"/>
        <v/>
      </c>
      <c r="DV45" s="239" t="str">
        <f t="shared" si="116"/>
        <v/>
      </c>
      <c r="DW45" s="240" t="str">
        <f t="shared" si="45"/>
        <v/>
      </c>
      <c r="DX45" s="240" t="str">
        <f t="shared" si="46"/>
        <v/>
      </c>
      <c r="DY45" s="240" t="str">
        <f t="shared" si="47"/>
        <v/>
      </c>
      <c r="DZ45" s="240" t="str">
        <f t="shared" si="48"/>
        <v/>
      </c>
      <c r="EA45" s="240" t="str">
        <f t="shared" si="49"/>
        <v/>
      </c>
      <c r="EB45" s="240" t="str">
        <f t="shared" si="50"/>
        <v/>
      </c>
      <c r="EC45" s="240" t="str">
        <f t="shared" si="51"/>
        <v/>
      </c>
      <c r="ED45" s="240" t="str">
        <f t="shared" si="52"/>
        <v/>
      </c>
      <c r="EE45" s="240" t="str">
        <f t="shared" si="53"/>
        <v/>
      </c>
      <c r="EF45" s="240" t="str">
        <f t="shared" si="54"/>
        <v/>
      </c>
      <c r="EG45" s="240" t="str">
        <f t="shared" si="55"/>
        <v/>
      </c>
      <c r="EH45" s="240" t="str">
        <f t="shared" si="118"/>
        <v/>
      </c>
      <c r="EI45" s="240" t="str">
        <f t="shared" si="56"/>
        <v/>
      </c>
      <c r="EJ45" s="240" t="str">
        <f t="shared" si="117"/>
        <v/>
      </c>
      <c r="EK45" s="241">
        <v>31</v>
      </c>
      <c r="EL45" s="432"/>
      <c r="EZ45" s="214" t="str">
        <f>IFERROR(IF(AND('Classificação geral'!$J37="FEM",'Classificação geral'!$K37=1,'Classificação geral'!$F37="Mini"),'Classificação geral'!$A37,""),"")</f>
        <v/>
      </c>
      <c r="FA45" s="214" t="str">
        <f>IFERROR(IF(AND('Classificação geral'!$J37="FEM",'Classificação geral'!$K37=1,'Classificação geral'!F37="Mini"),'Classificação geral'!$B37,""),"")</f>
        <v/>
      </c>
      <c r="FB45" s="215" t="str">
        <f>IF($FA45='Classificação geral'!$B37,'Classificação geral'!$C37,"")</f>
        <v/>
      </c>
      <c r="FC45" s="215" t="str">
        <f>IF($FA45='Classificação geral'!$B37,'Classificação geral'!$D37,"")</f>
        <v/>
      </c>
      <c r="FD45" s="215" t="str">
        <f>IF($FA45='Classificação geral'!$B37,'Classificação geral'!$J37,"")</f>
        <v/>
      </c>
      <c r="FE45" s="215" t="str">
        <f>IF($FD45='Classificação geral'!$J37,'Classificação geral'!$K37,"")</f>
        <v/>
      </c>
      <c r="FF45" s="215" t="str">
        <f>IF($FE45='Classificação geral'!$K37,'Classificação geral'!$P37,"")</f>
        <v/>
      </c>
      <c r="FG45" s="215" t="str">
        <f>IF($FE45='Classificação geral'!$K37,'Classificação geral'!$S37,"")</f>
        <v/>
      </c>
      <c r="FH45" s="215" t="str">
        <f>IF($FE45='Classificação geral'!$K37,'Classificação geral'!$T37,"")</f>
        <v/>
      </c>
      <c r="FI45" s="215" t="str">
        <f>IF($FE45='Classificação geral'!$K37,'Classificação geral'!$L37,"")</f>
        <v/>
      </c>
      <c r="FJ45" s="215" t="str">
        <f>IF($FE45='Classificação geral'!$K37,'Classificação geral'!$U37,"")</f>
        <v/>
      </c>
      <c r="FK45" s="215" t="str">
        <f>IF($FE45='Classificação geral'!$K37,'Classificação geral'!$W37,"")</f>
        <v/>
      </c>
      <c r="FL45" s="215" t="str">
        <f>IF($FE45='Classificação geral'!$K37,'Classificação geral'!$X37,"")</f>
        <v/>
      </c>
      <c r="FM45" s="215" t="str">
        <f>IF($FE45='Classificação geral'!$K37,'Classificação geral'!$M37,"")</f>
        <v/>
      </c>
      <c r="FN45" s="215" t="str">
        <f>IF($FE45='Classificação geral'!$K37,'Classificação geral'!$Y37,"")</f>
        <v/>
      </c>
      <c r="FO45" s="215" t="str">
        <f>IF($FE45='Classificação geral'!$K37,'Classificação geral'!$AA37,"")</f>
        <v/>
      </c>
      <c r="FP45" s="215" t="str">
        <f>IF($FE45='Classificação geral'!$K37,'Classificação geral'!$AB37,"")</f>
        <v/>
      </c>
      <c r="FQ45" s="215" t="str">
        <f>IF($FE45='Classificação geral'!$K37,'Classificação geral'!$N37,"")</f>
        <v/>
      </c>
      <c r="FR45" s="215" t="str">
        <f>IF($FE45='Classificação geral'!$K37,'Classificação geral'!$O37,"")</f>
        <v/>
      </c>
      <c r="FS45" s="215" t="str">
        <f>IF($FE45='Classificação geral'!$K37,'Classificação geral'!$AM37,"")</f>
        <v/>
      </c>
      <c r="FT45" s="216" t="str">
        <f>IFERROR(RANK(FS45,FS:FS,0)+ COUNTIF($FS$13:FS44,FS45),"")</f>
        <v/>
      </c>
      <c r="FU45" s="209"/>
      <c r="FV45" s="214" t="str">
        <f>IFERROR(IF(AND('Classificação geral'!$J37="mas",'Classificação geral'!$K37=1,'Classificação geral'!$F37="Mini"),'Classificação geral'!$A37,""),"")</f>
        <v/>
      </c>
      <c r="FW45" s="214" t="str">
        <f>IFERROR(IF(AND('Classificação geral'!$J37="mas",'Classificação geral'!$K37=1,'Classificação geral'!$F37="Mini"),'Classificação geral'!$B37,""),"")</f>
        <v/>
      </c>
      <c r="FX45" s="215" t="str">
        <f>IF($FW45='Classificação geral'!$B37,'Classificação geral'!$C37,"")</f>
        <v/>
      </c>
      <c r="FY45" s="215" t="str">
        <f>IF($FW45='Classificação geral'!$B37,'Classificação geral'!$D37,"")</f>
        <v/>
      </c>
      <c r="FZ45" s="215" t="str">
        <f>IF($FW45='Classificação geral'!$B37,'Classificação geral'!$J37,"")</f>
        <v/>
      </c>
      <c r="GA45" s="214" t="str">
        <f>IFERROR(IF(AND($FZ45="mas",'Classificação geral'!$K37=1),'Classificação geral'!K37,""),"")</f>
        <v/>
      </c>
      <c r="GB45" s="214" t="str">
        <f>IFERROR(IF(AND($FZ45="mas",'Classificação geral'!$K37=1),'Classificação geral'!P37,""),"")</f>
        <v/>
      </c>
      <c r="GC45" s="214" t="str">
        <f>IFERROR(IF(AND($FZ45="mas",'Classificação geral'!$K37=1),'Classificação geral'!S37,""),"")</f>
        <v/>
      </c>
      <c r="GD45" s="214" t="str">
        <f>IFERROR(IF(AND($FZ45="mas",'Classificação geral'!$K37=1),'Classificação geral'!T37,""),"")</f>
        <v/>
      </c>
      <c r="GE45" s="214" t="str">
        <f>IFERROR(IF(AND($FZ45="mas",'Classificação geral'!$K37=1),'Classificação geral'!L37,""),"")</f>
        <v/>
      </c>
      <c r="GF45" s="214" t="str">
        <f>IFERROR(IF(AND($FZ45="mas",'Classificação geral'!$K37=1),'Classificação geral'!U37,""),"")</f>
        <v/>
      </c>
      <c r="GG45" s="214" t="str">
        <f>IFERROR(IF(AND($FZ45="mas",'Classificação geral'!$K37=1),'Classificação geral'!W37,""),"")</f>
        <v/>
      </c>
      <c r="GH45" s="214" t="str">
        <f>IFERROR(IF(AND($FZ45="mas",'Classificação geral'!$K37=1),'Classificação geral'!X37,""),"")</f>
        <v/>
      </c>
      <c r="GI45" s="214" t="str">
        <f>IFERROR(IF(AND($FZ45="mas",'Classificação geral'!$K37=1),'Classificação geral'!M37,""),"")</f>
        <v/>
      </c>
      <c r="GJ45" s="214" t="str">
        <f>IFERROR(IF(AND($FZ45="mas",'Classificação geral'!$K37=1),'Classificação geral'!Y37,""),"")</f>
        <v/>
      </c>
      <c r="GK45" s="214" t="str">
        <f>IFERROR(IF(AND($FZ45="mas",'Classificação geral'!$K37=1),'Classificação geral'!AA37,""),"")</f>
        <v/>
      </c>
      <c r="GL45" s="214" t="str">
        <f>IFERROR(IF(AND($FZ45="mas",'Classificação geral'!$K37=1),'Classificação geral'!AB37,""),"")</f>
        <v/>
      </c>
      <c r="GM45" s="214" t="str">
        <f>IFERROR(IF(AND($FZ45="mas",'Classificação geral'!$K37=1),'Classificação geral'!N37,""),"")</f>
        <v/>
      </c>
      <c r="GN45" s="214" t="str">
        <f>IFERROR(IF(AND($FZ45="mas",'Classificação geral'!$K37=1),'Classificação geral'!O37,""),"")</f>
        <v/>
      </c>
      <c r="GO45" s="244" t="str">
        <f>IFERROR(IF(AND($FZ45="mas",'Classificação geral'!$K37=1),'Classificação geral'!AM37,""),"")</f>
        <v/>
      </c>
      <c r="GP45" s="216" t="str">
        <f>IFERROR(RANK(GO45,GO:GO,0)+ COUNTIF($GO$13:GO44,GO45),"")</f>
        <v/>
      </c>
      <c r="GQ45" s="209"/>
      <c r="GR45" s="214" t="str">
        <f>IFERROR(IF(AND('Classificação geral'!$J37="fem",'Classificação geral'!$K37=2,'Classificação geral'!$F37="Mini"),'Classificação geral'!$A37,""),"")</f>
        <v/>
      </c>
      <c r="GS45" s="214" t="str">
        <f>IFERROR(IF(AND('Classificação geral'!$J37="fem",'Classificação geral'!$K37=2,'Classificação geral'!$F37="Mini"),'Classificação geral'!$B37,""),"")</f>
        <v/>
      </c>
      <c r="GT45" s="215" t="str">
        <f>IF($GS45='Classificação geral'!$B37,'Classificação geral'!$C37,"")</f>
        <v/>
      </c>
      <c r="GU45" s="215" t="str">
        <f>IF($GS45='Classificação geral'!$B37,'Classificação geral'!$D37,"")</f>
        <v/>
      </c>
      <c r="GV45" s="215" t="str">
        <f>IF($GS45='Classificação geral'!$B37,'Classificação geral'!$J37,"")</f>
        <v/>
      </c>
      <c r="GW45" s="214" t="str">
        <f>IFERROR(IF(AND($GV45="fem",'Classificação geral'!$K37=2),'Classificação geral'!K37,""),"")</f>
        <v/>
      </c>
      <c r="GX45" s="214" t="str">
        <f>IFERROR(IF(AND($GV45="fem",'Classificação geral'!$K37=2),'Classificação geral'!P37,""),"")</f>
        <v/>
      </c>
      <c r="GY45" s="214" t="str">
        <f>IFERROR(IF(AND($GV45="fem",'Classificação geral'!$K37=2),'Classificação geral'!S37,""),"")</f>
        <v/>
      </c>
      <c r="GZ45" s="214" t="str">
        <f>IFERROR(IF(AND($GV45="fem",'Classificação geral'!$K37=2),'Classificação geral'!T37,""),"")</f>
        <v/>
      </c>
      <c r="HA45" s="214" t="str">
        <f>IFERROR(IF(AND($GV45="fem",'Classificação geral'!$K37=2),'Classificação geral'!L37,""),"")</f>
        <v/>
      </c>
      <c r="HB45" s="214" t="str">
        <f>IFERROR(IF(AND($GV45="fem",'Classificação geral'!$K37=2),'Classificação geral'!U37,""),"")</f>
        <v/>
      </c>
      <c r="HC45" s="214" t="str">
        <f>IFERROR(IF(AND($GV45="fem",'Classificação geral'!$K37=2),'Classificação geral'!W37,""),"")</f>
        <v/>
      </c>
      <c r="HD45" s="214" t="str">
        <f>IFERROR(IF(AND($GV45="fem",'Classificação geral'!$K37=2),'Classificação geral'!X37,""),"")</f>
        <v/>
      </c>
      <c r="HE45" s="214" t="str">
        <f>IFERROR(IF(AND($GV45="fem",'Classificação geral'!$K37=2),'Classificação geral'!M37,""),"")</f>
        <v/>
      </c>
      <c r="HF45" s="214" t="str">
        <f>IFERROR(IF(AND($GV45="fem",'Classificação geral'!$K37=2),'Classificação geral'!Y37,""),"")</f>
        <v/>
      </c>
      <c r="HG45" s="214" t="str">
        <f>IFERROR(IF(AND($GV45="fem",'Classificação geral'!$K37=2),'Classificação geral'!AA37,""),"")</f>
        <v/>
      </c>
      <c r="HH45" s="214" t="str">
        <f>IFERROR(IF(AND($GV45="fem",'Classificação geral'!$K37=2),'Classificação geral'!AB37,""),"")</f>
        <v/>
      </c>
      <c r="HI45" s="214" t="str">
        <f>IFERROR(IF(AND($GV45="fem",'Classificação geral'!$K37=2),'Classificação geral'!N37,""),"")</f>
        <v/>
      </c>
      <c r="HJ45" s="214" t="str">
        <f>IFERROR(IF(AND($GV45="fem",'Classificação geral'!$K37=2),'Classificação geral'!O37,""),"")</f>
        <v/>
      </c>
      <c r="HK45" s="214" t="str">
        <f>IFERROR(IF(AND($GV45="fem",'Classificação geral'!$K37=2),'Classificação geral'!AM37,""),"")</f>
        <v/>
      </c>
      <c r="HL45" s="216" t="str">
        <f>IFERROR(RANK(HK45,HK:HK,0)+ COUNTIF(HK$13:$HK43,HK45),"")</f>
        <v/>
      </c>
      <c r="HM45" s="209"/>
      <c r="HN45" s="214" t="str">
        <f>IFERROR(IF(AND('Classificação geral'!$J37="mas",'Classificação geral'!$K37=2,'Classificação geral'!$F37="Mini"),'Classificação geral'!$A37,""),"")</f>
        <v/>
      </c>
      <c r="HO45" s="214" t="str">
        <f>IFERROR(IF(AND('Classificação geral'!$J37="mas",'Classificação geral'!$K37=2,'Classificação geral'!$F37="Mini"),'Classificação geral'!$B37,""),"")</f>
        <v/>
      </c>
      <c r="HP45" s="215" t="str">
        <f>IF($HO45='Classificação geral'!$B37,'Classificação geral'!$C37,"")</f>
        <v/>
      </c>
      <c r="HQ45" s="215" t="str">
        <f>IF($HO45='Classificação geral'!$B37,'Classificação geral'!$D37,"")</f>
        <v/>
      </c>
      <c r="HR45" s="215" t="str">
        <f>IF($HO45='Classificação geral'!$B37,'Classificação geral'!$J37,"")</f>
        <v/>
      </c>
      <c r="HS45" s="214" t="str">
        <f>IFERROR(IF(AND($HR45="mas",'Classificação geral'!$K37=2),'Classificação geral'!K37,""),"")</f>
        <v/>
      </c>
      <c r="HT45" s="214" t="str">
        <f>IFERROR(IF(AND($HR45="mas",'Classificação geral'!$K37=2),'Classificação geral'!P37,""),"")</f>
        <v/>
      </c>
      <c r="HU45" s="214" t="str">
        <f>IFERROR(IF(AND($HR45="mas",'Classificação geral'!$K37=2),'Classificação geral'!S37,""),"")</f>
        <v/>
      </c>
      <c r="HV45" s="214" t="str">
        <f>IFERROR(IF(AND($HR45="mas",'Classificação geral'!$K37=2),'Classificação geral'!T37,""),"")</f>
        <v/>
      </c>
      <c r="HW45" s="214" t="str">
        <f>IFERROR(IF(AND($HR45="mas",'Classificação geral'!$K37=2),'Classificação geral'!L37,""),"")</f>
        <v/>
      </c>
      <c r="HX45" s="214" t="str">
        <f>IFERROR(IF(AND($HR45="mas",'Classificação geral'!$K37=2),'Classificação geral'!U37,""),"")</f>
        <v/>
      </c>
      <c r="HY45" s="214" t="str">
        <f>IFERROR(IF(AND($HR45="mas",'Classificação geral'!$K37=2),'Classificação geral'!W37,""),"")</f>
        <v/>
      </c>
      <c r="HZ45" s="214" t="str">
        <f>IFERROR(IF(AND($HR45="mas",'Classificação geral'!$K37=2),'Classificação geral'!X37,""),"")</f>
        <v/>
      </c>
      <c r="IA45" s="214" t="str">
        <f>IFERROR(IF(AND($HR45="mas",'Classificação geral'!$K37=2),'Classificação geral'!M37,""),"")</f>
        <v/>
      </c>
      <c r="IB45" s="214" t="str">
        <f>IFERROR(IF(AND($HR45="mas",'Classificação geral'!$K37=2),'Classificação geral'!Y37,""),"")</f>
        <v/>
      </c>
      <c r="IC45" s="214" t="str">
        <f>IFERROR(IF(AND($HR45="mas",'Classificação geral'!$K37=2),'Classificação geral'!AA37,""),"")</f>
        <v/>
      </c>
      <c r="ID45" s="214" t="str">
        <f>IFERROR(IF(AND($HR45="mas",'Classificação geral'!$K37=2),'Classificação geral'!AB37,""),"")</f>
        <v/>
      </c>
      <c r="IE45" s="214" t="str">
        <f>IFERROR(IF(AND($HR45="mas",'Classificação geral'!$K37=2),'Classificação geral'!N37,""),"")</f>
        <v/>
      </c>
      <c r="IF45" s="214" t="str">
        <f>IFERROR(IF(AND($HR45="mas",'Classificação geral'!$K37=2),'Classificação geral'!$AM37,""),"")</f>
        <v/>
      </c>
      <c r="IG45" s="216" t="str">
        <f>IFERROR(RANK(IF45,IF:IF,0)+ COUNTIF($IF$13:IF$13,IF45),"")</f>
        <v/>
      </c>
      <c r="IH45" s="209"/>
      <c r="II45" s="214" t="str">
        <f>IFERROR(IF(AND('Classificação geral'!$J37="fem",'Classificação geral'!$K37=3,'Classificação geral'!$F37="Mini"),'Classificação geral'!$A37,""),"")</f>
        <v/>
      </c>
      <c r="IJ45" s="214" t="str">
        <f>IFERROR(IF(AND('Classificação geral'!$J37="fem",'Classificação geral'!$K37=3,'Classificação geral'!$F37="Mini"),'Classificação geral'!$B37,""),"")</f>
        <v/>
      </c>
      <c r="IK45" s="215" t="str">
        <f>IF($IJ45='Classificação geral'!$B37,'Classificação geral'!$C37,"")</f>
        <v/>
      </c>
      <c r="IL45" s="215" t="str">
        <f>IF($IJ45='Classificação geral'!$B37,'Classificação geral'!$D37,"")</f>
        <v/>
      </c>
      <c r="IM45" s="215" t="str">
        <f>IF($IJ45='Classificação geral'!$B37,'Classificação geral'!$J37,"")</f>
        <v/>
      </c>
      <c r="IN45" s="215" t="str">
        <f>IF($IM45='Classificação geral'!$J37,'Classificação geral'!$K37,"")</f>
        <v/>
      </c>
      <c r="IO45" s="215" t="str">
        <f>IF($IN45='Classificação geral'!$K37,'Classificação geral'!$P37,"")</f>
        <v/>
      </c>
      <c r="IP45" s="215" t="str">
        <f>IF($IN45='Classificação geral'!$K37,'Classificação geral'!$S37,"")</f>
        <v/>
      </c>
      <c r="IQ45" s="215" t="str">
        <f>IF($IN45='Classificação geral'!$K37,'Classificação geral'!$T37,"")</f>
        <v/>
      </c>
      <c r="IR45" s="215" t="str">
        <f>IF($IN45='Classificação geral'!$K37,'Classificação geral'!$L37,"")</f>
        <v/>
      </c>
      <c r="IS45" s="215" t="str">
        <f>IF($IN45='Classificação geral'!$K37,'Classificação geral'!$U37,"")</f>
        <v/>
      </c>
      <c r="IT45" s="215" t="str">
        <f>IF($IN45='Classificação geral'!$K37,'Classificação geral'!$W37,"")</f>
        <v/>
      </c>
      <c r="IU45" s="215" t="str">
        <f>IF($IN45='Classificação geral'!$K37,'Classificação geral'!$X37,"")</f>
        <v/>
      </c>
      <c r="IV45" s="215" t="str">
        <f>IF($IN45='Classificação geral'!$K37,'Classificação geral'!$M37,"")</f>
        <v/>
      </c>
      <c r="IW45" s="215" t="str">
        <f>IF($IN45='Classificação geral'!$K37,'Classificação geral'!$Y37,"")</f>
        <v/>
      </c>
      <c r="IX45" s="215" t="str">
        <f>IF($IN45='Classificação geral'!$K37,'Classificação geral'!$AA37,"")</f>
        <v/>
      </c>
      <c r="IY45" s="215" t="str">
        <f>IF($IN45='Classificação geral'!$K37,'Classificação geral'!$AB37,"")</f>
        <v/>
      </c>
      <c r="IZ45" s="215" t="str">
        <f>IF($IN45='Classificação geral'!$K37,'Classificação geral'!$N37,"")</f>
        <v/>
      </c>
      <c r="JA45" s="215" t="str">
        <f>IF($IN45='Classificação geral'!$K37,'Classificação geral'!$O37,"")</f>
        <v/>
      </c>
      <c r="JB45" s="215" t="str">
        <f>IF($IN45='Classificação geral'!$K37,'Classificação geral'!$AM37,"")</f>
        <v/>
      </c>
      <c r="JC45" s="216" t="str">
        <f>IFERROR(RANK(JB45,JB:JB,0)+ COUNTIF($JB$13:JB43,JB45),"")</f>
        <v/>
      </c>
      <c r="JD45" s="209"/>
      <c r="JE45" s="214" t="str">
        <f>IFERROR(IF(AND('Classificação geral'!$J37="mas",'Classificação geral'!$K37=3,'Classificação geral'!$F37="Mini"),'Classificação geral'!$A37,""),"")</f>
        <v/>
      </c>
      <c r="JF45" s="214" t="str">
        <f>IFERROR(IF(AND('Classificação geral'!$J37="mas",'Classificação geral'!$K37=3,'Classificação geral'!$F37="Mini"),'Classificação geral'!$B37,""),"")</f>
        <v/>
      </c>
      <c r="JG45" s="215" t="str">
        <f>IF($JF45='Classificação geral'!$B37,'Classificação geral'!$C37,"")</f>
        <v/>
      </c>
      <c r="JH45" s="215" t="str">
        <f>IF($JF45='Classificação geral'!$B37,'Classificação geral'!$D37,"")</f>
        <v/>
      </c>
      <c r="JI45" s="215" t="str">
        <f>IF($JF45='Classificação geral'!$B37,'Classificação geral'!$J37,"")</f>
        <v/>
      </c>
      <c r="JJ45" s="214" t="str">
        <f>IFERROR(IF(AND($JI45="mas",'Classificação geral'!$K37=3),'Classificação geral'!K37,""),"")</f>
        <v/>
      </c>
      <c r="JK45" s="214" t="str">
        <f>IFERROR(IF(AND($JI45="mas",'Classificação geral'!$K37=3),'Classificação geral'!P37,""),"")</f>
        <v/>
      </c>
      <c r="JL45" s="214" t="str">
        <f>IFERROR(IF(AND($JI45="mas",'Classificação geral'!$K37=3),'Classificação geral'!S37,""),"")</f>
        <v/>
      </c>
      <c r="JM45" s="214" t="str">
        <f>IFERROR(IF(AND($JI45="mas",'Classificação geral'!$K37=3),'Classificação geral'!T37,""),"")</f>
        <v/>
      </c>
      <c r="JN45" s="214" t="str">
        <f>IFERROR(IF(AND($JI45="mas",'Classificação geral'!$K37=3),'Classificação geral'!L37,""),"")</f>
        <v/>
      </c>
      <c r="JO45" s="214" t="str">
        <f>IFERROR(IF(AND($JI45="mas",'Classificação geral'!$K37=3),'Classificação geral'!U37,""),"")</f>
        <v/>
      </c>
      <c r="JP45" s="214" t="str">
        <f>IFERROR(IF(AND($JI45="mas",'Classificação geral'!$K37=3),'Classificação geral'!W37,""),"")</f>
        <v/>
      </c>
      <c r="JQ45" s="214" t="str">
        <f>IFERROR(IF(AND($JI45="mas",'Classificação geral'!$K37=3),'Classificação geral'!X37,""),"")</f>
        <v/>
      </c>
      <c r="JR45" s="214" t="str">
        <f>IFERROR(IF(AND($JI45="mas",'Classificação geral'!$K37=3),'Classificação geral'!M37,""),"")</f>
        <v/>
      </c>
      <c r="JS45" s="214" t="str">
        <f>IFERROR(IF(AND($JI45="mas",'Classificação geral'!$K37=3),'Classificação geral'!Y37,""),"")</f>
        <v/>
      </c>
      <c r="JT45" s="214" t="str">
        <f>IFERROR(IF(AND($JI45="mas",'Classificação geral'!$K37=3),'Classificação geral'!AA37,""),"")</f>
        <v/>
      </c>
      <c r="JU45" s="214" t="str">
        <f>IFERROR(IF(AND($JI45="mas",'Classificação geral'!$K37=3),'Classificação geral'!AB37,""),"")</f>
        <v/>
      </c>
      <c r="JV45" s="214" t="str">
        <f>IFERROR(IF(AND($JI45="mas",'Classificação geral'!$K37=3),'Classificação geral'!N37,""),"")</f>
        <v/>
      </c>
      <c r="JW45" s="214" t="str">
        <f>IFERROR(IF(AND($JI45="mas",'Classificação geral'!$K37=3),'Classificação geral'!$AM37,""),"")</f>
        <v/>
      </c>
      <c r="JX45" s="216" t="str">
        <f>IFERROR(RANK(JW45,JW:JW,0)+ COUNTIF(JW$13:$JW43,JW45),"")</f>
        <v/>
      </c>
    </row>
    <row r="46" spans="1:284" s="199" customFormat="1" ht="27.75" customHeight="1" x14ac:dyDescent="0.4">
      <c r="A46" s="243"/>
      <c r="B46" s="248" t="str">
        <f t="shared" si="0"/>
        <v/>
      </c>
      <c r="C46" s="238" t="str">
        <f t="shared" si="1"/>
        <v/>
      </c>
      <c r="D46" s="238" t="str">
        <f t="shared" si="2"/>
        <v/>
      </c>
      <c r="E46" s="238" t="str">
        <f t="shared" si="3"/>
        <v/>
      </c>
      <c r="F46" s="239" t="str">
        <f t="shared" si="4"/>
        <v/>
      </c>
      <c r="G46" s="239" t="str">
        <f t="shared" si="5"/>
        <v/>
      </c>
      <c r="H46" s="240" t="str">
        <f t="shared" si="6"/>
        <v/>
      </c>
      <c r="I46" s="240" t="str">
        <f t="shared" si="7"/>
        <v/>
      </c>
      <c r="J46" s="240" t="str">
        <f t="shared" si="8"/>
        <v/>
      </c>
      <c r="K46" s="240" t="str">
        <f t="shared" si="9"/>
        <v/>
      </c>
      <c r="L46" s="240" t="str">
        <f t="shared" si="10"/>
        <v/>
      </c>
      <c r="M46" s="240" t="str">
        <f t="shared" si="11"/>
        <v/>
      </c>
      <c r="N46" s="240" t="str">
        <f t="shared" si="12"/>
        <v/>
      </c>
      <c r="O46" s="240" t="str">
        <f t="shared" si="13"/>
        <v/>
      </c>
      <c r="P46" s="240" t="str">
        <f t="shared" si="14"/>
        <v/>
      </c>
      <c r="Q46" s="240" t="str">
        <f t="shared" si="15"/>
        <v/>
      </c>
      <c r="R46" s="240" t="str">
        <f t="shared" si="119"/>
        <v/>
      </c>
      <c r="S46" s="240" t="str">
        <f t="shared" si="119"/>
        <v/>
      </c>
      <c r="T46" s="240" t="str">
        <f t="shared" si="17"/>
        <v/>
      </c>
      <c r="U46" s="240" t="str">
        <f t="shared" si="18"/>
        <v/>
      </c>
      <c r="V46" s="241">
        <v>32</v>
      </c>
      <c r="W46" s="432"/>
      <c r="X46" s="434"/>
      <c r="Y46" s="242"/>
      <c r="Z46" s="248" t="str">
        <f t="shared" si="19"/>
        <v/>
      </c>
      <c r="AA46" s="238" t="str">
        <f t="shared" si="20"/>
        <v/>
      </c>
      <c r="AB46" s="238" t="str">
        <f t="shared" si="21"/>
        <v/>
      </c>
      <c r="AC46" s="238" t="str">
        <f t="shared" si="22"/>
        <v/>
      </c>
      <c r="AD46" s="239" t="str">
        <f t="shared" si="23"/>
        <v/>
      </c>
      <c r="AE46" s="239" t="str">
        <f t="shared" si="24"/>
        <v/>
      </c>
      <c r="AF46" s="240" t="str">
        <f t="shared" si="25"/>
        <v/>
      </c>
      <c r="AG46" s="240" t="str">
        <f t="shared" si="26"/>
        <v/>
      </c>
      <c r="AH46" s="240" t="str">
        <f t="shared" si="27"/>
        <v/>
      </c>
      <c r="AI46" s="240" t="str">
        <f t="shared" si="28"/>
        <v/>
      </c>
      <c r="AJ46" s="240" t="str">
        <f t="shared" si="29"/>
        <v/>
      </c>
      <c r="AK46" s="240" t="str">
        <f t="shared" si="30"/>
        <v/>
      </c>
      <c r="AL46" s="240" t="str">
        <f t="shared" si="31"/>
        <v/>
      </c>
      <c r="AM46" s="240" t="str">
        <f t="shared" si="32"/>
        <v/>
      </c>
      <c r="AN46" s="240" t="str">
        <f t="shared" si="33"/>
        <v/>
      </c>
      <c r="AO46" s="240" t="str">
        <f t="shared" si="34"/>
        <v/>
      </c>
      <c r="AP46" s="240" t="str">
        <f t="shared" si="120"/>
        <v/>
      </c>
      <c r="AQ46" s="240" t="str">
        <f t="shared" si="120"/>
        <v/>
      </c>
      <c r="AR46" s="240" t="str">
        <f t="shared" si="36"/>
        <v/>
      </c>
      <c r="AS46" s="240" t="str">
        <f t="shared" si="37"/>
        <v/>
      </c>
      <c r="AT46" s="241">
        <v>32</v>
      </c>
      <c r="AU46" s="432"/>
      <c r="AV46" s="242"/>
      <c r="AW46" s="243"/>
      <c r="AX46" s="249" t="str">
        <f t="shared" si="57"/>
        <v/>
      </c>
      <c r="AY46" s="238" t="str">
        <f t="shared" si="58"/>
        <v/>
      </c>
      <c r="AZ46" s="238" t="str">
        <f t="shared" si="59"/>
        <v/>
      </c>
      <c r="BA46" s="239" t="str">
        <f t="shared" si="38"/>
        <v/>
      </c>
      <c r="BB46" s="239" t="str">
        <f t="shared" si="60"/>
        <v/>
      </c>
      <c r="BC46" s="239" t="str">
        <f t="shared" si="61"/>
        <v/>
      </c>
      <c r="BD46" s="240" t="str">
        <f t="shared" si="62"/>
        <v/>
      </c>
      <c r="BE46" s="240" t="str">
        <f t="shared" si="63"/>
        <v/>
      </c>
      <c r="BF46" s="240" t="str">
        <f t="shared" si="64"/>
        <v/>
      </c>
      <c r="BG46" s="240" t="str">
        <f t="shared" si="65"/>
        <v/>
      </c>
      <c r="BH46" s="240" t="str">
        <f t="shared" si="66"/>
        <v/>
      </c>
      <c r="BI46" s="240" t="str">
        <f t="shared" si="67"/>
        <v/>
      </c>
      <c r="BJ46" s="240" t="str">
        <f t="shared" si="68"/>
        <v/>
      </c>
      <c r="BK46" s="240" t="str">
        <f t="shared" si="69"/>
        <v/>
      </c>
      <c r="BL46" s="240" t="str">
        <f t="shared" si="70"/>
        <v/>
      </c>
      <c r="BM46" s="240" t="str">
        <f t="shared" si="71"/>
        <v/>
      </c>
      <c r="BN46" s="240" t="str">
        <f t="shared" si="121"/>
        <v/>
      </c>
      <c r="BO46" s="240" t="str">
        <f t="shared" si="121"/>
        <v/>
      </c>
      <c r="BP46" s="240" t="str">
        <f t="shared" si="73"/>
        <v/>
      </c>
      <c r="BQ46" s="240" t="str">
        <f t="shared" si="74"/>
        <v/>
      </c>
      <c r="BR46" s="241">
        <v>32</v>
      </c>
      <c r="BS46" s="432"/>
      <c r="BT46" s="242"/>
      <c r="BU46" s="242"/>
      <c r="BV46" s="249" t="str">
        <f t="shared" si="75"/>
        <v/>
      </c>
      <c r="BW46" s="238" t="str">
        <f t="shared" si="76"/>
        <v/>
      </c>
      <c r="BX46" s="238" t="str">
        <f t="shared" si="77"/>
        <v/>
      </c>
      <c r="BY46" s="239" t="str">
        <f t="shared" si="40"/>
        <v/>
      </c>
      <c r="BZ46" s="239" t="str">
        <f t="shared" si="78"/>
        <v/>
      </c>
      <c r="CA46" s="239" t="str">
        <f t="shared" si="122"/>
        <v/>
      </c>
      <c r="CB46" s="240" t="str">
        <f t="shared" si="122"/>
        <v/>
      </c>
      <c r="CC46" s="240" t="str">
        <f t="shared" si="80"/>
        <v/>
      </c>
      <c r="CD46" s="240" t="str">
        <f t="shared" si="81"/>
        <v/>
      </c>
      <c r="CE46" s="240" t="str">
        <f t="shared" si="82"/>
        <v/>
      </c>
      <c r="CF46" s="240" t="str">
        <f t="shared" si="83"/>
        <v/>
      </c>
      <c r="CG46" s="240" t="str">
        <f t="shared" si="84"/>
        <v/>
      </c>
      <c r="CH46" s="240" t="str">
        <f t="shared" si="85"/>
        <v/>
      </c>
      <c r="CI46" s="240" t="str">
        <f t="shared" si="86"/>
        <v/>
      </c>
      <c r="CJ46" s="240" t="str">
        <f t="shared" si="87"/>
        <v/>
      </c>
      <c r="CK46" s="240" t="str">
        <f t="shared" si="88"/>
        <v/>
      </c>
      <c r="CL46" s="240" t="str">
        <f t="shared" si="123"/>
        <v/>
      </c>
      <c r="CM46" s="240" t="str">
        <f t="shared" si="123"/>
        <v/>
      </c>
      <c r="CN46" s="240" t="str">
        <f t="shared" si="90"/>
        <v/>
      </c>
      <c r="CO46" s="240" t="str">
        <f t="shared" si="91"/>
        <v/>
      </c>
      <c r="CP46" s="241">
        <v>32</v>
      </c>
      <c r="CQ46" s="432"/>
      <c r="CR46" s="243"/>
      <c r="CS46" s="248" t="str">
        <f t="shared" si="92"/>
        <v/>
      </c>
      <c r="CT46" s="238" t="str">
        <f t="shared" si="93"/>
        <v/>
      </c>
      <c r="CU46" s="238" t="str">
        <f t="shared" si="94"/>
        <v/>
      </c>
      <c r="CV46" s="238" t="str">
        <f t="shared" si="95"/>
        <v/>
      </c>
      <c r="CW46" s="239" t="str">
        <f t="shared" si="96"/>
        <v/>
      </c>
      <c r="CX46" s="239" t="str">
        <f t="shared" si="97"/>
        <v/>
      </c>
      <c r="CY46" s="240" t="str">
        <f t="shared" si="98"/>
        <v/>
      </c>
      <c r="CZ46" s="240" t="str">
        <f t="shared" si="99"/>
        <v/>
      </c>
      <c r="DA46" s="240" t="str">
        <f t="shared" si="100"/>
        <v/>
      </c>
      <c r="DB46" s="240" t="str">
        <f t="shared" si="101"/>
        <v/>
      </c>
      <c r="DC46" s="240" t="str">
        <f t="shared" si="102"/>
        <v/>
      </c>
      <c r="DD46" s="240" t="str">
        <f t="shared" si="103"/>
        <v/>
      </c>
      <c r="DE46" s="240" t="str">
        <f t="shared" si="104"/>
        <v/>
      </c>
      <c r="DF46" s="240" t="str">
        <f t="shared" si="105"/>
        <v/>
      </c>
      <c r="DG46" s="240" t="str">
        <f t="shared" si="106"/>
        <v/>
      </c>
      <c r="DH46" s="240" t="str">
        <f t="shared" si="107"/>
        <v/>
      </c>
      <c r="DI46" s="240" t="str">
        <f t="shared" si="124"/>
        <v/>
      </c>
      <c r="DJ46" s="240" t="str">
        <f t="shared" si="124"/>
        <v/>
      </c>
      <c r="DK46" s="240" t="str">
        <f t="shared" si="109"/>
        <v/>
      </c>
      <c r="DL46" s="240" t="str">
        <f t="shared" si="110"/>
        <v/>
      </c>
      <c r="DM46" s="241">
        <v>32</v>
      </c>
      <c r="DN46" s="432"/>
      <c r="DO46" s="242"/>
      <c r="DP46" s="242"/>
      <c r="DQ46" s="248" t="str">
        <f t="shared" si="111"/>
        <v/>
      </c>
      <c r="DR46" s="238" t="str">
        <f t="shared" si="112"/>
        <v/>
      </c>
      <c r="DS46" s="238" t="str">
        <f t="shared" si="113"/>
        <v/>
      </c>
      <c r="DT46" s="238" t="str">
        <f t="shared" si="114"/>
        <v/>
      </c>
      <c r="DU46" s="239" t="str">
        <f t="shared" si="115"/>
        <v/>
      </c>
      <c r="DV46" s="239" t="str">
        <f t="shared" si="116"/>
        <v/>
      </c>
      <c r="DW46" s="240" t="str">
        <f t="shared" si="45"/>
        <v/>
      </c>
      <c r="DX46" s="240" t="str">
        <f t="shared" si="46"/>
        <v/>
      </c>
      <c r="DY46" s="240" t="str">
        <f t="shared" si="47"/>
        <v/>
      </c>
      <c r="DZ46" s="240" t="str">
        <f t="shared" si="48"/>
        <v/>
      </c>
      <c r="EA46" s="240" t="str">
        <f t="shared" si="49"/>
        <v/>
      </c>
      <c r="EB46" s="240" t="str">
        <f t="shared" si="50"/>
        <v/>
      </c>
      <c r="EC46" s="240" t="str">
        <f t="shared" si="51"/>
        <v/>
      </c>
      <c r="ED46" s="240" t="str">
        <f t="shared" si="52"/>
        <v/>
      </c>
      <c r="EE46" s="240" t="str">
        <f t="shared" si="53"/>
        <v/>
      </c>
      <c r="EF46" s="240" t="str">
        <f t="shared" si="54"/>
        <v/>
      </c>
      <c r="EG46" s="240" t="str">
        <f t="shared" si="55"/>
        <v/>
      </c>
      <c r="EH46" s="240" t="str">
        <f t="shared" si="118"/>
        <v/>
      </c>
      <c r="EI46" s="240" t="str">
        <f t="shared" si="56"/>
        <v/>
      </c>
      <c r="EJ46" s="240" t="str">
        <f t="shared" si="117"/>
        <v/>
      </c>
      <c r="EK46" s="241">
        <v>32</v>
      </c>
      <c r="EL46" s="432"/>
      <c r="EZ46" s="214" t="str">
        <f>IFERROR(IF(AND('Classificação geral'!$J38="FEM",'Classificação geral'!$K38=1,'Classificação geral'!$F38="Mini"),'Classificação geral'!$A38,""),"")</f>
        <v/>
      </c>
      <c r="FA46" s="214" t="str">
        <f>IFERROR(IF(AND('Classificação geral'!$J38="FEM",'Classificação geral'!$K38=1,'Classificação geral'!F38="Mini"),'Classificação geral'!$B38,""),"")</f>
        <v/>
      </c>
      <c r="FB46" s="215" t="str">
        <f>IF($FA46='Classificação geral'!$B38,'Classificação geral'!$C38,"")</f>
        <v/>
      </c>
      <c r="FC46" s="215" t="str">
        <f>IF($FA46='Classificação geral'!$B38,'Classificação geral'!$D38,"")</f>
        <v/>
      </c>
      <c r="FD46" s="215" t="str">
        <f>IF($FA46='Classificação geral'!$B38,'Classificação geral'!$J38,"")</f>
        <v/>
      </c>
      <c r="FE46" s="215" t="str">
        <f>IF($FD46='Classificação geral'!$J38,'Classificação geral'!$K38,"")</f>
        <v/>
      </c>
      <c r="FF46" s="215" t="str">
        <f>IF($FE46='Classificação geral'!$K38,'Classificação geral'!$P38,"")</f>
        <v/>
      </c>
      <c r="FG46" s="215" t="str">
        <f>IF($FE46='Classificação geral'!$K38,'Classificação geral'!$S38,"")</f>
        <v/>
      </c>
      <c r="FH46" s="215" t="str">
        <f>IF($FE46='Classificação geral'!$K38,'Classificação geral'!$T38,"")</f>
        <v/>
      </c>
      <c r="FI46" s="215" t="str">
        <f>IF($FE46='Classificação geral'!$K38,'Classificação geral'!$L38,"")</f>
        <v/>
      </c>
      <c r="FJ46" s="215" t="str">
        <f>IF($FE46='Classificação geral'!$K38,'Classificação geral'!$U38,"")</f>
        <v/>
      </c>
      <c r="FK46" s="215" t="str">
        <f>IF($FE46='Classificação geral'!$K38,'Classificação geral'!$W38,"")</f>
        <v/>
      </c>
      <c r="FL46" s="215" t="str">
        <f>IF($FE46='Classificação geral'!$K38,'Classificação geral'!$X38,"")</f>
        <v/>
      </c>
      <c r="FM46" s="215" t="str">
        <f>IF($FE46='Classificação geral'!$K38,'Classificação geral'!$M38,"")</f>
        <v/>
      </c>
      <c r="FN46" s="215" t="str">
        <f>IF($FE46='Classificação geral'!$K38,'Classificação geral'!$Y38,"")</f>
        <v/>
      </c>
      <c r="FO46" s="215" t="str">
        <f>IF($FE46='Classificação geral'!$K38,'Classificação geral'!$AA38,"")</f>
        <v/>
      </c>
      <c r="FP46" s="215" t="str">
        <f>IF($FE46='Classificação geral'!$K38,'Classificação geral'!$AB38,"")</f>
        <v/>
      </c>
      <c r="FQ46" s="215" t="str">
        <f>IF($FE46='Classificação geral'!$K38,'Classificação geral'!$N38,"")</f>
        <v/>
      </c>
      <c r="FR46" s="215" t="str">
        <f>IF($FE46='Classificação geral'!$K38,'Classificação geral'!$O38,"")</f>
        <v/>
      </c>
      <c r="FS46" s="215" t="str">
        <f>IF($FE46='Classificação geral'!$K38,'Classificação geral'!$AM38,"")</f>
        <v/>
      </c>
      <c r="FT46" s="216" t="str">
        <f>IFERROR(RANK(FS46,FS:FS,0)+ COUNTIF($FS$13:FS45,FS46),"")</f>
        <v/>
      </c>
      <c r="FU46" s="209"/>
      <c r="FV46" s="214" t="str">
        <f>IFERROR(IF(AND('Classificação geral'!$J38="mas",'Classificação geral'!$K38=1,'Classificação geral'!$F38="Mini"),'Classificação geral'!$A38,""),"")</f>
        <v/>
      </c>
      <c r="FW46" s="214" t="str">
        <f>IFERROR(IF(AND('Classificação geral'!$J38="mas",'Classificação geral'!$K38=1,'Classificação geral'!$F38="Mini"),'Classificação geral'!$B38,""),"")</f>
        <v/>
      </c>
      <c r="FX46" s="215" t="str">
        <f>IF($FW46='Classificação geral'!$B38,'Classificação geral'!$C38,"")</f>
        <v/>
      </c>
      <c r="FY46" s="215" t="str">
        <f>IF($FW46='Classificação geral'!$B38,'Classificação geral'!$D38,"")</f>
        <v/>
      </c>
      <c r="FZ46" s="215" t="str">
        <f>IF($FW46='Classificação geral'!$B38,'Classificação geral'!$J38,"")</f>
        <v/>
      </c>
      <c r="GA46" s="214" t="str">
        <f>IFERROR(IF(AND($FZ46="mas",'Classificação geral'!$K38=1),'Classificação geral'!K38,""),"")</f>
        <v/>
      </c>
      <c r="GB46" s="214" t="str">
        <f>IFERROR(IF(AND($FZ46="mas",'Classificação geral'!$K38=1),'Classificação geral'!P38,""),"")</f>
        <v/>
      </c>
      <c r="GC46" s="214" t="str">
        <f>IFERROR(IF(AND($FZ46="mas",'Classificação geral'!$K38=1),'Classificação geral'!S38,""),"")</f>
        <v/>
      </c>
      <c r="GD46" s="214" t="str">
        <f>IFERROR(IF(AND($FZ46="mas",'Classificação geral'!$K38=1),'Classificação geral'!T38,""),"")</f>
        <v/>
      </c>
      <c r="GE46" s="214" t="str">
        <f>IFERROR(IF(AND($FZ46="mas",'Classificação geral'!$K38=1),'Classificação geral'!L38,""),"")</f>
        <v/>
      </c>
      <c r="GF46" s="214" t="str">
        <f>IFERROR(IF(AND($FZ46="mas",'Classificação geral'!$K38=1),'Classificação geral'!U38,""),"")</f>
        <v/>
      </c>
      <c r="GG46" s="214" t="str">
        <f>IFERROR(IF(AND($FZ46="mas",'Classificação geral'!$K38=1),'Classificação geral'!W38,""),"")</f>
        <v/>
      </c>
      <c r="GH46" s="214" t="str">
        <f>IFERROR(IF(AND($FZ46="mas",'Classificação geral'!$K38=1),'Classificação geral'!X38,""),"")</f>
        <v/>
      </c>
      <c r="GI46" s="214" t="str">
        <f>IFERROR(IF(AND($FZ46="mas",'Classificação geral'!$K38=1),'Classificação geral'!M38,""),"")</f>
        <v/>
      </c>
      <c r="GJ46" s="214" t="str">
        <f>IFERROR(IF(AND($FZ46="mas",'Classificação geral'!$K38=1),'Classificação geral'!Y38,""),"")</f>
        <v/>
      </c>
      <c r="GK46" s="214" t="str">
        <f>IFERROR(IF(AND($FZ46="mas",'Classificação geral'!$K38=1),'Classificação geral'!AA38,""),"")</f>
        <v/>
      </c>
      <c r="GL46" s="214" t="str">
        <f>IFERROR(IF(AND($FZ46="mas",'Classificação geral'!$K38=1),'Classificação geral'!AB38,""),"")</f>
        <v/>
      </c>
      <c r="GM46" s="214" t="str">
        <f>IFERROR(IF(AND($FZ46="mas",'Classificação geral'!$K38=1),'Classificação geral'!N38,""),"")</f>
        <v/>
      </c>
      <c r="GN46" s="214" t="str">
        <f>IFERROR(IF(AND($FZ46="mas",'Classificação geral'!$K38=1),'Classificação geral'!O38,""),"")</f>
        <v/>
      </c>
      <c r="GO46" s="244" t="str">
        <f>IFERROR(IF(AND($FZ46="mas",'Classificação geral'!$K38=1),'Classificação geral'!AM38,""),"")</f>
        <v/>
      </c>
      <c r="GP46" s="216" t="str">
        <f>IFERROR(RANK(GO46,GO:GO,0)+ COUNTIF($GO$13:GO45,GO46),"")</f>
        <v/>
      </c>
      <c r="GQ46" s="209"/>
      <c r="GR46" s="214" t="str">
        <f>IFERROR(IF(AND('Classificação geral'!$J38="fem",'Classificação geral'!$K38=2,'Classificação geral'!$F38="Mini"),'Classificação geral'!$A38,""),"")</f>
        <v/>
      </c>
      <c r="GS46" s="214" t="str">
        <f>IFERROR(IF(AND('Classificação geral'!$J38="fem",'Classificação geral'!$K38=2,'Classificação geral'!$F38="Mini"),'Classificação geral'!$B38,""),"")</f>
        <v/>
      </c>
      <c r="GT46" s="215" t="str">
        <f>IF($GS46='Classificação geral'!$B38,'Classificação geral'!$C38,"")</f>
        <v/>
      </c>
      <c r="GU46" s="215" t="str">
        <f>IF($GS46='Classificação geral'!$B38,'Classificação geral'!$D38,"")</f>
        <v/>
      </c>
      <c r="GV46" s="215" t="str">
        <f>IF($GS46='Classificação geral'!$B38,'Classificação geral'!$J38,"")</f>
        <v/>
      </c>
      <c r="GW46" s="214" t="str">
        <f>IFERROR(IF(AND($GV46="fem",'Classificação geral'!$K38=2),'Classificação geral'!K38,""),"")</f>
        <v/>
      </c>
      <c r="GX46" s="214" t="str">
        <f>IFERROR(IF(AND($GV46="fem",'Classificação geral'!$K38=2),'Classificação geral'!P38,""),"")</f>
        <v/>
      </c>
      <c r="GY46" s="214" t="str">
        <f>IFERROR(IF(AND($GV46="fem",'Classificação geral'!$K38=2),'Classificação geral'!S38,""),"")</f>
        <v/>
      </c>
      <c r="GZ46" s="214" t="str">
        <f>IFERROR(IF(AND($GV46="fem",'Classificação geral'!$K38=2),'Classificação geral'!T38,""),"")</f>
        <v/>
      </c>
      <c r="HA46" s="214" t="str">
        <f>IFERROR(IF(AND($GV46="fem",'Classificação geral'!$K38=2),'Classificação geral'!L38,""),"")</f>
        <v/>
      </c>
      <c r="HB46" s="214" t="str">
        <f>IFERROR(IF(AND($GV46="fem",'Classificação geral'!$K38=2),'Classificação geral'!U38,""),"")</f>
        <v/>
      </c>
      <c r="HC46" s="214" t="str">
        <f>IFERROR(IF(AND($GV46="fem",'Classificação geral'!$K38=2),'Classificação geral'!W38,""),"")</f>
        <v/>
      </c>
      <c r="HD46" s="214" t="str">
        <f>IFERROR(IF(AND($GV46="fem",'Classificação geral'!$K38=2),'Classificação geral'!X38,""),"")</f>
        <v/>
      </c>
      <c r="HE46" s="214" t="str">
        <f>IFERROR(IF(AND($GV46="fem",'Classificação geral'!$K38=2),'Classificação geral'!M38,""),"")</f>
        <v/>
      </c>
      <c r="HF46" s="214" t="str">
        <f>IFERROR(IF(AND($GV46="fem",'Classificação geral'!$K38=2),'Classificação geral'!Y38,""),"")</f>
        <v/>
      </c>
      <c r="HG46" s="214" t="str">
        <f>IFERROR(IF(AND($GV46="fem",'Classificação geral'!$K38=2),'Classificação geral'!AA38,""),"")</f>
        <v/>
      </c>
      <c r="HH46" s="214" t="str">
        <f>IFERROR(IF(AND($GV46="fem",'Classificação geral'!$K38=2),'Classificação geral'!AB38,""),"")</f>
        <v/>
      </c>
      <c r="HI46" s="214" t="str">
        <f>IFERROR(IF(AND($GV46="fem",'Classificação geral'!$K38=2),'Classificação geral'!N38,""),"")</f>
        <v/>
      </c>
      <c r="HJ46" s="214" t="str">
        <f>IFERROR(IF(AND($GV46="fem",'Classificação geral'!$K38=2),'Classificação geral'!O38,""),"")</f>
        <v/>
      </c>
      <c r="HK46" s="214" t="str">
        <f>IFERROR(IF(AND($GV46="fem",'Classificação geral'!$K38=2),'Classificação geral'!AM38,""),"")</f>
        <v/>
      </c>
      <c r="HL46" s="216" t="str">
        <f>IFERROR(RANK(HK46,HK:HK,0)+ COUNTIF(HK$13:$HK44,HK46),"")</f>
        <v/>
      </c>
      <c r="HM46" s="209"/>
      <c r="HN46" s="214" t="str">
        <f>IFERROR(IF(AND('Classificação geral'!$J38="mas",'Classificação geral'!$K38=2,'Classificação geral'!$F38="Mini"),'Classificação geral'!$A38,""),"")</f>
        <v/>
      </c>
      <c r="HO46" s="214" t="str">
        <f>IFERROR(IF(AND('Classificação geral'!$J38="mas",'Classificação geral'!$K38=2,'Classificação geral'!$F38="Mini"),'Classificação geral'!$B38,""),"")</f>
        <v/>
      </c>
      <c r="HP46" s="215" t="str">
        <f>IF($HO46='Classificação geral'!$B38,'Classificação geral'!$C38,"")</f>
        <v/>
      </c>
      <c r="HQ46" s="215" t="str">
        <f>IF($HO46='Classificação geral'!$B38,'Classificação geral'!$D38,"")</f>
        <v/>
      </c>
      <c r="HR46" s="215" t="str">
        <f>IF($HO46='Classificação geral'!$B38,'Classificação geral'!$J38,"")</f>
        <v/>
      </c>
      <c r="HS46" s="214" t="str">
        <f>IFERROR(IF(AND($HR46="mas",'Classificação geral'!$K38=2),'Classificação geral'!K38,""),"")</f>
        <v/>
      </c>
      <c r="HT46" s="214" t="str">
        <f>IFERROR(IF(AND($HR46="mas",'Classificação geral'!$K38=2),'Classificação geral'!P38,""),"")</f>
        <v/>
      </c>
      <c r="HU46" s="214" t="str">
        <f>IFERROR(IF(AND($HR46="mas",'Classificação geral'!$K38=2),'Classificação geral'!S38,""),"")</f>
        <v/>
      </c>
      <c r="HV46" s="214" t="str">
        <f>IFERROR(IF(AND($HR46="mas",'Classificação geral'!$K38=2),'Classificação geral'!T38,""),"")</f>
        <v/>
      </c>
      <c r="HW46" s="214" t="str">
        <f>IFERROR(IF(AND($HR46="mas",'Classificação geral'!$K38=2),'Classificação geral'!L38,""),"")</f>
        <v/>
      </c>
      <c r="HX46" s="214" t="str">
        <f>IFERROR(IF(AND($HR46="mas",'Classificação geral'!$K38=2),'Classificação geral'!U38,""),"")</f>
        <v/>
      </c>
      <c r="HY46" s="214" t="str">
        <f>IFERROR(IF(AND($HR46="mas",'Classificação geral'!$K38=2),'Classificação geral'!W38,""),"")</f>
        <v/>
      </c>
      <c r="HZ46" s="214" t="str">
        <f>IFERROR(IF(AND($HR46="mas",'Classificação geral'!$K38=2),'Classificação geral'!X38,""),"")</f>
        <v/>
      </c>
      <c r="IA46" s="214" t="str">
        <f>IFERROR(IF(AND($HR46="mas",'Classificação geral'!$K38=2),'Classificação geral'!M38,""),"")</f>
        <v/>
      </c>
      <c r="IB46" s="214" t="str">
        <f>IFERROR(IF(AND($HR46="mas",'Classificação geral'!$K38=2),'Classificação geral'!Y38,""),"")</f>
        <v/>
      </c>
      <c r="IC46" s="214" t="str">
        <f>IFERROR(IF(AND($HR46="mas",'Classificação geral'!$K38=2),'Classificação geral'!AA38,""),"")</f>
        <v/>
      </c>
      <c r="ID46" s="214" t="str">
        <f>IFERROR(IF(AND($HR46="mas",'Classificação geral'!$K38=2),'Classificação geral'!AB38,""),"")</f>
        <v/>
      </c>
      <c r="IE46" s="214" t="str">
        <f>IFERROR(IF(AND($HR46="mas",'Classificação geral'!$K38=2),'Classificação geral'!N38,""),"")</f>
        <v/>
      </c>
      <c r="IF46" s="214" t="str">
        <f>IFERROR(IF(AND($HR46="mas",'Classificação geral'!$K38=2),'Classificação geral'!$AM38,""),"")</f>
        <v/>
      </c>
      <c r="IG46" s="216" t="str">
        <f>IFERROR(RANK(IF46,IF:IF,0)+ COUNTIF($IF$13:IF$13,IF46),"")</f>
        <v/>
      </c>
      <c r="IH46" s="209"/>
      <c r="II46" s="214" t="str">
        <f>IFERROR(IF(AND('Classificação geral'!$J38="fem",'Classificação geral'!$K38=3,'Classificação geral'!$F38="Mini"),'Classificação geral'!$A38,""),"")</f>
        <v/>
      </c>
      <c r="IJ46" s="214" t="str">
        <f>IFERROR(IF(AND('Classificação geral'!$J38="fem",'Classificação geral'!$K38=3,'Classificação geral'!$F38="Mini"),'Classificação geral'!$B38,""),"")</f>
        <v/>
      </c>
      <c r="IK46" s="215" t="str">
        <f>IF($IJ46='Classificação geral'!$B38,'Classificação geral'!$C38,"")</f>
        <v/>
      </c>
      <c r="IL46" s="215" t="str">
        <f>IF($IJ46='Classificação geral'!$B38,'Classificação geral'!$D38,"")</f>
        <v/>
      </c>
      <c r="IM46" s="215" t="str">
        <f>IF($IJ46='Classificação geral'!$B38,'Classificação geral'!$J38,"")</f>
        <v/>
      </c>
      <c r="IN46" s="215" t="str">
        <f>IF($IM46='Classificação geral'!$J38,'Classificação geral'!$K38,"")</f>
        <v/>
      </c>
      <c r="IO46" s="215" t="str">
        <f>IF($IN46='Classificação geral'!$K38,'Classificação geral'!$P38,"")</f>
        <v/>
      </c>
      <c r="IP46" s="215" t="str">
        <f>IF($IN46='Classificação geral'!$K38,'Classificação geral'!$S38,"")</f>
        <v/>
      </c>
      <c r="IQ46" s="215" t="str">
        <f>IF($IN46='Classificação geral'!$K38,'Classificação geral'!$T38,"")</f>
        <v/>
      </c>
      <c r="IR46" s="215" t="str">
        <f>IF($IN46='Classificação geral'!$K38,'Classificação geral'!$L38,"")</f>
        <v/>
      </c>
      <c r="IS46" s="215" t="str">
        <f>IF($IN46='Classificação geral'!$K38,'Classificação geral'!$U38,"")</f>
        <v/>
      </c>
      <c r="IT46" s="215" t="str">
        <f>IF($IN46='Classificação geral'!$K38,'Classificação geral'!$W38,"")</f>
        <v/>
      </c>
      <c r="IU46" s="215" t="str">
        <f>IF($IN46='Classificação geral'!$K38,'Classificação geral'!$X38,"")</f>
        <v/>
      </c>
      <c r="IV46" s="215" t="str">
        <f>IF($IN46='Classificação geral'!$K38,'Classificação geral'!$M38,"")</f>
        <v/>
      </c>
      <c r="IW46" s="215" t="str">
        <f>IF($IN46='Classificação geral'!$K38,'Classificação geral'!$Y38,"")</f>
        <v/>
      </c>
      <c r="IX46" s="215" t="str">
        <f>IF($IN46='Classificação geral'!$K38,'Classificação geral'!$AA38,"")</f>
        <v/>
      </c>
      <c r="IY46" s="215" t="str">
        <f>IF($IN46='Classificação geral'!$K38,'Classificação geral'!$AB38,"")</f>
        <v/>
      </c>
      <c r="IZ46" s="215" t="str">
        <f>IF($IN46='Classificação geral'!$K38,'Classificação geral'!$N38,"")</f>
        <v/>
      </c>
      <c r="JA46" s="215" t="str">
        <f>IF($IN46='Classificação geral'!$K38,'Classificação geral'!$O38,"")</f>
        <v/>
      </c>
      <c r="JB46" s="215" t="str">
        <f>IF($IN46='Classificação geral'!$K38,'Classificação geral'!$AM38,"")</f>
        <v/>
      </c>
      <c r="JC46" s="216" t="str">
        <f>IFERROR(RANK(JB46,JB:JB,0)+ COUNTIF($JB$13:JB44,JB46),"")</f>
        <v/>
      </c>
      <c r="JD46" s="209"/>
      <c r="JE46" s="214" t="str">
        <f>IFERROR(IF(AND('Classificação geral'!$J38="mas",'Classificação geral'!$K38=3,'Classificação geral'!$F38="Mini"),'Classificação geral'!$A38,""),"")</f>
        <v/>
      </c>
      <c r="JF46" s="214" t="str">
        <f>IFERROR(IF(AND('Classificação geral'!$J38="mas",'Classificação geral'!$K38=3,'Classificação geral'!$F38="Mini"),'Classificação geral'!$B38,""),"")</f>
        <v/>
      </c>
      <c r="JG46" s="215" t="str">
        <f>IF($JF46='Classificação geral'!$B38,'Classificação geral'!$C38,"")</f>
        <v/>
      </c>
      <c r="JH46" s="215" t="str">
        <f>IF($JF46='Classificação geral'!$B38,'Classificação geral'!$D38,"")</f>
        <v/>
      </c>
      <c r="JI46" s="215" t="str">
        <f>IF($JF46='Classificação geral'!$B38,'Classificação geral'!$J38,"")</f>
        <v/>
      </c>
      <c r="JJ46" s="214" t="str">
        <f>IFERROR(IF(AND($JI46="mas",'Classificação geral'!$K38=3),'Classificação geral'!K38,""),"")</f>
        <v/>
      </c>
      <c r="JK46" s="214" t="str">
        <f>IFERROR(IF(AND($JI46="mas",'Classificação geral'!$K38=3),'Classificação geral'!P38,""),"")</f>
        <v/>
      </c>
      <c r="JL46" s="214" t="str">
        <f>IFERROR(IF(AND($JI46="mas",'Classificação geral'!$K38=3),'Classificação geral'!S38,""),"")</f>
        <v/>
      </c>
      <c r="JM46" s="214" t="str">
        <f>IFERROR(IF(AND($JI46="mas",'Classificação geral'!$K38=3),'Classificação geral'!T38,""),"")</f>
        <v/>
      </c>
      <c r="JN46" s="214" t="str">
        <f>IFERROR(IF(AND($JI46="mas",'Classificação geral'!$K38=3),'Classificação geral'!L38,""),"")</f>
        <v/>
      </c>
      <c r="JO46" s="214" t="str">
        <f>IFERROR(IF(AND($JI46="mas",'Classificação geral'!$K38=3),'Classificação geral'!U38,""),"")</f>
        <v/>
      </c>
      <c r="JP46" s="214" t="str">
        <f>IFERROR(IF(AND($JI46="mas",'Classificação geral'!$K38=3),'Classificação geral'!W38,""),"")</f>
        <v/>
      </c>
      <c r="JQ46" s="214" t="str">
        <f>IFERROR(IF(AND($JI46="mas",'Classificação geral'!$K38=3),'Classificação geral'!X38,""),"")</f>
        <v/>
      </c>
      <c r="JR46" s="214" t="str">
        <f>IFERROR(IF(AND($JI46="mas",'Classificação geral'!$K38=3),'Classificação geral'!M38,""),"")</f>
        <v/>
      </c>
      <c r="JS46" s="214" t="str">
        <f>IFERROR(IF(AND($JI46="mas",'Classificação geral'!$K38=3),'Classificação geral'!Y38,""),"")</f>
        <v/>
      </c>
      <c r="JT46" s="214" t="str">
        <f>IFERROR(IF(AND($JI46="mas",'Classificação geral'!$K38=3),'Classificação geral'!AA38,""),"")</f>
        <v/>
      </c>
      <c r="JU46" s="214" t="str">
        <f>IFERROR(IF(AND($JI46="mas",'Classificação geral'!$K38=3),'Classificação geral'!AB38,""),"")</f>
        <v/>
      </c>
      <c r="JV46" s="214" t="str">
        <f>IFERROR(IF(AND($JI46="mas",'Classificação geral'!$K38=3),'Classificação geral'!N38,""),"")</f>
        <v/>
      </c>
      <c r="JW46" s="214" t="str">
        <f>IFERROR(IF(AND($JI46="mas",'Classificação geral'!$K38=3),'Classificação geral'!$AM38,""),"")</f>
        <v/>
      </c>
      <c r="JX46" s="216" t="str">
        <f>IFERROR(RANK(JW46,JW:JW,0)+ COUNTIF(JW$13:$JW44,JW46),"")</f>
        <v/>
      </c>
    </row>
    <row r="47" spans="1:284" s="199" customFormat="1" ht="27.75" customHeight="1" x14ac:dyDescent="0.4">
      <c r="A47" s="243"/>
      <c r="B47" s="248" t="str">
        <f t="shared" ref="B47:B78" si="125">IFERROR(INDEX($EZ$15:$EZ$131,MATCH($V47,$FT$15:$FT$131,0)),"")</f>
        <v/>
      </c>
      <c r="C47" s="238" t="str">
        <f t="shared" ref="C47:C78" si="126">IFERROR(INDEX($FA$15:$FA$161,MATCH($V47,$FT$15:$FT$161,0)),"")</f>
        <v/>
      </c>
      <c r="D47" s="238" t="str">
        <f t="shared" ref="D47:D78" si="127">IFERROR(INDEX($FB$15:$FB$161,MATCH($V47,$FT$15:$FT$161,0)),"")</f>
        <v/>
      </c>
      <c r="E47" s="238" t="str">
        <f t="shared" ref="E47:E78" si="128">IFERROR(INDEX($FC$15:$FC$161,MATCH($V47,$FT$15:$FT$161,0)),"")</f>
        <v/>
      </c>
      <c r="F47" s="239" t="str">
        <f t="shared" ref="F47:F78" si="129">IFERROR(INDEX($FD$15:$FD$161,MATCH($V47,$FT$15:$FT$161,0)),"")</f>
        <v/>
      </c>
      <c r="G47" s="239" t="str">
        <f t="shared" ref="G47:G78" si="130">IFERROR(INDEX($FE$15:$FE$161,MATCH($V47,$FT$15:$FT$161,0)),"")</f>
        <v/>
      </c>
      <c r="H47" s="240" t="str">
        <f t="shared" ref="H47:H78" si="131">IFERROR(INDEX($FF$15:$FF$161,MATCH($V47,$FT$15:$FT$161,0)),"")</f>
        <v/>
      </c>
      <c r="I47" s="240" t="str">
        <f t="shared" ref="I47:I78" si="132">IFERROR(INDEX($FG$15:$FG$161,MATCH($V47,$FT$15:$FT$161,0)),"")</f>
        <v/>
      </c>
      <c r="J47" s="240" t="str">
        <f t="shared" ref="J47:J78" si="133">IFERROR(INDEX($FH$15:$FH$161,MATCH($V47,$FT$15:$FT$161,0)),"")</f>
        <v/>
      </c>
      <c r="K47" s="240" t="str">
        <f t="shared" ref="K47:K78" si="134">IFERROR(INDEX($FI$15:$FI$161,MATCH($V47,$FT$15:$FT$161,0)),"")</f>
        <v/>
      </c>
      <c r="L47" s="240" t="str">
        <f t="shared" ref="L47:L78" si="135">IFERROR(INDEX($FJ$15:$FJ$161,MATCH($V47,$FT$15:$FT$161,0)),"")</f>
        <v/>
      </c>
      <c r="M47" s="240" t="str">
        <f t="shared" ref="M47:M78" si="136">IFERROR(INDEX($FK$15:$FK$161,MATCH($V47,$FT$15:$FT$161,0)),"")</f>
        <v/>
      </c>
      <c r="N47" s="240" t="str">
        <f t="shared" ref="N47:N78" si="137">IFERROR(INDEX($FL$15:$FL$161,MATCH($V47,$FT$15:$FT$161,0)),"")</f>
        <v/>
      </c>
      <c r="O47" s="240" t="str">
        <f t="shared" ref="O47:O78" si="138">IFERROR(INDEX($FM$15:$FM$161,MATCH($V47,$FT$15:$FT$161,0)),"")</f>
        <v/>
      </c>
      <c r="P47" s="240" t="str">
        <f t="shared" ref="P47:P78" si="139">IFERROR(INDEX($FN$15:$FN$161,MATCH($V47,$FT$15:$FT$161,0)),"")</f>
        <v/>
      </c>
      <c r="Q47" s="240" t="str">
        <f t="shared" ref="Q47:Q78" si="140">IFERROR(INDEX($FO$15:$FO$161,MATCH($V47,$FT$15:$FT$161,0)),"")</f>
        <v/>
      </c>
      <c r="R47" s="240" t="str">
        <f t="shared" si="119"/>
        <v/>
      </c>
      <c r="S47" s="240" t="str">
        <f t="shared" si="119"/>
        <v/>
      </c>
      <c r="T47" s="240" t="str">
        <f t="shared" ref="T47:T78" si="141">IFERROR(INDEX($FQ$15:$FQ$161,MATCH($V47,$FT$15:$FT$161,0)),"")</f>
        <v/>
      </c>
      <c r="U47" s="240" t="str">
        <f t="shared" ref="U47:U78" si="142">IFERROR(INDEX($FS$15:$FS$161,MATCH($V47,$FT$15:$FT$161,0)),"")</f>
        <v/>
      </c>
      <c r="V47" s="241">
        <v>33</v>
      </c>
      <c r="W47" s="432"/>
      <c r="X47" s="434"/>
      <c r="Y47" s="242"/>
      <c r="Z47" s="248" t="str">
        <f t="shared" ref="Z47:Z78" si="143">IFERROR(INDEX($FV$15:$FV$161,MATCH($AT47,$GP$15:$GP$161,0)),"")</f>
        <v/>
      </c>
      <c r="AA47" s="238" t="str">
        <f t="shared" ref="AA47:AA78" si="144">IFERROR(INDEX($FW$15:$FW$161,MATCH($AT47,$GP$15:$GP$161,0)),"")</f>
        <v/>
      </c>
      <c r="AB47" s="238" t="str">
        <f t="shared" ref="AB47:AB78" si="145">IFERROR(INDEX($FX$15:$FX$161,MATCH($AT47,$GP$15:$GP$161,0)),"")</f>
        <v/>
      </c>
      <c r="AC47" s="238" t="str">
        <f t="shared" ref="AC47:AC78" si="146">IFERROR(INDEX($FY$15:$FY$161,MATCH($V47,$GP$15:$GP$161,0)),"")</f>
        <v/>
      </c>
      <c r="AD47" s="239" t="str">
        <f t="shared" ref="AD47:AD78" si="147">IFERROR(INDEX($FZ$15:$FZ$161,MATCH($AT47,$GP$15:$GP$161,0)),"")</f>
        <v/>
      </c>
      <c r="AE47" s="239" t="str">
        <f t="shared" ref="AE47:AE78" si="148">IFERROR(INDEX($GA$15:$GA$161,MATCH($AT47,$GP$15:$GP$161,0)),"")</f>
        <v/>
      </c>
      <c r="AF47" s="240" t="str">
        <f t="shared" ref="AF47:AF78" si="149">IFERROR(INDEX($GB$15:$GB$161,MATCH($AT47,$GP$15:$GP$161,0)),"")</f>
        <v/>
      </c>
      <c r="AG47" s="240" t="str">
        <f t="shared" ref="AG47:AG78" si="150">IFERROR(INDEX($GC$15:$GC$161,MATCH($AT47,$GP$15:$GP$161,0)),"")</f>
        <v/>
      </c>
      <c r="AH47" s="240" t="str">
        <f t="shared" ref="AH47:AH78" si="151">IFERROR(INDEX($GD$15:$GD$161,MATCH($AT47,$GP$15:$GP$161,0)),"")</f>
        <v/>
      </c>
      <c r="AI47" s="240" t="str">
        <f t="shared" ref="AI47:AI78" si="152">IFERROR(INDEX($GE$15:$GE$161,MATCH($AT47,$GP$15:$GP$161,0)),"")</f>
        <v/>
      </c>
      <c r="AJ47" s="240" t="str">
        <f t="shared" ref="AJ47:AJ78" si="153">IFERROR(INDEX($GF$15:$GF$161,MATCH($AT47,$GP$15:$GP$161,0)),"")</f>
        <v/>
      </c>
      <c r="AK47" s="240" t="str">
        <f t="shared" ref="AK47:AK78" si="154">IFERROR(INDEX($GG$15:$GG$161,MATCH($AT47,$GP$15:$GP$161,0)),"")</f>
        <v/>
      </c>
      <c r="AL47" s="240" t="str">
        <f t="shared" ref="AL47:AL78" si="155">IFERROR(INDEX($GH$15:$GH$161,MATCH($AT47,$GP$15:$GP$161,0)),"")</f>
        <v/>
      </c>
      <c r="AM47" s="240" t="str">
        <f t="shared" ref="AM47:AM78" si="156">IFERROR(INDEX($GI$15:$GI$161,MATCH($AT47,$GP$15:$GP$161,0)),"")</f>
        <v/>
      </c>
      <c r="AN47" s="240" t="str">
        <f t="shared" ref="AN47:AN78" si="157">IFERROR(INDEX($GJ$15:$GJ$161,MATCH($AT47,$GP$15:$GP$161,0)),"")</f>
        <v/>
      </c>
      <c r="AO47" s="240" t="str">
        <f t="shared" ref="AO47:AO78" si="158">IFERROR(INDEX($GK$15:$GK$161,MATCH($AT47,$GP$15:$GP$161,0)),"")</f>
        <v/>
      </c>
      <c r="AP47" s="240" t="str">
        <f t="shared" si="120"/>
        <v/>
      </c>
      <c r="AQ47" s="240" t="str">
        <f t="shared" si="120"/>
        <v/>
      </c>
      <c r="AR47" s="240" t="str">
        <f t="shared" ref="AR47:AR78" si="159">IFERROR(INDEX($GM$15:$GM$161,MATCH($AT47,$GP$15:$GP$161,0)),"")</f>
        <v/>
      </c>
      <c r="AS47" s="240" t="str">
        <f t="shared" ref="AS47:AS78" si="160">IFERROR(INDEX($GO$15:$GO$161,MATCH($AT47,$GP$15:$GP$161,0)),"")</f>
        <v/>
      </c>
      <c r="AT47" s="241">
        <v>33</v>
      </c>
      <c r="AU47" s="432"/>
      <c r="AV47" s="242"/>
      <c r="AW47" s="243"/>
      <c r="AX47" s="249" t="str">
        <f t="shared" si="57"/>
        <v/>
      </c>
      <c r="AY47" s="238" t="str">
        <f t="shared" si="58"/>
        <v/>
      </c>
      <c r="AZ47" s="238" t="str">
        <f t="shared" si="59"/>
        <v/>
      </c>
      <c r="BA47" s="239" t="str">
        <f t="shared" ref="BA47:BA78" si="161">IFERROR(INDEX($GU$15:$GU$161,MATCH($V47,$HL$15:$HL$161,0)),"")</f>
        <v/>
      </c>
      <c r="BB47" s="239" t="str">
        <f t="shared" si="60"/>
        <v/>
      </c>
      <c r="BC47" s="239" t="str">
        <f t="shared" si="61"/>
        <v/>
      </c>
      <c r="BD47" s="240" t="str">
        <f t="shared" si="62"/>
        <v/>
      </c>
      <c r="BE47" s="240" t="str">
        <f t="shared" si="63"/>
        <v/>
      </c>
      <c r="BF47" s="240" t="str">
        <f t="shared" si="64"/>
        <v/>
      </c>
      <c r="BG47" s="240" t="str">
        <f t="shared" si="65"/>
        <v/>
      </c>
      <c r="BH47" s="240" t="str">
        <f t="shared" si="66"/>
        <v/>
      </c>
      <c r="BI47" s="240" t="str">
        <f t="shared" si="67"/>
        <v/>
      </c>
      <c r="BJ47" s="240" t="str">
        <f t="shared" si="68"/>
        <v/>
      </c>
      <c r="BK47" s="240" t="str">
        <f t="shared" si="69"/>
        <v/>
      </c>
      <c r="BL47" s="240" t="str">
        <f t="shared" si="70"/>
        <v/>
      </c>
      <c r="BM47" s="240" t="str">
        <f t="shared" si="71"/>
        <v/>
      </c>
      <c r="BN47" s="240" t="str">
        <f t="shared" si="121"/>
        <v/>
      </c>
      <c r="BO47" s="240" t="str">
        <f t="shared" si="121"/>
        <v/>
      </c>
      <c r="BP47" s="240" t="str">
        <f t="shared" si="73"/>
        <v/>
      </c>
      <c r="BQ47" s="240" t="str">
        <f t="shared" si="74"/>
        <v/>
      </c>
      <c r="BR47" s="241">
        <v>33</v>
      </c>
      <c r="BS47" s="432"/>
      <c r="BT47" s="242"/>
      <c r="BU47" s="242"/>
      <c r="BV47" s="249" t="str">
        <f t="shared" si="75"/>
        <v/>
      </c>
      <c r="BW47" s="238" t="str">
        <f t="shared" si="76"/>
        <v/>
      </c>
      <c r="BX47" s="238" t="str">
        <f t="shared" si="77"/>
        <v/>
      </c>
      <c r="BY47" s="239" t="str">
        <f t="shared" ref="BY47:BY78" si="162">IFERROR(INDEX($HQ$15:$HQ$161,MATCH($V47,$IG$15:$IG$161,0)),"")</f>
        <v/>
      </c>
      <c r="BZ47" s="239" t="str">
        <f t="shared" si="78"/>
        <v/>
      </c>
      <c r="CA47" s="239" t="str">
        <f t="shared" si="122"/>
        <v/>
      </c>
      <c r="CB47" s="240" t="str">
        <f t="shared" si="122"/>
        <v/>
      </c>
      <c r="CC47" s="240" t="str">
        <f t="shared" si="80"/>
        <v/>
      </c>
      <c r="CD47" s="240" t="str">
        <f t="shared" si="81"/>
        <v/>
      </c>
      <c r="CE47" s="240" t="str">
        <f t="shared" si="82"/>
        <v/>
      </c>
      <c r="CF47" s="240" t="str">
        <f t="shared" si="83"/>
        <v/>
      </c>
      <c r="CG47" s="240" t="str">
        <f t="shared" si="84"/>
        <v/>
      </c>
      <c r="CH47" s="240" t="str">
        <f t="shared" si="85"/>
        <v/>
      </c>
      <c r="CI47" s="240" t="str">
        <f t="shared" si="86"/>
        <v/>
      </c>
      <c r="CJ47" s="240" t="str">
        <f t="shared" si="87"/>
        <v/>
      </c>
      <c r="CK47" s="240" t="str">
        <f t="shared" si="88"/>
        <v/>
      </c>
      <c r="CL47" s="240" t="str">
        <f t="shared" si="123"/>
        <v/>
      </c>
      <c r="CM47" s="240" t="str">
        <f t="shared" si="123"/>
        <v/>
      </c>
      <c r="CN47" s="240" t="str">
        <f t="shared" si="90"/>
        <v/>
      </c>
      <c r="CO47" s="240" t="str">
        <f t="shared" si="91"/>
        <v/>
      </c>
      <c r="CP47" s="241">
        <v>33</v>
      </c>
      <c r="CQ47" s="432"/>
      <c r="CR47" s="243"/>
      <c r="CS47" s="248" t="str">
        <f t="shared" si="92"/>
        <v/>
      </c>
      <c r="CT47" s="238" t="str">
        <f t="shared" si="93"/>
        <v/>
      </c>
      <c r="CU47" s="238" t="str">
        <f t="shared" si="94"/>
        <v/>
      </c>
      <c r="CV47" s="238" t="str">
        <f t="shared" si="95"/>
        <v/>
      </c>
      <c r="CW47" s="239" t="str">
        <f t="shared" si="96"/>
        <v/>
      </c>
      <c r="CX47" s="239" t="str">
        <f t="shared" si="97"/>
        <v/>
      </c>
      <c r="CY47" s="240" t="str">
        <f t="shared" si="98"/>
        <v/>
      </c>
      <c r="CZ47" s="240" t="str">
        <f t="shared" si="99"/>
        <v/>
      </c>
      <c r="DA47" s="240" t="str">
        <f t="shared" si="100"/>
        <v/>
      </c>
      <c r="DB47" s="240" t="str">
        <f t="shared" si="101"/>
        <v/>
      </c>
      <c r="DC47" s="240" t="str">
        <f t="shared" si="102"/>
        <v/>
      </c>
      <c r="DD47" s="240" t="str">
        <f t="shared" si="103"/>
        <v/>
      </c>
      <c r="DE47" s="240" t="str">
        <f t="shared" si="104"/>
        <v/>
      </c>
      <c r="DF47" s="240" t="str">
        <f t="shared" si="105"/>
        <v/>
      </c>
      <c r="DG47" s="240" t="str">
        <f t="shared" si="106"/>
        <v/>
      </c>
      <c r="DH47" s="240" t="str">
        <f t="shared" si="107"/>
        <v/>
      </c>
      <c r="DI47" s="240" t="str">
        <f t="shared" si="124"/>
        <v/>
      </c>
      <c r="DJ47" s="240" t="str">
        <f t="shared" si="124"/>
        <v/>
      </c>
      <c r="DK47" s="240" t="str">
        <f t="shared" si="109"/>
        <v/>
      </c>
      <c r="DL47" s="240" t="str">
        <f t="shared" si="110"/>
        <v/>
      </c>
      <c r="DM47" s="241">
        <v>33</v>
      </c>
      <c r="DN47" s="432"/>
      <c r="DO47" s="242"/>
      <c r="DP47" s="242"/>
      <c r="DQ47" s="248" t="str">
        <f t="shared" si="111"/>
        <v/>
      </c>
      <c r="DR47" s="238" t="str">
        <f t="shared" si="112"/>
        <v/>
      </c>
      <c r="DS47" s="238" t="str">
        <f t="shared" si="113"/>
        <v/>
      </c>
      <c r="DT47" s="238" t="str">
        <f t="shared" si="114"/>
        <v/>
      </c>
      <c r="DU47" s="239" t="str">
        <f t="shared" si="115"/>
        <v/>
      </c>
      <c r="DV47" s="239" t="str">
        <f t="shared" si="116"/>
        <v/>
      </c>
      <c r="DW47" s="240" t="str">
        <f t="shared" si="45"/>
        <v/>
      </c>
      <c r="DX47" s="240" t="str">
        <f t="shared" si="46"/>
        <v/>
      </c>
      <c r="DY47" s="240" t="str">
        <f t="shared" si="47"/>
        <v/>
      </c>
      <c r="DZ47" s="240" t="str">
        <f t="shared" si="48"/>
        <v/>
      </c>
      <c r="EA47" s="240" t="str">
        <f t="shared" si="49"/>
        <v/>
      </c>
      <c r="EB47" s="240" t="str">
        <f t="shared" si="50"/>
        <v/>
      </c>
      <c r="EC47" s="240" t="str">
        <f t="shared" si="51"/>
        <v/>
      </c>
      <c r="ED47" s="240" t="str">
        <f t="shared" si="52"/>
        <v/>
      </c>
      <c r="EE47" s="240" t="str">
        <f t="shared" si="53"/>
        <v/>
      </c>
      <c r="EF47" s="240" t="str">
        <f t="shared" si="54"/>
        <v/>
      </c>
      <c r="EG47" s="240" t="str">
        <f t="shared" si="55"/>
        <v/>
      </c>
      <c r="EH47" s="240" t="str">
        <f t="shared" si="118"/>
        <v/>
      </c>
      <c r="EI47" s="240" t="str">
        <f t="shared" si="56"/>
        <v/>
      </c>
      <c r="EJ47" s="240" t="str">
        <f t="shared" si="117"/>
        <v/>
      </c>
      <c r="EK47" s="241">
        <v>33</v>
      </c>
      <c r="EL47" s="432"/>
      <c r="EZ47" s="214" t="str">
        <f>IFERROR(IF(AND('Classificação geral'!$J39="FEM",'Classificação geral'!$K39=1,'Classificação geral'!$F39="Mini"),'Classificação geral'!$A39,""),"")</f>
        <v/>
      </c>
      <c r="FA47" s="214" t="str">
        <f>IFERROR(IF(AND('Classificação geral'!$J39="FEM",'Classificação geral'!$K39=1,'Classificação geral'!F39="Mini"),'Classificação geral'!$B39,""),"")</f>
        <v/>
      </c>
      <c r="FB47" s="215" t="str">
        <f>IF($FA47='Classificação geral'!$B39,'Classificação geral'!$C39,"")</f>
        <v/>
      </c>
      <c r="FC47" s="215" t="str">
        <f>IF($FA47='Classificação geral'!$B39,'Classificação geral'!$D39,"")</f>
        <v/>
      </c>
      <c r="FD47" s="215" t="str">
        <f>IF($FA47='Classificação geral'!$B39,'Classificação geral'!$J39,"")</f>
        <v/>
      </c>
      <c r="FE47" s="215" t="str">
        <f>IF($FD47='Classificação geral'!$J39,'Classificação geral'!$K39,"")</f>
        <v/>
      </c>
      <c r="FF47" s="215" t="str">
        <f>IF($FE47='Classificação geral'!$K39,'Classificação geral'!$P39,"")</f>
        <v/>
      </c>
      <c r="FG47" s="215" t="str">
        <f>IF($FE47='Classificação geral'!$K39,'Classificação geral'!$S39,"")</f>
        <v/>
      </c>
      <c r="FH47" s="215" t="str">
        <f>IF($FE47='Classificação geral'!$K39,'Classificação geral'!$T39,"")</f>
        <v/>
      </c>
      <c r="FI47" s="215" t="str">
        <f>IF($FE47='Classificação geral'!$K39,'Classificação geral'!$L39,"")</f>
        <v/>
      </c>
      <c r="FJ47" s="215" t="str">
        <f>IF($FE47='Classificação geral'!$K39,'Classificação geral'!$U39,"")</f>
        <v/>
      </c>
      <c r="FK47" s="215" t="str">
        <f>IF($FE47='Classificação geral'!$K39,'Classificação geral'!$W39,"")</f>
        <v/>
      </c>
      <c r="FL47" s="215" t="str">
        <f>IF($FE47='Classificação geral'!$K39,'Classificação geral'!$X39,"")</f>
        <v/>
      </c>
      <c r="FM47" s="215" t="str">
        <f>IF($FE47='Classificação geral'!$K39,'Classificação geral'!$M39,"")</f>
        <v/>
      </c>
      <c r="FN47" s="215" t="str">
        <f>IF($FE47='Classificação geral'!$K39,'Classificação geral'!$Y39,"")</f>
        <v/>
      </c>
      <c r="FO47" s="215" t="str">
        <f>IF($FE47='Classificação geral'!$K39,'Classificação geral'!$AA39,"")</f>
        <v/>
      </c>
      <c r="FP47" s="215" t="str">
        <f>IF($FE47='Classificação geral'!$K39,'Classificação geral'!$AB39,"")</f>
        <v/>
      </c>
      <c r="FQ47" s="215" t="str">
        <f>IF($FE47='Classificação geral'!$K39,'Classificação geral'!$N39,"")</f>
        <v/>
      </c>
      <c r="FR47" s="215" t="str">
        <f>IF($FE47='Classificação geral'!$K39,'Classificação geral'!$O39,"")</f>
        <v/>
      </c>
      <c r="FS47" s="215" t="str">
        <f>IF($FE47='Classificação geral'!$K39,'Classificação geral'!$AM39,"")</f>
        <v/>
      </c>
      <c r="FT47" s="216" t="str">
        <f>IFERROR(RANK(FS47,FS:FS,0)+ COUNTIF($FS$13:FS46,FS47),"")</f>
        <v/>
      </c>
      <c r="FU47" s="209"/>
      <c r="FV47" s="214" t="str">
        <f>IFERROR(IF(AND('Classificação geral'!$J39="mas",'Classificação geral'!$K39=1,'Classificação geral'!$F39="Mini"),'Classificação geral'!$A39,""),"")</f>
        <v/>
      </c>
      <c r="FW47" s="214" t="str">
        <f>IFERROR(IF(AND('Classificação geral'!$J39="mas",'Classificação geral'!$K39=1,'Classificação geral'!$F39="Mini"),'Classificação geral'!$B39,""),"")</f>
        <v/>
      </c>
      <c r="FX47" s="215" t="str">
        <f>IF($FW47='Classificação geral'!$B39,'Classificação geral'!$C39,"")</f>
        <v/>
      </c>
      <c r="FY47" s="215" t="str">
        <f>IF($FW47='Classificação geral'!$B39,'Classificação geral'!$D39,"")</f>
        <v/>
      </c>
      <c r="FZ47" s="215" t="str">
        <f>IF($FW47='Classificação geral'!$B39,'Classificação geral'!$J39,"")</f>
        <v/>
      </c>
      <c r="GA47" s="214" t="str">
        <f>IFERROR(IF(AND($FZ47="mas",'Classificação geral'!$K39=1),'Classificação geral'!K39,""),"")</f>
        <v/>
      </c>
      <c r="GB47" s="214" t="str">
        <f>IFERROR(IF(AND($FZ47="mas",'Classificação geral'!$K39=1),'Classificação geral'!P39,""),"")</f>
        <v/>
      </c>
      <c r="GC47" s="214" t="str">
        <f>IFERROR(IF(AND($FZ47="mas",'Classificação geral'!$K39=1),'Classificação geral'!S39,""),"")</f>
        <v/>
      </c>
      <c r="GD47" s="214" t="str">
        <f>IFERROR(IF(AND($FZ47="mas",'Classificação geral'!$K39=1),'Classificação geral'!T39,""),"")</f>
        <v/>
      </c>
      <c r="GE47" s="214" t="str">
        <f>IFERROR(IF(AND($FZ47="mas",'Classificação geral'!$K39=1),'Classificação geral'!L39,""),"")</f>
        <v/>
      </c>
      <c r="GF47" s="214" t="str">
        <f>IFERROR(IF(AND($FZ47="mas",'Classificação geral'!$K39=1),'Classificação geral'!U39,""),"")</f>
        <v/>
      </c>
      <c r="GG47" s="214" t="str">
        <f>IFERROR(IF(AND($FZ47="mas",'Classificação geral'!$K39=1),'Classificação geral'!W39,""),"")</f>
        <v/>
      </c>
      <c r="GH47" s="214" t="str">
        <f>IFERROR(IF(AND($FZ47="mas",'Classificação geral'!$K39=1),'Classificação geral'!X39,""),"")</f>
        <v/>
      </c>
      <c r="GI47" s="214" t="str">
        <f>IFERROR(IF(AND($FZ47="mas",'Classificação geral'!$K39=1),'Classificação geral'!M39,""),"")</f>
        <v/>
      </c>
      <c r="GJ47" s="214" t="str">
        <f>IFERROR(IF(AND($FZ47="mas",'Classificação geral'!$K39=1),'Classificação geral'!Y39,""),"")</f>
        <v/>
      </c>
      <c r="GK47" s="214" t="str">
        <f>IFERROR(IF(AND($FZ47="mas",'Classificação geral'!$K39=1),'Classificação geral'!AA39,""),"")</f>
        <v/>
      </c>
      <c r="GL47" s="214" t="str">
        <f>IFERROR(IF(AND($FZ47="mas",'Classificação geral'!$K39=1),'Classificação geral'!AB39,""),"")</f>
        <v/>
      </c>
      <c r="GM47" s="214" t="str">
        <f>IFERROR(IF(AND($FZ47="mas",'Classificação geral'!$K39=1),'Classificação geral'!N39,""),"")</f>
        <v/>
      </c>
      <c r="GN47" s="214" t="str">
        <f>IFERROR(IF(AND($FZ47="mas",'Classificação geral'!$K39=1),'Classificação geral'!O39,""),"")</f>
        <v/>
      </c>
      <c r="GO47" s="244" t="str">
        <f>IFERROR(IF(AND($FZ47="mas",'Classificação geral'!$K39=1),'Classificação geral'!AM39,""),"")</f>
        <v/>
      </c>
      <c r="GP47" s="216" t="str">
        <f>IFERROR(RANK(GO47,GO:GO,0)+ COUNTIF($GO$13:GO46,GO47),"")</f>
        <v/>
      </c>
      <c r="GQ47" s="209"/>
      <c r="GR47" s="214" t="str">
        <f>IFERROR(IF(AND('Classificação geral'!$J39="fem",'Classificação geral'!$K39=2,'Classificação geral'!$F39="Mini"),'Classificação geral'!$A39,""),"")</f>
        <v/>
      </c>
      <c r="GS47" s="214" t="str">
        <f>IFERROR(IF(AND('Classificação geral'!$J39="fem",'Classificação geral'!$K39=2,'Classificação geral'!$F39="Mini"),'Classificação geral'!$B39,""),"")</f>
        <v/>
      </c>
      <c r="GT47" s="215" t="str">
        <f>IF($GS47='Classificação geral'!$B39,'Classificação geral'!$C39,"")</f>
        <v/>
      </c>
      <c r="GU47" s="215" t="str">
        <f>IF($GS47='Classificação geral'!$B39,'Classificação geral'!$D39,"")</f>
        <v/>
      </c>
      <c r="GV47" s="215" t="str">
        <f>IF($GS47='Classificação geral'!$B39,'Classificação geral'!$J39,"")</f>
        <v/>
      </c>
      <c r="GW47" s="214" t="str">
        <f>IFERROR(IF(AND($GV47="fem",'Classificação geral'!$K39=2),'Classificação geral'!K39,""),"")</f>
        <v/>
      </c>
      <c r="GX47" s="214" t="str">
        <f>IFERROR(IF(AND($GV47="fem",'Classificação geral'!$K39=2),'Classificação geral'!P39,""),"")</f>
        <v/>
      </c>
      <c r="GY47" s="214" t="str">
        <f>IFERROR(IF(AND($GV47="fem",'Classificação geral'!$K39=2),'Classificação geral'!S39,""),"")</f>
        <v/>
      </c>
      <c r="GZ47" s="214" t="str">
        <f>IFERROR(IF(AND($GV47="fem",'Classificação geral'!$K39=2),'Classificação geral'!T39,""),"")</f>
        <v/>
      </c>
      <c r="HA47" s="214" t="str">
        <f>IFERROR(IF(AND($GV47="fem",'Classificação geral'!$K39=2),'Classificação geral'!L39,""),"")</f>
        <v/>
      </c>
      <c r="HB47" s="214" t="str">
        <f>IFERROR(IF(AND($GV47="fem",'Classificação geral'!$K39=2),'Classificação geral'!U39,""),"")</f>
        <v/>
      </c>
      <c r="HC47" s="214" t="str">
        <f>IFERROR(IF(AND($GV47="fem",'Classificação geral'!$K39=2),'Classificação geral'!W39,""),"")</f>
        <v/>
      </c>
      <c r="HD47" s="214" t="str">
        <f>IFERROR(IF(AND($GV47="fem",'Classificação geral'!$K39=2),'Classificação geral'!X39,""),"")</f>
        <v/>
      </c>
      <c r="HE47" s="214" t="str">
        <f>IFERROR(IF(AND($GV47="fem",'Classificação geral'!$K39=2),'Classificação geral'!M39,""),"")</f>
        <v/>
      </c>
      <c r="HF47" s="214" t="str">
        <f>IFERROR(IF(AND($GV47="fem",'Classificação geral'!$K39=2),'Classificação geral'!Y39,""),"")</f>
        <v/>
      </c>
      <c r="HG47" s="214" t="str">
        <f>IFERROR(IF(AND($GV47="fem",'Classificação geral'!$K39=2),'Classificação geral'!AA39,""),"")</f>
        <v/>
      </c>
      <c r="HH47" s="214" t="str">
        <f>IFERROR(IF(AND($GV47="fem",'Classificação geral'!$K39=2),'Classificação geral'!AB39,""),"")</f>
        <v/>
      </c>
      <c r="HI47" s="214" t="str">
        <f>IFERROR(IF(AND($GV47="fem",'Classificação geral'!$K39=2),'Classificação geral'!N39,""),"")</f>
        <v/>
      </c>
      <c r="HJ47" s="214" t="str">
        <f>IFERROR(IF(AND($GV47="fem",'Classificação geral'!$K39=2),'Classificação geral'!O39,""),"")</f>
        <v/>
      </c>
      <c r="HK47" s="214" t="str">
        <f>IFERROR(IF(AND($GV47="fem",'Classificação geral'!$K39=2),'Classificação geral'!AM39,""),"")</f>
        <v/>
      </c>
      <c r="HL47" s="216" t="str">
        <f>IFERROR(RANK(HK47,HK:HK,0)+ COUNTIF(HK$13:$HK45,HK47),"")</f>
        <v/>
      </c>
      <c r="HM47" s="209"/>
      <c r="HN47" s="214" t="str">
        <f>IFERROR(IF(AND('Classificação geral'!$J39="mas",'Classificação geral'!$K39=2,'Classificação geral'!$F39="Mini"),'Classificação geral'!$A39,""),"")</f>
        <v/>
      </c>
      <c r="HO47" s="214" t="str">
        <f>IFERROR(IF(AND('Classificação geral'!$J39="mas",'Classificação geral'!$K39=2,'Classificação geral'!$F39="Mini"),'Classificação geral'!$B39,""),"")</f>
        <v/>
      </c>
      <c r="HP47" s="215" t="str">
        <f>IF($HO47='Classificação geral'!$B39,'Classificação geral'!$C39,"")</f>
        <v/>
      </c>
      <c r="HQ47" s="215" t="str">
        <f>IF($HO47='Classificação geral'!$B39,'Classificação geral'!$D39,"")</f>
        <v/>
      </c>
      <c r="HR47" s="215" t="str">
        <f>IF($HO47='Classificação geral'!$B39,'Classificação geral'!$J39,"")</f>
        <v/>
      </c>
      <c r="HS47" s="214" t="str">
        <f>IFERROR(IF(AND($HR47="mas",'Classificação geral'!$K39=2),'Classificação geral'!K39,""),"")</f>
        <v/>
      </c>
      <c r="HT47" s="214" t="str">
        <f>IFERROR(IF(AND($HR47="mas",'Classificação geral'!$K39=2),'Classificação geral'!P39,""),"")</f>
        <v/>
      </c>
      <c r="HU47" s="214" t="str">
        <f>IFERROR(IF(AND($HR47="mas",'Classificação geral'!$K39=2),'Classificação geral'!S39,""),"")</f>
        <v/>
      </c>
      <c r="HV47" s="214" t="str">
        <f>IFERROR(IF(AND($HR47="mas",'Classificação geral'!$K39=2),'Classificação geral'!T39,""),"")</f>
        <v/>
      </c>
      <c r="HW47" s="214" t="str">
        <f>IFERROR(IF(AND($HR47="mas",'Classificação geral'!$K39=2),'Classificação geral'!L39,""),"")</f>
        <v/>
      </c>
      <c r="HX47" s="214" t="str">
        <f>IFERROR(IF(AND($HR47="mas",'Classificação geral'!$K39=2),'Classificação geral'!U39,""),"")</f>
        <v/>
      </c>
      <c r="HY47" s="214" t="str">
        <f>IFERROR(IF(AND($HR47="mas",'Classificação geral'!$K39=2),'Classificação geral'!W39,""),"")</f>
        <v/>
      </c>
      <c r="HZ47" s="214" t="str">
        <f>IFERROR(IF(AND($HR47="mas",'Classificação geral'!$K39=2),'Classificação geral'!X39,""),"")</f>
        <v/>
      </c>
      <c r="IA47" s="214" t="str">
        <f>IFERROR(IF(AND($HR47="mas",'Classificação geral'!$K39=2),'Classificação geral'!M39,""),"")</f>
        <v/>
      </c>
      <c r="IB47" s="214" t="str">
        <f>IFERROR(IF(AND($HR47="mas",'Classificação geral'!$K39=2),'Classificação geral'!Y39,""),"")</f>
        <v/>
      </c>
      <c r="IC47" s="214" t="str">
        <f>IFERROR(IF(AND($HR47="mas",'Classificação geral'!$K39=2),'Classificação geral'!AA39,""),"")</f>
        <v/>
      </c>
      <c r="ID47" s="214" t="str">
        <f>IFERROR(IF(AND($HR47="mas",'Classificação geral'!$K39=2),'Classificação geral'!AB39,""),"")</f>
        <v/>
      </c>
      <c r="IE47" s="214" t="str">
        <f>IFERROR(IF(AND($HR47="mas",'Classificação geral'!$K39=2),'Classificação geral'!N39,""),"")</f>
        <v/>
      </c>
      <c r="IF47" s="214" t="str">
        <f>IFERROR(IF(AND($HR47="mas",'Classificação geral'!$K39=2),'Classificação geral'!$AM39,""),"")</f>
        <v/>
      </c>
      <c r="IG47" s="216" t="str">
        <f>IFERROR(RANK(IF47,IF:IF,0)+ COUNTIF($IF$13:IF$13,IF47),"")</f>
        <v/>
      </c>
      <c r="IH47" s="209"/>
      <c r="II47" s="214" t="str">
        <f>IFERROR(IF(AND('Classificação geral'!$J39="fem",'Classificação geral'!$K39=3,'Classificação geral'!$F39="Mini"),'Classificação geral'!$A39,""),"")</f>
        <v/>
      </c>
      <c r="IJ47" s="214" t="str">
        <f>IFERROR(IF(AND('Classificação geral'!$J39="fem",'Classificação geral'!$K39=3,'Classificação geral'!$F39="Mini"),'Classificação geral'!$B39,""),"")</f>
        <v/>
      </c>
      <c r="IK47" s="215" t="str">
        <f>IF($IJ47='Classificação geral'!$B39,'Classificação geral'!$C39,"")</f>
        <v/>
      </c>
      <c r="IL47" s="215" t="str">
        <f>IF($IJ47='Classificação geral'!$B39,'Classificação geral'!$D39,"")</f>
        <v/>
      </c>
      <c r="IM47" s="215" t="str">
        <f>IF($IJ47='Classificação geral'!$B39,'Classificação geral'!$J39,"")</f>
        <v/>
      </c>
      <c r="IN47" s="215" t="str">
        <f>IF($IM47='Classificação geral'!$J39,'Classificação geral'!$K39,"")</f>
        <v/>
      </c>
      <c r="IO47" s="215" t="str">
        <f>IF($IN47='Classificação geral'!$K39,'Classificação geral'!$P39,"")</f>
        <v/>
      </c>
      <c r="IP47" s="215" t="str">
        <f>IF($IN47='Classificação geral'!$K39,'Classificação geral'!$S39,"")</f>
        <v/>
      </c>
      <c r="IQ47" s="215" t="str">
        <f>IF($IN47='Classificação geral'!$K39,'Classificação geral'!$T39,"")</f>
        <v/>
      </c>
      <c r="IR47" s="215" t="str">
        <f>IF($IN47='Classificação geral'!$K39,'Classificação geral'!$L39,"")</f>
        <v/>
      </c>
      <c r="IS47" s="215" t="str">
        <f>IF($IN47='Classificação geral'!$K39,'Classificação geral'!$U39,"")</f>
        <v/>
      </c>
      <c r="IT47" s="215" t="str">
        <f>IF($IN47='Classificação geral'!$K39,'Classificação geral'!$W39,"")</f>
        <v/>
      </c>
      <c r="IU47" s="215" t="str">
        <f>IF($IN47='Classificação geral'!$K39,'Classificação geral'!$X39,"")</f>
        <v/>
      </c>
      <c r="IV47" s="215" t="str">
        <f>IF($IN47='Classificação geral'!$K39,'Classificação geral'!$M39,"")</f>
        <v/>
      </c>
      <c r="IW47" s="215" t="str">
        <f>IF($IN47='Classificação geral'!$K39,'Classificação geral'!$Y39,"")</f>
        <v/>
      </c>
      <c r="IX47" s="215" t="str">
        <f>IF($IN47='Classificação geral'!$K39,'Classificação geral'!$AA39,"")</f>
        <v/>
      </c>
      <c r="IY47" s="215" t="str">
        <f>IF($IN47='Classificação geral'!$K39,'Classificação geral'!$AB39,"")</f>
        <v/>
      </c>
      <c r="IZ47" s="215" t="str">
        <f>IF($IN47='Classificação geral'!$K39,'Classificação geral'!$N39,"")</f>
        <v/>
      </c>
      <c r="JA47" s="215" t="str">
        <f>IF($IN47='Classificação geral'!$K39,'Classificação geral'!$O39,"")</f>
        <v/>
      </c>
      <c r="JB47" s="215" t="str">
        <f>IF($IN47='Classificação geral'!$K39,'Classificação geral'!$AM39,"")</f>
        <v/>
      </c>
      <c r="JC47" s="216" t="str">
        <f>IFERROR(RANK(JB47,JB:JB,0)+ COUNTIF($JB$13:JB45,JB47),"")</f>
        <v/>
      </c>
      <c r="JD47" s="209"/>
      <c r="JE47" s="214" t="str">
        <f>IFERROR(IF(AND('Classificação geral'!$J39="mas",'Classificação geral'!$K39=3,'Classificação geral'!$F39="Mini"),'Classificação geral'!$A39,""),"")</f>
        <v/>
      </c>
      <c r="JF47" s="214" t="str">
        <f>IFERROR(IF(AND('Classificação geral'!$J39="mas",'Classificação geral'!$K39=3,'Classificação geral'!$F39="Mini"),'Classificação geral'!$B39,""),"")</f>
        <v/>
      </c>
      <c r="JG47" s="215" t="str">
        <f>IF($JF47='Classificação geral'!$B39,'Classificação geral'!$C39,"")</f>
        <v/>
      </c>
      <c r="JH47" s="215" t="str">
        <f>IF($JF47='Classificação geral'!$B39,'Classificação geral'!$D39,"")</f>
        <v/>
      </c>
      <c r="JI47" s="215" t="str">
        <f>IF($JF47='Classificação geral'!$B39,'Classificação geral'!$J39,"")</f>
        <v/>
      </c>
      <c r="JJ47" s="214" t="str">
        <f>IFERROR(IF(AND($JI47="mas",'Classificação geral'!$K39=3),'Classificação geral'!K39,""),"")</f>
        <v/>
      </c>
      <c r="JK47" s="214" t="str">
        <f>IFERROR(IF(AND($JI47="mas",'Classificação geral'!$K39=3),'Classificação geral'!P39,""),"")</f>
        <v/>
      </c>
      <c r="JL47" s="214" t="str">
        <f>IFERROR(IF(AND($JI47="mas",'Classificação geral'!$K39=3),'Classificação geral'!S39,""),"")</f>
        <v/>
      </c>
      <c r="JM47" s="214" t="str">
        <f>IFERROR(IF(AND($JI47="mas",'Classificação geral'!$K39=3),'Classificação geral'!T39,""),"")</f>
        <v/>
      </c>
      <c r="JN47" s="214" t="str">
        <f>IFERROR(IF(AND($JI47="mas",'Classificação geral'!$K39=3),'Classificação geral'!L39,""),"")</f>
        <v/>
      </c>
      <c r="JO47" s="214" t="str">
        <f>IFERROR(IF(AND($JI47="mas",'Classificação geral'!$K39=3),'Classificação geral'!U39,""),"")</f>
        <v/>
      </c>
      <c r="JP47" s="214" t="str">
        <f>IFERROR(IF(AND($JI47="mas",'Classificação geral'!$K39=3),'Classificação geral'!W39,""),"")</f>
        <v/>
      </c>
      <c r="JQ47" s="214" t="str">
        <f>IFERROR(IF(AND($JI47="mas",'Classificação geral'!$K39=3),'Classificação geral'!X39,""),"")</f>
        <v/>
      </c>
      <c r="JR47" s="214" t="str">
        <f>IFERROR(IF(AND($JI47="mas",'Classificação geral'!$K39=3),'Classificação geral'!M39,""),"")</f>
        <v/>
      </c>
      <c r="JS47" s="214" t="str">
        <f>IFERROR(IF(AND($JI47="mas",'Classificação geral'!$K39=3),'Classificação geral'!Y39,""),"")</f>
        <v/>
      </c>
      <c r="JT47" s="214" t="str">
        <f>IFERROR(IF(AND($JI47="mas",'Classificação geral'!$K39=3),'Classificação geral'!AA39,""),"")</f>
        <v/>
      </c>
      <c r="JU47" s="214" t="str">
        <f>IFERROR(IF(AND($JI47="mas",'Classificação geral'!$K39=3),'Classificação geral'!AB39,""),"")</f>
        <v/>
      </c>
      <c r="JV47" s="214" t="str">
        <f>IFERROR(IF(AND($JI47="mas",'Classificação geral'!$K39=3),'Classificação geral'!N39,""),"")</f>
        <v/>
      </c>
      <c r="JW47" s="214" t="str">
        <f>IFERROR(IF(AND($JI47="mas",'Classificação geral'!$K39=3),'Classificação geral'!$AM39,""),"")</f>
        <v/>
      </c>
      <c r="JX47" s="216" t="str">
        <f>IFERROR(RANK(JW47,JW:JW,0)+ COUNTIF(JW$13:$JW45,JW47),"")</f>
        <v/>
      </c>
    </row>
    <row r="48" spans="1:284" s="199" customFormat="1" ht="27.75" customHeight="1" x14ac:dyDescent="0.4">
      <c r="A48" s="243"/>
      <c r="B48" s="248" t="str">
        <f t="shared" si="125"/>
        <v/>
      </c>
      <c r="C48" s="238" t="str">
        <f t="shared" si="126"/>
        <v/>
      </c>
      <c r="D48" s="238" t="str">
        <f t="shared" si="127"/>
        <v/>
      </c>
      <c r="E48" s="238" t="str">
        <f t="shared" si="128"/>
        <v/>
      </c>
      <c r="F48" s="239" t="str">
        <f t="shared" si="129"/>
        <v/>
      </c>
      <c r="G48" s="239" t="str">
        <f t="shared" si="130"/>
        <v/>
      </c>
      <c r="H48" s="240" t="str">
        <f t="shared" si="131"/>
        <v/>
      </c>
      <c r="I48" s="240" t="str">
        <f t="shared" si="132"/>
        <v/>
      </c>
      <c r="J48" s="240" t="str">
        <f t="shared" si="133"/>
        <v/>
      </c>
      <c r="K48" s="240" t="str">
        <f t="shared" si="134"/>
        <v/>
      </c>
      <c r="L48" s="240" t="str">
        <f t="shared" si="135"/>
        <v/>
      </c>
      <c r="M48" s="240" t="str">
        <f t="shared" si="136"/>
        <v/>
      </c>
      <c r="N48" s="240" t="str">
        <f t="shared" si="137"/>
        <v/>
      </c>
      <c r="O48" s="240" t="str">
        <f t="shared" si="138"/>
        <v/>
      </c>
      <c r="P48" s="240" t="str">
        <f t="shared" si="139"/>
        <v/>
      </c>
      <c r="Q48" s="240" t="str">
        <f t="shared" si="140"/>
        <v/>
      </c>
      <c r="R48" s="240" t="str">
        <f t="shared" si="119"/>
        <v/>
      </c>
      <c r="S48" s="240" t="str">
        <f t="shared" si="119"/>
        <v/>
      </c>
      <c r="T48" s="240" t="str">
        <f t="shared" si="141"/>
        <v/>
      </c>
      <c r="U48" s="240" t="str">
        <f t="shared" si="142"/>
        <v/>
      </c>
      <c r="V48" s="241">
        <v>34</v>
      </c>
      <c r="W48" s="432"/>
      <c r="X48" s="434"/>
      <c r="Y48" s="242"/>
      <c r="Z48" s="248" t="str">
        <f t="shared" si="143"/>
        <v/>
      </c>
      <c r="AA48" s="238" t="str">
        <f t="shared" si="144"/>
        <v/>
      </c>
      <c r="AB48" s="238" t="str">
        <f t="shared" si="145"/>
        <v/>
      </c>
      <c r="AC48" s="238" t="str">
        <f t="shared" si="146"/>
        <v/>
      </c>
      <c r="AD48" s="239" t="str">
        <f t="shared" si="147"/>
        <v/>
      </c>
      <c r="AE48" s="239" t="str">
        <f t="shared" si="148"/>
        <v/>
      </c>
      <c r="AF48" s="240" t="str">
        <f t="shared" si="149"/>
        <v/>
      </c>
      <c r="AG48" s="240" t="str">
        <f t="shared" si="150"/>
        <v/>
      </c>
      <c r="AH48" s="240" t="str">
        <f t="shared" si="151"/>
        <v/>
      </c>
      <c r="AI48" s="240" t="str">
        <f t="shared" si="152"/>
        <v/>
      </c>
      <c r="AJ48" s="240" t="str">
        <f t="shared" si="153"/>
        <v/>
      </c>
      <c r="AK48" s="240" t="str">
        <f t="shared" si="154"/>
        <v/>
      </c>
      <c r="AL48" s="240" t="str">
        <f t="shared" si="155"/>
        <v/>
      </c>
      <c r="AM48" s="240" t="str">
        <f t="shared" si="156"/>
        <v/>
      </c>
      <c r="AN48" s="240" t="str">
        <f t="shared" si="157"/>
        <v/>
      </c>
      <c r="AO48" s="240" t="str">
        <f t="shared" si="158"/>
        <v/>
      </c>
      <c r="AP48" s="240" t="str">
        <f t="shared" si="120"/>
        <v/>
      </c>
      <c r="AQ48" s="240" t="str">
        <f t="shared" si="120"/>
        <v/>
      </c>
      <c r="AR48" s="240" t="str">
        <f t="shared" si="159"/>
        <v/>
      </c>
      <c r="AS48" s="240" t="str">
        <f t="shared" si="160"/>
        <v/>
      </c>
      <c r="AT48" s="241">
        <v>34</v>
      </c>
      <c r="AU48" s="432"/>
      <c r="AV48" s="242"/>
      <c r="AW48" s="243"/>
      <c r="AX48" s="249" t="str">
        <f t="shared" si="57"/>
        <v/>
      </c>
      <c r="AY48" s="238" t="str">
        <f t="shared" si="58"/>
        <v/>
      </c>
      <c r="AZ48" s="238" t="str">
        <f t="shared" si="59"/>
        <v/>
      </c>
      <c r="BA48" s="239" t="str">
        <f t="shared" si="161"/>
        <v/>
      </c>
      <c r="BB48" s="239" t="str">
        <f t="shared" si="60"/>
        <v/>
      </c>
      <c r="BC48" s="239" t="str">
        <f t="shared" si="61"/>
        <v/>
      </c>
      <c r="BD48" s="240" t="str">
        <f t="shared" si="62"/>
        <v/>
      </c>
      <c r="BE48" s="240" t="str">
        <f t="shared" si="63"/>
        <v/>
      </c>
      <c r="BF48" s="240" t="str">
        <f t="shared" si="64"/>
        <v/>
      </c>
      <c r="BG48" s="240" t="str">
        <f t="shared" si="65"/>
        <v/>
      </c>
      <c r="BH48" s="240" t="str">
        <f t="shared" si="66"/>
        <v/>
      </c>
      <c r="BI48" s="240" t="str">
        <f t="shared" si="67"/>
        <v/>
      </c>
      <c r="BJ48" s="240" t="str">
        <f t="shared" si="68"/>
        <v/>
      </c>
      <c r="BK48" s="240" t="str">
        <f t="shared" si="69"/>
        <v/>
      </c>
      <c r="BL48" s="240" t="str">
        <f t="shared" si="70"/>
        <v/>
      </c>
      <c r="BM48" s="240" t="str">
        <f t="shared" si="71"/>
        <v/>
      </c>
      <c r="BN48" s="240" t="str">
        <f t="shared" si="121"/>
        <v/>
      </c>
      <c r="BO48" s="240" t="str">
        <f t="shared" si="121"/>
        <v/>
      </c>
      <c r="BP48" s="240" t="str">
        <f t="shared" si="73"/>
        <v/>
      </c>
      <c r="BQ48" s="240" t="str">
        <f t="shared" si="74"/>
        <v/>
      </c>
      <c r="BR48" s="241">
        <v>34</v>
      </c>
      <c r="BS48" s="432"/>
      <c r="BT48" s="242"/>
      <c r="BU48" s="242"/>
      <c r="BV48" s="249" t="str">
        <f t="shared" si="75"/>
        <v/>
      </c>
      <c r="BW48" s="238" t="str">
        <f t="shared" si="76"/>
        <v/>
      </c>
      <c r="BX48" s="238" t="str">
        <f t="shared" si="77"/>
        <v/>
      </c>
      <c r="BY48" s="239" t="str">
        <f t="shared" si="162"/>
        <v/>
      </c>
      <c r="BZ48" s="239" t="str">
        <f t="shared" si="78"/>
        <v/>
      </c>
      <c r="CA48" s="239" t="str">
        <f t="shared" si="122"/>
        <v/>
      </c>
      <c r="CB48" s="240" t="str">
        <f t="shared" si="122"/>
        <v/>
      </c>
      <c r="CC48" s="240" t="str">
        <f t="shared" si="80"/>
        <v/>
      </c>
      <c r="CD48" s="240" t="str">
        <f t="shared" si="81"/>
        <v/>
      </c>
      <c r="CE48" s="240" t="str">
        <f t="shared" si="82"/>
        <v/>
      </c>
      <c r="CF48" s="240" t="str">
        <f t="shared" si="83"/>
        <v/>
      </c>
      <c r="CG48" s="240" t="str">
        <f t="shared" si="84"/>
        <v/>
      </c>
      <c r="CH48" s="240" t="str">
        <f t="shared" si="85"/>
        <v/>
      </c>
      <c r="CI48" s="240" t="str">
        <f t="shared" si="86"/>
        <v/>
      </c>
      <c r="CJ48" s="240" t="str">
        <f t="shared" si="87"/>
        <v/>
      </c>
      <c r="CK48" s="240" t="str">
        <f t="shared" si="88"/>
        <v/>
      </c>
      <c r="CL48" s="240" t="str">
        <f t="shared" si="123"/>
        <v/>
      </c>
      <c r="CM48" s="240" t="str">
        <f t="shared" si="123"/>
        <v/>
      </c>
      <c r="CN48" s="240" t="str">
        <f t="shared" si="90"/>
        <v/>
      </c>
      <c r="CO48" s="240" t="str">
        <f t="shared" si="91"/>
        <v/>
      </c>
      <c r="CP48" s="241">
        <v>34</v>
      </c>
      <c r="CQ48" s="432"/>
      <c r="CR48" s="243"/>
      <c r="CS48" s="248" t="str">
        <f t="shared" si="92"/>
        <v/>
      </c>
      <c r="CT48" s="238" t="str">
        <f t="shared" si="93"/>
        <v/>
      </c>
      <c r="CU48" s="238" t="str">
        <f t="shared" si="94"/>
        <v/>
      </c>
      <c r="CV48" s="238" t="str">
        <f t="shared" si="95"/>
        <v/>
      </c>
      <c r="CW48" s="239" t="str">
        <f t="shared" si="96"/>
        <v/>
      </c>
      <c r="CX48" s="239" t="str">
        <f t="shared" si="97"/>
        <v/>
      </c>
      <c r="CY48" s="240" t="str">
        <f t="shared" si="98"/>
        <v/>
      </c>
      <c r="CZ48" s="240" t="str">
        <f t="shared" si="99"/>
        <v/>
      </c>
      <c r="DA48" s="240" t="str">
        <f t="shared" si="100"/>
        <v/>
      </c>
      <c r="DB48" s="240" t="str">
        <f t="shared" si="101"/>
        <v/>
      </c>
      <c r="DC48" s="240" t="str">
        <f t="shared" si="102"/>
        <v/>
      </c>
      <c r="DD48" s="240" t="str">
        <f t="shared" si="103"/>
        <v/>
      </c>
      <c r="DE48" s="240" t="str">
        <f t="shared" si="104"/>
        <v/>
      </c>
      <c r="DF48" s="240" t="str">
        <f t="shared" si="105"/>
        <v/>
      </c>
      <c r="DG48" s="240" t="str">
        <f t="shared" si="106"/>
        <v/>
      </c>
      <c r="DH48" s="240" t="str">
        <f t="shared" si="107"/>
        <v/>
      </c>
      <c r="DI48" s="240" t="str">
        <f t="shared" si="124"/>
        <v/>
      </c>
      <c r="DJ48" s="240" t="str">
        <f t="shared" si="124"/>
        <v/>
      </c>
      <c r="DK48" s="240" t="str">
        <f t="shared" si="109"/>
        <v/>
      </c>
      <c r="DL48" s="240" t="str">
        <f t="shared" si="110"/>
        <v/>
      </c>
      <c r="DM48" s="241">
        <v>34</v>
      </c>
      <c r="DN48" s="432"/>
      <c r="DO48" s="242"/>
      <c r="DP48" s="242"/>
      <c r="DQ48" s="248" t="str">
        <f t="shared" si="111"/>
        <v/>
      </c>
      <c r="DR48" s="238" t="str">
        <f t="shared" si="112"/>
        <v/>
      </c>
      <c r="DS48" s="238" t="str">
        <f t="shared" si="113"/>
        <v/>
      </c>
      <c r="DT48" s="238" t="str">
        <f t="shared" si="114"/>
        <v/>
      </c>
      <c r="DU48" s="239" t="str">
        <f t="shared" si="115"/>
        <v/>
      </c>
      <c r="DV48" s="239" t="str">
        <f t="shared" si="116"/>
        <v/>
      </c>
      <c r="DW48" s="240" t="str">
        <f t="shared" si="45"/>
        <v/>
      </c>
      <c r="DX48" s="240" t="str">
        <f t="shared" si="46"/>
        <v/>
      </c>
      <c r="DY48" s="240" t="str">
        <f t="shared" si="47"/>
        <v/>
      </c>
      <c r="DZ48" s="240" t="str">
        <f t="shared" si="48"/>
        <v/>
      </c>
      <c r="EA48" s="240" t="str">
        <f t="shared" si="49"/>
        <v/>
      </c>
      <c r="EB48" s="240" t="str">
        <f t="shared" si="50"/>
        <v/>
      </c>
      <c r="EC48" s="240" t="str">
        <f t="shared" si="51"/>
        <v/>
      </c>
      <c r="ED48" s="240" t="str">
        <f t="shared" si="52"/>
        <v/>
      </c>
      <c r="EE48" s="240" t="str">
        <f t="shared" si="53"/>
        <v/>
      </c>
      <c r="EF48" s="240" t="str">
        <f t="shared" si="54"/>
        <v/>
      </c>
      <c r="EG48" s="240" t="str">
        <f t="shared" si="55"/>
        <v/>
      </c>
      <c r="EH48" s="240" t="str">
        <f t="shared" si="118"/>
        <v/>
      </c>
      <c r="EI48" s="240" t="str">
        <f t="shared" si="56"/>
        <v/>
      </c>
      <c r="EJ48" s="240" t="str">
        <f t="shared" si="117"/>
        <v/>
      </c>
      <c r="EK48" s="241">
        <v>34</v>
      </c>
      <c r="EL48" s="432"/>
      <c r="EZ48" s="214" t="str">
        <f>IFERROR(IF(AND('Classificação geral'!$J40="FEM",'Classificação geral'!$K40=1,'Classificação geral'!$F40="Mini"),'Classificação geral'!$A40,""),"")</f>
        <v/>
      </c>
      <c r="FA48" s="214" t="str">
        <f>IFERROR(IF(AND('Classificação geral'!$J40="FEM",'Classificação geral'!$K40=1,'Classificação geral'!F40="Mini"),'Classificação geral'!$B40,""),"")</f>
        <v/>
      </c>
      <c r="FB48" s="215" t="str">
        <f>IF($FA48='Classificação geral'!$B40,'Classificação geral'!$C40,"")</f>
        <v/>
      </c>
      <c r="FC48" s="215" t="str">
        <f>IF($FA48='Classificação geral'!$B40,'Classificação geral'!$D40,"")</f>
        <v/>
      </c>
      <c r="FD48" s="215" t="str">
        <f>IF($FA48='Classificação geral'!$B40,'Classificação geral'!$J40,"")</f>
        <v/>
      </c>
      <c r="FE48" s="215" t="str">
        <f>IF($FD48='Classificação geral'!$J40,'Classificação geral'!$K40,"")</f>
        <v/>
      </c>
      <c r="FF48" s="215" t="str">
        <f>IF($FE48='Classificação geral'!$K40,'Classificação geral'!$P40,"")</f>
        <v/>
      </c>
      <c r="FG48" s="215" t="str">
        <f>IF($FE48='Classificação geral'!$K40,'Classificação geral'!$S40,"")</f>
        <v/>
      </c>
      <c r="FH48" s="215" t="str">
        <f>IF($FE48='Classificação geral'!$K40,'Classificação geral'!$T40,"")</f>
        <v/>
      </c>
      <c r="FI48" s="215" t="str">
        <f>IF($FE48='Classificação geral'!$K40,'Classificação geral'!$L40,"")</f>
        <v/>
      </c>
      <c r="FJ48" s="215" t="str">
        <f>IF($FE48='Classificação geral'!$K40,'Classificação geral'!$U40,"")</f>
        <v/>
      </c>
      <c r="FK48" s="215" t="str">
        <f>IF($FE48='Classificação geral'!$K40,'Classificação geral'!$W40,"")</f>
        <v/>
      </c>
      <c r="FL48" s="215" t="str">
        <f>IF($FE48='Classificação geral'!$K40,'Classificação geral'!$X40,"")</f>
        <v/>
      </c>
      <c r="FM48" s="215" t="str">
        <f>IF($FE48='Classificação geral'!$K40,'Classificação geral'!$M40,"")</f>
        <v/>
      </c>
      <c r="FN48" s="215" t="str">
        <f>IF($FE48='Classificação geral'!$K40,'Classificação geral'!$Y40,"")</f>
        <v/>
      </c>
      <c r="FO48" s="215" t="str">
        <f>IF($FE48='Classificação geral'!$K40,'Classificação geral'!$AA40,"")</f>
        <v/>
      </c>
      <c r="FP48" s="215" t="str">
        <f>IF($FE48='Classificação geral'!$K40,'Classificação geral'!$AB40,"")</f>
        <v/>
      </c>
      <c r="FQ48" s="215" t="str">
        <f>IF($FE48='Classificação geral'!$K40,'Classificação geral'!$N40,"")</f>
        <v/>
      </c>
      <c r="FR48" s="215" t="str">
        <f>IF($FE48='Classificação geral'!$K40,'Classificação geral'!$O40,"")</f>
        <v/>
      </c>
      <c r="FS48" s="215" t="str">
        <f>IF($FE48='Classificação geral'!$K40,'Classificação geral'!$AM40,"")</f>
        <v/>
      </c>
      <c r="FT48" s="216" t="str">
        <f>IFERROR(RANK(FS48,FS:FS,0)+ COUNTIF($FS$13:FS47,FS48),"")</f>
        <v/>
      </c>
      <c r="FU48" s="209"/>
      <c r="FV48" s="214" t="str">
        <f>IFERROR(IF(AND('Classificação geral'!$J40="mas",'Classificação geral'!$K40=1,'Classificação geral'!$F40="Mini"),'Classificação geral'!$A40,""),"")</f>
        <v/>
      </c>
      <c r="FW48" s="214" t="str">
        <f>IFERROR(IF(AND('Classificação geral'!$J40="mas",'Classificação geral'!$K40=1,'Classificação geral'!$F40="Mini"),'Classificação geral'!$B40,""),"")</f>
        <v/>
      </c>
      <c r="FX48" s="215" t="str">
        <f>IF($FW48='Classificação geral'!$B40,'Classificação geral'!$C40,"")</f>
        <v/>
      </c>
      <c r="FY48" s="215" t="str">
        <f>IF($FW48='Classificação geral'!$B40,'Classificação geral'!$D40,"")</f>
        <v/>
      </c>
      <c r="FZ48" s="215" t="str">
        <f>IF($FW48='Classificação geral'!$B40,'Classificação geral'!$J40,"")</f>
        <v/>
      </c>
      <c r="GA48" s="214" t="str">
        <f>IFERROR(IF(AND($FZ48="mas",'Classificação geral'!$K40=1),'Classificação geral'!K40,""),"")</f>
        <v/>
      </c>
      <c r="GB48" s="214" t="str">
        <f>IFERROR(IF(AND($FZ48="mas",'Classificação geral'!$K40=1),'Classificação geral'!P40,""),"")</f>
        <v/>
      </c>
      <c r="GC48" s="214" t="str">
        <f>IFERROR(IF(AND($FZ48="mas",'Classificação geral'!$K40=1),'Classificação geral'!S40,""),"")</f>
        <v/>
      </c>
      <c r="GD48" s="214" t="str">
        <f>IFERROR(IF(AND($FZ48="mas",'Classificação geral'!$K40=1),'Classificação geral'!T40,""),"")</f>
        <v/>
      </c>
      <c r="GE48" s="214" t="str">
        <f>IFERROR(IF(AND($FZ48="mas",'Classificação geral'!$K40=1),'Classificação geral'!L40,""),"")</f>
        <v/>
      </c>
      <c r="GF48" s="214" t="str">
        <f>IFERROR(IF(AND($FZ48="mas",'Classificação geral'!$K40=1),'Classificação geral'!U40,""),"")</f>
        <v/>
      </c>
      <c r="GG48" s="214" t="str">
        <f>IFERROR(IF(AND($FZ48="mas",'Classificação geral'!$K40=1),'Classificação geral'!W40,""),"")</f>
        <v/>
      </c>
      <c r="GH48" s="214" t="str">
        <f>IFERROR(IF(AND($FZ48="mas",'Classificação geral'!$K40=1),'Classificação geral'!X40,""),"")</f>
        <v/>
      </c>
      <c r="GI48" s="214" t="str">
        <f>IFERROR(IF(AND($FZ48="mas",'Classificação geral'!$K40=1),'Classificação geral'!M40,""),"")</f>
        <v/>
      </c>
      <c r="GJ48" s="214" t="str">
        <f>IFERROR(IF(AND($FZ48="mas",'Classificação geral'!$K40=1),'Classificação geral'!Y40,""),"")</f>
        <v/>
      </c>
      <c r="GK48" s="214" t="str">
        <f>IFERROR(IF(AND($FZ48="mas",'Classificação geral'!$K40=1),'Classificação geral'!AA40,""),"")</f>
        <v/>
      </c>
      <c r="GL48" s="214" t="str">
        <f>IFERROR(IF(AND($FZ48="mas",'Classificação geral'!$K40=1),'Classificação geral'!AB40,""),"")</f>
        <v/>
      </c>
      <c r="GM48" s="214" t="str">
        <f>IFERROR(IF(AND($FZ48="mas",'Classificação geral'!$K40=1),'Classificação geral'!N40,""),"")</f>
        <v/>
      </c>
      <c r="GN48" s="214" t="str">
        <f>IFERROR(IF(AND($FZ48="mas",'Classificação geral'!$K40=1),'Classificação geral'!O40,""),"")</f>
        <v/>
      </c>
      <c r="GO48" s="244" t="str">
        <f>IFERROR(IF(AND($FZ48="mas",'Classificação geral'!$K40=1),'Classificação geral'!AM40,""),"")</f>
        <v/>
      </c>
      <c r="GP48" s="216" t="str">
        <f>IFERROR(RANK(GO48,GO:GO,0)+ COUNTIF($GO$13:GO47,GO48),"")</f>
        <v/>
      </c>
      <c r="GQ48" s="209"/>
      <c r="GR48" s="214" t="str">
        <f>IFERROR(IF(AND('Classificação geral'!$J40="fem",'Classificação geral'!$K40=2,'Classificação geral'!$F40="Mini"),'Classificação geral'!$A40,""),"")</f>
        <v/>
      </c>
      <c r="GS48" s="214" t="str">
        <f>IFERROR(IF(AND('Classificação geral'!$J40="fem",'Classificação geral'!$K40=2,'Classificação geral'!$F40="Mini"),'Classificação geral'!$B40,""),"")</f>
        <v/>
      </c>
      <c r="GT48" s="215" t="str">
        <f>IF($GS48='Classificação geral'!$B40,'Classificação geral'!$C40,"")</f>
        <v/>
      </c>
      <c r="GU48" s="215" t="str">
        <f>IF($GS48='Classificação geral'!$B40,'Classificação geral'!$D40,"")</f>
        <v/>
      </c>
      <c r="GV48" s="215" t="str">
        <f>IF($GS48='Classificação geral'!$B40,'Classificação geral'!$J40,"")</f>
        <v/>
      </c>
      <c r="GW48" s="214" t="str">
        <f>IFERROR(IF(AND($GV48="fem",'Classificação geral'!$K40=2),'Classificação geral'!K40,""),"")</f>
        <v/>
      </c>
      <c r="GX48" s="214" t="str">
        <f>IFERROR(IF(AND($GV48="fem",'Classificação geral'!$K40=2),'Classificação geral'!P40,""),"")</f>
        <v/>
      </c>
      <c r="GY48" s="214" t="str">
        <f>IFERROR(IF(AND($GV48="fem",'Classificação geral'!$K40=2),'Classificação geral'!S40,""),"")</f>
        <v/>
      </c>
      <c r="GZ48" s="214" t="str">
        <f>IFERROR(IF(AND($GV48="fem",'Classificação geral'!$K40=2),'Classificação geral'!T40,""),"")</f>
        <v/>
      </c>
      <c r="HA48" s="214" t="str">
        <f>IFERROR(IF(AND($GV48="fem",'Classificação geral'!$K40=2),'Classificação geral'!L40,""),"")</f>
        <v/>
      </c>
      <c r="HB48" s="214" t="str">
        <f>IFERROR(IF(AND($GV48="fem",'Classificação geral'!$K40=2),'Classificação geral'!U40,""),"")</f>
        <v/>
      </c>
      <c r="HC48" s="214" t="str">
        <f>IFERROR(IF(AND($GV48="fem",'Classificação geral'!$K40=2),'Classificação geral'!W40,""),"")</f>
        <v/>
      </c>
      <c r="HD48" s="214" t="str">
        <f>IFERROR(IF(AND($GV48="fem",'Classificação geral'!$K40=2),'Classificação geral'!X40,""),"")</f>
        <v/>
      </c>
      <c r="HE48" s="214" t="str">
        <f>IFERROR(IF(AND($GV48="fem",'Classificação geral'!$K40=2),'Classificação geral'!M40,""),"")</f>
        <v/>
      </c>
      <c r="HF48" s="214" t="str">
        <f>IFERROR(IF(AND($GV48="fem",'Classificação geral'!$K40=2),'Classificação geral'!Y40,""),"")</f>
        <v/>
      </c>
      <c r="HG48" s="214" t="str">
        <f>IFERROR(IF(AND($GV48="fem",'Classificação geral'!$K40=2),'Classificação geral'!AA40,""),"")</f>
        <v/>
      </c>
      <c r="HH48" s="214" t="str">
        <f>IFERROR(IF(AND($GV48="fem",'Classificação geral'!$K40=2),'Classificação geral'!AB40,""),"")</f>
        <v/>
      </c>
      <c r="HI48" s="214" t="str">
        <f>IFERROR(IF(AND($GV48="fem",'Classificação geral'!$K40=2),'Classificação geral'!N40,""),"")</f>
        <v/>
      </c>
      <c r="HJ48" s="214" t="str">
        <f>IFERROR(IF(AND($GV48="fem",'Classificação geral'!$K40=2),'Classificação geral'!O40,""),"")</f>
        <v/>
      </c>
      <c r="HK48" s="214" t="str">
        <f>IFERROR(IF(AND($GV48="fem",'Classificação geral'!$K40=2),'Classificação geral'!AM40,""),"")</f>
        <v/>
      </c>
      <c r="HL48" s="216" t="str">
        <f>IFERROR(RANK(HK48,HK:HK,0)+ COUNTIF(HK$13:$HK46,HK48),"")</f>
        <v/>
      </c>
      <c r="HM48" s="209"/>
      <c r="HN48" s="214" t="str">
        <f>IFERROR(IF(AND('Classificação geral'!$J40="mas",'Classificação geral'!$K40=2,'Classificação geral'!$F40="Mini"),'Classificação geral'!$A40,""),"")</f>
        <v/>
      </c>
      <c r="HO48" s="214" t="str">
        <f>IFERROR(IF(AND('Classificação geral'!$J40="mas",'Classificação geral'!$K40=2,'Classificação geral'!$F40="Mini"),'Classificação geral'!$B40,""),"")</f>
        <v/>
      </c>
      <c r="HP48" s="215" t="str">
        <f>IF($HO48='Classificação geral'!$B40,'Classificação geral'!$C40,"")</f>
        <v/>
      </c>
      <c r="HQ48" s="215" t="str">
        <f>IF($HO48='Classificação geral'!$B40,'Classificação geral'!$D40,"")</f>
        <v/>
      </c>
      <c r="HR48" s="215" t="str">
        <f>IF($HO48='Classificação geral'!$B40,'Classificação geral'!$J40,"")</f>
        <v/>
      </c>
      <c r="HS48" s="214" t="str">
        <f>IFERROR(IF(AND($HR48="mas",'Classificação geral'!$K40=2),'Classificação geral'!K40,""),"")</f>
        <v/>
      </c>
      <c r="HT48" s="214" t="str">
        <f>IFERROR(IF(AND($HR48="mas",'Classificação geral'!$K40=2),'Classificação geral'!P40,""),"")</f>
        <v/>
      </c>
      <c r="HU48" s="214" t="str">
        <f>IFERROR(IF(AND($HR48="mas",'Classificação geral'!$K40=2),'Classificação geral'!S40,""),"")</f>
        <v/>
      </c>
      <c r="HV48" s="214" t="str">
        <f>IFERROR(IF(AND($HR48="mas",'Classificação geral'!$K40=2),'Classificação geral'!T40,""),"")</f>
        <v/>
      </c>
      <c r="HW48" s="214" t="str">
        <f>IFERROR(IF(AND($HR48="mas",'Classificação geral'!$K40=2),'Classificação geral'!L40,""),"")</f>
        <v/>
      </c>
      <c r="HX48" s="214" t="str">
        <f>IFERROR(IF(AND($HR48="mas",'Classificação geral'!$K40=2),'Classificação geral'!U40,""),"")</f>
        <v/>
      </c>
      <c r="HY48" s="214" t="str">
        <f>IFERROR(IF(AND($HR48="mas",'Classificação geral'!$K40=2),'Classificação geral'!W40,""),"")</f>
        <v/>
      </c>
      <c r="HZ48" s="214" t="str">
        <f>IFERROR(IF(AND($HR48="mas",'Classificação geral'!$K40=2),'Classificação geral'!X40,""),"")</f>
        <v/>
      </c>
      <c r="IA48" s="214" t="str">
        <f>IFERROR(IF(AND($HR48="mas",'Classificação geral'!$K40=2),'Classificação geral'!M40,""),"")</f>
        <v/>
      </c>
      <c r="IB48" s="214" t="str">
        <f>IFERROR(IF(AND($HR48="mas",'Classificação geral'!$K40=2),'Classificação geral'!Y40,""),"")</f>
        <v/>
      </c>
      <c r="IC48" s="214" t="str">
        <f>IFERROR(IF(AND($HR48="mas",'Classificação geral'!$K40=2),'Classificação geral'!AA40,""),"")</f>
        <v/>
      </c>
      <c r="ID48" s="214" t="str">
        <f>IFERROR(IF(AND($HR48="mas",'Classificação geral'!$K40=2),'Classificação geral'!AB40,""),"")</f>
        <v/>
      </c>
      <c r="IE48" s="214" t="str">
        <f>IFERROR(IF(AND($HR48="mas",'Classificação geral'!$K40=2),'Classificação geral'!N40,""),"")</f>
        <v/>
      </c>
      <c r="IF48" s="214" t="str">
        <f>IFERROR(IF(AND($HR48="mas",'Classificação geral'!$K40=2),'Classificação geral'!$AM40,""),"")</f>
        <v/>
      </c>
      <c r="IG48" s="216" t="str">
        <f>IFERROR(RANK(IF48,IF:IF,0)+ COUNTIF($IF$13:IF$13,IF48),"")</f>
        <v/>
      </c>
      <c r="IH48" s="209"/>
      <c r="II48" s="214" t="str">
        <f>IFERROR(IF(AND('Classificação geral'!$J40="fem",'Classificação geral'!$K40=3,'Classificação geral'!$F40="Mini"),'Classificação geral'!$A40,""),"")</f>
        <v/>
      </c>
      <c r="IJ48" s="214" t="str">
        <f>IFERROR(IF(AND('Classificação geral'!$J40="fem",'Classificação geral'!$K40=3,'Classificação geral'!$F40="Mini"),'Classificação geral'!$B40,""),"")</f>
        <v/>
      </c>
      <c r="IK48" s="215" t="str">
        <f>IF($IJ48='Classificação geral'!$B40,'Classificação geral'!$C40,"")</f>
        <v/>
      </c>
      <c r="IL48" s="215" t="str">
        <f>IF($IJ48='Classificação geral'!$B40,'Classificação geral'!$D40,"")</f>
        <v/>
      </c>
      <c r="IM48" s="215" t="str">
        <f>IF($IJ48='Classificação geral'!$B40,'Classificação geral'!$J40,"")</f>
        <v/>
      </c>
      <c r="IN48" s="215" t="str">
        <f>IF($IM48='Classificação geral'!$J40,'Classificação geral'!$K40,"")</f>
        <v/>
      </c>
      <c r="IO48" s="215" t="str">
        <f>IF($IN48='Classificação geral'!$K40,'Classificação geral'!$P40,"")</f>
        <v/>
      </c>
      <c r="IP48" s="215" t="str">
        <f>IF($IN48='Classificação geral'!$K40,'Classificação geral'!$S40,"")</f>
        <v/>
      </c>
      <c r="IQ48" s="215" t="str">
        <f>IF($IN48='Classificação geral'!$K40,'Classificação geral'!$T40,"")</f>
        <v/>
      </c>
      <c r="IR48" s="215" t="str">
        <f>IF($IN48='Classificação geral'!$K40,'Classificação geral'!$L40,"")</f>
        <v/>
      </c>
      <c r="IS48" s="215" t="str">
        <f>IF($IN48='Classificação geral'!$K40,'Classificação geral'!$U40,"")</f>
        <v/>
      </c>
      <c r="IT48" s="215" t="str">
        <f>IF($IN48='Classificação geral'!$K40,'Classificação geral'!$W40,"")</f>
        <v/>
      </c>
      <c r="IU48" s="215" t="str">
        <f>IF($IN48='Classificação geral'!$K40,'Classificação geral'!$X40,"")</f>
        <v/>
      </c>
      <c r="IV48" s="215" t="str">
        <f>IF($IN48='Classificação geral'!$K40,'Classificação geral'!$M40,"")</f>
        <v/>
      </c>
      <c r="IW48" s="215" t="str">
        <f>IF($IN48='Classificação geral'!$K40,'Classificação geral'!$Y40,"")</f>
        <v/>
      </c>
      <c r="IX48" s="215" t="str">
        <f>IF($IN48='Classificação geral'!$K40,'Classificação geral'!$AA40,"")</f>
        <v/>
      </c>
      <c r="IY48" s="215" t="str">
        <f>IF($IN48='Classificação geral'!$K40,'Classificação geral'!$AB40,"")</f>
        <v/>
      </c>
      <c r="IZ48" s="215" t="str">
        <f>IF($IN48='Classificação geral'!$K40,'Classificação geral'!$N40,"")</f>
        <v/>
      </c>
      <c r="JA48" s="215" t="str">
        <f>IF($IN48='Classificação geral'!$K40,'Classificação geral'!$O40,"")</f>
        <v/>
      </c>
      <c r="JB48" s="215" t="str">
        <f>IF($IN48='Classificação geral'!$K40,'Classificação geral'!$AM40,"")</f>
        <v/>
      </c>
      <c r="JC48" s="216" t="str">
        <f>IFERROR(RANK(JB48,JB:JB,0)+ COUNTIF($JB$13:JB46,JB48),"")</f>
        <v/>
      </c>
      <c r="JD48" s="209"/>
      <c r="JE48" s="214" t="str">
        <f>IFERROR(IF(AND('Classificação geral'!$J40="mas",'Classificação geral'!$K40=3,'Classificação geral'!$F40="Mini"),'Classificação geral'!$A40,""),"")</f>
        <v/>
      </c>
      <c r="JF48" s="214" t="str">
        <f>IFERROR(IF(AND('Classificação geral'!$J40="mas",'Classificação geral'!$K40=3,'Classificação geral'!$F40="Mini"),'Classificação geral'!$B40,""),"")</f>
        <v/>
      </c>
      <c r="JG48" s="215" t="str">
        <f>IF($JF48='Classificação geral'!$B40,'Classificação geral'!$C40,"")</f>
        <v/>
      </c>
      <c r="JH48" s="215" t="str">
        <f>IF($JF48='Classificação geral'!$B40,'Classificação geral'!$D40,"")</f>
        <v/>
      </c>
      <c r="JI48" s="215" t="str">
        <f>IF($JF48='Classificação geral'!$B40,'Classificação geral'!$J40,"")</f>
        <v/>
      </c>
      <c r="JJ48" s="214" t="str">
        <f>IFERROR(IF(AND($JI48="mas",'Classificação geral'!$K40=3),'Classificação geral'!K40,""),"")</f>
        <v/>
      </c>
      <c r="JK48" s="214" t="str">
        <f>IFERROR(IF(AND($JI48="mas",'Classificação geral'!$K40=3),'Classificação geral'!P40,""),"")</f>
        <v/>
      </c>
      <c r="JL48" s="214" t="str">
        <f>IFERROR(IF(AND($JI48="mas",'Classificação geral'!$K40=3),'Classificação geral'!S40,""),"")</f>
        <v/>
      </c>
      <c r="JM48" s="214" t="str">
        <f>IFERROR(IF(AND($JI48="mas",'Classificação geral'!$K40=3),'Classificação geral'!T40,""),"")</f>
        <v/>
      </c>
      <c r="JN48" s="214" t="str">
        <f>IFERROR(IF(AND($JI48="mas",'Classificação geral'!$K40=3),'Classificação geral'!L40,""),"")</f>
        <v/>
      </c>
      <c r="JO48" s="214" t="str">
        <f>IFERROR(IF(AND($JI48="mas",'Classificação geral'!$K40=3),'Classificação geral'!U40,""),"")</f>
        <v/>
      </c>
      <c r="JP48" s="214" t="str">
        <f>IFERROR(IF(AND($JI48="mas",'Classificação geral'!$K40=3),'Classificação geral'!W40,""),"")</f>
        <v/>
      </c>
      <c r="JQ48" s="214" t="str">
        <f>IFERROR(IF(AND($JI48="mas",'Classificação geral'!$K40=3),'Classificação geral'!X40,""),"")</f>
        <v/>
      </c>
      <c r="JR48" s="214" t="str">
        <f>IFERROR(IF(AND($JI48="mas",'Classificação geral'!$K40=3),'Classificação geral'!M40,""),"")</f>
        <v/>
      </c>
      <c r="JS48" s="214" t="str">
        <f>IFERROR(IF(AND($JI48="mas",'Classificação geral'!$K40=3),'Classificação geral'!Y40,""),"")</f>
        <v/>
      </c>
      <c r="JT48" s="214" t="str">
        <f>IFERROR(IF(AND($JI48="mas",'Classificação geral'!$K40=3),'Classificação geral'!AA40,""),"")</f>
        <v/>
      </c>
      <c r="JU48" s="214" t="str">
        <f>IFERROR(IF(AND($JI48="mas",'Classificação geral'!$K40=3),'Classificação geral'!AB40,""),"")</f>
        <v/>
      </c>
      <c r="JV48" s="214" t="str">
        <f>IFERROR(IF(AND($JI48="mas",'Classificação geral'!$K40=3),'Classificação geral'!N40,""),"")</f>
        <v/>
      </c>
      <c r="JW48" s="214" t="str">
        <f>IFERROR(IF(AND($JI48="mas",'Classificação geral'!$K40=3),'Classificação geral'!$AM40,""),"")</f>
        <v/>
      </c>
      <c r="JX48" s="216" t="str">
        <f>IFERROR(RANK(JW48,JW:JW,0)+ COUNTIF(JW$13:$JW46,JW48),"")</f>
        <v/>
      </c>
    </row>
    <row r="49" spans="1:284" s="207" customFormat="1" ht="27.75" customHeight="1" x14ac:dyDescent="0.4">
      <c r="A49" s="243"/>
      <c r="B49" s="248" t="str">
        <f t="shared" si="125"/>
        <v/>
      </c>
      <c r="C49" s="238" t="str">
        <f t="shared" si="126"/>
        <v/>
      </c>
      <c r="D49" s="238" t="str">
        <f t="shared" si="127"/>
        <v/>
      </c>
      <c r="E49" s="238" t="str">
        <f t="shared" si="128"/>
        <v/>
      </c>
      <c r="F49" s="239" t="str">
        <f t="shared" si="129"/>
        <v/>
      </c>
      <c r="G49" s="239" t="str">
        <f t="shared" si="130"/>
        <v/>
      </c>
      <c r="H49" s="240" t="str">
        <f t="shared" si="131"/>
        <v/>
      </c>
      <c r="I49" s="240" t="str">
        <f t="shared" si="132"/>
        <v/>
      </c>
      <c r="J49" s="240" t="str">
        <f t="shared" si="133"/>
        <v/>
      </c>
      <c r="K49" s="240" t="str">
        <f t="shared" si="134"/>
        <v/>
      </c>
      <c r="L49" s="240" t="str">
        <f t="shared" si="135"/>
        <v/>
      </c>
      <c r="M49" s="240" t="str">
        <f t="shared" si="136"/>
        <v/>
      </c>
      <c r="N49" s="240" t="str">
        <f t="shared" si="137"/>
        <v/>
      </c>
      <c r="O49" s="240" t="str">
        <f t="shared" si="138"/>
        <v/>
      </c>
      <c r="P49" s="240" t="str">
        <f t="shared" si="139"/>
        <v/>
      </c>
      <c r="Q49" s="240" t="str">
        <f t="shared" si="140"/>
        <v/>
      </c>
      <c r="R49" s="240" t="str">
        <f t="shared" si="119"/>
        <v/>
      </c>
      <c r="S49" s="240" t="str">
        <f t="shared" si="119"/>
        <v/>
      </c>
      <c r="T49" s="240" t="str">
        <f t="shared" si="141"/>
        <v/>
      </c>
      <c r="U49" s="240" t="str">
        <f t="shared" si="142"/>
        <v/>
      </c>
      <c r="V49" s="241">
        <v>35</v>
      </c>
      <c r="W49" s="432"/>
      <c r="X49" s="434"/>
      <c r="Y49" s="242"/>
      <c r="Z49" s="248" t="str">
        <f t="shared" si="143"/>
        <v/>
      </c>
      <c r="AA49" s="238" t="str">
        <f t="shared" si="144"/>
        <v/>
      </c>
      <c r="AB49" s="238" t="str">
        <f t="shared" si="145"/>
        <v/>
      </c>
      <c r="AC49" s="238" t="str">
        <f t="shared" si="146"/>
        <v/>
      </c>
      <c r="AD49" s="239" t="str">
        <f t="shared" si="147"/>
        <v/>
      </c>
      <c r="AE49" s="239" t="str">
        <f t="shared" si="148"/>
        <v/>
      </c>
      <c r="AF49" s="240" t="str">
        <f t="shared" si="149"/>
        <v/>
      </c>
      <c r="AG49" s="240" t="str">
        <f t="shared" si="150"/>
        <v/>
      </c>
      <c r="AH49" s="240" t="str">
        <f t="shared" si="151"/>
        <v/>
      </c>
      <c r="AI49" s="240" t="str">
        <f t="shared" si="152"/>
        <v/>
      </c>
      <c r="AJ49" s="240" t="str">
        <f t="shared" si="153"/>
        <v/>
      </c>
      <c r="AK49" s="240" t="str">
        <f t="shared" si="154"/>
        <v/>
      </c>
      <c r="AL49" s="240" t="str">
        <f t="shared" si="155"/>
        <v/>
      </c>
      <c r="AM49" s="240" t="str">
        <f t="shared" si="156"/>
        <v/>
      </c>
      <c r="AN49" s="240" t="str">
        <f t="shared" si="157"/>
        <v/>
      </c>
      <c r="AO49" s="240" t="str">
        <f t="shared" si="158"/>
        <v/>
      </c>
      <c r="AP49" s="240" t="str">
        <f t="shared" si="120"/>
        <v/>
      </c>
      <c r="AQ49" s="240" t="str">
        <f t="shared" si="120"/>
        <v/>
      </c>
      <c r="AR49" s="240" t="str">
        <f t="shared" si="159"/>
        <v/>
      </c>
      <c r="AS49" s="240" t="str">
        <f t="shared" si="160"/>
        <v/>
      </c>
      <c r="AT49" s="241">
        <v>35</v>
      </c>
      <c r="AU49" s="432"/>
      <c r="AV49" s="242"/>
      <c r="AW49" s="243"/>
      <c r="AX49" s="249" t="str">
        <f t="shared" si="57"/>
        <v/>
      </c>
      <c r="AY49" s="238" t="str">
        <f t="shared" si="58"/>
        <v/>
      </c>
      <c r="AZ49" s="238" t="str">
        <f t="shared" si="59"/>
        <v/>
      </c>
      <c r="BA49" s="239" t="str">
        <f t="shared" si="161"/>
        <v/>
      </c>
      <c r="BB49" s="239" t="str">
        <f t="shared" si="60"/>
        <v/>
      </c>
      <c r="BC49" s="239" t="str">
        <f t="shared" si="61"/>
        <v/>
      </c>
      <c r="BD49" s="240" t="str">
        <f t="shared" si="62"/>
        <v/>
      </c>
      <c r="BE49" s="240" t="str">
        <f t="shared" si="63"/>
        <v/>
      </c>
      <c r="BF49" s="240" t="str">
        <f t="shared" si="64"/>
        <v/>
      </c>
      <c r="BG49" s="240" t="str">
        <f t="shared" si="65"/>
        <v/>
      </c>
      <c r="BH49" s="240" t="str">
        <f t="shared" si="66"/>
        <v/>
      </c>
      <c r="BI49" s="240" t="str">
        <f t="shared" si="67"/>
        <v/>
      </c>
      <c r="BJ49" s="240" t="str">
        <f t="shared" si="68"/>
        <v/>
      </c>
      <c r="BK49" s="240" t="str">
        <f t="shared" si="69"/>
        <v/>
      </c>
      <c r="BL49" s="240" t="str">
        <f t="shared" si="70"/>
        <v/>
      </c>
      <c r="BM49" s="240" t="str">
        <f t="shared" si="71"/>
        <v/>
      </c>
      <c r="BN49" s="240" t="str">
        <f t="shared" si="121"/>
        <v/>
      </c>
      <c r="BO49" s="240" t="str">
        <f t="shared" si="121"/>
        <v/>
      </c>
      <c r="BP49" s="240" t="str">
        <f t="shared" si="73"/>
        <v/>
      </c>
      <c r="BQ49" s="240" t="str">
        <f t="shared" si="74"/>
        <v/>
      </c>
      <c r="BR49" s="241">
        <v>35</v>
      </c>
      <c r="BS49" s="432"/>
      <c r="BT49" s="242"/>
      <c r="BU49" s="242"/>
      <c r="BV49" s="249" t="str">
        <f t="shared" si="75"/>
        <v/>
      </c>
      <c r="BW49" s="238" t="str">
        <f t="shared" si="76"/>
        <v/>
      </c>
      <c r="BX49" s="238" t="str">
        <f t="shared" si="77"/>
        <v/>
      </c>
      <c r="BY49" s="239" t="str">
        <f t="shared" si="162"/>
        <v/>
      </c>
      <c r="BZ49" s="239" t="str">
        <f t="shared" si="78"/>
        <v/>
      </c>
      <c r="CA49" s="239" t="str">
        <f t="shared" si="122"/>
        <v/>
      </c>
      <c r="CB49" s="240" t="str">
        <f t="shared" si="122"/>
        <v/>
      </c>
      <c r="CC49" s="240" t="str">
        <f t="shared" si="80"/>
        <v/>
      </c>
      <c r="CD49" s="240" t="str">
        <f t="shared" si="81"/>
        <v/>
      </c>
      <c r="CE49" s="240" t="str">
        <f t="shared" si="82"/>
        <v/>
      </c>
      <c r="CF49" s="240" t="str">
        <f t="shared" si="83"/>
        <v/>
      </c>
      <c r="CG49" s="240" t="str">
        <f t="shared" si="84"/>
        <v/>
      </c>
      <c r="CH49" s="240" t="str">
        <f t="shared" si="85"/>
        <v/>
      </c>
      <c r="CI49" s="240" t="str">
        <f t="shared" si="86"/>
        <v/>
      </c>
      <c r="CJ49" s="240" t="str">
        <f t="shared" si="87"/>
        <v/>
      </c>
      <c r="CK49" s="240" t="str">
        <f t="shared" si="88"/>
        <v/>
      </c>
      <c r="CL49" s="240" t="str">
        <f t="shared" si="123"/>
        <v/>
      </c>
      <c r="CM49" s="240" t="str">
        <f t="shared" si="123"/>
        <v/>
      </c>
      <c r="CN49" s="240" t="str">
        <f t="shared" si="90"/>
        <v/>
      </c>
      <c r="CO49" s="240" t="str">
        <f t="shared" si="91"/>
        <v/>
      </c>
      <c r="CP49" s="241">
        <v>35</v>
      </c>
      <c r="CQ49" s="432"/>
      <c r="CR49" s="243"/>
      <c r="CS49" s="248" t="str">
        <f t="shared" si="92"/>
        <v/>
      </c>
      <c r="CT49" s="238" t="str">
        <f t="shared" si="93"/>
        <v/>
      </c>
      <c r="CU49" s="238" t="str">
        <f t="shared" si="94"/>
        <v/>
      </c>
      <c r="CV49" s="238" t="str">
        <f t="shared" si="95"/>
        <v/>
      </c>
      <c r="CW49" s="239" t="str">
        <f t="shared" si="96"/>
        <v/>
      </c>
      <c r="CX49" s="239" t="str">
        <f t="shared" si="97"/>
        <v/>
      </c>
      <c r="CY49" s="240" t="str">
        <f t="shared" si="98"/>
        <v/>
      </c>
      <c r="CZ49" s="240" t="str">
        <f t="shared" si="99"/>
        <v/>
      </c>
      <c r="DA49" s="240" t="str">
        <f t="shared" si="100"/>
        <v/>
      </c>
      <c r="DB49" s="240" t="str">
        <f t="shared" si="101"/>
        <v/>
      </c>
      <c r="DC49" s="240" t="str">
        <f t="shared" si="102"/>
        <v/>
      </c>
      <c r="DD49" s="240" t="str">
        <f t="shared" si="103"/>
        <v/>
      </c>
      <c r="DE49" s="240" t="str">
        <f t="shared" si="104"/>
        <v/>
      </c>
      <c r="DF49" s="240" t="str">
        <f t="shared" si="105"/>
        <v/>
      </c>
      <c r="DG49" s="240" t="str">
        <f t="shared" si="106"/>
        <v/>
      </c>
      <c r="DH49" s="240" t="str">
        <f t="shared" si="107"/>
        <v/>
      </c>
      <c r="DI49" s="240" t="str">
        <f t="shared" si="124"/>
        <v/>
      </c>
      <c r="DJ49" s="240" t="str">
        <f t="shared" si="124"/>
        <v/>
      </c>
      <c r="DK49" s="240" t="str">
        <f t="shared" si="109"/>
        <v/>
      </c>
      <c r="DL49" s="240" t="str">
        <f t="shared" si="110"/>
        <v/>
      </c>
      <c r="DM49" s="241">
        <v>35</v>
      </c>
      <c r="DN49" s="432"/>
      <c r="DO49" s="242"/>
      <c r="DP49" s="242"/>
      <c r="DQ49" s="248" t="str">
        <f t="shared" si="111"/>
        <v/>
      </c>
      <c r="DR49" s="238" t="str">
        <f t="shared" si="112"/>
        <v/>
      </c>
      <c r="DS49" s="238" t="str">
        <f t="shared" si="113"/>
        <v/>
      </c>
      <c r="DT49" s="238" t="str">
        <f t="shared" si="114"/>
        <v/>
      </c>
      <c r="DU49" s="239" t="str">
        <f t="shared" si="115"/>
        <v/>
      </c>
      <c r="DV49" s="239" t="str">
        <f t="shared" si="116"/>
        <v/>
      </c>
      <c r="DW49" s="240" t="str">
        <f t="shared" si="45"/>
        <v/>
      </c>
      <c r="DX49" s="240" t="str">
        <f t="shared" si="46"/>
        <v/>
      </c>
      <c r="DY49" s="240" t="str">
        <f t="shared" si="47"/>
        <v/>
      </c>
      <c r="DZ49" s="240" t="str">
        <f t="shared" si="48"/>
        <v/>
      </c>
      <c r="EA49" s="240" t="str">
        <f t="shared" si="49"/>
        <v/>
      </c>
      <c r="EB49" s="240" t="str">
        <f t="shared" si="50"/>
        <v/>
      </c>
      <c r="EC49" s="240" t="str">
        <f t="shared" si="51"/>
        <v/>
      </c>
      <c r="ED49" s="240" t="str">
        <f t="shared" si="52"/>
        <v/>
      </c>
      <c r="EE49" s="240" t="str">
        <f t="shared" si="53"/>
        <v/>
      </c>
      <c r="EF49" s="240" t="str">
        <f t="shared" si="54"/>
        <v/>
      </c>
      <c r="EG49" s="240" t="str">
        <f t="shared" si="55"/>
        <v/>
      </c>
      <c r="EH49" s="240" t="str">
        <f t="shared" si="118"/>
        <v/>
      </c>
      <c r="EI49" s="240" t="str">
        <f t="shared" si="56"/>
        <v/>
      </c>
      <c r="EJ49" s="240" t="str">
        <f t="shared" si="117"/>
        <v/>
      </c>
      <c r="EK49" s="241">
        <v>35</v>
      </c>
      <c r="EL49" s="432"/>
      <c r="EZ49" s="214" t="str">
        <f>IFERROR(IF(AND('Classificação geral'!$J41="FEM",'Classificação geral'!$K41=1,'Classificação geral'!$F41="Mini"),'Classificação geral'!$A41,""),"")</f>
        <v/>
      </c>
      <c r="FA49" s="214" t="str">
        <f>IFERROR(IF(AND('Classificação geral'!$J41="FEM",'Classificação geral'!$K41=1,'Classificação geral'!F41="Mini"),'Classificação geral'!$B41,""),"")</f>
        <v/>
      </c>
      <c r="FB49" s="215" t="str">
        <f>IF($FA49='Classificação geral'!$B41,'Classificação geral'!$C41,"")</f>
        <v/>
      </c>
      <c r="FC49" s="215" t="str">
        <f>IF($FA49='Classificação geral'!$B41,'Classificação geral'!$D41,"")</f>
        <v/>
      </c>
      <c r="FD49" s="215" t="str">
        <f>IF($FA49='Classificação geral'!$B41,'Classificação geral'!$J41,"")</f>
        <v/>
      </c>
      <c r="FE49" s="215" t="str">
        <f>IF($FD49='Classificação geral'!$J41,'Classificação geral'!$K41,"")</f>
        <v/>
      </c>
      <c r="FF49" s="215" t="str">
        <f>IF($FE49='Classificação geral'!$K41,'Classificação geral'!$P41,"")</f>
        <v/>
      </c>
      <c r="FG49" s="215" t="str">
        <f>IF($FE49='Classificação geral'!$K41,'Classificação geral'!$S41,"")</f>
        <v/>
      </c>
      <c r="FH49" s="215" t="str">
        <f>IF($FE49='Classificação geral'!$K41,'Classificação geral'!$T41,"")</f>
        <v/>
      </c>
      <c r="FI49" s="215" t="str">
        <f>IF($FE49='Classificação geral'!$K41,'Classificação geral'!$L41,"")</f>
        <v/>
      </c>
      <c r="FJ49" s="215" t="str">
        <f>IF($FE49='Classificação geral'!$K41,'Classificação geral'!$U41,"")</f>
        <v/>
      </c>
      <c r="FK49" s="215" t="str">
        <f>IF($FE49='Classificação geral'!$K41,'Classificação geral'!$W41,"")</f>
        <v/>
      </c>
      <c r="FL49" s="215" t="str">
        <f>IF($FE49='Classificação geral'!$K41,'Classificação geral'!$X41,"")</f>
        <v/>
      </c>
      <c r="FM49" s="215" t="str">
        <f>IF($FE49='Classificação geral'!$K41,'Classificação geral'!$M41,"")</f>
        <v/>
      </c>
      <c r="FN49" s="215" t="str">
        <f>IF($FE49='Classificação geral'!$K41,'Classificação geral'!$Y41,"")</f>
        <v/>
      </c>
      <c r="FO49" s="215" t="str">
        <f>IF($FE49='Classificação geral'!$K41,'Classificação geral'!$AA41,"")</f>
        <v/>
      </c>
      <c r="FP49" s="215" t="str">
        <f>IF($FE49='Classificação geral'!$K41,'Classificação geral'!$AB41,"")</f>
        <v/>
      </c>
      <c r="FQ49" s="215" t="str">
        <f>IF($FE49='Classificação geral'!$K41,'Classificação geral'!$N41,"")</f>
        <v/>
      </c>
      <c r="FR49" s="215" t="str">
        <f>IF($FE49='Classificação geral'!$K41,'Classificação geral'!$O41,"")</f>
        <v/>
      </c>
      <c r="FS49" s="215" t="str">
        <f>IF($FE49='Classificação geral'!$K41,'Classificação geral'!$AM41,"")</f>
        <v/>
      </c>
      <c r="FT49" s="216" t="str">
        <f>IFERROR(RANK(FS49,FS:FS,0)+ COUNTIF($FS$13:FS48,FS49),"")</f>
        <v/>
      </c>
      <c r="FU49" s="209"/>
      <c r="FV49" s="214" t="str">
        <f>IFERROR(IF(AND('Classificação geral'!$J41="mas",'Classificação geral'!$K41=1,'Classificação geral'!$F41="Mini"),'Classificação geral'!$A41,""),"")</f>
        <v/>
      </c>
      <c r="FW49" s="214" t="str">
        <f>IFERROR(IF(AND('Classificação geral'!$J41="mas",'Classificação geral'!$K41=1,'Classificação geral'!$F41="Mini"),'Classificação geral'!$B41,""),"")</f>
        <v/>
      </c>
      <c r="FX49" s="215" t="str">
        <f>IF($FW49='Classificação geral'!$B41,'Classificação geral'!$C41,"")</f>
        <v/>
      </c>
      <c r="FY49" s="215" t="str">
        <f>IF($FW49='Classificação geral'!$B41,'Classificação geral'!$D41,"")</f>
        <v/>
      </c>
      <c r="FZ49" s="215" t="str">
        <f>IF($FW49='Classificação geral'!$B41,'Classificação geral'!$J41,"")</f>
        <v/>
      </c>
      <c r="GA49" s="214" t="str">
        <f>IFERROR(IF(AND($FZ49="mas",'Classificação geral'!$K41=1),'Classificação geral'!K41,""),"")</f>
        <v/>
      </c>
      <c r="GB49" s="214" t="str">
        <f>IFERROR(IF(AND($FZ49="mas",'Classificação geral'!$K41=1),'Classificação geral'!P41,""),"")</f>
        <v/>
      </c>
      <c r="GC49" s="214" t="str">
        <f>IFERROR(IF(AND($FZ49="mas",'Classificação geral'!$K41=1),'Classificação geral'!S41,""),"")</f>
        <v/>
      </c>
      <c r="GD49" s="214" t="str">
        <f>IFERROR(IF(AND($FZ49="mas",'Classificação geral'!$K41=1),'Classificação geral'!T41,""),"")</f>
        <v/>
      </c>
      <c r="GE49" s="214" t="str">
        <f>IFERROR(IF(AND($FZ49="mas",'Classificação geral'!$K41=1),'Classificação geral'!L41,""),"")</f>
        <v/>
      </c>
      <c r="GF49" s="214" t="str">
        <f>IFERROR(IF(AND($FZ49="mas",'Classificação geral'!$K41=1),'Classificação geral'!U41,""),"")</f>
        <v/>
      </c>
      <c r="GG49" s="214" t="str">
        <f>IFERROR(IF(AND($FZ49="mas",'Classificação geral'!$K41=1),'Classificação geral'!W41,""),"")</f>
        <v/>
      </c>
      <c r="GH49" s="214" t="str">
        <f>IFERROR(IF(AND($FZ49="mas",'Classificação geral'!$K41=1),'Classificação geral'!X41,""),"")</f>
        <v/>
      </c>
      <c r="GI49" s="214" t="str">
        <f>IFERROR(IF(AND($FZ49="mas",'Classificação geral'!$K41=1),'Classificação geral'!M41,""),"")</f>
        <v/>
      </c>
      <c r="GJ49" s="214" t="str">
        <f>IFERROR(IF(AND($FZ49="mas",'Classificação geral'!$K41=1),'Classificação geral'!Y41,""),"")</f>
        <v/>
      </c>
      <c r="GK49" s="214" t="str">
        <f>IFERROR(IF(AND($FZ49="mas",'Classificação geral'!$K41=1),'Classificação geral'!AA41,""),"")</f>
        <v/>
      </c>
      <c r="GL49" s="214" t="str">
        <f>IFERROR(IF(AND($FZ49="mas",'Classificação geral'!$K41=1),'Classificação geral'!AB41,""),"")</f>
        <v/>
      </c>
      <c r="GM49" s="214" t="str">
        <f>IFERROR(IF(AND($FZ49="mas",'Classificação geral'!$K41=1),'Classificação geral'!N41,""),"")</f>
        <v/>
      </c>
      <c r="GN49" s="214" t="str">
        <f>IFERROR(IF(AND($FZ49="mas",'Classificação geral'!$K41=1),'Classificação geral'!O41,""),"")</f>
        <v/>
      </c>
      <c r="GO49" s="244" t="str">
        <f>IFERROR(IF(AND($FZ49="mas",'Classificação geral'!$K41=1),'Classificação geral'!AM41,""),"")</f>
        <v/>
      </c>
      <c r="GP49" s="216" t="str">
        <f>IFERROR(RANK(GO49,GO:GO,0)+ COUNTIF($GO$13:GO48,GO49),"")</f>
        <v/>
      </c>
      <c r="GQ49" s="209"/>
      <c r="GR49" s="214" t="str">
        <f>IFERROR(IF(AND('Classificação geral'!$J41="fem",'Classificação geral'!$K41=2,'Classificação geral'!$F41="Mini"),'Classificação geral'!$A41,""),"")</f>
        <v/>
      </c>
      <c r="GS49" s="214" t="str">
        <f>IFERROR(IF(AND('Classificação geral'!$J41="fem",'Classificação geral'!$K41=2,'Classificação geral'!$F41="Mini"),'Classificação geral'!$B41,""),"")</f>
        <v/>
      </c>
      <c r="GT49" s="215" t="str">
        <f>IF($GS49='Classificação geral'!$B41,'Classificação geral'!$C41,"")</f>
        <v/>
      </c>
      <c r="GU49" s="215" t="str">
        <f>IF($GS49='Classificação geral'!$B41,'Classificação geral'!$D41,"")</f>
        <v/>
      </c>
      <c r="GV49" s="215" t="str">
        <f>IF($GS49='Classificação geral'!$B41,'Classificação geral'!$J41,"")</f>
        <v/>
      </c>
      <c r="GW49" s="214" t="str">
        <f>IFERROR(IF(AND($GV49="fem",'Classificação geral'!$K41=2),'Classificação geral'!K41,""),"")</f>
        <v/>
      </c>
      <c r="GX49" s="214" t="str">
        <f>IFERROR(IF(AND($GV49="fem",'Classificação geral'!$K41=2),'Classificação geral'!P41,""),"")</f>
        <v/>
      </c>
      <c r="GY49" s="214" t="str">
        <f>IFERROR(IF(AND($GV49="fem",'Classificação geral'!$K41=2),'Classificação geral'!S41,""),"")</f>
        <v/>
      </c>
      <c r="GZ49" s="214" t="str">
        <f>IFERROR(IF(AND($GV49="fem",'Classificação geral'!$K41=2),'Classificação geral'!T41,""),"")</f>
        <v/>
      </c>
      <c r="HA49" s="214" t="str">
        <f>IFERROR(IF(AND($GV49="fem",'Classificação geral'!$K41=2),'Classificação geral'!L41,""),"")</f>
        <v/>
      </c>
      <c r="HB49" s="214" t="str">
        <f>IFERROR(IF(AND($GV49="fem",'Classificação geral'!$K41=2),'Classificação geral'!U41,""),"")</f>
        <v/>
      </c>
      <c r="HC49" s="214" t="str">
        <f>IFERROR(IF(AND($GV49="fem",'Classificação geral'!$K41=2),'Classificação geral'!W41,""),"")</f>
        <v/>
      </c>
      <c r="HD49" s="214" t="str">
        <f>IFERROR(IF(AND($GV49="fem",'Classificação geral'!$K41=2),'Classificação geral'!X41,""),"")</f>
        <v/>
      </c>
      <c r="HE49" s="214" t="str">
        <f>IFERROR(IF(AND($GV49="fem",'Classificação geral'!$K41=2),'Classificação geral'!M41,""),"")</f>
        <v/>
      </c>
      <c r="HF49" s="214" t="str">
        <f>IFERROR(IF(AND($GV49="fem",'Classificação geral'!$K41=2),'Classificação geral'!Y41,""),"")</f>
        <v/>
      </c>
      <c r="HG49" s="214" t="str">
        <f>IFERROR(IF(AND($GV49="fem",'Classificação geral'!$K41=2),'Classificação geral'!AA41,""),"")</f>
        <v/>
      </c>
      <c r="HH49" s="214" t="str">
        <f>IFERROR(IF(AND($GV49="fem",'Classificação geral'!$K41=2),'Classificação geral'!AB41,""),"")</f>
        <v/>
      </c>
      <c r="HI49" s="214" t="str">
        <f>IFERROR(IF(AND($GV49="fem",'Classificação geral'!$K41=2),'Classificação geral'!N41,""),"")</f>
        <v/>
      </c>
      <c r="HJ49" s="214" t="str">
        <f>IFERROR(IF(AND($GV49="fem",'Classificação geral'!$K41=2),'Classificação geral'!O41,""),"")</f>
        <v/>
      </c>
      <c r="HK49" s="214" t="str">
        <f>IFERROR(IF(AND($GV49="fem",'Classificação geral'!$K41=2),'Classificação geral'!AM41,""),"")</f>
        <v/>
      </c>
      <c r="HL49" s="216" t="str">
        <f>IFERROR(RANK(HK49,HK:HK,0)+ COUNTIF(HK$13:$HK47,HK49),"")</f>
        <v/>
      </c>
      <c r="HM49" s="209"/>
      <c r="HN49" s="214" t="str">
        <f>IFERROR(IF(AND('Classificação geral'!$J41="mas",'Classificação geral'!$K41=2,'Classificação geral'!$F41="Mini"),'Classificação geral'!$A41,""),"")</f>
        <v/>
      </c>
      <c r="HO49" s="214" t="str">
        <f>IFERROR(IF(AND('Classificação geral'!$J41="mas",'Classificação geral'!$K41=2,'Classificação geral'!$F41="Mini"),'Classificação geral'!$B41,""),"")</f>
        <v/>
      </c>
      <c r="HP49" s="215" t="str">
        <f>IF($HO49='Classificação geral'!$B41,'Classificação geral'!$C41,"")</f>
        <v/>
      </c>
      <c r="HQ49" s="215" t="str">
        <f>IF($HO49='Classificação geral'!$B41,'Classificação geral'!$D41,"")</f>
        <v/>
      </c>
      <c r="HR49" s="215" t="str">
        <f>IF($HO49='Classificação geral'!$B41,'Classificação geral'!$J41,"")</f>
        <v/>
      </c>
      <c r="HS49" s="214" t="str">
        <f>IFERROR(IF(AND($HR49="mas",'Classificação geral'!$K41=2),'Classificação geral'!K41,""),"")</f>
        <v/>
      </c>
      <c r="HT49" s="214" t="str">
        <f>IFERROR(IF(AND($HR49="mas",'Classificação geral'!$K41=2),'Classificação geral'!P41,""),"")</f>
        <v/>
      </c>
      <c r="HU49" s="214" t="str">
        <f>IFERROR(IF(AND($HR49="mas",'Classificação geral'!$K41=2),'Classificação geral'!S41,""),"")</f>
        <v/>
      </c>
      <c r="HV49" s="214" t="str">
        <f>IFERROR(IF(AND($HR49="mas",'Classificação geral'!$K41=2),'Classificação geral'!T41,""),"")</f>
        <v/>
      </c>
      <c r="HW49" s="214" t="str">
        <f>IFERROR(IF(AND($HR49="mas",'Classificação geral'!$K41=2),'Classificação geral'!L41,""),"")</f>
        <v/>
      </c>
      <c r="HX49" s="214" t="str">
        <f>IFERROR(IF(AND($HR49="mas",'Classificação geral'!$K41=2),'Classificação geral'!U41,""),"")</f>
        <v/>
      </c>
      <c r="HY49" s="214" t="str">
        <f>IFERROR(IF(AND($HR49="mas",'Classificação geral'!$K41=2),'Classificação geral'!W41,""),"")</f>
        <v/>
      </c>
      <c r="HZ49" s="214" t="str">
        <f>IFERROR(IF(AND($HR49="mas",'Classificação geral'!$K41=2),'Classificação geral'!X41,""),"")</f>
        <v/>
      </c>
      <c r="IA49" s="214" t="str">
        <f>IFERROR(IF(AND($HR49="mas",'Classificação geral'!$K41=2),'Classificação geral'!M41,""),"")</f>
        <v/>
      </c>
      <c r="IB49" s="214" t="str">
        <f>IFERROR(IF(AND($HR49="mas",'Classificação geral'!$K41=2),'Classificação geral'!Y41,""),"")</f>
        <v/>
      </c>
      <c r="IC49" s="214" t="str">
        <f>IFERROR(IF(AND($HR49="mas",'Classificação geral'!$K41=2),'Classificação geral'!AA41,""),"")</f>
        <v/>
      </c>
      <c r="ID49" s="214" t="str">
        <f>IFERROR(IF(AND($HR49="mas",'Classificação geral'!$K41=2),'Classificação geral'!AB41,""),"")</f>
        <v/>
      </c>
      <c r="IE49" s="214" t="str">
        <f>IFERROR(IF(AND($HR49="mas",'Classificação geral'!$K41=2),'Classificação geral'!N41,""),"")</f>
        <v/>
      </c>
      <c r="IF49" s="214" t="str">
        <f>IFERROR(IF(AND($HR49="mas",'Classificação geral'!$K41=2),'Classificação geral'!$AM41,""),"")</f>
        <v/>
      </c>
      <c r="IG49" s="216" t="str">
        <f>IFERROR(RANK(IF49,IF:IF,0)+ COUNTIF($IF$13:IF$13,IF49),"")</f>
        <v/>
      </c>
      <c r="IH49" s="209"/>
      <c r="II49" s="214" t="str">
        <f>IFERROR(IF(AND('Classificação geral'!$J41="fem",'Classificação geral'!$K41=3,'Classificação geral'!$F41="Mini"),'Classificação geral'!$A41,""),"")</f>
        <v/>
      </c>
      <c r="IJ49" s="214" t="str">
        <f>IFERROR(IF(AND('Classificação geral'!$J41="fem",'Classificação geral'!$K41=3,'Classificação geral'!$F41="Mini"),'Classificação geral'!$B41,""),"")</f>
        <v/>
      </c>
      <c r="IK49" s="215" t="str">
        <f>IF($IJ49='Classificação geral'!$B41,'Classificação geral'!$C41,"")</f>
        <v/>
      </c>
      <c r="IL49" s="215" t="str">
        <f>IF($IJ49='Classificação geral'!$B41,'Classificação geral'!$D41,"")</f>
        <v/>
      </c>
      <c r="IM49" s="215" t="str">
        <f>IF($IJ49='Classificação geral'!$B41,'Classificação geral'!$J41,"")</f>
        <v/>
      </c>
      <c r="IN49" s="215" t="str">
        <f>IF($IM49='Classificação geral'!$J41,'Classificação geral'!$K41,"")</f>
        <v/>
      </c>
      <c r="IO49" s="215" t="str">
        <f>IF($IN49='Classificação geral'!$K41,'Classificação geral'!$P41,"")</f>
        <v/>
      </c>
      <c r="IP49" s="215" t="str">
        <f>IF($IN49='Classificação geral'!$K41,'Classificação geral'!$S41,"")</f>
        <v/>
      </c>
      <c r="IQ49" s="215" t="str">
        <f>IF($IN49='Classificação geral'!$K41,'Classificação geral'!$T41,"")</f>
        <v/>
      </c>
      <c r="IR49" s="215" t="str">
        <f>IF($IN49='Classificação geral'!$K41,'Classificação geral'!$L41,"")</f>
        <v/>
      </c>
      <c r="IS49" s="215" t="str">
        <f>IF($IN49='Classificação geral'!$K41,'Classificação geral'!$U41,"")</f>
        <v/>
      </c>
      <c r="IT49" s="215" t="str">
        <f>IF($IN49='Classificação geral'!$K41,'Classificação geral'!$W41,"")</f>
        <v/>
      </c>
      <c r="IU49" s="215" t="str">
        <f>IF($IN49='Classificação geral'!$K41,'Classificação geral'!$X41,"")</f>
        <v/>
      </c>
      <c r="IV49" s="215" t="str">
        <f>IF($IN49='Classificação geral'!$K41,'Classificação geral'!$M41,"")</f>
        <v/>
      </c>
      <c r="IW49" s="215" t="str">
        <f>IF($IN49='Classificação geral'!$K41,'Classificação geral'!$Y41,"")</f>
        <v/>
      </c>
      <c r="IX49" s="215" t="str">
        <f>IF($IN49='Classificação geral'!$K41,'Classificação geral'!$AA41,"")</f>
        <v/>
      </c>
      <c r="IY49" s="215" t="str">
        <f>IF($IN49='Classificação geral'!$K41,'Classificação geral'!$AB41,"")</f>
        <v/>
      </c>
      <c r="IZ49" s="215" t="str">
        <f>IF($IN49='Classificação geral'!$K41,'Classificação geral'!$N41,"")</f>
        <v/>
      </c>
      <c r="JA49" s="215" t="str">
        <f>IF($IN49='Classificação geral'!$K41,'Classificação geral'!$O41,"")</f>
        <v/>
      </c>
      <c r="JB49" s="215" t="str">
        <f>IF($IN49='Classificação geral'!$K41,'Classificação geral'!$AM41,"")</f>
        <v/>
      </c>
      <c r="JC49" s="216" t="str">
        <f>IFERROR(RANK(JB49,JB:JB,0)+ COUNTIF($JB$13:JB47,JB49),"")</f>
        <v/>
      </c>
      <c r="JD49" s="209"/>
      <c r="JE49" s="214" t="str">
        <f>IFERROR(IF(AND('Classificação geral'!$J41="mas",'Classificação geral'!$K41=3,'Classificação geral'!$F41="Mini"),'Classificação geral'!$A41,""),"")</f>
        <v/>
      </c>
      <c r="JF49" s="214" t="str">
        <f>IFERROR(IF(AND('Classificação geral'!$J41="mas",'Classificação geral'!$K41=3,'Classificação geral'!$F41="Mini"),'Classificação geral'!$B41,""),"")</f>
        <v/>
      </c>
      <c r="JG49" s="215" t="str">
        <f>IF($JF49='Classificação geral'!$B41,'Classificação geral'!$C41,"")</f>
        <v/>
      </c>
      <c r="JH49" s="215" t="str">
        <f>IF($JF49='Classificação geral'!$B41,'Classificação geral'!$D41,"")</f>
        <v/>
      </c>
      <c r="JI49" s="215" t="str">
        <f>IF($JF49='Classificação geral'!$B41,'Classificação geral'!$J41,"")</f>
        <v/>
      </c>
      <c r="JJ49" s="214" t="str">
        <f>IFERROR(IF(AND($JI49="mas",'Classificação geral'!$K41=3),'Classificação geral'!K41,""),"")</f>
        <v/>
      </c>
      <c r="JK49" s="214" t="str">
        <f>IFERROR(IF(AND($JI49="mas",'Classificação geral'!$K41=3),'Classificação geral'!P41,""),"")</f>
        <v/>
      </c>
      <c r="JL49" s="214" t="str">
        <f>IFERROR(IF(AND($JI49="mas",'Classificação geral'!$K41=3),'Classificação geral'!S41,""),"")</f>
        <v/>
      </c>
      <c r="JM49" s="214" t="str">
        <f>IFERROR(IF(AND($JI49="mas",'Classificação geral'!$K41=3),'Classificação geral'!T41,""),"")</f>
        <v/>
      </c>
      <c r="JN49" s="214" t="str">
        <f>IFERROR(IF(AND($JI49="mas",'Classificação geral'!$K41=3),'Classificação geral'!L41,""),"")</f>
        <v/>
      </c>
      <c r="JO49" s="214" t="str">
        <f>IFERROR(IF(AND($JI49="mas",'Classificação geral'!$K41=3),'Classificação geral'!U41,""),"")</f>
        <v/>
      </c>
      <c r="JP49" s="214" t="str">
        <f>IFERROR(IF(AND($JI49="mas",'Classificação geral'!$K41=3),'Classificação geral'!W41,""),"")</f>
        <v/>
      </c>
      <c r="JQ49" s="214" t="str">
        <f>IFERROR(IF(AND($JI49="mas",'Classificação geral'!$K41=3),'Classificação geral'!X41,""),"")</f>
        <v/>
      </c>
      <c r="JR49" s="214" t="str">
        <f>IFERROR(IF(AND($JI49="mas",'Classificação geral'!$K41=3),'Classificação geral'!M41,""),"")</f>
        <v/>
      </c>
      <c r="JS49" s="214" t="str">
        <f>IFERROR(IF(AND($JI49="mas",'Classificação geral'!$K41=3),'Classificação geral'!Y41,""),"")</f>
        <v/>
      </c>
      <c r="JT49" s="214" t="str">
        <f>IFERROR(IF(AND($JI49="mas",'Classificação geral'!$K41=3),'Classificação geral'!AA41,""),"")</f>
        <v/>
      </c>
      <c r="JU49" s="214" t="str">
        <f>IFERROR(IF(AND($JI49="mas",'Classificação geral'!$K41=3),'Classificação geral'!AB41,""),"")</f>
        <v/>
      </c>
      <c r="JV49" s="214" t="str">
        <f>IFERROR(IF(AND($JI49="mas",'Classificação geral'!$K41=3),'Classificação geral'!N41,""),"")</f>
        <v/>
      </c>
      <c r="JW49" s="214" t="str">
        <f>IFERROR(IF(AND($JI49="mas",'Classificação geral'!$K41=3),'Classificação geral'!$AM41,""),"")</f>
        <v/>
      </c>
      <c r="JX49" s="216" t="str">
        <f>IFERROR(RANK(JW49,JW:JW,0)+ COUNTIF(JW$13:$JW47,JW49),"")</f>
        <v/>
      </c>
    </row>
    <row r="50" spans="1:284" s="199" customFormat="1" ht="24.75" customHeight="1" x14ac:dyDescent="0.4">
      <c r="A50" s="243"/>
      <c r="B50" s="248" t="str">
        <f t="shared" si="125"/>
        <v/>
      </c>
      <c r="C50" s="238" t="str">
        <f t="shared" si="126"/>
        <v/>
      </c>
      <c r="D50" s="238" t="str">
        <f t="shared" si="127"/>
        <v/>
      </c>
      <c r="E50" s="238" t="str">
        <f t="shared" si="128"/>
        <v/>
      </c>
      <c r="F50" s="239" t="str">
        <f t="shared" si="129"/>
        <v/>
      </c>
      <c r="G50" s="239" t="str">
        <f t="shared" si="130"/>
        <v/>
      </c>
      <c r="H50" s="240" t="str">
        <f t="shared" si="131"/>
        <v/>
      </c>
      <c r="I50" s="240" t="str">
        <f t="shared" si="132"/>
        <v/>
      </c>
      <c r="J50" s="240" t="str">
        <f t="shared" si="133"/>
        <v/>
      </c>
      <c r="K50" s="240" t="str">
        <f t="shared" si="134"/>
        <v/>
      </c>
      <c r="L50" s="240" t="str">
        <f t="shared" si="135"/>
        <v/>
      </c>
      <c r="M50" s="240" t="str">
        <f t="shared" si="136"/>
        <v/>
      </c>
      <c r="N50" s="240" t="str">
        <f t="shared" si="137"/>
        <v/>
      </c>
      <c r="O50" s="240" t="str">
        <f t="shared" si="138"/>
        <v/>
      </c>
      <c r="P50" s="240" t="str">
        <f t="shared" si="139"/>
        <v/>
      </c>
      <c r="Q50" s="240" t="str">
        <f t="shared" si="140"/>
        <v/>
      </c>
      <c r="R50" s="240" t="str">
        <f t="shared" si="119"/>
        <v/>
      </c>
      <c r="S50" s="240" t="str">
        <f t="shared" si="119"/>
        <v/>
      </c>
      <c r="T50" s="240" t="str">
        <f t="shared" si="141"/>
        <v/>
      </c>
      <c r="U50" s="240" t="str">
        <f t="shared" si="142"/>
        <v/>
      </c>
      <c r="V50" s="241">
        <v>36</v>
      </c>
      <c r="W50" s="432"/>
      <c r="X50" s="434"/>
      <c r="Y50" s="242"/>
      <c r="Z50" s="248" t="str">
        <f t="shared" si="143"/>
        <v/>
      </c>
      <c r="AA50" s="238" t="str">
        <f t="shared" si="144"/>
        <v/>
      </c>
      <c r="AB50" s="238" t="str">
        <f t="shared" si="145"/>
        <v/>
      </c>
      <c r="AC50" s="238" t="str">
        <f t="shared" si="146"/>
        <v/>
      </c>
      <c r="AD50" s="239" t="str">
        <f t="shared" si="147"/>
        <v/>
      </c>
      <c r="AE50" s="239" t="str">
        <f t="shared" si="148"/>
        <v/>
      </c>
      <c r="AF50" s="240" t="str">
        <f t="shared" si="149"/>
        <v/>
      </c>
      <c r="AG50" s="240" t="str">
        <f t="shared" si="150"/>
        <v/>
      </c>
      <c r="AH50" s="240" t="str">
        <f t="shared" si="151"/>
        <v/>
      </c>
      <c r="AI50" s="240" t="str">
        <f t="shared" si="152"/>
        <v/>
      </c>
      <c r="AJ50" s="240" t="str">
        <f t="shared" si="153"/>
        <v/>
      </c>
      <c r="AK50" s="240" t="str">
        <f t="shared" si="154"/>
        <v/>
      </c>
      <c r="AL50" s="240" t="str">
        <f t="shared" si="155"/>
        <v/>
      </c>
      <c r="AM50" s="240" t="str">
        <f t="shared" si="156"/>
        <v/>
      </c>
      <c r="AN50" s="240" t="str">
        <f t="shared" si="157"/>
        <v/>
      </c>
      <c r="AO50" s="240" t="str">
        <f t="shared" si="158"/>
        <v/>
      </c>
      <c r="AP50" s="240" t="str">
        <f t="shared" si="120"/>
        <v/>
      </c>
      <c r="AQ50" s="240" t="str">
        <f t="shared" si="120"/>
        <v/>
      </c>
      <c r="AR50" s="240" t="str">
        <f t="shared" si="159"/>
        <v/>
      </c>
      <c r="AS50" s="240" t="str">
        <f t="shared" si="160"/>
        <v/>
      </c>
      <c r="AT50" s="241">
        <v>36</v>
      </c>
      <c r="AU50" s="432"/>
      <c r="AV50" s="242"/>
      <c r="AW50" s="243"/>
      <c r="AX50" s="249" t="str">
        <f t="shared" si="57"/>
        <v/>
      </c>
      <c r="AY50" s="238" t="str">
        <f t="shared" si="58"/>
        <v/>
      </c>
      <c r="AZ50" s="238" t="str">
        <f t="shared" si="59"/>
        <v/>
      </c>
      <c r="BA50" s="239" t="str">
        <f t="shared" si="161"/>
        <v/>
      </c>
      <c r="BB50" s="239" t="str">
        <f t="shared" si="60"/>
        <v/>
      </c>
      <c r="BC50" s="239" t="str">
        <f t="shared" si="61"/>
        <v/>
      </c>
      <c r="BD50" s="240" t="str">
        <f t="shared" si="62"/>
        <v/>
      </c>
      <c r="BE50" s="240" t="str">
        <f t="shared" si="63"/>
        <v/>
      </c>
      <c r="BF50" s="240" t="str">
        <f t="shared" si="64"/>
        <v/>
      </c>
      <c r="BG50" s="240" t="str">
        <f t="shared" si="65"/>
        <v/>
      </c>
      <c r="BH50" s="240" t="str">
        <f t="shared" si="66"/>
        <v/>
      </c>
      <c r="BI50" s="240" t="str">
        <f t="shared" si="67"/>
        <v/>
      </c>
      <c r="BJ50" s="240" t="str">
        <f t="shared" si="68"/>
        <v/>
      </c>
      <c r="BK50" s="240" t="str">
        <f t="shared" si="69"/>
        <v/>
      </c>
      <c r="BL50" s="240" t="str">
        <f t="shared" si="70"/>
        <v/>
      </c>
      <c r="BM50" s="240" t="str">
        <f t="shared" si="71"/>
        <v/>
      </c>
      <c r="BN50" s="240" t="str">
        <f t="shared" si="121"/>
        <v/>
      </c>
      <c r="BO50" s="240" t="str">
        <f t="shared" si="121"/>
        <v/>
      </c>
      <c r="BP50" s="240" t="str">
        <f t="shared" si="73"/>
        <v/>
      </c>
      <c r="BQ50" s="240" t="str">
        <f t="shared" si="74"/>
        <v/>
      </c>
      <c r="BR50" s="241">
        <v>36</v>
      </c>
      <c r="BS50" s="432"/>
      <c r="BT50" s="242"/>
      <c r="BU50" s="242"/>
      <c r="BV50" s="249" t="str">
        <f t="shared" si="75"/>
        <v/>
      </c>
      <c r="BW50" s="238" t="str">
        <f t="shared" si="76"/>
        <v/>
      </c>
      <c r="BX50" s="238" t="str">
        <f t="shared" si="77"/>
        <v/>
      </c>
      <c r="BY50" s="239" t="str">
        <f t="shared" si="162"/>
        <v/>
      </c>
      <c r="BZ50" s="239" t="str">
        <f t="shared" si="78"/>
        <v/>
      </c>
      <c r="CA50" s="239" t="str">
        <f t="shared" si="122"/>
        <v/>
      </c>
      <c r="CB50" s="240" t="str">
        <f t="shared" si="122"/>
        <v/>
      </c>
      <c r="CC50" s="240" t="str">
        <f t="shared" si="80"/>
        <v/>
      </c>
      <c r="CD50" s="240" t="str">
        <f t="shared" si="81"/>
        <v/>
      </c>
      <c r="CE50" s="240" t="str">
        <f t="shared" si="82"/>
        <v/>
      </c>
      <c r="CF50" s="240" t="str">
        <f t="shared" si="83"/>
        <v/>
      </c>
      <c r="CG50" s="240" t="str">
        <f t="shared" si="84"/>
        <v/>
      </c>
      <c r="CH50" s="240" t="str">
        <f t="shared" si="85"/>
        <v/>
      </c>
      <c r="CI50" s="240" t="str">
        <f t="shared" si="86"/>
        <v/>
      </c>
      <c r="CJ50" s="240" t="str">
        <f t="shared" si="87"/>
        <v/>
      </c>
      <c r="CK50" s="240" t="str">
        <f t="shared" si="88"/>
        <v/>
      </c>
      <c r="CL50" s="240" t="str">
        <f t="shared" si="123"/>
        <v/>
      </c>
      <c r="CM50" s="240" t="str">
        <f t="shared" si="123"/>
        <v/>
      </c>
      <c r="CN50" s="240" t="str">
        <f t="shared" si="90"/>
        <v/>
      </c>
      <c r="CO50" s="240" t="str">
        <f t="shared" si="91"/>
        <v/>
      </c>
      <c r="CP50" s="241">
        <v>36</v>
      </c>
      <c r="CQ50" s="432"/>
      <c r="CR50" s="243"/>
      <c r="CS50" s="248" t="str">
        <f t="shared" si="92"/>
        <v/>
      </c>
      <c r="CT50" s="238" t="str">
        <f t="shared" si="93"/>
        <v/>
      </c>
      <c r="CU50" s="238" t="str">
        <f t="shared" si="94"/>
        <v/>
      </c>
      <c r="CV50" s="238" t="str">
        <f t="shared" si="95"/>
        <v/>
      </c>
      <c r="CW50" s="239" t="str">
        <f t="shared" si="96"/>
        <v/>
      </c>
      <c r="CX50" s="239" t="str">
        <f t="shared" si="97"/>
        <v/>
      </c>
      <c r="CY50" s="240" t="str">
        <f t="shared" si="98"/>
        <v/>
      </c>
      <c r="CZ50" s="240" t="str">
        <f t="shared" si="99"/>
        <v/>
      </c>
      <c r="DA50" s="240" t="str">
        <f t="shared" si="100"/>
        <v/>
      </c>
      <c r="DB50" s="240" t="str">
        <f t="shared" si="101"/>
        <v/>
      </c>
      <c r="DC50" s="240" t="str">
        <f t="shared" si="102"/>
        <v/>
      </c>
      <c r="DD50" s="240" t="str">
        <f t="shared" si="103"/>
        <v/>
      </c>
      <c r="DE50" s="240" t="str">
        <f t="shared" si="104"/>
        <v/>
      </c>
      <c r="DF50" s="240" t="str">
        <f t="shared" si="105"/>
        <v/>
      </c>
      <c r="DG50" s="240" t="str">
        <f t="shared" si="106"/>
        <v/>
      </c>
      <c r="DH50" s="240" t="str">
        <f t="shared" si="107"/>
        <v/>
      </c>
      <c r="DI50" s="240" t="str">
        <f t="shared" si="124"/>
        <v/>
      </c>
      <c r="DJ50" s="240" t="str">
        <f t="shared" si="124"/>
        <v/>
      </c>
      <c r="DK50" s="240" t="str">
        <f t="shared" si="109"/>
        <v/>
      </c>
      <c r="DL50" s="240" t="str">
        <f t="shared" si="110"/>
        <v/>
      </c>
      <c r="DM50" s="241">
        <v>36</v>
      </c>
      <c r="DN50" s="432"/>
      <c r="DO50" s="242"/>
      <c r="DP50" s="242"/>
      <c r="DQ50" s="248" t="str">
        <f t="shared" si="111"/>
        <v/>
      </c>
      <c r="DR50" s="238" t="str">
        <f t="shared" si="112"/>
        <v/>
      </c>
      <c r="DS50" s="238" t="str">
        <f t="shared" si="113"/>
        <v/>
      </c>
      <c r="DT50" s="238" t="str">
        <f t="shared" si="114"/>
        <v/>
      </c>
      <c r="DU50" s="239" t="str">
        <f t="shared" si="115"/>
        <v/>
      </c>
      <c r="DV50" s="239" t="str">
        <f t="shared" si="116"/>
        <v/>
      </c>
      <c r="DW50" s="240" t="str">
        <f t="shared" si="45"/>
        <v/>
      </c>
      <c r="DX50" s="240" t="str">
        <f t="shared" si="46"/>
        <v/>
      </c>
      <c r="DY50" s="240" t="str">
        <f t="shared" si="47"/>
        <v/>
      </c>
      <c r="DZ50" s="240" t="str">
        <f t="shared" si="48"/>
        <v/>
      </c>
      <c r="EA50" s="240" t="str">
        <f t="shared" si="49"/>
        <v/>
      </c>
      <c r="EB50" s="240" t="str">
        <f t="shared" si="50"/>
        <v/>
      </c>
      <c r="EC50" s="240" t="str">
        <f t="shared" si="51"/>
        <v/>
      </c>
      <c r="ED50" s="240" t="str">
        <f t="shared" si="52"/>
        <v/>
      </c>
      <c r="EE50" s="240" t="str">
        <f t="shared" si="53"/>
        <v/>
      </c>
      <c r="EF50" s="240" t="str">
        <f t="shared" si="54"/>
        <v/>
      </c>
      <c r="EG50" s="240" t="str">
        <f t="shared" si="55"/>
        <v/>
      </c>
      <c r="EH50" s="240" t="str">
        <f t="shared" si="118"/>
        <v/>
      </c>
      <c r="EI50" s="240" t="str">
        <f t="shared" si="56"/>
        <v/>
      </c>
      <c r="EJ50" s="240" t="str">
        <f t="shared" si="117"/>
        <v/>
      </c>
      <c r="EK50" s="241">
        <v>36</v>
      </c>
      <c r="EL50" s="432"/>
      <c r="EZ50" s="214" t="str">
        <f>IFERROR(IF(AND('Classificação geral'!$J42="FEM",'Classificação geral'!$K42=1,'Classificação geral'!$F42="Mini"),'Classificação geral'!$A42,""),"")</f>
        <v/>
      </c>
      <c r="FA50" s="214" t="str">
        <f>IFERROR(IF(AND('Classificação geral'!$J42="FEM",'Classificação geral'!$K42=1,'Classificação geral'!F42="Mini"),'Classificação geral'!$B42,""),"")</f>
        <v/>
      </c>
      <c r="FB50" s="215" t="str">
        <f>IF($FA50='Classificação geral'!$B42,'Classificação geral'!$C42,"")</f>
        <v/>
      </c>
      <c r="FC50" s="215" t="str">
        <f>IF($FA50='Classificação geral'!$B42,'Classificação geral'!$D42,"")</f>
        <v/>
      </c>
      <c r="FD50" s="215" t="str">
        <f>IF($FA50='Classificação geral'!$B42,'Classificação geral'!$J42,"")</f>
        <v/>
      </c>
      <c r="FE50" s="215" t="str">
        <f>IF($FD50='Classificação geral'!$J42,'Classificação geral'!$K42,"")</f>
        <v/>
      </c>
      <c r="FF50" s="215" t="str">
        <f>IF($FE50='Classificação geral'!$K42,'Classificação geral'!$P42,"")</f>
        <v/>
      </c>
      <c r="FG50" s="215" t="str">
        <f>IF($FE50='Classificação geral'!$K42,'Classificação geral'!$S42,"")</f>
        <v/>
      </c>
      <c r="FH50" s="215" t="str">
        <f>IF($FE50='Classificação geral'!$K42,'Classificação geral'!$T42,"")</f>
        <v/>
      </c>
      <c r="FI50" s="215" t="str">
        <f>IF($FE50='Classificação geral'!$K42,'Classificação geral'!$L42,"")</f>
        <v/>
      </c>
      <c r="FJ50" s="215" t="str">
        <f>IF($FE50='Classificação geral'!$K42,'Classificação geral'!$U42,"")</f>
        <v/>
      </c>
      <c r="FK50" s="215" t="str">
        <f>IF($FE50='Classificação geral'!$K42,'Classificação geral'!$W42,"")</f>
        <v/>
      </c>
      <c r="FL50" s="215" t="str">
        <f>IF($FE50='Classificação geral'!$K42,'Classificação geral'!$X42,"")</f>
        <v/>
      </c>
      <c r="FM50" s="215" t="str">
        <f>IF($FE50='Classificação geral'!$K42,'Classificação geral'!$M42,"")</f>
        <v/>
      </c>
      <c r="FN50" s="215" t="str">
        <f>IF($FE50='Classificação geral'!$K42,'Classificação geral'!$Y42,"")</f>
        <v/>
      </c>
      <c r="FO50" s="215" t="str">
        <f>IF($FE50='Classificação geral'!$K42,'Classificação geral'!$AA42,"")</f>
        <v/>
      </c>
      <c r="FP50" s="215" t="str">
        <f>IF($FE50='Classificação geral'!$K42,'Classificação geral'!$AB42,"")</f>
        <v/>
      </c>
      <c r="FQ50" s="215" t="str">
        <f>IF($FE50='Classificação geral'!$K42,'Classificação geral'!$N42,"")</f>
        <v/>
      </c>
      <c r="FR50" s="215" t="str">
        <f>IF($FE50='Classificação geral'!$K42,'Classificação geral'!$O42,"")</f>
        <v/>
      </c>
      <c r="FS50" s="215" t="str">
        <f>IF($FE50='Classificação geral'!$K42,'Classificação geral'!$AM42,"")</f>
        <v/>
      </c>
      <c r="FT50" s="216" t="str">
        <f>IFERROR(RANK(FS50,FS:FS,0)+ COUNTIF($FS$13:FS49,FS50),"")</f>
        <v/>
      </c>
      <c r="FU50" s="209"/>
      <c r="FV50" s="214" t="str">
        <f>IFERROR(IF(AND('Classificação geral'!$J42="mas",'Classificação geral'!$K42=1,'Classificação geral'!$F42="Mini"),'Classificação geral'!$A42,""),"")</f>
        <v/>
      </c>
      <c r="FW50" s="214" t="str">
        <f>IFERROR(IF(AND('Classificação geral'!$J42="mas",'Classificação geral'!$K42=1,'Classificação geral'!$F42="Mini"),'Classificação geral'!$B42,""),"")</f>
        <v/>
      </c>
      <c r="FX50" s="215" t="str">
        <f>IF($FW50='Classificação geral'!$B42,'Classificação geral'!$C42,"")</f>
        <v/>
      </c>
      <c r="FY50" s="215" t="str">
        <f>IF($FW50='Classificação geral'!$B42,'Classificação geral'!$D42,"")</f>
        <v/>
      </c>
      <c r="FZ50" s="215" t="str">
        <f>IF($FW50='Classificação geral'!$B42,'Classificação geral'!$J42,"")</f>
        <v/>
      </c>
      <c r="GA50" s="214" t="str">
        <f>IFERROR(IF(AND($FZ50="mas",'Classificação geral'!$K42=1),'Classificação geral'!K42,""),"")</f>
        <v/>
      </c>
      <c r="GB50" s="214" t="str">
        <f>IFERROR(IF(AND($FZ50="mas",'Classificação geral'!$K42=1),'Classificação geral'!P42,""),"")</f>
        <v/>
      </c>
      <c r="GC50" s="214" t="str">
        <f>IFERROR(IF(AND($FZ50="mas",'Classificação geral'!$K42=1),'Classificação geral'!S42,""),"")</f>
        <v/>
      </c>
      <c r="GD50" s="214" t="str">
        <f>IFERROR(IF(AND($FZ50="mas",'Classificação geral'!$K42=1),'Classificação geral'!T42,""),"")</f>
        <v/>
      </c>
      <c r="GE50" s="214" t="str">
        <f>IFERROR(IF(AND($FZ50="mas",'Classificação geral'!$K42=1),'Classificação geral'!L42,""),"")</f>
        <v/>
      </c>
      <c r="GF50" s="214" t="str">
        <f>IFERROR(IF(AND($FZ50="mas",'Classificação geral'!$K42=1),'Classificação geral'!U42,""),"")</f>
        <v/>
      </c>
      <c r="GG50" s="214" t="str">
        <f>IFERROR(IF(AND($FZ50="mas",'Classificação geral'!$K42=1),'Classificação geral'!W42,""),"")</f>
        <v/>
      </c>
      <c r="GH50" s="214" t="str">
        <f>IFERROR(IF(AND($FZ50="mas",'Classificação geral'!$K42=1),'Classificação geral'!X42,""),"")</f>
        <v/>
      </c>
      <c r="GI50" s="214" t="str">
        <f>IFERROR(IF(AND($FZ50="mas",'Classificação geral'!$K42=1),'Classificação geral'!M42,""),"")</f>
        <v/>
      </c>
      <c r="GJ50" s="214" t="str">
        <f>IFERROR(IF(AND($FZ50="mas",'Classificação geral'!$K42=1),'Classificação geral'!Y42,""),"")</f>
        <v/>
      </c>
      <c r="GK50" s="214" t="str">
        <f>IFERROR(IF(AND($FZ50="mas",'Classificação geral'!$K42=1),'Classificação geral'!AA42,""),"")</f>
        <v/>
      </c>
      <c r="GL50" s="214" t="str">
        <f>IFERROR(IF(AND($FZ50="mas",'Classificação geral'!$K42=1),'Classificação geral'!AB42,""),"")</f>
        <v/>
      </c>
      <c r="GM50" s="214" t="str">
        <f>IFERROR(IF(AND($FZ50="mas",'Classificação geral'!$K42=1),'Classificação geral'!N42,""),"")</f>
        <v/>
      </c>
      <c r="GN50" s="214" t="str">
        <f>IFERROR(IF(AND($FZ50="mas",'Classificação geral'!$K42=1),'Classificação geral'!O42,""),"")</f>
        <v/>
      </c>
      <c r="GO50" s="244" t="str">
        <f>IFERROR(IF(AND($FZ50="mas",'Classificação geral'!$K42=1),'Classificação geral'!AM42,""),"")</f>
        <v/>
      </c>
      <c r="GP50" s="216" t="str">
        <f>IFERROR(RANK(GO50,GO:GO,0)+ COUNTIF($GO$13:GO49,GO50),"")</f>
        <v/>
      </c>
      <c r="GQ50" s="209"/>
      <c r="GR50" s="214" t="str">
        <f>IFERROR(IF(AND('Classificação geral'!$J42="fem",'Classificação geral'!$K42=2,'Classificação geral'!$F42="Mini"),'Classificação geral'!$A42,""),"")</f>
        <v/>
      </c>
      <c r="GS50" s="214" t="str">
        <f>IFERROR(IF(AND('Classificação geral'!$J42="fem",'Classificação geral'!$K42=2,'Classificação geral'!$F42="Mini"),'Classificação geral'!$B42,""),"")</f>
        <v/>
      </c>
      <c r="GT50" s="215" t="str">
        <f>IF($GS50='Classificação geral'!$B42,'Classificação geral'!$C42,"")</f>
        <v/>
      </c>
      <c r="GU50" s="215" t="str">
        <f>IF($GS50='Classificação geral'!$B42,'Classificação geral'!$D42,"")</f>
        <v/>
      </c>
      <c r="GV50" s="215" t="str">
        <f>IF($GS50='Classificação geral'!$B42,'Classificação geral'!$J42,"")</f>
        <v/>
      </c>
      <c r="GW50" s="214" t="str">
        <f>IFERROR(IF(AND($GV50="fem",'Classificação geral'!$K42=2),'Classificação geral'!K42,""),"")</f>
        <v/>
      </c>
      <c r="GX50" s="214" t="str">
        <f>IFERROR(IF(AND($GV50="fem",'Classificação geral'!$K42=2),'Classificação geral'!P42,""),"")</f>
        <v/>
      </c>
      <c r="GY50" s="214" t="str">
        <f>IFERROR(IF(AND($GV50="fem",'Classificação geral'!$K42=2),'Classificação geral'!S42,""),"")</f>
        <v/>
      </c>
      <c r="GZ50" s="214" t="str">
        <f>IFERROR(IF(AND($GV50="fem",'Classificação geral'!$K42=2),'Classificação geral'!T42,""),"")</f>
        <v/>
      </c>
      <c r="HA50" s="214" t="str">
        <f>IFERROR(IF(AND($GV50="fem",'Classificação geral'!$K42=2),'Classificação geral'!L42,""),"")</f>
        <v/>
      </c>
      <c r="HB50" s="214" t="str">
        <f>IFERROR(IF(AND($GV50="fem",'Classificação geral'!$K42=2),'Classificação geral'!U42,""),"")</f>
        <v/>
      </c>
      <c r="HC50" s="214" t="str">
        <f>IFERROR(IF(AND($GV50="fem",'Classificação geral'!$K42=2),'Classificação geral'!W42,""),"")</f>
        <v/>
      </c>
      <c r="HD50" s="214" t="str">
        <f>IFERROR(IF(AND($GV50="fem",'Classificação geral'!$K42=2),'Classificação geral'!X42,""),"")</f>
        <v/>
      </c>
      <c r="HE50" s="214" t="str">
        <f>IFERROR(IF(AND($GV50="fem",'Classificação geral'!$K42=2),'Classificação geral'!M42,""),"")</f>
        <v/>
      </c>
      <c r="HF50" s="214" t="str">
        <f>IFERROR(IF(AND($GV50="fem",'Classificação geral'!$K42=2),'Classificação geral'!Y42,""),"")</f>
        <v/>
      </c>
      <c r="HG50" s="214" t="str">
        <f>IFERROR(IF(AND($GV50="fem",'Classificação geral'!$K42=2),'Classificação geral'!AA42,""),"")</f>
        <v/>
      </c>
      <c r="HH50" s="214" t="str">
        <f>IFERROR(IF(AND($GV50="fem",'Classificação geral'!$K42=2),'Classificação geral'!AB42,""),"")</f>
        <v/>
      </c>
      <c r="HI50" s="214" t="str">
        <f>IFERROR(IF(AND($GV50="fem",'Classificação geral'!$K42=2),'Classificação geral'!N42,""),"")</f>
        <v/>
      </c>
      <c r="HJ50" s="214" t="str">
        <f>IFERROR(IF(AND($GV50="fem",'Classificação geral'!$K42=2),'Classificação geral'!O42,""),"")</f>
        <v/>
      </c>
      <c r="HK50" s="214" t="str">
        <f>IFERROR(IF(AND($GV50="fem",'Classificação geral'!$K42=2),'Classificação geral'!AM42,""),"")</f>
        <v/>
      </c>
      <c r="HL50" s="216" t="str">
        <f>IFERROR(RANK(HK50,HK:HK,0)+ COUNTIF(HK$13:$HK48,HK50),"")</f>
        <v/>
      </c>
      <c r="HM50" s="209"/>
      <c r="HN50" s="214" t="str">
        <f>IFERROR(IF(AND('Classificação geral'!$J42="mas",'Classificação geral'!$K42=2,'Classificação geral'!$F42="Mini"),'Classificação geral'!$A42,""),"")</f>
        <v/>
      </c>
      <c r="HO50" s="214" t="str">
        <f>IFERROR(IF(AND('Classificação geral'!$J42="mas",'Classificação geral'!$K42=2,'Classificação geral'!$F42="Mini"),'Classificação geral'!$B42,""),"")</f>
        <v/>
      </c>
      <c r="HP50" s="215" t="str">
        <f>IF($HO50='Classificação geral'!$B42,'Classificação geral'!$C42,"")</f>
        <v/>
      </c>
      <c r="HQ50" s="215" t="str">
        <f>IF($HO50='Classificação geral'!$B42,'Classificação geral'!$D42,"")</f>
        <v/>
      </c>
      <c r="HR50" s="215" t="str">
        <f>IF($HO50='Classificação geral'!$B42,'Classificação geral'!$J42,"")</f>
        <v/>
      </c>
      <c r="HS50" s="214" t="str">
        <f>IFERROR(IF(AND($HR50="mas",'Classificação geral'!$K42=2),'Classificação geral'!K42,""),"")</f>
        <v/>
      </c>
      <c r="HT50" s="214" t="str">
        <f>IFERROR(IF(AND($HR50="mas",'Classificação geral'!$K42=2),'Classificação geral'!P42,""),"")</f>
        <v/>
      </c>
      <c r="HU50" s="214" t="str">
        <f>IFERROR(IF(AND($HR50="mas",'Classificação geral'!$K42=2),'Classificação geral'!S42,""),"")</f>
        <v/>
      </c>
      <c r="HV50" s="214" t="str">
        <f>IFERROR(IF(AND($HR50="mas",'Classificação geral'!$K42=2),'Classificação geral'!T42,""),"")</f>
        <v/>
      </c>
      <c r="HW50" s="214" t="str">
        <f>IFERROR(IF(AND($HR50="mas",'Classificação geral'!$K42=2),'Classificação geral'!L42,""),"")</f>
        <v/>
      </c>
      <c r="HX50" s="214" t="str">
        <f>IFERROR(IF(AND($HR50="mas",'Classificação geral'!$K42=2),'Classificação geral'!U42,""),"")</f>
        <v/>
      </c>
      <c r="HY50" s="214" t="str">
        <f>IFERROR(IF(AND($HR50="mas",'Classificação geral'!$K42=2),'Classificação geral'!W42,""),"")</f>
        <v/>
      </c>
      <c r="HZ50" s="214" t="str">
        <f>IFERROR(IF(AND($HR50="mas",'Classificação geral'!$K42=2),'Classificação geral'!X42,""),"")</f>
        <v/>
      </c>
      <c r="IA50" s="214" t="str">
        <f>IFERROR(IF(AND($HR50="mas",'Classificação geral'!$K42=2),'Classificação geral'!M42,""),"")</f>
        <v/>
      </c>
      <c r="IB50" s="214" t="str">
        <f>IFERROR(IF(AND($HR50="mas",'Classificação geral'!$K42=2),'Classificação geral'!Y42,""),"")</f>
        <v/>
      </c>
      <c r="IC50" s="214" t="str">
        <f>IFERROR(IF(AND($HR50="mas",'Classificação geral'!$K42=2),'Classificação geral'!AA42,""),"")</f>
        <v/>
      </c>
      <c r="ID50" s="214" t="str">
        <f>IFERROR(IF(AND($HR50="mas",'Classificação geral'!$K42=2),'Classificação geral'!AB42,""),"")</f>
        <v/>
      </c>
      <c r="IE50" s="214" t="str">
        <f>IFERROR(IF(AND($HR50="mas",'Classificação geral'!$K42=2),'Classificação geral'!N42,""),"")</f>
        <v/>
      </c>
      <c r="IF50" s="214" t="str">
        <f>IFERROR(IF(AND($HR50="mas",'Classificação geral'!$K42=2),'Classificação geral'!$AM42,""),"")</f>
        <v/>
      </c>
      <c r="IG50" s="216" t="str">
        <f>IFERROR(RANK(IF50,IF:IF,0)+ COUNTIF($IF$13:IF$13,IF50),"")</f>
        <v/>
      </c>
      <c r="IH50" s="209"/>
      <c r="II50" s="214" t="str">
        <f>IFERROR(IF(AND('Classificação geral'!$J42="fem",'Classificação geral'!$K42=3,'Classificação geral'!$F42="Mini"),'Classificação geral'!$A42,""),"")</f>
        <v/>
      </c>
      <c r="IJ50" s="214" t="str">
        <f>IFERROR(IF(AND('Classificação geral'!$J42="fem",'Classificação geral'!$K42=3,'Classificação geral'!$F42="Mini"),'Classificação geral'!$B42,""),"")</f>
        <v/>
      </c>
      <c r="IK50" s="215" t="str">
        <f>IF($IJ50='Classificação geral'!$B42,'Classificação geral'!$C42,"")</f>
        <v/>
      </c>
      <c r="IL50" s="215" t="str">
        <f>IF($IJ50='Classificação geral'!$B42,'Classificação geral'!$D42,"")</f>
        <v/>
      </c>
      <c r="IM50" s="215" t="str">
        <f>IF($IJ50='Classificação geral'!$B42,'Classificação geral'!$J42,"")</f>
        <v/>
      </c>
      <c r="IN50" s="215" t="str">
        <f>IF($IM50='Classificação geral'!$J42,'Classificação geral'!$K42,"")</f>
        <v/>
      </c>
      <c r="IO50" s="215" t="str">
        <f>IF($IN50='Classificação geral'!$K42,'Classificação geral'!$P42,"")</f>
        <v/>
      </c>
      <c r="IP50" s="215" t="str">
        <f>IF($IN50='Classificação geral'!$K42,'Classificação geral'!$S42,"")</f>
        <v/>
      </c>
      <c r="IQ50" s="215" t="str">
        <f>IF($IN50='Classificação geral'!$K42,'Classificação geral'!$T42,"")</f>
        <v/>
      </c>
      <c r="IR50" s="215" t="str">
        <f>IF($IN50='Classificação geral'!$K42,'Classificação geral'!$L42,"")</f>
        <v/>
      </c>
      <c r="IS50" s="215" t="str">
        <f>IF($IN50='Classificação geral'!$K42,'Classificação geral'!$U42,"")</f>
        <v/>
      </c>
      <c r="IT50" s="215" t="str">
        <f>IF($IN50='Classificação geral'!$K42,'Classificação geral'!$W42,"")</f>
        <v/>
      </c>
      <c r="IU50" s="215" t="str">
        <f>IF($IN50='Classificação geral'!$K42,'Classificação geral'!$X42,"")</f>
        <v/>
      </c>
      <c r="IV50" s="215" t="str">
        <f>IF($IN50='Classificação geral'!$K42,'Classificação geral'!$M42,"")</f>
        <v/>
      </c>
      <c r="IW50" s="215" t="str">
        <f>IF($IN50='Classificação geral'!$K42,'Classificação geral'!$Y42,"")</f>
        <v/>
      </c>
      <c r="IX50" s="215" t="str">
        <f>IF($IN50='Classificação geral'!$K42,'Classificação geral'!$AA42,"")</f>
        <v/>
      </c>
      <c r="IY50" s="215" t="str">
        <f>IF($IN50='Classificação geral'!$K42,'Classificação geral'!$AB42,"")</f>
        <v/>
      </c>
      <c r="IZ50" s="215" t="str">
        <f>IF($IN50='Classificação geral'!$K42,'Classificação geral'!$N42,"")</f>
        <v/>
      </c>
      <c r="JA50" s="215" t="str">
        <f>IF($IN50='Classificação geral'!$K42,'Classificação geral'!$O42,"")</f>
        <v/>
      </c>
      <c r="JB50" s="215" t="str">
        <f>IF($IN50='Classificação geral'!$K42,'Classificação geral'!$AM42,"")</f>
        <v/>
      </c>
      <c r="JC50" s="216" t="str">
        <f>IFERROR(RANK(JB50,JB:JB,0)+ COUNTIF($JB$13:JB48,JB50),"")</f>
        <v/>
      </c>
      <c r="JD50" s="209"/>
      <c r="JE50" s="214" t="str">
        <f>IFERROR(IF(AND('Classificação geral'!$J42="mas",'Classificação geral'!$K42=3,'Classificação geral'!$F42="Mini"),'Classificação geral'!$A42,""),"")</f>
        <v/>
      </c>
      <c r="JF50" s="214" t="str">
        <f>IFERROR(IF(AND('Classificação geral'!$J42="mas",'Classificação geral'!$K42=3,'Classificação geral'!$F42="Mini"),'Classificação geral'!$B42,""),"")</f>
        <v/>
      </c>
      <c r="JG50" s="215" t="str">
        <f>IF($JF50='Classificação geral'!$B42,'Classificação geral'!$C42,"")</f>
        <v/>
      </c>
      <c r="JH50" s="215" t="str">
        <f>IF($JF50='Classificação geral'!$B42,'Classificação geral'!$D42,"")</f>
        <v/>
      </c>
      <c r="JI50" s="215" t="str">
        <f>IF($JF50='Classificação geral'!$B42,'Classificação geral'!$J42,"")</f>
        <v/>
      </c>
      <c r="JJ50" s="214" t="str">
        <f>IFERROR(IF(AND($JI50="mas",'Classificação geral'!$K42=3),'Classificação geral'!K42,""),"")</f>
        <v/>
      </c>
      <c r="JK50" s="214" t="str">
        <f>IFERROR(IF(AND($JI50="mas",'Classificação geral'!$K42=3),'Classificação geral'!P42,""),"")</f>
        <v/>
      </c>
      <c r="JL50" s="214" t="str">
        <f>IFERROR(IF(AND($JI50="mas",'Classificação geral'!$K42=3),'Classificação geral'!S42,""),"")</f>
        <v/>
      </c>
      <c r="JM50" s="214" t="str">
        <f>IFERROR(IF(AND($JI50="mas",'Classificação geral'!$K42=3),'Classificação geral'!T42,""),"")</f>
        <v/>
      </c>
      <c r="JN50" s="214" t="str">
        <f>IFERROR(IF(AND($JI50="mas",'Classificação geral'!$K42=3),'Classificação geral'!L42,""),"")</f>
        <v/>
      </c>
      <c r="JO50" s="214" t="str">
        <f>IFERROR(IF(AND($JI50="mas",'Classificação geral'!$K42=3),'Classificação geral'!U42,""),"")</f>
        <v/>
      </c>
      <c r="JP50" s="214" t="str">
        <f>IFERROR(IF(AND($JI50="mas",'Classificação geral'!$K42=3),'Classificação geral'!W42,""),"")</f>
        <v/>
      </c>
      <c r="JQ50" s="214" t="str">
        <f>IFERROR(IF(AND($JI50="mas",'Classificação geral'!$K42=3),'Classificação geral'!X42,""),"")</f>
        <v/>
      </c>
      <c r="JR50" s="214" t="str">
        <f>IFERROR(IF(AND($JI50="mas",'Classificação geral'!$K42=3),'Classificação geral'!M42,""),"")</f>
        <v/>
      </c>
      <c r="JS50" s="214" t="str">
        <f>IFERROR(IF(AND($JI50="mas",'Classificação geral'!$K42=3),'Classificação geral'!Y42,""),"")</f>
        <v/>
      </c>
      <c r="JT50" s="214" t="str">
        <f>IFERROR(IF(AND($JI50="mas",'Classificação geral'!$K42=3),'Classificação geral'!AA42,""),"")</f>
        <v/>
      </c>
      <c r="JU50" s="214" t="str">
        <f>IFERROR(IF(AND($JI50="mas",'Classificação geral'!$K42=3),'Classificação geral'!AB42,""),"")</f>
        <v/>
      </c>
      <c r="JV50" s="214" t="str">
        <f>IFERROR(IF(AND($JI50="mas",'Classificação geral'!$K42=3),'Classificação geral'!N42,""),"")</f>
        <v/>
      </c>
      <c r="JW50" s="214" t="str">
        <f>IFERROR(IF(AND($JI50="mas",'Classificação geral'!$K42=3),'Classificação geral'!$AM42,""),"")</f>
        <v/>
      </c>
      <c r="JX50" s="216" t="str">
        <f>IFERROR(RANK(JW50,JW:JW,0)+ COUNTIF(JW$13:$JW48,JW50),"")</f>
        <v/>
      </c>
    </row>
    <row r="51" spans="1:284" s="199" customFormat="1" ht="24.75" customHeight="1" x14ac:dyDescent="0.4">
      <c r="A51" s="243"/>
      <c r="B51" s="248" t="str">
        <f t="shared" si="125"/>
        <v/>
      </c>
      <c r="C51" s="238" t="str">
        <f t="shared" si="126"/>
        <v/>
      </c>
      <c r="D51" s="238" t="str">
        <f t="shared" si="127"/>
        <v/>
      </c>
      <c r="E51" s="238" t="str">
        <f t="shared" si="128"/>
        <v/>
      </c>
      <c r="F51" s="239" t="str">
        <f t="shared" si="129"/>
        <v/>
      </c>
      <c r="G51" s="239" t="str">
        <f t="shared" si="130"/>
        <v/>
      </c>
      <c r="H51" s="240" t="str">
        <f t="shared" si="131"/>
        <v/>
      </c>
      <c r="I51" s="240" t="str">
        <f t="shared" si="132"/>
        <v/>
      </c>
      <c r="J51" s="240" t="str">
        <f t="shared" si="133"/>
        <v/>
      </c>
      <c r="K51" s="240" t="str">
        <f t="shared" si="134"/>
        <v/>
      </c>
      <c r="L51" s="240" t="str">
        <f t="shared" si="135"/>
        <v/>
      </c>
      <c r="M51" s="240" t="str">
        <f t="shared" si="136"/>
        <v/>
      </c>
      <c r="N51" s="240" t="str">
        <f t="shared" si="137"/>
        <v/>
      </c>
      <c r="O51" s="240" t="str">
        <f t="shared" si="138"/>
        <v/>
      </c>
      <c r="P51" s="240" t="str">
        <f t="shared" si="139"/>
        <v/>
      </c>
      <c r="Q51" s="240" t="str">
        <f t="shared" si="140"/>
        <v/>
      </c>
      <c r="R51" s="240" t="str">
        <f t="shared" si="119"/>
        <v/>
      </c>
      <c r="S51" s="240" t="str">
        <f t="shared" si="119"/>
        <v/>
      </c>
      <c r="T51" s="240" t="str">
        <f t="shared" si="141"/>
        <v/>
      </c>
      <c r="U51" s="240" t="str">
        <f t="shared" si="142"/>
        <v/>
      </c>
      <c r="V51" s="241">
        <v>37</v>
      </c>
      <c r="W51" s="432"/>
      <c r="X51" s="434"/>
      <c r="Y51" s="242"/>
      <c r="Z51" s="248" t="str">
        <f t="shared" si="143"/>
        <v/>
      </c>
      <c r="AA51" s="238" t="str">
        <f t="shared" si="144"/>
        <v/>
      </c>
      <c r="AB51" s="238" t="str">
        <f t="shared" si="145"/>
        <v/>
      </c>
      <c r="AC51" s="238" t="str">
        <f t="shared" si="146"/>
        <v/>
      </c>
      <c r="AD51" s="239" t="str">
        <f t="shared" si="147"/>
        <v/>
      </c>
      <c r="AE51" s="239" t="str">
        <f t="shared" si="148"/>
        <v/>
      </c>
      <c r="AF51" s="240" t="str">
        <f t="shared" si="149"/>
        <v/>
      </c>
      <c r="AG51" s="240" t="str">
        <f t="shared" si="150"/>
        <v/>
      </c>
      <c r="AH51" s="240" t="str">
        <f t="shared" si="151"/>
        <v/>
      </c>
      <c r="AI51" s="240" t="str">
        <f t="shared" si="152"/>
        <v/>
      </c>
      <c r="AJ51" s="240" t="str">
        <f t="shared" si="153"/>
        <v/>
      </c>
      <c r="AK51" s="240" t="str">
        <f t="shared" si="154"/>
        <v/>
      </c>
      <c r="AL51" s="240" t="str">
        <f t="shared" si="155"/>
        <v/>
      </c>
      <c r="AM51" s="240" t="str">
        <f t="shared" si="156"/>
        <v/>
      </c>
      <c r="AN51" s="240" t="str">
        <f t="shared" si="157"/>
        <v/>
      </c>
      <c r="AO51" s="240" t="str">
        <f t="shared" si="158"/>
        <v/>
      </c>
      <c r="AP51" s="240" t="str">
        <f t="shared" si="120"/>
        <v/>
      </c>
      <c r="AQ51" s="240" t="str">
        <f t="shared" si="120"/>
        <v/>
      </c>
      <c r="AR51" s="240" t="str">
        <f t="shared" si="159"/>
        <v/>
      </c>
      <c r="AS51" s="240" t="str">
        <f t="shared" si="160"/>
        <v/>
      </c>
      <c r="AT51" s="241">
        <v>37</v>
      </c>
      <c r="AU51" s="432"/>
      <c r="AV51" s="242"/>
      <c r="AW51" s="243"/>
      <c r="AX51" s="249" t="str">
        <f t="shared" si="57"/>
        <v/>
      </c>
      <c r="AY51" s="238" t="str">
        <f t="shared" si="58"/>
        <v/>
      </c>
      <c r="AZ51" s="238" t="str">
        <f t="shared" si="59"/>
        <v/>
      </c>
      <c r="BA51" s="239" t="str">
        <f t="shared" si="161"/>
        <v/>
      </c>
      <c r="BB51" s="239" t="str">
        <f t="shared" si="60"/>
        <v/>
      </c>
      <c r="BC51" s="239" t="str">
        <f t="shared" si="61"/>
        <v/>
      </c>
      <c r="BD51" s="240" t="str">
        <f t="shared" si="62"/>
        <v/>
      </c>
      <c r="BE51" s="240" t="str">
        <f t="shared" si="63"/>
        <v/>
      </c>
      <c r="BF51" s="240" t="str">
        <f t="shared" si="64"/>
        <v/>
      </c>
      <c r="BG51" s="240" t="str">
        <f t="shared" si="65"/>
        <v/>
      </c>
      <c r="BH51" s="240" t="str">
        <f t="shared" si="66"/>
        <v/>
      </c>
      <c r="BI51" s="240" t="str">
        <f t="shared" si="67"/>
        <v/>
      </c>
      <c r="BJ51" s="240" t="str">
        <f t="shared" si="68"/>
        <v/>
      </c>
      <c r="BK51" s="240" t="str">
        <f t="shared" si="69"/>
        <v/>
      </c>
      <c r="BL51" s="240" t="str">
        <f t="shared" si="70"/>
        <v/>
      </c>
      <c r="BM51" s="240" t="str">
        <f t="shared" si="71"/>
        <v/>
      </c>
      <c r="BN51" s="240" t="str">
        <f t="shared" si="121"/>
        <v/>
      </c>
      <c r="BO51" s="240" t="str">
        <f t="shared" si="121"/>
        <v/>
      </c>
      <c r="BP51" s="240" t="str">
        <f t="shared" si="73"/>
        <v/>
      </c>
      <c r="BQ51" s="240" t="str">
        <f t="shared" si="74"/>
        <v/>
      </c>
      <c r="BR51" s="241">
        <v>37</v>
      </c>
      <c r="BS51" s="432"/>
      <c r="BT51" s="242"/>
      <c r="BU51" s="242"/>
      <c r="BV51" s="249" t="str">
        <f t="shared" si="75"/>
        <v/>
      </c>
      <c r="BW51" s="238" t="str">
        <f t="shared" si="76"/>
        <v/>
      </c>
      <c r="BX51" s="238" t="str">
        <f t="shared" si="77"/>
        <v/>
      </c>
      <c r="BY51" s="239" t="str">
        <f t="shared" si="162"/>
        <v/>
      </c>
      <c r="BZ51" s="239" t="str">
        <f t="shared" si="78"/>
        <v/>
      </c>
      <c r="CA51" s="239" t="str">
        <f t="shared" si="122"/>
        <v/>
      </c>
      <c r="CB51" s="240" t="str">
        <f t="shared" si="122"/>
        <v/>
      </c>
      <c r="CC51" s="240" t="str">
        <f t="shared" si="80"/>
        <v/>
      </c>
      <c r="CD51" s="240" t="str">
        <f t="shared" si="81"/>
        <v/>
      </c>
      <c r="CE51" s="240" t="str">
        <f t="shared" si="82"/>
        <v/>
      </c>
      <c r="CF51" s="240" t="str">
        <f t="shared" si="83"/>
        <v/>
      </c>
      <c r="CG51" s="240" t="str">
        <f t="shared" si="84"/>
        <v/>
      </c>
      <c r="CH51" s="240" t="str">
        <f t="shared" si="85"/>
        <v/>
      </c>
      <c r="CI51" s="240" t="str">
        <f t="shared" si="86"/>
        <v/>
      </c>
      <c r="CJ51" s="240" t="str">
        <f t="shared" si="87"/>
        <v/>
      </c>
      <c r="CK51" s="240" t="str">
        <f t="shared" si="88"/>
        <v/>
      </c>
      <c r="CL51" s="240" t="str">
        <f t="shared" si="123"/>
        <v/>
      </c>
      <c r="CM51" s="240" t="str">
        <f t="shared" si="123"/>
        <v/>
      </c>
      <c r="CN51" s="240" t="str">
        <f t="shared" si="90"/>
        <v/>
      </c>
      <c r="CO51" s="240" t="str">
        <f t="shared" si="91"/>
        <v/>
      </c>
      <c r="CP51" s="241">
        <v>37</v>
      </c>
      <c r="CQ51" s="432"/>
      <c r="CR51" s="243"/>
      <c r="CS51" s="248" t="str">
        <f t="shared" si="92"/>
        <v/>
      </c>
      <c r="CT51" s="238" t="str">
        <f t="shared" si="93"/>
        <v/>
      </c>
      <c r="CU51" s="238" t="str">
        <f t="shared" si="94"/>
        <v/>
      </c>
      <c r="CV51" s="238" t="str">
        <f t="shared" si="95"/>
        <v/>
      </c>
      <c r="CW51" s="239" t="str">
        <f t="shared" si="96"/>
        <v/>
      </c>
      <c r="CX51" s="239" t="str">
        <f t="shared" si="97"/>
        <v/>
      </c>
      <c r="CY51" s="240" t="str">
        <f t="shared" si="98"/>
        <v/>
      </c>
      <c r="CZ51" s="240" t="str">
        <f t="shared" si="99"/>
        <v/>
      </c>
      <c r="DA51" s="240" t="str">
        <f t="shared" si="100"/>
        <v/>
      </c>
      <c r="DB51" s="240" t="str">
        <f t="shared" si="101"/>
        <v/>
      </c>
      <c r="DC51" s="240" t="str">
        <f t="shared" si="102"/>
        <v/>
      </c>
      <c r="DD51" s="240" t="str">
        <f t="shared" si="103"/>
        <v/>
      </c>
      <c r="DE51" s="240" t="str">
        <f t="shared" si="104"/>
        <v/>
      </c>
      <c r="DF51" s="240" t="str">
        <f t="shared" si="105"/>
        <v/>
      </c>
      <c r="DG51" s="240" t="str">
        <f t="shared" si="106"/>
        <v/>
      </c>
      <c r="DH51" s="240" t="str">
        <f t="shared" si="107"/>
        <v/>
      </c>
      <c r="DI51" s="240" t="str">
        <f t="shared" si="124"/>
        <v/>
      </c>
      <c r="DJ51" s="240" t="str">
        <f t="shared" si="124"/>
        <v/>
      </c>
      <c r="DK51" s="240" t="str">
        <f t="shared" si="109"/>
        <v/>
      </c>
      <c r="DL51" s="240" t="str">
        <f t="shared" si="110"/>
        <v/>
      </c>
      <c r="DM51" s="241">
        <v>37</v>
      </c>
      <c r="DN51" s="432"/>
      <c r="DO51" s="242"/>
      <c r="DP51" s="242"/>
      <c r="DQ51" s="248" t="str">
        <f t="shared" si="111"/>
        <v/>
      </c>
      <c r="DR51" s="238" t="str">
        <f t="shared" si="112"/>
        <v/>
      </c>
      <c r="DS51" s="238" t="str">
        <f t="shared" si="113"/>
        <v/>
      </c>
      <c r="DT51" s="238" t="str">
        <f t="shared" si="114"/>
        <v/>
      </c>
      <c r="DU51" s="239" t="str">
        <f t="shared" si="115"/>
        <v/>
      </c>
      <c r="DV51" s="239" t="str">
        <f t="shared" si="116"/>
        <v/>
      </c>
      <c r="DW51" s="240" t="str">
        <f t="shared" si="45"/>
        <v/>
      </c>
      <c r="DX51" s="240" t="str">
        <f t="shared" si="46"/>
        <v/>
      </c>
      <c r="DY51" s="240" t="str">
        <f t="shared" si="47"/>
        <v/>
      </c>
      <c r="DZ51" s="240" t="str">
        <f t="shared" si="48"/>
        <v/>
      </c>
      <c r="EA51" s="240" t="str">
        <f t="shared" si="49"/>
        <v/>
      </c>
      <c r="EB51" s="240" t="str">
        <f t="shared" si="50"/>
        <v/>
      </c>
      <c r="EC51" s="240" t="str">
        <f t="shared" si="51"/>
        <v/>
      </c>
      <c r="ED51" s="240" t="str">
        <f t="shared" si="52"/>
        <v/>
      </c>
      <c r="EE51" s="240" t="str">
        <f t="shared" si="53"/>
        <v/>
      </c>
      <c r="EF51" s="240" t="str">
        <f t="shared" si="54"/>
        <v/>
      </c>
      <c r="EG51" s="240" t="str">
        <f t="shared" si="55"/>
        <v/>
      </c>
      <c r="EH51" s="240" t="str">
        <f t="shared" si="118"/>
        <v/>
      </c>
      <c r="EI51" s="240" t="str">
        <f t="shared" si="56"/>
        <v/>
      </c>
      <c r="EJ51" s="240" t="str">
        <f t="shared" si="117"/>
        <v/>
      </c>
      <c r="EK51" s="241">
        <v>37</v>
      </c>
      <c r="EL51" s="432"/>
      <c r="EZ51" s="214" t="str">
        <f>IFERROR(IF(AND('Classificação geral'!$J43="FEM",'Classificação geral'!$K43=1,'Classificação geral'!$F43="Mini"),'Classificação geral'!$A43,""),"")</f>
        <v/>
      </c>
      <c r="FA51" s="214" t="str">
        <f>IFERROR(IF(AND('Classificação geral'!$J43="FEM",'Classificação geral'!$K43=1,'Classificação geral'!F43="Mini"),'Classificação geral'!$B43,""),"")</f>
        <v/>
      </c>
      <c r="FB51" s="215" t="str">
        <f>IF($FA51='Classificação geral'!$B43,'Classificação geral'!$C43,"")</f>
        <v/>
      </c>
      <c r="FC51" s="215" t="str">
        <f>IF($FA51='Classificação geral'!$B43,'Classificação geral'!$D43,"")</f>
        <v/>
      </c>
      <c r="FD51" s="215" t="str">
        <f>IF($FA51='Classificação geral'!$B43,'Classificação geral'!$J43,"")</f>
        <v/>
      </c>
      <c r="FE51" s="215" t="str">
        <f>IF($FD51='Classificação geral'!$J43,'Classificação geral'!$K43,"")</f>
        <v/>
      </c>
      <c r="FF51" s="215" t="str">
        <f>IF($FE51='Classificação geral'!$K43,'Classificação geral'!$P43,"")</f>
        <v/>
      </c>
      <c r="FG51" s="215" t="str">
        <f>IF($FE51='Classificação geral'!$K43,'Classificação geral'!$S43,"")</f>
        <v/>
      </c>
      <c r="FH51" s="215" t="str">
        <f>IF($FE51='Classificação geral'!$K43,'Classificação geral'!$T43,"")</f>
        <v/>
      </c>
      <c r="FI51" s="215" t="str">
        <f>IF($FE51='Classificação geral'!$K43,'Classificação geral'!$L43,"")</f>
        <v/>
      </c>
      <c r="FJ51" s="215" t="str">
        <f>IF($FE51='Classificação geral'!$K43,'Classificação geral'!$U43,"")</f>
        <v/>
      </c>
      <c r="FK51" s="215" t="str">
        <f>IF($FE51='Classificação geral'!$K43,'Classificação geral'!$W43,"")</f>
        <v/>
      </c>
      <c r="FL51" s="215" t="str">
        <f>IF($FE51='Classificação geral'!$K43,'Classificação geral'!$X43,"")</f>
        <v/>
      </c>
      <c r="FM51" s="215" t="str">
        <f>IF($FE51='Classificação geral'!$K43,'Classificação geral'!$M43,"")</f>
        <v/>
      </c>
      <c r="FN51" s="215" t="str">
        <f>IF($FE51='Classificação geral'!$K43,'Classificação geral'!$Y43,"")</f>
        <v/>
      </c>
      <c r="FO51" s="215" t="str">
        <f>IF($FE51='Classificação geral'!$K43,'Classificação geral'!$AA43,"")</f>
        <v/>
      </c>
      <c r="FP51" s="215" t="str">
        <f>IF($FE51='Classificação geral'!$K43,'Classificação geral'!$AB43,"")</f>
        <v/>
      </c>
      <c r="FQ51" s="215" t="str">
        <f>IF($FE51='Classificação geral'!$K43,'Classificação geral'!$N43,"")</f>
        <v/>
      </c>
      <c r="FR51" s="215" t="str">
        <f>IF($FE51='Classificação geral'!$K43,'Classificação geral'!$O43,"")</f>
        <v/>
      </c>
      <c r="FS51" s="215" t="str">
        <f>IF($FE51='Classificação geral'!$K43,'Classificação geral'!$AM43,"")</f>
        <v/>
      </c>
      <c r="FT51" s="216" t="str">
        <f>IFERROR(RANK(FS51,FS:FS,0)+ COUNTIF($FS$13:FS50,FS51),"")</f>
        <v/>
      </c>
      <c r="FU51" s="209"/>
      <c r="FV51" s="214" t="str">
        <f>IFERROR(IF(AND('Classificação geral'!$J43="mas",'Classificação geral'!$K43=1,'Classificação geral'!$F43="Mini"),'Classificação geral'!$A43,""),"")</f>
        <v/>
      </c>
      <c r="FW51" s="214" t="str">
        <f>IFERROR(IF(AND('Classificação geral'!$J43="mas",'Classificação geral'!$K43=1,'Classificação geral'!$F43="Mini"),'Classificação geral'!$B43,""),"")</f>
        <v/>
      </c>
      <c r="FX51" s="215" t="str">
        <f>IF($FW51='Classificação geral'!$B43,'Classificação geral'!$C43,"")</f>
        <v/>
      </c>
      <c r="FY51" s="215" t="str">
        <f>IF($FW51='Classificação geral'!$B43,'Classificação geral'!$D43,"")</f>
        <v/>
      </c>
      <c r="FZ51" s="215" t="str">
        <f>IF($FW51='Classificação geral'!$B43,'Classificação geral'!$J43,"")</f>
        <v/>
      </c>
      <c r="GA51" s="214" t="str">
        <f>IFERROR(IF(AND($FZ51="mas",'Classificação geral'!$K43=1),'Classificação geral'!K43,""),"")</f>
        <v/>
      </c>
      <c r="GB51" s="214" t="str">
        <f>IFERROR(IF(AND($FZ51="mas",'Classificação geral'!$K43=1),'Classificação geral'!P43,""),"")</f>
        <v/>
      </c>
      <c r="GC51" s="214" t="str">
        <f>IFERROR(IF(AND($FZ51="mas",'Classificação geral'!$K43=1),'Classificação geral'!S43,""),"")</f>
        <v/>
      </c>
      <c r="GD51" s="214" t="str">
        <f>IFERROR(IF(AND($FZ51="mas",'Classificação geral'!$K43=1),'Classificação geral'!T43,""),"")</f>
        <v/>
      </c>
      <c r="GE51" s="214" t="str">
        <f>IFERROR(IF(AND($FZ51="mas",'Classificação geral'!$K43=1),'Classificação geral'!L43,""),"")</f>
        <v/>
      </c>
      <c r="GF51" s="214" t="str">
        <f>IFERROR(IF(AND($FZ51="mas",'Classificação geral'!$K43=1),'Classificação geral'!U43,""),"")</f>
        <v/>
      </c>
      <c r="GG51" s="214" t="str">
        <f>IFERROR(IF(AND($FZ51="mas",'Classificação geral'!$K43=1),'Classificação geral'!W43,""),"")</f>
        <v/>
      </c>
      <c r="GH51" s="214" t="str">
        <f>IFERROR(IF(AND($FZ51="mas",'Classificação geral'!$K43=1),'Classificação geral'!X43,""),"")</f>
        <v/>
      </c>
      <c r="GI51" s="214" t="str">
        <f>IFERROR(IF(AND($FZ51="mas",'Classificação geral'!$K43=1),'Classificação geral'!M43,""),"")</f>
        <v/>
      </c>
      <c r="GJ51" s="214" t="str">
        <f>IFERROR(IF(AND($FZ51="mas",'Classificação geral'!$K43=1),'Classificação geral'!Y43,""),"")</f>
        <v/>
      </c>
      <c r="GK51" s="214" t="str">
        <f>IFERROR(IF(AND($FZ51="mas",'Classificação geral'!$K43=1),'Classificação geral'!AA43,""),"")</f>
        <v/>
      </c>
      <c r="GL51" s="214" t="str">
        <f>IFERROR(IF(AND($FZ51="mas",'Classificação geral'!$K43=1),'Classificação geral'!AB43,""),"")</f>
        <v/>
      </c>
      <c r="GM51" s="214" t="str">
        <f>IFERROR(IF(AND($FZ51="mas",'Classificação geral'!$K43=1),'Classificação geral'!N43,""),"")</f>
        <v/>
      </c>
      <c r="GN51" s="214" t="str">
        <f>IFERROR(IF(AND($FZ51="mas",'Classificação geral'!$K43=1),'Classificação geral'!O43,""),"")</f>
        <v/>
      </c>
      <c r="GO51" s="244" t="str">
        <f>IFERROR(IF(AND($FZ51="mas",'Classificação geral'!$K43=1),'Classificação geral'!AM43,""),"")</f>
        <v/>
      </c>
      <c r="GP51" s="216" t="str">
        <f>IFERROR(RANK(GO51,GO:GO,0)+ COUNTIF($GO$13:GO50,GO51),"")</f>
        <v/>
      </c>
      <c r="GQ51" s="209"/>
      <c r="GR51" s="214" t="str">
        <f>IFERROR(IF(AND('Classificação geral'!$J43="fem",'Classificação geral'!$K43=2,'Classificação geral'!$F43="Mini"),'Classificação geral'!$A43,""),"")</f>
        <v/>
      </c>
      <c r="GS51" s="214" t="str">
        <f>IFERROR(IF(AND('Classificação geral'!$J43="fem",'Classificação geral'!$K43=2,'Classificação geral'!$F43="Mini"),'Classificação geral'!$B43,""),"")</f>
        <v/>
      </c>
      <c r="GT51" s="215" t="str">
        <f>IF($GS51='Classificação geral'!$B43,'Classificação geral'!$C43,"")</f>
        <v/>
      </c>
      <c r="GU51" s="215" t="str">
        <f>IF($GS51='Classificação geral'!$B43,'Classificação geral'!$D43,"")</f>
        <v/>
      </c>
      <c r="GV51" s="215" t="str">
        <f>IF($GS51='Classificação geral'!$B43,'Classificação geral'!$J43,"")</f>
        <v/>
      </c>
      <c r="GW51" s="214" t="str">
        <f>IFERROR(IF(AND($GV51="fem",'Classificação geral'!$K43=2),'Classificação geral'!K43,""),"")</f>
        <v/>
      </c>
      <c r="GX51" s="214" t="str">
        <f>IFERROR(IF(AND($GV51="fem",'Classificação geral'!$K43=2),'Classificação geral'!P43,""),"")</f>
        <v/>
      </c>
      <c r="GY51" s="214" t="str">
        <f>IFERROR(IF(AND($GV51="fem",'Classificação geral'!$K43=2),'Classificação geral'!S43,""),"")</f>
        <v/>
      </c>
      <c r="GZ51" s="214" t="str">
        <f>IFERROR(IF(AND($GV51="fem",'Classificação geral'!$K43=2),'Classificação geral'!T43,""),"")</f>
        <v/>
      </c>
      <c r="HA51" s="214" t="str">
        <f>IFERROR(IF(AND($GV51="fem",'Classificação geral'!$K43=2),'Classificação geral'!L43,""),"")</f>
        <v/>
      </c>
      <c r="HB51" s="214" t="str">
        <f>IFERROR(IF(AND($GV51="fem",'Classificação geral'!$K43=2),'Classificação geral'!U43,""),"")</f>
        <v/>
      </c>
      <c r="HC51" s="214" t="str">
        <f>IFERROR(IF(AND($GV51="fem",'Classificação geral'!$K43=2),'Classificação geral'!W43,""),"")</f>
        <v/>
      </c>
      <c r="HD51" s="214" t="str">
        <f>IFERROR(IF(AND($GV51="fem",'Classificação geral'!$K43=2),'Classificação geral'!X43,""),"")</f>
        <v/>
      </c>
      <c r="HE51" s="214" t="str">
        <f>IFERROR(IF(AND($GV51="fem",'Classificação geral'!$K43=2),'Classificação geral'!M43,""),"")</f>
        <v/>
      </c>
      <c r="HF51" s="214" t="str">
        <f>IFERROR(IF(AND($GV51="fem",'Classificação geral'!$K43=2),'Classificação geral'!Y43,""),"")</f>
        <v/>
      </c>
      <c r="HG51" s="214" t="str">
        <f>IFERROR(IF(AND($GV51="fem",'Classificação geral'!$K43=2),'Classificação geral'!AA43,""),"")</f>
        <v/>
      </c>
      <c r="HH51" s="214" t="str">
        <f>IFERROR(IF(AND($GV51="fem",'Classificação geral'!$K43=2),'Classificação geral'!AB43,""),"")</f>
        <v/>
      </c>
      <c r="HI51" s="214" t="str">
        <f>IFERROR(IF(AND($GV51="fem",'Classificação geral'!$K43=2),'Classificação geral'!N43,""),"")</f>
        <v/>
      </c>
      <c r="HJ51" s="214" t="str">
        <f>IFERROR(IF(AND($GV51="fem",'Classificação geral'!$K43=2),'Classificação geral'!O43,""),"")</f>
        <v/>
      </c>
      <c r="HK51" s="214" t="str">
        <f>IFERROR(IF(AND($GV51="fem",'Classificação geral'!$K43=2),'Classificação geral'!AM43,""),"")</f>
        <v/>
      </c>
      <c r="HL51" s="216" t="str">
        <f>IFERROR(RANK(HK51,HK:HK,0)+ COUNTIF(HK$13:$HK49,HK51),"")</f>
        <v/>
      </c>
      <c r="HM51" s="209"/>
      <c r="HN51" s="214" t="str">
        <f>IFERROR(IF(AND('Classificação geral'!$J43="mas",'Classificação geral'!$K43=2,'Classificação geral'!$F43="Mini"),'Classificação geral'!$A43,""),"")</f>
        <v/>
      </c>
      <c r="HO51" s="214" t="str">
        <f>IFERROR(IF(AND('Classificação geral'!$J43="mas",'Classificação geral'!$K43=2,'Classificação geral'!$F43="Mini"),'Classificação geral'!$B43,""),"")</f>
        <v/>
      </c>
      <c r="HP51" s="215" t="str">
        <f>IF($HO51='Classificação geral'!$B43,'Classificação geral'!$C43,"")</f>
        <v/>
      </c>
      <c r="HQ51" s="215" t="str">
        <f>IF($HO51='Classificação geral'!$B43,'Classificação geral'!$D43,"")</f>
        <v/>
      </c>
      <c r="HR51" s="215" t="str">
        <f>IF($HO51='Classificação geral'!$B43,'Classificação geral'!$J43,"")</f>
        <v/>
      </c>
      <c r="HS51" s="214" t="str">
        <f>IFERROR(IF(AND($HR51="mas",'Classificação geral'!$K43=2),'Classificação geral'!K43,""),"")</f>
        <v/>
      </c>
      <c r="HT51" s="214" t="str">
        <f>IFERROR(IF(AND($HR51="mas",'Classificação geral'!$K43=2),'Classificação geral'!P43,""),"")</f>
        <v/>
      </c>
      <c r="HU51" s="214" t="str">
        <f>IFERROR(IF(AND($HR51="mas",'Classificação geral'!$K43=2),'Classificação geral'!S43,""),"")</f>
        <v/>
      </c>
      <c r="HV51" s="214" t="str">
        <f>IFERROR(IF(AND($HR51="mas",'Classificação geral'!$K43=2),'Classificação geral'!T43,""),"")</f>
        <v/>
      </c>
      <c r="HW51" s="214" t="str">
        <f>IFERROR(IF(AND($HR51="mas",'Classificação geral'!$K43=2),'Classificação geral'!L43,""),"")</f>
        <v/>
      </c>
      <c r="HX51" s="214" t="str">
        <f>IFERROR(IF(AND($HR51="mas",'Classificação geral'!$K43=2),'Classificação geral'!U43,""),"")</f>
        <v/>
      </c>
      <c r="HY51" s="214" t="str">
        <f>IFERROR(IF(AND($HR51="mas",'Classificação geral'!$K43=2),'Classificação geral'!W43,""),"")</f>
        <v/>
      </c>
      <c r="HZ51" s="214" t="str">
        <f>IFERROR(IF(AND($HR51="mas",'Classificação geral'!$K43=2),'Classificação geral'!X43,""),"")</f>
        <v/>
      </c>
      <c r="IA51" s="214" t="str">
        <f>IFERROR(IF(AND($HR51="mas",'Classificação geral'!$K43=2),'Classificação geral'!M43,""),"")</f>
        <v/>
      </c>
      <c r="IB51" s="214" t="str">
        <f>IFERROR(IF(AND($HR51="mas",'Classificação geral'!$K43=2),'Classificação geral'!Y43,""),"")</f>
        <v/>
      </c>
      <c r="IC51" s="214" t="str">
        <f>IFERROR(IF(AND($HR51="mas",'Classificação geral'!$K43=2),'Classificação geral'!AA43,""),"")</f>
        <v/>
      </c>
      <c r="ID51" s="214" t="str">
        <f>IFERROR(IF(AND($HR51="mas",'Classificação geral'!$K43=2),'Classificação geral'!AB43,""),"")</f>
        <v/>
      </c>
      <c r="IE51" s="214" t="str">
        <f>IFERROR(IF(AND($HR51="mas",'Classificação geral'!$K43=2),'Classificação geral'!N43,""),"")</f>
        <v/>
      </c>
      <c r="IF51" s="214" t="str">
        <f>IFERROR(IF(AND($HR51="mas",'Classificação geral'!$K43=2),'Classificação geral'!$AM43,""),"")</f>
        <v/>
      </c>
      <c r="IG51" s="216" t="str">
        <f>IFERROR(RANK(IF51,IF:IF,0)+ COUNTIF($IF$13:IF$13,IF51),"")</f>
        <v/>
      </c>
      <c r="IH51" s="209"/>
      <c r="II51" s="214" t="str">
        <f>IFERROR(IF(AND('Classificação geral'!$J43="fem",'Classificação geral'!$K43=3,'Classificação geral'!$F43="Mini"),'Classificação geral'!$A43,""),"")</f>
        <v/>
      </c>
      <c r="IJ51" s="214" t="str">
        <f>IFERROR(IF(AND('Classificação geral'!$J43="fem",'Classificação geral'!$K43=3,'Classificação geral'!$F43="Mini"),'Classificação geral'!$B43,""),"")</f>
        <v/>
      </c>
      <c r="IK51" s="215" t="str">
        <f>IF($IJ51='Classificação geral'!$B43,'Classificação geral'!$C43,"")</f>
        <v/>
      </c>
      <c r="IL51" s="215" t="str">
        <f>IF($IJ51='Classificação geral'!$B43,'Classificação geral'!$D43,"")</f>
        <v/>
      </c>
      <c r="IM51" s="215" t="str">
        <f>IF($IJ51='Classificação geral'!$B43,'Classificação geral'!$J43,"")</f>
        <v/>
      </c>
      <c r="IN51" s="215" t="str">
        <f>IF($IM51='Classificação geral'!$J43,'Classificação geral'!$K43,"")</f>
        <v/>
      </c>
      <c r="IO51" s="215" t="str">
        <f>IF($IN51='Classificação geral'!$K43,'Classificação geral'!$P43,"")</f>
        <v/>
      </c>
      <c r="IP51" s="215" t="str">
        <f>IF($IN51='Classificação geral'!$K43,'Classificação geral'!$S43,"")</f>
        <v/>
      </c>
      <c r="IQ51" s="215" t="str">
        <f>IF($IN51='Classificação geral'!$K43,'Classificação geral'!$T43,"")</f>
        <v/>
      </c>
      <c r="IR51" s="215" t="str">
        <f>IF($IN51='Classificação geral'!$K43,'Classificação geral'!$L43,"")</f>
        <v/>
      </c>
      <c r="IS51" s="215" t="str">
        <f>IF($IN51='Classificação geral'!$K43,'Classificação geral'!$U43,"")</f>
        <v/>
      </c>
      <c r="IT51" s="215" t="str">
        <f>IF($IN51='Classificação geral'!$K43,'Classificação geral'!$W43,"")</f>
        <v/>
      </c>
      <c r="IU51" s="215" t="str">
        <f>IF($IN51='Classificação geral'!$K43,'Classificação geral'!$X43,"")</f>
        <v/>
      </c>
      <c r="IV51" s="215" t="str">
        <f>IF($IN51='Classificação geral'!$K43,'Classificação geral'!$M43,"")</f>
        <v/>
      </c>
      <c r="IW51" s="215" t="str">
        <f>IF($IN51='Classificação geral'!$K43,'Classificação geral'!$Y43,"")</f>
        <v/>
      </c>
      <c r="IX51" s="215" t="str">
        <f>IF($IN51='Classificação geral'!$K43,'Classificação geral'!$AA43,"")</f>
        <v/>
      </c>
      <c r="IY51" s="215" t="str">
        <f>IF($IN51='Classificação geral'!$K43,'Classificação geral'!$AB43,"")</f>
        <v/>
      </c>
      <c r="IZ51" s="215" t="str">
        <f>IF($IN51='Classificação geral'!$K43,'Classificação geral'!$N43,"")</f>
        <v/>
      </c>
      <c r="JA51" s="215" t="str">
        <f>IF($IN51='Classificação geral'!$K43,'Classificação geral'!$O43,"")</f>
        <v/>
      </c>
      <c r="JB51" s="215" t="str">
        <f>IF($IN51='Classificação geral'!$K43,'Classificação geral'!$AM43,"")</f>
        <v/>
      </c>
      <c r="JC51" s="216" t="str">
        <f>IFERROR(RANK(JB51,JB:JB,0)+ COUNTIF($JB$13:JB49,JB51),"")</f>
        <v/>
      </c>
      <c r="JD51" s="209"/>
      <c r="JE51" s="214" t="str">
        <f>IFERROR(IF(AND('Classificação geral'!$J43="mas",'Classificação geral'!$K43=3,'Classificação geral'!$F43="Mini"),'Classificação geral'!$A43,""),"")</f>
        <v/>
      </c>
      <c r="JF51" s="214" t="str">
        <f>IFERROR(IF(AND('Classificação geral'!$J43="mas",'Classificação geral'!$K43=3,'Classificação geral'!$F43="Mini"),'Classificação geral'!$B43,""),"")</f>
        <v/>
      </c>
      <c r="JG51" s="215" t="str">
        <f>IF($JF51='Classificação geral'!$B43,'Classificação geral'!$C43,"")</f>
        <v/>
      </c>
      <c r="JH51" s="215" t="str">
        <f>IF($JF51='Classificação geral'!$B43,'Classificação geral'!$D43,"")</f>
        <v/>
      </c>
      <c r="JI51" s="215" t="str">
        <f>IF($JF51='Classificação geral'!$B43,'Classificação geral'!$J43,"")</f>
        <v/>
      </c>
      <c r="JJ51" s="214" t="str">
        <f>IFERROR(IF(AND($JI51="mas",'Classificação geral'!$K43=3),'Classificação geral'!K43,""),"")</f>
        <v/>
      </c>
      <c r="JK51" s="214" t="str">
        <f>IFERROR(IF(AND($JI51="mas",'Classificação geral'!$K43=3),'Classificação geral'!P43,""),"")</f>
        <v/>
      </c>
      <c r="JL51" s="214" t="str">
        <f>IFERROR(IF(AND($JI51="mas",'Classificação geral'!$K43=3),'Classificação geral'!S43,""),"")</f>
        <v/>
      </c>
      <c r="JM51" s="214" t="str">
        <f>IFERROR(IF(AND($JI51="mas",'Classificação geral'!$K43=3),'Classificação geral'!T43,""),"")</f>
        <v/>
      </c>
      <c r="JN51" s="214" t="str">
        <f>IFERROR(IF(AND($JI51="mas",'Classificação geral'!$K43=3),'Classificação geral'!L43,""),"")</f>
        <v/>
      </c>
      <c r="JO51" s="214" t="str">
        <f>IFERROR(IF(AND($JI51="mas",'Classificação geral'!$K43=3),'Classificação geral'!U43,""),"")</f>
        <v/>
      </c>
      <c r="JP51" s="214" t="str">
        <f>IFERROR(IF(AND($JI51="mas",'Classificação geral'!$K43=3),'Classificação geral'!W43,""),"")</f>
        <v/>
      </c>
      <c r="JQ51" s="214" t="str">
        <f>IFERROR(IF(AND($JI51="mas",'Classificação geral'!$K43=3),'Classificação geral'!X43,""),"")</f>
        <v/>
      </c>
      <c r="JR51" s="214" t="str">
        <f>IFERROR(IF(AND($JI51="mas",'Classificação geral'!$K43=3),'Classificação geral'!M43,""),"")</f>
        <v/>
      </c>
      <c r="JS51" s="214" t="str">
        <f>IFERROR(IF(AND($JI51="mas",'Classificação geral'!$K43=3),'Classificação geral'!Y43,""),"")</f>
        <v/>
      </c>
      <c r="JT51" s="214" t="str">
        <f>IFERROR(IF(AND($JI51="mas",'Classificação geral'!$K43=3),'Classificação geral'!AA43,""),"")</f>
        <v/>
      </c>
      <c r="JU51" s="214" t="str">
        <f>IFERROR(IF(AND($JI51="mas",'Classificação geral'!$K43=3),'Classificação geral'!AB43,""),"")</f>
        <v/>
      </c>
      <c r="JV51" s="214" t="str">
        <f>IFERROR(IF(AND($JI51="mas",'Classificação geral'!$K43=3),'Classificação geral'!N43,""),"")</f>
        <v/>
      </c>
      <c r="JW51" s="214" t="str">
        <f>IFERROR(IF(AND($JI51="mas",'Classificação geral'!$K43=3),'Classificação geral'!$AM43,""),"")</f>
        <v/>
      </c>
      <c r="JX51" s="216" t="str">
        <f>IFERROR(RANK(JW51,JW:JW,0)+ COUNTIF(JW$13:$JW49,JW51),"")</f>
        <v/>
      </c>
    </row>
    <row r="52" spans="1:284" s="199" customFormat="1" ht="24.75" customHeight="1" x14ac:dyDescent="0.4">
      <c r="A52" s="243"/>
      <c r="B52" s="248" t="str">
        <f t="shared" si="125"/>
        <v/>
      </c>
      <c r="C52" s="238" t="str">
        <f t="shared" si="126"/>
        <v/>
      </c>
      <c r="D52" s="238" t="str">
        <f t="shared" si="127"/>
        <v/>
      </c>
      <c r="E52" s="238" t="str">
        <f t="shared" si="128"/>
        <v/>
      </c>
      <c r="F52" s="239" t="str">
        <f t="shared" si="129"/>
        <v/>
      </c>
      <c r="G52" s="239" t="str">
        <f t="shared" si="130"/>
        <v/>
      </c>
      <c r="H52" s="240" t="str">
        <f t="shared" si="131"/>
        <v/>
      </c>
      <c r="I52" s="240" t="str">
        <f t="shared" si="132"/>
        <v/>
      </c>
      <c r="J52" s="240" t="str">
        <f t="shared" si="133"/>
        <v/>
      </c>
      <c r="K52" s="240" t="str">
        <f t="shared" si="134"/>
        <v/>
      </c>
      <c r="L52" s="240" t="str">
        <f t="shared" si="135"/>
        <v/>
      </c>
      <c r="M52" s="240" t="str">
        <f t="shared" si="136"/>
        <v/>
      </c>
      <c r="N52" s="240" t="str">
        <f t="shared" si="137"/>
        <v/>
      </c>
      <c r="O52" s="240" t="str">
        <f t="shared" si="138"/>
        <v/>
      </c>
      <c r="P52" s="240" t="str">
        <f t="shared" si="139"/>
        <v/>
      </c>
      <c r="Q52" s="240" t="str">
        <f t="shared" si="140"/>
        <v/>
      </c>
      <c r="R52" s="240" t="str">
        <f t="shared" si="119"/>
        <v/>
      </c>
      <c r="S52" s="240" t="str">
        <f t="shared" si="119"/>
        <v/>
      </c>
      <c r="T52" s="240" t="str">
        <f t="shared" si="141"/>
        <v/>
      </c>
      <c r="U52" s="240" t="str">
        <f t="shared" si="142"/>
        <v/>
      </c>
      <c r="V52" s="241">
        <v>38</v>
      </c>
      <c r="W52" s="432"/>
      <c r="X52" s="434"/>
      <c r="Y52" s="242"/>
      <c r="Z52" s="248" t="str">
        <f t="shared" si="143"/>
        <v/>
      </c>
      <c r="AA52" s="238" t="str">
        <f t="shared" si="144"/>
        <v/>
      </c>
      <c r="AB52" s="238" t="str">
        <f t="shared" si="145"/>
        <v/>
      </c>
      <c r="AC52" s="238" t="str">
        <f t="shared" si="146"/>
        <v/>
      </c>
      <c r="AD52" s="239" t="str">
        <f t="shared" si="147"/>
        <v/>
      </c>
      <c r="AE52" s="239" t="str">
        <f t="shared" si="148"/>
        <v/>
      </c>
      <c r="AF52" s="240" t="str">
        <f t="shared" si="149"/>
        <v/>
      </c>
      <c r="AG52" s="240" t="str">
        <f t="shared" si="150"/>
        <v/>
      </c>
      <c r="AH52" s="240" t="str">
        <f t="shared" si="151"/>
        <v/>
      </c>
      <c r="AI52" s="240" t="str">
        <f t="shared" si="152"/>
        <v/>
      </c>
      <c r="AJ52" s="240" t="str">
        <f t="shared" si="153"/>
        <v/>
      </c>
      <c r="AK52" s="240" t="str">
        <f t="shared" si="154"/>
        <v/>
      </c>
      <c r="AL52" s="240" t="str">
        <f t="shared" si="155"/>
        <v/>
      </c>
      <c r="AM52" s="240" t="str">
        <f t="shared" si="156"/>
        <v/>
      </c>
      <c r="AN52" s="240" t="str">
        <f t="shared" si="157"/>
        <v/>
      </c>
      <c r="AO52" s="240" t="str">
        <f t="shared" si="158"/>
        <v/>
      </c>
      <c r="AP52" s="240" t="str">
        <f t="shared" si="120"/>
        <v/>
      </c>
      <c r="AQ52" s="240" t="str">
        <f t="shared" si="120"/>
        <v/>
      </c>
      <c r="AR52" s="240" t="str">
        <f t="shared" si="159"/>
        <v/>
      </c>
      <c r="AS52" s="240" t="str">
        <f t="shared" si="160"/>
        <v/>
      </c>
      <c r="AT52" s="241">
        <v>38</v>
      </c>
      <c r="AU52" s="432"/>
      <c r="AV52" s="242"/>
      <c r="AW52" s="243"/>
      <c r="AX52" s="249" t="str">
        <f t="shared" si="57"/>
        <v/>
      </c>
      <c r="AY52" s="238" t="str">
        <f t="shared" si="58"/>
        <v/>
      </c>
      <c r="AZ52" s="238" t="str">
        <f t="shared" si="59"/>
        <v/>
      </c>
      <c r="BA52" s="239" t="str">
        <f t="shared" si="161"/>
        <v/>
      </c>
      <c r="BB52" s="239" t="str">
        <f t="shared" si="60"/>
        <v/>
      </c>
      <c r="BC52" s="239" t="str">
        <f t="shared" si="61"/>
        <v/>
      </c>
      <c r="BD52" s="240" t="str">
        <f t="shared" si="62"/>
        <v/>
      </c>
      <c r="BE52" s="240" t="str">
        <f t="shared" si="63"/>
        <v/>
      </c>
      <c r="BF52" s="240" t="str">
        <f t="shared" si="64"/>
        <v/>
      </c>
      <c r="BG52" s="240" t="str">
        <f t="shared" si="65"/>
        <v/>
      </c>
      <c r="BH52" s="240" t="str">
        <f t="shared" si="66"/>
        <v/>
      </c>
      <c r="BI52" s="240" t="str">
        <f t="shared" si="67"/>
        <v/>
      </c>
      <c r="BJ52" s="240" t="str">
        <f t="shared" si="68"/>
        <v/>
      </c>
      <c r="BK52" s="240" t="str">
        <f t="shared" si="69"/>
        <v/>
      </c>
      <c r="BL52" s="240" t="str">
        <f t="shared" si="70"/>
        <v/>
      </c>
      <c r="BM52" s="240" t="str">
        <f t="shared" si="71"/>
        <v/>
      </c>
      <c r="BN52" s="240" t="str">
        <f t="shared" si="121"/>
        <v/>
      </c>
      <c r="BO52" s="240" t="str">
        <f t="shared" si="121"/>
        <v/>
      </c>
      <c r="BP52" s="240" t="str">
        <f t="shared" si="73"/>
        <v/>
      </c>
      <c r="BQ52" s="240" t="str">
        <f t="shared" si="74"/>
        <v/>
      </c>
      <c r="BR52" s="241">
        <v>38</v>
      </c>
      <c r="BS52" s="432"/>
      <c r="BT52" s="242"/>
      <c r="BU52" s="242"/>
      <c r="BV52" s="249" t="str">
        <f t="shared" si="75"/>
        <v/>
      </c>
      <c r="BW52" s="238" t="str">
        <f t="shared" si="76"/>
        <v/>
      </c>
      <c r="BX52" s="238" t="str">
        <f t="shared" si="77"/>
        <v/>
      </c>
      <c r="BY52" s="239" t="str">
        <f t="shared" si="162"/>
        <v/>
      </c>
      <c r="BZ52" s="239" t="str">
        <f t="shared" si="78"/>
        <v/>
      </c>
      <c r="CA52" s="239" t="str">
        <f t="shared" si="122"/>
        <v/>
      </c>
      <c r="CB52" s="240" t="str">
        <f t="shared" si="122"/>
        <v/>
      </c>
      <c r="CC52" s="240" t="str">
        <f t="shared" si="80"/>
        <v/>
      </c>
      <c r="CD52" s="240" t="str">
        <f t="shared" si="81"/>
        <v/>
      </c>
      <c r="CE52" s="240" t="str">
        <f t="shared" si="82"/>
        <v/>
      </c>
      <c r="CF52" s="240" t="str">
        <f t="shared" si="83"/>
        <v/>
      </c>
      <c r="CG52" s="240" t="str">
        <f t="shared" si="84"/>
        <v/>
      </c>
      <c r="CH52" s="240" t="str">
        <f t="shared" si="85"/>
        <v/>
      </c>
      <c r="CI52" s="240" t="str">
        <f t="shared" si="86"/>
        <v/>
      </c>
      <c r="CJ52" s="240" t="str">
        <f t="shared" si="87"/>
        <v/>
      </c>
      <c r="CK52" s="240" t="str">
        <f t="shared" si="88"/>
        <v/>
      </c>
      <c r="CL52" s="240" t="str">
        <f t="shared" si="123"/>
        <v/>
      </c>
      <c r="CM52" s="240" t="str">
        <f t="shared" si="123"/>
        <v/>
      </c>
      <c r="CN52" s="240" t="str">
        <f t="shared" si="90"/>
        <v/>
      </c>
      <c r="CO52" s="240" t="str">
        <f t="shared" si="91"/>
        <v/>
      </c>
      <c r="CP52" s="241">
        <v>38</v>
      </c>
      <c r="CQ52" s="432"/>
      <c r="CR52" s="243"/>
      <c r="CS52" s="248" t="str">
        <f t="shared" si="92"/>
        <v/>
      </c>
      <c r="CT52" s="238" t="str">
        <f t="shared" si="93"/>
        <v/>
      </c>
      <c r="CU52" s="238" t="str">
        <f t="shared" si="94"/>
        <v/>
      </c>
      <c r="CV52" s="238" t="str">
        <f t="shared" si="95"/>
        <v/>
      </c>
      <c r="CW52" s="239" t="str">
        <f t="shared" si="96"/>
        <v/>
      </c>
      <c r="CX52" s="239" t="str">
        <f t="shared" si="97"/>
        <v/>
      </c>
      <c r="CY52" s="240" t="str">
        <f t="shared" si="98"/>
        <v/>
      </c>
      <c r="CZ52" s="240" t="str">
        <f t="shared" si="99"/>
        <v/>
      </c>
      <c r="DA52" s="240" t="str">
        <f t="shared" si="100"/>
        <v/>
      </c>
      <c r="DB52" s="240" t="str">
        <f t="shared" si="101"/>
        <v/>
      </c>
      <c r="DC52" s="240" t="str">
        <f t="shared" si="102"/>
        <v/>
      </c>
      <c r="DD52" s="240" t="str">
        <f t="shared" si="103"/>
        <v/>
      </c>
      <c r="DE52" s="240" t="str">
        <f t="shared" si="104"/>
        <v/>
      </c>
      <c r="DF52" s="240" t="str">
        <f t="shared" si="105"/>
        <v/>
      </c>
      <c r="DG52" s="240" t="str">
        <f t="shared" si="106"/>
        <v/>
      </c>
      <c r="DH52" s="240" t="str">
        <f t="shared" si="107"/>
        <v/>
      </c>
      <c r="DI52" s="240" t="str">
        <f t="shared" si="124"/>
        <v/>
      </c>
      <c r="DJ52" s="240" t="str">
        <f t="shared" si="124"/>
        <v/>
      </c>
      <c r="DK52" s="240" t="str">
        <f t="shared" si="109"/>
        <v/>
      </c>
      <c r="DL52" s="240" t="str">
        <f t="shared" si="110"/>
        <v/>
      </c>
      <c r="DM52" s="241">
        <v>38</v>
      </c>
      <c r="DN52" s="432"/>
      <c r="DO52" s="242"/>
      <c r="DP52" s="242"/>
      <c r="DQ52" s="248" t="str">
        <f t="shared" si="111"/>
        <v/>
      </c>
      <c r="DR52" s="238" t="str">
        <f t="shared" si="112"/>
        <v/>
      </c>
      <c r="DS52" s="238" t="str">
        <f t="shared" si="113"/>
        <v/>
      </c>
      <c r="DT52" s="238" t="str">
        <f t="shared" si="114"/>
        <v/>
      </c>
      <c r="DU52" s="239" t="str">
        <f t="shared" si="115"/>
        <v/>
      </c>
      <c r="DV52" s="239" t="str">
        <f t="shared" si="116"/>
        <v/>
      </c>
      <c r="DW52" s="240" t="str">
        <f t="shared" si="45"/>
        <v/>
      </c>
      <c r="DX52" s="240" t="str">
        <f t="shared" si="46"/>
        <v/>
      </c>
      <c r="DY52" s="240" t="str">
        <f t="shared" si="47"/>
        <v/>
      </c>
      <c r="DZ52" s="240" t="str">
        <f t="shared" si="48"/>
        <v/>
      </c>
      <c r="EA52" s="240" t="str">
        <f t="shared" si="49"/>
        <v/>
      </c>
      <c r="EB52" s="240" t="str">
        <f t="shared" si="50"/>
        <v/>
      </c>
      <c r="EC52" s="240" t="str">
        <f t="shared" si="51"/>
        <v/>
      </c>
      <c r="ED52" s="240" t="str">
        <f t="shared" si="52"/>
        <v/>
      </c>
      <c r="EE52" s="240" t="str">
        <f t="shared" si="53"/>
        <v/>
      </c>
      <c r="EF52" s="240" t="str">
        <f t="shared" si="54"/>
        <v/>
      </c>
      <c r="EG52" s="240" t="str">
        <f t="shared" si="55"/>
        <v/>
      </c>
      <c r="EH52" s="240" t="str">
        <f t="shared" si="118"/>
        <v/>
      </c>
      <c r="EI52" s="240" t="str">
        <f t="shared" si="56"/>
        <v/>
      </c>
      <c r="EJ52" s="240" t="str">
        <f t="shared" si="117"/>
        <v/>
      </c>
      <c r="EK52" s="241">
        <v>38</v>
      </c>
      <c r="EL52" s="432"/>
      <c r="EZ52" s="214" t="str">
        <f>IFERROR(IF(AND('Classificação geral'!$J44="FEM",'Classificação geral'!$K44=1,'Classificação geral'!$F44="Mini"),'Classificação geral'!$A44,""),"")</f>
        <v/>
      </c>
      <c r="FA52" s="214" t="str">
        <f>IFERROR(IF(AND('Classificação geral'!$J44="FEM",'Classificação geral'!$K44=1,'Classificação geral'!F44="Mini"),'Classificação geral'!$B44,""),"")</f>
        <v/>
      </c>
      <c r="FB52" s="215" t="str">
        <f>IF($FA52='Classificação geral'!$B44,'Classificação geral'!$C44,"")</f>
        <v/>
      </c>
      <c r="FC52" s="215" t="str">
        <f>IF($FA52='Classificação geral'!$B44,'Classificação geral'!$D44,"")</f>
        <v/>
      </c>
      <c r="FD52" s="215" t="str">
        <f>IF($FA52='Classificação geral'!$B44,'Classificação geral'!$J44,"")</f>
        <v/>
      </c>
      <c r="FE52" s="215" t="str">
        <f>IF($FD52='Classificação geral'!$J44,'Classificação geral'!$K44,"")</f>
        <v/>
      </c>
      <c r="FF52" s="215" t="str">
        <f>IF($FE52='Classificação geral'!$K44,'Classificação geral'!$P44,"")</f>
        <v/>
      </c>
      <c r="FG52" s="215" t="str">
        <f>IF($FE52='Classificação geral'!$K44,'Classificação geral'!$S44,"")</f>
        <v/>
      </c>
      <c r="FH52" s="215" t="str">
        <f>IF($FE52='Classificação geral'!$K44,'Classificação geral'!$T44,"")</f>
        <v/>
      </c>
      <c r="FI52" s="215" t="str">
        <f>IF($FE52='Classificação geral'!$K44,'Classificação geral'!$L44,"")</f>
        <v/>
      </c>
      <c r="FJ52" s="215" t="str">
        <f>IF($FE52='Classificação geral'!$K44,'Classificação geral'!$U44,"")</f>
        <v/>
      </c>
      <c r="FK52" s="215" t="str">
        <f>IF($FE52='Classificação geral'!$K44,'Classificação geral'!$W44,"")</f>
        <v/>
      </c>
      <c r="FL52" s="215" t="str">
        <f>IF($FE52='Classificação geral'!$K44,'Classificação geral'!$X44,"")</f>
        <v/>
      </c>
      <c r="FM52" s="215" t="str">
        <f>IF($FE52='Classificação geral'!$K44,'Classificação geral'!$M44,"")</f>
        <v/>
      </c>
      <c r="FN52" s="215" t="str">
        <f>IF($FE52='Classificação geral'!$K44,'Classificação geral'!$Y44,"")</f>
        <v/>
      </c>
      <c r="FO52" s="215" t="str">
        <f>IF($FE52='Classificação geral'!$K44,'Classificação geral'!$AA44,"")</f>
        <v/>
      </c>
      <c r="FP52" s="215" t="str">
        <f>IF($FE52='Classificação geral'!$K44,'Classificação geral'!$AB44,"")</f>
        <v/>
      </c>
      <c r="FQ52" s="215" t="str">
        <f>IF($FE52='Classificação geral'!$K44,'Classificação geral'!$N44,"")</f>
        <v/>
      </c>
      <c r="FR52" s="215" t="str">
        <f>IF($FE52='Classificação geral'!$K44,'Classificação geral'!$O44,"")</f>
        <v/>
      </c>
      <c r="FS52" s="215" t="str">
        <f>IF($FE52='Classificação geral'!$K44,'Classificação geral'!$AM44,"")</f>
        <v/>
      </c>
      <c r="FT52" s="216" t="str">
        <f>IFERROR(RANK(FS52,FS:FS,0)+ COUNTIF($FS$13:FS51,FS52),"")</f>
        <v/>
      </c>
      <c r="FU52" s="209"/>
      <c r="FV52" s="214" t="str">
        <f>IFERROR(IF(AND('Classificação geral'!$J44="mas",'Classificação geral'!$K44=1,'Classificação geral'!$F44="Mini"),'Classificação geral'!$A44,""),"")</f>
        <v/>
      </c>
      <c r="FW52" s="214" t="str">
        <f>IFERROR(IF(AND('Classificação geral'!$J44="mas",'Classificação geral'!$K44=1,'Classificação geral'!$F44="Mini"),'Classificação geral'!$B44,""),"")</f>
        <v/>
      </c>
      <c r="FX52" s="215" t="str">
        <f>IF($FW52='Classificação geral'!$B44,'Classificação geral'!$C44,"")</f>
        <v/>
      </c>
      <c r="FY52" s="215" t="str">
        <f>IF($FW52='Classificação geral'!$B44,'Classificação geral'!$D44,"")</f>
        <v/>
      </c>
      <c r="FZ52" s="215" t="str">
        <f>IF($FW52='Classificação geral'!$B44,'Classificação geral'!$J44,"")</f>
        <v/>
      </c>
      <c r="GA52" s="214" t="str">
        <f>IFERROR(IF(AND($FZ52="mas",'Classificação geral'!$K44=1),'Classificação geral'!K44,""),"")</f>
        <v/>
      </c>
      <c r="GB52" s="214" t="str">
        <f>IFERROR(IF(AND($FZ52="mas",'Classificação geral'!$K44=1),'Classificação geral'!P44,""),"")</f>
        <v/>
      </c>
      <c r="GC52" s="214" t="str">
        <f>IFERROR(IF(AND($FZ52="mas",'Classificação geral'!$K44=1),'Classificação geral'!S44,""),"")</f>
        <v/>
      </c>
      <c r="GD52" s="214" t="str">
        <f>IFERROR(IF(AND($FZ52="mas",'Classificação geral'!$K44=1),'Classificação geral'!T44,""),"")</f>
        <v/>
      </c>
      <c r="GE52" s="214" t="str">
        <f>IFERROR(IF(AND($FZ52="mas",'Classificação geral'!$K44=1),'Classificação geral'!L44,""),"")</f>
        <v/>
      </c>
      <c r="GF52" s="214" t="str">
        <f>IFERROR(IF(AND($FZ52="mas",'Classificação geral'!$K44=1),'Classificação geral'!U44,""),"")</f>
        <v/>
      </c>
      <c r="GG52" s="214" t="str">
        <f>IFERROR(IF(AND($FZ52="mas",'Classificação geral'!$K44=1),'Classificação geral'!W44,""),"")</f>
        <v/>
      </c>
      <c r="GH52" s="214" t="str">
        <f>IFERROR(IF(AND($FZ52="mas",'Classificação geral'!$K44=1),'Classificação geral'!X44,""),"")</f>
        <v/>
      </c>
      <c r="GI52" s="214" t="str">
        <f>IFERROR(IF(AND($FZ52="mas",'Classificação geral'!$K44=1),'Classificação geral'!M44,""),"")</f>
        <v/>
      </c>
      <c r="GJ52" s="214" t="str">
        <f>IFERROR(IF(AND($FZ52="mas",'Classificação geral'!$K44=1),'Classificação geral'!Y44,""),"")</f>
        <v/>
      </c>
      <c r="GK52" s="214" t="str">
        <f>IFERROR(IF(AND($FZ52="mas",'Classificação geral'!$K44=1),'Classificação geral'!AA44,""),"")</f>
        <v/>
      </c>
      <c r="GL52" s="214" t="str">
        <f>IFERROR(IF(AND($FZ52="mas",'Classificação geral'!$K44=1),'Classificação geral'!AB44,""),"")</f>
        <v/>
      </c>
      <c r="GM52" s="214" t="str">
        <f>IFERROR(IF(AND($FZ52="mas",'Classificação geral'!$K44=1),'Classificação geral'!N44,""),"")</f>
        <v/>
      </c>
      <c r="GN52" s="214" t="str">
        <f>IFERROR(IF(AND($FZ52="mas",'Classificação geral'!$K44=1),'Classificação geral'!O44,""),"")</f>
        <v/>
      </c>
      <c r="GO52" s="244" t="str">
        <f>IFERROR(IF(AND($FZ52="mas",'Classificação geral'!$K44=1),'Classificação geral'!AM44,""),"")</f>
        <v/>
      </c>
      <c r="GP52" s="216" t="str">
        <f>IFERROR(RANK(GO52,GO:GO,0)+ COUNTIF($GO$13:GO51,GO52),"")</f>
        <v/>
      </c>
      <c r="GQ52" s="209"/>
      <c r="GR52" s="214" t="str">
        <f>IFERROR(IF(AND('Classificação geral'!$J44="fem",'Classificação geral'!$K44=2,'Classificação geral'!$F44="Mini"),'Classificação geral'!$A44,""),"")</f>
        <v/>
      </c>
      <c r="GS52" s="214" t="str">
        <f>IFERROR(IF(AND('Classificação geral'!$J44="fem",'Classificação geral'!$K44=2,'Classificação geral'!$F44="Mini"),'Classificação geral'!$B44,""),"")</f>
        <v/>
      </c>
      <c r="GT52" s="215" t="str">
        <f>IF($GS52='Classificação geral'!$B44,'Classificação geral'!$C44,"")</f>
        <v/>
      </c>
      <c r="GU52" s="215" t="str">
        <f>IF($GS52='Classificação geral'!$B44,'Classificação geral'!$D44,"")</f>
        <v/>
      </c>
      <c r="GV52" s="215" t="str">
        <f>IF($GS52='Classificação geral'!$B44,'Classificação geral'!$J44,"")</f>
        <v/>
      </c>
      <c r="GW52" s="214" t="str">
        <f>IFERROR(IF(AND($GV52="fem",'Classificação geral'!$K44=2),'Classificação geral'!K44,""),"")</f>
        <v/>
      </c>
      <c r="GX52" s="214" t="str">
        <f>IFERROR(IF(AND($GV52="fem",'Classificação geral'!$K44=2),'Classificação geral'!P44,""),"")</f>
        <v/>
      </c>
      <c r="GY52" s="214" t="str">
        <f>IFERROR(IF(AND($GV52="fem",'Classificação geral'!$K44=2),'Classificação geral'!S44,""),"")</f>
        <v/>
      </c>
      <c r="GZ52" s="214" t="str">
        <f>IFERROR(IF(AND($GV52="fem",'Classificação geral'!$K44=2),'Classificação geral'!T44,""),"")</f>
        <v/>
      </c>
      <c r="HA52" s="214" t="str">
        <f>IFERROR(IF(AND($GV52="fem",'Classificação geral'!$K44=2),'Classificação geral'!L44,""),"")</f>
        <v/>
      </c>
      <c r="HB52" s="214" t="str">
        <f>IFERROR(IF(AND($GV52="fem",'Classificação geral'!$K44=2),'Classificação geral'!U44,""),"")</f>
        <v/>
      </c>
      <c r="HC52" s="214" t="str">
        <f>IFERROR(IF(AND($GV52="fem",'Classificação geral'!$K44=2),'Classificação geral'!W44,""),"")</f>
        <v/>
      </c>
      <c r="HD52" s="214" t="str">
        <f>IFERROR(IF(AND($GV52="fem",'Classificação geral'!$K44=2),'Classificação geral'!X44,""),"")</f>
        <v/>
      </c>
      <c r="HE52" s="214" t="str">
        <f>IFERROR(IF(AND($GV52="fem",'Classificação geral'!$K44=2),'Classificação geral'!M44,""),"")</f>
        <v/>
      </c>
      <c r="HF52" s="214" t="str">
        <f>IFERROR(IF(AND($GV52="fem",'Classificação geral'!$K44=2),'Classificação geral'!Y44,""),"")</f>
        <v/>
      </c>
      <c r="HG52" s="214" t="str">
        <f>IFERROR(IF(AND($GV52="fem",'Classificação geral'!$K44=2),'Classificação geral'!AA44,""),"")</f>
        <v/>
      </c>
      <c r="HH52" s="214" t="str">
        <f>IFERROR(IF(AND($GV52="fem",'Classificação geral'!$K44=2),'Classificação geral'!AB44,""),"")</f>
        <v/>
      </c>
      <c r="HI52" s="214" t="str">
        <f>IFERROR(IF(AND($GV52="fem",'Classificação geral'!$K44=2),'Classificação geral'!N44,""),"")</f>
        <v/>
      </c>
      <c r="HJ52" s="214" t="str">
        <f>IFERROR(IF(AND($GV52="fem",'Classificação geral'!$K44=2),'Classificação geral'!O44,""),"")</f>
        <v/>
      </c>
      <c r="HK52" s="214" t="str">
        <f>IFERROR(IF(AND($GV52="fem",'Classificação geral'!$K44=2),'Classificação geral'!AM44,""),"")</f>
        <v/>
      </c>
      <c r="HL52" s="216" t="str">
        <f>IFERROR(RANK(HK52,HK:HK,0)+ COUNTIF(HK$13:$HK50,HK52),"")</f>
        <v/>
      </c>
      <c r="HM52" s="209"/>
      <c r="HN52" s="214" t="str">
        <f>IFERROR(IF(AND('Classificação geral'!$J44="mas",'Classificação geral'!$K44=2,'Classificação geral'!$F44="Mini"),'Classificação geral'!$A44,""),"")</f>
        <v/>
      </c>
      <c r="HO52" s="214" t="str">
        <f>IFERROR(IF(AND('Classificação geral'!$J44="mas",'Classificação geral'!$K44=2,'Classificação geral'!$F44="Mini"),'Classificação geral'!$B44,""),"")</f>
        <v/>
      </c>
      <c r="HP52" s="215" t="str">
        <f>IF($HO52='Classificação geral'!$B44,'Classificação geral'!$C44,"")</f>
        <v/>
      </c>
      <c r="HQ52" s="215" t="str">
        <f>IF($HO52='Classificação geral'!$B44,'Classificação geral'!$D44,"")</f>
        <v/>
      </c>
      <c r="HR52" s="215" t="str">
        <f>IF($HO52='Classificação geral'!$B44,'Classificação geral'!$J44,"")</f>
        <v/>
      </c>
      <c r="HS52" s="214" t="str">
        <f>IFERROR(IF(AND($HR52="mas",'Classificação geral'!$K44=2),'Classificação geral'!K44,""),"")</f>
        <v/>
      </c>
      <c r="HT52" s="214" t="str">
        <f>IFERROR(IF(AND($HR52="mas",'Classificação geral'!$K44=2),'Classificação geral'!P44,""),"")</f>
        <v/>
      </c>
      <c r="HU52" s="214" t="str">
        <f>IFERROR(IF(AND($HR52="mas",'Classificação geral'!$K44=2),'Classificação geral'!S44,""),"")</f>
        <v/>
      </c>
      <c r="HV52" s="214" t="str">
        <f>IFERROR(IF(AND($HR52="mas",'Classificação geral'!$K44=2),'Classificação geral'!T44,""),"")</f>
        <v/>
      </c>
      <c r="HW52" s="214" t="str">
        <f>IFERROR(IF(AND($HR52="mas",'Classificação geral'!$K44=2),'Classificação geral'!L44,""),"")</f>
        <v/>
      </c>
      <c r="HX52" s="214" t="str">
        <f>IFERROR(IF(AND($HR52="mas",'Classificação geral'!$K44=2),'Classificação geral'!U44,""),"")</f>
        <v/>
      </c>
      <c r="HY52" s="214" t="str">
        <f>IFERROR(IF(AND($HR52="mas",'Classificação geral'!$K44=2),'Classificação geral'!W44,""),"")</f>
        <v/>
      </c>
      <c r="HZ52" s="214" t="str">
        <f>IFERROR(IF(AND($HR52="mas",'Classificação geral'!$K44=2),'Classificação geral'!X44,""),"")</f>
        <v/>
      </c>
      <c r="IA52" s="214" t="str">
        <f>IFERROR(IF(AND($HR52="mas",'Classificação geral'!$K44=2),'Classificação geral'!M44,""),"")</f>
        <v/>
      </c>
      <c r="IB52" s="214" t="str">
        <f>IFERROR(IF(AND($HR52="mas",'Classificação geral'!$K44=2),'Classificação geral'!Y44,""),"")</f>
        <v/>
      </c>
      <c r="IC52" s="214" t="str">
        <f>IFERROR(IF(AND($HR52="mas",'Classificação geral'!$K44=2),'Classificação geral'!AA44,""),"")</f>
        <v/>
      </c>
      <c r="ID52" s="214" t="str">
        <f>IFERROR(IF(AND($HR52="mas",'Classificação geral'!$K44=2),'Classificação geral'!AB44,""),"")</f>
        <v/>
      </c>
      <c r="IE52" s="214" t="str">
        <f>IFERROR(IF(AND($HR52="mas",'Classificação geral'!$K44=2),'Classificação geral'!N44,""),"")</f>
        <v/>
      </c>
      <c r="IF52" s="214" t="str">
        <f>IFERROR(IF(AND($HR52="mas",'Classificação geral'!$K44=2),'Classificação geral'!$AM44,""),"")</f>
        <v/>
      </c>
      <c r="IG52" s="216" t="str">
        <f>IFERROR(RANK(IF52,IF:IF,0)+ COUNTIF($IF$13:IF$13,IF52),"")</f>
        <v/>
      </c>
      <c r="IH52" s="209"/>
      <c r="II52" s="214" t="str">
        <f>IFERROR(IF(AND('Classificação geral'!$J44="fem",'Classificação geral'!$K44=3,'Classificação geral'!$F44="Mini"),'Classificação geral'!$A44,""),"")</f>
        <v/>
      </c>
      <c r="IJ52" s="214" t="str">
        <f>IFERROR(IF(AND('Classificação geral'!$J44="fem",'Classificação geral'!$K44=3,'Classificação geral'!$F44="Mini"),'Classificação geral'!$B44,""),"")</f>
        <v/>
      </c>
      <c r="IK52" s="215" t="str">
        <f>IF($IJ52='Classificação geral'!$B44,'Classificação geral'!$C44,"")</f>
        <v/>
      </c>
      <c r="IL52" s="215" t="str">
        <f>IF($IJ52='Classificação geral'!$B44,'Classificação geral'!$D44,"")</f>
        <v/>
      </c>
      <c r="IM52" s="215" t="str">
        <f>IF($IJ52='Classificação geral'!$B44,'Classificação geral'!$J44,"")</f>
        <v/>
      </c>
      <c r="IN52" s="215" t="str">
        <f>IF($IM52='Classificação geral'!$J44,'Classificação geral'!$K44,"")</f>
        <v/>
      </c>
      <c r="IO52" s="215" t="str">
        <f>IF($IN52='Classificação geral'!$K44,'Classificação geral'!$P44,"")</f>
        <v/>
      </c>
      <c r="IP52" s="215" t="str">
        <f>IF($IN52='Classificação geral'!$K44,'Classificação geral'!$S44,"")</f>
        <v/>
      </c>
      <c r="IQ52" s="215" t="str">
        <f>IF($IN52='Classificação geral'!$K44,'Classificação geral'!$T44,"")</f>
        <v/>
      </c>
      <c r="IR52" s="215" t="str">
        <f>IF($IN52='Classificação geral'!$K44,'Classificação geral'!$L44,"")</f>
        <v/>
      </c>
      <c r="IS52" s="215" t="str">
        <f>IF($IN52='Classificação geral'!$K44,'Classificação geral'!$U44,"")</f>
        <v/>
      </c>
      <c r="IT52" s="215" t="str">
        <f>IF($IN52='Classificação geral'!$K44,'Classificação geral'!$W44,"")</f>
        <v/>
      </c>
      <c r="IU52" s="215" t="str">
        <f>IF($IN52='Classificação geral'!$K44,'Classificação geral'!$X44,"")</f>
        <v/>
      </c>
      <c r="IV52" s="215" t="str">
        <f>IF($IN52='Classificação geral'!$K44,'Classificação geral'!$M44,"")</f>
        <v/>
      </c>
      <c r="IW52" s="215" t="str">
        <f>IF($IN52='Classificação geral'!$K44,'Classificação geral'!$Y44,"")</f>
        <v/>
      </c>
      <c r="IX52" s="215" t="str">
        <f>IF($IN52='Classificação geral'!$K44,'Classificação geral'!$AA44,"")</f>
        <v/>
      </c>
      <c r="IY52" s="215" t="str">
        <f>IF($IN52='Classificação geral'!$K44,'Classificação geral'!$AB44,"")</f>
        <v/>
      </c>
      <c r="IZ52" s="215" t="str">
        <f>IF($IN52='Classificação geral'!$K44,'Classificação geral'!$N44,"")</f>
        <v/>
      </c>
      <c r="JA52" s="215" t="str">
        <f>IF($IN52='Classificação geral'!$K44,'Classificação geral'!$O44,"")</f>
        <v/>
      </c>
      <c r="JB52" s="215" t="str">
        <f>IF($IN52='Classificação geral'!$K44,'Classificação geral'!$AM44,"")</f>
        <v/>
      </c>
      <c r="JC52" s="216" t="str">
        <f>IFERROR(RANK(JB52,JB:JB,0)+ COUNTIF($JB$13:JB50,JB52),"")</f>
        <v/>
      </c>
      <c r="JD52" s="209"/>
      <c r="JE52" s="214" t="str">
        <f>IFERROR(IF(AND('Classificação geral'!$J44="mas",'Classificação geral'!$K44=3,'Classificação geral'!$F44="Mini"),'Classificação geral'!$A44,""),"")</f>
        <v/>
      </c>
      <c r="JF52" s="214" t="str">
        <f>IFERROR(IF(AND('Classificação geral'!$J44="mas",'Classificação geral'!$K44=3,'Classificação geral'!$F44="Mini"),'Classificação geral'!$B44,""),"")</f>
        <v/>
      </c>
      <c r="JG52" s="215" t="str">
        <f>IF($JF52='Classificação geral'!$B44,'Classificação geral'!$C44,"")</f>
        <v/>
      </c>
      <c r="JH52" s="215" t="str">
        <f>IF($JF52='Classificação geral'!$B44,'Classificação geral'!$D44,"")</f>
        <v/>
      </c>
      <c r="JI52" s="215" t="str">
        <f>IF($JF52='Classificação geral'!$B44,'Classificação geral'!$J44,"")</f>
        <v/>
      </c>
      <c r="JJ52" s="214" t="str">
        <f>IFERROR(IF(AND($JI52="mas",'Classificação geral'!$K44=3),'Classificação geral'!K44,""),"")</f>
        <v/>
      </c>
      <c r="JK52" s="214" t="str">
        <f>IFERROR(IF(AND($JI52="mas",'Classificação geral'!$K44=3),'Classificação geral'!P44,""),"")</f>
        <v/>
      </c>
      <c r="JL52" s="214" t="str">
        <f>IFERROR(IF(AND($JI52="mas",'Classificação geral'!$K44=3),'Classificação geral'!S44,""),"")</f>
        <v/>
      </c>
      <c r="JM52" s="214" t="str">
        <f>IFERROR(IF(AND($JI52="mas",'Classificação geral'!$K44=3),'Classificação geral'!T44,""),"")</f>
        <v/>
      </c>
      <c r="JN52" s="214" t="str">
        <f>IFERROR(IF(AND($JI52="mas",'Classificação geral'!$K44=3),'Classificação geral'!L44,""),"")</f>
        <v/>
      </c>
      <c r="JO52" s="214" t="str">
        <f>IFERROR(IF(AND($JI52="mas",'Classificação geral'!$K44=3),'Classificação geral'!U44,""),"")</f>
        <v/>
      </c>
      <c r="JP52" s="214" t="str">
        <f>IFERROR(IF(AND($JI52="mas",'Classificação geral'!$K44=3),'Classificação geral'!W44,""),"")</f>
        <v/>
      </c>
      <c r="JQ52" s="214" t="str">
        <f>IFERROR(IF(AND($JI52="mas",'Classificação geral'!$K44=3),'Classificação geral'!X44,""),"")</f>
        <v/>
      </c>
      <c r="JR52" s="214" t="str">
        <f>IFERROR(IF(AND($JI52="mas",'Classificação geral'!$K44=3),'Classificação geral'!M44,""),"")</f>
        <v/>
      </c>
      <c r="JS52" s="214" t="str">
        <f>IFERROR(IF(AND($JI52="mas",'Classificação geral'!$K44=3),'Classificação geral'!Y44,""),"")</f>
        <v/>
      </c>
      <c r="JT52" s="214" t="str">
        <f>IFERROR(IF(AND($JI52="mas",'Classificação geral'!$K44=3),'Classificação geral'!AA44,""),"")</f>
        <v/>
      </c>
      <c r="JU52" s="214" t="str">
        <f>IFERROR(IF(AND($JI52="mas",'Classificação geral'!$K44=3),'Classificação geral'!AB44,""),"")</f>
        <v/>
      </c>
      <c r="JV52" s="214" t="str">
        <f>IFERROR(IF(AND($JI52="mas",'Classificação geral'!$K44=3),'Classificação geral'!N44,""),"")</f>
        <v/>
      </c>
      <c r="JW52" s="214" t="str">
        <f>IFERROR(IF(AND($JI52="mas",'Classificação geral'!$K44=3),'Classificação geral'!$AM44,""),"")</f>
        <v/>
      </c>
      <c r="JX52" s="216" t="str">
        <f>IFERROR(RANK(JW52,JW:JW,0)+ COUNTIF(JW$13:$JW50,JW52),"")</f>
        <v/>
      </c>
    </row>
    <row r="53" spans="1:284" s="199" customFormat="1" ht="24.75" customHeight="1" x14ac:dyDescent="0.4">
      <c r="A53" s="243"/>
      <c r="B53" s="248" t="str">
        <f t="shared" si="125"/>
        <v/>
      </c>
      <c r="C53" s="238" t="str">
        <f t="shared" si="126"/>
        <v/>
      </c>
      <c r="D53" s="238" t="str">
        <f t="shared" si="127"/>
        <v/>
      </c>
      <c r="E53" s="238" t="str">
        <f t="shared" si="128"/>
        <v/>
      </c>
      <c r="F53" s="239" t="str">
        <f t="shared" si="129"/>
        <v/>
      </c>
      <c r="G53" s="239" t="str">
        <f t="shared" si="130"/>
        <v/>
      </c>
      <c r="H53" s="240" t="str">
        <f t="shared" si="131"/>
        <v/>
      </c>
      <c r="I53" s="240" t="str">
        <f t="shared" si="132"/>
        <v/>
      </c>
      <c r="J53" s="240" t="str">
        <f t="shared" si="133"/>
        <v/>
      </c>
      <c r="K53" s="240" t="str">
        <f t="shared" si="134"/>
        <v/>
      </c>
      <c r="L53" s="240" t="str">
        <f t="shared" si="135"/>
        <v/>
      </c>
      <c r="M53" s="240" t="str">
        <f t="shared" si="136"/>
        <v/>
      </c>
      <c r="N53" s="240" t="str">
        <f t="shared" si="137"/>
        <v/>
      </c>
      <c r="O53" s="240" t="str">
        <f t="shared" si="138"/>
        <v/>
      </c>
      <c r="P53" s="240" t="str">
        <f t="shared" si="139"/>
        <v/>
      </c>
      <c r="Q53" s="240" t="str">
        <f t="shared" si="140"/>
        <v/>
      </c>
      <c r="R53" s="240" t="str">
        <f t="shared" si="119"/>
        <v/>
      </c>
      <c r="S53" s="240" t="str">
        <f t="shared" si="119"/>
        <v/>
      </c>
      <c r="T53" s="240" t="str">
        <f t="shared" si="141"/>
        <v/>
      </c>
      <c r="U53" s="240" t="str">
        <f t="shared" si="142"/>
        <v/>
      </c>
      <c r="V53" s="241">
        <v>39</v>
      </c>
      <c r="W53" s="432"/>
      <c r="X53" s="434"/>
      <c r="Y53" s="242"/>
      <c r="Z53" s="248" t="str">
        <f t="shared" si="143"/>
        <v/>
      </c>
      <c r="AA53" s="238" t="str">
        <f t="shared" si="144"/>
        <v/>
      </c>
      <c r="AB53" s="238" t="str">
        <f t="shared" si="145"/>
        <v/>
      </c>
      <c r="AC53" s="238" t="str">
        <f t="shared" si="146"/>
        <v/>
      </c>
      <c r="AD53" s="239" t="str">
        <f t="shared" si="147"/>
        <v/>
      </c>
      <c r="AE53" s="239" t="str">
        <f t="shared" si="148"/>
        <v/>
      </c>
      <c r="AF53" s="240" t="str">
        <f t="shared" si="149"/>
        <v/>
      </c>
      <c r="AG53" s="240" t="str">
        <f t="shared" si="150"/>
        <v/>
      </c>
      <c r="AH53" s="240" t="str">
        <f t="shared" si="151"/>
        <v/>
      </c>
      <c r="AI53" s="240" t="str">
        <f t="shared" si="152"/>
        <v/>
      </c>
      <c r="AJ53" s="240" t="str">
        <f t="shared" si="153"/>
        <v/>
      </c>
      <c r="AK53" s="240" t="str">
        <f t="shared" si="154"/>
        <v/>
      </c>
      <c r="AL53" s="240" t="str">
        <f t="shared" si="155"/>
        <v/>
      </c>
      <c r="AM53" s="240" t="str">
        <f t="shared" si="156"/>
        <v/>
      </c>
      <c r="AN53" s="240" t="str">
        <f t="shared" si="157"/>
        <v/>
      </c>
      <c r="AO53" s="240" t="str">
        <f t="shared" si="158"/>
        <v/>
      </c>
      <c r="AP53" s="240" t="str">
        <f t="shared" si="120"/>
        <v/>
      </c>
      <c r="AQ53" s="240" t="str">
        <f t="shared" si="120"/>
        <v/>
      </c>
      <c r="AR53" s="240" t="str">
        <f t="shared" si="159"/>
        <v/>
      </c>
      <c r="AS53" s="240" t="str">
        <f t="shared" si="160"/>
        <v/>
      </c>
      <c r="AT53" s="241">
        <v>39</v>
      </c>
      <c r="AU53" s="432"/>
      <c r="AV53" s="242"/>
      <c r="AW53" s="243"/>
      <c r="AX53" s="249" t="str">
        <f t="shared" si="57"/>
        <v/>
      </c>
      <c r="AY53" s="238" t="str">
        <f t="shared" si="58"/>
        <v/>
      </c>
      <c r="AZ53" s="238" t="str">
        <f t="shared" si="59"/>
        <v/>
      </c>
      <c r="BA53" s="239" t="str">
        <f t="shared" si="161"/>
        <v/>
      </c>
      <c r="BB53" s="239" t="str">
        <f t="shared" si="60"/>
        <v/>
      </c>
      <c r="BC53" s="239" t="str">
        <f t="shared" si="61"/>
        <v/>
      </c>
      <c r="BD53" s="240" t="str">
        <f t="shared" si="62"/>
        <v/>
      </c>
      <c r="BE53" s="240" t="str">
        <f t="shared" si="63"/>
        <v/>
      </c>
      <c r="BF53" s="240" t="str">
        <f t="shared" si="64"/>
        <v/>
      </c>
      <c r="BG53" s="240" t="str">
        <f t="shared" si="65"/>
        <v/>
      </c>
      <c r="BH53" s="240" t="str">
        <f t="shared" si="66"/>
        <v/>
      </c>
      <c r="BI53" s="240" t="str">
        <f t="shared" si="67"/>
        <v/>
      </c>
      <c r="BJ53" s="240" t="str">
        <f t="shared" si="68"/>
        <v/>
      </c>
      <c r="BK53" s="240" t="str">
        <f t="shared" si="69"/>
        <v/>
      </c>
      <c r="BL53" s="240" t="str">
        <f t="shared" si="70"/>
        <v/>
      </c>
      <c r="BM53" s="240" t="str">
        <f t="shared" si="71"/>
        <v/>
      </c>
      <c r="BN53" s="240" t="str">
        <f t="shared" si="121"/>
        <v/>
      </c>
      <c r="BO53" s="240" t="str">
        <f t="shared" si="121"/>
        <v/>
      </c>
      <c r="BP53" s="240" t="str">
        <f t="shared" si="73"/>
        <v/>
      </c>
      <c r="BQ53" s="240" t="str">
        <f t="shared" si="74"/>
        <v/>
      </c>
      <c r="BR53" s="241">
        <v>39</v>
      </c>
      <c r="BS53" s="432"/>
      <c r="BT53" s="242"/>
      <c r="BU53" s="242"/>
      <c r="BV53" s="249" t="str">
        <f t="shared" si="75"/>
        <v/>
      </c>
      <c r="BW53" s="238" t="str">
        <f t="shared" si="76"/>
        <v/>
      </c>
      <c r="BX53" s="238" t="str">
        <f t="shared" si="77"/>
        <v/>
      </c>
      <c r="BY53" s="239" t="str">
        <f t="shared" si="162"/>
        <v/>
      </c>
      <c r="BZ53" s="239" t="str">
        <f t="shared" si="78"/>
        <v/>
      </c>
      <c r="CA53" s="239" t="str">
        <f t="shared" si="122"/>
        <v/>
      </c>
      <c r="CB53" s="240" t="str">
        <f t="shared" si="122"/>
        <v/>
      </c>
      <c r="CC53" s="240" t="str">
        <f t="shared" si="80"/>
        <v/>
      </c>
      <c r="CD53" s="240" t="str">
        <f t="shared" si="81"/>
        <v/>
      </c>
      <c r="CE53" s="240" t="str">
        <f t="shared" si="82"/>
        <v/>
      </c>
      <c r="CF53" s="240" t="str">
        <f t="shared" si="83"/>
        <v/>
      </c>
      <c r="CG53" s="240" t="str">
        <f t="shared" si="84"/>
        <v/>
      </c>
      <c r="CH53" s="240" t="str">
        <f t="shared" si="85"/>
        <v/>
      </c>
      <c r="CI53" s="240" t="str">
        <f t="shared" si="86"/>
        <v/>
      </c>
      <c r="CJ53" s="240" t="str">
        <f t="shared" si="87"/>
        <v/>
      </c>
      <c r="CK53" s="240" t="str">
        <f t="shared" si="88"/>
        <v/>
      </c>
      <c r="CL53" s="240" t="str">
        <f t="shared" si="123"/>
        <v/>
      </c>
      <c r="CM53" s="240" t="str">
        <f t="shared" si="123"/>
        <v/>
      </c>
      <c r="CN53" s="240" t="str">
        <f t="shared" si="90"/>
        <v/>
      </c>
      <c r="CO53" s="240" t="str">
        <f t="shared" si="91"/>
        <v/>
      </c>
      <c r="CP53" s="241">
        <v>39</v>
      </c>
      <c r="CQ53" s="432"/>
      <c r="CR53" s="243"/>
      <c r="CS53" s="248" t="str">
        <f t="shared" si="92"/>
        <v/>
      </c>
      <c r="CT53" s="238" t="str">
        <f t="shared" si="93"/>
        <v/>
      </c>
      <c r="CU53" s="238" t="str">
        <f t="shared" si="94"/>
        <v/>
      </c>
      <c r="CV53" s="238" t="str">
        <f t="shared" si="95"/>
        <v/>
      </c>
      <c r="CW53" s="239" t="str">
        <f t="shared" si="96"/>
        <v/>
      </c>
      <c r="CX53" s="239" t="str">
        <f t="shared" si="97"/>
        <v/>
      </c>
      <c r="CY53" s="240" t="str">
        <f t="shared" si="98"/>
        <v/>
      </c>
      <c r="CZ53" s="240" t="str">
        <f t="shared" si="99"/>
        <v/>
      </c>
      <c r="DA53" s="240" t="str">
        <f t="shared" si="100"/>
        <v/>
      </c>
      <c r="DB53" s="240" t="str">
        <f t="shared" si="101"/>
        <v/>
      </c>
      <c r="DC53" s="240" t="str">
        <f t="shared" si="102"/>
        <v/>
      </c>
      <c r="DD53" s="240" t="str">
        <f t="shared" si="103"/>
        <v/>
      </c>
      <c r="DE53" s="240" t="str">
        <f t="shared" si="104"/>
        <v/>
      </c>
      <c r="DF53" s="240" t="str">
        <f t="shared" si="105"/>
        <v/>
      </c>
      <c r="DG53" s="240" t="str">
        <f t="shared" si="106"/>
        <v/>
      </c>
      <c r="DH53" s="240" t="str">
        <f t="shared" si="107"/>
        <v/>
      </c>
      <c r="DI53" s="240" t="str">
        <f t="shared" si="124"/>
        <v/>
      </c>
      <c r="DJ53" s="240" t="str">
        <f t="shared" si="124"/>
        <v/>
      </c>
      <c r="DK53" s="240" t="str">
        <f t="shared" si="109"/>
        <v/>
      </c>
      <c r="DL53" s="240" t="str">
        <f t="shared" si="110"/>
        <v/>
      </c>
      <c r="DM53" s="241">
        <v>39</v>
      </c>
      <c r="DN53" s="432"/>
      <c r="DO53" s="242"/>
      <c r="DP53" s="242"/>
      <c r="DQ53" s="248" t="str">
        <f t="shared" si="111"/>
        <v/>
      </c>
      <c r="DR53" s="238" t="str">
        <f t="shared" si="112"/>
        <v/>
      </c>
      <c r="DS53" s="238" t="str">
        <f t="shared" si="113"/>
        <v/>
      </c>
      <c r="DT53" s="238" t="str">
        <f t="shared" si="114"/>
        <v/>
      </c>
      <c r="DU53" s="239" t="str">
        <f t="shared" si="115"/>
        <v/>
      </c>
      <c r="DV53" s="239" t="str">
        <f t="shared" si="116"/>
        <v/>
      </c>
      <c r="DW53" s="240" t="str">
        <f t="shared" si="45"/>
        <v/>
      </c>
      <c r="DX53" s="240" t="str">
        <f t="shared" si="46"/>
        <v/>
      </c>
      <c r="DY53" s="240" t="str">
        <f t="shared" si="47"/>
        <v/>
      </c>
      <c r="DZ53" s="240" t="str">
        <f t="shared" si="48"/>
        <v/>
      </c>
      <c r="EA53" s="240" t="str">
        <f t="shared" si="49"/>
        <v/>
      </c>
      <c r="EB53" s="240" t="str">
        <f t="shared" si="50"/>
        <v/>
      </c>
      <c r="EC53" s="240" t="str">
        <f t="shared" si="51"/>
        <v/>
      </c>
      <c r="ED53" s="240" t="str">
        <f t="shared" si="52"/>
        <v/>
      </c>
      <c r="EE53" s="240" t="str">
        <f t="shared" si="53"/>
        <v/>
      </c>
      <c r="EF53" s="240" t="str">
        <f t="shared" si="54"/>
        <v/>
      </c>
      <c r="EG53" s="240" t="str">
        <f t="shared" si="55"/>
        <v/>
      </c>
      <c r="EH53" s="240" t="str">
        <f t="shared" si="118"/>
        <v/>
      </c>
      <c r="EI53" s="240" t="str">
        <f t="shared" si="56"/>
        <v/>
      </c>
      <c r="EJ53" s="240" t="str">
        <f t="shared" si="117"/>
        <v/>
      </c>
      <c r="EK53" s="241">
        <v>39</v>
      </c>
      <c r="EL53" s="432"/>
      <c r="EZ53" s="214" t="str">
        <f>IFERROR(IF(AND('Classificação geral'!$J45="FEM",'Classificação geral'!$K45=1,'Classificação geral'!$F45="Mini"),'Classificação geral'!$A45,""),"")</f>
        <v/>
      </c>
      <c r="FA53" s="214" t="str">
        <f>IFERROR(IF(AND('Classificação geral'!$J45="FEM",'Classificação geral'!$K45=1,'Classificação geral'!F45="Mini"),'Classificação geral'!$B45,""),"")</f>
        <v/>
      </c>
      <c r="FB53" s="215" t="str">
        <f>IF($FA53='Classificação geral'!$B45,'Classificação geral'!$C45,"")</f>
        <v/>
      </c>
      <c r="FC53" s="215" t="str">
        <f>IF($FA53='Classificação geral'!$B45,'Classificação geral'!$D45,"")</f>
        <v/>
      </c>
      <c r="FD53" s="215" t="str">
        <f>IF($FA53='Classificação geral'!$B45,'Classificação geral'!$J45,"")</f>
        <v/>
      </c>
      <c r="FE53" s="215" t="str">
        <f>IF($FD53='Classificação geral'!$J45,'Classificação geral'!$K45,"")</f>
        <v/>
      </c>
      <c r="FF53" s="215" t="str">
        <f>IF($FE53='Classificação geral'!$K45,'Classificação geral'!$P45,"")</f>
        <v/>
      </c>
      <c r="FG53" s="215" t="str">
        <f>IF($FE53='Classificação geral'!$K45,'Classificação geral'!$S45,"")</f>
        <v/>
      </c>
      <c r="FH53" s="215" t="str">
        <f>IF($FE53='Classificação geral'!$K45,'Classificação geral'!$T45,"")</f>
        <v/>
      </c>
      <c r="FI53" s="215" t="str">
        <f>IF($FE53='Classificação geral'!$K45,'Classificação geral'!$L45,"")</f>
        <v/>
      </c>
      <c r="FJ53" s="215" t="str">
        <f>IF($FE53='Classificação geral'!$K45,'Classificação geral'!$U45,"")</f>
        <v/>
      </c>
      <c r="FK53" s="215" t="str">
        <f>IF($FE53='Classificação geral'!$K45,'Classificação geral'!$W45,"")</f>
        <v/>
      </c>
      <c r="FL53" s="215" t="str">
        <f>IF($FE53='Classificação geral'!$K45,'Classificação geral'!$X45,"")</f>
        <v/>
      </c>
      <c r="FM53" s="215" t="str">
        <f>IF($FE53='Classificação geral'!$K45,'Classificação geral'!$M45,"")</f>
        <v/>
      </c>
      <c r="FN53" s="215" t="str">
        <f>IF($FE53='Classificação geral'!$K45,'Classificação geral'!$Y45,"")</f>
        <v/>
      </c>
      <c r="FO53" s="215" t="str">
        <f>IF($FE53='Classificação geral'!$K45,'Classificação geral'!$AA45,"")</f>
        <v/>
      </c>
      <c r="FP53" s="215" t="str">
        <f>IF($FE53='Classificação geral'!$K45,'Classificação geral'!$AB45,"")</f>
        <v/>
      </c>
      <c r="FQ53" s="215" t="str">
        <f>IF($FE53='Classificação geral'!$K45,'Classificação geral'!$N45,"")</f>
        <v/>
      </c>
      <c r="FR53" s="215" t="str">
        <f>IF($FE53='Classificação geral'!$K45,'Classificação geral'!$O45,"")</f>
        <v/>
      </c>
      <c r="FS53" s="215" t="str">
        <f>IF($FE53='Classificação geral'!$K45,'Classificação geral'!$AM45,"")</f>
        <v/>
      </c>
      <c r="FT53" s="216" t="str">
        <f>IFERROR(RANK(FS53,FS:FS,0)+ COUNTIF($FS$13:FS52,FS53),"")</f>
        <v/>
      </c>
      <c r="FU53" s="209"/>
      <c r="FV53" s="214" t="str">
        <f>IFERROR(IF(AND('Classificação geral'!$J45="mas",'Classificação geral'!$K45=1,'Classificação geral'!$F45="Mini"),'Classificação geral'!$A45,""),"")</f>
        <v/>
      </c>
      <c r="FW53" s="214" t="str">
        <f>IFERROR(IF(AND('Classificação geral'!$J45="mas",'Classificação geral'!$K45=1,'Classificação geral'!$F45="Mini"),'Classificação geral'!$B45,""),"")</f>
        <v/>
      </c>
      <c r="FX53" s="215" t="str">
        <f>IF($FW53='Classificação geral'!$B45,'Classificação geral'!$C45,"")</f>
        <v/>
      </c>
      <c r="FY53" s="215" t="str">
        <f>IF($FW53='Classificação geral'!$B45,'Classificação geral'!$D45,"")</f>
        <v/>
      </c>
      <c r="FZ53" s="215" t="str">
        <f>IF($FW53='Classificação geral'!$B45,'Classificação geral'!$J45,"")</f>
        <v/>
      </c>
      <c r="GA53" s="214" t="str">
        <f>IFERROR(IF(AND($FZ53="mas",'Classificação geral'!$K45=1),'Classificação geral'!K45,""),"")</f>
        <v/>
      </c>
      <c r="GB53" s="214" t="str">
        <f>IFERROR(IF(AND($FZ53="mas",'Classificação geral'!$K45=1),'Classificação geral'!P45,""),"")</f>
        <v/>
      </c>
      <c r="GC53" s="214" t="str">
        <f>IFERROR(IF(AND($FZ53="mas",'Classificação geral'!$K45=1),'Classificação geral'!S45,""),"")</f>
        <v/>
      </c>
      <c r="GD53" s="214" t="str">
        <f>IFERROR(IF(AND($FZ53="mas",'Classificação geral'!$K45=1),'Classificação geral'!T45,""),"")</f>
        <v/>
      </c>
      <c r="GE53" s="214" t="str">
        <f>IFERROR(IF(AND($FZ53="mas",'Classificação geral'!$K45=1),'Classificação geral'!L45,""),"")</f>
        <v/>
      </c>
      <c r="GF53" s="214" t="str">
        <f>IFERROR(IF(AND($FZ53="mas",'Classificação geral'!$K45=1),'Classificação geral'!U45,""),"")</f>
        <v/>
      </c>
      <c r="GG53" s="214" t="str">
        <f>IFERROR(IF(AND($FZ53="mas",'Classificação geral'!$K45=1),'Classificação geral'!W45,""),"")</f>
        <v/>
      </c>
      <c r="GH53" s="214" t="str">
        <f>IFERROR(IF(AND($FZ53="mas",'Classificação geral'!$K45=1),'Classificação geral'!X45,""),"")</f>
        <v/>
      </c>
      <c r="GI53" s="214" t="str">
        <f>IFERROR(IF(AND($FZ53="mas",'Classificação geral'!$K45=1),'Classificação geral'!M45,""),"")</f>
        <v/>
      </c>
      <c r="GJ53" s="214" t="str">
        <f>IFERROR(IF(AND($FZ53="mas",'Classificação geral'!$K45=1),'Classificação geral'!Y45,""),"")</f>
        <v/>
      </c>
      <c r="GK53" s="214" t="str">
        <f>IFERROR(IF(AND($FZ53="mas",'Classificação geral'!$K45=1),'Classificação geral'!AA45,""),"")</f>
        <v/>
      </c>
      <c r="GL53" s="214" t="str">
        <f>IFERROR(IF(AND($FZ53="mas",'Classificação geral'!$K45=1),'Classificação geral'!AB45,""),"")</f>
        <v/>
      </c>
      <c r="GM53" s="214" t="str">
        <f>IFERROR(IF(AND($FZ53="mas",'Classificação geral'!$K45=1),'Classificação geral'!N45,""),"")</f>
        <v/>
      </c>
      <c r="GN53" s="214" t="str">
        <f>IFERROR(IF(AND($FZ53="mas",'Classificação geral'!$K45=1),'Classificação geral'!O45,""),"")</f>
        <v/>
      </c>
      <c r="GO53" s="244" t="str">
        <f>IFERROR(IF(AND($FZ53="mas",'Classificação geral'!$K45=1),'Classificação geral'!AM45,""),"")</f>
        <v/>
      </c>
      <c r="GP53" s="216" t="str">
        <f>IFERROR(RANK(GO53,GO:GO,0)+ COUNTIF($GO$13:GO52,GO53),"")</f>
        <v/>
      </c>
      <c r="GQ53" s="209"/>
      <c r="GR53" s="214" t="str">
        <f>IFERROR(IF(AND('Classificação geral'!$J45="fem",'Classificação geral'!$K45=2,'Classificação geral'!$F45="Mini"),'Classificação geral'!$A45,""),"")</f>
        <v/>
      </c>
      <c r="GS53" s="214" t="str">
        <f>IFERROR(IF(AND('Classificação geral'!$J45="fem",'Classificação geral'!$K45=2,'Classificação geral'!$F45="Mini"),'Classificação geral'!$B45,""),"")</f>
        <v/>
      </c>
      <c r="GT53" s="215" t="str">
        <f>IF($GS53='Classificação geral'!$B45,'Classificação geral'!$C45,"")</f>
        <v/>
      </c>
      <c r="GU53" s="215" t="str">
        <f>IF($GS53='Classificação geral'!$B45,'Classificação geral'!$D45,"")</f>
        <v/>
      </c>
      <c r="GV53" s="215" t="str">
        <f>IF($GS53='Classificação geral'!$B45,'Classificação geral'!$J45,"")</f>
        <v/>
      </c>
      <c r="GW53" s="214" t="str">
        <f>IFERROR(IF(AND($GV53="fem",'Classificação geral'!$K45=2),'Classificação geral'!K45,""),"")</f>
        <v/>
      </c>
      <c r="GX53" s="214" t="str">
        <f>IFERROR(IF(AND($GV53="fem",'Classificação geral'!$K45=2),'Classificação geral'!P45,""),"")</f>
        <v/>
      </c>
      <c r="GY53" s="214" t="str">
        <f>IFERROR(IF(AND($GV53="fem",'Classificação geral'!$K45=2),'Classificação geral'!S45,""),"")</f>
        <v/>
      </c>
      <c r="GZ53" s="214" t="str">
        <f>IFERROR(IF(AND($GV53="fem",'Classificação geral'!$K45=2),'Classificação geral'!T45,""),"")</f>
        <v/>
      </c>
      <c r="HA53" s="214" t="str">
        <f>IFERROR(IF(AND($GV53="fem",'Classificação geral'!$K45=2),'Classificação geral'!L45,""),"")</f>
        <v/>
      </c>
      <c r="HB53" s="214" t="str">
        <f>IFERROR(IF(AND($GV53="fem",'Classificação geral'!$K45=2),'Classificação geral'!U45,""),"")</f>
        <v/>
      </c>
      <c r="HC53" s="214" t="str">
        <f>IFERROR(IF(AND($GV53="fem",'Classificação geral'!$K45=2),'Classificação geral'!W45,""),"")</f>
        <v/>
      </c>
      <c r="HD53" s="214" t="str">
        <f>IFERROR(IF(AND($GV53="fem",'Classificação geral'!$K45=2),'Classificação geral'!X45,""),"")</f>
        <v/>
      </c>
      <c r="HE53" s="214" t="str">
        <f>IFERROR(IF(AND($GV53="fem",'Classificação geral'!$K45=2),'Classificação geral'!M45,""),"")</f>
        <v/>
      </c>
      <c r="HF53" s="214" t="str">
        <f>IFERROR(IF(AND($GV53="fem",'Classificação geral'!$K45=2),'Classificação geral'!Y45,""),"")</f>
        <v/>
      </c>
      <c r="HG53" s="214" t="str">
        <f>IFERROR(IF(AND($GV53="fem",'Classificação geral'!$K45=2),'Classificação geral'!AA45,""),"")</f>
        <v/>
      </c>
      <c r="HH53" s="214" t="str">
        <f>IFERROR(IF(AND($GV53="fem",'Classificação geral'!$K45=2),'Classificação geral'!AB45,""),"")</f>
        <v/>
      </c>
      <c r="HI53" s="214" t="str">
        <f>IFERROR(IF(AND($GV53="fem",'Classificação geral'!$K45=2),'Classificação geral'!N45,""),"")</f>
        <v/>
      </c>
      <c r="HJ53" s="214" t="str">
        <f>IFERROR(IF(AND($GV53="fem",'Classificação geral'!$K45=2),'Classificação geral'!O45,""),"")</f>
        <v/>
      </c>
      <c r="HK53" s="214" t="str">
        <f>IFERROR(IF(AND($GV53="fem",'Classificação geral'!$K45=2),'Classificação geral'!AM45,""),"")</f>
        <v/>
      </c>
      <c r="HL53" s="216" t="str">
        <f>IFERROR(RANK(HK53,HK:HK,0)+ COUNTIF(HK$13:$HK51,HK53),"")</f>
        <v/>
      </c>
      <c r="HM53" s="209"/>
      <c r="HN53" s="214" t="str">
        <f>IFERROR(IF(AND('Classificação geral'!$J45="mas",'Classificação geral'!$K45=2,'Classificação geral'!$F45="Mini"),'Classificação geral'!$A45,""),"")</f>
        <v/>
      </c>
      <c r="HO53" s="214" t="str">
        <f>IFERROR(IF(AND('Classificação geral'!$J45="mas",'Classificação geral'!$K45=2,'Classificação geral'!$F45="Mini"),'Classificação geral'!$B45,""),"")</f>
        <v/>
      </c>
      <c r="HP53" s="215" t="str">
        <f>IF($HO53='Classificação geral'!$B45,'Classificação geral'!$C45,"")</f>
        <v/>
      </c>
      <c r="HQ53" s="215" t="str">
        <f>IF($HO53='Classificação geral'!$B45,'Classificação geral'!$D45,"")</f>
        <v/>
      </c>
      <c r="HR53" s="215" t="str">
        <f>IF($HO53='Classificação geral'!$B45,'Classificação geral'!$J45,"")</f>
        <v/>
      </c>
      <c r="HS53" s="214" t="str">
        <f>IFERROR(IF(AND($HR53="mas",'Classificação geral'!$K45=2),'Classificação geral'!K45,""),"")</f>
        <v/>
      </c>
      <c r="HT53" s="214" t="str">
        <f>IFERROR(IF(AND($HR53="mas",'Classificação geral'!$K45=2),'Classificação geral'!P45,""),"")</f>
        <v/>
      </c>
      <c r="HU53" s="214" t="str">
        <f>IFERROR(IF(AND($HR53="mas",'Classificação geral'!$K45=2),'Classificação geral'!S45,""),"")</f>
        <v/>
      </c>
      <c r="HV53" s="214" t="str">
        <f>IFERROR(IF(AND($HR53="mas",'Classificação geral'!$K45=2),'Classificação geral'!T45,""),"")</f>
        <v/>
      </c>
      <c r="HW53" s="214" t="str">
        <f>IFERROR(IF(AND($HR53="mas",'Classificação geral'!$K45=2),'Classificação geral'!L45,""),"")</f>
        <v/>
      </c>
      <c r="HX53" s="214" t="str">
        <f>IFERROR(IF(AND($HR53="mas",'Classificação geral'!$K45=2),'Classificação geral'!U45,""),"")</f>
        <v/>
      </c>
      <c r="HY53" s="214" t="str">
        <f>IFERROR(IF(AND($HR53="mas",'Classificação geral'!$K45=2),'Classificação geral'!W45,""),"")</f>
        <v/>
      </c>
      <c r="HZ53" s="214" t="str">
        <f>IFERROR(IF(AND($HR53="mas",'Classificação geral'!$K45=2),'Classificação geral'!X45,""),"")</f>
        <v/>
      </c>
      <c r="IA53" s="214" t="str">
        <f>IFERROR(IF(AND($HR53="mas",'Classificação geral'!$K45=2),'Classificação geral'!M45,""),"")</f>
        <v/>
      </c>
      <c r="IB53" s="214" t="str">
        <f>IFERROR(IF(AND($HR53="mas",'Classificação geral'!$K45=2),'Classificação geral'!Y45,""),"")</f>
        <v/>
      </c>
      <c r="IC53" s="214" t="str">
        <f>IFERROR(IF(AND($HR53="mas",'Classificação geral'!$K45=2),'Classificação geral'!AA45,""),"")</f>
        <v/>
      </c>
      <c r="ID53" s="214" t="str">
        <f>IFERROR(IF(AND($HR53="mas",'Classificação geral'!$K45=2),'Classificação geral'!AB45,""),"")</f>
        <v/>
      </c>
      <c r="IE53" s="214" t="str">
        <f>IFERROR(IF(AND($HR53="mas",'Classificação geral'!$K45=2),'Classificação geral'!N45,""),"")</f>
        <v/>
      </c>
      <c r="IF53" s="214" t="str">
        <f>IFERROR(IF(AND($HR53="mas",'Classificação geral'!$K45=2),'Classificação geral'!$AM45,""),"")</f>
        <v/>
      </c>
      <c r="IG53" s="216" t="str">
        <f>IFERROR(RANK(IF53,IF:IF,0)+ COUNTIF($IF$13:IF$13,IF53),"")</f>
        <v/>
      </c>
      <c r="IH53" s="209"/>
      <c r="II53" s="214" t="str">
        <f>IFERROR(IF(AND('Classificação geral'!$J45="fem",'Classificação geral'!$K45=3,'Classificação geral'!$F45="Mini"),'Classificação geral'!$A45,""),"")</f>
        <v/>
      </c>
      <c r="IJ53" s="214" t="str">
        <f>IFERROR(IF(AND('Classificação geral'!$J45="fem",'Classificação geral'!$K45=3,'Classificação geral'!$F45="Mini"),'Classificação geral'!$B45,""),"")</f>
        <v/>
      </c>
      <c r="IK53" s="215" t="str">
        <f>IF($IJ53='Classificação geral'!$B45,'Classificação geral'!$C45,"")</f>
        <v/>
      </c>
      <c r="IL53" s="215" t="str">
        <f>IF($IJ53='Classificação geral'!$B45,'Classificação geral'!$D45,"")</f>
        <v/>
      </c>
      <c r="IM53" s="215" t="str">
        <f>IF($IJ53='Classificação geral'!$B45,'Classificação geral'!$J45,"")</f>
        <v/>
      </c>
      <c r="IN53" s="215" t="str">
        <f>IF($IM53='Classificação geral'!$J45,'Classificação geral'!$K45,"")</f>
        <v/>
      </c>
      <c r="IO53" s="215" t="str">
        <f>IF($IN53='Classificação geral'!$K45,'Classificação geral'!$P45,"")</f>
        <v/>
      </c>
      <c r="IP53" s="215" t="str">
        <f>IF($IN53='Classificação geral'!$K45,'Classificação geral'!$S45,"")</f>
        <v/>
      </c>
      <c r="IQ53" s="215" t="str">
        <f>IF($IN53='Classificação geral'!$K45,'Classificação geral'!$T45,"")</f>
        <v/>
      </c>
      <c r="IR53" s="215" t="str">
        <f>IF($IN53='Classificação geral'!$K45,'Classificação geral'!$L45,"")</f>
        <v/>
      </c>
      <c r="IS53" s="215" t="str">
        <f>IF($IN53='Classificação geral'!$K45,'Classificação geral'!$U45,"")</f>
        <v/>
      </c>
      <c r="IT53" s="215" t="str">
        <f>IF($IN53='Classificação geral'!$K45,'Classificação geral'!$W45,"")</f>
        <v/>
      </c>
      <c r="IU53" s="215" t="str">
        <f>IF($IN53='Classificação geral'!$K45,'Classificação geral'!$X45,"")</f>
        <v/>
      </c>
      <c r="IV53" s="215" t="str">
        <f>IF($IN53='Classificação geral'!$K45,'Classificação geral'!$M45,"")</f>
        <v/>
      </c>
      <c r="IW53" s="215" t="str">
        <f>IF($IN53='Classificação geral'!$K45,'Classificação geral'!$Y45,"")</f>
        <v/>
      </c>
      <c r="IX53" s="215" t="str">
        <f>IF($IN53='Classificação geral'!$K45,'Classificação geral'!$AA45,"")</f>
        <v/>
      </c>
      <c r="IY53" s="215" t="str">
        <f>IF($IN53='Classificação geral'!$K45,'Classificação geral'!$AB45,"")</f>
        <v/>
      </c>
      <c r="IZ53" s="215" t="str">
        <f>IF($IN53='Classificação geral'!$K45,'Classificação geral'!$N45,"")</f>
        <v/>
      </c>
      <c r="JA53" s="215" t="str">
        <f>IF($IN53='Classificação geral'!$K45,'Classificação geral'!$O45,"")</f>
        <v/>
      </c>
      <c r="JB53" s="215" t="str">
        <f>IF($IN53='Classificação geral'!$K45,'Classificação geral'!$AM45,"")</f>
        <v/>
      </c>
      <c r="JC53" s="216" t="str">
        <f>IFERROR(RANK(JB53,JB:JB,0)+ COUNTIF($JB$13:JB51,JB53),"")</f>
        <v/>
      </c>
      <c r="JD53" s="209"/>
      <c r="JE53" s="214" t="str">
        <f>IFERROR(IF(AND('Classificação geral'!$J45="mas",'Classificação geral'!$K45=3,'Classificação geral'!$F45="Mini"),'Classificação geral'!$A45,""),"")</f>
        <v/>
      </c>
      <c r="JF53" s="214" t="str">
        <f>IFERROR(IF(AND('Classificação geral'!$J45="mas",'Classificação geral'!$K45=3,'Classificação geral'!$F45="Mini"),'Classificação geral'!$B45,""),"")</f>
        <v/>
      </c>
      <c r="JG53" s="215" t="str">
        <f>IF($JF53='Classificação geral'!$B45,'Classificação geral'!$C45,"")</f>
        <v/>
      </c>
      <c r="JH53" s="215" t="str">
        <f>IF($JF53='Classificação geral'!$B45,'Classificação geral'!$D45,"")</f>
        <v/>
      </c>
      <c r="JI53" s="215" t="str">
        <f>IF($JF53='Classificação geral'!$B45,'Classificação geral'!$J45,"")</f>
        <v/>
      </c>
      <c r="JJ53" s="214" t="str">
        <f>IFERROR(IF(AND($JI53="mas",'Classificação geral'!$K45=3),'Classificação geral'!K45,""),"")</f>
        <v/>
      </c>
      <c r="JK53" s="214" t="str">
        <f>IFERROR(IF(AND($JI53="mas",'Classificação geral'!$K45=3),'Classificação geral'!P45,""),"")</f>
        <v/>
      </c>
      <c r="JL53" s="214" t="str">
        <f>IFERROR(IF(AND($JI53="mas",'Classificação geral'!$K45=3),'Classificação geral'!S45,""),"")</f>
        <v/>
      </c>
      <c r="JM53" s="214" t="str">
        <f>IFERROR(IF(AND($JI53="mas",'Classificação geral'!$K45=3),'Classificação geral'!T45,""),"")</f>
        <v/>
      </c>
      <c r="JN53" s="214" t="str">
        <f>IFERROR(IF(AND($JI53="mas",'Classificação geral'!$K45=3),'Classificação geral'!L45,""),"")</f>
        <v/>
      </c>
      <c r="JO53" s="214" t="str">
        <f>IFERROR(IF(AND($JI53="mas",'Classificação geral'!$K45=3),'Classificação geral'!U45,""),"")</f>
        <v/>
      </c>
      <c r="JP53" s="214" t="str">
        <f>IFERROR(IF(AND($JI53="mas",'Classificação geral'!$K45=3),'Classificação geral'!W45,""),"")</f>
        <v/>
      </c>
      <c r="JQ53" s="214" t="str">
        <f>IFERROR(IF(AND($JI53="mas",'Classificação geral'!$K45=3),'Classificação geral'!X45,""),"")</f>
        <v/>
      </c>
      <c r="JR53" s="214" t="str">
        <f>IFERROR(IF(AND($JI53="mas",'Classificação geral'!$K45=3),'Classificação geral'!M45,""),"")</f>
        <v/>
      </c>
      <c r="JS53" s="214" t="str">
        <f>IFERROR(IF(AND($JI53="mas",'Classificação geral'!$K45=3),'Classificação geral'!Y45,""),"")</f>
        <v/>
      </c>
      <c r="JT53" s="214" t="str">
        <f>IFERROR(IF(AND($JI53="mas",'Classificação geral'!$K45=3),'Classificação geral'!AA45,""),"")</f>
        <v/>
      </c>
      <c r="JU53" s="214" t="str">
        <f>IFERROR(IF(AND($JI53="mas",'Classificação geral'!$K45=3),'Classificação geral'!AB45,""),"")</f>
        <v/>
      </c>
      <c r="JV53" s="214" t="str">
        <f>IFERROR(IF(AND($JI53="mas",'Classificação geral'!$K45=3),'Classificação geral'!N45,""),"")</f>
        <v/>
      </c>
      <c r="JW53" s="214" t="str">
        <f>IFERROR(IF(AND($JI53="mas",'Classificação geral'!$K45=3),'Classificação geral'!$AM45,""),"")</f>
        <v/>
      </c>
      <c r="JX53" s="216" t="str">
        <f>IFERROR(RANK(JW53,JW:JW,0)+ COUNTIF(JW$13:$JW51,JW53),"")</f>
        <v/>
      </c>
    </row>
    <row r="54" spans="1:284" s="199" customFormat="1" ht="24.75" customHeight="1" x14ac:dyDescent="0.4">
      <c r="A54" s="243"/>
      <c r="B54" s="248" t="str">
        <f t="shared" si="125"/>
        <v/>
      </c>
      <c r="C54" s="238" t="str">
        <f t="shared" si="126"/>
        <v/>
      </c>
      <c r="D54" s="238" t="str">
        <f t="shared" si="127"/>
        <v/>
      </c>
      <c r="E54" s="238" t="str">
        <f t="shared" si="128"/>
        <v/>
      </c>
      <c r="F54" s="239" t="str">
        <f t="shared" si="129"/>
        <v/>
      </c>
      <c r="G54" s="239" t="str">
        <f t="shared" si="130"/>
        <v/>
      </c>
      <c r="H54" s="240" t="str">
        <f t="shared" si="131"/>
        <v/>
      </c>
      <c r="I54" s="240" t="str">
        <f t="shared" si="132"/>
        <v/>
      </c>
      <c r="J54" s="240" t="str">
        <f t="shared" si="133"/>
        <v/>
      </c>
      <c r="K54" s="240" t="str">
        <f t="shared" si="134"/>
        <v/>
      </c>
      <c r="L54" s="240" t="str">
        <f t="shared" si="135"/>
        <v/>
      </c>
      <c r="M54" s="240" t="str">
        <f t="shared" si="136"/>
        <v/>
      </c>
      <c r="N54" s="240" t="str">
        <f t="shared" si="137"/>
        <v/>
      </c>
      <c r="O54" s="240" t="str">
        <f t="shared" si="138"/>
        <v/>
      </c>
      <c r="P54" s="240" t="str">
        <f t="shared" si="139"/>
        <v/>
      </c>
      <c r="Q54" s="240" t="str">
        <f t="shared" si="140"/>
        <v/>
      </c>
      <c r="R54" s="240" t="str">
        <f t="shared" si="119"/>
        <v/>
      </c>
      <c r="S54" s="240" t="str">
        <f t="shared" si="119"/>
        <v/>
      </c>
      <c r="T54" s="240" t="str">
        <f t="shared" si="141"/>
        <v/>
      </c>
      <c r="U54" s="240" t="str">
        <f t="shared" si="142"/>
        <v/>
      </c>
      <c r="V54" s="241">
        <v>40</v>
      </c>
      <c r="W54" s="432"/>
      <c r="X54" s="434"/>
      <c r="Y54" s="242"/>
      <c r="Z54" s="248" t="str">
        <f t="shared" si="143"/>
        <v/>
      </c>
      <c r="AA54" s="238" t="str">
        <f t="shared" si="144"/>
        <v/>
      </c>
      <c r="AB54" s="238" t="str">
        <f t="shared" si="145"/>
        <v/>
      </c>
      <c r="AC54" s="238" t="str">
        <f t="shared" si="146"/>
        <v/>
      </c>
      <c r="AD54" s="239" t="str">
        <f t="shared" si="147"/>
        <v/>
      </c>
      <c r="AE54" s="239" t="str">
        <f t="shared" si="148"/>
        <v/>
      </c>
      <c r="AF54" s="240" t="str">
        <f t="shared" si="149"/>
        <v/>
      </c>
      <c r="AG54" s="240" t="str">
        <f t="shared" si="150"/>
        <v/>
      </c>
      <c r="AH54" s="240" t="str">
        <f t="shared" si="151"/>
        <v/>
      </c>
      <c r="AI54" s="240" t="str">
        <f t="shared" si="152"/>
        <v/>
      </c>
      <c r="AJ54" s="240" t="str">
        <f t="shared" si="153"/>
        <v/>
      </c>
      <c r="AK54" s="240" t="str">
        <f t="shared" si="154"/>
        <v/>
      </c>
      <c r="AL54" s="240" t="str">
        <f t="shared" si="155"/>
        <v/>
      </c>
      <c r="AM54" s="240" t="str">
        <f t="shared" si="156"/>
        <v/>
      </c>
      <c r="AN54" s="240" t="str">
        <f t="shared" si="157"/>
        <v/>
      </c>
      <c r="AO54" s="240" t="str">
        <f t="shared" si="158"/>
        <v/>
      </c>
      <c r="AP54" s="240" t="str">
        <f t="shared" si="120"/>
        <v/>
      </c>
      <c r="AQ54" s="240" t="str">
        <f t="shared" si="120"/>
        <v/>
      </c>
      <c r="AR54" s="240" t="str">
        <f t="shared" si="159"/>
        <v/>
      </c>
      <c r="AS54" s="240" t="str">
        <f t="shared" si="160"/>
        <v/>
      </c>
      <c r="AT54" s="241">
        <v>40</v>
      </c>
      <c r="AU54" s="432"/>
      <c r="AV54" s="242"/>
      <c r="AW54" s="243"/>
      <c r="AX54" s="249" t="str">
        <f t="shared" si="57"/>
        <v/>
      </c>
      <c r="AY54" s="238" t="str">
        <f t="shared" si="58"/>
        <v/>
      </c>
      <c r="AZ54" s="238" t="str">
        <f t="shared" si="59"/>
        <v/>
      </c>
      <c r="BA54" s="239" t="str">
        <f t="shared" si="161"/>
        <v/>
      </c>
      <c r="BB54" s="239" t="str">
        <f t="shared" si="60"/>
        <v/>
      </c>
      <c r="BC54" s="239" t="str">
        <f t="shared" si="61"/>
        <v/>
      </c>
      <c r="BD54" s="240" t="str">
        <f t="shared" si="62"/>
        <v/>
      </c>
      <c r="BE54" s="240" t="str">
        <f t="shared" si="63"/>
        <v/>
      </c>
      <c r="BF54" s="240" t="str">
        <f t="shared" si="64"/>
        <v/>
      </c>
      <c r="BG54" s="240" t="str">
        <f t="shared" si="65"/>
        <v/>
      </c>
      <c r="BH54" s="240" t="str">
        <f t="shared" si="66"/>
        <v/>
      </c>
      <c r="BI54" s="240" t="str">
        <f t="shared" si="67"/>
        <v/>
      </c>
      <c r="BJ54" s="240" t="str">
        <f t="shared" si="68"/>
        <v/>
      </c>
      <c r="BK54" s="240" t="str">
        <f t="shared" si="69"/>
        <v/>
      </c>
      <c r="BL54" s="240" t="str">
        <f t="shared" si="70"/>
        <v/>
      </c>
      <c r="BM54" s="240" t="str">
        <f t="shared" si="71"/>
        <v/>
      </c>
      <c r="BN54" s="240" t="str">
        <f t="shared" si="121"/>
        <v/>
      </c>
      <c r="BO54" s="240" t="str">
        <f t="shared" si="121"/>
        <v/>
      </c>
      <c r="BP54" s="240" t="str">
        <f t="shared" si="73"/>
        <v/>
      </c>
      <c r="BQ54" s="240" t="str">
        <f t="shared" si="74"/>
        <v/>
      </c>
      <c r="BR54" s="241">
        <v>40</v>
      </c>
      <c r="BS54" s="432"/>
      <c r="BT54" s="242"/>
      <c r="BU54" s="242"/>
      <c r="BV54" s="249" t="str">
        <f t="shared" si="75"/>
        <v/>
      </c>
      <c r="BW54" s="238" t="str">
        <f t="shared" si="76"/>
        <v/>
      </c>
      <c r="BX54" s="238" t="str">
        <f t="shared" si="77"/>
        <v/>
      </c>
      <c r="BY54" s="239" t="str">
        <f t="shared" si="162"/>
        <v/>
      </c>
      <c r="BZ54" s="239" t="str">
        <f t="shared" si="78"/>
        <v/>
      </c>
      <c r="CA54" s="239" t="str">
        <f t="shared" si="122"/>
        <v/>
      </c>
      <c r="CB54" s="240" t="str">
        <f t="shared" si="122"/>
        <v/>
      </c>
      <c r="CC54" s="240" t="str">
        <f t="shared" si="80"/>
        <v/>
      </c>
      <c r="CD54" s="240" t="str">
        <f t="shared" si="81"/>
        <v/>
      </c>
      <c r="CE54" s="240" t="str">
        <f t="shared" si="82"/>
        <v/>
      </c>
      <c r="CF54" s="240" t="str">
        <f t="shared" si="83"/>
        <v/>
      </c>
      <c r="CG54" s="240" t="str">
        <f t="shared" si="84"/>
        <v/>
      </c>
      <c r="CH54" s="240" t="str">
        <f t="shared" si="85"/>
        <v/>
      </c>
      <c r="CI54" s="240" t="str">
        <f t="shared" si="86"/>
        <v/>
      </c>
      <c r="CJ54" s="240" t="str">
        <f t="shared" si="87"/>
        <v/>
      </c>
      <c r="CK54" s="240" t="str">
        <f t="shared" si="88"/>
        <v/>
      </c>
      <c r="CL54" s="240" t="str">
        <f t="shared" si="123"/>
        <v/>
      </c>
      <c r="CM54" s="240" t="str">
        <f t="shared" si="123"/>
        <v/>
      </c>
      <c r="CN54" s="240" t="str">
        <f t="shared" si="90"/>
        <v/>
      </c>
      <c r="CO54" s="240" t="str">
        <f t="shared" si="91"/>
        <v/>
      </c>
      <c r="CP54" s="241">
        <v>40</v>
      </c>
      <c r="CQ54" s="432"/>
      <c r="CR54" s="243"/>
      <c r="CS54" s="248" t="str">
        <f t="shared" si="92"/>
        <v/>
      </c>
      <c r="CT54" s="238" t="str">
        <f t="shared" si="93"/>
        <v/>
      </c>
      <c r="CU54" s="238" t="str">
        <f t="shared" si="94"/>
        <v/>
      </c>
      <c r="CV54" s="238" t="str">
        <f t="shared" si="95"/>
        <v/>
      </c>
      <c r="CW54" s="239" t="str">
        <f t="shared" si="96"/>
        <v/>
      </c>
      <c r="CX54" s="239" t="str">
        <f t="shared" si="97"/>
        <v/>
      </c>
      <c r="CY54" s="240" t="str">
        <f t="shared" si="98"/>
        <v/>
      </c>
      <c r="CZ54" s="240" t="str">
        <f t="shared" si="99"/>
        <v/>
      </c>
      <c r="DA54" s="240" t="str">
        <f t="shared" si="100"/>
        <v/>
      </c>
      <c r="DB54" s="240" t="str">
        <f t="shared" si="101"/>
        <v/>
      </c>
      <c r="DC54" s="240" t="str">
        <f t="shared" si="102"/>
        <v/>
      </c>
      <c r="DD54" s="240" t="str">
        <f t="shared" si="103"/>
        <v/>
      </c>
      <c r="DE54" s="240" t="str">
        <f t="shared" si="104"/>
        <v/>
      </c>
      <c r="DF54" s="240" t="str">
        <f t="shared" si="105"/>
        <v/>
      </c>
      <c r="DG54" s="240" t="str">
        <f t="shared" si="106"/>
        <v/>
      </c>
      <c r="DH54" s="240" t="str">
        <f t="shared" si="107"/>
        <v/>
      </c>
      <c r="DI54" s="240" t="str">
        <f t="shared" si="124"/>
        <v/>
      </c>
      <c r="DJ54" s="240" t="str">
        <f t="shared" si="124"/>
        <v/>
      </c>
      <c r="DK54" s="240" t="str">
        <f t="shared" si="109"/>
        <v/>
      </c>
      <c r="DL54" s="240" t="str">
        <f t="shared" si="110"/>
        <v/>
      </c>
      <c r="DM54" s="241">
        <v>40</v>
      </c>
      <c r="DN54" s="432"/>
      <c r="DO54" s="242"/>
      <c r="DP54" s="242"/>
      <c r="DQ54" s="248" t="str">
        <f t="shared" si="111"/>
        <v/>
      </c>
      <c r="DR54" s="238" t="str">
        <f t="shared" si="112"/>
        <v/>
      </c>
      <c r="DS54" s="238" t="str">
        <f t="shared" si="113"/>
        <v/>
      </c>
      <c r="DT54" s="238" t="str">
        <f t="shared" si="114"/>
        <v/>
      </c>
      <c r="DU54" s="239" t="str">
        <f t="shared" si="115"/>
        <v/>
      </c>
      <c r="DV54" s="239" t="str">
        <f t="shared" si="116"/>
        <v/>
      </c>
      <c r="DW54" s="240" t="str">
        <f t="shared" si="45"/>
        <v/>
      </c>
      <c r="DX54" s="240" t="str">
        <f t="shared" si="46"/>
        <v/>
      </c>
      <c r="DY54" s="240" t="str">
        <f t="shared" si="47"/>
        <v/>
      </c>
      <c r="DZ54" s="240" t="str">
        <f t="shared" si="48"/>
        <v/>
      </c>
      <c r="EA54" s="240" t="str">
        <f t="shared" si="49"/>
        <v/>
      </c>
      <c r="EB54" s="240" t="str">
        <f t="shared" si="50"/>
        <v/>
      </c>
      <c r="EC54" s="240" t="str">
        <f t="shared" si="51"/>
        <v/>
      </c>
      <c r="ED54" s="240" t="str">
        <f t="shared" si="52"/>
        <v/>
      </c>
      <c r="EE54" s="240" t="str">
        <f t="shared" si="53"/>
        <v/>
      </c>
      <c r="EF54" s="240" t="str">
        <f t="shared" si="54"/>
        <v/>
      </c>
      <c r="EG54" s="240" t="str">
        <f t="shared" si="55"/>
        <v/>
      </c>
      <c r="EH54" s="240" t="str">
        <f t="shared" si="118"/>
        <v/>
      </c>
      <c r="EI54" s="240" t="str">
        <f t="shared" si="56"/>
        <v/>
      </c>
      <c r="EJ54" s="240" t="str">
        <f t="shared" si="117"/>
        <v/>
      </c>
      <c r="EK54" s="241">
        <v>40</v>
      </c>
      <c r="EL54" s="432"/>
      <c r="EZ54" s="214" t="str">
        <f>IFERROR(IF(AND('Classificação geral'!$J46="FEM",'Classificação geral'!$K46=1,'Classificação geral'!$F46="Mini"),'Classificação geral'!$A46,""),"")</f>
        <v/>
      </c>
      <c r="FA54" s="214" t="str">
        <f>IFERROR(IF(AND('Classificação geral'!$J46="FEM",'Classificação geral'!$K46=1,'Classificação geral'!F46="Mini"),'Classificação geral'!$B46,""),"")</f>
        <v/>
      </c>
      <c r="FB54" s="215" t="str">
        <f>IF($FA54='Classificação geral'!$B46,'Classificação geral'!$C46,"")</f>
        <v/>
      </c>
      <c r="FC54" s="215" t="str">
        <f>IF($FA54='Classificação geral'!$B46,'Classificação geral'!$D46,"")</f>
        <v/>
      </c>
      <c r="FD54" s="215" t="str">
        <f>IF($FA54='Classificação geral'!$B46,'Classificação geral'!$J46,"")</f>
        <v/>
      </c>
      <c r="FE54" s="215" t="str">
        <f>IF($FD54='Classificação geral'!$J46,'Classificação geral'!$K46,"")</f>
        <v/>
      </c>
      <c r="FF54" s="215" t="str">
        <f>IF($FE54='Classificação geral'!$K46,'Classificação geral'!$P46,"")</f>
        <v/>
      </c>
      <c r="FG54" s="215" t="str">
        <f>IF($FE54='Classificação geral'!$K46,'Classificação geral'!$S46,"")</f>
        <v/>
      </c>
      <c r="FH54" s="215" t="str">
        <f>IF($FE54='Classificação geral'!$K46,'Classificação geral'!$T46,"")</f>
        <v/>
      </c>
      <c r="FI54" s="215" t="str">
        <f>IF($FE54='Classificação geral'!$K46,'Classificação geral'!$L46,"")</f>
        <v/>
      </c>
      <c r="FJ54" s="215" t="str">
        <f>IF($FE54='Classificação geral'!$K46,'Classificação geral'!$U46,"")</f>
        <v/>
      </c>
      <c r="FK54" s="215" t="str">
        <f>IF($FE54='Classificação geral'!$K46,'Classificação geral'!$W46,"")</f>
        <v/>
      </c>
      <c r="FL54" s="215" t="str">
        <f>IF($FE54='Classificação geral'!$K46,'Classificação geral'!$X46,"")</f>
        <v/>
      </c>
      <c r="FM54" s="215" t="str">
        <f>IF($FE54='Classificação geral'!$K46,'Classificação geral'!$M46,"")</f>
        <v/>
      </c>
      <c r="FN54" s="215" t="str">
        <f>IF($FE54='Classificação geral'!$K46,'Classificação geral'!$Y46,"")</f>
        <v/>
      </c>
      <c r="FO54" s="215" t="str">
        <f>IF($FE54='Classificação geral'!$K46,'Classificação geral'!$AA46,"")</f>
        <v/>
      </c>
      <c r="FP54" s="215" t="str">
        <f>IF($FE54='Classificação geral'!$K46,'Classificação geral'!$AB46,"")</f>
        <v/>
      </c>
      <c r="FQ54" s="215" t="str">
        <f>IF($FE54='Classificação geral'!$K46,'Classificação geral'!$N46,"")</f>
        <v/>
      </c>
      <c r="FR54" s="215" t="str">
        <f>IF($FE54='Classificação geral'!$K46,'Classificação geral'!$O46,"")</f>
        <v/>
      </c>
      <c r="FS54" s="215" t="str">
        <f>IF($FE54='Classificação geral'!$K46,'Classificação geral'!$AM46,"")</f>
        <v/>
      </c>
      <c r="FT54" s="216" t="str">
        <f>IFERROR(RANK(FS54,FS:FS,0)+ COUNTIF($FS$13:FS53,FS54),"")</f>
        <v/>
      </c>
      <c r="FU54" s="209"/>
      <c r="FV54" s="214" t="str">
        <f>IFERROR(IF(AND('Classificação geral'!$J46="mas",'Classificação geral'!$K46=1,'Classificação geral'!$F46="Mini"),'Classificação geral'!$A46,""),"")</f>
        <v/>
      </c>
      <c r="FW54" s="214" t="str">
        <f>IFERROR(IF(AND('Classificação geral'!$J46="mas",'Classificação geral'!$K46=1,'Classificação geral'!$F46="Mini"),'Classificação geral'!$B46,""),"")</f>
        <v/>
      </c>
      <c r="FX54" s="215" t="str">
        <f>IF($FW54='Classificação geral'!$B46,'Classificação geral'!$C46,"")</f>
        <v/>
      </c>
      <c r="FY54" s="215" t="str">
        <f>IF($FW54='Classificação geral'!$B46,'Classificação geral'!$D46,"")</f>
        <v/>
      </c>
      <c r="FZ54" s="215" t="str">
        <f>IF($FW54='Classificação geral'!$B46,'Classificação geral'!$J46,"")</f>
        <v/>
      </c>
      <c r="GA54" s="214" t="str">
        <f>IFERROR(IF(AND($FZ54="mas",'Classificação geral'!$K46=1),'Classificação geral'!K46,""),"")</f>
        <v/>
      </c>
      <c r="GB54" s="214" t="str">
        <f>IFERROR(IF(AND($FZ54="mas",'Classificação geral'!$K46=1),'Classificação geral'!P46,""),"")</f>
        <v/>
      </c>
      <c r="GC54" s="214" t="str">
        <f>IFERROR(IF(AND($FZ54="mas",'Classificação geral'!$K46=1),'Classificação geral'!S46,""),"")</f>
        <v/>
      </c>
      <c r="GD54" s="214" t="str">
        <f>IFERROR(IF(AND($FZ54="mas",'Classificação geral'!$K46=1),'Classificação geral'!T46,""),"")</f>
        <v/>
      </c>
      <c r="GE54" s="214" t="str">
        <f>IFERROR(IF(AND($FZ54="mas",'Classificação geral'!$K46=1),'Classificação geral'!L46,""),"")</f>
        <v/>
      </c>
      <c r="GF54" s="214" t="str">
        <f>IFERROR(IF(AND($FZ54="mas",'Classificação geral'!$K46=1),'Classificação geral'!U46,""),"")</f>
        <v/>
      </c>
      <c r="GG54" s="214" t="str">
        <f>IFERROR(IF(AND($FZ54="mas",'Classificação geral'!$K46=1),'Classificação geral'!W46,""),"")</f>
        <v/>
      </c>
      <c r="GH54" s="214" t="str">
        <f>IFERROR(IF(AND($FZ54="mas",'Classificação geral'!$K46=1),'Classificação geral'!X46,""),"")</f>
        <v/>
      </c>
      <c r="GI54" s="214" t="str">
        <f>IFERROR(IF(AND($FZ54="mas",'Classificação geral'!$K46=1),'Classificação geral'!M46,""),"")</f>
        <v/>
      </c>
      <c r="GJ54" s="214" t="str">
        <f>IFERROR(IF(AND($FZ54="mas",'Classificação geral'!$K46=1),'Classificação geral'!Y46,""),"")</f>
        <v/>
      </c>
      <c r="GK54" s="214" t="str">
        <f>IFERROR(IF(AND($FZ54="mas",'Classificação geral'!$K46=1),'Classificação geral'!AA46,""),"")</f>
        <v/>
      </c>
      <c r="GL54" s="214" t="str">
        <f>IFERROR(IF(AND($FZ54="mas",'Classificação geral'!$K46=1),'Classificação geral'!AB46,""),"")</f>
        <v/>
      </c>
      <c r="GM54" s="214" t="str">
        <f>IFERROR(IF(AND($FZ54="mas",'Classificação geral'!$K46=1),'Classificação geral'!N46,""),"")</f>
        <v/>
      </c>
      <c r="GN54" s="214" t="str">
        <f>IFERROR(IF(AND($FZ54="mas",'Classificação geral'!$K46=1),'Classificação geral'!O46,""),"")</f>
        <v/>
      </c>
      <c r="GO54" s="244" t="str">
        <f>IFERROR(IF(AND($FZ54="mas",'Classificação geral'!$K46=1),'Classificação geral'!AM46,""),"")</f>
        <v/>
      </c>
      <c r="GP54" s="216" t="str">
        <f>IFERROR(RANK(GO54,GO:GO,0)+ COUNTIF($GO$13:GO53,GO54),"")</f>
        <v/>
      </c>
      <c r="GQ54" s="209"/>
      <c r="GR54" s="214" t="str">
        <f>IFERROR(IF(AND('Classificação geral'!$J46="fem",'Classificação geral'!$K46=2,'Classificação geral'!$F46="Mini"),'Classificação geral'!$A46,""),"")</f>
        <v/>
      </c>
      <c r="GS54" s="214" t="str">
        <f>IFERROR(IF(AND('Classificação geral'!$J46="fem",'Classificação geral'!$K46=2,'Classificação geral'!$F46="Mini"),'Classificação geral'!$B46,""),"")</f>
        <v/>
      </c>
      <c r="GT54" s="215" t="str">
        <f>IF($GS54='Classificação geral'!$B46,'Classificação geral'!$C46,"")</f>
        <v/>
      </c>
      <c r="GU54" s="215" t="str">
        <f>IF($GS54='Classificação geral'!$B46,'Classificação geral'!$D46,"")</f>
        <v/>
      </c>
      <c r="GV54" s="215" t="str">
        <f>IF($GS54='Classificação geral'!$B46,'Classificação geral'!$J46,"")</f>
        <v/>
      </c>
      <c r="GW54" s="214" t="str">
        <f>IFERROR(IF(AND($GV54="fem",'Classificação geral'!$K46=2),'Classificação geral'!K46,""),"")</f>
        <v/>
      </c>
      <c r="GX54" s="214" t="str">
        <f>IFERROR(IF(AND($GV54="fem",'Classificação geral'!$K46=2),'Classificação geral'!P46,""),"")</f>
        <v/>
      </c>
      <c r="GY54" s="214" t="str">
        <f>IFERROR(IF(AND($GV54="fem",'Classificação geral'!$K46=2),'Classificação geral'!S46,""),"")</f>
        <v/>
      </c>
      <c r="GZ54" s="214" t="str">
        <f>IFERROR(IF(AND($GV54="fem",'Classificação geral'!$K46=2),'Classificação geral'!T46,""),"")</f>
        <v/>
      </c>
      <c r="HA54" s="214" t="str">
        <f>IFERROR(IF(AND($GV54="fem",'Classificação geral'!$K46=2),'Classificação geral'!L46,""),"")</f>
        <v/>
      </c>
      <c r="HB54" s="214" t="str">
        <f>IFERROR(IF(AND($GV54="fem",'Classificação geral'!$K46=2),'Classificação geral'!U46,""),"")</f>
        <v/>
      </c>
      <c r="HC54" s="214" t="str">
        <f>IFERROR(IF(AND($GV54="fem",'Classificação geral'!$K46=2),'Classificação geral'!W46,""),"")</f>
        <v/>
      </c>
      <c r="HD54" s="214" t="str">
        <f>IFERROR(IF(AND($GV54="fem",'Classificação geral'!$K46=2),'Classificação geral'!X46,""),"")</f>
        <v/>
      </c>
      <c r="HE54" s="214" t="str">
        <f>IFERROR(IF(AND($GV54="fem",'Classificação geral'!$K46=2),'Classificação geral'!M46,""),"")</f>
        <v/>
      </c>
      <c r="HF54" s="214" t="str">
        <f>IFERROR(IF(AND($GV54="fem",'Classificação geral'!$K46=2),'Classificação geral'!Y46,""),"")</f>
        <v/>
      </c>
      <c r="HG54" s="214" t="str">
        <f>IFERROR(IF(AND($GV54="fem",'Classificação geral'!$K46=2),'Classificação geral'!AA46,""),"")</f>
        <v/>
      </c>
      <c r="HH54" s="214" t="str">
        <f>IFERROR(IF(AND($GV54="fem",'Classificação geral'!$K46=2),'Classificação geral'!AB46,""),"")</f>
        <v/>
      </c>
      <c r="HI54" s="214" t="str">
        <f>IFERROR(IF(AND($GV54="fem",'Classificação geral'!$K46=2),'Classificação geral'!N46,""),"")</f>
        <v/>
      </c>
      <c r="HJ54" s="214" t="str">
        <f>IFERROR(IF(AND($GV54="fem",'Classificação geral'!$K46=2),'Classificação geral'!O46,""),"")</f>
        <v/>
      </c>
      <c r="HK54" s="214" t="str">
        <f>IFERROR(IF(AND($GV54="fem",'Classificação geral'!$K46=2),'Classificação geral'!AM46,""),"")</f>
        <v/>
      </c>
      <c r="HL54" s="216" t="str">
        <f>IFERROR(RANK(HK54,HK:HK,0)+ COUNTIF(HK$13:$HK52,HK54),"")</f>
        <v/>
      </c>
      <c r="HM54" s="209"/>
      <c r="HN54" s="214" t="str">
        <f>IFERROR(IF(AND('Classificação geral'!$J46="mas",'Classificação geral'!$K46=2,'Classificação geral'!$F46="Mini"),'Classificação geral'!$A46,""),"")</f>
        <v/>
      </c>
      <c r="HO54" s="214" t="str">
        <f>IFERROR(IF(AND('Classificação geral'!$J46="mas",'Classificação geral'!$K46=2,'Classificação geral'!$F46="Mini"),'Classificação geral'!$B46,""),"")</f>
        <v/>
      </c>
      <c r="HP54" s="215" t="str">
        <f>IF($HO54='Classificação geral'!$B46,'Classificação geral'!$C46,"")</f>
        <v/>
      </c>
      <c r="HQ54" s="215" t="str">
        <f>IF($HO54='Classificação geral'!$B46,'Classificação geral'!$D46,"")</f>
        <v/>
      </c>
      <c r="HR54" s="215" t="str">
        <f>IF($HO54='Classificação geral'!$B46,'Classificação geral'!$J46,"")</f>
        <v/>
      </c>
      <c r="HS54" s="214" t="str">
        <f>IFERROR(IF(AND($HR54="mas",'Classificação geral'!$K46=2),'Classificação geral'!K46,""),"")</f>
        <v/>
      </c>
      <c r="HT54" s="214" t="str">
        <f>IFERROR(IF(AND($HR54="mas",'Classificação geral'!$K46=2),'Classificação geral'!P46,""),"")</f>
        <v/>
      </c>
      <c r="HU54" s="214" t="str">
        <f>IFERROR(IF(AND($HR54="mas",'Classificação geral'!$K46=2),'Classificação geral'!S46,""),"")</f>
        <v/>
      </c>
      <c r="HV54" s="214" t="str">
        <f>IFERROR(IF(AND($HR54="mas",'Classificação geral'!$K46=2),'Classificação geral'!T46,""),"")</f>
        <v/>
      </c>
      <c r="HW54" s="214" t="str">
        <f>IFERROR(IF(AND($HR54="mas",'Classificação geral'!$K46=2),'Classificação geral'!L46,""),"")</f>
        <v/>
      </c>
      <c r="HX54" s="214" t="str">
        <f>IFERROR(IF(AND($HR54="mas",'Classificação geral'!$K46=2),'Classificação geral'!U46,""),"")</f>
        <v/>
      </c>
      <c r="HY54" s="214" t="str">
        <f>IFERROR(IF(AND($HR54="mas",'Classificação geral'!$K46=2),'Classificação geral'!W46,""),"")</f>
        <v/>
      </c>
      <c r="HZ54" s="214" t="str">
        <f>IFERROR(IF(AND($HR54="mas",'Classificação geral'!$K46=2),'Classificação geral'!X46,""),"")</f>
        <v/>
      </c>
      <c r="IA54" s="214" t="str">
        <f>IFERROR(IF(AND($HR54="mas",'Classificação geral'!$K46=2),'Classificação geral'!M46,""),"")</f>
        <v/>
      </c>
      <c r="IB54" s="214" t="str">
        <f>IFERROR(IF(AND($HR54="mas",'Classificação geral'!$K46=2),'Classificação geral'!Y46,""),"")</f>
        <v/>
      </c>
      <c r="IC54" s="214" t="str">
        <f>IFERROR(IF(AND($HR54="mas",'Classificação geral'!$K46=2),'Classificação geral'!AA46,""),"")</f>
        <v/>
      </c>
      <c r="ID54" s="214" t="str">
        <f>IFERROR(IF(AND($HR54="mas",'Classificação geral'!$K46=2),'Classificação geral'!AB46,""),"")</f>
        <v/>
      </c>
      <c r="IE54" s="214" t="str">
        <f>IFERROR(IF(AND($HR54="mas",'Classificação geral'!$K46=2),'Classificação geral'!N46,""),"")</f>
        <v/>
      </c>
      <c r="IF54" s="214" t="str">
        <f>IFERROR(IF(AND($HR54="mas",'Classificação geral'!$K46=2),'Classificação geral'!$AM46,""),"")</f>
        <v/>
      </c>
      <c r="IG54" s="216" t="str">
        <f>IFERROR(RANK(IF54,IF:IF,0)+ COUNTIF($IF$13:IF$13,IF54),"")</f>
        <v/>
      </c>
      <c r="IH54" s="209"/>
      <c r="II54" s="214" t="str">
        <f>IFERROR(IF(AND('Classificação geral'!$J46="fem",'Classificação geral'!$K46=3,'Classificação geral'!$F46="Mini"),'Classificação geral'!$A46,""),"")</f>
        <v/>
      </c>
      <c r="IJ54" s="214" t="str">
        <f>IFERROR(IF(AND('Classificação geral'!$J46="fem",'Classificação geral'!$K46=3,'Classificação geral'!$F46="Mini"),'Classificação geral'!$B46,""),"")</f>
        <v/>
      </c>
      <c r="IK54" s="215" t="str">
        <f>IF($IJ54='Classificação geral'!$B46,'Classificação geral'!$C46,"")</f>
        <v/>
      </c>
      <c r="IL54" s="215" t="str">
        <f>IF($IJ54='Classificação geral'!$B46,'Classificação geral'!$D46,"")</f>
        <v/>
      </c>
      <c r="IM54" s="215" t="str">
        <f>IF($IJ54='Classificação geral'!$B46,'Classificação geral'!$J46,"")</f>
        <v/>
      </c>
      <c r="IN54" s="215" t="str">
        <f>IF($IM54='Classificação geral'!$J46,'Classificação geral'!$K46,"")</f>
        <v/>
      </c>
      <c r="IO54" s="215" t="str">
        <f>IF($IN54='Classificação geral'!$K46,'Classificação geral'!$P46,"")</f>
        <v/>
      </c>
      <c r="IP54" s="215" t="str">
        <f>IF($IN54='Classificação geral'!$K46,'Classificação geral'!$S46,"")</f>
        <v/>
      </c>
      <c r="IQ54" s="215" t="str">
        <f>IF($IN54='Classificação geral'!$K46,'Classificação geral'!$T46,"")</f>
        <v/>
      </c>
      <c r="IR54" s="215" t="str">
        <f>IF($IN54='Classificação geral'!$K46,'Classificação geral'!$L46,"")</f>
        <v/>
      </c>
      <c r="IS54" s="215" t="str">
        <f>IF($IN54='Classificação geral'!$K46,'Classificação geral'!$U46,"")</f>
        <v/>
      </c>
      <c r="IT54" s="215" t="str">
        <f>IF($IN54='Classificação geral'!$K46,'Classificação geral'!$W46,"")</f>
        <v/>
      </c>
      <c r="IU54" s="215" t="str">
        <f>IF($IN54='Classificação geral'!$K46,'Classificação geral'!$X46,"")</f>
        <v/>
      </c>
      <c r="IV54" s="215" t="str">
        <f>IF($IN54='Classificação geral'!$K46,'Classificação geral'!$M46,"")</f>
        <v/>
      </c>
      <c r="IW54" s="215" t="str">
        <f>IF($IN54='Classificação geral'!$K46,'Classificação geral'!$Y46,"")</f>
        <v/>
      </c>
      <c r="IX54" s="215" t="str">
        <f>IF($IN54='Classificação geral'!$K46,'Classificação geral'!$AA46,"")</f>
        <v/>
      </c>
      <c r="IY54" s="215" t="str">
        <f>IF($IN54='Classificação geral'!$K46,'Classificação geral'!$AB46,"")</f>
        <v/>
      </c>
      <c r="IZ54" s="215" t="str">
        <f>IF($IN54='Classificação geral'!$K46,'Classificação geral'!$N46,"")</f>
        <v/>
      </c>
      <c r="JA54" s="215" t="str">
        <f>IF($IN54='Classificação geral'!$K46,'Classificação geral'!$O46,"")</f>
        <v/>
      </c>
      <c r="JB54" s="215" t="str">
        <f>IF($IN54='Classificação geral'!$K46,'Classificação geral'!$AM46,"")</f>
        <v/>
      </c>
      <c r="JC54" s="216" t="str">
        <f>IFERROR(RANK(JB54,JB:JB,0)+ COUNTIF($JB$13:JB52,JB54),"")</f>
        <v/>
      </c>
      <c r="JD54" s="209"/>
      <c r="JE54" s="214" t="str">
        <f>IFERROR(IF(AND('Classificação geral'!$J46="mas",'Classificação geral'!$K46=3,'Classificação geral'!$F46="Mini"),'Classificação geral'!$A46,""),"")</f>
        <v/>
      </c>
      <c r="JF54" s="214" t="str">
        <f>IFERROR(IF(AND('Classificação geral'!$J46="mas",'Classificação geral'!$K46=3,'Classificação geral'!$F46="Mini"),'Classificação geral'!$B46,""),"")</f>
        <v/>
      </c>
      <c r="JG54" s="215" t="str">
        <f>IF($JF54='Classificação geral'!$B46,'Classificação geral'!$C46,"")</f>
        <v/>
      </c>
      <c r="JH54" s="215" t="str">
        <f>IF($JF54='Classificação geral'!$B46,'Classificação geral'!$D46,"")</f>
        <v/>
      </c>
      <c r="JI54" s="215" t="str">
        <f>IF($JF54='Classificação geral'!$B46,'Classificação geral'!$J46,"")</f>
        <v/>
      </c>
      <c r="JJ54" s="214" t="str">
        <f>IFERROR(IF(AND($JI54="mas",'Classificação geral'!$K46=3),'Classificação geral'!K46,""),"")</f>
        <v/>
      </c>
      <c r="JK54" s="214" t="str">
        <f>IFERROR(IF(AND($JI54="mas",'Classificação geral'!$K46=3),'Classificação geral'!P46,""),"")</f>
        <v/>
      </c>
      <c r="JL54" s="214" t="str">
        <f>IFERROR(IF(AND($JI54="mas",'Classificação geral'!$K46=3),'Classificação geral'!S46,""),"")</f>
        <v/>
      </c>
      <c r="JM54" s="214" t="str">
        <f>IFERROR(IF(AND($JI54="mas",'Classificação geral'!$K46=3),'Classificação geral'!T46,""),"")</f>
        <v/>
      </c>
      <c r="JN54" s="214" t="str">
        <f>IFERROR(IF(AND($JI54="mas",'Classificação geral'!$K46=3),'Classificação geral'!L46,""),"")</f>
        <v/>
      </c>
      <c r="JO54" s="214" t="str">
        <f>IFERROR(IF(AND($JI54="mas",'Classificação geral'!$K46=3),'Classificação geral'!U46,""),"")</f>
        <v/>
      </c>
      <c r="JP54" s="214" t="str">
        <f>IFERROR(IF(AND($JI54="mas",'Classificação geral'!$K46=3),'Classificação geral'!W46,""),"")</f>
        <v/>
      </c>
      <c r="JQ54" s="214" t="str">
        <f>IFERROR(IF(AND($JI54="mas",'Classificação geral'!$K46=3),'Classificação geral'!X46,""),"")</f>
        <v/>
      </c>
      <c r="JR54" s="214" t="str">
        <f>IFERROR(IF(AND($JI54="mas",'Classificação geral'!$K46=3),'Classificação geral'!M46,""),"")</f>
        <v/>
      </c>
      <c r="JS54" s="214" t="str">
        <f>IFERROR(IF(AND($JI54="mas",'Classificação geral'!$K46=3),'Classificação geral'!Y46,""),"")</f>
        <v/>
      </c>
      <c r="JT54" s="214" t="str">
        <f>IFERROR(IF(AND($JI54="mas",'Classificação geral'!$K46=3),'Classificação geral'!AA46,""),"")</f>
        <v/>
      </c>
      <c r="JU54" s="214" t="str">
        <f>IFERROR(IF(AND($JI54="mas",'Classificação geral'!$K46=3),'Classificação geral'!AB46,""),"")</f>
        <v/>
      </c>
      <c r="JV54" s="214" t="str">
        <f>IFERROR(IF(AND($JI54="mas",'Classificação geral'!$K46=3),'Classificação geral'!N46,""),"")</f>
        <v/>
      </c>
      <c r="JW54" s="214" t="str">
        <f>IFERROR(IF(AND($JI54="mas",'Classificação geral'!$K46=3),'Classificação geral'!$AM46,""),"")</f>
        <v/>
      </c>
      <c r="JX54" s="216" t="str">
        <f>IFERROR(RANK(JW54,JW:JW,0)+ COUNTIF(JW$13:$JW52,JW54),"")</f>
        <v/>
      </c>
    </row>
    <row r="55" spans="1:284" s="199" customFormat="1" ht="24.75" customHeight="1" x14ac:dyDescent="0.4">
      <c r="A55" s="243"/>
      <c r="B55" s="248" t="str">
        <f t="shared" si="125"/>
        <v/>
      </c>
      <c r="C55" s="238" t="str">
        <f t="shared" si="126"/>
        <v/>
      </c>
      <c r="D55" s="238" t="str">
        <f t="shared" si="127"/>
        <v/>
      </c>
      <c r="E55" s="238" t="str">
        <f t="shared" si="128"/>
        <v/>
      </c>
      <c r="F55" s="239" t="str">
        <f t="shared" si="129"/>
        <v/>
      </c>
      <c r="G55" s="239" t="str">
        <f t="shared" si="130"/>
        <v/>
      </c>
      <c r="H55" s="240" t="str">
        <f t="shared" si="131"/>
        <v/>
      </c>
      <c r="I55" s="240" t="str">
        <f t="shared" si="132"/>
        <v/>
      </c>
      <c r="J55" s="240" t="str">
        <f t="shared" si="133"/>
        <v/>
      </c>
      <c r="K55" s="240" t="str">
        <f t="shared" si="134"/>
        <v/>
      </c>
      <c r="L55" s="240" t="str">
        <f t="shared" si="135"/>
        <v/>
      </c>
      <c r="M55" s="240" t="str">
        <f t="shared" si="136"/>
        <v/>
      </c>
      <c r="N55" s="240" t="str">
        <f t="shared" si="137"/>
        <v/>
      </c>
      <c r="O55" s="240" t="str">
        <f t="shared" si="138"/>
        <v/>
      </c>
      <c r="P55" s="240" t="str">
        <f t="shared" si="139"/>
        <v/>
      </c>
      <c r="Q55" s="240" t="str">
        <f t="shared" si="140"/>
        <v/>
      </c>
      <c r="R55" s="240" t="str">
        <f t="shared" ref="R55:S74" si="163">IFERROR(INDEX($FP$15:$FP$161,MATCH($V55,$FT$15:$FT$161,0)),"")</f>
        <v/>
      </c>
      <c r="S55" s="240" t="str">
        <f t="shared" si="163"/>
        <v/>
      </c>
      <c r="T55" s="240" t="str">
        <f t="shared" si="141"/>
        <v/>
      </c>
      <c r="U55" s="240" t="str">
        <f t="shared" si="142"/>
        <v/>
      </c>
      <c r="V55" s="241">
        <v>41</v>
      </c>
      <c r="W55" s="432"/>
      <c r="X55" s="434"/>
      <c r="Y55" s="242"/>
      <c r="Z55" s="248" t="str">
        <f t="shared" si="143"/>
        <v/>
      </c>
      <c r="AA55" s="238" t="str">
        <f t="shared" si="144"/>
        <v/>
      </c>
      <c r="AB55" s="238" t="str">
        <f t="shared" si="145"/>
        <v/>
      </c>
      <c r="AC55" s="238" t="str">
        <f t="shared" si="146"/>
        <v/>
      </c>
      <c r="AD55" s="239" t="str">
        <f t="shared" si="147"/>
        <v/>
      </c>
      <c r="AE55" s="239" t="str">
        <f t="shared" si="148"/>
        <v/>
      </c>
      <c r="AF55" s="240" t="str">
        <f t="shared" si="149"/>
        <v/>
      </c>
      <c r="AG55" s="240" t="str">
        <f t="shared" si="150"/>
        <v/>
      </c>
      <c r="AH55" s="240" t="str">
        <f t="shared" si="151"/>
        <v/>
      </c>
      <c r="AI55" s="240" t="str">
        <f t="shared" si="152"/>
        <v/>
      </c>
      <c r="AJ55" s="240" t="str">
        <f t="shared" si="153"/>
        <v/>
      </c>
      <c r="AK55" s="240" t="str">
        <f t="shared" si="154"/>
        <v/>
      </c>
      <c r="AL55" s="240" t="str">
        <f t="shared" si="155"/>
        <v/>
      </c>
      <c r="AM55" s="240" t="str">
        <f t="shared" si="156"/>
        <v/>
      </c>
      <c r="AN55" s="240" t="str">
        <f t="shared" si="157"/>
        <v/>
      </c>
      <c r="AO55" s="240" t="str">
        <f t="shared" si="158"/>
        <v/>
      </c>
      <c r="AP55" s="240" t="str">
        <f t="shared" ref="AP55:AQ74" si="164">IFERROR(INDEX($GL$15:$GL$161,MATCH($AT55,$GP$15:$GP$161,0)),"")</f>
        <v/>
      </c>
      <c r="AQ55" s="240" t="str">
        <f t="shared" si="164"/>
        <v/>
      </c>
      <c r="AR55" s="240" t="str">
        <f t="shared" si="159"/>
        <v/>
      </c>
      <c r="AS55" s="240" t="str">
        <f t="shared" si="160"/>
        <v/>
      </c>
      <c r="AT55" s="241">
        <v>41</v>
      </c>
      <c r="AU55" s="432"/>
      <c r="AV55" s="242"/>
      <c r="AW55" s="243"/>
      <c r="AX55" s="249" t="str">
        <f t="shared" si="57"/>
        <v/>
      </c>
      <c r="AY55" s="238" t="str">
        <f t="shared" si="58"/>
        <v/>
      </c>
      <c r="AZ55" s="238" t="str">
        <f t="shared" si="59"/>
        <v/>
      </c>
      <c r="BA55" s="239" t="str">
        <f t="shared" si="161"/>
        <v/>
      </c>
      <c r="BB55" s="239" t="str">
        <f t="shared" si="60"/>
        <v/>
      </c>
      <c r="BC55" s="239" t="str">
        <f t="shared" si="61"/>
        <v/>
      </c>
      <c r="BD55" s="240" t="str">
        <f t="shared" si="62"/>
        <v/>
      </c>
      <c r="BE55" s="240" t="str">
        <f t="shared" si="63"/>
        <v/>
      </c>
      <c r="BF55" s="240" t="str">
        <f t="shared" si="64"/>
        <v/>
      </c>
      <c r="BG55" s="240" t="str">
        <f t="shared" si="65"/>
        <v/>
      </c>
      <c r="BH55" s="240" t="str">
        <f t="shared" si="66"/>
        <v/>
      </c>
      <c r="BI55" s="240" t="str">
        <f t="shared" si="67"/>
        <v/>
      </c>
      <c r="BJ55" s="240" t="str">
        <f t="shared" si="68"/>
        <v/>
      </c>
      <c r="BK55" s="240" t="str">
        <f t="shared" si="69"/>
        <v/>
      </c>
      <c r="BL55" s="240" t="str">
        <f t="shared" si="70"/>
        <v/>
      </c>
      <c r="BM55" s="240" t="str">
        <f t="shared" si="71"/>
        <v/>
      </c>
      <c r="BN55" s="240" t="str">
        <f t="shared" si="121"/>
        <v/>
      </c>
      <c r="BO55" s="240" t="str">
        <f t="shared" si="121"/>
        <v/>
      </c>
      <c r="BP55" s="240" t="str">
        <f t="shared" si="73"/>
        <v/>
      </c>
      <c r="BQ55" s="240" t="str">
        <f t="shared" si="74"/>
        <v/>
      </c>
      <c r="BR55" s="241">
        <v>41</v>
      </c>
      <c r="BS55" s="432"/>
      <c r="BT55" s="242"/>
      <c r="BU55" s="242"/>
      <c r="BV55" s="249" t="str">
        <f t="shared" si="75"/>
        <v/>
      </c>
      <c r="BW55" s="238" t="str">
        <f t="shared" si="76"/>
        <v/>
      </c>
      <c r="BX55" s="238" t="str">
        <f t="shared" si="77"/>
        <v/>
      </c>
      <c r="BY55" s="239" t="str">
        <f t="shared" si="162"/>
        <v/>
      </c>
      <c r="BZ55" s="239" t="str">
        <f t="shared" si="78"/>
        <v/>
      </c>
      <c r="CA55" s="239" t="str">
        <f t="shared" si="122"/>
        <v/>
      </c>
      <c r="CB55" s="240" t="str">
        <f t="shared" si="122"/>
        <v/>
      </c>
      <c r="CC55" s="240" t="str">
        <f t="shared" si="80"/>
        <v/>
      </c>
      <c r="CD55" s="240" t="str">
        <f t="shared" si="81"/>
        <v/>
      </c>
      <c r="CE55" s="240" t="str">
        <f t="shared" si="82"/>
        <v/>
      </c>
      <c r="CF55" s="240" t="str">
        <f t="shared" si="83"/>
        <v/>
      </c>
      <c r="CG55" s="240" t="str">
        <f t="shared" si="84"/>
        <v/>
      </c>
      <c r="CH55" s="240" t="str">
        <f t="shared" si="85"/>
        <v/>
      </c>
      <c r="CI55" s="240" t="str">
        <f t="shared" si="86"/>
        <v/>
      </c>
      <c r="CJ55" s="240" t="str">
        <f t="shared" si="87"/>
        <v/>
      </c>
      <c r="CK55" s="240" t="str">
        <f t="shared" si="88"/>
        <v/>
      </c>
      <c r="CL55" s="240" t="str">
        <f t="shared" si="123"/>
        <v/>
      </c>
      <c r="CM55" s="240" t="str">
        <f t="shared" si="123"/>
        <v/>
      </c>
      <c r="CN55" s="240" t="str">
        <f t="shared" si="90"/>
        <v/>
      </c>
      <c r="CO55" s="240" t="str">
        <f t="shared" si="91"/>
        <v/>
      </c>
      <c r="CP55" s="241">
        <v>41</v>
      </c>
      <c r="CQ55" s="432"/>
      <c r="CR55" s="243"/>
      <c r="CS55" s="248" t="str">
        <f t="shared" si="92"/>
        <v/>
      </c>
      <c r="CT55" s="238" t="str">
        <f t="shared" si="93"/>
        <v/>
      </c>
      <c r="CU55" s="238" t="str">
        <f t="shared" si="94"/>
        <v/>
      </c>
      <c r="CV55" s="238" t="str">
        <f t="shared" si="95"/>
        <v/>
      </c>
      <c r="CW55" s="239" t="str">
        <f t="shared" si="96"/>
        <v/>
      </c>
      <c r="CX55" s="239" t="str">
        <f t="shared" si="97"/>
        <v/>
      </c>
      <c r="CY55" s="240" t="str">
        <f t="shared" si="98"/>
        <v/>
      </c>
      <c r="CZ55" s="240" t="str">
        <f t="shared" si="99"/>
        <v/>
      </c>
      <c r="DA55" s="240" t="str">
        <f t="shared" si="100"/>
        <v/>
      </c>
      <c r="DB55" s="240" t="str">
        <f t="shared" si="101"/>
        <v/>
      </c>
      <c r="DC55" s="240" t="str">
        <f t="shared" si="102"/>
        <v/>
      </c>
      <c r="DD55" s="240" t="str">
        <f t="shared" si="103"/>
        <v/>
      </c>
      <c r="DE55" s="240" t="str">
        <f t="shared" si="104"/>
        <v/>
      </c>
      <c r="DF55" s="240" t="str">
        <f t="shared" si="105"/>
        <v/>
      </c>
      <c r="DG55" s="240" t="str">
        <f t="shared" si="106"/>
        <v/>
      </c>
      <c r="DH55" s="240" t="str">
        <f t="shared" si="107"/>
        <v/>
      </c>
      <c r="DI55" s="240" t="str">
        <f t="shared" si="124"/>
        <v/>
      </c>
      <c r="DJ55" s="240" t="str">
        <f t="shared" si="124"/>
        <v/>
      </c>
      <c r="DK55" s="240" t="str">
        <f t="shared" si="109"/>
        <v/>
      </c>
      <c r="DL55" s="240" t="str">
        <f t="shared" si="110"/>
        <v/>
      </c>
      <c r="DM55" s="241">
        <v>41</v>
      </c>
      <c r="DN55" s="432"/>
      <c r="DO55" s="242"/>
      <c r="DP55" s="242"/>
      <c r="DQ55" s="248" t="str">
        <f t="shared" si="111"/>
        <v/>
      </c>
      <c r="DR55" s="238" t="str">
        <f t="shared" si="112"/>
        <v/>
      </c>
      <c r="DS55" s="238" t="str">
        <f t="shared" si="113"/>
        <v/>
      </c>
      <c r="DT55" s="238" t="str">
        <f t="shared" si="114"/>
        <v/>
      </c>
      <c r="DU55" s="239" t="str">
        <f t="shared" si="115"/>
        <v/>
      </c>
      <c r="DV55" s="239" t="str">
        <f t="shared" si="116"/>
        <v/>
      </c>
      <c r="DW55" s="240" t="str">
        <f t="shared" si="45"/>
        <v/>
      </c>
      <c r="DX55" s="240" t="str">
        <f t="shared" si="46"/>
        <v/>
      </c>
      <c r="DY55" s="240" t="str">
        <f t="shared" si="47"/>
        <v/>
      </c>
      <c r="DZ55" s="240" t="str">
        <f t="shared" si="48"/>
        <v/>
      </c>
      <c r="EA55" s="240" t="str">
        <f t="shared" si="49"/>
        <v/>
      </c>
      <c r="EB55" s="240" t="str">
        <f t="shared" si="50"/>
        <v/>
      </c>
      <c r="EC55" s="240" t="str">
        <f t="shared" si="51"/>
        <v/>
      </c>
      <c r="ED55" s="240" t="str">
        <f t="shared" si="52"/>
        <v/>
      </c>
      <c r="EE55" s="240" t="str">
        <f t="shared" si="53"/>
        <v/>
      </c>
      <c r="EF55" s="240" t="str">
        <f t="shared" si="54"/>
        <v/>
      </c>
      <c r="EG55" s="240" t="str">
        <f t="shared" si="55"/>
        <v/>
      </c>
      <c r="EH55" s="240" t="str">
        <f t="shared" si="118"/>
        <v/>
      </c>
      <c r="EI55" s="240" t="str">
        <f t="shared" si="56"/>
        <v/>
      </c>
      <c r="EJ55" s="240" t="str">
        <f t="shared" si="117"/>
        <v/>
      </c>
      <c r="EK55" s="241">
        <v>41</v>
      </c>
      <c r="EL55" s="432"/>
      <c r="EZ55" s="214" t="str">
        <f>IFERROR(IF(AND('Classificação geral'!$J47="FEM",'Classificação geral'!$K47=1,'Classificação geral'!$F47="Mini"),'Classificação geral'!$A47,""),"")</f>
        <v/>
      </c>
      <c r="FA55" s="214" t="str">
        <f>IFERROR(IF(AND('Classificação geral'!$J47="FEM",'Classificação geral'!$K47=1,'Classificação geral'!F47="Mini"),'Classificação geral'!$B47,""),"")</f>
        <v/>
      </c>
      <c r="FB55" s="215" t="str">
        <f>IF($FA55='Classificação geral'!$B47,'Classificação geral'!$C47,"")</f>
        <v/>
      </c>
      <c r="FC55" s="215" t="str">
        <f>IF($FA55='Classificação geral'!$B47,'Classificação geral'!$D47,"")</f>
        <v/>
      </c>
      <c r="FD55" s="215" t="str">
        <f>IF($FA55='Classificação geral'!$B47,'Classificação geral'!$J47,"")</f>
        <v/>
      </c>
      <c r="FE55" s="215" t="str">
        <f>IF($FD55='Classificação geral'!$J47,'Classificação geral'!$K47,"")</f>
        <v/>
      </c>
      <c r="FF55" s="215" t="str">
        <f>IF($FE55='Classificação geral'!$K47,'Classificação geral'!$P47,"")</f>
        <v/>
      </c>
      <c r="FG55" s="215" t="str">
        <f>IF($FE55='Classificação geral'!$K47,'Classificação geral'!$S47,"")</f>
        <v/>
      </c>
      <c r="FH55" s="215" t="str">
        <f>IF($FE55='Classificação geral'!$K47,'Classificação geral'!$T47,"")</f>
        <v/>
      </c>
      <c r="FI55" s="215" t="str">
        <f>IF($FE55='Classificação geral'!$K47,'Classificação geral'!$L47,"")</f>
        <v/>
      </c>
      <c r="FJ55" s="215" t="str">
        <f>IF($FE55='Classificação geral'!$K47,'Classificação geral'!$U47,"")</f>
        <v/>
      </c>
      <c r="FK55" s="215" t="str">
        <f>IF($FE55='Classificação geral'!$K47,'Classificação geral'!$W47,"")</f>
        <v/>
      </c>
      <c r="FL55" s="215" t="str">
        <f>IF($FE55='Classificação geral'!$K47,'Classificação geral'!$X47,"")</f>
        <v/>
      </c>
      <c r="FM55" s="215" t="str">
        <f>IF($FE55='Classificação geral'!$K47,'Classificação geral'!$M47,"")</f>
        <v/>
      </c>
      <c r="FN55" s="215" t="str">
        <f>IF($FE55='Classificação geral'!$K47,'Classificação geral'!$Y47,"")</f>
        <v/>
      </c>
      <c r="FO55" s="215" t="str">
        <f>IF($FE55='Classificação geral'!$K47,'Classificação geral'!$AA47,"")</f>
        <v/>
      </c>
      <c r="FP55" s="215" t="str">
        <f>IF($FE55='Classificação geral'!$K47,'Classificação geral'!$AB47,"")</f>
        <v/>
      </c>
      <c r="FQ55" s="215" t="str">
        <f>IF($FE55='Classificação geral'!$K47,'Classificação geral'!$N47,"")</f>
        <v/>
      </c>
      <c r="FR55" s="215" t="str">
        <f>IF($FE55='Classificação geral'!$K47,'Classificação geral'!$O47,"")</f>
        <v/>
      </c>
      <c r="FS55" s="215" t="str">
        <f>IF($FE55='Classificação geral'!$K47,'Classificação geral'!$AM47,"")</f>
        <v/>
      </c>
      <c r="FT55" s="216" t="str">
        <f>IFERROR(RANK(FS55,FS:FS,0)+ COUNTIF($FS$13:FS54,FS55),"")</f>
        <v/>
      </c>
      <c r="FU55" s="209"/>
      <c r="FV55" s="214" t="str">
        <f>IFERROR(IF(AND('Classificação geral'!$J47="mas",'Classificação geral'!$K47=1,'Classificação geral'!$F47="Mini"),'Classificação geral'!$A47,""),"")</f>
        <v/>
      </c>
      <c r="FW55" s="214" t="str">
        <f>IFERROR(IF(AND('Classificação geral'!$J47="mas",'Classificação geral'!$K47=1,'Classificação geral'!$F47="Mini"),'Classificação geral'!$B47,""),"")</f>
        <v/>
      </c>
      <c r="FX55" s="215" t="str">
        <f>IF($FW55='Classificação geral'!$B47,'Classificação geral'!$C47,"")</f>
        <v/>
      </c>
      <c r="FY55" s="215" t="str">
        <f>IF($FW55='Classificação geral'!$B47,'Classificação geral'!$D47,"")</f>
        <v/>
      </c>
      <c r="FZ55" s="215" t="str">
        <f>IF($FW55='Classificação geral'!$B47,'Classificação geral'!$J47,"")</f>
        <v/>
      </c>
      <c r="GA55" s="214" t="str">
        <f>IFERROR(IF(AND($FZ55="mas",'Classificação geral'!$K47=1),'Classificação geral'!K47,""),"")</f>
        <v/>
      </c>
      <c r="GB55" s="214" t="str">
        <f>IFERROR(IF(AND($FZ55="mas",'Classificação geral'!$K47=1),'Classificação geral'!P47,""),"")</f>
        <v/>
      </c>
      <c r="GC55" s="214" t="str">
        <f>IFERROR(IF(AND($FZ55="mas",'Classificação geral'!$K47=1),'Classificação geral'!S47,""),"")</f>
        <v/>
      </c>
      <c r="GD55" s="214" t="str">
        <f>IFERROR(IF(AND($FZ55="mas",'Classificação geral'!$K47=1),'Classificação geral'!T47,""),"")</f>
        <v/>
      </c>
      <c r="GE55" s="214" t="str">
        <f>IFERROR(IF(AND($FZ55="mas",'Classificação geral'!$K47=1),'Classificação geral'!L47,""),"")</f>
        <v/>
      </c>
      <c r="GF55" s="214" t="str">
        <f>IFERROR(IF(AND($FZ55="mas",'Classificação geral'!$K47=1),'Classificação geral'!U47,""),"")</f>
        <v/>
      </c>
      <c r="GG55" s="214" t="str">
        <f>IFERROR(IF(AND($FZ55="mas",'Classificação geral'!$K47=1),'Classificação geral'!W47,""),"")</f>
        <v/>
      </c>
      <c r="GH55" s="214" t="str">
        <f>IFERROR(IF(AND($FZ55="mas",'Classificação geral'!$K47=1),'Classificação geral'!X47,""),"")</f>
        <v/>
      </c>
      <c r="GI55" s="214" t="str">
        <f>IFERROR(IF(AND($FZ55="mas",'Classificação geral'!$K47=1),'Classificação geral'!M47,""),"")</f>
        <v/>
      </c>
      <c r="GJ55" s="214" t="str">
        <f>IFERROR(IF(AND($FZ55="mas",'Classificação geral'!$K47=1),'Classificação geral'!Y47,""),"")</f>
        <v/>
      </c>
      <c r="GK55" s="214" t="str">
        <f>IFERROR(IF(AND($FZ55="mas",'Classificação geral'!$K47=1),'Classificação geral'!AA47,""),"")</f>
        <v/>
      </c>
      <c r="GL55" s="214" t="str">
        <f>IFERROR(IF(AND($FZ55="mas",'Classificação geral'!$K47=1),'Classificação geral'!AB47,""),"")</f>
        <v/>
      </c>
      <c r="GM55" s="214" t="str">
        <f>IFERROR(IF(AND($FZ55="mas",'Classificação geral'!$K47=1),'Classificação geral'!N47,""),"")</f>
        <v/>
      </c>
      <c r="GN55" s="214" t="str">
        <f>IFERROR(IF(AND($FZ55="mas",'Classificação geral'!$K47=1),'Classificação geral'!O47,""),"")</f>
        <v/>
      </c>
      <c r="GO55" s="244" t="str">
        <f>IFERROR(IF(AND($FZ55="mas",'Classificação geral'!$K47=1),'Classificação geral'!AM47,""),"")</f>
        <v/>
      </c>
      <c r="GP55" s="216" t="str">
        <f>IFERROR(RANK(GO55,GO:GO,0)+ COUNTIF($GO$13:GO54,GO55),"")</f>
        <v/>
      </c>
      <c r="GQ55" s="209"/>
      <c r="GR55" s="214" t="str">
        <f>IFERROR(IF(AND('Classificação geral'!$J47="fem",'Classificação geral'!$K47=2,'Classificação geral'!$F47="Mini"),'Classificação geral'!$A47,""),"")</f>
        <v/>
      </c>
      <c r="GS55" s="214" t="str">
        <f>IFERROR(IF(AND('Classificação geral'!$J47="fem",'Classificação geral'!$K47=2,'Classificação geral'!$F47="Mini"),'Classificação geral'!$B47,""),"")</f>
        <v/>
      </c>
      <c r="GT55" s="215" t="str">
        <f>IF($GS55='Classificação geral'!$B47,'Classificação geral'!$C47,"")</f>
        <v/>
      </c>
      <c r="GU55" s="215" t="str">
        <f>IF($GS55='Classificação geral'!$B47,'Classificação geral'!$D47,"")</f>
        <v/>
      </c>
      <c r="GV55" s="215" t="str">
        <f>IF($GS55='Classificação geral'!$B47,'Classificação geral'!$J47,"")</f>
        <v/>
      </c>
      <c r="GW55" s="214" t="str">
        <f>IFERROR(IF(AND($GV55="fem",'Classificação geral'!$K47=2),'Classificação geral'!K47,""),"")</f>
        <v/>
      </c>
      <c r="GX55" s="214" t="str">
        <f>IFERROR(IF(AND($GV55="fem",'Classificação geral'!$K47=2),'Classificação geral'!P47,""),"")</f>
        <v/>
      </c>
      <c r="GY55" s="214" t="str">
        <f>IFERROR(IF(AND($GV55="fem",'Classificação geral'!$K47=2),'Classificação geral'!S47,""),"")</f>
        <v/>
      </c>
      <c r="GZ55" s="214" t="str">
        <f>IFERROR(IF(AND($GV55="fem",'Classificação geral'!$K47=2),'Classificação geral'!T47,""),"")</f>
        <v/>
      </c>
      <c r="HA55" s="214" t="str">
        <f>IFERROR(IF(AND($GV55="fem",'Classificação geral'!$K47=2),'Classificação geral'!L47,""),"")</f>
        <v/>
      </c>
      <c r="HB55" s="214" t="str">
        <f>IFERROR(IF(AND($GV55="fem",'Classificação geral'!$K47=2),'Classificação geral'!U47,""),"")</f>
        <v/>
      </c>
      <c r="HC55" s="214" t="str">
        <f>IFERROR(IF(AND($GV55="fem",'Classificação geral'!$K47=2),'Classificação geral'!W47,""),"")</f>
        <v/>
      </c>
      <c r="HD55" s="214" t="str">
        <f>IFERROR(IF(AND($GV55="fem",'Classificação geral'!$K47=2),'Classificação geral'!X47,""),"")</f>
        <v/>
      </c>
      <c r="HE55" s="214" t="str">
        <f>IFERROR(IF(AND($GV55="fem",'Classificação geral'!$K47=2),'Classificação geral'!M47,""),"")</f>
        <v/>
      </c>
      <c r="HF55" s="214" t="str">
        <f>IFERROR(IF(AND($GV55="fem",'Classificação geral'!$K47=2),'Classificação geral'!Y47,""),"")</f>
        <v/>
      </c>
      <c r="HG55" s="214" t="str">
        <f>IFERROR(IF(AND($GV55="fem",'Classificação geral'!$K47=2),'Classificação geral'!AA47,""),"")</f>
        <v/>
      </c>
      <c r="HH55" s="214" t="str">
        <f>IFERROR(IF(AND($GV55="fem",'Classificação geral'!$K47=2),'Classificação geral'!AB47,""),"")</f>
        <v/>
      </c>
      <c r="HI55" s="214" t="str">
        <f>IFERROR(IF(AND($GV55="fem",'Classificação geral'!$K47=2),'Classificação geral'!N47,""),"")</f>
        <v/>
      </c>
      <c r="HJ55" s="214" t="str">
        <f>IFERROR(IF(AND($GV55="fem",'Classificação geral'!$K47=2),'Classificação geral'!O47,""),"")</f>
        <v/>
      </c>
      <c r="HK55" s="214" t="str">
        <f>IFERROR(IF(AND($GV55="fem",'Classificação geral'!$K47=2),'Classificação geral'!AM47,""),"")</f>
        <v/>
      </c>
      <c r="HL55" s="216" t="str">
        <f>IFERROR(RANK(HK55,HK:HK,0)+ COUNTIF(HK$13:$HK53,HK55),"")</f>
        <v/>
      </c>
      <c r="HM55" s="209"/>
      <c r="HN55" s="214" t="str">
        <f>IFERROR(IF(AND('Classificação geral'!$J47="mas",'Classificação geral'!$K47=2,'Classificação geral'!$F47="Mini"),'Classificação geral'!$A47,""),"")</f>
        <v/>
      </c>
      <c r="HO55" s="214" t="str">
        <f>IFERROR(IF(AND('Classificação geral'!$J47="mas",'Classificação geral'!$K47=2,'Classificação geral'!$F47="Mini"),'Classificação geral'!$B47,""),"")</f>
        <v/>
      </c>
      <c r="HP55" s="215" t="str">
        <f>IF($HO55='Classificação geral'!$B47,'Classificação geral'!$C47,"")</f>
        <v/>
      </c>
      <c r="HQ55" s="215" t="str">
        <f>IF($HO55='Classificação geral'!$B47,'Classificação geral'!$D47,"")</f>
        <v/>
      </c>
      <c r="HR55" s="215" t="str">
        <f>IF($HO55='Classificação geral'!$B47,'Classificação geral'!$J47,"")</f>
        <v/>
      </c>
      <c r="HS55" s="214" t="str">
        <f>IFERROR(IF(AND($HR55="mas",'Classificação geral'!$K47=2),'Classificação geral'!K47,""),"")</f>
        <v/>
      </c>
      <c r="HT55" s="214" t="str">
        <f>IFERROR(IF(AND($HR55="mas",'Classificação geral'!$K47=2),'Classificação geral'!P47,""),"")</f>
        <v/>
      </c>
      <c r="HU55" s="214" t="str">
        <f>IFERROR(IF(AND($HR55="mas",'Classificação geral'!$K47=2),'Classificação geral'!S47,""),"")</f>
        <v/>
      </c>
      <c r="HV55" s="214" t="str">
        <f>IFERROR(IF(AND($HR55="mas",'Classificação geral'!$K47=2),'Classificação geral'!T47,""),"")</f>
        <v/>
      </c>
      <c r="HW55" s="214" t="str">
        <f>IFERROR(IF(AND($HR55="mas",'Classificação geral'!$K47=2),'Classificação geral'!L47,""),"")</f>
        <v/>
      </c>
      <c r="HX55" s="214" t="str">
        <f>IFERROR(IF(AND($HR55="mas",'Classificação geral'!$K47=2),'Classificação geral'!U47,""),"")</f>
        <v/>
      </c>
      <c r="HY55" s="214" t="str">
        <f>IFERROR(IF(AND($HR55="mas",'Classificação geral'!$K47=2),'Classificação geral'!W47,""),"")</f>
        <v/>
      </c>
      <c r="HZ55" s="214" t="str">
        <f>IFERROR(IF(AND($HR55="mas",'Classificação geral'!$K47=2),'Classificação geral'!X47,""),"")</f>
        <v/>
      </c>
      <c r="IA55" s="214" t="str">
        <f>IFERROR(IF(AND($HR55="mas",'Classificação geral'!$K47=2),'Classificação geral'!M47,""),"")</f>
        <v/>
      </c>
      <c r="IB55" s="214" t="str">
        <f>IFERROR(IF(AND($HR55="mas",'Classificação geral'!$K47=2),'Classificação geral'!Y47,""),"")</f>
        <v/>
      </c>
      <c r="IC55" s="214" t="str">
        <f>IFERROR(IF(AND($HR55="mas",'Classificação geral'!$K47=2),'Classificação geral'!AA47,""),"")</f>
        <v/>
      </c>
      <c r="ID55" s="214" t="str">
        <f>IFERROR(IF(AND($HR55="mas",'Classificação geral'!$K47=2),'Classificação geral'!AB47,""),"")</f>
        <v/>
      </c>
      <c r="IE55" s="214" t="str">
        <f>IFERROR(IF(AND($HR55="mas",'Classificação geral'!$K47=2),'Classificação geral'!N47,""),"")</f>
        <v/>
      </c>
      <c r="IF55" s="214" t="str">
        <f>IFERROR(IF(AND($HR55="mas",'Classificação geral'!$K47=2),'Classificação geral'!$AM47,""),"")</f>
        <v/>
      </c>
      <c r="IG55" s="216" t="str">
        <f>IFERROR(RANK(IF55,IF:IF,0)+ COUNTIF($IF$13:IF$13,IF55),"")</f>
        <v/>
      </c>
      <c r="IH55" s="209"/>
      <c r="II55" s="214" t="str">
        <f>IFERROR(IF(AND('Classificação geral'!$J47="fem",'Classificação geral'!$K47=3,'Classificação geral'!$F47="Mini"),'Classificação geral'!$A47,""),"")</f>
        <v/>
      </c>
      <c r="IJ55" s="214" t="str">
        <f>IFERROR(IF(AND('Classificação geral'!$J47="fem",'Classificação geral'!$K47=3,'Classificação geral'!$F47="Mini"),'Classificação geral'!$B47,""),"")</f>
        <v/>
      </c>
      <c r="IK55" s="215" t="str">
        <f>IF($IJ55='Classificação geral'!$B47,'Classificação geral'!$C47,"")</f>
        <v/>
      </c>
      <c r="IL55" s="215" t="str">
        <f>IF($IJ55='Classificação geral'!$B47,'Classificação geral'!$D47,"")</f>
        <v/>
      </c>
      <c r="IM55" s="215" t="str">
        <f>IF($IJ55='Classificação geral'!$B47,'Classificação geral'!$J47,"")</f>
        <v/>
      </c>
      <c r="IN55" s="215" t="str">
        <f>IF($IM55='Classificação geral'!$J47,'Classificação geral'!$K47,"")</f>
        <v/>
      </c>
      <c r="IO55" s="215" t="str">
        <f>IF($IN55='Classificação geral'!$K47,'Classificação geral'!$P47,"")</f>
        <v/>
      </c>
      <c r="IP55" s="215" t="str">
        <f>IF($IN55='Classificação geral'!$K47,'Classificação geral'!$S47,"")</f>
        <v/>
      </c>
      <c r="IQ55" s="215" t="str">
        <f>IF($IN55='Classificação geral'!$K47,'Classificação geral'!$T47,"")</f>
        <v/>
      </c>
      <c r="IR55" s="215" t="str">
        <f>IF($IN55='Classificação geral'!$K47,'Classificação geral'!$L47,"")</f>
        <v/>
      </c>
      <c r="IS55" s="215" t="str">
        <f>IF($IN55='Classificação geral'!$K47,'Classificação geral'!$U47,"")</f>
        <v/>
      </c>
      <c r="IT55" s="215" t="str">
        <f>IF($IN55='Classificação geral'!$K47,'Classificação geral'!$W47,"")</f>
        <v/>
      </c>
      <c r="IU55" s="215" t="str">
        <f>IF($IN55='Classificação geral'!$K47,'Classificação geral'!$X47,"")</f>
        <v/>
      </c>
      <c r="IV55" s="215" t="str">
        <f>IF($IN55='Classificação geral'!$K47,'Classificação geral'!$M47,"")</f>
        <v/>
      </c>
      <c r="IW55" s="215" t="str">
        <f>IF($IN55='Classificação geral'!$K47,'Classificação geral'!$Y47,"")</f>
        <v/>
      </c>
      <c r="IX55" s="215" t="str">
        <f>IF($IN55='Classificação geral'!$K47,'Classificação geral'!$AA47,"")</f>
        <v/>
      </c>
      <c r="IY55" s="215" t="str">
        <f>IF($IN55='Classificação geral'!$K47,'Classificação geral'!$AB47,"")</f>
        <v/>
      </c>
      <c r="IZ55" s="215" t="str">
        <f>IF($IN55='Classificação geral'!$K47,'Classificação geral'!$N47,"")</f>
        <v/>
      </c>
      <c r="JA55" s="215" t="str">
        <f>IF($IN55='Classificação geral'!$K47,'Classificação geral'!$O47,"")</f>
        <v/>
      </c>
      <c r="JB55" s="215" t="str">
        <f>IF($IN55='Classificação geral'!$K47,'Classificação geral'!$AM47,"")</f>
        <v/>
      </c>
      <c r="JC55" s="216" t="str">
        <f>IFERROR(RANK(JB55,JB:JB,0)+ COUNTIF($JB$13:JB53,JB55),"")</f>
        <v/>
      </c>
      <c r="JD55" s="209"/>
      <c r="JE55" s="214" t="str">
        <f>IFERROR(IF(AND('Classificação geral'!$J47="mas",'Classificação geral'!$K47=3,'Classificação geral'!$F47="Mini"),'Classificação geral'!$A47,""),"")</f>
        <v/>
      </c>
      <c r="JF55" s="214" t="str">
        <f>IFERROR(IF(AND('Classificação geral'!$J47="mas",'Classificação geral'!$K47=3,'Classificação geral'!$F47="Mini"),'Classificação geral'!$B47,""),"")</f>
        <v/>
      </c>
      <c r="JG55" s="215" t="str">
        <f>IF($JF55='Classificação geral'!$B47,'Classificação geral'!$C47,"")</f>
        <v/>
      </c>
      <c r="JH55" s="215" t="str">
        <f>IF($JF55='Classificação geral'!$B47,'Classificação geral'!$D47,"")</f>
        <v/>
      </c>
      <c r="JI55" s="215" t="str">
        <f>IF($JF55='Classificação geral'!$B47,'Classificação geral'!$J47,"")</f>
        <v/>
      </c>
      <c r="JJ55" s="214" t="str">
        <f>IFERROR(IF(AND($JI55="mas",'Classificação geral'!$K47=3),'Classificação geral'!K47,""),"")</f>
        <v/>
      </c>
      <c r="JK55" s="214" t="str">
        <f>IFERROR(IF(AND($JI55="mas",'Classificação geral'!$K47=3),'Classificação geral'!P47,""),"")</f>
        <v/>
      </c>
      <c r="JL55" s="214" t="str">
        <f>IFERROR(IF(AND($JI55="mas",'Classificação geral'!$K47=3),'Classificação geral'!S47,""),"")</f>
        <v/>
      </c>
      <c r="JM55" s="214" t="str">
        <f>IFERROR(IF(AND($JI55="mas",'Classificação geral'!$K47=3),'Classificação geral'!T47,""),"")</f>
        <v/>
      </c>
      <c r="JN55" s="214" t="str">
        <f>IFERROR(IF(AND($JI55="mas",'Classificação geral'!$K47=3),'Classificação geral'!L47,""),"")</f>
        <v/>
      </c>
      <c r="JO55" s="214" t="str">
        <f>IFERROR(IF(AND($JI55="mas",'Classificação geral'!$K47=3),'Classificação geral'!U47,""),"")</f>
        <v/>
      </c>
      <c r="JP55" s="214" t="str">
        <f>IFERROR(IF(AND($JI55="mas",'Classificação geral'!$K47=3),'Classificação geral'!W47,""),"")</f>
        <v/>
      </c>
      <c r="JQ55" s="214" t="str">
        <f>IFERROR(IF(AND($JI55="mas",'Classificação geral'!$K47=3),'Classificação geral'!X47,""),"")</f>
        <v/>
      </c>
      <c r="JR55" s="214" t="str">
        <f>IFERROR(IF(AND($JI55="mas",'Classificação geral'!$K47=3),'Classificação geral'!M47,""),"")</f>
        <v/>
      </c>
      <c r="JS55" s="214" t="str">
        <f>IFERROR(IF(AND($JI55="mas",'Classificação geral'!$K47=3),'Classificação geral'!Y47,""),"")</f>
        <v/>
      </c>
      <c r="JT55" s="214" t="str">
        <f>IFERROR(IF(AND($JI55="mas",'Classificação geral'!$K47=3),'Classificação geral'!AA47,""),"")</f>
        <v/>
      </c>
      <c r="JU55" s="214" t="str">
        <f>IFERROR(IF(AND($JI55="mas",'Classificação geral'!$K47=3),'Classificação geral'!AB47,""),"")</f>
        <v/>
      </c>
      <c r="JV55" s="214" t="str">
        <f>IFERROR(IF(AND($JI55="mas",'Classificação geral'!$K47=3),'Classificação geral'!N47,""),"")</f>
        <v/>
      </c>
      <c r="JW55" s="214" t="str">
        <f>IFERROR(IF(AND($JI55="mas",'Classificação geral'!$K47=3),'Classificação geral'!$AM47,""),"")</f>
        <v/>
      </c>
      <c r="JX55" s="216" t="str">
        <f>IFERROR(RANK(JW55,JW:JW,0)+ COUNTIF(JW$13:$JW53,JW55),"")</f>
        <v/>
      </c>
    </row>
    <row r="56" spans="1:284" s="199" customFormat="1" ht="24.75" customHeight="1" x14ac:dyDescent="0.4">
      <c r="A56" s="243"/>
      <c r="B56" s="248" t="str">
        <f t="shared" si="125"/>
        <v/>
      </c>
      <c r="C56" s="238" t="str">
        <f t="shared" si="126"/>
        <v/>
      </c>
      <c r="D56" s="238" t="str">
        <f t="shared" si="127"/>
        <v/>
      </c>
      <c r="E56" s="238" t="str">
        <f t="shared" si="128"/>
        <v/>
      </c>
      <c r="F56" s="239" t="str">
        <f t="shared" si="129"/>
        <v/>
      </c>
      <c r="G56" s="239" t="str">
        <f t="shared" si="130"/>
        <v/>
      </c>
      <c r="H56" s="240" t="str">
        <f t="shared" si="131"/>
        <v/>
      </c>
      <c r="I56" s="240" t="str">
        <f t="shared" si="132"/>
        <v/>
      </c>
      <c r="J56" s="240" t="str">
        <f t="shared" si="133"/>
        <v/>
      </c>
      <c r="K56" s="240" t="str">
        <f t="shared" si="134"/>
        <v/>
      </c>
      <c r="L56" s="240" t="str">
        <f t="shared" si="135"/>
        <v/>
      </c>
      <c r="M56" s="240" t="str">
        <f t="shared" si="136"/>
        <v/>
      </c>
      <c r="N56" s="240" t="str">
        <f t="shared" si="137"/>
        <v/>
      </c>
      <c r="O56" s="240" t="str">
        <f t="shared" si="138"/>
        <v/>
      </c>
      <c r="P56" s="240" t="str">
        <f t="shared" si="139"/>
        <v/>
      </c>
      <c r="Q56" s="240" t="str">
        <f t="shared" si="140"/>
        <v/>
      </c>
      <c r="R56" s="240" t="str">
        <f t="shared" si="163"/>
        <v/>
      </c>
      <c r="S56" s="240" t="str">
        <f t="shared" si="163"/>
        <v/>
      </c>
      <c r="T56" s="240" t="str">
        <f t="shared" si="141"/>
        <v/>
      </c>
      <c r="U56" s="240" t="str">
        <f t="shared" si="142"/>
        <v/>
      </c>
      <c r="V56" s="241">
        <v>42</v>
      </c>
      <c r="W56" s="432"/>
      <c r="X56" s="434"/>
      <c r="Y56" s="242"/>
      <c r="Z56" s="248" t="str">
        <f t="shared" si="143"/>
        <v/>
      </c>
      <c r="AA56" s="238" t="str">
        <f t="shared" si="144"/>
        <v/>
      </c>
      <c r="AB56" s="238" t="str">
        <f t="shared" si="145"/>
        <v/>
      </c>
      <c r="AC56" s="238" t="str">
        <f t="shared" si="146"/>
        <v/>
      </c>
      <c r="AD56" s="239" t="str">
        <f t="shared" si="147"/>
        <v/>
      </c>
      <c r="AE56" s="239" t="str">
        <f t="shared" si="148"/>
        <v/>
      </c>
      <c r="AF56" s="240" t="str">
        <f t="shared" si="149"/>
        <v/>
      </c>
      <c r="AG56" s="240" t="str">
        <f t="shared" si="150"/>
        <v/>
      </c>
      <c r="AH56" s="240" t="str">
        <f t="shared" si="151"/>
        <v/>
      </c>
      <c r="AI56" s="240" t="str">
        <f t="shared" si="152"/>
        <v/>
      </c>
      <c r="AJ56" s="240" t="str">
        <f t="shared" si="153"/>
        <v/>
      </c>
      <c r="AK56" s="240" t="str">
        <f t="shared" si="154"/>
        <v/>
      </c>
      <c r="AL56" s="240" t="str">
        <f t="shared" si="155"/>
        <v/>
      </c>
      <c r="AM56" s="240" t="str">
        <f t="shared" si="156"/>
        <v/>
      </c>
      <c r="AN56" s="240" t="str">
        <f t="shared" si="157"/>
        <v/>
      </c>
      <c r="AO56" s="240" t="str">
        <f t="shared" si="158"/>
        <v/>
      </c>
      <c r="AP56" s="240" t="str">
        <f t="shared" si="164"/>
        <v/>
      </c>
      <c r="AQ56" s="240" t="str">
        <f t="shared" si="164"/>
        <v/>
      </c>
      <c r="AR56" s="240" t="str">
        <f t="shared" si="159"/>
        <v/>
      </c>
      <c r="AS56" s="240" t="str">
        <f t="shared" si="160"/>
        <v/>
      </c>
      <c r="AT56" s="241">
        <v>42</v>
      </c>
      <c r="AU56" s="432"/>
      <c r="AV56" s="242"/>
      <c r="AW56" s="243"/>
      <c r="AX56" s="249" t="str">
        <f t="shared" si="57"/>
        <v/>
      </c>
      <c r="AY56" s="238" t="str">
        <f t="shared" si="58"/>
        <v/>
      </c>
      <c r="AZ56" s="238" t="str">
        <f t="shared" si="59"/>
        <v/>
      </c>
      <c r="BA56" s="239" t="str">
        <f t="shared" si="161"/>
        <v/>
      </c>
      <c r="BB56" s="239" t="str">
        <f t="shared" si="60"/>
        <v/>
      </c>
      <c r="BC56" s="239" t="str">
        <f t="shared" si="61"/>
        <v/>
      </c>
      <c r="BD56" s="240" t="str">
        <f t="shared" si="62"/>
        <v/>
      </c>
      <c r="BE56" s="240" t="str">
        <f t="shared" si="63"/>
        <v/>
      </c>
      <c r="BF56" s="240" t="str">
        <f t="shared" si="64"/>
        <v/>
      </c>
      <c r="BG56" s="240" t="str">
        <f t="shared" si="65"/>
        <v/>
      </c>
      <c r="BH56" s="240" t="str">
        <f t="shared" si="66"/>
        <v/>
      </c>
      <c r="BI56" s="240" t="str">
        <f t="shared" si="67"/>
        <v/>
      </c>
      <c r="BJ56" s="240" t="str">
        <f t="shared" si="68"/>
        <v/>
      </c>
      <c r="BK56" s="240" t="str">
        <f t="shared" si="69"/>
        <v/>
      </c>
      <c r="BL56" s="240" t="str">
        <f t="shared" si="70"/>
        <v/>
      </c>
      <c r="BM56" s="240" t="str">
        <f t="shared" si="71"/>
        <v/>
      </c>
      <c r="BN56" s="240" t="str">
        <f t="shared" si="121"/>
        <v/>
      </c>
      <c r="BO56" s="240" t="str">
        <f t="shared" si="121"/>
        <v/>
      </c>
      <c r="BP56" s="240" t="str">
        <f t="shared" si="73"/>
        <v/>
      </c>
      <c r="BQ56" s="240" t="str">
        <f t="shared" si="74"/>
        <v/>
      </c>
      <c r="BR56" s="241">
        <v>42</v>
      </c>
      <c r="BS56" s="432"/>
      <c r="BT56" s="242"/>
      <c r="BU56" s="242"/>
      <c r="BV56" s="249" t="str">
        <f t="shared" si="75"/>
        <v/>
      </c>
      <c r="BW56" s="238" t="str">
        <f t="shared" si="76"/>
        <v/>
      </c>
      <c r="BX56" s="238" t="str">
        <f t="shared" si="77"/>
        <v/>
      </c>
      <c r="BY56" s="239" t="str">
        <f t="shared" si="162"/>
        <v/>
      </c>
      <c r="BZ56" s="239" t="str">
        <f t="shared" si="78"/>
        <v/>
      </c>
      <c r="CA56" s="239" t="str">
        <f t="shared" si="122"/>
        <v/>
      </c>
      <c r="CB56" s="240" t="str">
        <f t="shared" si="122"/>
        <v/>
      </c>
      <c r="CC56" s="240" t="str">
        <f t="shared" si="80"/>
        <v/>
      </c>
      <c r="CD56" s="240" t="str">
        <f t="shared" si="81"/>
        <v/>
      </c>
      <c r="CE56" s="240" t="str">
        <f t="shared" si="82"/>
        <v/>
      </c>
      <c r="CF56" s="240" t="str">
        <f t="shared" si="83"/>
        <v/>
      </c>
      <c r="CG56" s="240" t="str">
        <f t="shared" si="84"/>
        <v/>
      </c>
      <c r="CH56" s="240" t="str">
        <f t="shared" si="85"/>
        <v/>
      </c>
      <c r="CI56" s="240" t="str">
        <f t="shared" si="86"/>
        <v/>
      </c>
      <c r="CJ56" s="240" t="str">
        <f t="shared" si="87"/>
        <v/>
      </c>
      <c r="CK56" s="240" t="str">
        <f t="shared" si="88"/>
        <v/>
      </c>
      <c r="CL56" s="240" t="str">
        <f t="shared" si="123"/>
        <v/>
      </c>
      <c r="CM56" s="240" t="str">
        <f t="shared" si="123"/>
        <v/>
      </c>
      <c r="CN56" s="240" t="str">
        <f t="shared" si="90"/>
        <v/>
      </c>
      <c r="CO56" s="240" t="str">
        <f t="shared" si="91"/>
        <v/>
      </c>
      <c r="CP56" s="241">
        <v>42</v>
      </c>
      <c r="CQ56" s="432"/>
      <c r="CR56" s="243"/>
      <c r="CS56" s="248" t="str">
        <f t="shared" si="92"/>
        <v/>
      </c>
      <c r="CT56" s="238" t="str">
        <f t="shared" si="93"/>
        <v/>
      </c>
      <c r="CU56" s="238" t="str">
        <f t="shared" si="94"/>
        <v/>
      </c>
      <c r="CV56" s="238" t="str">
        <f t="shared" si="95"/>
        <v/>
      </c>
      <c r="CW56" s="239" t="str">
        <f t="shared" si="96"/>
        <v/>
      </c>
      <c r="CX56" s="239" t="str">
        <f t="shared" si="97"/>
        <v/>
      </c>
      <c r="CY56" s="240" t="str">
        <f t="shared" si="98"/>
        <v/>
      </c>
      <c r="CZ56" s="240" t="str">
        <f t="shared" si="99"/>
        <v/>
      </c>
      <c r="DA56" s="240" t="str">
        <f t="shared" si="100"/>
        <v/>
      </c>
      <c r="DB56" s="240" t="str">
        <f t="shared" si="101"/>
        <v/>
      </c>
      <c r="DC56" s="240" t="str">
        <f t="shared" si="102"/>
        <v/>
      </c>
      <c r="DD56" s="240" t="str">
        <f t="shared" si="103"/>
        <v/>
      </c>
      <c r="DE56" s="240" t="str">
        <f t="shared" si="104"/>
        <v/>
      </c>
      <c r="DF56" s="240" t="str">
        <f t="shared" si="105"/>
        <v/>
      </c>
      <c r="DG56" s="240" t="str">
        <f t="shared" si="106"/>
        <v/>
      </c>
      <c r="DH56" s="240" t="str">
        <f t="shared" si="107"/>
        <v/>
      </c>
      <c r="DI56" s="240" t="str">
        <f t="shared" si="124"/>
        <v/>
      </c>
      <c r="DJ56" s="240" t="str">
        <f t="shared" si="124"/>
        <v/>
      </c>
      <c r="DK56" s="240" t="str">
        <f t="shared" si="109"/>
        <v/>
      </c>
      <c r="DL56" s="240" t="str">
        <f t="shared" si="110"/>
        <v/>
      </c>
      <c r="DM56" s="241">
        <v>42</v>
      </c>
      <c r="DN56" s="432"/>
      <c r="DO56" s="242"/>
      <c r="DP56" s="242"/>
      <c r="DQ56" s="248" t="str">
        <f t="shared" si="111"/>
        <v/>
      </c>
      <c r="DR56" s="238" t="str">
        <f t="shared" si="112"/>
        <v/>
      </c>
      <c r="DS56" s="238" t="str">
        <f t="shared" si="113"/>
        <v/>
      </c>
      <c r="DT56" s="238" t="str">
        <f t="shared" si="114"/>
        <v/>
      </c>
      <c r="DU56" s="239" t="str">
        <f t="shared" si="115"/>
        <v/>
      </c>
      <c r="DV56" s="239" t="str">
        <f t="shared" si="116"/>
        <v/>
      </c>
      <c r="DW56" s="240" t="str">
        <f t="shared" si="45"/>
        <v/>
      </c>
      <c r="DX56" s="240" t="str">
        <f t="shared" si="46"/>
        <v/>
      </c>
      <c r="DY56" s="240" t="str">
        <f t="shared" si="47"/>
        <v/>
      </c>
      <c r="DZ56" s="240" t="str">
        <f t="shared" si="48"/>
        <v/>
      </c>
      <c r="EA56" s="240" t="str">
        <f t="shared" si="49"/>
        <v/>
      </c>
      <c r="EB56" s="240" t="str">
        <f t="shared" si="50"/>
        <v/>
      </c>
      <c r="EC56" s="240" t="str">
        <f t="shared" si="51"/>
        <v/>
      </c>
      <c r="ED56" s="240" t="str">
        <f t="shared" si="52"/>
        <v/>
      </c>
      <c r="EE56" s="240" t="str">
        <f t="shared" si="53"/>
        <v/>
      </c>
      <c r="EF56" s="240" t="str">
        <f t="shared" si="54"/>
        <v/>
      </c>
      <c r="EG56" s="240" t="str">
        <f t="shared" si="55"/>
        <v/>
      </c>
      <c r="EH56" s="240" t="str">
        <f t="shared" si="118"/>
        <v/>
      </c>
      <c r="EI56" s="240" t="str">
        <f t="shared" si="56"/>
        <v/>
      </c>
      <c r="EJ56" s="240" t="str">
        <f t="shared" si="117"/>
        <v/>
      </c>
      <c r="EK56" s="241">
        <v>42</v>
      </c>
      <c r="EL56" s="432"/>
      <c r="EZ56" s="214" t="str">
        <f>IFERROR(IF(AND('Classificação geral'!$J48="FEM",'Classificação geral'!$K48=1,'Classificação geral'!$F48="Mini"),'Classificação geral'!$A48,""),"")</f>
        <v/>
      </c>
      <c r="FA56" s="214" t="str">
        <f>IFERROR(IF(AND('Classificação geral'!$J48="FEM",'Classificação geral'!$K48=1,'Classificação geral'!F48="Mini"),'Classificação geral'!$B48,""),"")</f>
        <v/>
      </c>
      <c r="FB56" s="215" t="str">
        <f>IF($FA56='Classificação geral'!$B48,'Classificação geral'!$C48,"")</f>
        <v/>
      </c>
      <c r="FC56" s="215" t="str">
        <f>IF($FA56='Classificação geral'!$B48,'Classificação geral'!$D48,"")</f>
        <v/>
      </c>
      <c r="FD56" s="215" t="str">
        <f>IF($FA56='Classificação geral'!$B48,'Classificação geral'!$J48,"")</f>
        <v/>
      </c>
      <c r="FE56" s="215" t="str">
        <f>IF($FD56='Classificação geral'!$J48,'Classificação geral'!$K48,"")</f>
        <v/>
      </c>
      <c r="FF56" s="215" t="str">
        <f>IF($FE56='Classificação geral'!$K48,'Classificação geral'!$P48,"")</f>
        <v/>
      </c>
      <c r="FG56" s="215" t="str">
        <f>IF($FE56='Classificação geral'!$K48,'Classificação geral'!$S48,"")</f>
        <v/>
      </c>
      <c r="FH56" s="215" t="str">
        <f>IF($FE56='Classificação geral'!$K48,'Classificação geral'!$T48,"")</f>
        <v/>
      </c>
      <c r="FI56" s="215" t="str">
        <f>IF($FE56='Classificação geral'!$K48,'Classificação geral'!$L48,"")</f>
        <v/>
      </c>
      <c r="FJ56" s="215" t="str">
        <f>IF($FE56='Classificação geral'!$K48,'Classificação geral'!$U48,"")</f>
        <v/>
      </c>
      <c r="FK56" s="215" t="str">
        <f>IF($FE56='Classificação geral'!$K48,'Classificação geral'!$W48,"")</f>
        <v/>
      </c>
      <c r="FL56" s="215" t="str">
        <f>IF($FE56='Classificação geral'!$K48,'Classificação geral'!$X48,"")</f>
        <v/>
      </c>
      <c r="FM56" s="215" t="str">
        <f>IF($FE56='Classificação geral'!$K48,'Classificação geral'!$M48,"")</f>
        <v/>
      </c>
      <c r="FN56" s="215" t="str">
        <f>IF($FE56='Classificação geral'!$K48,'Classificação geral'!$Y48,"")</f>
        <v/>
      </c>
      <c r="FO56" s="215" t="str">
        <f>IF($FE56='Classificação geral'!$K48,'Classificação geral'!$AA48,"")</f>
        <v/>
      </c>
      <c r="FP56" s="215" t="str">
        <f>IF($FE56='Classificação geral'!$K48,'Classificação geral'!$AB48,"")</f>
        <v/>
      </c>
      <c r="FQ56" s="215" t="str">
        <f>IF($FE56='Classificação geral'!$K48,'Classificação geral'!$N48,"")</f>
        <v/>
      </c>
      <c r="FR56" s="215" t="str">
        <f>IF($FE56='Classificação geral'!$K48,'Classificação geral'!$O48,"")</f>
        <v/>
      </c>
      <c r="FS56" s="215" t="str">
        <f>IF($FE56='Classificação geral'!$K48,'Classificação geral'!$AM48,"")</f>
        <v/>
      </c>
      <c r="FT56" s="216" t="str">
        <f>IFERROR(RANK(FS56,FS:FS,0)+ COUNTIF($FS$13:FS55,FS56),"")</f>
        <v/>
      </c>
      <c r="FU56" s="209"/>
      <c r="FV56" s="214" t="str">
        <f>IFERROR(IF(AND('Classificação geral'!$J48="mas",'Classificação geral'!$K48=1,'Classificação geral'!$F48="Mini"),'Classificação geral'!$A48,""),"")</f>
        <v/>
      </c>
      <c r="FW56" s="214" t="str">
        <f>IFERROR(IF(AND('Classificação geral'!$J48="mas",'Classificação geral'!$K48=1,'Classificação geral'!$F48="Mini"),'Classificação geral'!$B48,""),"")</f>
        <v/>
      </c>
      <c r="FX56" s="215" t="str">
        <f>IF($FW56='Classificação geral'!$B48,'Classificação geral'!$C48,"")</f>
        <v/>
      </c>
      <c r="FY56" s="215" t="str">
        <f>IF($FW56='Classificação geral'!$B48,'Classificação geral'!$D48,"")</f>
        <v/>
      </c>
      <c r="FZ56" s="215" t="str">
        <f>IF($FW56='Classificação geral'!$B48,'Classificação geral'!$J48,"")</f>
        <v/>
      </c>
      <c r="GA56" s="214" t="str">
        <f>IFERROR(IF(AND($FZ56="mas",'Classificação geral'!$K48=1),'Classificação geral'!K48,""),"")</f>
        <v/>
      </c>
      <c r="GB56" s="214" t="str">
        <f>IFERROR(IF(AND($FZ56="mas",'Classificação geral'!$K48=1),'Classificação geral'!P48,""),"")</f>
        <v/>
      </c>
      <c r="GC56" s="214" t="str">
        <f>IFERROR(IF(AND($FZ56="mas",'Classificação geral'!$K48=1),'Classificação geral'!S48,""),"")</f>
        <v/>
      </c>
      <c r="GD56" s="214" t="str">
        <f>IFERROR(IF(AND($FZ56="mas",'Classificação geral'!$K48=1),'Classificação geral'!T48,""),"")</f>
        <v/>
      </c>
      <c r="GE56" s="214" t="str">
        <f>IFERROR(IF(AND($FZ56="mas",'Classificação geral'!$K48=1),'Classificação geral'!L48,""),"")</f>
        <v/>
      </c>
      <c r="GF56" s="214" t="str">
        <f>IFERROR(IF(AND($FZ56="mas",'Classificação geral'!$K48=1),'Classificação geral'!U48,""),"")</f>
        <v/>
      </c>
      <c r="GG56" s="214" t="str">
        <f>IFERROR(IF(AND($FZ56="mas",'Classificação geral'!$K48=1),'Classificação geral'!W48,""),"")</f>
        <v/>
      </c>
      <c r="GH56" s="214" t="str">
        <f>IFERROR(IF(AND($FZ56="mas",'Classificação geral'!$K48=1),'Classificação geral'!X48,""),"")</f>
        <v/>
      </c>
      <c r="GI56" s="214" t="str">
        <f>IFERROR(IF(AND($FZ56="mas",'Classificação geral'!$K48=1),'Classificação geral'!M48,""),"")</f>
        <v/>
      </c>
      <c r="GJ56" s="214" t="str">
        <f>IFERROR(IF(AND($FZ56="mas",'Classificação geral'!$K48=1),'Classificação geral'!Y48,""),"")</f>
        <v/>
      </c>
      <c r="GK56" s="214" t="str">
        <f>IFERROR(IF(AND($FZ56="mas",'Classificação geral'!$K48=1),'Classificação geral'!AA48,""),"")</f>
        <v/>
      </c>
      <c r="GL56" s="214" t="str">
        <f>IFERROR(IF(AND($FZ56="mas",'Classificação geral'!$K48=1),'Classificação geral'!AB48,""),"")</f>
        <v/>
      </c>
      <c r="GM56" s="214" t="str">
        <f>IFERROR(IF(AND($FZ56="mas",'Classificação geral'!$K48=1),'Classificação geral'!N48,""),"")</f>
        <v/>
      </c>
      <c r="GN56" s="214" t="str">
        <f>IFERROR(IF(AND($FZ56="mas",'Classificação geral'!$K48=1),'Classificação geral'!O48,""),"")</f>
        <v/>
      </c>
      <c r="GO56" s="244" t="str">
        <f>IFERROR(IF(AND($FZ56="mas",'Classificação geral'!$K48=1),'Classificação geral'!AM48,""),"")</f>
        <v/>
      </c>
      <c r="GP56" s="216" t="str">
        <f>IFERROR(RANK(GO56,GO:GO,0)+ COUNTIF($GO$13:GO55,GO56),"")</f>
        <v/>
      </c>
      <c r="GQ56" s="209"/>
      <c r="GR56" s="214" t="str">
        <f>IFERROR(IF(AND('Classificação geral'!$J48="fem",'Classificação geral'!$K48=2,'Classificação geral'!$F48="Mini"),'Classificação geral'!$A48,""),"")</f>
        <v/>
      </c>
      <c r="GS56" s="214" t="str">
        <f>IFERROR(IF(AND('Classificação geral'!$J48="fem",'Classificação geral'!$K48=2,'Classificação geral'!$F48="Mini"),'Classificação geral'!$B48,""),"")</f>
        <v/>
      </c>
      <c r="GT56" s="215" t="str">
        <f>IF($GS56='Classificação geral'!$B48,'Classificação geral'!$C48,"")</f>
        <v/>
      </c>
      <c r="GU56" s="215" t="str">
        <f>IF($GS56='Classificação geral'!$B48,'Classificação geral'!$D48,"")</f>
        <v/>
      </c>
      <c r="GV56" s="215" t="str">
        <f>IF($GS56='Classificação geral'!$B48,'Classificação geral'!$J48,"")</f>
        <v/>
      </c>
      <c r="GW56" s="214" t="str">
        <f>IFERROR(IF(AND($GV56="fem",'Classificação geral'!$K48=2),'Classificação geral'!K48,""),"")</f>
        <v/>
      </c>
      <c r="GX56" s="214" t="str">
        <f>IFERROR(IF(AND($GV56="fem",'Classificação geral'!$K48=2),'Classificação geral'!P48,""),"")</f>
        <v/>
      </c>
      <c r="GY56" s="214" t="str">
        <f>IFERROR(IF(AND($GV56="fem",'Classificação geral'!$K48=2),'Classificação geral'!S48,""),"")</f>
        <v/>
      </c>
      <c r="GZ56" s="214" t="str">
        <f>IFERROR(IF(AND($GV56="fem",'Classificação geral'!$K48=2),'Classificação geral'!T48,""),"")</f>
        <v/>
      </c>
      <c r="HA56" s="214" t="str">
        <f>IFERROR(IF(AND($GV56="fem",'Classificação geral'!$K48=2),'Classificação geral'!L48,""),"")</f>
        <v/>
      </c>
      <c r="HB56" s="214" t="str">
        <f>IFERROR(IF(AND($GV56="fem",'Classificação geral'!$K48=2),'Classificação geral'!U48,""),"")</f>
        <v/>
      </c>
      <c r="HC56" s="214" t="str">
        <f>IFERROR(IF(AND($GV56="fem",'Classificação geral'!$K48=2),'Classificação geral'!W48,""),"")</f>
        <v/>
      </c>
      <c r="HD56" s="214" t="str">
        <f>IFERROR(IF(AND($GV56="fem",'Classificação geral'!$K48=2),'Classificação geral'!X48,""),"")</f>
        <v/>
      </c>
      <c r="HE56" s="214" t="str">
        <f>IFERROR(IF(AND($GV56="fem",'Classificação geral'!$K48=2),'Classificação geral'!M48,""),"")</f>
        <v/>
      </c>
      <c r="HF56" s="214" t="str">
        <f>IFERROR(IF(AND($GV56="fem",'Classificação geral'!$K48=2),'Classificação geral'!Y48,""),"")</f>
        <v/>
      </c>
      <c r="HG56" s="214" t="str">
        <f>IFERROR(IF(AND($GV56="fem",'Classificação geral'!$K48=2),'Classificação geral'!AA48,""),"")</f>
        <v/>
      </c>
      <c r="HH56" s="214" t="str">
        <f>IFERROR(IF(AND($GV56="fem",'Classificação geral'!$K48=2),'Classificação geral'!AB48,""),"")</f>
        <v/>
      </c>
      <c r="HI56" s="214" t="str">
        <f>IFERROR(IF(AND($GV56="fem",'Classificação geral'!$K48=2),'Classificação geral'!N48,""),"")</f>
        <v/>
      </c>
      <c r="HJ56" s="214" t="str">
        <f>IFERROR(IF(AND($GV56="fem",'Classificação geral'!$K48=2),'Classificação geral'!O48,""),"")</f>
        <v/>
      </c>
      <c r="HK56" s="214" t="str">
        <f>IFERROR(IF(AND($GV56="fem",'Classificação geral'!$K48=2),'Classificação geral'!AM48,""),"")</f>
        <v/>
      </c>
      <c r="HL56" s="216" t="str">
        <f>IFERROR(RANK(HK56,HK:HK,0)+ COUNTIF(HK$13:$HK54,HK56),"")</f>
        <v/>
      </c>
      <c r="HM56" s="209"/>
      <c r="HN56" s="214" t="str">
        <f>IFERROR(IF(AND('Classificação geral'!$J48="mas",'Classificação geral'!$K48=2,'Classificação geral'!$F48="Mini"),'Classificação geral'!$A48,""),"")</f>
        <v/>
      </c>
      <c r="HO56" s="214" t="str">
        <f>IFERROR(IF(AND('Classificação geral'!$J48="mas",'Classificação geral'!$K48=2,'Classificação geral'!$F48="Mini"),'Classificação geral'!$B48,""),"")</f>
        <v/>
      </c>
      <c r="HP56" s="215" t="str">
        <f>IF($HO56='Classificação geral'!$B48,'Classificação geral'!$C48,"")</f>
        <v/>
      </c>
      <c r="HQ56" s="215" t="str">
        <f>IF($HO56='Classificação geral'!$B48,'Classificação geral'!$D48,"")</f>
        <v/>
      </c>
      <c r="HR56" s="215" t="str">
        <f>IF($HO56='Classificação geral'!$B48,'Classificação geral'!$J48,"")</f>
        <v/>
      </c>
      <c r="HS56" s="214" t="str">
        <f>IFERROR(IF(AND($HR56="mas",'Classificação geral'!$K48=2),'Classificação geral'!K48,""),"")</f>
        <v/>
      </c>
      <c r="HT56" s="214" t="str">
        <f>IFERROR(IF(AND($HR56="mas",'Classificação geral'!$K48=2),'Classificação geral'!P48,""),"")</f>
        <v/>
      </c>
      <c r="HU56" s="214" t="str">
        <f>IFERROR(IF(AND($HR56="mas",'Classificação geral'!$K48=2),'Classificação geral'!S48,""),"")</f>
        <v/>
      </c>
      <c r="HV56" s="214" t="str">
        <f>IFERROR(IF(AND($HR56="mas",'Classificação geral'!$K48=2),'Classificação geral'!T48,""),"")</f>
        <v/>
      </c>
      <c r="HW56" s="214" t="str">
        <f>IFERROR(IF(AND($HR56="mas",'Classificação geral'!$K48=2),'Classificação geral'!L48,""),"")</f>
        <v/>
      </c>
      <c r="HX56" s="214" t="str">
        <f>IFERROR(IF(AND($HR56="mas",'Classificação geral'!$K48=2),'Classificação geral'!U48,""),"")</f>
        <v/>
      </c>
      <c r="HY56" s="214" t="str">
        <f>IFERROR(IF(AND($HR56="mas",'Classificação geral'!$K48=2),'Classificação geral'!W48,""),"")</f>
        <v/>
      </c>
      <c r="HZ56" s="214" t="str">
        <f>IFERROR(IF(AND($HR56="mas",'Classificação geral'!$K48=2),'Classificação geral'!X48,""),"")</f>
        <v/>
      </c>
      <c r="IA56" s="214" t="str">
        <f>IFERROR(IF(AND($HR56="mas",'Classificação geral'!$K48=2),'Classificação geral'!M48,""),"")</f>
        <v/>
      </c>
      <c r="IB56" s="214" t="str">
        <f>IFERROR(IF(AND($HR56="mas",'Classificação geral'!$K48=2),'Classificação geral'!Y48,""),"")</f>
        <v/>
      </c>
      <c r="IC56" s="214" t="str">
        <f>IFERROR(IF(AND($HR56="mas",'Classificação geral'!$K48=2),'Classificação geral'!AA48,""),"")</f>
        <v/>
      </c>
      <c r="ID56" s="214" t="str">
        <f>IFERROR(IF(AND($HR56="mas",'Classificação geral'!$K48=2),'Classificação geral'!AB48,""),"")</f>
        <v/>
      </c>
      <c r="IE56" s="214" t="str">
        <f>IFERROR(IF(AND($HR56="mas",'Classificação geral'!$K48=2),'Classificação geral'!N48,""),"")</f>
        <v/>
      </c>
      <c r="IF56" s="214" t="str">
        <f>IFERROR(IF(AND($HR56="mas",'Classificação geral'!$K48=2),'Classificação geral'!$AM48,""),"")</f>
        <v/>
      </c>
      <c r="IG56" s="216" t="str">
        <f>IFERROR(RANK(IF56,IF:IF,0)+ COUNTIF($IF$13:IF$13,IF56),"")</f>
        <v/>
      </c>
      <c r="IH56" s="209"/>
      <c r="II56" s="214" t="str">
        <f>IFERROR(IF(AND('Classificação geral'!$J48="fem",'Classificação geral'!$K48=3,'Classificação geral'!$F48="Mini"),'Classificação geral'!$A48,""),"")</f>
        <v/>
      </c>
      <c r="IJ56" s="214" t="str">
        <f>IFERROR(IF(AND('Classificação geral'!$J48="fem",'Classificação geral'!$K48=3,'Classificação geral'!$F48="Mini"),'Classificação geral'!$B48,""),"")</f>
        <v/>
      </c>
      <c r="IK56" s="215" t="str">
        <f>IF($IJ56='Classificação geral'!$B48,'Classificação geral'!$C48,"")</f>
        <v/>
      </c>
      <c r="IL56" s="215" t="str">
        <f>IF($IJ56='Classificação geral'!$B48,'Classificação geral'!$D48,"")</f>
        <v/>
      </c>
      <c r="IM56" s="215" t="str">
        <f>IF($IJ56='Classificação geral'!$B48,'Classificação geral'!$J48,"")</f>
        <v/>
      </c>
      <c r="IN56" s="215" t="str">
        <f>IF($IM56='Classificação geral'!$J48,'Classificação geral'!$K48,"")</f>
        <v/>
      </c>
      <c r="IO56" s="215" t="str">
        <f>IF($IN56='Classificação geral'!$K48,'Classificação geral'!$P48,"")</f>
        <v/>
      </c>
      <c r="IP56" s="215" t="str">
        <f>IF($IN56='Classificação geral'!$K48,'Classificação geral'!$S48,"")</f>
        <v/>
      </c>
      <c r="IQ56" s="215" t="str">
        <f>IF($IN56='Classificação geral'!$K48,'Classificação geral'!$T48,"")</f>
        <v/>
      </c>
      <c r="IR56" s="215" t="str">
        <f>IF($IN56='Classificação geral'!$K48,'Classificação geral'!$L48,"")</f>
        <v/>
      </c>
      <c r="IS56" s="215" t="str">
        <f>IF($IN56='Classificação geral'!$K48,'Classificação geral'!$U48,"")</f>
        <v/>
      </c>
      <c r="IT56" s="215" t="str">
        <f>IF($IN56='Classificação geral'!$K48,'Classificação geral'!$W48,"")</f>
        <v/>
      </c>
      <c r="IU56" s="215" t="str">
        <f>IF($IN56='Classificação geral'!$K48,'Classificação geral'!$X48,"")</f>
        <v/>
      </c>
      <c r="IV56" s="215" t="str">
        <f>IF($IN56='Classificação geral'!$K48,'Classificação geral'!$M48,"")</f>
        <v/>
      </c>
      <c r="IW56" s="215" t="str">
        <f>IF($IN56='Classificação geral'!$K48,'Classificação geral'!$Y48,"")</f>
        <v/>
      </c>
      <c r="IX56" s="215" t="str">
        <f>IF($IN56='Classificação geral'!$K48,'Classificação geral'!$AA48,"")</f>
        <v/>
      </c>
      <c r="IY56" s="215" t="str">
        <f>IF($IN56='Classificação geral'!$K48,'Classificação geral'!$AB48,"")</f>
        <v/>
      </c>
      <c r="IZ56" s="215" t="str">
        <f>IF($IN56='Classificação geral'!$K48,'Classificação geral'!$N48,"")</f>
        <v/>
      </c>
      <c r="JA56" s="215" t="str">
        <f>IF($IN56='Classificação geral'!$K48,'Classificação geral'!$O48,"")</f>
        <v/>
      </c>
      <c r="JB56" s="215" t="str">
        <f>IF($IN56='Classificação geral'!$K48,'Classificação geral'!$AM48,"")</f>
        <v/>
      </c>
      <c r="JC56" s="216" t="str">
        <f>IFERROR(RANK(JB56,JB:JB,0)+ COUNTIF($JB$13:JB54,JB56),"")</f>
        <v/>
      </c>
      <c r="JD56" s="209"/>
      <c r="JE56" s="214" t="str">
        <f>IFERROR(IF(AND('Classificação geral'!$J48="mas",'Classificação geral'!$K48=3,'Classificação geral'!$F48="Mini"),'Classificação geral'!$A48,""),"")</f>
        <v/>
      </c>
      <c r="JF56" s="214" t="str">
        <f>IFERROR(IF(AND('Classificação geral'!$J48="mas",'Classificação geral'!$K48=3,'Classificação geral'!$F48="Mini"),'Classificação geral'!$B48,""),"")</f>
        <v/>
      </c>
      <c r="JG56" s="215" t="str">
        <f>IF($JF56='Classificação geral'!$B48,'Classificação geral'!$C48,"")</f>
        <v/>
      </c>
      <c r="JH56" s="215" t="str">
        <f>IF($JF56='Classificação geral'!$B48,'Classificação geral'!$D48,"")</f>
        <v/>
      </c>
      <c r="JI56" s="215" t="str">
        <f>IF($JF56='Classificação geral'!$B48,'Classificação geral'!$J48,"")</f>
        <v/>
      </c>
      <c r="JJ56" s="214" t="str">
        <f>IFERROR(IF(AND($JI56="mas",'Classificação geral'!$K48=3),'Classificação geral'!K48,""),"")</f>
        <v/>
      </c>
      <c r="JK56" s="214" t="str">
        <f>IFERROR(IF(AND($JI56="mas",'Classificação geral'!$K48=3),'Classificação geral'!P48,""),"")</f>
        <v/>
      </c>
      <c r="JL56" s="214" t="str">
        <f>IFERROR(IF(AND($JI56="mas",'Classificação geral'!$K48=3),'Classificação geral'!S48,""),"")</f>
        <v/>
      </c>
      <c r="JM56" s="214" t="str">
        <f>IFERROR(IF(AND($JI56="mas",'Classificação geral'!$K48=3),'Classificação geral'!T48,""),"")</f>
        <v/>
      </c>
      <c r="JN56" s="214" t="str">
        <f>IFERROR(IF(AND($JI56="mas",'Classificação geral'!$K48=3),'Classificação geral'!L48,""),"")</f>
        <v/>
      </c>
      <c r="JO56" s="214" t="str">
        <f>IFERROR(IF(AND($JI56="mas",'Classificação geral'!$K48=3),'Classificação geral'!U48,""),"")</f>
        <v/>
      </c>
      <c r="JP56" s="214" t="str">
        <f>IFERROR(IF(AND($JI56="mas",'Classificação geral'!$K48=3),'Classificação geral'!W48,""),"")</f>
        <v/>
      </c>
      <c r="JQ56" s="214" t="str">
        <f>IFERROR(IF(AND($JI56="mas",'Classificação geral'!$K48=3),'Classificação geral'!X48,""),"")</f>
        <v/>
      </c>
      <c r="JR56" s="214" t="str">
        <f>IFERROR(IF(AND($JI56="mas",'Classificação geral'!$K48=3),'Classificação geral'!M48,""),"")</f>
        <v/>
      </c>
      <c r="JS56" s="214" t="str">
        <f>IFERROR(IF(AND($JI56="mas",'Classificação geral'!$K48=3),'Classificação geral'!Y48,""),"")</f>
        <v/>
      </c>
      <c r="JT56" s="214" t="str">
        <f>IFERROR(IF(AND($JI56="mas",'Classificação geral'!$K48=3),'Classificação geral'!AA48,""),"")</f>
        <v/>
      </c>
      <c r="JU56" s="214" t="str">
        <f>IFERROR(IF(AND($JI56="mas",'Classificação geral'!$K48=3),'Classificação geral'!AB48,""),"")</f>
        <v/>
      </c>
      <c r="JV56" s="214" t="str">
        <f>IFERROR(IF(AND($JI56="mas",'Classificação geral'!$K48=3),'Classificação geral'!N48,""),"")</f>
        <v/>
      </c>
      <c r="JW56" s="214" t="str">
        <f>IFERROR(IF(AND($JI56="mas",'Classificação geral'!$K48=3),'Classificação geral'!$AM48,""),"")</f>
        <v/>
      </c>
      <c r="JX56" s="216" t="str">
        <f>IFERROR(RANK(JW56,JW:JW,0)+ COUNTIF(JW$13:$JW54,JW56),"")</f>
        <v/>
      </c>
    </row>
    <row r="57" spans="1:284" s="199" customFormat="1" ht="24.75" customHeight="1" x14ac:dyDescent="0.4">
      <c r="A57" s="243"/>
      <c r="B57" s="248" t="str">
        <f t="shared" si="125"/>
        <v/>
      </c>
      <c r="C57" s="238" t="str">
        <f t="shared" si="126"/>
        <v/>
      </c>
      <c r="D57" s="238" t="str">
        <f t="shared" si="127"/>
        <v/>
      </c>
      <c r="E57" s="238" t="str">
        <f t="shared" si="128"/>
        <v/>
      </c>
      <c r="F57" s="239" t="str">
        <f t="shared" si="129"/>
        <v/>
      </c>
      <c r="G57" s="239" t="str">
        <f t="shared" si="130"/>
        <v/>
      </c>
      <c r="H57" s="240" t="str">
        <f t="shared" si="131"/>
        <v/>
      </c>
      <c r="I57" s="240" t="str">
        <f t="shared" si="132"/>
        <v/>
      </c>
      <c r="J57" s="240" t="str">
        <f t="shared" si="133"/>
        <v/>
      </c>
      <c r="K57" s="240" t="str">
        <f t="shared" si="134"/>
        <v/>
      </c>
      <c r="L57" s="240" t="str">
        <f t="shared" si="135"/>
        <v/>
      </c>
      <c r="M57" s="240" t="str">
        <f t="shared" si="136"/>
        <v/>
      </c>
      <c r="N57" s="240" t="str">
        <f t="shared" si="137"/>
        <v/>
      </c>
      <c r="O57" s="240" t="str">
        <f t="shared" si="138"/>
        <v/>
      </c>
      <c r="P57" s="240" t="str">
        <f t="shared" si="139"/>
        <v/>
      </c>
      <c r="Q57" s="240" t="str">
        <f t="shared" si="140"/>
        <v/>
      </c>
      <c r="R57" s="240" t="str">
        <f t="shared" si="163"/>
        <v/>
      </c>
      <c r="S57" s="240" t="str">
        <f t="shared" si="163"/>
        <v/>
      </c>
      <c r="T57" s="240" t="str">
        <f t="shared" si="141"/>
        <v/>
      </c>
      <c r="U57" s="240" t="str">
        <f t="shared" si="142"/>
        <v/>
      </c>
      <c r="V57" s="241">
        <v>43</v>
      </c>
      <c r="W57" s="432"/>
      <c r="X57" s="434"/>
      <c r="Y57" s="242"/>
      <c r="Z57" s="248" t="str">
        <f t="shared" si="143"/>
        <v/>
      </c>
      <c r="AA57" s="238" t="str">
        <f t="shared" si="144"/>
        <v/>
      </c>
      <c r="AB57" s="238" t="str">
        <f t="shared" si="145"/>
        <v/>
      </c>
      <c r="AC57" s="238" t="str">
        <f t="shared" si="146"/>
        <v/>
      </c>
      <c r="AD57" s="239" t="str">
        <f t="shared" si="147"/>
        <v/>
      </c>
      <c r="AE57" s="239" t="str">
        <f t="shared" si="148"/>
        <v/>
      </c>
      <c r="AF57" s="240" t="str">
        <f t="shared" si="149"/>
        <v/>
      </c>
      <c r="AG57" s="240" t="str">
        <f t="shared" si="150"/>
        <v/>
      </c>
      <c r="AH57" s="240" t="str">
        <f t="shared" si="151"/>
        <v/>
      </c>
      <c r="AI57" s="240" t="str">
        <f t="shared" si="152"/>
        <v/>
      </c>
      <c r="AJ57" s="240" t="str">
        <f t="shared" si="153"/>
        <v/>
      </c>
      <c r="AK57" s="240" t="str">
        <f t="shared" si="154"/>
        <v/>
      </c>
      <c r="AL57" s="240" t="str">
        <f t="shared" si="155"/>
        <v/>
      </c>
      <c r="AM57" s="240" t="str">
        <f t="shared" si="156"/>
        <v/>
      </c>
      <c r="AN57" s="240" t="str">
        <f t="shared" si="157"/>
        <v/>
      </c>
      <c r="AO57" s="240" t="str">
        <f t="shared" si="158"/>
        <v/>
      </c>
      <c r="AP57" s="240" t="str">
        <f t="shared" si="164"/>
        <v/>
      </c>
      <c r="AQ57" s="240" t="str">
        <f t="shared" si="164"/>
        <v/>
      </c>
      <c r="AR57" s="240" t="str">
        <f t="shared" si="159"/>
        <v/>
      </c>
      <c r="AS57" s="240" t="str">
        <f t="shared" si="160"/>
        <v/>
      </c>
      <c r="AT57" s="241">
        <v>43</v>
      </c>
      <c r="AU57" s="432"/>
      <c r="AV57" s="242"/>
      <c r="AW57" s="243"/>
      <c r="AX57" s="249" t="str">
        <f t="shared" si="57"/>
        <v/>
      </c>
      <c r="AY57" s="238" t="str">
        <f t="shared" si="58"/>
        <v/>
      </c>
      <c r="AZ57" s="238" t="str">
        <f t="shared" si="59"/>
        <v/>
      </c>
      <c r="BA57" s="239" t="str">
        <f t="shared" si="161"/>
        <v/>
      </c>
      <c r="BB57" s="239" t="str">
        <f t="shared" si="60"/>
        <v/>
      </c>
      <c r="BC57" s="239" t="str">
        <f t="shared" si="61"/>
        <v/>
      </c>
      <c r="BD57" s="240" t="str">
        <f t="shared" si="62"/>
        <v/>
      </c>
      <c r="BE57" s="240" t="str">
        <f t="shared" si="63"/>
        <v/>
      </c>
      <c r="BF57" s="240" t="str">
        <f t="shared" si="64"/>
        <v/>
      </c>
      <c r="BG57" s="240" t="str">
        <f t="shared" si="65"/>
        <v/>
      </c>
      <c r="BH57" s="240" t="str">
        <f t="shared" si="66"/>
        <v/>
      </c>
      <c r="BI57" s="240" t="str">
        <f t="shared" si="67"/>
        <v/>
      </c>
      <c r="BJ57" s="240" t="str">
        <f t="shared" si="68"/>
        <v/>
      </c>
      <c r="BK57" s="240" t="str">
        <f t="shared" si="69"/>
        <v/>
      </c>
      <c r="BL57" s="240" t="str">
        <f t="shared" si="70"/>
        <v/>
      </c>
      <c r="BM57" s="240" t="str">
        <f t="shared" si="71"/>
        <v/>
      </c>
      <c r="BN57" s="240" t="str">
        <f t="shared" si="121"/>
        <v/>
      </c>
      <c r="BO57" s="240" t="str">
        <f t="shared" si="121"/>
        <v/>
      </c>
      <c r="BP57" s="240" t="str">
        <f t="shared" si="73"/>
        <v/>
      </c>
      <c r="BQ57" s="240" t="str">
        <f t="shared" si="74"/>
        <v/>
      </c>
      <c r="BR57" s="241">
        <v>43</v>
      </c>
      <c r="BS57" s="432"/>
      <c r="BT57" s="242"/>
      <c r="BU57" s="242"/>
      <c r="BV57" s="249" t="str">
        <f t="shared" si="75"/>
        <v/>
      </c>
      <c r="BW57" s="238" t="str">
        <f t="shared" si="76"/>
        <v/>
      </c>
      <c r="BX57" s="238" t="str">
        <f t="shared" si="77"/>
        <v/>
      </c>
      <c r="BY57" s="239" t="str">
        <f t="shared" si="162"/>
        <v/>
      </c>
      <c r="BZ57" s="239" t="str">
        <f t="shared" si="78"/>
        <v/>
      </c>
      <c r="CA57" s="239" t="str">
        <f t="shared" si="122"/>
        <v/>
      </c>
      <c r="CB57" s="240" t="str">
        <f t="shared" si="122"/>
        <v/>
      </c>
      <c r="CC57" s="240" t="str">
        <f t="shared" si="80"/>
        <v/>
      </c>
      <c r="CD57" s="240" t="str">
        <f t="shared" si="81"/>
        <v/>
      </c>
      <c r="CE57" s="240" t="str">
        <f t="shared" si="82"/>
        <v/>
      </c>
      <c r="CF57" s="240" t="str">
        <f t="shared" si="83"/>
        <v/>
      </c>
      <c r="CG57" s="240" t="str">
        <f t="shared" si="84"/>
        <v/>
      </c>
      <c r="CH57" s="240" t="str">
        <f t="shared" si="85"/>
        <v/>
      </c>
      <c r="CI57" s="240" t="str">
        <f t="shared" si="86"/>
        <v/>
      </c>
      <c r="CJ57" s="240" t="str">
        <f t="shared" si="87"/>
        <v/>
      </c>
      <c r="CK57" s="240" t="str">
        <f t="shared" si="88"/>
        <v/>
      </c>
      <c r="CL57" s="240" t="str">
        <f t="shared" si="123"/>
        <v/>
      </c>
      <c r="CM57" s="240" t="str">
        <f t="shared" si="123"/>
        <v/>
      </c>
      <c r="CN57" s="240" t="str">
        <f t="shared" si="90"/>
        <v/>
      </c>
      <c r="CO57" s="240" t="str">
        <f t="shared" si="91"/>
        <v/>
      </c>
      <c r="CP57" s="241">
        <v>43</v>
      </c>
      <c r="CQ57" s="432"/>
      <c r="CR57" s="243"/>
      <c r="CS57" s="248" t="str">
        <f t="shared" si="92"/>
        <v/>
      </c>
      <c r="CT57" s="238" t="str">
        <f t="shared" si="93"/>
        <v/>
      </c>
      <c r="CU57" s="238" t="str">
        <f t="shared" si="94"/>
        <v/>
      </c>
      <c r="CV57" s="238" t="str">
        <f t="shared" si="95"/>
        <v/>
      </c>
      <c r="CW57" s="239" t="str">
        <f t="shared" si="96"/>
        <v/>
      </c>
      <c r="CX57" s="239" t="str">
        <f t="shared" si="97"/>
        <v/>
      </c>
      <c r="CY57" s="240" t="str">
        <f t="shared" si="98"/>
        <v/>
      </c>
      <c r="CZ57" s="240" t="str">
        <f t="shared" si="99"/>
        <v/>
      </c>
      <c r="DA57" s="240" t="str">
        <f t="shared" si="100"/>
        <v/>
      </c>
      <c r="DB57" s="240" t="str">
        <f t="shared" si="101"/>
        <v/>
      </c>
      <c r="DC57" s="240" t="str">
        <f t="shared" si="102"/>
        <v/>
      </c>
      <c r="DD57" s="240" t="str">
        <f t="shared" si="103"/>
        <v/>
      </c>
      <c r="DE57" s="240" t="str">
        <f t="shared" si="104"/>
        <v/>
      </c>
      <c r="DF57" s="240" t="str">
        <f t="shared" si="105"/>
        <v/>
      </c>
      <c r="DG57" s="240" t="str">
        <f t="shared" si="106"/>
        <v/>
      </c>
      <c r="DH57" s="240" t="str">
        <f t="shared" si="107"/>
        <v/>
      </c>
      <c r="DI57" s="240" t="str">
        <f t="shared" si="124"/>
        <v/>
      </c>
      <c r="DJ57" s="240" t="str">
        <f t="shared" si="124"/>
        <v/>
      </c>
      <c r="DK57" s="240" t="str">
        <f t="shared" si="109"/>
        <v/>
      </c>
      <c r="DL57" s="240" t="str">
        <f t="shared" si="110"/>
        <v/>
      </c>
      <c r="DM57" s="241">
        <v>43</v>
      </c>
      <c r="DN57" s="432"/>
      <c r="DO57" s="242"/>
      <c r="DP57" s="242"/>
      <c r="DQ57" s="248" t="str">
        <f t="shared" si="111"/>
        <v/>
      </c>
      <c r="DR57" s="238" t="str">
        <f t="shared" si="112"/>
        <v/>
      </c>
      <c r="DS57" s="238" t="str">
        <f t="shared" si="113"/>
        <v/>
      </c>
      <c r="DT57" s="238" t="str">
        <f t="shared" si="114"/>
        <v/>
      </c>
      <c r="DU57" s="239" t="str">
        <f t="shared" si="115"/>
        <v/>
      </c>
      <c r="DV57" s="239" t="str">
        <f t="shared" si="116"/>
        <v/>
      </c>
      <c r="DW57" s="240" t="str">
        <f t="shared" si="45"/>
        <v/>
      </c>
      <c r="DX57" s="240" t="str">
        <f t="shared" si="46"/>
        <v/>
      </c>
      <c r="DY57" s="240" t="str">
        <f t="shared" si="47"/>
        <v/>
      </c>
      <c r="DZ57" s="240" t="str">
        <f t="shared" si="48"/>
        <v/>
      </c>
      <c r="EA57" s="240" t="str">
        <f t="shared" si="49"/>
        <v/>
      </c>
      <c r="EB57" s="240" t="str">
        <f t="shared" si="50"/>
        <v/>
      </c>
      <c r="EC57" s="240" t="str">
        <f t="shared" si="51"/>
        <v/>
      </c>
      <c r="ED57" s="240" t="str">
        <f t="shared" si="52"/>
        <v/>
      </c>
      <c r="EE57" s="240" t="str">
        <f t="shared" si="53"/>
        <v/>
      </c>
      <c r="EF57" s="240" t="str">
        <f t="shared" si="54"/>
        <v/>
      </c>
      <c r="EG57" s="240" t="str">
        <f t="shared" si="55"/>
        <v/>
      </c>
      <c r="EH57" s="240" t="str">
        <f t="shared" si="118"/>
        <v/>
      </c>
      <c r="EI57" s="240" t="str">
        <f t="shared" si="56"/>
        <v/>
      </c>
      <c r="EJ57" s="240" t="str">
        <f t="shared" si="117"/>
        <v/>
      </c>
      <c r="EK57" s="241">
        <v>43</v>
      </c>
      <c r="EL57" s="432"/>
      <c r="EZ57" s="214" t="str">
        <f>IFERROR(IF(AND('Classificação geral'!$J49="FEM",'Classificação geral'!$K49=1,'Classificação geral'!$F49="Mini"),'Classificação geral'!$A49,""),"")</f>
        <v/>
      </c>
      <c r="FA57" s="214" t="str">
        <f>IFERROR(IF(AND('Classificação geral'!$J49="FEM",'Classificação geral'!$K49=1,'Classificação geral'!F49="Mini"),'Classificação geral'!$B49,""),"")</f>
        <v/>
      </c>
      <c r="FB57" s="215" t="str">
        <f>IF($FA57='Classificação geral'!$B49,'Classificação geral'!$C49,"")</f>
        <v/>
      </c>
      <c r="FC57" s="215" t="str">
        <f>IF($FA57='Classificação geral'!$B49,'Classificação geral'!$D49,"")</f>
        <v/>
      </c>
      <c r="FD57" s="215" t="str">
        <f>IF($FA57='Classificação geral'!$B49,'Classificação geral'!$J49,"")</f>
        <v/>
      </c>
      <c r="FE57" s="215" t="str">
        <f>IF($FD57='Classificação geral'!$J49,'Classificação geral'!$K49,"")</f>
        <v/>
      </c>
      <c r="FF57" s="215" t="str">
        <f>IF($FE57='Classificação geral'!$K49,'Classificação geral'!$P49,"")</f>
        <v/>
      </c>
      <c r="FG57" s="215" t="str">
        <f>IF($FE57='Classificação geral'!$K49,'Classificação geral'!$S49,"")</f>
        <v/>
      </c>
      <c r="FH57" s="215" t="str">
        <f>IF($FE57='Classificação geral'!$K49,'Classificação geral'!$T49,"")</f>
        <v/>
      </c>
      <c r="FI57" s="215" t="str">
        <f>IF($FE57='Classificação geral'!$K49,'Classificação geral'!$L49,"")</f>
        <v/>
      </c>
      <c r="FJ57" s="215" t="str">
        <f>IF($FE57='Classificação geral'!$K49,'Classificação geral'!$U49,"")</f>
        <v/>
      </c>
      <c r="FK57" s="215" t="str">
        <f>IF($FE57='Classificação geral'!$K49,'Classificação geral'!$W49,"")</f>
        <v/>
      </c>
      <c r="FL57" s="215" t="str">
        <f>IF($FE57='Classificação geral'!$K49,'Classificação geral'!$X49,"")</f>
        <v/>
      </c>
      <c r="FM57" s="215" t="str">
        <f>IF($FE57='Classificação geral'!$K49,'Classificação geral'!$M49,"")</f>
        <v/>
      </c>
      <c r="FN57" s="215" t="str">
        <f>IF($FE57='Classificação geral'!$K49,'Classificação geral'!$Y49,"")</f>
        <v/>
      </c>
      <c r="FO57" s="215" t="str">
        <f>IF($FE57='Classificação geral'!$K49,'Classificação geral'!$AA49,"")</f>
        <v/>
      </c>
      <c r="FP57" s="215" t="str">
        <f>IF($FE57='Classificação geral'!$K49,'Classificação geral'!$AB49,"")</f>
        <v/>
      </c>
      <c r="FQ57" s="215" t="str">
        <f>IF($FE57='Classificação geral'!$K49,'Classificação geral'!$N49,"")</f>
        <v/>
      </c>
      <c r="FR57" s="215" t="str">
        <f>IF($FE57='Classificação geral'!$K49,'Classificação geral'!$O49,"")</f>
        <v/>
      </c>
      <c r="FS57" s="215" t="str">
        <f>IF($FE57='Classificação geral'!$K49,'Classificação geral'!$AM49,"")</f>
        <v/>
      </c>
      <c r="FT57" s="216" t="str">
        <f>IFERROR(RANK(FS57,FS:FS,0)+ COUNTIF($FS$13:FS56,FS57),"")</f>
        <v/>
      </c>
      <c r="FU57" s="209"/>
      <c r="FV57" s="214" t="str">
        <f>IFERROR(IF(AND('Classificação geral'!$J49="mas",'Classificação geral'!$K49=1,'Classificação geral'!$F49="Mini"),'Classificação geral'!$A49,""),"")</f>
        <v/>
      </c>
      <c r="FW57" s="214" t="str">
        <f>IFERROR(IF(AND('Classificação geral'!$J49="mas",'Classificação geral'!$K49=1,'Classificação geral'!$F49="Mini"),'Classificação geral'!$B49,""),"")</f>
        <v/>
      </c>
      <c r="FX57" s="215" t="str">
        <f>IF($FW57='Classificação geral'!$B49,'Classificação geral'!$C49,"")</f>
        <v/>
      </c>
      <c r="FY57" s="215" t="str">
        <f>IF($FW57='Classificação geral'!$B49,'Classificação geral'!$D49,"")</f>
        <v/>
      </c>
      <c r="FZ57" s="215" t="str">
        <f>IF($FW57='Classificação geral'!$B49,'Classificação geral'!$J49,"")</f>
        <v/>
      </c>
      <c r="GA57" s="214" t="str">
        <f>IFERROR(IF(AND($FZ57="mas",'Classificação geral'!$K49=1),'Classificação geral'!K49,""),"")</f>
        <v/>
      </c>
      <c r="GB57" s="214" t="str">
        <f>IFERROR(IF(AND($FZ57="mas",'Classificação geral'!$K49=1),'Classificação geral'!P49,""),"")</f>
        <v/>
      </c>
      <c r="GC57" s="214" t="str">
        <f>IFERROR(IF(AND($FZ57="mas",'Classificação geral'!$K49=1),'Classificação geral'!S49,""),"")</f>
        <v/>
      </c>
      <c r="GD57" s="214" t="str">
        <f>IFERROR(IF(AND($FZ57="mas",'Classificação geral'!$K49=1),'Classificação geral'!T49,""),"")</f>
        <v/>
      </c>
      <c r="GE57" s="214" t="str">
        <f>IFERROR(IF(AND($FZ57="mas",'Classificação geral'!$K49=1),'Classificação geral'!L49,""),"")</f>
        <v/>
      </c>
      <c r="GF57" s="214" t="str">
        <f>IFERROR(IF(AND($FZ57="mas",'Classificação geral'!$K49=1),'Classificação geral'!U49,""),"")</f>
        <v/>
      </c>
      <c r="GG57" s="214" t="str">
        <f>IFERROR(IF(AND($FZ57="mas",'Classificação geral'!$K49=1),'Classificação geral'!W49,""),"")</f>
        <v/>
      </c>
      <c r="GH57" s="214" t="str">
        <f>IFERROR(IF(AND($FZ57="mas",'Classificação geral'!$K49=1),'Classificação geral'!X49,""),"")</f>
        <v/>
      </c>
      <c r="GI57" s="214" t="str">
        <f>IFERROR(IF(AND($FZ57="mas",'Classificação geral'!$K49=1),'Classificação geral'!M49,""),"")</f>
        <v/>
      </c>
      <c r="GJ57" s="214" t="str">
        <f>IFERROR(IF(AND($FZ57="mas",'Classificação geral'!$K49=1),'Classificação geral'!Y49,""),"")</f>
        <v/>
      </c>
      <c r="GK57" s="214" t="str">
        <f>IFERROR(IF(AND($FZ57="mas",'Classificação geral'!$K49=1),'Classificação geral'!AA49,""),"")</f>
        <v/>
      </c>
      <c r="GL57" s="214" t="str">
        <f>IFERROR(IF(AND($FZ57="mas",'Classificação geral'!$K49=1),'Classificação geral'!AB49,""),"")</f>
        <v/>
      </c>
      <c r="GM57" s="214" t="str">
        <f>IFERROR(IF(AND($FZ57="mas",'Classificação geral'!$K49=1),'Classificação geral'!N49,""),"")</f>
        <v/>
      </c>
      <c r="GN57" s="214" t="str">
        <f>IFERROR(IF(AND($FZ57="mas",'Classificação geral'!$K49=1),'Classificação geral'!O49,""),"")</f>
        <v/>
      </c>
      <c r="GO57" s="244" t="str">
        <f>IFERROR(IF(AND($FZ57="mas",'Classificação geral'!$K49=1),'Classificação geral'!AM49,""),"")</f>
        <v/>
      </c>
      <c r="GP57" s="216" t="str">
        <f>IFERROR(RANK(GO57,GO:GO,0)+ COUNTIF($GO$13:GO56,GO57),"")</f>
        <v/>
      </c>
      <c r="GQ57" s="209"/>
      <c r="GR57" s="214" t="str">
        <f>IFERROR(IF(AND('Classificação geral'!$J49="fem",'Classificação geral'!$K49=2,'Classificação geral'!$F49="Mini"),'Classificação geral'!$A49,""),"")</f>
        <v/>
      </c>
      <c r="GS57" s="214" t="str">
        <f>IFERROR(IF(AND('Classificação geral'!$J49="fem",'Classificação geral'!$K49=2,'Classificação geral'!$F49="Mini"),'Classificação geral'!$B49,""),"")</f>
        <v/>
      </c>
      <c r="GT57" s="215" t="str">
        <f>IF($GS57='Classificação geral'!$B49,'Classificação geral'!$C49,"")</f>
        <v/>
      </c>
      <c r="GU57" s="215" t="str">
        <f>IF($GS57='Classificação geral'!$B49,'Classificação geral'!$D49,"")</f>
        <v/>
      </c>
      <c r="GV57" s="215" t="str">
        <f>IF($GS57='Classificação geral'!$B49,'Classificação geral'!$J49,"")</f>
        <v/>
      </c>
      <c r="GW57" s="214" t="str">
        <f>IFERROR(IF(AND($GV57="fem",'Classificação geral'!$K49=2),'Classificação geral'!K49,""),"")</f>
        <v/>
      </c>
      <c r="GX57" s="214" t="str">
        <f>IFERROR(IF(AND($GV57="fem",'Classificação geral'!$K49=2),'Classificação geral'!P49,""),"")</f>
        <v/>
      </c>
      <c r="GY57" s="214" t="str">
        <f>IFERROR(IF(AND($GV57="fem",'Classificação geral'!$K49=2),'Classificação geral'!S49,""),"")</f>
        <v/>
      </c>
      <c r="GZ57" s="214" t="str">
        <f>IFERROR(IF(AND($GV57="fem",'Classificação geral'!$K49=2),'Classificação geral'!T49,""),"")</f>
        <v/>
      </c>
      <c r="HA57" s="214" t="str">
        <f>IFERROR(IF(AND($GV57="fem",'Classificação geral'!$K49=2),'Classificação geral'!L49,""),"")</f>
        <v/>
      </c>
      <c r="HB57" s="214" t="str">
        <f>IFERROR(IF(AND($GV57="fem",'Classificação geral'!$K49=2),'Classificação geral'!U49,""),"")</f>
        <v/>
      </c>
      <c r="HC57" s="214" t="str">
        <f>IFERROR(IF(AND($GV57="fem",'Classificação geral'!$K49=2),'Classificação geral'!W49,""),"")</f>
        <v/>
      </c>
      <c r="HD57" s="214" t="str">
        <f>IFERROR(IF(AND($GV57="fem",'Classificação geral'!$K49=2),'Classificação geral'!X49,""),"")</f>
        <v/>
      </c>
      <c r="HE57" s="214" t="str">
        <f>IFERROR(IF(AND($GV57="fem",'Classificação geral'!$K49=2),'Classificação geral'!M49,""),"")</f>
        <v/>
      </c>
      <c r="HF57" s="214" t="str">
        <f>IFERROR(IF(AND($GV57="fem",'Classificação geral'!$K49=2),'Classificação geral'!Y49,""),"")</f>
        <v/>
      </c>
      <c r="HG57" s="214" t="str">
        <f>IFERROR(IF(AND($GV57="fem",'Classificação geral'!$K49=2),'Classificação geral'!AA49,""),"")</f>
        <v/>
      </c>
      <c r="HH57" s="214" t="str">
        <f>IFERROR(IF(AND($GV57="fem",'Classificação geral'!$K49=2),'Classificação geral'!AB49,""),"")</f>
        <v/>
      </c>
      <c r="HI57" s="214" t="str">
        <f>IFERROR(IF(AND($GV57="fem",'Classificação geral'!$K49=2),'Classificação geral'!N49,""),"")</f>
        <v/>
      </c>
      <c r="HJ57" s="214" t="str">
        <f>IFERROR(IF(AND($GV57="fem",'Classificação geral'!$K49=2),'Classificação geral'!O49,""),"")</f>
        <v/>
      </c>
      <c r="HK57" s="214" t="str">
        <f>IFERROR(IF(AND($GV57="fem",'Classificação geral'!$K49=2),'Classificação geral'!AM49,""),"")</f>
        <v/>
      </c>
      <c r="HL57" s="216" t="str">
        <f>IFERROR(RANK(HK57,HK:HK,0)+ COUNTIF(HK$13:$HK55,HK57),"")</f>
        <v/>
      </c>
      <c r="HM57" s="209"/>
      <c r="HN57" s="214" t="str">
        <f>IFERROR(IF(AND('Classificação geral'!$J49="mas",'Classificação geral'!$K49=2,'Classificação geral'!$F49="Mini"),'Classificação geral'!$A49,""),"")</f>
        <v/>
      </c>
      <c r="HO57" s="214" t="str">
        <f>IFERROR(IF(AND('Classificação geral'!$J49="mas",'Classificação geral'!$K49=2,'Classificação geral'!$F49="Mini"),'Classificação geral'!$B49,""),"")</f>
        <v/>
      </c>
      <c r="HP57" s="215" t="str">
        <f>IF($HO57='Classificação geral'!$B49,'Classificação geral'!$C49,"")</f>
        <v/>
      </c>
      <c r="HQ57" s="215" t="str">
        <f>IF($HO57='Classificação geral'!$B49,'Classificação geral'!$D49,"")</f>
        <v/>
      </c>
      <c r="HR57" s="215" t="str">
        <f>IF($HO57='Classificação geral'!$B49,'Classificação geral'!$J49,"")</f>
        <v/>
      </c>
      <c r="HS57" s="214" t="str">
        <f>IFERROR(IF(AND($HR57="mas",'Classificação geral'!$K49=2),'Classificação geral'!K49,""),"")</f>
        <v/>
      </c>
      <c r="HT57" s="214" t="str">
        <f>IFERROR(IF(AND($HR57="mas",'Classificação geral'!$K49=2),'Classificação geral'!P49,""),"")</f>
        <v/>
      </c>
      <c r="HU57" s="214" t="str">
        <f>IFERROR(IF(AND($HR57="mas",'Classificação geral'!$K49=2),'Classificação geral'!S49,""),"")</f>
        <v/>
      </c>
      <c r="HV57" s="214" t="str">
        <f>IFERROR(IF(AND($HR57="mas",'Classificação geral'!$K49=2),'Classificação geral'!T49,""),"")</f>
        <v/>
      </c>
      <c r="HW57" s="214" t="str">
        <f>IFERROR(IF(AND($HR57="mas",'Classificação geral'!$K49=2),'Classificação geral'!L49,""),"")</f>
        <v/>
      </c>
      <c r="HX57" s="214" t="str">
        <f>IFERROR(IF(AND($HR57="mas",'Classificação geral'!$K49=2),'Classificação geral'!U49,""),"")</f>
        <v/>
      </c>
      <c r="HY57" s="214" t="str">
        <f>IFERROR(IF(AND($HR57="mas",'Classificação geral'!$K49=2),'Classificação geral'!W49,""),"")</f>
        <v/>
      </c>
      <c r="HZ57" s="214" t="str">
        <f>IFERROR(IF(AND($HR57="mas",'Classificação geral'!$K49=2),'Classificação geral'!X49,""),"")</f>
        <v/>
      </c>
      <c r="IA57" s="214" t="str">
        <f>IFERROR(IF(AND($HR57="mas",'Classificação geral'!$K49=2),'Classificação geral'!M49,""),"")</f>
        <v/>
      </c>
      <c r="IB57" s="214" t="str">
        <f>IFERROR(IF(AND($HR57="mas",'Classificação geral'!$K49=2),'Classificação geral'!Y49,""),"")</f>
        <v/>
      </c>
      <c r="IC57" s="214" t="str">
        <f>IFERROR(IF(AND($HR57="mas",'Classificação geral'!$K49=2),'Classificação geral'!AA49,""),"")</f>
        <v/>
      </c>
      <c r="ID57" s="214" t="str">
        <f>IFERROR(IF(AND($HR57="mas",'Classificação geral'!$K49=2),'Classificação geral'!AB49,""),"")</f>
        <v/>
      </c>
      <c r="IE57" s="214" t="str">
        <f>IFERROR(IF(AND($HR57="mas",'Classificação geral'!$K49=2),'Classificação geral'!N49,""),"")</f>
        <v/>
      </c>
      <c r="IF57" s="214" t="str">
        <f>IFERROR(IF(AND($HR57="mas",'Classificação geral'!$K49=2),'Classificação geral'!$AM49,""),"")</f>
        <v/>
      </c>
      <c r="IG57" s="216" t="str">
        <f>IFERROR(RANK(IF57,IF:IF,0)+ COUNTIF($IF$13:IF$13,IF57),"")</f>
        <v/>
      </c>
      <c r="IH57" s="209"/>
      <c r="II57" s="214" t="str">
        <f>IFERROR(IF(AND('Classificação geral'!$J49="fem",'Classificação geral'!$K49=3,'Classificação geral'!$F49="Mini"),'Classificação geral'!$A49,""),"")</f>
        <v/>
      </c>
      <c r="IJ57" s="214" t="str">
        <f>IFERROR(IF(AND('Classificação geral'!$J49="fem",'Classificação geral'!$K49=3,'Classificação geral'!$F49="Mini"),'Classificação geral'!$B49,""),"")</f>
        <v/>
      </c>
      <c r="IK57" s="215" t="str">
        <f>IF($IJ57='Classificação geral'!$B49,'Classificação geral'!$C49,"")</f>
        <v/>
      </c>
      <c r="IL57" s="215" t="str">
        <f>IF($IJ57='Classificação geral'!$B49,'Classificação geral'!$D49,"")</f>
        <v/>
      </c>
      <c r="IM57" s="215" t="str">
        <f>IF($IJ57='Classificação geral'!$B49,'Classificação geral'!$J49,"")</f>
        <v/>
      </c>
      <c r="IN57" s="215" t="str">
        <f>IF($IM57='Classificação geral'!$J49,'Classificação geral'!$K49,"")</f>
        <v/>
      </c>
      <c r="IO57" s="215" t="str">
        <f>IF($IN57='Classificação geral'!$K49,'Classificação geral'!$P49,"")</f>
        <v/>
      </c>
      <c r="IP57" s="215" t="str">
        <f>IF($IN57='Classificação geral'!$K49,'Classificação geral'!$S49,"")</f>
        <v/>
      </c>
      <c r="IQ57" s="215" t="str">
        <f>IF($IN57='Classificação geral'!$K49,'Classificação geral'!$T49,"")</f>
        <v/>
      </c>
      <c r="IR57" s="215" t="str">
        <f>IF($IN57='Classificação geral'!$K49,'Classificação geral'!$L49,"")</f>
        <v/>
      </c>
      <c r="IS57" s="215" t="str">
        <f>IF($IN57='Classificação geral'!$K49,'Classificação geral'!$U49,"")</f>
        <v/>
      </c>
      <c r="IT57" s="215" t="str">
        <f>IF($IN57='Classificação geral'!$K49,'Classificação geral'!$W49,"")</f>
        <v/>
      </c>
      <c r="IU57" s="215" t="str">
        <f>IF($IN57='Classificação geral'!$K49,'Classificação geral'!$X49,"")</f>
        <v/>
      </c>
      <c r="IV57" s="215" t="str">
        <f>IF($IN57='Classificação geral'!$K49,'Classificação geral'!$M49,"")</f>
        <v/>
      </c>
      <c r="IW57" s="215" t="str">
        <f>IF($IN57='Classificação geral'!$K49,'Classificação geral'!$Y49,"")</f>
        <v/>
      </c>
      <c r="IX57" s="215" t="str">
        <f>IF($IN57='Classificação geral'!$K49,'Classificação geral'!$AA49,"")</f>
        <v/>
      </c>
      <c r="IY57" s="215" t="str">
        <f>IF($IN57='Classificação geral'!$K49,'Classificação geral'!$AB49,"")</f>
        <v/>
      </c>
      <c r="IZ57" s="215" t="str">
        <f>IF($IN57='Classificação geral'!$K49,'Classificação geral'!$N49,"")</f>
        <v/>
      </c>
      <c r="JA57" s="215" t="str">
        <f>IF($IN57='Classificação geral'!$K49,'Classificação geral'!$O49,"")</f>
        <v/>
      </c>
      <c r="JB57" s="215" t="str">
        <f>IF($IN57='Classificação geral'!$K49,'Classificação geral'!$AM49,"")</f>
        <v/>
      </c>
      <c r="JC57" s="216" t="str">
        <f>IFERROR(RANK(JB57,JB:JB,0)+ COUNTIF($JB$13:JB55,JB57),"")</f>
        <v/>
      </c>
      <c r="JD57" s="209"/>
      <c r="JE57" s="214" t="str">
        <f>IFERROR(IF(AND('Classificação geral'!$J49="mas",'Classificação geral'!$K49=3,'Classificação geral'!$F49="Mini"),'Classificação geral'!$A49,""),"")</f>
        <v/>
      </c>
      <c r="JF57" s="214" t="str">
        <f>IFERROR(IF(AND('Classificação geral'!$J49="mas",'Classificação geral'!$K49=3,'Classificação geral'!$F49="Mini"),'Classificação geral'!$B49,""),"")</f>
        <v/>
      </c>
      <c r="JG57" s="215" t="str">
        <f>IF($JF57='Classificação geral'!$B49,'Classificação geral'!$C49,"")</f>
        <v/>
      </c>
      <c r="JH57" s="215" t="str">
        <f>IF($JF57='Classificação geral'!$B49,'Classificação geral'!$D49,"")</f>
        <v/>
      </c>
      <c r="JI57" s="215" t="str">
        <f>IF($JF57='Classificação geral'!$B49,'Classificação geral'!$J49,"")</f>
        <v/>
      </c>
      <c r="JJ57" s="214" t="str">
        <f>IFERROR(IF(AND($JI57="mas",'Classificação geral'!$K49=3),'Classificação geral'!K49,""),"")</f>
        <v/>
      </c>
      <c r="JK57" s="214" t="str">
        <f>IFERROR(IF(AND($JI57="mas",'Classificação geral'!$K49=3),'Classificação geral'!P49,""),"")</f>
        <v/>
      </c>
      <c r="JL57" s="214" t="str">
        <f>IFERROR(IF(AND($JI57="mas",'Classificação geral'!$K49=3),'Classificação geral'!S49,""),"")</f>
        <v/>
      </c>
      <c r="JM57" s="214" t="str">
        <f>IFERROR(IF(AND($JI57="mas",'Classificação geral'!$K49=3),'Classificação geral'!T49,""),"")</f>
        <v/>
      </c>
      <c r="JN57" s="214" t="str">
        <f>IFERROR(IF(AND($JI57="mas",'Classificação geral'!$K49=3),'Classificação geral'!L49,""),"")</f>
        <v/>
      </c>
      <c r="JO57" s="214" t="str">
        <f>IFERROR(IF(AND($JI57="mas",'Classificação geral'!$K49=3),'Classificação geral'!U49,""),"")</f>
        <v/>
      </c>
      <c r="JP57" s="214" t="str">
        <f>IFERROR(IF(AND($JI57="mas",'Classificação geral'!$K49=3),'Classificação geral'!W49,""),"")</f>
        <v/>
      </c>
      <c r="JQ57" s="214" t="str">
        <f>IFERROR(IF(AND($JI57="mas",'Classificação geral'!$K49=3),'Classificação geral'!X49,""),"")</f>
        <v/>
      </c>
      <c r="JR57" s="214" t="str">
        <f>IFERROR(IF(AND($JI57="mas",'Classificação geral'!$K49=3),'Classificação geral'!M49,""),"")</f>
        <v/>
      </c>
      <c r="JS57" s="214" t="str">
        <f>IFERROR(IF(AND($JI57="mas",'Classificação geral'!$K49=3),'Classificação geral'!Y49,""),"")</f>
        <v/>
      </c>
      <c r="JT57" s="214" t="str">
        <f>IFERROR(IF(AND($JI57="mas",'Classificação geral'!$K49=3),'Classificação geral'!AA49,""),"")</f>
        <v/>
      </c>
      <c r="JU57" s="214" t="str">
        <f>IFERROR(IF(AND($JI57="mas",'Classificação geral'!$K49=3),'Classificação geral'!AB49,""),"")</f>
        <v/>
      </c>
      <c r="JV57" s="214" t="str">
        <f>IFERROR(IF(AND($JI57="mas",'Classificação geral'!$K49=3),'Classificação geral'!N49,""),"")</f>
        <v/>
      </c>
      <c r="JW57" s="214" t="str">
        <f>IFERROR(IF(AND($JI57="mas",'Classificação geral'!$K49=3),'Classificação geral'!$AM49,""),"")</f>
        <v/>
      </c>
      <c r="JX57" s="216" t="str">
        <f>IFERROR(RANK(JW57,JW:JW,0)+ COUNTIF(JW$13:$JW55,JW57),"")</f>
        <v/>
      </c>
    </row>
    <row r="58" spans="1:284" s="199" customFormat="1" ht="24.75" customHeight="1" x14ac:dyDescent="0.4">
      <c r="A58" s="243"/>
      <c r="B58" s="248" t="str">
        <f t="shared" si="125"/>
        <v/>
      </c>
      <c r="C58" s="238" t="str">
        <f t="shared" si="126"/>
        <v/>
      </c>
      <c r="D58" s="238" t="str">
        <f t="shared" si="127"/>
        <v/>
      </c>
      <c r="E58" s="238" t="str">
        <f t="shared" si="128"/>
        <v/>
      </c>
      <c r="F58" s="239" t="str">
        <f t="shared" si="129"/>
        <v/>
      </c>
      <c r="G58" s="239" t="str">
        <f t="shared" si="130"/>
        <v/>
      </c>
      <c r="H58" s="240" t="str">
        <f t="shared" si="131"/>
        <v/>
      </c>
      <c r="I58" s="240" t="str">
        <f t="shared" si="132"/>
        <v/>
      </c>
      <c r="J58" s="240" t="str">
        <f t="shared" si="133"/>
        <v/>
      </c>
      <c r="K58" s="240" t="str">
        <f t="shared" si="134"/>
        <v/>
      </c>
      <c r="L58" s="240" t="str">
        <f t="shared" si="135"/>
        <v/>
      </c>
      <c r="M58" s="240" t="str">
        <f t="shared" si="136"/>
        <v/>
      </c>
      <c r="N58" s="240" t="str">
        <f t="shared" si="137"/>
        <v/>
      </c>
      <c r="O58" s="240" t="str">
        <f t="shared" si="138"/>
        <v/>
      </c>
      <c r="P58" s="240" t="str">
        <f t="shared" si="139"/>
        <v/>
      </c>
      <c r="Q58" s="240" t="str">
        <f t="shared" si="140"/>
        <v/>
      </c>
      <c r="R58" s="240" t="str">
        <f t="shared" si="163"/>
        <v/>
      </c>
      <c r="S58" s="240" t="str">
        <f t="shared" si="163"/>
        <v/>
      </c>
      <c r="T58" s="240" t="str">
        <f t="shared" si="141"/>
        <v/>
      </c>
      <c r="U58" s="240" t="str">
        <f t="shared" si="142"/>
        <v/>
      </c>
      <c r="V58" s="241">
        <v>44</v>
      </c>
      <c r="W58" s="432"/>
      <c r="X58" s="434"/>
      <c r="Y58" s="242"/>
      <c r="Z58" s="248" t="str">
        <f t="shared" si="143"/>
        <v/>
      </c>
      <c r="AA58" s="238" t="str">
        <f t="shared" si="144"/>
        <v/>
      </c>
      <c r="AB58" s="238" t="str">
        <f t="shared" si="145"/>
        <v/>
      </c>
      <c r="AC58" s="238" t="str">
        <f t="shared" si="146"/>
        <v/>
      </c>
      <c r="AD58" s="239" t="str">
        <f t="shared" si="147"/>
        <v/>
      </c>
      <c r="AE58" s="239" t="str">
        <f t="shared" si="148"/>
        <v/>
      </c>
      <c r="AF58" s="240" t="str">
        <f t="shared" si="149"/>
        <v/>
      </c>
      <c r="AG58" s="240" t="str">
        <f t="shared" si="150"/>
        <v/>
      </c>
      <c r="AH58" s="240" t="str">
        <f t="shared" si="151"/>
        <v/>
      </c>
      <c r="AI58" s="240" t="str">
        <f t="shared" si="152"/>
        <v/>
      </c>
      <c r="AJ58" s="240" t="str">
        <f t="shared" si="153"/>
        <v/>
      </c>
      <c r="AK58" s="240" t="str">
        <f t="shared" si="154"/>
        <v/>
      </c>
      <c r="AL58" s="240" t="str">
        <f t="shared" si="155"/>
        <v/>
      </c>
      <c r="AM58" s="240" t="str">
        <f t="shared" si="156"/>
        <v/>
      </c>
      <c r="AN58" s="240" t="str">
        <f t="shared" si="157"/>
        <v/>
      </c>
      <c r="AO58" s="240" t="str">
        <f t="shared" si="158"/>
        <v/>
      </c>
      <c r="AP58" s="240" t="str">
        <f t="shared" si="164"/>
        <v/>
      </c>
      <c r="AQ58" s="240" t="str">
        <f t="shared" si="164"/>
        <v/>
      </c>
      <c r="AR58" s="240" t="str">
        <f t="shared" si="159"/>
        <v/>
      </c>
      <c r="AS58" s="240" t="str">
        <f t="shared" si="160"/>
        <v/>
      </c>
      <c r="AT58" s="241">
        <v>44</v>
      </c>
      <c r="AU58" s="432"/>
      <c r="AV58" s="242"/>
      <c r="AW58" s="243"/>
      <c r="AX58" s="249" t="str">
        <f t="shared" si="57"/>
        <v/>
      </c>
      <c r="AY58" s="238" t="str">
        <f t="shared" si="58"/>
        <v/>
      </c>
      <c r="AZ58" s="238" t="str">
        <f t="shared" si="59"/>
        <v/>
      </c>
      <c r="BA58" s="239" t="str">
        <f t="shared" si="161"/>
        <v/>
      </c>
      <c r="BB58" s="239" t="str">
        <f t="shared" si="60"/>
        <v/>
      </c>
      <c r="BC58" s="239" t="str">
        <f t="shared" si="61"/>
        <v/>
      </c>
      <c r="BD58" s="240" t="str">
        <f t="shared" si="62"/>
        <v/>
      </c>
      <c r="BE58" s="240" t="str">
        <f t="shared" si="63"/>
        <v/>
      </c>
      <c r="BF58" s="240" t="str">
        <f t="shared" si="64"/>
        <v/>
      </c>
      <c r="BG58" s="240" t="str">
        <f t="shared" si="65"/>
        <v/>
      </c>
      <c r="BH58" s="240" t="str">
        <f t="shared" si="66"/>
        <v/>
      </c>
      <c r="BI58" s="240" t="str">
        <f t="shared" si="67"/>
        <v/>
      </c>
      <c r="BJ58" s="240" t="str">
        <f t="shared" si="68"/>
        <v/>
      </c>
      <c r="BK58" s="240" t="str">
        <f t="shared" si="69"/>
        <v/>
      </c>
      <c r="BL58" s="240" t="str">
        <f t="shared" si="70"/>
        <v/>
      </c>
      <c r="BM58" s="240" t="str">
        <f t="shared" si="71"/>
        <v/>
      </c>
      <c r="BN58" s="240" t="str">
        <f t="shared" si="121"/>
        <v/>
      </c>
      <c r="BO58" s="240" t="str">
        <f t="shared" si="121"/>
        <v/>
      </c>
      <c r="BP58" s="240" t="str">
        <f t="shared" si="73"/>
        <v/>
      </c>
      <c r="BQ58" s="240" t="str">
        <f t="shared" si="74"/>
        <v/>
      </c>
      <c r="BR58" s="241">
        <v>44</v>
      </c>
      <c r="BS58" s="432"/>
      <c r="BT58" s="242"/>
      <c r="BU58" s="242"/>
      <c r="BV58" s="249" t="str">
        <f t="shared" si="75"/>
        <v/>
      </c>
      <c r="BW58" s="238" t="str">
        <f t="shared" si="76"/>
        <v/>
      </c>
      <c r="BX58" s="238" t="str">
        <f t="shared" si="77"/>
        <v/>
      </c>
      <c r="BY58" s="239" t="str">
        <f t="shared" si="162"/>
        <v/>
      </c>
      <c r="BZ58" s="239" t="str">
        <f t="shared" si="78"/>
        <v/>
      </c>
      <c r="CA58" s="239" t="str">
        <f t="shared" si="122"/>
        <v/>
      </c>
      <c r="CB58" s="240" t="str">
        <f t="shared" si="122"/>
        <v/>
      </c>
      <c r="CC58" s="240" t="str">
        <f t="shared" si="80"/>
        <v/>
      </c>
      <c r="CD58" s="240" t="str">
        <f t="shared" si="81"/>
        <v/>
      </c>
      <c r="CE58" s="240" t="str">
        <f t="shared" si="82"/>
        <v/>
      </c>
      <c r="CF58" s="240" t="str">
        <f t="shared" si="83"/>
        <v/>
      </c>
      <c r="CG58" s="240" t="str">
        <f t="shared" si="84"/>
        <v/>
      </c>
      <c r="CH58" s="240" t="str">
        <f t="shared" si="85"/>
        <v/>
      </c>
      <c r="CI58" s="240" t="str">
        <f t="shared" si="86"/>
        <v/>
      </c>
      <c r="CJ58" s="240" t="str">
        <f t="shared" si="87"/>
        <v/>
      </c>
      <c r="CK58" s="240" t="str">
        <f t="shared" si="88"/>
        <v/>
      </c>
      <c r="CL58" s="240" t="str">
        <f t="shared" si="123"/>
        <v/>
      </c>
      <c r="CM58" s="240" t="str">
        <f t="shared" si="123"/>
        <v/>
      </c>
      <c r="CN58" s="240" t="str">
        <f t="shared" si="90"/>
        <v/>
      </c>
      <c r="CO58" s="240" t="str">
        <f t="shared" si="91"/>
        <v/>
      </c>
      <c r="CP58" s="241">
        <v>44</v>
      </c>
      <c r="CQ58" s="432"/>
      <c r="CR58" s="243"/>
      <c r="CS58" s="248" t="str">
        <f t="shared" si="92"/>
        <v/>
      </c>
      <c r="CT58" s="238" t="str">
        <f t="shared" si="93"/>
        <v/>
      </c>
      <c r="CU58" s="238" t="str">
        <f t="shared" si="94"/>
        <v/>
      </c>
      <c r="CV58" s="238" t="str">
        <f t="shared" si="95"/>
        <v/>
      </c>
      <c r="CW58" s="239" t="str">
        <f t="shared" si="96"/>
        <v/>
      </c>
      <c r="CX58" s="239" t="str">
        <f t="shared" si="97"/>
        <v/>
      </c>
      <c r="CY58" s="240" t="str">
        <f t="shared" si="98"/>
        <v/>
      </c>
      <c r="CZ58" s="240" t="str">
        <f t="shared" si="99"/>
        <v/>
      </c>
      <c r="DA58" s="240" t="str">
        <f t="shared" si="100"/>
        <v/>
      </c>
      <c r="DB58" s="240" t="str">
        <f t="shared" si="101"/>
        <v/>
      </c>
      <c r="DC58" s="240" t="str">
        <f t="shared" si="102"/>
        <v/>
      </c>
      <c r="DD58" s="240" t="str">
        <f t="shared" si="103"/>
        <v/>
      </c>
      <c r="DE58" s="240" t="str">
        <f t="shared" si="104"/>
        <v/>
      </c>
      <c r="DF58" s="240" t="str">
        <f t="shared" si="105"/>
        <v/>
      </c>
      <c r="DG58" s="240" t="str">
        <f t="shared" si="106"/>
        <v/>
      </c>
      <c r="DH58" s="240" t="str">
        <f t="shared" si="107"/>
        <v/>
      </c>
      <c r="DI58" s="240" t="str">
        <f t="shared" si="124"/>
        <v/>
      </c>
      <c r="DJ58" s="240" t="str">
        <f t="shared" si="124"/>
        <v/>
      </c>
      <c r="DK58" s="240" t="str">
        <f t="shared" si="109"/>
        <v/>
      </c>
      <c r="DL58" s="240" t="str">
        <f t="shared" si="110"/>
        <v/>
      </c>
      <c r="DM58" s="241">
        <v>44</v>
      </c>
      <c r="DN58" s="432"/>
      <c r="DO58" s="242"/>
      <c r="DP58" s="242"/>
      <c r="DQ58" s="248" t="str">
        <f t="shared" si="111"/>
        <v/>
      </c>
      <c r="DR58" s="238" t="str">
        <f t="shared" si="112"/>
        <v/>
      </c>
      <c r="DS58" s="238" t="str">
        <f t="shared" si="113"/>
        <v/>
      </c>
      <c r="DT58" s="238" t="str">
        <f t="shared" si="114"/>
        <v/>
      </c>
      <c r="DU58" s="239" t="str">
        <f t="shared" si="115"/>
        <v/>
      </c>
      <c r="DV58" s="239" t="str">
        <f t="shared" si="116"/>
        <v/>
      </c>
      <c r="DW58" s="240" t="str">
        <f t="shared" si="45"/>
        <v/>
      </c>
      <c r="DX58" s="240" t="str">
        <f t="shared" si="46"/>
        <v/>
      </c>
      <c r="DY58" s="240" t="str">
        <f t="shared" si="47"/>
        <v/>
      </c>
      <c r="DZ58" s="240" t="str">
        <f t="shared" si="48"/>
        <v/>
      </c>
      <c r="EA58" s="240" t="str">
        <f t="shared" si="49"/>
        <v/>
      </c>
      <c r="EB58" s="240" t="str">
        <f t="shared" si="50"/>
        <v/>
      </c>
      <c r="EC58" s="240" t="str">
        <f t="shared" si="51"/>
        <v/>
      </c>
      <c r="ED58" s="240" t="str">
        <f t="shared" si="52"/>
        <v/>
      </c>
      <c r="EE58" s="240" t="str">
        <f t="shared" si="53"/>
        <v/>
      </c>
      <c r="EF58" s="240" t="str">
        <f t="shared" si="54"/>
        <v/>
      </c>
      <c r="EG58" s="240" t="str">
        <f t="shared" si="55"/>
        <v/>
      </c>
      <c r="EH58" s="240" t="str">
        <f t="shared" si="118"/>
        <v/>
      </c>
      <c r="EI58" s="240" t="str">
        <f t="shared" si="56"/>
        <v/>
      </c>
      <c r="EJ58" s="240" t="str">
        <f t="shared" si="117"/>
        <v/>
      </c>
      <c r="EK58" s="241">
        <v>44</v>
      </c>
      <c r="EL58" s="432"/>
      <c r="EZ58" s="214" t="str">
        <f>IFERROR(IF(AND('Classificação geral'!$J50="FEM",'Classificação geral'!$K50=1,'Classificação geral'!$F50="Mini"),'Classificação geral'!$A50,""),"")</f>
        <v/>
      </c>
      <c r="FA58" s="214" t="str">
        <f>IFERROR(IF(AND('Classificação geral'!$J50="FEM",'Classificação geral'!$K50=1,'Classificação geral'!F50="Mini"),'Classificação geral'!$B50,""),"")</f>
        <v/>
      </c>
      <c r="FB58" s="215" t="str">
        <f>IF($FA58='Classificação geral'!$B50,'Classificação geral'!$C50,"")</f>
        <v/>
      </c>
      <c r="FC58" s="215" t="str">
        <f>IF($FA58='Classificação geral'!$B50,'Classificação geral'!$D50,"")</f>
        <v/>
      </c>
      <c r="FD58" s="215" t="str">
        <f>IF($FA58='Classificação geral'!$B50,'Classificação geral'!$J50,"")</f>
        <v/>
      </c>
      <c r="FE58" s="215" t="str">
        <f>IF($FD58='Classificação geral'!$J50,'Classificação geral'!$K50,"")</f>
        <v/>
      </c>
      <c r="FF58" s="215" t="str">
        <f>IF($FE58='Classificação geral'!$K50,'Classificação geral'!$P50,"")</f>
        <v/>
      </c>
      <c r="FG58" s="215" t="str">
        <f>IF($FE58='Classificação geral'!$K50,'Classificação geral'!$S50,"")</f>
        <v/>
      </c>
      <c r="FH58" s="215" t="str">
        <f>IF($FE58='Classificação geral'!$K50,'Classificação geral'!$T50,"")</f>
        <v/>
      </c>
      <c r="FI58" s="215" t="str">
        <f>IF($FE58='Classificação geral'!$K50,'Classificação geral'!$L50,"")</f>
        <v/>
      </c>
      <c r="FJ58" s="215" t="str">
        <f>IF($FE58='Classificação geral'!$K50,'Classificação geral'!$U50,"")</f>
        <v/>
      </c>
      <c r="FK58" s="215" t="str">
        <f>IF($FE58='Classificação geral'!$K50,'Classificação geral'!$W50,"")</f>
        <v/>
      </c>
      <c r="FL58" s="215" t="str">
        <f>IF($FE58='Classificação geral'!$K50,'Classificação geral'!$X50,"")</f>
        <v/>
      </c>
      <c r="FM58" s="215" t="str">
        <f>IF($FE58='Classificação geral'!$K50,'Classificação geral'!$M50,"")</f>
        <v/>
      </c>
      <c r="FN58" s="215" t="str">
        <f>IF($FE58='Classificação geral'!$K50,'Classificação geral'!$Y50,"")</f>
        <v/>
      </c>
      <c r="FO58" s="215" t="str">
        <f>IF($FE58='Classificação geral'!$K50,'Classificação geral'!$AA50,"")</f>
        <v/>
      </c>
      <c r="FP58" s="215" t="str">
        <f>IF($FE58='Classificação geral'!$K50,'Classificação geral'!$AB50,"")</f>
        <v/>
      </c>
      <c r="FQ58" s="215" t="str">
        <f>IF($FE58='Classificação geral'!$K50,'Classificação geral'!$N50,"")</f>
        <v/>
      </c>
      <c r="FR58" s="215" t="str">
        <f>IF($FE58='Classificação geral'!$K50,'Classificação geral'!$O50,"")</f>
        <v/>
      </c>
      <c r="FS58" s="215" t="str">
        <f>IF($FE58='Classificação geral'!$K50,'Classificação geral'!$AM50,"")</f>
        <v/>
      </c>
      <c r="FT58" s="216" t="str">
        <f>IFERROR(RANK(FS58,FS:FS,0)+ COUNTIF($FS$13:FS57,FS58),"")</f>
        <v/>
      </c>
      <c r="FU58" s="209"/>
      <c r="FV58" s="214" t="str">
        <f>IFERROR(IF(AND('Classificação geral'!$J50="mas",'Classificação geral'!$K50=1,'Classificação geral'!$F50="Mini"),'Classificação geral'!$A50,""),"")</f>
        <v/>
      </c>
      <c r="FW58" s="214" t="str">
        <f>IFERROR(IF(AND('Classificação geral'!$J50="mas",'Classificação geral'!$K50=1,'Classificação geral'!$F50="Mini"),'Classificação geral'!$B50,""),"")</f>
        <v/>
      </c>
      <c r="FX58" s="215" t="str">
        <f>IF($FW58='Classificação geral'!$B50,'Classificação geral'!$C50,"")</f>
        <v/>
      </c>
      <c r="FY58" s="215" t="str">
        <f>IF($FW58='Classificação geral'!$B50,'Classificação geral'!$D50,"")</f>
        <v/>
      </c>
      <c r="FZ58" s="215" t="str">
        <f>IF($FW58='Classificação geral'!$B50,'Classificação geral'!$J50,"")</f>
        <v/>
      </c>
      <c r="GA58" s="214" t="str">
        <f>IFERROR(IF(AND($FZ58="mas",'Classificação geral'!$K50=1),'Classificação geral'!K50,""),"")</f>
        <v/>
      </c>
      <c r="GB58" s="214" t="str">
        <f>IFERROR(IF(AND($FZ58="mas",'Classificação geral'!$K50=1),'Classificação geral'!P50,""),"")</f>
        <v/>
      </c>
      <c r="GC58" s="214" t="str">
        <f>IFERROR(IF(AND($FZ58="mas",'Classificação geral'!$K50=1),'Classificação geral'!S50,""),"")</f>
        <v/>
      </c>
      <c r="GD58" s="214" t="str">
        <f>IFERROR(IF(AND($FZ58="mas",'Classificação geral'!$K50=1),'Classificação geral'!T50,""),"")</f>
        <v/>
      </c>
      <c r="GE58" s="214" t="str">
        <f>IFERROR(IF(AND($FZ58="mas",'Classificação geral'!$K50=1),'Classificação geral'!L50,""),"")</f>
        <v/>
      </c>
      <c r="GF58" s="214" t="str">
        <f>IFERROR(IF(AND($FZ58="mas",'Classificação geral'!$K50=1),'Classificação geral'!U50,""),"")</f>
        <v/>
      </c>
      <c r="GG58" s="214" t="str">
        <f>IFERROR(IF(AND($FZ58="mas",'Classificação geral'!$K50=1),'Classificação geral'!W50,""),"")</f>
        <v/>
      </c>
      <c r="GH58" s="214" t="str">
        <f>IFERROR(IF(AND($FZ58="mas",'Classificação geral'!$K50=1),'Classificação geral'!X50,""),"")</f>
        <v/>
      </c>
      <c r="GI58" s="214" t="str">
        <f>IFERROR(IF(AND($FZ58="mas",'Classificação geral'!$K50=1),'Classificação geral'!M50,""),"")</f>
        <v/>
      </c>
      <c r="GJ58" s="214" t="str">
        <f>IFERROR(IF(AND($FZ58="mas",'Classificação geral'!$K50=1),'Classificação geral'!Y50,""),"")</f>
        <v/>
      </c>
      <c r="GK58" s="214" t="str">
        <f>IFERROR(IF(AND($FZ58="mas",'Classificação geral'!$K50=1),'Classificação geral'!AA50,""),"")</f>
        <v/>
      </c>
      <c r="GL58" s="214" t="str">
        <f>IFERROR(IF(AND($FZ58="mas",'Classificação geral'!$K50=1),'Classificação geral'!AB50,""),"")</f>
        <v/>
      </c>
      <c r="GM58" s="214" t="str">
        <f>IFERROR(IF(AND($FZ58="mas",'Classificação geral'!$K50=1),'Classificação geral'!N50,""),"")</f>
        <v/>
      </c>
      <c r="GN58" s="214" t="str">
        <f>IFERROR(IF(AND($FZ58="mas",'Classificação geral'!$K50=1),'Classificação geral'!O50,""),"")</f>
        <v/>
      </c>
      <c r="GO58" s="244" t="str">
        <f>IFERROR(IF(AND($FZ58="mas",'Classificação geral'!$K50=1),'Classificação geral'!AM50,""),"")</f>
        <v/>
      </c>
      <c r="GP58" s="216" t="str">
        <f>IFERROR(RANK(GO58,GO:GO,0)+ COUNTIF($GO$13:GO57,GO58),"")</f>
        <v/>
      </c>
      <c r="GQ58" s="209"/>
      <c r="GR58" s="214" t="str">
        <f>IFERROR(IF(AND('Classificação geral'!$J50="fem",'Classificação geral'!$K50=2,'Classificação geral'!$F50="Mini"),'Classificação geral'!$A50,""),"")</f>
        <v/>
      </c>
      <c r="GS58" s="214" t="str">
        <f>IFERROR(IF(AND('Classificação geral'!$J50="fem",'Classificação geral'!$K50=2,'Classificação geral'!$F50="Mini"),'Classificação geral'!$B50,""),"")</f>
        <v/>
      </c>
      <c r="GT58" s="215" t="str">
        <f>IF($GS58='Classificação geral'!$B50,'Classificação geral'!$C50,"")</f>
        <v/>
      </c>
      <c r="GU58" s="215" t="str">
        <f>IF($GS58='Classificação geral'!$B50,'Classificação geral'!$D50,"")</f>
        <v/>
      </c>
      <c r="GV58" s="215" t="str">
        <f>IF($GS58='Classificação geral'!$B50,'Classificação geral'!$J50,"")</f>
        <v/>
      </c>
      <c r="GW58" s="214" t="str">
        <f>IFERROR(IF(AND($GV58="fem",'Classificação geral'!$K50=2),'Classificação geral'!K50,""),"")</f>
        <v/>
      </c>
      <c r="GX58" s="214" t="str">
        <f>IFERROR(IF(AND($GV58="fem",'Classificação geral'!$K50=2),'Classificação geral'!P50,""),"")</f>
        <v/>
      </c>
      <c r="GY58" s="214" t="str">
        <f>IFERROR(IF(AND($GV58="fem",'Classificação geral'!$K50=2),'Classificação geral'!S50,""),"")</f>
        <v/>
      </c>
      <c r="GZ58" s="214" t="str">
        <f>IFERROR(IF(AND($GV58="fem",'Classificação geral'!$K50=2),'Classificação geral'!T50,""),"")</f>
        <v/>
      </c>
      <c r="HA58" s="214" t="str">
        <f>IFERROR(IF(AND($GV58="fem",'Classificação geral'!$K50=2),'Classificação geral'!L50,""),"")</f>
        <v/>
      </c>
      <c r="HB58" s="214" t="str">
        <f>IFERROR(IF(AND($GV58="fem",'Classificação geral'!$K50=2),'Classificação geral'!U50,""),"")</f>
        <v/>
      </c>
      <c r="HC58" s="214" t="str">
        <f>IFERROR(IF(AND($GV58="fem",'Classificação geral'!$K50=2),'Classificação geral'!W50,""),"")</f>
        <v/>
      </c>
      <c r="HD58" s="214" t="str">
        <f>IFERROR(IF(AND($GV58="fem",'Classificação geral'!$K50=2),'Classificação geral'!X50,""),"")</f>
        <v/>
      </c>
      <c r="HE58" s="214" t="str">
        <f>IFERROR(IF(AND($GV58="fem",'Classificação geral'!$K50=2),'Classificação geral'!M50,""),"")</f>
        <v/>
      </c>
      <c r="HF58" s="214" t="str">
        <f>IFERROR(IF(AND($GV58="fem",'Classificação geral'!$K50=2),'Classificação geral'!Y50,""),"")</f>
        <v/>
      </c>
      <c r="HG58" s="214" t="str">
        <f>IFERROR(IF(AND($GV58="fem",'Classificação geral'!$K50=2),'Classificação geral'!AA50,""),"")</f>
        <v/>
      </c>
      <c r="HH58" s="214" t="str">
        <f>IFERROR(IF(AND($GV58="fem",'Classificação geral'!$K50=2),'Classificação geral'!AB50,""),"")</f>
        <v/>
      </c>
      <c r="HI58" s="214" t="str">
        <f>IFERROR(IF(AND($GV58="fem",'Classificação geral'!$K50=2),'Classificação geral'!N50,""),"")</f>
        <v/>
      </c>
      <c r="HJ58" s="214" t="str">
        <f>IFERROR(IF(AND($GV58="fem",'Classificação geral'!$K50=2),'Classificação geral'!O50,""),"")</f>
        <v/>
      </c>
      <c r="HK58" s="214" t="str">
        <f>IFERROR(IF(AND($GV58="fem",'Classificação geral'!$K50=2),'Classificação geral'!AM50,""),"")</f>
        <v/>
      </c>
      <c r="HL58" s="216" t="str">
        <f>IFERROR(RANK(HK58,HK:HK,0)+ COUNTIF(HK$13:$HK56,HK58),"")</f>
        <v/>
      </c>
      <c r="HM58" s="209"/>
      <c r="HN58" s="214" t="str">
        <f>IFERROR(IF(AND('Classificação geral'!$J50="mas",'Classificação geral'!$K50=2,'Classificação geral'!$F50="Mini"),'Classificação geral'!$A50,""),"")</f>
        <v/>
      </c>
      <c r="HO58" s="214" t="str">
        <f>IFERROR(IF(AND('Classificação geral'!$J50="mas",'Classificação geral'!$K50=2,'Classificação geral'!$F50="Mini"),'Classificação geral'!$B50,""),"")</f>
        <v/>
      </c>
      <c r="HP58" s="215" t="str">
        <f>IF($HO58='Classificação geral'!$B50,'Classificação geral'!$C50,"")</f>
        <v/>
      </c>
      <c r="HQ58" s="215" t="str">
        <f>IF($HO58='Classificação geral'!$B50,'Classificação geral'!$D50,"")</f>
        <v/>
      </c>
      <c r="HR58" s="215" t="str">
        <f>IF($HO58='Classificação geral'!$B50,'Classificação geral'!$J50,"")</f>
        <v/>
      </c>
      <c r="HS58" s="214" t="str">
        <f>IFERROR(IF(AND($HR58="mas",'Classificação geral'!$K50=2),'Classificação geral'!K50,""),"")</f>
        <v/>
      </c>
      <c r="HT58" s="214" t="str">
        <f>IFERROR(IF(AND($HR58="mas",'Classificação geral'!$K50=2),'Classificação geral'!P50,""),"")</f>
        <v/>
      </c>
      <c r="HU58" s="214" t="str">
        <f>IFERROR(IF(AND($HR58="mas",'Classificação geral'!$K50=2),'Classificação geral'!S50,""),"")</f>
        <v/>
      </c>
      <c r="HV58" s="214" t="str">
        <f>IFERROR(IF(AND($HR58="mas",'Classificação geral'!$K50=2),'Classificação geral'!T50,""),"")</f>
        <v/>
      </c>
      <c r="HW58" s="214" t="str">
        <f>IFERROR(IF(AND($HR58="mas",'Classificação geral'!$K50=2),'Classificação geral'!L50,""),"")</f>
        <v/>
      </c>
      <c r="HX58" s="214" t="str">
        <f>IFERROR(IF(AND($HR58="mas",'Classificação geral'!$K50=2),'Classificação geral'!U50,""),"")</f>
        <v/>
      </c>
      <c r="HY58" s="214" t="str">
        <f>IFERROR(IF(AND($HR58="mas",'Classificação geral'!$K50=2),'Classificação geral'!W50,""),"")</f>
        <v/>
      </c>
      <c r="HZ58" s="214" t="str">
        <f>IFERROR(IF(AND($HR58="mas",'Classificação geral'!$K50=2),'Classificação geral'!X50,""),"")</f>
        <v/>
      </c>
      <c r="IA58" s="214" t="str">
        <f>IFERROR(IF(AND($HR58="mas",'Classificação geral'!$K50=2),'Classificação geral'!M50,""),"")</f>
        <v/>
      </c>
      <c r="IB58" s="214" t="str">
        <f>IFERROR(IF(AND($HR58="mas",'Classificação geral'!$K50=2),'Classificação geral'!Y50,""),"")</f>
        <v/>
      </c>
      <c r="IC58" s="214" t="str">
        <f>IFERROR(IF(AND($HR58="mas",'Classificação geral'!$K50=2),'Classificação geral'!AA50,""),"")</f>
        <v/>
      </c>
      <c r="ID58" s="214" t="str">
        <f>IFERROR(IF(AND($HR58="mas",'Classificação geral'!$K50=2),'Classificação geral'!AB50,""),"")</f>
        <v/>
      </c>
      <c r="IE58" s="214" t="str">
        <f>IFERROR(IF(AND($HR58="mas",'Classificação geral'!$K50=2),'Classificação geral'!N50,""),"")</f>
        <v/>
      </c>
      <c r="IF58" s="214" t="str">
        <f>IFERROR(IF(AND($HR58="mas",'Classificação geral'!$K50=2),'Classificação geral'!$AM50,""),"")</f>
        <v/>
      </c>
      <c r="IG58" s="216" t="str">
        <f>IFERROR(RANK(IF58,IF:IF,0)+ COUNTIF($IF$13:IF$13,IF58),"")</f>
        <v/>
      </c>
      <c r="IH58" s="209"/>
      <c r="II58" s="214" t="str">
        <f>IFERROR(IF(AND('Classificação geral'!$J50="fem",'Classificação geral'!$K50=3,'Classificação geral'!$F50="Mini"),'Classificação geral'!$A50,""),"")</f>
        <v/>
      </c>
      <c r="IJ58" s="214" t="str">
        <f>IFERROR(IF(AND('Classificação geral'!$J50="fem",'Classificação geral'!$K50=3,'Classificação geral'!$F50="Mini"),'Classificação geral'!$B50,""),"")</f>
        <v/>
      </c>
      <c r="IK58" s="215" t="str">
        <f>IF($IJ58='Classificação geral'!$B50,'Classificação geral'!$C50,"")</f>
        <v/>
      </c>
      <c r="IL58" s="215" t="str">
        <f>IF($IJ58='Classificação geral'!$B50,'Classificação geral'!$D50,"")</f>
        <v/>
      </c>
      <c r="IM58" s="215" t="str">
        <f>IF($IJ58='Classificação geral'!$B50,'Classificação geral'!$J50,"")</f>
        <v/>
      </c>
      <c r="IN58" s="215" t="str">
        <f>IF($IM58='Classificação geral'!$J50,'Classificação geral'!$K50,"")</f>
        <v/>
      </c>
      <c r="IO58" s="215" t="str">
        <f>IF($IN58='Classificação geral'!$K50,'Classificação geral'!$P50,"")</f>
        <v/>
      </c>
      <c r="IP58" s="215" t="str">
        <f>IF($IN58='Classificação geral'!$K50,'Classificação geral'!$S50,"")</f>
        <v/>
      </c>
      <c r="IQ58" s="215" t="str">
        <f>IF($IN58='Classificação geral'!$K50,'Classificação geral'!$T50,"")</f>
        <v/>
      </c>
      <c r="IR58" s="215" t="str">
        <f>IF($IN58='Classificação geral'!$K50,'Classificação geral'!$L50,"")</f>
        <v/>
      </c>
      <c r="IS58" s="215" t="str">
        <f>IF($IN58='Classificação geral'!$K50,'Classificação geral'!$U50,"")</f>
        <v/>
      </c>
      <c r="IT58" s="215" t="str">
        <f>IF($IN58='Classificação geral'!$K50,'Classificação geral'!$W50,"")</f>
        <v/>
      </c>
      <c r="IU58" s="215" t="str">
        <f>IF($IN58='Classificação geral'!$K50,'Classificação geral'!$X50,"")</f>
        <v/>
      </c>
      <c r="IV58" s="215" t="str">
        <f>IF($IN58='Classificação geral'!$K50,'Classificação geral'!$M50,"")</f>
        <v/>
      </c>
      <c r="IW58" s="215" t="str">
        <f>IF($IN58='Classificação geral'!$K50,'Classificação geral'!$Y50,"")</f>
        <v/>
      </c>
      <c r="IX58" s="215" t="str">
        <f>IF($IN58='Classificação geral'!$K50,'Classificação geral'!$AA50,"")</f>
        <v/>
      </c>
      <c r="IY58" s="215" t="str">
        <f>IF($IN58='Classificação geral'!$K50,'Classificação geral'!$AB50,"")</f>
        <v/>
      </c>
      <c r="IZ58" s="215" t="str">
        <f>IF($IN58='Classificação geral'!$K50,'Classificação geral'!$N50,"")</f>
        <v/>
      </c>
      <c r="JA58" s="215" t="str">
        <f>IF($IN58='Classificação geral'!$K50,'Classificação geral'!$O50,"")</f>
        <v/>
      </c>
      <c r="JB58" s="215" t="str">
        <f>IF($IN58='Classificação geral'!$K50,'Classificação geral'!$AM50,"")</f>
        <v/>
      </c>
      <c r="JC58" s="216" t="str">
        <f>IFERROR(RANK(JB58,JB:JB,0)+ COUNTIF($JB$13:JB56,JB58),"")</f>
        <v/>
      </c>
      <c r="JD58" s="209"/>
      <c r="JE58" s="214" t="str">
        <f>IFERROR(IF(AND('Classificação geral'!$J50="mas",'Classificação geral'!$K50=3,'Classificação geral'!$F50="Mini"),'Classificação geral'!$A50,""),"")</f>
        <v/>
      </c>
      <c r="JF58" s="214" t="str">
        <f>IFERROR(IF(AND('Classificação geral'!$J50="mas",'Classificação geral'!$K50=3,'Classificação geral'!$F50="Mini"),'Classificação geral'!$B50,""),"")</f>
        <v/>
      </c>
      <c r="JG58" s="215" t="str">
        <f>IF($JF58='Classificação geral'!$B50,'Classificação geral'!$C50,"")</f>
        <v/>
      </c>
      <c r="JH58" s="215" t="str">
        <f>IF($JF58='Classificação geral'!$B50,'Classificação geral'!$D50,"")</f>
        <v/>
      </c>
      <c r="JI58" s="215" t="str">
        <f>IF($JF58='Classificação geral'!$B50,'Classificação geral'!$J50,"")</f>
        <v/>
      </c>
      <c r="JJ58" s="214" t="str">
        <f>IFERROR(IF(AND($JI58="mas",'Classificação geral'!$K50=3),'Classificação geral'!K50,""),"")</f>
        <v/>
      </c>
      <c r="JK58" s="214" t="str">
        <f>IFERROR(IF(AND($JI58="mas",'Classificação geral'!$K50=3),'Classificação geral'!P50,""),"")</f>
        <v/>
      </c>
      <c r="JL58" s="214" t="str">
        <f>IFERROR(IF(AND($JI58="mas",'Classificação geral'!$K50=3),'Classificação geral'!S50,""),"")</f>
        <v/>
      </c>
      <c r="JM58" s="214" t="str">
        <f>IFERROR(IF(AND($JI58="mas",'Classificação geral'!$K50=3),'Classificação geral'!T50,""),"")</f>
        <v/>
      </c>
      <c r="JN58" s="214" t="str">
        <f>IFERROR(IF(AND($JI58="mas",'Classificação geral'!$K50=3),'Classificação geral'!L50,""),"")</f>
        <v/>
      </c>
      <c r="JO58" s="214" t="str">
        <f>IFERROR(IF(AND($JI58="mas",'Classificação geral'!$K50=3),'Classificação geral'!U50,""),"")</f>
        <v/>
      </c>
      <c r="JP58" s="214" t="str">
        <f>IFERROR(IF(AND($JI58="mas",'Classificação geral'!$K50=3),'Classificação geral'!W50,""),"")</f>
        <v/>
      </c>
      <c r="JQ58" s="214" t="str">
        <f>IFERROR(IF(AND($JI58="mas",'Classificação geral'!$K50=3),'Classificação geral'!X50,""),"")</f>
        <v/>
      </c>
      <c r="JR58" s="214" t="str">
        <f>IFERROR(IF(AND($JI58="mas",'Classificação geral'!$K50=3),'Classificação geral'!M50,""),"")</f>
        <v/>
      </c>
      <c r="JS58" s="214" t="str">
        <f>IFERROR(IF(AND($JI58="mas",'Classificação geral'!$K50=3),'Classificação geral'!Y50,""),"")</f>
        <v/>
      </c>
      <c r="JT58" s="214" t="str">
        <f>IFERROR(IF(AND($JI58="mas",'Classificação geral'!$K50=3),'Classificação geral'!AA50,""),"")</f>
        <v/>
      </c>
      <c r="JU58" s="214" t="str">
        <f>IFERROR(IF(AND($JI58="mas",'Classificação geral'!$K50=3),'Classificação geral'!AB50,""),"")</f>
        <v/>
      </c>
      <c r="JV58" s="214" t="str">
        <f>IFERROR(IF(AND($JI58="mas",'Classificação geral'!$K50=3),'Classificação geral'!N50,""),"")</f>
        <v/>
      </c>
      <c r="JW58" s="214" t="str">
        <f>IFERROR(IF(AND($JI58="mas",'Classificação geral'!$K50=3),'Classificação geral'!$AM50,""),"")</f>
        <v/>
      </c>
      <c r="JX58" s="216" t="str">
        <f>IFERROR(RANK(JW58,JW:JW,0)+ COUNTIF(JW$13:$JW56,JW58),"")</f>
        <v/>
      </c>
    </row>
    <row r="59" spans="1:284" s="199" customFormat="1" ht="24.75" customHeight="1" x14ac:dyDescent="0.4">
      <c r="A59" s="243"/>
      <c r="B59" s="248" t="str">
        <f t="shared" si="125"/>
        <v/>
      </c>
      <c r="C59" s="238" t="str">
        <f t="shared" si="126"/>
        <v/>
      </c>
      <c r="D59" s="238" t="str">
        <f t="shared" si="127"/>
        <v/>
      </c>
      <c r="E59" s="238" t="str">
        <f t="shared" si="128"/>
        <v/>
      </c>
      <c r="F59" s="239" t="str">
        <f t="shared" si="129"/>
        <v/>
      </c>
      <c r="G59" s="239" t="str">
        <f t="shared" si="130"/>
        <v/>
      </c>
      <c r="H59" s="240" t="str">
        <f t="shared" si="131"/>
        <v/>
      </c>
      <c r="I59" s="240" t="str">
        <f t="shared" si="132"/>
        <v/>
      </c>
      <c r="J59" s="240" t="str">
        <f t="shared" si="133"/>
        <v/>
      </c>
      <c r="K59" s="240" t="str">
        <f t="shared" si="134"/>
        <v/>
      </c>
      <c r="L59" s="240" t="str">
        <f t="shared" si="135"/>
        <v/>
      </c>
      <c r="M59" s="240" t="str">
        <f t="shared" si="136"/>
        <v/>
      </c>
      <c r="N59" s="240" t="str">
        <f t="shared" si="137"/>
        <v/>
      </c>
      <c r="O59" s="240" t="str">
        <f t="shared" si="138"/>
        <v/>
      </c>
      <c r="P59" s="240" t="str">
        <f t="shared" si="139"/>
        <v/>
      </c>
      <c r="Q59" s="240" t="str">
        <f t="shared" si="140"/>
        <v/>
      </c>
      <c r="R59" s="240" t="str">
        <f t="shared" si="163"/>
        <v/>
      </c>
      <c r="S59" s="240" t="str">
        <f t="shared" si="163"/>
        <v/>
      </c>
      <c r="T59" s="240" t="str">
        <f t="shared" si="141"/>
        <v/>
      </c>
      <c r="U59" s="240" t="str">
        <f t="shared" si="142"/>
        <v/>
      </c>
      <c r="V59" s="241">
        <v>45</v>
      </c>
      <c r="W59" s="432"/>
      <c r="X59" s="434"/>
      <c r="Y59" s="242"/>
      <c r="Z59" s="248" t="str">
        <f t="shared" si="143"/>
        <v/>
      </c>
      <c r="AA59" s="238" t="str">
        <f t="shared" si="144"/>
        <v/>
      </c>
      <c r="AB59" s="238" t="str">
        <f t="shared" si="145"/>
        <v/>
      </c>
      <c r="AC59" s="238" t="str">
        <f t="shared" si="146"/>
        <v/>
      </c>
      <c r="AD59" s="239" t="str">
        <f t="shared" si="147"/>
        <v/>
      </c>
      <c r="AE59" s="239" t="str">
        <f t="shared" si="148"/>
        <v/>
      </c>
      <c r="AF59" s="240" t="str">
        <f t="shared" si="149"/>
        <v/>
      </c>
      <c r="AG59" s="240" t="str">
        <f t="shared" si="150"/>
        <v/>
      </c>
      <c r="AH59" s="240" t="str">
        <f t="shared" si="151"/>
        <v/>
      </c>
      <c r="AI59" s="240" t="str">
        <f t="shared" si="152"/>
        <v/>
      </c>
      <c r="AJ59" s="240" t="str">
        <f t="shared" si="153"/>
        <v/>
      </c>
      <c r="AK59" s="240" t="str">
        <f t="shared" si="154"/>
        <v/>
      </c>
      <c r="AL59" s="240" t="str">
        <f t="shared" si="155"/>
        <v/>
      </c>
      <c r="AM59" s="240" t="str">
        <f t="shared" si="156"/>
        <v/>
      </c>
      <c r="AN59" s="240" t="str">
        <f t="shared" si="157"/>
        <v/>
      </c>
      <c r="AO59" s="240" t="str">
        <f t="shared" si="158"/>
        <v/>
      </c>
      <c r="AP59" s="240" t="str">
        <f t="shared" si="164"/>
        <v/>
      </c>
      <c r="AQ59" s="240" t="str">
        <f t="shared" si="164"/>
        <v/>
      </c>
      <c r="AR59" s="240" t="str">
        <f t="shared" si="159"/>
        <v/>
      </c>
      <c r="AS59" s="240" t="str">
        <f t="shared" si="160"/>
        <v/>
      </c>
      <c r="AT59" s="241">
        <v>45</v>
      </c>
      <c r="AU59" s="432"/>
      <c r="AV59" s="242"/>
      <c r="AW59" s="243"/>
      <c r="AX59" s="249" t="str">
        <f t="shared" si="57"/>
        <v/>
      </c>
      <c r="AY59" s="238" t="str">
        <f t="shared" si="58"/>
        <v/>
      </c>
      <c r="AZ59" s="238" t="str">
        <f t="shared" si="59"/>
        <v/>
      </c>
      <c r="BA59" s="239" t="str">
        <f t="shared" si="161"/>
        <v/>
      </c>
      <c r="BB59" s="239" t="str">
        <f t="shared" si="60"/>
        <v/>
      </c>
      <c r="BC59" s="239" t="str">
        <f t="shared" si="61"/>
        <v/>
      </c>
      <c r="BD59" s="240" t="str">
        <f t="shared" si="62"/>
        <v/>
      </c>
      <c r="BE59" s="240" t="str">
        <f t="shared" si="63"/>
        <v/>
      </c>
      <c r="BF59" s="240" t="str">
        <f t="shared" si="64"/>
        <v/>
      </c>
      <c r="BG59" s="240" t="str">
        <f t="shared" si="65"/>
        <v/>
      </c>
      <c r="BH59" s="240" t="str">
        <f t="shared" si="66"/>
        <v/>
      </c>
      <c r="BI59" s="240" t="str">
        <f t="shared" si="67"/>
        <v/>
      </c>
      <c r="BJ59" s="240" t="str">
        <f t="shared" si="68"/>
        <v/>
      </c>
      <c r="BK59" s="240" t="str">
        <f t="shared" si="69"/>
        <v/>
      </c>
      <c r="BL59" s="240" t="str">
        <f t="shared" si="70"/>
        <v/>
      </c>
      <c r="BM59" s="240" t="str">
        <f t="shared" si="71"/>
        <v/>
      </c>
      <c r="BN59" s="240" t="str">
        <f t="shared" si="121"/>
        <v/>
      </c>
      <c r="BO59" s="240" t="str">
        <f t="shared" si="121"/>
        <v/>
      </c>
      <c r="BP59" s="240" t="str">
        <f t="shared" si="73"/>
        <v/>
      </c>
      <c r="BQ59" s="240" t="str">
        <f t="shared" si="74"/>
        <v/>
      </c>
      <c r="BR59" s="241">
        <v>45</v>
      </c>
      <c r="BS59" s="432"/>
      <c r="BT59" s="242"/>
      <c r="BU59" s="242"/>
      <c r="BV59" s="249" t="str">
        <f t="shared" si="75"/>
        <v/>
      </c>
      <c r="BW59" s="238" t="str">
        <f t="shared" si="76"/>
        <v/>
      </c>
      <c r="BX59" s="238" t="str">
        <f t="shared" si="77"/>
        <v/>
      </c>
      <c r="BY59" s="239" t="str">
        <f t="shared" si="162"/>
        <v/>
      </c>
      <c r="BZ59" s="239" t="str">
        <f t="shared" si="78"/>
        <v/>
      </c>
      <c r="CA59" s="239" t="str">
        <f t="shared" si="122"/>
        <v/>
      </c>
      <c r="CB59" s="240" t="str">
        <f t="shared" si="122"/>
        <v/>
      </c>
      <c r="CC59" s="240" t="str">
        <f t="shared" si="80"/>
        <v/>
      </c>
      <c r="CD59" s="240" t="str">
        <f t="shared" si="81"/>
        <v/>
      </c>
      <c r="CE59" s="240" t="str">
        <f t="shared" si="82"/>
        <v/>
      </c>
      <c r="CF59" s="240" t="str">
        <f t="shared" si="83"/>
        <v/>
      </c>
      <c r="CG59" s="240" t="str">
        <f t="shared" si="84"/>
        <v/>
      </c>
      <c r="CH59" s="240" t="str">
        <f t="shared" si="85"/>
        <v/>
      </c>
      <c r="CI59" s="240" t="str">
        <f t="shared" si="86"/>
        <v/>
      </c>
      <c r="CJ59" s="240" t="str">
        <f t="shared" si="87"/>
        <v/>
      </c>
      <c r="CK59" s="240" t="str">
        <f t="shared" si="88"/>
        <v/>
      </c>
      <c r="CL59" s="240" t="str">
        <f t="shared" si="123"/>
        <v/>
      </c>
      <c r="CM59" s="240" t="str">
        <f t="shared" si="123"/>
        <v/>
      </c>
      <c r="CN59" s="240" t="str">
        <f t="shared" si="90"/>
        <v/>
      </c>
      <c r="CO59" s="240" t="str">
        <f t="shared" si="91"/>
        <v/>
      </c>
      <c r="CP59" s="241">
        <v>45</v>
      </c>
      <c r="CQ59" s="432"/>
      <c r="CR59" s="243"/>
      <c r="CS59" s="248" t="str">
        <f t="shared" si="92"/>
        <v/>
      </c>
      <c r="CT59" s="238" t="str">
        <f t="shared" si="93"/>
        <v/>
      </c>
      <c r="CU59" s="238" t="str">
        <f t="shared" si="94"/>
        <v/>
      </c>
      <c r="CV59" s="238" t="str">
        <f t="shared" si="95"/>
        <v/>
      </c>
      <c r="CW59" s="239" t="str">
        <f t="shared" si="96"/>
        <v/>
      </c>
      <c r="CX59" s="239" t="str">
        <f t="shared" si="97"/>
        <v/>
      </c>
      <c r="CY59" s="240" t="str">
        <f t="shared" si="98"/>
        <v/>
      </c>
      <c r="CZ59" s="240" t="str">
        <f t="shared" si="99"/>
        <v/>
      </c>
      <c r="DA59" s="240" t="str">
        <f t="shared" si="100"/>
        <v/>
      </c>
      <c r="DB59" s="240" t="str">
        <f t="shared" si="101"/>
        <v/>
      </c>
      <c r="DC59" s="240" t="str">
        <f t="shared" si="102"/>
        <v/>
      </c>
      <c r="DD59" s="240" t="str">
        <f t="shared" si="103"/>
        <v/>
      </c>
      <c r="DE59" s="240" t="str">
        <f t="shared" si="104"/>
        <v/>
      </c>
      <c r="DF59" s="240" t="str">
        <f t="shared" si="105"/>
        <v/>
      </c>
      <c r="DG59" s="240" t="str">
        <f t="shared" si="106"/>
        <v/>
      </c>
      <c r="DH59" s="240" t="str">
        <f t="shared" si="107"/>
        <v/>
      </c>
      <c r="DI59" s="240" t="str">
        <f t="shared" si="124"/>
        <v/>
      </c>
      <c r="DJ59" s="240" t="str">
        <f t="shared" si="124"/>
        <v/>
      </c>
      <c r="DK59" s="240" t="str">
        <f t="shared" si="109"/>
        <v/>
      </c>
      <c r="DL59" s="240" t="str">
        <f t="shared" si="110"/>
        <v/>
      </c>
      <c r="DM59" s="241">
        <v>45</v>
      </c>
      <c r="DN59" s="432"/>
      <c r="DO59" s="242"/>
      <c r="DP59" s="242"/>
      <c r="DQ59" s="248" t="str">
        <f t="shared" si="111"/>
        <v/>
      </c>
      <c r="DR59" s="238" t="str">
        <f t="shared" si="112"/>
        <v/>
      </c>
      <c r="DS59" s="238" t="str">
        <f t="shared" si="113"/>
        <v/>
      </c>
      <c r="DT59" s="238" t="str">
        <f t="shared" si="114"/>
        <v/>
      </c>
      <c r="DU59" s="239" t="str">
        <f t="shared" si="115"/>
        <v/>
      </c>
      <c r="DV59" s="239" t="str">
        <f t="shared" si="116"/>
        <v/>
      </c>
      <c r="DW59" s="240" t="str">
        <f t="shared" si="45"/>
        <v/>
      </c>
      <c r="DX59" s="240" t="str">
        <f t="shared" si="46"/>
        <v/>
      </c>
      <c r="DY59" s="240" t="str">
        <f t="shared" si="47"/>
        <v/>
      </c>
      <c r="DZ59" s="240" t="str">
        <f t="shared" si="48"/>
        <v/>
      </c>
      <c r="EA59" s="240" t="str">
        <f t="shared" si="49"/>
        <v/>
      </c>
      <c r="EB59" s="240" t="str">
        <f t="shared" si="50"/>
        <v/>
      </c>
      <c r="EC59" s="240" t="str">
        <f t="shared" si="51"/>
        <v/>
      </c>
      <c r="ED59" s="240" t="str">
        <f t="shared" si="52"/>
        <v/>
      </c>
      <c r="EE59" s="240" t="str">
        <f t="shared" si="53"/>
        <v/>
      </c>
      <c r="EF59" s="240" t="str">
        <f t="shared" si="54"/>
        <v/>
      </c>
      <c r="EG59" s="240" t="str">
        <f t="shared" si="55"/>
        <v/>
      </c>
      <c r="EH59" s="240" t="str">
        <f t="shared" si="118"/>
        <v/>
      </c>
      <c r="EI59" s="240" t="str">
        <f t="shared" si="56"/>
        <v/>
      </c>
      <c r="EJ59" s="240" t="str">
        <f t="shared" si="117"/>
        <v/>
      </c>
      <c r="EK59" s="241">
        <v>45</v>
      </c>
      <c r="EL59" s="432"/>
      <c r="EZ59" s="214" t="str">
        <f>IFERROR(IF(AND('Classificação geral'!$J51="FEM",'Classificação geral'!$K51=1,'Classificação geral'!$F51="Mini"),'Classificação geral'!$A51,""),"")</f>
        <v/>
      </c>
      <c r="FA59" s="214" t="str">
        <f>IFERROR(IF(AND('Classificação geral'!$J51="FEM",'Classificação geral'!$K51=1,'Classificação geral'!F51="Mini"),'Classificação geral'!$B51,""),"")</f>
        <v/>
      </c>
      <c r="FB59" s="215" t="str">
        <f>IF($FA59='Classificação geral'!$B51,'Classificação geral'!$C51,"")</f>
        <v/>
      </c>
      <c r="FC59" s="215" t="str">
        <f>IF($FA59='Classificação geral'!$B51,'Classificação geral'!$D51,"")</f>
        <v/>
      </c>
      <c r="FD59" s="215" t="str">
        <f>IF($FA59='Classificação geral'!$B51,'Classificação geral'!$J51,"")</f>
        <v/>
      </c>
      <c r="FE59" s="215" t="str">
        <f>IF($FD59='Classificação geral'!$J51,'Classificação geral'!$K51,"")</f>
        <v/>
      </c>
      <c r="FF59" s="215" t="str">
        <f>IF($FE59='Classificação geral'!$K51,'Classificação geral'!$P51,"")</f>
        <v/>
      </c>
      <c r="FG59" s="215" t="str">
        <f>IF($FE59='Classificação geral'!$K51,'Classificação geral'!$S51,"")</f>
        <v/>
      </c>
      <c r="FH59" s="215" t="str">
        <f>IF($FE59='Classificação geral'!$K51,'Classificação geral'!$T51,"")</f>
        <v/>
      </c>
      <c r="FI59" s="215" t="str">
        <f>IF($FE59='Classificação geral'!$K51,'Classificação geral'!$L51,"")</f>
        <v/>
      </c>
      <c r="FJ59" s="215" t="str">
        <f>IF($FE59='Classificação geral'!$K51,'Classificação geral'!$U51,"")</f>
        <v/>
      </c>
      <c r="FK59" s="215" t="str">
        <f>IF($FE59='Classificação geral'!$K51,'Classificação geral'!$W51,"")</f>
        <v/>
      </c>
      <c r="FL59" s="215" t="str">
        <f>IF($FE59='Classificação geral'!$K51,'Classificação geral'!$X51,"")</f>
        <v/>
      </c>
      <c r="FM59" s="215" t="str">
        <f>IF($FE59='Classificação geral'!$K51,'Classificação geral'!$M51,"")</f>
        <v/>
      </c>
      <c r="FN59" s="215" t="str">
        <f>IF($FE59='Classificação geral'!$K51,'Classificação geral'!$Y51,"")</f>
        <v/>
      </c>
      <c r="FO59" s="215" t="str">
        <f>IF($FE59='Classificação geral'!$K51,'Classificação geral'!$AA51,"")</f>
        <v/>
      </c>
      <c r="FP59" s="215" t="str">
        <f>IF($FE59='Classificação geral'!$K51,'Classificação geral'!$AB51,"")</f>
        <v/>
      </c>
      <c r="FQ59" s="215" t="str">
        <f>IF($FE59='Classificação geral'!$K51,'Classificação geral'!$N51,"")</f>
        <v/>
      </c>
      <c r="FR59" s="215" t="str">
        <f>IF($FE59='Classificação geral'!$K51,'Classificação geral'!$O51,"")</f>
        <v/>
      </c>
      <c r="FS59" s="215" t="str">
        <f>IF($FE59='Classificação geral'!$K51,'Classificação geral'!$AM51,"")</f>
        <v/>
      </c>
      <c r="FT59" s="216" t="str">
        <f>IFERROR(RANK(FS59,FS:FS,0)+ COUNTIF($FS$13:FS58,FS59),"")</f>
        <v/>
      </c>
      <c r="FU59" s="209"/>
      <c r="FV59" s="214" t="str">
        <f>IFERROR(IF(AND('Classificação geral'!$J51="mas",'Classificação geral'!$K51=1,'Classificação geral'!$F51="Mini"),'Classificação geral'!$A51,""),"")</f>
        <v/>
      </c>
      <c r="FW59" s="214" t="str">
        <f>IFERROR(IF(AND('Classificação geral'!$J51="mas",'Classificação geral'!$K51=1,'Classificação geral'!$F51="Mini"),'Classificação geral'!$B51,""),"")</f>
        <v/>
      </c>
      <c r="FX59" s="215" t="str">
        <f>IF($FW59='Classificação geral'!$B51,'Classificação geral'!$C51,"")</f>
        <v/>
      </c>
      <c r="FY59" s="215" t="str">
        <f>IF($FW59='Classificação geral'!$B51,'Classificação geral'!$D51,"")</f>
        <v/>
      </c>
      <c r="FZ59" s="215" t="str">
        <f>IF($FW59='Classificação geral'!$B51,'Classificação geral'!$J51,"")</f>
        <v/>
      </c>
      <c r="GA59" s="214" t="str">
        <f>IFERROR(IF(AND($FZ59="mas",'Classificação geral'!$K51=1),'Classificação geral'!K51,""),"")</f>
        <v/>
      </c>
      <c r="GB59" s="214" t="str">
        <f>IFERROR(IF(AND($FZ59="mas",'Classificação geral'!$K51=1),'Classificação geral'!P51,""),"")</f>
        <v/>
      </c>
      <c r="GC59" s="214" t="str">
        <f>IFERROR(IF(AND($FZ59="mas",'Classificação geral'!$K51=1),'Classificação geral'!S51,""),"")</f>
        <v/>
      </c>
      <c r="GD59" s="214" t="str">
        <f>IFERROR(IF(AND($FZ59="mas",'Classificação geral'!$K51=1),'Classificação geral'!T51,""),"")</f>
        <v/>
      </c>
      <c r="GE59" s="214" t="str">
        <f>IFERROR(IF(AND($FZ59="mas",'Classificação geral'!$K51=1),'Classificação geral'!L51,""),"")</f>
        <v/>
      </c>
      <c r="GF59" s="214" t="str">
        <f>IFERROR(IF(AND($FZ59="mas",'Classificação geral'!$K51=1),'Classificação geral'!U51,""),"")</f>
        <v/>
      </c>
      <c r="GG59" s="214" t="str">
        <f>IFERROR(IF(AND($FZ59="mas",'Classificação geral'!$K51=1),'Classificação geral'!W51,""),"")</f>
        <v/>
      </c>
      <c r="GH59" s="214" t="str">
        <f>IFERROR(IF(AND($FZ59="mas",'Classificação geral'!$K51=1),'Classificação geral'!X51,""),"")</f>
        <v/>
      </c>
      <c r="GI59" s="214" t="str">
        <f>IFERROR(IF(AND($FZ59="mas",'Classificação geral'!$K51=1),'Classificação geral'!M51,""),"")</f>
        <v/>
      </c>
      <c r="GJ59" s="214" t="str">
        <f>IFERROR(IF(AND($FZ59="mas",'Classificação geral'!$K51=1),'Classificação geral'!Y51,""),"")</f>
        <v/>
      </c>
      <c r="GK59" s="214" t="str">
        <f>IFERROR(IF(AND($FZ59="mas",'Classificação geral'!$K51=1),'Classificação geral'!AA51,""),"")</f>
        <v/>
      </c>
      <c r="GL59" s="214" t="str">
        <f>IFERROR(IF(AND($FZ59="mas",'Classificação geral'!$K51=1),'Classificação geral'!AB51,""),"")</f>
        <v/>
      </c>
      <c r="GM59" s="214" t="str">
        <f>IFERROR(IF(AND($FZ59="mas",'Classificação geral'!$K51=1),'Classificação geral'!N51,""),"")</f>
        <v/>
      </c>
      <c r="GN59" s="214" t="str">
        <f>IFERROR(IF(AND($FZ59="mas",'Classificação geral'!$K51=1),'Classificação geral'!O51,""),"")</f>
        <v/>
      </c>
      <c r="GO59" s="244" t="str">
        <f>IFERROR(IF(AND($FZ59="mas",'Classificação geral'!$K51=1),'Classificação geral'!AM51,""),"")</f>
        <v/>
      </c>
      <c r="GP59" s="216" t="str">
        <f>IFERROR(RANK(GO59,GO:GO,0)+ COUNTIF($GO$13:GO58,GO59),"")</f>
        <v/>
      </c>
      <c r="GQ59" s="209"/>
      <c r="GR59" s="214" t="str">
        <f>IFERROR(IF(AND('Classificação geral'!$J51="fem",'Classificação geral'!$K51=2,'Classificação geral'!$F51="Mini"),'Classificação geral'!$A51,""),"")</f>
        <v/>
      </c>
      <c r="GS59" s="214" t="str">
        <f>IFERROR(IF(AND('Classificação geral'!$J51="fem",'Classificação geral'!$K51=2,'Classificação geral'!$F51="Mini"),'Classificação geral'!$B51,""),"")</f>
        <v/>
      </c>
      <c r="GT59" s="215" t="str">
        <f>IF($GS59='Classificação geral'!$B51,'Classificação geral'!$C51,"")</f>
        <v/>
      </c>
      <c r="GU59" s="215" t="str">
        <f>IF($GS59='Classificação geral'!$B51,'Classificação geral'!$D51,"")</f>
        <v/>
      </c>
      <c r="GV59" s="215" t="str">
        <f>IF($GS59='Classificação geral'!$B51,'Classificação geral'!$J51,"")</f>
        <v/>
      </c>
      <c r="GW59" s="214" t="str">
        <f>IFERROR(IF(AND($GV59="fem",'Classificação geral'!$K51=2),'Classificação geral'!K51,""),"")</f>
        <v/>
      </c>
      <c r="GX59" s="214" t="str">
        <f>IFERROR(IF(AND($GV59="fem",'Classificação geral'!$K51=2),'Classificação geral'!P51,""),"")</f>
        <v/>
      </c>
      <c r="GY59" s="214" t="str">
        <f>IFERROR(IF(AND($GV59="fem",'Classificação geral'!$K51=2),'Classificação geral'!S51,""),"")</f>
        <v/>
      </c>
      <c r="GZ59" s="214" t="str">
        <f>IFERROR(IF(AND($GV59="fem",'Classificação geral'!$K51=2),'Classificação geral'!T51,""),"")</f>
        <v/>
      </c>
      <c r="HA59" s="214" t="str">
        <f>IFERROR(IF(AND($GV59="fem",'Classificação geral'!$K51=2),'Classificação geral'!L51,""),"")</f>
        <v/>
      </c>
      <c r="HB59" s="214" t="str">
        <f>IFERROR(IF(AND($GV59="fem",'Classificação geral'!$K51=2),'Classificação geral'!U51,""),"")</f>
        <v/>
      </c>
      <c r="HC59" s="214" t="str">
        <f>IFERROR(IF(AND($GV59="fem",'Classificação geral'!$K51=2),'Classificação geral'!W51,""),"")</f>
        <v/>
      </c>
      <c r="HD59" s="214" t="str">
        <f>IFERROR(IF(AND($GV59="fem",'Classificação geral'!$K51=2),'Classificação geral'!X51,""),"")</f>
        <v/>
      </c>
      <c r="HE59" s="214" t="str">
        <f>IFERROR(IF(AND($GV59="fem",'Classificação geral'!$K51=2),'Classificação geral'!M51,""),"")</f>
        <v/>
      </c>
      <c r="HF59" s="214" t="str">
        <f>IFERROR(IF(AND($GV59="fem",'Classificação geral'!$K51=2),'Classificação geral'!Y51,""),"")</f>
        <v/>
      </c>
      <c r="HG59" s="214" t="str">
        <f>IFERROR(IF(AND($GV59="fem",'Classificação geral'!$K51=2),'Classificação geral'!AA51,""),"")</f>
        <v/>
      </c>
      <c r="HH59" s="214" t="str">
        <f>IFERROR(IF(AND($GV59="fem",'Classificação geral'!$K51=2),'Classificação geral'!AB51,""),"")</f>
        <v/>
      </c>
      <c r="HI59" s="214" t="str">
        <f>IFERROR(IF(AND($GV59="fem",'Classificação geral'!$K51=2),'Classificação geral'!N51,""),"")</f>
        <v/>
      </c>
      <c r="HJ59" s="214" t="str">
        <f>IFERROR(IF(AND($GV59="fem",'Classificação geral'!$K51=2),'Classificação geral'!O51,""),"")</f>
        <v/>
      </c>
      <c r="HK59" s="214" t="str">
        <f>IFERROR(IF(AND($GV59="fem",'Classificação geral'!$K51=2),'Classificação geral'!AM51,""),"")</f>
        <v/>
      </c>
      <c r="HL59" s="216" t="str">
        <f>IFERROR(RANK(HK59,HK:HK,0)+ COUNTIF(HK$13:$HK57,HK59),"")</f>
        <v/>
      </c>
      <c r="HM59" s="209"/>
      <c r="HN59" s="214" t="str">
        <f>IFERROR(IF(AND('Classificação geral'!$J51="mas",'Classificação geral'!$K51=2,'Classificação geral'!$F51="Mini"),'Classificação geral'!$A51,""),"")</f>
        <v/>
      </c>
      <c r="HO59" s="214" t="str">
        <f>IFERROR(IF(AND('Classificação geral'!$J51="mas",'Classificação geral'!$K51=2,'Classificação geral'!$F51="Mini"),'Classificação geral'!$B51,""),"")</f>
        <v/>
      </c>
      <c r="HP59" s="215" t="str">
        <f>IF($HO59='Classificação geral'!$B51,'Classificação geral'!$C51,"")</f>
        <v/>
      </c>
      <c r="HQ59" s="215" t="str">
        <f>IF($HO59='Classificação geral'!$B51,'Classificação geral'!$D51,"")</f>
        <v/>
      </c>
      <c r="HR59" s="215" t="str">
        <f>IF($HO59='Classificação geral'!$B51,'Classificação geral'!$J51,"")</f>
        <v/>
      </c>
      <c r="HS59" s="214" t="str">
        <f>IFERROR(IF(AND($HR59="mas",'Classificação geral'!$K51=2),'Classificação geral'!K51,""),"")</f>
        <v/>
      </c>
      <c r="HT59" s="214" t="str">
        <f>IFERROR(IF(AND($HR59="mas",'Classificação geral'!$K51=2),'Classificação geral'!P51,""),"")</f>
        <v/>
      </c>
      <c r="HU59" s="214" t="str">
        <f>IFERROR(IF(AND($HR59="mas",'Classificação geral'!$K51=2),'Classificação geral'!S51,""),"")</f>
        <v/>
      </c>
      <c r="HV59" s="214" t="str">
        <f>IFERROR(IF(AND($HR59="mas",'Classificação geral'!$K51=2),'Classificação geral'!T51,""),"")</f>
        <v/>
      </c>
      <c r="HW59" s="214" t="str">
        <f>IFERROR(IF(AND($HR59="mas",'Classificação geral'!$K51=2),'Classificação geral'!L51,""),"")</f>
        <v/>
      </c>
      <c r="HX59" s="214" t="str">
        <f>IFERROR(IF(AND($HR59="mas",'Classificação geral'!$K51=2),'Classificação geral'!U51,""),"")</f>
        <v/>
      </c>
      <c r="HY59" s="214" t="str">
        <f>IFERROR(IF(AND($HR59="mas",'Classificação geral'!$K51=2),'Classificação geral'!W51,""),"")</f>
        <v/>
      </c>
      <c r="HZ59" s="214" t="str">
        <f>IFERROR(IF(AND($HR59="mas",'Classificação geral'!$K51=2),'Classificação geral'!X51,""),"")</f>
        <v/>
      </c>
      <c r="IA59" s="214" t="str">
        <f>IFERROR(IF(AND($HR59="mas",'Classificação geral'!$K51=2),'Classificação geral'!M51,""),"")</f>
        <v/>
      </c>
      <c r="IB59" s="214" t="str">
        <f>IFERROR(IF(AND($HR59="mas",'Classificação geral'!$K51=2),'Classificação geral'!Y51,""),"")</f>
        <v/>
      </c>
      <c r="IC59" s="214" t="str">
        <f>IFERROR(IF(AND($HR59="mas",'Classificação geral'!$K51=2),'Classificação geral'!AA51,""),"")</f>
        <v/>
      </c>
      <c r="ID59" s="214" t="str">
        <f>IFERROR(IF(AND($HR59="mas",'Classificação geral'!$K51=2),'Classificação geral'!AB51,""),"")</f>
        <v/>
      </c>
      <c r="IE59" s="214" t="str">
        <f>IFERROR(IF(AND($HR59="mas",'Classificação geral'!$K51=2),'Classificação geral'!N51,""),"")</f>
        <v/>
      </c>
      <c r="IF59" s="214" t="str">
        <f>IFERROR(IF(AND($HR59="mas",'Classificação geral'!$K51=2),'Classificação geral'!$AM51,""),"")</f>
        <v/>
      </c>
      <c r="IG59" s="216" t="str">
        <f>IFERROR(RANK(IF59,IF:IF,0)+ COUNTIF($IF$13:IF$13,IF59),"")</f>
        <v/>
      </c>
      <c r="IH59" s="209"/>
      <c r="II59" s="214" t="str">
        <f>IFERROR(IF(AND('Classificação geral'!$J51="fem",'Classificação geral'!$K51=3,'Classificação geral'!$F51="Mini"),'Classificação geral'!$A51,""),"")</f>
        <v/>
      </c>
      <c r="IJ59" s="214" t="str">
        <f>IFERROR(IF(AND('Classificação geral'!$J51="fem",'Classificação geral'!$K51=3,'Classificação geral'!$F51="Mini"),'Classificação geral'!$B51,""),"")</f>
        <v/>
      </c>
      <c r="IK59" s="215" t="str">
        <f>IF($IJ59='Classificação geral'!$B51,'Classificação geral'!$C51,"")</f>
        <v/>
      </c>
      <c r="IL59" s="215" t="str">
        <f>IF($IJ59='Classificação geral'!$B51,'Classificação geral'!$D51,"")</f>
        <v/>
      </c>
      <c r="IM59" s="215" t="str">
        <f>IF($IJ59='Classificação geral'!$B51,'Classificação geral'!$J51,"")</f>
        <v/>
      </c>
      <c r="IN59" s="215" t="str">
        <f>IF($IM59='Classificação geral'!$J51,'Classificação geral'!$K51,"")</f>
        <v/>
      </c>
      <c r="IO59" s="215" t="str">
        <f>IF($IN59='Classificação geral'!$K51,'Classificação geral'!$P51,"")</f>
        <v/>
      </c>
      <c r="IP59" s="215" t="str">
        <f>IF($IN59='Classificação geral'!$K51,'Classificação geral'!$S51,"")</f>
        <v/>
      </c>
      <c r="IQ59" s="215" t="str">
        <f>IF($IN59='Classificação geral'!$K51,'Classificação geral'!$T51,"")</f>
        <v/>
      </c>
      <c r="IR59" s="215" t="str">
        <f>IF($IN59='Classificação geral'!$K51,'Classificação geral'!$L51,"")</f>
        <v/>
      </c>
      <c r="IS59" s="215" t="str">
        <f>IF($IN59='Classificação geral'!$K51,'Classificação geral'!$U51,"")</f>
        <v/>
      </c>
      <c r="IT59" s="215" t="str">
        <f>IF($IN59='Classificação geral'!$K51,'Classificação geral'!$W51,"")</f>
        <v/>
      </c>
      <c r="IU59" s="215" t="str">
        <f>IF($IN59='Classificação geral'!$K51,'Classificação geral'!$X51,"")</f>
        <v/>
      </c>
      <c r="IV59" s="215" t="str">
        <f>IF($IN59='Classificação geral'!$K51,'Classificação geral'!$M51,"")</f>
        <v/>
      </c>
      <c r="IW59" s="215" t="str">
        <f>IF($IN59='Classificação geral'!$K51,'Classificação geral'!$Y51,"")</f>
        <v/>
      </c>
      <c r="IX59" s="215" t="str">
        <f>IF($IN59='Classificação geral'!$K51,'Classificação geral'!$AA51,"")</f>
        <v/>
      </c>
      <c r="IY59" s="215" t="str">
        <f>IF($IN59='Classificação geral'!$K51,'Classificação geral'!$AB51,"")</f>
        <v/>
      </c>
      <c r="IZ59" s="215" t="str">
        <f>IF($IN59='Classificação geral'!$K51,'Classificação geral'!$N51,"")</f>
        <v/>
      </c>
      <c r="JA59" s="215" t="str">
        <f>IF($IN59='Classificação geral'!$K51,'Classificação geral'!$O51,"")</f>
        <v/>
      </c>
      <c r="JB59" s="215" t="str">
        <f>IF($IN59='Classificação geral'!$K51,'Classificação geral'!$AM51,"")</f>
        <v/>
      </c>
      <c r="JC59" s="216" t="str">
        <f>IFERROR(RANK(JB59,JB:JB,0)+ COUNTIF($JB$13:JB57,JB59),"")</f>
        <v/>
      </c>
      <c r="JD59" s="209"/>
      <c r="JE59" s="214" t="str">
        <f>IFERROR(IF(AND('Classificação geral'!$J51="mas",'Classificação geral'!$K51=3,'Classificação geral'!$F51="Mini"),'Classificação geral'!$A51,""),"")</f>
        <v/>
      </c>
      <c r="JF59" s="214" t="str">
        <f>IFERROR(IF(AND('Classificação geral'!$J51="mas",'Classificação geral'!$K51=3,'Classificação geral'!$F51="Mini"),'Classificação geral'!$B51,""),"")</f>
        <v/>
      </c>
      <c r="JG59" s="215" t="str">
        <f>IF($JF59='Classificação geral'!$B51,'Classificação geral'!$C51,"")</f>
        <v/>
      </c>
      <c r="JH59" s="215" t="str">
        <f>IF($JF59='Classificação geral'!$B51,'Classificação geral'!$D51,"")</f>
        <v/>
      </c>
      <c r="JI59" s="215" t="str">
        <f>IF($JF59='Classificação geral'!$B51,'Classificação geral'!$J51,"")</f>
        <v/>
      </c>
      <c r="JJ59" s="214" t="str">
        <f>IFERROR(IF(AND($JI59="mas",'Classificação geral'!$K51=3),'Classificação geral'!K51,""),"")</f>
        <v/>
      </c>
      <c r="JK59" s="214" t="str">
        <f>IFERROR(IF(AND($JI59="mas",'Classificação geral'!$K51=3),'Classificação geral'!P51,""),"")</f>
        <v/>
      </c>
      <c r="JL59" s="214" t="str">
        <f>IFERROR(IF(AND($JI59="mas",'Classificação geral'!$K51=3),'Classificação geral'!S51,""),"")</f>
        <v/>
      </c>
      <c r="JM59" s="214" t="str">
        <f>IFERROR(IF(AND($JI59="mas",'Classificação geral'!$K51=3),'Classificação geral'!T51,""),"")</f>
        <v/>
      </c>
      <c r="JN59" s="214" t="str">
        <f>IFERROR(IF(AND($JI59="mas",'Classificação geral'!$K51=3),'Classificação geral'!L51,""),"")</f>
        <v/>
      </c>
      <c r="JO59" s="214" t="str">
        <f>IFERROR(IF(AND($JI59="mas",'Classificação geral'!$K51=3),'Classificação geral'!U51,""),"")</f>
        <v/>
      </c>
      <c r="JP59" s="214" t="str">
        <f>IFERROR(IF(AND($JI59="mas",'Classificação geral'!$K51=3),'Classificação geral'!W51,""),"")</f>
        <v/>
      </c>
      <c r="JQ59" s="214" t="str">
        <f>IFERROR(IF(AND($JI59="mas",'Classificação geral'!$K51=3),'Classificação geral'!X51,""),"")</f>
        <v/>
      </c>
      <c r="JR59" s="214" t="str">
        <f>IFERROR(IF(AND($JI59="mas",'Classificação geral'!$K51=3),'Classificação geral'!M51,""),"")</f>
        <v/>
      </c>
      <c r="JS59" s="214" t="str">
        <f>IFERROR(IF(AND($JI59="mas",'Classificação geral'!$K51=3),'Classificação geral'!Y51,""),"")</f>
        <v/>
      </c>
      <c r="JT59" s="214" t="str">
        <f>IFERROR(IF(AND($JI59="mas",'Classificação geral'!$K51=3),'Classificação geral'!AA51,""),"")</f>
        <v/>
      </c>
      <c r="JU59" s="214" t="str">
        <f>IFERROR(IF(AND($JI59="mas",'Classificação geral'!$K51=3),'Classificação geral'!AB51,""),"")</f>
        <v/>
      </c>
      <c r="JV59" s="214" t="str">
        <f>IFERROR(IF(AND($JI59="mas",'Classificação geral'!$K51=3),'Classificação geral'!N51,""),"")</f>
        <v/>
      </c>
      <c r="JW59" s="214" t="str">
        <f>IFERROR(IF(AND($JI59="mas",'Classificação geral'!$K51=3),'Classificação geral'!$AM51,""),"")</f>
        <v/>
      </c>
      <c r="JX59" s="216" t="str">
        <f>IFERROR(RANK(JW59,JW:JW,0)+ COUNTIF(JW$13:$JW57,JW59),"")</f>
        <v/>
      </c>
    </row>
    <row r="60" spans="1:284" s="199" customFormat="1" ht="24.75" customHeight="1" x14ac:dyDescent="0.4">
      <c r="A60" s="243"/>
      <c r="B60" s="248" t="str">
        <f t="shared" si="125"/>
        <v/>
      </c>
      <c r="C60" s="238" t="str">
        <f t="shared" si="126"/>
        <v/>
      </c>
      <c r="D60" s="238" t="str">
        <f t="shared" si="127"/>
        <v/>
      </c>
      <c r="E60" s="238" t="str">
        <f t="shared" si="128"/>
        <v/>
      </c>
      <c r="F60" s="239" t="str">
        <f t="shared" si="129"/>
        <v/>
      </c>
      <c r="G60" s="239" t="str">
        <f t="shared" si="130"/>
        <v/>
      </c>
      <c r="H60" s="240" t="str">
        <f t="shared" si="131"/>
        <v/>
      </c>
      <c r="I60" s="240" t="str">
        <f t="shared" si="132"/>
        <v/>
      </c>
      <c r="J60" s="240" t="str">
        <f t="shared" si="133"/>
        <v/>
      </c>
      <c r="K60" s="240" t="str">
        <f t="shared" si="134"/>
        <v/>
      </c>
      <c r="L60" s="240" t="str">
        <f t="shared" si="135"/>
        <v/>
      </c>
      <c r="M60" s="240" t="str">
        <f t="shared" si="136"/>
        <v/>
      </c>
      <c r="N60" s="240" t="str">
        <f t="shared" si="137"/>
        <v/>
      </c>
      <c r="O60" s="240" t="str">
        <f t="shared" si="138"/>
        <v/>
      </c>
      <c r="P60" s="240" t="str">
        <f t="shared" si="139"/>
        <v/>
      </c>
      <c r="Q60" s="240" t="str">
        <f t="shared" si="140"/>
        <v/>
      </c>
      <c r="R60" s="240" t="str">
        <f t="shared" si="163"/>
        <v/>
      </c>
      <c r="S60" s="240" t="str">
        <f t="shared" si="163"/>
        <v/>
      </c>
      <c r="T60" s="240" t="str">
        <f t="shared" si="141"/>
        <v/>
      </c>
      <c r="U60" s="240" t="str">
        <f t="shared" si="142"/>
        <v/>
      </c>
      <c r="V60" s="241">
        <v>46</v>
      </c>
      <c r="W60" s="432"/>
      <c r="X60" s="434"/>
      <c r="Y60" s="242"/>
      <c r="Z60" s="248" t="str">
        <f t="shared" si="143"/>
        <v/>
      </c>
      <c r="AA60" s="238" t="str">
        <f t="shared" si="144"/>
        <v/>
      </c>
      <c r="AB60" s="238" t="str">
        <f t="shared" si="145"/>
        <v/>
      </c>
      <c r="AC60" s="238" t="str">
        <f t="shared" si="146"/>
        <v/>
      </c>
      <c r="AD60" s="239" t="str">
        <f t="shared" si="147"/>
        <v/>
      </c>
      <c r="AE60" s="239" t="str">
        <f t="shared" si="148"/>
        <v/>
      </c>
      <c r="AF60" s="240" t="str">
        <f t="shared" si="149"/>
        <v/>
      </c>
      <c r="AG60" s="240" t="str">
        <f t="shared" si="150"/>
        <v/>
      </c>
      <c r="AH60" s="240" t="str">
        <f t="shared" si="151"/>
        <v/>
      </c>
      <c r="AI60" s="240" t="str">
        <f t="shared" si="152"/>
        <v/>
      </c>
      <c r="AJ60" s="240" t="str">
        <f t="shared" si="153"/>
        <v/>
      </c>
      <c r="AK60" s="240" t="str">
        <f t="shared" si="154"/>
        <v/>
      </c>
      <c r="AL60" s="240" t="str">
        <f t="shared" si="155"/>
        <v/>
      </c>
      <c r="AM60" s="240" t="str">
        <f t="shared" si="156"/>
        <v/>
      </c>
      <c r="AN60" s="240" t="str">
        <f t="shared" si="157"/>
        <v/>
      </c>
      <c r="AO60" s="240" t="str">
        <f t="shared" si="158"/>
        <v/>
      </c>
      <c r="AP60" s="240" t="str">
        <f t="shared" si="164"/>
        <v/>
      </c>
      <c r="AQ60" s="240" t="str">
        <f t="shared" si="164"/>
        <v/>
      </c>
      <c r="AR60" s="240" t="str">
        <f t="shared" si="159"/>
        <v/>
      </c>
      <c r="AS60" s="240" t="str">
        <f t="shared" si="160"/>
        <v/>
      </c>
      <c r="AT60" s="241">
        <v>46</v>
      </c>
      <c r="AU60" s="432"/>
      <c r="AV60" s="242"/>
      <c r="AW60" s="243"/>
      <c r="AX60" s="249" t="str">
        <f t="shared" si="57"/>
        <v/>
      </c>
      <c r="AY60" s="238" t="str">
        <f t="shared" si="58"/>
        <v/>
      </c>
      <c r="AZ60" s="238" t="str">
        <f t="shared" si="59"/>
        <v/>
      </c>
      <c r="BA60" s="239" t="str">
        <f t="shared" si="161"/>
        <v/>
      </c>
      <c r="BB60" s="239" t="str">
        <f t="shared" si="60"/>
        <v/>
      </c>
      <c r="BC60" s="239" t="str">
        <f t="shared" si="61"/>
        <v/>
      </c>
      <c r="BD60" s="240" t="str">
        <f t="shared" si="62"/>
        <v/>
      </c>
      <c r="BE60" s="240" t="str">
        <f t="shared" si="63"/>
        <v/>
      </c>
      <c r="BF60" s="240" t="str">
        <f t="shared" si="64"/>
        <v/>
      </c>
      <c r="BG60" s="240" t="str">
        <f t="shared" si="65"/>
        <v/>
      </c>
      <c r="BH60" s="240" t="str">
        <f t="shared" si="66"/>
        <v/>
      </c>
      <c r="BI60" s="240" t="str">
        <f t="shared" si="67"/>
        <v/>
      </c>
      <c r="BJ60" s="240" t="str">
        <f t="shared" si="68"/>
        <v/>
      </c>
      <c r="BK60" s="240" t="str">
        <f t="shared" si="69"/>
        <v/>
      </c>
      <c r="BL60" s="240" t="str">
        <f t="shared" si="70"/>
        <v/>
      </c>
      <c r="BM60" s="240" t="str">
        <f t="shared" si="71"/>
        <v/>
      </c>
      <c r="BN60" s="240" t="str">
        <f t="shared" si="121"/>
        <v/>
      </c>
      <c r="BO60" s="240" t="str">
        <f t="shared" si="121"/>
        <v/>
      </c>
      <c r="BP60" s="240" t="str">
        <f t="shared" si="73"/>
        <v/>
      </c>
      <c r="BQ60" s="240" t="str">
        <f t="shared" si="74"/>
        <v/>
      </c>
      <c r="BR60" s="241">
        <v>46</v>
      </c>
      <c r="BS60" s="432"/>
      <c r="BT60" s="242"/>
      <c r="BU60" s="242"/>
      <c r="BV60" s="249" t="str">
        <f t="shared" si="75"/>
        <v/>
      </c>
      <c r="BW60" s="238" t="str">
        <f t="shared" si="76"/>
        <v/>
      </c>
      <c r="BX60" s="238" t="str">
        <f t="shared" si="77"/>
        <v/>
      </c>
      <c r="BY60" s="239" t="str">
        <f t="shared" si="162"/>
        <v/>
      </c>
      <c r="BZ60" s="239" t="str">
        <f t="shared" si="78"/>
        <v/>
      </c>
      <c r="CA60" s="239" t="str">
        <f t="shared" si="122"/>
        <v/>
      </c>
      <c r="CB60" s="240" t="str">
        <f t="shared" si="122"/>
        <v/>
      </c>
      <c r="CC60" s="240" t="str">
        <f t="shared" si="80"/>
        <v/>
      </c>
      <c r="CD60" s="240" t="str">
        <f t="shared" si="81"/>
        <v/>
      </c>
      <c r="CE60" s="240" t="str">
        <f t="shared" si="82"/>
        <v/>
      </c>
      <c r="CF60" s="240" t="str">
        <f t="shared" si="83"/>
        <v/>
      </c>
      <c r="CG60" s="240" t="str">
        <f t="shared" si="84"/>
        <v/>
      </c>
      <c r="CH60" s="240" t="str">
        <f t="shared" si="85"/>
        <v/>
      </c>
      <c r="CI60" s="240" t="str">
        <f t="shared" si="86"/>
        <v/>
      </c>
      <c r="CJ60" s="240" t="str">
        <f t="shared" si="87"/>
        <v/>
      </c>
      <c r="CK60" s="240" t="str">
        <f t="shared" si="88"/>
        <v/>
      </c>
      <c r="CL60" s="240" t="str">
        <f t="shared" si="123"/>
        <v/>
      </c>
      <c r="CM60" s="240" t="str">
        <f t="shared" si="123"/>
        <v/>
      </c>
      <c r="CN60" s="240" t="str">
        <f t="shared" si="90"/>
        <v/>
      </c>
      <c r="CO60" s="240" t="str">
        <f t="shared" si="91"/>
        <v/>
      </c>
      <c r="CP60" s="241">
        <v>46</v>
      </c>
      <c r="CQ60" s="432"/>
      <c r="CR60" s="243"/>
      <c r="CS60" s="248" t="str">
        <f t="shared" si="92"/>
        <v/>
      </c>
      <c r="CT60" s="238" t="str">
        <f t="shared" si="93"/>
        <v/>
      </c>
      <c r="CU60" s="238" t="str">
        <f t="shared" si="94"/>
        <v/>
      </c>
      <c r="CV60" s="238" t="str">
        <f t="shared" si="95"/>
        <v/>
      </c>
      <c r="CW60" s="239" t="str">
        <f t="shared" si="96"/>
        <v/>
      </c>
      <c r="CX60" s="239" t="str">
        <f t="shared" si="97"/>
        <v/>
      </c>
      <c r="CY60" s="240" t="str">
        <f t="shared" si="98"/>
        <v/>
      </c>
      <c r="CZ60" s="240" t="str">
        <f t="shared" si="99"/>
        <v/>
      </c>
      <c r="DA60" s="240" t="str">
        <f t="shared" si="100"/>
        <v/>
      </c>
      <c r="DB60" s="240" t="str">
        <f t="shared" si="101"/>
        <v/>
      </c>
      <c r="DC60" s="240" t="str">
        <f t="shared" si="102"/>
        <v/>
      </c>
      <c r="DD60" s="240" t="str">
        <f t="shared" si="103"/>
        <v/>
      </c>
      <c r="DE60" s="240" t="str">
        <f t="shared" si="104"/>
        <v/>
      </c>
      <c r="DF60" s="240" t="str">
        <f t="shared" si="105"/>
        <v/>
      </c>
      <c r="DG60" s="240" t="str">
        <f t="shared" si="106"/>
        <v/>
      </c>
      <c r="DH60" s="240" t="str">
        <f t="shared" si="107"/>
        <v/>
      </c>
      <c r="DI60" s="240" t="str">
        <f t="shared" si="124"/>
        <v/>
      </c>
      <c r="DJ60" s="240" t="str">
        <f t="shared" si="124"/>
        <v/>
      </c>
      <c r="DK60" s="240" t="str">
        <f t="shared" si="109"/>
        <v/>
      </c>
      <c r="DL60" s="240" t="str">
        <f t="shared" si="110"/>
        <v/>
      </c>
      <c r="DM60" s="241">
        <v>46</v>
      </c>
      <c r="DN60" s="432"/>
      <c r="DO60" s="242"/>
      <c r="DP60" s="242"/>
      <c r="DQ60" s="248" t="str">
        <f t="shared" si="111"/>
        <v/>
      </c>
      <c r="DR60" s="238" t="str">
        <f t="shared" si="112"/>
        <v/>
      </c>
      <c r="DS60" s="238" t="str">
        <f t="shared" si="113"/>
        <v/>
      </c>
      <c r="DT60" s="238" t="str">
        <f t="shared" si="114"/>
        <v/>
      </c>
      <c r="DU60" s="239" t="str">
        <f t="shared" si="115"/>
        <v/>
      </c>
      <c r="DV60" s="239" t="str">
        <f t="shared" si="116"/>
        <v/>
      </c>
      <c r="DW60" s="240" t="str">
        <f t="shared" si="45"/>
        <v/>
      </c>
      <c r="DX60" s="240" t="str">
        <f t="shared" si="46"/>
        <v/>
      </c>
      <c r="DY60" s="240" t="str">
        <f t="shared" si="47"/>
        <v/>
      </c>
      <c r="DZ60" s="240" t="str">
        <f t="shared" si="48"/>
        <v/>
      </c>
      <c r="EA60" s="240" t="str">
        <f t="shared" si="49"/>
        <v/>
      </c>
      <c r="EB60" s="240" t="str">
        <f t="shared" si="50"/>
        <v/>
      </c>
      <c r="EC60" s="240" t="str">
        <f t="shared" si="51"/>
        <v/>
      </c>
      <c r="ED60" s="240" t="str">
        <f t="shared" si="52"/>
        <v/>
      </c>
      <c r="EE60" s="240" t="str">
        <f t="shared" si="53"/>
        <v/>
      </c>
      <c r="EF60" s="240" t="str">
        <f t="shared" si="54"/>
        <v/>
      </c>
      <c r="EG60" s="240" t="str">
        <f t="shared" si="55"/>
        <v/>
      </c>
      <c r="EH60" s="240" t="str">
        <f t="shared" si="118"/>
        <v/>
      </c>
      <c r="EI60" s="240" t="str">
        <f t="shared" si="56"/>
        <v/>
      </c>
      <c r="EJ60" s="240" t="str">
        <f t="shared" si="117"/>
        <v/>
      </c>
      <c r="EK60" s="241">
        <v>46</v>
      </c>
      <c r="EL60" s="432"/>
      <c r="EM60" s="202"/>
      <c r="EN60" s="202"/>
      <c r="EO60" s="202"/>
      <c r="EP60" s="202"/>
      <c r="EQ60" s="202"/>
      <c r="ER60" s="202"/>
      <c r="ES60" s="202"/>
      <c r="ET60" s="202"/>
      <c r="EU60" s="202"/>
      <c r="EV60" s="202"/>
      <c r="EW60" s="202"/>
      <c r="EX60" s="202"/>
      <c r="EY60" s="202"/>
      <c r="EZ60" s="214" t="str">
        <f>IFERROR(IF(AND('Classificação geral'!$J52="FEM",'Classificação geral'!$K52=1,'Classificação geral'!$F52="Mini"),'Classificação geral'!$A52,""),"")</f>
        <v/>
      </c>
      <c r="FA60" s="214" t="str">
        <f>IFERROR(IF(AND('Classificação geral'!$J52="FEM",'Classificação geral'!$K52=1,'Classificação geral'!F52="Mini"),'Classificação geral'!$B52,""),"")</f>
        <v/>
      </c>
      <c r="FB60" s="215" t="str">
        <f>IF($FA60='Classificação geral'!$B52,'Classificação geral'!$C52,"")</f>
        <v/>
      </c>
      <c r="FC60" s="215" t="str">
        <f>IF($FA60='Classificação geral'!$B52,'Classificação geral'!$D52,"")</f>
        <v/>
      </c>
      <c r="FD60" s="215" t="str">
        <f>IF($FA60='Classificação geral'!$B52,'Classificação geral'!$J52,"")</f>
        <v/>
      </c>
      <c r="FE60" s="215" t="str">
        <f>IF($FD60='Classificação geral'!$J52,'Classificação geral'!$K52,"")</f>
        <v/>
      </c>
      <c r="FF60" s="215" t="str">
        <f>IF($FE60='Classificação geral'!$K52,'Classificação geral'!$P52,"")</f>
        <v/>
      </c>
      <c r="FG60" s="215" t="str">
        <f>IF($FE60='Classificação geral'!$K52,'Classificação geral'!$S52,"")</f>
        <v/>
      </c>
      <c r="FH60" s="215" t="str">
        <f>IF($FE60='Classificação geral'!$K52,'Classificação geral'!$T52,"")</f>
        <v/>
      </c>
      <c r="FI60" s="215" t="str">
        <f>IF($FE60='Classificação geral'!$K52,'Classificação geral'!$L52,"")</f>
        <v/>
      </c>
      <c r="FJ60" s="215" t="str">
        <f>IF($FE60='Classificação geral'!$K52,'Classificação geral'!$U52,"")</f>
        <v/>
      </c>
      <c r="FK60" s="215" t="str">
        <f>IF($FE60='Classificação geral'!$K52,'Classificação geral'!$W52,"")</f>
        <v/>
      </c>
      <c r="FL60" s="215" t="str">
        <f>IF($FE60='Classificação geral'!$K52,'Classificação geral'!$X52,"")</f>
        <v/>
      </c>
      <c r="FM60" s="215" t="str">
        <f>IF($FE60='Classificação geral'!$K52,'Classificação geral'!$M52,"")</f>
        <v/>
      </c>
      <c r="FN60" s="215" t="str">
        <f>IF($FE60='Classificação geral'!$K52,'Classificação geral'!$Y52,"")</f>
        <v/>
      </c>
      <c r="FO60" s="215" t="str">
        <f>IF($FE60='Classificação geral'!$K52,'Classificação geral'!$AA52,"")</f>
        <v/>
      </c>
      <c r="FP60" s="215" t="str">
        <f>IF($FE60='Classificação geral'!$K52,'Classificação geral'!$AB52,"")</f>
        <v/>
      </c>
      <c r="FQ60" s="215" t="str">
        <f>IF($FE60='Classificação geral'!$K52,'Classificação geral'!$N52,"")</f>
        <v/>
      </c>
      <c r="FR60" s="215" t="str">
        <f>IF($FE60='Classificação geral'!$K52,'Classificação geral'!$O52,"")</f>
        <v/>
      </c>
      <c r="FS60" s="215" t="str">
        <f>IF($FE60='Classificação geral'!$K52,'Classificação geral'!$AM52,"")</f>
        <v/>
      </c>
      <c r="FT60" s="216" t="str">
        <f>IFERROR(RANK(FS60,FS:FS,0)+ COUNTIF($FS$13:FS59,FS60),"")</f>
        <v/>
      </c>
      <c r="FU60" s="209"/>
      <c r="FV60" s="214" t="str">
        <f>IFERROR(IF(AND('Classificação geral'!$J52="mas",'Classificação geral'!$K52=1,'Classificação geral'!$F52="Mini"),'Classificação geral'!$A52,""),"")</f>
        <v/>
      </c>
      <c r="FW60" s="214" t="str">
        <f>IFERROR(IF(AND('Classificação geral'!$J52="mas",'Classificação geral'!$K52=1,'Classificação geral'!$F52="Mini"),'Classificação geral'!$B52,""),"")</f>
        <v/>
      </c>
      <c r="FX60" s="215" t="str">
        <f>IF($FW60='Classificação geral'!$B52,'Classificação geral'!$C52,"")</f>
        <v/>
      </c>
      <c r="FY60" s="215" t="str">
        <f>IF($FW60='Classificação geral'!$B52,'Classificação geral'!$D52,"")</f>
        <v/>
      </c>
      <c r="FZ60" s="215" t="str">
        <f>IF($FW60='Classificação geral'!$B52,'Classificação geral'!$J52,"")</f>
        <v/>
      </c>
      <c r="GA60" s="214" t="str">
        <f>IFERROR(IF(AND($FZ60="mas",'Classificação geral'!$K52=1),'Classificação geral'!K52,""),"")</f>
        <v/>
      </c>
      <c r="GB60" s="214" t="str">
        <f>IFERROR(IF(AND($FZ60="mas",'Classificação geral'!$K52=1),'Classificação geral'!P52,""),"")</f>
        <v/>
      </c>
      <c r="GC60" s="214" t="str">
        <f>IFERROR(IF(AND($FZ60="mas",'Classificação geral'!$K52=1),'Classificação geral'!S52,""),"")</f>
        <v/>
      </c>
      <c r="GD60" s="214" t="str">
        <f>IFERROR(IF(AND($FZ60="mas",'Classificação geral'!$K52=1),'Classificação geral'!T52,""),"")</f>
        <v/>
      </c>
      <c r="GE60" s="214" t="str">
        <f>IFERROR(IF(AND($FZ60="mas",'Classificação geral'!$K52=1),'Classificação geral'!L52,""),"")</f>
        <v/>
      </c>
      <c r="GF60" s="214" t="str">
        <f>IFERROR(IF(AND($FZ60="mas",'Classificação geral'!$K52=1),'Classificação geral'!U52,""),"")</f>
        <v/>
      </c>
      <c r="GG60" s="214" t="str">
        <f>IFERROR(IF(AND($FZ60="mas",'Classificação geral'!$K52=1),'Classificação geral'!W52,""),"")</f>
        <v/>
      </c>
      <c r="GH60" s="214" t="str">
        <f>IFERROR(IF(AND($FZ60="mas",'Classificação geral'!$K52=1),'Classificação geral'!X52,""),"")</f>
        <v/>
      </c>
      <c r="GI60" s="214" t="str">
        <f>IFERROR(IF(AND($FZ60="mas",'Classificação geral'!$K52=1),'Classificação geral'!M52,""),"")</f>
        <v/>
      </c>
      <c r="GJ60" s="214" t="str">
        <f>IFERROR(IF(AND($FZ60="mas",'Classificação geral'!$K52=1),'Classificação geral'!Y52,""),"")</f>
        <v/>
      </c>
      <c r="GK60" s="214" t="str">
        <f>IFERROR(IF(AND($FZ60="mas",'Classificação geral'!$K52=1),'Classificação geral'!AA52,""),"")</f>
        <v/>
      </c>
      <c r="GL60" s="214" t="str">
        <f>IFERROR(IF(AND($FZ60="mas",'Classificação geral'!$K52=1),'Classificação geral'!AB52,""),"")</f>
        <v/>
      </c>
      <c r="GM60" s="214" t="str">
        <f>IFERROR(IF(AND($FZ60="mas",'Classificação geral'!$K52=1),'Classificação geral'!N52,""),"")</f>
        <v/>
      </c>
      <c r="GN60" s="214" t="str">
        <f>IFERROR(IF(AND($FZ60="mas",'Classificação geral'!$K52=1),'Classificação geral'!O52,""),"")</f>
        <v/>
      </c>
      <c r="GO60" s="244" t="str">
        <f>IFERROR(IF(AND($FZ60="mas",'Classificação geral'!$K52=1),'Classificação geral'!AM52,""),"")</f>
        <v/>
      </c>
      <c r="GP60" s="216" t="str">
        <f>IFERROR(RANK(GO60,GO:GO,0)+ COUNTIF($GO$13:GO59,GO60),"")</f>
        <v/>
      </c>
      <c r="GQ60" s="209"/>
      <c r="GR60" s="214" t="str">
        <f>IFERROR(IF(AND('Classificação geral'!$J52="fem",'Classificação geral'!$K52=2,'Classificação geral'!$F52="Mini"),'Classificação geral'!$A52,""),"")</f>
        <v/>
      </c>
      <c r="GS60" s="214" t="str">
        <f>IFERROR(IF(AND('Classificação geral'!$J52="fem",'Classificação geral'!$K52=2,'Classificação geral'!$F52="Mini"),'Classificação geral'!$B52,""),"")</f>
        <v/>
      </c>
      <c r="GT60" s="215" t="str">
        <f>IF($GS60='Classificação geral'!$B52,'Classificação geral'!$C52,"")</f>
        <v/>
      </c>
      <c r="GU60" s="215" t="str">
        <f>IF($GS60='Classificação geral'!$B52,'Classificação geral'!$D52,"")</f>
        <v/>
      </c>
      <c r="GV60" s="215" t="str">
        <f>IF($GS60='Classificação geral'!$B52,'Classificação geral'!$J52,"")</f>
        <v/>
      </c>
      <c r="GW60" s="214" t="str">
        <f>IFERROR(IF(AND($GV60="fem",'Classificação geral'!$K52=2),'Classificação geral'!K52,""),"")</f>
        <v/>
      </c>
      <c r="GX60" s="214" t="str">
        <f>IFERROR(IF(AND($GV60="fem",'Classificação geral'!$K52=2),'Classificação geral'!P52,""),"")</f>
        <v/>
      </c>
      <c r="GY60" s="214" t="str">
        <f>IFERROR(IF(AND($GV60="fem",'Classificação geral'!$K52=2),'Classificação geral'!S52,""),"")</f>
        <v/>
      </c>
      <c r="GZ60" s="214" t="str">
        <f>IFERROR(IF(AND($GV60="fem",'Classificação geral'!$K52=2),'Classificação geral'!T52,""),"")</f>
        <v/>
      </c>
      <c r="HA60" s="214" t="str">
        <f>IFERROR(IF(AND($GV60="fem",'Classificação geral'!$K52=2),'Classificação geral'!L52,""),"")</f>
        <v/>
      </c>
      <c r="HB60" s="214" t="str">
        <f>IFERROR(IF(AND($GV60="fem",'Classificação geral'!$K52=2),'Classificação geral'!U52,""),"")</f>
        <v/>
      </c>
      <c r="HC60" s="214" t="str">
        <f>IFERROR(IF(AND($GV60="fem",'Classificação geral'!$K52=2),'Classificação geral'!W52,""),"")</f>
        <v/>
      </c>
      <c r="HD60" s="214" t="str">
        <f>IFERROR(IF(AND($GV60="fem",'Classificação geral'!$K52=2),'Classificação geral'!X52,""),"")</f>
        <v/>
      </c>
      <c r="HE60" s="214" t="str">
        <f>IFERROR(IF(AND($GV60="fem",'Classificação geral'!$K52=2),'Classificação geral'!M52,""),"")</f>
        <v/>
      </c>
      <c r="HF60" s="214" t="str">
        <f>IFERROR(IF(AND($GV60="fem",'Classificação geral'!$K52=2),'Classificação geral'!Y52,""),"")</f>
        <v/>
      </c>
      <c r="HG60" s="214" t="str">
        <f>IFERROR(IF(AND($GV60="fem",'Classificação geral'!$K52=2),'Classificação geral'!AA52,""),"")</f>
        <v/>
      </c>
      <c r="HH60" s="214" t="str">
        <f>IFERROR(IF(AND($GV60="fem",'Classificação geral'!$K52=2),'Classificação geral'!AB52,""),"")</f>
        <v/>
      </c>
      <c r="HI60" s="214" t="str">
        <f>IFERROR(IF(AND($GV60="fem",'Classificação geral'!$K52=2),'Classificação geral'!N52,""),"")</f>
        <v/>
      </c>
      <c r="HJ60" s="214" t="str">
        <f>IFERROR(IF(AND($GV60="fem",'Classificação geral'!$K52=2),'Classificação geral'!O52,""),"")</f>
        <v/>
      </c>
      <c r="HK60" s="214" t="str">
        <f>IFERROR(IF(AND($GV60="fem",'Classificação geral'!$K52=2),'Classificação geral'!AM52,""),"")</f>
        <v/>
      </c>
      <c r="HL60" s="216" t="str">
        <f>IFERROR(RANK(HK60,HK:HK,0)+ COUNTIF(HK$13:$HK58,HK60),"")</f>
        <v/>
      </c>
      <c r="HM60" s="209"/>
      <c r="HN60" s="214" t="str">
        <f>IFERROR(IF(AND('Classificação geral'!$J52="mas",'Classificação geral'!$K52=2,'Classificação geral'!$F52="Mini"),'Classificação geral'!$A52,""),"")</f>
        <v/>
      </c>
      <c r="HO60" s="214" t="str">
        <f>IFERROR(IF(AND('Classificação geral'!$J52="mas",'Classificação geral'!$K52=2,'Classificação geral'!$F52="Mini"),'Classificação geral'!$B52,""),"")</f>
        <v/>
      </c>
      <c r="HP60" s="215" t="str">
        <f>IF($HO60='Classificação geral'!$B52,'Classificação geral'!$C52,"")</f>
        <v/>
      </c>
      <c r="HQ60" s="215" t="str">
        <f>IF($HO60='Classificação geral'!$B52,'Classificação geral'!$D52,"")</f>
        <v/>
      </c>
      <c r="HR60" s="215" t="str">
        <f>IF($HO60='Classificação geral'!$B52,'Classificação geral'!$J52,"")</f>
        <v/>
      </c>
      <c r="HS60" s="214" t="str">
        <f>IFERROR(IF(AND($HR60="mas",'Classificação geral'!$K52=2),'Classificação geral'!K52,""),"")</f>
        <v/>
      </c>
      <c r="HT60" s="214" t="str">
        <f>IFERROR(IF(AND($HR60="mas",'Classificação geral'!$K52=2),'Classificação geral'!P52,""),"")</f>
        <v/>
      </c>
      <c r="HU60" s="214" t="str">
        <f>IFERROR(IF(AND($HR60="mas",'Classificação geral'!$K52=2),'Classificação geral'!S52,""),"")</f>
        <v/>
      </c>
      <c r="HV60" s="214" t="str">
        <f>IFERROR(IF(AND($HR60="mas",'Classificação geral'!$K52=2),'Classificação geral'!T52,""),"")</f>
        <v/>
      </c>
      <c r="HW60" s="214" t="str">
        <f>IFERROR(IF(AND($HR60="mas",'Classificação geral'!$K52=2),'Classificação geral'!L52,""),"")</f>
        <v/>
      </c>
      <c r="HX60" s="214" t="str">
        <f>IFERROR(IF(AND($HR60="mas",'Classificação geral'!$K52=2),'Classificação geral'!U52,""),"")</f>
        <v/>
      </c>
      <c r="HY60" s="214" t="str">
        <f>IFERROR(IF(AND($HR60="mas",'Classificação geral'!$K52=2),'Classificação geral'!W52,""),"")</f>
        <v/>
      </c>
      <c r="HZ60" s="214" t="str">
        <f>IFERROR(IF(AND($HR60="mas",'Classificação geral'!$K52=2),'Classificação geral'!X52,""),"")</f>
        <v/>
      </c>
      <c r="IA60" s="214" t="str">
        <f>IFERROR(IF(AND($HR60="mas",'Classificação geral'!$K52=2),'Classificação geral'!M52,""),"")</f>
        <v/>
      </c>
      <c r="IB60" s="214" t="str">
        <f>IFERROR(IF(AND($HR60="mas",'Classificação geral'!$K52=2),'Classificação geral'!Y52,""),"")</f>
        <v/>
      </c>
      <c r="IC60" s="214" t="str">
        <f>IFERROR(IF(AND($HR60="mas",'Classificação geral'!$K52=2),'Classificação geral'!AA52,""),"")</f>
        <v/>
      </c>
      <c r="ID60" s="214" t="str">
        <f>IFERROR(IF(AND($HR60="mas",'Classificação geral'!$K52=2),'Classificação geral'!AB52,""),"")</f>
        <v/>
      </c>
      <c r="IE60" s="214" t="str">
        <f>IFERROR(IF(AND($HR60="mas",'Classificação geral'!$K52=2),'Classificação geral'!N52,""),"")</f>
        <v/>
      </c>
      <c r="IF60" s="214" t="str">
        <f>IFERROR(IF(AND($HR60="mas",'Classificação geral'!$K52=2),'Classificação geral'!$AM52,""),"")</f>
        <v/>
      </c>
      <c r="IG60" s="216" t="str">
        <f>IFERROR(RANK(IF60,IF:IF,0)+ COUNTIF($IF$13:IF$13,IF60),"")</f>
        <v/>
      </c>
      <c r="IH60" s="209"/>
      <c r="II60" s="214" t="str">
        <f>IFERROR(IF(AND('Classificação geral'!$J52="fem",'Classificação geral'!$K52=3,'Classificação geral'!$F52="Mini"),'Classificação geral'!$A52,""),"")</f>
        <v/>
      </c>
      <c r="IJ60" s="214" t="str">
        <f>IFERROR(IF(AND('Classificação geral'!$J52="fem",'Classificação geral'!$K52=3,'Classificação geral'!$F52="Mini"),'Classificação geral'!$B52,""),"")</f>
        <v/>
      </c>
      <c r="IK60" s="215" t="str">
        <f>IF($IJ60='Classificação geral'!$B52,'Classificação geral'!$C52,"")</f>
        <v/>
      </c>
      <c r="IL60" s="215" t="str">
        <f>IF($IJ60='Classificação geral'!$B52,'Classificação geral'!$D52,"")</f>
        <v/>
      </c>
      <c r="IM60" s="215" t="str">
        <f>IF($IJ60='Classificação geral'!$B52,'Classificação geral'!$J52,"")</f>
        <v/>
      </c>
      <c r="IN60" s="215" t="str">
        <f>IF($IM60='Classificação geral'!$J52,'Classificação geral'!$K52,"")</f>
        <v/>
      </c>
      <c r="IO60" s="215" t="str">
        <f>IF($IN60='Classificação geral'!$K52,'Classificação geral'!$P52,"")</f>
        <v/>
      </c>
      <c r="IP60" s="215" t="str">
        <f>IF($IN60='Classificação geral'!$K52,'Classificação geral'!$S52,"")</f>
        <v/>
      </c>
      <c r="IQ60" s="215" t="str">
        <f>IF($IN60='Classificação geral'!$K52,'Classificação geral'!$T52,"")</f>
        <v/>
      </c>
      <c r="IR60" s="215" t="str">
        <f>IF($IN60='Classificação geral'!$K52,'Classificação geral'!$L52,"")</f>
        <v/>
      </c>
      <c r="IS60" s="215" t="str">
        <f>IF($IN60='Classificação geral'!$K52,'Classificação geral'!$U52,"")</f>
        <v/>
      </c>
      <c r="IT60" s="215" t="str">
        <f>IF($IN60='Classificação geral'!$K52,'Classificação geral'!$W52,"")</f>
        <v/>
      </c>
      <c r="IU60" s="215" t="str">
        <f>IF($IN60='Classificação geral'!$K52,'Classificação geral'!$X52,"")</f>
        <v/>
      </c>
      <c r="IV60" s="215" t="str">
        <f>IF($IN60='Classificação geral'!$K52,'Classificação geral'!$M52,"")</f>
        <v/>
      </c>
      <c r="IW60" s="215" t="str">
        <f>IF($IN60='Classificação geral'!$K52,'Classificação geral'!$Y52,"")</f>
        <v/>
      </c>
      <c r="IX60" s="215" t="str">
        <f>IF($IN60='Classificação geral'!$K52,'Classificação geral'!$AA52,"")</f>
        <v/>
      </c>
      <c r="IY60" s="215" t="str">
        <f>IF($IN60='Classificação geral'!$K52,'Classificação geral'!$AB52,"")</f>
        <v/>
      </c>
      <c r="IZ60" s="215" t="str">
        <f>IF($IN60='Classificação geral'!$K52,'Classificação geral'!$N52,"")</f>
        <v/>
      </c>
      <c r="JA60" s="215" t="str">
        <f>IF($IN60='Classificação geral'!$K52,'Classificação geral'!$O52,"")</f>
        <v/>
      </c>
      <c r="JB60" s="215" t="str">
        <f>IF($IN60='Classificação geral'!$K52,'Classificação geral'!$AM52,"")</f>
        <v/>
      </c>
      <c r="JC60" s="216" t="str">
        <f>IFERROR(RANK(JB60,JB:JB,0)+ COUNTIF($JB$13:JB58,JB60),"")</f>
        <v/>
      </c>
      <c r="JD60" s="209"/>
      <c r="JE60" s="214" t="str">
        <f>IFERROR(IF(AND('Classificação geral'!$J52="mas",'Classificação geral'!$K52=3,'Classificação geral'!$F52="Mini"),'Classificação geral'!$A52,""),"")</f>
        <v/>
      </c>
      <c r="JF60" s="214" t="str">
        <f>IFERROR(IF(AND('Classificação geral'!$J52="mas",'Classificação geral'!$K52=3,'Classificação geral'!$F52="Mini"),'Classificação geral'!$B52,""),"")</f>
        <v/>
      </c>
      <c r="JG60" s="215" t="str">
        <f>IF($JF60='Classificação geral'!$B52,'Classificação geral'!$C52,"")</f>
        <v/>
      </c>
      <c r="JH60" s="215" t="str">
        <f>IF($JF60='Classificação geral'!$B52,'Classificação geral'!$D52,"")</f>
        <v/>
      </c>
      <c r="JI60" s="215" t="str">
        <f>IF($JF60='Classificação geral'!$B52,'Classificação geral'!$J52,"")</f>
        <v/>
      </c>
      <c r="JJ60" s="214" t="str">
        <f>IFERROR(IF(AND($JI60="mas",'Classificação geral'!$K52=3),'Classificação geral'!K52,""),"")</f>
        <v/>
      </c>
      <c r="JK60" s="214" t="str">
        <f>IFERROR(IF(AND($JI60="mas",'Classificação geral'!$K52=3),'Classificação geral'!P52,""),"")</f>
        <v/>
      </c>
      <c r="JL60" s="214" t="str">
        <f>IFERROR(IF(AND($JI60="mas",'Classificação geral'!$K52=3),'Classificação geral'!S52,""),"")</f>
        <v/>
      </c>
      <c r="JM60" s="214" t="str">
        <f>IFERROR(IF(AND($JI60="mas",'Classificação geral'!$K52=3),'Classificação geral'!T52,""),"")</f>
        <v/>
      </c>
      <c r="JN60" s="214" t="str">
        <f>IFERROR(IF(AND($JI60="mas",'Classificação geral'!$K52=3),'Classificação geral'!L52,""),"")</f>
        <v/>
      </c>
      <c r="JO60" s="214" t="str">
        <f>IFERROR(IF(AND($JI60="mas",'Classificação geral'!$K52=3),'Classificação geral'!U52,""),"")</f>
        <v/>
      </c>
      <c r="JP60" s="214" t="str">
        <f>IFERROR(IF(AND($JI60="mas",'Classificação geral'!$K52=3),'Classificação geral'!W52,""),"")</f>
        <v/>
      </c>
      <c r="JQ60" s="214" t="str">
        <f>IFERROR(IF(AND($JI60="mas",'Classificação geral'!$K52=3),'Classificação geral'!X52,""),"")</f>
        <v/>
      </c>
      <c r="JR60" s="214" t="str">
        <f>IFERROR(IF(AND($JI60="mas",'Classificação geral'!$K52=3),'Classificação geral'!M52,""),"")</f>
        <v/>
      </c>
      <c r="JS60" s="214" t="str">
        <f>IFERROR(IF(AND($JI60="mas",'Classificação geral'!$K52=3),'Classificação geral'!Y52,""),"")</f>
        <v/>
      </c>
      <c r="JT60" s="214" t="str">
        <f>IFERROR(IF(AND($JI60="mas",'Classificação geral'!$K52=3),'Classificação geral'!AA52,""),"")</f>
        <v/>
      </c>
      <c r="JU60" s="214" t="str">
        <f>IFERROR(IF(AND($JI60="mas",'Classificação geral'!$K52=3),'Classificação geral'!AB52,""),"")</f>
        <v/>
      </c>
      <c r="JV60" s="214" t="str">
        <f>IFERROR(IF(AND($JI60="mas",'Classificação geral'!$K52=3),'Classificação geral'!N52,""),"")</f>
        <v/>
      </c>
      <c r="JW60" s="214" t="str">
        <f>IFERROR(IF(AND($JI60="mas",'Classificação geral'!$K52=3),'Classificação geral'!$AM52,""),"")</f>
        <v/>
      </c>
      <c r="JX60" s="216" t="str">
        <f>IFERROR(RANK(JW60,JW:JW,0)+ COUNTIF(JW$13:$JW58,JW60),"")</f>
        <v/>
      </c>
    </row>
    <row r="61" spans="1:284" s="199" customFormat="1" ht="24.75" customHeight="1" x14ac:dyDescent="0.4">
      <c r="A61" s="243"/>
      <c r="B61" s="248" t="str">
        <f t="shared" si="125"/>
        <v/>
      </c>
      <c r="C61" s="238" t="str">
        <f t="shared" si="126"/>
        <v/>
      </c>
      <c r="D61" s="238" t="str">
        <f t="shared" si="127"/>
        <v/>
      </c>
      <c r="E61" s="238" t="str">
        <f t="shared" si="128"/>
        <v/>
      </c>
      <c r="F61" s="239" t="str">
        <f t="shared" si="129"/>
        <v/>
      </c>
      <c r="G61" s="239" t="str">
        <f t="shared" si="130"/>
        <v/>
      </c>
      <c r="H61" s="240" t="str">
        <f t="shared" si="131"/>
        <v/>
      </c>
      <c r="I61" s="240" t="str">
        <f t="shared" si="132"/>
        <v/>
      </c>
      <c r="J61" s="240" t="str">
        <f t="shared" si="133"/>
        <v/>
      </c>
      <c r="K61" s="240" t="str">
        <f t="shared" si="134"/>
        <v/>
      </c>
      <c r="L61" s="240" t="str">
        <f t="shared" si="135"/>
        <v/>
      </c>
      <c r="M61" s="240" t="str">
        <f t="shared" si="136"/>
        <v/>
      </c>
      <c r="N61" s="240" t="str">
        <f t="shared" si="137"/>
        <v/>
      </c>
      <c r="O61" s="240" t="str">
        <f t="shared" si="138"/>
        <v/>
      </c>
      <c r="P61" s="240" t="str">
        <f t="shared" si="139"/>
        <v/>
      </c>
      <c r="Q61" s="240" t="str">
        <f t="shared" si="140"/>
        <v/>
      </c>
      <c r="R61" s="240" t="str">
        <f t="shared" si="163"/>
        <v/>
      </c>
      <c r="S61" s="240" t="str">
        <f t="shared" si="163"/>
        <v/>
      </c>
      <c r="T61" s="240" t="str">
        <f t="shared" si="141"/>
        <v/>
      </c>
      <c r="U61" s="240" t="str">
        <f t="shared" si="142"/>
        <v/>
      </c>
      <c r="V61" s="241">
        <v>47</v>
      </c>
      <c r="W61" s="432"/>
      <c r="X61" s="434"/>
      <c r="Y61" s="242"/>
      <c r="Z61" s="248" t="str">
        <f t="shared" si="143"/>
        <v/>
      </c>
      <c r="AA61" s="238" t="str">
        <f t="shared" si="144"/>
        <v/>
      </c>
      <c r="AB61" s="238" t="str">
        <f t="shared" si="145"/>
        <v/>
      </c>
      <c r="AC61" s="238" t="str">
        <f t="shared" si="146"/>
        <v/>
      </c>
      <c r="AD61" s="239" t="str">
        <f t="shared" si="147"/>
        <v/>
      </c>
      <c r="AE61" s="239" t="str">
        <f t="shared" si="148"/>
        <v/>
      </c>
      <c r="AF61" s="240" t="str">
        <f t="shared" si="149"/>
        <v/>
      </c>
      <c r="AG61" s="240" t="str">
        <f t="shared" si="150"/>
        <v/>
      </c>
      <c r="AH61" s="240" t="str">
        <f t="shared" si="151"/>
        <v/>
      </c>
      <c r="AI61" s="240" t="str">
        <f t="shared" si="152"/>
        <v/>
      </c>
      <c r="AJ61" s="240" t="str">
        <f t="shared" si="153"/>
        <v/>
      </c>
      <c r="AK61" s="240" t="str">
        <f t="shared" si="154"/>
        <v/>
      </c>
      <c r="AL61" s="240" t="str">
        <f t="shared" si="155"/>
        <v/>
      </c>
      <c r="AM61" s="240" t="str">
        <f t="shared" si="156"/>
        <v/>
      </c>
      <c r="AN61" s="240" t="str">
        <f t="shared" si="157"/>
        <v/>
      </c>
      <c r="AO61" s="240" t="str">
        <f t="shared" si="158"/>
        <v/>
      </c>
      <c r="AP61" s="240" t="str">
        <f t="shared" si="164"/>
        <v/>
      </c>
      <c r="AQ61" s="240" t="str">
        <f t="shared" si="164"/>
        <v/>
      </c>
      <c r="AR61" s="240" t="str">
        <f t="shared" si="159"/>
        <v/>
      </c>
      <c r="AS61" s="240" t="str">
        <f t="shared" si="160"/>
        <v/>
      </c>
      <c r="AT61" s="241">
        <v>47</v>
      </c>
      <c r="AU61" s="432"/>
      <c r="AV61" s="242"/>
      <c r="AW61" s="243"/>
      <c r="AX61" s="249" t="str">
        <f t="shared" si="57"/>
        <v/>
      </c>
      <c r="AY61" s="238" t="str">
        <f t="shared" si="58"/>
        <v/>
      </c>
      <c r="AZ61" s="238" t="str">
        <f t="shared" si="59"/>
        <v/>
      </c>
      <c r="BA61" s="239" t="str">
        <f t="shared" si="161"/>
        <v/>
      </c>
      <c r="BB61" s="239" t="str">
        <f t="shared" si="60"/>
        <v/>
      </c>
      <c r="BC61" s="239" t="str">
        <f t="shared" si="61"/>
        <v/>
      </c>
      <c r="BD61" s="240" t="str">
        <f t="shared" si="62"/>
        <v/>
      </c>
      <c r="BE61" s="240" t="str">
        <f t="shared" si="63"/>
        <v/>
      </c>
      <c r="BF61" s="240" t="str">
        <f t="shared" si="64"/>
        <v/>
      </c>
      <c r="BG61" s="240" t="str">
        <f t="shared" si="65"/>
        <v/>
      </c>
      <c r="BH61" s="240" t="str">
        <f t="shared" si="66"/>
        <v/>
      </c>
      <c r="BI61" s="240" t="str">
        <f t="shared" si="67"/>
        <v/>
      </c>
      <c r="BJ61" s="240" t="str">
        <f t="shared" si="68"/>
        <v/>
      </c>
      <c r="BK61" s="240" t="str">
        <f t="shared" si="69"/>
        <v/>
      </c>
      <c r="BL61" s="240" t="str">
        <f t="shared" si="70"/>
        <v/>
      </c>
      <c r="BM61" s="240" t="str">
        <f t="shared" si="71"/>
        <v/>
      </c>
      <c r="BN61" s="240" t="str">
        <f t="shared" si="121"/>
        <v/>
      </c>
      <c r="BO61" s="240" t="str">
        <f t="shared" si="121"/>
        <v/>
      </c>
      <c r="BP61" s="240" t="str">
        <f t="shared" si="73"/>
        <v/>
      </c>
      <c r="BQ61" s="240" t="str">
        <f t="shared" si="74"/>
        <v/>
      </c>
      <c r="BR61" s="241">
        <v>47</v>
      </c>
      <c r="BS61" s="432"/>
      <c r="BT61" s="242"/>
      <c r="BU61" s="242"/>
      <c r="BV61" s="249" t="str">
        <f t="shared" si="75"/>
        <v/>
      </c>
      <c r="BW61" s="238" t="str">
        <f t="shared" si="76"/>
        <v/>
      </c>
      <c r="BX61" s="238" t="str">
        <f t="shared" si="77"/>
        <v/>
      </c>
      <c r="BY61" s="239" t="str">
        <f t="shared" si="162"/>
        <v/>
      </c>
      <c r="BZ61" s="239" t="str">
        <f t="shared" si="78"/>
        <v/>
      </c>
      <c r="CA61" s="239" t="str">
        <f t="shared" si="122"/>
        <v/>
      </c>
      <c r="CB61" s="240" t="str">
        <f t="shared" si="122"/>
        <v/>
      </c>
      <c r="CC61" s="240" t="str">
        <f t="shared" si="80"/>
        <v/>
      </c>
      <c r="CD61" s="240" t="str">
        <f t="shared" si="81"/>
        <v/>
      </c>
      <c r="CE61" s="240" t="str">
        <f t="shared" si="82"/>
        <v/>
      </c>
      <c r="CF61" s="240" t="str">
        <f t="shared" si="83"/>
        <v/>
      </c>
      <c r="CG61" s="240" t="str">
        <f t="shared" si="84"/>
        <v/>
      </c>
      <c r="CH61" s="240" t="str">
        <f t="shared" si="85"/>
        <v/>
      </c>
      <c r="CI61" s="240" t="str">
        <f t="shared" si="86"/>
        <v/>
      </c>
      <c r="CJ61" s="240" t="str">
        <f t="shared" si="87"/>
        <v/>
      </c>
      <c r="CK61" s="240" t="str">
        <f t="shared" si="88"/>
        <v/>
      </c>
      <c r="CL61" s="240" t="str">
        <f t="shared" si="123"/>
        <v/>
      </c>
      <c r="CM61" s="240" t="str">
        <f t="shared" si="123"/>
        <v/>
      </c>
      <c r="CN61" s="240" t="str">
        <f t="shared" si="90"/>
        <v/>
      </c>
      <c r="CO61" s="240" t="str">
        <f t="shared" si="91"/>
        <v/>
      </c>
      <c r="CP61" s="241">
        <v>47</v>
      </c>
      <c r="CQ61" s="432"/>
      <c r="CR61" s="243"/>
      <c r="CS61" s="248" t="str">
        <f t="shared" si="92"/>
        <v/>
      </c>
      <c r="CT61" s="238" t="str">
        <f t="shared" si="93"/>
        <v/>
      </c>
      <c r="CU61" s="238" t="str">
        <f t="shared" si="94"/>
        <v/>
      </c>
      <c r="CV61" s="238" t="str">
        <f t="shared" si="95"/>
        <v/>
      </c>
      <c r="CW61" s="239" t="str">
        <f t="shared" si="96"/>
        <v/>
      </c>
      <c r="CX61" s="239" t="str">
        <f t="shared" si="97"/>
        <v/>
      </c>
      <c r="CY61" s="240" t="str">
        <f t="shared" si="98"/>
        <v/>
      </c>
      <c r="CZ61" s="240" t="str">
        <f t="shared" si="99"/>
        <v/>
      </c>
      <c r="DA61" s="240" t="str">
        <f t="shared" si="100"/>
        <v/>
      </c>
      <c r="DB61" s="240" t="str">
        <f t="shared" si="101"/>
        <v/>
      </c>
      <c r="DC61" s="240" t="str">
        <f t="shared" si="102"/>
        <v/>
      </c>
      <c r="DD61" s="240" t="str">
        <f t="shared" si="103"/>
        <v/>
      </c>
      <c r="DE61" s="240" t="str">
        <f t="shared" si="104"/>
        <v/>
      </c>
      <c r="DF61" s="240" t="str">
        <f t="shared" si="105"/>
        <v/>
      </c>
      <c r="DG61" s="240" t="str">
        <f t="shared" si="106"/>
        <v/>
      </c>
      <c r="DH61" s="240" t="str">
        <f t="shared" si="107"/>
        <v/>
      </c>
      <c r="DI61" s="240" t="str">
        <f t="shared" si="124"/>
        <v/>
      </c>
      <c r="DJ61" s="240" t="str">
        <f t="shared" si="124"/>
        <v/>
      </c>
      <c r="DK61" s="240" t="str">
        <f t="shared" si="109"/>
        <v/>
      </c>
      <c r="DL61" s="240" t="str">
        <f t="shared" si="110"/>
        <v/>
      </c>
      <c r="DM61" s="241">
        <v>47</v>
      </c>
      <c r="DN61" s="432"/>
      <c r="DO61" s="242"/>
      <c r="DP61" s="242"/>
      <c r="DQ61" s="248" t="str">
        <f t="shared" si="111"/>
        <v/>
      </c>
      <c r="DR61" s="238" t="str">
        <f t="shared" si="112"/>
        <v/>
      </c>
      <c r="DS61" s="238" t="str">
        <f t="shared" si="113"/>
        <v/>
      </c>
      <c r="DT61" s="238" t="str">
        <f t="shared" si="114"/>
        <v/>
      </c>
      <c r="DU61" s="239" t="str">
        <f t="shared" si="115"/>
        <v/>
      </c>
      <c r="DV61" s="239" t="str">
        <f t="shared" si="116"/>
        <v/>
      </c>
      <c r="DW61" s="240" t="str">
        <f t="shared" si="45"/>
        <v/>
      </c>
      <c r="DX61" s="240" t="str">
        <f t="shared" si="46"/>
        <v/>
      </c>
      <c r="DY61" s="240" t="str">
        <f t="shared" si="47"/>
        <v/>
      </c>
      <c r="DZ61" s="240" t="str">
        <f t="shared" si="48"/>
        <v/>
      </c>
      <c r="EA61" s="240" t="str">
        <f t="shared" si="49"/>
        <v/>
      </c>
      <c r="EB61" s="240" t="str">
        <f t="shared" si="50"/>
        <v/>
      </c>
      <c r="EC61" s="240" t="str">
        <f t="shared" si="51"/>
        <v/>
      </c>
      <c r="ED61" s="240" t="str">
        <f t="shared" si="52"/>
        <v/>
      </c>
      <c r="EE61" s="240" t="str">
        <f t="shared" si="53"/>
        <v/>
      </c>
      <c r="EF61" s="240" t="str">
        <f t="shared" si="54"/>
        <v/>
      </c>
      <c r="EG61" s="240" t="str">
        <f t="shared" si="55"/>
        <v/>
      </c>
      <c r="EH61" s="240" t="str">
        <f t="shared" si="118"/>
        <v/>
      </c>
      <c r="EI61" s="240" t="str">
        <f t="shared" si="56"/>
        <v/>
      </c>
      <c r="EJ61" s="240" t="str">
        <f t="shared" si="117"/>
        <v/>
      </c>
      <c r="EK61" s="241">
        <v>47</v>
      </c>
      <c r="EL61" s="432"/>
      <c r="EM61" s="202"/>
      <c r="EN61" s="202"/>
      <c r="EO61" s="202"/>
      <c r="EP61" s="202"/>
      <c r="EQ61" s="202"/>
      <c r="ER61" s="202"/>
      <c r="ES61" s="202"/>
      <c r="ET61" s="202"/>
      <c r="EU61" s="202"/>
      <c r="EV61" s="202"/>
      <c r="EW61" s="202"/>
      <c r="EX61" s="202"/>
      <c r="EY61" s="202"/>
      <c r="EZ61" s="214" t="str">
        <f>IFERROR(IF(AND('Classificação geral'!$J53="FEM",'Classificação geral'!$K53=1,'Classificação geral'!$F53="Mini"),'Classificação geral'!$A53,""),"")</f>
        <v/>
      </c>
      <c r="FA61" s="214" t="str">
        <f>IFERROR(IF(AND('Classificação geral'!$J53="FEM",'Classificação geral'!$K53=1,'Classificação geral'!F53="Mini"),'Classificação geral'!$B53,""),"")</f>
        <v/>
      </c>
      <c r="FB61" s="215" t="str">
        <f>IF($FA61='Classificação geral'!$B53,'Classificação geral'!$C53,"")</f>
        <v/>
      </c>
      <c r="FC61" s="215" t="str">
        <f>IF($FA61='Classificação geral'!$B53,'Classificação geral'!$D53,"")</f>
        <v/>
      </c>
      <c r="FD61" s="215" t="str">
        <f>IF($FA61='Classificação geral'!$B53,'Classificação geral'!$J53,"")</f>
        <v/>
      </c>
      <c r="FE61" s="215" t="str">
        <f>IF($FD61='Classificação geral'!$J53,'Classificação geral'!$K53,"")</f>
        <v/>
      </c>
      <c r="FF61" s="215" t="str">
        <f>IF($FE61='Classificação geral'!$K53,'Classificação geral'!$P53,"")</f>
        <v/>
      </c>
      <c r="FG61" s="215" t="str">
        <f>IF($FE61='Classificação geral'!$K53,'Classificação geral'!$S53,"")</f>
        <v/>
      </c>
      <c r="FH61" s="215" t="str">
        <f>IF($FE61='Classificação geral'!$K53,'Classificação geral'!$T53,"")</f>
        <v/>
      </c>
      <c r="FI61" s="215" t="str">
        <f>IF($FE61='Classificação geral'!$K53,'Classificação geral'!$L53,"")</f>
        <v/>
      </c>
      <c r="FJ61" s="215" t="str">
        <f>IF($FE61='Classificação geral'!$K53,'Classificação geral'!$U53,"")</f>
        <v/>
      </c>
      <c r="FK61" s="215" t="str">
        <f>IF($FE61='Classificação geral'!$K53,'Classificação geral'!$W53,"")</f>
        <v/>
      </c>
      <c r="FL61" s="215" t="str">
        <f>IF($FE61='Classificação geral'!$K53,'Classificação geral'!$X53,"")</f>
        <v/>
      </c>
      <c r="FM61" s="215" t="str">
        <f>IF($FE61='Classificação geral'!$K53,'Classificação geral'!$M53,"")</f>
        <v/>
      </c>
      <c r="FN61" s="215" t="str">
        <f>IF($FE61='Classificação geral'!$K53,'Classificação geral'!$Y53,"")</f>
        <v/>
      </c>
      <c r="FO61" s="215" t="str">
        <f>IF($FE61='Classificação geral'!$K53,'Classificação geral'!$AA53,"")</f>
        <v/>
      </c>
      <c r="FP61" s="215" t="str">
        <f>IF($FE61='Classificação geral'!$K53,'Classificação geral'!$AB53,"")</f>
        <v/>
      </c>
      <c r="FQ61" s="215" t="str">
        <f>IF($FE61='Classificação geral'!$K53,'Classificação geral'!$N53,"")</f>
        <v/>
      </c>
      <c r="FR61" s="215" t="str">
        <f>IF($FE61='Classificação geral'!$K53,'Classificação geral'!$O53,"")</f>
        <v/>
      </c>
      <c r="FS61" s="215" t="str">
        <f>IF($FE61='Classificação geral'!$K53,'Classificação geral'!$AM53,"")</f>
        <v/>
      </c>
      <c r="FT61" s="216" t="str">
        <f>IFERROR(RANK(FS61,FS:FS,0)+ COUNTIF($FS$13:FS60,FS61),"")</f>
        <v/>
      </c>
      <c r="FU61" s="209"/>
      <c r="FV61" s="214" t="str">
        <f>IFERROR(IF(AND('Classificação geral'!$J53="mas",'Classificação geral'!$K53=1,'Classificação geral'!$F53="Mini"),'Classificação geral'!$A53,""),"")</f>
        <v/>
      </c>
      <c r="FW61" s="214" t="str">
        <f>IFERROR(IF(AND('Classificação geral'!$J53="mas",'Classificação geral'!$K53=1,'Classificação geral'!$F53="Mini"),'Classificação geral'!$B53,""),"")</f>
        <v/>
      </c>
      <c r="FX61" s="215" t="str">
        <f>IF($FW61='Classificação geral'!$B53,'Classificação geral'!$C53,"")</f>
        <v/>
      </c>
      <c r="FY61" s="215" t="str">
        <f>IF($FW61='Classificação geral'!$B53,'Classificação geral'!$D53,"")</f>
        <v/>
      </c>
      <c r="FZ61" s="215" t="str">
        <f>IF($FW61='Classificação geral'!$B53,'Classificação geral'!$J53,"")</f>
        <v/>
      </c>
      <c r="GA61" s="214" t="str">
        <f>IFERROR(IF(AND($FZ61="mas",'Classificação geral'!$K53=1),'Classificação geral'!K53,""),"")</f>
        <v/>
      </c>
      <c r="GB61" s="214" t="str">
        <f>IFERROR(IF(AND($FZ61="mas",'Classificação geral'!$K53=1),'Classificação geral'!P53,""),"")</f>
        <v/>
      </c>
      <c r="GC61" s="214" t="str">
        <f>IFERROR(IF(AND($FZ61="mas",'Classificação geral'!$K53=1),'Classificação geral'!S53,""),"")</f>
        <v/>
      </c>
      <c r="GD61" s="214" t="str">
        <f>IFERROR(IF(AND($FZ61="mas",'Classificação geral'!$K53=1),'Classificação geral'!T53,""),"")</f>
        <v/>
      </c>
      <c r="GE61" s="214" t="str">
        <f>IFERROR(IF(AND($FZ61="mas",'Classificação geral'!$K53=1),'Classificação geral'!L53,""),"")</f>
        <v/>
      </c>
      <c r="GF61" s="214" t="str">
        <f>IFERROR(IF(AND($FZ61="mas",'Classificação geral'!$K53=1),'Classificação geral'!U53,""),"")</f>
        <v/>
      </c>
      <c r="GG61" s="214" t="str">
        <f>IFERROR(IF(AND($FZ61="mas",'Classificação geral'!$K53=1),'Classificação geral'!W53,""),"")</f>
        <v/>
      </c>
      <c r="GH61" s="214" t="str">
        <f>IFERROR(IF(AND($FZ61="mas",'Classificação geral'!$K53=1),'Classificação geral'!X53,""),"")</f>
        <v/>
      </c>
      <c r="GI61" s="214" t="str">
        <f>IFERROR(IF(AND($FZ61="mas",'Classificação geral'!$K53=1),'Classificação geral'!M53,""),"")</f>
        <v/>
      </c>
      <c r="GJ61" s="214" t="str">
        <f>IFERROR(IF(AND($FZ61="mas",'Classificação geral'!$K53=1),'Classificação geral'!Y53,""),"")</f>
        <v/>
      </c>
      <c r="GK61" s="214" t="str">
        <f>IFERROR(IF(AND($FZ61="mas",'Classificação geral'!$K53=1),'Classificação geral'!AA53,""),"")</f>
        <v/>
      </c>
      <c r="GL61" s="214" t="str">
        <f>IFERROR(IF(AND($FZ61="mas",'Classificação geral'!$K53=1),'Classificação geral'!AB53,""),"")</f>
        <v/>
      </c>
      <c r="GM61" s="214" t="str">
        <f>IFERROR(IF(AND($FZ61="mas",'Classificação geral'!$K53=1),'Classificação geral'!N53,""),"")</f>
        <v/>
      </c>
      <c r="GN61" s="214" t="str">
        <f>IFERROR(IF(AND($FZ61="mas",'Classificação geral'!$K53=1),'Classificação geral'!O53,""),"")</f>
        <v/>
      </c>
      <c r="GO61" s="244" t="str">
        <f>IFERROR(IF(AND($FZ61="mas",'Classificação geral'!$K53=1),'Classificação geral'!AM53,""),"")</f>
        <v/>
      </c>
      <c r="GP61" s="216" t="str">
        <f>IFERROR(RANK(GO61,GO:GO,0)+ COUNTIF($GO$13:GO60,GO61),"")</f>
        <v/>
      </c>
      <c r="GQ61" s="209"/>
      <c r="GR61" s="214" t="str">
        <f>IFERROR(IF(AND('Classificação geral'!$J53="fem",'Classificação geral'!$K53=2,'Classificação geral'!$F53="Mini"),'Classificação geral'!$A53,""),"")</f>
        <v/>
      </c>
      <c r="GS61" s="214" t="str">
        <f>IFERROR(IF(AND('Classificação geral'!$J53="fem",'Classificação geral'!$K53=2,'Classificação geral'!$F53="Mini"),'Classificação geral'!$B53,""),"")</f>
        <v/>
      </c>
      <c r="GT61" s="215" t="str">
        <f>IF($GS61='Classificação geral'!$B53,'Classificação geral'!$C53,"")</f>
        <v/>
      </c>
      <c r="GU61" s="215" t="str">
        <f>IF($GS61='Classificação geral'!$B53,'Classificação geral'!$D53,"")</f>
        <v/>
      </c>
      <c r="GV61" s="215" t="str">
        <f>IF($GS61='Classificação geral'!$B53,'Classificação geral'!$J53,"")</f>
        <v/>
      </c>
      <c r="GW61" s="214" t="str">
        <f>IFERROR(IF(AND($GV61="fem",'Classificação geral'!$K53=2),'Classificação geral'!K53,""),"")</f>
        <v/>
      </c>
      <c r="GX61" s="214" t="str">
        <f>IFERROR(IF(AND($GV61="fem",'Classificação geral'!$K53=2),'Classificação geral'!P53,""),"")</f>
        <v/>
      </c>
      <c r="GY61" s="214" t="str">
        <f>IFERROR(IF(AND($GV61="fem",'Classificação geral'!$K53=2),'Classificação geral'!S53,""),"")</f>
        <v/>
      </c>
      <c r="GZ61" s="214" t="str">
        <f>IFERROR(IF(AND($GV61="fem",'Classificação geral'!$K53=2),'Classificação geral'!T53,""),"")</f>
        <v/>
      </c>
      <c r="HA61" s="214" t="str">
        <f>IFERROR(IF(AND($GV61="fem",'Classificação geral'!$K53=2),'Classificação geral'!L53,""),"")</f>
        <v/>
      </c>
      <c r="HB61" s="214" t="str">
        <f>IFERROR(IF(AND($GV61="fem",'Classificação geral'!$K53=2),'Classificação geral'!U53,""),"")</f>
        <v/>
      </c>
      <c r="HC61" s="214" t="str">
        <f>IFERROR(IF(AND($GV61="fem",'Classificação geral'!$K53=2),'Classificação geral'!W53,""),"")</f>
        <v/>
      </c>
      <c r="HD61" s="214" t="str">
        <f>IFERROR(IF(AND($GV61="fem",'Classificação geral'!$K53=2),'Classificação geral'!X53,""),"")</f>
        <v/>
      </c>
      <c r="HE61" s="214" t="str">
        <f>IFERROR(IF(AND($GV61="fem",'Classificação geral'!$K53=2),'Classificação geral'!M53,""),"")</f>
        <v/>
      </c>
      <c r="HF61" s="214" t="str">
        <f>IFERROR(IF(AND($GV61="fem",'Classificação geral'!$K53=2),'Classificação geral'!Y53,""),"")</f>
        <v/>
      </c>
      <c r="HG61" s="214" t="str">
        <f>IFERROR(IF(AND($GV61="fem",'Classificação geral'!$K53=2),'Classificação geral'!AA53,""),"")</f>
        <v/>
      </c>
      <c r="HH61" s="214" t="str">
        <f>IFERROR(IF(AND($GV61="fem",'Classificação geral'!$K53=2),'Classificação geral'!AB53,""),"")</f>
        <v/>
      </c>
      <c r="HI61" s="214" t="str">
        <f>IFERROR(IF(AND($GV61="fem",'Classificação geral'!$K53=2),'Classificação geral'!N53,""),"")</f>
        <v/>
      </c>
      <c r="HJ61" s="214" t="str">
        <f>IFERROR(IF(AND($GV61="fem",'Classificação geral'!$K53=2),'Classificação geral'!O53,""),"")</f>
        <v/>
      </c>
      <c r="HK61" s="214" t="str">
        <f>IFERROR(IF(AND($GV61="fem",'Classificação geral'!$K53=2),'Classificação geral'!AM53,""),"")</f>
        <v/>
      </c>
      <c r="HL61" s="216" t="str">
        <f>IFERROR(RANK(HK61,HK:HK,0)+ COUNTIF(HK$13:$HK59,HK61),"")</f>
        <v/>
      </c>
      <c r="HM61" s="209"/>
      <c r="HN61" s="214" t="str">
        <f>IFERROR(IF(AND('Classificação geral'!$J53="mas",'Classificação geral'!$K53=2,'Classificação geral'!$F53="Mini"),'Classificação geral'!$A53,""),"")</f>
        <v/>
      </c>
      <c r="HO61" s="214" t="str">
        <f>IFERROR(IF(AND('Classificação geral'!$J53="mas",'Classificação geral'!$K53=2,'Classificação geral'!$F53="Mini"),'Classificação geral'!$B53,""),"")</f>
        <v/>
      </c>
      <c r="HP61" s="215" t="str">
        <f>IF($HO61='Classificação geral'!$B53,'Classificação geral'!$C53,"")</f>
        <v/>
      </c>
      <c r="HQ61" s="215" t="str">
        <f>IF($HO61='Classificação geral'!$B53,'Classificação geral'!$D53,"")</f>
        <v/>
      </c>
      <c r="HR61" s="215" t="str">
        <f>IF($HO61='Classificação geral'!$B53,'Classificação geral'!$J53,"")</f>
        <v/>
      </c>
      <c r="HS61" s="214" t="str">
        <f>IFERROR(IF(AND($HR61="mas",'Classificação geral'!$K53=2),'Classificação geral'!K53,""),"")</f>
        <v/>
      </c>
      <c r="HT61" s="214" t="str">
        <f>IFERROR(IF(AND($HR61="mas",'Classificação geral'!$K53=2),'Classificação geral'!P53,""),"")</f>
        <v/>
      </c>
      <c r="HU61" s="214" t="str">
        <f>IFERROR(IF(AND($HR61="mas",'Classificação geral'!$K53=2),'Classificação geral'!S53,""),"")</f>
        <v/>
      </c>
      <c r="HV61" s="214" t="str">
        <f>IFERROR(IF(AND($HR61="mas",'Classificação geral'!$K53=2),'Classificação geral'!T53,""),"")</f>
        <v/>
      </c>
      <c r="HW61" s="214" t="str">
        <f>IFERROR(IF(AND($HR61="mas",'Classificação geral'!$K53=2),'Classificação geral'!L53,""),"")</f>
        <v/>
      </c>
      <c r="HX61" s="214" t="str">
        <f>IFERROR(IF(AND($HR61="mas",'Classificação geral'!$K53=2),'Classificação geral'!U53,""),"")</f>
        <v/>
      </c>
      <c r="HY61" s="214" t="str">
        <f>IFERROR(IF(AND($HR61="mas",'Classificação geral'!$K53=2),'Classificação geral'!W53,""),"")</f>
        <v/>
      </c>
      <c r="HZ61" s="214" t="str">
        <f>IFERROR(IF(AND($HR61="mas",'Classificação geral'!$K53=2),'Classificação geral'!X53,""),"")</f>
        <v/>
      </c>
      <c r="IA61" s="214" t="str">
        <f>IFERROR(IF(AND($HR61="mas",'Classificação geral'!$K53=2),'Classificação geral'!M53,""),"")</f>
        <v/>
      </c>
      <c r="IB61" s="214" t="str">
        <f>IFERROR(IF(AND($HR61="mas",'Classificação geral'!$K53=2),'Classificação geral'!Y53,""),"")</f>
        <v/>
      </c>
      <c r="IC61" s="214" t="str">
        <f>IFERROR(IF(AND($HR61="mas",'Classificação geral'!$K53=2),'Classificação geral'!AA53,""),"")</f>
        <v/>
      </c>
      <c r="ID61" s="214" t="str">
        <f>IFERROR(IF(AND($HR61="mas",'Classificação geral'!$K53=2),'Classificação geral'!AB53,""),"")</f>
        <v/>
      </c>
      <c r="IE61" s="214" t="str">
        <f>IFERROR(IF(AND($HR61="mas",'Classificação geral'!$K53=2),'Classificação geral'!N53,""),"")</f>
        <v/>
      </c>
      <c r="IF61" s="214" t="str">
        <f>IFERROR(IF(AND($HR61="mas",'Classificação geral'!$K53=2),'Classificação geral'!$AM53,""),"")</f>
        <v/>
      </c>
      <c r="IG61" s="216" t="str">
        <f>IFERROR(RANK(IF61,IF:IF,0)+ COUNTIF($IF$13:IF$13,IF61),"")</f>
        <v/>
      </c>
      <c r="IH61" s="209"/>
      <c r="II61" s="214" t="str">
        <f>IFERROR(IF(AND('Classificação geral'!$J53="fem",'Classificação geral'!$K53=3,'Classificação geral'!$F53="Mini"),'Classificação geral'!$A53,""),"")</f>
        <v/>
      </c>
      <c r="IJ61" s="214" t="str">
        <f>IFERROR(IF(AND('Classificação geral'!$J53="fem",'Classificação geral'!$K53=3,'Classificação geral'!$F53="Mini"),'Classificação geral'!$B53,""),"")</f>
        <v/>
      </c>
      <c r="IK61" s="215" t="str">
        <f>IF($IJ61='Classificação geral'!$B53,'Classificação geral'!$C53,"")</f>
        <v/>
      </c>
      <c r="IL61" s="215" t="str">
        <f>IF($IJ61='Classificação geral'!$B53,'Classificação geral'!$D53,"")</f>
        <v/>
      </c>
      <c r="IM61" s="215" t="str">
        <f>IF($IJ61='Classificação geral'!$B53,'Classificação geral'!$J53,"")</f>
        <v/>
      </c>
      <c r="IN61" s="215" t="str">
        <f>IF($IM61='Classificação geral'!$J53,'Classificação geral'!$K53,"")</f>
        <v/>
      </c>
      <c r="IO61" s="215" t="str">
        <f>IF($IN61='Classificação geral'!$K53,'Classificação geral'!$P53,"")</f>
        <v/>
      </c>
      <c r="IP61" s="215" t="str">
        <f>IF($IN61='Classificação geral'!$K53,'Classificação geral'!$S53,"")</f>
        <v/>
      </c>
      <c r="IQ61" s="215" t="str">
        <f>IF($IN61='Classificação geral'!$K53,'Classificação geral'!$T53,"")</f>
        <v/>
      </c>
      <c r="IR61" s="215" t="str">
        <f>IF($IN61='Classificação geral'!$K53,'Classificação geral'!$L53,"")</f>
        <v/>
      </c>
      <c r="IS61" s="215" t="str">
        <f>IF($IN61='Classificação geral'!$K53,'Classificação geral'!$U53,"")</f>
        <v/>
      </c>
      <c r="IT61" s="215" t="str">
        <f>IF($IN61='Classificação geral'!$K53,'Classificação geral'!$W53,"")</f>
        <v/>
      </c>
      <c r="IU61" s="215" t="str">
        <f>IF($IN61='Classificação geral'!$K53,'Classificação geral'!$X53,"")</f>
        <v/>
      </c>
      <c r="IV61" s="215" t="str">
        <f>IF($IN61='Classificação geral'!$K53,'Classificação geral'!$M53,"")</f>
        <v/>
      </c>
      <c r="IW61" s="215" t="str">
        <f>IF($IN61='Classificação geral'!$K53,'Classificação geral'!$Y53,"")</f>
        <v/>
      </c>
      <c r="IX61" s="215" t="str">
        <f>IF($IN61='Classificação geral'!$K53,'Classificação geral'!$AA53,"")</f>
        <v/>
      </c>
      <c r="IY61" s="215" t="str">
        <f>IF($IN61='Classificação geral'!$K53,'Classificação geral'!$AB53,"")</f>
        <v/>
      </c>
      <c r="IZ61" s="215" t="str">
        <f>IF($IN61='Classificação geral'!$K53,'Classificação geral'!$N53,"")</f>
        <v/>
      </c>
      <c r="JA61" s="215" t="str">
        <f>IF($IN61='Classificação geral'!$K53,'Classificação geral'!$O53,"")</f>
        <v/>
      </c>
      <c r="JB61" s="215" t="str">
        <f>IF($IN61='Classificação geral'!$K53,'Classificação geral'!$AM53,"")</f>
        <v/>
      </c>
      <c r="JC61" s="216" t="str">
        <f>IFERROR(RANK(JB61,JB:JB,0)+ COUNTIF($JB$13:JB59,JB61),"")</f>
        <v/>
      </c>
      <c r="JD61" s="209"/>
      <c r="JE61" s="214" t="str">
        <f>IFERROR(IF(AND('Classificação geral'!$J53="mas",'Classificação geral'!$K53=3,'Classificação geral'!$F53="Mini"),'Classificação geral'!$A53,""),"")</f>
        <v/>
      </c>
      <c r="JF61" s="214" t="str">
        <f>IFERROR(IF(AND('Classificação geral'!$J53="mas",'Classificação geral'!$K53=3,'Classificação geral'!$F53="Mini"),'Classificação geral'!$B53,""),"")</f>
        <v/>
      </c>
      <c r="JG61" s="215" t="str">
        <f>IF($JF61='Classificação geral'!$B53,'Classificação geral'!$C53,"")</f>
        <v/>
      </c>
      <c r="JH61" s="215" t="str">
        <f>IF($JF61='Classificação geral'!$B53,'Classificação geral'!$D53,"")</f>
        <v/>
      </c>
      <c r="JI61" s="215" t="str">
        <f>IF($JF61='Classificação geral'!$B53,'Classificação geral'!$J53,"")</f>
        <v/>
      </c>
      <c r="JJ61" s="214" t="str">
        <f>IFERROR(IF(AND($JI61="mas",'Classificação geral'!$K53=3),'Classificação geral'!K53,""),"")</f>
        <v/>
      </c>
      <c r="JK61" s="214" t="str">
        <f>IFERROR(IF(AND($JI61="mas",'Classificação geral'!$K53=3),'Classificação geral'!P53,""),"")</f>
        <v/>
      </c>
      <c r="JL61" s="214" t="str">
        <f>IFERROR(IF(AND($JI61="mas",'Classificação geral'!$K53=3),'Classificação geral'!S53,""),"")</f>
        <v/>
      </c>
      <c r="JM61" s="214" t="str">
        <f>IFERROR(IF(AND($JI61="mas",'Classificação geral'!$K53=3),'Classificação geral'!T53,""),"")</f>
        <v/>
      </c>
      <c r="JN61" s="214" t="str">
        <f>IFERROR(IF(AND($JI61="mas",'Classificação geral'!$K53=3),'Classificação geral'!L53,""),"")</f>
        <v/>
      </c>
      <c r="JO61" s="214" t="str">
        <f>IFERROR(IF(AND($JI61="mas",'Classificação geral'!$K53=3),'Classificação geral'!U53,""),"")</f>
        <v/>
      </c>
      <c r="JP61" s="214" t="str">
        <f>IFERROR(IF(AND($JI61="mas",'Classificação geral'!$K53=3),'Classificação geral'!W53,""),"")</f>
        <v/>
      </c>
      <c r="JQ61" s="214" t="str">
        <f>IFERROR(IF(AND($JI61="mas",'Classificação geral'!$K53=3),'Classificação geral'!X53,""),"")</f>
        <v/>
      </c>
      <c r="JR61" s="214" t="str">
        <f>IFERROR(IF(AND($JI61="mas",'Classificação geral'!$K53=3),'Classificação geral'!M53,""),"")</f>
        <v/>
      </c>
      <c r="JS61" s="214" t="str">
        <f>IFERROR(IF(AND($JI61="mas",'Classificação geral'!$K53=3),'Classificação geral'!Y53,""),"")</f>
        <v/>
      </c>
      <c r="JT61" s="214" t="str">
        <f>IFERROR(IF(AND($JI61="mas",'Classificação geral'!$K53=3),'Classificação geral'!AA53,""),"")</f>
        <v/>
      </c>
      <c r="JU61" s="214" t="str">
        <f>IFERROR(IF(AND($JI61="mas",'Classificação geral'!$K53=3),'Classificação geral'!AB53,""),"")</f>
        <v/>
      </c>
      <c r="JV61" s="214" t="str">
        <f>IFERROR(IF(AND($JI61="mas",'Classificação geral'!$K53=3),'Classificação geral'!N53,""),"")</f>
        <v/>
      </c>
      <c r="JW61" s="214" t="str">
        <f>IFERROR(IF(AND($JI61="mas",'Classificação geral'!$K53=3),'Classificação geral'!$AM53,""),"")</f>
        <v/>
      </c>
      <c r="JX61" s="216" t="str">
        <f>IFERROR(RANK(JW61,JW:JW,0)+ COUNTIF(JW$13:$JW59,JW61),"")</f>
        <v/>
      </c>
    </row>
    <row r="62" spans="1:284" s="199" customFormat="1" ht="24.75" customHeight="1" x14ac:dyDescent="0.4">
      <c r="A62" s="243"/>
      <c r="B62" s="248" t="str">
        <f t="shared" si="125"/>
        <v/>
      </c>
      <c r="C62" s="238" t="str">
        <f t="shared" si="126"/>
        <v/>
      </c>
      <c r="D62" s="238" t="str">
        <f t="shared" si="127"/>
        <v/>
      </c>
      <c r="E62" s="238" t="str">
        <f t="shared" si="128"/>
        <v/>
      </c>
      <c r="F62" s="239" t="str">
        <f t="shared" si="129"/>
        <v/>
      </c>
      <c r="G62" s="239" t="str">
        <f t="shared" si="130"/>
        <v/>
      </c>
      <c r="H62" s="240" t="str">
        <f t="shared" si="131"/>
        <v/>
      </c>
      <c r="I62" s="240" t="str">
        <f t="shared" si="132"/>
        <v/>
      </c>
      <c r="J62" s="240" t="str">
        <f t="shared" si="133"/>
        <v/>
      </c>
      <c r="K62" s="240" t="str">
        <f t="shared" si="134"/>
        <v/>
      </c>
      <c r="L62" s="240" t="str">
        <f t="shared" si="135"/>
        <v/>
      </c>
      <c r="M62" s="240" t="str">
        <f t="shared" si="136"/>
        <v/>
      </c>
      <c r="N62" s="240" t="str">
        <f t="shared" si="137"/>
        <v/>
      </c>
      <c r="O62" s="240" t="str">
        <f t="shared" si="138"/>
        <v/>
      </c>
      <c r="P62" s="240" t="str">
        <f t="shared" si="139"/>
        <v/>
      </c>
      <c r="Q62" s="240" t="str">
        <f t="shared" si="140"/>
        <v/>
      </c>
      <c r="R62" s="240" t="str">
        <f t="shared" si="163"/>
        <v/>
      </c>
      <c r="S62" s="240" t="str">
        <f t="shared" si="163"/>
        <v/>
      </c>
      <c r="T62" s="240" t="str">
        <f t="shared" si="141"/>
        <v/>
      </c>
      <c r="U62" s="240" t="str">
        <f t="shared" si="142"/>
        <v/>
      </c>
      <c r="V62" s="241">
        <v>48</v>
      </c>
      <c r="W62" s="432"/>
      <c r="X62" s="434"/>
      <c r="Y62" s="242"/>
      <c r="Z62" s="248" t="str">
        <f t="shared" si="143"/>
        <v/>
      </c>
      <c r="AA62" s="238" t="str">
        <f t="shared" si="144"/>
        <v/>
      </c>
      <c r="AB62" s="238" t="str">
        <f t="shared" si="145"/>
        <v/>
      </c>
      <c r="AC62" s="238" t="str">
        <f t="shared" si="146"/>
        <v/>
      </c>
      <c r="AD62" s="239" t="str">
        <f t="shared" si="147"/>
        <v/>
      </c>
      <c r="AE62" s="239" t="str">
        <f t="shared" si="148"/>
        <v/>
      </c>
      <c r="AF62" s="240" t="str">
        <f t="shared" si="149"/>
        <v/>
      </c>
      <c r="AG62" s="240" t="str">
        <f t="shared" si="150"/>
        <v/>
      </c>
      <c r="AH62" s="240" t="str">
        <f t="shared" si="151"/>
        <v/>
      </c>
      <c r="AI62" s="240" t="str">
        <f t="shared" si="152"/>
        <v/>
      </c>
      <c r="AJ62" s="240" t="str">
        <f t="shared" si="153"/>
        <v/>
      </c>
      <c r="AK62" s="240" t="str">
        <f t="shared" si="154"/>
        <v/>
      </c>
      <c r="AL62" s="240" t="str">
        <f t="shared" si="155"/>
        <v/>
      </c>
      <c r="AM62" s="240" t="str">
        <f t="shared" si="156"/>
        <v/>
      </c>
      <c r="AN62" s="240" t="str">
        <f t="shared" si="157"/>
        <v/>
      </c>
      <c r="AO62" s="240" t="str">
        <f t="shared" si="158"/>
        <v/>
      </c>
      <c r="AP62" s="240" t="str">
        <f t="shared" si="164"/>
        <v/>
      </c>
      <c r="AQ62" s="240" t="str">
        <f t="shared" si="164"/>
        <v/>
      </c>
      <c r="AR62" s="240" t="str">
        <f t="shared" si="159"/>
        <v/>
      </c>
      <c r="AS62" s="240" t="str">
        <f t="shared" si="160"/>
        <v/>
      </c>
      <c r="AT62" s="241">
        <v>48</v>
      </c>
      <c r="AU62" s="432"/>
      <c r="AV62" s="242"/>
      <c r="AW62" s="243"/>
      <c r="AX62" s="249" t="str">
        <f t="shared" si="57"/>
        <v/>
      </c>
      <c r="AY62" s="238" t="str">
        <f t="shared" si="58"/>
        <v/>
      </c>
      <c r="AZ62" s="238" t="str">
        <f t="shared" si="59"/>
        <v/>
      </c>
      <c r="BA62" s="239" t="str">
        <f t="shared" si="161"/>
        <v/>
      </c>
      <c r="BB62" s="239" t="str">
        <f t="shared" si="60"/>
        <v/>
      </c>
      <c r="BC62" s="239" t="str">
        <f t="shared" si="61"/>
        <v/>
      </c>
      <c r="BD62" s="240" t="str">
        <f t="shared" si="62"/>
        <v/>
      </c>
      <c r="BE62" s="240" t="str">
        <f t="shared" si="63"/>
        <v/>
      </c>
      <c r="BF62" s="240" t="str">
        <f t="shared" si="64"/>
        <v/>
      </c>
      <c r="BG62" s="240" t="str">
        <f t="shared" si="65"/>
        <v/>
      </c>
      <c r="BH62" s="240" t="str">
        <f t="shared" si="66"/>
        <v/>
      </c>
      <c r="BI62" s="240" t="str">
        <f t="shared" si="67"/>
        <v/>
      </c>
      <c r="BJ62" s="240" t="str">
        <f t="shared" si="68"/>
        <v/>
      </c>
      <c r="BK62" s="240" t="str">
        <f t="shared" si="69"/>
        <v/>
      </c>
      <c r="BL62" s="240" t="str">
        <f t="shared" si="70"/>
        <v/>
      </c>
      <c r="BM62" s="240" t="str">
        <f t="shared" si="71"/>
        <v/>
      </c>
      <c r="BN62" s="240" t="str">
        <f t="shared" si="121"/>
        <v/>
      </c>
      <c r="BO62" s="240" t="str">
        <f t="shared" si="121"/>
        <v/>
      </c>
      <c r="BP62" s="240" t="str">
        <f t="shared" si="73"/>
        <v/>
      </c>
      <c r="BQ62" s="240" t="str">
        <f t="shared" si="74"/>
        <v/>
      </c>
      <c r="BR62" s="241">
        <v>48</v>
      </c>
      <c r="BS62" s="432"/>
      <c r="BT62" s="242"/>
      <c r="BU62" s="242"/>
      <c r="BV62" s="249" t="str">
        <f t="shared" si="75"/>
        <v/>
      </c>
      <c r="BW62" s="238" t="str">
        <f t="shared" si="76"/>
        <v/>
      </c>
      <c r="BX62" s="238" t="str">
        <f t="shared" si="77"/>
        <v/>
      </c>
      <c r="BY62" s="239" t="str">
        <f t="shared" si="162"/>
        <v/>
      </c>
      <c r="BZ62" s="239" t="str">
        <f t="shared" si="78"/>
        <v/>
      </c>
      <c r="CA62" s="239" t="str">
        <f t="shared" si="122"/>
        <v/>
      </c>
      <c r="CB62" s="240" t="str">
        <f t="shared" si="122"/>
        <v/>
      </c>
      <c r="CC62" s="240" t="str">
        <f t="shared" si="80"/>
        <v/>
      </c>
      <c r="CD62" s="240" t="str">
        <f t="shared" si="81"/>
        <v/>
      </c>
      <c r="CE62" s="240" t="str">
        <f t="shared" si="82"/>
        <v/>
      </c>
      <c r="CF62" s="240" t="str">
        <f t="shared" si="83"/>
        <v/>
      </c>
      <c r="CG62" s="240" t="str">
        <f t="shared" si="84"/>
        <v/>
      </c>
      <c r="CH62" s="240" t="str">
        <f t="shared" si="85"/>
        <v/>
      </c>
      <c r="CI62" s="240" t="str">
        <f t="shared" si="86"/>
        <v/>
      </c>
      <c r="CJ62" s="240" t="str">
        <f t="shared" si="87"/>
        <v/>
      </c>
      <c r="CK62" s="240" t="str">
        <f t="shared" si="88"/>
        <v/>
      </c>
      <c r="CL62" s="240" t="str">
        <f t="shared" si="123"/>
        <v/>
      </c>
      <c r="CM62" s="240" t="str">
        <f t="shared" si="123"/>
        <v/>
      </c>
      <c r="CN62" s="240" t="str">
        <f t="shared" si="90"/>
        <v/>
      </c>
      <c r="CO62" s="240" t="str">
        <f t="shared" si="91"/>
        <v/>
      </c>
      <c r="CP62" s="241">
        <v>48</v>
      </c>
      <c r="CQ62" s="432"/>
      <c r="CR62" s="243"/>
      <c r="CS62" s="248" t="str">
        <f t="shared" si="92"/>
        <v/>
      </c>
      <c r="CT62" s="238" t="str">
        <f t="shared" si="93"/>
        <v/>
      </c>
      <c r="CU62" s="238" t="str">
        <f t="shared" si="94"/>
        <v/>
      </c>
      <c r="CV62" s="238" t="str">
        <f t="shared" si="95"/>
        <v/>
      </c>
      <c r="CW62" s="239" t="str">
        <f t="shared" si="96"/>
        <v/>
      </c>
      <c r="CX62" s="239" t="str">
        <f t="shared" si="97"/>
        <v/>
      </c>
      <c r="CY62" s="240" t="str">
        <f t="shared" si="98"/>
        <v/>
      </c>
      <c r="CZ62" s="240" t="str">
        <f t="shared" si="99"/>
        <v/>
      </c>
      <c r="DA62" s="240" t="str">
        <f t="shared" si="100"/>
        <v/>
      </c>
      <c r="DB62" s="240" t="str">
        <f t="shared" si="101"/>
        <v/>
      </c>
      <c r="DC62" s="240" t="str">
        <f t="shared" si="102"/>
        <v/>
      </c>
      <c r="DD62" s="240" t="str">
        <f t="shared" si="103"/>
        <v/>
      </c>
      <c r="DE62" s="240" t="str">
        <f t="shared" si="104"/>
        <v/>
      </c>
      <c r="DF62" s="240" t="str">
        <f t="shared" si="105"/>
        <v/>
      </c>
      <c r="DG62" s="240" t="str">
        <f t="shared" si="106"/>
        <v/>
      </c>
      <c r="DH62" s="240" t="str">
        <f t="shared" si="107"/>
        <v/>
      </c>
      <c r="DI62" s="240" t="str">
        <f t="shared" si="124"/>
        <v/>
      </c>
      <c r="DJ62" s="240" t="str">
        <f t="shared" si="124"/>
        <v/>
      </c>
      <c r="DK62" s="240" t="str">
        <f t="shared" si="109"/>
        <v/>
      </c>
      <c r="DL62" s="240" t="str">
        <f t="shared" si="110"/>
        <v/>
      </c>
      <c r="DM62" s="241">
        <v>48</v>
      </c>
      <c r="DN62" s="432"/>
      <c r="DO62" s="242"/>
      <c r="DP62" s="242"/>
      <c r="DQ62" s="248" t="str">
        <f t="shared" si="111"/>
        <v/>
      </c>
      <c r="DR62" s="238" t="str">
        <f t="shared" si="112"/>
        <v/>
      </c>
      <c r="DS62" s="238" t="str">
        <f t="shared" si="113"/>
        <v/>
      </c>
      <c r="DT62" s="238" t="str">
        <f t="shared" si="114"/>
        <v/>
      </c>
      <c r="DU62" s="239" t="str">
        <f t="shared" si="115"/>
        <v/>
      </c>
      <c r="DV62" s="239" t="str">
        <f t="shared" si="116"/>
        <v/>
      </c>
      <c r="DW62" s="240" t="str">
        <f t="shared" si="45"/>
        <v/>
      </c>
      <c r="DX62" s="240" t="str">
        <f t="shared" si="46"/>
        <v/>
      </c>
      <c r="DY62" s="240" t="str">
        <f t="shared" si="47"/>
        <v/>
      </c>
      <c r="DZ62" s="240" t="str">
        <f t="shared" si="48"/>
        <v/>
      </c>
      <c r="EA62" s="240" t="str">
        <f t="shared" si="49"/>
        <v/>
      </c>
      <c r="EB62" s="240" t="str">
        <f t="shared" si="50"/>
        <v/>
      </c>
      <c r="EC62" s="240" t="str">
        <f t="shared" si="51"/>
        <v/>
      </c>
      <c r="ED62" s="240" t="str">
        <f t="shared" si="52"/>
        <v/>
      </c>
      <c r="EE62" s="240" t="str">
        <f t="shared" si="53"/>
        <v/>
      </c>
      <c r="EF62" s="240" t="str">
        <f t="shared" si="54"/>
        <v/>
      </c>
      <c r="EG62" s="240" t="str">
        <f t="shared" si="55"/>
        <v/>
      </c>
      <c r="EH62" s="240" t="str">
        <f t="shared" si="118"/>
        <v/>
      </c>
      <c r="EI62" s="240" t="str">
        <f t="shared" si="56"/>
        <v/>
      </c>
      <c r="EJ62" s="240" t="str">
        <f t="shared" si="117"/>
        <v/>
      </c>
      <c r="EK62" s="241">
        <v>48</v>
      </c>
      <c r="EL62" s="432"/>
      <c r="EM62" s="202"/>
      <c r="EN62" s="202"/>
      <c r="EO62" s="202"/>
      <c r="EP62" s="202"/>
      <c r="EQ62" s="202"/>
      <c r="ER62" s="202"/>
      <c r="ES62" s="202"/>
      <c r="ET62" s="202"/>
      <c r="EU62" s="202"/>
      <c r="EV62" s="202"/>
      <c r="EW62" s="202"/>
      <c r="EX62" s="202"/>
      <c r="EY62" s="202"/>
      <c r="EZ62" s="214" t="str">
        <f>IFERROR(IF(AND('Classificação geral'!$J54="FEM",'Classificação geral'!$K54=1,'Classificação geral'!$F54="Mini"),'Classificação geral'!$A54,""),"")</f>
        <v/>
      </c>
      <c r="FA62" s="214" t="str">
        <f>IFERROR(IF(AND('Classificação geral'!$J54="FEM",'Classificação geral'!$K54=1,'Classificação geral'!F54="Mini"),'Classificação geral'!$B54,""),"")</f>
        <v/>
      </c>
      <c r="FB62" s="215" t="str">
        <f>IF($FA62='Classificação geral'!$B54,'Classificação geral'!$C54,"")</f>
        <v/>
      </c>
      <c r="FC62" s="215" t="str">
        <f>IF($FA62='Classificação geral'!$B54,'Classificação geral'!$D54,"")</f>
        <v/>
      </c>
      <c r="FD62" s="215" t="str">
        <f>IF($FA62='Classificação geral'!$B54,'Classificação geral'!$J54,"")</f>
        <v/>
      </c>
      <c r="FE62" s="215" t="str">
        <f>IF($FD62='Classificação geral'!$J54,'Classificação geral'!$K54,"")</f>
        <v/>
      </c>
      <c r="FF62" s="215" t="str">
        <f>IF($FE62='Classificação geral'!$K54,'Classificação geral'!$P54,"")</f>
        <v/>
      </c>
      <c r="FG62" s="215" t="str">
        <f>IF($FE62='Classificação geral'!$K54,'Classificação geral'!$S54,"")</f>
        <v/>
      </c>
      <c r="FH62" s="215" t="str">
        <f>IF($FE62='Classificação geral'!$K54,'Classificação geral'!$T54,"")</f>
        <v/>
      </c>
      <c r="FI62" s="215" t="str">
        <f>IF($FE62='Classificação geral'!$K54,'Classificação geral'!$L54,"")</f>
        <v/>
      </c>
      <c r="FJ62" s="215" t="str">
        <f>IF($FE62='Classificação geral'!$K54,'Classificação geral'!$U54,"")</f>
        <v/>
      </c>
      <c r="FK62" s="215" t="str">
        <f>IF($FE62='Classificação geral'!$K54,'Classificação geral'!$W54,"")</f>
        <v/>
      </c>
      <c r="FL62" s="215" t="str">
        <f>IF($FE62='Classificação geral'!$K54,'Classificação geral'!$X54,"")</f>
        <v/>
      </c>
      <c r="FM62" s="215" t="str">
        <f>IF($FE62='Classificação geral'!$K54,'Classificação geral'!$M54,"")</f>
        <v/>
      </c>
      <c r="FN62" s="215" t="str">
        <f>IF($FE62='Classificação geral'!$K54,'Classificação geral'!$Y54,"")</f>
        <v/>
      </c>
      <c r="FO62" s="215" t="str">
        <f>IF($FE62='Classificação geral'!$K54,'Classificação geral'!$AA54,"")</f>
        <v/>
      </c>
      <c r="FP62" s="215" t="str">
        <f>IF($FE62='Classificação geral'!$K54,'Classificação geral'!$AB54,"")</f>
        <v/>
      </c>
      <c r="FQ62" s="215" t="str">
        <f>IF($FE62='Classificação geral'!$K54,'Classificação geral'!$N54,"")</f>
        <v/>
      </c>
      <c r="FR62" s="215" t="str">
        <f>IF($FE62='Classificação geral'!$K54,'Classificação geral'!$O54,"")</f>
        <v/>
      </c>
      <c r="FS62" s="215" t="str">
        <f>IF($FE62='Classificação geral'!$K54,'Classificação geral'!$AM54,"")</f>
        <v/>
      </c>
      <c r="FT62" s="216" t="str">
        <f>IFERROR(RANK(FS62,FS:FS,0)+ COUNTIF($FS$13:FS61,FS62),"")</f>
        <v/>
      </c>
      <c r="FU62" s="209"/>
      <c r="FV62" s="214" t="str">
        <f>IFERROR(IF(AND('Classificação geral'!$J54="mas",'Classificação geral'!$K54=1,'Classificação geral'!$F54="Mini"),'Classificação geral'!$A54,""),"")</f>
        <v/>
      </c>
      <c r="FW62" s="214" t="str">
        <f>IFERROR(IF(AND('Classificação geral'!$J54="mas",'Classificação geral'!$K54=1,'Classificação geral'!$F54="Mini"),'Classificação geral'!$B54,""),"")</f>
        <v/>
      </c>
      <c r="FX62" s="215" t="str">
        <f>IF($FW62='Classificação geral'!$B54,'Classificação geral'!$C54,"")</f>
        <v/>
      </c>
      <c r="FY62" s="215" t="str">
        <f>IF($FW62='Classificação geral'!$B54,'Classificação geral'!$D54,"")</f>
        <v/>
      </c>
      <c r="FZ62" s="215" t="str">
        <f>IF($FW62='Classificação geral'!$B54,'Classificação geral'!$J54,"")</f>
        <v/>
      </c>
      <c r="GA62" s="214" t="str">
        <f>IFERROR(IF(AND($FZ62="mas",'Classificação geral'!$K54=1),'Classificação geral'!K54,""),"")</f>
        <v/>
      </c>
      <c r="GB62" s="214" t="str">
        <f>IFERROR(IF(AND($FZ62="mas",'Classificação geral'!$K54=1),'Classificação geral'!P54,""),"")</f>
        <v/>
      </c>
      <c r="GC62" s="214" t="str">
        <f>IFERROR(IF(AND($FZ62="mas",'Classificação geral'!$K54=1),'Classificação geral'!S54,""),"")</f>
        <v/>
      </c>
      <c r="GD62" s="214" t="str">
        <f>IFERROR(IF(AND($FZ62="mas",'Classificação geral'!$K54=1),'Classificação geral'!T54,""),"")</f>
        <v/>
      </c>
      <c r="GE62" s="214" t="str">
        <f>IFERROR(IF(AND($FZ62="mas",'Classificação geral'!$K54=1),'Classificação geral'!L54,""),"")</f>
        <v/>
      </c>
      <c r="GF62" s="214" t="str">
        <f>IFERROR(IF(AND($FZ62="mas",'Classificação geral'!$K54=1),'Classificação geral'!U54,""),"")</f>
        <v/>
      </c>
      <c r="GG62" s="214" t="str">
        <f>IFERROR(IF(AND($FZ62="mas",'Classificação geral'!$K54=1),'Classificação geral'!W54,""),"")</f>
        <v/>
      </c>
      <c r="GH62" s="214" t="str">
        <f>IFERROR(IF(AND($FZ62="mas",'Classificação geral'!$K54=1),'Classificação geral'!X54,""),"")</f>
        <v/>
      </c>
      <c r="GI62" s="214" t="str">
        <f>IFERROR(IF(AND($FZ62="mas",'Classificação geral'!$K54=1),'Classificação geral'!M54,""),"")</f>
        <v/>
      </c>
      <c r="GJ62" s="214" t="str">
        <f>IFERROR(IF(AND($FZ62="mas",'Classificação geral'!$K54=1),'Classificação geral'!Y54,""),"")</f>
        <v/>
      </c>
      <c r="GK62" s="214" t="str">
        <f>IFERROR(IF(AND($FZ62="mas",'Classificação geral'!$K54=1),'Classificação geral'!AA54,""),"")</f>
        <v/>
      </c>
      <c r="GL62" s="214" t="str">
        <f>IFERROR(IF(AND($FZ62="mas",'Classificação geral'!$K54=1),'Classificação geral'!AB54,""),"")</f>
        <v/>
      </c>
      <c r="GM62" s="214" t="str">
        <f>IFERROR(IF(AND($FZ62="mas",'Classificação geral'!$K54=1),'Classificação geral'!N54,""),"")</f>
        <v/>
      </c>
      <c r="GN62" s="214" t="str">
        <f>IFERROR(IF(AND($FZ62="mas",'Classificação geral'!$K54=1),'Classificação geral'!O54,""),"")</f>
        <v/>
      </c>
      <c r="GO62" s="244" t="str">
        <f>IFERROR(IF(AND($FZ62="mas",'Classificação geral'!$K54=1),'Classificação geral'!AM54,""),"")</f>
        <v/>
      </c>
      <c r="GP62" s="216" t="str">
        <f>IFERROR(RANK(GO62,GO:GO,0)+ COUNTIF($GO$13:GO61,GO62),"")</f>
        <v/>
      </c>
      <c r="GQ62" s="209"/>
      <c r="GR62" s="214" t="str">
        <f>IFERROR(IF(AND('Classificação geral'!$J54="fem",'Classificação geral'!$K54=2,'Classificação geral'!$F54="Mini"),'Classificação geral'!$A54,""),"")</f>
        <v/>
      </c>
      <c r="GS62" s="214" t="str">
        <f>IFERROR(IF(AND('Classificação geral'!$J54="fem",'Classificação geral'!$K54=2,'Classificação geral'!$F54="Mini"),'Classificação geral'!$B54,""),"")</f>
        <v/>
      </c>
      <c r="GT62" s="215" t="str">
        <f>IF($GS62='Classificação geral'!$B54,'Classificação geral'!$C54,"")</f>
        <v/>
      </c>
      <c r="GU62" s="215" t="str">
        <f>IF($GS62='Classificação geral'!$B54,'Classificação geral'!$D54,"")</f>
        <v/>
      </c>
      <c r="GV62" s="215" t="str">
        <f>IF($GS62='Classificação geral'!$B54,'Classificação geral'!$J54,"")</f>
        <v/>
      </c>
      <c r="GW62" s="214" t="str">
        <f>IFERROR(IF(AND($GV62="fem",'Classificação geral'!$K54=2),'Classificação geral'!K54,""),"")</f>
        <v/>
      </c>
      <c r="GX62" s="214" t="str">
        <f>IFERROR(IF(AND($GV62="fem",'Classificação geral'!$K54=2),'Classificação geral'!P54,""),"")</f>
        <v/>
      </c>
      <c r="GY62" s="214" t="str">
        <f>IFERROR(IF(AND($GV62="fem",'Classificação geral'!$K54=2),'Classificação geral'!S54,""),"")</f>
        <v/>
      </c>
      <c r="GZ62" s="214" t="str">
        <f>IFERROR(IF(AND($GV62="fem",'Classificação geral'!$K54=2),'Classificação geral'!T54,""),"")</f>
        <v/>
      </c>
      <c r="HA62" s="214" t="str">
        <f>IFERROR(IF(AND($GV62="fem",'Classificação geral'!$K54=2),'Classificação geral'!L54,""),"")</f>
        <v/>
      </c>
      <c r="HB62" s="214" t="str">
        <f>IFERROR(IF(AND($GV62="fem",'Classificação geral'!$K54=2),'Classificação geral'!U54,""),"")</f>
        <v/>
      </c>
      <c r="HC62" s="214" t="str">
        <f>IFERROR(IF(AND($GV62="fem",'Classificação geral'!$K54=2),'Classificação geral'!W54,""),"")</f>
        <v/>
      </c>
      <c r="HD62" s="214" t="str">
        <f>IFERROR(IF(AND($GV62="fem",'Classificação geral'!$K54=2),'Classificação geral'!X54,""),"")</f>
        <v/>
      </c>
      <c r="HE62" s="214" t="str">
        <f>IFERROR(IF(AND($GV62="fem",'Classificação geral'!$K54=2),'Classificação geral'!M54,""),"")</f>
        <v/>
      </c>
      <c r="HF62" s="214" t="str">
        <f>IFERROR(IF(AND($GV62="fem",'Classificação geral'!$K54=2),'Classificação geral'!Y54,""),"")</f>
        <v/>
      </c>
      <c r="HG62" s="214" t="str">
        <f>IFERROR(IF(AND($GV62="fem",'Classificação geral'!$K54=2),'Classificação geral'!AA54,""),"")</f>
        <v/>
      </c>
      <c r="HH62" s="214" t="str">
        <f>IFERROR(IF(AND($GV62="fem",'Classificação geral'!$K54=2),'Classificação geral'!AB54,""),"")</f>
        <v/>
      </c>
      <c r="HI62" s="214" t="str">
        <f>IFERROR(IF(AND($GV62="fem",'Classificação geral'!$K54=2),'Classificação geral'!N54,""),"")</f>
        <v/>
      </c>
      <c r="HJ62" s="214" t="str">
        <f>IFERROR(IF(AND($GV62="fem",'Classificação geral'!$K54=2),'Classificação geral'!O54,""),"")</f>
        <v/>
      </c>
      <c r="HK62" s="214" t="str">
        <f>IFERROR(IF(AND($GV62="fem",'Classificação geral'!$K54=2),'Classificação geral'!AM54,""),"")</f>
        <v/>
      </c>
      <c r="HL62" s="216" t="str">
        <f>IFERROR(RANK(HK62,HK:HK,0)+ COUNTIF(HK$13:$HK60,HK62),"")</f>
        <v/>
      </c>
      <c r="HM62" s="209"/>
      <c r="HN62" s="214" t="str">
        <f>IFERROR(IF(AND('Classificação geral'!$J54="mas",'Classificação geral'!$K54=2,'Classificação geral'!$F54="Mini"),'Classificação geral'!$A54,""),"")</f>
        <v/>
      </c>
      <c r="HO62" s="214" t="str">
        <f>IFERROR(IF(AND('Classificação geral'!$J54="mas",'Classificação geral'!$K54=2,'Classificação geral'!$F54="Mini"),'Classificação geral'!$B54,""),"")</f>
        <v/>
      </c>
      <c r="HP62" s="215" t="str">
        <f>IF($HO62='Classificação geral'!$B54,'Classificação geral'!$C54,"")</f>
        <v/>
      </c>
      <c r="HQ62" s="215" t="str">
        <f>IF($HO62='Classificação geral'!$B54,'Classificação geral'!$D54,"")</f>
        <v/>
      </c>
      <c r="HR62" s="215" t="str">
        <f>IF($HO62='Classificação geral'!$B54,'Classificação geral'!$J54,"")</f>
        <v/>
      </c>
      <c r="HS62" s="214" t="str">
        <f>IFERROR(IF(AND($HR62="mas",'Classificação geral'!$K54=2),'Classificação geral'!K54,""),"")</f>
        <v/>
      </c>
      <c r="HT62" s="214" t="str">
        <f>IFERROR(IF(AND($HR62="mas",'Classificação geral'!$K54=2),'Classificação geral'!P54,""),"")</f>
        <v/>
      </c>
      <c r="HU62" s="214" t="str">
        <f>IFERROR(IF(AND($HR62="mas",'Classificação geral'!$K54=2),'Classificação geral'!S54,""),"")</f>
        <v/>
      </c>
      <c r="HV62" s="214" t="str">
        <f>IFERROR(IF(AND($HR62="mas",'Classificação geral'!$K54=2),'Classificação geral'!T54,""),"")</f>
        <v/>
      </c>
      <c r="HW62" s="214" t="str">
        <f>IFERROR(IF(AND($HR62="mas",'Classificação geral'!$K54=2),'Classificação geral'!L54,""),"")</f>
        <v/>
      </c>
      <c r="HX62" s="214" t="str">
        <f>IFERROR(IF(AND($HR62="mas",'Classificação geral'!$K54=2),'Classificação geral'!U54,""),"")</f>
        <v/>
      </c>
      <c r="HY62" s="214" t="str">
        <f>IFERROR(IF(AND($HR62="mas",'Classificação geral'!$K54=2),'Classificação geral'!W54,""),"")</f>
        <v/>
      </c>
      <c r="HZ62" s="214" t="str">
        <f>IFERROR(IF(AND($HR62="mas",'Classificação geral'!$K54=2),'Classificação geral'!X54,""),"")</f>
        <v/>
      </c>
      <c r="IA62" s="214" t="str">
        <f>IFERROR(IF(AND($HR62="mas",'Classificação geral'!$K54=2),'Classificação geral'!M54,""),"")</f>
        <v/>
      </c>
      <c r="IB62" s="214" t="str">
        <f>IFERROR(IF(AND($HR62="mas",'Classificação geral'!$K54=2),'Classificação geral'!Y54,""),"")</f>
        <v/>
      </c>
      <c r="IC62" s="214" t="str">
        <f>IFERROR(IF(AND($HR62="mas",'Classificação geral'!$K54=2),'Classificação geral'!AA54,""),"")</f>
        <v/>
      </c>
      <c r="ID62" s="214" t="str">
        <f>IFERROR(IF(AND($HR62="mas",'Classificação geral'!$K54=2),'Classificação geral'!AB54,""),"")</f>
        <v/>
      </c>
      <c r="IE62" s="214" t="str">
        <f>IFERROR(IF(AND($HR62="mas",'Classificação geral'!$K54=2),'Classificação geral'!N54,""),"")</f>
        <v/>
      </c>
      <c r="IF62" s="214" t="str">
        <f>IFERROR(IF(AND($HR62="mas",'Classificação geral'!$K54=2),'Classificação geral'!$AM54,""),"")</f>
        <v/>
      </c>
      <c r="IG62" s="216" t="str">
        <f>IFERROR(RANK(IF62,IF:IF,0)+ COUNTIF($IF$13:IF$13,IF62),"")</f>
        <v/>
      </c>
      <c r="IH62" s="209"/>
      <c r="II62" s="214" t="str">
        <f>IFERROR(IF(AND('Classificação geral'!$J54="fem",'Classificação geral'!$K54=3,'Classificação geral'!$F54="Mini"),'Classificação geral'!$A54,""),"")</f>
        <v/>
      </c>
      <c r="IJ62" s="214" t="str">
        <f>IFERROR(IF(AND('Classificação geral'!$J54="fem",'Classificação geral'!$K54=3,'Classificação geral'!$F54="Mini"),'Classificação geral'!$B54,""),"")</f>
        <v/>
      </c>
      <c r="IK62" s="215" t="str">
        <f>IF($IJ62='Classificação geral'!$B54,'Classificação geral'!$C54,"")</f>
        <v/>
      </c>
      <c r="IL62" s="215" t="str">
        <f>IF($IJ62='Classificação geral'!$B54,'Classificação geral'!$D54,"")</f>
        <v/>
      </c>
      <c r="IM62" s="215" t="str">
        <f>IF($IJ62='Classificação geral'!$B54,'Classificação geral'!$J54,"")</f>
        <v/>
      </c>
      <c r="IN62" s="215" t="str">
        <f>IF($IM62='Classificação geral'!$J54,'Classificação geral'!$K54,"")</f>
        <v/>
      </c>
      <c r="IO62" s="215" t="str">
        <f>IF($IN62='Classificação geral'!$K54,'Classificação geral'!$P54,"")</f>
        <v/>
      </c>
      <c r="IP62" s="215" t="str">
        <f>IF($IN62='Classificação geral'!$K54,'Classificação geral'!$S54,"")</f>
        <v/>
      </c>
      <c r="IQ62" s="215" t="str">
        <f>IF($IN62='Classificação geral'!$K54,'Classificação geral'!$T54,"")</f>
        <v/>
      </c>
      <c r="IR62" s="215" t="str">
        <f>IF($IN62='Classificação geral'!$K54,'Classificação geral'!$L54,"")</f>
        <v/>
      </c>
      <c r="IS62" s="215" t="str">
        <f>IF($IN62='Classificação geral'!$K54,'Classificação geral'!$U54,"")</f>
        <v/>
      </c>
      <c r="IT62" s="215" t="str">
        <f>IF($IN62='Classificação geral'!$K54,'Classificação geral'!$W54,"")</f>
        <v/>
      </c>
      <c r="IU62" s="215" t="str">
        <f>IF($IN62='Classificação geral'!$K54,'Classificação geral'!$X54,"")</f>
        <v/>
      </c>
      <c r="IV62" s="215" t="str">
        <f>IF($IN62='Classificação geral'!$K54,'Classificação geral'!$M54,"")</f>
        <v/>
      </c>
      <c r="IW62" s="215" t="str">
        <f>IF($IN62='Classificação geral'!$K54,'Classificação geral'!$Y54,"")</f>
        <v/>
      </c>
      <c r="IX62" s="215" t="str">
        <f>IF($IN62='Classificação geral'!$K54,'Classificação geral'!$AA54,"")</f>
        <v/>
      </c>
      <c r="IY62" s="215" t="str">
        <f>IF($IN62='Classificação geral'!$K54,'Classificação geral'!$AB54,"")</f>
        <v/>
      </c>
      <c r="IZ62" s="215" t="str">
        <f>IF($IN62='Classificação geral'!$K54,'Classificação geral'!$N54,"")</f>
        <v/>
      </c>
      <c r="JA62" s="215" t="str">
        <f>IF($IN62='Classificação geral'!$K54,'Classificação geral'!$O54,"")</f>
        <v/>
      </c>
      <c r="JB62" s="215" t="str">
        <f>IF($IN62='Classificação geral'!$K54,'Classificação geral'!$AM54,"")</f>
        <v/>
      </c>
      <c r="JC62" s="216" t="str">
        <f>IFERROR(RANK(JB62,JB:JB,0)+ COUNTIF($JB$13:JB60,JB62),"")</f>
        <v/>
      </c>
      <c r="JD62" s="209"/>
      <c r="JE62" s="214" t="str">
        <f>IFERROR(IF(AND('Classificação geral'!$J54="mas",'Classificação geral'!$K54=3,'Classificação geral'!$F54="Mini"),'Classificação geral'!$A54,""),"")</f>
        <v/>
      </c>
      <c r="JF62" s="214" t="str">
        <f>IFERROR(IF(AND('Classificação geral'!$J54="mas",'Classificação geral'!$K54=3,'Classificação geral'!$F54="Mini"),'Classificação geral'!$B54,""),"")</f>
        <v/>
      </c>
      <c r="JG62" s="215" t="str">
        <f>IF($JF62='Classificação geral'!$B54,'Classificação geral'!$C54,"")</f>
        <v/>
      </c>
      <c r="JH62" s="215" t="str">
        <f>IF($JF62='Classificação geral'!$B54,'Classificação geral'!$D54,"")</f>
        <v/>
      </c>
      <c r="JI62" s="215" t="str">
        <f>IF($JF62='Classificação geral'!$B54,'Classificação geral'!$J54,"")</f>
        <v/>
      </c>
      <c r="JJ62" s="214" t="str">
        <f>IFERROR(IF(AND($JI62="mas",'Classificação geral'!$K54=3),'Classificação geral'!K54,""),"")</f>
        <v/>
      </c>
      <c r="JK62" s="214" t="str">
        <f>IFERROR(IF(AND($JI62="mas",'Classificação geral'!$K54=3),'Classificação geral'!P54,""),"")</f>
        <v/>
      </c>
      <c r="JL62" s="214" t="str">
        <f>IFERROR(IF(AND($JI62="mas",'Classificação geral'!$K54=3),'Classificação geral'!S54,""),"")</f>
        <v/>
      </c>
      <c r="JM62" s="214" t="str">
        <f>IFERROR(IF(AND($JI62="mas",'Classificação geral'!$K54=3),'Classificação geral'!T54,""),"")</f>
        <v/>
      </c>
      <c r="JN62" s="214" t="str">
        <f>IFERROR(IF(AND($JI62="mas",'Classificação geral'!$K54=3),'Classificação geral'!L54,""),"")</f>
        <v/>
      </c>
      <c r="JO62" s="214" t="str">
        <f>IFERROR(IF(AND($JI62="mas",'Classificação geral'!$K54=3),'Classificação geral'!U54,""),"")</f>
        <v/>
      </c>
      <c r="JP62" s="214" t="str">
        <f>IFERROR(IF(AND($JI62="mas",'Classificação geral'!$K54=3),'Classificação geral'!W54,""),"")</f>
        <v/>
      </c>
      <c r="JQ62" s="214" t="str">
        <f>IFERROR(IF(AND($JI62="mas",'Classificação geral'!$K54=3),'Classificação geral'!X54,""),"")</f>
        <v/>
      </c>
      <c r="JR62" s="214" t="str">
        <f>IFERROR(IF(AND($JI62="mas",'Classificação geral'!$K54=3),'Classificação geral'!M54,""),"")</f>
        <v/>
      </c>
      <c r="JS62" s="214" t="str">
        <f>IFERROR(IF(AND($JI62="mas",'Classificação geral'!$K54=3),'Classificação geral'!Y54,""),"")</f>
        <v/>
      </c>
      <c r="JT62" s="214" t="str">
        <f>IFERROR(IF(AND($JI62="mas",'Classificação geral'!$K54=3),'Classificação geral'!AA54,""),"")</f>
        <v/>
      </c>
      <c r="JU62" s="214" t="str">
        <f>IFERROR(IF(AND($JI62="mas",'Classificação geral'!$K54=3),'Classificação geral'!AB54,""),"")</f>
        <v/>
      </c>
      <c r="JV62" s="214" t="str">
        <f>IFERROR(IF(AND($JI62="mas",'Classificação geral'!$K54=3),'Classificação geral'!N54,""),"")</f>
        <v/>
      </c>
      <c r="JW62" s="214" t="str">
        <f>IFERROR(IF(AND($JI62="mas",'Classificação geral'!$K54=3),'Classificação geral'!$AM54,""),"")</f>
        <v/>
      </c>
      <c r="JX62" s="216" t="str">
        <f>IFERROR(RANK(JW62,JW:JW,0)+ COUNTIF(JW$13:$JW60,JW62),"")</f>
        <v/>
      </c>
    </row>
    <row r="63" spans="1:284" s="199" customFormat="1" ht="24.75" customHeight="1" x14ac:dyDescent="0.4">
      <c r="A63" s="243"/>
      <c r="B63" s="248" t="str">
        <f t="shared" si="125"/>
        <v/>
      </c>
      <c r="C63" s="238" t="str">
        <f t="shared" si="126"/>
        <v/>
      </c>
      <c r="D63" s="238" t="str">
        <f t="shared" si="127"/>
        <v/>
      </c>
      <c r="E63" s="238" t="str">
        <f t="shared" si="128"/>
        <v/>
      </c>
      <c r="F63" s="239" t="str">
        <f t="shared" si="129"/>
        <v/>
      </c>
      <c r="G63" s="239" t="str">
        <f t="shared" si="130"/>
        <v/>
      </c>
      <c r="H63" s="240" t="str">
        <f t="shared" si="131"/>
        <v/>
      </c>
      <c r="I63" s="240" t="str">
        <f t="shared" si="132"/>
        <v/>
      </c>
      <c r="J63" s="240" t="str">
        <f t="shared" si="133"/>
        <v/>
      </c>
      <c r="K63" s="240" t="str">
        <f t="shared" si="134"/>
        <v/>
      </c>
      <c r="L63" s="240" t="str">
        <f t="shared" si="135"/>
        <v/>
      </c>
      <c r="M63" s="240" t="str">
        <f t="shared" si="136"/>
        <v/>
      </c>
      <c r="N63" s="240" t="str">
        <f t="shared" si="137"/>
        <v/>
      </c>
      <c r="O63" s="240" t="str">
        <f t="shared" si="138"/>
        <v/>
      </c>
      <c r="P63" s="240" t="str">
        <f t="shared" si="139"/>
        <v/>
      </c>
      <c r="Q63" s="240" t="str">
        <f t="shared" si="140"/>
        <v/>
      </c>
      <c r="R63" s="240" t="str">
        <f t="shared" si="163"/>
        <v/>
      </c>
      <c r="S63" s="240" t="str">
        <f t="shared" si="163"/>
        <v/>
      </c>
      <c r="T63" s="240" t="str">
        <f t="shared" si="141"/>
        <v/>
      </c>
      <c r="U63" s="240" t="str">
        <f t="shared" si="142"/>
        <v/>
      </c>
      <c r="V63" s="241">
        <v>49</v>
      </c>
      <c r="W63" s="432"/>
      <c r="X63" s="434"/>
      <c r="Y63" s="242"/>
      <c r="Z63" s="248" t="str">
        <f t="shared" si="143"/>
        <v/>
      </c>
      <c r="AA63" s="238" t="str">
        <f t="shared" si="144"/>
        <v/>
      </c>
      <c r="AB63" s="238" t="str">
        <f t="shared" si="145"/>
        <v/>
      </c>
      <c r="AC63" s="238" t="str">
        <f t="shared" si="146"/>
        <v/>
      </c>
      <c r="AD63" s="239" t="str">
        <f t="shared" si="147"/>
        <v/>
      </c>
      <c r="AE63" s="239" t="str">
        <f t="shared" si="148"/>
        <v/>
      </c>
      <c r="AF63" s="240" t="str">
        <f t="shared" si="149"/>
        <v/>
      </c>
      <c r="AG63" s="240" t="str">
        <f t="shared" si="150"/>
        <v/>
      </c>
      <c r="AH63" s="240" t="str">
        <f t="shared" si="151"/>
        <v/>
      </c>
      <c r="AI63" s="240" t="str">
        <f t="shared" si="152"/>
        <v/>
      </c>
      <c r="AJ63" s="240" t="str">
        <f t="shared" si="153"/>
        <v/>
      </c>
      <c r="AK63" s="240" t="str">
        <f t="shared" si="154"/>
        <v/>
      </c>
      <c r="AL63" s="240" t="str">
        <f t="shared" si="155"/>
        <v/>
      </c>
      <c r="AM63" s="240" t="str">
        <f t="shared" si="156"/>
        <v/>
      </c>
      <c r="AN63" s="240" t="str">
        <f t="shared" si="157"/>
        <v/>
      </c>
      <c r="AO63" s="240" t="str">
        <f t="shared" si="158"/>
        <v/>
      </c>
      <c r="AP63" s="240" t="str">
        <f t="shared" si="164"/>
        <v/>
      </c>
      <c r="AQ63" s="240" t="str">
        <f t="shared" si="164"/>
        <v/>
      </c>
      <c r="AR63" s="240" t="str">
        <f t="shared" si="159"/>
        <v/>
      </c>
      <c r="AS63" s="240" t="str">
        <f t="shared" si="160"/>
        <v/>
      </c>
      <c r="AT63" s="241">
        <v>49</v>
      </c>
      <c r="AU63" s="432"/>
      <c r="AV63" s="242"/>
      <c r="AW63" s="243"/>
      <c r="AX63" s="249" t="str">
        <f t="shared" si="57"/>
        <v/>
      </c>
      <c r="AY63" s="238" t="str">
        <f t="shared" si="58"/>
        <v/>
      </c>
      <c r="AZ63" s="238" t="str">
        <f t="shared" si="59"/>
        <v/>
      </c>
      <c r="BA63" s="239" t="str">
        <f t="shared" si="161"/>
        <v/>
      </c>
      <c r="BB63" s="239" t="str">
        <f t="shared" si="60"/>
        <v/>
      </c>
      <c r="BC63" s="239" t="str">
        <f t="shared" si="61"/>
        <v/>
      </c>
      <c r="BD63" s="240" t="str">
        <f t="shared" si="62"/>
        <v/>
      </c>
      <c r="BE63" s="240" t="str">
        <f t="shared" si="63"/>
        <v/>
      </c>
      <c r="BF63" s="240" t="str">
        <f t="shared" si="64"/>
        <v/>
      </c>
      <c r="BG63" s="240" t="str">
        <f t="shared" si="65"/>
        <v/>
      </c>
      <c r="BH63" s="240" t="str">
        <f t="shared" si="66"/>
        <v/>
      </c>
      <c r="BI63" s="240" t="str">
        <f t="shared" si="67"/>
        <v/>
      </c>
      <c r="BJ63" s="240" t="str">
        <f t="shared" si="68"/>
        <v/>
      </c>
      <c r="BK63" s="240" t="str">
        <f t="shared" si="69"/>
        <v/>
      </c>
      <c r="BL63" s="240" t="str">
        <f t="shared" si="70"/>
        <v/>
      </c>
      <c r="BM63" s="240" t="str">
        <f t="shared" si="71"/>
        <v/>
      </c>
      <c r="BN63" s="240" t="str">
        <f t="shared" si="121"/>
        <v/>
      </c>
      <c r="BO63" s="240" t="str">
        <f t="shared" si="121"/>
        <v/>
      </c>
      <c r="BP63" s="240" t="str">
        <f t="shared" si="73"/>
        <v/>
      </c>
      <c r="BQ63" s="240" t="str">
        <f t="shared" si="74"/>
        <v/>
      </c>
      <c r="BR63" s="241">
        <v>49</v>
      </c>
      <c r="BS63" s="432"/>
      <c r="BT63" s="242"/>
      <c r="BU63" s="242"/>
      <c r="BV63" s="249" t="str">
        <f t="shared" si="75"/>
        <v/>
      </c>
      <c r="BW63" s="238" t="str">
        <f t="shared" si="76"/>
        <v/>
      </c>
      <c r="BX63" s="238" t="str">
        <f t="shared" si="77"/>
        <v/>
      </c>
      <c r="BY63" s="239" t="str">
        <f t="shared" si="162"/>
        <v/>
      </c>
      <c r="BZ63" s="239" t="str">
        <f t="shared" si="78"/>
        <v/>
      </c>
      <c r="CA63" s="239" t="str">
        <f t="shared" si="122"/>
        <v/>
      </c>
      <c r="CB63" s="240" t="str">
        <f t="shared" si="122"/>
        <v/>
      </c>
      <c r="CC63" s="240" t="str">
        <f t="shared" si="80"/>
        <v/>
      </c>
      <c r="CD63" s="240" t="str">
        <f t="shared" si="81"/>
        <v/>
      </c>
      <c r="CE63" s="240" t="str">
        <f t="shared" si="82"/>
        <v/>
      </c>
      <c r="CF63" s="240" t="str">
        <f t="shared" si="83"/>
        <v/>
      </c>
      <c r="CG63" s="240" t="str">
        <f t="shared" si="84"/>
        <v/>
      </c>
      <c r="CH63" s="240" t="str">
        <f t="shared" si="85"/>
        <v/>
      </c>
      <c r="CI63" s="240" t="str">
        <f t="shared" si="86"/>
        <v/>
      </c>
      <c r="CJ63" s="240" t="str">
        <f t="shared" si="87"/>
        <v/>
      </c>
      <c r="CK63" s="240" t="str">
        <f t="shared" si="88"/>
        <v/>
      </c>
      <c r="CL63" s="240" t="str">
        <f t="shared" si="123"/>
        <v/>
      </c>
      <c r="CM63" s="240" t="str">
        <f t="shared" si="123"/>
        <v/>
      </c>
      <c r="CN63" s="240" t="str">
        <f t="shared" si="90"/>
        <v/>
      </c>
      <c r="CO63" s="240" t="str">
        <f t="shared" si="91"/>
        <v/>
      </c>
      <c r="CP63" s="241">
        <v>49</v>
      </c>
      <c r="CQ63" s="432"/>
      <c r="CR63" s="243"/>
      <c r="CS63" s="248" t="str">
        <f t="shared" si="92"/>
        <v/>
      </c>
      <c r="CT63" s="238" t="str">
        <f t="shared" si="93"/>
        <v/>
      </c>
      <c r="CU63" s="238" t="str">
        <f t="shared" si="94"/>
        <v/>
      </c>
      <c r="CV63" s="238" t="str">
        <f t="shared" si="95"/>
        <v/>
      </c>
      <c r="CW63" s="239" t="str">
        <f t="shared" si="96"/>
        <v/>
      </c>
      <c r="CX63" s="239" t="str">
        <f t="shared" si="97"/>
        <v/>
      </c>
      <c r="CY63" s="240" t="str">
        <f t="shared" si="98"/>
        <v/>
      </c>
      <c r="CZ63" s="240" t="str">
        <f t="shared" si="99"/>
        <v/>
      </c>
      <c r="DA63" s="240" t="str">
        <f t="shared" si="100"/>
        <v/>
      </c>
      <c r="DB63" s="240" t="str">
        <f t="shared" si="101"/>
        <v/>
      </c>
      <c r="DC63" s="240" t="str">
        <f t="shared" si="102"/>
        <v/>
      </c>
      <c r="DD63" s="240" t="str">
        <f t="shared" si="103"/>
        <v/>
      </c>
      <c r="DE63" s="240" t="str">
        <f t="shared" si="104"/>
        <v/>
      </c>
      <c r="DF63" s="240" t="str">
        <f t="shared" si="105"/>
        <v/>
      </c>
      <c r="DG63" s="240" t="str">
        <f t="shared" si="106"/>
        <v/>
      </c>
      <c r="DH63" s="240" t="str">
        <f t="shared" si="107"/>
        <v/>
      </c>
      <c r="DI63" s="240" t="str">
        <f t="shared" si="124"/>
        <v/>
      </c>
      <c r="DJ63" s="240" t="str">
        <f t="shared" si="124"/>
        <v/>
      </c>
      <c r="DK63" s="240" t="str">
        <f t="shared" si="109"/>
        <v/>
      </c>
      <c r="DL63" s="240" t="str">
        <f t="shared" si="110"/>
        <v/>
      </c>
      <c r="DM63" s="241">
        <v>49</v>
      </c>
      <c r="DN63" s="432"/>
      <c r="DO63" s="242"/>
      <c r="DP63" s="242"/>
      <c r="DQ63" s="248" t="str">
        <f t="shared" si="111"/>
        <v/>
      </c>
      <c r="DR63" s="238" t="str">
        <f t="shared" si="112"/>
        <v/>
      </c>
      <c r="DS63" s="238" t="str">
        <f t="shared" si="113"/>
        <v/>
      </c>
      <c r="DT63" s="238" t="str">
        <f t="shared" si="114"/>
        <v/>
      </c>
      <c r="DU63" s="239" t="str">
        <f t="shared" si="115"/>
        <v/>
      </c>
      <c r="DV63" s="239" t="str">
        <f t="shared" si="116"/>
        <v/>
      </c>
      <c r="DW63" s="240" t="str">
        <f t="shared" si="45"/>
        <v/>
      </c>
      <c r="DX63" s="240" t="str">
        <f t="shared" si="46"/>
        <v/>
      </c>
      <c r="DY63" s="240" t="str">
        <f t="shared" si="47"/>
        <v/>
      </c>
      <c r="DZ63" s="240" t="str">
        <f t="shared" si="48"/>
        <v/>
      </c>
      <c r="EA63" s="240" t="str">
        <f t="shared" si="49"/>
        <v/>
      </c>
      <c r="EB63" s="240" t="str">
        <f t="shared" si="50"/>
        <v/>
      </c>
      <c r="EC63" s="240" t="str">
        <f t="shared" si="51"/>
        <v/>
      </c>
      <c r="ED63" s="240" t="str">
        <f t="shared" si="52"/>
        <v/>
      </c>
      <c r="EE63" s="240" t="str">
        <f t="shared" si="53"/>
        <v/>
      </c>
      <c r="EF63" s="240" t="str">
        <f t="shared" si="54"/>
        <v/>
      </c>
      <c r="EG63" s="240" t="str">
        <f t="shared" si="55"/>
        <v/>
      </c>
      <c r="EH63" s="240" t="str">
        <f t="shared" si="118"/>
        <v/>
      </c>
      <c r="EI63" s="240" t="str">
        <f t="shared" si="56"/>
        <v/>
      </c>
      <c r="EJ63" s="240" t="str">
        <f t="shared" si="117"/>
        <v/>
      </c>
      <c r="EK63" s="241">
        <v>49</v>
      </c>
      <c r="EL63" s="432"/>
      <c r="EM63" s="202"/>
      <c r="EN63" s="202"/>
      <c r="EO63" s="202"/>
      <c r="EP63" s="202"/>
      <c r="EQ63" s="202"/>
      <c r="ER63" s="202"/>
      <c r="ES63" s="202"/>
      <c r="ET63" s="202"/>
      <c r="EU63" s="202"/>
      <c r="EV63" s="202"/>
      <c r="EW63" s="202"/>
      <c r="EX63" s="202"/>
      <c r="EY63" s="202"/>
      <c r="EZ63" s="214" t="str">
        <f>IFERROR(IF(AND('Classificação geral'!$J55="FEM",'Classificação geral'!$K55=1,'Classificação geral'!$F55="Mini"),'Classificação geral'!$A55,""),"")</f>
        <v/>
      </c>
      <c r="FA63" s="214" t="str">
        <f>IFERROR(IF(AND('Classificação geral'!$J55="FEM",'Classificação geral'!$K55=1,'Classificação geral'!F55="Mini"),'Classificação geral'!$B55,""),"")</f>
        <v/>
      </c>
      <c r="FB63" s="215" t="str">
        <f>IF($FA63='Classificação geral'!$B55,'Classificação geral'!$C55,"")</f>
        <v/>
      </c>
      <c r="FC63" s="215" t="str">
        <f>IF($FA63='Classificação geral'!$B55,'Classificação geral'!$D55,"")</f>
        <v/>
      </c>
      <c r="FD63" s="215" t="str">
        <f>IF($FA63='Classificação geral'!$B55,'Classificação geral'!$J55,"")</f>
        <v/>
      </c>
      <c r="FE63" s="215" t="str">
        <f>IF($FD63='Classificação geral'!$J55,'Classificação geral'!$K55,"")</f>
        <v/>
      </c>
      <c r="FF63" s="215" t="str">
        <f>IF($FE63='Classificação geral'!$K55,'Classificação geral'!$P55,"")</f>
        <v/>
      </c>
      <c r="FG63" s="215" t="str">
        <f>IF($FE63='Classificação geral'!$K55,'Classificação geral'!$S55,"")</f>
        <v/>
      </c>
      <c r="FH63" s="215" t="str">
        <f>IF($FE63='Classificação geral'!$K55,'Classificação geral'!$T55,"")</f>
        <v/>
      </c>
      <c r="FI63" s="215" t="str">
        <f>IF($FE63='Classificação geral'!$K55,'Classificação geral'!$L55,"")</f>
        <v/>
      </c>
      <c r="FJ63" s="215" t="str">
        <f>IF($FE63='Classificação geral'!$K55,'Classificação geral'!$U55,"")</f>
        <v/>
      </c>
      <c r="FK63" s="215" t="str">
        <f>IF($FE63='Classificação geral'!$K55,'Classificação geral'!$W55,"")</f>
        <v/>
      </c>
      <c r="FL63" s="215" t="str">
        <f>IF($FE63='Classificação geral'!$K55,'Classificação geral'!$X55,"")</f>
        <v/>
      </c>
      <c r="FM63" s="215" t="str">
        <f>IF($FE63='Classificação geral'!$K55,'Classificação geral'!$M55,"")</f>
        <v/>
      </c>
      <c r="FN63" s="215" t="str">
        <f>IF($FE63='Classificação geral'!$K55,'Classificação geral'!$Y55,"")</f>
        <v/>
      </c>
      <c r="FO63" s="215" t="str">
        <f>IF($FE63='Classificação geral'!$K55,'Classificação geral'!$AA55,"")</f>
        <v/>
      </c>
      <c r="FP63" s="215" t="str">
        <f>IF($FE63='Classificação geral'!$K55,'Classificação geral'!$AB55,"")</f>
        <v/>
      </c>
      <c r="FQ63" s="215" t="str">
        <f>IF($FE63='Classificação geral'!$K55,'Classificação geral'!$N55,"")</f>
        <v/>
      </c>
      <c r="FR63" s="215" t="str">
        <f>IF($FE63='Classificação geral'!$K55,'Classificação geral'!$O55,"")</f>
        <v/>
      </c>
      <c r="FS63" s="215" t="str">
        <f>IF($FE63='Classificação geral'!$K55,'Classificação geral'!$AM55,"")</f>
        <v/>
      </c>
      <c r="FT63" s="216" t="str">
        <f>IFERROR(RANK(FS63,FS:FS,0)+ COUNTIF($FS$13:FS62,FS63),"")</f>
        <v/>
      </c>
      <c r="FU63" s="209"/>
      <c r="FV63" s="214" t="str">
        <f>IFERROR(IF(AND('Classificação geral'!$J55="mas",'Classificação geral'!$K55=1,'Classificação geral'!$F55="Mini"),'Classificação geral'!$A55,""),"")</f>
        <v/>
      </c>
      <c r="FW63" s="214" t="str">
        <f>IFERROR(IF(AND('Classificação geral'!$J55="mas",'Classificação geral'!$K55=1,'Classificação geral'!$F55="Mini"),'Classificação geral'!$B55,""),"")</f>
        <v/>
      </c>
      <c r="FX63" s="215" t="str">
        <f>IF($FW63='Classificação geral'!$B55,'Classificação geral'!$C55,"")</f>
        <v/>
      </c>
      <c r="FY63" s="215" t="str">
        <f>IF($FW63='Classificação geral'!$B55,'Classificação geral'!$D55,"")</f>
        <v/>
      </c>
      <c r="FZ63" s="215" t="str">
        <f>IF($FW63='Classificação geral'!$B55,'Classificação geral'!$J55,"")</f>
        <v/>
      </c>
      <c r="GA63" s="214" t="str">
        <f>IFERROR(IF(AND($FZ63="mas",'Classificação geral'!$K55=1),'Classificação geral'!K55,""),"")</f>
        <v/>
      </c>
      <c r="GB63" s="214" t="str">
        <f>IFERROR(IF(AND($FZ63="mas",'Classificação geral'!$K55=1),'Classificação geral'!P55,""),"")</f>
        <v/>
      </c>
      <c r="GC63" s="214" t="str">
        <f>IFERROR(IF(AND($FZ63="mas",'Classificação geral'!$K55=1),'Classificação geral'!S55,""),"")</f>
        <v/>
      </c>
      <c r="GD63" s="214" t="str">
        <f>IFERROR(IF(AND($FZ63="mas",'Classificação geral'!$K55=1),'Classificação geral'!T55,""),"")</f>
        <v/>
      </c>
      <c r="GE63" s="214" t="str">
        <f>IFERROR(IF(AND($FZ63="mas",'Classificação geral'!$K55=1),'Classificação geral'!L55,""),"")</f>
        <v/>
      </c>
      <c r="GF63" s="214" t="str">
        <f>IFERROR(IF(AND($FZ63="mas",'Classificação geral'!$K55=1),'Classificação geral'!U55,""),"")</f>
        <v/>
      </c>
      <c r="GG63" s="214" t="str">
        <f>IFERROR(IF(AND($FZ63="mas",'Classificação geral'!$K55=1),'Classificação geral'!W55,""),"")</f>
        <v/>
      </c>
      <c r="GH63" s="214" t="str">
        <f>IFERROR(IF(AND($FZ63="mas",'Classificação geral'!$K55=1),'Classificação geral'!X55,""),"")</f>
        <v/>
      </c>
      <c r="GI63" s="214" t="str">
        <f>IFERROR(IF(AND($FZ63="mas",'Classificação geral'!$K55=1),'Classificação geral'!M55,""),"")</f>
        <v/>
      </c>
      <c r="GJ63" s="214" t="str">
        <f>IFERROR(IF(AND($FZ63="mas",'Classificação geral'!$K55=1),'Classificação geral'!Y55,""),"")</f>
        <v/>
      </c>
      <c r="GK63" s="214" t="str">
        <f>IFERROR(IF(AND($FZ63="mas",'Classificação geral'!$K55=1),'Classificação geral'!AA55,""),"")</f>
        <v/>
      </c>
      <c r="GL63" s="214" t="str">
        <f>IFERROR(IF(AND($FZ63="mas",'Classificação geral'!$K55=1),'Classificação geral'!AB55,""),"")</f>
        <v/>
      </c>
      <c r="GM63" s="214" t="str">
        <f>IFERROR(IF(AND($FZ63="mas",'Classificação geral'!$K55=1),'Classificação geral'!N55,""),"")</f>
        <v/>
      </c>
      <c r="GN63" s="214" t="str">
        <f>IFERROR(IF(AND($FZ63="mas",'Classificação geral'!$K55=1),'Classificação geral'!O55,""),"")</f>
        <v/>
      </c>
      <c r="GO63" s="244" t="str">
        <f>IFERROR(IF(AND($FZ63="mas",'Classificação geral'!$K55=1),'Classificação geral'!AM55,""),"")</f>
        <v/>
      </c>
      <c r="GP63" s="216" t="str">
        <f>IFERROR(RANK(GO63,GO:GO,0)+ COUNTIF($GO$13:GO62,GO63),"")</f>
        <v/>
      </c>
      <c r="GQ63" s="209"/>
      <c r="GR63" s="214" t="str">
        <f>IFERROR(IF(AND('Classificação geral'!$J55="fem",'Classificação geral'!$K55=2,'Classificação geral'!$F55="Mini"),'Classificação geral'!$A55,""),"")</f>
        <v/>
      </c>
      <c r="GS63" s="214" t="str">
        <f>IFERROR(IF(AND('Classificação geral'!$J55="fem",'Classificação geral'!$K55=2,'Classificação geral'!$F55="Mini"),'Classificação geral'!$B55,""),"")</f>
        <v/>
      </c>
      <c r="GT63" s="215" t="str">
        <f>IF($GS63='Classificação geral'!$B55,'Classificação geral'!$C55,"")</f>
        <v/>
      </c>
      <c r="GU63" s="215" t="str">
        <f>IF($GS63='Classificação geral'!$B55,'Classificação geral'!$D55,"")</f>
        <v/>
      </c>
      <c r="GV63" s="215" t="str">
        <f>IF($GS63='Classificação geral'!$B55,'Classificação geral'!$J55,"")</f>
        <v/>
      </c>
      <c r="GW63" s="214" t="str">
        <f>IFERROR(IF(AND($GV63="fem",'Classificação geral'!$K55=2),'Classificação geral'!K55,""),"")</f>
        <v/>
      </c>
      <c r="GX63" s="214" t="str">
        <f>IFERROR(IF(AND($GV63="fem",'Classificação geral'!$K55=2),'Classificação geral'!P55,""),"")</f>
        <v/>
      </c>
      <c r="GY63" s="214" t="str">
        <f>IFERROR(IF(AND($GV63="fem",'Classificação geral'!$K55=2),'Classificação geral'!S55,""),"")</f>
        <v/>
      </c>
      <c r="GZ63" s="214" t="str">
        <f>IFERROR(IF(AND($GV63="fem",'Classificação geral'!$K55=2),'Classificação geral'!T55,""),"")</f>
        <v/>
      </c>
      <c r="HA63" s="214" t="str">
        <f>IFERROR(IF(AND($GV63="fem",'Classificação geral'!$K55=2),'Classificação geral'!L55,""),"")</f>
        <v/>
      </c>
      <c r="HB63" s="214" t="str">
        <f>IFERROR(IF(AND($GV63="fem",'Classificação geral'!$K55=2),'Classificação geral'!U55,""),"")</f>
        <v/>
      </c>
      <c r="HC63" s="214" t="str">
        <f>IFERROR(IF(AND($GV63="fem",'Classificação geral'!$K55=2),'Classificação geral'!W55,""),"")</f>
        <v/>
      </c>
      <c r="HD63" s="214" t="str">
        <f>IFERROR(IF(AND($GV63="fem",'Classificação geral'!$K55=2),'Classificação geral'!X55,""),"")</f>
        <v/>
      </c>
      <c r="HE63" s="214" t="str">
        <f>IFERROR(IF(AND($GV63="fem",'Classificação geral'!$K55=2),'Classificação geral'!M55,""),"")</f>
        <v/>
      </c>
      <c r="HF63" s="214" t="str">
        <f>IFERROR(IF(AND($GV63="fem",'Classificação geral'!$K55=2),'Classificação geral'!Y55,""),"")</f>
        <v/>
      </c>
      <c r="HG63" s="214" t="str">
        <f>IFERROR(IF(AND($GV63="fem",'Classificação geral'!$K55=2),'Classificação geral'!AA55,""),"")</f>
        <v/>
      </c>
      <c r="HH63" s="214" t="str">
        <f>IFERROR(IF(AND($GV63="fem",'Classificação geral'!$K55=2),'Classificação geral'!AB55,""),"")</f>
        <v/>
      </c>
      <c r="HI63" s="214" t="str">
        <f>IFERROR(IF(AND($GV63="fem",'Classificação geral'!$K55=2),'Classificação geral'!N55,""),"")</f>
        <v/>
      </c>
      <c r="HJ63" s="214" t="str">
        <f>IFERROR(IF(AND($GV63="fem",'Classificação geral'!$K55=2),'Classificação geral'!O55,""),"")</f>
        <v/>
      </c>
      <c r="HK63" s="214" t="str">
        <f>IFERROR(IF(AND($GV63="fem",'Classificação geral'!$K55=2),'Classificação geral'!AM55,""),"")</f>
        <v/>
      </c>
      <c r="HL63" s="216" t="str">
        <f>IFERROR(RANK(HK63,HK:HK,0)+ COUNTIF(HK$13:$HK61,HK63),"")</f>
        <v/>
      </c>
      <c r="HM63" s="209"/>
      <c r="HN63" s="214" t="str">
        <f>IFERROR(IF(AND('Classificação geral'!$J55="mas",'Classificação geral'!$K55=2,'Classificação geral'!$F55="Mini"),'Classificação geral'!$A55,""),"")</f>
        <v/>
      </c>
      <c r="HO63" s="214" t="str">
        <f>IFERROR(IF(AND('Classificação geral'!$J55="mas",'Classificação geral'!$K55=2,'Classificação geral'!$F55="Mini"),'Classificação geral'!$B55,""),"")</f>
        <v/>
      </c>
      <c r="HP63" s="215" t="str">
        <f>IF($HO63='Classificação geral'!$B55,'Classificação geral'!$C55,"")</f>
        <v/>
      </c>
      <c r="HQ63" s="215" t="str">
        <f>IF($HO63='Classificação geral'!$B55,'Classificação geral'!$D55,"")</f>
        <v/>
      </c>
      <c r="HR63" s="215" t="str">
        <f>IF($HO63='Classificação geral'!$B55,'Classificação geral'!$J55,"")</f>
        <v/>
      </c>
      <c r="HS63" s="214" t="str">
        <f>IFERROR(IF(AND($HR63="mas",'Classificação geral'!$K55=2),'Classificação geral'!K55,""),"")</f>
        <v/>
      </c>
      <c r="HT63" s="214" t="str">
        <f>IFERROR(IF(AND($HR63="mas",'Classificação geral'!$K55=2),'Classificação geral'!P55,""),"")</f>
        <v/>
      </c>
      <c r="HU63" s="214" t="str">
        <f>IFERROR(IF(AND($HR63="mas",'Classificação geral'!$K55=2),'Classificação geral'!S55,""),"")</f>
        <v/>
      </c>
      <c r="HV63" s="214" t="str">
        <f>IFERROR(IF(AND($HR63="mas",'Classificação geral'!$K55=2),'Classificação geral'!T55,""),"")</f>
        <v/>
      </c>
      <c r="HW63" s="214" t="str">
        <f>IFERROR(IF(AND($HR63="mas",'Classificação geral'!$K55=2),'Classificação geral'!L55,""),"")</f>
        <v/>
      </c>
      <c r="HX63" s="214" t="str">
        <f>IFERROR(IF(AND($HR63="mas",'Classificação geral'!$K55=2),'Classificação geral'!U55,""),"")</f>
        <v/>
      </c>
      <c r="HY63" s="214" t="str">
        <f>IFERROR(IF(AND($HR63="mas",'Classificação geral'!$K55=2),'Classificação geral'!W55,""),"")</f>
        <v/>
      </c>
      <c r="HZ63" s="214" t="str">
        <f>IFERROR(IF(AND($HR63="mas",'Classificação geral'!$K55=2),'Classificação geral'!X55,""),"")</f>
        <v/>
      </c>
      <c r="IA63" s="214" t="str">
        <f>IFERROR(IF(AND($HR63="mas",'Classificação geral'!$K55=2),'Classificação geral'!M55,""),"")</f>
        <v/>
      </c>
      <c r="IB63" s="214" t="str">
        <f>IFERROR(IF(AND($HR63="mas",'Classificação geral'!$K55=2),'Classificação geral'!Y55,""),"")</f>
        <v/>
      </c>
      <c r="IC63" s="214" t="str">
        <f>IFERROR(IF(AND($HR63="mas",'Classificação geral'!$K55=2),'Classificação geral'!AA55,""),"")</f>
        <v/>
      </c>
      <c r="ID63" s="214" t="str">
        <f>IFERROR(IF(AND($HR63="mas",'Classificação geral'!$K55=2),'Classificação geral'!AB55,""),"")</f>
        <v/>
      </c>
      <c r="IE63" s="214" t="str">
        <f>IFERROR(IF(AND($HR63="mas",'Classificação geral'!$K55=2),'Classificação geral'!N55,""),"")</f>
        <v/>
      </c>
      <c r="IF63" s="214" t="str">
        <f>IFERROR(IF(AND($HR63="mas",'Classificação geral'!$K55=2),'Classificação geral'!$AM55,""),"")</f>
        <v/>
      </c>
      <c r="IG63" s="216" t="str">
        <f>IFERROR(RANK(IF63,IF:IF,0)+ COUNTIF($IF$13:IF$13,IF63),"")</f>
        <v/>
      </c>
      <c r="IH63" s="209"/>
      <c r="II63" s="214" t="str">
        <f>IFERROR(IF(AND('Classificação geral'!$J55="fem",'Classificação geral'!$K55=3,'Classificação geral'!$F55="Mini"),'Classificação geral'!$A55,""),"")</f>
        <v/>
      </c>
      <c r="IJ63" s="214" t="str">
        <f>IFERROR(IF(AND('Classificação geral'!$J55="fem",'Classificação geral'!$K55=3,'Classificação geral'!$F55="Mini"),'Classificação geral'!$B55,""),"")</f>
        <v/>
      </c>
      <c r="IK63" s="215" t="str">
        <f>IF($IJ63='Classificação geral'!$B55,'Classificação geral'!$C55,"")</f>
        <v/>
      </c>
      <c r="IL63" s="215" t="str">
        <f>IF($IJ63='Classificação geral'!$B55,'Classificação geral'!$D55,"")</f>
        <v/>
      </c>
      <c r="IM63" s="215" t="str">
        <f>IF($IJ63='Classificação geral'!$B55,'Classificação geral'!$J55,"")</f>
        <v/>
      </c>
      <c r="IN63" s="215" t="str">
        <f>IF($IM63='Classificação geral'!$J55,'Classificação geral'!$K55,"")</f>
        <v/>
      </c>
      <c r="IO63" s="215" t="str">
        <f>IF($IN63='Classificação geral'!$K55,'Classificação geral'!$P55,"")</f>
        <v/>
      </c>
      <c r="IP63" s="215" t="str">
        <f>IF($IN63='Classificação geral'!$K55,'Classificação geral'!$S55,"")</f>
        <v/>
      </c>
      <c r="IQ63" s="215" t="str">
        <f>IF($IN63='Classificação geral'!$K55,'Classificação geral'!$T55,"")</f>
        <v/>
      </c>
      <c r="IR63" s="215" t="str">
        <f>IF($IN63='Classificação geral'!$K55,'Classificação geral'!$L55,"")</f>
        <v/>
      </c>
      <c r="IS63" s="215" t="str">
        <f>IF($IN63='Classificação geral'!$K55,'Classificação geral'!$U55,"")</f>
        <v/>
      </c>
      <c r="IT63" s="215" t="str">
        <f>IF($IN63='Classificação geral'!$K55,'Classificação geral'!$W55,"")</f>
        <v/>
      </c>
      <c r="IU63" s="215" t="str">
        <f>IF($IN63='Classificação geral'!$K55,'Classificação geral'!$X55,"")</f>
        <v/>
      </c>
      <c r="IV63" s="215" t="str">
        <f>IF($IN63='Classificação geral'!$K55,'Classificação geral'!$M55,"")</f>
        <v/>
      </c>
      <c r="IW63" s="215" t="str">
        <f>IF($IN63='Classificação geral'!$K55,'Classificação geral'!$Y55,"")</f>
        <v/>
      </c>
      <c r="IX63" s="215" t="str">
        <f>IF($IN63='Classificação geral'!$K55,'Classificação geral'!$AA55,"")</f>
        <v/>
      </c>
      <c r="IY63" s="215" t="str">
        <f>IF($IN63='Classificação geral'!$K55,'Classificação geral'!$AB55,"")</f>
        <v/>
      </c>
      <c r="IZ63" s="215" t="str">
        <f>IF($IN63='Classificação geral'!$K55,'Classificação geral'!$N55,"")</f>
        <v/>
      </c>
      <c r="JA63" s="215" t="str">
        <f>IF($IN63='Classificação geral'!$K55,'Classificação geral'!$O55,"")</f>
        <v/>
      </c>
      <c r="JB63" s="215" t="str">
        <f>IF($IN63='Classificação geral'!$K55,'Classificação geral'!$AM55,"")</f>
        <v/>
      </c>
      <c r="JC63" s="216" t="str">
        <f>IFERROR(RANK(JB63,JB:JB,0)+ COUNTIF($JB$13:JB61,JB63),"")</f>
        <v/>
      </c>
      <c r="JD63" s="209"/>
      <c r="JE63" s="214" t="str">
        <f>IFERROR(IF(AND('Classificação geral'!$J55="mas",'Classificação geral'!$K55=3,'Classificação geral'!$F55="Mini"),'Classificação geral'!$A55,""),"")</f>
        <v/>
      </c>
      <c r="JF63" s="214" t="str">
        <f>IFERROR(IF(AND('Classificação geral'!$J55="mas",'Classificação geral'!$K55=3,'Classificação geral'!$F55="Mini"),'Classificação geral'!$B55,""),"")</f>
        <v/>
      </c>
      <c r="JG63" s="215" t="str">
        <f>IF($JF63='Classificação geral'!$B55,'Classificação geral'!$C55,"")</f>
        <v/>
      </c>
      <c r="JH63" s="215" t="str">
        <f>IF($JF63='Classificação geral'!$B55,'Classificação geral'!$D55,"")</f>
        <v/>
      </c>
      <c r="JI63" s="215" t="str">
        <f>IF($JF63='Classificação geral'!$B55,'Classificação geral'!$J55,"")</f>
        <v/>
      </c>
      <c r="JJ63" s="214" t="str">
        <f>IFERROR(IF(AND($JI63="mas",'Classificação geral'!$K55=3),'Classificação geral'!K55,""),"")</f>
        <v/>
      </c>
      <c r="JK63" s="214" t="str">
        <f>IFERROR(IF(AND($JI63="mas",'Classificação geral'!$K55=3),'Classificação geral'!P55,""),"")</f>
        <v/>
      </c>
      <c r="JL63" s="214" t="str">
        <f>IFERROR(IF(AND($JI63="mas",'Classificação geral'!$K55=3),'Classificação geral'!S55,""),"")</f>
        <v/>
      </c>
      <c r="JM63" s="214" t="str">
        <f>IFERROR(IF(AND($JI63="mas",'Classificação geral'!$K55=3),'Classificação geral'!T55,""),"")</f>
        <v/>
      </c>
      <c r="JN63" s="214" t="str">
        <f>IFERROR(IF(AND($JI63="mas",'Classificação geral'!$K55=3),'Classificação geral'!L55,""),"")</f>
        <v/>
      </c>
      <c r="JO63" s="214" t="str">
        <f>IFERROR(IF(AND($JI63="mas",'Classificação geral'!$K55=3),'Classificação geral'!U55,""),"")</f>
        <v/>
      </c>
      <c r="JP63" s="214" t="str">
        <f>IFERROR(IF(AND($JI63="mas",'Classificação geral'!$K55=3),'Classificação geral'!W55,""),"")</f>
        <v/>
      </c>
      <c r="JQ63" s="214" t="str">
        <f>IFERROR(IF(AND($JI63="mas",'Classificação geral'!$K55=3),'Classificação geral'!X55,""),"")</f>
        <v/>
      </c>
      <c r="JR63" s="214" t="str">
        <f>IFERROR(IF(AND($JI63="mas",'Classificação geral'!$K55=3),'Classificação geral'!M55,""),"")</f>
        <v/>
      </c>
      <c r="JS63" s="214" t="str">
        <f>IFERROR(IF(AND($JI63="mas",'Classificação geral'!$K55=3),'Classificação geral'!Y55,""),"")</f>
        <v/>
      </c>
      <c r="JT63" s="214" t="str">
        <f>IFERROR(IF(AND($JI63="mas",'Classificação geral'!$K55=3),'Classificação geral'!AA55,""),"")</f>
        <v/>
      </c>
      <c r="JU63" s="214" t="str">
        <f>IFERROR(IF(AND($JI63="mas",'Classificação geral'!$K55=3),'Classificação geral'!AB55,""),"")</f>
        <v/>
      </c>
      <c r="JV63" s="214" t="str">
        <f>IFERROR(IF(AND($JI63="mas",'Classificação geral'!$K55=3),'Classificação geral'!N55,""),"")</f>
        <v/>
      </c>
      <c r="JW63" s="214" t="str">
        <f>IFERROR(IF(AND($JI63="mas",'Classificação geral'!$K55=3),'Classificação geral'!$AM55,""),"")</f>
        <v/>
      </c>
      <c r="JX63" s="216" t="str">
        <f>IFERROR(RANK(JW63,JW:JW,0)+ COUNTIF(JW$13:$JW61,JW63),"")</f>
        <v/>
      </c>
    </row>
    <row r="64" spans="1:284" s="199" customFormat="1" ht="24.75" customHeight="1" x14ac:dyDescent="0.4">
      <c r="A64" s="243"/>
      <c r="B64" s="248" t="str">
        <f t="shared" si="125"/>
        <v/>
      </c>
      <c r="C64" s="238" t="str">
        <f t="shared" si="126"/>
        <v/>
      </c>
      <c r="D64" s="238" t="str">
        <f t="shared" si="127"/>
        <v/>
      </c>
      <c r="E64" s="238" t="str">
        <f t="shared" si="128"/>
        <v/>
      </c>
      <c r="F64" s="239" t="str">
        <f t="shared" si="129"/>
        <v/>
      </c>
      <c r="G64" s="239" t="str">
        <f t="shared" si="130"/>
        <v/>
      </c>
      <c r="H64" s="240" t="str">
        <f t="shared" si="131"/>
        <v/>
      </c>
      <c r="I64" s="240" t="str">
        <f t="shared" si="132"/>
        <v/>
      </c>
      <c r="J64" s="240" t="str">
        <f t="shared" si="133"/>
        <v/>
      </c>
      <c r="K64" s="240" t="str">
        <f t="shared" si="134"/>
        <v/>
      </c>
      <c r="L64" s="240" t="str">
        <f t="shared" si="135"/>
        <v/>
      </c>
      <c r="M64" s="240" t="str">
        <f t="shared" si="136"/>
        <v/>
      </c>
      <c r="N64" s="240" t="str">
        <f t="shared" si="137"/>
        <v/>
      </c>
      <c r="O64" s="240" t="str">
        <f t="shared" si="138"/>
        <v/>
      </c>
      <c r="P64" s="240" t="str">
        <f t="shared" si="139"/>
        <v/>
      </c>
      <c r="Q64" s="240" t="str">
        <f t="shared" si="140"/>
        <v/>
      </c>
      <c r="R64" s="240" t="str">
        <f t="shared" si="163"/>
        <v/>
      </c>
      <c r="S64" s="240" t="str">
        <f t="shared" si="163"/>
        <v/>
      </c>
      <c r="T64" s="240" t="str">
        <f t="shared" si="141"/>
        <v/>
      </c>
      <c r="U64" s="240" t="str">
        <f t="shared" si="142"/>
        <v/>
      </c>
      <c r="V64" s="241">
        <v>50</v>
      </c>
      <c r="W64" s="432"/>
      <c r="X64" s="434"/>
      <c r="Y64" s="242"/>
      <c r="Z64" s="248" t="str">
        <f t="shared" si="143"/>
        <v/>
      </c>
      <c r="AA64" s="238" t="str">
        <f t="shared" si="144"/>
        <v/>
      </c>
      <c r="AB64" s="238" t="str">
        <f t="shared" si="145"/>
        <v/>
      </c>
      <c r="AC64" s="238" t="str">
        <f t="shared" si="146"/>
        <v/>
      </c>
      <c r="AD64" s="239" t="str">
        <f t="shared" si="147"/>
        <v/>
      </c>
      <c r="AE64" s="239" t="str">
        <f t="shared" si="148"/>
        <v/>
      </c>
      <c r="AF64" s="240" t="str">
        <f t="shared" si="149"/>
        <v/>
      </c>
      <c r="AG64" s="240" t="str">
        <f t="shared" si="150"/>
        <v/>
      </c>
      <c r="AH64" s="240" t="str">
        <f t="shared" si="151"/>
        <v/>
      </c>
      <c r="AI64" s="240" t="str">
        <f t="shared" si="152"/>
        <v/>
      </c>
      <c r="AJ64" s="240" t="str">
        <f t="shared" si="153"/>
        <v/>
      </c>
      <c r="AK64" s="240" t="str">
        <f t="shared" si="154"/>
        <v/>
      </c>
      <c r="AL64" s="240" t="str">
        <f t="shared" si="155"/>
        <v/>
      </c>
      <c r="AM64" s="240" t="str">
        <f t="shared" si="156"/>
        <v/>
      </c>
      <c r="AN64" s="240" t="str">
        <f t="shared" si="157"/>
        <v/>
      </c>
      <c r="AO64" s="240" t="str">
        <f t="shared" si="158"/>
        <v/>
      </c>
      <c r="AP64" s="240" t="str">
        <f t="shared" si="164"/>
        <v/>
      </c>
      <c r="AQ64" s="240" t="str">
        <f t="shared" si="164"/>
        <v/>
      </c>
      <c r="AR64" s="240" t="str">
        <f t="shared" si="159"/>
        <v/>
      </c>
      <c r="AS64" s="240" t="str">
        <f t="shared" si="160"/>
        <v/>
      </c>
      <c r="AT64" s="241">
        <v>50</v>
      </c>
      <c r="AU64" s="432"/>
      <c r="AV64" s="242"/>
      <c r="AW64" s="243"/>
      <c r="AX64" s="249" t="str">
        <f t="shared" si="57"/>
        <v/>
      </c>
      <c r="AY64" s="238" t="str">
        <f t="shared" si="58"/>
        <v/>
      </c>
      <c r="AZ64" s="238" t="str">
        <f t="shared" si="59"/>
        <v/>
      </c>
      <c r="BA64" s="239" t="str">
        <f t="shared" si="161"/>
        <v/>
      </c>
      <c r="BB64" s="239" t="str">
        <f t="shared" si="60"/>
        <v/>
      </c>
      <c r="BC64" s="239" t="str">
        <f t="shared" si="61"/>
        <v/>
      </c>
      <c r="BD64" s="240" t="str">
        <f t="shared" si="62"/>
        <v/>
      </c>
      <c r="BE64" s="240" t="str">
        <f t="shared" si="63"/>
        <v/>
      </c>
      <c r="BF64" s="240" t="str">
        <f t="shared" si="64"/>
        <v/>
      </c>
      <c r="BG64" s="240" t="str">
        <f t="shared" si="65"/>
        <v/>
      </c>
      <c r="BH64" s="240" t="str">
        <f t="shared" si="66"/>
        <v/>
      </c>
      <c r="BI64" s="240" t="str">
        <f t="shared" si="67"/>
        <v/>
      </c>
      <c r="BJ64" s="240" t="str">
        <f t="shared" si="68"/>
        <v/>
      </c>
      <c r="BK64" s="240" t="str">
        <f t="shared" si="69"/>
        <v/>
      </c>
      <c r="BL64" s="240" t="str">
        <f t="shared" si="70"/>
        <v/>
      </c>
      <c r="BM64" s="240" t="str">
        <f t="shared" si="71"/>
        <v/>
      </c>
      <c r="BN64" s="240" t="str">
        <f t="shared" si="121"/>
        <v/>
      </c>
      <c r="BO64" s="240" t="str">
        <f t="shared" si="121"/>
        <v/>
      </c>
      <c r="BP64" s="240" t="str">
        <f t="shared" si="73"/>
        <v/>
      </c>
      <c r="BQ64" s="240" t="str">
        <f t="shared" si="74"/>
        <v/>
      </c>
      <c r="BR64" s="241">
        <v>50</v>
      </c>
      <c r="BS64" s="432"/>
      <c r="BT64" s="242"/>
      <c r="BU64" s="242"/>
      <c r="BV64" s="249" t="str">
        <f t="shared" si="75"/>
        <v/>
      </c>
      <c r="BW64" s="238" t="str">
        <f t="shared" si="76"/>
        <v/>
      </c>
      <c r="BX64" s="238" t="str">
        <f t="shared" si="77"/>
        <v/>
      </c>
      <c r="BY64" s="239" t="str">
        <f t="shared" si="162"/>
        <v/>
      </c>
      <c r="BZ64" s="239" t="str">
        <f t="shared" si="78"/>
        <v/>
      </c>
      <c r="CA64" s="239" t="str">
        <f t="shared" si="122"/>
        <v/>
      </c>
      <c r="CB64" s="240" t="str">
        <f t="shared" si="122"/>
        <v/>
      </c>
      <c r="CC64" s="240" t="str">
        <f t="shared" si="80"/>
        <v/>
      </c>
      <c r="CD64" s="240" t="str">
        <f t="shared" si="81"/>
        <v/>
      </c>
      <c r="CE64" s="240" t="str">
        <f t="shared" si="82"/>
        <v/>
      </c>
      <c r="CF64" s="240" t="str">
        <f t="shared" si="83"/>
        <v/>
      </c>
      <c r="CG64" s="240" t="str">
        <f t="shared" si="84"/>
        <v/>
      </c>
      <c r="CH64" s="240" t="str">
        <f t="shared" si="85"/>
        <v/>
      </c>
      <c r="CI64" s="240" t="str">
        <f t="shared" si="86"/>
        <v/>
      </c>
      <c r="CJ64" s="240" t="str">
        <f t="shared" si="87"/>
        <v/>
      </c>
      <c r="CK64" s="240" t="str">
        <f t="shared" si="88"/>
        <v/>
      </c>
      <c r="CL64" s="240" t="str">
        <f t="shared" si="123"/>
        <v/>
      </c>
      <c r="CM64" s="240" t="str">
        <f t="shared" si="123"/>
        <v/>
      </c>
      <c r="CN64" s="240" t="str">
        <f t="shared" si="90"/>
        <v/>
      </c>
      <c r="CO64" s="240" t="str">
        <f t="shared" si="91"/>
        <v/>
      </c>
      <c r="CP64" s="241">
        <v>50</v>
      </c>
      <c r="CQ64" s="432"/>
      <c r="CR64" s="243"/>
      <c r="CS64" s="248" t="str">
        <f t="shared" si="92"/>
        <v/>
      </c>
      <c r="CT64" s="238" t="str">
        <f t="shared" si="93"/>
        <v/>
      </c>
      <c r="CU64" s="238" t="str">
        <f t="shared" si="94"/>
        <v/>
      </c>
      <c r="CV64" s="238" t="str">
        <f t="shared" si="95"/>
        <v/>
      </c>
      <c r="CW64" s="239" t="str">
        <f t="shared" si="96"/>
        <v/>
      </c>
      <c r="CX64" s="239" t="str">
        <f t="shared" si="97"/>
        <v/>
      </c>
      <c r="CY64" s="240" t="str">
        <f t="shared" si="98"/>
        <v/>
      </c>
      <c r="CZ64" s="240" t="str">
        <f t="shared" si="99"/>
        <v/>
      </c>
      <c r="DA64" s="240" t="str">
        <f t="shared" si="100"/>
        <v/>
      </c>
      <c r="DB64" s="240" t="str">
        <f t="shared" si="101"/>
        <v/>
      </c>
      <c r="DC64" s="240" t="str">
        <f t="shared" si="102"/>
        <v/>
      </c>
      <c r="DD64" s="240" t="str">
        <f t="shared" si="103"/>
        <v/>
      </c>
      <c r="DE64" s="240" t="str">
        <f t="shared" si="104"/>
        <v/>
      </c>
      <c r="DF64" s="240" t="str">
        <f t="shared" si="105"/>
        <v/>
      </c>
      <c r="DG64" s="240" t="str">
        <f t="shared" si="106"/>
        <v/>
      </c>
      <c r="DH64" s="240" t="str">
        <f t="shared" si="107"/>
        <v/>
      </c>
      <c r="DI64" s="240" t="str">
        <f t="shared" si="124"/>
        <v/>
      </c>
      <c r="DJ64" s="240" t="str">
        <f t="shared" si="124"/>
        <v/>
      </c>
      <c r="DK64" s="240" t="str">
        <f t="shared" si="109"/>
        <v/>
      </c>
      <c r="DL64" s="240" t="str">
        <f t="shared" si="110"/>
        <v/>
      </c>
      <c r="DM64" s="241">
        <v>50</v>
      </c>
      <c r="DN64" s="432"/>
      <c r="DO64" s="242"/>
      <c r="DP64" s="242"/>
      <c r="DQ64" s="248" t="str">
        <f t="shared" si="111"/>
        <v/>
      </c>
      <c r="DR64" s="238" t="str">
        <f t="shared" si="112"/>
        <v/>
      </c>
      <c r="DS64" s="238" t="str">
        <f t="shared" si="113"/>
        <v/>
      </c>
      <c r="DT64" s="238" t="str">
        <f t="shared" si="114"/>
        <v/>
      </c>
      <c r="DU64" s="239" t="str">
        <f t="shared" si="115"/>
        <v/>
      </c>
      <c r="DV64" s="239" t="str">
        <f t="shared" si="116"/>
        <v/>
      </c>
      <c r="DW64" s="240" t="str">
        <f t="shared" si="45"/>
        <v/>
      </c>
      <c r="DX64" s="240" t="str">
        <f t="shared" si="46"/>
        <v/>
      </c>
      <c r="DY64" s="240" t="str">
        <f t="shared" si="47"/>
        <v/>
      </c>
      <c r="DZ64" s="240" t="str">
        <f t="shared" si="48"/>
        <v/>
      </c>
      <c r="EA64" s="240" t="str">
        <f t="shared" si="49"/>
        <v/>
      </c>
      <c r="EB64" s="240" t="str">
        <f t="shared" si="50"/>
        <v/>
      </c>
      <c r="EC64" s="240" t="str">
        <f t="shared" si="51"/>
        <v/>
      </c>
      <c r="ED64" s="240" t="str">
        <f t="shared" si="52"/>
        <v/>
      </c>
      <c r="EE64" s="240" t="str">
        <f t="shared" si="53"/>
        <v/>
      </c>
      <c r="EF64" s="240" t="str">
        <f t="shared" si="54"/>
        <v/>
      </c>
      <c r="EG64" s="240" t="str">
        <f t="shared" si="55"/>
        <v/>
      </c>
      <c r="EH64" s="240" t="str">
        <f t="shared" si="118"/>
        <v/>
      </c>
      <c r="EI64" s="240" t="str">
        <f t="shared" si="56"/>
        <v/>
      </c>
      <c r="EJ64" s="240" t="str">
        <f t="shared" si="117"/>
        <v/>
      </c>
      <c r="EK64" s="241">
        <v>50</v>
      </c>
      <c r="EL64" s="432"/>
      <c r="EM64" s="202"/>
      <c r="EN64" s="202"/>
      <c r="EO64" s="202"/>
      <c r="EP64" s="202"/>
      <c r="EQ64" s="202"/>
      <c r="ER64" s="202"/>
      <c r="ES64" s="202"/>
      <c r="ET64" s="202"/>
      <c r="EU64" s="202"/>
      <c r="EV64" s="202"/>
      <c r="EW64" s="202"/>
      <c r="EX64" s="202"/>
      <c r="EY64" s="202"/>
      <c r="EZ64" s="214" t="str">
        <f>IFERROR(IF(AND('Classificação geral'!$J56="FEM",'Classificação geral'!$K56=1,'Classificação geral'!$F56="Mini"),'Classificação geral'!$A56,""),"")</f>
        <v/>
      </c>
      <c r="FA64" s="214" t="str">
        <f>IFERROR(IF(AND('Classificação geral'!$J56="FEM",'Classificação geral'!$K56=1,'Classificação geral'!F56="Mini"),'Classificação geral'!$B56,""),"")</f>
        <v/>
      </c>
      <c r="FB64" s="215" t="str">
        <f>IF($FA64='Classificação geral'!$B56,'Classificação geral'!$C56,"")</f>
        <v/>
      </c>
      <c r="FC64" s="215" t="str">
        <f>IF($FA64='Classificação geral'!$B56,'Classificação geral'!$D56,"")</f>
        <v/>
      </c>
      <c r="FD64" s="215" t="str">
        <f>IF($FA64='Classificação geral'!$B56,'Classificação geral'!$J56,"")</f>
        <v/>
      </c>
      <c r="FE64" s="215" t="str">
        <f>IF($FD64='Classificação geral'!$J56,'Classificação geral'!$K56,"")</f>
        <v/>
      </c>
      <c r="FF64" s="215" t="str">
        <f>IF($FE64='Classificação geral'!$K56,'Classificação geral'!$P56,"")</f>
        <v/>
      </c>
      <c r="FG64" s="215" t="str">
        <f>IF($FE64='Classificação geral'!$K56,'Classificação geral'!$S56,"")</f>
        <v/>
      </c>
      <c r="FH64" s="215" t="str">
        <f>IF($FE64='Classificação geral'!$K56,'Classificação geral'!$T56,"")</f>
        <v/>
      </c>
      <c r="FI64" s="215" t="str">
        <f>IF($FE64='Classificação geral'!$K56,'Classificação geral'!$L56,"")</f>
        <v/>
      </c>
      <c r="FJ64" s="215" t="str">
        <f>IF($FE64='Classificação geral'!$K56,'Classificação geral'!$U56,"")</f>
        <v/>
      </c>
      <c r="FK64" s="215" t="str">
        <f>IF($FE64='Classificação geral'!$K56,'Classificação geral'!$W56,"")</f>
        <v/>
      </c>
      <c r="FL64" s="215" t="str">
        <f>IF($FE64='Classificação geral'!$K56,'Classificação geral'!$X56,"")</f>
        <v/>
      </c>
      <c r="FM64" s="215" t="str">
        <f>IF($FE64='Classificação geral'!$K56,'Classificação geral'!$M56,"")</f>
        <v/>
      </c>
      <c r="FN64" s="215" t="str">
        <f>IF($FE64='Classificação geral'!$K56,'Classificação geral'!$Y56,"")</f>
        <v/>
      </c>
      <c r="FO64" s="215" t="str">
        <f>IF($FE64='Classificação geral'!$K56,'Classificação geral'!$AA56,"")</f>
        <v/>
      </c>
      <c r="FP64" s="215" t="str">
        <f>IF($FE64='Classificação geral'!$K56,'Classificação geral'!$AB56,"")</f>
        <v/>
      </c>
      <c r="FQ64" s="215" t="str">
        <f>IF($FE64='Classificação geral'!$K56,'Classificação geral'!$N56,"")</f>
        <v/>
      </c>
      <c r="FR64" s="215" t="str">
        <f>IF($FE64='Classificação geral'!$K56,'Classificação geral'!$O56,"")</f>
        <v/>
      </c>
      <c r="FS64" s="215" t="str">
        <f>IF($FE64='Classificação geral'!$K56,'Classificação geral'!$AM56,"")</f>
        <v/>
      </c>
      <c r="FT64" s="216" t="str">
        <f>IFERROR(RANK(FS64,FS:FS,0)+ COUNTIF($FS$13:FS63,FS64),"")</f>
        <v/>
      </c>
      <c r="FU64" s="209"/>
      <c r="FV64" s="214" t="str">
        <f>IFERROR(IF(AND('Classificação geral'!$J56="mas",'Classificação geral'!$K56=1,'Classificação geral'!$F56="Mini"),'Classificação geral'!$A56,""),"")</f>
        <v/>
      </c>
      <c r="FW64" s="214" t="str">
        <f>IFERROR(IF(AND('Classificação geral'!$J56="mas",'Classificação geral'!$K56=1,'Classificação geral'!$F56="Mini"),'Classificação geral'!$B56,""),"")</f>
        <v/>
      </c>
      <c r="FX64" s="215" t="str">
        <f>IF($FW64='Classificação geral'!$B56,'Classificação geral'!$C56,"")</f>
        <v/>
      </c>
      <c r="FY64" s="215" t="str">
        <f>IF($FW64='Classificação geral'!$B56,'Classificação geral'!$D56,"")</f>
        <v/>
      </c>
      <c r="FZ64" s="215" t="str">
        <f>IF($FW64='Classificação geral'!$B56,'Classificação geral'!$J56,"")</f>
        <v/>
      </c>
      <c r="GA64" s="214" t="str">
        <f>IFERROR(IF(AND($FZ64="mas",'Classificação geral'!$K56=1),'Classificação geral'!K56,""),"")</f>
        <v/>
      </c>
      <c r="GB64" s="214" t="str">
        <f>IFERROR(IF(AND($FZ64="mas",'Classificação geral'!$K56=1),'Classificação geral'!P56,""),"")</f>
        <v/>
      </c>
      <c r="GC64" s="214" t="str">
        <f>IFERROR(IF(AND($FZ64="mas",'Classificação geral'!$K56=1),'Classificação geral'!S56,""),"")</f>
        <v/>
      </c>
      <c r="GD64" s="214" t="str">
        <f>IFERROR(IF(AND($FZ64="mas",'Classificação geral'!$K56=1),'Classificação geral'!T56,""),"")</f>
        <v/>
      </c>
      <c r="GE64" s="214" t="str">
        <f>IFERROR(IF(AND($FZ64="mas",'Classificação geral'!$K56=1),'Classificação geral'!L56,""),"")</f>
        <v/>
      </c>
      <c r="GF64" s="214" t="str">
        <f>IFERROR(IF(AND($FZ64="mas",'Classificação geral'!$K56=1),'Classificação geral'!U56,""),"")</f>
        <v/>
      </c>
      <c r="GG64" s="214" t="str">
        <f>IFERROR(IF(AND($FZ64="mas",'Classificação geral'!$K56=1),'Classificação geral'!W56,""),"")</f>
        <v/>
      </c>
      <c r="GH64" s="214" t="str">
        <f>IFERROR(IF(AND($FZ64="mas",'Classificação geral'!$K56=1),'Classificação geral'!X56,""),"")</f>
        <v/>
      </c>
      <c r="GI64" s="214" t="str">
        <f>IFERROR(IF(AND($FZ64="mas",'Classificação geral'!$K56=1),'Classificação geral'!M56,""),"")</f>
        <v/>
      </c>
      <c r="GJ64" s="214" t="str">
        <f>IFERROR(IF(AND($FZ64="mas",'Classificação geral'!$K56=1),'Classificação geral'!Y56,""),"")</f>
        <v/>
      </c>
      <c r="GK64" s="214" t="str">
        <f>IFERROR(IF(AND($FZ64="mas",'Classificação geral'!$K56=1),'Classificação geral'!AA56,""),"")</f>
        <v/>
      </c>
      <c r="GL64" s="214" t="str">
        <f>IFERROR(IF(AND($FZ64="mas",'Classificação geral'!$K56=1),'Classificação geral'!AB56,""),"")</f>
        <v/>
      </c>
      <c r="GM64" s="214" t="str">
        <f>IFERROR(IF(AND($FZ64="mas",'Classificação geral'!$K56=1),'Classificação geral'!N56,""),"")</f>
        <v/>
      </c>
      <c r="GN64" s="214" t="str">
        <f>IFERROR(IF(AND($FZ64="mas",'Classificação geral'!$K56=1),'Classificação geral'!O56,""),"")</f>
        <v/>
      </c>
      <c r="GO64" s="244" t="str">
        <f>IFERROR(IF(AND($FZ64="mas",'Classificação geral'!$K56=1),'Classificação geral'!AM56,""),"")</f>
        <v/>
      </c>
      <c r="GP64" s="216" t="str">
        <f>IFERROR(RANK(GO64,GO:GO,0)+ COUNTIF($GO$13:GO63,GO64),"")</f>
        <v/>
      </c>
      <c r="GQ64" s="209"/>
      <c r="GR64" s="214" t="str">
        <f>IFERROR(IF(AND('Classificação geral'!$J56="fem",'Classificação geral'!$K56=2,'Classificação geral'!$F56="Mini"),'Classificação geral'!$A56,""),"")</f>
        <v/>
      </c>
      <c r="GS64" s="214" t="str">
        <f>IFERROR(IF(AND('Classificação geral'!$J56="fem",'Classificação geral'!$K56=2,'Classificação geral'!$F56="Mini"),'Classificação geral'!$B56,""),"")</f>
        <v/>
      </c>
      <c r="GT64" s="215" t="str">
        <f>IF($GS64='Classificação geral'!$B56,'Classificação geral'!$C56,"")</f>
        <v/>
      </c>
      <c r="GU64" s="215" t="str">
        <f>IF($GS64='Classificação geral'!$B56,'Classificação geral'!$D56,"")</f>
        <v/>
      </c>
      <c r="GV64" s="215" t="str">
        <f>IF($GS64='Classificação geral'!$B56,'Classificação geral'!$J56,"")</f>
        <v/>
      </c>
      <c r="GW64" s="214" t="str">
        <f>IFERROR(IF(AND($GV64="fem",'Classificação geral'!$K56=2),'Classificação geral'!K56,""),"")</f>
        <v/>
      </c>
      <c r="GX64" s="214" t="str">
        <f>IFERROR(IF(AND($GV64="fem",'Classificação geral'!$K56=2),'Classificação geral'!P56,""),"")</f>
        <v/>
      </c>
      <c r="GY64" s="214" t="str">
        <f>IFERROR(IF(AND($GV64="fem",'Classificação geral'!$K56=2),'Classificação geral'!S56,""),"")</f>
        <v/>
      </c>
      <c r="GZ64" s="214" t="str">
        <f>IFERROR(IF(AND($GV64="fem",'Classificação geral'!$K56=2),'Classificação geral'!T56,""),"")</f>
        <v/>
      </c>
      <c r="HA64" s="214" t="str">
        <f>IFERROR(IF(AND($GV64="fem",'Classificação geral'!$K56=2),'Classificação geral'!L56,""),"")</f>
        <v/>
      </c>
      <c r="HB64" s="214" t="str">
        <f>IFERROR(IF(AND($GV64="fem",'Classificação geral'!$K56=2),'Classificação geral'!U56,""),"")</f>
        <v/>
      </c>
      <c r="HC64" s="214" t="str">
        <f>IFERROR(IF(AND($GV64="fem",'Classificação geral'!$K56=2),'Classificação geral'!W56,""),"")</f>
        <v/>
      </c>
      <c r="HD64" s="214" t="str">
        <f>IFERROR(IF(AND($GV64="fem",'Classificação geral'!$K56=2),'Classificação geral'!X56,""),"")</f>
        <v/>
      </c>
      <c r="HE64" s="214" t="str">
        <f>IFERROR(IF(AND($GV64="fem",'Classificação geral'!$K56=2),'Classificação geral'!M56,""),"")</f>
        <v/>
      </c>
      <c r="HF64" s="214" t="str">
        <f>IFERROR(IF(AND($GV64="fem",'Classificação geral'!$K56=2),'Classificação geral'!Y56,""),"")</f>
        <v/>
      </c>
      <c r="HG64" s="214" t="str">
        <f>IFERROR(IF(AND($GV64="fem",'Classificação geral'!$K56=2),'Classificação geral'!AA56,""),"")</f>
        <v/>
      </c>
      <c r="HH64" s="214" t="str">
        <f>IFERROR(IF(AND($GV64="fem",'Classificação geral'!$K56=2),'Classificação geral'!AB56,""),"")</f>
        <v/>
      </c>
      <c r="HI64" s="214" t="str">
        <f>IFERROR(IF(AND($GV64="fem",'Classificação geral'!$K56=2),'Classificação geral'!N56,""),"")</f>
        <v/>
      </c>
      <c r="HJ64" s="214" t="str">
        <f>IFERROR(IF(AND($GV64="fem",'Classificação geral'!$K56=2),'Classificação geral'!O56,""),"")</f>
        <v/>
      </c>
      <c r="HK64" s="214" t="str">
        <f>IFERROR(IF(AND($GV64="fem",'Classificação geral'!$K56=2),'Classificação geral'!AM56,""),"")</f>
        <v/>
      </c>
      <c r="HL64" s="216" t="str">
        <f>IFERROR(RANK(HK64,HK:HK,0)+ COUNTIF(HK$13:$HK62,HK64),"")</f>
        <v/>
      </c>
      <c r="HM64" s="209"/>
      <c r="HN64" s="214" t="str">
        <f>IFERROR(IF(AND('Classificação geral'!$J56="mas",'Classificação geral'!$K56=2,'Classificação geral'!$F56="Mini"),'Classificação geral'!$A56,""),"")</f>
        <v/>
      </c>
      <c r="HO64" s="214" t="str">
        <f>IFERROR(IF(AND('Classificação geral'!$J56="mas",'Classificação geral'!$K56=2,'Classificação geral'!$F56="Mini"),'Classificação geral'!$B56,""),"")</f>
        <v/>
      </c>
      <c r="HP64" s="215" t="str">
        <f>IF($HO64='Classificação geral'!$B56,'Classificação geral'!$C56,"")</f>
        <v/>
      </c>
      <c r="HQ64" s="215" t="str">
        <f>IF($HO64='Classificação geral'!$B56,'Classificação geral'!$D56,"")</f>
        <v/>
      </c>
      <c r="HR64" s="215" t="str">
        <f>IF($HO64='Classificação geral'!$B56,'Classificação geral'!$J56,"")</f>
        <v/>
      </c>
      <c r="HS64" s="214" t="str">
        <f>IFERROR(IF(AND($HR64="mas",'Classificação geral'!$K56=2),'Classificação geral'!K56,""),"")</f>
        <v/>
      </c>
      <c r="HT64" s="214" t="str">
        <f>IFERROR(IF(AND($HR64="mas",'Classificação geral'!$K56=2),'Classificação geral'!P56,""),"")</f>
        <v/>
      </c>
      <c r="HU64" s="214" t="str">
        <f>IFERROR(IF(AND($HR64="mas",'Classificação geral'!$K56=2),'Classificação geral'!S56,""),"")</f>
        <v/>
      </c>
      <c r="HV64" s="214" t="str">
        <f>IFERROR(IF(AND($HR64="mas",'Classificação geral'!$K56=2),'Classificação geral'!T56,""),"")</f>
        <v/>
      </c>
      <c r="HW64" s="214" t="str">
        <f>IFERROR(IF(AND($HR64="mas",'Classificação geral'!$K56=2),'Classificação geral'!L56,""),"")</f>
        <v/>
      </c>
      <c r="HX64" s="214" t="str">
        <f>IFERROR(IF(AND($HR64="mas",'Classificação geral'!$K56=2),'Classificação geral'!U56,""),"")</f>
        <v/>
      </c>
      <c r="HY64" s="214" t="str">
        <f>IFERROR(IF(AND($HR64="mas",'Classificação geral'!$K56=2),'Classificação geral'!W56,""),"")</f>
        <v/>
      </c>
      <c r="HZ64" s="214" t="str">
        <f>IFERROR(IF(AND($HR64="mas",'Classificação geral'!$K56=2),'Classificação geral'!X56,""),"")</f>
        <v/>
      </c>
      <c r="IA64" s="214" t="str">
        <f>IFERROR(IF(AND($HR64="mas",'Classificação geral'!$K56=2),'Classificação geral'!M56,""),"")</f>
        <v/>
      </c>
      <c r="IB64" s="214" t="str">
        <f>IFERROR(IF(AND($HR64="mas",'Classificação geral'!$K56=2),'Classificação geral'!Y56,""),"")</f>
        <v/>
      </c>
      <c r="IC64" s="214" t="str">
        <f>IFERROR(IF(AND($HR64="mas",'Classificação geral'!$K56=2),'Classificação geral'!AA56,""),"")</f>
        <v/>
      </c>
      <c r="ID64" s="214" t="str">
        <f>IFERROR(IF(AND($HR64="mas",'Classificação geral'!$K56=2),'Classificação geral'!AB56,""),"")</f>
        <v/>
      </c>
      <c r="IE64" s="214" t="str">
        <f>IFERROR(IF(AND($HR64="mas",'Classificação geral'!$K56=2),'Classificação geral'!N56,""),"")</f>
        <v/>
      </c>
      <c r="IF64" s="214" t="str">
        <f>IFERROR(IF(AND($HR64="mas",'Classificação geral'!$K56=2),'Classificação geral'!$AM56,""),"")</f>
        <v/>
      </c>
      <c r="IG64" s="216" t="str">
        <f>IFERROR(RANK(IF64,IF:IF,0)+ COUNTIF($IF$13:IF$13,IF64),"")</f>
        <v/>
      </c>
      <c r="IH64" s="209"/>
      <c r="II64" s="214" t="str">
        <f>IFERROR(IF(AND('Classificação geral'!$J56="fem",'Classificação geral'!$K56=3,'Classificação geral'!$F56="Mini"),'Classificação geral'!$A56,""),"")</f>
        <v/>
      </c>
      <c r="IJ64" s="214" t="str">
        <f>IFERROR(IF(AND('Classificação geral'!$J56="fem",'Classificação geral'!$K56=3,'Classificação geral'!$F56="Mini"),'Classificação geral'!$B56,""),"")</f>
        <v/>
      </c>
      <c r="IK64" s="215" t="str">
        <f>IF($IJ64='Classificação geral'!$B56,'Classificação geral'!$C56,"")</f>
        <v/>
      </c>
      <c r="IL64" s="215" t="str">
        <f>IF($IJ64='Classificação geral'!$B56,'Classificação geral'!$D56,"")</f>
        <v/>
      </c>
      <c r="IM64" s="215" t="str">
        <f>IF($IJ64='Classificação geral'!$B56,'Classificação geral'!$J56,"")</f>
        <v/>
      </c>
      <c r="IN64" s="215" t="str">
        <f>IF($IM64='Classificação geral'!$J56,'Classificação geral'!$K56,"")</f>
        <v/>
      </c>
      <c r="IO64" s="215" t="str">
        <f>IF($IN64='Classificação geral'!$K56,'Classificação geral'!$P56,"")</f>
        <v/>
      </c>
      <c r="IP64" s="215" t="str">
        <f>IF($IN64='Classificação geral'!$K56,'Classificação geral'!$S56,"")</f>
        <v/>
      </c>
      <c r="IQ64" s="215" t="str">
        <f>IF($IN64='Classificação geral'!$K56,'Classificação geral'!$T56,"")</f>
        <v/>
      </c>
      <c r="IR64" s="215" t="str">
        <f>IF($IN64='Classificação geral'!$K56,'Classificação geral'!$L56,"")</f>
        <v/>
      </c>
      <c r="IS64" s="215" t="str">
        <f>IF($IN64='Classificação geral'!$K56,'Classificação geral'!$U56,"")</f>
        <v/>
      </c>
      <c r="IT64" s="215" t="str">
        <f>IF($IN64='Classificação geral'!$K56,'Classificação geral'!$W56,"")</f>
        <v/>
      </c>
      <c r="IU64" s="215" t="str">
        <f>IF($IN64='Classificação geral'!$K56,'Classificação geral'!$X56,"")</f>
        <v/>
      </c>
      <c r="IV64" s="215" t="str">
        <f>IF($IN64='Classificação geral'!$K56,'Classificação geral'!$M56,"")</f>
        <v/>
      </c>
      <c r="IW64" s="215" t="str">
        <f>IF($IN64='Classificação geral'!$K56,'Classificação geral'!$Y56,"")</f>
        <v/>
      </c>
      <c r="IX64" s="215" t="str">
        <f>IF($IN64='Classificação geral'!$K56,'Classificação geral'!$AA56,"")</f>
        <v/>
      </c>
      <c r="IY64" s="215" t="str">
        <f>IF($IN64='Classificação geral'!$K56,'Classificação geral'!$AB56,"")</f>
        <v/>
      </c>
      <c r="IZ64" s="215" t="str">
        <f>IF($IN64='Classificação geral'!$K56,'Classificação geral'!$N56,"")</f>
        <v/>
      </c>
      <c r="JA64" s="215" t="str">
        <f>IF($IN64='Classificação geral'!$K56,'Classificação geral'!$O56,"")</f>
        <v/>
      </c>
      <c r="JB64" s="215" t="str">
        <f>IF($IN64='Classificação geral'!$K56,'Classificação geral'!$AM56,"")</f>
        <v/>
      </c>
      <c r="JC64" s="216" t="str">
        <f>IFERROR(RANK(JB64,JB:JB,0)+ COUNTIF($JB$13:JB62,JB64),"")</f>
        <v/>
      </c>
      <c r="JD64" s="209"/>
      <c r="JE64" s="214" t="str">
        <f>IFERROR(IF(AND('Classificação geral'!$J56="mas",'Classificação geral'!$K56=3,'Classificação geral'!$F56="Mini"),'Classificação geral'!$A56,""),"")</f>
        <v/>
      </c>
      <c r="JF64" s="214" t="str">
        <f>IFERROR(IF(AND('Classificação geral'!$J56="mas",'Classificação geral'!$K56=3,'Classificação geral'!$F56="Mini"),'Classificação geral'!$B56,""),"")</f>
        <v/>
      </c>
      <c r="JG64" s="215" t="str">
        <f>IF($JF64='Classificação geral'!$B56,'Classificação geral'!$C56,"")</f>
        <v/>
      </c>
      <c r="JH64" s="215" t="str">
        <f>IF($JF64='Classificação geral'!$B56,'Classificação geral'!$D56,"")</f>
        <v/>
      </c>
      <c r="JI64" s="215" t="str">
        <f>IF($JF64='Classificação geral'!$B56,'Classificação geral'!$J56,"")</f>
        <v/>
      </c>
      <c r="JJ64" s="214" t="str">
        <f>IFERROR(IF(AND($JI64="mas",'Classificação geral'!$K56=3),'Classificação geral'!K56,""),"")</f>
        <v/>
      </c>
      <c r="JK64" s="214" t="str">
        <f>IFERROR(IF(AND($JI64="mas",'Classificação geral'!$K56=3),'Classificação geral'!P56,""),"")</f>
        <v/>
      </c>
      <c r="JL64" s="214" t="str">
        <f>IFERROR(IF(AND($JI64="mas",'Classificação geral'!$K56=3),'Classificação geral'!S56,""),"")</f>
        <v/>
      </c>
      <c r="JM64" s="214" t="str">
        <f>IFERROR(IF(AND($JI64="mas",'Classificação geral'!$K56=3),'Classificação geral'!T56,""),"")</f>
        <v/>
      </c>
      <c r="JN64" s="214" t="str">
        <f>IFERROR(IF(AND($JI64="mas",'Classificação geral'!$K56=3),'Classificação geral'!L56,""),"")</f>
        <v/>
      </c>
      <c r="JO64" s="214" t="str">
        <f>IFERROR(IF(AND($JI64="mas",'Classificação geral'!$K56=3),'Classificação geral'!U56,""),"")</f>
        <v/>
      </c>
      <c r="JP64" s="214" t="str">
        <f>IFERROR(IF(AND($JI64="mas",'Classificação geral'!$K56=3),'Classificação geral'!W56,""),"")</f>
        <v/>
      </c>
      <c r="JQ64" s="214" t="str">
        <f>IFERROR(IF(AND($JI64="mas",'Classificação geral'!$K56=3),'Classificação geral'!X56,""),"")</f>
        <v/>
      </c>
      <c r="JR64" s="214" t="str">
        <f>IFERROR(IF(AND($JI64="mas",'Classificação geral'!$K56=3),'Classificação geral'!M56,""),"")</f>
        <v/>
      </c>
      <c r="JS64" s="214" t="str">
        <f>IFERROR(IF(AND($JI64="mas",'Classificação geral'!$K56=3),'Classificação geral'!Y56,""),"")</f>
        <v/>
      </c>
      <c r="JT64" s="214" t="str">
        <f>IFERROR(IF(AND($JI64="mas",'Classificação geral'!$K56=3),'Classificação geral'!AA56,""),"")</f>
        <v/>
      </c>
      <c r="JU64" s="214" t="str">
        <f>IFERROR(IF(AND($JI64="mas",'Classificação geral'!$K56=3),'Classificação geral'!AB56,""),"")</f>
        <v/>
      </c>
      <c r="JV64" s="214" t="str">
        <f>IFERROR(IF(AND($JI64="mas",'Classificação geral'!$K56=3),'Classificação geral'!N56,""),"")</f>
        <v/>
      </c>
      <c r="JW64" s="214" t="str">
        <f>IFERROR(IF(AND($JI64="mas",'Classificação geral'!$K56=3),'Classificação geral'!$AM56,""),"")</f>
        <v/>
      </c>
      <c r="JX64" s="216" t="str">
        <f>IFERROR(RANK(JW64,JW:JW,0)+ COUNTIF(JW$13:$JW62,JW64),"")</f>
        <v/>
      </c>
    </row>
    <row r="65" spans="1:284" s="199" customFormat="1" ht="24.75" customHeight="1" x14ac:dyDescent="0.4">
      <c r="A65" s="243"/>
      <c r="B65" s="248" t="str">
        <f t="shared" si="125"/>
        <v/>
      </c>
      <c r="C65" s="238" t="str">
        <f t="shared" si="126"/>
        <v/>
      </c>
      <c r="D65" s="238" t="str">
        <f t="shared" si="127"/>
        <v/>
      </c>
      <c r="E65" s="238" t="str">
        <f t="shared" si="128"/>
        <v/>
      </c>
      <c r="F65" s="239" t="str">
        <f t="shared" si="129"/>
        <v/>
      </c>
      <c r="G65" s="239" t="str">
        <f t="shared" si="130"/>
        <v/>
      </c>
      <c r="H65" s="240" t="str">
        <f t="shared" si="131"/>
        <v/>
      </c>
      <c r="I65" s="240" t="str">
        <f t="shared" si="132"/>
        <v/>
      </c>
      <c r="J65" s="240" t="str">
        <f t="shared" si="133"/>
        <v/>
      </c>
      <c r="K65" s="240" t="str">
        <f t="shared" si="134"/>
        <v/>
      </c>
      <c r="L65" s="240" t="str">
        <f t="shared" si="135"/>
        <v/>
      </c>
      <c r="M65" s="240" t="str">
        <f t="shared" si="136"/>
        <v/>
      </c>
      <c r="N65" s="240" t="str">
        <f t="shared" si="137"/>
        <v/>
      </c>
      <c r="O65" s="240" t="str">
        <f t="shared" si="138"/>
        <v/>
      </c>
      <c r="P65" s="240" t="str">
        <f t="shared" si="139"/>
        <v/>
      </c>
      <c r="Q65" s="240" t="str">
        <f t="shared" si="140"/>
        <v/>
      </c>
      <c r="R65" s="240" t="str">
        <f t="shared" si="163"/>
        <v/>
      </c>
      <c r="S65" s="240" t="str">
        <f t="shared" si="163"/>
        <v/>
      </c>
      <c r="T65" s="240" t="str">
        <f t="shared" si="141"/>
        <v/>
      </c>
      <c r="U65" s="240" t="str">
        <f t="shared" si="142"/>
        <v/>
      </c>
      <c r="V65" s="241">
        <v>51</v>
      </c>
      <c r="W65" s="432"/>
      <c r="X65" s="434"/>
      <c r="Y65" s="242"/>
      <c r="Z65" s="248" t="str">
        <f t="shared" si="143"/>
        <v/>
      </c>
      <c r="AA65" s="238" t="str">
        <f t="shared" si="144"/>
        <v/>
      </c>
      <c r="AB65" s="238" t="str">
        <f t="shared" si="145"/>
        <v/>
      </c>
      <c r="AC65" s="238" t="str">
        <f t="shared" si="146"/>
        <v/>
      </c>
      <c r="AD65" s="239" t="str">
        <f t="shared" si="147"/>
        <v/>
      </c>
      <c r="AE65" s="239" t="str">
        <f t="shared" si="148"/>
        <v/>
      </c>
      <c r="AF65" s="240" t="str">
        <f t="shared" si="149"/>
        <v/>
      </c>
      <c r="AG65" s="240" t="str">
        <f t="shared" si="150"/>
        <v/>
      </c>
      <c r="AH65" s="240" t="str">
        <f t="shared" si="151"/>
        <v/>
      </c>
      <c r="AI65" s="240" t="str">
        <f t="shared" si="152"/>
        <v/>
      </c>
      <c r="AJ65" s="240" t="str">
        <f t="shared" si="153"/>
        <v/>
      </c>
      <c r="AK65" s="240" t="str">
        <f t="shared" si="154"/>
        <v/>
      </c>
      <c r="AL65" s="240" t="str">
        <f t="shared" si="155"/>
        <v/>
      </c>
      <c r="AM65" s="240" t="str">
        <f t="shared" si="156"/>
        <v/>
      </c>
      <c r="AN65" s="240" t="str">
        <f t="shared" si="157"/>
        <v/>
      </c>
      <c r="AO65" s="240" t="str">
        <f t="shared" si="158"/>
        <v/>
      </c>
      <c r="AP65" s="240" t="str">
        <f t="shared" si="164"/>
        <v/>
      </c>
      <c r="AQ65" s="240" t="str">
        <f t="shared" si="164"/>
        <v/>
      </c>
      <c r="AR65" s="240" t="str">
        <f t="shared" si="159"/>
        <v/>
      </c>
      <c r="AS65" s="240" t="str">
        <f t="shared" si="160"/>
        <v/>
      </c>
      <c r="AT65" s="241">
        <v>51</v>
      </c>
      <c r="AU65" s="432"/>
      <c r="AV65" s="242"/>
      <c r="AW65" s="243"/>
      <c r="AX65" s="249" t="str">
        <f t="shared" si="57"/>
        <v/>
      </c>
      <c r="AY65" s="238" t="str">
        <f t="shared" si="58"/>
        <v/>
      </c>
      <c r="AZ65" s="238" t="str">
        <f t="shared" si="59"/>
        <v/>
      </c>
      <c r="BA65" s="239" t="str">
        <f t="shared" si="161"/>
        <v/>
      </c>
      <c r="BB65" s="239" t="str">
        <f t="shared" si="60"/>
        <v/>
      </c>
      <c r="BC65" s="239" t="str">
        <f t="shared" si="61"/>
        <v/>
      </c>
      <c r="BD65" s="240" t="str">
        <f t="shared" si="62"/>
        <v/>
      </c>
      <c r="BE65" s="240" t="str">
        <f t="shared" si="63"/>
        <v/>
      </c>
      <c r="BF65" s="240" t="str">
        <f t="shared" si="64"/>
        <v/>
      </c>
      <c r="BG65" s="240" t="str">
        <f t="shared" si="65"/>
        <v/>
      </c>
      <c r="BH65" s="240" t="str">
        <f t="shared" si="66"/>
        <v/>
      </c>
      <c r="BI65" s="240" t="str">
        <f t="shared" si="67"/>
        <v/>
      </c>
      <c r="BJ65" s="240" t="str">
        <f t="shared" si="68"/>
        <v/>
      </c>
      <c r="BK65" s="240" t="str">
        <f t="shared" si="69"/>
        <v/>
      </c>
      <c r="BL65" s="240" t="str">
        <f t="shared" si="70"/>
        <v/>
      </c>
      <c r="BM65" s="240" t="str">
        <f t="shared" si="71"/>
        <v/>
      </c>
      <c r="BN65" s="240" t="str">
        <f t="shared" si="121"/>
        <v/>
      </c>
      <c r="BO65" s="240" t="str">
        <f t="shared" si="121"/>
        <v/>
      </c>
      <c r="BP65" s="240" t="str">
        <f t="shared" si="73"/>
        <v/>
      </c>
      <c r="BQ65" s="240" t="str">
        <f t="shared" si="74"/>
        <v/>
      </c>
      <c r="BR65" s="241">
        <v>51</v>
      </c>
      <c r="BS65" s="432"/>
      <c r="BT65" s="242"/>
      <c r="BU65" s="242"/>
      <c r="BV65" s="249" t="str">
        <f t="shared" si="75"/>
        <v/>
      </c>
      <c r="BW65" s="238" t="str">
        <f t="shared" si="76"/>
        <v/>
      </c>
      <c r="BX65" s="238" t="str">
        <f t="shared" si="77"/>
        <v/>
      </c>
      <c r="BY65" s="239" t="str">
        <f t="shared" si="162"/>
        <v/>
      </c>
      <c r="BZ65" s="239" t="str">
        <f t="shared" si="78"/>
        <v/>
      </c>
      <c r="CA65" s="239" t="str">
        <f t="shared" si="122"/>
        <v/>
      </c>
      <c r="CB65" s="240" t="str">
        <f t="shared" si="122"/>
        <v/>
      </c>
      <c r="CC65" s="240" t="str">
        <f t="shared" si="80"/>
        <v/>
      </c>
      <c r="CD65" s="240" t="str">
        <f t="shared" si="81"/>
        <v/>
      </c>
      <c r="CE65" s="240" t="str">
        <f t="shared" si="82"/>
        <v/>
      </c>
      <c r="CF65" s="240" t="str">
        <f t="shared" si="83"/>
        <v/>
      </c>
      <c r="CG65" s="240" t="str">
        <f t="shared" si="84"/>
        <v/>
      </c>
      <c r="CH65" s="240" t="str">
        <f t="shared" si="85"/>
        <v/>
      </c>
      <c r="CI65" s="240" t="str">
        <f t="shared" si="86"/>
        <v/>
      </c>
      <c r="CJ65" s="240" t="str">
        <f t="shared" si="87"/>
        <v/>
      </c>
      <c r="CK65" s="240" t="str">
        <f t="shared" si="88"/>
        <v/>
      </c>
      <c r="CL65" s="240" t="str">
        <f t="shared" si="123"/>
        <v/>
      </c>
      <c r="CM65" s="240" t="str">
        <f t="shared" si="123"/>
        <v/>
      </c>
      <c r="CN65" s="240" t="str">
        <f t="shared" si="90"/>
        <v/>
      </c>
      <c r="CO65" s="240" t="str">
        <f t="shared" si="91"/>
        <v/>
      </c>
      <c r="CP65" s="241">
        <v>51</v>
      </c>
      <c r="CQ65" s="432"/>
      <c r="CR65" s="243"/>
      <c r="CS65" s="248" t="str">
        <f t="shared" si="92"/>
        <v/>
      </c>
      <c r="CT65" s="238" t="str">
        <f t="shared" si="93"/>
        <v/>
      </c>
      <c r="CU65" s="238" t="str">
        <f t="shared" si="94"/>
        <v/>
      </c>
      <c r="CV65" s="238" t="str">
        <f t="shared" si="95"/>
        <v/>
      </c>
      <c r="CW65" s="239" t="str">
        <f t="shared" si="96"/>
        <v/>
      </c>
      <c r="CX65" s="239" t="str">
        <f t="shared" si="97"/>
        <v/>
      </c>
      <c r="CY65" s="240" t="str">
        <f t="shared" si="98"/>
        <v/>
      </c>
      <c r="CZ65" s="240" t="str">
        <f t="shared" si="99"/>
        <v/>
      </c>
      <c r="DA65" s="240" t="str">
        <f t="shared" si="100"/>
        <v/>
      </c>
      <c r="DB65" s="240" t="str">
        <f t="shared" si="101"/>
        <v/>
      </c>
      <c r="DC65" s="240" t="str">
        <f t="shared" si="102"/>
        <v/>
      </c>
      <c r="DD65" s="240" t="str">
        <f t="shared" si="103"/>
        <v/>
      </c>
      <c r="DE65" s="240" t="str">
        <f t="shared" si="104"/>
        <v/>
      </c>
      <c r="DF65" s="240" t="str">
        <f t="shared" si="105"/>
        <v/>
      </c>
      <c r="DG65" s="240" t="str">
        <f t="shared" si="106"/>
        <v/>
      </c>
      <c r="DH65" s="240" t="str">
        <f t="shared" si="107"/>
        <v/>
      </c>
      <c r="DI65" s="240" t="str">
        <f t="shared" si="124"/>
        <v/>
      </c>
      <c r="DJ65" s="240" t="str">
        <f t="shared" si="124"/>
        <v/>
      </c>
      <c r="DK65" s="240" t="str">
        <f t="shared" si="109"/>
        <v/>
      </c>
      <c r="DL65" s="240" t="str">
        <f t="shared" si="110"/>
        <v/>
      </c>
      <c r="DM65" s="241">
        <v>51</v>
      </c>
      <c r="DN65" s="432"/>
      <c r="DO65" s="242"/>
      <c r="DP65" s="242"/>
      <c r="DQ65" s="248" t="str">
        <f t="shared" si="111"/>
        <v/>
      </c>
      <c r="DR65" s="238" t="str">
        <f t="shared" si="112"/>
        <v/>
      </c>
      <c r="DS65" s="238" t="str">
        <f t="shared" si="113"/>
        <v/>
      </c>
      <c r="DT65" s="238" t="str">
        <f t="shared" si="114"/>
        <v/>
      </c>
      <c r="DU65" s="239" t="str">
        <f t="shared" si="115"/>
        <v/>
      </c>
      <c r="DV65" s="239" t="str">
        <f t="shared" si="116"/>
        <v/>
      </c>
      <c r="DW65" s="240" t="str">
        <f t="shared" si="45"/>
        <v/>
      </c>
      <c r="DX65" s="240" t="str">
        <f t="shared" si="46"/>
        <v/>
      </c>
      <c r="DY65" s="240" t="str">
        <f t="shared" si="47"/>
        <v/>
      </c>
      <c r="DZ65" s="240" t="str">
        <f t="shared" si="48"/>
        <v/>
      </c>
      <c r="EA65" s="240" t="str">
        <f t="shared" si="49"/>
        <v/>
      </c>
      <c r="EB65" s="240" t="str">
        <f t="shared" si="50"/>
        <v/>
      </c>
      <c r="EC65" s="240" t="str">
        <f t="shared" si="51"/>
        <v/>
      </c>
      <c r="ED65" s="240" t="str">
        <f t="shared" si="52"/>
        <v/>
      </c>
      <c r="EE65" s="240" t="str">
        <f t="shared" si="53"/>
        <v/>
      </c>
      <c r="EF65" s="240" t="str">
        <f t="shared" si="54"/>
        <v/>
      </c>
      <c r="EG65" s="240" t="str">
        <f t="shared" si="55"/>
        <v/>
      </c>
      <c r="EH65" s="240" t="str">
        <f t="shared" si="118"/>
        <v/>
      </c>
      <c r="EI65" s="240" t="str">
        <f t="shared" si="56"/>
        <v/>
      </c>
      <c r="EJ65" s="240" t="str">
        <f t="shared" si="117"/>
        <v/>
      </c>
      <c r="EK65" s="241">
        <v>51</v>
      </c>
      <c r="EL65" s="432"/>
      <c r="EZ65" s="214" t="str">
        <f>IFERROR(IF(AND('Classificação geral'!$J57="FEM",'Classificação geral'!$K57=1,'Classificação geral'!$F57="Mini"),'Classificação geral'!$A57,""),"")</f>
        <v/>
      </c>
      <c r="FA65" s="214" t="str">
        <f>IFERROR(IF(AND('Classificação geral'!$J57="FEM",'Classificação geral'!$K57=1,'Classificação geral'!F57="Mini"),'Classificação geral'!$B57,""),"")</f>
        <v/>
      </c>
      <c r="FB65" s="215" t="str">
        <f>IF($FA65='Classificação geral'!$B57,'Classificação geral'!$C57,"")</f>
        <v/>
      </c>
      <c r="FC65" s="215" t="str">
        <f>IF($FA65='Classificação geral'!$B57,'Classificação geral'!$D57,"")</f>
        <v/>
      </c>
      <c r="FD65" s="215" t="str">
        <f>IF($FA65='Classificação geral'!$B57,'Classificação geral'!$J57,"")</f>
        <v/>
      </c>
      <c r="FE65" s="215" t="str">
        <f>IF($FD65='Classificação geral'!$J57,'Classificação geral'!$K57,"")</f>
        <v/>
      </c>
      <c r="FF65" s="215" t="str">
        <f>IF($FE65='Classificação geral'!$K57,'Classificação geral'!$P57,"")</f>
        <v/>
      </c>
      <c r="FG65" s="215" t="str">
        <f>IF($FE65='Classificação geral'!$K57,'Classificação geral'!$S57,"")</f>
        <v/>
      </c>
      <c r="FH65" s="215" t="str">
        <f>IF($FE65='Classificação geral'!$K57,'Classificação geral'!$T57,"")</f>
        <v/>
      </c>
      <c r="FI65" s="215" t="str">
        <f>IF($FE65='Classificação geral'!$K57,'Classificação geral'!$L57,"")</f>
        <v/>
      </c>
      <c r="FJ65" s="215" t="str">
        <f>IF($FE65='Classificação geral'!$K57,'Classificação geral'!$U57,"")</f>
        <v/>
      </c>
      <c r="FK65" s="215" t="str">
        <f>IF($FE65='Classificação geral'!$K57,'Classificação geral'!$W57,"")</f>
        <v/>
      </c>
      <c r="FL65" s="215" t="str">
        <f>IF($FE65='Classificação geral'!$K57,'Classificação geral'!$X57,"")</f>
        <v/>
      </c>
      <c r="FM65" s="215" t="str">
        <f>IF($FE65='Classificação geral'!$K57,'Classificação geral'!$M57,"")</f>
        <v/>
      </c>
      <c r="FN65" s="215" t="str">
        <f>IF($FE65='Classificação geral'!$K57,'Classificação geral'!$Y57,"")</f>
        <v/>
      </c>
      <c r="FO65" s="215" t="str">
        <f>IF($FE65='Classificação geral'!$K57,'Classificação geral'!$AA57,"")</f>
        <v/>
      </c>
      <c r="FP65" s="215" t="str">
        <f>IF($FE65='Classificação geral'!$K57,'Classificação geral'!$AB57,"")</f>
        <v/>
      </c>
      <c r="FQ65" s="215" t="str">
        <f>IF($FE65='Classificação geral'!$K57,'Classificação geral'!$N57,"")</f>
        <v/>
      </c>
      <c r="FR65" s="215" t="str">
        <f>IF($FE65='Classificação geral'!$K57,'Classificação geral'!$O57,"")</f>
        <v/>
      </c>
      <c r="FS65" s="215" t="str">
        <f>IF($FE65='Classificação geral'!$K57,'Classificação geral'!$AM57,"")</f>
        <v/>
      </c>
      <c r="FT65" s="216" t="str">
        <f>IFERROR(RANK(FS65,FS:FS,0)+ COUNTIF($FS$13:FS64,FS65),"")</f>
        <v/>
      </c>
      <c r="FU65" s="209"/>
      <c r="FV65" s="214" t="str">
        <f>IFERROR(IF(AND('Classificação geral'!$J57="mas",'Classificação geral'!$K57=1,'Classificação geral'!$F57="Mini"),'Classificação geral'!$A57,""),"")</f>
        <v/>
      </c>
      <c r="FW65" s="214" t="str">
        <f>IFERROR(IF(AND('Classificação geral'!$J57="mas",'Classificação geral'!$K57=1,'Classificação geral'!$F57="Mini"),'Classificação geral'!$B57,""),"")</f>
        <v/>
      </c>
      <c r="FX65" s="215" t="str">
        <f>IF($FW65='Classificação geral'!$B57,'Classificação geral'!$C57,"")</f>
        <v/>
      </c>
      <c r="FY65" s="215" t="str">
        <f>IF($FW65='Classificação geral'!$B57,'Classificação geral'!$D57,"")</f>
        <v/>
      </c>
      <c r="FZ65" s="215" t="str">
        <f>IF($FW65='Classificação geral'!$B57,'Classificação geral'!$J57,"")</f>
        <v/>
      </c>
      <c r="GA65" s="214" t="str">
        <f>IFERROR(IF(AND($FZ65="mas",'Classificação geral'!$K57=1),'Classificação geral'!K57,""),"")</f>
        <v/>
      </c>
      <c r="GB65" s="214" t="str">
        <f>IFERROR(IF(AND($FZ65="mas",'Classificação geral'!$K57=1),'Classificação geral'!P57,""),"")</f>
        <v/>
      </c>
      <c r="GC65" s="214" t="str">
        <f>IFERROR(IF(AND($FZ65="mas",'Classificação geral'!$K57=1),'Classificação geral'!S57,""),"")</f>
        <v/>
      </c>
      <c r="GD65" s="214" t="str">
        <f>IFERROR(IF(AND($FZ65="mas",'Classificação geral'!$K57=1),'Classificação geral'!T57,""),"")</f>
        <v/>
      </c>
      <c r="GE65" s="214" t="str">
        <f>IFERROR(IF(AND($FZ65="mas",'Classificação geral'!$K57=1),'Classificação geral'!L57,""),"")</f>
        <v/>
      </c>
      <c r="GF65" s="214" t="str">
        <f>IFERROR(IF(AND($FZ65="mas",'Classificação geral'!$K57=1),'Classificação geral'!U57,""),"")</f>
        <v/>
      </c>
      <c r="GG65" s="214" t="str">
        <f>IFERROR(IF(AND($FZ65="mas",'Classificação geral'!$K57=1),'Classificação geral'!W57,""),"")</f>
        <v/>
      </c>
      <c r="GH65" s="214" t="str">
        <f>IFERROR(IF(AND($FZ65="mas",'Classificação geral'!$K57=1),'Classificação geral'!X57,""),"")</f>
        <v/>
      </c>
      <c r="GI65" s="214" t="str">
        <f>IFERROR(IF(AND($FZ65="mas",'Classificação geral'!$K57=1),'Classificação geral'!M57,""),"")</f>
        <v/>
      </c>
      <c r="GJ65" s="214" t="str">
        <f>IFERROR(IF(AND($FZ65="mas",'Classificação geral'!$K57=1),'Classificação geral'!Y57,""),"")</f>
        <v/>
      </c>
      <c r="GK65" s="214" t="str">
        <f>IFERROR(IF(AND($FZ65="mas",'Classificação geral'!$K57=1),'Classificação geral'!AA57,""),"")</f>
        <v/>
      </c>
      <c r="GL65" s="214" t="str">
        <f>IFERROR(IF(AND($FZ65="mas",'Classificação geral'!$K57=1),'Classificação geral'!AB57,""),"")</f>
        <v/>
      </c>
      <c r="GM65" s="214" t="str">
        <f>IFERROR(IF(AND($FZ65="mas",'Classificação geral'!$K57=1),'Classificação geral'!N57,""),"")</f>
        <v/>
      </c>
      <c r="GN65" s="214" t="str">
        <f>IFERROR(IF(AND($FZ65="mas",'Classificação geral'!$K57=1),'Classificação geral'!O57,""),"")</f>
        <v/>
      </c>
      <c r="GO65" s="244" t="str">
        <f>IFERROR(IF(AND($FZ65="mas",'Classificação geral'!$K57=1),'Classificação geral'!AM57,""),"")</f>
        <v/>
      </c>
      <c r="GP65" s="216" t="str">
        <f>IFERROR(RANK(GO65,GO:GO,0)+ COUNTIF($GO$13:GO64,GO65),"")</f>
        <v/>
      </c>
      <c r="GQ65" s="209"/>
      <c r="GR65" s="214" t="str">
        <f>IFERROR(IF(AND('Classificação geral'!$J57="fem",'Classificação geral'!$K57=2,'Classificação geral'!$F57="Mini"),'Classificação geral'!$A57,""),"")</f>
        <v/>
      </c>
      <c r="GS65" s="214" t="str">
        <f>IFERROR(IF(AND('Classificação geral'!$J57="fem",'Classificação geral'!$K57=2,'Classificação geral'!$F57="Mini"),'Classificação geral'!$B57,""),"")</f>
        <v/>
      </c>
      <c r="GT65" s="215" t="str">
        <f>IF($GS65='Classificação geral'!$B57,'Classificação geral'!$C57,"")</f>
        <v/>
      </c>
      <c r="GU65" s="215" t="str">
        <f>IF($GS65='Classificação geral'!$B57,'Classificação geral'!$D57,"")</f>
        <v/>
      </c>
      <c r="GV65" s="215" t="str">
        <f>IF($GS65='Classificação geral'!$B57,'Classificação geral'!$J57,"")</f>
        <v/>
      </c>
      <c r="GW65" s="214" t="str">
        <f>IFERROR(IF(AND($GV65="fem",'Classificação geral'!$K57=2),'Classificação geral'!K57,""),"")</f>
        <v/>
      </c>
      <c r="GX65" s="214" t="str">
        <f>IFERROR(IF(AND($GV65="fem",'Classificação geral'!$K57=2),'Classificação geral'!P57,""),"")</f>
        <v/>
      </c>
      <c r="GY65" s="214" t="str">
        <f>IFERROR(IF(AND($GV65="fem",'Classificação geral'!$K57=2),'Classificação geral'!S57,""),"")</f>
        <v/>
      </c>
      <c r="GZ65" s="214" t="str">
        <f>IFERROR(IF(AND($GV65="fem",'Classificação geral'!$K57=2),'Classificação geral'!T57,""),"")</f>
        <v/>
      </c>
      <c r="HA65" s="214" t="str">
        <f>IFERROR(IF(AND($GV65="fem",'Classificação geral'!$K57=2),'Classificação geral'!L57,""),"")</f>
        <v/>
      </c>
      <c r="HB65" s="214" t="str">
        <f>IFERROR(IF(AND($GV65="fem",'Classificação geral'!$K57=2),'Classificação geral'!U57,""),"")</f>
        <v/>
      </c>
      <c r="HC65" s="214" t="str">
        <f>IFERROR(IF(AND($GV65="fem",'Classificação geral'!$K57=2),'Classificação geral'!W57,""),"")</f>
        <v/>
      </c>
      <c r="HD65" s="214" t="str">
        <f>IFERROR(IF(AND($GV65="fem",'Classificação geral'!$K57=2),'Classificação geral'!X57,""),"")</f>
        <v/>
      </c>
      <c r="HE65" s="214" t="str">
        <f>IFERROR(IF(AND($GV65="fem",'Classificação geral'!$K57=2),'Classificação geral'!M57,""),"")</f>
        <v/>
      </c>
      <c r="HF65" s="214" t="str">
        <f>IFERROR(IF(AND($GV65="fem",'Classificação geral'!$K57=2),'Classificação geral'!Y57,""),"")</f>
        <v/>
      </c>
      <c r="HG65" s="214" t="str">
        <f>IFERROR(IF(AND($GV65="fem",'Classificação geral'!$K57=2),'Classificação geral'!AA57,""),"")</f>
        <v/>
      </c>
      <c r="HH65" s="214" t="str">
        <f>IFERROR(IF(AND($GV65="fem",'Classificação geral'!$K57=2),'Classificação geral'!AB57,""),"")</f>
        <v/>
      </c>
      <c r="HI65" s="214" t="str">
        <f>IFERROR(IF(AND($GV65="fem",'Classificação geral'!$K57=2),'Classificação geral'!N57,""),"")</f>
        <v/>
      </c>
      <c r="HJ65" s="214" t="str">
        <f>IFERROR(IF(AND($GV65="fem",'Classificação geral'!$K57=2),'Classificação geral'!O57,""),"")</f>
        <v/>
      </c>
      <c r="HK65" s="214" t="str">
        <f>IFERROR(IF(AND($GV65="fem",'Classificação geral'!$K57=2),'Classificação geral'!AM57,""),"")</f>
        <v/>
      </c>
      <c r="HL65" s="216" t="str">
        <f>IFERROR(RANK(HK65,HK:HK,0)+ COUNTIF(HK$13:$HK63,HK65),"")</f>
        <v/>
      </c>
      <c r="HM65" s="209"/>
      <c r="HN65" s="214" t="str">
        <f>IFERROR(IF(AND('Classificação geral'!$J57="mas",'Classificação geral'!$K57=2,'Classificação geral'!$F57="Mini"),'Classificação geral'!$A57,""),"")</f>
        <v/>
      </c>
      <c r="HO65" s="214" t="str">
        <f>IFERROR(IF(AND('Classificação geral'!$J57="mas",'Classificação geral'!$K57=2,'Classificação geral'!$F57="Mini"),'Classificação geral'!$B57,""),"")</f>
        <v/>
      </c>
      <c r="HP65" s="215" t="str">
        <f>IF($HO65='Classificação geral'!$B57,'Classificação geral'!$C57,"")</f>
        <v/>
      </c>
      <c r="HQ65" s="215" t="str">
        <f>IF($HO65='Classificação geral'!$B57,'Classificação geral'!$D57,"")</f>
        <v/>
      </c>
      <c r="HR65" s="215" t="str">
        <f>IF($HO65='Classificação geral'!$B57,'Classificação geral'!$J57,"")</f>
        <v/>
      </c>
      <c r="HS65" s="214" t="str">
        <f>IFERROR(IF(AND($HR65="mas",'Classificação geral'!$K57=2),'Classificação geral'!K57,""),"")</f>
        <v/>
      </c>
      <c r="HT65" s="214" t="str">
        <f>IFERROR(IF(AND($HR65="mas",'Classificação geral'!$K57=2),'Classificação geral'!P57,""),"")</f>
        <v/>
      </c>
      <c r="HU65" s="214" t="str">
        <f>IFERROR(IF(AND($HR65="mas",'Classificação geral'!$K57=2),'Classificação geral'!S57,""),"")</f>
        <v/>
      </c>
      <c r="HV65" s="214" t="str">
        <f>IFERROR(IF(AND($HR65="mas",'Classificação geral'!$K57=2),'Classificação geral'!T57,""),"")</f>
        <v/>
      </c>
      <c r="HW65" s="214" t="str">
        <f>IFERROR(IF(AND($HR65="mas",'Classificação geral'!$K57=2),'Classificação geral'!L57,""),"")</f>
        <v/>
      </c>
      <c r="HX65" s="214" t="str">
        <f>IFERROR(IF(AND($HR65="mas",'Classificação geral'!$K57=2),'Classificação geral'!U57,""),"")</f>
        <v/>
      </c>
      <c r="HY65" s="214" t="str">
        <f>IFERROR(IF(AND($HR65="mas",'Classificação geral'!$K57=2),'Classificação geral'!W57,""),"")</f>
        <v/>
      </c>
      <c r="HZ65" s="214" t="str">
        <f>IFERROR(IF(AND($HR65="mas",'Classificação geral'!$K57=2),'Classificação geral'!X57,""),"")</f>
        <v/>
      </c>
      <c r="IA65" s="214" t="str">
        <f>IFERROR(IF(AND($HR65="mas",'Classificação geral'!$K57=2),'Classificação geral'!M57,""),"")</f>
        <v/>
      </c>
      <c r="IB65" s="214" t="str">
        <f>IFERROR(IF(AND($HR65="mas",'Classificação geral'!$K57=2),'Classificação geral'!Y57,""),"")</f>
        <v/>
      </c>
      <c r="IC65" s="214" t="str">
        <f>IFERROR(IF(AND($HR65="mas",'Classificação geral'!$K57=2),'Classificação geral'!AA57,""),"")</f>
        <v/>
      </c>
      <c r="ID65" s="214" t="str">
        <f>IFERROR(IF(AND($HR65="mas",'Classificação geral'!$K57=2),'Classificação geral'!AB57,""),"")</f>
        <v/>
      </c>
      <c r="IE65" s="214" t="str">
        <f>IFERROR(IF(AND($HR65="mas",'Classificação geral'!$K57=2),'Classificação geral'!N57,""),"")</f>
        <v/>
      </c>
      <c r="IF65" s="214" t="str">
        <f>IFERROR(IF(AND($HR65="mas",'Classificação geral'!$K57=2),'Classificação geral'!$AM57,""),"")</f>
        <v/>
      </c>
      <c r="IG65" s="216" t="str">
        <f>IFERROR(RANK(IF65,IF:IF,0)+ COUNTIF($IF$13:IF$13,IF65),"")</f>
        <v/>
      </c>
      <c r="IH65" s="209"/>
      <c r="II65" s="214" t="str">
        <f>IFERROR(IF(AND('Classificação geral'!$J57="fem",'Classificação geral'!$K57=3,'Classificação geral'!$F57="Mini"),'Classificação geral'!$A57,""),"")</f>
        <v/>
      </c>
      <c r="IJ65" s="214" t="str">
        <f>IFERROR(IF(AND('Classificação geral'!$J57="fem",'Classificação geral'!$K57=3,'Classificação geral'!$F57="Mini"),'Classificação geral'!$B57,""),"")</f>
        <v/>
      </c>
      <c r="IK65" s="215" t="str">
        <f>IF($IJ65='Classificação geral'!$B57,'Classificação geral'!$C57,"")</f>
        <v/>
      </c>
      <c r="IL65" s="215" t="str">
        <f>IF($IJ65='Classificação geral'!$B57,'Classificação geral'!$D57,"")</f>
        <v/>
      </c>
      <c r="IM65" s="215" t="str">
        <f>IF($IJ65='Classificação geral'!$B57,'Classificação geral'!$J57,"")</f>
        <v/>
      </c>
      <c r="IN65" s="215" t="str">
        <f>IF($IM65='Classificação geral'!$J57,'Classificação geral'!$K57,"")</f>
        <v/>
      </c>
      <c r="IO65" s="215" t="str">
        <f>IF($IN65='Classificação geral'!$K57,'Classificação geral'!$P57,"")</f>
        <v/>
      </c>
      <c r="IP65" s="215" t="str">
        <f>IF($IN65='Classificação geral'!$K57,'Classificação geral'!$S57,"")</f>
        <v/>
      </c>
      <c r="IQ65" s="215" t="str">
        <f>IF($IN65='Classificação geral'!$K57,'Classificação geral'!$T57,"")</f>
        <v/>
      </c>
      <c r="IR65" s="215" t="str">
        <f>IF($IN65='Classificação geral'!$K57,'Classificação geral'!$L57,"")</f>
        <v/>
      </c>
      <c r="IS65" s="215" t="str">
        <f>IF($IN65='Classificação geral'!$K57,'Classificação geral'!$U57,"")</f>
        <v/>
      </c>
      <c r="IT65" s="215" t="str">
        <f>IF($IN65='Classificação geral'!$K57,'Classificação geral'!$W57,"")</f>
        <v/>
      </c>
      <c r="IU65" s="215" t="str">
        <f>IF($IN65='Classificação geral'!$K57,'Classificação geral'!$X57,"")</f>
        <v/>
      </c>
      <c r="IV65" s="215" t="str">
        <f>IF($IN65='Classificação geral'!$K57,'Classificação geral'!$M57,"")</f>
        <v/>
      </c>
      <c r="IW65" s="215" t="str">
        <f>IF($IN65='Classificação geral'!$K57,'Classificação geral'!$Y57,"")</f>
        <v/>
      </c>
      <c r="IX65" s="215" t="str">
        <f>IF($IN65='Classificação geral'!$K57,'Classificação geral'!$AA57,"")</f>
        <v/>
      </c>
      <c r="IY65" s="215" t="str">
        <f>IF($IN65='Classificação geral'!$K57,'Classificação geral'!$AB57,"")</f>
        <v/>
      </c>
      <c r="IZ65" s="215" t="str">
        <f>IF($IN65='Classificação geral'!$K57,'Classificação geral'!$N57,"")</f>
        <v/>
      </c>
      <c r="JA65" s="215" t="str">
        <f>IF($IN65='Classificação geral'!$K57,'Classificação geral'!$O57,"")</f>
        <v/>
      </c>
      <c r="JB65" s="215" t="str">
        <f>IF($IN65='Classificação geral'!$K57,'Classificação geral'!$AM57,"")</f>
        <v/>
      </c>
      <c r="JC65" s="216" t="str">
        <f>IFERROR(RANK(JB65,JB:JB,0)+ COUNTIF($JB$13:JB63,JB65),"")</f>
        <v/>
      </c>
      <c r="JD65" s="209"/>
      <c r="JE65" s="214" t="str">
        <f>IFERROR(IF(AND('Classificação geral'!$J57="mas",'Classificação geral'!$K57=3,'Classificação geral'!$F57="Mini"),'Classificação geral'!$A57,""),"")</f>
        <v/>
      </c>
      <c r="JF65" s="214" t="str">
        <f>IFERROR(IF(AND('Classificação geral'!$J57="mas",'Classificação geral'!$K57=3,'Classificação geral'!$F57="Mini"),'Classificação geral'!$B57,""),"")</f>
        <v/>
      </c>
      <c r="JG65" s="215" t="str">
        <f>IF($JF65='Classificação geral'!$B57,'Classificação geral'!$C57,"")</f>
        <v/>
      </c>
      <c r="JH65" s="215" t="str">
        <f>IF($JF65='Classificação geral'!$B57,'Classificação geral'!$D57,"")</f>
        <v/>
      </c>
      <c r="JI65" s="215" t="str">
        <f>IF($JF65='Classificação geral'!$B57,'Classificação geral'!$J57,"")</f>
        <v/>
      </c>
      <c r="JJ65" s="214" t="str">
        <f>IFERROR(IF(AND($JI65="mas",'Classificação geral'!$K57=3),'Classificação geral'!K57,""),"")</f>
        <v/>
      </c>
      <c r="JK65" s="214" t="str">
        <f>IFERROR(IF(AND($JI65="mas",'Classificação geral'!$K57=3),'Classificação geral'!P57,""),"")</f>
        <v/>
      </c>
      <c r="JL65" s="214" t="str">
        <f>IFERROR(IF(AND($JI65="mas",'Classificação geral'!$K57=3),'Classificação geral'!S57,""),"")</f>
        <v/>
      </c>
      <c r="JM65" s="214" t="str">
        <f>IFERROR(IF(AND($JI65="mas",'Classificação geral'!$K57=3),'Classificação geral'!T57,""),"")</f>
        <v/>
      </c>
      <c r="JN65" s="214" t="str">
        <f>IFERROR(IF(AND($JI65="mas",'Classificação geral'!$K57=3),'Classificação geral'!L57,""),"")</f>
        <v/>
      </c>
      <c r="JO65" s="214" t="str">
        <f>IFERROR(IF(AND($JI65="mas",'Classificação geral'!$K57=3),'Classificação geral'!U57,""),"")</f>
        <v/>
      </c>
      <c r="JP65" s="214" t="str">
        <f>IFERROR(IF(AND($JI65="mas",'Classificação geral'!$K57=3),'Classificação geral'!W57,""),"")</f>
        <v/>
      </c>
      <c r="JQ65" s="214" t="str">
        <f>IFERROR(IF(AND($JI65="mas",'Classificação geral'!$K57=3),'Classificação geral'!X57,""),"")</f>
        <v/>
      </c>
      <c r="JR65" s="214" t="str">
        <f>IFERROR(IF(AND($JI65="mas",'Classificação geral'!$K57=3),'Classificação geral'!M57,""),"")</f>
        <v/>
      </c>
      <c r="JS65" s="214" t="str">
        <f>IFERROR(IF(AND($JI65="mas",'Classificação geral'!$K57=3),'Classificação geral'!Y57,""),"")</f>
        <v/>
      </c>
      <c r="JT65" s="214" t="str">
        <f>IFERROR(IF(AND($JI65="mas",'Classificação geral'!$K57=3),'Classificação geral'!AA57,""),"")</f>
        <v/>
      </c>
      <c r="JU65" s="214" t="str">
        <f>IFERROR(IF(AND($JI65="mas",'Classificação geral'!$K57=3),'Classificação geral'!AB57,""),"")</f>
        <v/>
      </c>
      <c r="JV65" s="214" t="str">
        <f>IFERROR(IF(AND($JI65="mas",'Classificação geral'!$K57=3),'Classificação geral'!N57,""),"")</f>
        <v/>
      </c>
      <c r="JW65" s="214" t="str">
        <f>IFERROR(IF(AND($JI65="mas",'Classificação geral'!$K57=3),'Classificação geral'!$AM57,""),"")</f>
        <v/>
      </c>
      <c r="JX65" s="216" t="str">
        <f>IFERROR(RANK(JW65,JW:JW,0)+ COUNTIF(JW$13:$JW63,JW65),"")</f>
        <v/>
      </c>
    </row>
    <row r="66" spans="1:284" s="199" customFormat="1" ht="24.75" customHeight="1" x14ac:dyDescent="0.4">
      <c r="A66" s="243"/>
      <c r="B66" s="248" t="str">
        <f t="shared" si="125"/>
        <v/>
      </c>
      <c r="C66" s="238" t="str">
        <f t="shared" si="126"/>
        <v/>
      </c>
      <c r="D66" s="238" t="str">
        <f t="shared" si="127"/>
        <v/>
      </c>
      <c r="E66" s="238" t="str">
        <f t="shared" si="128"/>
        <v/>
      </c>
      <c r="F66" s="239" t="str">
        <f t="shared" si="129"/>
        <v/>
      </c>
      <c r="G66" s="239" t="str">
        <f t="shared" si="130"/>
        <v/>
      </c>
      <c r="H66" s="240" t="str">
        <f t="shared" si="131"/>
        <v/>
      </c>
      <c r="I66" s="240" t="str">
        <f t="shared" si="132"/>
        <v/>
      </c>
      <c r="J66" s="240" t="str">
        <f t="shared" si="133"/>
        <v/>
      </c>
      <c r="K66" s="240" t="str">
        <f t="shared" si="134"/>
        <v/>
      </c>
      <c r="L66" s="240" t="str">
        <f t="shared" si="135"/>
        <v/>
      </c>
      <c r="M66" s="240" t="str">
        <f t="shared" si="136"/>
        <v/>
      </c>
      <c r="N66" s="240" t="str">
        <f t="shared" si="137"/>
        <v/>
      </c>
      <c r="O66" s="240" t="str">
        <f t="shared" si="138"/>
        <v/>
      </c>
      <c r="P66" s="240" t="str">
        <f t="shared" si="139"/>
        <v/>
      </c>
      <c r="Q66" s="240" t="str">
        <f t="shared" si="140"/>
        <v/>
      </c>
      <c r="R66" s="240" t="str">
        <f t="shared" si="163"/>
        <v/>
      </c>
      <c r="S66" s="240" t="str">
        <f t="shared" si="163"/>
        <v/>
      </c>
      <c r="T66" s="240" t="str">
        <f t="shared" si="141"/>
        <v/>
      </c>
      <c r="U66" s="240" t="str">
        <f t="shared" si="142"/>
        <v/>
      </c>
      <c r="V66" s="241">
        <v>52</v>
      </c>
      <c r="W66" s="432"/>
      <c r="X66" s="434"/>
      <c r="Y66" s="242"/>
      <c r="Z66" s="248" t="str">
        <f t="shared" si="143"/>
        <v/>
      </c>
      <c r="AA66" s="238" t="str">
        <f t="shared" si="144"/>
        <v/>
      </c>
      <c r="AB66" s="238" t="str">
        <f t="shared" si="145"/>
        <v/>
      </c>
      <c r="AC66" s="238" t="str">
        <f t="shared" si="146"/>
        <v/>
      </c>
      <c r="AD66" s="239" t="str">
        <f t="shared" si="147"/>
        <v/>
      </c>
      <c r="AE66" s="239" t="str">
        <f t="shared" si="148"/>
        <v/>
      </c>
      <c r="AF66" s="240" t="str">
        <f t="shared" si="149"/>
        <v/>
      </c>
      <c r="AG66" s="240" t="str">
        <f t="shared" si="150"/>
        <v/>
      </c>
      <c r="AH66" s="240" t="str">
        <f t="shared" si="151"/>
        <v/>
      </c>
      <c r="AI66" s="240" t="str">
        <f t="shared" si="152"/>
        <v/>
      </c>
      <c r="AJ66" s="240" t="str">
        <f t="shared" si="153"/>
        <v/>
      </c>
      <c r="AK66" s="240" t="str">
        <f t="shared" si="154"/>
        <v/>
      </c>
      <c r="AL66" s="240" t="str">
        <f t="shared" si="155"/>
        <v/>
      </c>
      <c r="AM66" s="240" t="str">
        <f t="shared" si="156"/>
        <v/>
      </c>
      <c r="AN66" s="240" t="str">
        <f t="shared" si="157"/>
        <v/>
      </c>
      <c r="AO66" s="240" t="str">
        <f t="shared" si="158"/>
        <v/>
      </c>
      <c r="AP66" s="240" t="str">
        <f t="shared" si="164"/>
        <v/>
      </c>
      <c r="AQ66" s="240" t="str">
        <f t="shared" si="164"/>
        <v/>
      </c>
      <c r="AR66" s="240" t="str">
        <f t="shared" si="159"/>
        <v/>
      </c>
      <c r="AS66" s="240" t="str">
        <f t="shared" si="160"/>
        <v/>
      </c>
      <c r="AT66" s="241">
        <v>52</v>
      </c>
      <c r="AU66" s="432"/>
      <c r="AV66" s="242"/>
      <c r="AW66" s="243"/>
      <c r="AX66" s="249" t="str">
        <f t="shared" si="57"/>
        <v/>
      </c>
      <c r="AY66" s="238" t="str">
        <f t="shared" si="58"/>
        <v/>
      </c>
      <c r="AZ66" s="238" t="str">
        <f t="shared" si="59"/>
        <v/>
      </c>
      <c r="BA66" s="239" t="str">
        <f t="shared" si="161"/>
        <v/>
      </c>
      <c r="BB66" s="239" t="str">
        <f t="shared" si="60"/>
        <v/>
      </c>
      <c r="BC66" s="239" t="str">
        <f t="shared" si="61"/>
        <v/>
      </c>
      <c r="BD66" s="240" t="str">
        <f t="shared" si="62"/>
        <v/>
      </c>
      <c r="BE66" s="240" t="str">
        <f t="shared" si="63"/>
        <v/>
      </c>
      <c r="BF66" s="240" t="str">
        <f t="shared" si="64"/>
        <v/>
      </c>
      <c r="BG66" s="240" t="str">
        <f t="shared" si="65"/>
        <v/>
      </c>
      <c r="BH66" s="240" t="str">
        <f t="shared" si="66"/>
        <v/>
      </c>
      <c r="BI66" s="240" t="str">
        <f t="shared" si="67"/>
        <v/>
      </c>
      <c r="BJ66" s="240" t="str">
        <f t="shared" si="68"/>
        <v/>
      </c>
      <c r="BK66" s="240" t="str">
        <f t="shared" si="69"/>
        <v/>
      </c>
      <c r="BL66" s="240" t="str">
        <f t="shared" si="70"/>
        <v/>
      </c>
      <c r="BM66" s="240" t="str">
        <f t="shared" si="71"/>
        <v/>
      </c>
      <c r="BN66" s="240" t="str">
        <f t="shared" si="121"/>
        <v/>
      </c>
      <c r="BO66" s="240" t="str">
        <f t="shared" si="121"/>
        <v/>
      </c>
      <c r="BP66" s="240" t="str">
        <f t="shared" si="73"/>
        <v/>
      </c>
      <c r="BQ66" s="240" t="str">
        <f t="shared" si="74"/>
        <v/>
      </c>
      <c r="BR66" s="241">
        <v>52</v>
      </c>
      <c r="BS66" s="432"/>
      <c r="BT66" s="242"/>
      <c r="BU66" s="242"/>
      <c r="BV66" s="249" t="str">
        <f t="shared" si="75"/>
        <v/>
      </c>
      <c r="BW66" s="238" t="str">
        <f t="shared" si="76"/>
        <v/>
      </c>
      <c r="BX66" s="238" t="str">
        <f t="shared" si="77"/>
        <v/>
      </c>
      <c r="BY66" s="239" t="str">
        <f t="shared" si="162"/>
        <v/>
      </c>
      <c r="BZ66" s="239" t="str">
        <f t="shared" si="78"/>
        <v/>
      </c>
      <c r="CA66" s="239" t="str">
        <f t="shared" si="122"/>
        <v/>
      </c>
      <c r="CB66" s="240" t="str">
        <f t="shared" si="122"/>
        <v/>
      </c>
      <c r="CC66" s="240" t="str">
        <f t="shared" si="80"/>
        <v/>
      </c>
      <c r="CD66" s="240" t="str">
        <f t="shared" si="81"/>
        <v/>
      </c>
      <c r="CE66" s="240" t="str">
        <f t="shared" si="82"/>
        <v/>
      </c>
      <c r="CF66" s="240" t="str">
        <f t="shared" si="83"/>
        <v/>
      </c>
      <c r="CG66" s="240" t="str">
        <f t="shared" si="84"/>
        <v/>
      </c>
      <c r="CH66" s="240" t="str">
        <f t="shared" si="85"/>
        <v/>
      </c>
      <c r="CI66" s="240" t="str">
        <f t="shared" si="86"/>
        <v/>
      </c>
      <c r="CJ66" s="240" t="str">
        <f t="shared" si="87"/>
        <v/>
      </c>
      <c r="CK66" s="240" t="str">
        <f t="shared" si="88"/>
        <v/>
      </c>
      <c r="CL66" s="240" t="str">
        <f t="shared" si="123"/>
        <v/>
      </c>
      <c r="CM66" s="240" t="str">
        <f t="shared" si="123"/>
        <v/>
      </c>
      <c r="CN66" s="240" t="str">
        <f t="shared" si="90"/>
        <v/>
      </c>
      <c r="CO66" s="240" t="str">
        <f t="shared" si="91"/>
        <v/>
      </c>
      <c r="CP66" s="241">
        <v>52</v>
      </c>
      <c r="CQ66" s="432"/>
      <c r="CR66" s="243"/>
      <c r="CS66" s="248" t="str">
        <f t="shared" si="92"/>
        <v/>
      </c>
      <c r="CT66" s="238" t="str">
        <f t="shared" si="93"/>
        <v/>
      </c>
      <c r="CU66" s="238" t="str">
        <f t="shared" si="94"/>
        <v/>
      </c>
      <c r="CV66" s="238" t="str">
        <f t="shared" si="95"/>
        <v/>
      </c>
      <c r="CW66" s="239" t="str">
        <f t="shared" si="96"/>
        <v/>
      </c>
      <c r="CX66" s="239" t="str">
        <f t="shared" si="97"/>
        <v/>
      </c>
      <c r="CY66" s="240" t="str">
        <f t="shared" si="98"/>
        <v/>
      </c>
      <c r="CZ66" s="240" t="str">
        <f t="shared" si="99"/>
        <v/>
      </c>
      <c r="DA66" s="240" t="str">
        <f t="shared" si="100"/>
        <v/>
      </c>
      <c r="DB66" s="240" t="str">
        <f t="shared" si="101"/>
        <v/>
      </c>
      <c r="DC66" s="240" t="str">
        <f t="shared" si="102"/>
        <v/>
      </c>
      <c r="DD66" s="240" t="str">
        <f t="shared" si="103"/>
        <v/>
      </c>
      <c r="DE66" s="240" t="str">
        <f t="shared" si="104"/>
        <v/>
      </c>
      <c r="DF66" s="240" t="str">
        <f t="shared" si="105"/>
        <v/>
      </c>
      <c r="DG66" s="240" t="str">
        <f t="shared" si="106"/>
        <v/>
      </c>
      <c r="DH66" s="240" t="str">
        <f t="shared" si="107"/>
        <v/>
      </c>
      <c r="DI66" s="240" t="str">
        <f t="shared" si="124"/>
        <v/>
      </c>
      <c r="DJ66" s="240" t="str">
        <f t="shared" si="124"/>
        <v/>
      </c>
      <c r="DK66" s="240" t="str">
        <f t="shared" si="109"/>
        <v/>
      </c>
      <c r="DL66" s="240" t="str">
        <f t="shared" si="110"/>
        <v/>
      </c>
      <c r="DM66" s="241">
        <v>52</v>
      </c>
      <c r="DN66" s="432"/>
      <c r="DO66" s="242"/>
      <c r="DP66" s="242"/>
      <c r="DQ66" s="248" t="str">
        <f t="shared" si="111"/>
        <v/>
      </c>
      <c r="DR66" s="238" t="str">
        <f t="shared" si="112"/>
        <v/>
      </c>
      <c r="DS66" s="238" t="str">
        <f t="shared" si="113"/>
        <v/>
      </c>
      <c r="DT66" s="238" t="str">
        <f t="shared" si="114"/>
        <v/>
      </c>
      <c r="DU66" s="239" t="str">
        <f t="shared" si="115"/>
        <v/>
      </c>
      <c r="DV66" s="239" t="str">
        <f t="shared" si="116"/>
        <v/>
      </c>
      <c r="DW66" s="240" t="str">
        <f t="shared" si="45"/>
        <v/>
      </c>
      <c r="DX66" s="240" t="str">
        <f t="shared" si="46"/>
        <v/>
      </c>
      <c r="DY66" s="240" t="str">
        <f t="shared" si="47"/>
        <v/>
      </c>
      <c r="DZ66" s="240" t="str">
        <f t="shared" si="48"/>
        <v/>
      </c>
      <c r="EA66" s="240" t="str">
        <f t="shared" si="49"/>
        <v/>
      </c>
      <c r="EB66" s="240" t="str">
        <f t="shared" si="50"/>
        <v/>
      </c>
      <c r="EC66" s="240" t="str">
        <f t="shared" si="51"/>
        <v/>
      </c>
      <c r="ED66" s="240" t="str">
        <f t="shared" si="52"/>
        <v/>
      </c>
      <c r="EE66" s="240" t="str">
        <f t="shared" si="53"/>
        <v/>
      </c>
      <c r="EF66" s="240" t="str">
        <f t="shared" si="54"/>
        <v/>
      </c>
      <c r="EG66" s="240" t="str">
        <f t="shared" si="55"/>
        <v/>
      </c>
      <c r="EH66" s="240" t="str">
        <f t="shared" si="118"/>
        <v/>
      </c>
      <c r="EI66" s="240" t="str">
        <f t="shared" si="56"/>
        <v/>
      </c>
      <c r="EJ66" s="240" t="str">
        <f t="shared" si="117"/>
        <v/>
      </c>
      <c r="EK66" s="241">
        <v>52</v>
      </c>
      <c r="EL66" s="432"/>
      <c r="EM66" s="91"/>
      <c r="EN66" s="91"/>
      <c r="EO66" s="91"/>
      <c r="EP66" s="91"/>
      <c r="EQ66" s="91"/>
      <c r="ER66" s="91"/>
      <c r="ES66" s="91"/>
      <c r="ET66" s="91"/>
      <c r="EU66" s="91"/>
      <c r="EV66" s="91"/>
      <c r="EW66" s="91"/>
      <c r="EX66" s="91"/>
      <c r="EY66" s="91"/>
      <c r="EZ66" s="214" t="str">
        <f>IFERROR(IF(AND('Classificação geral'!$J58="FEM",'Classificação geral'!$K58=1,'Classificação geral'!$F58="Mini"),'Classificação geral'!$A58,""),"")</f>
        <v/>
      </c>
      <c r="FA66" s="214" t="str">
        <f>IFERROR(IF(AND('Classificação geral'!$J58="FEM",'Classificação geral'!$K58=1,'Classificação geral'!F58="Mini"),'Classificação geral'!$B58,""),"")</f>
        <v/>
      </c>
      <c r="FB66" s="215" t="str">
        <f>IF($FA66='Classificação geral'!$B58,'Classificação geral'!$C58,"")</f>
        <v/>
      </c>
      <c r="FC66" s="215" t="str">
        <f>IF($FA66='Classificação geral'!$B58,'Classificação geral'!$D58,"")</f>
        <v/>
      </c>
      <c r="FD66" s="215" t="str">
        <f>IF($FA66='Classificação geral'!$B58,'Classificação geral'!$J58,"")</f>
        <v/>
      </c>
      <c r="FE66" s="215" t="str">
        <f>IF($FD66='Classificação geral'!$J58,'Classificação geral'!$K58,"")</f>
        <v/>
      </c>
      <c r="FF66" s="215" t="str">
        <f>IF($FE66='Classificação geral'!$K58,'Classificação geral'!$P58,"")</f>
        <v/>
      </c>
      <c r="FG66" s="215" t="str">
        <f>IF($FE66='Classificação geral'!$K58,'Classificação geral'!$S58,"")</f>
        <v/>
      </c>
      <c r="FH66" s="215" t="str">
        <f>IF($FE66='Classificação geral'!$K58,'Classificação geral'!$T58,"")</f>
        <v/>
      </c>
      <c r="FI66" s="215" t="str">
        <f>IF($FE66='Classificação geral'!$K58,'Classificação geral'!$L58,"")</f>
        <v/>
      </c>
      <c r="FJ66" s="215" t="str">
        <f>IF($FE66='Classificação geral'!$K58,'Classificação geral'!$U58,"")</f>
        <v/>
      </c>
      <c r="FK66" s="215" t="str">
        <f>IF($FE66='Classificação geral'!$K58,'Classificação geral'!$W58,"")</f>
        <v/>
      </c>
      <c r="FL66" s="215" t="str">
        <f>IF($FE66='Classificação geral'!$K58,'Classificação geral'!$X58,"")</f>
        <v/>
      </c>
      <c r="FM66" s="215" t="str">
        <f>IF($FE66='Classificação geral'!$K58,'Classificação geral'!$M58,"")</f>
        <v/>
      </c>
      <c r="FN66" s="215" t="str">
        <f>IF($FE66='Classificação geral'!$K58,'Classificação geral'!$Y58,"")</f>
        <v/>
      </c>
      <c r="FO66" s="215" t="str">
        <f>IF($FE66='Classificação geral'!$K58,'Classificação geral'!$AA58,"")</f>
        <v/>
      </c>
      <c r="FP66" s="215" t="str">
        <f>IF($FE66='Classificação geral'!$K58,'Classificação geral'!$AB58,"")</f>
        <v/>
      </c>
      <c r="FQ66" s="215" t="str">
        <f>IF($FE66='Classificação geral'!$K58,'Classificação geral'!$N58,"")</f>
        <v/>
      </c>
      <c r="FR66" s="215" t="str">
        <f>IF($FE66='Classificação geral'!$K58,'Classificação geral'!$O58,"")</f>
        <v/>
      </c>
      <c r="FS66" s="215" t="str">
        <f>IF($FE66='Classificação geral'!$K58,'Classificação geral'!$AM58,"")</f>
        <v/>
      </c>
      <c r="FT66" s="216" t="str">
        <f>IFERROR(RANK(FS66,FS:FS,0)+ COUNTIF($FS$13:FS65,FS66),"")</f>
        <v/>
      </c>
      <c r="FU66" s="209"/>
      <c r="FV66" s="214" t="str">
        <f>IFERROR(IF(AND('Classificação geral'!$J58="mas",'Classificação geral'!$K58=1,'Classificação geral'!$F58="Mini"),'Classificação geral'!$A58,""),"")</f>
        <v/>
      </c>
      <c r="FW66" s="214" t="str">
        <f>IFERROR(IF(AND('Classificação geral'!$J58="mas",'Classificação geral'!$K58=1,'Classificação geral'!$F58="Mini"),'Classificação geral'!$B58,""),"")</f>
        <v/>
      </c>
      <c r="FX66" s="215" t="str">
        <f>IF($FW66='Classificação geral'!$B58,'Classificação geral'!$C58,"")</f>
        <v/>
      </c>
      <c r="FY66" s="215" t="str">
        <f>IF($FW66='Classificação geral'!$B58,'Classificação geral'!$D58,"")</f>
        <v/>
      </c>
      <c r="FZ66" s="215" t="str">
        <f>IF($FW66='Classificação geral'!$B58,'Classificação geral'!$J58,"")</f>
        <v/>
      </c>
      <c r="GA66" s="214" t="str">
        <f>IFERROR(IF(AND($FZ66="mas",'Classificação geral'!$K58=1),'Classificação geral'!K58,""),"")</f>
        <v/>
      </c>
      <c r="GB66" s="214" t="str">
        <f>IFERROR(IF(AND($FZ66="mas",'Classificação geral'!$K58=1),'Classificação geral'!P58,""),"")</f>
        <v/>
      </c>
      <c r="GC66" s="214" t="str">
        <f>IFERROR(IF(AND($FZ66="mas",'Classificação geral'!$K58=1),'Classificação geral'!S58,""),"")</f>
        <v/>
      </c>
      <c r="GD66" s="214" t="str">
        <f>IFERROR(IF(AND($FZ66="mas",'Classificação geral'!$K58=1),'Classificação geral'!T58,""),"")</f>
        <v/>
      </c>
      <c r="GE66" s="214" t="str">
        <f>IFERROR(IF(AND($FZ66="mas",'Classificação geral'!$K58=1),'Classificação geral'!L58,""),"")</f>
        <v/>
      </c>
      <c r="GF66" s="214" t="str">
        <f>IFERROR(IF(AND($FZ66="mas",'Classificação geral'!$K58=1),'Classificação geral'!U58,""),"")</f>
        <v/>
      </c>
      <c r="GG66" s="214" t="str">
        <f>IFERROR(IF(AND($FZ66="mas",'Classificação geral'!$K58=1),'Classificação geral'!W58,""),"")</f>
        <v/>
      </c>
      <c r="GH66" s="214" t="str">
        <f>IFERROR(IF(AND($FZ66="mas",'Classificação geral'!$K58=1),'Classificação geral'!X58,""),"")</f>
        <v/>
      </c>
      <c r="GI66" s="214" t="str">
        <f>IFERROR(IF(AND($FZ66="mas",'Classificação geral'!$K58=1),'Classificação geral'!M58,""),"")</f>
        <v/>
      </c>
      <c r="GJ66" s="214" t="str">
        <f>IFERROR(IF(AND($FZ66="mas",'Classificação geral'!$K58=1),'Classificação geral'!Y58,""),"")</f>
        <v/>
      </c>
      <c r="GK66" s="214" t="str">
        <f>IFERROR(IF(AND($FZ66="mas",'Classificação geral'!$K58=1),'Classificação geral'!AA58,""),"")</f>
        <v/>
      </c>
      <c r="GL66" s="214" t="str">
        <f>IFERROR(IF(AND($FZ66="mas",'Classificação geral'!$K58=1),'Classificação geral'!AB58,""),"")</f>
        <v/>
      </c>
      <c r="GM66" s="214" t="str">
        <f>IFERROR(IF(AND($FZ66="mas",'Classificação geral'!$K58=1),'Classificação geral'!N58,""),"")</f>
        <v/>
      </c>
      <c r="GN66" s="214" t="str">
        <f>IFERROR(IF(AND($FZ66="mas",'Classificação geral'!$K58=1),'Classificação geral'!O58,""),"")</f>
        <v/>
      </c>
      <c r="GO66" s="244" t="str">
        <f>IFERROR(IF(AND($FZ66="mas",'Classificação geral'!$K58=1),'Classificação geral'!AM58,""),"")</f>
        <v/>
      </c>
      <c r="GP66" s="216" t="str">
        <f>IFERROR(RANK(GO66,GO:GO,0)+ COUNTIF($GO$13:GO65,GO66),"")</f>
        <v/>
      </c>
      <c r="GQ66" s="209"/>
      <c r="GR66" s="214" t="str">
        <f>IFERROR(IF(AND('Classificação geral'!$J58="fem",'Classificação geral'!$K58=2,'Classificação geral'!$F58="Mini"),'Classificação geral'!$A58,""),"")</f>
        <v/>
      </c>
      <c r="GS66" s="214" t="str">
        <f>IFERROR(IF(AND('Classificação geral'!$J58="fem",'Classificação geral'!$K58=2,'Classificação geral'!$F58="Mini"),'Classificação geral'!$B58,""),"")</f>
        <v/>
      </c>
      <c r="GT66" s="215" t="str">
        <f>IF($GS66='Classificação geral'!$B58,'Classificação geral'!$C58,"")</f>
        <v/>
      </c>
      <c r="GU66" s="215" t="str">
        <f>IF($GS66='Classificação geral'!$B58,'Classificação geral'!$D58,"")</f>
        <v/>
      </c>
      <c r="GV66" s="215" t="str">
        <f>IF($GS66='Classificação geral'!$B58,'Classificação geral'!$J58,"")</f>
        <v/>
      </c>
      <c r="GW66" s="214" t="str">
        <f>IFERROR(IF(AND($GV66="fem",'Classificação geral'!$K58=2),'Classificação geral'!K58,""),"")</f>
        <v/>
      </c>
      <c r="GX66" s="214" t="str">
        <f>IFERROR(IF(AND($GV66="fem",'Classificação geral'!$K58=2),'Classificação geral'!P58,""),"")</f>
        <v/>
      </c>
      <c r="GY66" s="214" t="str">
        <f>IFERROR(IF(AND($GV66="fem",'Classificação geral'!$K58=2),'Classificação geral'!S58,""),"")</f>
        <v/>
      </c>
      <c r="GZ66" s="214" t="str">
        <f>IFERROR(IF(AND($GV66="fem",'Classificação geral'!$K58=2),'Classificação geral'!T58,""),"")</f>
        <v/>
      </c>
      <c r="HA66" s="214" t="str">
        <f>IFERROR(IF(AND($GV66="fem",'Classificação geral'!$K58=2),'Classificação geral'!L58,""),"")</f>
        <v/>
      </c>
      <c r="HB66" s="214" t="str">
        <f>IFERROR(IF(AND($GV66="fem",'Classificação geral'!$K58=2),'Classificação geral'!U58,""),"")</f>
        <v/>
      </c>
      <c r="HC66" s="214" t="str">
        <f>IFERROR(IF(AND($GV66="fem",'Classificação geral'!$K58=2),'Classificação geral'!W58,""),"")</f>
        <v/>
      </c>
      <c r="HD66" s="214" t="str">
        <f>IFERROR(IF(AND($GV66="fem",'Classificação geral'!$K58=2),'Classificação geral'!X58,""),"")</f>
        <v/>
      </c>
      <c r="HE66" s="214" t="str">
        <f>IFERROR(IF(AND($GV66="fem",'Classificação geral'!$K58=2),'Classificação geral'!M58,""),"")</f>
        <v/>
      </c>
      <c r="HF66" s="214" t="str">
        <f>IFERROR(IF(AND($GV66="fem",'Classificação geral'!$K58=2),'Classificação geral'!Y58,""),"")</f>
        <v/>
      </c>
      <c r="HG66" s="214" t="str">
        <f>IFERROR(IF(AND($GV66="fem",'Classificação geral'!$K58=2),'Classificação geral'!AA58,""),"")</f>
        <v/>
      </c>
      <c r="HH66" s="214" t="str">
        <f>IFERROR(IF(AND($GV66="fem",'Classificação geral'!$K58=2),'Classificação geral'!AB58,""),"")</f>
        <v/>
      </c>
      <c r="HI66" s="214" t="str">
        <f>IFERROR(IF(AND($GV66="fem",'Classificação geral'!$K58=2),'Classificação geral'!N58,""),"")</f>
        <v/>
      </c>
      <c r="HJ66" s="214" t="str">
        <f>IFERROR(IF(AND($GV66="fem",'Classificação geral'!$K58=2),'Classificação geral'!O58,""),"")</f>
        <v/>
      </c>
      <c r="HK66" s="214" t="str">
        <f>IFERROR(IF(AND($GV66="fem",'Classificação geral'!$K58=2),'Classificação geral'!AM58,""),"")</f>
        <v/>
      </c>
      <c r="HL66" s="216" t="str">
        <f>IFERROR(RANK(HK66,HK:HK,0)+ COUNTIF(HK$13:$HK64,HK66),"")</f>
        <v/>
      </c>
      <c r="HM66" s="209"/>
      <c r="HN66" s="214" t="str">
        <f>IFERROR(IF(AND('Classificação geral'!$J58="mas",'Classificação geral'!$K58=2,'Classificação geral'!$F58="Mini"),'Classificação geral'!$A58,""),"")</f>
        <v/>
      </c>
      <c r="HO66" s="214" t="str">
        <f>IFERROR(IF(AND('Classificação geral'!$J58="mas",'Classificação geral'!$K58=2,'Classificação geral'!$F58="Mini"),'Classificação geral'!$B58,""),"")</f>
        <v/>
      </c>
      <c r="HP66" s="215" t="str">
        <f>IF($HO66='Classificação geral'!$B58,'Classificação geral'!$C58,"")</f>
        <v/>
      </c>
      <c r="HQ66" s="215" t="str">
        <f>IF($HO66='Classificação geral'!$B58,'Classificação geral'!$D58,"")</f>
        <v/>
      </c>
      <c r="HR66" s="215" t="str">
        <f>IF($HO66='Classificação geral'!$B58,'Classificação geral'!$J58,"")</f>
        <v/>
      </c>
      <c r="HS66" s="214" t="str">
        <f>IFERROR(IF(AND($HR66="mas",'Classificação geral'!$K58=2),'Classificação geral'!K58,""),"")</f>
        <v/>
      </c>
      <c r="HT66" s="214" t="str">
        <f>IFERROR(IF(AND($HR66="mas",'Classificação geral'!$K58=2),'Classificação geral'!P58,""),"")</f>
        <v/>
      </c>
      <c r="HU66" s="214" t="str">
        <f>IFERROR(IF(AND($HR66="mas",'Classificação geral'!$K58=2),'Classificação geral'!S58,""),"")</f>
        <v/>
      </c>
      <c r="HV66" s="214" t="str">
        <f>IFERROR(IF(AND($HR66="mas",'Classificação geral'!$K58=2),'Classificação geral'!T58,""),"")</f>
        <v/>
      </c>
      <c r="HW66" s="214" t="str">
        <f>IFERROR(IF(AND($HR66="mas",'Classificação geral'!$K58=2),'Classificação geral'!L58,""),"")</f>
        <v/>
      </c>
      <c r="HX66" s="214" t="str">
        <f>IFERROR(IF(AND($HR66="mas",'Classificação geral'!$K58=2),'Classificação geral'!U58,""),"")</f>
        <v/>
      </c>
      <c r="HY66" s="214" t="str">
        <f>IFERROR(IF(AND($HR66="mas",'Classificação geral'!$K58=2),'Classificação geral'!W58,""),"")</f>
        <v/>
      </c>
      <c r="HZ66" s="214" t="str">
        <f>IFERROR(IF(AND($HR66="mas",'Classificação geral'!$K58=2),'Classificação geral'!X58,""),"")</f>
        <v/>
      </c>
      <c r="IA66" s="214" t="str">
        <f>IFERROR(IF(AND($HR66="mas",'Classificação geral'!$K58=2),'Classificação geral'!M58,""),"")</f>
        <v/>
      </c>
      <c r="IB66" s="214" t="str">
        <f>IFERROR(IF(AND($HR66="mas",'Classificação geral'!$K58=2),'Classificação geral'!Y58,""),"")</f>
        <v/>
      </c>
      <c r="IC66" s="214" t="str">
        <f>IFERROR(IF(AND($HR66="mas",'Classificação geral'!$K58=2),'Classificação geral'!AA58,""),"")</f>
        <v/>
      </c>
      <c r="ID66" s="214" t="str">
        <f>IFERROR(IF(AND($HR66="mas",'Classificação geral'!$K58=2),'Classificação geral'!AB58,""),"")</f>
        <v/>
      </c>
      <c r="IE66" s="214" t="str">
        <f>IFERROR(IF(AND($HR66="mas",'Classificação geral'!$K58=2),'Classificação geral'!N58,""),"")</f>
        <v/>
      </c>
      <c r="IF66" s="214" t="str">
        <f>IFERROR(IF(AND($HR66="mas",'Classificação geral'!$K58=2),'Classificação geral'!$AM58,""),"")</f>
        <v/>
      </c>
      <c r="IG66" s="216" t="str">
        <f>IFERROR(RANK(IF66,IF:IF,0)+ COUNTIF($IF$13:IF$13,IF66),"")</f>
        <v/>
      </c>
      <c r="IH66" s="209"/>
      <c r="II66" s="214" t="str">
        <f>IFERROR(IF(AND('Classificação geral'!$J58="fem",'Classificação geral'!$K58=3,'Classificação geral'!$F58="Mini"),'Classificação geral'!$A58,""),"")</f>
        <v/>
      </c>
      <c r="IJ66" s="214" t="str">
        <f>IFERROR(IF(AND('Classificação geral'!$J58="fem",'Classificação geral'!$K58=3,'Classificação geral'!$F58="Mini"),'Classificação geral'!$B58,""),"")</f>
        <v/>
      </c>
      <c r="IK66" s="215" t="str">
        <f>IF($IJ66='Classificação geral'!$B58,'Classificação geral'!$C58,"")</f>
        <v/>
      </c>
      <c r="IL66" s="215" t="str">
        <f>IF($IJ66='Classificação geral'!$B58,'Classificação geral'!$D58,"")</f>
        <v/>
      </c>
      <c r="IM66" s="215" t="str">
        <f>IF($IJ66='Classificação geral'!$B58,'Classificação geral'!$J58,"")</f>
        <v/>
      </c>
      <c r="IN66" s="215" t="str">
        <f>IF($IM66='Classificação geral'!$J58,'Classificação geral'!$K58,"")</f>
        <v/>
      </c>
      <c r="IO66" s="215" t="str">
        <f>IF($IN66='Classificação geral'!$K58,'Classificação geral'!$P58,"")</f>
        <v/>
      </c>
      <c r="IP66" s="215" t="str">
        <f>IF($IN66='Classificação geral'!$K58,'Classificação geral'!$S58,"")</f>
        <v/>
      </c>
      <c r="IQ66" s="215" t="str">
        <f>IF($IN66='Classificação geral'!$K58,'Classificação geral'!$T58,"")</f>
        <v/>
      </c>
      <c r="IR66" s="215" t="str">
        <f>IF($IN66='Classificação geral'!$K58,'Classificação geral'!$L58,"")</f>
        <v/>
      </c>
      <c r="IS66" s="215" t="str">
        <f>IF($IN66='Classificação geral'!$K58,'Classificação geral'!$U58,"")</f>
        <v/>
      </c>
      <c r="IT66" s="215" t="str">
        <f>IF($IN66='Classificação geral'!$K58,'Classificação geral'!$W58,"")</f>
        <v/>
      </c>
      <c r="IU66" s="215" t="str">
        <f>IF($IN66='Classificação geral'!$K58,'Classificação geral'!$X58,"")</f>
        <v/>
      </c>
      <c r="IV66" s="215" t="str">
        <f>IF($IN66='Classificação geral'!$K58,'Classificação geral'!$M58,"")</f>
        <v/>
      </c>
      <c r="IW66" s="215" t="str">
        <f>IF($IN66='Classificação geral'!$K58,'Classificação geral'!$Y58,"")</f>
        <v/>
      </c>
      <c r="IX66" s="215" t="str">
        <f>IF($IN66='Classificação geral'!$K58,'Classificação geral'!$AA58,"")</f>
        <v/>
      </c>
      <c r="IY66" s="215" t="str">
        <f>IF($IN66='Classificação geral'!$K58,'Classificação geral'!$AB58,"")</f>
        <v/>
      </c>
      <c r="IZ66" s="215" t="str">
        <f>IF($IN66='Classificação geral'!$K58,'Classificação geral'!$N58,"")</f>
        <v/>
      </c>
      <c r="JA66" s="215" t="str">
        <f>IF($IN66='Classificação geral'!$K58,'Classificação geral'!$O58,"")</f>
        <v/>
      </c>
      <c r="JB66" s="215" t="str">
        <f>IF($IN66='Classificação geral'!$K58,'Classificação geral'!$AM58,"")</f>
        <v/>
      </c>
      <c r="JC66" s="216" t="str">
        <f>IFERROR(RANK(JB66,JB:JB,0)+ COUNTIF($JB$13:JB64,JB66),"")</f>
        <v/>
      </c>
      <c r="JD66" s="209"/>
      <c r="JE66" s="214" t="str">
        <f>IFERROR(IF(AND('Classificação geral'!$J58="mas",'Classificação geral'!$K58=3,'Classificação geral'!$F58="Mini"),'Classificação geral'!$A58,""),"")</f>
        <v/>
      </c>
      <c r="JF66" s="214" t="str">
        <f>IFERROR(IF(AND('Classificação geral'!$J58="mas",'Classificação geral'!$K58=3,'Classificação geral'!$F58="Mini"),'Classificação geral'!$B58,""),"")</f>
        <v/>
      </c>
      <c r="JG66" s="215" t="str">
        <f>IF($JF66='Classificação geral'!$B58,'Classificação geral'!$C58,"")</f>
        <v/>
      </c>
      <c r="JH66" s="215" t="str">
        <f>IF($JF66='Classificação geral'!$B58,'Classificação geral'!$D58,"")</f>
        <v/>
      </c>
      <c r="JI66" s="215" t="str">
        <f>IF($JF66='Classificação geral'!$B58,'Classificação geral'!$J58,"")</f>
        <v/>
      </c>
      <c r="JJ66" s="214" t="str">
        <f>IFERROR(IF(AND($JI66="mas",'Classificação geral'!$K58=3),'Classificação geral'!K58,""),"")</f>
        <v/>
      </c>
      <c r="JK66" s="214" t="str">
        <f>IFERROR(IF(AND($JI66="mas",'Classificação geral'!$K58=3),'Classificação geral'!P58,""),"")</f>
        <v/>
      </c>
      <c r="JL66" s="214" t="str">
        <f>IFERROR(IF(AND($JI66="mas",'Classificação geral'!$K58=3),'Classificação geral'!S58,""),"")</f>
        <v/>
      </c>
      <c r="JM66" s="214" t="str">
        <f>IFERROR(IF(AND($JI66="mas",'Classificação geral'!$K58=3),'Classificação geral'!T58,""),"")</f>
        <v/>
      </c>
      <c r="JN66" s="214" t="str">
        <f>IFERROR(IF(AND($JI66="mas",'Classificação geral'!$K58=3),'Classificação geral'!L58,""),"")</f>
        <v/>
      </c>
      <c r="JO66" s="214" t="str">
        <f>IFERROR(IF(AND($JI66="mas",'Classificação geral'!$K58=3),'Classificação geral'!U58,""),"")</f>
        <v/>
      </c>
      <c r="JP66" s="214" t="str">
        <f>IFERROR(IF(AND($JI66="mas",'Classificação geral'!$K58=3),'Classificação geral'!W58,""),"")</f>
        <v/>
      </c>
      <c r="JQ66" s="214" t="str">
        <f>IFERROR(IF(AND($JI66="mas",'Classificação geral'!$K58=3),'Classificação geral'!X58,""),"")</f>
        <v/>
      </c>
      <c r="JR66" s="214" t="str">
        <f>IFERROR(IF(AND($JI66="mas",'Classificação geral'!$K58=3),'Classificação geral'!M58,""),"")</f>
        <v/>
      </c>
      <c r="JS66" s="214" t="str">
        <f>IFERROR(IF(AND($JI66="mas",'Classificação geral'!$K58=3),'Classificação geral'!Y58,""),"")</f>
        <v/>
      </c>
      <c r="JT66" s="214" t="str">
        <f>IFERROR(IF(AND($JI66="mas",'Classificação geral'!$K58=3),'Classificação geral'!AA58,""),"")</f>
        <v/>
      </c>
      <c r="JU66" s="214" t="str">
        <f>IFERROR(IF(AND($JI66="mas",'Classificação geral'!$K58=3),'Classificação geral'!AB58,""),"")</f>
        <v/>
      </c>
      <c r="JV66" s="214" t="str">
        <f>IFERROR(IF(AND($JI66="mas",'Classificação geral'!$K58=3),'Classificação geral'!N58,""),"")</f>
        <v/>
      </c>
      <c r="JW66" s="214" t="str">
        <f>IFERROR(IF(AND($JI66="mas",'Classificação geral'!$K58=3),'Classificação geral'!$AM58,""),"")</f>
        <v/>
      </c>
      <c r="JX66" s="216" t="str">
        <f>IFERROR(RANK(JW66,JW:JW,0)+ COUNTIF(JW$13:$JW64,JW66),"")</f>
        <v/>
      </c>
    </row>
    <row r="67" spans="1:284" s="199" customFormat="1" ht="24.75" customHeight="1" x14ac:dyDescent="0.4">
      <c r="A67" s="243"/>
      <c r="B67" s="248" t="str">
        <f t="shared" si="125"/>
        <v/>
      </c>
      <c r="C67" s="238" t="str">
        <f t="shared" si="126"/>
        <v/>
      </c>
      <c r="D67" s="238" t="str">
        <f t="shared" si="127"/>
        <v/>
      </c>
      <c r="E67" s="238" t="str">
        <f t="shared" si="128"/>
        <v/>
      </c>
      <c r="F67" s="239" t="str">
        <f t="shared" si="129"/>
        <v/>
      </c>
      <c r="G67" s="239" t="str">
        <f t="shared" si="130"/>
        <v/>
      </c>
      <c r="H67" s="240" t="str">
        <f t="shared" si="131"/>
        <v/>
      </c>
      <c r="I67" s="240" t="str">
        <f t="shared" si="132"/>
        <v/>
      </c>
      <c r="J67" s="240" t="str">
        <f t="shared" si="133"/>
        <v/>
      </c>
      <c r="K67" s="240" t="str">
        <f t="shared" si="134"/>
        <v/>
      </c>
      <c r="L67" s="240" t="str">
        <f t="shared" si="135"/>
        <v/>
      </c>
      <c r="M67" s="240" t="str">
        <f t="shared" si="136"/>
        <v/>
      </c>
      <c r="N67" s="240" t="str">
        <f t="shared" si="137"/>
        <v/>
      </c>
      <c r="O67" s="240" t="str">
        <f t="shared" si="138"/>
        <v/>
      </c>
      <c r="P67" s="240" t="str">
        <f t="shared" si="139"/>
        <v/>
      </c>
      <c r="Q67" s="240" t="str">
        <f t="shared" si="140"/>
        <v/>
      </c>
      <c r="R67" s="240" t="str">
        <f t="shared" si="163"/>
        <v/>
      </c>
      <c r="S67" s="240" t="str">
        <f t="shared" si="163"/>
        <v/>
      </c>
      <c r="T67" s="240" t="str">
        <f t="shared" si="141"/>
        <v/>
      </c>
      <c r="U67" s="240" t="str">
        <f t="shared" si="142"/>
        <v/>
      </c>
      <c r="V67" s="241">
        <v>53</v>
      </c>
      <c r="W67" s="432"/>
      <c r="X67" s="434"/>
      <c r="Y67" s="242"/>
      <c r="Z67" s="248" t="str">
        <f t="shared" si="143"/>
        <v/>
      </c>
      <c r="AA67" s="238" t="str">
        <f t="shared" si="144"/>
        <v/>
      </c>
      <c r="AB67" s="238" t="str">
        <f t="shared" si="145"/>
        <v/>
      </c>
      <c r="AC67" s="238" t="str">
        <f t="shared" si="146"/>
        <v/>
      </c>
      <c r="AD67" s="239" t="str">
        <f t="shared" si="147"/>
        <v/>
      </c>
      <c r="AE67" s="239" t="str">
        <f t="shared" si="148"/>
        <v/>
      </c>
      <c r="AF67" s="240" t="str">
        <f t="shared" si="149"/>
        <v/>
      </c>
      <c r="AG67" s="240" t="str">
        <f t="shared" si="150"/>
        <v/>
      </c>
      <c r="AH67" s="240" t="str">
        <f t="shared" si="151"/>
        <v/>
      </c>
      <c r="AI67" s="240" t="str">
        <f t="shared" si="152"/>
        <v/>
      </c>
      <c r="AJ67" s="240" t="str">
        <f t="shared" si="153"/>
        <v/>
      </c>
      <c r="AK67" s="240" t="str">
        <f t="shared" si="154"/>
        <v/>
      </c>
      <c r="AL67" s="240" t="str">
        <f t="shared" si="155"/>
        <v/>
      </c>
      <c r="AM67" s="240" t="str">
        <f t="shared" si="156"/>
        <v/>
      </c>
      <c r="AN67" s="240" t="str">
        <f t="shared" si="157"/>
        <v/>
      </c>
      <c r="AO67" s="240" t="str">
        <f t="shared" si="158"/>
        <v/>
      </c>
      <c r="AP67" s="240" t="str">
        <f t="shared" si="164"/>
        <v/>
      </c>
      <c r="AQ67" s="240" t="str">
        <f t="shared" si="164"/>
        <v/>
      </c>
      <c r="AR67" s="240" t="str">
        <f t="shared" si="159"/>
        <v/>
      </c>
      <c r="AS67" s="240" t="str">
        <f t="shared" si="160"/>
        <v/>
      </c>
      <c r="AT67" s="241">
        <v>53</v>
      </c>
      <c r="AU67" s="432"/>
      <c r="AV67" s="242"/>
      <c r="AW67" s="243"/>
      <c r="AX67" s="249" t="str">
        <f t="shared" si="57"/>
        <v/>
      </c>
      <c r="AY67" s="238" t="str">
        <f t="shared" si="58"/>
        <v/>
      </c>
      <c r="AZ67" s="238" t="str">
        <f t="shared" si="59"/>
        <v/>
      </c>
      <c r="BA67" s="239" t="str">
        <f t="shared" si="161"/>
        <v/>
      </c>
      <c r="BB67" s="239" t="str">
        <f t="shared" si="60"/>
        <v/>
      </c>
      <c r="BC67" s="239" t="str">
        <f t="shared" si="61"/>
        <v/>
      </c>
      <c r="BD67" s="240" t="str">
        <f t="shared" si="62"/>
        <v/>
      </c>
      <c r="BE67" s="240" t="str">
        <f t="shared" si="63"/>
        <v/>
      </c>
      <c r="BF67" s="240" t="str">
        <f t="shared" si="64"/>
        <v/>
      </c>
      <c r="BG67" s="240" t="str">
        <f t="shared" si="65"/>
        <v/>
      </c>
      <c r="BH67" s="240" t="str">
        <f t="shared" si="66"/>
        <v/>
      </c>
      <c r="BI67" s="240" t="str">
        <f t="shared" si="67"/>
        <v/>
      </c>
      <c r="BJ67" s="240" t="str">
        <f t="shared" si="68"/>
        <v/>
      </c>
      <c r="BK67" s="240" t="str">
        <f t="shared" si="69"/>
        <v/>
      </c>
      <c r="BL67" s="240" t="str">
        <f t="shared" si="70"/>
        <v/>
      </c>
      <c r="BM67" s="240" t="str">
        <f t="shared" si="71"/>
        <v/>
      </c>
      <c r="BN67" s="240" t="str">
        <f t="shared" si="121"/>
        <v/>
      </c>
      <c r="BO67" s="240" t="str">
        <f t="shared" si="121"/>
        <v/>
      </c>
      <c r="BP67" s="240" t="str">
        <f t="shared" si="73"/>
        <v/>
      </c>
      <c r="BQ67" s="240" t="str">
        <f t="shared" si="74"/>
        <v/>
      </c>
      <c r="BR67" s="241">
        <v>53</v>
      </c>
      <c r="BS67" s="432"/>
      <c r="BT67" s="242"/>
      <c r="BU67" s="242"/>
      <c r="BV67" s="249" t="str">
        <f t="shared" si="75"/>
        <v/>
      </c>
      <c r="BW67" s="238" t="str">
        <f t="shared" si="76"/>
        <v/>
      </c>
      <c r="BX67" s="238" t="str">
        <f t="shared" si="77"/>
        <v/>
      </c>
      <c r="BY67" s="239" t="str">
        <f t="shared" si="162"/>
        <v/>
      </c>
      <c r="BZ67" s="239" t="str">
        <f t="shared" si="78"/>
        <v/>
      </c>
      <c r="CA67" s="239" t="str">
        <f t="shared" si="122"/>
        <v/>
      </c>
      <c r="CB67" s="240" t="str">
        <f t="shared" si="122"/>
        <v/>
      </c>
      <c r="CC67" s="240" t="str">
        <f t="shared" si="80"/>
        <v/>
      </c>
      <c r="CD67" s="240" t="str">
        <f t="shared" si="81"/>
        <v/>
      </c>
      <c r="CE67" s="240" t="str">
        <f t="shared" si="82"/>
        <v/>
      </c>
      <c r="CF67" s="240" t="str">
        <f t="shared" si="83"/>
        <v/>
      </c>
      <c r="CG67" s="240" t="str">
        <f t="shared" si="84"/>
        <v/>
      </c>
      <c r="CH67" s="240" t="str">
        <f t="shared" si="85"/>
        <v/>
      </c>
      <c r="CI67" s="240" t="str">
        <f t="shared" si="86"/>
        <v/>
      </c>
      <c r="CJ67" s="240" t="str">
        <f t="shared" si="87"/>
        <v/>
      </c>
      <c r="CK67" s="240" t="str">
        <f t="shared" si="88"/>
        <v/>
      </c>
      <c r="CL67" s="240" t="str">
        <f t="shared" si="123"/>
        <v/>
      </c>
      <c r="CM67" s="240" t="str">
        <f t="shared" si="123"/>
        <v/>
      </c>
      <c r="CN67" s="240" t="str">
        <f t="shared" si="90"/>
        <v/>
      </c>
      <c r="CO67" s="240" t="str">
        <f t="shared" si="91"/>
        <v/>
      </c>
      <c r="CP67" s="241">
        <v>53</v>
      </c>
      <c r="CQ67" s="432"/>
      <c r="CR67" s="243"/>
      <c r="CS67" s="248" t="str">
        <f t="shared" si="92"/>
        <v/>
      </c>
      <c r="CT67" s="238" t="str">
        <f t="shared" si="93"/>
        <v/>
      </c>
      <c r="CU67" s="238" t="str">
        <f t="shared" si="94"/>
        <v/>
      </c>
      <c r="CV67" s="238" t="str">
        <f t="shared" si="95"/>
        <v/>
      </c>
      <c r="CW67" s="239" t="str">
        <f t="shared" si="96"/>
        <v/>
      </c>
      <c r="CX67" s="239" t="str">
        <f t="shared" si="97"/>
        <v/>
      </c>
      <c r="CY67" s="240" t="str">
        <f t="shared" si="98"/>
        <v/>
      </c>
      <c r="CZ67" s="240" t="str">
        <f t="shared" si="99"/>
        <v/>
      </c>
      <c r="DA67" s="240" t="str">
        <f t="shared" si="100"/>
        <v/>
      </c>
      <c r="DB67" s="240" t="str">
        <f t="shared" si="101"/>
        <v/>
      </c>
      <c r="DC67" s="240" t="str">
        <f t="shared" si="102"/>
        <v/>
      </c>
      <c r="DD67" s="240" t="str">
        <f t="shared" si="103"/>
        <v/>
      </c>
      <c r="DE67" s="240" t="str">
        <f t="shared" si="104"/>
        <v/>
      </c>
      <c r="DF67" s="240" t="str">
        <f t="shared" si="105"/>
        <v/>
      </c>
      <c r="DG67" s="240" t="str">
        <f t="shared" si="106"/>
        <v/>
      </c>
      <c r="DH67" s="240" t="str">
        <f t="shared" si="107"/>
        <v/>
      </c>
      <c r="DI67" s="240" t="str">
        <f t="shared" si="124"/>
        <v/>
      </c>
      <c r="DJ67" s="240" t="str">
        <f t="shared" si="124"/>
        <v/>
      </c>
      <c r="DK67" s="240" t="str">
        <f t="shared" si="109"/>
        <v/>
      </c>
      <c r="DL67" s="240" t="str">
        <f t="shared" si="110"/>
        <v/>
      </c>
      <c r="DM67" s="241">
        <v>53</v>
      </c>
      <c r="DN67" s="432"/>
      <c r="DO67" s="242"/>
      <c r="DP67" s="242"/>
      <c r="DQ67" s="248" t="str">
        <f t="shared" si="111"/>
        <v/>
      </c>
      <c r="DR67" s="238" t="str">
        <f t="shared" si="112"/>
        <v/>
      </c>
      <c r="DS67" s="238" t="str">
        <f t="shared" si="113"/>
        <v/>
      </c>
      <c r="DT67" s="238" t="str">
        <f t="shared" si="114"/>
        <v/>
      </c>
      <c r="DU67" s="239" t="str">
        <f t="shared" si="115"/>
        <v/>
      </c>
      <c r="DV67" s="239" t="str">
        <f t="shared" si="116"/>
        <v/>
      </c>
      <c r="DW67" s="240" t="str">
        <f t="shared" si="45"/>
        <v/>
      </c>
      <c r="DX67" s="240" t="str">
        <f t="shared" si="46"/>
        <v/>
      </c>
      <c r="DY67" s="240" t="str">
        <f t="shared" si="47"/>
        <v/>
      </c>
      <c r="DZ67" s="240" t="str">
        <f t="shared" si="48"/>
        <v/>
      </c>
      <c r="EA67" s="240" t="str">
        <f t="shared" si="49"/>
        <v/>
      </c>
      <c r="EB67" s="240" t="str">
        <f t="shared" si="50"/>
        <v/>
      </c>
      <c r="EC67" s="240" t="str">
        <f t="shared" si="51"/>
        <v/>
      </c>
      <c r="ED67" s="240" t="str">
        <f t="shared" si="52"/>
        <v/>
      </c>
      <c r="EE67" s="240" t="str">
        <f t="shared" si="53"/>
        <v/>
      </c>
      <c r="EF67" s="240" t="str">
        <f t="shared" si="54"/>
        <v/>
      </c>
      <c r="EG67" s="240" t="str">
        <f t="shared" si="55"/>
        <v/>
      </c>
      <c r="EH67" s="240" t="str">
        <f t="shared" si="118"/>
        <v/>
      </c>
      <c r="EI67" s="240" t="str">
        <f t="shared" si="56"/>
        <v/>
      </c>
      <c r="EJ67" s="240" t="str">
        <f t="shared" si="117"/>
        <v/>
      </c>
      <c r="EK67" s="241">
        <v>53</v>
      </c>
      <c r="EL67" s="432"/>
      <c r="EM67" s="91"/>
      <c r="EN67" s="91"/>
      <c r="EO67" s="91"/>
      <c r="EP67" s="91"/>
      <c r="EQ67" s="91"/>
      <c r="ER67" s="91"/>
      <c r="ES67" s="91"/>
      <c r="ET67" s="91"/>
      <c r="EU67" s="91"/>
      <c r="EV67" s="91"/>
      <c r="EW67" s="91"/>
      <c r="EX67" s="91"/>
      <c r="EY67" s="91"/>
      <c r="EZ67" s="214" t="str">
        <f>IFERROR(IF(AND('Classificação geral'!$J59="FEM",'Classificação geral'!$K59=1,'Classificação geral'!$F59="Mini"),'Classificação geral'!$A59,""),"")</f>
        <v/>
      </c>
      <c r="FA67" s="214" t="str">
        <f>IFERROR(IF(AND('Classificação geral'!$J59="FEM",'Classificação geral'!$K59=1,'Classificação geral'!F59="Mini"),'Classificação geral'!$B59,""),"")</f>
        <v/>
      </c>
      <c r="FB67" s="215" t="str">
        <f>IF($FA67='Classificação geral'!$B59,'Classificação geral'!$C59,"")</f>
        <v/>
      </c>
      <c r="FC67" s="215" t="str">
        <f>IF($FA67='Classificação geral'!$B59,'Classificação geral'!$D59,"")</f>
        <v/>
      </c>
      <c r="FD67" s="215" t="str">
        <f>IF($FA67='Classificação geral'!$B59,'Classificação geral'!$J59,"")</f>
        <v/>
      </c>
      <c r="FE67" s="215" t="str">
        <f>IF($FD67='Classificação geral'!$J59,'Classificação geral'!$K59,"")</f>
        <v/>
      </c>
      <c r="FF67" s="215" t="str">
        <f>IF($FE67='Classificação geral'!$K59,'Classificação geral'!$P59,"")</f>
        <v/>
      </c>
      <c r="FG67" s="215" t="str">
        <f>IF($FE67='Classificação geral'!$K59,'Classificação geral'!$S59,"")</f>
        <v/>
      </c>
      <c r="FH67" s="215" t="str">
        <f>IF($FE67='Classificação geral'!$K59,'Classificação geral'!$T59,"")</f>
        <v/>
      </c>
      <c r="FI67" s="215" t="str">
        <f>IF($FE67='Classificação geral'!$K59,'Classificação geral'!$L59,"")</f>
        <v/>
      </c>
      <c r="FJ67" s="215" t="str">
        <f>IF($FE67='Classificação geral'!$K59,'Classificação geral'!$U59,"")</f>
        <v/>
      </c>
      <c r="FK67" s="215" t="str">
        <f>IF($FE67='Classificação geral'!$K59,'Classificação geral'!$W59,"")</f>
        <v/>
      </c>
      <c r="FL67" s="215" t="str">
        <f>IF($FE67='Classificação geral'!$K59,'Classificação geral'!$X59,"")</f>
        <v/>
      </c>
      <c r="FM67" s="215" t="str">
        <f>IF($FE67='Classificação geral'!$K59,'Classificação geral'!$M59,"")</f>
        <v/>
      </c>
      <c r="FN67" s="215" t="str">
        <f>IF($FE67='Classificação geral'!$K59,'Classificação geral'!$Y59,"")</f>
        <v/>
      </c>
      <c r="FO67" s="215" t="str">
        <f>IF($FE67='Classificação geral'!$K59,'Classificação geral'!$AA59,"")</f>
        <v/>
      </c>
      <c r="FP67" s="215" t="str">
        <f>IF($FE67='Classificação geral'!$K59,'Classificação geral'!$AB59,"")</f>
        <v/>
      </c>
      <c r="FQ67" s="215" t="str">
        <f>IF($FE67='Classificação geral'!$K59,'Classificação geral'!$N59,"")</f>
        <v/>
      </c>
      <c r="FR67" s="215" t="str">
        <f>IF($FE67='Classificação geral'!$K59,'Classificação geral'!$O59,"")</f>
        <v/>
      </c>
      <c r="FS67" s="215" t="str">
        <f>IF($FE67='Classificação geral'!$K59,'Classificação geral'!$AM59,"")</f>
        <v/>
      </c>
      <c r="FT67" s="216" t="str">
        <f>IFERROR(RANK(FS67,FS:FS,0)+ COUNTIF($FS$13:FS66,FS67),"")</f>
        <v/>
      </c>
      <c r="FU67" s="209"/>
      <c r="FV67" s="214" t="str">
        <f>IFERROR(IF(AND('Classificação geral'!$J59="mas",'Classificação geral'!$K59=1,'Classificação geral'!$F59="Mini"),'Classificação geral'!$A59,""),"")</f>
        <v/>
      </c>
      <c r="FW67" s="214" t="str">
        <f>IFERROR(IF(AND('Classificação geral'!$J59="mas",'Classificação geral'!$K59=1,'Classificação geral'!$F59="Mini"),'Classificação geral'!$B59,""),"")</f>
        <v/>
      </c>
      <c r="FX67" s="215" t="str">
        <f>IF($FW67='Classificação geral'!$B59,'Classificação geral'!$C59,"")</f>
        <v/>
      </c>
      <c r="FY67" s="215" t="str">
        <f>IF($FW67='Classificação geral'!$B59,'Classificação geral'!$D59,"")</f>
        <v/>
      </c>
      <c r="FZ67" s="215" t="str">
        <f>IF($FW67='Classificação geral'!$B59,'Classificação geral'!$J59,"")</f>
        <v/>
      </c>
      <c r="GA67" s="214" t="str">
        <f>IFERROR(IF(AND($FZ67="mas",'Classificação geral'!$K59=1),'Classificação geral'!K59,""),"")</f>
        <v/>
      </c>
      <c r="GB67" s="214" t="str">
        <f>IFERROR(IF(AND($FZ67="mas",'Classificação geral'!$K59=1),'Classificação geral'!P59,""),"")</f>
        <v/>
      </c>
      <c r="GC67" s="214" t="str">
        <f>IFERROR(IF(AND($FZ67="mas",'Classificação geral'!$K59=1),'Classificação geral'!S59,""),"")</f>
        <v/>
      </c>
      <c r="GD67" s="214" t="str">
        <f>IFERROR(IF(AND($FZ67="mas",'Classificação geral'!$K59=1),'Classificação geral'!T59,""),"")</f>
        <v/>
      </c>
      <c r="GE67" s="214" t="str">
        <f>IFERROR(IF(AND($FZ67="mas",'Classificação geral'!$K59=1),'Classificação geral'!L59,""),"")</f>
        <v/>
      </c>
      <c r="GF67" s="214" t="str">
        <f>IFERROR(IF(AND($FZ67="mas",'Classificação geral'!$K59=1),'Classificação geral'!U59,""),"")</f>
        <v/>
      </c>
      <c r="GG67" s="214" t="str">
        <f>IFERROR(IF(AND($FZ67="mas",'Classificação geral'!$K59=1),'Classificação geral'!W59,""),"")</f>
        <v/>
      </c>
      <c r="GH67" s="214" t="str">
        <f>IFERROR(IF(AND($FZ67="mas",'Classificação geral'!$K59=1),'Classificação geral'!X59,""),"")</f>
        <v/>
      </c>
      <c r="GI67" s="214" t="str">
        <f>IFERROR(IF(AND($FZ67="mas",'Classificação geral'!$K59=1),'Classificação geral'!M59,""),"")</f>
        <v/>
      </c>
      <c r="GJ67" s="214" t="str">
        <f>IFERROR(IF(AND($FZ67="mas",'Classificação geral'!$K59=1),'Classificação geral'!Y59,""),"")</f>
        <v/>
      </c>
      <c r="GK67" s="214" t="str">
        <f>IFERROR(IF(AND($FZ67="mas",'Classificação geral'!$K59=1),'Classificação geral'!AA59,""),"")</f>
        <v/>
      </c>
      <c r="GL67" s="214" t="str">
        <f>IFERROR(IF(AND($FZ67="mas",'Classificação geral'!$K59=1),'Classificação geral'!AB59,""),"")</f>
        <v/>
      </c>
      <c r="GM67" s="214" t="str">
        <f>IFERROR(IF(AND($FZ67="mas",'Classificação geral'!$K59=1),'Classificação geral'!N59,""),"")</f>
        <v/>
      </c>
      <c r="GN67" s="214" t="str">
        <f>IFERROR(IF(AND($FZ67="mas",'Classificação geral'!$K59=1),'Classificação geral'!O59,""),"")</f>
        <v/>
      </c>
      <c r="GO67" s="244" t="str">
        <f>IFERROR(IF(AND($FZ67="mas",'Classificação geral'!$K59=1),'Classificação geral'!AM59,""),"")</f>
        <v/>
      </c>
      <c r="GP67" s="216" t="str">
        <f>IFERROR(RANK(GO67,GO:GO,0)+ COUNTIF($GO$13:GO66,GO67),"")</f>
        <v/>
      </c>
      <c r="GQ67" s="209"/>
      <c r="GR67" s="214" t="str">
        <f>IFERROR(IF(AND('Classificação geral'!$J59="fem",'Classificação geral'!$K59=2,'Classificação geral'!$F59="Mini"),'Classificação geral'!$A59,""),"")</f>
        <v/>
      </c>
      <c r="GS67" s="214" t="str">
        <f>IFERROR(IF(AND('Classificação geral'!$J59="fem",'Classificação geral'!$K59=2,'Classificação geral'!$F59="Mini"),'Classificação geral'!$B59,""),"")</f>
        <v/>
      </c>
      <c r="GT67" s="215" t="str">
        <f>IF($GS67='Classificação geral'!$B59,'Classificação geral'!$C59,"")</f>
        <v/>
      </c>
      <c r="GU67" s="215" t="str">
        <f>IF($GS67='Classificação geral'!$B59,'Classificação geral'!$D59,"")</f>
        <v/>
      </c>
      <c r="GV67" s="215" t="str">
        <f>IF($GS67='Classificação geral'!$B59,'Classificação geral'!$J59,"")</f>
        <v/>
      </c>
      <c r="GW67" s="214" t="str">
        <f>IFERROR(IF(AND($GV67="fem",'Classificação geral'!$K59=2),'Classificação geral'!K59,""),"")</f>
        <v/>
      </c>
      <c r="GX67" s="214" t="str">
        <f>IFERROR(IF(AND($GV67="fem",'Classificação geral'!$K59=2),'Classificação geral'!P59,""),"")</f>
        <v/>
      </c>
      <c r="GY67" s="214" t="str">
        <f>IFERROR(IF(AND($GV67="fem",'Classificação geral'!$K59=2),'Classificação geral'!S59,""),"")</f>
        <v/>
      </c>
      <c r="GZ67" s="214" t="str">
        <f>IFERROR(IF(AND($GV67="fem",'Classificação geral'!$K59=2),'Classificação geral'!T59,""),"")</f>
        <v/>
      </c>
      <c r="HA67" s="214" t="str">
        <f>IFERROR(IF(AND($GV67="fem",'Classificação geral'!$K59=2),'Classificação geral'!L59,""),"")</f>
        <v/>
      </c>
      <c r="HB67" s="214" t="str">
        <f>IFERROR(IF(AND($GV67="fem",'Classificação geral'!$K59=2),'Classificação geral'!U59,""),"")</f>
        <v/>
      </c>
      <c r="HC67" s="214" t="str">
        <f>IFERROR(IF(AND($GV67="fem",'Classificação geral'!$K59=2),'Classificação geral'!W59,""),"")</f>
        <v/>
      </c>
      <c r="HD67" s="214" t="str">
        <f>IFERROR(IF(AND($GV67="fem",'Classificação geral'!$K59=2),'Classificação geral'!X59,""),"")</f>
        <v/>
      </c>
      <c r="HE67" s="214" t="str">
        <f>IFERROR(IF(AND($GV67="fem",'Classificação geral'!$K59=2),'Classificação geral'!M59,""),"")</f>
        <v/>
      </c>
      <c r="HF67" s="214" t="str">
        <f>IFERROR(IF(AND($GV67="fem",'Classificação geral'!$K59=2),'Classificação geral'!Y59,""),"")</f>
        <v/>
      </c>
      <c r="HG67" s="214" t="str">
        <f>IFERROR(IF(AND($GV67="fem",'Classificação geral'!$K59=2),'Classificação geral'!AA59,""),"")</f>
        <v/>
      </c>
      <c r="HH67" s="214" t="str">
        <f>IFERROR(IF(AND($GV67="fem",'Classificação geral'!$K59=2),'Classificação geral'!AB59,""),"")</f>
        <v/>
      </c>
      <c r="HI67" s="214" t="str">
        <f>IFERROR(IF(AND($GV67="fem",'Classificação geral'!$K59=2),'Classificação geral'!N59,""),"")</f>
        <v/>
      </c>
      <c r="HJ67" s="214" t="str">
        <f>IFERROR(IF(AND($GV67="fem",'Classificação geral'!$K59=2),'Classificação geral'!O59,""),"")</f>
        <v/>
      </c>
      <c r="HK67" s="214" t="str">
        <f>IFERROR(IF(AND($GV67="fem",'Classificação geral'!$K59=2),'Classificação geral'!AM59,""),"")</f>
        <v/>
      </c>
      <c r="HL67" s="216" t="str">
        <f>IFERROR(RANK(HK67,HK:HK,0)+ COUNTIF(HK$13:$HK65,HK67),"")</f>
        <v/>
      </c>
      <c r="HM67" s="209"/>
      <c r="HN67" s="214" t="str">
        <f>IFERROR(IF(AND('Classificação geral'!$J59="mas",'Classificação geral'!$K59=2,'Classificação geral'!$F59="Mini"),'Classificação geral'!$A59,""),"")</f>
        <v/>
      </c>
      <c r="HO67" s="214" t="str">
        <f>IFERROR(IF(AND('Classificação geral'!$J59="mas",'Classificação geral'!$K59=2,'Classificação geral'!$F59="Mini"),'Classificação geral'!$B59,""),"")</f>
        <v/>
      </c>
      <c r="HP67" s="215" t="str">
        <f>IF($HO67='Classificação geral'!$B59,'Classificação geral'!$C59,"")</f>
        <v/>
      </c>
      <c r="HQ67" s="215" t="str">
        <f>IF($HO67='Classificação geral'!$B59,'Classificação geral'!$D59,"")</f>
        <v/>
      </c>
      <c r="HR67" s="215" t="str">
        <f>IF($HO67='Classificação geral'!$B59,'Classificação geral'!$J59,"")</f>
        <v/>
      </c>
      <c r="HS67" s="214" t="str">
        <f>IFERROR(IF(AND($HR67="mas",'Classificação geral'!$K59=2),'Classificação geral'!K59,""),"")</f>
        <v/>
      </c>
      <c r="HT67" s="214" t="str">
        <f>IFERROR(IF(AND($HR67="mas",'Classificação geral'!$K59=2),'Classificação geral'!P59,""),"")</f>
        <v/>
      </c>
      <c r="HU67" s="214" t="str">
        <f>IFERROR(IF(AND($HR67="mas",'Classificação geral'!$K59=2),'Classificação geral'!S59,""),"")</f>
        <v/>
      </c>
      <c r="HV67" s="214" t="str">
        <f>IFERROR(IF(AND($HR67="mas",'Classificação geral'!$K59=2),'Classificação geral'!T59,""),"")</f>
        <v/>
      </c>
      <c r="HW67" s="214" t="str">
        <f>IFERROR(IF(AND($HR67="mas",'Classificação geral'!$K59=2),'Classificação geral'!L59,""),"")</f>
        <v/>
      </c>
      <c r="HX67" s="214" t="str">
        <f>IFERROR(IF(AND($HR67="mas",'Classificação geral'!$K59=2),'Classificação geral'!U59,""),"")</f>
        <v/>
      </c>
      <c r="HY67" s="214" t="str">
        <f>IFERROR(IF(AND($HR67="mas",'Classificação geral'!$K59=2),'Classificação geral'!W59,""),"")</f>
        <v/>
      </c>
      <c r="HZ67" s="214" t="str">
        <f>IFERROR(IF(AND($HR67="mas",'Classificação geral'!$K59=2),'Classificação geral'!X59,""),"")</f>
        <v/>
      </c>
      <c r="IA67" s="214" t="str">
        <f>IFERROR(IF(AND($HR67="mas",'Classificação geral'!$K59=2),'Classificação geral'!M59,""),"")</f>
        <v/>
      </c>
      <c r="IB67" s="214" t="str">
        <f>IFERROR(IF(AND($HR67="mas",'Classificação geral'!$K59=2),'Classificação geral'!Y59,""),"")</f>
        <v/>
      </c>
      <c r="IC67" s="214" t="str">
        <f>IFERROR(IF(AND($HR67="mas",'Classificação geral'!$K59=2),'Classificação geral'!AA59,""),"")</f>
        <v/>
      </c>
      <c r="ID67" s="214" t="str">
        <f>IFERROR(IF(AND($HR67="mas",'Classificação geral'!$K59=2),'Classificação geral'!AB59,""),"")</f>
        <v/>
      </c>
      <c r="IE67" s="214" t="str">
        <f>IFERROR(IF(AND($HR67="mas",'Classificação geral'!$K59=2),'Classificação geral'!N59,""),"")</f>
        <v/>
      </c>
      <c r="IF67" s="214" t="str">
        <f>IFERROR(IF(AND($HR67="mas",'Classificação geral'!$K59=2),'Classificação geral'!$AM59,""),"")</f>
        <v/>
      </c>
      <c r="IG67" s="216" t="str">
        <f>IFERROR(RANK(IF67,IF:IF,0)+ COUNTIF($IF$13:IF$13,IF67),"")</f>
        <v/>
      </c>
      <c r="IH67" s="209"/>
      <c r="II67" s="214" t="str">
        <f>IFERROR(IF(AND('Classificação geral'!$J59="fem",'Classificação geral'!$K59=3,'Classificação geral'!$F59="Mini"),'Classificação geral'!$A59,""),"")</f>
        <v/>
      </c>
      <c r="IJ67" s="214" t="str">
        <f>IFERROR(IF(AND('Classificação geral'!$J59="fem",'Classificação geral'!$K59=3,'Classificação geral'!$F59="Mini"),'Classificação geral'!$B59,""),"")</f>
        <v/>
      </c>
      <c r="IK67" s="215" t="str">
        <f>IF($IJ67='Classificação geral'!$B59,'Classificação geral'!$C59,"")</f>
        <v/>
      </c>
      <c r="IL67" s="215" t="str">
        <f>IF($IJ67='Classificação geral'!$B59,'Classificação geral'!$D59,"")</f>
        <v/>
      </c>
      <c r="IM67" s="215" t="str">
        <f>IF($IJ67='Classificação geral'!$B59,'Classificação geral'!$J59,"")</f>
        <v/>
      </c>
      <c r="IN67" s="215" t="str">
        <f>IF($IM67='Classificação geral'!$J59,'Classificação geral'!$K59,"")</f>
        <v/>
      </c>
      <c r="IO67" s="215" t="str">
        <f>IF($IN67='Classificação geral'!$K59,'Classificação geral'!$P59,"")</f>
        <v/>
      </c>
      <c r="IP67" s="215" t="str">
        <f>IF($IN67='Classificação geral'!$K59,'Classificação geral'!$S59,"")</f>
        <v/>
      </c>
      <c r="IQ67" s="215" t="str">
        <f>IF($IN67='Classificação geral'!$K59,'Classificação geral'!$T59,"")</f>
        <v/>
      </c>
      <c r="IR67" s="215" t="str">
        <f>IF($IN67='Classificação geral'!$K59,'Classificação geral'!$L59,"")</f>
        <v/>
      </c>
      <c r="IS67" s="215" t="str">
        <f>IF($IN67='Classificação geral'!$K59,'Classificação geral'!$U59,"")</f>
        <v/>
      </c>
      <c r="IT67" s="215" t="str">
        <f>IF($IN67='Classificação geral'!$K59,'Classificação geral'!$W59,"")</f>
        <v/>
      </c>
      <c r="IU67" s="215" t="str">
        <f>IF($IN67='Classificação geral'!$K59,'Classificação geral'!$X59,"")</f>
        <v/>
      </c>
      <c r="IV67" s="215" t="str">
        <f>IF($IN67='Classificação geral'!$K59,'Classificação geral'!$M59,"")</f>
        <v/>
      </c>
      <c r="IW67" s="215" t="str">
        <f>IF($IN67='Classificação geral'!$K59,'Classificação geral'!$Y59,"")</f>
        <v/>
      </c>
      <c r="IX67" s="215" t="str">
        <f>IF($IN67='Classificação geral'!$K59,'Classificação geral'!$AA59,"")</f>
        <v/>
      </c>
      <c r="IY67" s="215" t="str">
        <f>IF($IN67='Classificação geral'!$K59,'Classificação geral'!$AB59,"")</f>
        <v/>
      </c>
      <c r="IZ67" s="215" t="str">
        <f>IF($IN67='Classificação geral'!$K59,'Classificação geral'!$N59,"")</f>
        <v/>
      </c>
      <c r="JA67" s="215" t="str">
        <f>IF($IN67='Classificação geral'!$K59,'Classificação geral'!$O59,"")</f>
        <v/>
      </c>
      <c r="JB67" s="215" t="str">
        <f>IF($IN67='Classificação geral'!$K59,'Classificação geral'!$AM59,"")</f>
        <v/>
      </c>
      <c r="JC67" s="216" t="str">
        <f>IFERROR(RANK(JB67,JB:JB,0)+ COUNTIF($JB$13:JB65,JB67),"")</f>
        <v/>
      </c>
      <c r="JD67" s="209"/>
      <c r="JE67" s="214" t="str">
        <f>IFERROR(IF(AND('Classificação geral'!$J59="mas",'Classificação geral'!$K59=3,'Classificação geral'!$F59="Mini"),'Classificação geral'!$A59,""),"")</f>
        <v/>
      </c>
      <c r="JF67" s="214" t="str">
        <f>IFERROR(IF(AND('Classificação geral'!$J59="mas",'Classificação geral'!$K59=3,'Classificação geral'!$F59="Mini"),'Classificação geral'!$B59,""),"")</f>
        <v/>
      </c>
      <c r="JG67" s="215" t="str">
        <f>IF($JF67='Classificação geral'!$B59,'Classificação geral'!$C59,"")</f>
        <v/>
      </c>
      <c r="JH67" s="215" t="str">
        <f>IF($JF67='Classificação geral'!$B59,'Classificação geral'!$D59,"")</f>
        <v/>
      </c>
      <c r="JI67" s="215" t="str">
        <f>IF($JF67='Classificação geral'!$B59,'Classificação geral'!$J59,"")</f>
        <v/>
      </c>
      <c r="JJ67" s="214" t="str">
        <f>IFERROR(IF(AND($JI67="mas",'Classificação geral'!$K59=3),'Classificação geral'!K59,""),"")</f>
        <v/>
      </c>
      <c r="JK67" s="214" t="str">
        <f>IFERROR(IF(AND($JI67="mas",'Classificação geral'!$K59=3),'Classificação geral'!P59,""),"")</f>
        <v/>
      </c>
      <c r="JL67" s="214" t="str">
        <f>IFERROR(IF(AND($JI67="mas",'Classificação geral'!$K59=3),'Classificação geral'!S59,""),"")</f>
        <v/>
      </c>
      <c r="JM67" s="214" t="str">
        <f>IFERROR(IF(AND($JI67="mas",'Classificação geral'!$K59=3),'Classificação geral'!T59,""),"")</f>
        <v/>
      </c>
      <c r="JN67" s="214" t="str">
        <f>IFERROR(IF(AND($JI67="mas",'Classificação geral'!$K59=3),'Classificação geral'!L59,""),"")</f>
        <v/>
      </c>
      <c r="JO67" s="214" t="str">
        <f>IFERROR(IF(AND($JI67="mas",'Classificação geral'!$K59=3),'Classificação geral'!U59,""),"")</f>
        <v/>
      </c>
      <c r="JP67" s="214" t="str">
        <f>IFERROR(IF(AND($JI67="mas",'Classificação geral'!$K59=3),'Classificação geral'!W59,""),"")</f>
        <v/>
      </c>
      <c r="JQ67" s="214" t="str">
        <f>IFERROR(IF(AND($JI67="mas",'Classificação geral'!$K59=3),'Classificação geral'!X59,""),"")</f>
        <v/>
      </c>
      <c r="JR67" s="214" t="str">
        <f>IFERROR(IF(AND($JI67="mas",'Classificação geral'!$K59=3),'Classificação geral'!M59,""),"")</f>
        <v/>
      </c>
      <c r="JS67" s="214" t="str">
        <f>IFERROR(IF(AND($JI67="mas",'Classificação geral'!$K59=3),'Classificação geral'!Y59,""),"")</f>
        <v/>
      </c>
      <c r="JT67" s="214" t="str">
        <f>IFERROR(IF(AND($JI67="mas",'Classificação geral'!$K59=3),'Classificação geral'!AA59,""),"")</f>
        <v/>
      </c>
      <c r="JU67" s="214" t="str">
        <f>IFERROR(IF(AND($JI67="mas",'Classificação geral'!$K59=3),'Classificação geral'!AB59,""),"")</f>
        <v/>
      </c>
      <c r="JV67" s="214" t="str">
        <f>IFERROR(IF(AND($JI67="mas",'Classificação geral'!$K59=3),'Classificação geral'!N59,""),"")</f>
        <v/>
      </c>
      <c r="JW67" s="214" t="str">
        <f>IFERROR(IF(AND($JI67="mas",'Classificação geral'!$K59=3),'Classificação geral'!$AM59,""),"")</f>
        <v/>
      </c>
      <c r="JX67" s="216" t="str">
        <f>IFERROR(RANK(JW67,JW:JW,0)+ COUNTIF(JW$13:$JW65,JW67),"")</f>
        <v/>
      </c>
    </row>
    <row r="68" spans="1:284" s="199" customFormat="1" ht="24.75" customHeight="1" x14ac:dyDescent="0.4">
      <c r="A68" s="243"/>
      <c r="B68" s="248" t="str">
        <f t="shared" si="125"/>
        <v/>
      </c>
      <c r="C68" s="238" t="str">
        <f t="shared" si="126"/>
        <v/>
      </c>
      <c r="D68" s="238" t="str">
        <f t="shared" si="127"/>
        <v/>
      </c>
      <c r="E68" s="238" t="str">
        <f t="shared" si="128"/>
        <v/>
      </c>
      <c r="F68" s="239" t="str">
        <f t="shared" si="129"/>
        <v/>
      </c>
      <c r="G68" s="239" t="str">
        <f t="shared" si="130"/>
        <v/>
      </c>
      <c r="H68" s="240" t="str">
        <f t="shared" si="131"/>
        <v/>
      </c>
      <c r="I68" s="240" t="str">
        <f t="shared" si="132"/>
        <v/>
      </c>
      <c r="J68" s="240" t="str">
        <f t="shared" si="133"/>
        <v/>
      </c>
      <c r="K68" s="240" t="str">
        <f t="shared" si="134"/>
        <v/>
      </c>
      <c r="L68" s="240" t="str">
        <f t="shared" si="135"/>
        <v/>
      </c>
      <c r="M68" s="240" t="str">
        <f t="shared" si="136"/>
        <v/>
      </c>
      <c r="N68" s="240" t="str">
        <f t="shared" si="137"/>
        <v/>
      </c>
      <c r="O68" s="240" t="str">
        <f t="shared" si="138"/>
        <v/>
      </c>
      <c r="P68" s="240" t="str">
        <f t="shared" si="139"/>
        <v/>
      </c>
      <c r="Q68" s="240" t="str">
        <f t="shared" si="140"/>
        <v/>
      </c>
      <c r="R68" s="240" t="str">
        <f t="shared" si="163"/>
        <v/>
      </c>
      <c r="S68" s="240" t="str">
        <f t="shared" si="163"/>
        <v/>
      </c>
      <c r="T68" s="240" t="str">
        <f t="shared" si="141"/>
        <v/>
      </c>
      <c r="U68" s="240" t="str">
        <f t="shared" si="142"/>
        <v/>
      </c>
      <c r="V68" s="241">
        <v>54</v>
      </c>
      <c r="W68" s="432"/>
      <c r="X68" s="434"/>
      <c r="Y68" s="242"/>
      <c r="Z68" s="248" t="str">
        <f t="shared" si="143"/>
        <v/>
      </c>
      <c r="AA68" s="238" t="str">
        <f t="shared" si="144"/>
        <v/>
      </c>
      <c r="AB68" s="238" t="str">
        <f t="shared" si="145"/>
        <v/>
      </c>
      <c r="AC68" s="238" t="str">
        <f t="shared" si="146"/>
        <v/>
      </c>
      <c r="AD68" s="239" t="str">
        <f t="shared" si="147"/>
        <v/>
      </c>
      <c r="AE68" s="239" t="str">
        <f t="shared" si="148"/>
        <v/>
      </c>
      <c r="AF68" s="240" t="str">
        <f t="shared" si="149"/>
        <v/>
      </c>
      <c r="AG68" s="240" t="str">
        <f t="shared" si="150"/>
        <v/>
      </c>
      <c r="AH68" s="240" t="str">
        <f t="shared" si="151"/>
        <v/>
      </c>
      <c r="AI68" s="240" t="str">
        <f t="shared" si="152"/>
        <v/>
      </c>
      <c r="AJ68" s="240" t="str">
        <f t="shared" si="153"/>
        <v/>
      </c>
      <c r="AK68" s="240" t="str">
        <f t="shared" si="154"/>
        <v/>
      </c>
      <c r="AL68" s="240" t="str">
        <f t="shared" si="155"/>
        <v/>
      </c>
      <c r="AM68" s="240" t="str">
        <f t="shared" si="156"/>
        <v/>
      </c>
      <c r="AN68" s="240" t="str">
        <f t="shared" si="157"/>
        <v/>
      </c>
      <c r="AO68" s="240" t="str">
        <f t="shared" si="158"/>
        <v/>
      </c>
      <c r="AP68" s="240" t="str">
        <f t="shared" si="164"/>
        <v/>
      </c>
      <c r="AQ68" s="240" t="str">
        <f t="shared" si="164"/>
        <v/>
      </c>
      <c r="AR68" s="240" t="str">
        <f t="shared" si="159"/>
        <v/>
      </c>
      <c r="AS68" s="240" t="str">
        <f t="shared" si="160"/>
        <v/>
      </c>
      <c r="AT68" s="241">
        <v>54</v>
      </c>
      <c r="AU68" s="432"/>
      <c r="AV68" s="242"/>
      <c r="AW68" s="243"/>
      <c r="AX68" s="249" t="str">
        <f t="shared" si="57"/>
        <v/>
      </c>
      <c r="AY68" s="238" t="str">
        <f t="shared" si="58"/>
        <v/>
      </c>
      <c r="AZ68" s="238" t="str">
        <f t="shared" si="59"/>
        <v/>
      </c>
      <c r="BA68" s="239" t="str">
        <f t="shared" si="161"/>
        <v/>
      </c>
      <c r="BB68" s="239" t="str">
        <f t="shared" si="60"/>
        <v/>
      </c>
      <c r="BC68" s="239" t="str">
        <f t="shared" si="61"/>
        <v/>
      </c>
      <c r="BD68" s="240" t="str">
        <f t="shared" si="62"/>
        <v/>
      </c>
      <c r="BE68" s="240" t="str">
        <f t="shared" si="63"/>
        <v/>
      </c>
      <c r="BF68" s="240" t="str">
        <f t="shared" si="64"/>
        <v/>
      </c>
      <c r="BG68" s="240" t="str">
        <f t="shared" si="65"/>
        <v/>
      </c>
      <c r="BH68" s="240" t="str">
        <f t="shared" si="66"/>
        <v/>
      </c>
      <c r="BI68" s="240" t="str">
        <f t="shared" si="67"/>
        <v/>
      </c>
      <c r="BJ68" s="240" t="str">
        <f t="shared" si="68"/>
        <v/>
      </c>
      <c r="BK68" s="240" t="str">
        <f t="shared" si="69"/>
        <v/>
      </c>
      <c r="BL68" s="240" t="str">
        <f t="shared" si="70"/>
        <v/>
      </c>
      <c r="BM68" s="240" t="str">
        <f t="shared" si="71"/>
        <v/>
      </c>
      <c r="BN68" s="240" t="str">
        <f t="shared" si="121"/>
        <v/>
      </c>
      <c r="BO68" s="240" t="str">
        <f t="shared" si="121"/>
        <v/>
      </c>
      <c r="BP68" s="240" t="str">
        <f t="shared" si="73"/>
        <v/>
      </c>
      <c r="BQ68" s="240" t="str">
        <f t="shared" si="74"/>
        <v/>
      </c>
      <c r="BR68" s="241">
        <v>54</v>
      </c>
      <c r="BS68" s="432"/>
      <c r="BT68" s="242"/>
      <c r="BU68" s="242"/>
      <c r="BV68" s="249" t="str">
        <f t="shared" si="75"/>
        <v/>
      </c>
      <c r="BW68" s="238" t="str">
        <f t="shared" si="76"/>
        <v/>
      </c>
      <c r="BX68" s="238" t="str">
        <f t="shared" si="77"/>
        <v/>
      </c>
      <c r="BY68" s="239" t="str">
        <f t="shared" si="162"/>
        <v/>
      </c>
      <c r="BZ68" s="239" t="str">
        <f t="shared" si="78"/>
        <v/>
      </c>
      <c r="CA68" s="239" t="str">
        <f t="shared" si="122"/>
        <v/>
      </c>
      <c r="CB68" s="240" t="str">
        <f t="shared" si="122"/>
        <v/>
      </c>
      <c r="CC68" s="240" t="str">
        <f t="shared" si="80"/>
        <v/>
      </c>
      <c r="CD68" s="240" t="str">
        <f t="shared" si="81"/>
        <v/>
      </c>
      <c r="CE68" s="240" t="str">
        <f t="shared" si="82"/>
        <v/>
      </c>
      <c r="CF68" s="240" t="str">
        <f t="shared" si="83"/>
        <v/>
      </c>
      <c r="CG68" s="240" t="str">
        <f t="shared" si="84"/>
        <v/>
      </c>
      <c r="CH68" s="240" t="str">
        <f t="shared" si="85"/>
        <v/>
      </c>
      <c r="CI68" s="240" t="str">
        <f t="shared" si="86"/>
        <v/>
      </c>
      <c r="CJ68" s="240" t="str">
        <f t="shared" si="87"/>
        <v/>
      </c>
      <c r="CK68" s="240" t="str">
        <f t="shared" si="88"/>
        <v/>
      </c>
      <c r="CL68" s="240" t="str">
        <f t="shared" si="123"/>
        <v/>
      </c>
      <c r="CM68" s="240" t="str">
        <f t="shared" si="123"/>
        <v/>
      </c>
      <c r="CN68" s="240" t="str">
        <f t="shared" si="90"/>
        <v/>
      </c>
      <c r="CO68" s="240" t="str">
        <f t="shared" si="91"/>
        <v/>
      </c>
      <c r="CP68" s="241">
        <v>54</v>
      </c>
      <c r="CQ68" s="432"/>
      <c r="CR68" s="243"/>
      <c r="CS68" s="248" t="str">
        <f t="shared" si="92"/>
        <v/>
      </c>
      <c r="CT68" s="238" t="str">
        <f t="shared" si="93"/>
        <v/>
      </c>
      <c r="CU68" s="238" t="str">
        <f t="shared" si="94"/>
        <v/>
      </c>
      <c r="CV68" s="238" t="str">
        <f t="shared" si="95"/>
        <v/>
      </c>
      <c r="CW68" s="239" t="str">
        <f t="shared" si="96"/>
        <v/>
      </c>
      <c r="CX68" s="239" t="str">
        <f t="shared" si="97"/>
        <v/>
      </c>
      <c r="CY68" s="240" t="str">
        <f t="shared" si="98"/>
        <v/>
      </c>
      <c r="CZ68" s="240" t="str">
        <f t="shared" si="99"/>
        <v/>
      </c>
      <c r="DA68" s="240" t="str">
        <f t="shared" si="100"/>
        <v/>
      </c>
      <c r="DB68" s="240" t="str">
        <f t="shared" si="101"/>
        <v/>
      </c>
      <c r="DC68" s="240" t="str">
        <f t="shared" si="102"/>
        <v/>
      </c>
      <c r="DD68" s="240" t="str">
        <f t="shared" si="103"/>
        <v/>
      </c>
      <c r="DE68" s="240" t="str">
        <f t="shared" si="104"/>
        <v/>
      </c>
      <c r="DF68" s="240" t="str">
        <f t="shared" si="105"/>
        <v/>
      </c>
      <c r="DG68" s="240" t="str">
        <f t="shared" si="106"/>
        <v/>
      </c>
      <c r="DH68" s="240" t="str">
        <f t="shared" si="107"/>
        <v/>
      </c>
      <c r="DI68" s="240" t="str">
        <f t="shared" si="124"/>
        <v/>
      </c>
      <c r="DJ68" s="240" t="str">
        <f t="shared" si="124"/>
        <v/>
      </c>
      <c r="DK68" s="240" t="str">
        <f t="shared" si="109"/>
        <v/>
      </c>
      <c r="DL68" s="240" t="str">
        <f t="shared" si="110"/>
        <v/>
      </c>
      <c r="DM68" s="241">
        <v>54</v>
      </c>
      <c r="DN68" s="432"/>
      <c r="DO68" s="242"/>
      <c r="DP68" s="242"/>
      <c r="DQ68" s="248" t="str">
        <f t="shared" si="111"/>
        <v/>
      </c>
      <c r="DR68" s="238" t="str">
        <f t="shared" si="112"/>
        <v/>
      </c>
      <c r="DS68" s="238" t="str">
        <f t="shared" si="113"/>
        <v/>
      </c>
      <c r="DT68" s="238" t="str">
        <f t="shared" si="114"/>
        <v/>
      </c>
      <c r="DU68" s="239" t="str">
        <f t="shared" si="115"/>
        <v/>
      </c>
      <c r="DV68" s="239" t="str">
        <f t="shared" si="116"/>
        <v/>
      </c>
      <c r="DW68" s="240" t="str">
        <f t="shared" si="45"/>
        <v/>
      </c>
      <c r="DX68" s="240" t="str">
        <f t="shared" si="46"/>
        <v/>
      </c>
      <c r="DY68" s="240" t="str">
        <f t="shared" si="47"/>
        <v/>
      </c>
      <c r="DZ68" s="240" t="str">
        <f t="shared" si="48"/>
        <v/>
      </c>
      <c r="EA68" s="240" t="str">
        <f t="shared" si="49"/>
        <v/>
      </c>
      <c r="EB68" s="240" t="str">
        <f t="shared" si="50"/>
        <v/>
      </c>
      <c r="EC68" s="240" t="str">
        <f t="shared" si="51"/>
        <v/>
      </c>
      <c r="ED68" s="240" t="str">
        <f t="shared" si="52"/>
        <v/>
      </c>
      <c r="EE68" s="240" t="str">
        <f t="shared" si="53"/>
        <v/>
      </c>
      <c r="EF68" s="240" t="str">
        <f t="shared" si="54"/>
        <v/>
      </c>
      <c r="EG68" s="240" t="str">
        <f t="shared" si="55"/>
        <v/>
      </c>
      <c r="EH68" s="240" t="str">
        <f t="shared" si="118"/>
        <v/>
      </c>
      <c r="EI68" s="240" t="str">
        <f t="shared" si="56"/>
        <v/>
      </c>
      <c r="EJ68" s="240" t="str">
        <f t="shared" si="117"/>
        <v/>
      </c>
      <c r="EK68" s="241">
        <v>54</v>
      </c>
      <c r="EL68" s="432"/>
      <c r="EM68" s="204"/>
      <c r="EN68" s="204"/>
      <c r="EO68" s="204"/>
      <c r="EP68" s="204"/>
      <c r="EQ68" s="204"/>
      <c r="ER68" s="204"/>
      <c r="ES68" s="204"/>
      <c r="ET68" s="204"/>
      <c r="EU68" s="204"/>
      <c r="EV68" s="204"/>
      <c r="EW68" s="204"/>
      <c r="EX68" s="204"/>
      <c r="EY68" s="204"/>
      <c r="EZ68" s="214" t="str">
        <f>IFERROR(IF(AND('Classificação geral'!$J60="FEM",'Classificação geral'!$K60=1,'Classificação geral'!$F60="Mini"),'Classificação geral'!$A60,""),"")</f>
        <v/>
      </c>
      <c r="FA68" s="214" t="str">
        <f>IFERROR(IF(AND('Classificação geral'!$J60="FEM",'Classificação geral'!$K60=1,'Classificação geral'!F60="Mini"),'Classificação geral'!$B60,""),"")</f>
        <v/>
      </c>
      <c r="FB68" s="215" t="str">
        <f>IF($FA68='Classificação geral'!$B60,'Classificação geral'!$C60,"")</f>
        <v/>
      </c>
      <c r="FC68" s="215" t="str">
        <f>IF($FA68='Classificação geral'!$B60,'Classificação geral'!$D60,"")</f>
        <v/>
      </c>
      <c r="FD68" s="215" t="str">
        <f>IF($FA68='Classificação geral'!$B60,'Classificação geral'!$J60,"")</f>
        <v/>
      </c>
      <c r="FE68" s="215" t="str">
        <f>IF($FD68='Classificação geral'!$J60,'Classificação geral'!$K60,"")</f>
        <v/>
      </c>
      <c r="FF68" s="215" t="str">
        <f>IF($FE68='Classificação geral'!$K60,'Classificação geral'!$P60,"")</f>
        <v/>
      </c>
      <c r="FG68" s="215" t="str">
        <f>IF($FE68='Classificação geral'!$K60,'Classificação geral'!$S60,"")</f>
        <v/>
      </c>
      <c r="FH68" s="215" t="str">
        <f>IF($FE68='Classificação geral'!$K60,'Classificação geral'!$T60,"")</f>
        <v/>
      </c>
      <c r="FI68" s="215" t="str">
        <f>IF($FE68='Classificação geral'!$K60,'Classificação geral'!$L60,"")</f>
        <v/>
      </c>
      <c r="FJ68" s="215" t="str">
        <f>IF($FE68='Classificação geral'!$K60,'Classificação geral'!$U60,"")</f>
        <v/>
      </c>
      <c r="FK68" s="215" t="str">
        <f>IF($FE68='Classificação geral'!$K60,'Classificação geral'!$W60,"")</f>
        <v/>
      </c>
      <c r="FL68" s="215" t="str">
        <f>IF($FE68='Classificação geral'!$K60,'Classificação geral'!$X60,"")</f>
        <v/>
      </c>
      <c r="FM68" s="215" t="str">
        <f>IF($FE68='Classificação geral'!$K60,'Classificação geral'!$M60,"")</f>
        <v/>
      </c>
      <c r="FN68" s="215" t="str">
        <f>IF($FE68='Classificação geral'!$K60,'Classificação geral'!$Y60,"")</f>
        <v/>
      </c>
      <c r="FO68" s="215" t="str">
        <f>IF($FE68='Classificação geral'!$K60,'Classificação geral'!$AA60,"")</f>
        <v/>
      </c>
      <c r="FP68" s="215" t="str">
        <f>IF($FE68='Classificação geral'!$K60,'Classificação geral'!$AB60,"")</f>
        <v/>
      </c>
      <c r="FQ68" s="215" t="str">
        <f>IF($FE68='Classificação geral'!$K60,'Classificação geral'!$N60,"")</f>
        <v/>
      </c>
      <c r="FR68" s="215" t="str">
        <f>IF($FE68='Classificação geral'!$K60,'Classificação geral'!$O60,"")</f>
        <v/>
      </c>
      <c r="FS68" s="215" t="str">
        <f>IF($FE68='Classificação geral'!$K60,'Classificação geral'!$AM60,"")</f>
        <v/>
      </c>
      <c r="FT68" s="216" t="str">
        <f>IFERROR(RANK(FS68,FS:FS,0)+ COUNTIF($FS$13:FS67,FS68),"")</f>
        <v/>
      </c>
      <c r="FU68" s="209"/>
      <c r="FV68" s="214" t="str">
        <f>IFERROR(IF(AND('Classificação geral'!$J60="mas",'Classificação geral'!$K60=1,'Classificação geral'!$F60="Mini"),'Classificação geral'!$A60,""),"")</f>
        <v/>
      </c>
      <c r="FW68" s="214" t="str">
        <f>IFERROR(IF(AND('Classificação geral'!$J60="mas",'Classificação geral'!$K60=1,'Classificação geral'!$F60="Mini"),'Classificação geral'!$B60,""),"")</f>
        <v/>
      </c>
      <c r="FX68" s="215" t="str">
        <f>IF($FW68='Classificação geral'!$B60,'Classificação geral'!$C60,"")</f>
        <v/>
      </c>
      <c r="FY68" s="215" t="str">
        <f>IF($FW68='Classificação geral'!$B60,'Classificação geral'!$D60,"")</f>
        <v/>
      </c>
      <c r="FZ68" s="215" t="str">
        <f>IF($FW68='Classificação geral'!$B60,'Classificação geral'!$J60,"")</f>
        <v/>
      </c>
      <c r="GA68" s="214" t="str">
        <f>IFERROR(IF(AND($FZ68="mas",'Classificação geral'!$K60=1),'Classificação geral'!K60,""),"")</f>
        <v/>
      </c>
      <c r="GB68" s="214" t="str">
        <f>IFERROR(IF(AND($FZ68="mas",'Classificação geral'!$K60=1),'Classificação geral'!P60,""),"")</f>
        <v/>
      </c>
      <c r="GC68" s="214" t="str">
        <f>IFERROR(IF(AND($FZ68="mas",'Classificação geral'!$K60=1),'Classificação geral'!S60,""),"")</f>
        <v/>
      </c>
      <c r="GD68" s="214" t="str">
        <f>IFERROR(IF(AND($FZ68="mas",'Classificação geral'!$K60=1),'Classificação geral'!T60,""),"")</f>
        <v/>
      </c>
      <c r="GE68" s="214" t="str">
        <f>IFERROR(IF(AND($FZ68="mas",'Classificação geral'!$K60=1),'Classificação geral'!L60,""),"")</f>
        <v/>
      </c>
      <c r="GF68" s="214" t="str">
        <f>IFERROR(IF(AND($FZ68="mas",'Classificação geral'!$K60=1),'Classificação geral'!U60,""),"")</f>
        <v/>
      </c>
      <c r="GG68" s="214" t="str">
        <f>IFERROR(IF(AND($FZ68="mas",'Classificação geral'!$K60=1),'Classificação geral'!W60,""),"")</f>
        <v/>
      </c>
      <c r="GH68" s="214" t="str">
        <f>IFERROR(IF(AND($FZ68="mas",'Classificação geral'!$K60=1),'Classificação geral'!X60,""),"")</f>
        <v/>
      </c>
      <c r="GI68" s="214" t="str">
        <f>IFERROR(IF(AND($FZ68="mas",'Classificação geral'!$K60=1),'Classificação geral'!M60,""),"")</f>
        <v/>
      </c>
      <c r="GJ68" s="214" t="str">
        <f>IFERROR(IF(AND($FZ68="mas",'Classificação geral'!$K60=1),'Classificação geral'!Y60,""),"")</f>
        <v/>
      </c>
      <c r="GK68" s="214" t="str">
        <f>IFERROR(IF(AND($FZ68="mas",'Classificação geral'!$K60=1),'Classificação geral'!AA60,""),"")</f>
        <v/>
      </c>
      <c r="GL68" s="214" t="str">
        <f>IFERROR(IF(AND($FZ68="mas",'Classificação geral'!$K60=1),'Classificação geral'!AB60,""),"")</f>
        <v/>
      </c>
      <c r="GM68" s="214" t="str">
        <f>IFERROR(IF(AND($FZ68="mas",'Classificação geral'!$K60=1),'Classificação geral'!N60,""),"")</f>
        <v/>
      </c>
      <c r="GN68" s="214" t="str">
        <f>IFERROR(IF(AND($FZ68="mas",'Classificação geral'!$K60=1),'Classificação geral'!O60,""),"")</f>
        <v/>
      </c>
      <c r="GO68" s="244" t="str">
        <f>IFERROR(IF(AND($FZ68="mas",'Classificação geral'!$K60=1),'Classificação geral'!AM60,""),"")</f>
        <v/>
      </c>
      <c r="GP68" s="216" t="str">
        <f>IFERROR(RANK(GO68,GO:GO,0)+ COUNTIF($GO$13:GO67,GO68),"")</f>
        <v/>
      </c>
      <c r="GQ68" s="209"/>
      <c r="GR68" s="214" t="str">
        <f>IFERROR(IF(AND('Classificação geral'!$J60="fem",'Classificação geral'!$K60=2,'Classificação geral'!$F60="Mini"),'Classificação geral'!$A60,""),"")</f>
        <v/>
      </c>
      <c r="GS68" s="214" t="str">
        <f>IFERROR(IF(AND('Classificação geral'!$J60="fem",'Classificação geral'!$K60=2,'Classificação geral'!$F60="Mini"),'Classificação geral'!$B60,""),"")</f>
        <v/>
      </c>
      <c r="GT68" s="215" t="str">
        <f>IF($GS68='Classificação geral'!$B60,'Classificação geral'!$C60,"")</f>
        <v/>
      </c>
      <c r="GU68" s="215" t="str">
        <f>IF($GS68='Classificação geral'!$B60,'Classificação geral'!$D60,"")</f>
        <v/>
      </c>
      <c r="GV68" s="215" t="str">
        <f>IF($GS68='Classificação geral'!$B60,'Classificação geral'!$J60,"")</f>
        <v/>
      </c>
      <c r="GW68" s="214" t="str">
        <f>IFERROR(IF(AND($GV68="fem",'Classificação geral'!$K60=2),'Classificação geral'!K60,""),"")</f>
        <v/>
      </c>
      <c r="GX68" s="214" t="str">
        <f>IFERROR(IF(AND($GV68="fem",'Classificação geral'!$K60=2),'Classificação geral'!P60,""),"")</f>
        <v/>
      </c>
      <c r="GY68" s="214" t="str">
        <f>IFERROR(IF(AND($GV68="fem",'Classificação geral'!$K60=2),'Classificação geral'!S60,""),"")</f>
        <v/>
      </c>
      <c r="GZ68" s="214" t="str">
        <f>IFERROR(IF(AND($GV68="fem",'Classificação geral'!$K60=2),'Classificação geral'!T60,""),"")</f>
        <v/>
      </c>
      <c r="HA68" s="214" t="str">
        <f>IFERROR(IF(AND($GV68="fem",'Classificação geral'!$K60=2),'Classificação geral'!L60,""),"")</f>
        <v/>
      </c>
      <c r="HB68" s="214" t="str">
        <f>IFERROR(IF(AND($GV68="fem",'Classificação geral'!$K60=2),'Classificação geral'!U60,""),"")</f>
        <v/>
      </c>
      <c r="HC68" s="214" t="str">
        <f>IFERROR(IF(AND($GV68="fem",'Classificação geral'!$K60=2),'Classificação geral'!W60,""),"")</f>
        <v/>
      </c>
      <c r="HD68" s="214" t="str">
        <f>IFERROR(IF(AND($GV68="fem",'Classificação geral'!$K60=2),'Classificação geral'!X60,""),"")</f>
        <v/>
      </c>
      <c r="HE68" s="214" t="str">
        <f>IFERROR(IF(AND($GV68="fem",'Classificação geral'!$K60=2),'Classificação geral'!M60,""),"")</f>
        <v/>
      </c>
      <c r="HF68" s="214" t="str">
        <f>IFERROR(IF(AND($GV68="fem",'Classificação geral'!$K60=2),'Classificação geral'!Y60,""),"")</f>
        <v/>
      </c>
      <c r="HG68" s="214" t="str">
        <f>IFERROR(IF(AND($GV68="fem",'Classificação geral'!$K60=2),'Classificação geral'!AA60,""),"")</f>
        <v/>
      </c>
      <c r="HH68" s="214" t="str">
        <f>IFERROR(IF(AND($GV68="fem",'Classificação geral'!$K60=2),'Classificação geral'!AB60,""),"")</f>
        <v/>
      </c>
      <c r="HI68" s="214" t="str">
        <f>IFERROR(IF(AND($GV68="fem",'Classificação geral'!$K60=2),'Classificação geral'!N60,""),"")</f>
        <v/>
      </c>
      <c r="HJ68" s="214" t="str">
        <f>IFERROR(IF(AND($GV68="fem",'Classificação geral'!$K60=2),'Classificação geral'!O60,""),"")</f>
        <v/>
      </c>
      <c r="HK68" s="214" t="str">
        <f>IFERROR(IF(AND($GV68="fem",'Classificação geral'!$K60=2),'Classificação geral'!AM60,""),"")</f>
        <v/>
      </c>
      <c r="HL68" s="216" t="str">
        <f>IFERROR(RANK(HK68,HK:HK,0)+ COUNTIF(HK$13:$HK66,HK68),"")</f>
        <v/>
      </c>
      <c r="HM68" s="209"/>
      <c r="HN68" s="214" t="str">
        <f>IFERROR(IF(AND('Classificação geral'!$J60="mas",'Classificação geral'!$K60=2,'Classificação geral'!$F60="Mini"),'Classificação geral'!$A60,""),"")</f>
        <v/>
      </c>
      <c r="HO68" s="214" t="str">
        <f>IFERROR(IF(AND('Classificação geral'!$J60="mas",'Classificação geral'!$K60=2,'Classificação geral'!$F60="Mini"),'Classificação geral'!$B60,""),"")</f>
        <v/>
      </c>
      <c r="HP68" s="215" t="str">
        <f>IF($HO68='Classificação geral'!$B60,'Classificação geral'!$C60,"")</f>
        <v/>
      </c>
      <c r="HQ68" s="215" t="str">
        <f>IF($HO68='Classificação geral'!$B60,'Classificação geral'!$D60,"")</f>
        <v/>
      </c>
      <c r="HR68" s="215" t="str">
        <f>IF($HO68='Classificação geral'!$B60,'Classificação geral'!$J60,"")</f>
        <v/>
      </c>
      <c r="HS68" s="214" t="str">
        <f>IFERROR(IF(AND($HR68="mas",'Classificação geral'!$K60=2),'Classificação geral'!K60,""),"")</f>
        <v/>
      </c>
      <c r="HT68" s="214" t="str">
        <f>IFERROR(IF(AND($HR68="mas",'Classificação geral'!$K60=2),'Classificação geral'!P60,""),"")</f>
        <v/>
      </c>
      <c r="HU68" s="214" t="str">
        <f>IFERROR(IF(AND($HR68="mas",'Classificação geral'!$K60=2),'Classificação geral'!S60,""),"")</f>
        <v/>
      </c>
      <c r="HV68" s="214" t="str">
        <f>IFERROR(IF(AND($HR68="mas",'Classificação geral'!$K60=2),'Classificação geral'!T60,""),"")</f>
        <v/>
      </c>
      <c r="HW68" s="214" t="str">
        <f>IFERROR(IF(AND($HR68="mas",'Classificação geral'!$K60=2),'Classificação geral'!L60,""),"")</f>
        <v/>
      </c>
      <c r="HX68" s="214" t="str">
        <f>IFERROR(IF(AND($HR68="mas",'Classificação geral'!$K60=2),'Classificação geral'!U60,""),"")</f>
        <v/>
      </c>
      <c r="HY68" s="214" t="str">
        <f>IFERROR(IF(AND($HR68="mas",'Classificação geral'!$K60=2),'Classificação geral'!W60,""),"")</f>
        <v/>
      </c>
      <c r="HZ68" s="214" t="str">
        <f>IFERROR(IF(AND($HR68="mas",'Classificação geral'!$K60=2),'Classificação geral'!X60,""),"")</f>
        <v/>
      </c>
      <c r="IA68" s="214" t="str">
        <f>IFERROR(IF(AND($HR68="mas",'Classificação geral'!$K60=2),'Classificação geral'!M60,""),"")</f>
        <v/>
      </c>
      <c r="IB68" s="214" t="str">
        <f>IFERROR(IF(AND($HR68="mas",'Classificação geral'!$K60=2),'Classificação geral'!Y60,""),"")</f>
        <v/>
      </c>
      <c r="IC68" s="214" t="str">
        <f>IFERROR(IF(AND($HR68="mas",'Classificação geral'!$K60=2),'Classificação geral'!AA60,""),"")</f>
        <v/>
      </c>
      <c r="ID68" s="214" t="str">
        <f>IFERROR(IF(AND($HR68="mas",'Classificação geral'!$K60=2),'Classificação geral'!AB60,""),"")</f>
        <v/>
      </c>
      <c r="IE68" s="214" t="str">
        <f>IFERROR(IF(AND($HR68="mas",'Classificação geral'!$K60=2),'Classificação geral'!N60,""),"")</f>
        <v/>
      </c>
      <c r="IF68" s="214" t="str">
        <f>IFERROR(IF(AND($HR68="mas",'Classificação geral'!$K60=2),'Classificação geral'!$AM60,""),"")</f>
        <v/>
      </c>
      <c r="IG68" s="216" t="str">
        <f>IFERROR(RANK(IF68,IF:IF,0)+ COUNTIF($IF$13:IF$13,IF68),"")</f>
        <v/>
      </c>
      <c r="IH68" s="209"/>
      <c r="II68" s="214" t="str">
        <f>IFERROR(IF(AND('Classificação geral'!$J60="fem",'Classificação geral'!$K60=3,'Classificação geral'!$F60="Mini"),'Classificação geral'!$A60,""),"")</f>
        <v/>
      </c>
      <c r="IJ68" s="214" t="str">
        <f>IFERROR(IF(AND('Classificação geral'!$J60="fem",'Classificação geral'!$K60=3,'Classificação geral'!$F60="Mini"),'Classificação geral'!$B60,""),"")</f>
        <v/>
      </c>
      <c r="IK68" s="215" t="str">
        <f>IF($IJ68='Classificação geral'!$B60,'Classificação geral'!$C60,"")</f>
        <v/>
      </c>
      <c r="IL68" s="215" t="str">
        <f>IF($IJ68='Classificação geral'!$B60,'Classificação geral'!$D60,"")</f>
        <v/>
      </c>
      <c r="IM68" s="215" t="str">
        <f>IF($IJ68='Classificação geral'!$B60,'Classificação geral'!$J60,"")</f>
        <v/>
      </c>
      <c r="IN68" s="215" t="str">
        <f>IF($IM68='Classificação geral'!$J60,'Classificação geral'!$K60,"")</f>
        <v/>
      </c>
      <c r="IO68" s="215" t="str">
        <f>IF($IN68='Classificação geral'!$K60,'Classificação geral'!$P60,"")</f>
        <v/>
      </c>
      <c r="IP68" s="215" t="str">
        <f>IF($IN68='Classificação geral'!$K60,'Classificação geral'!$S60,"")</f>
        <v/>
      </c>
      <c r="IQ68" s="215" t="str">
        <f>IF($IN68='Classificação geral'!$K60,'Classificação geral'!$T60,"")</f>
        <v/>
      </c>
      <c r="IR68" s="215" t="str">
        <f>IF($IN68='Classificação geral'!$K60,'Classificação geral'!$L60,"")</f>
        <v/>
      </c>
      <c r="IS68" s="215" t="str">
        <f>IF($IN68='Classificação geral'!$K60,'Classificação geral'!$U60,"")</f>
        <v/>
      </c>
      <c r="IT68" s="215" t="str">
        <f>IF($IN68='Classificação geral'!$K60,'Classificação geral'!$W60,"")</f>
        <v/>
      </c>
      <c r="IU68" s="215" t="str">
        <f>IF($IN68='Classificação geral'!$K60,'Classificação geral'!$X60,"")</f>
        <v/>
      </c>
      <c r="IV68" s="215" t="str">
        <f>IF($IN68='Classificação geral'!$K60,'Classificação geral'!$M60,"")</f>
        <v/>
      </c>
      <c r="IW68" s="215" t="str">
        <f>IF($IN68='Classificação geral'!$K60,'Classificação geral'!$Y60,"")</f>
        <v/>
      </c>
      <c r="IX68" s="215" t="str">
        <f>IF($IN68='Classificação geral'!$K60,'Classificação geral'!$AA60,"")</f>
        <v/>
      </c>
      <c r="IY68" s="215" t="str">
        <f>IF($IN68='Classificação geral'!$K60,'Classificação geral'!$AB60,"")</f>
        <v/>
      </c>
      <c r="IZ68" s="215" t="str">
        <f>IF($IN68='Classificação geral'!$K60,'Classificação geral'!$N60,"")</f>
        <v/>
      </c>
      <c r="JA68" s="215" t="str">
        <f>IF($IN68='Classificação geral'!$K60,'Classificação geral'!$O60,"")</f>
        <v/>
      </c>
      <c r="JB68" s="215" t="str">
        <f>IF($IN68='Classificação geral'!$K60,'Classificação geral'!$AM60,"")</f>
        <v/>
      </c>
      <c r="JC68" s="216" t="str">
        <f>IFERROR(RANK(JB68,JB:JB,0)+ COUNTIF($JB$13:JB66,JB68),"")</f>
        <v/>
      </c>
      <c r="JD68" s="209"/>
      <c r="JE68" s="214" t="str">
        <f>IFERROR(IF(AND('Classificação geral'!$J60="mas",'Classificação geral'!$K60=3,'Classificação geral'!$F60="Mini"),'Classificação geral'!$A60,""),"")</f>
        <v/>
      </c>
      <c r="JF68" s="214" t="str">
        <f>IFERROR(IF(AND('Classificação geral'!$J60="mas",'Classificação geral'!$K60=3,'Classificação geral'!$F60="Mini"),'Classificação geral'!$B60,""),"")</f>
        <v/>
      </c>
      <c r="JG68" s="215" t="str">
        <f>IF($JF68='Classificação geral'!$B60,'Classificação geral'!$C60,"")</f>
        <v/>
      </c>
      <c r="JH68" s="215" t="str">
        <f>IF($JF68='Classificação geral'!$B60,'Classificação geral'!$D60,"")</f>
        <v/>
      </c>
      <c r="JI68" s="215" t="str">
        <f>IF($JF68='Classificação geral'!$B60,'Classificação geral'!$J60,"")</f>
        <v/>
      </c>
      <c r="JJ68" s="214" t="str">
        <f>IFERROR(IF(AND($JI68="mas",'Classificação geral'!$K60=3),'Classificação geral'!K60,""),"")</f>
        <v/>
      </c>
      <c r="JK68" s="214" t="str">
        <f>IFERROR(IF(AND($JI68="mas",'Classificação geral'!$K60=3),'Classificação geral'!P60,""),"")</f>
        <v/>
      </c>
      <c r="JL68" s="214" t="str">
        <f>IFERROR(IF(AND($JI68="mas",'Classificação geral'!$K60=3),'Classificação geral'!S60,""),"")</f>
        <v/>
      </c>
      <c r="JM68" s="214" t="str">
        <f>IFERROR(IF(AND($JI68="mas",'Classificação geral'!$K60=3),'Classificação geral'!T60,""),"")</f>
        <v/>
      </c>
      <c r="JN68" s="214" t="str">
        <f>IFERROR(IF(AND($JI68="mas",'Classificação geral'!$K60=3),'Classificação geral'!L60,""),"")</f>
        <v/>
      </c>
      <c r="JO68" s="214" t="str">
        <f>IFERROR(IF(AND($JI68="mas",'Classificação geral'!$K60=3),'Classificação geral'!U60,""),"")</f>
        <v/>
      </c>
      <c r="JP68" s="214" t="str">
        <f>IFERROR(IF(AND($JI68="mas",'Classificação geral'!$K60=3),'Classificação geral'!W60,""),"")</f>
        <v/>
      </c>
      <c r="JQ68" s="214" t="str">
        <f>IFERROR(IF(AND($JI68="mas",'Classificação geral'!$K60=3),'Classificação geral'!X60,""),"")</f>
        <v/>
      </c>
      <c r="JR68" s="214" t="str">
        <f>IFERROR(IF(AND($JI68="mas",'Classificação geral'!$K60=3),'Classificação geral'!M60,""),"")</f>
        <v/>
      </c>
      <c r="JS68" s="214" t="str">
        <f>IFERROR(IF(AND($JI68="mas",'Classificação geral'!$K60=3),'Classificação geral'!Y60,""),"")</f>
        <v/>
      </c>
      <c r="JT68" s="214" t="str">
        <f>IFERROR(IF(AND($JI68="mas",'Classificação geral'!$K60=3),'Classificação geral'!AA60,""),"")</f>
        <v/>
      </c>
      <c r="JU68" s="214" t="str">
        <f>IFERROR(IF(AND($JI68="mas",'Classificação geral'!$K60=3),'Classificação geral'!AB60,""),"")</f>
        <v/>
      </c>
      <c r="JV68" s="214" t="str">
        <f>IFERROR(IF(AND($JI68="mas",'Classificação geral'!$K60=3),'Classificação geral'!N60,""),"")</f>
        <v/>
      </c>
      <c r="JW68" s="214" t="str">
        <f>IFERROR(IF(AND($JI68="mas",'Classificação geral'!$K60=3),'Classificação geral'!$AM60,""),"")</f>
        <v/>
      </c>
      <c r="JX68" s="216" t="str">
        <f>IFERROR(RANK(JW68,JW:JW,0)+ COUNTIF(JW$13:$JW66,JW68),"")</f>
        <v/>
      </c>
    </row>
    <row r="69" spans="1:284" s="207" customFormat="1" ht="24.75" customHeight="1" x14ac:dyDescent="0.4">
      <c r="A69" s="243"/>
      <c r="B69" s="248" t="str">
        <f t="shared" si="125"/>
        <v/>
      </c>
      <c r="C69" s="238" t="str">
        <f t="shared" si="126"/>
        <v/>
      </c>
      <c r="D69" s="238" t="str">
        <f t="shared" si="127"/>
        <v/>
      </c>
      <c r="E69" s="238" t="str">
        <f t="shared" si="128"/>
        <v/>
      </c>
      <c r="F69" s="239" t="str">
        <f t="shared" si="129"/>
        <v/>
      </c>
      <c r="G69" s="239" t="str">
        <f t="shared" si="130"/>
        <v/>
      </c>
      <c r="H69" s="240" t="str">
        <f t="shared" si="131"/>
        <v/>
      </c>
      <c r="I69" s="240" t="str">
        <f t="shared" si="132"/>
        <v/>
      </c>
      <c r="J69" s="240" t="str">
        <f t="shared" si="133"/>
        <v/>
      </c>
      <c r="K69" s="240" t="str">
        <f t="shared" si="134"/>
        <v/>
      </c>
      <c r="L69" s="240" t="str">
        <f t="shared" si="135"/>
        <v/>
      </c>
      <c r="M69" s="240" t="str">
        <f t="shared" si="136"/>
        <v/>
      </c>
      <c r="N69" s="240" t="str">
        <f t="shared" si="137"/>
        <v/>
      </c>
      <c r="O69" s="240" t="str">
        <f t="shared" si="138"/>
        <v/>
      </c>
      <c r="P69" s="240" t="str">
        <f t="shared" si="139"/>
        <v/>
      </c>
      <c r="Q69" s="240" t="str">
        <f t="shared" si="140"/>
        <v/>
      </c>
      <c r="R69" s="240" t="str">
        <f t="shared" si="163"/>
        <v/>
      </c>
      <c r="S69" s="240" t="str">
        <f t="shared" si="163"/>
        <v/>
      </c>
      <c r="T69" s="240" t="str">
        <f t="shared" si="141"/>
        <v/>
      </c>
      <c r="U69" s="240" t="str">
        <f t="shared" si="142"/>
        <v/>
      </c>
      <c r="V69" s="241">
        <v>55</v>
      </c>
      <c r="W69" s="432"/>
      <c r="X69" s="434"/>
      <c r="Y69" s="242"/>
      <c r="Z69" s="248" t="str">
        <f t="shared" si="143"/>
        <v/>
      </c>
      <c r="AA69" s="238" t="str">
        <f t="shared" si="144"/>
        <v/>
      </c>
      <c r="AB69" s="238" t="str">
        <f t="shared" si="145"/>
        <v/>
      </c>
      <c r="AC69" s="238" t="str">
        <f t="shared" si="146"/>
        <v/>
      </c>
      <c r="AD69" s="239" t="str">
        <f t="shared" si="147"/>
        <v/>
      </c>
      <c r="AE69" s="239" t="str">
        <f t="shared" si="148"/>
        <v/>
      </c>
      <c r="AF69" s="240" t="str">
        <f t="shared" si="149"/>
        <v/>
      </c>
      <c r="AG69" s="240" t="str">
        <f t="shared" si="150"/>
        <v/>
      </c>
      <c r="AH69" s="240" t="str">
        <f t="shared" si="151"/>
        <v/>
      </c>
      <c r="AI69" s="240" t="str">
        <f t="shared" si="152"/>
        <v/>
      </c>
      <c r="AJ69" s="240" t="str">
        <f t="shared" si="153"/>
        <v/>
      </c>
      <c r="AK69" s="240" t="str">
        <f t="shared" si="154"/>
        <v/>
      </c>
      <c r="AL69" s="240" t="str">
        <f t="shared" si="155"/>
        <v/>
      </c>
      <c r="AM69" s="240" t="str">
        <f t="shared" si="156"/>
        <v/>
      </c>
      <c r="AN69" s="240" t="str">
        <f t="shared" si="157"/>
        <v/>
      </c>
      <c r="AO69" s="240" t="str">
        <f t="shared" si="158"/>
        <v/>
      </c>
      <c r="AP69" s="240" t="str">
        <f t="shared" si="164"/>
        <v/>
      </c>
      <c r="AQ69" s="240" t="str">
        <f t="shared" si="164"/>
        <v/>
      </c>
      <c r="AR69" s="240" t="str">
        <f t="shared" si="159"/>
        <v/>
      </c>
      <c r="AS69" s="240" t="str">
        <f t="shared" si="160"/>
        <v/>
      </c>
      <c r="AT69" s="241">
        <v>55</v>
      </c>
      <c r="AU69" s="432"/>
      <c r="AV69" s="242"/>
      <c r="AW69" s="243"/>
      <c r="AX69" s="249" t="str">
        <f t="shared" si="57"/>
        <v/>
      </c>
      <c r="AY69" s="238" t="str">
        <f t="shared" si="58"/>
        <v/>
      </c>
      <c r="AZ69" s="238" t="str">
        <f t="shared" si="59"/>
        <v/>
      </c>
      <c r="BA69" s="239" t="str">
        <f t="shared" si="161"/>
        <v/>
      </c>
      <c r="BB69" s="239" t="str">
        <f t="shared" si="60"/>
        <v/>
      </c>
      <c r="BC69" s="239" t="str">
        <f t="shared" si="61"/>
        <v/>
      </c>
      <c r="BD69" s="240" t="str">
        <f t="shared" si="62"/>
        <v/>
      </c>
      <c r="BE69" s="240" t="str">
        <f t="shared" si="63"/>
        <v/>
      </c>
      <c r="BF69" s="240" t="str">
        <f t="shared" si="64"/>
        <v/>
      </c>
      <c r="BG69" s="240" t="str">
        <f t="shared" si="65"/>
        <v/>
      </c>
      <c r="BH69" s="240" t="str">
        <f t="shared" si="66"/>
        <v/>
      </c>
      <c r="BI69" s="240" t="str">
        <f t="shared" si="67"/>
        <v/>
      </c>
      <c r="BJ69" s="240" t="str">
        <f t="shared" si="68"/>
        <v/>
      </c>
      <c r="BK69" s="240" t="str">
        <f t="shared" si="69"/>
        <v/>
      </c>
      <c r="BL69" s="240" t="str">
        <f t="shared" si="70"/>
        <v/>
      </c>
      <c r="BM69" s="240" t="str">
        <f t="shared" si="71"/>
        <v/>
      </c>
      <c r="BN69" s="240" t="str">
        <f t="shared" si="121"/>
        <v/>
      </c>
      <c r="BO69" s="240" t="str">
        <f t="shared" si="121"/>
        <v/>
      </c>
      <c r="BP69" s="240" t="str">
        <f t="shared" si="73"/>
        <v/>
      </c>
      <c r="BQ69" s="240" t="str">
        <f t="shared" si="74"/>
        <v/>
      </c>
      <c r="BR69" s="241">
        <v>55</v>
      </c>
      <c r="BS69" s="432"/>
      <c r="BT69" s="242"/>
      <c r="BU69" s="242"/>
      <c r="BV69" s="249" t="str">
        <f t="shared" si="75"/>
        <v/>
      </c>
      <c r="BW69" s="238" t="str">
        <f t="shared" si="76"/>
        <v/>
      </c>
      <c r="BX69" s="238" t="str">
        <f t="shared" si="77"/>
        <v/>
      </c>
      <c r="BY69" s="239" t="str">
        <f t="shared" si="162"/>
        <v/>
      </c>
      <c r="BZ69" s="239" t="str">
        <f t="shared" si="78"/>
        <v/>
      </c>
      <c r="CA69" s="239" t="str">
        <f t="shared" si="122"/>
        <v/>
      </c>
      <c r="CB69" s="240" t="str">
        <f t="shared" si="122"/>
        <v/>
      </c>
      <c r="CC69" s="240" t="str">
        <f t="shared" si="80"/>
        <v/>
      </c>
      <c r="CD69" s="240" t="str">
        <f t="shared" si="81"/>
        <v/>
      </c>
      <c r="CE69" s="240" t="str">
        <f t="shared" si="82"/>
        <v/>
      </c>
      <c r="CF69" s="240" t="str">
        <f t="shared" si="83"/>
        <v/>
      </c>
      <c r="CG69" s="240" t="str">
        <f t="shared" si="84"/>
        <v/>
      </c>
      <c r="CH69" s="240" t="str">
        <f t="shared" si="85"/>
        <v/>
      </c>
      <c r="CI69" s="240" t="str">
        <f t="shared" si="86"/>
        <v/>
      </c>
      <c r="CJ69" s="240" t="str">
        <f t="shared" si="87"/>
        <v/>
      </c>
      <c r="CK69" s="240" t="str">
        <f t="shared" si="88"/>
        <v/>
      </c>
      <c r="CL69" s="240" t="str">
        <f t="shared" si="123"/>
        <v/>
      </c>
      <c r="CM69" s="240" t="str">
        <f t="shared" si="123"/>
        <v/>
      </c>
      <c r="CN69" s="240" t="str">
        <f t="shared" si="90"/>
        <v/>
      </c>
      <c r="CO69" s="240" t="str">
        <f t="shared" si="91"/>
        <v/>
      </c>
      <c r="CP69" s="241">
        <v>55</v>
      </c>
      <c r="CQ69" s="432"/>
      <c r="CR69" s="243"/>
      <c r="CS69" s="248" t="str">
        <f t="shared" si="92"/>
        <v/>
      </c>
      <c r="CT69" s="238" t="str">
        <f t="shared" si="93"/>
        <v/>
      </c>
      <c r="CU69" s="238" t="str">
        <f t="shared" si="94"/>
        <v/>
      </c>
      <c r="CV69" s="238" t="str">
        <f t="shared" si="95"/>
        <v/>
      </c>
      <c r="CW69" s="239" t="str">
        <f t="shared" si="96"/>
        <v/>
      </c>
      <c r="CX69" s="239" t="str">
        <f t="shared" si="97"/>
        <v/>
      </c>
      <c r="CY69" s="240" t="str">
        <f t="shared" si="98"/>
        <v/>
      </c>
      <c r="CZ69" s="240" t="str">
        <f t="shared" si="99"/>
        <v/>
      </c>
      <c r="DA69" s="240" t="str">
        <f t="shared" si="100"/>
        <v/>
      </c>
      <c r="DB69" s="240" t="str">
        <f t="shared" si="101"/>
        <v/>
      </c>
      <c r="DC69" s="240" t="str">
        <f t="shared" si="102"/>
        <v/>
      </c>
      <c r="DD69" s="240" t="str">
        <f t="shared" si="103"/>
        <v/>
      </c>
      <c r="DE69" s="240" t="str">
        <f t="shared" si="104"/>
        <v/>
      </c>
      <c r="DF69" s="240" t="str">
        <f t="shared" si="105"/>
        <v/>
      </c>
      <c r="DG69" s="240" t="str">
        <f t="shared" si="106"/>
        <v/>
      </c>
      <c r="DH69" s="240" t="str">
        <f t="shared" si="107"/>
        <v/>
      </c>
      <c r="DI69" s="240" t="str">
        <f t="shared" si="124"/>
        <v/>
      </c>
      <c r="DJ69" s="240" t="str">
        <f t="shared" si="124"/>
        <v/>
      </c>
      <c r="DK69" s="240" t="str">
        <f t="shared" si="109"/>
        <v/>
      </c>
      <c r="DL69" s="240" t="str">
        <f t="shared" si="110"/>
        <v/>
      </c>
      <c r="DM69" s="241">
        <v>55</v>
      </c>
      <c r="DN69" s="432"/>
      <c r="DO69" s="242"/>
      <c r="DP69" s="242"/>
      <c r="DQ69" s="248" t="str">
        <f t="shared" si="111"/>
        <v/>
      </c>
      <c r="DR69" s="238" t="str">
        <f t="shared" si="112"/>
        <v/>
      </c>
      <c r="DS69" s="238" t="str">
        <f t="shared" si="113"/>
        <v/>
      </c>
      <c r="DT69" s="238" t="str">
        <f t="shared" si="114"/>
        <v/>
      </c>
      <c r="DU69" s="239" t="str">
        <f t="shared" si="115"/>
        <v/>
      </c>
      <c r="DV69" s="239" t="str">
        <f t="shared" si="116"/>
        <v/>
      </c>
      <c r="DW69" s="240" t="str">
        <f t="shared" si="45"/>
        <v/>
      </c>
      <c r="DX69" s="240" t="str">
        <f t="shared" si="46"/>
        <v/>
      </c>
      <c r="DY69" s="240" t="str">
        <f t="shared" si="47"/>
        <v/>
      </c>
      <c r="DZ69" s="240" t="str">
        <f t="shared" si="48"/>
        <v/>
      </c>
      <c r="EA69" s="240" t="str">
        <f t="shared" si="49"/>
        <v/>
      </c>
      <c r="EB69" s="240" t="str">
        <f t="shared" si="50"/>
        <v/>
      </c>
      <c r="EC69" s="240" t="str">
        <f t="shared" si="51"/>
        <v/>
      </c>
      <c r="ED69" s="240" t="str">
        <f t="shared" si="52"/>
        <v/>
      </c>
      <c r="EE69" s="240" t="str">
        <f t="shared" si="53"/>
        <v/>
      </c>
      <c r="EF69" s="240" t="str">
        <f t="shared" si="54"/>
        <v/>
      </c>
      <c r="EG69" s="240" t="str">
        <f t="shared" si="55"/>
        <v/>
      </c>
      <c r="EH69" s="240" t="str">
        <f t="shared" si="118"/>
        <v/>
      </c>
      <c r="EI69" s="240" t="str">
        <f t="shared" si="56"/>
        <v/>
      </c>
      <c r="EJ69" s="240" t="str">
        <f t="shared" si="117"/>
        <v/>
      </c>
      <c r="EK69" s="241">
        <v>55</v>
      </c>
      <c r="EL69" s="432"/>
      <c r="EM69" s="204"/>
      <c r="EN69" s="204"/>
      <c r="EO69" s="204"/>
      <c r="EP69" s="204"/>
      <c r="EQ69" s="204"/>
      <c r="ER69" s="204"/>
      <c r="ES69" s="204"/>
      <c r="ET69" s="204"/>
      <c r="EU69" s="204"/>
      <c r="EV69" s="204"/>
      <c r="EW69" s="204"/>
      <c r="EX69" s="204"/>
      <c r="EY69" s="204"/>
      <c r="EZ69" s="214" t="str">
        <f>IFERROR(IF(AND('Classificação geral'!$J61="FEM",'Classificação geral'!$K61=1,'Classificação geral'!$F61="Mini"),'Classificação geral'!$A61,""),"")</f>
        <v/>
      </c>
      <c r="FA69" s="214" t="str">
        <f>IFERROR(IF(AND('Classificação geral'!$J61="FEM",'Classificação geral'!$K61=1,'Classificação geral'!F61="Mini"),'Classificação geral'!$B61,""),"")</f>
        <v/>
      </c>
      <c r="FB69" s="215" t="str">
        <f>IF($FA69='Classificação geral'!$B61,'Classificação geral'!$C61,"")</f>
        <v/>
      </c>
      <c r="FC69" s="215" t="str">
        <f>IF($FA69='Classificação geral'!$B61,'Classificação geral'!$D61,"")</f>
        <v/>
      </c>
      <c r="FD69" s="215" t="str">
        <f>IF($FA69='Classificação geral'!$B61,'Classificação geral'!$J61,"")</f>
        <v/>
      </c>
      <c r="FE69" s="215" t="str">
        <f>IF($FD69='Classificação geral'!$J61,'Classificação geral'!$K61,"")</f>
        <v/>
      </c>
      <c r="FF69" s="215" t="str">
        <f>IF($FE69='Classificação geral'!$K61,'Classificação geral'!$P61,"")</f>
        <v/>
      </c>
      <c r="FG69" s="215" t="str">
        <f>IF($FE69='Classificação geral'!$K61,'Classificação geral'!$S61,"")</f>
        <v/>
      </c>
      <c r="FH69" s="215" t="str">
        <f>IF($FE69='Classificação geral'!$K61,'Classificação geral'!$T61,"")</f>
        <v/>
      </c>
      <c r="FI69" s="215" t="str">
        <f>IF($FE69='Classificação geral'!$K61,'Classificação geral'!$L61,"")</f>
        <v/>
      </c>
      <c r="FJ69" s="215" t="str">
        <f>IF($FE69='Classificação geral'!$K61,'Classificação geral'!$U61,"")</f>
        <v/>
      </c>
      <c r="FK69" s="215" t="str">
        <f>IF($FE69='Classificação geral'!$K61,'Classificação geral'!$W61,"")</f>
        <v/>
      </c>
      <c r="FL69" s="215" t="str">
        <f>IF($FE69='Classificação geral'!$K61,'Classificação geral'!$X61,"")</f>
        <v/>
      </c>
      <c r="FM69" s="215" t="str">
        <f>IF($FE69='Classificação geral'!$K61,'Classificação geral'!$M61,"")</f>
        <v/>
      </c>
      <c r="FN69" s="215" t="str">
        <f>IF($FE69='Classificação geral'!$K61,'Classificação geral'!$Y61,"")</f>
        <v/>
      </c>
      <c r="FO69" s="215" t="str">
        <f>IF($FE69='Classificação geral'!$K61,'Classificação geral'!$AA61,"")</f>
        <v/>
      </c>
      <c r="FP69" s="215" t="str">
        <f>IF($FE69='Classificação geral'!$K61,'Classificação geral'!$AB61,"")</f>
        <v/>
      </c>
      <c r="FQ69" s="215" t="str">
        <f>IF($FE69='Classificação geral'!$K61,'Classificação geral'!$N61,"")</f>
        <v/>
      </c>
      <c r="FR69" s="215" t="str">
        <f>IF($FE69='Classificação geral'!$K61,'Classificação geral'!$O61,"")</f>
        <v/>
      </c>
      <c r="FS69" s="215" t="str">
        <f>IF($FE69='Classificação geral'!$K61,'Classificação geral'!$AM61,"")</f>
        <v/>
      </c>
      <c r="FT69" s="216" t="str">
        <f>IFERROR(RANK(FS69,FS:FS,0)+ COUNTIF($FS$13:FS68,FS69),"")</f>
        <v/>
      </c>
      <c r="FU69" s="209"/>
      <c r="FV69" s="214" t="str">
        <f>IFERROR(IF(AND('Classificação geral'!$J61="mas",'Classificação geral'!$K61=1,'Classificação geral'!$F61="Mini"),'Classificação geral'!$A61,""),"")</f>
        <v/>
      </c>
      <c r="FW69" s="214" t="str">
        <f>IFERROR(IF(AND('Classificação geral'!$J61="mas",'Classificação geral'!$K61=1,'Classificação geral'!$F61="Mini"),'Classificação geral'!$B61,""),"")</f>
        <v/>
      </c>
      <c r="FX69" s="215" t="str">
        <f>IF($FW69='Classificação geral'!$B61,'Classificação geral'!$C61,"")</f>
        <v/>
      </c>
      <c r="FY69" s="215" t="str">
        <f>IF($FW69='Classificação geral'!$B61,'Classificação geral'!$D61,"")</f>
        <v/>
      </c>
      <c r="FZ69" s="215" t="str">
        <f>IF($FW69='Classificação geral'!$B61,'Classificação geral'!$J61,"")</f>
        <v/>
      </c>
      <c r="GA69" s="214" t="str">
        <f>IFERROR(IF(AND($FZ69="mas",'Classificação geral'!$K61=1),'Classificação geral'!K61,""),"")</f>
        <v/>
      </c>
      <c r="GB69" s="214" t="str">
        <f>IFERROR(IF(AND($FZ69="mas",'Classificação geral'!$K61=1),'Classificação geral'!P61,""),"")</f>
        <v/>
      </c>
      <c r="GC69" s="214" t="str">
        <f>IFERROR(IF(AND($FZ69="mas",'Classificação geral'!$K61=1),'Classificação geral'!S61,""),"")</f>
        <v/>
      </c>
      <c r="GD69" s="214" t="str">
        <f>IFERROR(IF(AND($FZ69="mas",'Classificação geral'!$K61=1),'Classificação geral'!T61,""),"")</f>
        <v/>
      </c>
      <c r="GE69" s="214" t="str">
        <f>IFERROR(IF(AND($FZ69="mas",'Classificação geral'!$K61=1),'Classificação geral'!L61,""),"")</f>
        <v/>
      </c>
      <c r="GF69" s="214" t="str">
        <f>IFERROR(IF(AND($FZ69="mas",'Classificação geral'!$K61=1),'Classificação geral'!U61,""),"")</f>
        <v/>
      </c>
      <c r="GG69" s="214" t="str">
        <f>IFERROR(IF(AND($FZ69="mas",'Classificação geral'!$K61=1),'Classificação geral'!W61,""),"")</f>
        <v/>
      </c>
      <c r="GH69" s="214" t="str">
        <f>IFERROR(IF(AND($FZ69="mas",'Classificação geral'!$K61=1),'Classificação geral'!X61,""),"")</f>
        <v/>
      </c>
      <c r="GI69" s="214" t="str">
        <f>IFERROR(IF(AND($FZ69="mas",'Classificação geral'!$K61=1),'Classificação geral'!M61,""),"")</f>
        <v/>
      </c>
      <c r="GJ69" s="214" t="str">
        <f>IFERROR(IF(AND($FZ69="mas",'Classificação geral'!$K61=1),'Classificação geral'!Y61,""),"")</f>
        <v/>
      </c>
      <c r="GK69" s="214" t="str">
        <f>IFERROR(IF(AND($FZ69="mas",'Classificação geral'!$K61=1),'Classificação geral'!AA61,""),"")</f>
        <v/>
      </c>
      <c r="GL69" s="214" t="str">
        <f>IFERROR(IF(AND($FZ69="mas",'Classificação geral'!$K61=1),'Classificação geral'!AB61,""),"")</f>
        <v/>
      </c>
      <c r="GM69" s="214" t="str">
        <f>IFERROR(IF(AND($FZ69="mas",'Classificação geral'!$K61=1),'Classificação geral'!N61,""),"")</f>
        <v/>
      </c>
      <c r="GN69" s="214" t="str">
        <f>IFERROR(IF(AND($FZ69="mas",'Classificação geral'!$K61=1),'Classificação geral'!O61,""),"")</f>
        <v/>
      </c>
      <c r="GO69" s="244" t="str">
        <f>IFERROR(IF(AND($FZ69="mas",'Classificação geral'!$K61=1),'Classificação geral'!AM61,""),"")</f>
        <v/>
      </c>
      <c r="GP69" s="216" t="str">
        <f>IFERROR(RANK(GO69,GO:GO,0)+ COUNTIF($GO$13:GO68,GO69),"")</f>
        <v/>
      </c>
      <c r="GQ69" s="209"/>
      <c r="GR69" s="214" t="str">
        <f>IFERROR(IF(AND('Classificação geral'!$J61="fem",'Classificação geral'!$K61=2,'Classificação geral'!$F61="Mini"),'Classificação geral'!$A61,""),"")</f>
        <v/>
      </c>
      <c r="GS69" s="214" t="str">
        <f>IFERROR(IF(AND('Classificação geral'!$J61="fem",'Classificação geral'!$K61=2,'Classificação geral'!$F61="Mini"),'Classificação geral'!$B61,""),"")</f>
        <v/>
      </c>
      <c r="GT69" s="215" t="str">
        <f>IF($GS69='Classificação geral'!$B61,'Classificação geral'!$C61,"")</f>
        <v/>
      </c>
      <c r="GU69" s="215" t="str">
        <f>IF($GS69='Classificação geral'!$B61,'Classificação geral'!$D61,"")</f>
        <v/>
      </c>
      <c r="GV69" s="215" t="str">
        <f>IF($GS69='Classificação geral'!$B61,'Classificação geral'!$J61,"")</f>
        <v/>
      </c>
      <c r="GW69" s="214" t="str">
        <f>IFERROR(IF(AND($GV69="fem",'Classificação geral'!$K61=2),'Classificação geral'!K61,""),"")</f>
        <v/>
      </c>
      <c r="GX69" s="214" t="str">
        <f>IFERROR(IF(AND($GV69="fem",'Classificação geral'!$K61=2),'Classificação geral'!P61,""),"")</f>
        <v/>
      </c>
      <c r="GY69" s="214" t="str">
        <f>IFERROR(IF(AND($GV69="fem",'Classificação geral'!$K61=2),'Classificação geral'!S61,""),"")</f>
        <v/>
      </c>
      <c r="GZ69" s="214" t="str">
        <f>IFERROR(IF(AND($GV69="fem",'Classificação geral'!$K61=2),'Classificação geral'!T61,""),"")</f>
        <v/>
      </c>
      <c r="HA69" s="214" t="str">
        <f>IFERROR(IF(AND($GV69="fem",'Classificação geral'!$K61=2),'Classificação geral'!L61,""),"")</f>
        <v/>
      </c>
      <c r="HB69" s="214" t="str">
        <f>IFERROR(IF(AND($GV69="fem",'Classificação geral'!$K61=2),'Classificação geral'!U61,""),"")</f>
        <v/>
      </c>
      <c r="HC69" s="214" t="str">
        <f>IFERROR(IF(AND($GV69="fem",'Classificação geral'!$K61=2),'Classificação geral'!W61,""),"")</f>
        <v/>
      </c>
      <c r="HD69" s="214" t="str">
        <f>IFERROR(IF(AND($GV69="fem",'Classificação geral'!$K61=2),'Classificação geral'!X61,""),"")</f>
        <v/>
      </c>
      <c r="HE69" s="214" t="str">
        <f>IFERROR(IF(AND($GV69="fem",'Classificação geral'!$K61=2),'Classificação geral'!M61,""),"")</f>
        <v/>
      </c>
      <c r="HF69" s="214" t="str">
        <f>IFERROR(IF(AND($GV69="fem",'Classificação geral'!$K61=2),'Classificação geral'!Y61,""),"")</f>
        <v/>
      </c>
      <c r="HG69" s="214" t="str">
        <f>IFERROR(IF(AND($GV69="fem",'Classificação geral'!$K61=2),'Classificação geral'!AA61,""),"")</f>
        <v/>
      </c>
      <c r="HH69" s="214" t="str">
        <f>IFERROR(IF(AND($GV69="fem",'Classificação geral'!$K61=2),'Classificação geral'!AB61,""),"")</f>
        <v/>
      </c>
      <c r="HI69" s="214" t="str">
        <f>IFERROR(IF(AND($GV69="fem",'Classificação geral'!$K61=2),'Classificação geral'!N61,""),"")</f>
        <v/>
      </c>
      <c r="HJ69" s="214" t="str">
        <f>IFERROR(IF(AND($GV69="fem",'Classificação geral'!$K61=2),'Classificação geral'!O61,""),"")</f>
        <v/>
      </c>
      <c r="HK69" s="214" t="str">
        <f>IFERROR(IF(AND($GV69="fem",'Classificação geral'!$K61=2),'Classificação geral'!AM61,""),"")</f>
        <v/>
      </c>
      <c r="HL69" s="216" t="str">
        <f>IFERROR(RANK(HK69,HK:HK,0)+ COUNTIF(HK$13:$HK67,HK69),"")</f>
        <v/>
      </c>
      <c r="HM69" s="209"/>
      <c r="HN69" s="214" t="str">
        <f>IFERROR(IF(AND('Classificação geral'!$J61="mas",'Classificação geral'!$K61=2,'Classificação geral'!$F61="Mini"),'Classificação geral'!$A61,""),"")</f>
        <v/>
      </c>
      <c r="HO69" s="214" t="str">
        <f>IFERROR(IF(AND('Classificação geral'!$J61="mas",'Classificação geral'!$K61=2,'Classificação geral'!$F61="Mini"),'Classificação geral'!$B61,""),"")</f>
        <v/>
      </c>
      <c r="HP69" s="215" t="str">
        <f>IF($HO69='Classificação geral'!$B61,'Classificação geral'!$C61,"")</f>
        <v/>
      </c>
      <c r="HQ69" s="215" t="str">
        <f>IF($HO69='Classificação geral'!$B61,'Classificação geral'!$D61,"")</f>
        <v/>
      </c>
      <c r="HR69" s="215" t="str">
        <f>IF($HO69='Classificação geral'!$B61,'Classificação geral'!$J61,"")</f>
        <v/>
      </c>
      <c r="HS69" s="214" t="str">
        <f>IFERROR(IF(AND($HR69="mas",'Classificação geral'!$K61=2),'Classificação geral'!K61,""),"")</f>
        <v/>
      </c>
      <c r="HT69" s="214" t="str">
        <f>IFERROR(IF(AND($HR69="mas",'Classificação geral'!$K61=2),'Classificação geral'!P61,""),"")</f>
        <v/>
      </c>
      <c r="HU69" s="214" t="str">
        <f>IFERROR(IF(AND($HR69="mas",'Classificação geral'!$K61=2),'Classificação geral'!S61,""),"")</f>
        <v/>
      </c>
      <c r="HV69" s="214" t="str">
        <f>IFERROR(IF(AND($HR69="mas",'Classificação geral'!$K61=2),'Classificação geral'!T61,""),"")</f>
        <v/>
      </c>
      <c r="HW69" s="214" t="str">
        <f>IFERROR(IF(AND($HR69="mas",'Classificação geral'!$K61=2),'Classificação geral'!L61,""),"")</f>
        <v/>
      </c>
      <c r="HX69" s="214" t="str">
        <f>IFERROR(IF(AND($HR69="mas",'Classificação geral'!$K61=2),'Classificação geral'!U61,""),"")</f>
        <v/>
      </c>
      <c r="HY69" s="214" t="str">
        <f>IFERROR(IF(AND($HR69="mas",'Classificação geral'!$K61=2),'Classificação geral'!W61,""),"")</f>
        <v/>
      </c>
      <c r="HZ69" s="214" t="str">
        <f>IFERROR(IF(AND($HR69="mas",'Classificação geral'!$K61=2),'Classificação geral'!X61,""),"")</f>
        <v/>
      </c>
      <c r="IA69" s="214" t="str">
        <f>IFERROR(IF(AND($HR69="mas",'Classificação geral'!$K61=2),'Classificação geral'!M61,""),"")</f>
        <v/>
      </c>
      <c r="IB69" s="214" t="str">
        <f>IFERROR(IF(AND($HR69="mas",'Classificação geral'!$K61=2),'Classificação geral'!Y61,""),"")</f>
        <v/>
      </c>
      <c r="IC69" s="214" t="str">
        <f>IFERROR(IF(AND($HR69="mas",'Classificação geral'!$K61=2),'Classificação geral'!AA61,""),"")</f>
        <v/>
      </c>
      <c r="ID69" s="214" t="str">
        <f>IFERROR(IF(AND($HR69="mas",'Classificação geral'!$K61=2),'Classificação geral'!AB61,""),"")</f>
        <v/>
      </c>
      <c r="IE69" s="214" t="str">
        <f>IFERROR(IF(AND($HR69="mas",'Classificação geral'!$K61=2),'Classificação geral'!N61,""),"")</f>
        <v/>
      </c>
      <c r="IF69" s="214" t="str">
        <f>IFERROR(IF(AND($HR69="mas",'Classificação geral'!$K61=2),'Classificação geral'!$AM61,""),"")</f>
        <v/>
      </c>
      <c r="IG69" s="216" t="str">
        <f>IFERROR(RANK(IF69,IF:IF,0)+ COUNTIF($IF$13:IF$13,IF69),"")</f>
        <v/>
      </c>
      <c r="IH69" s="209"/>
      <c r="II69" s="214" t="str">
        <f>IFERROR(IF(AND('Classificação geral'!$J61="fem",'Classificação geral'!$K61=3,'Classificação geral'!$F61="Mini"),'Classificação geral'!$A61,""),"")</f>
        <v/>
      </c>
      <c r="IJ69" s="214" t="str">
        <f>IFERROR(IF(AND('Classificação geral'!$J61="fem",'Classificação geral'!$K61=3,'Classificação geral'!$F61="Mini"),'Classificação geral'!$B61,""),"")</f>
        <v/>
      </c>
      <c r="IK69" s="215" t="str">
        <f>IF($IJ69='Classificação geral'!$B61,'Classificação geral'!$C61,"")</f>
        <v/>
      </c>
      <c r="IL69" s="215" t="str">
        <f>IF($IJ69='Classificação geral'!$B61,'Classificação geral'!$D61,"")</f>
        <v/>
      </c>
      <c r="IM69" s="215" t="str">
        <f>IF($IJ69='Classificação geral'!$B61,'Classificação geral'!$J61,"")</f>
        <v/>
      </c>
      <c r="IN69" s="215" t="str">
        <f>IF($IM69='Classificação geral'!$J61,'Classificação geral'!$K61,"")</f>
        <v/>
      </c>
      <c r="IO69" s="215" t="str">
        <f>IF($IN69='Classificação geral'!$K61,'Classificação geral'!$P61,"")</f>
        <v/>
      </c>
      <c r="IP69" s="215" t="str">
        <f>IF($IN69='Classificação geral'!$K61,'Classificação geral'!$S61,"")</f>
        <v/>
      </c>
      <c r="IQ69" s="215" t="str">
        <f>IF($IN69='Classificação geral'!$K61,'Classificação geral'!$T61,"")</f>
        <v/>
      </c>
      <c r="IR69" s="215" t="str">
        <f>IF($IN69='Classificação geral'!$K61,'Classificação geral'!$L61,"")</f>
        <v/>
      </c>
      <c r="IS69" s="215" t="str">
        <f>IF($IN69='Classificação geral'!$K61,'Classificação geral'!$U61,"")</f>
        <v/>
      </c>
      <c r="IT69" s="215" t="str">
        <f>IF($IN69='Classificação geral'!$K61,'Classificação geral'!$W61,"")</f>
        <v/>
      </c>
      <c r="IU69" s="215" t="str">
        <f>IF($IN69='Classificação geral'!$K61,'Classificação geral'!$X61,"")</f>
        <v/>
      </c>
      <c r="IV69" s="215" t="str">
        <f>IF($IN69='Classificação geral'!$K61,'Classificação geral'!$M61,"")</f>
        <v/>
      </c>
      <c r="IW69" s="215" t="str">
        <f>IF($IN69='Classificação geral'!$K61,'Classificação geral'!$Y61,"")</f>
        <v/>
      </c>
      <c r="IX69" s="215" t="str">
        <f>IF($IN69='Classificação geral'!$K61,'Classificação geral'!$AA61,"")</f>
        <v/>
      </c>
      <c r="IY69" s="215" t="str">
        <f>IF($IN69='Classificação geral'!$K61,'Classificação geral'!$AB61,"")</f>
        <v/>
      </c>
      <c r="IZ69" s="215" t="str">
        <f>IF($IN69='Classificação geral'!$K61,'Classificação geral'!$N61,"")</f>
        <v/>
      </c>
      <c r="JA69" s="215" t="str">
        <f>IF($IN69='Classificação geral'!$K61,'Classificação geral'!$O61,"")</f>
        <v/>
      </c>
      <c r="JB69" s="215" t="str">
        <f>IF($IN69='Classificação geral'!$K61,'Classificação geral'!$AM61,"")</f>
        <v/>
      </c>
      <c r="JC69" s="216" t="str">
        <f>IFERROR(RANK(JB69,JB:JB,0)+ COUNTIF($JB$13:JB67,JB69),"")</f>
        <v/>
      </c>
      <c r="JD69" s="209"/>
      <c r="JE69" s="214" t="str">
        <f>IFERROR(IF(AND('Classificação geral'!$J61="mas",'Classificação geral'!$K61=3,'Classificação geral'!$F61="Mini"),'Classificação geral'!$A61,""),"")</f>
        <v/>
      </c>
      <c r="JF69" s="214" t="str">
        <f>IFERROR(IF(AND('Classificação geral'!$J61="mas",'Classificação geral'!$K61=3,'Classificação geral'!$F61="Mini"),'Classificação geral'!$B61,""),"")</f>
        <v/>
      </c>
      <c r="JG69" s="215" t="str">
        <f>IF($JF69='Classificação geral'!$B61,'Classificação geral'!$C61,"")</f>
        <v/>
      </c>
      <c r="JH69" s="215" t="str">
        <f>IF($JF69='Classificação geral'!$B61,'Classificação geral'!$D61,"")</f>
        <v/>
      </c>
      <c r="JI69" s="215" t="str">
        <f>IF($JF69='Classificação geral'!$B61,'Classificação geral'!$J61,"")</f>
        <v/>
      </c>
      <c r="JJ69" s="214" t="str">
        <f>IFERROR(IF(AND($JI69="mas",'Classificação geral'!$K61=3),'Classificação geral'!K61,""),"")</f>
        <v/>
      </c>
      <c r="JK69" s="214" t="str">
        <f>IFERROR(IF(AND($JI69="mas",'Classificação geral'!$K61=3),'Classificação geral'!P61,""),"")</f>
        <v/>
      </c>
      <c r="JL69" s="214" t="str">
        <f>IFERROR(IF(AND($JI69="mas",'Classificação geral'!$K61=3),'Classificação geral'!S61,""),"")</f>
        <v/>
      </c>
      <c r="JM69" s="214" t="str">
        <f>IFERROR(IF(AND($JI69="mas",'Classificação geral'!$K61=3),'Classificação geral'!T61,""),"")</f>
        <v/>
      </c>
      <c r="JN69" s="214" t="str">
        <f>IFERROR(IF(AND($JI69="mas",'Classificação geral'!$K61=3),'Classificação geral'!L61,""),"")</f>
        <v/>
      </c>
      <c r="JO69" s="214" t="str">
        <f>IFERROR(IF(AND($JI69="mas",'Classificação geral'!$K61=3),'Classificação geral'!U61,""),"")</f>
        <v/>
      </c>
      <c r="JP69" s="214" t="str">
        <f>IFERROR(IF(AND($JI69="mas",'Classificação geral'!$K61=3),'Classificação geral'!W61,""),"")</f>
        <v/>
      </c>
      <c r="JQ69" s="214" t="str">
        <f>IFERROR(IF(AND($JI69="mas",'Classificação geral'!$K61=3),'Classificação geral'!X61,""),"")</f>
        <v/>
      </c>
      <c r="JR69" s="214" t="str">
        <f>IFERROR(IF(AND($JI69="mas",'Classificação geral'!$K61=3),'Classificação geral'!M61,""),"")</f>
        <v/>
      </c>
      <c r="JS69" s="214" t="str">
        <f>IFERROR(IF(AND($JI69="mas",'Classificação geral'!$K61=3),'Classificação geral'!Y61,""),"")</f>
        <v/>
      </c>
      <c r="JT69" s="214" t="str">
        <f>IFERROR(IF(AND($JI69="mas",'Classificação geral'!$K61=3),'Classificação geral'!AA61,""),"")</f>
        <v/>
      </c>
      <c r="JU69" s="214" t="str">
        <f>IFERROR(IF(AND($JI69="mas",'Classificação geral'!$K61=3),'Classificação geral'!AB61,""),"")</f>
        <v/>
      </c>
      <c r="JV69" s="214" t="str">
        <f>IFERROR(IF(AND($JI69="mas",'Classificação geral'!$K61=3),'Classificação geral'!N61,""),"")</f>
        <v/>
      </c>
      <c r="JW69" s="214" t="str">
        <f>IFERROR(IF(AND($JI69="mas",'Classificação geral'!$K61=3),'Classificação geral'!$AM61,""),"")</f>
        <v/>
      </c>
      <c r="JX69" s="216" t="str">
        <f>IFERROR(RANK(JW69,JW:JW,0)+ COUNTIF(JW$13:$JW67,JW69),"")</f>
        <v/>
      </c>
    </row>
    <row r="70" spans="1:284" s="199" customFormat="1" ht="24.75" customHeight="1" x14ac:dyDescent="0.4">
      <c r="A70" s="243"/>
      <c r="B70" s="248" t="str">
        <f t="shared" si="125"/>
        <v/>
      </c>
      <c r="C70" s="238" t="str">
        <f t="shared" si="126"/>
        <v/>
      </c>
      <c r="D70" s="238" t="str">
        <f t="shared" si="127"/>
        <v/>
      </c>
      <c r="E70" s="238" t="str">
        <f t="shared" si="128"/>
        <v/>
      </c>
      <c r="F70" s="239" t="str">
        <f t="shared" si="129"/>
        <v/>
      </c>
      <c r="G70" s="239" t="str">
        <f t="shared" si="130"/>
        <v/>
      </c>
      <c r="H70" s="240" t="str">
        <f t="shared" si="131"/>
        <v/>
      </c>
      <c r="I70" s="240" t="str">
        <f t="shared" si="132"/>
        <v/>
      </c>
      <c r="J70" s="240" t="str">
        <f t="shared" si="133"/>
        <v/>
      </c>
      <c r="K70" s="240" t="str">
        <f t="shared" si="134"/>
        <v/>
      </c>
      <c r="L70" s="240" t="str">
        <f t="shared" si="135"/>
        <v/>
      </c>
      <c r="M70" s="240" t="str">
        <f t="shared" si="136"/>
        <v/>
      </c>
      <c r="N70" s="240" t="str">
        <f t="shared" si="137"/>
        <v/>
      </c>
      <c r="O70" s="240" t="str">
        <f t="shared" si="138"/>
        <v/>
      </c>
      <c r="P70" s="240" t="str">
        <f t="shared" si="139"/>
        <v/>
      </c>
      <c r="Q70" s="240" t="str">
        <f t="shared" si="140"/>
        <v/>
      </c>
      <c r="R70" s="240" t="str">
        <f t="shared" si="163"/>
        <v/>
      </c>
      <c r="S70" s="240" t="str">
        <f t="shared" si="163"/>
        <v/>
      </c>
      <c r="T70" s="240" t="str">
        <f t="shared" si="141"/>
        <v/>
      </c>
      <c r="U70" s="240" t="str">
        <f t="shared" si="142"/>
        <v/>
      </c>
      <c r="V70" s="241">
        <v>56</v>
      </c>
      <c r="W70" s="432"/>
      <c r="X70" s="434"/>
      <c r="Y70" s="242"/>
      <c r="Z70" s="248" t="str">
        <f t="shared" si="143"/>
        <v/>
      </c>
      <c r="AA70" s="238" t="str">
        <f t="shared" si="144"/>
        <v/>
      </c>
      <c r="AB70" s="238" t="str">
        <f t="shared" si="145"/>
        <v/>
      </c>
      <c r="AC70" s="238" t="str">
        <f t="shared" si="146"/>
        <v/>
      </c>
      <c r="AD70" s="239" t="str">
        <f t="shared" si="147"/>
        <v/>
      </c>
      <c r="AE70" s="239" t="str">
        <f t="shared" si="148"/>
        <v/>
      </c>
      <c r="AF70" s="240" t="str">
        <f t="shared" si="149"/>
        <v/>
      </c>
      <c r="AG70" s="240" t="str">
        <f t="shared" si="150"/>
        <v/>
      </c>
      <c r="AH70" s="240" t="str">
        <f t="shared" si="151"/>
        <v/>
      </c>
      <c r="AI70" s="240" t="str">
        <f t="shared" si="152"/>
        <v/>
      </c>
      <c r="AJ70" s="240" t="str">
        <f t="shared" si="153"/>
        <v/>
      </c>
      <c r="AK70" s="240" t="str">
        <f t="shared" si="154"/>
        <v/>
      </c>
      <c r="AL70" s="240" t="str">
        <f t="shared" si="155"/>
        <v/>
      </c>
      <c r="AM70" s="240" t="str">
        <f t="shared" si="156"/>
        <v/>
      </c>
      <c r="AN70" s="240" t="str">
        <f t="shared" si="157"/>
        <v/>
      </c>
      <c r="AO70" s="240" t="str">
        <f t="shared" si="158"/>
        <v/>
      </c>
      <c r="AP70" s="240" t="str">
        <f t="shared" si="164"/>
        <v/>
      </c>
      <c r="AQ70" s="240" t="str">
        <f t="shared" si="164"/>
        <v/>
      </c>
      <c r="AR70" s="240" t="str">
        <f t="shared" si="159"/>
        <v/>
      </c>
      <c r="AS70" s="240" t="str">
        <f t="shared" si="160"/>
        <v/>
      </c>
      <c r="AT70" s="241">
        <v>56</v>
      </c>
      <c r="AU70" s="432"/>
      <c r="AV70" s="242"/>
      <c r="AW70" s="243"/>
      <c r="AX70" s="249" t="str">
        <f t="shared" si="57"/>
        <v/>
      </c>
      <c r="AY70" s="238" t="str">
        <f t="shared" si="58"/>
        <v/>
      </c>
      <c r="AZ70" s="238" t="str">
        <f t="shared" si="59"/>
        <v/>
      </c>
      <c r="BA70" s="239" t="str">
        <f t="shared" si="161"/>
        <v/>
      </c>
      <c r="BB70" s="239" t="str">
        <f t="shared" si="60"/>
        <v/>
      </c>
      <c r="BC70" s="239" t="str">
        <f t="shared" si="61"/>
        <v/>
      </c>
      <c r="BD70" s="240" t="str">
        <f t="shared" si="62"/>
        <v/>
      </c>
      <c r="BE70" s="240" t="str">
        <f t="shared" si="63"/>
        <v/>
      </c>
      <c r="BF70" s="240" t="str">
        <f t="shared" si="64"/>
        <v/>
      </c>
      <c r="BG70" s="240" t="str">
        <f t="shared" si="65"/>
        <v/>
      </c>
      <c r="BH70" s="240" t="str">
        <f t="shared" si="66"/>
        <v/>
      </c>
      <c r="BI70" s="240" t="str">
        <f t="shared" si="67"/>
        <v/>
      </c>
      <c r="BJ70" s="240" t="str">
        <f t="shared" si="68"/>
        <v/>
      </c>
      <c r="BK70" s="240" t="str">
        <f t="shared" si="69"/>
        <v/>
      </c>
      <c r="BL70" s="240" t="str">
        <f t="shared" si="70"/>
        <v/>
      </c>
      <c r="BM70" s="240" t="str">
        <f t="shared" si="71"/>
        <v/>
      </c>
      <c r="BN70" s="240" t="str">
        <f t="shared" si="121"/>
        <v/>
      </c>
      <c r="BO70" s="240" t="str">
        <f t="shared" si="121"/>
        <v/>
      </c>
      <c r="BP70" s="240" t="str">
        <f t="shared" si="73"/>
        <v/>
      </c>
      <c r="BQ70" s="240" t="str">
        <f t="shared" si="74"/>
        <v/>
      </c>
      <c r="BR70" s="241">
        <v>56</v>
      </c>
      <c r="BS70" s="432"/>
      <c r="BT70" s="242"/>
      <c r="BU70" s="242"/>
      <c r="BV70" s="249" t="str">
        <f t="shared" si="75"/>
        <v/>
      </c>
      <c r="BW70" s="238" t="str">
        <f t="shared" si="76"/>
        <v/>
      </c>
      <c r="BX70" s="238" t="str">
        <f t="shared" si="77"/>
        <v/>
      </c>
      <c r="BY70" s="239" t="str">
        <f t="shared" si="162"/>
        <v/>
      </c>
      <c r="BZ70" s="239" t="str">
        <f t="shared" si="78"/>
        <v/>
      </c>
      <c r="CA70" s="239" t="str">
        <f t="shared" si="122"/>
        <v/>
      </c>
      <c r="CB70" s="240" t="str">
        <f t="shared" si="122"/>
        <v/>
      </c>
      <c r="CC70" s="240" t="str">
        <f t="shared" si="80"/>
        <v/>
      </c>
      <c r="CD70" s="240" t="str">
        <f t="shared" si="81"/>
        <v/>
      </c>
      <c r="CE70" s="240" t="str">
        <f t="shared" si="82"/>
        <v/>
      </c>
      <c r="CF70" s="240" t="str">
        <f t="shared" si="83"/>
        <v/>
      </c>
      <c r="CG70" s="240" t="str">
        <f t="shared" si="84"/>
        <v/>
      </c>
      <c r="CH70" s="240" t="str">
        <f t="shared" si="85"/>
        <v/>
      </c>
      <c r="CI70" s="240" t="str">
        <f t="shared" si="86"/>
        <v/>
      </c>
      <c r="CJ70" s="240" t="str">
        <f t="shared" si="87"/>
        <v/>
      </c>
      <c r="CK70" s="240" t="str">
        <f t="shared" si="88"/>
        <v/>
      </c>
      <c r="CL70" s="240" t="str">
        <f t="shared" si="123"/>
        <v/>
      </c>
      <c r="CM70" s="240" t="str">
        <f t="shared" si="123"/>
        <v/>
      </c>
      <c r="CN70" s="240" t="str">
        <f t="shared" si="90"/>
        <v/>
      </c>
      <c r="CO70" s="240" t="str">
        <f t="shared" si="91"/>
        <v/>
      </c>
      <c r="CP70" s="241">
        <v>56</v>
      </c>
      <c r="CQ70" s="432"/>
      <c r="CR70" s="243"/>
      <c r="CS70" s="248" t="str">
        <f t="shared" si="92"/>
        <v/>
      </c>
      <c r="CT70" s="238" t="str">
        <f t="shared" si="93"/>
        <v/>
      </c>
      <c r="CU70" s="238" t="str">
        <f t="shared" si="94"/>
        <v/>
      </c>
      <c r="CV70" s="238" t="str">
        <f t="shared" si="95"/>
        <v/>
      </c>
      <c r="CW70" s="239" t="str">
        <f t="shared" si="96"/>
        <v/>
      </c>
      <c r="CX70" s="239" t="str">
        <f t="shared" si="97"/>
        <v/>
      </c>
      <c r="CY70" s="240" t="str">
        <f t="shared" si="98"/>
        <v/>
      </c>
      <c r="CZ70" s="240" t="str">
        <f t="shared" si="99"/>
        <v/>
      </c>
      <c r="DA70" s="240" t="str">
        <f t="shared" si="100"/>
        <v/>
      </c>
      <c r="DB70" s="240" t="str">
        <f t="shared" si="101"/>
        <v/>
      </c>
      <c r="DC70" s="240" t="str">
        <f t="shared" si="102"/>
        <v/>
      </c>
      <c r="DD70" s="240" t="str">
        <f t="shared" si="103"/>
        <v/>
      </c>
      <c r="DE70" s="240" t="str">
        <f t="shared" si="104"/>
        <v/>
      </c>
      <c r="DF70" s="240" t="str">
        <f t="shared" si="105"/>
        <v/>
      </c>
      <c r="DG70" s="240" t="str">
        <f t="shared" si="106"/>
        <v/>
      </c>
      <c r="DH70" s="240" t="str">
        <f t="shared" si="107"/>
        <v/>
      </c>
      <c r="DI70" s="240" t="str">
        <f t="shared" si="124"/>
        <v/>
      </c>
      <c r="DJ70" s="240" t="str">
        <f t="shared" si="124"/>
        <v/>
      </c>
      <c r="DK70" s="240" t="str">
        <f t="shared" si="109"/>
        <v/>
      </c>
      <c r="DL70" s="240" t="str">
        <f t="shared" si="110"/>
        <v/>
      </c>
      <c r="DM70" s="241">
        <v>56</v>
      </c>
      <c r="DN70" s="432"/>
      <c r="DO70" s="242"/>
      <c r="DP70" s="242"/>
      <c r="DQ70" s="248" t="str">
        <f t="shared" si="111"/>
        <v/>
      </c>
      <c r="DR70" s="238" t="str">
        <f t="shared" si="112"/>
        <v/>
      </c>
      <c r="DS70" s="238" t="str">
        <f t="shared" si="113"/>
        <v/>
      </c>
      <c r="DT70" s="238" t="str">
        <f t="shared" si="114"/>
        <v/>
      </c>
      <c r="DU70" s="239" t="str">
        <f t="shared" si="115"/>
        <v/>
      </c>
      <c r="DV70" s="239" t="str">
        <f t="shared" si="116"/>
        <v/>
      </c>
      <c r="DW70" s="240" t="str">
        <f t="shared" si="45"/>
        <v/>
      </c>
      <c r="DX70" s="240" t="str">
        <f t="shared" si="46"/>
        <v/>
      </c>
      <c r="DY70" s="240" t="str">
        <f t="shared" si="47"/>
        <v/>
      </c>
      <c r="DZ70" s="240" t="str">
        <f t="shared" si="48"/>
        <v/>
      </c>
      <c r="EA70" s="240" t="str">
        <f t="shared" si="49"/>
        <v/>
      </c>
      <c r="EB70" s="240" t="str">
        <f t="shared" si="50"/>
        <v/>
      </c>
      <c r="EC70" s="240" t="str">
        <f t="shared" si="51"/>
        <v/>
      </c>
      <c r="ED70" s="240" t="str">
        <f t="shared" si="52"/>
        <v/>
      </c>
      <c r="EE70" s="240" t="str">
        <f t="shared" si="53"/>
        <v/>
      </c>
      <c r="EF70" s="240" t="str">
        <f t="shared" si="54"/>
        <v/>
      </c>
      <c r="EG70" s="240" t="str">
        <f t="shared" si="55"/>
        <v/>
      </c>
      <c r="EH70" s="240" t="str">
        <f t="shared" si="118"/>
        <v/>
      </c>
      <c r="EI70" s="240" t="str">
        <f t="shared" si="56"/>
        <v/>
      </c>
      <c r="EJ70" s="240" t="str">
        <f t="shared" si="117"/>
        <v/>
      </c>
      <c r="EK70" s="241">
        <v>56</v>
      </c>
      <c r="EL70" s="432"/>
      <c r="EM70" s="246"/>
      <c r="EN70" s="246"/>
      <c r="EO70" s="246"/>
      <c r="EP70" s="246"/>
      <c r="EQ70" s="246"/>
      <c r="ER70" s="246"/>
      <c r="ES70" s="246"/>
      <c r="ET70" s="246"/>
      <c r="EU70" s="246"/>
      <c r="EV70" s="246"/>
      <c r="EW70" s="246"/>
      <c r="EX70" s="246"/>
      <c r="EY70" s="246"/>
      <c r="EZ70" s="214" t="str">
        <f>IFERROR(IF(AND('Classificação geral'!$J62="FEM",'Classificação geral'!$K62=1,'Classificação geral'!$F62="Mini"),'Classificação geral'!$A62,""),"")</f>
        <v/>
      </c>
      <c r="FA70" s="214" t="str">
        <f>IFERROR(IF(AND('Classificação geral'!$J62="FEM",'Classificação geral'!$K62=1,'Classificação geral'!F62="Mini"),'Classificação geral'!$B62,""),"")</f>
        <v/>
      </c>
      <c r="FB70" s="215" t="str">
        <f>IF($FA70='Classificação geral'!$B62,'Classificação geral'!$C62,"")</f>
        <v/>
      </c>
      <c r="FC70" s="215" t="str">
        <f>IF($FA70='Classificação geral'!$B62,'Classificação geral'!$D62,"")</f>
        <v/>
      </c>
      <c r="FD70" s="215" t="str">
        <f>IF($FA70='Classificação geral'!$B62,'Classificação geral'!$J62,"")</f>
        <v/>
      </c>
      <c r="FE70" s="215" t="str">
        <f>IF($FD70='Classificação geral'!$J62,'Classificação geral'!$K62,"")</f>
        <v/>
      </c>
      <c r="FF70" s="215" t="str">
        <f>IF($FE70='Classificação geral'!$K62,'Classificação geral'!$P62,"")</f>
        <v/>
      </c>
      <c r="FG70" s="215" t="str">
        <f>IF($FE70='Classificação geral'!$K62,'Classificação geral'!$S62,"")</f>
        <v/>
      </c>
      <c r="FH70" s="215" t="str">
        <f>IF($FE70='Classificação geral'!$K62,'Classificação geral'!$T62,"")</f>
        <v/>
      </c>
      <c r="FI70" s="215" t="str">
        <f>IF($FE70='Classificação geral'!$K62,'Classificação geral'!$L62,"")</f>
        <v/>
      </c>
      <c r="FJ70" s="215" t="str">
        <f>IF($FE70='Classificação geral'!$K62,'Classificação geral'!$U62,"")</f>
        <v/>
      </c>
      <c r="FK70" s="215" t="str">
        <f>IF($FE70='Classificação geral'!$K62,'Classificação geral'!$W62,"")</f>
        <v/>
      </c>
      <c r="FL70" s="215" t="str">
        <f>IF($FE70='Classificação geral'!$K62,'Classificação geral'!$X62,"")</f>
        <v/>
      </c>
      <c r="FM70" s="215" t="str">
        <f>IF($FE70='Classificação geral'!$K62,'Classificação geral'!$M62,"")</f>
        <v/>
      </c>
      <c r="FN70" s="215" t="str">
        <f>IF($FE70='Classificação geral'!$K62,'Classificação geral'!$Y62,"")</f>
        <v/>
      </c>
      <c r="FO70" s="215" t="str">
        <f>IF($FE70='Classificação geral'!$K62,'Classificação geral'!$AA62,"")</f>
        <v/>
      </c>
      <c r="FP70" s="215" t="str">
        <f>IF($FE70='Classificação geral'!$K62,'Classificação geral'!$AB62,"")</f>
        <v/>
      </c>
      <c r="FQ70" s="215" t="str">
        <f>IF($FE70='Classificação geral'!$K62,'Classificação geral'!$N62,"")</f>
        <v/>
      </c>
      <c r="FR70" s="215" t="str">
        <f>IF($FE70='Classificação geral'!$K62,'Classificação geral'!$O62,"")</f>
        <v/>
      </c>
      <c r="FS70" s="215" t="str">
        <f>IF($FE70='Classificação geral'!$K62,'Classificação geral'!$AM62,"")</f>
        <v/>
      </c>
      <c r="FT70" s="216" t="str">
        <f>IFERROR(RANK(FS70,FS:FS,0)+ COUNTIF($FS$13:FS69,FS70),"")</f>
        <v/>
      </c>
      <c r="FU70" s="209"/>
      <c r="FV70" s="214" t="str">
        <f>IFERROR(IF(AND('Classificação geral'!$J62="mas",'Classificação geral'!$K62=1,'Classificação geral'!$F62="Mini"),'Classificação geral'!$A62,""),"")</f>
        <v/>
      </c>
      <c r="FW70" s="214" t="str">
        <f>IFERROR(IF(AND('Classificação geral'!$J62="mas",'Classificação geral'!$K62=1,'Classificação geral'!$F62="Mini"),'Classificação geral'!$B62,""),"")</f>
        <v/>
      </c>
      <c r="FX70" s="215" t="str">
        <f>IF($FW70='Classificação geral'!$B62,'Classificação geral'!$C62,"")</f>
        <v/>
      </c>
      <c r="FY70" s="215" t="str">
        <f>IF($FW70='Classificação geral'!$B62,'Classificação geral'!$D62,"")</f>
        <v/>
      </c>
      <c r="FZ70" s="215" t="str">
        <f>IF($FW70='Classificação geral'!$B62,'Classificação geral'!$J62,"")</f>
        <v/>
      </c>
      <c r="GA70" s="214" t="str">
        <f>IFERROR(IF(AND($FZ70="mas",'Classificação geral'!$K62=1),'Classificação geral'!K62,""),"")</f>
        <v/>
      </c>
      <c r="GB70" s="214" t="str">
        <f>IFERROR(IF(AND($FZ70="mas",'Classificação geral'!$K62=1),'Classificação geral'!P62,""),"")</f>
        <v/>
      </c>
      <c r="GC70" s="214" t="str">
        <f>IFERROR(IF(AND($FZ70="mas",'Classificação geral'!$K62=1),'Classificação geral'!S62,""),"")</f>
        <v/>
      </c>
      <c r="GD70" s="214" t="str">
        <f>IFERROR(IF(AND($FZ70="mas",'Classificação geral'!$K62=1),'Classificação geral'!T62,""),"")</f>
        <v/>
      </c>
      <c r="GE70" s="214" t="str">
        <f>IFERROR(IF(AND($FZ70="mas",'Classificação geral'!$K62=1),'Classificação geral'!L62,""),"")</f>
        <v/>
      </c>
      <c r="GF70" s="214" t="str">
        <f>IFERROR(IF(AND($FZ70="mas",'Classificação geral'!$K62=1),'Classificação geral'!U62,""),"")</f>
        <v/>
      </c>
      <c r="GG70" s="214" t="str">
        <f>IFERROR(IF(AND($FZ70="mas",'Classificação geral'!$K62=1),'Classificação geral'!W62,""),"")</f>
        <v/>
      </c>
      <c r="GH70" s="214" t="str">
        <f>IFERROR(IF(AND($FZ70="mas",'Classificação geral'!$K62=1),'Classificação geral'!X62,""),"")</f>
        <v/>
      </c>
      <c r="GI70" s="214" t="str">
        <f>IFERROR(IF(AND($FZ70="mas",'Classificação geral'!$K62=1),'Classificação geral'!M62,""),"")</f>
        <v/>
      </c>
      <c r="GJ70" s="214" t="str">
        <f>IFERROR(IF(AND($FZ70="mas",'Classificação geral'!$K62=1),'Classificação geral'!Y62,""),"")</f>
        <v/>
      </c>
      <c r="GK70" s="214" t="str">
        <f>IFERROR(IF(AND($FZ70="mas",'Classificação geral'!$K62=1),'Classificação geral'!AA62,""),"")</f>
        <v/>
      </c>
      <c r="GL70" s="214" t="str">
        <f>IFERROR(IF(AND($FZ70="mas",'Classificação geral'!$K62=1),'Classificação geral'!AB62,""),"")</f>
        <v/>
      </c>
      <c r="GM70" s="214" t="str">
        <f>IFERROR(IF(AND($FZ70="mas",'Classificação geral'!$K62=1),'Classificação geral'!N62,""),"")</f>
        <v/>
      </c>
      <c r="GN70" s="214" t="str">
        <f>IFERROR(IF(AND($FZ70="mas",'Classificação geral'!$K62=1),'Classificação geral'!O62,""),"")</f>
        <v/>
      </c>
      <c r="GO70" s="244" t="str">
        <f>IFERROR(IF(AND($FZ70="mas",'Classificação geral'!$K62=1),'Classificação geral'!AM62,""),"")</f>
        <v/>
      </c>
      <c r="GP70" s="216" t="str">
        <f>IFERROR(RANK(GO70,GO:GO,0)+ COUNTIF($GO$13:GO69,GO70),"")</f>
        <v/>
      </c>
      <c r="GQ70" s="209"/>
      <c r="GR70" s="214" t="str">
        <f>IFERROR(IF(AND('Classificação geral'!$J62="fem",'Classificação geral'!$K62=2,'Classificação geral'!$F62="Mini"),'Classificação geral'!$A62,""),"")</f>
        <v/>
      </c>
      <c r="GS70" s="214" t="str">
        <f>IFERROR(IF(AND('Classificação geral'!$J62="fem",'Classificação geral'!$K62=2,'Classificação geral'!$F62="Mini"),'Classificação geral'!$B62,""),"")</f>
        <v/>
      </c>
      <c r="GT70" s="215" t="str">
        <f>IF($GS70='Classificação geral'!$B62,'Classificação geral'!$C62,"")</f>
        <v/>
      </c>
      <c r="GU70" s="215" t="str">
        <f>IF($GS70='Classificação geral'!$B62,'Classificação geral'!$D62,"")</f>
        <v/>
      </c>
      <c r="GV70" s="215" t="str">
        <f>IF($GS70='Classificação geral'!$B62,'Classificação geral'!$J62,"")</f>
        <v/>
      </c>
      <c r="GW70" s="214" t="str">
        <f>IFERROR(IF(AND($GV70="fem",'Classificação geral'!$K62=2),'Classificação geral'!K62,""),"")</f>
        <v/>
      </c>
      <c r="GX70" s="214" t="str">
        <f>IFERROR(IF(AND($GV70="fem",'Classificação geral'!$K62=2),'Classificação geral'!P62,""),"")</f>
        <v/>
      </c>
      <c r="GY70" s="214" t="str">
        <f>IFERROR(IF(AND($GV70="fem",'Classificação geral'!$K62=2),'Classificação geral'!S62,""),"")</f>
        <v/>
      </c>
      <c r="GZ70" s="214" t="str">
        <f>IFERROR(IF(AND($GV70="fem",'Classificação geral'!$K62=2),'Classificação geral'!T62,""),"")</f>
        <v/>
      </c>
      <c r="HA70" s="214" t="str">
        <f>IFERROR(IF(AND($GV70="fem",'Classificação geral'!$K62=2),'Classificação geral'!L62,""),"")</f>
        <v/>
      </c>
      <c r="HB70" s="214" t="str">
        <f>IFERROR(IF(AND($GV70="fem",'Classificação geral'!$K62=2),'Classificação geral'!U62,""),"")</f>
        <v/>
      </c>
      <c r="HC70" s="214" t="str">
        <f>IFERROR(IF(AND($GV70="fem",'Classificação geral'!$K62=2),'Classificação geral'!W62,""),"")</f>
        <v/>
      </c>
      <c r="HD70" s="214" t="str">
        <f>IFERROR(IF(AND($GV70="fem",'Classificação geral'!$K62=2),'Classificação geral'!X62,""),"")</f>
        <v/>
      </c>
      <c r="HE70" s="214" t="str">
        <f>IFERROR(IF(AND($GV70="fem",'Classificação geral'!$K62=2),'Classificação geral'!M62,""),"")</f>
        <v/>
      </c>
      <c r="HF70" s="214" t="str">
        <f>IFERROR(IF(AND($GV70="fem",'Classificação geral'!$K62=2),'Classificação geral'!Y62,""),"")</f>
        <v/>
      </c>
      <c r="HG70" s="214" t="str">
        <f>IFERROR(IF(AND($GV70="fem",'Classificação geral'!$K62=2),'Classificação geral'!AA62,""),"")</f>
        <v/>
      </c>
      <c r="HH70" s="214" t="str">
        <f>IFERROR(IF(AND($GV70="fem",'Classificação geral'!$K62=2),'Classificação geral'!AB62,""),"")</f>
        <v/>
      </c>
      <c r="HI70" s="214" t="str">
        <f>IFERROR(IF(AND($GV70="fem",'Classificação geral'!$K62=2),'Classificação geral'!N62,""),"")</f>
        <v/>
      </c>
      <c r="HJ70" s="214" t="str">
        <f>IFERROR(IF(AND($GV70="fem",'Classificação geral'!$K62=2),'Classificação geral'!O62,""),"")</f>
        <v/>
      </c>
      <c r="HK70" s="214" t="str">
        <f>IFERROR(IF(AND($GV70="fem",'Classificação geral'!$K62=2),'Classificação geral'!AM62,""),"")</f>
        <v/>
      </c>
      <c r="HL70" s="216" t="str">
        <f>IFERROR(RANK(HK70,HK:HK,0)+ COUNTIF(HK$13:$HK68,HK70),"")</f>
        <v/>
      </c>
      <c r="HM70" s="209"/>
      <c r="HN70" s="214" t="str">
        <f>IFERROR(IF(AND('Classificação geral'!$J62="mas",'Classificação geral'!$K62=2,'Classificação geral'!$F62="Mini"),'Classificação geral'!$A62,""),"")</f>
        <v/>
      </c>
      <c r="HO70" s="214" t="str">
        <f>IFERROR(IF(AND('Classificação geral'!$J62="mas",'Classificação geral'!$K62=2,'Classificação geral'!$F62="Mini"),'Classificação geral'!$B62,""),"")</f>
        <v/>
      </c>
      <c r="HP70" s="215" t="str">
        <f>IF($HO70='Classificação geral'!$B62,'Classificação geral'!$C62,"")</f>
        <v/>
      </c>
      <c r="HQ70" s="215" t="str">
        <f>IF($HO70='Classificação geral'!$B62,'Classificação geral'!$D62,"")</f>
        <v/>
      </c>
      <c r="HR70" s="215" t="str">
        <f>IF($HO70='Classificação geral'!$B62,'Classificação geral'!$J62,"")</f>
        <v/>
      </c>
      <c r="HS70" s="214" t="str">
        <f>IFERROR(IF(AND($HR70="mas",'Classificação geral'!$K62=2),'Classificação geral'!K62,""),"")</f>
        <v/>
      </c>
      <c r="HT70" s="214" t="str">
        <f>IFERROR(IF(AND($HR70="mas",'Classificação geral'!$K62=2),'Classificação geral'!P62,""),"")</f>
        <v/>
      </c>
      <c r="HU70" s="214" t="str">
        <f>IFERROR(IF(AND($HR70="mas",'Classificação geral'!$K62=2),'Classificação geral'!S62,""),"")</f>
        <v/>
      </c>
      <c r="HV70" s="214" t="str">
        <f>IFERROR(IF(AND($HR70="mas",'Classificação geral'!$K62=2),'Classificação geral'!T62,""),"")</f>
        <v/>
      </c>
      <c r="HW70" s="214" t="str">
        <f>IFERROR(IF(AND($HR70="mas",'Classificação geral'!$K62=2),'Classificação geral'!L62,""),"")</f>
        <v/>
      </c>
      <c r="HX70" s="214" t="str">
        <f>IFERROR(IF(AND($HR70="mas",'Classificação geral'!$K62=2),'Classificação geral'!U62,""),"")</f>
        <v/>
      </c>
      <c r="HY70" s="214" t="str">
        <f>IFERROR(IF(AND($HR70="mas",'Classificação geral'!$K62=2),'Classificação geral'!W62,""),"")</f>
        <v/>
      </c>
      <c r="HZ70" s="214" t="str">
        <f>IFERROR(IF(AND($HR70="mas",'Classificação geral'!$K62=2),'Classificação geral'!X62,""),"")</f>
        <v/>
      </c>
      <c r="IA70" s="214" t="str">
        <f>IFERROR(IF(AND($HR70="mas",'Classificação geral'!$K62=2),'Classificação geral'!M62,""),"")</f>
        <v/>
      </c>
      <c r="IB70" s="214" t="str">
        <f>IFERROR(IF(AND($HR70="mas",'Classificação geral'!$K62=2),'Classificação geral'!Y62,""),"")</f>
        <v/>
      </c>
      <c r="IC70" s="214" t="str">
        <f>IFERROR(IF(AND($HR70="mas",'Classificação geral'!$K62=2),'Classificação geral'!AA62,""),"")</f>
        <v/>
      </c>
      <c r="ID70" s="214" t="str">
        <f>IFERROR(IF(AND($HR70="mas",'Classificação geral'!$K62=2),'Classificação geral'!AB62,""),"")</f>
        <v/>
      </c>
      <c r="IE70" s="214" t="str">
        <f>IFERROR(IF(AND($HR70="mas",'Classificação geral'!$K62=2),'Classificação geral'!N62,""),"")</f>
        <v/>
      </c>
      <c r="IF70" s="214" t="str">
        <f>IFERROR(IF(AND($HR70="mas",'Classificação geral'!$K62=2),'Classificação geral'!$AM62,""),"")</f>
        <v/>
      </c>
      <c r="IG70" s="216" t="str">
        <f>IFERROR(RANK(IF70,IF:IF,0)+ COUNTIF($IF$13:IF$13,IF70),"")</f>
        <v/>
      </c>
      <c r="IH70" s="209"/>
      <c r="II70" s="214" t="str">
        <f>IFERROR(IF(AND('Classificação geral'!$J62="fem",'Classificação geral'!$K62=3,'Classificação geral'!$F62="Mini"),'Classificação geral'!$A62,""),"")</f>
        <v/>
      </c>
      <c r="IJ70" s="214" t="str">
        <f>IFERROR(IF(AND('Classificação geral'!$J62="fem",'Classificação geral'!$K62=3,'Classificação geral'!$F62="Mini"),'Classificação geral'!$B62,""),"")</f>
        <v/>
      </c>
      <c r="IK70" s="215" t="str">
        <f>IF($IJ70='Classificação geral'!$B62,'Classificação geral'!$C62,"")</f>
        <v/>
      </c>
      <c r="IL70" s="215" t="str">
        <f>IF($IJ70='Classificação geral'!$B62,'Classificação geral'!$D62,"")</f>
        <v/>
      </c>
      <c r="IM70" s="215" t="str">
        <f>IF($IJ70='Classificação geral'!$B62,'Classificação geral'!$J62,"")</f>
        <v/>
      </c>
      <c r="IN70" s="215" t="str">
        <f>IF($IM70='Classificação geral'!$J62,'Classificação geral'!$K62,"")</f>
        <v/>
      </c>
      <c r="IO70" s="215" t="str">
        <f>IF($IN70='Classificação geral'!$K62,'Classificação geral'!$P62,"")</f>
        <v/>
      </c>
      <c r="IP70" s="215" t="str">
        <f>IF($IN70='Classificação geral'!$K62,'Classificação geral'!$S62,"")</f>
        <v/>
      </c>
      <c r="IQ70" s="215" t="str">
        <f>IF($IN70='Classificação geral'!$K62,'Classificação geral'!$T62,"")</f>
        <v/>
      </c>
      <c r="IR70" s="215" t="str">
        <f>IF($IN70='Classificação geral'!$K62,'Classificação geral'!$L62,"")</f>
        <v/>
      </c>
      <c r="IS70" s="215" t="str">
        <f>IF($IN70='Classificação geral'!$K62,'Classificação geral'!$U62,"")</f>
        <v/>
      </c>
      <c r="IT70" s="215" t="str">
        <f>IF($IN70='Classificação geral'!$K62,'Classificação geral'!$W62,"")</f>
        <v/>
      </c>
      <c r="IU70" s="215" t="str">
        <f>IF($IN70='Classificação geral'!$K62,'Classificação geral'!$X62,"")</f>
        <v/>
      </c>
      <c r="IV70" s="215" t="str">
        <f>IF($IN70='Classificação geral'!$K62,'Classificação geral'!$M62,"")</f>
        <v/>
      </c>
      <c r="IW70" s="215" t="str">
        <f>IF($IN70='Classificação geral'!$K62,'Classificação geral'!$Y62,"")</f>
        <v/>
      </c>
      <c r="IX70" s="215" t="str">
        <f>IF($IN70='Classificação geral'!$K62,'Classificação geral'!$AA62,"")</f>
        <v/>
      </c>
      <c r="IY70" s="215" t="str">
        <f>IF($IN70='Classificação geral'!$K62,'Classificação geral'!$AB62,"")</f>
        <v/>
      </c>
      <c r="IZ70" s="215" t="str">
        <f>IF($IN70='Classificação geral'!$K62,'Classificação geral'!$N62,"")</f>
        <v/>
      </c>
      <c r="JA70" s="215" t="str">
        <f>IF($IN70='Classificação geral'!$K62,'Classificação geral'!$O62,"")</f>
        <v/>
      </c>
      <c r="JB70" s="215" t="str">
        <f>IF($IN70='Classificação geral'!$K62,'Classificação geral'!$AM62,"")</f>
        <v/>
      </c>
      <c r="JC70" s="216" t="str">
        <f>IFERROR(RANK(JB70,JB:JB,0)+ COUNTIF($JB$13:JB68,JB70),"")</f>
        <v/>
      </c>
      <c r="JD70" s="209"/>
      <c r="JE70" s="214" t="str">
        <f>IFERROR(IF(AND('Classificação geral'!$J62="mas",'Classificação geral'!$K62=3,'Classificação geral'!$F62="Mini"),'Classificação geral'!$A62,""),"")</f>
        <v/>
      </c>
      <c r="JF70" s="214" t="str">
        <f>IFERROR(IF(AND('Classificação geral'!$J62="mas",'Classificação geral'!$K62=3,'Classificação geral'!$F62="Mini"),'Classificação geral'!$B62,""),"")</f>
        <v/>
      </c>
      <c r="JG70" s="215" t="str">
        <f>IF($JF70='Classificação geral'!$B62,'Classificação geral'!$C62,"")</f>
        <v/>
      </c>
      <c r="JH70" s="215" t="str">
        <f>IF($JF70='Classificação geral'!$B62,'Classificação geral'!$D62,"")</f>
        <v/>
      </c>
      <c r="JI70" s="215" t="str">
        <f>IF($JF70='Classificação geral'!$B62,'Classificação geral'!$J62,"")</f>
        <v/>
      </c>
      <c r="JJ70" s="214" t="str">
        <f>IFERROR(IF(AND($JI70="mas",'Classificação geral'!$K62=3),'Classificação geral'!K62,""),"")</f>
        <v/>
      </c>
      <c r="JK70" s="214" t="str">
        <f>IFERROR(IF(AND($JI70="mas",'Classificação geral'!$K62=3),'Classificação geral'!P62,""),"")</f>
        <v/>
      </c>
      <c r="JL70" s="214" t="str">
        <f>IFERROR(IF(AND($JI70="mas",'Classificação geral'!$K62=3),'Classificação geral'!S62,""),"")</f>
        <v/>
      </c>
      <c r="JM70" s="214" t="str">
        <f>IFERROR(IF(AND($JI70="mas",'Classificação geral'!$K62=3),'Classificação geral'!T62,""),"")</f>
        <v/>
      </c>
      <c r="JN70" s="214" t="str">
        <f>IFERROR(IF(AND($JI70="mas",'Classificação geral'!$K62=3),'Classificação geral'!L62,""),"")</f>
        <v/>
      </c>
      <c r="JO70" s="214" t="str">
        <f>IFERROR(IF(AND($JI70="mas",'Classificação geral'!$K62=3),'Classificação geral'!U62,""),"")</f>
        <v/>
      </c>
      <c r="JP70" s="214" t="str">
        <f>IFERROR(IF(AND($JI70="mas",'Classificação geral'!$K62=3),'Classificação geral'!W62,""),"")</f>
        <v/>
      </c>
      <c r="JQ70" s="214" t="str">
        <f>IFERROR(IF(AND($JI70="mas",'Classificação geral'!$K62=3),'Classificação geral'!X62,""),"")</f>
        <v/>
      </c>
      <c r="JR70" s="214" t="str">
        <f>IFERROR(IF(AND($JI70="mas",'Classificação geral'!$K62=3),'Classificação geral'!M62,""),"")</f>
        <v/>
      </c>
      <c r="JS70" s="214" t="str">
        <f>IFERROR(IF(AND($JI70="mas",'Classificação geral'!$K62=3),'Classificação geral'!Y62,""),"")</f>
        <v/>
      </c>
      <c r="JT70" s="214" t="str">
        <f>IFERROR(IF(AND($JI70="mas",'Classificação geral'!$K62=3),'Classificação geral'!AA62,""),"")</f>
        <v/>
      </c>
      <c r="JU70" s="214" t="str">
        <f>IFERROR(IF(AND($JI70="mas",'Classificação geral'!$K62=3),'Classificação geral'!AB62,""),"")</f>
        <v/>
      </c>
      <c r="JV70" s="214" t="str">
        <f>IFERROR(IF(AND($JI70="mas",'Classificação geral'!$K62=3),'Classificação geral'!N62,""),"")</f>
        <v/>
      </c>
      <c r="JW70" s="214" t="str">
        <f>IFERROR(IF(AND($JI70="mas",'Classificação geral'!$K62=3),'Classificação geral'!$AM62,""),"")</f>
        <v/>
      </c>
      <c r="JX70" s="216" t="str">
        <f>IFERROR(RANK(JW70,JW:JW,0)+ COUNTIF(JW$13:$JW68,JW70),"")</f>
        <v/>
      </c>
    </row>
    <row r="71" spans="1:284" s="199" customFormat="1" ht="24.75" customHeight="1" x14ac:dyDescent="0.4">
      <c r="A71" s="243"/>
      <c r="B71" s="248" t="str">
        <f t="shared" si="125"/>
        <v/>
      </c>
      <c r="C71" s="238" t="str">
        <f t="shared" si="126"/>
        <v/>
      </c>
      <c r="D71" s="238" t="str">
        <f t="shared" si="127"/>
        <v/>
      </c>
      <c r="E71" s="238" t="str">
        <f t="shared" si="128"/>
        <v/>
      </c>
      <c r="F71" s="239" t="str">
        <f t="shared" si="129"/>
        <v/>
      </c>
      <c r="G71" s="239" t="str">
        <f t="shared" si="130"/>
        <v/>
      </c>
      <c r="H71" s="240" t="str">
        <f t="shared" si="131"/>
        <v/>
      </c>
      <c r="I71" s="240" t="str">
        <f t="shared" si="132"/>
        <v/>
      </c>
      <c r="J71" s="240" t="str">
        <f t="shared" si="133"/>
        <v/>
      </c>
      <c r="K71" s="240" t="str">
        <f t="shared" si="134"/>
        <v/>
      </c>
      <c r="L71" s="240" t="str">
        <f t="shared" si="135"/>
        <v/>
      </c>
      <c r="M71" s="240" t="str">
        <f t="shared" si="136"/>
        <v/>
      </c>
      <c r="N71" s="240" t="str">
        <f t="shared" si="137"/>
        <v/>
      </c>
      <c r="O71" s="240" t="str">
        <f t="shared" si="138"/>
        <v/>
      </c>
      <c r="P71" s="240" t="str">
        <f t="shared" si="139"/>
        <v/>
      </c>
      <c r="Q71" s="240" t="str">
        <f t="shared" si="140"/>
        <v/>
      </c>
      <c r="R71" s="240" t="str">
        <f t="shared" si="163"/>
        <v/>
      </c>
      <c r="S71" s="240" t="str">
        <f t="shared" si="163"/>
        <v/>
      </c>
      <c r="T71" s="240" t="str">
        <f t="shared" si="141"/>
        <v/>
      </c>
      <c r="U71" s="240" t="str">
        <f t="shared" si="142"/>
        <v/>
      </c>
      <c r="V71" s="241">
        <v>57</v>
      </c>
      <c r="W71" s="432"/>
      <c r="X71" s="434"/>
      <c r="Y71" s="242"/>
      <c r="Z71" s="248" t="str">
        <f t="shared" si="143"/>
        <v/>
      </c>
      <c r="AA71" s="238" t="str">
        <f t="shared" si="144"/>
        <v/>
      </c>
      <c r="AB71" s="238" t="str">
        <f t="shared" si="145"/>
        <v/>
      </c>
      <c r="AC71" s="238" t="str">
        <f t="shared" si="146"/>
        <v/>
      </c>
      <c r="AD71" s="239" t="str">
        <f t="shared" si="147"/>
        <v/>
      </c>
      <c r="AE71" s="239" t="str">
        <f t="shared" si="148"/>
        <v/>
      </c>
      <c r="AF71" s="240" t="str">
        <f t="shared" si="149"/>
        <v/>
      </c>
      <c r="AG71" s="240" t="str">
        <f t="shared" si="150"/>
        <v/>
      </c>
      <c r="AH71" s="240" t="str">
        <f t="shared" si="151"/>
        <v/>
      </c>
      <c r="AI71" s="240" t="str">
        <f t="shared" si="152"/>
        <v/>
      </c>
      <c r="AJ71" s="240" t="str">
        <f t="shared" si="153"/>
        <v/>
      </c>
      <c r="AK71" s="240" t="str">
        <f t="shared" si="154"/>
        <v/>
      </c>
      <c r="AL71" s="240" t="str">
        <f t="shared" si="155"/>
        <v/>
      </c>
      <c r="AM71" s="240" t="str">
        <f t="shared" si="156"/>
        <v/>
      </c>
      <c r="AN71" s="240" t="str">
        <f t="shared" si="157"/>
        <v/>
      </c>
      <c r="AO71" s="240" t="str">
        <f t="shared" si="158"/>
        <v/>
      </c>
      <c r="AP71" s="240" t="str">
        <f t="shared" si="164"/>
        <v/>
      </c>
      <c r="AQ71" s="240" t="str">
        <f t="shared" si="164"/>
        <v/>
      </c>
      <c r="AR71" s="240" t="str">
        <f t="shared" si="159"/>
        <v/>
      </c>
      <c r="AS71" s="240" t="str">
        <f t="shared" si="160"/>
        <v/>
      </c>
      <c r="AT71" s="241">
        <v>57</v>
      </c>
      <c r="AU71" s="432"/>
      <c r="AV71" s="242"/>
      <c r="AW71" s="243"/>
      <c r="AX71" s="249" t="str">
        <f t="shared" si="57"/>
        <v/>
      </c>
      <c r="AY71" s="238" t="str">
        <f t="shared" si="58"/>
        <v/>
      </c>
      <c r="AZ71" s="238" t="str">
        <f t="shared" si="59"/>
        <v/>
      </c>
      <c r="BA71" s="239" t="str">
        <f t="shared" si="161"/>
        <v/>
      </c>
      <c r="BB71" s="239" t="str">
        <f t="shared" si="60"/>
        <v/>
      </c>
      <c r="BC71" s="239" t="str">
        <f t="shared" si="61"/>
        <v/>
      </c>
      <c r="BD71" s="240" t="str">
        <f t="shared" si="62"/>
        <v/>
      </c>
      <c r="BE71" s="240" t="str">
        <f t="shared" si="63"/>
        <v/>
      </c>
      <c r="BF71" s="240" t="str">
        <f t="shared" si="64"/>
        <v/>
      </c>
      <c r="BG71" s="240" t="str">
        <f t="shared" si="65"/>
        <v/>
      </c>
      <c r="BH71" s="240" t="str">
        <f t="shared" si="66"/>
        <v/>
      </c>
      <c r="BI71" s="240" t="str">
        <f t="shared" si="67"/>
        <v/>
      </c>
      <c r="BJ71" s="240" t="str">
        <f t="shared" si="68"/>
        <v/>
      </c>
      <c r="BK71" s="240" t="str">
        <f t="shared" si="69"/>
        <v/>
      </c>
      <c r="BL71" s="240" t="str">
        <f t="shared" si="70"/>
        <v/>
      </c>
      <c r="BM71" s="240" t="str">
        <f t="shared" si="71"/>
        <v/>
      </c>
      <c r="BN71" s="240" t="str">
        <f t="shared" si="121"/>
        <v/>
      </c>
      <c r="BO71" s="240" t="str">
        <f t="shared" si="121"/>
        <v/>
      </c>
      <c r="BP71" s="240" t="str">
        <f t="shared" si="73"/>
        <v/>
      </c>
      <c r="BQ71" s="240" t="str">
        <f t="shared" si="74"/>
        <v/>
      </c>
      <c r="BR71" s="241">
        <v>57</v>
      </c>
      <c r="BS71" s="432"/>
      <c r="BT71" s="242"/>
      <c r="BU71" s="242"/>
      <c r="BV71" s="249" t="str">
        <f t="shared" si="75"/>
        <v/>
      </c>
      <c r="BW71" s="238" t="str">
        <f t="shared" si="76"/>
        <v/>
      </c>
      <c r="BX71" s="238" t="str">
        <f t="shared" si="77"/>
        <v/>
      </c>
      <c r="BY71" s="239" t="str">
        <f t="shared" si="162"/>
        <v/>
      </c>
      <c r="BZ71" s="239" t="str">
        <f t="shared" si="78"/>
        <v/>
      </c>
      <c r="CA71" s="239" t="str">
        <f t="shared" si="122"/>
        <v/>
      </c>
      <c r="CB71" s="240" t="str">
        <f t="shared" si="122"/>
        <v/>
      </c>
      <c r="CC71" s="240" t="str">
        <f t="shared" si="80"/>
        <v/>
      </c>
      <c r="CD71" s="240" t="str">
        <f t="shared" si="81"/>
        <v/>
      </c>
      <c r="CE71" s="240" t="str">
        <f t="shared" si="82"/>
        <v/>
      </c>
      <c r="CF71" s="240" t="str">
        <f t="shared" si="83"/>
        <v/>
      </c>
      <c r="CG71" s="240" t="str">
        <f t="shared" si="84"/>
        <v/>
      </c>
      <c r="CH71" s="240" t="str">
        <f t="shared" si="85"/>
        <v/>
      </c>
      <c r="CI71" s="240" t="str">
        <f t="shared" si="86"/>
        <v/>
      </c>
      <c r="CJ71" s="240" t="str">
        <f t="shared" si="87"/>
        <v/>
      </c>
      <c r="CK71" s="240" t="str">
        <f t="shared" si="88"/>
        <v/>
      </c>
      <c r="CL71" s="240" t="str">
        <f t="shared" si="123"/>
        <v/>
      </c>
      <c r="CM71" s="240" t="str">
        <f t="shared" si="123"/>
        <v/>
      </c>
      <c r="CN71" s="240" t="str">
        <f t="shared" si="90"/>
        <v/>
      </c>
      <c r="CO71" s="240" t="str">
        <f t="shared" si="91"/>
        <v/>
      </c>
      <c r="CP71" s="241">
        <v>57</v>
      </c>
      <c r="CQ71" s="432"/>
      <c r="CR71" s="243"/>
      <c r="CS71" s="248" t="str">
        <f t="shared" si="92"/>
        <v/>
      </c>
      <c r="CT71" s="238" t="str">
        <f t="shared" si="93"/>
        <v/>
      </c>
      <c r="CU71" s="238" t="str">
        <f t="shared" si="94"/>
        <v/>
      </c>
      <c r="CV71" s="238" t="str">
        <f t="shared" si="95"/>
        <v/>
      </c>
      <c r="CW71" s="239" t="str">
        <f t="shared" si="96"/>
        <v/>
      </c>
      <c r="CX71" s="239" t="str">
        <f t="shared" si="97"/>
        <v/>
      </c>
      <c r="CY71" s="240" t="str">
        <f t="shared" si="98"/>
        <v/>
      </c>
      <c r="CZ71" s="240" t="str">
        <f t="shared" si="99"/>
        <v/>
      </c>
      <c r="DA71" s="240" t="str">
        <f t="shared" si="100"/>
        <v/>
      </c>
      <c r="DB71" s="240" t="str">
        <f t="shared" si="101"/>
        <v/>
      </c>
      <c r="DC71" s="240" t="str">
        <f t="shared" si="102"/>
        <v/>
      </c>
      <c r="DD71" s="240" t="str">
        <f t="shared" si="103"/>
        <v/>
      </c>
      <c r="DE71" s="240" t="str">
        <f t="shared" si="104"/>
        <v/>
      </c>
      <c r="DF71" s="240" t="str">
        <f t="shared" si="105"/>
        <v/>
      </c>
      <c r="DG71" s="240" t="str">
        <f t="shared" si="106"/>
        <v/>
      </c>
      <c r="DH71" s="240" t="str">
        <f t="shared" si="107"/>
        <v/>
      </c>
      <c r="DI71" s="240" t="str">
        <f t="shared" si="124"/>
        <v/>
      </c>
      <c r="DJ71" s="240" t="str">
        <f t="shared" si="124"/>
        <v/>
      </c>
      <c r="DK71" s="240" t="str">
        <f t="shared" si="109"/>
        <v/>
      </c>
      <c r="DL71" s="240" t="str">
        <f t="shared" si="110"/>
        <v/>
      </c>
      <c r="DM71" s="241">
        <v>57</v>
      </c>
      <c r="DN71" s="432"/>
      <c r="DO71" s="242"/>
      <c r="DP71" s="242"/>
      <c r="DQ71" s="248" t="str">
        <f t="shared" si="111"/>
        <v/>
      </c>
      <c r="DR71" s="238" t="str">
        <f t="shared" si="112"/>
        <v/>
      </c>
      <c r="DS71" s="238" t="str">
        <f t="shared" si="113"/>
        <v/>
      </c>
      <c r="DT71" s="238" t="str">
        <f t="shared" si="114"/>
        <v/>
      </c>
      <c r="DU71" s="239" t="str">
        <f t="shared" si="115"/>
        <v/>
      </c>
      <c r="DV71" s="239" t="str">
        <f t="shared" si="116"/>
        <v/>
      </c>
      <c r="DW71" s="240" t="str">
        <f t="shared" si="45"/>
        <v/>
      </c>
      <c r="DX71" s="240" t="str">
        <f t="shared" si="46"/>
        <v/>
      </c>
      <c r="DY71" s="240" t="str">
        <f t="shared" si="47"/>
        <v/>
      </c>
      <c r="DZ71" s="240" t="str">
        <f t="shared" si="48"/>
        <v/>
      </c>
      <c r="EA71" s="240" t="str">
        <f t="shared" si="49"/>
        <v/>
      </c>
      <c r="EB71" s="240" t="str">
        <f t="shared" si="50"/>
        <v/>
      </c>
      <c r="EC71" s="240" t="str">
        <f t="shared" si="51"/>
        <v/>
      </c>
      <c r="ED71" s="240" t="str">
        <f t="shared" si="52"/>
        <v/>
      </c>
      <c r="EE71" s="240" t="str">
        <f t="shared" si="53"/>
        <v/>
      </c>
      <c r="EF71" s="240" t="str">
        <f t="shared" si="54"/>
        <v/>
      </c>
      <c r="EG71" s="240" t="str">
        <f t="shared" si="55"/>
        <v/>
      </c>
      <c r="EH71" s="240" t="str">
        <f t="shared" si="118"/>
        <v/>
      </c>
      <c r="EI71" s="240" t="str">
        <f t="shared" si="56"/>
        <v/>
      </c>
      <c r="EJ71" s="240" t="str">
        <f t="shared" si="117"/>
        <v/>
      </c>
      <c r="EK71" s="241">
        <v>57</v>
      </c>
      <c r="EL71" s="432"/>
      <c r="EM71" s="245"/>
      <c r="EN71" s="91"/>
      <c r="EO71" s="91"/>
      <c r="EP71" s="91"/>
      <c r="EQ71" s="91"/>
      <c r="ER71" s="91"/>
      <c r="ES71" s="91"/>
      <c r="ET71" s="91"/>
      <c r="EU71" s="91"/>
      <c r="EV71" s="91"/>
      <c r="EW71" s="91"/>
      <c r="EX71" s="91"/>
      <c r="EY71" s="91"/>
      <c r="EZ71" s="214" t="str">
        <f>IFERROR(IF(AND('Classificação geral'!$J63="FEM",'Classificação geral'!$K63=1,'Classificação geral'!$F63="Mini"),'Classificação geral'!$A63,""),"")</f>
        <v/>
      </c>
      <c r="FA71" s="214" t="str">
        <f>IFERROR(IF(AND('Classificação geral'!$J63="FEM",'Classificação geral'!$K63=1,'Classificação geral'!F63="Mini"),'Classificação geral'!$B63,""),"")</f>
        <v/>
      </c>
      <c r="FB71" s="215" t="str">
        <f>IF($FA71='Classificação geral'!$B63,'Classificação geral'!$C63,"")</f>
        <v/>
      </c>
      <c r="FC71" s="215" t="str">
        <f>IF($FA71='Classificação geral'!$B63,'Classificação geral'!$D63,"")</f>
        <v/>
      </c>
      <c r="FD71" s="215" t="str">
        <f>IF($FA71='Classificação geral'!$B63,'Classificação geral'!$J63,"")</f>
        <v/>
      </c>
      <c r="FE71" s="215" t="str">
        <f>IF($FD71='Classificação geral'!$J63,'Classificação geral'!$K63,"")</f>
        <v/>
      </c>
      <c r="FF71" s="215" t="str">
        <f>IF($FE71='Classificação geral'!$K63,'Classificação geral'!$P63,"")</f>
        <v/>
      </c>
      <c r="FG71" s="215" t="str">
        <f>IF($FE71='Classificação geral'!$K63,'Classificação geral'!$S63,"")</f>
        <v/>
      </c>
      <c r="FH71" s="215" t="str">
        <f>IF($FE71='Classificação geral'!$K63,'Classificação geral'!$T63,"")</f>
        <v/>
      </c>
      <c r="FI71" s="215" t="str">
        <f>IF($FE71='Classificação geral'!$K63,'Classificação geral'!$L63,"")</f>
        <v/>
      </c>
      <c r="FJ71" s="215" t="str">
        <f>IF($FE71='Classificação geral'!$K63,'Classificação geral'!$U63,"")</f>
        <v/>
      </c>
      <c r="FK71" s="215" t="str">
        <f>IF($FE71='Classificação geral'!$K63,'Classificação geral'!$W63,"")</f>
        <v/>
      </c>
      <c r="FL71" s="215" t="str">
        <f>IF($FE71='Classificação geral'!$K63,'Classificação geral'!$X63,"")</f>
        <v/>
      </c>
      <c r="FM71" s="215" t="str">
        <f>IF($FE71='Classificação geral'!$K63,'Classificação geral'!$M63,"")</f>
        <v/>
      </c>
      <c r="FN71" s="215" t="str">
        <f>IF($FE71='Classificação geral'!$K63,'Classificação geral'!$Y63,"")</f>
        <v/>
      </c>
      <c r="FO71" s="215" t="str">
        <f>IF($FE71='Classificação geral'!$K63,'Classificação geral'!$AA63,"")</f>
        <v/>
      </c>
      <c r="FP71" s="215" t="str">
        <f>IF($FE71='Classificação geral'!$K63,'Classificação geral'!$AB63,"")</f>
        <v/>
      </c>
      <c r="FQ71" s="215" t="str">
        <f>IF($FE71='Classificação geral'!$K63,'Classificação geral'!$N63,"")</f>
        <v/>
      </c>
      <c r="FR71" s="215" t="str">
        <f>IF($FE71='Classificação geral'!$K63,'Classificação geral'!$O63,"")</f>
        <v/>
      </c>
      <c r="FS71" s="215" t="str">
        <f>IF($FE71='Classificação geral'!$K63,'Classificação geral'!$AM63,"")</f>
        <v/>
      </c>
      <c r="FT71" s="216" t="str">
        <f>IFERROR(RANK(FS71,FS:FS,0)+ COUNTIF($FS$13:FS70,FS71),"")</f>
        <v/>
      </c>
      <c r="FU71" s="209"/>
      <c r="FV71" s="214" t="str">
        <f>IFERROR(IF(AND('Classificação geral'!$J63="mas",'Classificação geral'!$K63=1,'Classificação geral'!$F63="Mini"),'Classificação geral'!$A63,""),"")</f>
        <v/>
      </c>
      <c r="FW71" s="214" t="str">
        <f>IFERROR(IF(AND('Classificação geral'!$J63="mas",'Classificação geral'!$K63=1,'Classificação geral'!$F63="Mini"),'Classificação geral'!$B63,""),"")</f>
        <v/>
      </c>
      <c r="FX71" s="215" t="str">
        <f>IF($FW71='Classificação geral'!$B63,'Classificação geral'!$C63,"")</f>
        <v/>
      </c>
      <c r="FY71" s="215" t="str">
        <f>IF($FW71='Classificação geral'!$B63,'Classificação geral'!$D63,"")</f>
        <v/>
      </c>
      <c r="FZ71" s="215" t="str">
        <f>IF($FW71='Classificação geral'!$B63,'Classificação geral'!$J63,"")</f>
        <v/>
      </c>
      <c r="GA71" s="214" t="str">
        <f>IFERROR(IF(AND($FZ71="mas",'Classificação geral'!$K63=1),'Classificação geral'!K63,""),"")</f>
        <v/>
      </c>
      <c r="GB71" s="214" t="str">
        <f>IFERROR(IF(AND($FZ71="mas",'Classificação geral'!$K63=1),'Classificação geral'!P63,""),"")</f>
        <v/>
      </c>
      <c r="GC71" s="214" t="str">
        <f>IFERROR(IF(AND($FZ71="mas",'Classificação geral'!$K63=1),'Classificação geral'!S63,""),"")</f>
        <v/>
      </c>
      <c r="GD71" s="214" t="str">
        <f>IFERROR(IF(AND($FZ71="mas",'Classificação geral'!$K63=1),'Classificação geral'!T63,""),"")</f>
        <v/>
      </c>
      <c r="GE71" s="214" t="str">
        <f>IFERROR(IF(AND($FZ71="mas",'Classificação geral'!$K63=1),'Classificação geral'!L63,""),"")</f>
        <v/>
      </c>
      <c r="GF71" s="214" t="str">
        <f>IFERROR(IF(AND($FZ71="mas",'Classificação geral'!$K63=1),'Classificação geral'!U63,""),"")</f>
        <v/>
      </c>
      <c r="GG71" s="214" t="str">
        <f>IFERROR(IF(AND($FZ71="mas",'Classificação geral'!$K63=1),'Classificação geral'!W63,""),"")</f>
        <v/>
      </c>
      <c r="GH71" s="214" t="str">
        <f>IFERROR(IF(AND($FZ71="mas",'Classificação geral'!$K63=1),'Classificação geral'!X63,""),"")</f>
        <v/>
      </c>
      <c r="GI71" s="214" t="str">
        <f>IFERROR(IF(AND($FZ71="mas",'Classificação geral'!$K63=1),'Classificação geral'!M63,""),"")</f>
        <v/>
      </c>
      <c r="GJ71" s="214" t="str">
        <f>IFERROR(IF(AND($FZ71="mas",'Classificação geral'!$K63=1),'Classificação geral'!Y63,""),"")</f>
        <v/>
      </c>
      <c r="GK71" s="214" t="str">
        <f>IFERROR(IF(AND($FZ71="mas",'Classificação geral'!$K63=1),'Classificação geral'!AA63,""),"")</f>
        <v/>
      </c>
      <c r="GL71" s="214" t="str">
        <f>IFERROR(IF(AND($FZ71="mas",'Classificação geral'!$K63=1),'Classificação geral'!AB63,""),"")</f>
        <v/>
      </c>
      <c r="GM71" s="214" t="str">
        <f>IFERROR(IF(AND($FZ71="mas",'Classificação geral'!$K63=1),'Classificação geral'!N63,""),"")</f>
        <v/>
      </c>
      <c r="GN71" s="214" t="str">
        <f>IFERROR(IF(AND($FZ71="mas",'Classificação geral'!$K63=1),'Classificação geral'!O63,""),"")</f>
        <v/>
      </c>
      <c r="GO71" s="244" t="str">
        <f>IFERROR(IF(AND($FZ71="mas",'Classificação geral'!$K63=1),'Classificação geral'!AM63,""),"")</f>
        <v/>
      </c>
      <c r="GP71" s="216" t="str">
        <f>IFERROR(RANK(GO71,GO:GO,0)+ COUNTIF($GO$13:GO70,GO71),"")</f>
        <v/>
      </c>
      <c r="GQ71" s="209"/>
      <c r="GR71" s="214" t="str">
        <f>IFERROR(IF(AND('Classificação geral'!$J63="fem",'Classificação geral'!$K63=2,'Classificação geral'!$F63="Mini"),'Classificação geral'!$A63,""),"")</f>
        <v/>
      </c>
      <c r="GS71" s="214" t="str">
        <f>IFERROR(IF(AND('Classificação geral'!$J63="fem",'Classificação geral'!$K63=2,'Classificação geral'!$F63="Mini"),'Classificação geral'!$B63,""),"")</f>
        <v/>
      </c>
      <c r="GT71" s="215" t="str">
        <f>IF($GS71='Classificação geral'!$B63,'Classificação geral'!$C63,"")</f>
        <v/>
      </c>
      <c r="GU71" s="215" t="str">
        <f>IF($GS71='Classificação geral'!$B63,'Classificação geral'!$D63,"")</f>
        <v/>
      </c>
      <c r="GV71" s="215" t="str">
        <f>IF($GS71='Classificação geral'!$B63,'Classificação geral'!$J63,"")</f>
        <v/>
      </c>
      <c r="GW71" s="214" t="str">
        <f>IFERROR(IF(AND($GV71="fem",'Classificação geral'!$K63=2),'Classificação geral'!K63,""),"")</f>
        <v/>
      </c>
      <c r="GX71" s="214" t="str">
        <f>IFERROR(IF(AND($GV71="fem",'Classificação geral'!$K63=2),'Classificação geral'!P63,""),"")</f>
        <v/>
      </c>
      <c r="GY71" s="214" t="str">
        <f>IFERROR(IF(AND($GV71="fem",'Classificação geral'!$K63=2),'Classificação geral'!S63,""),"")</f>
        <v/>
      </c>
      <c r="GZ71" s="214" t="str">
        <f>IFERROR(IF(AND($GV71="fem",'Classificação geral'!$K63=2),'Classificação geral'!T63,""),"")</f>
        <v/>
      </c>
      <c r="HA71" s="214" t="str">
        <f>IFERROR(IF(AND($GV71="fem",'Classificação geral'!$K63=2),'Classificação geral'!L63,""),"")</f>
        <v/>
      </c>
      <c r="HB71" s="214" t="str">
        <f>IFERROR(IF(AND($GV71="fem",'Classificação geral'!$K63=2),'Classificação geral'!U63,""),"")</f>
        <v/>
      </c>
      <c r="HC71" s="214" t="str">
        <f>IFERROR(IF(AND($GV71="fem",'Classificação geral'!$K63=2),'Classificação geral'!W63,""),"")</f>
        <v/>
      </c>
      <c r="HD71" s="214" t="str">
        <f>IFERROR(IF(AND($GV71="fem",'Classificação geral'!$K63=2),'Classificação geral'!X63,""),"")</f>
        <v/>
      </c>
      <c r="HE71" s="214" t="str">
        <f>IFERROR(IF(AND($GV71="fem",'Classificação geral'!$K63=2),'Classificação geral'!M63,""),"")</f>
        <v/>
      </c>
      <c r="HF71" s="214" t="str">
        <f>IFERROR(IF(AND($GV71="fem",'Classificação geral'!$K63=2),'Classificação geral'!Y63,""),"")</f>
        <v/>
      </c>
      <c r="HG71" s="214" t="str">
        <f>IFERROR(IF(AND($GV71="fem",'Classificação geral'!$K63=2),'Classificação geral'!AA63,""),"")</f>
        <v/>
      </c>
      <c r="HH71" s="214" t="str">
        <f>IFERROR(IF(AND($GV71="fem",'Classificação geral'!$K63=2),'Classificação geral'!AB63,""),"")</f>
        <v/>
      </c>
      <c r="HI71" s="214" t="str">
        <f>IFERROR(IF(AND($GV71="fem",'Classificação geral'!$K63=2),'Classificação geral'!N63,""),"")</f>
        <v/>
      </c>
      <c r="HJ71" s="214" t="str">
        <f>IFERROR(IF(AND($GV71="fem",'Classificação geral'!$K63=2),'Classificação geral'!O63,""),"")</f>
        <v/>
      </c>
      <c r="HK71" s="214" t="str">
        <f>IFERROR(IF(AND($GV71="fem",'Classificação geral'!$K63=2),'Classificação geral'!AM63,""),"")</f>
        <v/>
      </c>
      <c r="HL71" s="216" t="str">
        <f>IFERROR(RANK(HK71,HK:HK,0)+ COUNTIF(HK$13:$HK69,HK71),"")</f>
        <v/>
      </c>
      <c r="HM71" s="209"/>
      <c r="HN71" s="214" t="str">
        <f>IFERROR(IF(AND('Classificação geral'!$J63="mas",'Classificação geral'!$K63=2,'Classificação geral'!$F63="Mini"),'Classificação geral'!$A63,""),"")</f>
        <v/>
      </c>
      <c r="HO71" s="214" t="str">
        <f>IFERROR(IF(AND('Classificação geral'!$J63="mas",'Classificação geral'!$K63=2,'Classificação geral'!$F63="Mini"),'Classificação geral'!$B63,""),"")</f>
        <v/>
      </c>
      <c r="HP71" s="215" t="str">
        <f>IF($HO71='Classificação geral'!$B63,'Classificação geral'!$C63,"")</f>
        <v/>
      </c>
      <c r="HQ71" s="215" t="str">
        <f>IF($HO71='Classificação geral'!$B63,'Classificação geral'!$D63,"")</f>
        <v/>
      </c>
      <c r="HR71" s="215" t="str">
        <f>IF($HO71='Classificação geral'!$B63,'Classificação geral'!$J63,"")</f>
        <v/>
      </c>
      <c r="HS71" s="214" t="str">
        <f>IFERROR(IF(AND($HR71="mas",'Classificação geral'!$K63=2),'Classificação geral'!K63,""),"")</f>
        <v/>
      </c>
      <c r="HT71" s="214" t="str">
        <f>IFERROR(IF(AND($HR71="mas",'Classificação geral'!$K63=2),'Classificação geral'!P63,""),"")</f>
        <v/>
      </c>
      <c r="HU71" s="214" t="str">
        <f>IFERROR(IF(AND($HR71="mas",'Classificação geral'!$K63=2),'Classificação geral'!S63,""),"")</f>
        <v/>
      </c>
      <c r="HV71" s="214" t="str">
        <f>IFERROR(IF(AND($HR71="mas",'Classificação geral'!$K63=2),'Classificação geral'!T63,""),"")</f>
        <v/>
      </c>
      <c r="HW71" s="214" t="str">
        <f>IFERROR(IF(AND($HR71="mas",'Classificação geral'!$K63=2),'Classificação geral'!L63,""),"")</f>
        <v/>
      </c>
      <c r="HX71" s="214" t="str">
        <f>IFERROR(IF(AND($HR71="mas",'Classificação geral'!$K63=2),'Classificação geral'!U63,""),"")</f>
        <v/>
      </c>
      <c r="HY71" s="214" t="str">
        <f>IFERROR(IF(AND($HR71="mas",'Classificação geral'!$K63=2),'Classificação geral'!W63,""),"")</f>
        <v/>
      </c>
      <c r="HZ71" s="214" t="str">
        <f>IFERROR(IF(AND($HR71="mas",'Classificação geral'!$K63=2),'Classificação geral'!X63,""),"")</f>
        <v/>
      </c>
      <c r="IA71" s="214" t="str">
        <f>IFERROR(IF(AND($HR71="mas",'Classificação geral'!$K63=2),'Classificação geral'!M63,""),"")</f>
        <v/>
      </c>
      <c r="IB71" s="214" t="str">
        <f>IFERROR(IF(AND($HR71="mas",'Classificação geral'!$K63=2),'Classificação geral'!Y63,""),"")</f>
        <v/>
      </c>
      <c r="IC71" s="214" t="str">
        <f>IFERROR(IF(AND($HR71="mas",'Classificação geral'!$K63=2),'Classificação geral'!AA63,""),"")</f>
        <v/>
      </c>
      <c r="ID71" s="214" t="str">
        <f>IFERROR(IF(AND($HR71="mas",'Classificação geral'!$K63=2),'Classificação geral'!AB63,""),"")</f>
        <v/>
      </c>
      <c r="IE71" s="214" t="str">
        <f>IFERROR(IF(AND($HR71="mas",'Classificação geral'!$K63=2),'Classificação geral'!N63,""),"")</f>
        <v/>
      </c>
      <c r="IF71" s="214" t="str">
        <f>IFERROR(IF(AND($HR71="mas",'Classificação geral'!$K63=2),'Classificação geral'!$AM63,""),"")</f>
        <v/>
      </c>
      <c r="IG71" s="216" t="str">
        <f>IFERROR(RANK(IF71,IF:IF,0)+ COUNTIF($IF$13:IF$13,IF71),"")</f>
        <v/>
      </c>
      <c r="IH71" s="209"/>
      <c r="II71" s="214" t="str">
        <f>IFERROR(IF(AND('Classificação geral'!$J63="fem",'Classificação geral'!$K63=3,'Classificação geral'!$F63="Mini"),'Classificação geral'!$A63,""),"")</f>
        <v/>
      </c>
      <c r="IJ71" s="214" t="str">
        <f>IFERROR(IF(AND('Classificação geral'!$J63="fem",'Classificação geral'!$K63=3,'Classificação geral'!$F63="Mini"),'Classificação geral'!$B63,""),"")</f>
        <v/>
      </c>
      <c r="IK71" s="215" t="str">
        <f>IF($IJ71='Classificação geral'!$B63,'Classificação geral'!$C63,"")</f>
        <v/>
      </c>
      <c r="IL71" s="215" t="str">
        <f>IF($IJ71='Classificação geral'!$B63,'Classificação geral'!$D63,"")</f>
        <v/>
      </c>
      <c r="IM71" s="215" t="str">
        <f>IF($IJ71='Classificação geral'!$B63,'Classificação geral'!$J63,"")</f>
        <v/>
      </c>
      <c r="IN71" s="215" t="str">
        <f>IF($IM71='Classificação geral'!$J63,'Classificação geral'!$K63,"")</f>
        <v/>
      </c>
      <c r="IO71" s="215" t="str">
        <f>IF($IN71='Classificação geral'!$K63,'Classificação geral'!$P63,"")</f>
        <v/>
      </c>
      <c r="IP71" s="215" t="str">
        <f>IF($IN71='Classificação geral'!$K63,'Classificação geral'!$S63,"")</f>
        <v/>
      </c>
      <c r="IQ71" s="215" t="str">
        <f>IF($IN71='Classificação geral'!$K63,'Classificação geral'!$T63,"")</f>
        <v/>
      </c>
      <c r="IR71" s="215" t="str">
        <f>IF($IN71='Classificação geral'!$K63,'Classificação geral'!$L63,"")</f>
        <v/>
      </c>
      <c r="IS71" s="215" t="str">
        <f>IF($IN71='Classificação geral'!$K63,'Classificação geral'!$U63,"")</f>
        <v/>
      </c>
      <c r="IT71" s="215" t="str">
        <f>IF($IN71='Classificação geral'!$K63,'Classificação geral'!$W63,"")</f>
        <v/>
      </c>
      <c r="IU71" s="215" t="str">
        <f>IF($IN71='Classificação geral'!$K63,'Classificação geral'!$X63,"")</f>
        <v/>
      </c>
      <c r="IV71" s="215" t="str">
        <f>IF($IN71='Classificação geral'!$K63,'Classificação geral'!$M63,"")</f>
        <v/>
      </c>
      <c r="IW71" s="215" t="str">
        <f>IF($IN71='Classificação geral'!$K63,'Classificação geral'!$Y63,"")</f>
        <v/>
      </c>
      <c r="IX71" s="215" t="str">
        <f>IF($IN71='Classificação geral'!$K63,'Classificação geral'!$AA63,"")</f>
        <v/>
      </c>
      <c r="IY71" s="215" t="str">
        <f>IF($IN71='Classificação geral'!$K63,'Classificação geral'!$AB63,"")</f>
        <v/>
      </c>
      <c r="IZ71" s="215" t="str">
        <f>IF($IN71='Classificação geral'!$K63,'Classificação geral'!$N63,"")</f>
        <v/>
      </c>
      <c r="JA71" s="215" t="str">
        <f>IF($IN71='Classificação geral'!$K63,'Classificação geral'!$O63,"")</f>
        <v/>
      </c>
      <c r="JB71" s="215" t="str">
        <f>IF($IN71='Classificação geral'!$K63,'Classificação geral'!$AM63,"")</f>
        <v/>
      </c>
      <c r="JC71" s="216" t="str">
        <f>IFERROR(RANK(JB71,JB:JB,0)+ COUNTIF($JB$13:JB69,JB71),"")</f>
        <v/>
      </c>
      <c r="JD71" s="209"/>
      <c r="JE71" s="214" t="str">
        <f>IFERROR(IF(AND('Classificação geral'!$J63="mas",'Classificação geral'!$K63=3,'Classificação geral'!$F63="Mini"),'Classificação geral'!$A63,""),"")</f>
        <v/>
      </c>
      <c r="JF71" s="214" t="str">
        <f>IFERROR(IF(AND('Classificação geral'!$J63="mas",'Classificação geral'!$K63=3,'Classificação geral'!$F63="Mini"),'Classificação geral'!$B63,""),"")</f>
        <v/>
      </c>
      <c r="JG71" s="215" t="str">
        <f>IF($JF71='Classificação geral'!$B63,'Classificação geral'!$C63,"")</f>
        <v/>
      </c>
      <c r="JH71" s="215" t="str">
        <f>IF($JF71='Classificação geral'!$B63,'Classificação geral'!$D63,"")</f>
        <v/>
      </c>
      <c r="JI71" s="215" t="str">
        <f>IF($JF71='Classificação geral'!$B63,'Classificação geral'!$J63,"")</f>
        <v/>
      </c>
      <c r="JJ71" s="214" t="str">
        <f>IFERROR(IF(AND($JI71="mas",'Classificação geral'!$K63=3),'Classificação geral'!K63,""),"")</f>
        <v/>
      </c>
      <c r="JK71" s="214" t="str">
        <f>IFERROR(IF(AND($JI71="mas",'Classificação geral'!$K63=3),'Classificação geral'!P63,""),"")</f>
        <v/>
      </c>
      <c r="JL71" s="214" t="str">
        <f>IFERROR(IF(AND($JI71="mas",'Classificação geral'!$K63=3),'Classificação geral'!S63,""),"")</f>
        <v/>
      </c>
      <c r="JM71" s="214" t="str">
        <f>IFERROR(IF(AND($JI71="mas",'Classificação geral'!$K63=3),'Classificação geral'!T63,""),"")</f>
        <v/>
      </c>
      <c r="JN71" s="214" t="str">
        <f>IFERROR(IF(AND($JI71="mas",'Classificação geral'!$K63=3),'Classificação geral'!L63,""),"")</f>
        <v/>
      </c>
      <c r="JO71" s="214" t="str">
        <f>IFERROR(IF(AND($JI71="mas",'Classificação geral'!$K63=3),'Classificação geral'!U63,""),"")</f>
        <v/>
      </c>
      <c r="JP71" s="214" t="str">
        <f>IFERROR(IF(AND($JI71="mas",'Classificação geral'!$K63=3),'Classificação geral'!W63,""),"")</f>
        <v/>
      </c>
      <c r="JQ71" s="214" t="str">
        <f>IFERROR(IF(AND($JI71="mas",'Classificação geral'!$K63=3),'Classificação geral'!X63,""),"")</f>
        <v/>
      </c>
      <c r="JR71" s="214" t="str">
        <f>IFERROR(IF(AND($JI71="mas",'Classificação geral'!$K63=3),'Classificação geral'!M63,""),"")</f>
        <v/>
      </c>
      <c r="JS71" s="214" t="str">
        <f>IFERROR(IF(AND($JI71="mas",'Classificação geral'!$K63=3),'Classificação geral'!Y63,""),"")</f>
        <v/>
      </c>
      <c r="JT71" s="214" t="str">
        <f>IFERROR(IF(AND($JI71="mas",'Classificação geral'!$K63=3),'Classificação geral'!AA63,""),"")</f>
        <v/>
      </c>
      <c r="JU71" s="214" t="str">
        <f>IFERROR(IF(AND($JI71="mas",'Classificação geral'!$K63=3),'Classificação geral'!AB63,""),"")</f>
        <v/>
      </c>
      <c r="JV71" s="214" t="str">
        <f>IFERROR(IF(AND($JI71="mas",'Classificação geral'!$K63=3),'Classificação geral'!N63,""),"")</f>
        <v/>
      </c>
      <c r="JW71" s="214" t="str">
        <f>IFERROR(IF(AND($JI71="mas",'Classificação geral'!$K63=3),'Classificação geral'!$AM63,""),"")</f>
        <v/>
      </c>
      <c r="JX71" s="216" t="str">
        <f>IFERROR(RANK(JW71,JW:JW,0)+ COUNTIF(JW$13:$JW69,JW71),"")</f>
        <v/>
      </c>
    </row>
    <row r="72" spans="1:284" s="199" customFormat="1" ht="24.75" customHeight="1" x14ac:dyDescent="0.4">
      <c r="A72" s="243"/>
      <c r="B72" s="248" t="str">
        <f t="shared" si="125"/>
        <v/>
      </c>
      <c r="C72" s="238" t="str">
        <f t="shared" si="126"/>
        <v/>
      </c>
      <c r="D72" s="238" t="str">
        <f t="shared" si="127"/>
        <v/>
      </c>
      <c r="E72" s="238" t="str">
        <f t="shared" si="128"/>
        <v/>
      </c>
      <c r="F72" s="239" t="str">
        <f t="shared" si="129"/>
        <v/>
      </c>
      <c r="G72" s="239" t="str">
        <f t="shared" si="130"/>
        <v/>
      </c>
      <c r="H72" s="240" t="str">
        <f t="shared" si="131"/>
        <v/>
      </c>
      <c r="I72" s="240" t="str">
        <f t="shared" si="132"/>
        <v/>
      </c>
      <c r="J72" s="240" t="str">
        <f t="shared" si="133"/>
        <v/>
      </c>
      <c r="K72" s="240" t="str">
        <f t="shared" si="134"/>
        <v/>
      </c>
      <c r="L72" s="240" t="str">
        <f t="shared" si="135"/>
        <v/>
      </c>
      <c r="M72" s="240" t="str">
        <f t="shared" si="136"/>
        <v/>
      </c>
      <c r="N72" s="240" t="str">
        <f t="shared" si="137"/>
        <v/>
      </c>
      <c r="O72" s="240" t="str">
        <f t="shared" si="138"/>
        <v/>
      </c>
      <c r="P72" s="240" t="str">
        <f t="shared" si="139"/>
        <v/>
      </c>
      <c r="Q72" s="240" t="str">
        <f t="shared" si="140"/>
        <v/>
      </c>
      <c r="R72" s="240" t="str">
        <f t="shared" si="163"/>
        <v/>
      </c>
      <c r="S72" s="240" t="str">
        <f t="shared" si="163"/>
        <v/>
      </c>
      <c r="T72" s="240" t="str">
        <f t="shared" si="141"/>
        <v/>
      </c>
      <c r="U72" s="240" t="str">
        <f t="shared" si="142"/>
        <v/>
      </c>
      <c r="V72" s="241">
        <v>58</v>
      </c>
      <c r="W72" s="432"/>
      <c r="X72" s="434"/>
      <c r="Y72" s="242"/>
      <c r="Z72" s="248" t="str">
        <f t="shared" si="143"/>
        <v/>
      </c>
      <c r="AA72" s="238" t="str">
        <f t="shared" si="144"/>
        <v/>
      </c>
      <c r="AB72" s="238" t="str">
        <f t="shared" si="145"/>
        <v/>
      </c>
      <c r="AC72" s="238" t="str">
        <f t="shared" si="146"/>
        <v/>
      </c>
      <c r="AD72" s="239" t="str">
        <f t="shared" si="147"/>
        <v/>
      </c>
      <c r="AE72" s="239" t="str">
        <f t="shared" si="148"/>
        <v/>
      </c>
      <c r="AF72" s="240" t="str">
        <f t="shared" si="149"/>
        <v/>
      </c>
      <c r="AG72" s="240" t="str">
        <f t="shared" si="150"/>
        <v/>
      </c>
      <c r="AH72" s="240" t="str">
        <f t="shared" si="151"/>
        <v/>
      </c>
      <c r="AI72" s="240" t="str">
        <f t="shared" si="152"/>
        <v/>
      </c>
      <c r="AJ72" s="240" t="str">
        <f t="shared" si="153"/>
        <v/>
      </c>
      <c r="AK72" s="240" t="str">
        <f t="shared" si="154"/>
        <v/>
      </c>
      <c r="AL72" s="240" t="str">
        <f t="shared" si="155"/>
        <v/>
      </c>
      <c r="AM72" s="240" t="str">
        <f t="shared" si="156"/>
        <v/>
      </c>
      <c r="AN72" s="240" t="str">
        <f t="shared" si="157"/>
        <v/>
      </c>
      <c r="AO72" s="240" t="str">
        <f t="shared" si="158"/>
        <v/>
      </c>
      <c r="AP72" s="240" t="str">
        <f t="shared" si="164"/>
        <v/>
      </c>
      <c r="AQ72" s="240" t="str">
        <f t="shared" si="164"/>
        <v/>
      </c>
      <c r="AR72" s="240" t="str">
        <f t="shared" si="159"/>
        <v/>
      </c>
      <c r="AS72" s="240" t="str">
        <f t="shared" si="160"/>
        <v/>
      </c>
      <c r="AT72" s="241">
        <v>58</v>
      </c>
      <c r="AU72" s="432"/>
      <c r="AV72" s="242"/>
      <c r="AW72" s="243"/>
      <c r="AX72" s="249" t="str">
        <f t="shared" si="57"/>
        <v/>
      </c>
      <c r="AY72" s="238" t="str">
        <f t="shared" si="58"/>
        <v/>
      </c>
      <c r="AZ72" s="238" t="str">
        <f t="shared" si="59"/>
        <v/>
      </c>
      <c r="BA72" s="239" t="str">
        <f t="shared" si="161"/>
        <v/>
      </c>
      <c r="BB72" s="239" t="str">
        <f t="shared" si="60"/>
        <v/>
      </c>
      <c r="BC72" s="239" t="str">
        <f t="shared" si="61"/>
        <v/>
      </c>
      <c r="BD72" s="240" t="str">
        <f t="shared" si="62"/>
        <v/>
      </c>
      <c r="BE72" s="240" t="str">
        <f t="shared" si="63"/>
        <v/>
      </c>
      <c r="BF72" s="240" t="str">
        <f t="shared" si="64"/>
        <v/>
      </c>
      <c r="BG72" s="240" t="str">
        <f t="shared" si="65"/>
        <v/>
      </c>
      <c r="BH72" s="240" t="str">
        <f t="shared" si="66"/>
        <v/>
      </c>
      <c r="BI72" s="240" t="str">
        <f t="shared" si="67"/>
        <v/>
      </c>
      <c r="BJ72" s="240" t="str">
        <f t="shared" si="68"/>
        <v/>
      </c>
      <c r="BK72" s="240" t="str">
        <f t="shared" si="69"/>
        <v/>
      </c>
      <c r="BL72" s="240" t="str">
        <f t="shared" si="70"/>
        <v/>
      </c>
      <c r="BM72" s="240" t="str">
        <f t="shared" si="71"/>
        <v/>
      </c>
      <c r="BN72" s="240" t="str">
        <f t="shared" si="121"/>
        <v/>
      </c>
      <c r="BO72" s="240" t="str">
        <f t="shared" si="121"/>
        <v/>
      </c>
      <c r="BP72" s="240" t="str">
        <f t="shared" si="73"/>
        <v/>
      </c>
      <c r="BQ72" s="240" t="str">
        <f t="shared" si="74"/>
        <v/>
      </c>
      <c r="BR72" s="241">
        <v>58</v>
      </c>
      <c r="BS72" s="432"/>
      <c r="BT72" s="242"/>
      <c r="BU72" s="242"/>
      <c r="BV72" s="249" t="str">
        <f t="shared" si="75"/>
        <v/>
      </c>
      <c r="BW72" s="238" t="str">
        <f t="shared" si="76"/>
        <v/>
      </c>
      <c r="BX72" s="238" t="str">
        <f t="shared" si="77"/>
        <v/>
      </c>
      <c r="BY72" s="239" t="str">
        <f t="shared" si="162"/>
        <v/>
      </c>
      <c r="BZ72" s="239" t="str">
        <f t="shared" si="78"/>
        <v/>
      </c>
      <c r="CA72" s="239" t="str">
        <f t="shared" si="122"/>
        <v/>
      </c>
      <c r="CB72" s="240" t="str">
        <f t="shared" si="122"/>
        <v/>
      </c>
      <c r="CC72" s="240" t="str">
        <f t="shared" si="80"/>
        <v/>
      </c>
      <c r="CD72" s="240" t="str">
        <f t="shared" si="81"/>
        <v/>
      </c>
      <c r="CE72" s="240" t="str">
        <f t="shared" si="82"/>
        <v/>
      </c>
      <c r="CF72" s="240" t="str">
        <f t="shared" si="83"/>
        <v/>
      </c>
      <c r="CG72" s="240" t="str">
        <f t="shared" si="84"/>
        <v/>
      </c>
      <c r="CH72" s="240" t="str">
        <f t="shared" si="85"/>
        <v/>
      </c>
      <c r="CI72" s="240" t="str">
        <f t="shared" si="86"/>
        <v/>
      </c>
      <c r="CJ72" s="240" t="str">
        <f t="shared" si="87"/>
        <v/>
      </c>
      <c r="CK72" s="240" t="str">
        <f t="shared" si="88"/>
        <v/>
      </c>
      <c r="CL72" s="240" t="str">
        <f t="shared" si="123"/>
        <v/>
      </c>
      <c r="CM72" s="240" t="str">
        <f t="shared" si="123"/>
        <v/>
      </c>
      <c r="CN72" s="240" t="str">
        <f t="shared" si="90"/>
        <v/>
      </c>
      <c r="CO72" s="240" t="str">
        <f t="shared" si="91"/>
        <v/>
      </c>
      <c r="CP72" s="241">
        <v>58</v>
      </c>
      <c r="CQ72" s="432"/>
      <c r="CR72" s="243"/>
      <c r="CS72" s="248" t="str">
        <f t="shared" si="92"/>
        <v/>
      </c>
      <c r="CT72" s="238" t="str">
        <f t="shared" si="93"/>
        <v/>
      </c>
      <c r="CU72" s="238" t="str">
        <f t="shared" si="94"/>
        <v/>
      </c>
      <c r="CV72" s="238" t="str">
        <f t="shared" si="95"/>
        <v/>
      </c>
      <c r="CW72" s="239" t="str">
        <f t="shared" si="96"/>
        <v/>
      </c>
      <c r="CX72" s="239" t="str">
        <f t="shared" si="97"/>
        <v/>
      </c>
      <c r="CY72" s="240" t="str">
        <f t="shared" si="98"/>
        <v/>
      </c>
      <c r="CZ72" s="240" t="str">
        <f t="shared" si="99"/>
        <v/>
      </c>
      <c r="DA72" s="240" t="str">
        <f t="shared" si="100"/>
        <v/>
      </c>
      <c r="DB72" s="240" t="str">
        <f t="shared" si="101"/>
        <v/>
      </c>
      <c r="DC72" s="240" t="str">
        <f t="shared" si="102"/>
        <v/>
      </c>
      <c r="DD72" s="240" t="str">
        <f t="shared" si="103"/>
        <v/>
      </c>
      <c r="DE72" s="240" t="str">
        <f t="shared" si="104"/>
        <v/>
      </c>
      <c r="DF72" s="240" t="str">
        <f t="shared" si="105"/>
        <v/>
      </c>
      <c r="DG72" s="240" t="str">
        <f t="shared" si="106"/>
        <v/>
      </c>
      <c r="DH72" s="240" t="str">
        <f t="shared" si="107"/>
        <v/>
      </c>
      <c r="DI72" s="240" t="str">
        <f t="shared" si="124"/>
        <v/>
      </c>
      <c r="DJ72" s="240" t="str">
        <f t="shared" si="124"/>
        <v/>
      </c>
      <c r="DK72" s="240" t="str">
        <f t="shared" si="109"/>
        <v/>
      </c>
      <c r="DL72" s="240" t="str">
        <f t="shared" si="110"/>
        <v/>
      </c>
      <c r="DM72" s="241">
        <v>58</v>
      </c>
      <c r="DN72" s="432"/>
      <c r="DO72" s="242"/>
      <c r="DP72" s="242"/>
      <c r="DQ72" s="248" t="str">
        <f t="shared" si="111"/>
        <v/>
      </c>
      <c r="DR72" s="238" t="str">
        <f t="shared" si="112"/>
        <v/>
      </c>
      <c r="DS72" s="238" t="str">
        <f t="shared" si="113"/>
        <v/>
      </c>
      <c r="DT72" s="238" t="str">
        <f t="shared" si="114"/>
        <v/>
      </c>
      <c r="DU72" s="239" t="str">
        <f t="shared" si="115"/>
        <v/>
      </c>
      <c r="DV72" s="239" t="str">
        <f t="shared" si="116"/>
        <v/>
      </c>
      <c r="DW72" s="240" t="str">
        <f t="shared" si="45"/>
        <v/>
      </c>
      <c r="DX72" s="240" t="str">
        <f t="shared" si="46"/>
        <v/>
      </c>
      <c r="DY72" s="240" t="str">
        <f t="shared" si="47"/>
        <v/>
      </c>
      <c r="DZ72" s="240" t="str">
        <f t="shared" si="48"/>
        <v/>
      </c>
      <c r="EA72" s="240" t="str">
        <f t="shared" si="49"/>
        <v/>
      </c>
      <c r="EB72" s="240" t="str">
        <f t="shared" si="50"/>
        <v/>
      </c>
      <c r="EC72" s="240" t="str">
        <f t="shared" si="51"/>
        <v/>
      </c>
      <c r="ED72" s="240" t="str">
        <f t="shared" si="52"/>
        <v/>
      </c>
      <c r="EE72" s="240" t="str">
        <f t="shared" si="53"/>
        <v/>
      </c>
      <c r="EF72" s="240" t="str">
        <f t="shared" si="54"/>
        <v/>
      </c>
      <c r="EG72" s="240" t="str">
        <f t="shared" si="55"/>
        <v/>
      </c>
      <c r="EH72" s="240" t="str">
        <f t="shared" si="118"/>
        <v/>
      </c>
      <c r="EI72" s="240" t="str">
        <f t="shared" si="56"/>
        <v/>
      </c>
      <c r="EJ72" s="240" t="str">
        <f t="shared" si="117"/>
        <v/>
      </c>
      <c r="EK72" s="241">
        <v>58</v>
      </c>
      <c r="EL72" s="432"/>
      <c r="EM72" s="245"/>
      <c r="EN72" s="91"/>
      <c r="EO72" s="91"/>
      <c r="EP72" s="91"/>
      <c r="EQ72" s="91"/>
      <c r="ER72" s="91"/>
      <c r="ES72" s="91"/>
      <c r="ET72" s="91"/>
      <c r="EU72" s="91"/>
      <c r="EV72" s="91"/>
      <c r="EW72" s="91"/>
      <c r="EX72" s="91"/>
      <c r="EY72" s="91"/>
      <c r="EZ72" s="214" t="str">
        <f>IFERROR(IF(AND('Classificação geral'!$J64="FEM",'Classificação geral'!$K64=1,'Classificação geral'!$F64="Mini"),'Classificação geral'!$A64,""),"")</f>
        <v/>
      </c>
      <c r="FA72" s="214" t="str">
        <f>IFERROR(IF(AND('Classificação geral'!$J64="FEM",'Classificação geral'!$K64=1,'Classificação geral'!F64="Mini"),'Classificação geral'!$B64,""),"")</f>
        <v/>
      </c>
      <c r="FB72" s="215" t="str">
        <f>IF($FA72='Classificação geral'!$B64,'Classificação geral'!$C64,"")</f>
        <v/>
      </c>
      <c r="FC72" s="215" t="str">
        <f>IF($FA72='Classificação geral'!$B64,'Classificação geral'!$D64,"")</f>
        <v/>
      </c>
      <c r="FD72" s="215" t="str">
        <f>IF($FA72='Classificação geral'!$B64,'Classificação geral'!$J64,"")</f>
        <v/>
      </c>
      <c r="FE72" s="215" t="str">
        <f>IF($FD72='Classificação geral'!$J64,'Classificação geral'!$K64,"")</f>
        <v/>
      </c>
      <c r="FF72" s="215" t="str">
        <f>IF($FE72='Classificação geral'!$K64,'Classificação geral'!$P64,"")</f>
        <v/>
      </c>
      <c r="FG72" s="215" t="str">
        <f>IF($FE72='Classificação geral'!$K64,'Classificação geral'!$S64,"")</f>
        <v/>
      </c>
      <c r="FH72" s="215" t="str">
        <f>IF($FE72='Classificação geral'!$K64,'Classificação geral'!$T64,"")</f>
        <v/>
      </c>
      <c r="FI72" s="215" t="str">
        <f>IF($FE72='Classificação geral'!$K64,'Classificação geral'!$L64,"")</f>
        <v/>
      </c>
      <c r="FJ72" s="215" t="str">
        <f>IF($FE72='Classificação geral'!$K64,'Classificação geral'!$U64,"")</f>
        <v/>
      </c>
      <c r="FK72" s="215" t="str">
        <f>IF($FE72='Classificação geral'!$K64,'Classificação geral'!$W64,"")</f>
        <v/>
      </c>
      <c r="FL72" s="215" t="str">
        <f>IF($FE72='Classificação geral'!$K64,'Classificação geral'!$X64,"")</f>
        <v/>
      </c>
      <c r="FM72" s="215" t="str">
        <f>IF($FE72='Classificação geral'!$K64,'Classificação geral'!$M64,"")</f>
        <v/>
      </c>
      <c r="FN72" s="215" t="str">
        <f>IF($FE72='Classificação geral'!$K64,'Classificação geral'!$Y64,"")</f>
        <v/>
      </c>
      <c r="FO72" s="215" t="str">
        <f>IF($FE72='Classificação geral'!$K64,'Classificação geral'!$AA64,"")</f>
        <v/>
      </c>
      <c r="FP72" s="215" t="str">
        <f>IF($FE72='Classificação geral'!$K64,'Classificação geral'!$AB64,"")</f>
        <v/>
      </c>
      <c r="FQ72" s="215" t="str">
        <f>IF($FE72='Classificação geral'!$K64,'Classificação geral'!$N64,"")</f>
        <v/>
      </c>
      <c r="FR72" s="215" t="str">
        <f>IF($FE72='Classificação geral'!$K64,'Classificação geral'!$O64,"")</f>
        <v/>
      </c>
      <c r="FS72" s="215" t="str">
        <f>IF($FE72='Classificação geral'!$K64,'Classificação geral'!$AM64,"")</f>
        <v/>
      </c>
      <c r="FT72" s="216" t="str">
        <f>IFERROR(RANK(FS72,FS:FS,0)+ COUNTIF($FS$13:FS71,FS72),"")</f>
        <v/>
      </c>
      <c r="FU72" s="209"/>
      <c r="FV72" s="214" t="str">
        <f>IFERROR(IF(AND('Classificação geral'!$J64="mas",'Classificação geral'!$K64=1,'Classificação geral'!$F64="Mini"),'Classificação geral'!$A64,""),"")</f>
        <v/>
      </c>
      <c r="FW72" s="214" t="str">
        <f>IFERROR(IF(AND('Classificação geral'!$J64="mas",'Classificação geral'!$K64=1,'Classificação geral'!$F64="Mini"),'Classificação geral'!$B64,""),"")</f>
        <v/>
      </c>
      <c r="FX72" s="215" t="str">
        <f>IF($FW72='Classificação geral'!$B64,'Classificação geral'!$C64,"")</f>
        <v/>
      </c>
      <c r="FY72" s="215" t="str">
        <f>IF($FW72='Classificação geral'!$B64,'Classificação geral'!$D64,"")</f>
        <v/>
      </c>
      <c r="FZ72" s="215" t="str">
        <f>IF($FW72='Classificação geral'!$B64,'Classificação geral'!$J64,"")</f>
        <v/>
      </c>
      <c r="GA72" s="214" t="str">
        <f>IFERROR(IF(AND($FZ72="mas",'Classificação geral'!$K64=1),'Classificação geral'!K64,""),"")</f>
        <v/>
      </c>
      <c r="GB72" s="214" t="str">
        <f>IFERROR(IF(AND($FZ72="mas",'Classificação geral'!$K64=1),'Classificação geral'!P64,""),"")</f>
        <v/>
      </c>
      <c r="GC72" s="214" t="str">
        <f>IFERROR(IF(AND($FZ72="mas",'Classificação geral'!$K64=1),'Classificação geral'!S64,""),"")</f>
        <v/>
      </c>
      <c r="GD72" s="214" t="str">
        <f>IFERROR(IF(AND($FZ72="mas",'Classificação geral'!$K64=1),'Classificação geral'!T64,""),"")</f>
        <v/>
      </c>
      <c r="GE72" s="214" t="str">
        <f>IFERROR(IF(AND($FZ72="mas",'Classificação geral'!$K64=1),'Classificação geral'!L64,""),"")</f>
        <v/>
      </c>
      <c r="GF72" s="214" t="str">
        <f>IFERROR(IF(AND($FZ72="mas",'Classificação geral'!$K64=1),'Classificação geral'!U64,""),"")</f>
        <v/>
      </c>
      <c r="GG72" s="214" t="str">
        <f>IFERROR(IF(AND($FZ72="mas",'Classificação geral'!$K64=1),'Classificação geral'!W64,""),"")</f>
        <v/>
      </c>
      <c r="GH72" s="214" t="str">
        <f>IFERROR(IF(AND($FZ72="mas",'Classificação geral'!$K64=1),'Classificação geral'!X64,""),"")</f>
        <v/>
      </c>
      <c r="GI72" s="214" t="str">
        <f>IFERROR(IF(AND($FZ72="mas",'Classificação geral'!$K64=1),'Classificação geral'!M64,""),"")</f>
        <v/>
      </c>
      <c r="GJ72" s="214" t="str">
        <f>IFERROR(IF(AND($FZ72="mas",'Classificação geral'!$K64=1),'Classificação geral'!Y64,""),"")</f>
        <v/>
      </c>
      <c r="GK72" s="214" t="str">
        <f>IFERROR(IF(AND($FZ72="mas",'Classificação geral'!$K64=1),'Classificação geral'!AA64,""),"")</f>
        <v/>
      </c>
      <c r="GL72" s="214" t="str">
        <f>IFERROR(IF(AND($FZ72="mas",'Classificação geral'!$K64=1),'Classificação geral'!AB64,""),"")</f>
        <v/>
      </c>
      <c r="GM72" s="214" t="str">
        <f>IFERROR(IF(AND($FZ72="mas",'Classificação geral'!$K64=1),'Classificação geral'!N64,""),"")</f>
        <v/>
      </c>
      <c r="GN72" s="214" t="str">
        <f>IFERROR(IF(AND($FZ72="mas",'Classificação geral'!$K64=1),'Classificação geral'!O64,""),"")</f>
        <v/>
      </c>
      <c r="GO72" s="244" t="str">
        <f>IFERROR(IF(AND($FZ72="mas",'Classificação geral'!$K64=1),'Classificação geral'!AM64,""),"")</f>
        <v/>
      </c>
      <c r="GP72" s="216" t="str">
        <f>IFERROR(RANK(GO72,GO:GO,0)+ COUNTIF($GO$13:GO71,GO72),"")</f>
        <v/>
      </c>
      <c r="GQ72" s="209"/>
      <c r="GR72" s="214" t="str">
        <f>IFERROR(IF(AND('Classificação geral'!$J64="fem",'Classificação geral'!$K64=2,'Classificação geral'!$F64="Mini"),'Classificação geral'!$A64,""),"")</f>
        <v/>
      </c>
      <c r="GS72" s="214" t="str">
        <f>IFERROR(IF(AND('Classificação geral'!$J64="fem",'Classificação geral'!$K64=2,'Classificação geral'!$F64="Mini"),'Classificação geral'!$B64,""),"")</f>
        <v/>
      </c>
      <c r="GT72" s="215" t="str">
        <f>IF($GS72='Classificação geral'!$B64,'Classificação geral'!$C64,"")</f>
        <v/>
      </c>
      <c r="GU72" s="215" t="str">
        <f>IF($GS72='Classificação geral'!$B64,'Classificação geral'!$D64,"")</f>
        <v/>
      </c>
      <c r="GV72" s="215" t="str">
        <f>IF($GS72='Classificação geral'!$B64,'Classificação geral'!$J64,"")</f>
        <v/>
      </c>
      <c r="GW72" s="214" t="str">
        <f>IFERROR(IF(AND($GV72="fem",'Classificação geral'!$K64=2),'Classificação geral'!K64,""),"")</f>
        <v/>
      </c>
      <c r="GX72" s="214" t="str">
        <f>IFERROR(IF(AND($GV72="fem",'Classificação geral'!$K64=2),'Classificação geral'!P64,""),"")</f>
        <v/>
      </c>
      <c r="GY72" s="214" t="str">
        <f>IFERROR(IF(AND($GV72="fem",'Classificação geral'!$K64=2),'Classificação geral'!S64,""),"")</f>
        <v/>
      </c>
      <c r="GZ72" s="214" t="str">
        <f>IFERROR(IF(AND($GV72="fem",'Classificação geral'!$K64=2),'Classificação geral'!T64,""),"")</f>
        <v/>
      </c>
      <c r="HA72" s="214" t="str">
        <f>IFERROR(IF(AND($GV72="fem",'Classificação geral'!$K64=2),'Classificação geral'!L64,""),"")</f>
        <v/>
      </c>
      <c r="HB72" s="214" t="str">
        <f>IFERROR(IF(AND($GV72="fem",'Classificação geral'!$K64=2),'Classificação geral'!U64,""),"")</f>
        <v/>
      </c>
      <c r="HC72" s="214" t="str">
        <f>IFERROR(IF(AND($GV72="fem",'Classificação geral'!$K64=2),'Classificação geral'!W64,""),"")</f>
        <v/>
      </c>
      <c r="HD72" s="214" t="str">
        <f>IFERROR(IF(AND($GV72="fem",'Classificação geral'!$K64=2),'Classificação geral'!X64,""),"")</f>
        <v/>
      </c>
      <c r="HE72" s="214" t="str">
        <f>IFERROR(IF(AND($GV72="fem",'Classificação geral'!$K64=2),'Classificação geral'!M64,""),"")</f>
        <v/>
      </c>
      <c r="HF72" s="214" t="str">
        <f>IFERROR(IF(AND($GV72="fem",'Classificação geral'!$K64=2),'Classificação geral'!Y64,""),"")</f>
        <v/>
      </c>
      <c r="HG72" s="214" t="str">
        <f>IFERROR(IF(AND($GV72="fem",'Classificação geral'!$K64=2),'Classificação geral'!AA64,""),"")</f>
        <v/>
      </c>
      <c r="HH72" s="214" t="str">
        <f>IFERROR(IF(AND($GV72="fem",'Classificação geral'!$K64=2),'Classificação geral'!AB64,""),"")</f>
        <v/>
      </c>
      <c r="HI72" s="214" t="str">
        <f>IFERROR(IF(AND($GV72="fem",'Classificação geral'!$K64=2),'Classificação geral'!N64,""),"")</f>
        <v/>
      </c>
      <c r="HJ72" s="214" t="str">
        <f>IFERROR(IF(AND($GV72="fem",'Classificação geral'!$K64=2),'Classificação geral'!O64,""),"")</f>
        <v/>
      </c>
      <c r="HK72" s="214" t="str">
        <f>IFERROR(IF(AND($GV72="fem",'Classificação geral'!$K64=2),'Classificação geral'!AM64,""),"")</f>
        <v/>
      </c>
      <c r="HL72" s="216" t="str">
        <f>IFERROR(RANK(HK72,HK:HK,0)+ COUNTIF(HK$13:$HK70,HK72),"")</f>
        <v/>
      </c>
      <c r="HM72" s="209"/>
      <c r="HN72" s="214" t="str">
        <f>IFERROR(IF(AND('Classificação geral'!$J64="mas",'Classificação geral'!$K64=2,'Classificação geral'!$F64="Mini"),'Classificação geral'!$A64,""),"")</f>
        <v/>
      </c>
      <c r="HO72" s="214" t="str">
        <f>IFERROR(IF(AND('Classificação geral'!$J64="mas",'Classificação geral'!$K64=2,'Classificação geral'!$F64="Mini"),'Classificação geral'!$B64,""),"")</f>
        <v/>
      </c>
      <c r="HP72" s="215" t="str">
        <f>IF($HO72='Classificação geral'!$B64,'Classificação geral'!$C64,"")</f>
        <v/>
      </c>
      <c r="HQ72" s="215" t="str">
        <f>IF($HO72='Classificação geral'!$B64,'Classificação geral'!$D64,"")</f>
        <v/>
      </c>
      <c r="HR72" s="215" t="str">
        <f>IF($HO72='Classificação geral'!$B64,'Classificação geral'!$J64,"")</f>
        <v/>
      </c>
      <c r="HS72" s="214" t="str">
        <f>IFERROR(IF(AND($HR72="mas",'Classificação geral'!$K64=2),'Classificação geral'!K64,""),"")</f>
        <v/>
      </c>
      <c r="HT72" s="214" t="str">
        <f>IFERROR(IF(AND($HR72="mas",'Classificação geral'!$K64=2),'Classificação geral'!P64,""),"")</f>
        <v/>
      </c>
      <c r="HU72" s="214" t="str">
        <f>IFERROR(IF(AND($HR72="mas",'Classificação geral'!$K64=2),'Classificação geral'!S64,""),"")</f>
        <v/>
      </c>
      <c r="HV72" s="214" t="str">
        <f>IFERROR(IF(AND($HR72="mas",'Classificação geral'!$K64=2),'Classificação geral'!T64,""),"")</f>
        <v/>
      </c>
      <c r="HW72" s="214" t="str">
        <f>IFERROR(IF(AND($HR72="mas",'Classificação geral'!$K64=2),'Classificação geral'!L64,""),"")</f>
        <v/>
      </c>
      <c r="HX72" s="214" t="str">
        <f>IFERROR(IF(AND($HR72="mas",'Classificação geral'!$K64=2),'Classificação geral'!U64,""),"")</f>
        <v/>
      </c>
      <c r="HY72" s="214" t="str">
        <f>IFERROR(IF(AND($HR72="mas",'Classificação geral'!$K64=2),'Classificação geral'!W64,""),"")</f>
        <v/>
      </c>
      <c r="HZ72" s="214" t="str">
        <f>IFERROR(IF(AND($HR72="mas",'Classificação geral'!$K64=2),'Classificação geral'!X64,""),"")</f>
        <v/>
      </c>
      <c r="IA72" s="214" t="str">
        <f>IFERROR(IF(AND($HR72="mas",'Classificação geral'!$K64=2),'Classificação geral'!M64,""),"")</f>
        <v/>
      </c>
      <c r="IB72" s="214" t="str">
        <f>IFERROR(IF(AND($HR72="mas",'Classificação geral'!$K64=2),'Classificação geral'!Y64,""),"")</f>
        <v/>
      </c>
      <c r="IC72" s="214" t="str">
        <f>IFERROR(IF(AND($HR72="mas",'Classificação geral'!$K64=2),'Classificação geral'!AA64,""),"")</f>
        <v/>
      </c>
      <c r="ID72" s="214" t="str">
        <f>IFERROR(IF(AND($HR72="mas",'Classificação geral'!$K64=2),'Classificação geral'!AB64,""),"")</f>
        <v/>
      </c>
      <c r="IE72" s="214" t="str">
        <f>IFERROR(IF(AND($HR72="mas",'Classificação geral'!$K64=2),'Classificação geral'!N64,""),"")</f>
        <v/>
      </c>
      <c r="IF72" s="214" t="str">
        <f>IFERROR(IF(AND($HR72="mas",'Classificação geral'!$K64=2),'Classificação geral'!$AM64,""),"")</f>
        <v/>
      </c>
      <c r="IG72" s="216" t="str">
        <f>IFERROR(RANK(IF72,IF:IF,0)+ COUNTIF($IF$13:IF$13,IF72),"")</f>
        <v/>
      </c>
      <c r="IH72" s="209"/>
      <c r="II72" s="214" t="str">
        <f>IFERROR(IF(AND('Classificação geral'!$J64="fem",'Classificação geral'!$K64=3,'Classificação geral'!$F64="Mini"),'Classificação geral'!$A64,""),"")</f>
        <v/>
      </c>
      <c r="IJ72" s="214" t="str">
        <f>IFERROR(IF(AND('Classificação geral'!$J64="fem",'Classificação geral'!$K64=3,'Classificação geral'!$F64="Mini"),'Classificação geral'!$B64,""),"")</f>
        <v/>
      </c>
      <c r="IK72" s="215" t="str">
        <f>IF($IJ72='Classificação geral'!$B64,'Classificação geral'!$C64,"")</f>
        <v/>
      </c>
      <c r="IL72" s="215" t="str">
        <f>IF($IJ72='Classificação geral'!$B64,'Classificação geral'!$D64,"")</f>
        <v/>
      </c>
      <c r="IM72" s="215" t="str">
        <f>IF($IJ72='Classificação geral'!$B64,'Classificação geral'!$J64,"")</f>
        <v/>
      </c>
      <c r="IN72" s="215" t="str">
        <f>IF($IM72='Classificação geral'!$J64,'Classificação geral'!$K64,"")</f>
        <v/>
      </c>
      <c r="IO72" s="215" t="str">
        <f>IF($IN72='Classificação geral'!$K64,'Classificação geral'!$P64,"")</f>
        <v/>
      </c>
      <c r="IP72" s="215" t="str">
        <f>IF($IN72='Classificação geral'!$K64,'Classificação geral'!$S64,"")</f>
        <v/>
      </c>
      <c r="IQ72" s="215" t="str">
        <f>IF($IN72='Classificação geral'!$K64,'Classificação geral'!$T64,"")</f>
        <v/>
      </c>
      <c r="IR72" s="215" t="str">
        <f>IF($IN72='Classificação geral'!$K64,'Classificação geral'!$L64,"")</f>
        <v/>
      </c>
      <c r="IS72" s="215" t="str">
        <f>IF($IN72='Classificação geral'!$K64,'Classificação geral'!$U64,"")</f>
        <v/>
      </c>
      <c r="IT72" s="215" t="str">
        <f>IF($IN72='Classificação geral'!$K64,'Classificação geral'!$W64,"")</f>
        <v/>
      </c>
      <c r="IU72" s="215" t="str">
        <f>IF($IN72='Classificação geral'!$K64,'Classificação geral'!$X64,"")</f>
        <v/>
      </c>
      <c r="IV72" s="215" t="str">
        <f>IF($IN72='Classificação geral'!$K64,'Classificação geral'!$M64,"")</f>
        <v/>
      </c>
      <c r="IW72" s="215" t="str">
        <f>IF($IN72='Classificação geral'!$K64,'Classificação geral'!$Y64,"")</f>
        <v/>
      </c>
      <c r="IX72" s="215" t="str">
        <f>IF($IN72='Classificação geral'!$K64,'Classificação geral'!$AA64,"")</f>
        <v/>
      </c>
      <c r="IY72" s="215" t="str">
        <f>IF($IN72='Classificação geral'!$K64,'Classificação geral'!$AB64,"")</f>
        <v/>
      </c>
      <c r="IZ72" s="215" t="str">
        <f>IF($IN72='Classificação geral'!$K64,'Classificação geral'!$N64,"")</f>
        <v/>
      </c>
      <c r="JA72" s="215" t="str">
        <f>IF($IN72='Classificação geral'!$K64,'Classificação geral'!$O64,"")</f>
        <v/>
      </c>
      <c r="JB72" s="215" t="str">
        <f>IF($IN72='Classificação geral'!$K64,'Classificação geral'!$AM64,"")</f>
        <v/>
      </c>
      <c r="JC72" s="216" t="str">
        <f>IFERROR(RANK(JB72,JB:JB,0)+ COUNTIF($JB$13:JB70,JB72),"")</f>
        <v/>
      </c>
      <c r="JD72" s="209"/>
      <c r="JE72" s="214" t="str">
        <f>IFERROR(IF(AND('Classificação geral'!$J64="mas",'Classificação geral'!$K64=3,'Classificação geral'!$F64="Mini"),'Classificação geral'!$A64,""),"")</f>
        <v/>
      </c>
      <c r="JF72" s="214" t="str">
        <f>IFERROR(IF(AND('Classificação geral'!$J64="mas",'Classificação geral'!$K64=3,'Classificação geral'!$F64="Mini"),'Classificação geral'!$B64,""),"")</f>
        <v/>
      </c>
      <c r="JG72" s="215" t="str">
        <f>IF($JF72='Classificação geral'!$B64,'Classificação geral'!$C64,"")</f>
        <v/>
      </c>
      <c r="JH72" s="215" t="str">
        <f>IF($JF72='Classificação geral'!$B64,'Classificação geral'!$D64,"")</f>
        <v/>
      </c>
      <c r="JI72" s="215" t="str">
        <f>IF($JF72='Classificação geral'!$B64,'Classificação geral'!$J64,"")</f>
        <v/>
      </c>
      <c r="JJ72" s="214" t="str">
        <f>IFERROR(IF(AND($JI72="mas",'Classificação geral'!$K64=3),'Classificação geral'!K64,""),"")</f>
        <v/>
      </c>
      <c r="JK72" s="214" t="str">
        <f>IFERROR(IF(AND($JI72="mas",'Classificação geral'!$K64=3),'Classificação geral'!P64,""),"")</f>
        <v/>
      </c>
      <c r="JL72" s="214" t="str">
        <f>IFERROR(IF(AND($JI72="mas",'Classificação geral'!$K64=3),'Classificação geral'!S64,""),"")</f>
        <v/>
      </c>
      <c r="JM72" s="214" t="str">
        <f>IFERROR(IF(AND($JI72="mas",'Classificação geral'!$K64=3),'Classificação geral'!T64,""),"")</f>
        <v/>
      </c>
      <c r="JN72" s="214" t="str">
        <f>IFERROR(IF(AND($JI72="mas",'Classificação geral'!$K64=3),'Classificação geral'!L64,""),"")</f>
        <v/>
      </c>
      <c r="JO72" s="214" t="str">
        <f>IFERROR(IF(AND($JI72="mas",'Classificação geral'!$K64=3),'Classificação geral'!U64,""),"")</f>
        <v/>
      </c>
      <c r="JP72" s="214" t="str">
        <f>IFERROR(IF(AND($JI72="mas",'Classificação geral'!$K64=3),'Classificação geral'!W64,""),"")</f>
        <v/>
      </c>
      <c r="JQ72" s="214" t="str">
        <f>IFERROR(IF(AND($JI72="mas",'Classificação geral'!$K64=3),'Classificação geral'!X64,""),"")</f>
        <v/>
      </c>
      <c r="JR72" s="214" t="str">
        <f>IFERROR(IF(AND($JI72="mas",'Classificação geral'!$K64=3),'Classificação geral'!M64,""),"")</f>
        <v/>
      </c>
      <c r="JS72" s="214" t="str">
        <f>IFERROR(IF(AND($JI72="mas",'Classificação geral'!$K64=3),'Classificação geral'!Y64,""),"")</f>
        <v/>
      </c>
      <c r="JT72" s="214" t="str">
        <f>IFERROR(IF(AND($JI72="mas",'Classificação geral'!$K64=3),'Classificação geral'!AA64,""),"")</f>
        <v/>
      </c>
      <c r="JU72" s="214" t="str">
        <f>IFERROR(IF(AND($JI72="mas",'Classificação geral'!$K64=3),'Classificação geral'!AB64,""),"")</f>
        <v/>
      </c>
      <c r="JV72" s="214" t="str">
        <f>IFERROR(IF(AND($JI72="mas",'Classificação geral'!$K64=3),'Classificação geral'!N64,""),"")</f>
        <v/>
      </c>
      <c r="JW72" s="214" t="str">
        <f>IFERROR(IF(AND($JI72="mas",'Classificação geral'!$K64=3),'Classificação geral'!$AM64,""),"")</f>
        <v/>
      </c>
      <c r="JX72" s="216" t="str">
        <f>IFERROR(RANK(JW72,JW:JW,0)+ COUNTIF(JW$13:$JW70,JW72),"")</f>
        <v/>
      </c>
    </row>
    <row r="73" spans="1:284" s="245" customFormat="1" ht="24.75" customHeight="1" x14ac:dyDescent="0.4">
      <c r="A73" s="243"/>
      <c r="B73" s="248" t="str">
        <f t="shared" si="125"/>
        <v/>
      </c>
      <c r="C73" s="238" t="str">
        <f t="shared" si="126"/>
        <v/>
      </c>
      <c r="D73" s="238" t="str">
        <f t="shared" si="127"/>
        <v/>
      </c>
      <c r="E73" s="238" t="str">
        <f t="shared" si="128"/>
        <v/>
      </c>
      <c r="F73" s="239" t="str">
        <f t="shared" si="129"/>
        <v/>
      </c>
      <c r="G73" s="239" t="str">
        <f t="shared" si="130"/>
        <v/>
      </c>
      <c r="H73" s="240" t="str">
        <f t="shared" si="131"/>
        <v/>
      </c>
      <c r="I73" s="240" t="str">
        <f t="shared" si="132"/>
        <v/>
      </c>
      <c r="J73" s="240" t="str">
        <f t="shared" si="133"/>
        <v/>
      </c>
      <c r="K73" s="240" t="str">
        <f t="shared" si="134"/>
        <v/>
      </c>
      <c r="L73" s="240" t="str">
        <f t="shared" si="135"/>
        <v/>
      </c>
      <c r="M73" s="240" t="str">
        <f t="shared" si="136"/>
        <v/>
      </c>
      <c r="N73" s="240" t="str">
        <f t="shared" si="137"/>
        <v/>
      </c>
      <c r="O73" s="240" t="str">
        <f t="shared" si="138"/>
        <v/>
      </c>
      <c r="P73" s="240" t="str">
        <f t="shared" si="139"/>
        <v/>
      </c>
      <c r="Q73" s="240" t="str">
        <f t="shared" si="140"/>
        <v/>
      </c>
      <c r="R73" s="240" t="str">
        <f t="shared" si="163"/>
        <v/>
      </c>
      <c r="S73" s="240" t="str">
        <f t="shared" si="163"/>
        <v/>
      </c>
      <c r="T73" s="240" t="str">
        <f t="shared" si="141"/>
        <v/>
      </c>
      <c r="U73" s="240" t="str">
        <f t="shared" si="142"/>
        <v/>
      </c>
      <c r="V73" s="241">
        <v>59</v>
      </c>
      <c r="W73" s="432"/>
      <c r="X73" s="434"/>
      <c r="Y73" s="242"/>
      <c r="Z73" s="248" t="str">
        <f t="shared" si="143"/>
        <v/>
      </c>
      <c r="AA73" s="238" t="str">
        <f t="shared" si="144"/>
        <v/>
      </c>
      <c r="AB73" s="238" t="str">
        <f t="shared" si="145"/>
        <v/>
      </c>
      <c r="AC73" s="238" t="str">
        <f t="shared" si="146"/>
        <v/>
      </c>
      <c r="AD73" s="239" t="str">
        <f t="shared" si="147"/>
        <v/>
      </c>
      <c r="AE73" s="239" t="str">
        <f t="shared" si="148"/>
        <v/>
      </c>
      <c r="AF73" s="240" t="str">
        <f t="shared" si="149"/>
        <v/>
      </c>
      <c r="AG73" s="240" t="str">
        <f t="shared" si="150"/>
        <v/>
      </c>
      <c r="AH73" s="240" t="str">
        <f t="shared" si="151"/>
        <v/>
      </c>
      <c r="AI73" s="240" t="str">
        <f t="shared" si="152"/>
        <v/>
      </c>
      <c r="AJ73" s="240" t="str">
        <f t="shared" si="153"/>
        <v/>
      </c>
      <c r="AK73" s="240" t="str">
        <f t="shared" si="154"/>
        <v/>
      </c>
      <c r="AL73" s="240" t="str">
        <f t="shared" si="155"/>
        <v/>
      </c>
      <c r="AM73" s="240" t="str">
        <f t="shared" si="156"/>
        <v/>
      </c>
      <c r="AN73" s="240" t="str">
        <f t="shared" si="157"/>
        <v/>
      </c>
      <c r="AO73" s="240" t="str">
        <f t="shared" si="158"/>
        <v/>
      </c>
      <c r="AP73" s="240" t="str">
        <f t="shared" si="164"/>
        <v/>
      </c>
      <c r="AQ73" s="240" t="str">
        <f t="shared" si="164"/>
        <v/>
      </c>
      <c r="AR73" s="240" t="str">
        <f t="shared" si="159"/>
        <v/>
      </c>
      <c r="AS73" s="240" t="str">
        <f t="shared" si="160"/>
        <v/>
      </c>
      <c r="AT73" s="241">
        <v>59</v>
      </c>
      <c r="AU73" s="432"/>
      <c r="AV73" s="242"/>
      <c r="AW73" s="243"/>
      <c r="AX73" s="249" t="str">
        <f t="shared" si="57"/>
        <v/>
      </c>
      <c r="AY73" s="238" t="str">
        <f t="shared" si="58"/>
        <v/>
      </c>
      <c r="AZ73" s="238" t="str">
        <f t="shared" si="59"/>
        <v/>
      </c>
      <c r="BA73" s="239" t="str">
        <f t="shared" si="161"/>
        <v/>
      </c>
      <c r="BB73" s="239" t="str">
        <f t="shared" si="60"/>
        <v/>
      </c>
      <c r="BC73" s="239" t="str">
        <f t="shared" si="61"/>
        <v/>
      </c>
      <c r="BD73" s="240" t="str">
        <f t="shared" si="62"/>
        <v/>
      </c>
      <c r="BE73" s="240" t="str">
        <f t="shared" si="63"/>
        <v/>
      </c>
      <c r="BF73" s="240" t="str">
        <f t="shared" si="64"/>
        <v/>
      </c>
      <c r="BG73" s="240" t="str">
        <f t="shared" si="65"/>
        <v/>
      </c>
      <c r="BH73" s="240" t="str">
        <f t="shared" si="66"/>
        <v/>
      </c>
      <c r="BI73" s="240" t="str">
        <f t="shared" si="67"/>
        <v/>
      </c>
      <c r="BJ73" s="240" t="str">
        <f t="shared" si="68"/>
        <v/>
      </c>
      <c r="BK73" s="240" t="str">
        <f t="shared" si="69"/>
        <v/>
      </c>
      <c r="BL73" s="240" t="str">
        <f t="shared" si="70"/>
        <v/>
      </c>
      <c r="BM73" s="240" t="str">
        <f t="shared" si="71"/>
        <v/>
      </c>
      <c r="BN73" s="240" t="str">
        <f t="shared" si="121"/>
        <v/>
      </c>
      <c r="BO73" s="240" t="str">
        <f t="shared" si="121"/>
        <v/>
      </c>
      <c r="BP73" s="240" t="str">
        <f t="shared" si="73"/>
        <v/>
      </c>
      <c r="BQ73" s="240" t="str">
        <f t="shared" si="74"/>
        <v/>
      </c>
      <c r="BR73" s="241">
        <v>59</v>
      </c>
      <c r="BS73" s="432"/>
      <c r="BT73" s="242"/>
      <c r="BU73" s="242"/>
      <c r="BV73" s="249" t="str">
        <f t="shared" si="75"/>
        <v/>
      </c>
      <c r="BW73" s="238" t="str">
        <f t="shared" si="76"/>
        <v/>
      </c>
      <c r="BX73" s="238" t="str">
        <f t="shared" si="77"/>
        <v/>
      </c>
      <c r="BY73" s="239" t="str">
        <f t="shared" si="162"/>
        <v/>
      </c>
      <c r="BZ73" s="239" t="str">
        <f t="shared" si="78"/>
        <v/>
      </c>
      <c r="CA73" s="239" t="str">
        <f t="shared" si="122"/>
        <v/>
      </c>
      <c r="CB73" s="240" t="str">
        <f t="shared" si="122"/>
        <v/>
      </c>
      <c r="CC73" s="240" t="str">
        <f t="shared" si="80"/>
        <v/>
      </c>
      <c r="CD73" s="240" t="str">
        <f t="shared" si="81"/>
        <v/>
      </c>
      <c r="CE73" s="240" t="str">
        <f t="shared" si="82"/>
        <v/>
      </c>
      <c r="CF73" s="240" t="str">
        <f t="shared" si="83"/>
        <v/>
      </c>
      <c r="CG73" s="240" t="str">
        <f t="shared" si="84"/>
        <v/>
      </c>
      <c r="CH73" s="240" t="str">
        <f t="shared" si="85"/>
        <v/>
      </c>
      <c r="CI73" s="240" t="str">
        <f t="shared" si="86"/>
        <v/>
      </c>
      <c r="CJ73" s="240" t="str">
        <f t="shared" si="87"/>
        <v/>
      </c>
      <c r="CK73" s="240" t="str">
        <f t="shared" si="88"/>
        <v/>
      </c>
      <c r="CL73" s="240" t="str">
        <f t="shared" si="123"/>
        <v/>
      </c>
      <c r="CM73" s="240" t="str">
        <f t="shared" si="123"/>
        <v/>
      </c>
      <c r="CN73" s="240" t="str">
        <f t="shared" si="90"/>
        <v/>
      </c>
      <c r="CO73" s="240" t="str">
        <f t="shared" si="91"/>
        <v/>
      </c>
      <c r="CP73" s="241">
        <v>59</v>
      </c>
      <c r="CQ73" s="432"/>
      <c r="CR73" s="243"/>
      <c r="CS73" s="248" t="str">
        <f t="shared" si="92"/>
        <v/>
      </c>
      <c r="CT73" s="238" t="str">
        <f t="shared" si="93"/>
        <v/>
      </c>
      <c r="CU73" s="238" t="str">
        <f t="shared" si="94"/>
        <v/>
      </c>
      <c r="CV73" s="238" t="str">
        <f t="shared" si="95"/>
        <v/>
      </c>
      <c r="CW73" s="239" t="str">
        <f t="shared" si="96"/>
        <v/>
      </c>
      <c r="CX73" s="239" t="str">
        <f t="shared" si="97"/>
        <v/>
      </c>
      <c r="CY73" s="240" t="str">
        <f t="shared" si="98"/>
        <v/>
      </c>
      <c r="CZ73" s="240" t="str">
        <f t="shared" si="99"/>
        <v/>
      </c>
      <c r="DA73" s="240" t="str">
        <f t="shared" si="100"/>
        <v/>
      </c>
      <c r="DB73" s="240" t="str">
        <f t="shared" si="101"/>
        <v/>
      </c>
      <c r="DC73" s="240" t="str">
        <f t="shared" si="102"/>
        <v/>
      </c>
      <c r="DD73" s="240" t="str">
        <f t="shared" si="103"/>
        <v/>
      </c>
      <c r="DE73" s="240" t="str">
        <f t="shared" si="104"/>
        <v/>
      </c>
      <c r="DF73" s="240" t="str">
        <f t="shared" si="105"/>
        <v/>
      </c>
      <c r="DG73" s="240" t="str">
        <f t="shared" si="106"/>
        <v/>
      </c>
      <c r="DH73" s="240" t="str">
        <f t="shared" si="107"/>
        <v/>
      </c>
      <c r="DI73" s="240" t="str">
        <f t="shared" si="124"/>
        <v/>
      </c>
      <c r="DJ73" s="240" t="str">
        <f t="shared" si="124"/>
        <v/>
      </c>
      <c r="DK73" s="240" t="str">
        <f t="shared" si="109"/>
        <v/>
      </c>
      <c r="DL73" s="240" t="str">
        <f t="shared" si="110"/>
        <v/>
      </c>
      <c r="DM73" s="241">
        <v>59</v>
      </c>
      <c r="DN73" s="432"/>
      <c r="DO73" s="242"/>
      <c r="DP73" s="242"/>
      <c r="DQ73" s="248" t="str">
        <f t="shared" si="111"/>
        <v/>
      </c>
      <c r="DR73" s="238" t="str">
        <f t="shared" si="112"/>
        <v/>
      </c>
      <c r="DS73" s="238" t="str">
        <f t="shared" si="113"/>
        <v/>
      </c>
      <c r="DT73" s="238" t="str">
        <f t="shared" si="114"/>
        <v/>
      </c>
      <c r="DU73" s="239" t="str">
        <f t="shared" si="115"/>
        <v/>
      </c>
      <c r="DV73" s="239" t="str">
        <f t="shared" si="116"/>
        <v/>
      </c>
      <c r="DW73" s="240" t="str">
        <f t="shared" si="45"/>
        <v/>
      </c>
      <c r="DX73" s="240" t="str">
        <f t="shared" si="46"/>
        <v/>
      </c>
      <c r="DY73" s="240" t="str">
        <f t="shared" si="47"/>
        <v/>
      </c>
      <c r="DZ73" s="240" t="str">
        <f t="shared" si="48"/>
        <v/>
      </c>
      <c r="EA73" s="240" t="str">
        <f t="shared" si="49"/>
        <v/>
      </c>
      <c r="EB73" s="240" t="str">
        <f t="shared" si="50"/>
        <v/>
      </c>
      <c r="EC73" s="240" t="str">
        <f t="shared" si="51"/>
        <v/>
      </c>
      <c r="ED73" s="240" t="str">
        <f t="shared" si="52"/>
        <v/>
      </c>
      <c r="EE73" s="240" t="str">
        <f t="shared" si="53"/>
        <v/>
      </c>
      <c r="EF73" s="240" t="str">
        <f t="shared" si="54"/>
        <v/>
      </c>
      <c r="EG73" s="240" t="str">
        <f t="shared" si="55"/>
        <v/>
      </c>
      <c r="EH73" s="240" t="str">
        <f t="shared" si="118"/>
        <v/>
      </c>
      <c r="EI73" s="240" t="str">
        <f t="shared" si="56"/>
        <v/>
      </c>
      <c r="EJ73" s="240" t="str">
        <f t="shared" si="117"/>
        <v/>
      </c>
      <c r="EK73" s="241">
        <v>59</v>
      </c>
      <c r="EL73" s="432"/>
      <c r="EN73" s="91"/>
      <c r="EO73" s="91"/>
      <c r="EP73" s="91"/>
      <c r="EQ73" s="91"/>
      <c r="ER73" s="91"/>
      <c r="ES73" s="91"/>
      <c r="ET73" s="91"/>
      <c r="EU73" s="91"/>
      <c r="EV73" s="91"/>
      <c r="EW73" s="91"/>
      <c r="EX73" s="91"/>
      <c r="EY73" s="91"/>
      <c r="EZ73" s="214" t="str">
        <f>IFERROR(IF(AND('Classificação geral'!$J65="FEM",'Classificação geral'!$K65=1,'Classificação geral'!$F65="Mini"),'Classificação geral'!$A65,""),"")</f>
        <v/>
      </c>
      <c r="FA73" s="214" t="str">
        <f>IFERROR(IF(AND('Classificação geral'!$J65="FEM",'Classificação geral'!$K65=1,'Classificação geral'!F65="Mini"),'Classificação geral'!$B65,""),"")</f>
        <v/>
      </c>
      <c r="FB73" s="215" t="str">
        <f>IF($FA73='Classificação geral'!$B65,'Classificação geral'!$C65,"")</f>
        <v/>
      </c>
      <c r="FC73" s="215" t="str">
        <f>IF($FA73='Classificação geral'!$B65,'Classificação geral'!$D65,"")</f>
        <v/>
      </c>
      <c r="FD73" s="215" t="str">
        <f>IF($FA73='Classificação geral'!$B65,'Classificação geral'!$J65,"")</f>
        <v/>
      </c>
      <c r="FE73" s="215" t="str">
        <f>IF($FD73='Classificação geral'!$J65,'Classificação geral'!$K65,"")</f>
        <v/>
      </c>
      <c r="FF73" s="215" t="str">
        <f>IF($FE73='Classificação geral'!$K65,'Classificação geral'!$P65,"")</f>
        <v/>
      </c>
      <c r="FG73" s="215" t="str">
        <f>IF($FE73='Classificação geral'!$K65,'Classificação geral'!$S65,"")</f>
        <v/>
      </c>
      <c r="FH73" s="215" t="str">
        <f>IF($FE73='Classificação geral'!$K65,'Classificação geral'!$T65,"")</f>
        <v/>
      </c>
      <c r="FI73" s="215" t="str">
        <f>IF($FE73='Classificação geral'!$K65,'Classificação geral'!$L65,"")</f>
        <v/>
      </c>
      <c r="FJ73" s="215" t="str">
        <f>IF($FE73='Classificação geral'!$K65,'Classificação geral'!$U65,"")</f>
        <v/>
      </c>
      <c r="FK73" s="215" t="str">
        <f>IF($FE73='Classificação geral'!$K65,'Classificação geral'!$W65,"")</f>
        <v/>
      </c>
      <c r="FL73" s="215" t="str">
        <f>IF($FE73='Classificação geral'!$K65,'Classificação geral'!$X65,"")</f>
        <v/>
      </c>
      <c r="FM73" s="215" t="str">
        <f>IF($FE73='Classificação geral'!$K65,'Classificação geral'!$M65,"")</f>
        <v/>
      </c>
      <c r="FN73" s="215" t="str">
        <f>IF($FE73='Classificação geral'!$K65,'Classificação geral'!$Y65,"")</f>
        <v/>
      </c>
      <c r="FO73" s="215" t="str">
        <f>IF($FE73='Classificação geral'!$K65,'Classificação geral'!$AA65,"")</f>
        <v/>
      </c>
      <c r="FP73" s="215" t="str">
        <f>IF($FE73='Classificação geral'!$K65,'Classificação geral'!$AB65,"")</f>
        <v/>
      </c>
      <c r="FQ73" s="215" t="str">
        <f>IF($FE73='Classificação geral'!$K65,'Classificação geral'!$N65,"")</f>
        <v/>
      </c>
      <c r="FR73" s="215" t="str">
        <f>IF($FE73='Classificação geral'!$K65,'Classificação geral'!$O65,"")</f>
        <v/>
      </c>
      <c r="FS73" s="215" t="str">
        <f>IF($FE73='Classificação geral'!$K65,'Classificação geral'!$AM65,"")</f>
        <v/>
      </c>
      <c r="FT73" s="216" t="str">
        <f>IFERROR(RANK(FS73,FS:FS,0)+ COUNTIF($FS$13:FS72,FS73),"")</f>
        <v/>
      </c>
      <c r="FU73" s="209"/>
      <c r="FV73" s="214" t="str">
        <f>IFERROR(IF(AND('Classificação geral'!$J65="mas",'Classificação geral'!$K65=1,'Classificação geral'!$F65="Mini"),'Classificação geral'!$A65,""),"")</f>
        <v/>
      </c>
      <c r="FW73" s="214" t="str">
        <f>IFERROR(IF(AND('Classificação geral'!$J65="mas",'Classificação geral'!$K65=1,'Classificação geral'!$F65="Mini"),'Classificação geral'!$B65,""),"")</f>
        <v/>
      </c>
      <c r="FX73" s="215" t="str">
        <f>IF($FW73='Classificação geral'!$B65,'Classificação geral'!$C65,"")</f>
        <v/>
      </c>
      <c r="FY73" s="215" t="str">
        <f>IF($FW73='Classificação geral'!$B65,'Classificação geral'!$D65,"")</f>
        <v/>
      </c>
      <c r="FZ73" s="215" t="str">
        <f>IF($FW73='Classificação geral'!$B65,'Classificação geral'!$J65,"")</f>
        <v/>
      </c>
      <c r="GA73" s="214" t="str">
        <f>IFERROR(IF(AND($FZ73="mas",'Classificação geral'!$K65=1),'Classificação geral'!K65,""),"")</f>
        <v/>
      </c>
      <c r="GB73" s="214" t="str">
        <f>IFERROR(IF(AND($FZ73="mas",'Classificação geral'!$K65=1),'Classificação geral'!P65,""),"")</f>
        <v/>
      </c>
      <c r="GC73" s="214" t="str">
        <f>IFERROR(IF(AND($FZ73="mas",'Classificação geral'!$K65=1),'Classificação geral'!S65,""),"")</f>
        <v/>
      </c>
      <c r="GD73" s="214" t="str">
        <f>IFERROR(IF(AND($FZ73="mas",'Classificação geral'!$K65=1),'Classificação geral'!T65,""),"")</f>
        <v/>
      </c>
      <c r="GE73" s="214" t="str">
        <f>IFERROR(IF(AND($FZ73="mas",'Classificação geral'!$K65=1),'Classificação geral'!L65,""),"")</f>
        <v/>
      </c>
      <c r="GF73" s="214" t="str">
        <f>IFERROR(IF(AND($FZ73="mas",'Classificação geral'!$K65=1),'Classificação geral'!U65,""),"")</f>
        <v/>
      </c>
      <c r="GG73" s="214" t="str">
        <f>IFERROR(IF(AND($FZ73="mas",'Classificação geral'!$K65=1),'Classificação geral'!W65,""),"")</f>
        <v/>
      </c>
      <c r="GH73" s="214" t="str">
        <f>IFERROR(IF(AND($FZ73="mas",'Classificação geral'!$K65=1),'Classificação geral'!X65,""),"")</f>
        <v/>
      </c>
      <c r="GI73" s="214" t="str">
        <f>IFERROR(IF(AND($FZ73="mas",'Classificação geral'!$K65=1),'Classificação geral'!M65,""),"")</f>
        <v/>
      </c>
      <c r="GJ73" s="214" t="str">
        <f>IFERROR(IF(AND($FZ73="mas",'Classificação geral'!$K65=1),'Classificação geral'!Y65,""),"")</f>
        <v/>
      </c>
      <c r="GK73" s="214" t="str">
        <f>IFERROR(IF(AND($FZ73="mas",'Classificação geral'!$K65=1),'Classificação geral'!AA65,""),"")</f>
        <v/>
      </c>
      <c r="GL73" s="214" t="str">
        <f>IFERROR(IF(AND($FZ73="mas",'Classificação geral'!$K65=1),'Classificação geral'!AB65,""),"")</f>
        <v/>
      </c>
      <c r="GM73" s="214" t="str">
        <f>IFERROR(IF(AND($FZ73="mas",'Classificação geral'!$K65=1),'Classificação geral'!N65,""),"")</f>
        <v/>
      </c>
      <c r="GN73" s="214" t="str">
        <f>IFERROR(IF(AND($FZ73="mas",'Classificação geral'!$K65=1),'Classificação geral'!O65,""),"")</f>
        <v/>
      </c>
      <c r="GO73" s="244" t="str">
        <f>IFERROR(IF(AND($FZ73="mas",'Classificação geral'!$K65=1),'Classificação geral'!AM65,""),"")</f>
        <v/>
      </c>
      <c r="GP73" s="216" t="str">
        <f>IFERROR(RANK(GO73,GO:GO,0)+ COUNTIF($GO$13:GO72,GO73),"")</f>
        <v/>
      </c>
      <c r="GQ73" s="209"/>
      <c r="GR73" s="214" t="str">
        <f>IFERROR(IF(AND('Classificação geral'!$J65="fem",'Classificação geral'!$K65=2,'Classificação geral'!$F65="Mini"),'Classificação geral'!$A65,""),"")</f>
        <v/>
      </c>
      <c r="GS73" s="214" t="str">
        <f>IFERROR(IF(AND('Classificação geral'!$J65="fem",'Classificação geral'!$K65=2,'Classificação geral'!$F65="Mini"),'Classificação geral'!$B65,""),"")</f>
        <v/>
      </c>
      <c r="GT73" s="215" t="str">
        <f>IF($GS73='Classificação geral'!$B65,'Classificação geral'!$C65,"")</f>
        <v/>
      </c>
      <c r="GU73" s="215" t="str">
        <f>IF($GS73='Classificação geral'!$B65,'Classificação geral'!$D65,"")</f>
        <v/>
      </c>
      <c r="GV73" s="215" t="str">
        <f>IF($GS73='Classificação geral'!$B65,'Classificação geral'!$J65,"")</f>
        <v/>
      </c>
      <c r="GW73" s="214" t="str">
        <f>IFERROR(IF(AND($GV73="fem",'Classificação geral'!$K65=2),'Classificação geral'!K65,""),"")</f>
        <v/>
      </c>
      <c r="GX73" s="214" t="str">
        <f>IFERROR(IF(AND($GV73="fem",'Classificação geral'!$K65=2),'Classificação geral'!P65,""),"")</f>
        <v/>
      </c>
      <c r="GY73" s="214" t="str">
        <f>IFERROR(IF(AND($GV73="fem",'Classificação geral'!$K65=2),'Classificação geral'!S65,""),"")</f>
        <v/>
      </c>
      <c r="GZ73" s="214" t="str">
        <f>IFERROR(IF(AND($GV73="fem",'Classificação geral'!$K65=2),'Classificação geral'!T65,""),"")</f>
        <v/>
      </c>
      <c r="HA73" s="214" t="str">
        <f>IFERROR(IF(AND($GV73="fem",'Classificação geral'!$K65=2),'Classificação geral'!L65,""),"")</f>
        <v/>
      </c>
      <c r="HB73" s="214" t="str">
        <f>IFERROR(IF(AND($GV73="fem",'Classificação geral'!$K65=2),'Classificação geral'!U65,""),"")</f>
        <v/>
      </c>
      <c r="HC73" s="214" t="str">
        <f>IFERROR(IF(AND($GV73="fem",'Classificação geral'!$K65=2),'Classificação geral'!W65,""),"")</f>
        <v/>
      </c>
      <c r="HD73" s="214" t="str">
        <f>IFERROR(IF(AND($GV73="fem",'Classificação geral'!$K65=2),'Classificação geral'!X65,""),"")</f>
        <v/>
      </c>
      <c r="HE73" s="214" t="str">
        <f>IFERROR(IF(AND($GV73="fem",'Classificação geral'!$K65=2),'Classificação geral'!M65,""),"")</f>
        <v/>
      </c>
      <c r="HF73" s="214" t="str">
        <f>IFERROR(IF(AND($GV73="fem",'Classificação geral'!$K65=2),'Classificação geral'!Y65,""),"")</f>
        <v/>
      </c>
      <c r="HG73" s="214" t="str">
        <f>IFERROR(IF(AND($GV73="fem",'Classificação geral'!$K65=2),'Classificação geral'!AA65,""),"")</f>
        <v/>
      </c>
      <c r="HH73" s="214" t="str">
        <f>IFERROR(IF(AND($GV73="fem",'Classificação geral'!$K65=2),'Classificação geral'!AB65,""),"")</f>
        <v/>
      </c>
      <c r="HI73" s="214" t="str">
        <f>IFERROR(IF(AND($GV73="fem",'Classificação geral'!$K65=2),'Classificação geral'!N65,""),"")</f>
        <v/>
      </c>
      <c r="HJ73" s="214" t="str">
        <f>IFERROR(IF(AND($GV73="fem",'Classificação geral'!$K65=2),'Classificação geral'!O65,""),"")</f>
        <v/>
      </c>
      <c r="HK73" s="214" t="str">
        <f>IFERROR(IF(AND($GV73="fem",'Classificação geral'!$K65=2),'Classificação geral'!AM65,""),"")</f>
        <v/>
      </c>
      <c r="HL73" s="216" t="str">
        <f>IFERROR(RANK(HK73,HK:HK,0)+ COUNTIF(HK$13:$HK71,HK73),"")</f>
        <v/>
      </c>
      <c r="HM73" s="209"/>
      <c r="HN73" s="214" t="str">
        <f>IFERROR(IF(AND('Classificação geral'!$J65="mas",'Classificação geral'!$K65=2,'Classificação geral'!$F65="Mini"),'Classificação geral'!$A65,""),"")</f>
        <v/>
      </c>
      <c r="HO73" s="214" t="str">
        <f>IFERROR(IF(AND('Classificação geral'!$J65="mas",'Classificação geral'!$K65=2,'Classificação geral'!$F65="Mini"),'Classificação geral'!$B65,""),"")</f>
        <v/>
      </c>
      <c r="HP73" s="215" t="str">
        <f>IF($HO73='Classificação geral'!$B65,'Classificação geral'!$C65,"")</f>
        <v/>
      </c>
      <c r="HQ73" s="215" t="str">
        <f>IF($HO73='Classificação geral'!$B65,'Classificação geral'!$D65,"")</f>
        <v/>
      </c>
      <c r="HR73" s="215" t="str">
        <f>IF($HO73='Classificação geral'!$B65,'Classificação geral'!$J65,"")</f>
        <v/>
      </c>
      <c r="HS73" s="214" t="str">
        <f>IFERROR(IF(AND($HR73="mas",'Classificação geral'!$K65=2),'Classificação geral'!K65,""),"")</f>
        <v/>
      </c>
      <c r="HT73" s="214" t="str">
        <f>IFERROR(IF(AND($HR73="mas",'Classificação geral'!$K65=2),'Classificação geral'!P65,""),"")</f>
        <v/>
      </c>
      <c r="HU73" s="214" t="str">
        <f>IFERROR(IF(AND($HR73="mas",'Classificação geral'!$K65=2),'Classificação geral'!S65,""),"")</f>
        <v/>
      </c>
      <c r="HV73" s="214" t="str">
        <f>IFERROR(IF(AND($HR73="mas",'Classificação geral'!$K65=2),'Classificação geral'!T65,""),"")</f>
        <v/>
      </c>
      <c r="HW73" s="214" t="str">
        <f>IFERROR(IF(AND($HR73="mas",'Classificação geral'!$K65=2),'Classificação geral'!L65,""),"")</f>
        <v/>
      </c>
      <c r="HX73" s="214" t="str">
        <f>IFERROR(IF(AND($HR73="mas",'Classificação geral'!$K65=2),'Classificação geral'!U65,""),"")</f>
        <v/>
      </c>
      <c r="HY73" s="214" t="str">
        <f>IFERROR(IF(AND($HR73="mas",'Classificação geral'!$K65=2),'Classificação geral'!W65,""),"")</f>
        <v/>
      </c>
      <c r="HZ73" s="214" t="str">
        <f>IFERROR(IF(AND($HR73="mas",'Classificação geral'!$K65=2),'Classificação geral'!X65,""),"")</f>
        <v/>
      </c>
      <c r="IA73" s="214" t="str">
        <f>IFERROR(IF(AND($HR73="mas",'Classificação geral'!$K65=2),'Classificação geral'!M65,""),"")</f>
        <v/>
      </c>
      <c r="IB73" s="214" t="str">
        <f>IFERROR(IF(AND($HR73="mas",'Classificação geral'!$K65=2),'Classificação geral'!Y65,""),"")</f>
        <v/>
      </c>
      <c r="IC73" s="214" t="str">
        <f>IFERROR(IF(AND($HR73="mas",'Classificação geral'!$K65=2),'Classificação geral'!AA65,""),"")</f>
        <v/>
      </c>
      <c r="ID73" s="214" t="str">
        <f>IFERROR(IF(AND($HR73="mas",'Classificação geral'!$K65=2),'Classificação geral'!AB65,""),"")</f>
        <v/>
      </c>
      <c r="IE73" s="214" t="str">
        <f>IFERROR(IF(AND($HR73="mas",'Classificação geral'!$K65=2),'Classificação geral'!N65,""),"")</f>
        <v/>
      </c>
      <c r="IF73" s="214" t="str">
        <f>IFERROR(IF(AND($HR73="mas",'Classificação geral'!$K65=2),'Classificação geral'!$AM65,""),"")</f>
        <v/>
      </c>
      <c r="IG73" s="216" t="str">
        <f>IFERROR(RANK(IF73,IF:IF,0)+ COUNTIF($IF$13:IF$13,IF73),"")</f>
        <v/>
      </c>
      <c r="IH73" s="209"/>
      <c r="II73" s="214" t="str">
        <f>IFERROR(IF(AND('Classificação geral'!$J65="fem",'Classificação geral'!$K65=3,'Classificação geral'!$F65="Mini"),'Classificação geral'!$A65,""),"")</f>
        <v/>
      </c>
      <c r="IJ73" s="214" t="str">
        <f>IFERROR(IF(AND('Classificação geral'!$J65="fem",'Classificação geral'!$K65=3,'Classificação geral'!$F65="Mini"),'Classificação geral'!$B65,""),"")</f>
        <v/>
      </c>
      <c r="IK73" s="215" t="str">
        <f>IF($IJ73='Classificação geral'!$B65,'Classificação geral'!$C65,"")</f>
        <v/>
      </c>
      <c r="IL73" s="215" t="str">
        <f>IF($IJ73='Classificação geral'!$B65,'Classificação geral'!$D65,"")</f>
        <v/>
      </c>
      <c r="IM73" s="215" t="str">
        <f>IF($IJ73='Classificação geral'!$B65,'Classificação geral'!$J65,"")</f>
        <v/>
      </c>
      <c r="IN73" s="215" t="str">
        <f>IF($IM73='Classificação geral'!$J65,'Classificação geral'!$K65,"")</f>
        <v/>
      </c>
      <c r="IO73" s="215" t="str">
        <f>IF($IN73='Classificação geral'!$K65,'Classificação geral'!$P65,"")</f>
        <v/>
      </c>
      <c r="IP73" s="215" t="str">
        <f>IF($IN73='Classificação geral'!$K65,'Classificação geral'!$S65,"")</f>
        <v/>
      </c>
      <c r="IQ73" s="215" t="str">
        <f>IF($IN73='Classificação geral'!$K65,'Classificação geral'!$T65,"")</f>
        <v/>
      </c>
      <c r="IR73" s="215" t="str">
        <f>IF($IN73='Classificação geral'!$K65,'Classificação geral'!$L65,"")</f>
        <v/>
      </c>
      <c r="IS73" s="215" t="str">
        <f>IF($IN73='Classificação geral'!$K65,'Classificação geral'!$U65,"")</f>
        <v/>
      </c>
      <c r="IT73" s="215" t="str">
        <f>IF($IN73='Classificação geral'!$K65,'Classificação geral'!$W65,"")</f>
        <v/>
      </c>
      <c r="IU73" s="215" t="str">
        <f>IF($IN73='Classificação geral'!$K65,'Classificação geral'!$X65,"")</f>
        <v/>
      </c>
      <c r="IV73" s="215" t="str">
        <f>IF($IN73='Classificação geral'!$K65,'Classificação geral'!$M65,"")</f>
        <v/>
      </c>
      <c r="IW73" s="215" t="str">
        <f>IF($IN73='Classificação geral'!$K65,'Classificação geral'!$Y65,"")</f>
        <v/>
      </c>
      <c r="IX73" s="215" t="str">
        <f>IF($IN73='Classificação geral'!$K65,'Classificação geral'!$AA65,"")</f>
        <v/>
      </c>
      <c r="IY73" s="215" t="str">
        <f>IF($IN73='Classificação geral'!$K65,'Classificação geral'!$AB65,"")</f>
        <v/>
      </c>
      <c r="IZ73" s="215" t="str">
        <f>IF($IN73='Classificação geral'!$K65,'Classificação geral'!$N65,"")</f>
        <v/>
      </c>
      <c r="JA73" s="215" t="str">
        <f>IF($IN73='Classificação geral'!$K65,'Classificação geral'!$O65,"")</f>
        <v/>
      </c>
      <c r="JB73" s="215" t="str">
        <f>IF($IN73='Classificação geral'!$K65,'Classificação geral'!$AM65,"")</f>
        <v/>
      </c>
      <c r="JC73" s="216" t="str">
        <f>IFERROR(RANK(JB73,JB:JB,0)+ COUNTIF($JB$13:JB71,JB73),"")</f>
        <v/>
      </c>
      <c r="JD73" s="209"/>
      <c r="JE73" s="214" t="str">
        <f>IFERROR(IF(AND('Classificação geral'!$J65="mas",'Classificação geral'!$K65=3,'Classificação geral'!$F65="Mini"),'Classificação geral'!$A65,""),"")</f>
        <v/>
      </c>
      <c r="JF73" s="214" t="str">
        <f>IFERROR(IF(AND('Classificação geral'!$J65="mas",'Classificação geral'!$K65=3,'Classificação geral'!$F65="Mini"),'Classificação geral'!$B65,""),"")</f>
        <v/>
      </c>
      <c r="JG73" s="215" t="str">
        <f>IF($JF73='Classificação geral'!$B65,'Classificação geral'!$C65,"")</f>
        <v/>
      </c>
      <c r="JH73" s="215" t="str">
        <f>IF($JF73='Classificação geral'!$B65,'Classificação geral'!$D65,"")</f>
        <v/>
      </c>
      <c r="JI73" s="215" t="str">
        <f>IF($JF73='Classificação geral'!$B65,'Classificação geral'!$J65,"")</f>
        <v/>
      </c>
      <c r="JJ73" s="214" t="str">
        <f>IFERROR(IF(AND($JI73="mas",'Classificação geral'!$K65=3),'Classificação geral'!K65,""),"")</f>
        <v/>
      </c>
      <c r="JK73" s="214" t="str">
        <f>IFERROR(IF(AND($JI73="mas",'Classificação geral'!$K65=3),'Classificação geral'!P65,""),"")</f>
        <v/>
      </c>
      <c r="JL73" s="214" t="str">
        <f>IFERROR(IF(AND($JI73="mas",'Classificação geral'!$K65=3),'Classificação geral'!S65,""),"")</f>
        <v/>
      </c>
      <c r="JM73" s="214" t="str">
        <f>IFERROR(IF(AND($JI73="mas",'Classificação geral'!$K65=3),'Classificação geral'!T65,""),"")</f>
        <v/>
      </c>
      <c r="JN73" s="214" t="str">
        <f>IFERROR(IF(AND($JI73="mas",'Classificação geral'!$K65=3),'Classificação geral'!L65,""),"")</f>
        <v/>
      </c>
      <c r="JO73" s="214" t="str">
        <f>IFERROR(IF(AND($JI73="mas",'Classificação geral'!$K65=3),'Classificação geral'!U65,""),"")</f>
        <v/>
      </c>
      <c r="JP73" s="214" t="str">
        <f>IFERROR(IF(AND($JI73="mas",'Classificação geral'!$K65=3),'Classificação geral'!W65,""),"")</f>
        <v/>
      </c>
      <c r="JQ73" s="214" t="str">
        <f>IFERROR(IF(AND($JI73="mas",'Classificação geral'!$K65=3),'Classificação geral'!X65,""),"")</f>
        <v/>
      </c>
      <c r="JR73" s="214" t="str">
        <f>IFERROR(IF(AND($JI73="mas",'Classificação geral'!$K65=3),'Classificação geral'!M65,""),"")</f>
        <v/>
      </c>
      <c r="JS73" s="214" t="str">
        <f>IFERROR(IF(AND($JI73="mas",'Classificação geral'!$K65=3),'Classificação geral'!Y65,""),"")</f>
        <v/>
      </c>
      <c r="JT73" s="214" t="str">
        <f>IFERROR(IF(AND($JI73="mas",'Classificação geral'!$K65=3),'Classificação geral'!AA65,""),"")</f>
        <v/>
      </c>
      <c r="JU73" s="214" t="str">
        <f>IFERROR(IF(AND($JI73="mas",'Classificação geral'!$K65=3),'Classificação geral'!AB65,""),"")</f>
        <v/>
      </c>
      <c r="JV73" s="214" t="str">
        <f>IFERROR(IF(AND($JI73="mas",'Classificação geral'!$K65=3),'Classificação geral'!N65,""),"")</f>
        <v/>
      </c>
      <c r="JW73" s="214" t="str">
        <f>IFERROR(IF(AND($JI73="mas",'Classificação geral'!$K65=3),'Classificação geral'!$AM65,""),"")</f>
        <v/>
      </c>
      <c r="JX73" s="216" t="str">
        <f>IFERROR(RANK(JW73,JW:JW,0)+ COUNTIF(JW$13:$JW71,JW73),"")</f>
        <v/>
      </c>
    </row>
    <row r="74" spans="1:284" s="245" customFormat="1" ht="24.75" customHeight="1" x14ac:dyDescent="0.4">
      <c r="A74" s="243"/>
      <c r="B74" s="248" t="str">
        <f t="shared" si="125"/>
        <v/>
      </c>
      <c r="C74" s="238" t="str">
        <f t="shared" si="126"/>
        <v/>
      </c>
      <c r="D74" s="238" t="str">
        <f t="shared" si="127"/>
        <v/>
      </c>
      <c r="E74" s="238" t="str">
        <f t="shared" si="128"/>
        <v/>
      </c>
      <c r="F74" s="239" t="str">
        <f t="shared" si="129"/>
        <v/>
      </c>
      <c r="G74" s="239" t="str">
        <f t="shared" si="130"/>
        <v/>
      </c>
      <c r="H74" s="240" t="str">
        <f t="shared" si="131"/>
        <v/>
      </c>
      <c r="I74" s="240" t="str">
        <f t="shared" si="132"/>
        <v/>
      </c>
      <c r="J74" s="240" t="str">
        <f t="shared" si="133"/>
        <v/>
      </c>
      <c r="K74" s="240" t="str">
        <f t="shared" si="134"/>
        <v/>
      </c>
      <c r="L74" s="240" t="str">
        <f t="shared" si="135"/>
        <v/>
      </c>
      <c r="M74" s="240" t="str">
        <f t="shared" si="136"/>
        <v/>
      </c>
      <c r="N74" s="240" t="str">
        <f t="shared" si="137"/>
        <v/>
      </c>
      <c r="O74" s="240" t="str">
        <f t="shared" si="138"/>
        <v/>
      </c>
      <c r="P74" s="240" t="str">
        <f t="shared" si="139"/>
        <v/>
      </c>
      <c r="Q74" s="240" t="str">
        <f t="shared" si="140"/>
        <v/>
      </c>
      <c r="R74" s="240" t="str">
        <f t="shared" si="163"/>
        <v/>
      </c>
      <c r="S74" s="240" t="str">
        <f t="shared" si="163"/>
        <v/>
      </c>
      <c r="T74" s="240" t="str">
        <f t="shared" si="141"/>
        <v/>
      </c>
      <c r="U74" s="240" t="str">
        <f t="shared" si="142"/>
        <v/>
      </c>
      <c r="V74" s="241">
        <v>60</v>
      </c>
      <c r="W74" s="432"/>
      <c r="X74" s="434"/>
      <c r="Y74" s="242"/>
      <c r="Z74" s="248" t="str">
        <f t="shared" si="143"/>
        <v/>
      </c>
      <c r="AA74" s="238" t="str">
        <f t="shared" si="144"/>
        <v/>
      </c>
      <c r="AB74" s="238" t="str">
        <f t="shared" si="145"/>
        <v/>
      </c>
      <c r="AC74" s="238" t="str">
        <f t="shared" si="146"/>
        <v/>
      </c>
      <c r="AD74" s="239" t="str">
        <f t="shared" si="147"/>
        <v/>
      </c>
      <c r="AE74" s="239" t="str">
        <f t="shared" si="148"/>
        <v/>
      </c>
      <c r="AF74" s="240" t="str">
        <f t="shared" si="149"/>
        <v/>
      </c>
      <c r="AG74" s="240" t="str">
        <f t="shared" si="150"/>
        <v/>
      </c>
      <c r="AH74" s="240" t="str">
        <f t="shared" si="151"/>
        <v/>
      </c>
      <c r="AI74" s="240" t="str">
        <f t="shared" si="152"/>
        <v/>
      </c>
      <c r="AJ74" s="240" t="str">
        <f t="shared" si="153"/>
        <v/>
      </c>
      <c r="AK74" s="240" t="str">
        <f t="shared" si="154"/>
        <v/>
      </c>
      <c r="AL74" s="240" t="str">
        <f t="shared" si="155"/>
        <v/>
      </c>
      <c r="AM74" s="240" t="str">
        <f t="shared" si="156"/>
        <v/>
      </c>
      <c r="AN74" s="240" t="str">
        <f t="shared" si="157"/>
        <v/>
      </c>
      <c r="AO74" s="240" t="str">
        <f t="shared" si="158"/>
        <v/>
      </c>
      <c r="AP74" s="240" t="str">
        <f t="shared" si="164"/>
        <v/>
      </c>
      <c r="AQ74" s="240" t="str">
        <f t="shared" si="164"/>
        <v/>
      </c>
      <c r="AR74" s="240" t="str">
        <f t="shared" si="159"/>
        <v/>
      </c>
      <c r="AS74" s="240" t="str">
        <f t="shared" si="160"/>
        <v/>
      </c>
      <c r="AT74" s="241">
        <v>60</v>
      </c>
      <c r="AU74" s="432"/>
      <c r="AV74" s="242"/>
      <c r="AW74" s="243"/>
      <c r="AX74" s="249" t="str">
        <f t="shared" si="57"/>
        <v/>
      </c>
      <c r="AY74" s="238" t="str">
        <f t="shared" si="58"/>
        <v/>
      </c>
      <c r="AZ74" s="238" t="str">
        <f t="shared" si="59"/>
        <v/>
      </c>
      <c r="BA74" s="239" t="str">
        <f t="shared" si="161"/>
        <v/>
      </c>
      <c r="BB74" s="239" t="str">
        <f t="shared" si="60"/>
        <v/>
      </c>
      <c r="BC74" s="239" t="str">
        <f t="shared" si="61"/>
        <v/>
      </c>
      <c r="BD74" s="240" t="str">
        <f t="shared" si="62"/>
        <v/>
      </c>
      <c r="BE74" s="240" t="str">
        <f t="shared" si="63"/>
        <v/>
      </c>
      <c r="BF74" s="240" t="str">
        <f t="shared" si="64"/>
        <v/>
      </c>
      <c r="BG74" s="240" t="str">
        <f t="shared" si="65"/>
        <v/>
      </c>
      <c r="BH74" s="240" t="str">
        <f t="shared" si="66"/>
        <v/>
      </c>
      <c r="BI74" s="240" t="str">
        <f t="shared" si="67"/>
        <v/>
      </c>
      <c r="BJ74" s="240" t="str">
        <f t="shared" si="68"/>
        <v/>
      </c>
      <c r="BK74" s="240" t="str">
        <f t="shared" si="69"/>
        <v/>
      </c>
      <c r="BL74" s="240" t="str">
        <f t="shared" si="70"/>
        <v/>
      </c>
      <c r="BM74" s="240" t="str">
        <f t="shared" si="71"/>
        <v/>
      </c>
      <c r="BN74" s="240" t="str">
        <f t="shared" si="121"/>
        <v/>
      </c>
      <c r="BO74" s="240" t="str">
        <f t="shared" si="121"/>
        <v/>
      </c>
      <c r="BP74" s="240" t="str">
        <f t="shared" si="73"/>
        <v/>
      </c>
      <c r="BQ74" s="240" t="str">
        <f t="shared" si="74"/>
        <v/>
      </c>
      <c r="BR74" s="241">
        <v>60</v>
      </c>
      <c r="BS74" s="432"/>
      <c r="BT74" s="242"/>
      <c r="BU74" s="242"/>
      <c r="BV74" s="249" t="str">
        <f t="shared" si="75"/>
        <v/>
      </c>
      <c r="BW74" s="238" t="str">
        <f t="shared" si="76"/>
        <v/>
      </c>
      <c r="BX74" s="238" t="str">
        <f t="shared" si="77"/>
        <v/>
      </c>
      <c r="BY74" s="239" t="str">
        <f t="shared" si="162"/>
        <v/>
      </c>
      <c r="BZ74" s="239" t="str">
        <f t="shared" si="78"/>
        <v/>
      </c>
      <c r="CA74" s="239" t="str">
        <f t="shared" si="122"/>
        <v/>
      </c>
      <c r="CB74" s="240" t="str">
        <f t="shared" si="122"/>
        <v/>
      </c>
      <c r="CC74" s="240" t="str">
        <f t="shared" si="80"/>
        <v/>
      </c>
      <c r="CD74" s="240" t="str">
        <f t="shared" si="81"/>
        <v/>
      </c>
      <c r="CE74" s="240" t="str">
        <f t="shared" si="82"/>
        <v/>
      </c>
      <c r="CF74" s="240" t="str">
        <f t="shared" si="83"/>
        <v/>
      </c>
      <c r="CG74" s="240" t="str">
        <f t="shared" si="84"/>
        <v/>
      </c>
      <c r="CH74" s="240" t="str">
        <f t="shared" si="85"/>
        <v/>
      </c>
      <c r="CI74" s="240" t="str">
        <f t="shared" si="86"/>
        <v/>
      </c>
      <c r="CJ74" s="240" t="str">
        <f t="shared" si="87"/>
        <v/>
      </c>
      <c r="CK74" s="240" t="str">
        <f t="shared" si="88"/>
        <v/>
      </c>
      <c r="CL74" s="240" t="str">
        <f t="shared" si="123"/>
        <v/>
      </c>
      <c r="CM74" s="240" t="str">
        <f t="shared" si="123"/>
        <v/>
      </c>
      <c r="CN74" s="240" t="str">
        <f t="shared" si="90"/>
        <v/>
      </c>
      <c r="CO74" s="240" t="str">
        <f t="shared" si="91"/>
        <v/>
      </c>
      <c r="CP74" s="241">
        <v>60</v>
      </c>
      <c r="CQ74" s="432"/>
      <c r="CR74" s="243"/>
      <c r="CS74" s="248" t="str">
        <f t="shared" si="92"/>
        <v/>
      </c>
      <c r="CT74" s="238" t="str">
        <f t="shared" si="93"/>
        <v/>
      </c>
      <c r="CU74" s="238" t="str">
        <f t="shared" si="94"/>
        <v/>
      </c>
      <c r="CV74" s="238" t="str">
        <f t="shared" si="95"/>
        <v/>
      </c>
      <c r="CW74" s="239" t="str">
        <f t="shared" si="96"/>
        <v/>
      </c>
      <c r="CX74" s="239" t="str">
        <f t="shared" si="97"/>
        <v/>
      </c>
      <c r="CY74" s="240" t="str">
        <f t="shared" si="98"/>
        <v/>
      </c>
      <c r="CZ74" s="240" t="str">
        <f t="shared" si="99"/>
        <v/>
      </c>
      <c r="DA74" s="240" t="str">
        <f t="shared" si="100"/>
        <v/>
      </c>
      <c r="DB74" s="240" t="str">
        <f t="shared" si="101"/>
        <v/>
      </c>
      <c r="DC74" s="240" t="str">
        <f t="shared" si="102"/>
        <v/>
      </c>
      <c r="DD74" s="240" t="str">
        <f t="shared" si="103"/>
        <v/>
      </c>
      <c r="DE74" s="240" t="str">
        <f t="shared" si="104"/>
        <v/>
      </c>
      <c r="DF74" s="240" t="str">
        <f t="shared" si="105"/>
        <v/>
      </c>
      <c r="DG74" s="240" t="str">
        <f t="shared" si="106"/>
        <v/>
      </c>
      <c r="DH74" s="240" t="str">
        <f t="shared" si="107"/>
        <v/>
      </c>
      <c r="DI74" s="240" t="str">
        <f t="shared" si="124"/>
        <v/>
      </c>
      <c r="DJ74" s="240" t="str">
        <f t="shared" si="124"/>
        <v/>
      </c>
      <c r="DK74" s="240" t="str">
        <f t="shared" si="109"/>
        <v/>
      </c>
      <c r="DL74" s="240" t="str">
        <f t="shared" si="110"/>
        <v/>
      </c>
      <c r="DM74" s="241">
        <v>60</v>
      </c>
      <c r="DN74" s="432"/>
      <c r="DO74" s="242"/>
      <c r="DP74" s="242"/>
      <c r="DQ74" s="248" t="str">
        <f t="shared" si="111"/>
        <v/>
      </c>
      <c r="DR74" s="238" t="str">
        <f t="shared" si="112"/>
        <v/>
      </c>
      <c r="DS74" s="238" t="str">
        <f t="shared" si="113"/>
        <v/>
      </c>
      <c r="DT74" s="238" t="str">
        <f t="shared" si="114"/>
        <v/>
      </c>
      <c r="DU74" s="239" t="str">
        <f t="shared" si="115"/>
        <v/>
      </c>
      <c r="DV74" s="239" t="str">
        <f t="shared" si="116"/>
        <v/>
      </c>
      <c r="DW74" s="240" t="str">
        <f t="shared" si="45"/>
        <v/>
      </c>
      <c r="DX74" s="240" t="str">
        <f t="shared" si="46"/>
        <v/>
      </c>
      <c r="DY74" s="240" t="str">
        <f t="shared" si="47"/>
        <v/>
      </c>
      <c r="DZ74" s="240" t="str">
        <f t="shared" si="48"/>
        <v/>
      </c>
      <c r="EA74" s="240" t="str">
        <f t="shared" si="49"/>
        <v/>
      </c>
      <c r="EB74" s="240" t="str">
        <f t="shared" si="50"/>
        <v/>
      </c>
      <c r="EC74" s="240" t="str">
        <f t="shared" si="51"/>
        <v/>
      </c>
      <c r="ED74" s="240" t="str">
        <f t="shared" si="52"/>
        <v/>
      </c>
      <c r="EE74" s="240" t="str">
        <f t="shared" si="53"/>
        <v/>
      </c>
      <c r="EF74" s="240" t="str">
        <f t="shared" si="54"/>
        <v/>
      </c>
      <c r="EG74" s="240" t="str">
        <f t="shared" si="55"/>
        <v/>
      </c>
      <c r="EH74" s="240" t="str">
        <f t="shared" si="118"/>
        <v/>
      </c>
      <c r="EI74" s="240" t="str">
        <f t="shared" si="56"/>
        <v/>
      </c>
      <c r="EJ74" s="240" t="str">
        <f t="shared" si="117"/>
        <v/>
      </c>
      <c r="EK74" s="241">
        <v>60</v>
      </c>
      <c r="EL74" s="432"/>
      <c r="EZ74" s="214" t="str">
        <f>IFERROR(IF(AND('Classificação geral'!$J66="FEM",'Classificação geral'!$K66=1,'Classificação geral'!$F66="Mini"),'Classificação geral'!$A66,""),"")</f>
        <v/>
      </c>
      <c r="FA74" s="214" t="str">
        <f>IFERROR(IF(AND('Classificação geral'!$J66="FEM",'Classificação geral'!$K66=1,'Classificação geral'!F66="Mini"),'Classificação geral'!$B66,""),"")</f>
        <v/>
      </c>
      <c r="FB74" s="215" t="str">
        <f>IF($FA74='Classificação geral'!$B66,'Classificação geral'!$C66,"")</f>
        <v/>
      </c>
      <c r="FC74" s="215" t="str">
        <f>IF($FA74='Classificação geral'!$B66,'Classificação geral'!$D66,"")</f>
        <v/>
      </c>
      <c r="FD74" s="215" t="str">
        <f>IF($FA74='Classificação geral'!$B66,'Classificação geral'!$J66,"")</f>
        <v/>
      </c>
      <c r="FE74" s="215" t="str">
        <f>IF($FD74='Classificação geral'!$J66,'Classificação geral'!$K66,"")</f>
        <v/>
      </c>
      <c r="FF74" s="215" t="str">
        <f>IF($FE74='Classificação geral'!$K66,'Classificação geral'!$P66,"")</f>
        <v/>
      </c>
      <c r="FG74" s="215" t="str">
        <f>IF($FE74='Classificação geral'!$K66,'Classificação geral'!$S66,"")</f>
        <v/>
      </c>
      <c r="FH74" s="215" t="str">
        <f>IF($FE74='Classificação geral'!$K66,'Classificação geral'!$T66,"")</f>
        <v/>
      </c>
      <c r="FI74" s="215" t="str">
        <f>IF($FE74='Classificação geral'!$K66,'Classificação geral'!$L66,"")</f>
        <v/>
      </c>
      <c r="FJ74" s="215" t="str">
        <f>IF($FE74='Classificação geral'!$K66,'Classificação geral'!$U66,"")</f>
        <v/>
      </c>
      <c r="FK74" s="215" t="str">
        <f>IF($FE74='Classificação geral'!$K66,'Classificação geral'!$W66,"")</f>
        <v/>
      </c>
      <c r="FL74" s="215" t="str">
        <f>IF($FE74='Classificação geral'!$K66,'Classificação geral'!$X66,"")</f>
        <v/>
      </c>
      <c r="FM74" s="215" t="str">
        <f>IF($FE74='Classificação geral'!$K66,'Classificação geral'!$M66,"")</f>
        <v/>
      </c>
      <c r="FN74" s="215" t="str">
        <f>IF($FE74='Classificação geral'!$K66,'Classificação geral'!$Y66,"")</f>
        <v/>
      </c>
      <c r="FO74" s="215" t="str">
        <f>IF($FE74='Classificação geral'!$K66,'Classificação geral'!$AA66,"")</f>
        <v/>
      </c>
      <c r="FP74" s="215" t="str">
        <f>IF($FE74='Classificação geral'!$K66,'Classificação geral'!$AB66,"")</f>
        <v/>
      </c>
      <c r="FQ74" s="215" t="str">
        <f>IF($FE74='Classificação geral'!$K66,'Classificação geral'!$N66,"")</f>
        <v/>
      </c>
      <c r="FR74" s="215" t="str">
        <f>IF($FE74='Classificação geral'!$K66,'Classificação geral'!$O66,"")</f>
        <v/>
      </c>
      <c r="FS74" s="215" t="str">
        <f>IF($FE74='Classificação geral'!$K66,'Classificação geral'!$AM66,"")</f>
        <v/>
      </c>
      <c r="FT74" s="216" t="str">
        <f>IFERROR(RANK(FS74,FS:FS,0)+ COUNTIF($FS$13:FS73,FS74),"")</f>
        <v/>
      </c>
      <c r="FU74" s="209"/>
      <c r="FV74" s="214" t="str">
        <f>IFERROR(IF(AND('Classificação geral'!$J66="mas",'Classificação geral'!$K66=1,'Classificação geral'!$F66="Mini"),'Classificação geral'!$A66,""),"")</f>
        <v/>
      </c>
      <c r="FW74" s="214" t="str">
        <f>IFERROR(IF(AND('Classificação geral'!$J66="mas",'Classificação geral'!$K66=1,'Classificação geral'!$F66="Mini"),'Classificação geral'!$B66,""),"")</f>
        <v/>
      </c>
      <c r="FX74" s="215" t="str">
        <f>IF($FW74='Classificação geral'!$B66,'Classificação geral'!$C66,"")</f>
        <v/>
      </c>
      <c r="FY74" s="215" t="str">
        <f>IF($FW74='Classificação geral'!$B66,'Classificação geral'!$D66,"")</f>
        <v/>
      </c>
      <c r="FZ74" s="215" t="str">
        <f>IF($FW74='Classificação geral'!$B66,'Classificação geral'!$J66,"")</f>
        <v/>
      </c>
      <c r="GA74" s="214" t="str">
        <f>IFERROR(IF(AND($FZ74="mas",'Classificação geral'!$K66=1),'Classificação geral'!K66,""),"")</f>
        <v/>
      </c>
      <c r="GB74" s="214" t="str">
        <f>IFERROR(IF(AND($FZ74="mas",'Classificação geral'!$K66=1),'Classificação geral'!P66,""),"")</f>
        <v/>
      </c>
      <c r="GC74" s="214" t="str">
        <f>IFERROR(IF(AND($FZ74="mas",'Classificação geral'!$K66=1),'Classificação geral'!S66,""),"")</f>
        <v/>
      </c>
      <c r="GD74" s="214" t="str">
        <f>IFERROR(IF(AND($FZ74="mas",'Classificação geral'!$K66=1),'Classificação geral'!T66,""),"")</f>
        <v/>
      </c>
      <c r="GE74" s="214" t="str">
        <f>IFERROR(IF(AND($FZ74="mas",'Classificação geral'!$K66=1),'Classificação geral'!L66,""),"")</f>
        <v/>
      </c>
      <c r="GF74" s="214" t="str">
        <f>IFERROR(IF(AND($FZ74="mas",'Classificação geral'!$K66=1),'Classificação geral'!U66,""),"")</f>
        <v/>
      </c>
      <c r="GG74" s="214" t="str">
        <f>IFERROR(IF(AND($FZ74="mas",'Classificação geral'!$K66=1),'Classificação geral'!W66,""),"")</f>
        <v/>
      </c>
      <c r="GH74" s="214" t="str">
        <f>IFERROR(IF(AND($FZ74="mas",'Classificação geral'!$K66=1),'Classificação geral'!X66,""),"")</f>
        <v/>
      </c>
      <c r="GI74" s="214" t="str">
        <f>IFERROR(IF(AND($FZ74="mas",'Classificação geral'!$K66=1),'Classificação geral'!M66,""),"")</f>
        <v/>
      </c>
      <c r="GJ74" s="214" t="str">
        <f>IFERROR(IF(AND($FZ74="mas",'Classificação geral'!$K66=1),'Classificação geral'!Y66,""),"")</f>
        <v/>
      </c>
      <c r="GK74" s="214" t="str">
        <f>IFERROR(IF(AND($FZ74="mas",'Classificação geral'!$K66=1),'Classificação geral'!AA66,""),"")</f>
        <v/>
      </c>
      <c r="GL74" s="214" t="str">
        <f>IFERROR(IF(AND($FZ74="mas",'Classificação geral'!$K66=1),'Classificação geral'!AB66,""),"")</f>
        <v/>
      </c>
      <c r="GM74" s="214" t="str">
        <f>IFERROR(IF(AND($FZ74="mas",'Classificação geral'!$K66=1),'Classificação geral'!N66,""),"")</f>
        <v/>
      </c>
      <c r="GN74" s="214" t="str">
        <f>IFERROR(IF(AND($FZ74="mas",'Classificação geral'!$K66=1),'Classificação geral'!O66,""),"")</f>
        <v/>
      </c>
      <c r="GO74" s="244" t="str">
        <f>IFERROR(IF(AND($FZ74="mas",'Classificação geral'!$K66=1),'Classificação geral'!AM66,""),"")</f>
        <v/>
      </c>
      <c r="GP74" s="216" t="str">
        <f>IFERROR(RANK(GO74,GO:GO,0)+ COUNTIF($GO$13:GO73,GO74),"")</f>
        <v/>
      </c>
      <c r="GQ74" s="209"/>
      <c r="GR74" s="214" t="str">
        <f>IFERROR(IF(AND('Classificação geral'!$J66="fem",'Classificação geral'!$K66=2,'Classificação geral'!$F66="Mini"),'Classificação geral'!$A66,""),"")</f>
        <v/>
      </c>
      <c r="GS74" s="214" t="str">
        <f>IFERROR(IF(AND('Classificação geral'!$J66="fem",'Classificação geral'!$K66=2,'Classificação geral'!$F66="Mini"),'Classificação geral'!$B66,""),"")</f>
        <v/>
      </c>
      <c r="GT74" s="215" t="str">
        <f>IF($GS74='Classificação geral'!$B66,'Classificação geral'!$C66,"")</f>
        <v/>
      </c>
      <c r="GU74" s="215" t="str">
        <f>IF($GS74='Classificação geral'!$B66,'Classificação geral'!$D66,"")</f>
        <v/>
      </c>
      <c r="GV74" s="215" t="str">
        <f>IF($GS74='Classificação geral'!$B66,'Classificação geral'!$J66,"")</f>
        <v/>
      </c>
      <c r="GW74" s="214" t="str">
        <f>IFERROR(IF(AND($GV74="fem",'Classificação geral'!$K66=2),'Classificação geral'!K66,""),"")</f>
        <v/>
      </c>
      <c r="GX74" s="214" t="str">
        <f>IFERROR(IF(AND($GV74="fem",'Classificação geral'!$K66=2),'Classificação geral'!P66,""),"")</f>
        <v/>
      </c>
      <c r="GY74" s="214" t="str">
        <f>IFERROR(IF(AND($GV74="fem",'Classificação geral'!$K66=2),'Classificação geral'!S66,""),"")</f>
        <v/>
      </c>
      <c r="GZ74" s="214" t="str">
        <f>IFERROR(IF(AND($GV74="fem",'Classificação geral'!$K66=2),'Classificação geral'!T66,""),"")</f>
        <v/>
      </c>
      <c r="HA74" s="214" t="str">
        <f>IFERROR(IF(AND($GV74="fem",'Classificação geral'!$K66=2),'Classificação geral'!L66,""),"")</f>
        <v/>
      </c>
      <c r="HB74" s="214" t="str">
        <f>IFERROR(IF(AND($GV74="fem",'Classificação geral'!$K66=2),'Classificação geral'!U66,""),"")</f>
        <v/>
      </c>
      <c r="HC74" s="214" t="str">
        <f>IFERROR(IF(AND($GV74="fem",'Classificação geral'!$K66=2),'Classificação geral'!W66,""),"")</f>
        <v/>
      </c>
      <c r="HD74" s="214" t="str">
        <f>IFERROR(IF(AND($GV74="fem",'Classificação geral'!$K66=2),'Classificação geral'!X66,""),"")</f>
        <v/>
      </c>
      <c r="HE74" s="214" t="str">
        <f>IFERROR(IF(AND($GV74="fem",'Classificação geral'!$K66=2),'Classificação geral'!M66,""),"")</f>
        <v/>
      </c>
      <c r="HF74" s="214" t="str">
        <f>IFERROR(IF(AND($GV74="fem",'Classificação geral'!$K66=2),'Classificação geral'!Y66,""),"")</f>
        <v/>
      </c>
      <c r="HG74" s="214" t="str">
        <f>IFERROR(IF(AND($GV74="fem",'Classificação geral'!$K66=2),'Classificação geral'!AA66,""),"")</f>
        <v/>
      </c>
      <c r="HH74" s="214" t="str">
        <f>IFERROR(IF(AND($GV74="fem",'Classificação geral'!$K66=2),'Classificação geral'!AB66,""),"")</f>
        <v/>
      </c>
      <c r="HI74" s="214" t="str">
        <f>IFERROR(IF(AND($GV74="fem",'Classificação geral'!$K66=2),'Classificação geral'!N66,""),"")</f>
        <v/>
      </c>
      <c r="HJ74" s="214" t="str">
        <f>IFERROR(IF(AND($GV74="fem",'Classificação geral'!$K66=2),'Classificação geral'!O66,""),"")</f>
        <v/>
      </c>
      <c r="HK74" s="214" t="str">
        <f>IFERROR(IF(AND($GV74="fem",'Classificação geral'!$K66=2),'Classificação geral'!AM66,""),"")</f>
        <v/>
      </c>
      <c r="HL74" s="216" t="str">
        <f>IFERROR(RANK(HK74,HK:HK,0)+ COUNTIF(HK$13:$HK72,HK74),"")</f>
        <v/>
      </c>
      <c r="HM74" s="209"/>
      <c r="HN74" s="214" t="str">
        <f>IFERROR(IF(AND('Classificação geral'!$J66="mas",'Classificação geral'!$K66=2,'Classificação geral'!$F66="Mini"),'Classificação geral'!$A66,""),"")</f>
        <v/>
      </c>
      <c r="HO74" s="214" t="str">
        <f>IFERROR(IF(AND('Classificação geral'!$J66="mas",'Classificação geral'!$K66=2,'Classificação geral'!$F66="Mini"),'Classificação geral'!$B66,""),"")</f>
        <v/>
      </c>
      <c r="HP74" s="215" t="str">
        <f>IF($HO74='Classificação geral'!$B66,'Classificação geral'!$C66,"")</f>
        <v/>
      </c>
      <c r="HQ74" s="215" t="str">
        <f>IF($HO74='Classificação geral'!$B66,'Classificação geral'!$D66,"")</f>
        <v/>
      </c>
      <c r="HR74" s="215" t="str">
        <f>IF($HO74='Classificação geral'!$B66,'Classificação geral'!$J66,"")</f>
        <v/>
      </c>
      <c r="HS74" s="214" t="str">
        <f>IFERROR(IF(AND($HR74="mas",'Classificação geral'!$K66=2),'Classificação geral'!K66,""),"")</f>
        <v/>
      </c>
      <c r="HT74" s="214" t="str">
        <f>IFERROR(IF(AND($HR74="mas",'Classificação geral'!$K66=2),'Classificação geral'!P66,""),"")</f>
        <v/>
      </c>
      <c r="HU74" s="214" t="str">
        <f>IFERROR(IF(AND($HR74="mas",'Classificação geral'!$K66=2),'Classificação geral'!S66,""),"")</f>
        <v/>
      </c>
      <c r="HV74" s="214" t="str">
        <f>IFERROR(IF(AND($HR74="mas",'Classificação geral'!$K66=2),'Classificação geral'!T66,""),"")</f>
        <v/>
      </c>
      <c r="HW74" s="214" t="str">
        <f>IFERROR(IF(AND($HR74="mas",'Classificação geral'!$K66=2),'Classificação geral'!L66,""),"")</f>
        <v/>
      </c>
      <c r="HX74" s="214" t="str">
        <f>IFERROR(IF(AND($HR74="mas",'Classificação geral'!$K66=2),'Classificação geral'!U66,""),"")</f>
        <v/>
      </c>
      <c r="HY74" s="214" t="str">
        <f>IFERROR(IF(AND($HR74="mas",'Classificação geral'!$K66=2),'Classificação geral'!W66,""),"")</f>
        <v/>
      </c>
      <c r="HZ74" s="214" t="str">
        <f>IFERROR(IF(AND($HR74="mas",'Classificação geral'!$K66=2),'Classificação geral'!X66,""),"")</f>
        <v/>
      </c>
      <c r="IA74" s="214" t="str">
        <f>IFERROR(IF(AND($HR74="mas",'Classificação geral'!$K66=2),'Classificação geral'!M66,""),"")</f>
        <v/>
      </c>
      <c r="IB74" s="214" t="str">
        <f>IFERROR(IF(AND($HR74="mas",'Classificação geral'!$K66=2),'Classificação geral'!Y66,""),"")</f>
        <v/>
      </c>
      <c r="IC74" s="214" t="str">
        <f>IFERROR(IF(AND($HR74="mas",'Classificação geral'!$K66=2),'Classificação geral'!AA66,""),"")</f>
        <v/>
      </c>
      <c r="ID74" s="214" t="str">
        <f>IFERROR(IF(AND($HR74="mas",'Classificação geral'!$K66=2),'Classificação geral'!AB66,""),"")</f>
        <v/>
      </c>
      <c r="IE74" s="214" t="str">
        <f>IFERROR(IF(AND($HR74="mas",'Classificação geral'!$K66=2),'Classificação geral'!N66,""),"")</f>
        <v/>
      </c>
      <c r="IF74" s="214" t="str">
        <f>IFERROR(IF(AND($HR74="mas",'Classificação geral'!$K66=2),'Classificação geral'!$AM66,""),"")</f>
        <v/>
      </c>
      <c r="IG74" s="216" t="str">
        <f>IFERROR(RANK(IF74,IF:IF,0)+ COUNTIF($IF$13:IF$13,IF74),"")</f>
        <v/>
      </c>
      <c r="IH74" s="209"/>
      <c r="II74" s="214" t="str">
        <f>IFERROR(IF(AND('Classificação geral'!$J66="fem",'Classificação geral'!$K66=3,'Classificação geral'!$F66="Mini"),'Classificação geral'!$A66,""),"")</f>
        <v/>
      </c>
      <c r="IJ74" s="214" t="str">
        <f>IFERROR(IF(AND('Classificação geral'!$J66="fem",'Classificação geral'!$K66=3,'Classificação geral'!$F66="Mini"),'Classificação geral'!$B66,""),"")</f>
        <v/>
      </c>
      <c r="IK74" s="215" t="str">
        <f>IF($IJ74='Classificação geral'!$B66,'Classificação geral'!$C66,"")</f>
        <v/>
      </c>
      <c r="IL74" s="215" t="str">
        <f>IF($IJ74='Classificação geral'!$B66,'Classificação geral'!$D66,"")</f>
        <v/>
      </c>
      <c r="IM74" s="215" t="str">
        <f>IF($IJ74='Classificação geral'!$B66,'Classificação geral'!$J66,"")</f>
        <v/>
      </c>
      <c r="IN74" s="215" t="str">
        <f>IF($IM74='Classificação geral'!$J66,'Classificação geral'!$K66,"")</f>
        <v/>
      </c>
      <c r="IO74" s="215" t="str">
        <f>IF($IN74='Classificação geral'!$K66,'Classificação geral'!$P66,"")</f>
        <v/>
      </c>
      <c r="IP74" s="215" t="str">
        <f>IF($IN74='Classificação geral'!$K66,'Classificação geral'!$S66,"")</f>
        <v/>
      </c>
      <c r="IQ74" s="215" t="str">
        <f>IF($IN74='Classificação geral'!$K66,'Classificação geral'!$T66,"")</f>
        <v/>
      </c>
      <c r="IR74" s="215" t="str">
        <f>IF($IN74='Classificação geral'!$K66,'Classificação geral'!$L66,"")</f>
        <v/>
      </c>
      <c r="IS74" s="215" t="str">
        <f>IF($IN74='Classificação geral'!$K66,'Classificação geral'!$U66,"")</f>
        <v/>
      </c>
      <c r="IT74" s="215" t="str">
        <f>IF($IN74='Classificação geral'!$K66,'Classificação geral'!$W66,"")</f>
        <v/>
      </c>
      <c r="IU74" s="215" t="str">
        <f>IF($IN74='Classificação geral'!$K66,'Classificação geral'!$X66,"")</f>
        <v/>
      </c>
      <c r="IV74" s="215" t="str">
        <f>IF($IN74='Classificação geral'!$K66,'Classificação geral'!$M66,"")</f>
        <v/>
      </c>
      <c r="IW74" s="215" t="str">
        <f>IF($IN74='Classificação geral'!$K66,'Classificação geral'!$Y66,"")</f>
        <v/>
      </c>
      <c r="IX74" s="215" t="str">
        <f>IF($IN74='Classificação geral'!$K66,'Classificação geral'!$AA66,"")</f>
        <v/>
      </c>
      <c r="IY74" s="215" t="str">
        <f>IF($IN74='Classificação geral'!$K66,'Classificação geral'!$AB66,"")</f>
        <v/>
      </c>
      <c r="IZ74" s="215" t="str">
        <f>IF($IN74='Classificação geral'!$K66,'Classificação geral'!$N66,"")</f>
        <v/>
      </c>
      <c r="JA74" s="215" t="str">
        <f>IF($IN74='Classificação geral'!$K66,'Classificação geral'!$O66,"")</f>
        <v/>
      </c>
      <c r="JB74" s="215" t="str">
        <f>IF($IN74='Classificação geral'!$K66,'Classificação geral'!$AM66,"")</f>
        <v/>
      </c>
      <c r="JC74" s="216" t="str">
        <f>IFERROR(RANK(JB74,JB:JB,0)+ COUNTIF($JB$13:JB72,JB74),"")</f>
        <v/>
      </c>
      <c r="JD74" s="209"/>
      <c r="JE74" s="214" t="str">
        <f>IFERROR(IF(AND('Classificação geral'!$J66="mas",'Classificação geral'!$K66=3,'Classificação geral'!$F66="Mini"),'Classificação geral'!$A66,""),"")</f>
        <v/>
      </c>
      <c r="JF74" s="214" t="str">
        <f>IFERROR(IF(AND('Classificação geral'!$J66="mas",'Classificação geral'!$K66=3,'Classificação geral'!$F66="Mini"),'Classificação geral'!$B66,""),"")</f>
        <v/>
      </c>
      <c r="JG74" s="215" t="str">
        <f>IF($JF74='Classificação geral'!$B66,'Classificação geral'!$C66,"")</f>
        <v/>
      </c>
      <c r="JH74" s="215" t="str">
        <f>IF($JF74='Classificação geral'!$B66,'Classificação geral'!$D66,"")</f>
        <v/>
      </c>
      <c r="JI74" s="215" t="str">
        <f>IF($JF74='Classificação geral'!$B66,'Classificação geral'!$J66,"")</f>
        <v/>
      </c>
      <c r="JJ74" s="214" t="str">
        <f>IFERROR(IF(AND($JI74="mas",'Classificação geral'!$K66=3),'Classificação geral'!K66,""),"")</f>
        <v/>
      </c>
      <c r="JK74" s="214" t="str">
        <f>IFERROR(IF(AND($JI74="mas",'Classificação geral'!$K66=3),'Classificação geral'!P66,""),"")</f>
        <v/>
      </c>
      <c r="JL74" s="214" t="str">
        <f>IFERROR(IF(AND($JI74="mas",'Classificação geral'!$K66=3),'Classificação geral'!S66,""),"")</f>
        <v/>
      </c>
      <c r="JM74" s="214" t="str">
        <f>IFERROR(IF(AND($JI74="mas",'Classificação geral'!$K66=3),'Classificação geral'!T66,""),"")</f>
        <v/>
      </c>
      <c r="JN74" s="214" t="str">
        <f>IFERROR(IF(AND($JI74="mas",'Classificação geral'!$K66=3),'Classificação geral'!L66,""),"")</f>
        <v/>
      </c>
      <c r="JO74" s="214" t="str">
        <f>IFERROR(IF(AND($JI74="mas",'Classificação geral'!$K66=3),'Classificação geral'!U66,""),"")</f>
        <v/>
      </c>
      <c r="JP74" s="214" t="str">
        <f>IFERROR(IF(AND($JI74="mas",'Classificação geral'!$K66=3),'Classificação geral'!W66,""),"")</f>
        <v/>
      </c>
      <c r="JQ74" s="214" t="str">
        <f>IFERROR(IF(AND($JI74="mas",'Classificação geral'!$K66=3),'Classificação geral'!X66,""),"")</f>
        <v/>
      </c>
      <c r="JR74" s="214" t="str">
        <f>IFERROR(IF(AND($JI74="mas",'Classificação geral'!$K66=3),'Classificação geral'!M66,""),"")</f>
        <v/>
      </c>
      <c r="JS74" s="214" t="str">
        <f>IFERROR(IF(AND($JI74="mas",'Classificação geral'!$K66=3),'Classificação geral'!Y66,""),"")</f>
        <v/>
      </c>
      <c r="JT74" s="214" t="str">
        <f>IFERROR(IF(AND($JI74="mas",'Classificação geral'!$K66=3),'Classificação geral'!AA66,""),"")</f>
        <v/>
      </c>
      <c r="JU74" s="214" t="str">
        <f>IFERROR(IF(AND($JI74="mas",'Classificação geral'!$K66=3),'Classificação geral'!AB66,""),"")</f>
        <v/>
      </c>
      <c r="JV74" s="214" t="str">
        <f>IFERROR(IF(AND($JI74="mas",'Classificação geral'!$K66=3),'Classificação geral'!N66,""),"")</f>
        <v/>
      </c>
      <c r="JW74" s="214" t="str">
        <f>IFERROR(IF(AND($JI74="mas",'Classificação geral'!$K66=3),'Classificação geral'!$AM66,""),"")</f>
        <v/>
      </c>
      <c r="JX74" s="216" t="str">
        <f>IFERROR(RANK(JW74,JW:JW,0)+ COUNTIF(JW$13:$JW72,JW74),"")</f>
        <v/>
      </c>
    </row>
    <row r="75" spans="1:284" s="245" customFormat="1" ht="24.75" customHeight="1" x14ac:dyDescent="0.4">
      <c r="A75" s="243"/>
      <c r="B75" s="248" t="str">
        <f t="shared" si="125"/>
        <v/>
      </c>
      <c r="C75" s="238" t="str">
        <f t="shared" si="126"/>
        <v/>
      </c>
      <c r="D75" s="238" t="str">
        <f t="shared" si="127"/>
        <v/>
      </c>
      <c r="E75" s="238" t="str">
        <f t="shared" si="128"/>
        <v/>
      </c>
      <c r="F75" s="239" t="str">
        <f t="shared" si="129"/>
        <v/>
      </c>
      <c r="G75" s="239" t="str">
        <f t="shared" si="130"/>
        <v/>
      </c>
      <c r="H75" s="240" t="str">
        <f t="shared" si="131"/>
        <v/>
      </c>
      <c r="I75" s="240" t="str">
        <f t="shared" si="132"/>
        <v/>
      </c>
      <c r="J75" s="240" t="str">
        <f t="shared" si="133"/>
        <v/>
      </c>
      <c r="K75" s="240" t="str">
        <f t="shared" si="134"/>
        <v/>
      </c>
      <c r="L75" s="240" t="str">
        <f t="shared" si="135"/>
        <v/>
      </c>
      <c r="M75" s="240" t="str">
        <f t="shared" si="136"/>
        <v/>
      </c>
      <c r="N75" s="240" t="str">
        <f t="shared" si="137"/>
        <v/>
      </c>
      <c r="O75" s="240" t="str">
        <f t="shared" si="138"/>
        <v/>
      </c>
      <c r="P75" s="240" t="str">
        <f t="shared" si="139"/>
        <v/>
      </c>
      <c r="Q75" s="240" t="str">
        <f t="shared" si="140"/>
        <v/>
      </c>
      <c r="R75" s="240" t="str">
        <f t="shared" ref="R75:S94" si="165">IFERROR(INDEX($FP$15:$FP$161,MATCH($V75,$FT$15:$FT$161,0)),"")</f>
        <v/>
      </c>
      <c r="S75" s="240" t="str">
        <f t="shared" si="165"/>
        <v/>
      </c>
      <c r="T75" s="240" t="str">
        <f t="shared" si="141"/>
        <v/>
      </c>
      <c r="U75" s="240" t="str">
        <f t="shared" si="142"/>
        <v/>
      </c>
      <c r="V75" s="241">
        <v>61</v>
      </c>
      <c r="W75" s="432"/>
      <c r="X75" s="434"/>
      <c r="Y75" s="242"/>
      <c r="Z75" s="248" t="str">
        <f t="shared" si="143"/>
        <v/>
      </c>
      <c r="AA75" s="238" t="str">
        <f t="shared" si="144"/>
        <v/>
      </c>
      <c r="AB75" s="238" t="str">
        <f t="shared" si="145"/>
        <v/>
      </c>
      <c r="AC75" s="238" t="str">
        <f t="shared" si="146"/>
        <v/>
      </c>
      <c r="AD75" s="239" t="str">
        <f t="shared" si="147"/>
        <v/>
      </c>
      <c r="AE75" s="239" t="str">
        <f t="shared" si="148"/>
        <v/>
      </c>
      <c r="AF75" s="240" t="str">
        <f t="shared" si="149"/>
        <v/>
      </c>
      <c r="AG75" s="240" t="str">
        <f t="shared" si="150"/>
        <v/>
      </c>
      <c r="AH75" s="240" t="str">
        <f t="shared" si="151"/>
        <v/>
      </c>
      <c r="AI75" s="240" t="str">
        <f t="shared" si="152"/>
        <v/>
      </c>
      <c r="AJ75" s="240" t="str">
        <f t="shared" si="153"/>
        <v/>
      </c>
      <c r="AK75" s="240" t="str">
        <f t="shared" si="154"/>
        <v/>
      </c>
      <c r="AL75" s="240" t="str">
        <f t="shared" si="155"/>
        <v/>
      </c>
      <c r="AM75" s="240" t="str">
        <f t="shared" si="156"/>
        <v/>
      </c>
      <c r="AN75" s="240" t="str">
        <f t="shared" si="157"/>
        <v/>
      </c>
      <c r="AO75" s="240" t="str">
        <f t="shared" si="158"/>
        <v/>
      </c>
      <c r="AP75" s="240" t="str">
        <f t="shared" ref="AP75:AQ99" si="166">IFERROR(INDEX($GL$15:$GL$161,MATCH($AT75,$GP$15:$GP$161,0)),"")</f>
        <v/>
      </c>
      <c r="AQ75" s="240" t="str">
        <f t="shared" si="166"/>
        <v/>
      </c>
      <c r="AR75" s="240" t="str">
        <f t="shared" si="159"/>
        <v/>
      </c>
      <c r="AS75" s="240" t="str">
        <f t="shared" si="160"/>
        <v/>
      </c>
      <c r="AT75" s="241">
        <v>61</v>
      </c>
      <c r="AU75" s="432"/>
      <c r="AV75" s="242"/>
      <c r="AW75" s="243"/>
      <c r="AX75" s="249" t="str">
        <f t="shared" si="57"/>
        <v/>
      </c>
      <c r="AY75" s="238" t="str">
        <f t="shared" si="58"/>
        <v/>
      </c>
      <c r="AZ75" s="238" t="str">
        <f t="shared" si="59"/>
        <v/>
      </c>
      <c r="BA75" s="239" t="str">
        <f t="shared" si="161"/>
        <v/>
      </c>
      <c r="BB75" s="239" t="str">
        <f t="shared" si="60"/>
        <v/>
      </c>
      <c r="BC75" s="239" t="str">
        <f t="shared" si="61"/>
        <v/>
      </c>
      <c r="BD75" s="240" t="str">
        <f t="shared" si="62"/>
        <v/>
      </c>
      <c r="BE75" s="240" t="str">
        <f t="shared" si="63"/>
        <v/>
      </c>
      <c r="BF75" s="240" t="str">
        <f t="shared" si="64"/>
        <v/>
      </c>
      <c r="BG75" s="240" t="str">
        <f t="shared" si="65"/>
        <v/>
      </c>
      <c r="BH75" s="240" t="str">
        <f t="shared" si="66"/>
        <v/>
      </c>
      <c r="BI75" s="240" t="str">
        <f t="shared" si="67"/>
        <v/>
      </c>
      <c r="BJ75" s="240" t="str">
        <f t="shared" si="68"/>
        <v/>
      </c>
      <c r="BK75" s="240" t="str">
        <f t="shared" si="69"/>
        <v/>
      </c>
      <c r="BL75" s="240" t="str">
        <f t="shared" si="70"/>
        <v/>
      </c>
      <c r="BM75" s="240" t="str">
        <f t="shared" si="71"/>
        <v/>
      </c>
      <c r="BN75" s="240" t="str">
        <f t="shared" si="121"/>
        <v/>
      </c>
      <c r="BO75" s="240" t="str">
        <f t="shared" si="121"/>
        <v/>
      </c>
      <c r="BP75" s="240" t="str">
        <f t="shared" si="73"/>
        <v/>
      </c>
      <c r="BQ75" s="240" t="str">
        <f t="shared" si="74"/>
        <v/>
      </c>
      <c r="BR75" s="241">
        <v>61</v>
      </c>
      <c r="BS75" s="432"/>
      <c r="BT75" s="242"/>
      <c r="BU75" s="242"/>
      <c r="BV75" s="249" t="str">
        <f t="shared" si="75"/>
        <v/>
      </c>
      <c r="BW75" s="238" t="str">
        <f t="shared" si="76"/>
        <v/>
      </c>
      <c r="BX75" s="238" t="str">
        <f t="shared" si="77"/>
        <v/>
      </c>
      <c r="BY75" s="239" t="str">
        <f t="shared" si="162"/>
        <v/>
      </c>
      <c r="BZ75" s="239" t="str">
        <f t="shared" si="78"/>
        <v/>
      </c>
      <c r="CA75" s="239" t="str">
        <f t="shared" si="122"/>
        <v/>
      </c>
      <c r="CB75" s="240" t="str">
        <f t="shared" si="122"/>
        <v/>
      </c>
      <c r="CC75" s="240" t="str">
        <f t="shared" si="80"/>
        <v/>
      </c>
      <c r="CD75" s="240" t="str">
        <f t="shared" si="81"/>
        <v/>
      </c>
      <c r="CE75" s="240" t="str">
        <f t="shared" si="82"/>
        <v/>
      </c>
      <c r="CF75" s="240" t="str">
        <f t="shared" si="83"/>
        <v/>
      </c>
      <c r="CG75" s="240" t="str">
        <f t="shared" si="84"/>
        <v/>
      </c>
      <c r="CH75" s="240" t="str">
        <f t="shared" si="85"/>
        <v/>
      </c>
      <c r="CI75" s="240" t="str">
        <f t="shared" si="86"/>
        <v/>
      </c>
      <c r="CJ75" s="240" t="str">
        <f t="shared" si="87"/>
        <v/>
      </c>
      <c r="CK75" s="240" t="str">
        <f t="shared" si="88"/>
        <v/>
      </c>
      <c r="CL75" s="240" t="str">
        <f t="shared" si="123"/>
        <v/>
      </c>
      <c r="CM75" s="240" t="str">
        <f t="shared" si="123"/>
        <v/>
      </c>
      <c r="CN75" s="240" t="str">
        <f t="shared" si="90"/>
        <v/>
      </c>
      <c r="CO75" s="240" t="str">
        <f t="shared" si="91"/>
        <v/>
      </c>
      <c r="CP75" s="241">
        <v>61</v>
      </c>
      <c r="CQ75" s="432"/>
      <c r="CR75" s="243"/>
      <c r="CS75" s="248" t="str">
        <f t="shared" si="92"/>
        <v/>
      </c>
      <c r="CT75" s="238" t="str">
        <f t="shared" si="93"/>
        <v/>
      </c>
      <c r="CU75" s="238" t="str">
        <f t="shared" si="94"/>
        <v/>
      </c>
      <c r="CV75" s="238" t="str">
        <f t="shared" si="95"/>
        <v/>
      </c>
      <c r="CW75" s="239" t="str">
        <f t="shared" si="96"/>
        <v/>
      </c>
      <c r="CX75" s="239" t="str">
        <f t="shared" si="97"/>
        <v/>
      </c>
      <c r="CY75" s="240" t="str">
        <f t="shared" si="98"/>
        <v/>
      </c>
      <c r="CZ75" s="240" t="str">
        <f t="shared" si="99"/>
        <v/>
      </c>
      <c r="DA75" s="240" t="str">
        <f t="shared" si="100"/>
        <v/>
      </c>
      <c r="DB75" s="240" t="str">
        <f t="shared" si="101"/>
        <v/>
      </c>
      <c r="DC75" s="240" t="str">
        <f t="shared" si="102"/>
        <v/>
      </c>
      <c r="DD75" s="240" t="str">
        <f t="shared" si="103"/>
        <v/>
      </c>
      <c r="DE75" s="240" t="str">
        <f t="shared" si="104"/>
        <v/>
      </c>
      <c r="DF75" s="240" t="str">
        <f t="shared" si="105"/>
        <v/>
      </c>
      <c r="DG75" s="240" t="str">
        <f t="shared" si="106"/>
        <v/>
      </c>
      <c r="DH75" s="240" t="str">
        <f t="shared" si="107"/>
        <v/>
      </c>
      <c r="DI75" s="240" t="str">
        <f t="shared" si="124"/>
        <v/>
      </c>
      <c r="DJ75" s="240" t="str">
        <f t="shared" si="124"/>
        <v/>
      </c>
      <c r="DK75" s="240" t="str">
        <f t="shared" si="109"/>
        <v/>
      </c>
      <c r="DL75" s="240" t="str">
        <f t="shared" si="110"/>
        <v/>
      </c>
      <c r="DM75" s="241">
        <v>61</v>
      </c>
      <c r="DN75" s="432"/>
      <c r="DO75" s="242"/>
      <c r="DP75" s="242"/>
      <c r="DQ75" s="248" t="str">
        <f t="shared" si="111"/>
        <v/>
      </c>
      <c r="DR75" s="238" t="str">
        <f t="shared" si="112"/>
        <v/>
      </c>
      <c r="DS75" s="238" t="str">
        <f t="shared" si="113"/>
        <v/>
      </c>
      <c r="DT75" s="238" t="str">
        <f t="shared" si="114"/>
        <v/>
      </c>
      <c r="DU75" s="239" t="str">
        <f t="shared" si="115"/>
        <v/>
      </c>
      <c r="DV75" s="239" t="str">
        <f t="shared" si="116"/>
        <v/>
      </c>
      <c r="DW75" s="240" t="str">
        <f t="shared" si="45"/>
        <v/>
      </c>
      <c r="DX75" s="240" t="str">
        <f t="shared" si="46"/>
        <v/>
      </c>
      <c r="DY75" s="240" t="str">
        <f t="shared" si="47"/>
        <v/>
      </c>
      <c r="DZ75" s="240" t="str">
        <f t="shared" si="48"/>
        <v/>
      </c>
      <c r="EA75" s="240" t="str">
        <f t="shared" si="49"/>
        <v/>
      </c>
      <c r="EB75" s="240" t="str">
        <f t="shared" si="50"/>
        <v/>
      </c>
      <c r="EC75" s="240" t="str">
        <f t="shared" si="51"/>
        <v/>
      </c>
      <c r="ED75" s="240" t="str">
        <f t="shared" si="52"/>
        <v/>
      </c>
      <c r="EE75" s="240" t="str">
        <f t="shared" si="53"/>
        <v/>
      </c>
      <c r="EF75" s="240" t="str">
        <f t="shared" si="54"/>
        <v/>
      </c>
      <c r="EG75" s="240" t="str">
        <f t="shared" si="55"/>
        <v/>
      </c>
      <c r="EH75" s="240" t="str">
        <f t="shared" si="118"/>
        <v/>
      </c>
      <c r="EI75" s="240" t="str">
        <f t="shared" si="56"/>
        <v/>
      </c>
      <c r="EJ75" s="240" t="str">
        <f t="shared" si="117"/>
        <v/>
      </c>
      <c r="EK75" s="241">
        <v>61</v>
      </c>
      <c r="EL75" s="432"/>
      <c r="EM75" s="4"/>
      <c r="EN75" s="4"/>
      <c r="EO75" s="4"/>
      <c r="EP75" s="4"/>
      <c r="EQ75" s="4"/>
      <c r="ER75" s="4"/>
      <c r="ES75" s="4"/>
      <c r="ET75" s="4"/>
      <c r="EU75" s="4"/>
      <c r="EV75" s="4"/>
      <c r="EW75" s="4"/>
      <c r="EX75" s="4"/>
      <c r="EY75" s="4"/>
      <c r="EZ75" s="214" t="str">
        <f>IFERROR(IF(AND('Classificação geral'!$J67="FEM",'Classificação geral'!$K67=1,'Classificação geral'!$F67="Mini"),'Classificação geral'!$A67,""),"")</f>
        <v/>
      </c>
      <c r="FA75" s="214" t="str">
        <f>IFERROR(IF(AND('Classificação geral'!$J67="FEM",'Classificação geral'!$K67=1,'Classificação geral'!F67="Mini"),'Classificação geral'!$B67,""),"")</f>
        <v/>
      </c>
      <c r="FB75" s="215" t="str">
        <f>IF($FA75='Classificação geral'!$B67,'Classificação geral'!$C67,"")</f>
        <v/>
      </c>
      <c r="FC75" s="215" t="str">
        <f>IF($FA75='Classificação geral'!$B67,'Classificação geral'!$D67,"")</f>
        <v/>
      </c>
      <c r="FD75" s="215" t="str">
        <f>IF($FA75='Classificação geral'!$B67,'Classificação geral'!$J67,"")</f>
        <v/>
      </c>
      <c r="FE75" s="215" t="str">
        <f>IF($FD75='Classificação geral'!$J67,'Classificação geral'!$K67,"")</f>
        <v/>
      </c>
      <c r="FF75" s="215" t="str">
        <f>IF($FE75='Classificação geral'!$K67,'Classificação geral'!$P67,"")</f>
        <v/>
      </c>
      <c r="FG75" s="215" t="str">
        <f>IF($FE75='Classificação geral'!$K67,'Classificação geral'!$S67,"")</f>
        <v/>
      </c>
      <c r="FH75" s="215" t="str">
        <f>IF($FE75='Classificação geral'!$K67,'Classificação geral'!$T67,"")</f>
        <v/>
      </c>
      <c r="FI75" s="215" t="str">
        <f>IF($FE75='Classificação geral'!$K67,'Classificação geral'!$L67,"")</f>
        <v/>
      </c>
      <c r="FJ75" s="215" t="str">
        <f>IF($FE75='Classificação geral'!$K67,'Classificação geral'!$U67,"")</f>
        <v/>
      </c>
      <c r="FK75" s="215" t="str">
        <f>IF($FE75='Classificação geral'!$K67,'Classificação geral'!$W67,"")</f>
        <v/>
      </c>
      <c r="FL75" s="215" t="str">
        <f>IF($FE75='Classificação geral'!$K67,'Classificação geral'!$X67,"")</f>
        <v/>
      </c>
      <c r="FM75" s="215" t="str">
        <f>IF($FE75='Classificação geral'!$K67,'Classificação geral'!$M67,"")</f>
        <v/>
      </c>
      <c r="FN75" s="215" t="str">
        <f>IF($FE75='Classificação geral'!$K67,'Classificação geral'!$Y67,"")</f>
        <v/>
      </c>
      <c r="FO75" s="215" t="str">
        <f>IF($FE75='Classificação geral'!$K67,'Classificação geral'!$AA67,"")</f>
        <v/>
      </c>
      <c r="FP75" s="215" t="str">
        <f>IF($FE75='Classificação geral'!$K67,'Classificação geral'!$AB67,"")</f>
        <v/>
      </c>
      <c r="FQ75" s="215" t="str">
        <f>IF($FE75='Classificação geral'!$K67,'Classificação geral'!$N67,"")</f>
        <v/>
      </c>
      <c r="FR75" s="215" t="str">
        <f>IF($FE75='Classificação geral'!$K67,'Classificação geral'!$O67,"")</f>
        <v/>
      </c>
      <c r="FS75" s="215" t="str">
        <f>IF($FE75='Classificação geral'!$K67,'Classificação geral'!$AM67,"")</f>
        <v/>
      </c>
      <c r="FT75" s="216" t="str">
        <f>IFERROR(RANK(FS75,FS:FS,0)+ COUNTIF($FS$13:FS74,FS75),"")</f>
        <v/>
      </c>
      <c r="FU75" s="209"/>
      <c r="FV75" s="214" t="str">
        <f>IFERROR(IF(AND('Classificação geral'!$J67="mas",'Classificação geral'!$K67=1,'Classificação geral'!$F67="Mini"),'Classificação geral'!$A67,""),"")</f>
        <v/>
      </c>
      <c r="FW75" s="214" t="str">
        <f>IFERROR(IF(AND('Classificação geral'!$J67="mas",'Classificação geral'!$K67=1,'Classificação geral'!$F67="Mini"),'Classificação geral'!$B67,""),"")</f>
        <v/>
      </c>
      <c r="FX75" s="215" t="str">
        <f>IF($FW75='Classificação geral'!$B67,'Classificação geral'!$C67,"")</f>
        <v/>
      </c>
      <c r="FY75" s="215" t="str">
        <f>IF($FW75='Classificação geral'!$B67,'Classificação geral'!$D67,"")</f>
        <v/>
      </c>
      <c r="FZ75" s="215" t="str">
        <f>IF($FW75='Classificação geral'!$B67,'Classificação geral'!$J67,"")</f>
        <v/>
      </c>
      <c r="GA75" s="214" t="str">
        <f>IFERROR(IF(AND($FZ75="mas",'Classificação geral'!$K67=1),'Classificação geral'!K67,""),"")</f>
        <v/>
      </c>
      <c r="GB75" s="214" t="str">
        <f>IFERROR(IF(AND($FZ75="mas",'Classificação geral'!$K67=1),'Classificação geral'!P67,""),"")</f>
        <v/>
      </c>
      <c r="GC75" s="214" t="str">
        <f>IFERROR(IF(AND($FZ75="mas",'Classificação geral'!$K67=1),'Classificação geral'!S67,""),"")</f>
        <v/>
      </c>
      <c r="GD75" s="214" t="str">
        <f>IFERROR(IF(AND($FZ75="mas",'Classificação geral'!$K67=1),'Classificação geral'!T67,""),"")</f>
        <v/>
      </c>
      <c r="GE75" s="214" t="str">
        <f>IFERROR(IF(AND($FZ75="mas",'Classificação geral'!$K67=1),'Classificação geral'!L67,""),"")</f>
        <v/>
      </c>
      <c r="GF75" s="214" t="str">
        <f>IFERROR(IF(AND($FZ75="mas",'Classificação geral'!$K67=1),'Classificação geral'!U67,""),"")</f>
        <v/>
      </c>
      <c r="GG75" s="214" t="str">
        <f>IFERROR(IF(AND($FZ75="mas",'Classificação geral'!$K67=1),'Classificação geral'!W67,""),"")</f>
        <v/>
      </c>
      <c r="GH75" s="214" t="str">
        <f>IFERROR(IF(AND($FZ75="mas",'Classificação geral'!$K67=1),'Classificação geral'!X67,""),"")</f>
        <v/>
      </c>
      <c r="GI75" s="214" t="str">
        <f>IFERROR(IF(AND($FZ75="mas",'Classificação geral'!$K67=1),'Classificação geral'!M67,""),"")</f>
        <v/>
      </c>
      <c r="GJ75" s="214" t="str">
        <f>IFERROR(IF(AND($FZ75="mas",'Classificação geral'!$K67=1),'Classificação geral'!Y67,""),"")</f>
        <v/>
      </c>
      <c r="GK75" s="214" t="str">
        <f>IFERROR(IF(AND($FZ75="mas",'Classificação geral'!$K67=1),'Classificação geral'!AA67,""),"")</f>
        <v/>
      </c>
      <c r="GL75" s="214" t="str">
        <f>IFERROR(IF(AND($FZ75="mas",'Classificação geral'!$K67=1),'Classificação geral'!AB67,""),"")</f>
        <v/>
      </c>
      <c r="GM75" s="214" t="str">
        <f>IFERROR(IF(AND($FZ75="mas",'Classificação geral'!$K67=1),'Classificação geral'!N67,""),"")</f>
        <v/>
      </c>
      <c r="GN75" s="214" t="str">
        <f>IFERROR(IF(AND($FZ75="mas",'Classificação geral'!$K67=1),'Classificação geral'!O67,""),"")</f>
        <v/>
      </c>
      <c r="GO75" s="244" t="str">
        <f>IFERROR(IF(AND($FZ75="mas",'Classificação geral'!$K67=1),'Classificação geral'!AM67,""),"")</f>
        <v/>
      </c>
      <c r="GP75" s="216" t="str">
        <f>IFERROR(RANK(GO75,GO:GO,0)+ COUNTIF($GO$13:GO74,GO75),"")</f>
        <v/>
      </c>
      <c r="GQ75" s="209"/>
      <c r="GR75" s="214" t="str">
        <f>IFERROR(IF(AND('Classificação geral'!$J67="fem",'Classificação geral'!$K67=2,'Classificação geral'!$F67="Mini"),'Classificação geral'!$A67,""),"")</f>
        <v/>
      </c>
      <c r="GS75" s="214" t="str">
        <f>IFERROR(IF(AND('Classificação geral'!$J67="fem",'Classificação geral'!$K67=2,'Classificação geral'!$F67="Mini"),'Classificação geral'!$B67,""),"")</f>
        <v/>
      </c>
      <c r="GT75" s="215" t="str">
        <f>IF($GS75='Classificação geral'!$B67,'Classificação geral'!$C67,"")</f>
        <v/>
      </c>
      <c r="GU75" s="215" t="str">
        <f>IF($GS75='Classificação geral'!$B67,'Classificação geral'!$D67,"")</f>
        <v/>
      </c>
      <c r="GV75" s="215" t="str">
        <f>IF($GS75='Classificação geral'!$B67,'Classificação geral'!$J67,"")</f>
        <v/>
      </c>
      <c r="GW75" s="214" t="str">
        <f>IFERROR(IF(AND($GV75="fem",'Classificação geral'!$K67=2),'Classificação geral'!K67,""),"")</f>
        <v/>
      </c>
      <c r="GX75" s="214" t="str">
        <f>IFERROR(IF(AND($GV75="fem",'Classificação geral'!$K67=2),'Classificação geral'!P67,""),"")</f>
        <v/>
      </c>
      <c r="GY75" s="214" t="str">
        <f>IFERROR(IF(AND($GV75="fem",'Classificação geral'!$K67=2),'Classificação geral'!S67,""),"")</f>
        <v/>
      </c>
      <c r="GZ75" s="214" t="str">
        <f>IFERROR(IF(AND($GV75="fem",'Classificação geral'!$K67=2),'Classificação geral'!T67,""),"")</f>
        <v/>
      </c>
      <c r="HA75" s="214" t="str">
        <f>IFERROR(IF(AND($GV75="fem",'Classificação geral'!$K67=2),'Classificação geral'!L67,""),"")</f>
        <v/>
      </c>
      <c r="HB75" s="214" t="str">
        <f>IFERROR(IF(AND($GV75="fem",'Classificação geral'!$K67=2),'Classificação geral'!U67,""),"")</f>
        <v/>
      </c>
      <c r="HC75" s="214" t="str">
        <f>IFERROR(IF(AND($GV75="fem",'Classificação geral'!$K67=2),'Classificação geral'!W67,""),"")</f>
        <v/>
      </c>
      <c r="HD75" s="214" t="str">
        <f>IFERROR(IF(AND($GV75="fem",'Classificação geral'!$K67=2),'Classificação geral'!X67,""),"")</f>
        <v/>
      </c>
      <c r="HE75" s="214" t="str">
        <f>IFERROR(IF(AND($GV75="fem",'Classificação geral'!$K67=2),'Classificação geral'!M67,""),"")</f>
        <v/>
      </c>
      <c r="HF75" s="214" t="str">
        <f>IFERROR(IF(AND($GV75="fem",'Classificação geral'!$K67=2),'Classificação geral'!Y67,""),"")</f>
        <v/>
      </c>
      <c r="HG75" s="214" t="str">
        <f>IFERROR(IF(AND($GV75="fem",'Classificação geral'!$K67=2),'Classificação geral'!AA67,""),"")</f>
        <v/>
      </c>
      <c r="HH75" s="214" t="str">
        <f>IFERROR(IF(AND($GV75="fem",'Classificação geral'!$K67=2),'Classificação geral'!AB67,""),"")</f>
        <v/>
      </c>
      <c r="HI75" s="214" t="str">
        <f>IFERROR(IF(AND($GV75="fem",'Classificação geral'!$K67=2),'Classificação geral'!N67,""),"")</f>
        <v/>
      </c>
      <c r="HJ75" s="214" t="str">
        <f>IFERROR(IF(AND($GV75="fem",'Classificação geral'!$K67=2),'Classificação geral'!O67,""),"")</f>
        <v/>
      </c>
      <c r="HK75" s="214" t="str">
        <f>IFERROR(IF(AND($GV75="fem",'Classificação geral'!$K67=2),'Classificação geral'!AM67,""),"")</f>
        <v/>
      </c>
      <c r="HL75" s="216" t="str">
        <f>IFERROR(RANK(HK75,HK:HK,0)+ COUNTIF(HK$13:$HK73,HK75),"")</f>
        <v/>
      </c>
      <c r="HM75" s="209"/>
      <c r="HN75" s="214" t="str">
        <f>IFERROR(IF(AND('Classificação geral'!$J67="mas",'Classificação geral'!$K67=2,'Classificação geral'!$F67="Mini"),'Classificação geral'!$A67,""),"")</f>
        <v/>
      </c>
      <c r="HO75" s="214" t="str">
        <f>IFERROR(IF(AND('Classificação geral'!$J67="mas",'Classificação geral'!$K67=2,'Classificação geral'!$F67="Mini"),'Classificação geral'!$B67,""),"")</f>
        <v/>
      </c>
      <c r="HP75" s="215" t="str">
        <f>IF($HO75='Classificação geral'!$B67,'Classificação geral'!$C67,"")</f>
        <v/>
      </c>
      <c r="HQ75" s="215" t="str">
        <f>IF($HO75='Classificação geral'!$B67,'Classificação geral'!$D67,"")</f>
        <v/>
      </c>
      <c r="HR75" s="215" t="str">
        <f>IF($HO75='Classificação geral'!$B67,'Classificação geral'!$J67,"")</f>
        <v/>
      </c>
      <c r="HS75" s="214" t="str">
        <f>IFERROR(IF(AND($HR75="mas",'Classificação geral'!$K67=2),'Classificação geral'!K67,""),"")</f>
        <v/>
      </c>
      <c r="HT75" s="214" t="str">
        <f>IFERROR(IF(AND($HR75="mas",'Classificação geral'!$K67=2),'Classificação geral'!P67,""),"")</f>
        <v/>
      </c>
      <c r="HU75" s="214" t="str">
        <f>IFERROR(IF(AND($HR75="mas",'Classificação geral'!$K67=2),'Classificação geral'!S67,""),"")</f>
        <v/>
      </c>
      <c r="HV75" s="214" t="str">
        <f>IFERROR(IF(AND($HR75="mas",'Classificação geral'!$K67=2),'Classificação geral'!T67,""),"")</f>
        <v/>
      </c>
      <c r="HW75" s="214" t="str">
        <f>IFERROR(IF(AND($HR75="mas",'Classificação geral'!$K67=2),'Classificação geral'!L67,""),"")</f>
        <v/>
      </c>
      <c r="HX75" s="214" t="str">
        <f>IFERROR(IF(AND($HR75="mas",'Classificação geral'!$K67=2),'Classificação geral'!U67,""),"")</f>
        <v/>
      </c>
      <c r="HY75" s="214" t="str">
        <f>IFERROR(IF(AND($HR75="mas",'Classificação geral'!$K67=2),'Classificação geral'!W67,""),"")</f>
        <v/>
      </c>
      <c r="HZ75" s="214" t="str">
        <f>IFERROR(IF(AND($HR75="mas",'Classificação geral'!$K67=2),'Classificação geral'!X67,""),"")</f>
        <v/>
      </c>
      <c r="IA75" s="214" t="str">
        <f>IFERROR(IF(AND($HR75="mas",'Classificação geral'!$K67=2),'Classificação geral'!M67,""),"")</f>
        <v/>
      </c>
      <c r="IB75" s="214" t="str">
        <f>IFERROR(IF(AND($HR75="mas",'Classificação geral'!$K67=2),'Classificação geral'!Y67,""),"")</f>
        <v/>
      </c>
      <c r="IC75" s="214" t="str">
        <f>IFERROR(IF(AND($HR75="mas",'Classificação geral'!$K67=2),'Classificação geral'!AA67,""),"")</f>
        <v/>
      </c>
      <c r="ID75" s="214" t="str">
        <f>IFERROR(IF(AND($HR75="mas",'Classificação geral'!$K67=2),'Classificação geral'!AB67,""),"")</f>
        <v/>
      </c>
      <c r="IE75" s="214" t="str">
        <f>IFERROR(IF(AND($HR75="mas",'Classificação geral'!$K67=2),'Classificação geral'!N67,""),"")</f>
        <v/>
      </c>
      <c r="IF75" s="214" t="str">
        <f>IFERROR(IF(AND($HR75="mas",'Classificação geral'!$K67=2),'Classificação geral'!$AM67,""),"")</f>
        <v/>
      </c>
      <c r="IG75" s="216" t="str">
        <f>IFERROR(RANK(IF75,IF:IF,0)+ COUNTIF($IF$13:IF$13,IF75),"")</f>
        <v/>
      </c>
      <c r="IH75" s="209"/>
      <c r="II75" s="214" t="str">
        <f>IFERROR(IF(AND('Classificação geral'!$J67="fem",'Classificação geral'!$K67=3,'Classificação geral'!$F67="Mini"),'Classificação geral'!$A67,""),"")</f>
        <v/>
      </c>
      <c r="IJ75" s="214" t="str">
        <f>IFERROR(IF(AND('Classificação geral'!$J67="fem",'Classificação geral'!$K67=3,'Classificação geral'!$F67="Mini"),'Classificação geral'!$B67,""),"")</f>
        <v/>
      </c>
      <c r="IK75" s="215" t="str">
        <f>IF($IJ75='Classificação geral'!$B67,'Classificação geral'!$C67,"")</f>
        <v/>
      </c>
      <c r="IL75" s="215" t="str">
        <f>IF($IJ75='Classificação geral'!$B67,'Classificação geral'!$D67,"")</f>
        <v/>
      </c>
      <c r="IM75" s="215" t="str">
        <f>IF($IJ75='Classificação geral'!$B67,'Classificação geral'!$J67,"")</f>
        <v/>
      </c>
      <c r="IN75" s="215" t="str">
        <f>IF($IM75='Classificação geral'!$J67,'Classificação geral'!$K67,"")</f>
        <v/>
      </c>
      <c r="IO75" s="215" t="str">
        <f>IF($IN75='Classificação geral'!$K67,'Classificação geral'!$P67,"")</f>
        <v/>
      </c>
      <c r="IP75" s="215" t="str">
        <f>IF($IN75='Classificação geral'!$K67,'Classificação geral'!$S67,"")</f>
        <v/>
      </c>
      <c r="IQ75" s="215" t="str">
        <f>IF($IN75='Classificação geral'!$K67,'Classificação geral'!$T67,"")</f>
        <v/>
      </c>
      <c r="IR75" s="215" t="str">
        <f>IF($IN75='Classificação geral'!$K67,'Classificação geral'!$L67,"")</f>
        <v/>
      </c>
      <c r="IS75" s="215" t="str">
        <f>IF($IN75='Classificação geral'!$K67,'Classificação geral'!$U67,"")</f>
        <v/>
      </c>
      <c r="IT75" s="215" t="str">
        <f>IF($IN75='Classificação geral'!$K67,'Classificação geral'!$W67,"")</f>
        <v/>
      </c>
      <c r="IU75" s="215" t="str">
        <f>IF($IN75='Classificação geral'!$K67,'Classificação geral'!$X67,"")</f>
        <v/>
      </c>
      <c r="IV75" s="215" t="str">
        <f>IF($IN75='Classificação geral'!$K67,'Classificação geral'!$M67,"")</f>
        <v/>
      </c>
      <c r="IW75" s="215" t="str">
        <f>IF($IN75='Classificação geral'!$K67,'Classificação geral'!$Y67,"")</f>
        <v/>
      </c>
      <c r="IX75" s="215" t="str">
        <f>IF($IN75='Classificação geral'!$K67,'Classificação geral'!$AA67,"")</f>
        <v/>
      </c>
      <c r="IY75" s="215" t="str">
        <f>IF($IN75='Classificação geral'!$K67,'Classificação geral'!$AB67,"")</f>
        <v/>
      </c>
      <c r="IZ75" s="215" t="str">
        <f>IF($IN75='Classificação geral'!$K67,'Classificação geral'!$N67,"")</f>
        <v/>
      </c>
      <c r="JA75" s="215" t="str">
        <f>IF($IN75='Classificação geral'!$K67,'Classificação geral'!$O67,"")</f>
        <v/>
      </c>
      <c r="JB75" s="215" t="str">
        <f>IF($IN75='Classificação geral'!$K67,'Classificação geral'!$AM67,"")</f>
        <v/>
      </c>
      <c r="JC75" s="216" t="str">
        <f>IFERROR(RANK(JB75,JB:JB,0)+ COUNTIF($JB$13:JB73,JB75),"")</f>
        <v/>
      </c>
      <c r="JD75" s="209"/>
      <c r="JE75" s="214" t="str">
        <f>IFERROR(IF(AND('Classificação geral'!$J67="mas",'Classificação geral'!$K67=3,'Classificação geral'!$F67="Mini"),'Classificação geral'!$A67,""),"")</f>
        <v/>
      </c>
      <c r="JF75" s="214" t="str">
        <f>IFERROR(IF(AND('Classificação geral'!$J67="mas",'Classificação geral'!$K67=3,'Classificação geral'!$F67="Mini"),'Classificação geral'!$B67,""),"")</f>
        <v/>
      </c>
      <c r="JG75" s="215" t="str">
        <f>IF($JF75='Classificação geral'!$B67,'Classificação geral'!$C67,"")</f>
        <v/>
      </c>
      <c r="JH75" s="215" t="str">
        <f>IF($JF75='Classificação geral'!$B67,'Classificação geral'!$D67,"")</f>
        <v/>
      </c>
      <c r="JI75" s="215" t="str">
        <f>IF($JF75='Classificação geral'!$B67,'Classificação geral'!$J67,"")</f>
        <v/>
      </c>
      <c r="JJ75" s="214" t="str">
        <f>IFERROR(IF(AND($JI75="mas",'Classificação geral'!$K67=3),'Classificação geral'!K67,""),"")</f>
        <v/>
      </c>
      <c r="JK75" s="214" t="str">
        <f>IFERROR(IF(AND($JI75="mas",'Classificação geral'!$K67=3),'Classificação geral'!P67,""),"")</f>
        <v/>
      </c>
      <c r="JL75" s="214" t="str">
        <f>IFERROR(IF(AND($JI75="mas",'Classificação geral'!$K67=3),'Classificação geral'!S67,""),"")</f>
        <v/>
      </c>
      <c r="JM75" s="214" t="str">
        <f>IFERROR(IF(AND($JI75="mas",'Classificação geral'!$K67=3),'Classificação geral'!T67,""),"")</f>
        <v/>
      </c>
      <c r="JN75" s="214" t="str">
        <f>IFERROR(IF(AND($JI75="mas",'Classificação geral'!$K67=3),'Classificação geral'!L67,""),"")</f>
        <v/>
      </c>
      <c r="JO75" s="214" t="str">
        <f>IFERROR(IF(AND($JI75="mas",'Classificação geral'!$K67=3),'Classificação geral'!U67,""),"")</f>
        <v/>
      </c>
      <c r="JP75" s="214" t="str">
        <f>IFERROR(IF(AND($JI75="mas",'Classificação geral'!$K67=3),'Classificação geral'!W67,""),"")</f>
        <v/>
      </c>
      <c r="JQ75" s="214" t="str">
        <f>IFERROR(IF(AND($JI75="mas",'Classificação geral'!$K67=3),'Classificação geral'!X67,""),"")</f>
        <v/>
      </c>
      <c r="JR75" s="214" t="str">
        <f>IFERROR(IF(AND($JI75="mas",'Classificação geral'!$K67=3),'Classificação geral'!M67,""),"")</f>
        <v/>
      </c>
      <c r="JS75" s="214" t="str">
        <f>IFERROR(IF(AND($JI75="mas",'Classificação geral'!$K67=3),'Classificação geral'!Y67,""),"")</f>
        <v/>
      </c>
      <c r="JT75" s="214" t="str">
        <f>IFERROR(IF(AND($JI75="mas",'Classificação geral'!$K67=3),'Classificação geral'!AA67,""),"")</f>
        <v/>
      </c>
      <c r="JU75" s="214" t="str">
        <f>IFERROR(IF(AND($JI75="mas",'Classificação geral'!$K67=3),'Classificação geral'!AB67,""),"")</f>
        <v/>
      </c>
      <c r="JV75" s="214" t="str">
        <f>IFERROR(IF(AND($JI75="mas",'Classificação geral'!$K67=3),'Classificação geral'!N67,""),"")</f>
        <v/>
      </c>
      <c r="JW75" s="214" t="str">
        <f>IFERROR(IF(AND($JI75="mas",'Classificação geral'!$K67=3),'Classificação geral'!$AM67,""),"")</f>
        <v/>
      </c>
      <c r="JX75" s="216" t="str">
        <f>IFERROR(RANK(JW75,JW:JW,0)+ COUNTIF(JW$13:$JW73,JW75),"")</f>
        <v/>
      </c>
    </row>
    <row r="76" spans="1:284" s="245" customFormat="1" ht="24.75" customHeight="1" x14ac:dyDescent="0.4">
      <c r="A76" s="243"/>
      <c r="B76" s="248" t="str">
        <f t="shared" si="125"/>
        <v/>
      </c>
      <c r="C76" s="238" t="str">
        <f t="shared" si="126"/>
        <v/>
      </c>
      <c r="D76" s="238" t="str">
        <f t="shared" si="127"/>
        <v/>
      </c>
      <c r="E76" s="238" t="str">
        <f t="shared" si="128"/>
        <v/>
      </c>
      <c r="F76" s="239" t="str">
        <f t="shared" si="129"/>
        <v/>
      </c>
      <c r="G76" s="239" t="str">
        <f t="shared" si="130"/>
        <v/>
      </c>
      <c r="H76" s="240" t="str">
        <f t="shared" si="131"/>
        <v/>
      </c>
      <c r="I76" s="240" t="str">
        <f t="shared" si="132"/>
        <v/>
      </c>
      <c r="J76" s="240" t="str">
        <f t="shared" si="133"/>
        <v/>
      </c>
      <c r="K76" s="240" t="str">
        <f t="shared" si="134"/>
        <v/>
      </c>
      <c r="L76" s="240" t="str">
        <f t="shared" si="135"/>
        <v/>
      </c>
      <c r="M76" s="240" t="str">
        <f t="shared" si="136"/>
        <v/>
      </c>
      <c r="N76" s="240" t="str">
        <f t="shared" si="137"/>
        <v/>
      </c>
      <c r="O76" s="240" t="str">
        <f t="shared" si="138"/>
        <v/>
      </c>
      <c r="P76" s="240" t="str">
        <f t="shared" si="139"/>
        <v/>
      </c>
      <c r="Q76" s="240" t="str">
        <f t="shared" si="140"/>
        <v/>
      </c>
      <c r="R76" s="240" t="str">
        <f t="shared" si="165"/>
        <v/>
      </c>
      <c r="S76" s="240" t="str">
        <f t="shared" si="165"/>
        <v/>
      </c>
      <c r="T76" s="240" t="str">
        <f t="shared" si="141"/>
        <v/>
      </c>
      <c r="U76" s="240" t="str">
        <f t="shared" si="142"/>
        <v/>
      </c>
      <c r="V76" s="241">
        <v>62</v>
      </c>
      <c r="W76" s="432"/>
      <c r="X76" s="434"/>
      <c r="Y76" s="242"/>
      <c r="Z76" s="248" t="str">
        <f t="shared" si="143"/>
        <v/>
      </c>
      <c r="AA76" s="238" t="str">
        <f t="shared" si="144"/>
        <v/>
      </c>
      <c r="AB76" s="238" t="str">
        <f t="shared" si="145"/>
        <v/>
      </c>
      <c r="AC76" s="238" t="str">
        <f t="shared" si="146"/>
        <v/>
      </c>
      <c r="AD76" s="239" t="str">
        <f t="shared" si="147"/>
        <v/>
      </c>
      <c r="AE76" s="239" t="str">
        <f t="shared" si="148"/>
        <v/>
      </c>
      <c r="AF76" s="240" t="str">
        <f t="shared" si="149"/>
        <v/>
      </c>
      <c r="AG76" s="240" t="str">
        <f t="shared" si="150"/>
        <v/>
      </c>
      <c r="AH76" s="240" t="str">
        <f t="shared" si="151"/>
        <v/>
      </c>
      <c r="AI76" s="240" t="str">
        <f t="shared" si="152"/>
        <v/>
      </c>
      <c r="AJ76" s="240" t="str">
        <f t="shared" si="153"/>
        <v/>
      </c>
      <c r="AK76" s="240" t="str">
        <f t="shared" si="154"/>
        <v/>
      </c>
      <c r="AL76" s="240" t="str">
        <f t="shared" si="155"/>
        <v/>
      </c>
      <c r="AM76" s="240" t="str">
        <f t="shared" si="156"/>
        <v/>
      </c>
      <c r="AN76" s="240" t="str">
        <f t="shared" si="157"/>
        <v/>
      </c>
      <c r="AO76" s="240" t="str">
        <f t="shared" si="158"/>
        <v/>
      </c>
      <c r="AP76" s="240" t="str">
        <f t="shared" si="166"/>
        <v/>
      </c>
      <c r="AQ76" s="240" t="str">
        <f t="shared" si="166"/>
        <v/>
      </c>
      <c r="AR76" s="240" t="str">
        <f t="shared" si="159"/>
        <v/>
      </c>
      <c r="AS76" s="240" t="str">
        <f t="shared" si="160"/>
        <v/>
      </c>
      <c r="AT76" s="241">
        <v>62</v>
      </c>
      <c r="AU76" s="432"/>
      <c r="AV76" s="242"/>
      <c r="AW76" s="243"/>
      <c r="AX76" s="249" t="str">
        <f t="shared" si="57"/>
        <v/>
      </c>
      <c r="AY76" s="238" t="str">
        <f t="shared" si="58"/>
        <v/>
      </c>
      <c r="AZ76" s="238" t="str">
        <f t="shared" si="59"/>
        <v/>
      </c>
      <c r="BA76" s="239" t="str">
        <f t="shared" si="161"/>
        <v/>
      </c>
      <c r="BB76" s="239" t="str">
        <f t="shared" si="60"/>
        <v/>
      </c>
      <c r="BC76" s="239" t="str">
        <f t="shared" si="61"/>
        <v/>
      </c>
      <c r="BD76" s="240" t="str">
        <f t="shared" si="62"/>
        <v/>
      </c>
      <c r="BE76" s="240" t="str">
        <f t="shared" si="63"/>
        <v/>
      </c>
      <c r="BF76" s="240" t="str">
        <f t="shared" si="64"/>
        <v/>
      </c>
      <c r="BG76" s="240" t="str">
        <f t="shared" si="65"/>
        <v/>
      </c>
      <c r="BH76" s="240" t="str">
        <f t="shared" si="66"/>
        <v/>
      </c>
      <c r="BI76" s="240" t="str">
        <f t="shared" si="67"/>
        <v/>
      </c>
      <c r="BJ76" s="240" t="str">
        <f t="shared" si="68"/>
        <v/>
      </c>
      <c r="BK76" s="240" t="str">
        <f t="shared" si="69"/>
        <v/>
      </c>
      <c r="BL76" s="240" t="str">
        <f t="shared" si="70"/>
        <v/>
      </c>
      <c r="BM76" s="240" t="str">
        <f t="shared" si="71"/>
        <v/>
      </c>
      <c r="BN76" s="240" t="str">
        <f t="shared" si="121"/>
        <v/>
      </c>
      <c r="BO76" s="240" t="str">
        <f t="shared" si="121"/>
        <v/>
      </c>
      <c r="BP76" s="240" t="str">
        <f t="shared" si="73"/>
        <v/>
      </c>
      <c r="BQ76" s="240" t="str">
        <f t="shared" si="74"/>
        <v/>
      </c>
      <c r="BR76" s="241">
        <v>62</v>
      </c>
      <c r="BS76" s="432"/>
      <c r="BT76" s="242"/>
      <c r="BU76" s="242"/>
      <c r="BV76" s="249" t="str">
        <f t="shared" si="75"/>
        <v/>
      </c>
      <c r="BW76" s="238" t="str">
        <f t="shared" si="76"/>
        <v/>
      </c>
      <c r="BX76" s="238" t="str">
        <f t="shared" si="77"/>
        <v/>
      </c>
      <c r="BY76" s="239" t="str">
        <f t="shared" si="162"/>
        <v/>
      </c>
      <c r="BZ76" s="239" t="str">
        <f t="shared" si="78"/>
        <v/>
      </c>
      <c r="CA76" s="239" t="str">
        <f t="shared" si="122"/>
        <v/>
      </c>
      <c r="CB76" s="240" t="str">
        <f t="shared" si="122"/>
        <v/>
      </c>
      <c r="CC76" s="240" t="str">
        <f t="shared" si="80"/>
        <v/>
      </c>
      <c r="CD76" s="240" t="str">
        <f t="shared" si="81"/>
        <v/>
      </c>
      <c r="CE76" s="240" t="str">
        <f t="shared" si="82"/>
        <v/>
      </c>
      <c r="CF76" s="240" t="str">
        <f t="shared" si="83"/>
        <v/>
      </c>
      <c r="CG76" s="240" t="str">
        <f t="shared" si="84"/>
        <v/>
      </c>
      <c r="CH76" s="240" t="str">
        <f t="shared" si="85"/>
        <v/>
      </c>
      <c r="CI76" s="240" t="str">
        <f t="shared" si="86"/>
        <v/>
      </c>
      <c r="CJ76" s="240" t="str">
        <f t="shared" si="87"/>
        <v/>
      </c>
      <c r="CK76" s="240" t="str">
        <f t="shared" si="88"/>
        <v/>
      </c>
      <c r="CL76" s="240" t="str">
        <f t="shared" si="123"/>
        <v/>
      </c>
      <c r="CM76" s="240" t="str">
        <f t="shared" si="123"/>
        <v/>
      </c>
      <c r="CN76" s="240" t="str">
        <f t="shared" si="90"/>
        <v/>
      </c>
      <c r="CO76" s="240" t="str">
        <f t="shared" si="91"/>
        <v/>
      </c>
      <c r="CP76" s="241">
        <v>62</v>
      </c>
      <c r="CQ76" s="432"/>
      <c r="CR76" s="243"/>
      <c r="CS76" s="248" t="str">
        <f t="shared" si="92"/>
        <v/>
      </c>
      <c r="CT76" s="238" t="str">
        <f t="shared" si="93"/>
        <v/>
      </c>
      <c r="CU76" s="238" t="str">
        <f t="shared" si="94"/>
        <v/>
      </c>
      <c r="CV76" s="238" t="str">
        <f t="shared" si="95"/>
        <v/>
      </c>
      <c r="CW76" s="239" t="str">
        <f t="shared" si="96"/>
        <v/>
      </c>
      <c r="CX76" s="239" t="str">
        <f t="shared" si="97"/>
        <v/>
      </c>
      <c r="CY76" s="240" t="str">
        <f t="shared" si="98"/>
        <v/>
      </c>
      <c r="CZ76" s="240" t="str">
        <f t="shared" si="99"/>
        <v/>
      </c>
      <c r="DA76" s="240" t="str">
        <f t="shared" si="100"/>
        <v/>
      </c>
      <c r="DB76" s="240" t="str">
        <f t="shared" si="101"/>
        <v/>
      </c>
      <c r="DC76" s="240" t="str">
        <f t="shared" si="102"/>
        <v/>
      </c>
      <c r="DD76" s="240" t="str">
        <f t="shared" si="103"/>
        <v/>
      </c>
      <c r="DE76" s="240" t="str">
        <f t="shared" si="104"/>
        <v/>
      </c>
      <c r="DF76" s="240" t="str">
        <f t="shared" si="105"/>
        <v/>
      </c>
      <c r="DG76" s="240" t="str">
        <f t="shared" si="106"/>
        <v/>
      </c>
      <c r="DH76" s="240" t="str">
        <f t="shared" si="107"/>
        <v/>
      </c>
      <c r="DI76" s="240" t="str">
        <f t="shared" si="124"/>
        <v/>
      </c>
      <c r="DJ76" s="240" t="str">
        <f t="shared" si="124"/>
        <v/>
      </c>
      <c r="DK76" s="240" t="str">
        <f t="shared" si="109"/>
        <v/>
      </c>
      <c r="DL76" s="240" t="str">
        <f t="shared" si="110"/>
        <v/>
      </c>
      <c r="DM76" s="241">
        <v>62</v>
      </c>
      <c r="DN76" s="432"/>
      <c r="DO76" s="242"/>
      <c r="DP76" s="242"/>
      <c r="DQ76" s="248" t="str">
        <f t="shared" si="111"/>
        <v/>
      </c>
      <c r="DR76" s="238" t="str">
        <f t="shared" si="112"/>
        <v/>
      </c>
      <c r="DS76" s="238" t="str">
        <f t="shared" si="113"/>
        <v/>
      </c>
      <c r="DT76" s="238" t="str">
        <f t="shared" si="114"/>
        <v/>
      </c>
      <c r="DU76" s="239" t="str">
        <f t="shared" si="115"/>
        <v/>
      </c>
      <c r="DV76" s="239" t="str">
        <f t="shared" si="116"/>
        <v/>
      </c>
      <c r="DW76" s="240" t="str">
        <f t="shared" si="45"/>
        <v/>
      </c>
      <c r="DX76" s="240" t="str">
        <f t="shared" si="46"/>
        <v/>
      </c>
      <c r="DY76" s="240" t="str">
        <f t="shared" si="47"/>
        <v/>
      </c>
      <c r="DZ76" s="240" t="str">
        <f t="shared" si="48"/>
        <v/>
      </c>
      <c r="EA76" s="240" t="str">
        <f t="shared" si="49"/>
        <v/>
      </c>
      <c r="EB76" s="240" t="str">
        <f t="shared" si="50"/>
        <v/>
      </c>
      <c r="EC76" s="240" t="str">
        <f t="shared" si="51"/>
        <v/>
      </c>
      <c r="ED76" s="240" t="str">
        <f t="shared" si="52"/>
        <v/>
      </c>
      <c r="EE76" s="240" t="str">
        <f t="shared" si="53"/>
        <v/>
      </c>
      <c r="EF76" s="240" t="str">
        <f t="shared" si="54"/>
        <v/>
      </c>
      <c r="EG76" s="240" t="str">
        <f t="shared" si="55"/>
        <v/>
      </c>
      <c r="EH76" s="240" t="str">
        <f t="shared" si="118"/>
        <v/>
      </c>
      <c r="EI76" s="240" t="str">
        <f t="shared" si="56"/>
        <v/>
      </c>
      <c r="EJ76" s="240" t="str">
        <f t="shared" si="117"/>
        <v/>
      </c>
      <c r="EK76" s="241">
        <v>62</v>
      </c>
      <c r="EL76" s="432"/>
      <c r="EM76" s="4"/>
      <c r="EN76" s="4"/>
      <c r="EO76" s="4"/>
      <c r="EP76" s="4"/>
      <c r="EQ76" s="4"/>
      <c r="ER76" s="4"/>
      <c r="ES76" s="4"/>
      <c r="ET76" s="4"/>
      <c r="EU76" s="4"/>
      <c r="EV76" s="4"/>
      <c r="EW76" s="4"/>
      <c r="EX76" s="4"/>
      <c r="EY76" s="4"/>
      <c r="EZ76" s="214" t="str">
        <f>IFERROR(IF(AND('Classificação geral'!$J68="FEM",'Classificação geral'!$K68=1,'Classificação geral'!$F68="Mini"),'Classificação geral'!$A68,""),"")</f>
        <v/>
      </c>
      <c r="FA76" s="214" t="str">
        <f>IFERROR(IF(AND('Classificação geral'!$J68="FEM",'Classificação geral'!$K68=1,'Classificação geral'!F68="Mini"),'Classificação geral'!$B68,""),"")</f>
        <v/>
      </c>
      <c r="FB76" s="215" t="str">
        <f>IF($FA76='Classificação geral'!$B68,'Classificação geral'!$C68,"")</f>
        <v/>
      </c>
      <c r="FC76" s="215" t="str">
        <f>IF($FA76='Classificação geral'!$B68,'Classificação geral'!$D68,"")</f>
        <v/>
      </c>
      <c r="FD76" s="215" t="str">
        <f>IF($FA76='Classificação geral'!$B68,'Classificação geral'!$J68,"")</f>
        <v/>
      </c>
      <c r="FE76" s="215" t="str">
        <f>IF($FD76='Classificação geral'!$J68,'Classificação geral'!$K68,"")</f>
        <v/>
      </c>
      <c r="FF76" s="215" t="str">
        <f>IF($FE76='Classificação geral'!$K68,'Classificação geral'!$P68,"")</f>
        <v/>
      </c>
      <c r="FG76" s="215" t="str">
        <f>IF($FE76='Classificação geral'!$K68,'Classificação geral'!$S68,"")</f>
        <v/>
      </c>
      <c r="FH76" s="215" t="str">
        <f>IF($FE76='Classificação geral'!$K68,'Classificação geral'!$T68,"")</f>
        <v/>
      </c>
      <c r="FI76" s="215" t="str">
        <f>IF($FE76='Classificação geral'!$K68,'Classificação geral'!$L68,"")</f>
        <v/>
      </c>
      <c r="FJ76" s="215" t="str">
        <f>IF($FE76='Classificação geral'!$K68,'Classificação geral'!$U68,"")</f>
        <v/>
      </c>
      <c r="FK76" s="215" t="str">
        <f>IF($FE76='Classificação geral'!$K68,'Classificação geral'!$W68,"")</f>
        <v/>
      </c>
      <c r="FL76" s="215" t="str">
        <f>IF($FE76='Classificação geral'!$K68,'Classificação geral'!$X68,"")</f>
        <v/>
      </c>
      <c r="FM76" s="215" t="str">
        <f>IF($FE76='Classificação geral'!$K68,'Classificação geral'!$M68,"")</f>
        <v/>
      </c>
      <c r="FN76" s="215" t="str">
        <f>IF($FE76='Classificação geral'!$K68,'Classificação geral'!$Y68,"")</f>
        <v/>
      </c>
      <c r="FO76" s="215" t="str">
        <f>IF($FE76='Classificação geral'!$K68,'Classificação geral'!$AA68,"")</f>
        <v/>
      </c>
      <c r="FP76" s="215" t="str">
        <f>IF($FE76='Classificação geral'!$K68,'Classificação geral'!$AB68,"")</f>
        <v/>
      </c>
      <c r="FQ76" s="215" t="str">
        <f>IF($FE76='Classificação geral'!$K68,'Classificação geral'!$N68,"")</f>
        <v/>
      </c>
      <c r="FR76" s="215" t="str">
        <f>IF($FE76='Classificação geral'!$K68,'Classificação geral'!$O68,"")</f>
        <v/>
      </c>
      <c r="FS76" s="215" t="str">
        <f>IF($FE76='Classificação geral'!$K68,'Classificação geral'!$AM68,"")</f>
        <v/>
      </c>
      <c r="FT76" s="216" t="str">
        <f>IFERROR(RANK(FS76,FS:FS,0)+ COUNTIF($FS$13:FS75,FS76),"")</f>
        <v/>
      </c>
      <c r="FU76" s="209"/>
      <c r="FV76" s="214" t="str">
        <f>IFERROR(IF(AND('Classificação geral'!$J68="mas",'Classificação geral'!$K68=1,'Classificação geral'!$F68="Mini"),'Classificação geral'!$A68,""),"")</f>
        <v/>
      </c>
      <c r="FW76" s="214" t="str">
        <f>IFERROR(IF(AND('Classificação geral'!$J68="mas",'Classificação geral'!$K68=1,'Classificação geral'!$F68="Mini"),'Classificação geral'!$B68,""),"")</f>
        <v/>
      </c>
      <c r="FX76" s="215" t="str">
        <f>IF($FW76='Classificação geral'!$B68,'Classificação geral'!$C68,"")</f>
        <v/>
      </c>
      <c r="FY76" s="215" t="str">
        <f>IF($FW76='Classificação geral'!$B68,'Classificação geral'!$D68,"")</f>
        <v/>
      </c>
      <c r="FZ76" s="215" t="str">
        <f>IF($FW76='Classificação geral'!$B68,'Classificação geral'!$J68,"")</f>
        <v/>
      </c>
      <c r="GA76" s="214" t="str">
        <f>IFERROR(IF(AND($FZ76="mas",'Classificação geral'!$K68=1),'Classificação geral'!K68,""),"")</f>
        <v/>
      </c>
      <c r="GB76" s="214" t="str">
        <f>IFERROR(IF(AND($FZ76="mas",'Classificação geral'!$K68=1),'Classificação geral'!P68,""),"")</f>
        <v/>
      </c>
      <c r="GC76" s="214" t="str">
        <f>IFERROR(IF(AND($FZ76="mas",'Classificação geral'!$K68=1),'Classificação geral'!S68,""),"")</f>
        <v/>
      </c>
      <c r="GD76" s="214" t="str">
        <f>IFERROR(IF(AND($FZ76="mas",'Classificação geral'!$K68=1),'Classificação geral'!T68,""),"")</f>
        <v/>
      </c>
      <c r="GE76" s="214" t="str">
        <f>IFERROR(IF(AND($FZ76="mas",'Classificação geral'!$K68=1),'Classificação geral'!L68,""),"")</f>
        <v/>
      </c>
      <c r="GF76" s="214" t="str">
        <f>IFERROR(IF(AND($FZ76="mas",'Classificação geral'!$K68=1),'Classificação geral'!U68,""),"")</f>
        <v/>
      </c>
      <c r="GG76" s="214" t="str">
        <f>IFERROR(IF(AND($FZ76="mas",'Classificação geral'!$K68=1),'Classificação geral'!W68,""),"")</f>
        <v/>
      </c>
      <c r="GH76" s="214" t="str">
        <f>IFERROR(IF(AND($FZ76="mas",'Classificação geral'!$K68=1),'Classificação geral'!X68,""),"")</f>
        <v/>
      </c>
      <c r="GI76" s="214" t="str">
        <f>IFERROR(IF(AND($FZ76="mas",'Classificação geral'!$K68=1),'Classificação geral'!M68,""),"")</f>
        <v/>
      </c>
      <c r="GJ76" s="214" t="str">
        <f>IFERROR(IF(AND($FZ76="mas",'Classificação geral'!$K68=1),'Classificação geral'!Y68,""),"")</f>
        <v/>
      </c>
      <c r="GK76" s="214" t="str">
        <f>IFERROR(IF(AND($FZ76="mas",'Classificação geral'!$K68=1),'Classificação geral'!AA68,""),"")</f>
        <v/>
      </c>
      <c r="GL76" s="214" t="str">
        <f>IFERROR(IF(AND($FZ76="mas",'Classificação geral'!$K68=1),'Classificação geral'!AB68,""),"")</f>
        <v/>
      </c>
      <c r="GM76" s="214" t="str">
        <f>IFERROR(IF(AND($FZ76="mas",'Classificação geral'!$K68=1),'Classificação geral'!N68,""),"")</f>
        <v/>
      </c>
      <c r="GN76" s="214" t="str">
        <f>IFERROR(IF(AND($FZ76="mas",'Classificação geral'!$K68=1),'Classificação geral'!O68,""),"")</f>
        <v/>
      </c>
      <c r="GO76" s="244" t="str">
        <f>IFERROR(IF(AND($FZ76="mas",'Classificação geral'!$K68=1),'Classificação geral'!AM68,""),"")</f>
        <v/>
      </c>
      <c r="GP76" s="216" t="str">
        <f>IFERROR(RANK(GO76,GO:GO,0)+ COUNTIF($GO$13:GO75,GO76),"")</f>
        <v/>
      </c>
      <c r="GQ76" s="209"/>
      <c r="GR76" s="214" t="str">
        <f>IFERROR(IF(AND('Classificação geral'!$J68="fem",'Classificação geral'!$K68=2,'Classificação geral'!$F68="Mini"),'Classificação geral'!$A68,""),"")</f>
        <v/>
      </c>
      <c r="GS76" s="214" t="str">
        <f>IFERROR(IF(AND('Classificação geral'!$J68="fem",'Classificação geral'!$K68=2,'Classificação geral'!$F68="Mini"),'Classificação geral'!$B68,""),"")</f>
        <v/>
      </c>
      <c r="GT76" s="215" t="str">
        <f>IF($GS76='Classificação geral'!$B68,'Classificação geral'!$C68,"")</f>
        <v/>
      </c>
      <c r="GU76" s="215" t="str">
        <f>IF($GS76='Classificação geral'!$B68,'Classificação geral'!$D68,"")</f>
        <v/>
      </c>
      <c r="GV76" s="215" t="str">
        <f>IF($GS76='Classificação geral'!$B68,'Classificação geral'!$J68,"")</f>
        <v/>
      </c>
      <c r="GW76" s="214" t="str">
        <f>IFERROR(IF(AND($GV76="fem",'Classificação geral'!$K68=2),'Classificação geral'!K68,""),"")</f>
        <v/>
      </c>
      <c r="GX76" s="214" t="str">
        <f>IFERROR(IF(AND($GV76="fem",'Classificação geral'!$K68=2),'Classificação geral'!P68,""),"")</f>
        <v/>
      </c>
      <c r="GY76" s="214" t="str">
        <f>IFERROR(IF(AND($GV76="fem",'Classificação geral'!$K68=2),'Classificação geral'!S68,""),"")</f>
        <v/>
      </c>
      <c r="GZ76" s="214" t="str">
        <f>IFERROR(IF(AND($GV76="fem",'Classificação geral'!$K68=2),'Classificação geral'!T68,""),"")</f>
        <v/>
      </c>
      <c r="HA76" s="214" t="str">
        <f>IFERROR(IF(AND($GV76="fem",'Classificação geral'!$K68=2),'Classificação geral'!L68,""),"")</f>
        <v/>
      </c>
      <c r="HB76" s="214" t="str">
        <f>IFERROR(IF(AND($GV76="fem",'Classificação geral'!$K68=2),'Classificação geral'!U68,""),"")</f>
        <v/>
      </c>
      <c r="HC76" s="214" t="str">
        <f>IFERROR(IF(AND($GV76="fem",'Classificação geral'!$K68=2),'Classificação geral'!W68,""),"")</f>
        <v/>
      </c>
      <c r="HD76" s="214" t="str">
        <f>IFERROR(IF(AND($GV76="fem",'Classificação geral'!$K68=2),'Classificação geral'!X68,""),"")</f>
        <v/>
      </c>
      <c r="HE76" s="214" t="str">
        <f>IFERROR(IF(AND($GV76="fem",'Classificação geral'!$K68=2),'Classificação geral'!M68,""),"")</f>
        <v/>
      </c>
      <c r="HF76" s="214" t="str">
        <f>IFERROR(IF(AND($GV76="fem",'Classificação geral'!$K68=2),'Classificação geral'!Y68,""),"")</f>
        <v/>
      </c>
      <c r="HG76" s="214" t="str">
        <f>IFERROR(IF(AND($GV76="fem",'Classificação geral'!$K68=2),'Classificação geral'!AA68,""),"")</f>
        <v/>
      </c>
      <c r="HH76" s="214" t="str">
        <f>IFERROR(IF(AND($GV76="fem",'Classificação geral'!$K68=2),'Classificação geral'!AB68,""),"")</f>
        <v/>
      </c>
      <c r="HI76" s="214" t="str">
        <f>IFERROR(IF(AND($GV76="fem",'Classificação geral'!$K68=2),'Classificação geral'!N68,""),"")</f>
        <v/>
      </c>
      <c r="HJ76" s="214" t="str">
        <f>IFERROR(IF(AND($GV76="fem",'Classificação geral'!$K68=2),'Classificação geral'!O68,""),"")</f>
        <v/>
      </c>
      <c r="HK76" s="214" t="str">
        <f>IFERROR(IF(AND($GV76="fem",'Classificação geral'!$K68=2),'Classificação geral'!AM68,""),"")</f>
        <v/>
      </c>
      <c r="HL76" s="216" t="str">
        <f>IFERROR(RANK(HK76,HK:HK,0)+ COUNTIF(HK$13:$HK74,HK76),"")</f>
        <v/>
      </c>
      <c r="HM76" s="209"/>
      <c r="HN76" s="214" t="str">
        <f>IFERROR(IF(AND('Classificação geral'!$J68="mas",'Classificação geral'!$K68=2,'Classificação geral'!$F68="Mini"),'Classificação geral'!$A68,""),"")</f>
        <v/>
      </c>
      <c r="HO76" s="214" t="str">
        <f>IFERROR(IF(AND('Classificação geral'!$J68="mas",'Classificação geral'!$K68=2,'Classificação geral'!$F68="Mini"),'Classificação geral'!$B68,""),"")</f>
        <v/>
      </c>
      <c r="HP76" s="215" t="str">
        <f>IF($HO76='Classificação geral'!$B68,'Classificação geral'!$C68,"")</f>
        <v/>
      </c>
      <c r="HQ76" s="215" t="str">
        <f>IF($HO76='Classificação geral'!$B68,'Classificação geral'!$D68,"")</f>
        <v/>
      </c>
      <c r="HR76" s="215" t="str">
        <f>IF($HO76='Classificação geral'!$B68,'Classificação geral'!$J68,"")</f>
        <v/>
      </c>
      <c r="HS76" s="214" t="str">
        <f>IFERROR(IF(AND($HR76="mas",'Classificação geral'!$K68=2),'Classificação geral'!K68,""),"")</f>
        <v/>
      </c>
      <c r="HT76" s="214" t="str">
        <f>IFERROR(IF(AND($HR76="mas",'Classificação geral'!$K68=2),'Classificação geral'!P68,""),"")</f>
        <v/>
      </c>
      <c r="HU76" s="214" t="str">
        <f>IFERROR(IF(AND($HR76="mas",'Classificação geral'!$K68=2),'Classificação geral'!S68,""),"")</f>
        <v/>
      </c>
      <c r="HV76" s="214" t="str">
        <f>IFERROR(IF(AND($HR76="mas",'Classificação geral'!$K68=2),'Classificação geral'!T68,""),"")</f>
        <v/>
      </c>
      <c r="HW76" s="214" t="str">
        <f>IFERROR(IF(AND($HR76="mas",'Classificação geral'!$K68=2),'Classificação geral'!L68,""),"")</f>
        <v/>
      </c>
      <c r="HX76" s="214" t="str">
        <f>IFERROR(IF(AND($HR76="mas",'Classificação geral'!$K68=2),'Classificação geral'!U68,""),"")</f>
        <v/>
      </c>
      <c r="HY76" s="214" t="str">
        <f>IFERROR(IF(AND($HR76="mas",'Classificação geral'!$K68=2),'Classificação geral'!W68,""),"")</f>
        <v/>
      </c>
      <c r="HZ76" s="214" t="str">
        <f>IFERROR(IF(AND($HR76="mas",'Classificação geral'!$K68=2),'Classificação geral'!X68,""),"")</f>
        <v/>
      </c>
      <c r="IA76" s="214" t="str">
        <f>IFERROR(IF(AND($HR76="mas",'Classificação geral'!$K68=2),'Classificação geral'!M68,""),"")</f>
        <v/>
      </c>
      <c r="IB76" s="214" t="str">
        <f>IFERROR(IF(AND($HR76="mas",'Classificação geral'!$K68=2),'Classificação geral'!Y68,""),"")</f>
        <v/>
      </c>
      <c r="IC76" s="214" t="str">
        <f>IFERROR(IF(AND($HR76="mas",'Classificação geral'!$K68=2),'Classificação geral'!AA68,""),"")</f>
        <v/>
      </c>
      <c r="ID76" s="214" t="str">
        <f>IFERROR(IF(AND($HR76="mas",'Classificação geral'!$K68=2),'Classificação geral'!AB68,""),"")</f>
        <v/>
      </c>
      <c r="IE76" s="214" t="str">
        <f>IFERROR(IF(AND($HR76="mas",'Classificação geral'!$K68=2),'Classificação geral'!N68,""),"")</f>
        <v/>
      </c>
      <c r="IF76" s="214" t="str">
        <f>IFERROR(IF(AND($HR76="mas",'Classificação geral'!$K68=2),'Classificação geral'!$AM68,""),"")</f>
        <v/>
      </c>
      <c r="IG76" s="216" t="str">
        <f>IFERROR(RANK(IF76,IF:IF,0)+ COUNTIF($IF$13:IF$13,IF76),"")</f>
        <v/>
      </c>
      <c r="IH76" s="209"/>
      <c r="II76" s="214" t="str">
        <f>IFERROR(IF(AND('Classificação geral'!$J68="fem",'Classificação geral'!$K68=3,'Classificação geral'!$F68="Mini"),'Classificação geral'!$A68,""),"")</f>
        <v/>
      </c>
      <c r="IJ76" s="214" t="str">
        <f>IFERROR(IF(AND('Classificação geral'!$J68="fem",'Classificação geral'!$K68=3,'Classificação geral'!$F68="Mini"),'Classificação geral'!$B68,""),"")</f>
        <v/>
      </c>
      <c r="IK76" s="215" t="str">
        <f>IF($IJ76='Classificação geral'!$B68,'Classificação geral'!$C68,"")</f>
        <v/>
      </c>
      <c r="IL76" s="215" t="str">
        <f>IF($IJ76='Classificação geral'!$B68,'Classificação geral'!$D68,"")</f>
        <v/>
      </c>
      <c r="IM76" s="215" t="str">
        <f>IF($IJ76='Classificação geral'!$B68,'Classificação geral'!$J68,"")</f>
        <v/>
      </c>
      <c r="IN76" s="215" t="str">
        <f>IF($IM76='Classificação geral'!$J68,'Classificação geral'!$K68,"")</f>
        <v/>
      </c>
      <c r="IO76" s="215" t="str">
        <f>IF($IN76='Classificação geral'!$K68,'Classificação geral'!$P68,"")</f>
        <v/>
      </c>
      <c r="IP76" s="215" t="str">
        <f>IF($IN76='Classificação geral'!$K68,'Classificação geral'!$S68,"")</f>
        <v/>
      </c>
      <c r="IQ76" s="215" t="str">
        <f>IF($IN76='Classificação geral'!$K68,'Classificação geral'!$T68,"")</f>
        <v/>
      </c>
      <c r="IR76" s="215" t="str">
        <f>IF($IN76='Classificação geral'!$K68,'Classificação geral'!$L68,"")</f>
        <v/>
      </c>
      <c r="IS76" s="215" t="str">
        <f>IF($IN76='Classificação geral'!$K68,'Classificação geral'!$U68,"")</f>
        <v/>
      </c>
      <c r="IT76" s="215" t="str">
        <f>IF($IN76='Classificação geral'!$K68,'Classificação geral'!$W68,"")</f>
        <v/>
      </c>
      <c r="IU76" s="215" t="str">
        <f>IF($IN76='Classificação geral'!$K68,'Classificação geral'!$X68,"")</f>
        <v/>
      </c>
      <c r="IV76" s="215" t="str">
        <f>IF($IN76='Classificação geral'!$K68,'Classificação geral'!$M68,"")</f>
        <v/>
      </c>
      <c r="IW76" s="215" t="str">
        <f>IF($IN76='Classificação geral'!$K68,'Classificação geral'!$Y68,"")</f>
        <v/>
      </c>
      <c r="IX76" s="215" t="str">
        <f>IF($IN76='Classificação geral'!$K68,'Classificação geral'!$AA68,"")</f>
        <v/>
      </c>
      <c r="IY76" s="215" t="str">
        <f>IF($IN76='Classificação geral'!$K68,'Classificação geral'!$AB68,"")</f>
        <v/>
      </c>
      <c r="IZ76" s="215" t="str">
        <f>IF($IN76='Classificação geral'!$K68,'Classificação geral'!$N68,"")</f>
        <v/>
      </c>
      <c r="JA76" s="215" t="str">
        <f>IF($IN76='Classificação geral'!$K68,'Classificação geral'!$O68,"")</f>
        <v/>
      </c>
      <c r="JB76" s="215" t="str">
        <f>IF($IN76='Classificação geral'!$K68,'Classificação geral'!$AM68,"")</f>
        <v/>
      </c>
      <c r="JC76" s="216" t="str">
        <f>IFERROR(RANK(JB76,JB:JB,0)+ COUNTIF($JB$13:JB74,JB76),"")</f>
        <v/>
      </c>
      <c r="JD76" s="209"/>
      <c r="JE76" s="214" t="str">
        <f>IFERROR(IF(AND('Classificação geral'!$J68="mas",'Classificação geral'!$K68=3,'Classificação geral'!$F68="Mini"),'Classificação geral'!$A68,""),"")</f>
        <v/>
      </c>
      <c r="JF76" s="214" t="str">
        <f>IFERROR(IF(AND('Classificação geral'!$J68="mas",'Classificação geral'!$K68=3,'Classificação geral'!$F68="Mini"),'Classificação geral'!$B68,""),"")</f>
        <v/>
      </c>
      <c r="JG76" s="215" t="str">
        <f>IF($JF76='Classificação geral'!$B68,'Classificação geral'!$C68,"")</f>
        <v/>
      </c>
      <c r="JH76" s="215" t="str">
        <f>IF($JF76='Classificação geral'!$B68,'Classificação geral'!$D68,"")</f>
        <v/>
      </c>
      <c r="JI76" s="215" t="str">
        <f>IF($JF76='Classificação geral'!$B68,'Classificação geral'!$J68,"")</f>
        <v/>
      </c>
      <c r="JJ76" s="214" t="str">
        <f>IFERROR(IF(AND($JI76="mas",'Classificação geral'!$K68=3),'Classificação geral'!K68,""),"")</f>
        <v/>
      </c>
      <c r="JK76" s="214" t="str">
        <f>IFERROR(IF(AND($JI76="mas",'Classificação geral'!$K68=3),'Classificação geral'!P68,""),"")</f>
        <v/>
      </c>
      <c r="JL76" s="214" t="str">
        <f>IFERROR(IF(AND($JI76="mas",'Classificação geral'!$K68=3),'Classificação geral'!S68,""),"")</f>
        <v/>
      </c>
      <c r="JM76" s="214" t="str">
        <f>IFERROR(IF(AND($JI76="mas",'Classificação geral'!$K68=3),'Classificação geral'!T68,""),"")</f>
        <v/>
      </c>
      <c r="JN76" s="214" t="str">
        <f>IFERROR(IF(AND($JI76="mas",'Classificação geral'!$K68=3),'Classificação geral'!L68,""),"")</f>
        <v/>
      </c>
      <c r="JO76" s="214" t="str">
        <f>IFERROR(IF(AND($JI76="mas",'Classificação geral'!$K68=3),'Classificação geral'!U68,""),"")</f>
        <v/>
      </c>
      <c r="JP76" s="214" t="str">
        <f>IFERROR(IF(AND($JI76="mas",'Classificação geral'!$K68=3),'Classificação geral'!W68,""),"")</f>
        <v/>
      </c>
      <c r="JQ76" s="214" t="str">
        <f>IFERROR(IF(AND($JI76="mas",'Classificação geral'!$K68=3),'Classificação geral'!X68,""),"")</f>
        <v/>
      </c>
      <c r="JR76" s="214" t="str">
        <f>IFERROR(IF(AND($JI76="mas",'Classificação geral'!$K68=3),'Classificação geral'!M68,""),"")</f>
        <v/>
      </c>
      <c r="JS76" s="214" t="str">
        <f>IFERROR(IF(AND($JI76="mas",'Classificação geral'!$K68=3),'Classificação geral'!Y68,""),"")</f>
        <v/>
      </c>
      <c r="JT76" s="214" t="str">
        <f>IFERROR(IF(AND($JI76="mas",'Classificação geral'!$K68=3),'Classificação geral'!AA68,""),"")</f>
        <v/>
      </c>
      <c r="JU76" s="214" t="str">
        <f>IFERROR(IF(AND($JI76="mas",'Classificação geral'!$K68=3),'Classificação geral'!AB68,""),"")</f>
        <v/>
      </c>
      <c r="JV76" s="214" t="str">
        <f>IFERROR(IF(AND($JI76="mas",'Classificação geral'!$K68=3),'Classificação geral'!N68,""),"")</f>
        <v/>
      </c>
      <c r="JW76" s="214" t="str">
        <f>IFERROR(IF(AND($JI76="mas",'Classificação geral'!$K68=3),'Classificação geral'!$AM68,""),"")</f>
        <v/>
      </c>
      <c r="JX76" s="216" t="str">
        <f>IFERROR(RANK(JW76,JW:JW,0)+ COUNTIF(JW$13:$JW74,JW76),"")</f>
        <v/>
      </c>
    </row>
    <row r="77" spans="1:284" s="189" customFormat="1" ht="24.75" customHeight="1" x14ac:dyDescent="0.4">
      <c r="A77" s="243"/>
      <c r="B77" s="248" t="str">
        <f t="shared" si="125"/>
        <v/>
      </c>
      <c r="C77" s="238" t="str">
        <f t="shared" si="126"/>
        <v/>
      </c>
      <c r="D77" s="238" t="str">
        <f t="shared" si="127"/>
        <v/>
      </c>
      <c r="E77" s="238" t="str">
        <f t="shared" si="128"/>
        <v/>
      </c>
      <c r="F77" s="239" t="str">
        <f t="shared" si="129"/>
        <v/>
      </c>
      <c r="G77" s="239" t="str">
        <f t="shared" si="130"/>
        <v/>
      </c>
      <c r="H77" s="240" t="str">
        <f t="shared" si="131"/>
        <v/>
      </c>
      <c r="I77" s="240" t="str">
        <f t="shared" si="132"/>
        <v/>
      </c>
      <c r="J77" s="240" t="str">
        <f t="shared" si="133"/>
        <v/>
      </c>
      <c r="K77" s="240" t="str">
        <f t="shared" si="134"/>
        <v/>
      </c>
      <c r="L77" s="240" t="str">
        <f t="shared" si="135"/>
        <v/>
      </c>
      <c r="M77" s="240" t="str">
        <f t="shared" si="136"/>
        <v/>
      </c>
      <c r="N77" s="240" t="str">
        <f t="shared" si="137"/>
        <v/>
      </c>
      <c r="O77" s="240" t="str">
        <f t="shared" si="138"/>
        <v/>
      </c>
      <c r="P77" s="240" t="str">
        <f t="shared" si="139"/>
        <v/>
      </c>
      <c r="Q77" s="240" t="str">
        <f t="shared" si="140"/>
        <v/>
      </c>
      <c r="R77" s="240" t="str">
        <f t="shared" si="165"/>
        <v/>
      </c>
      <c r="S77" s="240" t="str">
        <f t="shared" si="165"/>
        <v/>
      </c>
      <c r="T77" s="240" t="str">
        <f t="shared" si="141"/>
        <v/>
      </c>
      <c r="U77" s="240" t="str">
        <f t="shared" si="142"/>
        <v/>
      </c>
      <c r="V77" s="241">
        <v>63</v>
      </c>
      <c r="W77" s="432"/>
      <c r="X77" s="434"/>
      <c r="Y77" s="242"/>
      <c r="Z77" s="248" t="str">
        <f t="shared" si="143"/>
        <v/>
      </c>
      <c r="AA77" s="238" t="str">
        <f t="shared" si="144"/>
        <v/>
      </c>
      <c r="AB77" s="238" t="str">
        <f t="shared" si="145"/>
        <v/>
      </c>
      <c r="AC77" s="238" t="str">
        <f t="shared" si="146"/>
        <v/>
      </c>
      <c r="AD77" s="239" t="str">
        <f t="shared" si="147"/>
        <v/>
      </c>
      <c r="AE77" s="239" t="str">
        <f t="shared" si="148"/>
        <v/>
      </c>
      <c r="AF77" s="240" t="str">
        <f t="shared" si="149"/>
        <v/>
      </c>
      <c r="AG77" s="240" t="str">
        <f t="shared" si="150"/>
        <v/>
      </c>
      <c r="AH77" s="240" t="str">
        <f t="shared" si="151"/>
        <v/>
      </c>
      <c r="AI77" s="240" t="str">
        <f t="shared" si="152"/>
        <v/>
      </c>
      <c r="AJ77" s="240" t="str">
        <f t="shared" si="153"/>
        <v/>
      </c>
      <c r="AK77" s="240" t="str">
        <f t="shared" si="154"/>
        <v/>
      </c>
      <c r="AL77" s="240" t="str">
        <f t="shared" si="155"/>
        <v/>
      </c>
      <c r="AM77" s="240" t="str">
        <f t="shared" si="156"/>
        <v/>
      </c>
      <c r="AN77" s="240" t="str">
        <f t="shared" si="157"/>
        <v/>
      </c>
      <c r="AO77" s="240" t="str">
        <f t="shared" si="158"/>
        <v/>
      </c>
      <c r="AP77" s="240" t="str">
        <f t="shared" si="166"/>
        <v/>
      </c>
      <c r="AQ77" s="240" t="str">
        <f t="shared" si="166"/>
        <v/>
      </c>
      <c r="AR77" s="240" t="str">
        <f t="shared" si="159"/>
        <v/>
      </c>
      <c r="AS77" s="240" t="str">
        <f t="shared" si="160"/>
        <v/>
      </c>
      <c r="AT77" s="241">
        <v>63</v>
      </c>
      <c r="AU77" s="432"/>
      <c r="AV77" s="242"/>
      <c r="AW77" s="243"/>
      <c r="AX77" s="249" t="str">
        <f t="shared" si="57"/>
        <v/>
      </c>
      <c r="AY77" s="238" t="str">
        <f t="shared" si="58"/>
        <v/>
      </c>
      <c r="AZ77" s="238" t="str">
        <f t="shared" si="59"/>
        <v/>
      </c>
      <c r="BA77" s="239" t="str">
        <f t="shared" si="161"/>
        <v/>
      </c>
      <c r="BB77" s="239" t="str">
        <f t="shared" si="60"/>
        <v/>
      </c>
      <c r="BC77" s="239" t="str">
        <f t="shared" si="61"/>
        <v/>
      </c>
      <c r="BD77" s="240" t="str">
        <f t="shared" si="62"/>
        <v/>
      </c>
      <c r="BE77" s="240" t="str">
        <f t="shared" si="63"/>
        <v/>
      </c>
      <c r="BF77" s="240" t="str">
        <f t="shared" si="64"/>
        <v/>
      </c>
      <c r="BG77" s="240" t="str">
        <f t="shared" si="65"/>
        <v/>
      </c>
      <c r="BH77" s="240" t="str">
        <f t="shared" si="66"/>
        <v/>
      </c>
      <c r="BI77" s="240" t="str">
        <f t="shared" si="67"/>
        <v/>
      </c>
      <c r="BJ77" s="240" t="str">
        <f t="shared" si="68"/>
        <v/>
      </c>
      <c r="BK77" s="240" t="str">
        <f t="shared" si="69"/>
        <v/>
      </c>
      <c r="BL77" s="240" t="str">
        <f t="shared" si="70"/>
        <v/>
      </c>
      <c r="BM77" s="240" t="str">
        <f t="shared" si="71"/>
        <v/>
      </c>
      <c r="BN77" s="240" t="str">
        <f t="shared" si="121"/>
        <v/>
      </c>
      <c r="BO77" s="240" t="str">
        <f t="shared" si="121"/>
        <v/>
      </c>
      <c r="BP77" s="240" t="str">
        <f t="shared" si="73"/>
        <v/>
      </c>
      <c r="BQ77" s="240" t="str">
        <f t="shared" si="74"/>
        <v/>
      </c>
      <c r="BR77" s="241">
        <v>63</v>
      </c>
      <c r="BS77" s="432"/>
      <c r="BT77" s="242"/>
      <c r="BU77" s="242"/>
      <c r="BV77" s="249" t="str">
        <f t="shared" si="75"/>
        <v/>
      </c>
      <c r="BW77" s="238" t="str">
        <f t="shared" si="76"/>
        <v/>
      </c>
      <c r="BX77" s="238" t="str">
        <f t="shared" si="77"/>
        <v/>
      </c>
      <c r="BY77" s="239" t="str">
        <f t="shared" si="162"/>
        <v/>
      </c>
      <c r="BZ77" s="239" t="str">
        <f t="shared" si="78"/>
        <v/>
      </c>
      <c r="CA77" s="239" t="str">
        <f t="shared" si="122"/>
        <v/>
      </c>
      <c r="CB77" s="240" t="str">
        <f t="shared" si="122"/>
        <v/>
      </c>
      <c r="CC77" s="240" t="str">
        <f t="shared" si="80"/>
        <v/>
      </c>
      <c r="CD77" s="240" t="str">
        <f t="shared" si="81"/>
        <v/>
      </c>
      <c r="CE77" s="240" t="str">
        <f t="shared" si="82"/>
        <v/>
      </c>
      <c r="CF77" s="240" t="str">
        <f t="shared" si="83"/>
        <v/>
      </c>
      <c r="CG77" s="240" t="str">
        <f t="shared" si="84"/>
        <v/>
      </c>
      <c r="CH77" s="240" t="str">
        <f t="shared" si="85"/>
        <v/>
      </c>
      <c r="CI77" s="240" t="str">
        <f t="shared" si="86"/>
        <v/>
      </c>
      <c r="CJ77" s="240" t="str">
        <f t="shared" si="87"/>
        <v/>
      </c>
      <c r="CK77" s="240" t="str">
        <f t="shared" si="88"/>
        <v/>
      </c>
      <c r="CL77" s="240" t="str">
        <f t="shared" si="123"/>
        <v/>
      </c>
      <c r="CM77" s="240" t="str">
        <f t="shared" si="123"/>
        <v/>
      </c>
      <c r="CN77" s="240" t="str">
        <f t="shared" si="90"/>
        <v/>
      </c>
      <c r="CO77" s="240" t="str">
        <f t="shared" si="91"/>
        <v/>
      </c>
      <c r="CP77" s="241">
        <v>63</v>
      </c>
      <c r="CQ77" s="432"/>
      <c r="CR77" s="243"/>
      <c r="CS77" s="248" t="str">
        <f t="shared" si="92"/>
        <v/>
      </c>
      <c r="CT77" s="238" t="str">
        <f t="shared" si="93"/>
        <v/>
      </c>
      <c r="CU77" s="238" t="str">
        <f t="shared" si="94"/>
        <v/>
      </c>
      <c r="CV77" s="238" t="str">
        <f t="shared" si="95"/>
        <v/>
      </c>
      <c r="CW77" s="239" t="str">
        <f t="shared" si="96"/>
        <v/>
      </c>
      <c r="CX77" s="239" t="str">
        <f t="shared" si="97"/>
        <v/>
      </c>
      <c r="CY77" s="240" t="str">
        <f t="shared" si="98"/>
        <v/>
      </c>
      <c r="CZ77" s="240" t="str">
        <f t="shared" si="99"/>
        <v/>
      </c>
      <c r="DA77" s="240" t="str">
        <f t="shared" si="100"/>
        <v/>
      </c>
      <c r="DB77" s="240" t="str">
        <f t="shared" si="101"/>
        <v/>
      </c>
      <c r="DC77" s="240" t="str">
        <f t="shared" si="102"/>
        <v/>
      </c>
      <c r="DD77" s="240" t="str">
        <f t="shared" si="103"/>
        <v/>
      </c>
      <c r="DE77" s="240" t="str">
        <f t="shared" si="104"/>
        <v/>
      </c>
      <c r="DF77" s="240" t="str">
        <f t="shared" si="105"/>
        <v/>
      </c>
      <c r="DG77" s="240" t="str">
        <f t="shared" si="106"/>
        <v/>
      </c>
      <c r="DH77" s="240" t="str">
        <f t="shared" si="107"/>
        <v/>
      </c>
      <c r="DI77" s="240" t="str">
        <f t="shared" si="124"/>
        <v/>
      </c>
      <c r="DJ77" s="240" t="str">
        <f t="shared" si="124"/>
        <v/>
      </c>
      <c r="DK77" s="240" t="str">
        <f t="shared" si="109"/>
        <v/>
      </c>
      <c r="DL77" s="240" t="str">
        <f t="shared" si="110"/>
        <v/>
      </c>
      <c r="DM77" s="241">
        <v>63</v>
      </c>
      <c r="DN77" s="432"/>
      <c r="DO77" s="242"/>
      <c r="DP77" s="242"/>
      <c r="DQ77" s="248" t="str">
        <f t="shared" si="111"/>
        <v/>
      </c>
      <c r="DR77" s="238" t="str">
        <f t="shared" si="112"/>
        <v/>
      </c>
      <c r="DS77" s="238" t="str">
        <f t="shared" si="113"/>
        <v/>
      </c>
      <c r="DT77" s="238" t="str">
        <f t="shared" si="114"/>
        <v/>
      </c>
      <c r="DU77" s="239" t="str">
        <f t="shared" si="115"/>
        <v/>
      </c>
      <c r="DV77" s="239" t="str">
        <f t="shared" si="116"/>
        <v/>
      </c>
      <c r="DW77" s="240" t="str">
        <f t="shared" si="45"/>
        <v/>
      </c>
      <c r="DX77" s="240" t="str">
        <f t="shared" si="46"/>
        <v/>
      </c>
      <c r="DY77" s="240" t="str">
        <f t="shared" si="47"/>
        <v/>
      </c>
      <c r="DZ77" s="240" t="str">
        <f t="shared" si="48"/>
        <v/>
      </c>
      <c r="EA77" s="240" t="str">
        <f t="shared" si="49"/>
        <v/>
      </c>
      <c r="EB77" s="240" t="str">
        <f t="shared" si="50"/>
        <v/>
      </c>
      <c r="EC77" s="240" t="str">
        <f t="shared" si="51"/>
        <v/>
      </c>
      <c r="ED77" s="240" t="str">
        <f t="shared" si="52"/>
        <v/>
      </c>
      <c r="EE77" s="240" t="str">
        <f t="shared" si="53"/>
        <v/>
      </c>
      <c r="EF77" s="240" t="str">
        <f t="shared" si="54"/>
        <v/>
      </c>
      <c r="EG77" s="240" t="str">
        <f t="shared" si="55"/>
        <v/>
      </c>
      <c r="EH77" s="240" t="str">
        <f t="shared" si="118"/>
        <v/>
      </c>
      <c r="EI77" s="240" t="str">
        <f t="shared" si="56"/>
        <v/>
      </c>
      <c r="EJ77" s="240" t="str">
        <f t="shared" si="117"/>
        <v/>
      </c>
      <c r="EK77" s="241">
        <v>63</v>
      </c>
      <c r="EL77" s="432"/>
      <c r="EM77" s="190"/>
      <c r="EN77" s="190"/>
      <c r="EO77" s="190"/>
      <c r="EP77" s="190"/>
      <c r="EQ77" s="190"/>
      <c r="ER77" s="190"/>
      <c r="ES77" s="190"/>
      <c r="ET77" s="190"/>
      <c r="EU77" s="190"/>
      <c r="EV77" s="190"/>
      <c r="EW77" s="190"/>
      <c r="EX77" s="190"/>
      <c r="EY77" s="190"/>
      <c r="EZ77" s="214" t="str">
        <f>IFERROR(IF(AND('Classificação geral'!$J69="FEM",'Classificação geral'!$K69=1,'Classificação geral'!$F69="Mini"),'Classificação geral'!$A69,""),"")</f>
        <v/>
      </c>
      <c r="FA77" s="214" t="str">
        <f>IFERROR(IF(AND('Classificação geral'!$J69="FEM",'Classificação geral'!$K69=1,'Classificação geral'!F69="Mini"),'Classificação geral'!$B69,""),"")</f>
        <v/>
      </c>
      <c r="FB77" s="215" t="str">
        <f>IF($FA77='Classificação geral'!$B69,'Classificação geral'!$C69,"")</f>
        <v/>
      </c>
      <c r="FC77" s="215" t="str">
        <f>IF($FA77='Classificação geral'!$B69,'Classificação geral'!$D69,"")</f>
        <v/>
      </c>
      <c r="FD77" s="215" t="str">
        <f>IF($FA77='Classificação geral'!$B69,'Classificação geral'!$J69,"")</f>
        <v/>
      </c>
      <c r="FE77" s="215" t="str">
        <f>IF($FD77='Classificação geral'!$J69,'Classificação geral'!$K69,"")</f>
        <v/>
      </c>
      <c r="FF77" s="215" t="str">
        <f>IF($FE77='Classificação geral'!$K69,'Classificação geral'!$P69,"")</f>
        <v/>
      </c>
      <c r="FG77" s="215" t="str">
        <f>IF($FE77='Classificação geral'!$K69,'Classificação geral'!$S69,"")</f>
        <v/>
      </c>
      <c r="FH77" s="215" t="str">
        <f>IF($FE77='Classificação geral'!$K69,'Classificação geral'!$T69,"")</f>
        <v/>
      </c>
      <c r="FI77" s="215" t="str">
        <f>IF($FE77='Classificação geral'!$K69,'Classificação geral'!$L69,"")</f>
        <v/>
      </c>
      <c r="FJ77" s="215" t="str">
        <f>IF($FE77='Classificação geral'!$K69,'Classificação geral'!$U69,"")</f>
        <v/>
      </c>
      <c r="FK77" s="215" t="str">
        <f>IF($FE77='Classificação geral'!$K69,'Classificação geral'!$W69,"")</f>
        <v/>
      </c>
      <c r="FL77" s="215" t="str">
        <f>IF($FE77='Classificação geral'!$K69,'Classificação geral'!$X69,"")</f>
        <v/>
      </c>
      <c r="FM77" s="215" t="str">
        <f>IF($FE77='Classificação geral'!$K69,'Classificação geral'!$M69,"")</f>
        <v/>
      </c>
      <c r="FN77" s="215" t="str">
        <f>IF($FE77='Classificação geral'!$K69,'Classificação geral'!$Y69,"")</f>
        <v/>
      </c>
      <c r="FO77" s="215" t="str">
        <f>IF($FE77='Classificação geral'!$K69,'Classificação geral'!$AA69,"")</f>
        <v/>
      </c>
      <c r="FP77" s="215" t="str">
        <f>IF($FE77='Classificação geral'!$K69,'Classificação geral'!$AB69,"")</f>
        <v/>
      </c>
      <c r="FQ77" s="215" t="str">
        <f>IF($FE77='Classificação geral'!$K69,'Classificação geral'!$N69,"")</f>
        <v/>
      </c>
      <c r="FR77" s="215" t="str">
        <f>IF($FE77='Classificação geral'!$K69,'Classificação geral'!$O69,"")</f>
        <v/>
      </c>
      <c r="FS77" s="215" t="str">
        <f>IF($FE77='Classificação geral'!$K69,'Classificação geral'!$AM69,"")</f>
        <v/>
      </c>
      <c r="FT77" s="216" t="str">
        <f>IFERROR(RANK(FS77,FS:FS,0)+ COUNTIF($FS$13:FS76,FS77),"")</f>
        <v/>
      </c>
      <c r="FU77" s="209"/>
      <c r="FV77" s="214" t="str">
        <f>IFERROR(IF(AND('Classificação geral'!$J69="mas",'Classificação geral'!$K69=1,'Classificação geral'!$F69="Mini"),'Classificação geral'!$A69,""),"")</f>
        <v/>
      </c>
      <c r="FW77" s="214" t="str">
        <f>IFERROR(IF(AND('Classificação geral'!$J69="mas",'Classificação geral'!$K69=1,'Classificação geral'!$F69="Mini"),'Classificação geral'!$B69,""),"")</f>
        <v/>
      </c>
      <c r="FX77" s="215" t="str">
        <f>IF($FW77='Classificação geral'!$B69,'Classificação geral'!$C69,"")</f>
        <v/>
      </c>
      <c r="FY77" s="215" t="str">
        <f>IF($FW77='Classificação geral'!$B69,'Classificação geral'!$D69,"")</f>
        <v/>
      </c>
      <c r="FZ77" s="215" t="str">
        <f>IF($FW77='Classificação geral'!$B69,'Classificação geral'!$J69,"")</f>
        <v/>
      </c>
      <c r="GA77" s="214" t="str">
        <f>IFERROR(IF(AND($FZ77="mas",'Classificação geral'!$K69=1),'Classificação geral'!K69,""),"")</f>
        <v/>
      </c>
      <c r="GB77" s="214" t="str">
        <f>IFERROR(IF(AND($FZ77="mas",'Classificação geral'!$K69=1),'Classificação geral'!P69,""),"")</f>
        <v/>
      </c>
      <c r="GC77" s="214" t="str">
        <f>IFERROR(IF(AND($FZ77="mas",'Classificação geral'!$K69=1),'Classificação geral'!S69,""),"")</f>
        <v/>
      </c>
      <c r="GD77" s="214" t="str">
        <f>IFERROR(IF(AND($FZ77="mas",'Classificação geral'!$K69=1),'Classificação geral'!T69,""),"")</f>
        <v/>
      </c>
      <c r="GE77" s="214" t="str">
        <f>IFERROR(IF(AND($FZ77="mas",'Classificação geral'!$K69=1),'Classificação geral'!L69,""),"")</f>
        <v/>
      </c>
      <c r="GF77" s="214" t="str">
        <f>IFERROR(IF(AND($FZ77="mas",'Classificação geral'!$K69=1),'Classificação geral'!U69,""),"")</f>
        <v/>
      </c>
      <c r="GG77" s="214" t="str">
        <f>IFERROR(IF(AND($FZ77="mas",'Classificação geral'!$K69=1),'Classificação geral'!W69,""),"")</f>
        <v/>
      </c>
      <c r="GH77" s="214" t="str">
        <f>IFERROR(IF(AND($FZ77="mas",'Classificação geral'!$K69=1),'Classificação geral'!X69,""),"")</f>
        <v/>
      </c>
      <c r="GI77" s="214" t="str">
        <f>IFERROR(IF(AND($FZ77="mas",'Classificação geral'!$K69=1),'Classificação geral'!M69,""),"")</f>
        <v/>
      </c>
      <c r="GJ77" s="214" t="str">
        <f>IFERROR(IF(AND($FZ77="mas",'Classificação geral'!$K69=1),'Classificação geral'!Y69,""),"")</f>
        <v/>
      </c>
      <c r="GK77" s="214" t="str">
        <f>IFERROR(IF(AND($FZ77="mas",'Classificação geral'!$K69=1),'Classificação geral'!AA69,""),"")</f>
        <v/>
      </c>
      <c r="GL77" s="214" t="str">
        <f>IFERROR(IF(AND($FZ77="mas",'Classificação geral'!$K69=1),'Classificação geral'!AB69,""),"")</f>
        <v/>
      </c>
      <c r="GM77" s="214" t="str">
        <f>IFERROR(IF(AND($FZ77="mas",'Classificação geral'!$K69=1),'Classificação geral'!N69,""),"")</f>
        <v/>
      </c>
      <c r="GN77" s="214" t="str">
        <f>IFERROR(IF(AND($FZ77="mas",'Classificação geral'!$K69=1),'Classificação geral'!O69,""),"")</f>
        <v/>
      </c>
      <c r="GO77" s="244" t="str">
        <f>IFERROR(IF(AND($FZ77="mas",'Classificação geral'!$K69=1),'Classificação geral'!AM69,""),"")</f>
        <v/>
      </c>
      <c r="GP77" s="216" t="str">
        <f>IFERROR(RANK(GO77,GO:GO,0)+ COUNTIF($GO$13:GO76,GO77),"")</f>
        <v/>
      </c>
      <c r="GQ77" s="209"/>
      <c r="GR77" s="214" t="str">
        <f>IFERROR(IF(AND('Classificação geral'!$J69="fem",'Classificação geral'!$K69=2,'Classificação geral'!$F69="Mini"),'Classificação geral'!$A69,""),"")</f>
        <v/>
      </c>
      <c r="GS77" s="214" t="str">
        <f>IFERROR(IF(AND('Classificação geral'!$J69="fem",'Classificação geral'!$K69=2,'Classificação geral'!$F69="Mini"),'Classificação geral'!$B69,""),"")</f>
        <v/>
      </c>
      <c r="GT77" s="215" t="str">
        <f>IF($GS77='Classificação geral'!$B69,'Classificação geral'!$C69,"")</f>
        <v/>
      </c>
      <c r="GU77" s="215" t="str">
        <f>IF($GS77='Classificação geral'!$B69,'Classificação geral'!$D69,"")</f>
        <v/>
      </c>
      <c r="GV77" s="215" t="str">
        <f>IF($GS77='Classificação geral'!$B69,'Classificação geral'!$J69,"")</f>
        <v/>
      </c>
      <c r="GW77" s="214" t="str">
        <f>IFERROR(IF(AND($GV77="fem",'Classificação geral'!$K69=2),'Classificação geral'!K69,""),"")</f>
        <v/>
      </c>
      <c r="GX77" s="214" t="str">
        <f>IFERROR(IF(AND($GV77="fem",'Classificação geral'!$K69=2),'Classificação geral'!P69,""),"")</f>
        <v/>
      </c>
      <c r="GY77" s="214" t="str">
        <f>IFERROR(IF(AND($GV77="fem",'Classificação geral'!$K69=2),'Classificação geral'!S69,""),"")</f>
        <v/>
      </c>
      <c r="GZ77" s="214" t="str">
        <f>IFERROR(IF(AND($GV77="fem",'Classificação geral'!$K69=2),'Classificação geral'!T69,""),"")</f>
        <v/>
      </c>
      <c r="HA77" s="214" t="str">
        <f>IFERROR(IF(AND($GV77="fem",'Classificação geral'!$K69=2),'Classificação geral'!L69,""),"")</f>
        <v/>
      </c>
      <c r="HB77" s="214" t="str">
        <f>IFERROR(IF(AND($GV77="fem",'Classificação geral'!$K69=2),'Classificação geral'!U69,""),"")</f>
        <v/>
      </c>
      <c r="HC77" s="214" t="str">
        <f>IFERROR(IF(AND($GV77="fem",'Classificação geral'!$K69=2),'Classificação geral'!W69,""),"")</f>
        <v/>
      </c>
      <c r="HD77" s="214" t="str">
        <f>IFERROR(IF(AND($GV77="fem",'Classificação geral'!$K69=2),'Classificação geral'!X69,""),"")</f>
        <v/>
      </c>
      <c r="HE77" s="214" t="str">
        <f>IFERROR(IF(AND($GV77="fem",'Classificação geral'!$K69=2),'Classificação geral'!M69,""),"")</f>
        <v/>
      </c>
      <c r="HF77" s="214" t="str">
        <f>IFERROR(IF(AND($GV77="fem",'Classificação geral'!$K69=2),'Classificação geral'!Y69,""),"")</f>
        <v/>
      </c>
      <c r="HG77" s="214" t="str">
        <f>IFERROR(IF(AND($GV77="fem",'Classificação geral'!$K69=2),'Classificação geral'!AA69,""),"")</f>
        <v/>
      </c>
      <c r="HH77" s="214" t="str">
        <f>IFERROR(IF(AND($GV77="fem",'Classificação geral'!$K69=2),'Classificação geral'!AB69,""),"")</f>
        <v/>
      </c>
      <c r="HI77" s="214" t="str">
        <f>IFERROR(IF(AND($GV77="fem",'Classificação geral'!$K69=2),'Classificação geral'!N69,""),"")</f>
        <v/>
      </c>
      <c r="HJ77" s="214" t="str">
        <f>IFERROR(IF(AND($GV77="fem",'Classificação geral'!$K69=2),'Classificação geral'!O69,""),"")</f>
        <v/>
      </c>
      <c r="HK77" s="214" t="str">
        <f>IFERROR(IF(AND($GV77="fem",'Classificação geral'!$K69=2),'Classificação geral'!AM69,""),"")</f>
        <v/>
      </c>
      <c r="HL77" s="216" t="str">
        <f>IFERROR(RANK(HK77,HK:HK,0)+ COUNTIF(HK$13:$HK75,HK77),"")</f>
        <v/>
      </c>
      <c r="HM77" s="209"/>
      <c r="HN77" s="214" t="str">
        <f>IFERROR(IF(AND('Classificação geral'!$J69="mas",'Classificação geral'!$K69=2,'Classificação geral'!$F69="Mini"),'Classificação geral'!$A69,""),"")</f>
        <v/>
      </c>
      <c r="HO77" s="214" t="str">
        <f>IFERROR(IF(AND('Classificação geral'!$J69="mas",'Classificação geral'!$K69=2,'Classificação geral'!$F69="Mini"),'Classificação geral'!$B69,""),"")</f>
        <v/>
      </c>
      <c r="HP77" s="215" t="str">
        <f>IF($HO77='Classificação geral'!$B69,'Classificação geral'!$C69,"")</f>
        <v/>
      </c>
      <c r="HQ77" s="215" t="str">
        <f>IF($HO77='Classificação geral'!$B69,'Classificação geral'!$D69,"")</f>
        <v/>
      </c>
      <c r="HR77" s="215" t="str">
        <f>IF($HO77='Classificação geral'!$B69,'Classificação geral'!$J69,"")</f>
        <v/>
      </c>
      <c r="HS77" s="214" t="str">
        <f>IFERROR(IF(AND($HR77="mas",'Classificação geral'!$K69=2),'Classificação geral'!K69,""),"")</f>
        <v/>
      </c>
      <c r="HT77" s="214" t="str">
        <f>IFERROR(IF(AND($HR77="mas",'Classificação geral'!$K69=2),'Classificação geral'!P69,""),"")</f>
        <v/>
      </c>
      <c r="HU77" s="214" t="str">
        <f>IFERROR(IF(AND($HR77="mas",'Classificação geral'!$K69=2),'Classificação geral'!S69,""),"")</f>
        <v/>
      </c>
      <c r="HV77" s="214" t="str">
        <f>IFERROR(IF(AND($HR77="mas",'Classificação geral'!$K69=2),'Classificação geral'!T69,""),"")</f>
        <v/>
      </c>
      <c r="HW77" s="214" t="str">
        <f>IFERROR(IF(AND($HR77="mas",'Classificação geral'!$K69=2),'Classificação geral'!L69,""),"")</f>
        <v/>
      </c>
      <c r="HX77" s="214" t="str">
        <f>IFERROR(IF(AND($HR77="mas",'Classificação geral'!$K69=2),'Classificação geral'!U69,""),"")</f>
        <v/>
      </c>
      <c r="HY77" s="214" t="str">
        <f>IFERROR(IF(AND($HR77="mas",'Classificação geral'!$K69=2),'Classificação geral'!W69,""),"")</f>
        <v/>
      </c>
      <c r="HZ77" s="214" t="str">
        <f>IFERROR(IF(AND($HR77="mas",'Classificação geral'!$K69=2),'Classificação geral'!X69,""),"")</f>
        <v/>
      </c>
      <c r="IA77" s="214" t="str">
        <f>IFERROR(IF(AND($HR77="mas",'Classificação geral'!$K69=2),'Classificação geral'!M69,""),"")</f>
        <v/>
      </c>
      <c r="IB77" s="214" t="str">
        <f>IFERROR(IF(AND($HR77="mas",'Classificação geral'!$K69=2),'Classificação geral'!Y69,""),"")</f>
        <v/>
      </c>
      <c r="IC77" s="214" t="str">
        <f>IFERROR(IF(AND($HR77="mas",'Classificação geral'!$K69=2),'Classificação geral'!AA69,""),"")</f>
        <v/>
      </c>
      <c r="ID77" s="214" t="str">
        <f>IFERROR(IF(AND($HR77="mas",'Classificação geral'!$K69=2),'Classificação geral'!AB69,""),"")</f>
        <v/>
      </c>
      <c r="IE77" s="214" t="str">
        <f>IFERROR(IF(AND($HR77="mas",'Classificação geral'!$K69=2),'Classificação geral'!N69,""),"")</f>
        <v/>
      </c>
      <c r="IF77" s="214" t="str">
        <f>IFERROR(IF(AND($HR77="mas",'Classificação geral'!$K69=2),'Classificação geral'!$AM69,""),"")</f>
        <v/>
      </c>
      <c r="IG77" s="216" t="str">
        <f>IFERROR(RANK(IF77,IF:IF,0)+ COUNTIF($IF$13:IF$13,IF77),"")</f>
        <v/>
      </c>
      <c r="IH77" s="209"/>
      <c r="II77" s="214" t="str">
        <f>IFERROR(IF(AND('Classificação geral'!$J69="fem",'Classificação geral'!$K69=3,'Classificação geral'!$F69="Mini"),'Classificação geral'!$A69,""),"")</f>
        <v/>
      </c>
      <c r="IJ77" s="214" t="str">
        <f>IFERROR(IF(AND('Classificação geral'!$J69="fem",'Classificação geral'!$K69=3,'Classificação geral'!$F69="Mini"),'Classificação geral'!$B69,""),"")</f>
        <v/>
      </c>
      <c r="IK77" s="215" t="str">
        <f>IF($IJ77='Classificação geral'!$B69,'Classificação geral'!$C69,"")</f>
        <v/>
      </c>
      <c r="IL77" s="215" t="str">
        <f>IF($IJ77='Classificação geral'!$B69,'Classificação geral'!$D69,"")</f>
        <v/>
      </c>
      <c r="IM77" s="215" t="str">
        <f>IF($IJ77='Classificação geral'!$B69,'Classificação geral'!$J69,"")</f>
        <v/>
      </c>
      <c r="IN77" s="215" t="str">
        <f>IF($IM77='Classificação geral'!$J69,'Classificação geral'!$K69,"")</f>
        <v/>
      </c>
      <c r="IO77" s="215" t="str">
        <f>IF($IN77='Classificação geral'!$K69,'Classificação geral'!$P69,"")</f>
        <v/>
      </c>
      <c r="IP77" s="215" t="str">
        <f>IF($IN77='Classificação geral'!$K69,'Classificação geral'!$S69,"")</f>
        <v/>
      </c>
      <c r="IQ77" s="215" t="str">
        <f>IF($IN77='Classificação geral'!$K69,'Classificação geral'!$T69,"")</f>
        <v/>
      </c>
      <c r="IR77" s="215" t="str">
        <f>IF($IN77='Classificação geral'!$K69,'Classificação geral'!$L69,"")</f>
        <v/>
      </c>
      <c r="IS77" s="215" t="str">
        <f>IF($IN77='Classificação geral'!$K69,'Classificação geral'!$U69,"")</f>
        <v/>
      </c>
      <c r="IT77" s="215" t="str">
        <f>IF($IN77='Classificação geral'!$K69,'Classificação geral'!$W69,"")</f>
        <v/>
      </c>
      <c r="IU77" s="215" t="str">
        <f>IF($IN77='Classificação geral'!$K69,'Classificação geral'!$X69,"")</f>
        <v/>
      </c>
      <c r="IV77" s="215" t="str">
        <f>IF($IN77='Classificação geral'!$K69,'Classificação geral'!$M69,"")</f>
        <v/>
      </c>
      <c r="IW77" s="215" t="str">
        <f>IF($IN77='Classificação geral'!$K69,'Classificação geral'!$Y69,"")</f>
        <v/>
      </c>
      <c r="IX77" s="215" t="str">
        <f>IF($IN77='Classificação geral'!$K69,'Classificação geral'!$AA69,"")</f>
        <v/>
      </c>
      <c r="IY77" s="215" t="str">
        <f>IF($IN77='Classificação geral'!$K69,'Classificação geral'!$AB69,"")</f>
        <v/>
      </c>
      <c r="IZ77" s="215" t="str">
        <f>IF($IN77='Classificação geral'!$K69,'Classificação geral'!$N69,"")</f>
        <v/>
      </c>
      <c r="JA77" s="215" t="str">
        <f>IF($IN77='Classificação geral'!$K69,'Classificação geral'!$O69,"")</f>
        <v/>
      </c>
      <c r="JB77" s="215" t="str">
        <f>IF($IN77='Classificação geral'!$K69,'Classificação geral'!$AM69,"")</f>
        <v/>
      </c>
      <c r="JC77" s="216" t="str">
        <f>IFERROR(RANK(JB77,JB:JB,0)+ COUNTIF($JB$13:JB75,JB77),"")</f>
        <v/>
      </c>
      <c r="JD77" s="209"/>
      <c r="JE77" s="214" t="str">
        <f>IFERROR(IF(AND('Classificação geral'!$J69="mas",'Classificação geral'!$K69=3,'Classificação geral'!$F69="Mini"),'Classificação geral'!$A69,""),"")</f>
        <v/>
      </c>
      <c r="JF77" s="214" t="str">
        <f>IFERROR(IF(AND('Classificação geral'!$J69="mas",'Classificação geral'!$K69=3,'Classificação geral'!$F69="Mini"),'Classificação geral'!$B69,""),"")</f>
        <v/>
      </c>
      <c r="JG77" s="215" t="str">
        <f>IF($JF77='Classificação geral'!$B69,'Classificação geral'!$C69,"")</f>
        <v/>
      </c>
      <c r="JH77" s="215" t="str">
        <f>IF($JF77='Classificação geral'!$B69,'Classificação geral'!$D69,"")</f>
        <v/>
      </c>
      <c r="JI77" s="215" t="str">
        <f>IF($JF77='Classificação geral'!$B69,'Classificação geral'!$J69,"")</f>
        <v/>
      </c>
      <c r="JJ77" s="214" t="str">
        <f>IFERROR(IF(AND($JI77="mas",'Classificação geral'!$K69=3),'Classificação geral'!K69,""),"")</f>
        <v/>
      </c>
      <c r="JK77" s="214" t="str">
        <f>IFERROR(IF(AND($JI77="mas",'Classificação geral'!$K69=3),'Classificação geral'!P69,""),"")</f>
        <v/>
      </c>
      <c r="JL77" s="214" t="str">
        <f>IFERROR(IF(AND($JI77="mas",'Classificação geral'!$K69=3),'Classificação geral'!S69,""),"")</f>
        <v/>
      </c>
      <c r="JM77" s="214" t="str">
        <f>IFERROR(IF(AND($JI77="mas",'Classificação geral'!$K69=3),'Classificação geral'!T69,""),"")</f>
        <v/>
      </c>
      <c r="JN77" s="214" t="str">
        <f>IFERROR(IF(AND($JI77="mas",'Classificação geral'!$K69=3),'Classificação geral'!L69,""),"")</f>
        <v/>
      </c>
      <c r="JO77" s="214" t="str">
        <f>IFERROR(IF(AND($JI77="mas",'Classificação geral'!$K69=3),'Classificação geral'!U69,""),"")</f>
        <v/>
      </c>
      <c r="JP77" s="214" t="str">
        <f>IFERROR(IF(AND($JI77="mas",'Classificação geral'!$K69=3),'Classificação geral'!W69,""),"")</f>
        <v/>
      </c>
      <c r="JQ77" s="214" t="str">
        <f>IFERROR(IF(AND($JI77="mas",'Classificação geral'!$K69=3),'Classificação geral'!X69,""),"")</f>
        <v/>
      </c>
      <c r="JR77" s="214" t="str">
        <f>IFERROR(IF(AND($JI77="mas",'Classificação geral'!$K69=3),'Classificação geral'!M69,""),"")</f>
        <v/>
      </c>
      <c r="JS77" s="214" t="str">
        <f>IFERROR(IF(AND($JI77="mas",'Classificação geral'!$K69=3),'Classificação geral'!Y69,""),"")</f>
        <v/>
      </c>
      <c r="JT77" s="214" t="str">
        <f>IFERROR(IF(AND($JI77="mas",'Classificação geral'!$K69=3),'Classificação geral'!AA69,""),"")</f>
        <v/>
      </c>
      <c r="JU77" s="214" t="str">
        <f>IFERROR(IF(AND($JI77="mas",'Classificação geral'!$K69=3),'Classificação geral'!AB69,""),"")</f>
        <v/>
      </c>
      <c r="JV77" s="214" t="str">
        <f>IFERROR(IF(AND($JI77="mas",'Classificação geral'!$K69=3),'Classificação geral'!N69,""),"")</f>
        <v/>
      </c>
      <c r="JW77" s="214" t="str">
        <f>IFERROR(IF(AND($JI77="mas",'Classificação geral'!$K69=3),'Classificação geral'!$AM69,""),"")</f>
        <v/>
      </c>
      <c r="JX77" s="216" t="str">
        <f>IFERROR(RANK(JW77,JW:JW,0)+ COUNTIF(JW$13:$JW75,JW77),"")</f>
        <v/>
      </c>
    </row>
    <row r="78" spans="1:284" s="189" customFormat="1" ht="24.75" customHeight="1" x14ac:dyDescent="0.4">
      <c r="A78" s="243"/>
      <c r="B78" s="248" t="str">
        <f t="shared" si="125"/>
        <v/>
      </c>
      <c r="C78" s="238" t="str">
        <f t="shared" si="126"/>
        <v/>
      </c>
      <c r="D78" s="238" t="str">
        <f t="shared" si="127"/>
        <v/>
      </c>
      <c r="E78" s="238" t="str">
        <f t="shared" si="128"/>
        <v/>
      </c>
      <c r="F78" s="239" t="str">
        <f t="shared" si="129"/>
        <v/>
      </c>
      <c r="G78" s="239" t="str">
        <f t="shared" si="130"/>
        <v/>
      </c>
      <c r="H78" s="240" t="str">
        <f t="shared" si="131"/>
        <v/>
      </c>
      <c r="I78" s="240" t="str">
        <f t="shared" si="132"/>
        <v/>
      </c>
      <c r="J78" s="240" t="str">
        <f t="shared" si="133"/>
        <v/>
      </c>
      <c r="K78" s="240" t="str">
        <f t="shared" si="134"/>
        <v/>
      </c>
      <c r="L78" s="240" t="str">
        <f t="shared" si="135"/>
        <v/>
      </c>
      <c r="M78" s="240" t="str">
        <f t="shared" si="136"/>
        <v/>
      </c>
      <c r="N78" s="240" t="str">
        <f t="shared" si="137"/>
        <v/>
      </c>
      <c r="O78" s="240" t="str">
        <f t="shared" si="138"/>
        <v/>
      </c>
      <c r="P78" s="240" t="str">
        <f t="shared" si="139"/>
        <v/>
      </c>
      <c r="Q78" s="240" t="str">
        <f t="shared" si="140"/>
        <v/>
      </c>
      <c r="R78" s="240" t="str">
        <f t="shared" si="165"/>
        <v/>
      </c>
      <c r="S78" s="240" t="str">
        <f t="shared" si="165"/>
        <v/>
      </c>
      <c r="T78" s="240" t="str">
        <f t="shared" si="141"/>
        <v/>
      </c>
      <c r="U78" s="240" t="str">
        <f t="shared" si="142"/>
        <v/>
      </c>
      <c r="V78" s="241">
        <v>64</v>
      </c>
      <c r="W78" s="432"/>
      <c r="X78" s="434"/>
      <c r="Y78" s="242"/>
      <c r="Z78" s="248" t="str">
        <f t="shared" si="143"/>
        <v/>
      </c>
      <c r="AA78" s="238" t="str">
        <f t="shared" si="144"/>
        <v/>
      </c>
      <c r="AB78" s="238" t="str">
        <f t="shared" si="145"/>
        <v/>
      </c>
      <c r="AC78" s="238" t="str">
        <f t="shared" si="146"/>
        <v/>
      </c>
      <c r="AD78" s="239" t="str">
        <f t="shared" si="147"/>
        <v/>
      </c>
      <c r="AE78" s="239" t="str">
        <f t="shared" si="148"/>
        <v/>
      </c>
      <c r="AF78" s="240" t="str">
        <f t="shared" si="149"/>
        <v/>
      </c>
      <c r="AG78" s="240" t="str">
        <f t="shared" si="150"/>
        <v/>
      </c>
      <c r="AH78" s="240" t="str">
        <f t="shared" si="151"/>
        <v/>
      </c>
      <c r="AI78" s="240" t="str">
        <f t="shared" si="152"/>
        <v/>
      </c>
      <c r="AJ78" s="240" t="str">
        <f t="shared" si="153"/>
        <v/>
      </c>
      <c r="AK78" s="240" t="str">
        <f t="shared" si="154"/>
        <v/>
      </c>
      <c r="AL78" s="240" t="str">
        <f t="shared" si="155"/>
        <v/>
      </c>
      <c r="AM78" s="240" t="str">
        <f t="shared" si="156"/>
        <v/>
      </c>
      <c r="AN78" s="240" t="str">
        <f t="shared" si="157"/>
        <v/>
      </c>
      <c r="AO78" s="240" t="str">
        <f t="shared" si="158"/>
        <v/>
      </c>
      <c r="AP78" s="240" t="str">
        <f t="shared" si="166"/>
        <v/>
      </c>
      <c r="AQ78" s="240" t="str">
        <f t="shared" si="166"/>
        <v/>
      </c>
      <c r="AR78" s="240" t="str">
        <f t="shared" si="159"/>
        <v/>
      </c>
      <c r="AS78" s="240" t="str">
        <f t="shared" si="160"/>
        <v/>
      </c>
      <c r="AT78" s="241">
        <v>64</v>
      </c>
      <c r="AU78" s="432"/>
      <c r="AV78" s="242"/>
      <c r="AW78" s="243"/>
      <c r="AX78" s="249" t="str">
        <f t="shared" si="57"/>
        <v/>
      </c>
      <c r="AY78" s="238" t="str">
        <f t="shared" si="58"/>
        <v/>
      </c>
      <c r="AZ78" s="238" t="str">
        <f t="shared" si="59"/>
        <v/>
      </c>
      <c r="BA78" s="239" t="str">
        <f t="shared" si="161"/>
        <v/>
      </c>
      <c r="BB78" s="239" t="str">
        <f t="shared" si="60"/>
        <v/>
      </c>
      <c r="BC78" s="239" t="str">
        <f t="shared" si="61"/>
        <v/>
      </c>
      <c r="BD78" s="240" t="str">
        <f t="shared" si="62"/>
        <v/>
      </c>
      <c r="BE78" s="240" t="str">
        <f t="shared" si="63"/>
        <v/>
      </c>
      <c r="BF78" s="240" t="str">
        <f t="shared" si="64"/>
        <v/>
      </c>
      <c r="BG78" s="240" t="str">
        <f t="shared" si="65"/>
        <v/>
      </c>
      <c r="BH78" s="240" t="str">
        <f t="shared" si="66"/>
        <v/>
      </c>
      <c r="BI78" s="240" t="str">
        <f t="shared" si="67"/>
        <v/>
      </c>
      <c r="BJ78" s="240" t="str">
        <f t="shared" si="68"/>
        <v/>
      </c>
      <c r="BK78" s="240" t="str">
        <f t="shared" si="69"/>
        <v/>
      </c>
      <c r="BL78" s="240" t="str">
        <f t="shared" si="70"/>
        <v/>
      </c>
      <c r="BM78" s="240" t="str">
        <f t="shared" si="71"/>
        <v/>
      </c>
      <c r="BN78" s="240" t="str">
        <f t="shared" si="121"/>
        <v/>
      </c>
      <c r="BO78" s="240" t="str">
        <f t="shared" si="121"/>
        <v/>
      </c>
      <c r="BP78" s="240" t="str">
        <f t="shared" si="73"/>
        <v/>
      </c>
      <c r="BQ78" s="240" t="str">
        <f t="shared" si="74"/>
        <v/>
      </c>
      <c r="BR78" s="241">
        <v>64</v>
      </c>
      <c r="BS78" s="432"/>
      <c r="BT78" s="242"/>
      <c r="BU78" s="242"/>
      <c r="BV78" s="249" t="str">
        <f t="shared" si="75"/>
        <v/>
      </c>
      <c r="BW78" s="238" t="str">
        <f t="shared" si="76"/>
        <v/>
      </c>
      <c r="BX78" s="238" t="str">
        <f t="shared" si="77"/>
        <v/>
      </c>
      <c r="BY78" s="239" t="str">
        <f t="shared" si="162"/>
        <v/>
      </c>
      <c r="BZ78" s="239" t="str">
        <f t="shared" si="78"/>
        <v/>
      </c>
      <c r="CA78" s="239" t="str">
        <f t="shared" si="122"/>
        <v/>
      </c>
      <c r="CB78" s="240" t="str">
        <f t="shared" si="122"/>
        <v/>
      </c>
      <c r="CC78" s="240" t="str">
        <f t="shared" si="80"/>
        <v/>
      </c>
      <c r="CD78" s="240" t="str">
        <f t="shared" si="81"/>
        <v/>
      </c>
      <c r="CE78" s="240" t="str">
        <f t="shared" si="82"/>
        <v/>
      </c>
      <c r="CF78" s="240" t="str">
        <f t="shared" si="83"/>
        <v/>
      </c>
      <c r="CG78" s="240" t="str">
        <f t="shared" si="84"/>
        <v/>
      </c>
      <c r="CH78" s="240" t="str">
        <f t="shared" si="85"/>
        <v/>
      </c>
      <c r="CI78" s="240" t="str">
        <f t="shared" si="86"/>
        <v/>
      </c>
      <c r="CJ78" s="240" t="str">
        <f t="shared" si="87"/>
        <v/>
      </c>
      <c r="CK78" s="240" t="str">
        <f t="shared" si="88"/>
        <v/>
      </c>
      <c r="CL78" s="240" t="str">
        <f t="shared" si="123"/>
        <v/>
      </c>
      <c r="CM78" s="240" t="str">
        <f t="shared" si="123"/>
        <v/>
      </c>
      <c r="CN78" s="240" t="str">
        <f t="shared" si="90"/>
        <v/>
      </c>
      <c r="CO78" s="240" t="str">
        <f t="shared" si="91"/>
        <v/>
      </c>
      <c r="CP78" s="241">
        <v>64</v>
      </c>
      <c r="CQ78" s="432"/>
      <c r="CR78" s="243"/>
      <c r="CS78" s="248" t="str">
        <f t="shared" si="92"/>
        <v/>
      </c>
      <c r="CT78" s="238" t="str">
        <f t="shared" si="93"/>
        <v/>
      </c>
      <c r="CU78" s="238" t="str">
        <f t="shared" si="94"/>
        <v/>
      </c>
      <c r="CV78" s="238" t="str">
        <f t="shared" si="95"/>
        <v/>
      </c>
      <c r="CW78" s="239" t="str">
        <f t="shared" si="96"/>
        <v/>
      </c>
      <c r="CX78" s="239" t="str">
        <f t="shared" si="97"/>
        <v/>
      </c>
      <c r="CY78" s="240" t="str">
        <f t="shared" si="98"/>
        <v/>
      </c>
      <c r="CZ78" s="240" t="str">
        <f t="shared" si="99"/>
        <v/>
      </c>
      <c r="DA78" s="240" t="str">
        <f t="shared" si="100"/>
        <v/>
      </c>
      <c r="DB78" s="240" t="str">
        <f t="shared" si="101"/>
        <v/>
      </c>
      <c r="DC78" s="240" t="str">
        <f t="shared" si="102"/>
        <v/>
      </c>
      <c r="DD78" s="240" t="str">
        <f t="shared" si="103"/>
        <v/>
      </c>
      <c r="DE78" s="240" t="str">
        <f t="shared" si="104"/>
        <v/>
      </c>
      <c r="DF78" s="240" t="str">
        <f t="shared" si="105"/>
        <v/>
      </c>
      <c r="DG78" s="240" t="str">
        <f t="shared" si="106"/>
        <v/>
      </c>
      <c r="DH78" s="240" t="str">
        <f t="shared" si="107"/>
        <v/>
      </c>
      <c r="DI78" s="240" t="str">
        <f t="shared" si="124"/>
        <v/>
      </c>
      <c r="DJ78" s="240" t="str">
        <f t="shared" si="124"/>
        <v/>
      </c>
      <c r="DK78" s="240" t="str">
        <f t="shared" si="109"/>
        <v/>
      </c>
      <c r="DL78" s="240" t="str">
        <f t="shared" si="110"/>
        <v/>
      </c>
      <c r="DM78" s="241">
        <v>64</v>
      </c>
      <c r="DN78" s="432"/>
      <c r="DO78" s="242"/>
      <c r="DP78" s="242"/>
      <c r="DQ78" s="248" t="str">
        <f t="shared" si="111"/>
        <v/>
      </c>
      <c r="DR78" s="238" t="str">
        <f t="shared" si="112"/>
        <v/>
      </c>
      <c r="DS78" s="238" t="str">
        <f t="shared" si="113"/>
        <v/>
      </c>
      <c r="DT78" s="238" t="str">
        <f t="shared" si="114"/>
        <v/>
      </c>
      <c r="DU78" s="239" t="str">
        <f t="shared" si="115"/>
        <v/>
      </c>
      <c r="DV78" s="239" t="str">
        <f t="shared" si="116"/>
        <v/>
      </c>
      <c r="DW78" s="240" t="str">
        <f t="shared" si="45"/>
        <v/>
      </c>
      <c r="DX78" s="240" t="str">
        <f t="shared" si="46"/>
        <v/>
      </c>
      <c r="DY78" s="240" t="str">
        <f t="shared" si="47"/>
        <v/>
      </c>
      <c r="DZ78" s="240" t="str">
        <f t="shared" si="48"/>
        <v/>
      </c>
      <c r="EA78" s="240" t="str">
        <f t="shared" si="49"/>
        <v/>
      </c>
      <c r="EB78" s="240" t="str">
        <f t="shared" si="50"/>
        <v/>
      </c>
      <c r="EC78" s="240" t="str">
        <f t="shared" si="51"/>
        <v/>
      </c>
      <c r="ED78" s="240" t="str">
        <f t="shared" si="52"/>
        <v/>
      </c>
      <c r="EE78" s="240" t="str">
        <f t="shared" si="53"/>
        <v/>
      </c>
      <c r="EF78" s="240" t="str">
        <f t="shared" si="54"/>
        <v/>
      </c>
      <c r="EG78" s="240" t="str">
        <f t="shared" si="55"/>
        <v/>
      </c>
      <c r="EH78" s="240" t="str">
        <f t="shared" si="118"/>
        <v/>
      </c>
      <c r="EI78" s="240" t="str">
        <f t="shared" si="56"/>
        <v/>
      </c>
      <c r="EJ78" s="240" t="str">
        <f t="shared" si="117"/>
        <v/>
      </c>
      <c r="EK78" s="241">
        <v>64</v>
      </c>
      <c r="EL78" s="432"/>
      <c r="EM78" s="313"/>
      <c r="EN78" s="313"/>
      <c r="EO78" s="313"/>
      <c r="EP78" s="313"/>
      <c r="EQ78" s="313"/>
      <c r="ER78" s="313"/>
      <c r="ES78" s="313"/>
      <c r="ET78" s="313"/>
      <c r="EU78" s="313"/>
      <c r="EV78" s="313"/>
      <c r="EW78" s="313"/>
      <c r="EX78" s="313"/>
      <c r="EY78" s="313"/>
      <c r="EZ78" s="214" t="str">
        <f>IFERROR(IF(AND('Classificação geral'!$J70="FEM",'Classificação geral'!$K70=1,'Classificação geral'!$F70="Mini"),'Classificação geral'!$A70,""),"")</f>
        <v/>
      </c>
      <c r="FA78" s="214" t="str">
        <f>IFERROR(IF(AND('Classificação geral'!$J70="FEM",'Classificação geral'!$K70=1,'Classificação geral'!F70="Mini"),'Classificação geral'!$B70,""),"")</f>
        <v/>
      </c>
      <c r="FB78" s="215" t="str">
        <f>IF($FA78='Classificação geral'!$B70,'Classificação geral'!$C70,"")</f>
        <v/>
      </c>
      <c r="FC78" s="215" t="str">
        <f>IF($FA78='Classificação geral'!$B70,'Classificação geral'!$D70,"")</f>
        <v/>
      </c>
      <c r="FD78" s="215" t="str">
        <f>IF($FA78='Classificação geral'!$B70,'Classificação geral'!$J70,"")</f>
        <v/>
      </c>
      <c r="FE78" s="215" t="str">
        <f>IF($FD78='Classificação geral'!$J70,'Classificação geral'!$K70,"")</f>
        <v/>
      </c>
      <c r="FF78" s="215" t="str">
        <f>IF($FE78='Classificação geral'!$K70,'Classificação geral'!$P70,"")</f>
        <v/>
      </c>
      <c r="FG78" s="215" t="str">
        <f>IF($FE78='Classificação geral'!$K70,'Classificação geral'!$S70,"")</f>
        <v/>
      </c>
      <c r="FH78" s="215" t="str">
        <f>IF($FE78='Classificação geral'!$K70,'Classificação geral'!$T70,"")</f>
        <v/>
      </c>
      <c r="FI78" s="215" t="str">
        <f>IF($FE78='Classificação geral'!$K70,'Classificação geral'!$L70,"")</f>
        <v/>
      </c>
      <c r="FJ78" s="215" t="str">
        <f>IF($FE78='Classificação geral'!$K70,'Classificação geral'!$U70,"")</f>
        <v/>
      </c>
      <c r="FK78" s="215" t="str">
        <f>IF($FE78='Classificação geral'!$K70,'Classificação geral'!$W70,"")</f>
        <v/>
      </c>
      <c r="FL78" s="215" t="str">
        <f>IF($FE78='Classificação geral'!$K70,'Classificação geral'!$X70,"")</f>
        <v/>
      </c>
      <c r="FM78" s="215" t="str">
        <f>IF($FE78='Classificação geral'!$K70,'Classificação geral'!$M70,"")</f>
        <v/>
      </c>
      <c r="FN78" s="215" t="str">
        <f>IF($FE78='Classificação geral'!$K70,'Classificação geral'!$Y70,"")</f>
        <v/>
      </c>
      <c r="FO78" s="215" t="str">
        <f>IF($FE78='Classificação geral'!$K70,'Classificação geral'!$AA70,"")</f>
        <v/>
      </c>
      <c r="FP78" s="215" t="str">
        <f>IF($FE78='Classificação geral'!$K70,'Classificação geral'!$AB70,"")</f>
        <v/>
      </c>
      <c r="FQ78" s="215" t="str">
        <f>IF($FE78='Classificação geral'!$K70,'Classificação geral'!$N70,"")</f>
        <v/>
      </c>
      <c r="FR78" s="215" t="str">
        <f>IF($FE78='Classificação geral'!$K70,'Classificação geral'!$O70,"")</f>
        <v/>
      </c>
      <c r="FS78" s="215" t="str">
        <f>IF($FE78='Classificação geral'!$K70,'Classificação geral'!$AM70,"")</f>
        <v/>
      </c>
      <c r="FT78" s="216" t="str">
        <f>IFERROR(RANK(FS78,FS:FS,0)+ COUNTIF($FS$13:FS77,FS78),"")</f>
        <v/>
      </c>
      <c r="FU78" s="209"/>
      <c r="FV78" s="214" t="str">
        <f>IFERROR(IF(AND('Classificação geral'!$J70="mas",'Classificação geral'!$K70=1,'Classificação geral'!$F70="Mini"),'Classificação geral'!$A70,""),"")</f>
        <v/>
      </c>
      <c r="FW78" s="214" t="str">
        <f>IFERROR(IF(AND('Classificação geral'!$J70="mas",'Classificação geral'!$K70=1,'Classificação geral'!$F70="Mini"),'Classificação geral'!$B70,""),"")</f>
        <v/>
      </c>
      <c r="FX78" s="215" t="str">
        <f>IF($FW78='Classificação geral'!$B70,'Classificação geral'!$C70,"")</f>
        <v/>
      </c>
      <c r="FY78" s="215" t="str">
        <f>IF($FW78='Classificação geral'!$B70,'Classificação geral'!$D70,"")</f>
        <v/>
      </c>
      <c r="FZ78" s="215" t="str">
        <f>IF($FW78='Classificação geral'!$B70,'Classificação geral'!$J70,"")</f>
        <v/>
      </c>
      <c r="GA78" s="214" t="str">
        <f>IFERROR(IF(AND($FZ78="mas",'Classificação geral'!$K70=1),'Classificação geral'!K70,""),"")</f>
        <v/>
      </c>
      <c r="GB78" s="214" t="str">
        <f>IFERROR(IF(AND($FZ78="mas",'Classificação geral'!$K70=1),'Classificação geral'!P70,""),"")</f>
        <v/>
      </c>
      <c r="GC78" s="214" t="str">
        <f>IFERROR(IF(AND($FZ78="mas",'Classificação geral'!$K70=1),'Classificação geral'!S70,""),"")</f>
        <v/>
      </c>
      <c r="GD78" s="214" t="str">
        <f>IFERROR(IF(AND($FZ78="mas",'Classificação geral'!$K70=1),'Classificação geral'!T70,""),"")</f>
        <v/>
      </c>
      <c r="GE78" s="214" t="str">
        <f>IFERROR(IF(AND($FZ78="mas",'Classificação geral'!$K70=1),'Classificação geral'!L70,""),"")</f>
        <v/>
      </c>
      <c r="GF78" s="214" t="str">
        <f>IFERROR(IF(AND($FZ78="mas",'Classificação geral'!$K70=1),'Classificação geral'!U70,""),"")</f>
        <v/>
      </c>
      <c r="GG78" s="214" t="str">
        <f>IFERROR(IF(AND($FZ78="mas",'Classificação geral'!$K70=1),'Classificação geral'!W70,""),"")</f>
        <v/>
      </c>
      <c r="GH78" s="214" t="str">
        <f>IFERROR(IF(AND($FZ78="mas",'Classificação geral'!$K70=1),'Classificação geral'!X70,""),"")</f>
        <v/>
      </c>
      <c r="GI78" s="214" t="str">
        <f>IFERROR(IF(AND($FZ78="mas",'Classificação geral'!$K70=1),'Classificação geral'!M70,""),"")</f>
        <v/>
      </c>
      <c r="GJ78" s="214" t="str">
        <f>IFERROR(IF(AND($FZ78="mas",'Classificação geral'!$K70=1),'Classificação geral'!Y70,""),"")</f>
        <v/>
      </c>
      <c r="GK78" s="214" t="str">
        <f>IFERROR(IF(AND($FZ78="mas",'Classificação geral'!$K70=1),'Classificação geral'!AA70,""),"")</f>
        <v/>
      </c>
      <c r="GL78" s="214" t="str">
        <f>IFERROR(IF(AND($FZ78="mas",'Classificação geral'!$K70=1),'Classificação geral'!AB70,""),"")</f>
        <v/>
      </c>
      <c r="GM78" s="214" t="str">
        <f>IFERROR(IF(AND($FZ78="mas",'Classificação geral'!$K70=1),'Classificação geral'!N70,""),"")</f>
        <v/>
      </c>
      <c r="GN78" s="214" t="str">
        <f>IFERROR(IF(AND($FZ78="mas",'Classificação geral'!$K70=1),'Classificação geral'!O70,""),"")</f>
        <v/>
      </c>
      <c r="GO78" s="244" t="str">
        <f>IFERROR(IF(AND($FZ78="mas",'Classificação geral'!$K70=1),'Classificação geral'!AM70,""),"")</f>
        <v/>
      </c>
      <c r="GP78" s="216" t="str">
        <f>IFERROR(RANK(GO78,GO:GO,0)+ COUNTIF($GO$13:GO77,GO78),"")</f>
        <v/>
      </c>
      <c r="GQ78" s="209"/>
      <c r="GR78" s="214" t="str">
        <f>IFERROR(IF(AND('Classificação geral'!$J70="fem",'Classificação geral'!$K70=2,'Classificação geral'!$F70="Mini"),'Classificação geral'!$A70,""),"")</f>
        <v/>
      </c>
      <c r="GS78" s="214" t="str">
        <f>IFERROR(IF(AND('Classificação geral'!$J70="fem",'Classificação geral'!$K70=2,'Classificação geral'!$F70="Mini"),'Classificação geral'!$B70,""),"")</f>
        <v/>
      </c>
      <c r="GT78" s="215" t="str">
        <f>IF($GS78='Classificação geral'!$B70,'Classificação geral'!$C70,"")</f>
        <v/>
      </c>
      <c r="GU78" s="215" t="str">
        <f>IF($GS78='Classificação geral'!$B70,'Classificação geral'!$D70,"")</f>
        <v/>
      </c>
      <c r="GV78" s="215" t="str">
        <f>IF($GS78='Classificação geral'!$B70,'Classificação geral'!$J70,"")</f>
        <v/>
      </c>
      <c r="GW78" s="214" t="str">
        <f>IFERROR(IF(AND($GV78="fem",'Classificação geral'!$K70=2),'Classificação geral'!K70,""),"")</f>
        <v/>
      </c>
      <c r="GX78" s="214" t="str">
        <f>IFERROR(IF(AND($GV78="fem",'Classificação geral'!$K70=2),'Classificação geral'!P70,""),"")</f>
        <v/>
      </c>
      <c r="GY78" s="214" t="str">
        <f>IFERROR(IF(AND($GV78="fem",'Classificação geral'!$K70=2),'Classificação geral'!S70,""),"")</f>
        <v/>
      </c>
      <c r="GZ78" s="214" t="str">
        <f>IFERROR(IF(AND($GV78="fem",'Classificação geral'!$K70=2),'Classificação geral'!T70,""),"")</f>
        <v/>
      </c>
      <c r="HA78" s="214" t="str">
        <f>IFERROR(IF(AND($GV78="fem",'Classificação geral'!$K70=2),'Classificação geral'!L70,""),"")</f>
        <v/>
      </c>
      <c r="HB78" s="214" t="str">
        <f>IFERROR(IF(AND($GV78="fem",'Classificação geral'!$K70=2),'Classificação geral'!U70,""),"")</f>
        <v/>
      </c>
      <c r="HC78" s="214" t="str">
        <f>IFERROR(IF(AND($GV78="fem",'Classificação geral'!$K70=2),'Classificação geral'!W70,""),"")</f>
        <v/>
      </c>
      <c r="HD78" s="214" t="str">
        <f>IFERROR(IF(AND($GV78="fem",'Classificação geral'!$K70=2),'Classificação geral'!X70,""),"")</f>
        <v/>
      </c>
      <c r="HE78" s="214" t="str">
        <f>IFERROR(IF(AND($GV78="fem",'Classificação geral'!$K70=2),'Classificação geral'!M70,""),"")</f>
        <v/>
      </c>
      <c r="HF78" s="214" t="str">
        <f>IFERROR(IF(AND($GV78="fem",'Classificação geral'!$K70=2),'Classificação geral'!Y70,""),"")</f>
        <v/>
      </c>
      <c r="HG78" s="214" t="str">
        <f>IFERROR(IF(AND($GV78="fem",'Classificação geral'!$K70=2),'Classificação geral'!AA70,""),"")</f>
        <v/>
      </c>
      <c r="HH78" s="214" t="str">
        <f>IFERROR(IF(AND($GV78="fem",'Classificação geral'!$K70=2),'Classificação geral'!AB70,""),"")</f>
        <v/>
      </c>
      <c r="HI78" s="214" t="str">
        <f>IFERROR(IF(AND($GV78="fem",'Classificação geral'!$K70=2),'Classificação geral'!N70,""),"")</f>
        <v/>
      </c>
      <c r="HJ78" s="214" t="str">
        <f>IFERROR(IF(AND($GV78="fem",'Classificação geral'!$K70=2),'Classificação geral'!O70,""),"")</f>
        <v/>
      </c>
      <c r="HK78" s="214" t="str">
        <f>IFERROR(IF(AND($GV78="fem",'Classificação geral'!$K70=2),'Classificação geral'!AM70,""),"")</f>
        <v/>
      </c>
      <c r="HL78" s="216" t="str">
        <f>IFERROR(RANK(HK78,HK:HK,0)+ COUNTIF(HK$13:$HK76,HK78),"")</f>
        <v/>
      </c>
      <c r="HM78" s="209"/>
      <c r="HN78" s="214" t="str">
        <f>IFERROR(IF(AND('Classificação geral'!$J70="mas",'Classificação geral'!$K70=2,'Classificação geral'!$F70="Mini"),'Classificação geral'!$A70,""),"")</f>
        <v/>
      </c>
      <c r="HO78" s="214" t="str">
        <f>IFERROR(IF(AND('Classificação geral'!$J70="mas",'Classificação geral'!$K70=2,'Classificação geral'!$F70="Mini"),'Classificação geral'!$B70,""),"")</f>
        <v/>
      </c>
      <c r="HP78" s="215" t="str">
        <f>IF($HO78='Classificação geral'!$B70,'Classificação geral'!$C70,"")</f>
        <v/>
      </c>
      <c r="HQ78" s="215" t="str">
        <f>IF($HO78='Classificação geral'!$B70,'Classificação geral'!$D70,"")</f>
        <v/>
      </c>
      <c r="HR78" s="215" t="str">
        <f>IF($HO78='Classificação geral'!$B70,'Classificação geral'!$J70,"")</f>
        <v/>
      </c>
      <c r="HS78" s="214" t="str">
        <f>IFERROR(IF(AND($HR78="mas",'Classificação geral'!$K70=2),'Classificação geral'!K70,""),"")</f>
        <v/>
      </c>
      <c r="HT78" s="214" t="str">
        <f>IFERROR(IF(AND($HR78="mas",'Classificação geral'!$K70=2),'Classificação geral'!P70,""),"")</f>
        <v/>
      </c>
      <c r="HU78" s="214" t="str">
        <f>IFERROR(IF(AND($HR78="mas",'Classificação geral'!$K70=2),'Classificação geral'!S70,""),"")</f>
        <v/>
      </c>
      <c r="HV78" s="214" t="str">
        <f>IFERROR(IF(AND($HR78="mas",'Classificação geral'!$K70=2),'Classificação geral'!T70,""),"")</f>
        <v/>
      </c>
      <c r="HW78" s="214" t="str">
        <f>IFERROR(IF(AND($HR78="mas",'Classificação geral'!$K70=2),'Classificação geral'!L70,""),"")</f>
        <v/>
      </c>
      <c r="HX78" s="214" t="str">
        <f>IFERROR(IF(AND($HR78="mas",'Classificação geral'!$K70=2),'Classificação geral'!U70,""),"")</f>
        <v/>
      </c>
      <c r="HY78" s="214" t="str">
        <f>IFERROR(IF(AND($HR78="mas",'Classificação geral'!$K70=2),'Classificação geral'!W70,""),"")</f>
        <v/>
      </c>
      <c r="HZ78" s="214" t="str">
        <f>IFERROR(IF(AND($HR78="mas",'Classificação geral'!$K70=2),'Classificação geral'!X70,""),"")</f>
        <v/>
      </c>
      <c r="IA78" s="214" t="str">
        <f>IFERROR(IF(AND($HR78="mas",'Classificação geral'!$K70=2),'Classificação geral'!M70,""),"")</f>
        <v/>
      </c>
      <c r="IB78" s="214" t="str">
        <f>IFERROR(IF(AND($HR78="mas",'Classificação geral'!$K70=2),'Classificação geral'!Y70,""),"")</f>
        <v/>
      </c>
      <c r="IC78" s="214" t="str">
        <f>IFERROR(IF(AND($HR78="mas",'Classificação geral'!$K70=2),'Classificação geral'!AA70,""),"")</f>
        <v/>
      </c>
      <c r="ID78" s="214" t="str">
        <f>IFERROR(IF(AND($HR78="mas",'Classificação geral'!$K70=2),'Classificação geral'!AB70,""),"")</f>
        <v/>
      </c>
      <c r="IE78" s="214" t="str">
        <f>IFERROR(IF(AND($HR78="mas",'Classificação geral'!$K70=2),'Classificação geral'!N70,""),"")</f>
        <v/>
      </c>
      <c r="IF78" s="214" t="str">
        <f>IFERROR(IF(AND($HR78="mas",'Classificação geral'!$K70=2),'Classificação geral'!$AM70,""),"")</f>
        <v/>
      </c>
      <c r="IG78" s="216" t="str">
        <f>IFERROR(RANK(IF78,IF:IF,0)+ COUNTIF($IF$13:IF$13,IF78),"")</f>
        <v/>
      </c>
      <c r="IH78" s="209"/>
      <c r="II78" s="214" t="str">
        <f>IFERROR(IF(AND('Classificação geral'!$J70="fem",'Classificação geral'!$K70=3,'Classificação geral'!$F70="Mini"),'Classificação geral'!$A70,""),"")</f>
        <v/>
      </c>
      <c r="IJ78" s="214" t="str">
        <f>IFERROR(IF(AND('Classificação geral'!$J70="fem",'Classificação geral'!$K70=3,'Classificação geral'!$F70="Mini"),'Classificação geral'!$B70,""),"")</f>
        <v/>
      </c>
      <c r="IK78" s="215" t="str">
        <f>IF($IJ78='Classificação geral'!$B70,'Classificação geral'!$C70,"")</f>
        <v/>
      </c>
      <c r="IL78" s="215" t="str">
        <f>IF($IJ78='Classificação geral'!$B70,'Classificação geral'!$D70,"")</f>
        <v/>
      </c>
      <c r="IM78" s="215" t="str">
        <f>IF($IJ78='Classificação geral'!$B70,'Classificação geral'!$J70,"")</f>
        <v/>
      </c>
      <c r="IN78" s="215" t="str">
        <f>IF($IM78='Classificação geral'!$J70,'Classificação geral'!$K70,"")</f>
        <v/>
      </c>
      <c r="IO78" s="215" t="str">
        <f>IF($IN78='Classificação geral'!$K70,'Classificação geral'!$P70,"")</f>
        <v/>
      </c>
      <c r="IP78" s="215" t="str">
        <f>IF($IN78='Classificação geral'!$K70,'Classificação geral'!$S70,"")</f>
        <v/>
      </c>
      <c r="IQ78" s="215" t="str">
        <f>IF($IN78='Classificação geral'!$K70,'Classificação geral'!$T70,"")</f>
        <v/>
      </c>
      <c r="IR78" s="215" t="str">
        <f>IF($IN78='Classificação geral'!$K70,'Classificação geral'!$L70,"")</f>
        <v/>
      </c>
      <c r="IS78" s="215" t="str">
        <f>IF($IN78='Classificação geral'!$K70,'Classificação geral'!$U70,"")</f>
        <v/>
      </c>
      <c r="IT78" s="215" t="str">
        <f>IF($IN78='Classificação geral'!$K70,'Classificação geral'!$W70,"")</f>
        <v/>
      </c>
      <c r="IU78" s="215" t="str">
        <f>IF($IN78='Classificação geral'!$K70,'Classificação geral'!$X70,"")</f>
        <v/>
      </c>
      <c r="IV78" s="215" t="str">
        <f>IF($IN78='Classificação geral'!$K70,'Classificação geral'!$M70,"")</f>
        <v/>
      </c>
      <c r="IW78" s="215" t="str">
        <f>IF($IN78='Classificação geral'!$K70,'Classificação geral'!$Y70,"")</f>
        <v/>
      </c>
      <c r="IX78" s="215" t="str">
        <f>IF($IN78='Classificação geral'!$K70,'Classificação geral'!$AA70,"")</f>
        <v/>
      </c>
      <c r="IY78" s="215" t="str">
        <f>IF($IN78='Classificação geral'!$K70,'Classificação geral'!$AB70,"")</f>
        <v/>
      </c>
      <c r="IZ78" s="215" t="str">
        <f>IF($IN78='Classificação geral'!$K70,'Classificação geral'!$N70,"")</f>
        <v/>
      </c>
      <c r="JA78" s="215" t="str">
        <f>IF($IN78='Classificação geral'!$K70,'Classificação geral'!$O70,"")</f>
        <v/>
      </c>
      <c r="JB78" s="215" t="str">
        <f>IF($IN78='Classificação geral'!$K70,'Classificação geral'!$AM70,"")</f>
        <v/>
      </c>
      <c r="JC78" s="216" t="str">
        <f>IFERROR(RANK(JB78,JB:JB,0)+ COUNTIF($JB$13:JB76,JB78),"")</f>
        <v/>
      </c>
      <c r="JD78" s="209"/>
      <c r="JE78" s="214" t="str">
        <f>IFERROR(IF(AND('Classificação geral'!$J70="mas",'Classificação geral'!$K70=3,'Classificação geral'!$F70="Mini"),'Classificação geral'!$A70,""),"")</f>
        <v/>
      </c>
      <c r="JF78" s="214" t="str">
        <f>IFERROR(IF(AND('Classificação geral'!$J70="mas",'Classificação geral'!$K70=3,'Classificação geral'!$F70="Mini"),'Classificação geral'!$B70,""),"")</f>
        <v/>
      </c>
      <c r="JG78" s="215" t="str">
        <f>IF($JF78='Classificação geral'!$B70,'Classificação geral'!$C70,"")</f>
        <v/>
      </c>
      <c r="JH78" s="215" t="str">
        <f>IF($JF78='Classificação geral'!$B70,'Classificação geral'!$D70,"")</f>
        <v/>
      </c>
      <c r="JI78" s="215" t="str">
        <f>IF($JF78='Classificação geral'!$B70,'Classificação geral'!$J70,"")</f>
        <v/>
      </c>
      <c r="JJ78" s="214" t="str">
        <f>IFERROR(IF(AND($JI78="mas",'Classificação geral'!$K70=3),'Classificação geral'!K70,""),"")</f>
        <v/>
      </c>
      <c r="JK78" s="214" t="str">
        <f>IFERROR(IF(AND($JI78="mas",'Classificação geral'!$K70=3),'Classificação geral'!P70,""),"")</f>
        <v/>
      </c>
      <c r="JL78" s="214" t="str">
        <f>IFERROR(IF(AND($JI78="mas",'Classificação geral'!$K70=3),'Classificação geral'!S70,""),"")</f>
        <v/>
      </c>
      <c r="JM78" s="214" t="str">
        <f>IFERROR(IF(AND($JI78="mas",'Classificação geral'!$K70=3),'Classificação geral'!T70,""),"")</f>
        <v/>
      </c>
      <c r="JN78" s="214" t="str">
        <f>IFERROR(IF(AND($JI78="mas",'Classificação geral'!$K70=3),'Classificação geral'!L70,""),"")</f>
        <v/>
      </c>
      <c r="JO78" s="214" t="str">
        <f>IFERROR(IF(AND($JI78="mas",'Classificação geral'!$K70=3),'Classificação geral'!U70,""),"")</f>
        <v/>
      </c>
      <c r="JP78" s="214" t="str">
        <f>IFERROR(IF(AND($JI78="mas",'Classificação geral'!$K70=3),'Classificação geral'!W70,""),"")</f>
        <v/>
      </c>
      <c r="JQ78" s="214" t="str">
        <f>IFERROR(IF(AND($JI78="mas",'Classificação geral'!$K70=3),'Classificação geral'!X70,""),"")</f>
        <v/>
      </c>
      <c r="JR78" s="214" t="str">
        <f>IFERROR(IF(AND($JI78="mas",'Classificação geral'!$K70=3),'Classificação geral'!M70,""),"")</f>
        <v/>
      </c>
      <c r="JS78" s="214" t="str">
        <f>IFERROR(IF(AND($JI78="mas",'Classificação geral'!$K70=3),'Classificação geral'!Y70,""),"")</f>
        <v/>
      </c>
      <c r="JT78" s="214" t="str">
        <f>IFERROR(IF(AND($JI78="mas",'Classificação geral'!$K70=3),'Classificação geral'!AA70,""),"")</f>
        <v/>
      </c>
      <c r="JU78" s="214" t="str">
        <f>IFERROR(IF(AND($JI78="mas",'Classificação geral'!$K70=3),'Classificação geral'!AB70,""),"")</f>
        <v/>
      </c>
      <c r="JV78" s="214" t="str">
        <f>IFERROR(IF(AND($JI78="mas",'Classificação geral'!$K70=3),'Classificação geral'!N70,""),"")</f>
        <v/>
      </c>
      <c r="JW78" s="214" t="str">
        <f>IFERROR(IF(AND($JI78="mas",'Classificação geral'!$K70=3),'Classificação geral'!$AM70,""),"")</f>
        <v/>
      </c>
      <c r="JX78" s="216" t="str">
        <f>IFERROR(RANK(JW78,JW:JW,0)+ COUNTIF(JW$13:$JW76,JW78),"")</f>
        <v/>
      </c>
    </row>
    <row r="79" spans="1:284" s="189" customFormat="1" ht="24.75" customHeight="1" x14ac:dyDescent="0.4">
      <c r="A79" s="243"/>
      <c r="B79" s="248" t="str">
        <f t="shared" ref="B79:B99" si="167">IFERROR(INDEX($EZ$15:$EZ$131,MATCH($V79,$FT$15:$FT$131,0)),"")</f>
        <v/>
      </c>
      <c r="C79" s="238" t="str">
        <f t="shared" ref="C79:C112" si="168">IFERROR(INDEX($FA$15:$FA$161,MATCH($V79,$FT$15:$FT$161,0)),"")</f>
        <v/>
      </c>
      <c r="D79" s="238" t="str">
        <f t="shared" ref="D79:D112" si="169">IFERROR(INDEX($FB$15:$FB$161,MATCH($V79,$FT$15:$FT$161,0)),"")</f>
        <v/>
      </c>
      <c r="E79" s="238" t="str">
        <f t="shared" ref="E79:E112" si="170">IFERROR(INDEX($FC$15:$FC$161,MATCH($V79,$FT$15:$FT$161,0)),"")</f>
        <v/>
      </c>
      <c r="F79" s="239" t="str">
        <f t="shared" ref="F79:F112" si="171">IFERROR(INDEX($FD$15:$FD$161,MATCH($V79,$FT$15:$FT$161,0)),"")</f>
        <v/>
      </c>
      <c r="G79" s="239" t="str">
        <f t="shared" ref="G79:G112" si="172">IFERROR(INDEX($FE$15:$FE$161,MATCH($V79,$FT$15:$FT$161,0)),"")</f>
        <v/>
      </c>
      <c r="H79" s="240" t="str">
        <f t="shared" ref="H79:H112" si="173">IFERROR(INDEX($FF$15:$FF$161,MATCH($V79,$FT$15:$FT$161,0)),"")</f>
        <v/>
      </c>
      <c r="I79" s="240" t="str">
        <f t="shared" ref="I79:I112" si="174">IFERROR(INDEX($FG$15:$FG$161,MATCH($V79,$FT$15:$FT$161,0)),"")</f>
        <v/>
      </c>
      <c r="J79" s="240" t="str">
        <f t="shared" ref="J79:J112" si="175">IFERROR(INDEX($FH$15:$FH$161,MATCH($V79,$FT$15:$FT$161,0)),"")</f>
        <v/>
      </c>
      <c r="K79" s="240" t="str">
        <f t="shared" ref="K79:K112" si="176">IFERROR(INDEX($FI$15:$FI$161,MATCH($V79,$FT$15:$FT$161,0)),"")</f>
        <v/>
      </c>
      <c r="L79" s="240" t="str">
        <f t="shared" ref="L79:L112" si="177">IFERROR(INDEX($FJ$15:$FJ$161,MATCH($V79,$FT$15:$FT$161,0)),"")</f>
        <v/>
      </c>
      <c r="M79" s="240" t="str">
        <f t="shared" ref="M79:M112" si="178">IFERROR(INDEX($FK$15:$FK$161,MATCH($V79,$FT$15:$FT$161,0)),"")</f>
        <v/>
      </c>
      <c r="N79" s="240" t="str">
        <f t="shared" ref="N79:N112" si="179">IFERROR(INDEX($FL$15:$FL$161,MATCH($V79,$FT$15:$FT$161,0)),"")</f>
        <v/>
      </c>
      <c r="O79" s="240" t="str">
        <f t="shared" ref="O79:O112" si="180">IFERROR(INDEX($FM$15:$FM$161,MATCH($V79,$FT$15:$FT$161,0)),"")</f>
        <v/>
      </c>
      <c r="P79" s="240" t="str">
        <f t="shared" ref="P79:P112" si="181">IFERROR(INDEX($FN$15:$FN$161,MATCH($V79,$FT$15:$FT$161,0)),"")</f>
        <v/>
      </c>
      <c r="Q79" s="240" t="str">
        <f t="shared" ref="Q79:Q112" si="182">IFERROR(INDEX($FO$15:$FO$161,MATCH($V79,$FT$15:$FT$161,0)),"")</f>
        <v/>
      </c>
      <c r="R79" s="240" t="str">
        <f t="shared" si="165"/>
        <v/>
      </c>
      <c r="S79" s="240" t="str">
        <f t="shared" si="165"/>
        <v/>
      </c>
      <c r="T79" s="240" t="str">
        <f t="shared" ref="T79:T112" si="183">IFERROR(INDEX($FQ$15:$FQ$161,MATCH($V79,$FT$15:$FT$161,0)),"")</f>
        <v/>
      </c>
      <c r="U79" s="240" t="str">
        <f t="shared" ref="U79:U112" si="184">IFERROR(INDEX($FS$15:$FS$161,MATCH($V79,$FT$15:$FT$161,0)),"")</f>
        <v/>
      </c>
      <c r="V79" s="241">
        <v>65</v>
      </c>
      <c r="W79" s="432"/>
      <c r="X79" s="434"/>
      <c r="Y79" s="242"/>
      <c r="Z79" s="248" t="str">
        <f t="shared" ref="Z79:Z99" si="185">IFERROR(INDEX($FV$15:$FV$161,MATCH($AT79,$GP$15:$GP$161,0)),"")</f>
        <v/>
      </c>
      <c r="AA79" s="238" t="str">
        <f t="shared" ref="AA79:AA99" si="186">IFERROR(INDEX($FW$15:$FW$161,MATCH($AT79,$GP$15:$GP$161,0)),"")</f>
        <v/>
      </c>
      <c r="AB79" s="238" t="str">
        <f t="shared" ref="AB79:AB99" si="187">IFERROR(INDEX($FX$15:$FX$161,MATCH($AT79,$GP$15:$GP$161,0)),"")</f>
        <v/>
      </c>
      <c r="AC79" s="238" t="str">
        <f t="shared" ref="AC79:AC99" si="188">IFERROR(INDEX($FY$15:$FY$161,MATCH($V79,$GP$15:$GP$161,0)),"")</f>
        <v/>
      </c>
      <c r="AD79" s="239" t="str">
        <f t="shared" ref="AD79:AD99" si="189">IFERROR(INDEX($FZ$15:$FZ$161,MATCH($AT79,$GP$15:$GP$161,0)),"")</f>
        <v/>
      </c>
      <c r="AE79" s="239" t="str">
        <f t="shared" ref="AE79:AE99" si="190">IFERROR(INDEX($GA$15:$GA$161,MATCH($AT79,$GP$15:$GP$161,0)),"")</f>
        <v/>
      </c>
      <c r="AF79" s="240" t="str">
        <f t="shared" ref="AF79:AF99" si="191">IFERROR(INDEX($GB$15:$GB$161,MATCH($AT79,$GP$15:$GP$161,0)),"")</f>
        <v/>
      </c>
      <c r="AG79" s="240" t="str">
        <f t="shared" ref="AG79:AG99" si="192">IFERROR(INDEX($GC$15:$GC$161,MATCH($AT79,$GP$15:$GP$161,0)),"")</f>
        <v/>
      </c>
      <c r="AH79" s="240" t="str">
        <f t="shared" ref="AH79:AH99" si="193">IFERROR(INDEX($GD$15:$GD$161,MATCH($AT79,$GP$15:$GP$161,0)),"")</f>
        <v/>
      </c>
      <c r="AI79" s="240" t="str">
        <f t="shared" ref="AI79:AI99" si="194">IFERROR(INDEX($GE$15:$GE$161,MATCH($AT79,$GP$15:$GP$161,0)),"")</f>
        <v/>
      </c>
      <c r="AJ79" s="240" t="str">
        <f t="shared" ref="AJ79:AJ99" si="195">IFERROR(INDEX($GF$15:$GF$161,MATCH($AT79,$GP$15:$GP$161,0)),"")</f>
        <v/>
      </c>
      <c r="AK79" s="240" t="str">
        <f t="shared" ref="AK79:AK99" si="196">IFERROR(INDEX($GG$15:$GG$161,MATCH($AT79,$GP$15:$GP$161,0)),"")</f>
        <v/>
      </c>
      <c r="AL79" s="240" t="str">
        <f t="shared" ref="AL79:AL99" si="197">IFERROR(INDEX($GH$15:$GH$161,MATCH($AT79,$GP$15:$GP$161,0)),"")</f>
        <v/>
      </c>
      <c r="AM79" s="240" t="str">
        <f t="shared" ref="AM79:AM99" si="198">IFERROR(INDEX($GI$15:$GI$161,MATCH($AT79,$GP$15:$GP$161,0)),"")</f>
        <v/>
      </c>
      <c r="AN79" s="240" t="str">
        <f t="shared" ref="AN79:AN99" si="199">IFERROR(INDEX($GJ$15:$GJ$161,MATCH($AT79,$GP$15:$GP$161,0)),"")</f>
        <v/>
      </c>
      <c r="AO79" s="240" t="str">
        <f t="shared" ref="AO79:AO99" si="200">IFERROR(INDEX($GK$15:$GK$161,MATCH($AT79,$GP$15:$GP$161,0)),"")</f>
        <v/>
      </c>
      <c r="AP79" s="240" t="str">
        <f t="shared" si="166"/>
        <v/>
      </c>
      <c r="AQ79" s="240" t="str">
        <f t="shared" si="166"/>
        <v/>
      </c>
      <c r="AR79" s="240" t="str">
        <f t="shared" ref="AR79:AR99" si="201">IFERROR(INDEX($GM$15:$GM$161,MATCH($AT79,$GP$15:$GP$161,0)),"")</f>
        <v/>
      </c>
      <c r="AS79" s="240" t="str">
        <f t="shared" ref="AS79:AS99" si="202">IFERROR(INDEX($GO$15:$GO$161,MATCH($AT79,$GP$15:$GP$161,0)),"")</f>
        <v/>
      </c>
      <c r="AT79" s="241">
        <v>65</v>
      </c>
      <c r="AU79" s="432"/>
      <c r="AV79" s="242"/>
      <c r="AW79" s="243"/>
      <c r="AX79" s="249" t="str">
        <f t="shared" si="57"/>
        <v/>
      </c>
      <c r="AY79" s="238" t="str">
        <f t="shared" si="58"/>
        <v/>
      </c>
      <c r="AZ79" s="238" t="str">
        <f t="shared" si="59"/>
        <v/>
      </c>
      <c r="BA79" s="239" t="str">
        <f t="shared" ref="BA79:BA99" si="203">IFERROR(INDEX($GU$15:$GU$161,MATCH($V79,$HL$15:$HL$161,0)),"")</f>
        <v/>
      </c>
      <c r="BB79" s="239" t="str">
        <f t="shared" si="60"/>
        <v/>
      </c>
      <c r="BC79" s="239" t="str">
        <f t="shared" si="61"/>
        <v/>
      </c>
      <c r="BD79" s="240" t="str">
        <f t="shared" si="62"/>
        <v/>
      </c>
      <c r="BE79" s="240" t="str">
        <f t="shared" si="63"/>
        <v/>
      </c>
      <c r="BF79" s="240" t="str">
        <f t="shared" si="64"/>
        <v/>
      </c>
      <c r="BG79" s="240" t="str">
        <f t="shared" si="65"/>
        <v/>
      </c>
      <c r="BH79" s="240" t="str">
        <f t="shared" si="66"/>
        <v/>
      </c>
      <c r="BI79" s="240" t="str">
        <f t="shared" si="67"/>
        <v/>
      </c>
      <c r="BJ79" s="240" t="str">
        <f t="shared" si="68"/>
        <v/>
      </c>
      <c r="BK79" s="240" t="str">
        <f t="shared" si="69"/>
        <v/>
      </c>
      <c r="BL79" s="240" t="str">
        <f t="shared" si="70"/>
        <v/>
      </c>
      <c r="BM79" s="240" t="str">
        <f t="shared" si="71"/>
        <v/>
      </c>
      <c r="BN79" s="240" t="str">
        <f t="shared" si="121"/>
        <v/>
      </c>
      <c r="BO79" s="240" t="str">
        <f t="shared" si="121"/>
        <v/>
      </c>
      <c r="BP79" s="240" t="str">
        <f t="shared" si="73"/>
        <v/>
      </c>
      <c r="BQ79" s="240" t="str">
        <f t="shared" si="74"/>
        <v/>
      </c>
      <c r="BR79" s="241">
        <v>65</v>
      </c>
      <c r="BS79" s="432"/>
      <c r="BT79" s="242"/>
      <c r="BU79" s="242"/>
      <c r="BV79" s="249" t="str">
        <f t="shared" si="75"/>
        <v/>
      </c>
      <c r="BW79" s="238" t="str">
        <f t="shared" si="76"/>
        <v/>
      </c>
      <c r="BX79" s="238" t="str">
        <f t="shared" si="77"/>
        <v/>
      </c>
      <c r="BY79" s="239" t="str">
        <f t="shared" ref="BY79:BY99" si="204">IFERROR(INDEX($HQ$15:$HQ$161,MATCH($V79,$IG$15:$IG$161,0)),"")</f>
        <v/>
      </c>
      <c r="BZ79" s="239" t="str">
        <f t="shared" si="78"/>
        <v/>
      </c>
      <c r="CA79" s="239" t="str">
        <f t="shared" si="122"/>
        <v/>
      </c>
      <c r="CB79" s="240" t="str">
        <f t="shared" si="122"/>
        <v/>
      </c>
      <c r="CC79" s="240" t="str">
        <f t="shared" si="80"/>
        <v/>
      </c>
      <c r="CD79" s="240" t="str">
        <f t="shared" si="81"/>
        <v/>
      </c>
      <c r="CE79" s="240" t="str">
        <f t="shared" si="82"/>
        <v/>
      </c>
      <c r="CF79" s="240" t="str">
        <f t="shared" si="83"/>
        <v/>
      </c>
      <c r="CG79" s="240" t="str">
        <f t="shared" si="84"/>
        <v/>
      </c>
      <c r="CH79" s="240" t="str">
        <f t="shared" si="85"/>
        <v/>
      </c>
      <c r="CI79" s="240" t="str">
        <f t="shared" si="86"/>
        <v/>
      </c>
      <c r="CJ79" s="240" t="str">
        <f t="shared" si="87"/>
        <v/>
      </c>
      <c r="CK79" s="240" t="str">
        <f t="shared" si="88"/>
        <v/>
      </c>
      <c r="CL79" s="240" t="str">
        <f t="shared" si="123"/>
        <v/>
      </c>
      <c r="CM79" s="240" t="str">
        <f t="shared" si="123"/>
        <v/>
      </c>
      <c r="CN79" s="240" t="str">
        <f t="shared" si="90"/>
        <v/>
      </c>
      <c r="CO79" s="240" t="str">
        <f t="shared" si="91"/>
        <v/>
      </c>
      <c r="CP79" s="241">
        <v>65</v>
      </c>
      <c r="CQ79" s="432"/>
      <c r="CR79" s="243"/>
      <c r="CS79" s="248" t="str">
        <f t="shared" si="92"/>
        <v/>
      </c>
      <c r="CT79" s="238" t="str">
        <f t="shared" si="93"/>
        <v/>
      </c>
      <c r="CU79" s="238" t="str">
        <f t="shared" si="94"/>
        <v/>
      </c>
      <c r="CV79" s="238" t="str">
        <f t="shared" si="95"/>
        <v/>
      </c>
      <c r="CW79" s="239" t="str">
        <f t="shared" si="96"/>
        <v/>
      </c>
      <c r="CX79" s="239" t="str">
        <f t="shared" si="97"/>
        <v/>
      </c>
      <c r="CY79" s="240" t="str">
        <f t="shared" si="98"/>
        <v/>
      </c>
      <c r="CZ79" s="240" t="str">
        <f t="shared" si="99"/>
        <v/>
      </c>
      <c r="DA79" s="240" t="str">
        <f t="shared" si="100"/>
        <v/>
      </c>
      <c r="DB79" s="240" t="str">
        <f t="shared" si="101"/>
        <v/>
      </c>
      <c r="DC79" s="240" t="str">
        <f t="shared" si="102"/>
        <v/>
      </c>
      <c r="DD79" s="240" t="str">
        <f t="shared" si="103"/>
        <v/>
      </c>
      <c r="DE79" s="240" t="str">
        <f t="shared" si="104"/>
        <v/>
      </c>
      <c r="DF79" s="240" t="str">
        <f t="shared" si="105"/>
        <v/>
      </c>
      <c r="DG79" s="240" t="str">
        <f t="shared" si="106"/>
        <v/>
      </c>
      <c r="DH79" s="240" t="str">
        <f t="shared" si="107"/>
        <v/>
      </c>
      <c r="DI79" s="240" t="str">
        <f t="shared" si="124"/>
        <v/>
      </c>
      <c r="DJ79" s="240" t="str">
        <f t="shared" si="124"/>
        <v/>
      </c>
      <c r="DK79" s="240" t="str">
        <f t="shared" si="109"/>
        <v/>
      </c>
      <c r="DL79" s="240" t="str">
        <f t="shared" si="110"/>
        <v/>
      </c>
      <c r="DM79" s="241">
        <v>65</v>
      </c>
      <c r="DN79" s="432"/>
      <c r="DO79" s="242"/>
      <c r="DP79" s="242"/>
      <c r="DQ79" s="248" t="str">
        <f t="shared" si="111"/>
        <v/>
      </c>
      <c r="DR79" s="238" t="str">
        <f t="shared" si="112"/>
        <v/>
      </c>
      <c r="DS79" s="238" t="str">
        <f t="shared" si="113"/>
        <v/>
      </c>
      <c r="DT79" s="238" t="str">
        <f t="shared" si="114"/>
        <v/>
      </c>
      <c r="DU79" s="239" t="str">
        <f t="shared" si="115"/>
        <v/>
      </c>
      <c r="DV79" s="239" t="str">
        <f t="shared" si="116"/>
        <v/>
      </c>
      <c r="DW79" s="240" t="str">
        <f t="shared" si="45"/>
        <v/>
      </c>
      <c r="DX79" s="240" t="str">
        <f t="shared" si="46"/>
        <v/>
      </c>
      <c r="DY79" s="240" t="str">
        <f t="shared" si="47"/>
        <v/>
      </c>
      <c r="DZ79" s="240" t="str">
        <f t="shared" si="48"/>
        <v/>
      </c>
      <c r="EA79" s="240" t="str">
        <f t="shared" si="49"/>
        <v/>
      </c>
      <c r="EB79" s="240" t="str">
        <f t="shared" si="50"/>
        <v/>
      </c>
      <c r="EC79" s="240" t="str">
        <f t="shared" si="51"/>
        <v/>
      </c>
      <c r="ED79" s="240" t="str">
        <f t="shared" si="52"/>
        <v/>
      </c>
      <c r="EE79" s="240" t="str">
        <f t="shared" si="53"/>
        <v/>
      </c>
      <c r="EF79" s="240" t="str">
        <f t="shared" si="54"/>
        <v/>
      </c>
      <c r="EG79" s="240" t="str">
        <f t="shared" si="55"/>
        <v/>
      </c>
      <c r="EH79" s="240" t="str">
        <f t="shared" si="118"/>
        <v/>
      </c>
      <c r="EI79" s="240" t="str">
        <f t="shared" si="56"/>
        <v/>
      </c>
      <c r="EJ79" s="240" t="str">
        <f t="shared" si="117"/>
        <v/>
      </c>
      <c r="EK79" s="241">
        <v>65</v>
      </c>
      <c r="EL79" s="432"/>
      <c r="EM79" s="313"/>
      <c r="EN79" s="313"/>
      <c r="EO79" s="313"/>
      <c r="EP79" s="313"/>
      <c r="EQ79" s="313"/>
      <c r="ER79" s="313"/>
      <c r="ES79" s="313"/>
      <c r="ET79" s="313"/>
      <c r="EU79" s="313"/>
      <c r="EV79" s="313"/>
      <c r="EW79" s="313"/>
      <c r="EX79" s="313"/>
      <c r="EY79" s="313"/>
      <c r="EZ79" s="214" t="str">
        <f>IFERROR(IF(AND('Classificação geral'!$J71="FEM",'Classificação geral'!$K71=1,'Classificação geral'!$F71="Mini"),'Classificação geral'!$A71,""),"")</f>
        <v/>
      </c>
      <c r="FA79" s="214" t="str">
        <f>IFERROR(IF(AND('Classificação geral'!$J71="FEM",'Classificação geral'!$K71=1,'Classificação geral'!F71="Mini"),'Classificação geral'!$B71,""),"")</f>
        <v/>
      </c>
      <c r="FB79" s="215" t="str">
        <f>IF($FA79='Classificação geral'!$B71,'Classificação geral'!$C71,"")</f>
        <v/>
      </c>
      <c r="FC79" s="215" t="str">
        <f>IF($FA79='Classificação geral'!$B71,'Classificação geral'!$D71,"")</f>
        <v/>
      </c>
      <c r="FD79" s="215" t="str">
        <f>IF($FA79='Classificação geral'!$B71,'Classificação geral'!$J71,"")</f>
        <v/>
      </c>
      <c r="FE79" s="215" t="str">
        <f>IF($FD79='Classificação geral'!$J71,'Classificação geral'!$K71,"")</f>
        <v/>
      </c>
      <c r="FF79" s="215" t="str">
        <f>IF($FE79='Classificação geral'!$K71,'Classificação geral'!$P71,"")</f>
        <v/>
      </c>
      <c r="FG79" s="215" t="str">
        <f>IF($FE79='Classificação geral'!$K71,'Classificação geral'!$S71,"")</f>
        <v/>
      </c>
      <c r="FH79" s="215" t="str">
        <f>IF($FE79='Classificação geral'!$K71,'Classificação geral'!$T71,"")</f>
        <v/>
      </c>
      <c r="FI79" s="215" t="str">
        <f>IF($FE79='Classificação geral'!$K71,'Classificação geral'!$L71,"")</f>
        <v/>
      </c>
      <c r="FJ79" s="215" t="str">
        <f>IF($FE79='Classificação geral'!$K71,'Classificação geral'!$U71,"")</f>
        <v/>
      </c>
      <c r="FK79" s="215" t="str">
        <f>IF($FE79='Classificação geral'!$K71,'Classificação geral'!$W71,"")</f>
        <v/>
      </c>
      <c r="FL79" s="215" t="str">
        <f>IF($FE79='Classificação geral'!$K71,'Classificação geral'!$X71,"")</f>
        <v/>
      </c>
      <c r="FM79" s="215" t="str">
        <f>IF($FE79='Classificação geral'!$K71,'Classificação geral'!$M71,"")</f>
        <v/>
      </c>
      <c r="FN79" s="215" t="str">
        <f>IF($FE79='Classificação geral'!$K71,'Classificação geral'!$Y71,"")</f>
        <v/>
      </c>
      <c r="FO79" s="215" t="str">
        <f>IF($FE79='Classificação geral'!$K71,'Classificação geral'!$AA71,"")</f>
        <v/>
      </c>
      <c r="FP79" s="215" t="str">
        <f>IF($FE79='Classificação geral'!$K71,'Classificação geral'!$AB71,"")</f>
        <v/>
      </c>
      <c r="FQ79" s="215" t="str">
        <f>IF($FE79='Classificação geral'!$K71,'Classificação geral'!$N71,"")</f>
        <v/>
      </c>
      <c r="FR79" s="215" t="str">
        <f>IF($FE79='Classificação geral'!$K71,'Classificação geral'!$O71,"")</f>
        <v/>
      </c>
      <c r="FS79" s="215" t="str">
        <f>IF($FE79='Classificação geral'!$K71,'Classificação geral'!$AM71,"")</f>
        <v/>
      </c>
      <c r="FT79" s="216" t="str">
        <f>IFERROR(RANK(FS79,FS:FS,0)+ COUNTIF($FS$13:FS78,FS79),"")</f>
        <v/>
      </c>
      <c r="FU79" s="209"/>
      <c r="FV79" s="214" t="str">
        <f>IFERROR(IF(AND('Classificação geral'!$J71="mas",'Classificação geral'!$K71=1,'Classificação geral'!$F71="Mini"),'Classificação geral'!$A71,""),"")</f>
        <v/>
      </c>
      <c r="FW79" s="214" t="str">
        <f>IFERROR(IF(AND('Classificação geral'!$J71="mas",'Classificação geral'!$K71=1,'Classificação geral'!$F71="Mini"),'Classificação geral'!$B71,""),"")</f>
        <v/>
      </c>
      <c r="FX79" s="215" t="str">
        <f>IF($FW79='Classificação geral'!$B71,'Classificação geral'!$C71,"")</f>
        <v/>
      </c>
      <c r="FY79" s="215" t="str">
        <f>IF($FW79='Classificação geral'!$B71,'Classificação geral'!$D71,"")</f>
        <v/>
      </c>
      <c r="FZ79" s="215" t="str">
        <f>IF($FW79='Classificação geral'!$B71,'Classificação geral'!$J71,"")</f>
        <v/>
      </c>
      <c r="GA79" s="214" t="str">
        <f>IFERROR(IF(AND($FZ79="mas",'Classificação geral'!$K71=1),'Classificação geral'!K71,""),"")</f>
        <v/>
      </c>
      <c r="GB79" s="214" t="str">
        <f>IFERROR(IF(AND($FZ79="mas",'Classificação geral'!$K71=1),'Classificação geral'!P71,""),"")</f>
        <v/>
      </c>
      <c r="GC79" s="214" t="str">
        <f>IFERROR(IF(AND($FZ79="mas",'Classificação geral'!$K71=1),'Classificação geral'!S71,""),"")</f>
        <v/>
      </c>
      <c r="GD79" s="214" t="str">
        <f>IFERROR(IF(AND($FZ79="mas",'Classificação geral'!$K71=1),'Classificação geral'!T71,""),"")</f>
        <v/>
      </c>
      <c r="GE79" s="214" t="str">
        <f>IFERROR(IF(AND($FZ79="mas",'Classificação geral'!$K71=1),'Classificação geral'!L71,""),"")</f>
        <v/>
      </c>
      <c r="GF79" s="214" t="str">
        <f>IFERROR(IF(AND($FZ79="mas",'Classificação geral'!$K71=1),'Classificação geral'!U71,""),"")</f>
        <v/>
      </c>
      <c r="GG79" s="214" t="str">
        <f>IFERROR(IF(AND($FZ79="mas",'Classificação geral'!$K71=1),'Classificação geral'!W71,""),"")</f>
        <v/>
      </c>
      <c r="GH79" s="214" t="str">
        <f>IFERROR(IF(AND($FZ79="mas",'Classificação geral'!$K71=1),'Classificação geral'!X71,""),"")</f>
        <v/>
      </c>
      <c r="GI79" s="214" t="str">
        <f>IFERROR(IF(AND($FZ79="mas",'Classificação geral'!$K71=1),'Classificação geral'!M71,""),"")</f>
        <v/>
      </c>
      <c r="GJ79" s="214" t="str">
        <f>IFERROR(IF(AND($FZ79="mas",'Classificação geral'!$K71=1),'Classificação geral'!Y71,""),"")</f>
        <v/>
      </c>
      <c r="GK79" s="214" t="str">
        <f>IFERROR(IF(AND($FZ79="mas",'Classificação geral'!$K71=1),'Classificação geral'!AA71,""),"")</f>
        <v/>
      </c>
      <c r="GL79" s="214" t="str">
        <f>IFERROR(IF(AND($FZ79="mas",'Classificação geral'!$K71=1),'Classificação geral'!AB71,""),"")</f>
        <v/>
      </c>
      <c r="GM79" s="214" t="str">
        <f>IFERROR(IF(AND($FZ79="mas",'Classificação geral'!$K71=1),'Classificação geral'!N71,""),"")</f>
        <v/>
      </c>
      <c r="GN79" s="214" t="str">
        <f>IFERROR(IF(AND($FZ79="mas",'Classificação geral'!$K71=1),'Classificação geral'!O71,""),"")</f>
        <v/>
      </c>
      <c r="GO79" s="244" t="str">
        <f>IFERROR(IF(AND($FZ79="mas",'Classificação geral'!$K71=1),'Classificação geral'!AM71,""),"")</f>
        <v/>
      </c>
      <c r="GP79" s="216" t="str">
        <f>IFERROR(RANK(GO79,GO:GO,0)+ COUNTIF($GO$13:GO78,GO79),"")</f>
        <v/>
      </c>
      <c r="GQ79" s="209"/>
      <c r="GR79" s="214" t="str">
        <f>IFERROR(IF(AND('Classificação geral'!$J71="fem",'Classificação geral'!$K71=2,'Classificação geral'!$F71="Mini"),'Classificação geral'!$A71,""),"")</f>
        <v/>
      </c>
      <c r="GS79" s="214" t="str">
        <f>IFERROR(IF(AND('Classificação geral'!$J71="fem",'Classificação geral'!$K71=2,'Classificação geral'!$F71="Mini"),'Classificação geral'!$B71,""),"")</f>
        <v/>
      </c>
      <c r="GT79" s="215" t="str">
        <f>IF($GS79='Classificação geral'!$B71,'Classificação geral'!$C71,"")</f>
        <v/>
      </c>
      <c r="GU79" s="215" t="str">
        <f>IF($GS79='Classificação geral'!$B71,'Classificação geral'!$D71,"")</f>
        <v/>
      </c>
      <c r="GV79" s="215" t="str">
        <f>IF($GS79='Classificação geral'!$B71,'Classificação geral'!$J71,"")</f>
        <v/>
      </c>
      <c r="GW79" s="214" t="str">
        <f>IFERROR(IF(AND($GV79="fem",'Classificação geral'!$K71=2),'Classificação geral'!K71,""),"")</f>
        <v/>
      </c>
      <c r="GX79" s="214" t="str">
        <f>IFERROR(IF(AND($GV79="fem",'Classificação geral'!$K71=2),'Classificação geral'!P71,""),"")</f>
        <v/>
      </c>
      <c r="GY79" s="214" t="str">
        <f>IFERROR(IF(AND($GV79="fem",'Classificação geral'!$K71=2),'Classificação geral'!S71,""),"")</f>
        <v/>
      </c>
      <c r="GZ79" s="214" t="str">
        <f>IFERROR(IF(AND($GV79="fem",'Classificação geral'!$K71=2),'Classificação geral'!T71,""),"")</f>
        <v/>
      </c>
      <c r="HA79" s="214" t="str">
        <f>IFERROR(IF(AND($GV79="fem",'Classificação geral'!$K71=2),'Classificação geral'!L71,""),"")</f>
        <v/>
      </c>
      <c r="HB79" s="214" t="str">
        <f>IFERROR(IF(AND($GV79="fem",'Classificação geral'!$K71=2),'Classificação geral'!U71,""),"")</f>
        <v/>
      </c>
      <c r="HC79" s="214" t="str">
        <f>IFERROR(IF(AND($GV79="fem",'Classificação geral'!$K71=2),'Classificação geral'!W71,""),"")</f>
        <v/>
      </c>
      <c r="HD79" s="214" t="str">
        <f>IFERROR(IF(AND($GV79="fem",'Classificação geral'!$K71=2),'Classificação geral'!X71,""),"")</f>
        <v/>
      </c>
      <c r="HE79" s="214" t="str">
        <f>IFERROR(IF(AND($GV79="fem",'Classificação geral'!$K71=2),'Classificação geral'!M71,""),"")</f>
        <v/>
      </c>
      <c r="HF79" s="214" t="str">
        <f>IFERROR(IF(AND($GV79="fem",'Classificação geral'!$K71=2),'Classificação geral'!Y71,""),"")</f>
        <v/>
      </c>
      <c r="HG79" s="214" t="str">
        <f>IFERROR(IF(AND($GV79="fem",'Classificação geral'!$K71=2),'Classificação geral'!AA71,""),"")</f>
        <v/>
      </c>
      <c r="HH79" s="214" t="str">
        <f>IFERROR(IF(AND($GV79="fem",'Classificação geral'!$K71=2),'Classificação geral'!AB71,""),"")</f>
        <v/>
      </c>
      <c r="HI79" s="214" t="str">
        <f>IFERROR(IF(AND($GV79="fem",'Classificação geral'!$K71=2),'Classificação geral'!N71,""),"")</f>
        <v/>
      </c>
      <c r="HJ79" s="214" t="str">
        <f>IFERROR(IF(AND($GV79="fem",'Classificação geral'!$K71=2),'Classificação geral'!O71,""),"")</f>
        <v/>
      </c>
      <c r="HK79" s="214" t="str">
        <f>IFERROR(IF(AND($GV79="fem",'Classificação geral'!$K71=2),'Classificação geral'!AM71,""),"")</f>
        <v/>
      </c>
      <c r="HL79" s="216" t="str">
        <f>IFERROR(RANK(HK79,HK:HK,0)+ COUNTIF(HK$13:$HK77,HK79),"")</f>
        <v/>
      </c>
      <c r="HM79" s="209"/>
      <c r="HN79" s="214" t="str">
        <f>IFERROR(IF(AND('Classificação geral'!$J71="mas",'Classificação geral'!$K71=2,'Classificação geral'!$F71="Mini"),'Classificação geral'!$A71,""),"")</f>
        <v/>
      </c>
      <c r="HO79" s="214" t="str">
        <f>IFERROR(IF(AND('Classificação geral'!$J71="mas",'Classificação geral'!$K71=2,'Classificação geral'!$F71="Mini"),'Classificação geral'!$B71,""),"")</f>
        <v/>
      </c>
      <c r="HP79" s="215" t="str">
        <f>IF($HO79='Classificação geral'!$B71,'Classificação geral'!$C71,"")</f>
        <v/>
      </c>
      <c r="HQ79" s="215" t="str">
        <f>IF($HO79='Classificação geral'!$B71,'Classificação geral'!$D71,"")</f>
        <v/>
      </c>
      <c r="HR79" s="215" t="str">
        <f>IF($HO79='Classificação geral'!$B71,'Classificação geral'!$J71,"")</f>
        <v/>
      </c>
      <c r="HS79" s="214" t="str">
        <f>IFERROR(IF(AND($HR79="mas",'Classificação geral'!$K71=2),'Classificação geral'!K71,""),"")</f>
        <v/>
      </c>
      <c r="HT79" s="214" t="str">
        <f>IFERROR(IF(AND($HR79="mas",'Classificação geral'!$K71=2),'Classificação geral'!P71,""),"")</f>
        <v/>
      </c>
      <c r="HU79" s="214" t="str">
        <f>IFERROR(IF(AND($HR79="mas",'Classificação geral'!$K71=2),'Classificação geral'!S71,""),"")</f>
        <v/>
      </c>
      <c r="HV79" s="214" t="str">
        <f>IFERROR(IF(AND($HR79="mas",'Classificação geral'!$K71=2),'Classificação geral'!T71,""),"")</f>
        <v/>
      </c>
      <c r="HW79" s="214" t="str">
        <f>IFERROR(IF(AND($HR79="mas",'Classificação geral'!$K71=2),'Classificação geral'!L71,""),"")</f>
        <v/>
      </c>
      <c r="HX79" s="214" t="str">
        <f>IFERROR(IF(AND($HR79="mas",'Classificação geral'!$K71=2),'Classificação geral'!U71,""),"")</f>
        <v/>
      </c>
      <c r="HY79" s="214" t="str">
        <f>IFERROR(IF(AND($HR79="mas",'Classificação geral'!$K71=2),'Classificação geral'!W71,""),"")</f>
        <v/>
      </c>
      <c r="HZ79" s="214" t="str">
        <f>IFERROR(IF(AND($HR79="mas",'Classificação geral'!$K71=2),'Classificação geral'!X71,""),"")</f>
        <v/>
      </c>
      <c r="IA79" s="214" t="str">
        <f>IFERROR(IF(AND($HR79="mas",'Classificação geral'!$K71=2),'Classificação geral'!M71,""),"")</f>
        <v/>
      </c>
      <c r="IB79" s="214" t="str">
        <f>IFERROR(IF(AND($HR79="mas",'Classificação geral'!$K71=2),'Classificação geral'!Y71,""),"")</f>
        <v/>
      </c>
      <c r="IC79" s="214" t="str">
        <f>IFERROR(IF(AND($HR79="mas",'Classificação geral'!$K71=2),'Classificação geral'!AA71,""),"")</f>
        <v/>
      </c>
      <c r="ID79" s="214" t="str">
        <f>IFERROR(IF(AND($HR79="mas",'Classificação geral'!$K71=2),'Classificação geral'!AB71,""),"")</f>
        <v/>
      </c>
      <c r="IE79" s="214" t="str">
        <f>IFERROR(IF(AND($HR79="mas",'Classificação geral'!$K71=2),'Classificação geral'!N71,""),"")</f>
        <v/>
      </c>
      <c r="IF79" s="214" t="str">
        <f>IFERROR(IF(AND($HR79="mas",'Classificação geral'!$K71=2),'Classificação geral'!$AM71,""),"")</f>
        <v/>
      </c>
      <c r="IG79" s="216" t="str">
        <f>IFERROR(RANK(IF79,IF:IF,0)+ COUNTIF($IF$13:IF$13,IF79),"")</f>
        <v/>
      </c>
      <c r="IH79" s="209"/>
      <c r="II79" s="214" t="str">
        <f>IFERROR(IF(AND('Classificação geral'!$J71="fem",'Classificação geral'!$K71=3,'Classificação geral'!$F71="Mini"),'Classificação geral'!$A71,""),"")</f>
        <v/>
      </c>
      <c r="IJ79" s="214" t="str">
        <f>IFERROR(IF(AND('Classificação geral'!$J71="fem",'Classificação geral'!$K71=3,'Classificação geral'!$F71="Mini"),'Classificação geral'!$B71,""),"")</f>
        <v/>
      </c>
      <c r="IK79" s="215" t="str">
        <f>IF($IJ79='Classificação geral'!$B71,'Classificação geral'!$C71,"")</f>
        <v/>
      </c>
      <c r="IL79" s="215" t="str">
        <f>IF($IJ79='Classificação geral'!$B71,'Classificação geral'!$D71,"")</f>
        <v/>
      </c>
      <c r="IM79" s="215" t="str">
        <f>IF($IJ79='Classificação geral'!$B71,'Classificação geral'!$J71,"")</f>
        <v/>
      </c>
      <c r="IN79" s="215" t="str">
        <f>IF($IM79='Classificação geral'!$J71,'Classificação geral'!$K71,"")</f>
        <v/>
      </c>
      <c r="IO79" s="215" t="str">
        <f>IF($IN79='Classificação geral'!$K71,'Classificação geral'!$P71,"")</f>
        <v/>
      </c>
      <c r="IP79" s="215" t="str">
        <f>IF($IN79='Classificação geral'!$K71,'Classificação geral'!$S71,"")</f>
        <v/>
      </c>
      <c r="IQ79" s="215" t="str">
        <f>IF($IN79='Classificação geral'!$K71,'Classificação geral'!$T71,"")</f>
        <v/>
      </c>
      <c r="IR79" s="215" t="str">
        <f>IF($IN79='Classificação geral'!$K71,'Classificação geral'!$L71,"")</f>
        <v/>
      </c>
      <c r="IS79" s="215" t="str">
        <f>IF($IN79='Classificação geral'!$K71,'Classificação geral'!$U71,"")</f>
        <v/>
      </c>
      <c r="IT79" s="215" t="str">
        <f>IF($IN79='Classificação geral'!$K71,'Classificação geral'!$W71,"")</f>
        <v/>
      </c>
      <c r="IU79" s="215" t="str">
        <f>IF($IN79='Classificação geral'!$K71,'Classificação geral'!$X71,"")</f>
        <v/>
      </c>
      <c r="IV79" s="215" t="str">
        <f>IF($IN79='Classificação geral'!$K71,'Classificação geral'!$M71,"")</f>
        <v/>
      </c>
      <c r="IW79" s="215" t="str">
        <f>IF($IN79='Classificação geral'!$K71,'Classificação geral'!$Y71,"")</f>
        <v/>
      </c>
      <c r="IX79" s="215" t="str">
        <f>IF($IN79='Classificação geral'!$K71,'Classificação geral'!$AA71,"")</f>
        <v/>
      </c>
      <c r="IY79" s="215" t="str">
        <f>IF($IN79='Classificação geral'!$K71,'Classificação geral'!$AB71,"")</f>
        <v/>
      </c>
      <c r="IZ79" s="215" t="str">
        <f>IF($IN79='Classificação geral'!$K71,'Classificação geral'!$N71,"")</f>
        <v/>
      </c>
      <c r="JA79" s="215" t="str">
        <f>IF($IN79='Classificação geral'!$K71,'Classificação geral'!$O71,"")</f>
        <v/>
      </c>
      <c r="JB79" s="215" t="str">
        <f>IF($IN79='Classificação geral'!$K71,'Classificação geral'!$AM71,"")</f>
        <v/>
      </c>
      <c r="JC79" s="216" t="str">
        <f>IFERROR(RANK(JB79,JB:JB,0)+ COUNTIF($JB$13:JB77,JB79),"")</f>
        <v/>
      </c>
      <c r="JD79" s="209"/>
      <c r="JE79" s="214" t="str">
        <f>IFERROR(IF(AND('Classificação geral'!$J71="mas",'Classificação geral'!$K71=3,'Classificação geral'!$F71="Mini"),'Classificação geral'!$A71,""),"")</f>
        <v/>
      </c>
      <c r="JF79" s="214" t="str">
        <f>IFERROR(IF(AND('Classificação geral'!$J71="mas",'Classificação geral'!$K71=3,'Classificação geral'!$F71="Mini"),'Classificação geral'!$B71,""),"")</f>
        <v/>
      </c>
      <c r="JG79" s="215" t="str">
        <f>IF($JF79='Classificação geral'!$B71,'Classificação geral'!$C71,"")</f>
        <v/>
      </c>
      <c r="JH79" s="215" t="str">
        <f>IF($JF79='Classificação geral'!$B71,'Classificação geral'!$D71,"")</f>
        <v/>
      </c>
      <c r="JI79" s="215" t="str">
        <f>IF($JF79='Classificação geral'!$B71,'Classificação geral'!$J71,"")</f>
        <v/>
      </c>
      <c r="JJ79" s="214" t="str">
        <f>IFERROR(IF(AND($JI79="mas",'Classificação geral'!$K71=3),'Classificação geral'!K71,""),"")</f>
        <v/>
      </c>
      <c r="JK79" s="214" t="str">
        <f>IFERROR(IF(AND($JI79="mas",'Classificação geral'!$K71=3),'Classificação geral'!P71,""),"")</f>
        <v/>
      </c>
      <c r="JL79" s="214" t="str">
        <f>IFERROR(IF(AND($JI79="mas",'Classificação geral'!$K71=3),'Classificação geral'!S71,""),"")</f>
        <v/>
      </c>
      <c r="JM79" s="214" t="str">
        <f>IFERROR(IF(AND($JI79="mas",'Classificação geral'!$K71=3),'Classificação geral'!T71,""),"")</f>
        <v/>
      </c>
      <c r="JN79" s="214" t="str">
        <f>IFERROR(IF(AND($JI79="mas",'Classificação geral'!$K71=3),'Classificação geral'!L71,""),"")</f>
        <v/>
      </c>
      <c r="JO79" s="214" t="str">
        <f>IFERROR(IF(AND($JI79="mas",'Classificação geral'!$K71=3),'Classificação geral'!U71,""),"")</f>
        <v/>
      </c>
      <c r="JP79" s="214" t="str">
        <f>IFERROR(IF(AND($JI79="mas",'Classificação geral'!$K71=3),'Classificação geral'!W71,""),"")</f>
        <v/>
      </c>
      <c r="JQ79" s="214" t="str">
        <f>IFERROR(IF(AND($JI79="mas",'Classificação geral'!$K71=3),'Classificação geral'!X71,""),"")</f>
        <v/>
      </c>
      <c r="JR79" s="214" t="str">
        <f>IFERROR(IF(AND($JI79="mas",'Classificação geral'!$K71=3),'Classificação geral'!M71,""),"")</f>
        <v/>
      </c>
      <c r="JS79" s="214" t="str">
        <f>IFERROR(IF(AND($JI79="mas",'Classificação geral'!$K71=3),'Classificação geral'!Y71,""),"")</f>
        <v/>
      </c>
      <c r="JT79" s="214" t="str">
        <f>IFERROR(IF(AND($JI79="mas",'Classificação geral'!$K71=3),'Classificação geral'!AA71,""),"")</f>
        <v/>
      </c>
      <c r="JU79" s="214" t="str">
        <f>IFERROR(IF(AND($JI79="mas",'Classificação geral'!$K71=3),'Classificação geral'!AB71,""),"")</f>
        <v/>
      </c>
      <c r="JV79" s="214" t="str">
        <f>IFERROR(IF(AND($JI79="mas",'Classificação geral'!$K71=3),'Classificação geral'!N71,""),"")</f>
        <v/>
      </c>
      <c r="JW79" s="214" t="str">
        <f>IFERROR(IF(AND($JI79="mas",'Classificação geral'!$K71=3),'Classificação geral'!$AM71,""),"")</f>
        <v/>
      </c>
      <c r="JX79" s="216" t="str">
        <f>IFERROR(RANK(JW79,JW:JW,0)+ COUNTIF(JW$13:$JW77,JW79),"")</f>
        <v/>
      </c>
    </row>
    <row r="80" spans="1:284" s="188" customFormat="1" ht="24.75" customHeight="1" x14ac:dyDescent="0.5">
      <c r="A80" s="243"/>
      <c r="B80" s="248" t="str">
        <f t="shared" si="167"/>
        <v/>
      </c>
      <c r="C80" s="238" t="str">
        <f t="shared" si="168"/>
        <v/>
      </c>
      <c r="D80" s="238" t="str">
        <f t="shared" si="169"/>
        <v/>
      </c>
      <c r="E80" s="238" t="str">
        <f t="shared" si="170"/>
        <v/>
      </c>
      <c r="F80" s="239" t="str">
        <f t="shared" si="171"/>
        <v/>
      </c>
      <c r="G80" s="239" t="str">
        <f t="shared" si="172"/>
        <v/>
      </c>
      <c r="H80" s="240" t="str">
        <f t="shared" si="173"/>
        <v/>
      </c>
      <c r="I80" s="240" t="str">
        <f t="shared" si="174"/>
        <v/>
      </c>
      <c r="J80" s="240" t="str">
        <f t="shared" si="175"/>
        <v/>
      </c>
      <c r="K80" s="240" t="str">
        <f t="shared" si="176"/>
        <v/>
      </c>
      <c r="L80" s="240" t="str">
        <f t="shared" si="177"/>
        <v/>
      </c>
      <c r="M80" s="240" t="str">
        <f t="shared" si="178"/>
        <v/>
      </c>
      <c r="N80" s="240" t="str">
        <f t="shared" si="179"/>
        <v/>
      </c>
      <c r="O80" s="240" t="str">
        <f t="shared" si="180"/>
        <v/>
      </c>
      <c r="P80" s="240" t="str">
        <f t="shared" si="181"/>
        <v/>
      </c>
      <c r="Q80" s="240" t="str">
        <f t="shared" si="182"/>
        <v/>
      </c>
      <c r="R80" s="240" t="str">
        <f t="shared" si="165"/>
        <v/>
      </c>
      <c r="S80" s="240" t="str">
        <f t="shared" si="165"/>
        <v/>
      </c>
      <c r="T80" s="240" t="str">
        <f t="shared" si="183"/>
        <v/>
      </c>
      <c r="U80" s="240" t="str">
        <f t="shared" si="184"/>
        <v/>
      </c>
      <c r="V80" s="241">
        <v>66</v>
      </c>
      <c r="W80" s="432"/>
      <c r="X80" s="434"/>
      <c r="Y80" s="242"/>
      <c r="Z80" s="248" t="str">
        <f t="shared" si="185"/>
        <v/>
      </c>
      <c r="AA80" s="238" t="str">
        <f t="shared" si="186"/>
        <v/>
      </c>
      <c r="AB80" s="238" t="str">
        <f t="shared" si="187"/>
        <v/>
      </c>
      <c r="AC80" s="238" t="str">
        <f t="shared" si="188"/>
        <v/>
      </c>
      <c r="AD80" s="239" t="str">
        <f t="shared" si="189"/>
        <v/>
      </c>
      <c r="AE80" s="239" t="str">
        <f t="shared" si="190"/>
        <v/>
      </c>
      <c r="AF80" s="240" t="str">
        <f t="shared" si="191"/>
        <v/>
      </c>
      <c r="AG80" s="240" t="str">
        <f t="shared" si="192"/>
        <v/>
      </c>
      <c r="AH80" s="240" t="str">
        <f t="shared" si="193"/>
        <v/>
      </c>
      <c r="AI80" s="240" t="str">
        <f t="shared" si="194"/>
        <v/>
      </c>
      <c r="AJ80" s="240" t="str">
        <f t="shared" si="195"/>
        <v/>
      </c>
      <c r="AK80" s="240" t="str">
        <f t="shared" si="196"/>
        <v/>
      </c>
      <c r="AL80" s="240" t="str">
        <f t="shared" si="197"/>
        <v/>
      </c>
      <c r="AM80" s="240" t="str">
        <f t="shared" si="198"/>
        <v/>
      </c>
      <c r="AN80" s="240" t="str">
        <f t="shared" si="199"/>
        <v/>
      </c>
      <c r="AO80" s="240" t="str">
        <f t="shared" si="200"/>
        <v/>
      </c>
      <c r="AP80" s="240" t="str">
        <f t="shared" si="166"/>
        <v/>
      </c>
      <c r="AQ80" s="240" t="str">
        <f t="shared" si="166"/>
        <v/>
      </c>
      <c r="AR80" s="240" t="str">
        <f t="shared" si="201"/>
        <v/>
      </c>
      <c r="AS80" s="240" t="str">
        <f t="shared" si="202"/>
        <v/>
      </c>
      <c r="AT80" s="241">
        <v>66</v>
      </c>
      <c r="AU80" s="432"/>
      <c r="AV80" s="242"/>
      <c r="AW80" s="243"/>
      <c r="AX80" s="249" t="str">
        <f t="shared" si="57"/>
        <v/>
      </c>
      <c r="AY80" s="238" t="str">
        <f t="shared" si="58"/>
        <v/>
      </c>
      <c r="AZ80" s="238" t="str">
        <f t="shared" si="59"/>
        <v/>
      </c>
      <c r="BA80" s="239" t="str">
        <f t="shared" si="203"/>
        <v/>
      </c>
      <c r="BB80" s="239" t="str">
        <f t="shared" si="60"/>
        <v/>
      </c>
      <c r="BC80" s="239" t="str">
        <f t="shared" si="61"/>
        <v/>
      </c>
      <c r="BD80" s="240" t="str">
        <f t="shared" si="62"/>
        <v/>
      </c>
      <c r="BE80" s="240" t="str">
        <f t="shared" si="63"/>
        <v/>
      </c>
      <c r="BF80" s="240" t="str">
        <f t="shared" si="64"/>
        <v/>
      </c>
      <c r="BG80" s="240" t="str">
        <f t="shared" si="65"/>
        <v/>
      </c>
      <c r="BH80" s="240" t="str">
        <f t="shared" si="66"/>
        <v/>
      </c>
      <c r="BI80" s="240" t="str">
        <f t="shared" si="67"/>
        <v/>
      </c>
      <c r="BJ80" s="240" t="str">
        <f t="shared" si="68"/>
        <v/>
      </c>
      <c r="BK80" s="240" t="str">
        <f t="shared" si="69"/>
        <v/>
      </c>
      <c r="BL80" s="240" t="str">
        <f t="shared" si="70"/>
        <v/>
      </c>
      <c r="BM80" s="240" t="str">
        <f t="shared" si="71"/>
        <v/>
      </c>
      <c r="BN80" s="240" t="str">
        <f t="shared" si="121"/>
        <v/>
      </c>
      <c r="BO80" s="240" t="str">
        <f t="shared" si="121"/>
        <v/>
      </c>
      <c r="BP80" s="240" t="str">
        <f t="shared" si="73"/>
        <v/>
      </c>
      <c r="BQ80" s="240" t="str">
        <f t="shared" si="74"/>
        <v/>
      </c>
      <c r="BR80" s="241">
        <v>66</v>
      </c>
      <c r="BS80" s="432"/>
      <c r="BT80" s="242"/>
      <c r="BU80" s="242"/>
      <c r="BV80" s="249" t="str">
        <f t="shared" si="75"/>
        <v/>
      </c>
      <c r="BW80" s="238" t="str">
        <f t="shared" si="76"/>
        <v/>
      </c>
      <c r="BX80" s="238" t="str">
        <f t="shared" si="77"/>
        <v/>
      </c>
      <c r="BY80" s="239" t="str">
        <f t="shared" si="204"/>
        <v/>
      </c>
      <c r="BZ80" s="239" t="str">
        <f t="shared" si="78"/>
        <v/>
      </c>
      <c r="CA80" s="239" t="str">
        <f t="shared" si="122"/>
        <v/>
      </c>
      <c r="CB80" s="240" t="str">
        <f t="shared" si="122"/>
        <v/>
      </c>
      <c r="CC80" s="240" t="str">
        <f t="shared" si="80"/>
        <v/>
      </c>
      <c r="CD80" s="240" t="str">
        <f t="shared" si="81"/>
        <v/>
      </c>
      <c r="CE80" s="240" t="str">
        <f t="shared" si="82"/>
        <v/>
      </c>
      <c r="CF80" s="240" t="str">
        <f t="shared" si="83"/>
        <v/>
      </c>
      <c r="CG80" s="240" t="str">
        <f t="shared" si="84"/>
        <v/>
      </c>
      <c r="CH80" s="240" t="str">
        <f t="shared" si="85"/>
        <v/>
      </c>
      <c r="CI80" s="240" t="str">
        <f t="shared" si="86"/>
        <v/>
      </c>
      <c r="CJ80" s="240" t="str">
        <f t="shared" si="87"/>
        <v/>
      </c>
      <c r="CK80" s="240" t="str">
        <f t="shared" si="88"/>
        <v/>
      </c>
      <c r="CL80" s="240" t="str">
        <f t="shared" si="123"/>
        <v/>
      </c>
      <c r="CM80" s="240" t="str">
        <f t="shared" si="123"/>
        <v/>
      </c>
      <c r="CN80" s="240" t="str">
        <f t="shared" si="90"/>
        <v/>
      </c>
      <c r="CO80" s="240" t="str">
        <f t="shared" si="91"/>
        <v/>
      </c>
      <c r="CP80" s="241">
        <v>66</v>
      </c>
      <c r="CQ80" s="432"/>
      <c r="CR80" s="243"/>
      <c r="CS80" s="248" t="str">
        <f t="shared" si="92"/>
        <v/>
      </c>
      <c r="CT80" s="238" t="str">
        <f t="shared" si="93"/>
        <v/>
      </c>
      <c r="CU80" s="238" t="str">
        <f t="shared" si="94"/>
        <v/>
      </c>
      <c r="CV80" s="238" t="str">
        <f t="shared" si="95"/>
        <v/>
      </c>
      <c r="CW80" s="239" t="str">
        <f t="shared" si="96"/>
        <v/>
      </c>
      <c r="CX80" s="239" t="str">
        <f t="shared" si="97"/>
        <v/>
      </c>
      <c r="CY80" s="240" t="str">
        <f t="shared" si="98"/>
        <v/>
      </c>
      <c r="CZ80" s="240" t="str">
        <f t="shared" si="99"/>
        <v/>
      </c>
      <c r="DA80" s="240" t="str">
        <f t="shared" si="100"/>
        <v/>
      </c>
      <c r="DB80" s="240" t="str">
        <f t="shared" si="101"/>
        <v/>
      </c>
      <c r="DC80" s="240" t="str">
        <f t="shared" si="102"/>
        <v/>
      </c>
      <c r="DD80" s="240" t="str">
        <f t="shared" si="103"/>
        <v/>
      </c>
      <c r="DE80" s="240" t="str">
        <f t="shared" si="104"/>
        <v/>
      </c>
      <c r="DF80" s="240" t="str">
        <f t="shared" si="105"/>
        <v/>
      </c>
      <c r="DG80" s="240" t="str">
        <f t="shared" si="106"/>
        <v/>
      </c>
      <c r="DH80" s="240" t="str">
        <f t="shared" si="107"/>
        <v/>
      </c>
      <c r="DI80" s="240" t="str">
        <f t="shared" si="124"/>
        <v/>
      </c>
      <c r="DJ80" s="240" t="str">
        <f t="shared" si="124"/>
        <v/>
      </c>
      <c r="DK80" s="240" t="str">
        <f t="shared" si="109"/>
        <v/>
      </c>
      <c r="DL80" s="240" t="str">
        <f t="shared" si="110"/>
        <v/>
      </c>
      <c r="DM80" s="241">
        <v>66</v>
      </c>
      <c r="DN80" s="432"/>
      <c r="DO80" s="242"/>
      <c r="DP80" s="242"/>
      <c r="DQ80" s="248" t="str">
        <f t="shared" si="111"/>
        <v/>
      </c>
      <c r="DR80" s="238" t="str">
        <f t="shared" si="112"/>
        <v/>
      </c>
      <c r="DS80" s="238" t="str">
        <f t="shared" si="113"/>
        <v/>
      </c>
      <c r="DT80" s="238" t="str">
        <f t="shared" si="114"/>
        <v/>
      </c>
      <c r="DU80" s="239" t="str">
        <f t="shared" si="115"/>
        <v/>
      </c>
      <c r="DV80" s="239" t="str">
        <f t="shared" si="116"/>
        <v/>
      </c>
      <c r="DW80" s="240" t="str">
        <f t="shared" ref="DW80:DW99" si="205">IFERROR(INDEX($JK$15:$JK$161,MATCH($EK80,$JX$15:$JX$161,0)),"")</f>
        <v/>
      </c>
      <c r="DX80" s="240" t="str">
        <f t="shared" ref="DX80:DX99" si="206">IFERROR(INDEX($JL$15:$JL$161,MATCH($EK80,$JX$15:$JX$161,0)),"")</f>
        <v/>
      </c>
      <c r="DY80" s="240" t="str">
        <f t="shared" ref="DY80:DY99" si="207">IFERROR(INDEX($JM$15:$JM$161,MATCH($EK80,$JX$15:$JX$161,0)),"")</f>
        <v/>
      </c>
      <c r="DZ80" s="240" t="str">
        <f t="shared" ref="DZ80:DZ99" si="208">IFERROR(INDEX($JN$15:$JN$161,MATCH($EK80,$JX$15:$JX$161,0)),"")</f>
        <v/>
      </c>
      <c r="EA80" s="240" t="str">
        <f t="shared" ref="EA80:EA99" si="209">IFERROR(INDEX($JO$15:$JO$161,MATCH($EK80,$JX$15:$JX$161,0)),"")</f>
        <v/>
      </c>
      <c r="EB80" s="240" t="str">
        <f t="shared" ref="EB80:EB99" si="210">IFERROR(INDEX($JP$15:$JP$161,MATCH($EK80,$JX$15:$JX$161,0)),"")</f>
        <v/>
      </c>
      <c r="EC80" s="240" t="str">
        <f t="shared" ref="EC80:EC99" si="211">IFERROR(INDEX($JQ$15:$JQ$161,MATCH($EK80,$JX$15:$JX$161,0)),"")</f>
        <v/>
      </c>
      <c r="ED80" s="240" t="str">
        <f t="shared" ref="ED80:ED99" si="212">IFERROR(INDEX($JR$15:$JR$161,MATCH($EK80,$JX$15:$JX$161,0)),"")</f>
        <v/>
      </c>
      <c r="EE80" s="240" t="str">
        <f t="shared" ref="EE80:EE99" si="213">IFERROR(INDEX($JS$15:$JS$161,MATCH($EK80,$JX$15:$JX$161,0)),"")</f>
        <v/>
      </c>
      <c r="EF80" s="240" t="str">
        <f t="shared" ref="EF80:EF99" si="214">IFERROR(INDEX($JT$15:$JT$161,MATCH($EK80,$JX$15:$JX$161,0)),"")</f>
        <v/>
      </c>
      <c r="EG80" s="240" t="str">
        <f t="shared" ref="EG80:EG99" si="215">IFERROR(INDEX($JU$15:$JU$161,MATCH($EK80,$JX$15:$JX$161,0)),"")</f>
        <v/>
      </c>
      <c r="EH80" s="240" t="str">
        <f t="shared" si="118"/>
        <v/>
      </c>
      <c r="EI80" s="240" t="str">
        <f t="shared" ref="EI80:EI99" si="216">IFERROR(INDEX($JV$15:$JV$161,MATCH($EK80,$JX$15:$JX$161,0)),"")</f>
        <v/>
      </c>
      <c r="EJ80" s="240" t="str">
        <f t="shared" si="117"/>
        <v/>
      </c>
      <c r="EK80" s="241">
        <v>66</v>
      </c>
      <c r="EL80" s="432"/>
      <c r="EM80" s="314"/>
      <c r="EN80" s="314"/>
      <c r="EO80" s="314"/>
      <c r="EP80" s="314"/>
      <c r="EQ80" s="314"/>
      <c r="ER80" s="314"/>
      <c r="ES80" s="314"/>
      <c r="ET80" s="314"/>
      <c r="EU80" s="314"/>
      <c r="EV80" s="314"/>
      <c r="EW80" s="314"/>
      <c r="EX80" s="314"/>
      <c r="EY80" s="314"/>
      <c r="EZ80" s="214" t="str">
        <f>IFERROR(IF(AND('Classificação geral'!$J72="FEM",'Classificação geral'!$K72=1,'Classificação geral'!$F72="Mini"),'Classificação geral'!$A72,""),"")</f>
        <v/>
      </c>
      <c r="FA80" s="214" t="str">
        <f>IFERROR(IF(AND('Classificação geral'!$J72="FEM",'Classificação geral'!$K72=1,'Classificação geral'!F72="Mini"),'Classificação geral'!$B72,""),"")</f>
        <v/>
      </c>
      <c r="FB80" s="215" t="str">
        <f>IF($FA80='Classificação geral'!$B72,'Classificação geral'!$C72,"")</f>
        <v/>
      </c>
      <c r="FC80" s="215" t="str">
        <f>IF($FA80='Classificação geral'!$B72,'Classificação geral'!$D72,"")</f>
        <v/>
      </c>
      <c r="FD80" s="215" t="str">
        <f>IF($FA80='Classificação geral'!$B72,'Classificação geral'!$J72,"")</f>
        <v/>
      </c>
      <c r="FE80" s="215" t="str">
        <f>IF($FD80='Classificação geral'!$J72,'Classificação geral'!$K72,"")</f>
        <v/>
      </c>
      <c r="FF80" s="215" t="str">
        <f>IF($FE80='Classificação geral'!$K72,'Classificação geral'!$P72,"")</f>
        <v/>
      </c>
      <c r="FG80" s="215" t="str">
        <f>IF($FE80='Classificação geral'!$K72,'Classificação geral'!$S72,"")</f>
        <v/>
      </c>
      <c r="FH80" s="215" t="str">
        <f>IF($FE80='Classificação geral'!$K72,'Classificação geral'!$T72,"")</f>
        <v/>
      </c>
      <c r="FI80" s="215" t="str">
        <f>IF($FE80='Classificação geral'!$K72,'Classificação geral'!$L72,"")</f>
        <v/>
      </c>
      <c r="FJ80" s="215" t="str">
        <f>IF($FE80='Classificação geral'!$K72,'Classificação geral'!$U72,"")</f>
        <v/>
      </c>
      <c r="FK80" s="215" t="str">
        <f>IF($FE80='Classificação geral'!$K72,'Classificação geral'!$W72,"")</f>
        <v/>
      </c>
      <c r="FL80" s="215" t="str">
        <f>IF($FE80='Classificação geral'!$K72,'Classificação geral'!$X72,"")</f>
        <v/>
      </c>
      <c r="FM80" s="215" t="str">
        <f>IF($FE80='Classificação geral'!$K72,'Classificação geral'!$M72,"")</f>
        <v/>
      </c>
      <c r="FN80" s="215" t="str">
        <f>IF($FE80='Classificação geral'!$K72,'Classificação geral'!$Y72,"")</f>
        <v/>
      </c>
      <c r="FO80" s="215" t="str">
        <f>IF($FE80='Classificação geral'!$K72,'Classificação geral'!$AA72,"")</f>
        <v/>
      </c>
      <c r="FP80" s="215" t="str">
        <f>IF($FE80='Classificação geral'!$K72,'Classificação geral'!$AB72,"")</f>
        <v/>
      </c>
      <c r="FQ80" s="215" t="str">
        <f>IF($FE80='Classificação geral'!$K72,'Classificação geral'!$N72,"")</f>
        <v/>
      </c>
      <c r="FR80" s="215" t="str">
        <f>IF($FE80='Classificação geral'!$K72,'Classificação geral'!$O72,"")</f>
        <v/>
      </c>
      <c r="FS80" s="215" t="str">
        <f>IF($FE80='Classificação geral'!$K72,'Classificação geral'!$AM72,"")</f>
        <v/>
      </c>
      <c r="FT80" s="216" t="str">
        <f>IFERROR(RANK(FS80,FS:FS,0)+ COUNTIF($FS$13:FS79,FS80),"")</f>
        <v/>
      </c>
      <c r="FU80" s="209"/>
      <c r="FV80" s="214" t="str">
        <f>IFERROR(IF(AND('Classificação geral'!$J72="mas",'Classificação geral'!$K72=1,'Classificação geral'!$F72="Mini"),'Classificação geral'!$A72,""),"")</f>
        <v/>
      </c>
      <c r="FW80" s="214" t="str">
        <f>IFERROR(IF(AND('Classificação geral'!$J72="mas",'Classificação geral'!$K72=1,'Classificação geral'!$F72="Mini"),'Classificação geral'!$B72,""),"")</f>
        <v/>
      </c>
      <c r="FX80" s="215" t="str">
        <f>IF($FW80='Classificação geral'!$B72,'Classificação geral'!$C72,"")</f>
        <v/>
      </c>
      <c r="FY80" s="215" t="str">
        <f>IF($FW80='Classificação geral'!$B72,'Classificação geral'!$D72,"")</f>
        <v/>
      </c>
      <c r="FZ80" s="215" t="str">
        <f>IF($FW80='Classificação geral'!$B72,'Classificação geral'!$J72,"")</f>
        <v/>
      </c>
      <c r="GA80" s="214" t="str">
        <f>IFERROR(IF(AND($FZ80="mas",'Classificação geral'!$K72=1),'Classificação geral'!K72,""),"")</f>
        <v/>
      </c>
      <c r="GB80" s="214" t="str">
        <f>IFERROR(IF(AND($FZ80="mas",'Classificação geral'!$K72=1),'Classificação geral'!P72,""),"")</f>
        <v/>
      </c>
      <c r="GC80" s="214" t="str">
        <f>IFERROR(IF(AND($FZ80="mas",'Classificação geral'!$K72=1),'Classificação geral'!S72,""),"")</f>
        <v/>
      </c>
      <c r="GD80" s="214" t="str">
        <f>IFERROR(IF(AND($FZ80="mas",'Classificação geral'!$K72=1),'Classificação geral'!T72,""),"")</f>
        <v/>
      </c>
      <c r="GE80" s="214" t="str">
        <f>IFERROR(IF(AND($FZ80="mas",'Classificação geral'!$K72=1),'Classificação geral'!L72,""),"")</f>
        <v/>
      </c>
      <c r="GF80" s="214" t="str">
        <f>IFERROR(IF(AND($FZ80="mas",'Classificação geral'!$K72=1),'Classificação geral'!U72,""),"")</f>
        <v/>
      </c>
      <c r="GG80" s="214" t="str">
        <f>IFERROR(IF(AND($FZ80="mas",'Classificação geral'!$K72=1),'Classificação geral'!W72,""),"")</f>
        <v/>
      </c>
      <c r="GH80" s="214" t="str">
        <f>IFERROR(IF(AND($FZ80="mas",'Classificação geral'!$K72=1),'Classificação geral'!X72,""),"")</f>
        <v/>
      </c>
      <c r="GI80" s="214" t="str">
        <f>IFERROR(IF(AND($FZ80="mas",'Classificação geral'!$K72=1),'Classificação geral'!M72,""),"")</f>
        <v/>
      </c>
      <c r="GJ80" s="214" t="str">
        <f>IFERROR(IF(AND($FZ80="mas",'Classificação geral'!$K72=1),'Classificação geral'!Y72,""),"")</f>
        <v/>
      </c>
      <c r="GK80" s="214" t="str">
        <f>IFERROR(IF(AND($FZ80="mas",'Classificação geral'!$K72=1),'Classificação geral'!AA72,""),"")</f>
        <v/>
      </c>
      <c r="GL80" s="214" t="str">
        <f>IFERROR(IF(AND($FZ80="mas",'Classificação geral'!$K72=1),'Classificação geral'!AB72,""),"")</f>
        <v/>
      </c>
      <c r="GM80" s="214" t="str">
        <f>IFERROR(IF(AND($FZ80="mas",'Classificação geral'!$K72=1),'Classificação geral'!N72,""),"")</f>
        <v/>
      </c>
      <c r="GN80" s="214" t="str">
        <f>IFERROR(IF(AND($FZ80="mas",'Classificação geral'!$K72=1),'Classificação geral'!O72,""),"")</f>
        <v/>
      </c>
      <c r="GO80" s="244" t="str">
        <f>IFERROR(IF(AND($FZ80="mas",'Classificação geral'!$K72=1),'Classificação geral'!AM72,""),"")</f>
        <v/>
      </c>
      <c r="GP80" s="216" t="str">
        <f>IFERROR(RANK(GO80,GO:GO,0)+ COUNTIF($GO$13:GO79,GO80),"")</f>
        <v/>
      </c>
      <c r="GQ80" s="209"/>
      <c r="GR80" s="214" t="str">
        <f>IFERROR(IF(AND('Classificação geral'!$J72="fem",'Classificação geral'!$K72=2,'Classificação geral'!$F72="Mini"),'Classificação geral'!$A72,""),"")</f>
        <v/>
      </c>
      <c r="GS80" s="214" t="str">
        <f>IFERROR(IF(AND('Classificação geral'!$J72="fem",'Classificação geral'!$K72=2,'Classificação geral'!$F72="Mini"),'Classificação geral'!$B72,""),"")</f>
        <v/>
      </c>
      <c r="GT80" s="215" t="str">
        <f>IF($GS80='Classificação geral'!$B72,'Classificação geral'!$C72,"")</f>
        <v/>
      </c>
      <c r="GU80" s="215" t="str">
        <f>IF($GS80='Classificação geral'!$B72,'Classificação geral'!$D72,"")</f>
        <v/>
      </c>
      <c r="GV80" s="215" t="str">
        <f>IF($GS80='Classificação geral'!$B72,'Classificação geral'!$J72,"")</f>
        <v/>
      </c>
      <c r="GW80" s="214" t="str">
        <f>IFERROR(IF(AND($GV80="fem",'Classificação geral'!$K72=2),'Classificação geral'!K72,""),"")</f>
        <v/>
      </c>
      <c r="GX80" s="214" t="str">
        <f>IFERROR(IF(AND($GV80="fem",'Classificação geral'!$K72=2),'Classificação geral'!P72,""),"")</f>
        <v/>
      </c>
      <c r="GY80" s="214" t="str">
        <f>IFERROR(IF(AND($GV80="fem",'Classificação geral'!$K72=2),'Classificação geral'!S72,""),"")</f>
        <v/>
      </c>
      <c r="GZ80" s="214" t="str">
        <f>IFERROR(IF(AND($GV80="fem",'Classificação geral'!$K72=2),'Classificação geral'!T72,""),"")</f>
        <v/>
      </c>
      <c r="HA80" s="214" t="str">
        <f>IFERROR(IF(AND($GV80="fem",'Classificação geral'!$K72=2),'Classificação geral'!L72,""),"")</f>
        <v/>
      </c>
      <c r="HB80" s="214" t="str">
        <f>IFERROR(IF(AND($GV80="fem",'Classificação geral'!$K72=2),'Classificação geral'!U72,""),"")</f>
        <v/>
      </c>
      <c r="HC80" s="214" t="str">
        <f>IFERROR(IF(AND($GV80="fem",'Classificação geral'!$K72=2),'Classificação geral'!W72,""),"")</f>
        <v/>
      </c>
      <c r="HD80" s="214" t="str">
        <f>IFERROR(IF(AND($GV80="fem",'Classificação geral'!$K72=2),'Classificação geral'!X72,""),"")</f>
        <v/>
      </c>
      <c r="HE80" s="214" t="str">
        <f>IFERROR(IF(AND($GV80="fem",'Classificação geral'!$K72=2),'Classificação geral'!M72,""),"")</f>
        <v/>
      </c>
      <c r="HF80" s="214" t="str">
        <f>IFERROR(IF(AND($GV80="fem",'Classificação geral'!$K72=2),'Classificação geral'!Y72,""),"")</f>
        <v/>
      </c>
      <c r="HG80" s="214" t="str">
        <f>IFERROR(IF(AND($GV80="fem",'Classificação geral'!$K72=2),'Classificação geral'!AA72,""),"")</f>
        <v/>
      </c>
      <c r="HH80" s="214" t="str">
        <f>IFERROR(IF(AND($GV80="fem",'Classificação geral'!$K72=2),'Classificação geral'!AB72,""),"")</f>
        <v/>
      </c>
      <c r="HI80" s="214" t="str">
        <f>IFERROR(IF(AND($GV80="fem",'Classificação geral'!$K72=2),'Classificação geral'!N72,""),"")</f>
        <v/>
      </c>
      <c r="HJ80" s="214" t="str">
        <f>IFERROR(IF(AND($GV80="fem",'Classificação geral'!$K72=2),'Classificação geral'!O72,""),"")</f>
        <v/>
      </c>
      <c r="HK80" s="214" t="str">
        <f>IFERROR(IF(AND($GV80="fem",'Classificação geral'!$K72=2),'Classificação geral'!AM72,""),"")</f>
        <v/>
      </c>
      <c r="HL80" s="216" t="str">
        <f>IFERROR(RANK(HK80,HK:HK,0)+ COUNTIF(HK$13:$HK78,HK80),"")</f>
        <v/>
      </c>
      <c r="HM80" s="209"/>
      <c r="HN80" s="214" t="str">
        <f>IFERROR(IF(AND('Classificação geral'!$J72="mas",'Classificação geral'!$K72=2,'Classificação geral'!$F72="Mini"),'Classificação geral'!$A72,""),"")</f>
        <v/>
      </c>
      <c r="HO80" s="214" t="str">
        <f>IFERROR(IF(AND('Classificação geral'!$J72="mas",'Classificação geral'!$K72=2,'Classificação geral'!$F72="Mini"),'Classificação geral'!$B72,""),"")</f>
        <v/>
      </c>
      <c r="HP80" s="215" t="str">
        <f>IF($HO80='Classificação geral'!$B72,'Classificação geral'!$C72,"")</f>
        <v/>
      </c>
      <c r="HQ80" s="215" t="str">
        <f>IF($HO80='Classificação geral'!$B72,'Classificação geral'!$D72,"")</f>
        <v/>
      </c>
      <c r="HR80" s="215" t="str">
        <f>IF($HO80='Classificação geral'!$B72,'Classificação geral'!$J72,"")</f>
        <v/>
      </c>
      <c r="HS80" s="214" t="str">
        <f>IFERROR(IF(AND($HR80="mas",'Classificação geral'!$K72=2),'Classificação geral'!K72,""),"")</f>
        <v/>
      </c>
      <c r="HT80" s="214" t="str">
        <f>IFERROR(IF(AND($HR80="mas",'Classificação geral'!$K72=2),'Classificação geral'!P72,""),"")</f>
        <v/>
      </c>
      <c r="HU80" s="214" t="str">
        <f>IFERROR(IF(AND($HR80="mas",'Classificação geral'!$K72=2),'Classificação geral'!S72,""),"")</f>
        <v/>
      </c>
      <c r="HV80" s="214" t="str">
        <f>IFERROR(IF(AND($HR80="mas",'Classificação geral'!$K72=2),'Classificação geral'!T72,""),"")</f>
        <v/>
      </c>
      <c r="HW80" s="214" t="str">
        <f>IFERROR(IF(AND($HR80="mas",'Classificação geral'!$K72=2),'Classificação geral'!L72,""),"")</f>
        <v/>
      </c>
      <c r="HX80" s="214" t="str">
        <f>IFERROR(IF(AND($HR80="mas",'Classificação geral'!$K72=2),'Classificação geral'!U72,""),"")</f>
        <v/>
      </c>
      <c r="HY80" s="214" t="str">
        <f>IFERROR(IF(AND($HR80="mas",'Classificação geral'!$K72=2),'Classificação geral'!W72,""),"")</f>
        <v/>
      </c>
      <c r="HZ80" s="214" t="str">
        <f>IFERROR(IF(AND($HR80="mas",'Classificação geral'!$K72=2),'Classificação geral'!X72,""),"")</f>
        <v/>
      </c>
      <c r="IA80" s="214" t="str">
        <f>IFERROR(IF(AND($HR80="mas",'Classificação geral'!$K72=2),'Classificação geral'!M72,""),"")</f>
        <v/>
      </c>
      <c r="IB80" s="214" t="str">
        <f>IFERROR(IF(AND($HR80="mas",'Classificação geral'!$K72=2),'Classificação geral'!Y72,""),"")</f>
        <v/>
      </c>
      <c r="IC80" s="214" t="str">
        <f>IFERROR(IF(AND($HR80="mas",'Classificação geral'!$K72=2),'Classificação geral'!AA72,""),"")</f>
        <v/>
      </c>
      <c r="ID80" s="214" t="str">
        <f>IFERROR(IF(AND($HR80="mas",'Classificação geral'!$K72=2),'Classificação geral'!AB72,""),"")</f>
        <v/>
      </c>
      <c r="IE80" s="214" t="str">
        <f>IFERROR(IF(AND($HR80="mas",'Classificação geral'!$K72=2),'Classificação geral'!N72,""),"")</f>
        <v/>
      </c>
      <c r="IF80" s="214" t="str">
        <f>IFERROR(IF(AND($HR80="mas",'Classificação geral'!$K72=2),'Classificação geral'!$AM72,""),"")</f>
        <v/>
      </c>
      <c r="IG80" s="216" t="str">
        <f>IFERROR(RANK(IF80,IF:IF,0)+ COUNTIF($IF$13:IF$13,IF80),"")</f>
        <v/>
      </c>
      <c r="IH80" s="209"/>
      <c r="II80" s="214" t="str">
        <f>IFERROR(IF(AND('Classificação geral'!$J72="fem",'Classificação geral'!$K72=3,'Classificação geral'!$F72="Mini"),'Classificação geral'!$A72,""),"")</f>
        <v/>
      </c>
      <c r="IJ80" s="214" t="str">
        <f>IFERROR(IF(AND('Classificação geral'!$J72="fem",'Classificação geral'!$K72=3,'Classificação geral'!$F72="Mini"),'Classificação geral'!$B72,""),"")</f>
        <v/>
      </c>
      <c r="IK80" s="215" t="str">
        <f>IF($IJ80='Classificação geral'!$B72,'Classificação geral'!$C72,"")</f>
        <v/>
      </c>
      <c r="IL80" s="215" t="str">
        <f>IF($IJ80='Classificação geral'!$B72,'Classificação geral'!$D72,"")</f>
        <v/>
      </c>
      <c r="IM80" s="215" t="str">
        <f>IF($IJ80='Classificação geral'!$B72,'Classificação geral'!$J72,"")</f>
        <v/>
      </c>
      <c r="IN80" s="215" t="str">
        <f>IF($IM80='Classificação geral'!$J72,'Classificação geral'!$K72,"")</f>
        <v/>
      </c>
      <c r="IO80" s="215" t="str">
        <f>IF($IN80='Classificação geral'!$K72,'Classificação geral'!$P72,"")</f>
        <v/>
      </c>
      <c r="IP80" s="215" t="str">
        <f>IF($IN80='Classificação geral'!$K72,'Classificação geral'!$S72,"")</f>
        <v/>
      </c>
      <c r="IQ80" s="215" t="str">
        <f>IF($IN80='Classificação geral'!$K72,'Classificação geral'!$T72,"")</f>
        <v/>
      </c>
      <c r="IR80" s="215" t="str">
        <f>IF($IN80='Classificação geral'!$K72,'Classificação geral'!$L72,"")</f>
        <v/>
      </c>
      <c r="IS80" s="215" t="str">
        <f>IF($IN80='Classificação geral'!$K72,'Classificação geral'!$U72,"")</f>
        <v/>
      </c>
      <c r="IT80" s="215" t="str">
        <f>IF($IN80='Classificação geral'!$K72,'Classificação geral'!$W72,"")</f>
        <v/>
      </c>
      <c r="IU80" s="215" t="str">
        <f>IF($IN80='Classificação geral'!$K72,'Classificação geral'!$X72,"")</f>
        <v/>
      </c>
      <c r="IV80" s="215" t="str">
        <f>IF($IN80='Classificação geral'!$K72,'Classificação geral'!$M72,"")</f>
        <v/>
      </c>
      <c r="IW80" s="215" t="str">
        <f>IF($IN80='Classificação geral'!$K72,'Classificação geral'!$Y72,"")</f>
        <v/>
      </c>
      <c r="IX80" s="215" t="str">
        <f>IF($IN80='Classificação geral'!$K72,'Classificação geral'!$AA72,"")</f>
        <v/>
      </c>
      <c r="IY80" s="215" t="str">
        <f>IF($IN80='Classificação geral'!$K72,'Classificação geral'!$AB72,"")</f>
        <v/>
      </c>
      <c r="IZ80" s="215" t="str">
        <f>IF($IN80='Classificação geral'!$K72,'Classificação geral'!$N72,"")</f>
        <v/>
      </c>
      <c r="JA80" s="215" t="str">
        <f>IF($IN80='Classificação geral'!$K72,'Classificação geral'!$O72,"")</f>
        <v/>
      </c>
      <c r="JB80" s="215" t="str">
        <f>IF($IN80='Classificação geral'!$K72,'Classificação geral'!$AM72,"")</f>
        <v/>
      </c>
      <c r="JC80" s="216" t="str">
        <f>IFERROR(RANK(JB80,JB:JB,0)+ COUNTIF($JB$13:JB78,JB80),"")</f>
        <v/>
      </c>
      <c r="JD80" s="209"/>
      <c r="JE80" s="214" t="str">
        <f>IFERROR(IF(AND('Classificação geral'!$J72="mas",'Classificação geral'!$K72=3,'Classificação geral'!$F72="Mini"),'Classificação geral'!$A72,""),"")</f>
        <v/>
      </c>
      <c r="JF80" s="214" t="str">
        <f>IFERROR(IF(AND('Classificação geral'!$J72="mas",'Classificação geral'!$K72=3,'Classificação geral'!$F72="Mini"),'Classificação geral'!$B72,""),"")</f>
        <v/>
      </c>
      <c r="JG80" s="215" t="str">
        <f>IF($JF80='Classificação geral'!$B72,'Classificação geral'!$C72,"")</f>
        <v/>
      </c>
      <c r="JH80" s="215" t="str">
        <f>IF($JF80='Classificação geral'!$B72,'Classificação geral'!$D72,"")</f>
        <v/>
      </c>
      <c r="JI80" s="215" t="str">
        <f>IF($JF80='Classificação geral'!$B72,'Classificação geral'!$J72,"")</f>
        <v/>
      </c>
      <c r="JJ80" s="214" t="str">
        <f>IFERROR(IF(AND($JI80="mas",'Classificação geral'!$K72=3),'Classificação geral'!K72,""),"")</f>
        <v/>
      </c>
      <c r="JK80" s="214" t="str">
        <f>IFERROR(IF(AND($JI80="mas",'Classificação geral'!$K72=3),'Classificação geral'!P72,""),"")</f>
        <v/>
      </c>
      <c r="JL80" s="214" t="str">
        <f>IFERROR(IF(AND($JI80="mas",'Classificação geral'!$K72=3),'Classificação geral'!S72,""),"")</f>
        <v/>
      </c>
      <c r="JM80" s="214" t="str">
        <f>IFERROR(IF(AND($JI80="mas",'Classificação geral'!$K72=3),'Classificação geral'!T72,""),"")</f>
        <v/>
      </c>
      <c r="JN80" s="214" t="str">
        <f>IFERROR(IF(AND($JI80="mas",'Classificação geral'!$K72=3),'Classificação geral'!L72,""),"")</f>
        <v/>
      </c>
      <c r="JO80" s="214" t="str">
        <f>IFERROR(IF(AND($JI80="mas",'Classificação geral'!$K72=3),'Classificação geral'!U72,""),"")</f>
        <v/>
      </c>
      <c r="JP80" s="214" t="str">
        <f>IFERROR(IF(AND($JI80="mas",'Classificação geral'!$K72=3),'Classificação geral'!W72,""),"")</f>
        <v/>
      </c>
      <c r="JQ80" s="214" t="str">
        <f>IFERROR(IF(AND($JI80="mas",'Classificação geral'!$K72=3),'Classificação geral'!X72,""),"")</f>
        <v/>
      </c>
      <c r="JR80" s="214" t="str">
        <f>IFERROR(IF(AND($JI80="mas",'Classificação geral'!$K72=3),'Classificação geral'!M72,""),"")</f>
        <v/>
      </c>
      <c r="JS80" s="214" t="str">
        <f>IFERROR(IF(AND($JI80="mas",'Classificação geral'!$K72=3),'Classificação geral'!Y72,""),"")</f>
        <v/>
      </c>
      <c r="JT80" s="214" t="str">
        <f>IFERROR(IF(AND($JI80="mas",'Classificação geral'!$K72=3),'Classificação geral'!AA72,""),"")</f>
        <v/>
      </c>
      <c r="JU80" s="214" t="str">
        <f>IFERROR(IF(AND($JI80="mas",'Classificação geral'!$K72=3),'Classificação geral'!AB72,""),"")</f>
        <v/>
      </c>
      <c r="JV80" s="214" t="str">
        <f>IFERROR(IF(AND($JI80="mas",'Classificação geral'!$K72=3),'Classificação geral'!N72,""),"")</f>
        <v/>
      </c>
      <c r="JW80" s="214" t="str">
        <f>IFERROR(IF(AND($JI80="mas",'Classificação geral'!$K72=3),'Classificação geral'!$AM72,""),"")</f>
        <v/>
      </c>
      <c r="JX80" s="216" t="str">
        <f>IFERROR(RANK(JW80,JW:JW,0)+ COUNTIF(JW$13:$JW78,JW80),"")</f>
        <v/>
      </c>
    </row>
    <row r="81" spans="1:284" s="195" customFormat="1" ht="24.75" customHeight="1" x14ac:dyDescent="0.5">
      <c r="A81" s="243"/>
      <c r="B81" s="248" t="str">
        <f t="shared" si="167"/>
        <v/>
      </c>
      <c r="C81" s="238" t="str">
        <f t="shared" si="168"/>
        <v/>
      </c>
      <c r="D81" s="238" t="str">
        <f t="shared" si="169"/>
        <v/>
      </c>
      <c r="E81" s="238" t="str">
        <f t="shared" si="170"/>
        <v/>
      </c>
      <c r="F81" s="239" t="str">
        <f t="shared" si="171"/>
        <v/>
      </c>
      <c r="G81" s="239" t="str">
        <f t="shared" si="172"/>
        <v/>
      </c>
      <c r="H81" s="240" t="str">
        <f t="shared" si="173"/>
        <v/>
      </c>
      <c r="I81" s="240" t="str">
        <f t="shared" si="174"/>
        <v/>
      </c>
      <c r="J81" s="240" t="str">
        <f t="shared" si="175"/>
        <v/>
      </c>
      <c r="K81" s="240" t="str">
        <f t="shared" si="176"/>
        <v/>
      </c>
      <c r="L81" s="240" t="str">
        <f t="shared" si="177"/>
        <v/>
      </c>
      <c r="M81" s="240" t="str">
        <f t="shared" si="178"/>
        <v/>
      </c>
      <c r="N81" s="240" t="str">
        <f t="shared" si="179"/>
        <v/>
      </c>
      <c r="O81" s="240" t="str">
        <f t="shared" si="180"/>
        <v/>
      </c>
      <c r="P81" s="240" t="str">
        <f t="shared" si="181"/>
        <v/>
      </c>
      <c r="Q81" s="240" t="str">
        <f t="shared" si="182"/>
        <v/>
      </c>
      <c r="R81" s="240" t="str">
        <f t="shared" si="165"/>
        <v/>
      </c>
      <c r="S81" s="240" t="str">
        <f t="shared" si="165"/>
        <v/>
      </c>
      <c r="T81" s="240" t="str">
        <f t="shared" si="183"/>
        <v/>
      </c>
      <c r="U81" s="240" t="str">
        <f t="shared" si="184"/>
        <v/>
      </c>
      <c r="V81" s="241">
        <v>67</v>
      </c>
      <c r="W81" s="432"/>
      <c r="X81" s="434"/>
      <c r="Y81" s="242"/>
      <c r="Z81" s="248" t="str">
        <f t="shared" si="185"/>
        <v/>
      </c>
      <c r="AA81" s="238" t="str">
        <f t="shared" si="186"/>
        <v/>
      </c>
      <c r="AB81" s="238" t="str">
        <f t="shared" si="187"/>
        <v/>
      </c>
      <c r="AC81" s="238" t="str">
        <f t="shared" si="188"/>
        <v/>
      </c>
      <c r="AD81" s="239" t="str">
        <f t="shared" si="189"/>
        <v/>
      </c>
      <c r="AE81" s="239" t="str">
        <f t="shared" si="190"/>
        <v/>
      </c>
      <c r="AF81" s="240" t="str">
        <f t="shared" si="191"/>
        <v/>
      </c>
      <c r="AG81" s="240" t="str">
        <f t="shared" si="192"/>
        <v/>
      </c>
      <c r="AH81" s="240" t="str">
        <f t="shared" si="193"/>
        <v/>
      </c>
      <c r="AI81" s="240" t="str">
        <f t="shared" si="194"/>
        <v/>
      </c>
      <c r="AJ81" s="240" t="str">
        <f t="shared" si="195"/>
        <v/>
      </c>
      <c r="AK81" s="240" t="str">
        <f t="shared" si="196"/>
        <v/>
      </c>
      <c r="AL81" s="240" t="str">
        <f t="shared" si="197"/>
        <v/>
      </c>
      <c r="AM81" s="240" t="str">
        <f t="shared" si="198"/>
        <v/>
      </c>
      <c r="AN81" s="240" t="str">
        <f t="shared" si="199"/>
        <v/>
      </c>
      <c r="AO81" s="240" t="str">
        <f t="shared" si="200"/>
        <v/>
      </c>
      <c r="AP81" s="240" t="str">
        <f t="shared" si="166"/>
        <v/>
      </c>
      <c r="AQ81" s="240" t="str">
        <f t="shared" si="166"/>
        <v/>
      </c>
      <c r="AR81" s="240" t="str">
        <f t="shared" si="201"/>
        <v/>
      </c>
      <c r="AS81" s="240" t="str">
        <f t="shared" si="202"/>
        <v/>
      </c>
      <c r="AT81" s="241">
        <v>67</v>
      </c>
      <c r="AU81" s="432"/>
      <c r="AV81" s="242"/>
      <c r="AW81" s="243"/>
      <c r="AX81" s="249" t="str">
        <f t="shared" si="57"/>
        <v/>
      </c>
      <c r="AY81" s="238" t="str">
        <f t="shared" si="58"/>
        <v/>
      </c>
      <c r="AZ81" s="238" t="str">
        <f t="shared" si="59"/>
        <v/>
      </c>
      <c r="BA81" s="239" t="str">
        <f t="shared" si="203"/>
        <v/>
      </c>
      <c r="BB81" s="239" t="str">
        <f t="shared" si="60"/>
        <v/>
      </c>
      <c r="BC81" s="239" t="str">
        <f t="shared" si="61"/>
        <v/>
      </c>
      <c r="BD81" s="240" t="str">
        <f t="shared" si="62"/>
        <v/>
      </c>
      <c r="BE81" s="240" t="str">
        <f t="shared" si="63"/>
        <v/>
      </c>
      <c r="BF81" s="240" t="str">
        <f t="shared" si="64"/>
        <v/>
      </c>
      <c r="BG81" s="240" t="str">
        <f t="shared" si="65"/>
        <v/>
      </c>
      <c r="BH81" s="240" t="str">
        <f t="shared" si="66"/>
        <v/>
      </c>
      <c r="BI81" s="240" t="str">
        <f t="shared" si="67"/>
        <v/>
      </c>
      <c r="BJ81" s="240" t="str">
        <f t="shared" si="68"/>
        <v/>
      </c>
      <c r="BK81" s="240" t="str">
        <f t="shared" si="69"/>
        <v/>
      </c>
      <c r="BL81" s="240" t="str">
        <f t="shared" si="70"/>
        <v/>
      </c>
      <c r="BM81" s="240" t="str">
        <f t="shared" si="71"/>
        <v/>
      </c>
      <c r="BN81" s="240" t="str">
        <f t="shared" si="121"/>
        <v/>
      </c>
      <c r="BO81" s="240" t="str">
        <f t="shared" si="121"/>
        <v/>
      </c>
      <c r="BP81" s="240" t="str">
        <f t="shared" si="73"/>
        <v/>
      </c>
      <c r="BQ81" s="240" t="str">
        <f t="shared" si="74"/>
        <v/>
      </c>
      <c r="BR81" s="241">
        <v>67</v>
      </c>
      <c r="BS81" s="432"/>
      <c r="BT81" s="242"/>
      <c r="BU81" s="242"/>
      <c r="BV81" s="249" t="str">
        <f t="shared" si="75"/>
        <v/>
      </c>
      <c r="BW81" s="238" t="str">
        <f t="shared" si="76"/>
        <v/>
      </c>
      <c r="BX81" s="238" t="str">
        <f t="shared" si="77"/>
        <v/>
      </c>
      <c r="BY81" s="239" t="str">
        <f t="shared" si="204"/>
        <v/>
      </c>
      <c r="BZ81" s="239" t="str">
        <f t="shared" si="78"/>
        <v/>
      </c>
      <c r="CA81" s="239" t="str">
        <f t="shared" si="122"/>
        <v/>
      </c>
      <c r="CB81" s="240" t="str">
        <f t="shared" si="122"/>
        <v/>
      </c>
      <c r="CC81" s="240" t="str">
        <f t="shared" si="80"/>
        <v/>
      </c>
      <c r="CD81" s="240" t="str">
        <f t="shared" si="81"/>
        <v/>
      </c>
      <c r="CE81" s="240" t="str">
        <f t="shared" si="82"/>
        <v/>
      </c>
      <c r="CF81" s="240" t="str">
        <f t="shared" si="83"/>
        <v/>
      </c>
      <c r="CG81" s="240" t="str">
        <f t="shared" si="84"/>
        <v/>
      </c>
      <c r="CH81" s="240" t="str">
        <f t="shared" si="85"/>
        <v/>
      </c>
      <c r="CI81" s="240" t="str">
        <f t="shared" si="86"/>
        <v/>
      </c>
      <c r="CJ81" s="240" t="str">
        <f t="shared" si="87"/>
        <v/>
      </c>
      <c r="CK81" s="240" t="str">
        <f t="shared" si="88"/>
        <v/>
      </c>
      <c r="CL81" s="240" t="str">
        <f t="shared" si="123"/>
        <v/>
      </c>
      <c r="CM81" s="240" t="str">
        <f t="shared" si="123"/>
        <v/>
      </c>
      <c r="CN81" s="240" t="str">
        <f t="shared" si="90"/>
        <v/>
      </c>
      <c r="CO81" s="240" t="str">
        <f t="shared" si="91"/>
        <v/>
      </c>
      <c r="CP81" s="241">
        <v>67</v>
      </c>
      <c r="CQ81" s="432"/>
      <c r="CR81" s="243"/>
      <c r="CS81" s="248" t="str">
        <f t="shared" si="92"/>
        <v/>
      </c>
      <c r="CT81" s="238" t="str">
        <f t="shared" si="93"/>
        <v/>
      </c>
      <c r="CU81" s="238" t="str">
        <f t="shared" si="94"/>
        <v/>
      </c>
      <c r="CV81" s="238" t="str">
        <f t="shared" si="95"/>
        <v/>
      </c>
      <c r="CW81" s="239" t="str">
        <f t="shared" si="96"/>
        <v/>
      </c>
      <c r="CX81" s="239" t="str">
        <f t="shared" si="97"/>
        <v/>
      </c>
      <c r="CY81" s="240" t="str">
        <f t="shared" si="98"/>
        <v/>
      </c>
      <c r="CZ81" s="240" t="str">
        <f t="shared" si="99"/>
        <v/>
      </c>
      <c r="DA81" s="240" t="str">
        <f t="shared" si="100"/>
        <v/>
      </c>
      <c r="DB81" s="240" t="str">
        <f t="shared" si="101"/>
        <v/>
      </c>
      <c r="DC81" s="240" t="str">
        <f t="shared" si="102"/>
        <v/>
      </c>
      <c r="DD81" s="240" t="str">
        <f t="shared" si="103"/>
        <v/>
      </c>
      <c r="DE81" s="240" t="str">
        <f t="shared" si="104"/>
        <v/>
      </c>
      <c r="DF81" s="240" t="str">
        <f t="shared" si="105"/>
        <v/>
      </c>
      <c r="DG81" s="240" t="str">
        <f t="shared" si="106"/>
        <v/>
      </c>
      <c r="DH81" s="240" t="str">
        <f t="shared" si="107"/>
        <v/>
      </c>
      <c r="DI81" s="240" t="str">
        <f t="shared" si="124"/>
        <v/>
      </c>
      <c r="DJ81" s="240" t="str">
        <f t="shared" si="124"/>
        <v/>
      </c>
      <c r="DK81" s="240" t="str">
        <f t="shared" si="109"/>
        <v/>
      </c>
      <c r="DL81" s="240" t="str">
        <f t="shared" si="110"/>
        <v/>
      </c>
      <c r="DM81" s="241">
        <v>67</v>
      </c>
      <c r="DN81" s="432"/>
      <c r="DO81" s="242"/>
      <c r="DP81" s="242"/>
      <c r="DQ81" s="248" t="str">
        <f t="shared" si="111"/>
        <v/>
      </c>
      <c r="DR81" s="238" t="str">
        <f t="shared" si="112"/>
        <v/>
      </c>
      <c r="DS81" s="238" t="str">
        <f t="shared" si="113"/>
        <v/>
      </c>
      <c r="DT81" s="238" t="str">
        <f t="shared" si="114"/>
        <v/>
      </c>
      <c r="DU81" s="239" t="str">
        <f t="shared" si="115"/>
        <v/>
      </c>
      <c r="DV81" s="239" t="str">
        <f t="shared" si="116"/>
        <v/>
      </c>
      <c r="DW81" s="240" t="str">
        <f t="shared" si="205"/>
        <v/>
      </c>
      <c r="DX81" s="240" t="str">
        <f t="shared" si="206"/>
        <v/>
      </c>
      <c r="DY81" s="240" t="str">
        <f t="shared" si="207"/>
        <v/>
      </c>
      <c r="DZ81" s="240" t="str">
        <f t="shared" si="208"/>
        <v/>
      </c>
      <c r="EA81" s="240" t="str">
        <f t="shared" si="209"/>
        <v/>
      </c>
      <c r="EB81" s="240" t="str">
        <f t="shared" si="210"/>
        <v/>
      </c>
      <c r="EC81" s="240" t="str">
        <f t="shared" si="211"/>
        <v/>
      </c>
      <c r="ED81" s="240" t="str">
        <f t="shared" si="212"/>
        <v/>
      </c>
      <c r="EE81" s="240" t="str">
        <f t="shared" si="213"/>
        <v/>
      </c>
      <c r="EF81" s="240" t="str">
        <f t="shared" si="214"/>
        <v/>
      </c>
      <c r="EG81" s="240" t="str">
        <f t="shared" si="215"/>
        <v/>
      </c>
      <c r="EH81" s="240" t="str">
        <f t="shared" si="118"/>
        <v/>
      </c>
      <c r="EI81" s="240" t="str">
        <f t="shared" si="216"/>
        <v/>
      </c>
      <c r="EJ81" s="240" t="str">
        <f t="shared" si="117"/>
        <v/>
      </c>
      <c r="EK81" s="241">
        <v>67</v>
      </c>
      <c r="EL81" s="432"/>
      <c r="EM81" s="314"/>
      <c r="EN81" s="314"/>
      <c r="EO81" s="314"/>
      <c r="EP81" s="314"/>
      <c r="EQ81" s="314"/>
      <c r="ER81" s="314"/>
      <c r="ES81" s="314"/>
      <c r="ET81" s="314"/>
      <c r="EU81" s="314"/>
      <c r="EV81" s="314"/>
      <c r="EW81" s="314"/>
      <c r="EX81" s="314"/>
      <c r="EY81" s="314"/>
      <c r="EZ81" s="214" t="str">
        <f>IFERROR(IF(AND('Classificação geral'!$J73="FEM",'Classificação geral'!$K73=1,'Classificação geral'!$F73="Mini"),'Classificação geral'!$A73,""),"")</f>
        <v/>
      </c>
      <c r="FA81" s="214" t="str">
        <f>IFERROR(IF(AND('Classificação geral'!$J73="FEM",'Classificação geral'!$K73=1,'Classificação geral'!F73="Mini"),'Classificação geral'!$B73,""),"")</f>
        <v/>
      </c>
      <c r="FB81" s="215" t="str">
        <f>IF($FA81='Classificação geral'!$B73,'Classificação geral'!$C73,"")</f>
        <v/>
      </c>
      <c r="FC81" s="215" t="str">
        <f>IF($FA81='Classificação geral'!$B73,'Classificação geral'!$D73,"")</f>
        <v/>
      </c>
      <c r="FD81" s="215" t="str">
        <f>IF($FA81='Classificação geral'!$B73,'Classificação geral'!$J73,"")</f>
        <v/>
      </c>
      <c r="FE81" s="215" t="str">
        <f>IF($FD81='Classificação geral'!$J73,'Classificação geral'!$K73,"")</f>
        <v/>
      </c>
      <c r="FF81" s="215" t="str">
        <f>IF($FE81='Classificação geral'!$K73,'Classificação geral'!$P73,"")</f>
        <v/>
      </c>
      <c r="FG81" s="215" t="str">
        <f>IF($FE81='Classificação geral'!$K73,'Classificação geral'!$S73,"")</f>
        <v/>
      </c>
      <c r="FH81" s="215" t="str">
        <f>IF($FE81='Classificação geral'!$K73,'Classificação geral'!$T73,"")</f>
        <v/>
      </c>
      <c r="FI81" s="215" t="str">
        <f>IF($FE81='Classificação geral'!$K73,'Classificação geral'!$L73,"")</f>
        <v/>
      </c>
      <c r="FJ81" s="215" t="str">
        <f>IF($FE81='Classificação geral'!$K73,'Classificação geral'!$U73,"")</f>
        <v/>
      </c>
      <c r="FK81" s="215" t="str">
        <f>IF($FE81='Classificação geral'!$K73,'Classificação geral'!$W73,"")</f>
        <v/>
      </c>
      <c r="FL81" s="215" t="str">
        <f>IF($FE81='Classificação geral'!$K73,'Classificação geral'!$X73,"")</f>
        <v/>
      </c>
      <c r="FM81" s="215" t="str">
        <f>IF($FE81='Classificação geral'!$K73,'Classificação geral'!$M73,"")</f>
        <v/>
      </c>
      <c r="FN81" s="215" t="str">
        <f>IF($FE81='Classificação geral'!$K73,'Classificação geral'!$Y73,"")</f>
        <v/>
      </c>
      <c r="FO81" s="215" t="str">
        <f>IF($FE81='Classificação geral'!$K73,'Classificação geral'!$AA73,"")</f>
        <v/>
      </c>
      <c r="FP81" s="215" t="str">
        <f>IF($FE81='Classificação geral'!$K73,'Classificação geral'!$AB73,"")</f>
        <v/>
      </c>
      <c r="FQ81" s="215" t="str">
        <f>IF($FE81='Classificação geral'!$K73,'Classificação geral'!$N73,"")</f>
        <v/>
      </c>
      <c r="FR81" s="215" t="str">
        <f>IF($FE81='Classificação geral'!$K73,'Classificação geral'!$O73,"")</f>
        <v/>
      </c>
      <c r="FS81" s="215" t="str">
        <f>IF($FE81='Classificação geral'!$K73,'Classificação geral'!$AM73,"")</f>
        <v/>
      </c>
      <c r="FT81" s="216" t="str">
        <f>IFERROR(RANK(FS81,FS:FS,0)+ COUNTIF($FS$13:FS80,FS81),"")</f>
        <v/>
      </c>
      <c r="FU81" s="209"/>
      <c r="FV81" s="214" t="str">
        <f>IFERROR(IF(AND('Classificação geral'!$J73="mas",'Classificação geral'!$K73=1,'Classificação geral'!$F73="Mini"),'Classificação geral'!$A73,""),"")</f>
        <v/>
      </c>
      <c r="FW81" s="214" t="str">
        <f>IFERROR(IF(AND('Classificação geral'!$J73="mas",'Classificação geral'!$K73=1,'Classificação geral'!$F73="Mini"),'Classificação geral'!$B73,""),"")</f>
        <v/>
      </c>
      <c r="FX81" s="215" t="str">
        <f>IF($FW81='Classificação geral'!$B73,'Classificação geral'!$C73,"")</f>
        <v/>
      </c>
      <c r="FY81" s="215" t="str">
        <f>IF($FW81='Classificação geral'!$B73,'Classificação geral'!$D73,"")</f>
        <v/>
      </c>
      <c r="FZ81" s="215" t="str">
        <f>IF($FW81='Classificação geral'!$B73,'Classificação geral'!$J73,"")</f>
        <v/>
      </c>
      <c r="GA81" s="214" t="str">
        <f>IFERROR(IF(AND($FZ81="mas",'Classificação geral'!$K73=1),'Classificação geral'!K73,""),"")</f>
        <v/>
      </c>
      <c r="GB81" s="214" t="str">
        <f>IFERROR(IF(AND($FZ81="mas",'Classificação geral'!$K73=1),'Classificação geral'!P73,""),"")</f>
        <v/>
      </c>
      <c r="GC81" s="214" t="str">
        <f>IFERROR(IF(AND($FZ81="mas",'Classificação geral'!$K73=1),'Classificação geral'!S73,""),"")</f>
        <v/>
      </c>
      <c r="GD81" s="214" t="str">
        <f>IFERROR(IF(AND($FZ81="mas",'Classificação geral'!$K73=1),'Classificação geral'!T73,""),"")</f>
        <v/>
      </c>
      <c r="GE81" s="214" t="str">
        <f>IFERROR(IF(AND($FZ81="mas",'Classificação geral'!$K73=1),'Classificação geral'!L73,""),"")</f>
        <v/>
      </c>
      <c r="GF81" s="214" t="str">
        <f>IFERROR(IF(AND($FZ81="mas",'Classificação geral'!$K73=1),'Classificação geral'!U73,""),"")</f>
        <v/>
      </c>
      <c r="GG81" s="214" t="str">
        <f>IFERROR(IF(AND($FZ81="mas",'Classificação geral'!$K73=1),'Classificação geral'!W73,""),"")</f>
        <v/>
      </c>
      <c r="GH81" s="214" t="str">
        <f>IFERROR(IF(AND($FZ81="mas",'Classificação geral'!$K73=1),'Classificação geral'!X73,""),"")</f>
        <v/>
      </c>
      <c r="GI81" s="214" t="str">
        <f>IFERROR(IF(AND($FZ81="mas",'Classificação geral'!$K73=1),'Classificação geral'!M73,""),"")</f>
        <v/>
      </c>
      <c r="GJ81" s="214" t="str">
        <f>IFERROR(IF(AND($FZ81="mas",'Classificação geral'!$K73=1),'Classificação geral'!Y73,""),"")</f>
        <v/>
      </c>
      <c r="GK81" s="214" t="str">
        <f>IFERROR(IF(AND($FZ81="mas",'Classificação geral'!$K73=1),'Classificação geral'!AA73,""),"")</f>
        <v/>
      </c>
      <c r="GL81" s="214" t="str">
        <f>IFERROR(IF(AND($FZ81="mas",'Classificação geral'!$K73=1),'Classificação geral'!AB73,""),"")</f>
        <v/>
      </c>
      <c r="GM81" s="214" t="str">
        <f>IFERROR(IF(AND($FZ81="mas",'Classificação geral'!$K73=1),'Classificação geral'!N73,""),"")</f>
        <v/>
      </c>
      <c r="GN81" s="214" t="str">
        <f>IFERROR(IF(AND($FZ81="mas",'Classificação geral'!$K73=1),'Classificação geral'!O73,""),"")</f>
        <v/>
      </c>
      <c r="GO81" s="244" t="str">
        <f>IFERROR(IF(AND($FZ81="mas",'Classificação geral'!$K73=1),'Classificação geral'!AM73,""),"")</f>
        <v/>
      </c>
      <c r="GP81" s="216" t="str">
        <f>IFERROR(RANK(GO81,GO:GO,0)+ COUNTIF($GO$13:GO80,GO81),"")</f>
        <v/>
      </c>
      <c r="GQ81" s="209"/>
      <c r="GR81" s="214" t="str">
        <f>IFERROR(IF(AND('Classificação geral'!$J73="fem",'Classificação geral'!$K73=2,'Classificação geral'!$F73="Mini"),'Classificação geral'!$A73,""),"")</f>
        <v/>
      </c>
      <c r="GS81" s="214" t="str">
        <f>IFERROR(IF(AND('Classificação geral'!$J73="fem",'Classificação geral'!$K73=2,'Classificação geral'!$F73="Mini"),'Classificação geral'!$B73,""),"")</f>
        <v/>
      </c>
      <c r="GT81" s="215" t="str">
        <f>IF($GS81='Classificação geral'!$B73,'Classificação geral'!$C73,"")</f>
        <v/>
      </c>
      <c r="GU81" s="215" t="str">
        <f>IF($GS81='Classificação geral'!$B73,'Classificação geral'!$D73,"")</f>
        <v/>
      </c>
      <c r="GV81" s="215" t="str">
        <f>IF($GS81='Classificação geral'!$B73,'Classificação geral'!$J73,"")</f>
        <v/>
      </c>
      <c r="GW81" s="214" t="str">
        <f>IFERROR(IF(AND($GV81="fem",'Classificação geral'!$K73=2),'Classificação geral'!K73,""),"")</f>
        <v/>
      </c>
      <c r="GX81" s="214" t="str">
        <f>IFERROR(IF(AND($GV81="fem",'Classificação geral'!$K73=2),'Classificação geral'!P73,""),"")</f>
        <v/>
      </c>
      <c r="GY81" s="214" t="str">
        <f>IFERROR(IF(AND($GV81="fem",'Classificação geral'!$K73=2),'Classificação geral'!S73,""),"")</f>
        <v/>
      </c>
      <c r="GZ81" s="214" t="str">
        <f>IFERROR(IF(AND($GV81="fem",'Classificação geral'!$K73=2),'Classificação geral'!T73,""),"")</f>
        <v/>
      </c>
      <c r="HA81" s="214" t="str">
        <f>IFERROR(IF(AND($GV81="fem",'Classificação geral'!$K73=2),'Classificação geral'!L73,""),"")</f>
        <v/>
      </c>
      <c r="HB81" s="214" t="str">
        <f>IFERROR(IF(AND($GV81="fem",'Classificação geral'!$K73=2),'Classificação geral'!U73,""),"")</f>
        <v/>
      </c>
      <c r="HC81" s="214" t="str">
        <f>IFERROR(IF(AND($GV81="fem",'Classificação geral'!$K73=2),'Classificação geral'!W73,""),"")</f>
        <v/>
      </c>
      <c r="HD81" s="214" t="str">
        <f>IFERROR(IF(AND($GV81="fem",'Classificação geral'!$K73=2),'Classificação geral'!X73,""),"")</f>
        <v/>
      </c>
      <c r="HE81" s="214" t="str">
        <f>IFERROR(IF(AND($GV81="fem",'Classificação geral'!$K73=2),'Classificação geral'!M73,""),"")</f>
        <v/>
      </c>
      <c r="HF81" s="214" t="str">
        <f>IFERROR(IF(AND($GV81="fem",'Classificação geral'!$K73=2),'Classificação geral'!Y73,""),"")</f>
        <v/>
      </c>
      <c r="HG81" s="214" t="str">
        <f>IFERROR(IF(AND($GV81="fem",'Classificação geral'!$K73=2),'Classificação geral'!AA73,""),"")</f>
        <v/>
      </c>
      <c r="HH81" s="214" t="str">
        <f>IFERROR(IF(AND($GV81="fem",'Classificação geral'!$K73=2),'Classificação geral'!AB73,""),"")</f>
        <v/>
      </c>
      <c r="HI81" s="214" t="str">
        <f>IFERROR(IF(AND($GV81="fem",'Classificação geral'!$K73=2),'Classificação geral'!N73,""),"")</f>
        <v/>
      </c>
      <c r="HJ81" s="214" t="str">
        <f>IFERROR(IF(AND($GV81="fem",'Classificação geral'!$K73=2),'Classificação geral'!O73,""),"")</f>
        <v/>
      </c>
      <c r="HK81" s="214" t="str">
        <f>IFERROR(IF(AND($GV81="fem",'Classificação geral'!$K73=2),'Classificação geral'!AM73,""),"")</f>
        <v/>
      </c>
      <c r="HL81" s="216" t="str">
        <f>IFERROR(RANK(HK81,HK:HK,0)+ COUNTIF(HK$13:$HK79,HK81),"")</f>
        <v/>
      </c>
      <c r="HM81" s="209"/>
      <c r="HN81" s="214" t="str">
        <f>IFERROR(IF(AND('Classificação geral'!$J73="mas",'Classificação geral'!$K73=2,'Classificação geral'!$F73="Mini"),'Classificação geral'!$A73,""),"")</f>
        <v/>
      </c>
      <c r="HO81" s="214" t="str">
        <f>IFERROR(IF(AND('Classificação geral'!$J73="mas",'Classificação geral'!$K73=2,'Classificação geral'!$F73="Mini"),'Classificação geral'!$B73,""),"")</f>
        <v/>
      </c>
      <c r="HP81" s="215" t="str">
        <f>IF($HO81='Classificação geral'!$B73,'Classificação geral'!$C73,"")</f>
        <v/>
      </c>
      <c r="HQ81" s="215" t="str">
        <f>IF($HO81='Classificação geral'!$B73,'Classificação geral'!$D73,"")</f>
        <v/>
      </c>
      <c r="HR81" s="215" t="str">
        <f>IF($HO81='Classificação geral'!$B73,'Classificação geral'!$J73,"")</f>
        <v/>
      </c>
      <c r="HS81" s="214" t="str">
        <f>IFERROR(IF(AND($HR81="mas",'Classificação geral'!$K73=2),'Classificação geral'!K73,""),"")</f>
        <v/>
      </c>
      <c r="HT81" s="214" t="str">
        <f>IFERROR(IF(AND($HR81="mas",'Classificação geral'!$K73=2),'Classificação geral'!P73,""),"")</f>
        <v/>
      </c>
      <c r="HU81" s="214" t="str">
        <f>IFERROR(IF(AND($HR81="mas",'Classificação geral'!$K73=2),'Classificação geral'!S73,""),"")</f>
        <v/>
      </c>
      <c r="HV81" s="214" t="str">
        <f>IFERROR(IF(AND($HR81="mas",'Classificação geral'!$K73=2),'Classificação geral'!T73,""),"")</f>
        <v/>
      </c>
      <c r="HW81" s="214" t="str">
        <f>IFERROR(IF(AND($HR81="mas",'Classificação geral'!$K73=2),'Classificação geral'!L73,""),"")</f>
        <v/>
      </c>
      <c r="HX81" s="214" t="str">
        <f>IFERROR(IF(AND($HR81="mas",'Classificação geral'!$K73=2),'Classificação geral'!U73,""),"")</f>
        <v/>
      </c>
      <c r="HY81" s="214" t="str">
        <f>IFERROR(IF(AND($HR81="mas",'Classificação geral'!$K73=2),'Classificação geral'!W73,""),"")</f>
        <v/>
      </c>
      <c r="HZ81" s="214" t="str">
        <f>IFERROR(IF(AND($HR81="mas",'Classificação geral'!$K73=2),'Classificação geral'!X73,""),"")</f>
        <v/>
      </c>
      <c r="IA81" s="214" t="str">
        <f>IFERROR(IF(AND($HR81="mas",'Classificação geral'!$K73=2),'Classificação geral'!M73,""),"")</f>
        <v/>
      </c>
      <c r="IB81" s="214" t="str">
        <f>IFERROR(IF(AND($HR81="mas",'Classificação geral'!$K73=2),'Classificação geral'!Y73,""),"")</f>
        <v/>
      </c>
      <c r="IC81" s="214" t="str">
        <f>IFERROR(IF(AND($HR81="mas",'Classificação geral'!$K73=2),'Classificação geral'!AA73,""),"")</f>
        <v/>
      </c>
      <c r="ID81" s="214" t="str">
        <f>IFERROR(IF(AND($HR81="mas",'Classificação geral'!$K73=2),'Classificação geral'!AB73,""),"")</f>
        <v/>
      </c>
      <c r="IE81" s="214" t="str">
        <f>IFERROR(IF(AND($HR81="mas",'Classificação geral'!$K73=2),'Classificação geral'!N73,""),"")</f>
        <v/>
      </c>
      <c r="IF81" s="214" t="str">
        <f>IFERROR(IF(AND($HR81="mas",'Classificação geral'!$K73=2),'Classificação geral'!$AM73,""),"")</f>
        <v/>
      </c>
      <c r="IG81" s="216" t="str">
        <f>IFERROR(RANK(IF81,IF:IF,0)+ COUNTIF($IF$13:IF$13,IF81),"")</f>
        <v/>
      </c>
      <c r="IH81" s="209"/>
      <c r="II81" s="214" t="str">
        <f>IFERROR(IF(AND('Classificação geral'!$J73="fem",'Classificação geral'!$K73=3,'Classificação geral'!$F73="Mini"),'Classificação geral'!$A73,""),"")</f>
        <v/>
      </c>
      <c r="IJ81" s="214" t="str">
        <f>IFERROR(IF(AND('Classificação geral'!$J73="fem",'Classificação geral'!$K73=3,'Classificação geral'!$F73="Mini"),'Classificação geral'!$B73,""),"")</f>
        <v/>
      </c>
      <c r="IK81" s="215" t="str">
        <f>IF($IJ81='Classificação geral'!$B73,'Classificação geral'!$C73,"")</f>
        <v/>
      </c>
      <c r="IL81" s="215" t="str">
        <f>IF($IJ81='Classificação geral'!$B73,'Classificação geral'!$D73,"")</f>
        <v/>
      </c>
      <c r="IM81" s="215" t="str">
        <f>IF($IJ81='Classificação geral'!$B73,'Classificação geral'!$J73,"")</f>
        <v/>
      </c>
      <c r="IN81" s="215" t="str">
        <f>IF($IM81='Classificação geral'!$J73,'Classificação geral'!$K73,"")</f>
        <v/>
      </c>
      <c r="IO81" s="215" t="str">
        <f>IF($IN81='Classificação geral'!$K73,'Classificação geral'!$P73,"")</f>
        <v/>
      </c>
      <c r="IP81" s="215" t="str">
        <f>IF($IN81='Classificação geral'!$K73,'Classificação geral'!$S73,"")</f>
        <v/>
      </c>
      <c r="IQ81" s="215" t="str">
        <f>IF($IN81='Classificação geral'!$K73,'Classificação geral'!$T73,"")</f>
        <v/>
      </c>
      <c r="IR81" s="215" t="str">
        <f>IF($IN81='Classificação geral'!$K73,'Classificação geral'!$L73,"")</f>
        <v/>
      </c>
      <c r="IS81" s="215" t="str">
        <f>IF($IN81='Classificação geral'!$K73,'Classificação geral'!$U73,"")</f>
        <v/>
      </c>
      <c r="IT81" s="215" t="str">
        <f>IF($IN81='Classificação geral'!$K73,'Classificação geral'!$W73,"")</f>
        <v/>
      </c>
      <c r="IU81" s="215" t="str">
        <f>IF($IN81='Classificação geral'!$K73,'Classificação geral'!$X73,"")</f>
        <v/>
      </c>
      <c r="IV81" s="215" t="str">
        <f>IF($IN81='Classificação geral'!$K73,'Classificação geral'!$M73,"")</f>
        <v/>
      </c>
      <c r="IW81" s="215" t="str">
        <f>IF($IN81='Classificação geral'!$K73,'Classificação geral'!$Y73,"")</f>
        <v/>
      </c>
      <c r="IX81" s="215" t="str">
        <f>IF($IN81='Classificação geral'!$K73,'Classificação geral'!$AA73,"")</f>
        <v/>
      </c>
      <c r="IY81" s="215" t="str">
        <f>IF($IN81='Classificação geral'!$K73,'Classificação geral'!$AB73,"")</f>
        <v/>
      </c>
      <c r="IZ81" s="215" t="str">
        <f>IF($IN81='Classificação geral'!$K73,'Classificação geral'!$N73,"")</f>
        <v/>
      </c>
      <c r="JA81" s="215" t="str">
        <f>IF($IN81='Classificação geral'!$K73,'Classificação geral'!$O73,"")</f>
        <v/>
      </c>
      <c r="JB81" s="215" t="str">
        <f>IF($IN81='Classificação geral'!$K73,'Classificação geral'!$AM73,"")</f>
        <v/>
      </c>
      <c r="JC81" s="216" t="str">
        <f>IFERROR(RANK(JB81,JB:JB,0)+ COUNTIF($JB$13:JB79,JB81),"")</f>
        <v/>
      </c>
      <c r="JD81" s="209"/>
      <c r="JE81" s="214" t="str">
        <f>IFERROR(IF(AND('Classificação geral'!$J73="mas",'Classificação geral'!$K73=3,'Classificação geral'!$F73="Mini"),'Classificação geral'!$A73,""),"")</f>
        <v/>
      </c>
      <c r="JF81" s="214" t="str">
        <f>IFERROR(IF(AND('Classificação geral'!$J73="mas",'Classificação geral'!$K73=3,'Classificação geral'!$F73="Mini"),'Classificação geral'!$B73,""),"")</f>
        <v/>
      </c>
      <c r="JG81" s="215" t="str">
        <f>IF($JF81='Classificação geral'!$B73,'Classificação geral'!$C73,"")</f>
        <v/>
      </c>
      <c r="JH81" s="215" t="str">
        <f>IF($JF81='Classificação geral'!$B73,'Classificação geral'!$D73,"")</f>
        <v/>
      </c>
      <c r="JI81" s="215" t="str">
        <f>IF($JF81='Classificação geral'!$B73,'Classificação geral'!$J73,"")</f>
        <v/>
      </c>
      <c r="JJ81" s="214" t="str">
        <f>IFERROR(IF(AND($JI81="mas",'Classificação geral'!$K73=3),'Classificação geral'!K73,""),"")</f>
        <v/>
      </c>
      <c r="JK81" s="214" t="str">
        <f>IFERROR(IF(AND($JI81="mas",'Classificação geral'!$K73=3),'Classificação geral'!P73,""),"")</f>
        <v/>
      </c>
      <c r="JL81" s="214" t="str">
        <f>IFERROR(IF(AND($JI81="mas",'Classificação geral'!$K73=3),'Classificação geral'!S73,""),"")</f>
        <v/>
      </c>
      <c r="JM81" s="214" t="str">
        <f>IFERROR(IF(AND($JI81="mas",'Classificação geral'!$K73=3),'Classificação geral'!T73,""),"")</f>
        <v/>
      </c>
      <c r="JN81" s="214" t="str">
        <f>IFERROR(IF(AND($JI81="mas",'Classificação geral'!$K73=3),'Classificação geral'!L73,""),"")</f>
        <v/>
      </c>
      <c r="JO81" s="214" t="str">
        <f>IFERROR(IF(AND($JI81="mas",'Classificação geral'!$K73=3),'Classificação geral'!U73,""),"")</f>
        <v/>
      </c>
      <c r="JP81" s="214" t="str">
        <f>IFERROR(IF(AND($JI81="mas",'Classificação geral'!$K73=3),'Classificação geral'!W73,""),"")</f>
        <v/>
      </c>
      <c r="JQ81" s="214" t="str">
        <f>IFERROR(IF(AND($JI81="mas",'Classificação geral'!$K73=3),'Classificação geral'!X73,""),"")</f>
        <v/>
      </c>
      <c r="JR81" s="214" t="str">
        <f>IFERROR(IF(AND($JI81="mas",'Classificação geral'!$K73=3),'Classificação geral'!M73,""),"")</f>
        <v/>
      </c>
      <c r="JS81" s="214" t="str">
        <f>IFERROR(IF(AND($JI81="mas",'Classificação geral'!$K73=3),'Classificação geral'!Y73,""),"")</f>
        <v/>
      </c>
      <c r="JT81" s="214" t="str">
        <f>IFERROR(IF(AND($JI81="mas",'Classificação geral'!$K73=3),'Classificação geral'!AA73,""),"")</f>
        <v/>
      </c>
      <c r="JU81" s="214" t="str">
        <f>IFERROR(IF(AND($JI81="mas",'Classificação geral'!$K73=3),'Classificação geral'!AB73,""),"")</f>
        <v/>
      </c>
      <c r="JV81" s="214" t="str">
        <f>IFERROR(IF(AND($JI81="mas",'Classificação geral'!$K73=3),'Classificação geral'!N73,""),"")</f>
        <v/>
      </c>
      <c r="JW81" s="214" t="str">
        <f>IFERROR(IF(AND($JI81="mas",'Classificação geral'!$K73=3),'Classificação geral'!$AM73,""),"")</f>
        <v/>
      </c>
      <c r="JX81" s="216" t="str">
        <f>IFERROR(RANK(JW81,JW:JW,0)+ COUNTIF(JW$13:$JW79,JW81),"")</f>
        <v/>
      </c>
    </row>
    <row r="82" spans="1:284" s="188" customFormat="1" ht="24.75" customHeight="1" x14ac:dyDescent="0.5">
      <c r="A82" s="243"/>
      <c r="B82" s="248" t="str">
        <f t="shared" si="167"/>
        <v/>
      </c>
      <c r="C82" s="238" t="str">
        <f t="shared" si="168"/>
        <v/>
      </c>
      <c r="D82" s="238" t="str">
        <f t="shared" si="169"/>
        <v/>
      </c>
      <c r="E82" s="238" t="str">
        <f t="shared" si="170"/>
        <v/>
      </c>
      <c r="F82" s="239" t="str">
        <f t="shared" si="171"/>
        <v/>
      </c>
      <c r="G82" s="239" t="str">
        <f t="shared" si="172"/>
        <v/>
      </c>
      <c r="H82" s="240" t="str">
        <f t="shared" si="173"/>
        <v/>
      </c>
      <c r="I82" s="240" t="str">
        <f t="shared" si="174"/>
        <v/>
      </c>
      <c r="J82" s="240" t="str">
        <f t="shared" si="175"/>
        <v/>
      </c>
      <c r="K82" s="240" t="str">
        <f t="shared" si="176"/>
        <v/>
      </c>
      <c r="L82" s="240" t="str">
        <f t="shared" si="177"/>
        <v/>
      </c>
      <c r="M82" s="240" t="str">
        <f t="shared" si="178"/>
        <v/>
      </c>
      <c r="N82" s="240" t="str">
        <f t="shared" si="179"/>
        <v/>
      </c>
      <c r="O82" s="240" t="str">
        <f t="shared" si="180"/>
        <v/>
      </c>
      <c r="P82" s="240" t="str">
        <f t="shared" si="181"/>
        <v/>
      </c>
      <c r="Q82" s="240" t="str">
        <f t="shared" si="182"/>
        <v/>
      </c>
      <c r="R82" s="240" t="str">
        <f t="shared" si="165"/>
        <v/>
      </c>
      <c r="S82" s="240" t="str">
        <f t="shared" si="165"/>
        <v/>
      </c>
      <c r="T82" s="240" t="str">
        <f t="shared" si="183"/>
        <v/>
      </c>
      <c r="U82" s="240" t="str">
        <f t="shared" si="184"/>
        <v/>
      </c>
      <c r="V82" s="241">
        <v>68</v>
      </c>
      <c r="W82" s="432"/>
      <c r="X82" s="434"/>
      <c r="Y82" s="242"/>
      <c r="Z82" s="248" t="str">
        <f t="shared" si="185"/>
        <v/>
      </c>
      <c r="AA82" s="238" t="str">
        <f t="shared" si="186"/>
        <v/>
      </c>
      <c r="AB82" s="238" t="str">
        <f t="shared" si="187"/>
        <v/>
      </c>
      <c r="AC82" s="238" t="str">
        <f t="shared" si="188"/>
        <v/>
      </c>
      <c r="AD82" s="239" t="str">
        <f t="shared" si="189"/>
        <v/>
      </c>
      <c r="AE82" s="239" t="str">
        <f t="shared" si="190"/>
        <v/>
      </c>
      <c r="AF82" s="240" t="str">
        <f t="shared" si="191"/>
        <v/>
      </c>
      <c r="AG82" s="240" t="str">
        <f t="shared" si="192"/>
        <v/>
      </c>
      <c r="AH82" s="240" t="str">
        <f t="shared" si="193"/>
        <v/>
      </c>
      <c r="AI82" s="240" t="str">
        <f t="shared" si="194"/>
        <v/>
      </c>
      <c r="AJ82" s="240" t="str">
        <f t="shared" si="195"/>
        <v/>
      </c>
      <c r="AK82" s="240" t="str">
        <f t="shared" si="196"/>
        <v/>
      </c>
      <c r="AL82" s="240" t="str">
        <f t="shared" si="197"/>
        <v/>
      </c>
      <c r="AM82" s="240" t="str">
        <f t="shared" si="198"/>
        <v/>
      </c>
      <c r="AN82" s="240" t="str">
        <f t="shared" si="199"/>
        <v/>
      </c>
      <c r="AO82" s="240" t="str">
        <f t="shared" si="200"/>
        <v/>
      </c>
      <c r="AP82" s="240" t="str">
        <f t="shared" si="166"/>
        <v/>
      </c>
      <c r="AQ82" s="240" t="str">
        <f t="shared" si="166"/>
        <v/>
      </c>
      <c r="AR82" s="240" t="str">
        <f t="shared" si="201"/>
        <v/>
      </c>
      <c r="AS82" s="240" t="str">
        <f t="shared" si="202"/>
        <v/>
      </c>
      <c r="AT82" s="241">
        <v>68</v>
      </c>
      <c r="AU82" s="432"/>
      <c r="AV82" s="242"/>
      <c r="AW82" s="243"/>
      <c r="AX82" s="249" t="str">
        <f t="shared" si="57"/>
        <v/>
      </c>
      <c r="AY82" s="238" t="str">
        <f t="shared" si="58"/>
        <v/>
      </c>
      <c r="AZ82" s="238" t="str">
        <f t="shared" si="59"/>
        <v/>
      </c>
      <c r="BA82" s="239" t="str">
        <f t="shared" si="203"/>
        <v/>
      </c>
      <c r="BB82" s="239" t="str">
        <f t="shared" si="60"/>
        <v/>
      </c>
      <c r="BC82" s="239" t="str">
        <f t="shared" si="61"/>
        <v/>
      </c>
      <c r="BD82" s="240" t="str">
        <f t="shared" si="62"/>
        <v/>
      </c>
      <c r="BE82" s="240" t="str">
        <f t="shared" si="63"/>
        <v/>
      </c>
      <c r="BF82" s="240" t="str">
        <f t="shared" si="64"/>
        <v/>
      </c>
      <c r="BG82" s="240" t="str">
        <f t="shared" si="65"/>
        <v/>
      </c>
      <c r="BH82" s="240" t="str">
        <f t="shared" si="66"/>
        <v/>
      </c>
      <c r="BI82" s="240" t="str">
        <f t="shared" si="67"/>
        <v/>
      </c>
      <c r="BJ82" s="240" t="str">
        <f t="shared" si="68"/>
        <v/>
      </c>
      <c r="BK82" s="240" t="str">
        <f t="shared" si="69"/>
        <v/>
      </c>
      <c r="BL82" s="240" t="str">
        <f t="shared" si="70"/>
        <v/>
      </c>
      <c r="BM82" s="240" t="str">
        <f t="shared" si="71"/>
        <v/>
      </c>
      <c r="BN82" s="240" t="str">
        <f t="shared" si="121"/>
        <v/>
      </c>
      <c r="BO82" s="240" t="str">
        <f t="shared" si="121"/>
        <v/>
      </c>
      <c r="BP82" s="240" t="str">
        <f t="shared" si="73"/>
        <v/>
      </c>
      <c r="BQ82" s="240" t="str">
        <f t="shared" si="74"/>
        <v/>
      </c>
      <c r="BR82" s="241">
        <v>68</v>
      </c>
      <c r="BS82" s="432"/>
      <c r="BT82" s="242"/>
      <c r="BU82" s="242"/>
      <c r="BV82" s="249" t="str">
        <f t="shared" si="75"/>
        <v/>
      </c>
      <c r="BW82" s="238" t="str">
        <f t="shared" si="76"/>
        <v/>
      </c>
      <c r="BX82" s="238" t="str">
        <f t="shared" si="77"/>
        <v/>
      </c>
      <c r="BY82" s="239" t="str">
        <f t="shared" si="204"/>
        <v/>
      </c>
      <c r="BZ82" s="239" t="str">
        <f t="shared" si="78"/>
        <v/>
      </c>
      <c r="CA82" s="239" t="str">
        <f t="shared" si="122"/>
        <v/>
      </c>
      <c r="CB82" s="240" t="str">
        <f t="shared" si="122"/>
        <v/>
      </c>
      <c r="CC82" s="240" t="str">
        <f t="shared" si="80"/>
        <v/>
      </c>
      <c r="CD82" s="240" t="str">
        <f t="shared" si="81"/>
        <v/>
      </c>
      <c r="CE82" s="240" t="str">
        <f t="shared" si="82"/>
        <v/>
      </c>
      <c r="CF82" s="240" t="str">
        <f t="shared" si="83"/>
        <v/>
      </c>
      <c r="CG82" s="240" t="str">
        <f t="shared" si="84"/>
        <v/>
      </c>
      <c r="CH82" s="240" t="str">
        <f t="shared" si="85"/>
        <v/>
      </c>
      <c r="CI82" s="240" t="str">
        <f t="shared" si="86"/>
        <v/>
      </c>
      <c r="CJ82" s="240" t="str">
        <f t="shared" si="87"/>
        <v/>
      </c>
      <c r="CK82" s="240" t="str">
        <f t="shared" si="88"/>
        <v/>
      </c>
      <c r="CL82" s="240" t="str">
        <f t="shared" si="123"/>
        <v/>
      </c>
      <c r="CM82" s="240" t="str">
        <f t="shared" si="123"/>
        <v/>
      </c>
      <c r="CN82" s="240" t="str">
        <f t="shared" si="90"/>
        <v/>
      </c>
      <c r="CO82" s="240" t="str">
        <f t="shared" si="91"/>
        <v/>
      </c>
      <c r="CP82" s="241">
        <v>68</v>
      </c>
      <c r="CQ82" s="432"/>
      <c r="CR82" s="243"/>
      <c r="CS82" s="248" t="str">
        <f t="shared" si="92"/>
        <v/>
      </c>
      <c r="CT82" s="238" t="str">
        <f t="shared" si="93"/>
        <v/>
      </c>
      <c r="CU82" s="238" t="str">
        <f t="shared" si="94"/>
        <v/>
      </c>
      <c r="CV82" s="238" t="str">
        <f t="shared" si="95"/>
        <v/>
      </c>
      <c r="CW82" s="239" t="str">
        <f t="shared" si="96"/>
        <v/>
      </c>
      <c r="CX82" s="239" t="str">
        <f t="shared" si="97"/>
        <v/>
      </c>
      <c r="CY82" s="240" t="str">
        <f t="shared" si="98"/>
        <v/>
      </c>
      <c r="CZ82" s="240" t="str">
        <f t="shared" si="99"/>
        <v/>
      </c>
      <c r="DA82" s="240" t="str">
        <f t="shared" si="100"/>
        <v/>
      </c>
      <c r="DB82" s="240" t="str">
        <f t="shared" si="101"/>
        <v/>
      </c>
      <c r="DC82" s="240" t="str">
        <f t="shared" si="102"/>
        <v/>
      </c>
      <c r="DD82" s="240" t="str">
        <f t="shared" si="103"/>
        <v/>
      </c>
      <c r="DE82" s="240" t="str">
        <f t="shared" si="104"/>
        <v/>
      </c>
      <c r="DF82" s="240" t="str">
        <f t="shared" si="105"/>
        <v/>
      </c>
      <c r="DG82" s="240" t="str">
        <f t="shared" si="106"/>
        <v/>
      </c>
      <c r="DH82" s="240" t="str">
        <f t="shared" si="107"/>
        <v/>
      </c>
      <c r="DI82" s="240" t="str">
        <f t="shared" si="124"/>
        <v/>
      </c>
      <c r="DJ82" s="240" t="str">
        <f t="shared" si="124"/>
        <v/>
      </c>
      <c r="DK82" s="240" t="str">
        <f t="shared" si="109"/>
        <v/>
      </c>
      <c r="DL82" s="240" t="str">
        <f t="shared" si="110"/>
        <v/>
      </c>
      <c r="DM82" s="241">
        <v>68</v>
      </c>
      <c r="DN82" s="432"/>
      <c r="DO82" s="242"/>
      <c r="DP82" s="242"/>
      <c r="DQ82" s="248" t="str">
        <f t="shared" si="111"/>
        <v/>
      </c>
      <c r="DR82" s="238" t="str">
        <f t="shared" si="112"/>
        <v/>
      </c>
      <c r="DS82" s="238" t="str">
        <f t="shared" si="113"/>
        <v/>
      </c>
      <c r="DT82" s="238" t="str">
        <f t="shared" si="114"/>
        <v/>
      </c>
      <c r="DU82" s="239" t="str">
        <f t="shared" si="115"/>
        <v/>
      </c>
      <c r="DV82" s="239" t="str">
        <f t="shared" si="116"/>
        <v/>
      </c>
      <c r="DW82" s="240" t="str">
        <f t="shared" si="205"/>
        <v/>
      </c>
      <c r="DX82" s="240" t="str">
        <f t="shared" si="206"/>
        <v/>
      </c>
      <c r="DY82" s="240" t="str">
        <f t="shared" si="207"/>
        <v/>
      </c>
      <c r="DZ82" s="240" t="str">
        <f t="shared" si="208"/>
        <v/>
      </c>
      <c r="EA82" s="240" t="str">
        <f t="shared" si="209"/>
        <v/>
      </c>
      <c r="EB82" s="240" t="str">
        <f t="shared" si="210"/>
        <v/>
      </c>
      <c r="EC82" s="240" t="str">
        <f t="shared" si="211"/>
        <v/>
      </c>
      <c r="ED82" s="240" t="str">
        <f t="shared" si="212"/>
        <v/>
      </c>
      <c r="EE82" s="240" t="str">
        <f t="shared" si="213"/>
        <v/>
      </c>
      <c r="EF82" s="240" t="str">
        <f t="shared" si="214"/>
        <v/>
      </c>
      <c r="EG82" s="240" t="str">
        <f t="shared" si="215"/>
        <v/>
      </c>
      <c r="EH82" s="240" t="str">
        <f t="shared" si="118"/>
        <v/>
      </c>
      <c r="EI82" s="240" t="str">
        <f t="shared" si="216"/>
        <v/>
      </c>
      <c r="EJ82" s="240" t="str">
        <f t="shared" si="117"/>
        <v/>
      </c>
      <c r="EK82" s="241">
        <v>68</v>
      </c>
      <c r="EL82" s="432"/>
      <c r="EM82" s="191"/>
      <c r="EN82" s="191"/>
      <c r="EO82" s="191"/>
      <c r="EP82" s="191"/>
      <c r="EQ82" s="191"/>
      <c r="ER82" s="191"/>
      <c r="ES82" s="191"/>
      <c r="ET82" s="191"/>
      <c r="EU82" s="191"/>
      <c r="EV82" s="191"/>
      <c r="EW82" s="191"/>
      <c r="EX82" s="191"/>
      <c r="EY82" s="191"/>
      <c r="EZ82" s="214" t="str">
        <f>IFERROR(IF(AND('Classificação geral'!$J74="FEM",'Classificação geral'!$K74=1,'Classificação geral'!$F74="Mini"),'Classificação geral'!$A74,""),"")</f>
        <v/>
      </c>
      <c r="FA82" s="214" t="str">
        <f>IFERROR(IF(AND('Classificação geral'!$J74="FEM",'Classificação geral'!$K74=1,'Classificação geral'!F74="Mini"),'Classificação geral'!$B74,""),"")</f>
        <v/>
      </c>
      <c r="FB82" s="215" t="str">
        <f>IF($FA82='Classificação geral'!$B74,'Classificação geral'!$C74,"")</f>
        <v/>
      </c>
      <c r="FC82" s="215" t="str">
        <f>IF($FA82='Classificação geral'!$B74,'Classificação geral'!$D74,"")</f>
        <v/>
      </c>
      <c r="FD82" s="215" t="str">
        <f>IF($FA82='Classificação geral'!$B74,'Classificação geral'!$J74,"")</f>
        <v/>
      </c>
      <c r="FE82" s="215" t="str">
        <f>IF($FD82='Classificação geral'!$J74,'Classificação geral'!$K74,"")</f>
        <v/>
      </c>
      <c r="FF82" s="215" t="str">
        <f>IF($FE82='Classificação geral'!$K74,'Classificação geral'!$P74,"")</f>
        <v/>
      </c>
      <c r="FG82" s="215" t="str">
        <f>IF($FE82='Classificação geral'!$K74,'Classificação geral'!$S74,"")</f>
        <v/>
      </c>
      <c r="FH82" s="215" t="str">
        <f>IF($FE82='Classificação geral'!$K74,'Classificação geral'!$T74,"")</f>
        <v/>
      </c>
      <c r="FI82" s="215" t="str">
        <f>IF($FE82='Classificação geral'!$K74,'Classificação geral'!$L74,"")</f>
        <v/>
      </c>
      <c r="FJ82" s="215" t="str">
        <f>IF($FE82='Classificação geral'!$K74,'Classificação geral'!$U74,"")</f>
        <v/>
      </c>
      <c r="FK82" s="215" t="str">
        <f>IF($FE82='Classificação geral'!$K74,'Classificação geral'!$W74,"")</f>
        <v/>
      </c>
      <c r="FL82" s="215" t="str">
        <f>IF($FE82='Classificação geral'!$K74,'Classificação geral'!$X74,"")</f>
        <v/>
      </c>
      <c r="FM82" s="215" t="str">
        <f>IF($FE82='Classificação geral'!$K74,'Classificação geral'!$M74,"")</f>
        <v/>
      </c>
      <c r="FN82" s="215" t="str">
        <f>IF($FE82='Classificação geral'!$K74,'Classificação geral'!$Y74,"")</f>
        <v/>
      </c>
      <c r="FO82" s="215" t="str">
        <f>IF($FE82='Classificação geral'!$K74,'Classificação geral'!$AA74,"")</f>
        <v/>
      </c>
      <c r="FP82" s="215" t="str">
        <f>IF($FE82='Classificação geral'!$K74,'Classificação geral'!$AB74,"")</f>
        <v/>
      </c>
      <c r="FQ82" s="215" t="str">
        <f>IF($FE82='Classificação geral'!$K74,'Classificação geral'!$N74,"")</f>
        <v/>
      </c>
      <c r="FR82" s="215" t="str">
        <f>IF($FE82='Classificação geral'!$K74,'Classificação geral'!$O74,"")</f>
        <v/>
      </c>
      <c r="FS82" s="215" t="str">
        <f>IF($FE82='Classificação geral'!$K74,'Classificação geral'!$AM74,"")</f>
        <v/>
      </c>
      <c r="FT82" s="216" t="str">
        <f>IFERROR(RANK(FS82,FS:FS,0)+ COUNTIF($FS$13:FS81,FS82),"")</f>
        <v/>
      </c>
      <c r="FU82" s="209"/>
      <c r="FV82" s="214" t="str">
        <f>IFERROR(IF(AND('Classificação geral'!$J74="mas",'Classificação geral'!$K74=1,'Classificação geral'!$F74="Mini"),'Classificação geral'!$A74,""),"")</f>
        <v/>
      </c>
      <c r="FW82" s="214" t="str">
        <f>IFERROR(IF(AND('Classificação geral'!$J74="mas",'Classificação geral'!$K74=1,'Classificação geral'!$F74="Mini"),'Classificação geral'!$B74,""),"")</f>
        <v/>
      </c>
      <c r="FX82" s="215" t="str">
        <f>IF($FW82='Classificação geral'!$B74,'Classificação geral'!$C74,"")</f>
        <v/>
      </c>
      <c r="FY82" s="215" t="str">
        <f>IF($FW82='Classificação geral'!$B74,'Classificação geral'!$D74,"")</f>
        <v/>
      </c>
      <c r="FZ82" s="215" t="str">
        <f>IF($FW82='Classificação geral'!$B74,'Classificação geral'!$J74,"")</f>
        <v/>
      </c>
      <c r="GA82" s="214" t="str">
        <f>IFERROR(IF(AND($FZ82="mas",'Classificação geral'!$K74=1),'Classificação geral'!K74,""),"")</f>
        <v/>
      </c>
      <c r="GB82" s="214" t="str">
        <f>IFERROR(IF(AND($FZ82="mas",'Classificação geral'!$K74=1),'Classificação geral'!P74,""),"")</f>
        <v/>
      </c>
      <c r="GC82" s="214" t="str">
        <f>IFERROR(IF(AND($FZ82="mas",'Classificação geral'!$K74=1),'Classificação geral'!S74,""),"")</f>
        <v/>
      </c>
      <c r="GD82" s="214" t="str">
        <f>IFERROR(IF(AND($FZ82="mas",'Classificação geral'!$K74=1),'Classificação geral'!T74,""),"")</f>
        <v/>
      </c>
      <c r="GE82" s="214" t="str">
        <f>IFERROR(IF(AND($FZ82="mas",'Classificação geral'!$K74=1),'Classificação geral'!L74,""),"")</f>
        <v/>
      </c>
      <c r="GF82" s="214" t="str">
        <f>IFERROR(IF(AND($FZ82="mas",'Classificação geral'!$K74=1),'Classificação geral'!U74,""),"")</f>
        <v/>
      </c>
      <c r="GG82" s="214" t="str">
        <f>IFERROR(IF(AND($FZ82="mas",'Classificação geral'!$K74=1),'Classificação geral'!W74,""),"")</f>
        <v/>
      </c>
      <c r="GH82" s="214" t="str">
        <f>IFERROR(IF(AND($FZ82="mas",'Classificação geral'!$K74=1),'Classificação geral'!X74,""),"")</f>
        <v/>
      </c>
      <c r="GI82" s="214" t="str">
        <f>IFERROR(IF(AND($FZ82="mas",'Classificação geral'!$K74=1),'Classificação geral'!M74,""),"")</f>
        <v/>
      </c>
      <c r="GJ82" s="214" t="str">
        <f>IFERROR(IF(AND($FZ82="mas",'Classificação geral'!$K74=1),'Classificação geral'!Y74,""),"")</f>
        <v/>
      </c>
      <c r="GK82" s="214" t="str">
        <f>IFERROR(IF(AND($FZ82="mas",'Classificação geral'!$K74=1),'Classificação geral'!AA74,""),"")</f>
        <v/>
      </c>
      <c r="GL82" s="214" t="str">
        <f>IFERROR(IF(AND($FZ82="mas",'Classificação geral'!$K74=1),'Classificação geral'!AB74,""),"")</f>
        <v/>
      </c>
      <c r="GM82" s="214" t="str">
        <f>IFERROR(IF(AND($FZ82="mas",'Classificação geral'!$K74=1),'Classificação geral'!N74,""),"")</f>
        <v/>
      </c>
      <c r="GN82" s="214" t="str">
        <f>IFERROR(IF(AND($FZ82="mas",'Classificação geral'!$K74=1),'Classificação geral'!O74,""),"")</f>
        <v/>
      </c>
      <c r="GO82" s="244" t="str">
        <f>IFERROR(IF(AND($FZ82="mas",'Classificação geral'!$K74=1),'Classificação geral'!AM74,""),"")</f>
        <v/>
      </c>
      <c r="GP82" s="216" t="str">
        <f>IFERROR(RANK(GO82,GO:GO,0)+ COUNTIF($GO$13:GO81,GO82),"")</f>
        <v/>
      </c>
      <c r="GQ82" s="209"/>
      <c r="GR82" s="214" t="str">
        <f>IFERROR(IF(AND('Classificação geral'!$J74="fem",'Classificação geral'!$K74=2,'Classificação geral'!$F74="Mini"),'Classificação geral'!$A74,""),"")</f>
        <v/>
      </c>
      <c r="GS82" s="214" t="str">
        <f>IFERROR(IF(AND('Classificação geral'!$J74="fem",'Classificação geral'!$K74=2,'Classificação geral'!$F74="Mini"),'Classificação geral'!$B74,""),"")</f>
        <v/>
      </c>
      <c r="GT82" s="215" t="str">
        <f>IF($GS82='Classificação geral'!$B74,'Classificação geral'!$C74,"")</f>
        <v/>
      </c>
      <c r="GU82" s="215" t="str">
        <f>IF($GS82='Classificação geral'!$B74,'Classificação geral'!$D74,"")</f>
        <v/>
      </c>
      <c r="GV82" s="215" t="str">
        <f>IF($GS82='Classificação geral'!$B74,'Classificação geral'!$J74,"")</f>
        <v/>
      </c>
      <c r="GW82" s="214" t="str">
        <f>IFERROR(IF(AND($GV82="fem",'Classificação geral'!$K74=2),'Classificação geral'!K74,""),"")</f>
        <v/>
      </c>
      <c r="GX82" s="214" t="str">
        <f>IFERROR(IF(AND($GV82="fem",'Classificação geral'!$K74=2),'Classificação geral'!P74,""),"")</f>
        <v/>
      </c>
      <c r="GY82" s="214" t="str">
        <f>IFERROR(IF(AND($GV82="fem",'Classificação geral'!$K74=2),'Classificação geral'!S74,""),"")</f>
        <v/>
      </c>
      <c r="GZ82" s="214" t="str">
        <f>IFERROR(IF(AND($GV82="fem",'Classificação geral'!$K74=2),'Classificação geral'!T74,""),"")</f>
        <v/>
      </c>
      <c r="HA82" s="214" t="str">
        <f>IFERROR(IF(AND($GV82="fem",'Classificação geral'!$K74=2),'Classificação geral'!L74,""),"")</f>
        <v/>
      </c>
      <c r="HB82" s="214" t="str">
        <f>IFERROR(IF(AND($GV82="fem",'Classificação geral'!$K74=2),'Classificação geral'!U74,""),"")</f>
        <v/>
      </c>
      <c r="HC82" s="214" t="str">
        <f>IFERROR(IF(AND($GV82="fem",'Classificação geral'!$K74=2),'Classificação geral'!W74,""),"")</f>
        <v/>
      </c>
      <c r="HD82" s="214" t="str">
        <f>IFERROR(IF(AND($GV82="fem",'Classificação geral'!$K74=2),'Classificação geral'!X74,""),"")</f>
        <v/>
      </c>
      <c r="HE82" s="214" t="str">
        <f>IFERROR(IF(AND($GV82="fem",'Classificação geral'!$K74=2),'Classificação geral'!M74,""),"")</f>
        <v/>
      </c>
      <c r="HF82" s="214" t="str">
        <f>IFERROR(IF(AND($GV82="fem",'Classificação geral'!$K74=2),'Classificação geral'!Y74,""),"")</f>
        <v/>
      </c>
      <c r="HG82" s="214" t="str">
        <f>IFERROR(IF(AND($GV82="fem",'Classificação geral'!$K74=2),'Classificação geral'!AA74,""),"")</f>
        <v/>
      </c>
      <c r="HH82" s="214" t="str">
        <f>IFERROR(IF(AND($GV82="fem",'Classificação geral'!$K74=2),'Classificação geral'!AB74,""),"")</f>
        <v/>
      </c>
      <c r="HI82" s="214" t="str">
        <f>IFERROR(IF(AND($GV82="fem",'Classificação geral'!$K74=2),'Classificação geral'!N74,""),"")</f>
        <v/>
      </c>
      <c r="HJ82" s="214" t="str">
        <f>IFERROR(IF(AND($GV82="fem",'Classificação geral'!$K74=2),'Classificação geral'!O74,""),"")</f>
        <v/>
      </c>
      <c r="HK82" s="214" t="str">
        <f>IFERROR(IF(AND($GV82="fem",'Classificação geral'!$K74=2),'Classificação geral'!AM74,""),"")</f>
        <v/>
      </c>
      <c r="HL82" s="216" t="str">
        <f>IFERROR(RANK(HK82,HK:HK,0)+ COUNTIF(HK$13:$HK80,HK82),"")</f>
        <v/>
      </c>
      <c r="HM82" s="209"/>
      <c r="HN82" s="214" t="str">
        <f>IFERROR(IF(AND('Classificação geral'!$J74="mas",'Classificação geral'!$K74=2,'Classificação geral'!$F74="Mini"),'Classificação geral'!$A74,""),"")</f>
        <v/>
      </c>
      <c r="HO82" s="214" t="str">
        <f>IFERROR(IF(AND('Classificação geral'!$J74="mas",'Classificação geral'!$K74=2,'Classificação geral'!$F74="Mini"),'Classificação geral'!$B74,""),"")</f>
        <v/>
      </c>
      <c r="HP82" s="215" t="str">
        <f>IF($HO82='Classificação geral'!$B74,'Classificação geral'!$C74,"")</f>
        <v/>
      </c>
      <c r="HQ82" s="215" t="str">
        <f>IF($HO82='Classificação geral'!$B74,'Classificação geral'!$D74,"")</f>
        <v/>
      </c>
      <c r="HR82" s="215" t="str">
        <f>IF($HO82='Classificação geral'!$B74,'Classificação geral'!$J74,"")</f>
        <v/>
      </c>
      <c r="HS82" s="214" t="str">
        <f>IFERROR(IF(AND($HR82="mas",'Classificação geral'!$K74=2),'Classificação geral'!K74,""),"")</f>
        <v/>
      </c>
      <c r="HT82" s="214" t="str">
        <f>IFERROR(IF(AND($HR82="mas",'Classificação geral'!$K74=2),'Classificação geral'!P74,""),"")</f>
        <v/>
      </c>
      <c r="HU82" s="214" t="str">
        <f>IFERROR(IF(AND($HR82="mas",'Classificação geral'!$K74=2),'Classificação geral'!S74,""),"")</f>
        <v/>
      </c>
      <c r="HV82" s="214" t="str">
        <f>IFERROR(IF(AND($HR82="mas",'Classificação geral'!$K74=2),'Classificação geral'!T74,""),"")</f>
        <v/>
      </c>
      <c r="HW82" s="214" t="str">
        <f>IFERROR(IF(AND($HR82="mas",'Classificação geral'!$K74=2),'Classificação geral'!L74,""),"")</f>
        <v/>
      </c>
      <c r="HX82" s="214" t="str">
        <f>IFERROR(IF(AND($HR82="mas",'Classificação geral'!$K74=2),'Classificação geral'!U74,""),"")</f>
        <v/>
      </c>
      <c r="HY82" s="214" t="str">
        <f>IFERROR(IF(AND($HR82="mas",'Classificação geral'!$K74=2),'Classificação geral'!W74,""),"")</f>
        <v/>
      </c>
      <c r="HZ82" s="214" t="str">
        <f>IFERROR(IF(AND($HR82="mas",'Classificação geral'!$K74=2),'Classificação geral'!X74,""),"")</f>
        <v/>
      </c>
      <c r="IA82" s="214" t="str">
        <f>IFERROR(IF(AND($HR82="mas",'Classificação geral'!$K74=2),'Classificação geral'!M74,""),"")</f>
        <v/>
      </c>
      <c r="IB82" s="214" t="str">
        <f>IFERROR(IF(AND($HR82="mas",'Classificação geral'!$K74=2),'Classificação geral'!Y74,""),"")</f>
        <v/>
      </c>
      <c r="IC82" s="214" t="str">
        <f>IFERROR(IF(AND($HR82="mas",'Classificação geral'!$K74=2),'Classificação geral'!AA74,""),"")</f>
        <v/>
      </c>
      <c r="ID82" s="214" t="str">
        <f>IFERROR(IF(AND($HR82="mas",'Classificação geral'!$K74=2),'Classificação geral'!AB74,""),"")</f>
        <v/>
      </c>
      <c r="IE82" s="214" t="str">
        <f>IFERROR(IF(AND($HR82="mas",'Classificação geral'!$K74=2),'Classificação geral'!N74,""),"")</f>
        <v/>
      </c>
      <c r="IF82" s="214" t="str">
        <f>IFERROR(IF(AND($HR82="mas",'Classificação geral'!$K74=2),'Classificação geral'!$AM74,""),"")</f>
        <v/>
      </c>
      <c r="IG82" s="216" t="str">
        <f>IFERROR(RANK(IF82,IF:IF,0)+ COUNTIF($IF$13:IF$13,IF82),"")</f>
        <v/>
      </c>
      <c r="IH82" s="209"/>
      <c r="II82" s="214" t="str">
        <f>IFERROR(IF(AND('Classificação geral'!$J74="fem",'Classificação geral'!$K74=3,'Classificação geral'!$F74="Mini"),'Classificação geral'!$A74,""),"")</f>
        <v/>
      </c>
      <c r="IJ82" s="214" t="str">
        <f>IFERROR(IF(AND('Classificação geral'!$J74="fem",'Classificação geral'!$K74=3,'Classificação geral'!$F74="Mini"),'Classificação geral'!$B74,""),"")</f>
        <v/>
      </c>
      <c r="IK82" s="215" t="str">
        <f>IF($IJ82='Classificação geral'!$B74,'Classificação geral'!$C74,"")</f>
        <v/>
      </c>
      <c r="IL82" s="215" t="str">
        <f>IF($IJ82='Classificação geral'!$B74,'Classificação geral'!$D74,"")</f>
        <v/>
      </c>
      <c r="IM82" s="215" t="str">
        <f>IF($IJ82='Classificação geral'!$B74,'Classificação geral'!$J74,"")</f>
        <v/>
      </c>
      <c r="IN82" s="215" t="str">
        <f>IF($IM82='Classificação geral'!$J74,'Classificação geral'!$K74,"")</f>
        <v/>
      </c>
      <c r="IO82" s="215" t="str">
        <f>IF($IN82='Classificação geral'!$K74,'Classificação geral'!$P74,"")</f>
        <v/>
      </c>
      <c r="IP82" s="215" t="str">
        <f>IF($IN82='Classificação geral'!$K74,'Classificação geral'!$S74,"")</f>
        <v/>
      </c>
      <c r="IQ82" s="215" t="str">
        <f>IF($IN82='Classificação geral'!$K74,'Classificação geral'!$T74,"")</f>
        <v/>
      </c>
      <c r="IR82" s="215" t="str">
        <f>IF($IN82='Classificação geral'!$K74,'Classificação geral'!$L74,"")</f>
        <v/>
      </c>
      <c r="IS82" s="215" t="str">
        <f>IF($IN82='Classificação geral'!$K74,'Classificação geral'!$U74,"")</f>
        <v/>
      </c>
      <c r="IT82" s="215" t="str">
        <f>IF($IN82='Classificação geral'!$K74,'Classificação geral'!$W74,"")</f>
        <v/>
      </c>
      <c r="IU82" s="215" t="str">
        <f>IF($IN82='Classificação geral'!$K74,'Classificação geral'!$X74,"")</f>
        <v/>
      </c>
      <c r="IV82" s="215" t="str">
        <f>IF($IN82='Classificação geral'!$K74,'Classificação geral'!$M74,"")</f>
        <v/>
      </c>
      <c r="IW82" s="215" t="str">
        <f>IF($IN82='Classificação geral'!$K74,'Classificação geral'!$Y74,"")</f>
        <v/>
      </c>
      <c r="IX82" s="215" t="str">
        <f>IF($IN82='Classificação geral'!$K74,'Classificação geral'!$AA74,"")</f>
        <v/>
      </c>
      <c r="IY82" s="215" t="str">
        <f>IF($IN82='Classificação geral'!$K74,'Classificação geral'!$AB74,"")</f>
        <v/>
      </c>
      <c r="IZ82" s="215" t="str">
        <f>IF($IN82='Classificação geral'!$K74,'Classificação geral'!$N74,"")</f>
        <v/>
      </c>
      <c r="JA82" s="215" t="str">
        <f>IF($IN82='Classificação geral'!$K74,'Classificação geral'!$O74,"")</f>
        <v/>
      </c>
      <c r="JB82" s="215" t="str">
        <f>IF($IN82='Classificação geral'!$K74,'Classificação geral'!$AM74,"")</f>
        <v/>
      </c>
      <c r="JC82" s="216" t="str">
        <f>IFERROR(RANK(JB82,JB:JB,0)+ COUNTIF($JB$13:JB80,JB82),"")</f>
        <v/>
      </c>
      <c r="JD82" s="209"/>
      <c r="JE82" s="214" t="str">
        <f>IFERROR(IF(AND('Classificação geral'!$J74="mas",'Classificação geral'!$K74=3,'Classificação geral'!$F74="Mini"),'Classificação geral'!$A74,""),"")</f>
        <v/>
      </c>
      <c r="JF82" s="214" t="str">
        <f>IFERROR(IF(AND('Classificação geral'!$J74="mas",'Classificação geral'!$K74=3,'Classificação geral'!$F74="Mini"),'Classificação geral'!$B74,""),"")</f>
        <v/>
      </c>
      <c r="JG82" s="215" t="str">
        <f>IF($JF82='Classificação geral'!$B74,'Classificação geral'!$C74,"")</f>
        <v/>
      </c>
      <c r="JH82" s="215" t="str">
        <f>IF($JF82='Classificação geral'!$B74,'Classificação geral'!$D74,"")</f>
        <v/>
      </c>
      <c r="JI82" s="215" t="str">
        <f>IF($JF82='Classificação geral'!$B74,'Classificação geral'!$J74,"")</f>
        <v/>
      </c>
      <c r="JJ82" s="214" t="str">
        <f>IFERROR(IF(AND($JI82="mas",'Classificação geral'!$K74=3),'Classificação geral'!K74,""),"")</f>
        <v/>
      </c>
      <c r="JK82" s="214" t="str">
        <f>IFERROR(IF(AND($JI82="mas",'Classificação geral'!$K74=3),'Classificação geral'!P74,""),"")</f>
        <v/>
      </c>
      <c r="JL82" s="214" t="str">
        <f>IFERROR(IF(AND($JI82="mas",'Classificação geral'!$K74=3),'Classificação geral'!S74,""),"")</f>
        <v/>
      </c>
      <c r="JM82" s="214" t="str">
        <f>IFERROR(IF(AND($JI82="mas",'Classificação geral'!$K74=3),'Classificação geral'!T74,""),"")</f>
        <v/>
      </c>
      <c r="JN82" s="214" t="str">
        <f>IFERROR(IF(AND($JI82="mas",'Classificação geral'!$K74=3),'Classificação geral'!L74,""),"")</f>
        <v/>
      </c>
      <c r="JO82" s="214" t="str">
        <f>IFERROR(IF(AND($JI82="mas",'Classificação geral'!$K74=3),'Classificação geral'!U74,""),"")</f>
        <v/>
      </c>
      <c r="JP82" s="214" t="str">
        <f>IFERROR(IF(AND($JI82="mas",'Classificação geral'!$K74=3),'Classificação geral'!W74,""),"")</f>
        <v/>
      </c>
      <c r="JQ82" s="214" t="str">
        <f>IFERROR(IF(AND($JI82="mas",'Classificação geral'!$K74=3),'Classificação geral'!X74,""),"")</f>
        <v/>
      </c>
      <c r="JR82" s="214" t="str">
        <f>IFERROR(IF(AND($JI82="mas",'Classificação geral'!$K74=3),'Classificação geral'!M74,""),"")</f>
        <v/>
      </c>
      <c r="JS82" s="214" t="str">
        <f>IFERROR(IF(AND($JI82="mas",'Classificação geral'!$K74=3),'Classificação geral'!Y74,""),"")</f>
        <v/>
      </c>
      <c r="JT82" s="214" t="str">
        <f>IFERROR(IF(AND($JI82="mas",'Classificação geral'!$K74=3),'Classificação geral'!AA74,""),"")</f>
        <v/>
      </c>
      <c r="JU82" s="214" t="str">
        <f>IFERROR(IF(AND($JI82="mas",'Classificação geral'!$K74=3),'Classificação geral'!AB74,""),"")</f>
        <v/>
      </c>
      <c r="JV82" s="214" t="str">
        <f>IFERROR(IF(AND($JI82="mas",'Classificação geral'!$K74=3),'Classificação geral'!N74,""),"")</f>
        <v/>
      </c>
      <c r="JW82" s="214" t="str">
        <f>IFERROR(IF(AND($JI82="mas",'Classificação geral'!$K74=3),'Classificação geral'!$AM74,""),"")</f>
        <v/>
      </c>
      <c r="JX82" s="216" t="str">
        <f>IFERROR(RANK(JW82,JW:JW,0)+ COUNTIF(JW$13:$JW80,JW82),"")</f>
        <v/>
      </c>
    </row>
    <row r="83" spans="1:284" s="188" customFormat="1" ht="24.75" customHeight="1" x14ac:dyDescent="0.5">
      <c r="A83" s="243"/>
      <c r="B83" s="248" t="str">
        <f t="shared" si="167"/>
        <v/>
      </c>
      <c r="C83" s="238" t="str">
        <f t="shared" si="168"/>
        <v/>
      </c>
      <c r="D83" s="238" t="str">
        <f t="shared" si="169"/>
        <v/>
      </c>
      <c r="E83" s="238" t="str">
        <f t="shared" si="170"/>
        <v/>
      </c>
      <c r="F83" s="239" t="str">
        <f t="shared" si="171"/>
        <v/>
      </c>
      <c r="G83" s="239" t="str">
        <f t="shared" si="172"/>
        <v/>
      </c>
      <c r="H83" s="240" t="str">
        <f t="shared" si="173"/>
        <v/>
      </c>
      <c r="I83" s="240" t="str">
        <f t="shared" si="174"/>
        <v/>
      </c>
      <c r="J83" s="240" t="str">
        <f t="shared" si="175"/>
        <v/>
      </c>
      <c r="K83" s="240" t="str">
        <f t="shared" si="176"/>
        <v/>
      </c>
      <c r="L83" s="240" t="str">
        <f t="shared" si="177"/>
        <v/>
      </c>
      <c r="M83" s="240" t="str">
        <f t="shared" si="178"/>
        <v/>
      </c>
      <c r="N83" s="240" t="str">
        <f t="shared" si="179"/>
        <v/>
      </c>
      <c r="O83" s="240" t="str">
        <f t="shared" si="180"/>
        <v/>
      </c>
      <c r="P83" s="240" t="str">
        <f t="shared" si="181"/>
        <v/>
      </c>
      <c r="Q83" s="240" t="str">
        <f t="shared" si="182"/>
        <v/>
      </c>
      <c r="R83" s="240" t="str">
        <f t="shared" si="165"/>
        <v/>
      </c>
      <c r="S83" s="240" t="str">
        <f t="shared" si="165"/>
        <v/>
      </c>
      <c r="T83" s="240" t="str">
        <f t="shared" si="183"/>
        <v/>
      </c>
      <c r="U83" s="240" t="str">
        <f t="shared" si="184"/>
        <v/>
      </c>
      <c r="V83" s="241">
        <v>69</v>
      </c>
      <c r="W83" s="432"/>
      <c r="X83" s="434"/>
      <c r="Y83" s="242"/>
      <c r="Z83" s="248" t="str">
        <f t="shared" si="185"/>
        <v/>
      </c>
      <c r="AA83" s="238" t="str">
        <f t="shared" si="186"/>
        <v/>
      </c>
      <c r="AB83" s="238" t="str">
        <f t="shared" si="187"/>
        <v/>
      </c>
      <c r="AC83" s="238" t="str">
        <f t="shared" si="188"/>
        <v/>
      </c>
      <c r="AD83" s="239" t="str">
        <f t="shared" si="189"/>
        <v/>
      </c>
      <c r="AE83" s="239" t="str">
        <f t="shared" si="190"/>
        <v/>
      </c>
      <c r="AF83" s="240" t="str">
        <f t="shared" si="191"/>
        <v/>
      </c>
      <c r="AG83" s="240" t="str">
        <f t="shared" si="192"/>
        <v/>
      </c>
      <c r="AH83" s="240" t="str">
        <f t="shared" si="193"/>
        <v/>
      </c>
      <c r="AI83" s="240" t="str">
        <f t="shared" si="194"/>
        <v/>
      </c>
      <c r="AJ83" s="240" t="str">
        <f t="shared" si="195"/>
        <v/>
      </c>
      <c r="AK83" s="240" t="str">
        <f t="shared" si="196"/>
        <v/>
      </c>
      <c r="AL83" s="240" t="str">
        <f t="shared" si="197"/>
        <v/>
      </c>
      <c r="AM83" s="240" t="str">
        <f t="shared" si="198"/>
        <v/>
      </c>
      <c r="AN83" s="240" t="str">
        <f t="shared" si="199"/>
        <v/>
      </c>
      <c r="AO83" s="240" t="str">
        <f t="shared" si="200"/>
        <v/>
      </c>
      <c r="AP83" s="240" t="str">
        <f t="shared" si="166"/>
        <v/>
      </c>
      <c r="AQ83" s="240" t="str">
        <f t="shared" si="166"/>
        <v/>
      </c>
      <c r="AR83" s="240" t="str">
        <f t="shared" si="201"/>
        <v/>
      </c>
      <c r="AS83" s="240" t="str">
        <f t="shared" si="202"/>
        <v/>
      </c>
      <c r="AT83" s="241">
        <v>69</v>
      </c>
      <c r="AU83" s="432"/>
      <c r="AV83" s="242"/>
      <c r="AW83" s="243"/>
      <c r="AX83" s="249" t="str">
        <f t="shared" ref="AX83:AX99" si="217">IFERROR(INDEX($GR$15:$GR$161,MATCH($BR83,$HL$15:$HL$161,0)),"")</f>
        <v/>
      </c>
      <c r="AY83" s="238" t="str">
        <f t="shared" ref="AY83:AY99" si="218">IFERROR(INDEX($GS$15:$GS$161,MATCH($BR83,$HL$15:$HL$161,0)),"")</f>
        <v/>
      </c>
      <c r="AZ83" s="238" t="str">
        <f t="shared" ref="AZ83:AZ99" si="219">IFERROR(INDEX($GT$15:$GT$161,MATCH($BR83,$HL$15:$HL$161,0)),"")</f>
        <v/>
      </c>
      <c r="BA83" s="239" t="str">
        <f t="shared" si="203"/>
        <v/>
      </c>
      <c r="BB83" s="239" t="str">
        <f t="shared" ref="BB83:BB99" si="220">IFERROR(INDEX($GV$15:$GV$161,MATCH($BR83,$HL$15:$HL$161,0)),"")</f>
        <v/>
      </c>
      <c r="BC83" s="239" t="str">
        <f t="shared" ref="BC83:BC99" si="221">IFERROR(INDEX($GW$15:$GW$161,MATCH($BR83,$HL$15:$HL$161,0)),"")</f>
        <v/>
      </c>
      <c r="BD83" s="240" t="str">
        <f t="shared" ref="BD83:BD99" si="222">IFERROR(INDEX($GX$15:$GX$161,MATCH($BR83,$HL$15:$HL$161,0)),"")</f>
        <v/>
      </c>
      <c r="BE83" s="240" t="str">
        <f t="shared" ref="BE83:BE99" si="223">IFERROR(INDEX($GY$15:$GY$161,MATCH($BR83,$HL$15:$HL$161,0)),"")</f>
        <v/>
      </c>
      <c r="BF83" s="240" t="str">
        <f t="shared" ref="BF83:BF99" si="224">IFERROR(INDEX($GZ$15:$GZ$161,MATCH($BR83,$HL$15:$HL$161,0)),"")</f>
        <v/>
      </c>
      <c r="BG83" s="240" t="str">
        <f t="shared" ref="BG83:BG99" si="225">IFERROR(INDEX($HA$15:$HA$161,MATCH($BR83,$HL$15:$HL$161,0)),"")</f>
        <v/>
      </c>
      <c r="BH83" s="240" t="str">
        <f t="shared" ref="BH83:BH99" si="226">IFERROR(INDEX($HB$15:$HB$161,MATCH($BR83,$HL$15:$HL$161,0)),"")</f>
        <v/>
      </c>
      <c r="BI83" s="240" t="str">
        <f t="shared" ref="BI83:BI99" si="227">IFERROR(INDEX($HC$15:$HC$161,MATCH($BR83,$HL$15:$HL$161,0)),"")</f>
        <v/>
      </c>
      <c r="BJ83" s="240" t="str">
        <f t="shared" ref="BJ83:BJ99" si="228">IFERROR(INDEX($HD$15:$HD$161,MATCH($BR83,$HL$15:$HL$161,0)),"")</f>
        <v/>
      </c>
      <c r="BK83" s="240" t="str">
        <f t="shared" ref="BK83:BK99" si="229">IFERROR(INDEX($HE$15:$HE$161,MATCH($BR83,$HL$15:$HL$161,0)),"")</f>
        <v/>
      </c>
      <c r="BL83" s="240" t="str">
        <f t="shared" ref="BL83:BL99" si="230">IFERROR(INDEX($HF$15:$HF$161,MATCH($BR83,$HL$15:$HL$161,0)),"")</f>
        <v/>
      </c>
      <c r="BM83" s="240" t="str">
        <f t="shared" ref="BM83:BM99" si="231">IFERROR(INDEX($HG$15:$HG$161,MATCH($BR83,$HL$15:$HL$161,0)),"")</f>
        <v/>
      </c>
      <c r="BN83" s="240" t="str">
        <f t="shared" si="121"/>
        <v/>
      </c>
      <c r="BO83" s="240" t="str">
        <f t="shared" si="121"/>
        <v/>
      </c>
      <c r="BP83" s="240" t="str">
        <f t="shared" ref="BP83:BP99" si="232">IFERROR(INDEX($HI$15:$HI$161,MATCH($BR83,$HL$15:$HL$161,0)),"")</f>
        <v/>
      </c>
      <c r="BQ83" s="240" t="str">
        <f t="shared" ref="BQ83:BQ99" si="233">IFERROR(INDEX($HK$15:$HK$161,MATCH($BR83,$HL$15:$HL$161,0)),"")</f>
        <v/>
      </c>
      <c r="BR83" s="241">
        <v>69</v>
      </c>
      <c r="BS83" s="432"/>
      <c r="BT83" s="242"/>
      <c r="BU83" s="242"/>
      <c r="BV83" s="249" t="str">
        <f t="shared" ref="BV83:BV99" si="234">IFERROR(INDEX($HN$15:$HN$161,MATCH($CP83,$IG$15:$IG$161,0)),"")</f>
        <v/>
      </c>
      <c r="BW83" s="238" t="str">
        <f t="shared" ref="BW83:BW99" si="235">IFERROR(INDEX($HO$15:$HO$161,MATCH($CP83,$IG$15:$IG$161,0)),"")</f>
        <v/>
      </c>
      <c r="BX83" s="238" t="str">
        <f t="shared" ref="BX83:BX99" si="236">IFERROR(INDEX($HP$15:$HP$161,MATCH($CP83,$IG$15:$IG$161,0)),"")</f>
        <v/>
      </c>
      <c r="BY83" s="239" t="str">
        <f t="shared" si="204"/>
        <v/>
      </c>
      <c r="BZ83" s="239" t="str">
        <f t="shared" ref="BZ83:BZ99" si="237">IFERROR(INDEX($HR$15:$HR$161,MATCH($CP83,$IG$15:$IG$161,0)),"")</f>
        <v/>
      </c>
      <c r="CA83" s="239" t="str">
        <f t="shared" si="122"/>
        <v/>
      </c>
      <c r="CB83" s="240" t="str">
        <f t="shared" si="122"/>
        <v/>
      </c>
      <c r="CC83" s="240" t="str">
        <f t="shared" ref="CC83:CC99" si="238">IFERROR(INDEX($HU$15:$HU$161,MATCH($CP83,$IG$15:$IG$161,0)),"")</f>
        <v/>
      </c>
      <c r="CD83" s="240" t="str">
        <f t="shared" ref="CD83:CD99" si="239">IFERROR(INDEX($HV$15:$HV$161,MATCH($CP83,$IG$15:$IG$161,0)),"")</f>
        <v/>
      </c>
      <c r="CE83" s="240" t="str">
        <f t="shared" ref="CE83:CE99" si="240">IFERROR(INDEX($HW$15:$HW$161,MATCH($CP83,$IG$15:$IG$161,0)),"")</f>
        <v/>
      </c>
      <c r="CF83" s="240" t="str">
        <f t="shared" ref="CF83:CF99" si="241">IFERROR(INDEX($HX$15:$HX$161,MATCH($CP83,$IG$15:$IG$161,0)),"")</f>
        <v/>
      </c>
      <c r="CG83" s="240" t="str">
        <f t="shared" ref="CG83:CG99" si="242">IFERROR(INDEX($HY$15:$HY$161,MATCH($CP83,$IG$15:$IG$161,0)),"")</f>
        <v/>
      </c>
      <c r="CH83" s="240" t="str">
        <f t="shared" ref="CH83:CH99" si="243">IFERROR(INDEX($HZ$15:$HZ$161,MATCH($CP83,$IG$15:$IG$161,0)),"")</f>
        <v/>
      </c>
      <c r="CI83" s="240" t="str">
        <f t="shared" ref="CI83:CI99" si="244">IFERROR(INDEX($IA$15:$IA$161,MATCH($CP83,$IG$15:$IG$161,0)),"")</f>
        <v/>
      </c>
      <c r="CJ83" s="240" t="str">
        <f t="shared" ref="CJ83:CJ99" si="245">IFERROR(INDEX($IB$15:$IB$161,MATCH($CP83,$IG$15:$IG$161,0)),"")</f>
        <v/>
      </c>
      <c r="CK83" s="240" t="str">
        <f t="shared" ref="CK83:CK99" si="246">IFERROR(INDEX($IC$15:$IC$161,MATCH($CP83,$IG$15:$IG$161,0)),"")</f>
        <v/>
      </c>
      <c r="CL83" s="240" t="str">
        <f t="shared" si="123"/>
        <v/>
      </c>
      <c r="CM83" s="240" t="str">
        <f t="shared" si="123"/>
        <v/>
      </c>
      <c r="CN83" s="240" t="str">
        <f t="shared" ref="CN83:CN99" si="247">IFERROR(INDEX($IE$15:$IE$161,MATCH($CP83,$IG$15:$IG$161,0)),"")</f>
        <v/>
      </c>
      <c r="CO83" s="240" t="str">
        <f t="shared" ref="CO83:CO99" si="248">IFERROR(INDEX($IF$15:$IF$161,MATCH($CP83,$IG$15:$IG$161,0)),"")</f>
        <v/>
      </c>
      <c r="CP83" s="241">
        <v>69</v>
      </c>
      <c r="CQ83" s="432"/>
      <c r="CR83" s="243"/>
      <c r="CS83" s="248" t="str">
        <f t="shared" ref="CS83:CS99" si="249">IFERROR(INDEX($II$15:$II$161,MATCH($DM83,$JC$15:$JC$161,0)),"")</f>
        <v/>
      </c>
      <c r="CT83" s="238" t="str">
        <f t="shared" ref="CT83:CT99" si="250">IFERROR(INDEX($IJ$15:$IJ$161,MATCH($DM83,$JC$15:$JC$161,0)),"")</f>
        <v/>
      </c>
      <c r="CU83" s="238" t="str">
        <f t="shared" ref="CU83:CU99" si="251">IFERROR(INDEX($IK$15:$IK$161,MATCH($DM83,$JC$15:$JC$161,0)),"")</f>
        <v/>
      </c>
      <c r="CV83" s="238" t="str">
        <f t="shared" ref="CV83:CV99" si="252">IFERROR(INDEX($IL$15:$IL$161,MATCH($DM83,$JC$15:$JC$161,0)),"")</f>
        <v/>
      </c>
      <c r="CW83" s="239" t="str">
        <f t="shared" ref="CW83:CW99" si="253">IFERROR(INDEX($IM$15:$IM$161,MATCH($DM83,$JC$15:$JC$161,0)),"")</f>
        <v/>
      </c>
      <c r="CX83" s="239" t="str">
        <f t="shared" ref="CX83:CX99" si="254">IFERROR(INDEX($IN$15:$IN$161,MATCH($DM83,$JC$15:$JC$161,0)),"")</f>
        <v/>
      </c>
      <c r="CY83" s="240" t="str">
        <f t="shared" ref="CY83:CY99" si="255">IFERROR(INDEX($IO$15:$IO$161,MATCH($DM83,$JC$15:$JC$161,0)),"")</f>
        <v/>
      </c>
      <c r="CZ83" s="240" t="str">
        <f t="shared" ref="CZ83:CZ99" si="256">IFERROR(INDEX($IP$15:$IP$161,MATCH($DM83,$JC$15:$JC$161,0)),"")</f>
        <v/>
      </c>
      <c r="DA83" s="240" t="str">
        <f t="shared" ref="DA83:DA99" si="257">IFERROR(INDEX($IQ$15:$IQ$161,MATCH($DM83,$JC$15:$JC$161,0)),"")</f>
        <v/>
      </c>
      <c r="DB83" s="240" t="str">
        <f t="shared" ref="DB83:DB99" si="258">IFERROR(INDEX($IR$15:$IR$161,MATCH($DM83,$JC$15:$JC$161,0)),"")</f>
        <v/>
      </c>
      <c r="DC83" s="240" t="str">
        <f t="shared" ref="DC83:DC99" si="259">IFERROR(INDEX($IS$15:$IS$161,MATCH($DM83,$JC$15:$JC$161,0)),"")</f>
        <v/>
      </c>
      <c r="DD83" s="240" t="str">
        <f t="shared" ref="DD83:DD99" si="260">IFERROR(INDEX($IT$15:$IT$161,MATCH($DM83,$JC$15:$JC$161,0)),"")</f>
        <v/>
      </c>
      <c r="DE83" s="240" t="str">
        <f t="shared" ref="DE83:DE99" si="261">IFERROR(INDEX($IU$15:$IU$161,MATCH($DM83,$JC$15:$JC$161,0)),"")</f>
        <v/>
      </c>
      <c r="DF83" s="240" t="str">
        <f t="shared" ref="DF83:DF99" si="262">IFERROR(INDEX($IV$15:$IV$161,MATCH($DM83,$JC$15:$JC$161,0)),"")</f>
        <v/>
      </c>
      <c r="DG83" s="240" t="str">
        <f t="shared" ref="DG83:DG99" si="263">IFERROR(INDEX($IW$15:$IW$161,MATCH($DM83,$JC$15:$JC$161,0)),"")</f>
        <v/>
      </c>
      <c r="DH83" s="240" t="str">
        <f t="shared" ref="DH83:DH99" si="264">IFERROR(INDEX($IX$15:$IX$161,MATCH($DM83,$JC$15:$JC$161,0)),"")</f>
        <v/>
      </c>
      <c r="DI83" s="240" t="str">
        <f t="shared" si="124"/>
        <v/>
      </c>
      <c r="DJ83" s="240" t="str">
        <f t="shared" si="124"/>
        <v/>
      </c>
      <c r="DK83" s="240" t="str">
        <f t="shared" ref="DK83:DK99" si="265">IFERROR(INDEX($IZ$15:$IZ$161,MATCH($DM83,$JC$15:$JC$161,0)),"")</f>
        <v/>
      </c>
      <c r="DL83" s="240" t="str">
        <f t="shared" ref="DL83:DL99" si="266">IFERROR(INDEX($JB$15:$JB$161,MATCH($DM83,$JC$15:$JC$161,0)),"")</f>
        <v/>
      </c>
      <c r="DM83" s="241">
        <v>69</v>
      </c>
      <c r="DN83" s="432"/>
      <c r="DO83" s="242"/>
      <c r="DP83" s="242"/>
      <c r="DQ83" s="248" t="str">
        <f t="shared" ref="DQ83:DQ99" si="267">IFERROR(INDEX($JE$15:$JE$161,MATCH($EK83,$JX$15:$JX$161,0)),"")</f>
        <v/>
      </c>
      <c r="DR83" s="238" t="str">
        <f t="shared" ref="DR83:DR99" si="268">IFERROR(INDEX($JF$15:$JF$161,MATCH($EK83,$JX$15:$JX$161,0)),"")</f>
        <v/>
      </c>
      <c r="DS83" s="238" t="str">
        <f t="shared" ref="DS83:DS99" si="269">IFERROR(INDEX($JG$15:$JG$161,MATCH($EK83,$JX$15:$JX$161,0)),"")</f>
        <v/>
      </c>
      <c r="DT83" s="238" t="str">
        <f t="shared" ref="DT83:DT99" si="270">IFERROR(INDEX($JH$15:$JH$161,MATCH($EK83,$JX$15:$JX$161,0)),"")</f>
        <v/>
      </c>
      <c r="DU83" s="239" t="str">
        <f t="shared" ref="DU83:DU99" si="271">IFERROR(INDEX($JI$15:$JI$161,MATCH($EK83,$JX$15:$JX$161,0)),"")</f>
        <v/>
      </c>
      <c r="DV83" s="239" t="str">
        <f t="shared" ref="DV83:DV99" si="272">IFERROR(INDEX($JJ$15:$JJ$161,MATCH($EK83,$JX$15:$JX$161,0)),"")</f>
        <v/>
      </c>
      <c r="DW83" s="240" t="str">
        <f t="shared" si="205"/>
        <v/>
      </c>
      <c r="DX83" s="240" t="str">
        <f t="shared" si="206"/>
        <v/>
      </c>
      <c r="DY83" s="240" t="str">
        <f t="shared" si="207"/>
        <v/>
      </c>
      <c r="DZ83" s="240" t="str">
        <f t="shared" si="208"/>
        <v/>
      </c>
      <c r="EA83" s="240" t="str">
        <f t="shared" si="209"/>
        <v/>
      </c>
      <c r="EB83" s="240" t="str">
        <f t="shared" si="210"/>
        <v/>
      </c>
      <c r="EC83" s="240" t="str">
        <f t="shared" si="211"/>
        <v/>
      </c>
      <c r="ED83" s="240" t="str">
        <f t="shared" si="212"/>
        <v/>
      </c>
      <c r="EE83" s="240" t="str">
        <f t="shared" si="213"/>
        <v/>
      </c>
      <c r="EF83" s="240" t="str">
        <f t="shared" si="214"/>
        <v/>
      </c>
      <c r="EG83" s="240" t="str">
        <f t="shared" si="215"/>
        <v/>
      </c>
      <c r="EH83" s="240" t="str">
        <f t="shared" si="118"/>
        <v/>
      </c>
      <c r="EI83" s="240" t="str">
        <f t="shared" si="216"/>
        <v/>
      </c>
      <c r="EJ83" s="240" t="str">
        <f t="shared" ref="EJ83:EJ99" si="273">IFERROR(INDEX($JW$15:$JW$161,MATCH($EK83,$JX$15:$JX$161,0)),"")</f>
        <v/>
      </c>
      <c r="EK83" s="241">
        <v>69</v>
      </c>
      <c r="EL83" s="432"/>
      <c r="EM83" s="191"/>
      <c r="EN83" s="191"/>
      <c r="EO83" s="191"/>
      <c r="EP83" s="191"/>
      <c r="EQ83" s="191"/>
      <c r="ER83" s="191"/>
      <c r="ES83" s="191"/>
      <c r="ET83" s="191"/>
      <c r="EU83" s="191"/>
      <c r="EV83" s="191"/>
      <c r="EW83" s="191"/>
      <c r="EX83" s="191"/>
      <c r="EY83" s="191"/>
      <c r="EZ83" s="214" t="str">
        <f>IFERROR(IF(AND('Classificação geral'!$J75="FEM",'Classificação geral'!$K75=1,'Classificação geral'!$F75="Mini"),'Classificação geral'!$A75,""),"")</f>
        <v/>
      </c>
      <c r="FA83" s="214" t="str">
        <f>IFERROR(IF(AND('Classificação geral'!$J75="FEM",'Classificação geral'!$K75=1,'Classificação geral'!F75="Mini"),'Classificação geral'!$B75,""),"")</f>
        <v/>
      </c>
      <c r="FB83" s="215" t="str">
        <f>IF($FA83='Classificação geral'!$B75,'Classificação geral'!$C75,"")</f>
        <v/>
      </c>
      <c r="FC83" s="215" t="str">
        <f>IF($FA83='Classificação geral'!$B75,'Classificação geral'!$D75,"")</f>
        <v/>
      </c>
      <c r="FD83" s="215" t="str">
        <f>IF($FA83='Classificação geral'!$B75,'Classificação geral'!$J75,"")</f>
        <v/>
      </c>
      <c r="FE83" s="215" t="str">
        <f>IF($FD83='Classificação geral'!$J75,'Classificação geral'!$K75,"")</f>
        <v/>
      </c>
      <c r="FF83" s="215" t="str">
        <f>IF($FE83='Classificação geral'!$K75,'Classificação geral'!$P75,"")</f>
        <v/>
      </c>
      <c r="FG83" s="215" t="str">
        <f>IF($FE83='Classificação geral'!$K75,'Classificação geral'!$S75,"")</f>
        <v/>
      </c>
      <c r="FH83" s="215" t="str">
        <f>IF($FE83='Classificação geral'!$K75,'Classificação geral'!$T75,"")</f>
        <v/>
      </c>
      <c r="FI83" s="215" t="str">
        <f>IF($FE83='Classificação geral'!$K75,'Classificação geral'!$L75,"")</f>
        <v/>
      </c>
      <c r="FJ83" s="215" t="str">
        <f>IF($FE83='Classificação geral'!$K75,'Classificação geral'!$U75,"")</f>
        <v/>
      </c>
      <c r="FK83" s="215" t="str">
        <f>IF($FE83='Classificação geral'!$K75,'Classificação geral'!$W75,"")</f>
        <v/>
      </c>
      <c r="FL83" s="215" t="str">
        <f>IF($FE83='Classificação geral'!$K75,'Classificação geral'!$X75,"")</f>
        <v/>
      </c>
      <c r="FM83" s="215" t="str">
        <f>IF($FE83='Classificação geral'!$K75,'Classificação geral'!$M75,"")</f>
        <v/>
      </c>
      <c r="FN83" s="215" t="str">
        <f>IF($FE83='Classificação geral'!$K75,'Classificação geral'!$Y75,"")</f>
        <v/>
      </c>
      <c r="FO83" s="215" t="str">
        <f>IF($FE83='Classificação geral'!$K75,'Classificação geral'!$AA75,"")</f>
        <v/>
      </c>
      <c r="FP83" s="215" t="str">
        <f>IF($FE83='Classificação geral'!$K75,'Classificação geral'!$AB75,"")</f>
        <v/>
      </c>
      <c r="FQ83" s="215" t="str">
        <f>IF($FE83='Classificação geral'!$K75,'Classificação geral'!$N75,"")</f>
        <v/>
      </c>
      <c r="FR83" s="215" t="str">
        <f>IF($FE83='Classificação geral'!$K75,'Classificação geral'!$O75,"")</f>
        <v/>
      </c>
      <c r="FS83" s="215" t="str">
        <f>IF($FE83='Classificação geral'!$K75,'Classificação geral'!$AM75,"")</f>
        <v/>
      </c>
      <c r="FT83" s="216" t="str">
        <f>IFERROR(RANK(FS83,FS:FS,0)+ COUNTIF($FS$13:FS82,FS83),"")</f>
        <v/>
      </c>
      <c r="FU83" s="209"/>
      <c r="FV83" s="214" t="str">
        <f>IFERROR(IF(AND('Classificação geral'!$J75="mas",'Classificação geral'!$K75=1,'Classificação geral'!$F75="Mini"),'Classificação geral'!$A75,""),"")</f>
        <v/>
      </c>
      <c r="FW83" s="214" t="str">
        <f>IFERROR(IF(AND('Classificação geral'!$J75="mas",'Classificação geral'!$K75=1,'Classificação geral'!$F75="Mini"),'Classificação geral'!$B75,""),"")</f>
        <v/>
      </c>
      <c r="FX83" s="215" t="str">
        <f>IF($FW83='Classificação geral'!$B75,'Classificação geral'!$C75,"")</f>
        <v/>
      </c>
      <c r="FY83" s="215" t="str">
        <f>IF($FW83='Classificação geral'!$B75,'Classificação geral'!$D75,"")</f>
        <v/>
      </c>
      <c r="FZ83" s="215" t="str">
        <f>IF($FW83='Classificação geral'!$B75,'Classificação geral'!$J75,"")</f>
        <v/>
      </c>
      <c r="GA83" s="214" t="str">
        <f>IFERROR(IF(AND($FZ83="mas",'Classificação geral'!$K75=1),'Classificação geral'!K75,""),"")</f>
        <v/>
      </c>
      <c r="GB83" s="214" t="str">
        <f>IFERROR(IF(AND($FZ83="mas",'Classificação geral'!$K75=1),'Classificação geral'!P75,""),"")</f>
        <v/>
      </c>
      <c r="GC83" s="214" t="str">
        <f>IFERROR(IF(AND($FZ83="mas",'Classificação geral'!$K75=1),'Classificação geral'!S75,""),"")</f>
        <v/>
      </c>
      <c r="GD83" s="214" t="str">
        <f>IFERROR(IF(AND($FZ83="mas",'Classificação geral'!$K75=1),'Classificação geral'!T75,""),"")</f>
        <v/>
      </c>
      <c r="GE83" s="214" t="str">
        <f>IFERROR(IF(AND($FZ83="mas",'Classificação geral'!$K75=1),'Classificação geral'!L75,""),"")</f>
        <v/>
      </c>
      <c r="GF83" s="214" t="str">
        <f>IFERROR(IF(AND($FZ83="mas",'Classificação geral'!$K75=1),'Classificação geral'!U75,""),"")</f>
        <v/>
      </c>
      <c r="GG83" s="214" t="str">
        <f>IFERROR(IF(AND($FZ83="mas",'Classificação geral'!$K75=1),'Classificação geral'!W75,""),"")</f>
        <v/>
      </c>
      <c r="GH83" s="214" t="str">
        <f>IFERROR(IF(AND($FZ83="mas",'Classificação geral'!$K75=1),'Classificação geral'!X75,""),"")</f>
        <v/>
      </c>
      <c r="GI83" s="214" t="str">
        <f>IFERROR(IF(AND($FZ83="mas",'Classificação geral'!$K75=1),'Classificação geral'!M75,""),"")</f>
        <v/>
      </c>
      <c r="GJ83" s="214" t="str">
        <f>IFERROR(IF(AND($FZ83="mas",'Classificação geral'!$K75=1),'Classificação geral'!Y75,""),"")</f>
        <v/>
      </c>
      <c r="GK83" s="214" t="str">
        <f>IFERROR(IF(AND($FZ83="mas",'Classificação geral'!$K75=1),'Classificação geral'!AA75,""),"")</f>
        <v/>
      </c>
      <c r="GL83" s="214" t="str">
        <f>IFERROR(IF(AND($FZ83="mas",'Classificação geral'!$K75=1),'Classificação geral'!AB75,""),"")</f>
        <v/>
      </c>
      <c r="GM83" s="214" t="str">
        <f>IFERROR(IF(AND($FZ83="mas",'Classificação geral'!$K75=1),'Classificação geral'!N75,""),"")</f>
        <v/>
      </c>
      <c r="GN83" s="214" t="str">
        <f>IFERROR(IF(AND($FZ83="mas",'Classificação geral'!$K75=1),'Classificação geral'!O75,""),"")</f>
        <v/>
      </c>
      <c r="GO83" s="244" t="str">
        <f>IFERROR(IF(AND($FZ83="mas",'Classificação geral'!$K75=1),'Classificação geral'!AM75,""),"")</f>
        <v/>
      </c>
      <c r="GP83" s="216" t="str">
        <f>IFERROR(RANK(GO83,GO:GO,0)+ COUNTIF($GO$13:GO82,GO83),"")</f>
        <v/>
      </c>
      <c r="GQ83" s="209"/>
      <c r="GR83" s="214" t="str">
        <f>IFERROR(IF(AND('Classificação geral'!$J75="fem",'Classificação geral'!$K75=2,'Classificação geral'!$F75="Mini"),'Classificação geral'!$A75,""),"")</f>
        <v/>
      </c>
      <c r="GS83" s="214" t="str">
        <f>IFERROR(IF(AND('Classificação geral'!$J75="fem",'Classificação geral'!$K75=2,'Classificação geral'!$F75="Mini"),'Classificação geral'!$B75,""),"")</f>
        <v/>
      </c>
      <c r="GT83" s="215" t="str">
        <f>IF($GS83='Classificação geral'!$B75,'Classificação geral'!$C75,"")</f>
        <v/>
      </c>
      <c r="GU83" s="215" t="str">
        <f>IF($GS83='Classificação geral'!$B75,'Classificação geral'!$D75,"")</f>
        <v/>
      </c>
      <c r="GV83" s="215" t="str">
        <f>IF($GS83='Classificação geral'!$B75,'Classificação geral'!$J75,"")</f>
        <v/>
      </c>
      <c r="GW83" s="214" t="str">
        <f>IFERROR(IF(AND($GV83="fem",'Classificação geral'!$K75=2),'Classificação geral'!K75,""),"")</f>
        <v/>
      </c>
      <c r="GX83" s="214" t="str">
        <f>IFERROR(IF(AND($GV83="fem",'Classificação geral'!$K75=2),'Classificação geral'!P75,""),"")</f>
        <v/>
      </c>
      <c r="GY83" s="214" t="str">
        <f>IFERROR(IF(AND($GV83="fem",'Classificação geral'!$K75=2),'Classificação geral'!S75,""),"")</f>
        <v/>
      </c>
      <c r="GZ83" s="214" t="str">
        <f>IFERROR(IF(AND($GV83="fem",'Classificação geral'!$K75=2),'Classificação geral'!T75,""),"")</f>
        <v/>
      </c>
      <c r="HA83" s="214" t="str">
        <f>IFERROR(IF(AND($GV83="fem",'Classificação geral'!$K75=2),'Classificação geral'!L75,""),"")</f>
        <v/>
      </c>
      <c r="HB83" s="214" t="str">
        <f>IFERROR(IF(AND($GV83="fem",'Classificação geral'!$K75=2),'Classificação geral'!U75,""),"")</f>
        <v/>
      </c>
      <c r="HC83" s="214" t="str">
        <f>IFERROR(IF(AND($GV83="fem",'Classificação geral'!$K75=2),'Classificação geral'!W75,""),"")</f>
        <v/>
      </c>
      <c r="HD83" s="214" t="str">
        <f>IFERROR(IF(AND($GV83="fem",'Classificação geral'!$K75=2),'Classificação geral'!X75,""),"")</f>
        <v/>
      </c>
      <c r="HE83" s="214" t="str">
        <f>IFERROR(IF(AND($GV83="fem",'Classificação geral'!$K75=2),'Classificação geral'!M75,""),"")</f>
        <v/>
      </c>
      <c r="HF83" s="214" t="str">
        <f>IFERROR(IF(AND($GV83="fem",'Classificação geral'!$K75=2),'Classificação geral'!Y75,""),"")</f>
        <v/>
      </c>
      <c r="HG83" s="214" t="str">
        <f>IFERROR(IF(AND($GV83="fem",'Classificação geral'!$K75=2),'Classificação geral'!AA75,""),"")</f>
        <v/>
      </c>
      <c r="HH83" s="214" t="str">
        <f>IFERROR(IF(AND($GV83="fem",'Classificação geral'!$K75=2),'Classificação geral'!AB75,""),"")</f>
        <v/>
      </c>
      <c r="HI83" s="214" t="str">
        <f>IFERROR(IF(AND($GV83="fem",'Classificação geral'!$K75=2),'Classificação geral'!N75,""),"")</f>
        <v/>
      </c>
      <c r="HJ83" s="214" t="str">
        <f>IFERROR(IF(AND($GV83="fem",'Classificação geral'!$K75=2),'Classificação geral'!O75,""),"")</f>
        <v/>
      </c>
      <c r="HK83" s="214" t="str">
        <f>IFERROR(IF(AND($GV83="fem",'Classificação geral'!$K75=2),'Classificação geral'!AM75,""),"")</f>
        <v/>
      </c>
      <c r="HL83" s="216" t="str">
        <f>IFERROR(RANK(HK83,HK:HK,0)+ COUNTIF(HK$13:$HK81,HK83),"")</f>
        <v/>
      </c>
      <c r="HM83" s="209"/>
      <c r="HN83" s="214" t="str">
        <f>IFERROR(IF(AND('Classificação geral'!$J75="mas",'Classificação geral'!$K75=2,'Classificação geral'!$F75="Mini"),'Classificação geral'!$A75,""),"")</f>
        <v/>
      </c>
      <c r="HO83" s="214" t="str">
        <f>IFERROR(IF(AND('Classificação geral'!$J75="mas",'Classificação geral'!$K75=2,'Classificação geral'!$F75="Mini"),'Classificação geral'!$B75,""),"")</f>
        <v/>
      </c>
      <c r="HP83" s="215" t="str">
        <f>IF($HO83='Classificação geral'!$B75,'Classificação geral'!$C75,"")</f>
        <v/>
      </c>
      <c r="HQ83" s="215" t="str">
        <f>IF($HO83='Classificação geral'!$B75,'Classificação geral'!$D75,"")</f>
        <v/>
      </c>
      <c r="HR83" s="215" t="str">
        <f>IF($HO83='Classificação geral'!$B75,'Classificação geral'!$J75,"")</f>
        <v/>
      </c>
      <c r="HS83" s="214" t="str">
        <f>IFERROR(IF(AND($HR83="mas",'Classificação geral'!$K75=2),'Classificação geral'!K75,""),"")</f>
        <v/>
      </c>
      <c r="HT83" s="214" t="str">
        <f>IFERROR(IF(AND($HR83="mas",'Classificação geral'!$K75=2),'Classificação geral'!P75,""),"")</f>
        <v/>
      </c>
      <c r="HU83" s="214" t="str">
        <f>IFERROR(IF(AND($HR83="mas",'Classificação geral'!$K75=2),'Classificação geral'!S75,""),"")</f>
        <v/>
      </c>
      <c r="HV83" s="214" t="str">
        <f>IFERROR(IF(AND($HR83="mas",'Classificação geral'!$K75=2),'Classificação geral'!T75,""),"")</f>
        <v/>
      </c>
      <c r="HW83" s="214" t="str">
        <f>IFERROR(IF(AND($HR83="mas",'Classificação geral'!$K75=2),'Classificação geral'!L75,""),"")</f>
        <v/>
      </c>
      <c r="HX83" s="214" t="str">
        <f>IFERROR(IF(AND($HR83="mas",'Classificação geral'!$K75=2),'Classificação geral'!U75,""),"")</f>
        <v/>
      </c>
      <c r="HY83" s="214" t="str">
        <f>IFERROR(IF(AND($HR83="mas",'Classificação geral'!$K75=2),'Classificação geral'!W75,""),"")</f>
        <v/>
      </c>
      <c r="HZ83" s="214" t="str">
        <f>IFERROR(IF(AND($HR83="mas",'Classificação geral'!$K75=2),'Classificação geral'!X75,""),"")</f>
        <v/>
      </c>
      <c r="IA83" s="214" t="str">
        <f>IFERROR(IF(AND($HR83="mas",'Classificação geral'!$K75=2),'Classificação geral'!M75,""),"")</f>
        <v/>
      </c>
      <c r="IB83" s="214" t="str">
        <f>IFERROR(IF(AND($HR83="mas",'Classificação geral'!$K75=2),'Classificação geral'!Y75,""),"")</f>
        <v/>
      </c>
      <c r="IC83" s="214" t="str">
        <f>IFERROR(IF(AND($HR83="mas",'Classificação geral'!$K75=2),'Classificação geral'!AA75,""),"")</f>
        <v/>
      </c>
      <c r="ID83" s="214" t="str">
        <f>IFERROR(IF(AND($HR83="mas",'Classificação geral'!$K75=2),'Classificação geral'!AB75,""),"")</f>
        <v/>
      </c>
      <c r="IE83" s="214" t="str">
        <f>IFERROR(IF(AND($HR83="mas",'Classificação geral'!$K75=2),'Classificação geral'!N75,""),"")</f>
        <v/>
      </c>
      <c r="IF83" s="214" t="str">
        <f>IFERROR(IF(AND($HR83="mas",'Classificação geral'!$K75=2),'Classificação geral'!$AM75,""),"")</f>
        <v/>
      </c>
      <c r="IG83" s="216" t="str">
        <f>IFERROR(RANK(IF83,IF:IF,0)+ COUNTIF($IF$13:IF$13,IF83),"")</f>
        <v/>
      </c>
      <c r="IH83" s="209"/>
      <c r="II83" s="214" t="str">
        <f>IFERROR(IF(AND('Classificação geral'!$J75="fem",'Classificação geral'!$K75=3,'Classificação geral'!$F75="Mini"),'Classificação geral'!$A75,""),"")</f>
        <v/>
      </c>
      <c r="IJ83" s="214" t="str">
        <f>IFERROR(IF(AND('Classificação geral'!$J75="fem",'Classificação geral'!$K75=3,'Classificação geral'!$F75="Mini"),'Classificação geral'!$B75,""),"")</f>
        <v/>
      </c>
      <c r="IK83" s="215" t="str">
        <f>IF($IJ83='Classificação geral'!$B75,'Classificação geral'!$C75,"")</f>
        <v/>
      </c>
      <c r="IL83" s="215" t="str">
        <f>IF($IJ83='Classificação geral'!$B75,'Classificação geral'!$D75,"")</f>
        <v/>
      </c>
      <c r="IM83" s="215" t="str">
        <f>IF($IJ83='Classificação geral'!$B75,'Classificação geral'!$J75,"")</f>
        <v/>
      </c>
      <c r="IN83" s="215" t="str">
        <f>IF($IM83='Classificação geral'!$J75,'Classificação geral'!$K75,"")</f>
        <v/>
      </c>
      <c r="IO83" s="215" t="str">
        <f>IF($IN83='Classificação geral'!$K75,'Classificação geral'!$P75,"")</f>
        <v/>
      </c>
      <c r="IP83" s="215" t="str">
        <f>IF($IN83='Classificação geral'!$K75,'Classificação geral'!$S75,"")</f>
        <v/>
      </c>
      <c r="IQ83" s="215" t="str">
        <f>IF($IN83='Classificação geral'!$K75,'Classificação geral'!$T75,"")</f>
        <v/>
      </c>
      <c r="IR83" s="215" t="str">
        <f>IF($IN83='Classificação geral'!$K75,'Classificação geral'!$L75,"")</f>
        <v/>
      </c>
      <c r="IS83" s="215" t="str">
        <f>IF($IN83='Classificação geral'!$K75,'Classificação geral'!$U75,"")</f>
        <v/>
      </c>
      <c r="IT83" s="215" t="str">
        <f>IF($IN83='Classificação geral'!$K75,'Classificação geral'!$W75,"")</f>
        <v/>
      </c>
      <c r="IU83" s="215" t="str">
        <f>IF($IN83='Classificação geral'!$K75,'Classificação geral'!$X75,"")</f>
        <v/>
      </c>
      <c r="IV83" s="215" t="str">
        <f>IF($IN83='Classificação geral'!$K75,'Classificação geral'!$M75,"")</f>
        <v/>
      </c>
      <c r="IW83" s="215" t="str">
        <f>IF($IN83='Classificação geral'!$K75,'Classificação geral'!$Y75,"")</f>
        <v/>
      </c>
      <c r="IX83" s="215" t="str">
        <f>IF($IN83='Classificação geral'!$K75,'Classificação geral'!$AA75,"")</f>
        <v/>
      </c>
      <c r="IY83" s="215" t="str">
        <f>IF($IN83='Classificação geral'!$K75,'Classificação geral'!$AB75,"")</f>
        <v/>
      </c>
      <c r="IZ83" s="215" t="str">
        <f>IF($IN83='Classificação geral'!$K75,'Classificação geral'!$N75,"")</f>
        <v/>
      </c>
      <c r="JA83" s="215" t="str">
        <f>IF($IN83='Classificação geral'!$K75,'Classificação geral'!$O75,"")</f>
        <v/>
      </c>
      <c r="JB83" s="215" t="str">
        <f>IF($IN83='Classificação geral'!$K75,'Classificação geral'!$AM75,"")</f>
        <v/>
      </c>
      <c r="JC83" s="216" t="str">
        <f>IFERROR(RANK(JB83,JB:JB,0)+ COUNTIF($JB$13:JB81,JB83),"")</f>
        <v/>
      </c>
      <c r="JD83" s="209"/>
      <c r="JE83" s="214" t="str">
        <f>IFERROR(IF(AND('Classificação geral'!$J75="mas",'Classificação geral'!$K75=3,'Classificação geral'!$F75="Mini"),'Classificação geral'!$A75,""),"")</f>
        <v/>
      </c>
      <c r="JF83" s="214" t="str">
        <f>IFERROR(IF(AND('Classificação geral'!$J75="mas",'Classificação geral'!$K75=3,'Classificação geral'!$F75="Mini"),'Classificação geral'!$B75,""),"")</f>
        <v/>
      </c>
      <c r="JG83" s="215" t="str">
        <f>IF($JF83='Classificação geral'!$B75,'Classificação geral'!$C75,"")</f>
        <v/>
      </c>
      <c r="JH83" s="215" t="str">
        <f>IF($JF83='Classificação geral'!$B75,'Classificação geral'!$D75,"")</f>
        <v/>
      </c>
      <c r="JI83" s="215" t="str">
        <f>IF($JF83='Classificação geral'!$B75,'Classificação geral'!$J75,"")</f>
        <v/>
      </c>
      <c r="JJ83" s="214" t="str">
        <f>IFERROR(IF(AND($JI83="mas",'Classificação geral'!$K75=3),'Classificação geral'!K75,""),"")</f>
        <v/>
      </c>
      <c r="JK83" s="214" t="str">
        <f>IFERROR(IF(AND($JI83="mas",'Classificação geral'!$K75=3),'Classificação geral'!P75,""),"")</f>
        <v/>
      </c>
      <c r="JL83" s="214" t="str">
        <f>IFERROR(IF(AND($JI83="mas",'Classificação geral'!$K75=3),'Classificação geral'!S75,""),"")</f>
        <v/>
      </c>
      <c r="JM83" s="214" t="str">
        <f>IFERROR(IF(AND($JI83="mas",'Classificação geral'!$K75=3),'Classificação geral'!T75,""),"")</f>
        <v/>
      </c>
      <c r="JN83" s="214" t="str">
        <f>IFERROR(IF(AND($JI83="mas",'Classificação geral'!$K75=3),'Classificação geral'!L75,""),"")</f>
        <v/>
      </c>
      <c r="JO83" s="214" t="str">
        <f>IFERROR(IF(AND($JI83="mas",'Classificação geral'!$K75=3),'Classificação geral'!U75,""),"")</f>
        <v/>
      </c>
      <c r="JP83" s="214" t="str">
        <f>IFERROR(IF(AND($JI83="mas",'Classificação geral'!$K75=3),'Classificação geral'!W75,""),"")</f>
        <v/>
      </c>
      <c r="JQ83" s="214" t="str">
        <f>IFERROR(IF(AND($JI83="mas",'Classificação geral'!$K75=3),'Classificação geral'!X75,""),"")</f>
        <v/>
      </c>
      <c r="JR83" s="214" t="str">
        <f>IFERROR(IF(AND($JI83="mas",'Classificação geral'!$K75=3),'Classificação geral'!M75,""),"")</f>
        <v/>
      </c>
      <c r="JS83" s="214" t="str">
        <f>IFERROR(IF(AND($JI83="mas",'Classificação geral'!$K75=3),'Classificação geral'!Y75,""),"")</f>
        <v/>
      </c>
      <c r="JT83" s="214" t="str">
        <f>IFERROR(IF(AND($JI83="mas",'Classificação geral'!$K75=3),'Classificação geral'!AA75,""),"")</f>
        <v/>
      </c>
      <c r="JU83" s="214" t="str">
        <f>IFERROR(IF(AND($JI83="mas",'Classificação geral'!$K75=3),'Classificação geral'!AB75,""),"")</f>
        <v/>
      </c>
      <c r="JV83" s="214" t="str">
        <f>IFERROR(IF(AND($JI83="mas",'Classificação geral'!$K75=3),'Classificação geral'!N75,""),"")</f>
        <v/>
      </c>
      <c r="JW83" s="214" t="str">
        <f>IFERROR(IF(AND($JI83="mas",'Classificação geral'!$K75=3),'Classificação geral'!$AM75,""),"")</f>
        <v/>
      </c>
      <c r="JX83" s="216" t="str">
        <f>IFERROR(RANK(JW83,JW:JW,0)+ COUNTIF(JW$13:$JW81,JW83),"")</f>
        <v/>
      </c>
    </row>
    <row r="84" spans="1:284" s="188" customFormat="1" ht="24.75" customHeight="1" x14ac:dyDescent="0.5">
      <c r="A84" s="243"/>
      <c r="B84" s="248" t="str">
        <f t="shared" si="167"/>
        <v/>
      </c>
      <c r="C84" s="238" t="str">
        <f t="shared" si="168"/>
        <v/>
      </c>
      <c r="D84" s="238" t="str">
        <f t="shared" si="169"/>
        <v/>
      </c>
      <c r="E84" s="238" t="str">
        <f t="shared" si="170"/>
        <v/>
      </c>
      <c r="F84" s="239" t="str">
        <f t="shared" si="171"/>
        <v/>
      </c>
      <c r="G84" s="239" t="str">
        <f t="shared" si="172"/>
        <v/>
      </c>
      <c r="H84" s="240" t="str">
        <f t="shared" si="173"/>
        <v/>
      </c>
      <c r="I84" s="240" t="str">
        <f t="shared" si="174"/>
        <v/>
      </c>
      <c r="J84" s="240" t="str">
        <f t="shared" si="175"/>
        <v/>
      </c>
      <c r="K84" s="240" t="str">
        <f t="shared" si="176"/>
        <v/>
      </c>
      <c r="L84" s="240" t="str">
        <f t="shared" si="177"/>
        <v/>
      </c>
      <c r="M84" s="240" t="str">
        <f t="shared" si="178"/>
        <v/>
      </c>
      <c r="N84" s="240" t="str">
        <f t="shared" si="179"/>
        <v/>
      </c>
      <c r="O84" s="240" t="str">
        <f t="shared" si="180"/>
        <v/>
      </c>
      <c r="P84" s="240" t="str">
        <f t="shared" si="181"/>
        <v/>
      </c>
      <c r="Q84" s="240" t="str">
        <f t="shared" si="182"/>
        <v/>
      </c>
      <c r="R84" s="240" t="str">
        <f t="shared" si="165"/>
        <v/>
      </c>
      <c r="S84" s="240" t="str">
        <f t="shared" si="165"/>
        <v/>
      </c>
      <c r="T84" s="240" t="str">
        <f t="shared" si="183"/>
        <v/>
      </c>
      <c r="U84" s="240" t="str">
        <f t="shared" si="184"/>
        <v/>
      </c>
      <c r="V84" s="241">
        <v>70</v>
      </c>
      <c r="W84" s="432"/>
      <c r="X84" s="434"/>
      <c r="Y84" s="242"/>
      <c r="Z84" s="248" t="str">
        <f t="shared" si="185"/>
        <v/>
      </c>
      <c r="AA84" s="238" t="str">
        <f t="shared" si="186"/>
        <v/>
      </c>
      <c r="AB84" s="238" t="str">
        <f t="shared" si="187"/>
        <v/>
      </c>
      <c r="AC84" s="238" t="str">
        <f t="shared" si="188"/>
        <v/>
      </c>
      <c r="AD84" s="239" t="str">
        <f t="shared" si="189"/>
        <v/>
      </c>
      <c r="AE84" s="239" t="str">
        <f t="shared" si="190"/>
        <v/>
      </c>
      <c r="AF84" s="240" t="str">
        <f t="shared" si="191"/>
        <v/>
      </c>
      <c r="AG84" s="240" t="str">
        <f t="shared" si="192"/>
        <v/>
      </c>
      <c r="AH84" s="240" t="str">
        <f t="shared" si="193"/>
        <v/>
      </c>
      <c r="AI84" s="240" t="str">
        <f t="shared" si="194"/>
        <v/>
      </c>
      <c r="AJ84" s="240" t="str">
        <f t="shared" si="195"/>
        <v/>
      </c>
      <c r="AK84" s="240" t="str">
        <f t="shared" si="196"/>
        <v/>
      </c>
      <c r="AL84" s="240" t="str">
        <f t="shared" si="197"/>
        <v/>
      </c>
      <c r="AM84" s="240" t="str">
        <f t="shared" si="198"/>
        <v/>
      </c>
      <c r="AN84" s="240" t="str">
        <f t="shared" si="199"/>
        <v/>
      </c>
      <c r="AO84" s="240" t="str">
        <f t="shared" si="200"/>
        <v/>
      </c>
      <c r="AP84" s="240" t="str">
        <f t="shared" si="166"/>
        <v/>
      </c>
      <c r="AQ84" s="240" t="str">
        <f t="shared" si="166"/>
        <v/>
      </c>
      <c r="AR84" s="240" t="str">
        <f t="shared" si="201"/>
        <v/>
      </c>
      <c r="AS84" s="240" t="str">
        <f t="shared" si="202"/>
        <v/>
      </c>
      <c r="AT84" s="241">
        <v>70</v>
      </c>
      <c r="AU84" s="432"/>
      <c r="AV84" s="242"/>
      <c r="AW84" s="243"/>
      <c r="AX84" s="249" t="str">
        <f t="shared" si="217"/>
        <v/>
      </c>
      <c r="AY84" s="238" t="str">
        <f t="shared" si="218"/>
        <v/>
      </c>
      <c r="AZ84" s="238" t="str">
        <f t="shared" si="219"/>
        <v/>
      </c>
      <c r="BA84" s="239" t="str">
        <f t="shared" si="203"/>
        <v/>
      </c>
      <c r="BB84" s="239" t="str">
        <f t="shared" si="220"/>
        <v/>
      </c>
      <c r="BC84" s="239" t="str">
        <f t="shared" si="221"/>
        <v/>
      </c>
      <c r="BD84" s="240" t="str">
        <f t="shared" si="222"/>
        <v/>
      </c>
      <c r="BE84" s="240" t="str">
        <f t="shared" si="223"/>
        <v/>
      </c>
      <c r="BF84" s="240" t="str">
        <f t="shared" si="224"/>
        <v/>
      </c>
      <c r="BG84" s="240" t="str">
        <f t="shared" si="225"/>
        <v/>
      </c>
      <c r="BH84" s="240" t="str">
        <f t="shared" si="226"/>
        <v/>
      </c>
      <c r="BI84" s="240" t="str">
        <f t="shared" si="227"/>
        <v/>
      </c>
      <c r="BJ84" s="240" t="str">
        <f t="shared" si="228"/>
        <v/>
      </c>
      <c r="BK84" s="240" t="str">
        <f t="shared" si="229"/>
        <v/>
      </c>
      <c r="BL84" s="240" t="str">
        <f t="shared" si="230"/>
        <v/>
      </c>
      <c r="BM84" s="240" t="str">
        <f t="shared" si="231"/>
        <v/>
      </c>
      <c r="BN84" s="240" t="str">
        <f t="shared" si="121"/>
        <v/>
      </c>
      <c r="BO84" s="240" t="str">
        <f t="shared" si="121"/>
        <v/>
      </c>
      <c r="BP84" s="240" t="str">
        <f t="shared" si="232"/>
        <v/>
      </c>
      <c r="BQ84" s="240" t="str">
        <f t="shared" si="233"/>
        <v/>
      </c>
      <c r="BR84" s="241">
        <v>70</v>
      </c>
      <c r="BS84" s="432"/>
      <c r="BT84" s="242"/>
      <c r="BU84" s="242"/>
      <c r="BV84" s="249" t="str">
        <f t="shared" si="234"/>
        <v/>
      </c>
      <c r="BW84" s="238" t="str">
        <f t="shared" si="235"/>
        <v/>
      </c>
      <c r="BX84" s="238" t="str">
        <f t="shared" si="236"/>
        <v/>
      </c>
      <c r="BY84" s="239" t="str">
        <f t="shared" si="204"/>
        <v/>
      </c>
      <c r="BZ84" s="239" t="str">
        <f t="shared" si="237"/>
        <v/>
      </c>
      <c r="CA84" s="239" t="str">
        <f t="shared" si="122"/>
        <v/>
      </c>
      <c r="CB84" s="240" t="str">
        <f t="shared" si="122"/>
        <v/>
      </c>
      <c r="CC84" s="240" t="str">
        <f t="shared" si="238"/>
        <v/>
      </c>
      <c r="CD84" s="240" t="str">
        <f t="shared" si="239"/>
        <v/>
      </c>
      <c r="CE84" s="240" t="str">
        <f t="shared" si="240"/>
        <v/>
      </c>
      <c r="CF84" s="240" t="str">
        <f t="shared" si="241"/>
        <v/>
      </c>
      <c r="CG84" s="240" t="str">
        <f t="shared" si="242"/>
        <v/>
      </c>
      <c r="CH84" s="240" t="str">
        <f t="shared" si="243"/>
        <v/>
      </c>
      <c r="CI84" s="240" t="str">
        <f t="shared" si="244"/>
        <v/>
      </c>
      <c r="CJ84" s="240" t="str">
        <f t="shared" si="245"/>
        <v/>
      </c>
      <c r="CK84" s="240" t="str">
        <f t="shared" si="246"/>
        <v/>
      </c>
      <c r="CL84" s="240" t="str">
        <f t="shared" si="123"/>
        <v/>
      </c>
      <c r="CM84" s="240" t="str">
        <f t="shared" si="123"/>
        <v/>
      </c>
      <c r="CN84" s="240" t="str">
        <f t="shared" si="247"/>
        <v/>
      </c>
      <c r="CO84" s="240" t="str">
        <f t="shared" si="248"/>
        <v/>
      </c>
      <c r="CP84" s="241">
        <v>70</v>
      </c>
      <c r="CQ84" s="432"/>
      <c r="CR84" s="243"/>
      <c r="CS84" s="248" t="str">
        <f t="shared" si="249"/>
        <v/>
      </c>
      <c r="CT84" s="238" t="str">
        <f t="shared" si="250"/>
        <v/>
      </c>
      <c r="CU84" s="238" t="str">
        <f t="shared" si="251"/>
        <v/>
      </c>
      <c r="CV84" s="238" t="str">
        <f t="shared" si="252"/>
        <v/>
      </c>
      <c r="CW84" s="239" t="str">
        <f t="shared" si="253"/>
        <v/>
      </c>
      <c r="CX84" s="239" t="str">
        <f t="shared" si="254"/>
        <v/>
      </c>
      <c r="CY84" s="240" t="str">
        <f t="shared" si="255"/>
        <v/>
      </c>
      <c r="CZ84" s="240" t="str">
        <f t="shared" si="256"/>
        <v/>
      </c>
      <c r="DA84" s="240" t="str">
        <f t="shared" si="257"/>
        <v/>
      </c>
      <c r="DB84" s="240" t="str">
        <f t="shared" si="258"/>
        <v/>
      </c>
      <c r="DC84" s="240" t="str">
        <f t="shared" si="259"/>
        <v/>
      </c>
      <c r="DD84" s="240" t="str">
        <f t="shared" si="260"/>
        <v/>
      </c>
      <c r="DE84" s="240" t="str">
        <f t="shared" si="261"/>
        <v/>
      </c>
      <c r="DF84" s="240" t="str">
        <f t="shared" si="262"/>
        <v/>
      </c>
      <c r="DG84" s="240" t="str">
        <f t="shared" si="263"/>
        <v/>
      </c>
      <c r="DH84" s="240" t="str">
        <f t="shared" si="264"/>
        <v/>
      </c>
      <c r="DI84" s="240" t="str">
        <f t="shared" si="124"/>
        <v/>
      </c>
      <c r="DJ84" s="240" t="str">
        <f t="shared" si="124"/>
        <v/>
      </c>
      <c r="DK84" s="240" t="str">
        <f t="shared" si="265"/>
        <v/>
      </c>
      <c r="DL84" s="240" t="str">
        <f t="shared" si="266"/>
        <v/>
      </c>
      <c r="DM84" s="241">
        <v>70</v>
      </c>
      <c r="DN84" s="432"/>
      <c r="DO84" s="242"/>
      <c r="DP84" s="242"/>
      <c r="DQ84" s="248" t="str">
        <f t="shared" si="267"/>
        <v/>
      </c>
      <c r="DR84" s="238" t="str">
        <f t="shared" si="268"/>
        <v/>
      </c>
      <c r="DS84" s="238" t="str">
        <f t="shared" si="269"/>
        <v/>
      </c>
      <c r="DT84" s="238" t="str">
        <f t="shared" si="270"/>
        <v/>
      </c>
      <c r="DU84" s="239" t="str">
        <f t="shared" si="271"/>
        <v/>
      </c>
      <c r="DV84" s="239" t="str">
        <f t="shared" si="272"/>
        <v/>
      </c>
      <c r="DW84" s="240" t="str">
        <f t="shared" si="205"/>
        <v/>
      </c>
      <c r="DX84" s="240" t="str">
        <f t="shared" si="206"/>
        <v/>
      </c>
      <c r="DY84" s="240" t="str">
        <f t="shared" si="207"/>
        <v/>
      </c>
      <c r="DZ84" s="240" t="str">
        <f t="shared" si="208"/>
        <v/>
      </c>
      <c r="EA84" s="240" t="str">
        <f t="shared" si="209"/>
        <v/>
      </c>
      <c r="EB84" s="240" t="str">
        <f t="shared" si="210"/>
        <v/>
      </c>
      <c r="EC84" s="240" t="str">
        <f t="shared" si="211"/>
        <v/>
      </c>
      <c r="ED84" s="240" t="str">
        <f t="shared" si="212"/>
        <v/>
      </c>
      <c r="EE84" s="240" t="str">
        <f t="shared" si="213"/>
        <v/>
      </c>
      <c r="EF84" s="240" t="str">
        <f t="shared" si="214"/>
        <v/>
      </c>
      <c r="EG84" s="240" t="str">
        <f t="shared" si="215"/>
        <v/>
      </c>
      <c r="EH84" s="240" t="str">
        <f t="shared" si="118"/>
        <v/>
      </c>
      <c r="EI84" s="240" t="str">
        <f t="shared" si="216"/>
        <v/>
      </c>
      <c r="EJ84" s="240" t="str">
        <f t="shared" si="273"/>
        <v/>
      </c>
      <c r="EK84" s="241">
        <v>70</v>
      </c>
      <c r="EL84" s="432"/>
      <c r="EM84" s="187"/>
      <c r="EN84" s="187"/>
      <c r="EO84" s="187"/>
      <c r="EP84" s="187"/>
      <c r="EQ84" s="187"/>
      <c r="ER84" s="187"/>
      <c r="ES84" s="187"/>
      <c r="ET84" s="187"/>
      <c r="EU84" s="187"/>
      <c r="EV84" s="187"/>
      <c r="EW84" s="187"/>
      <c r="EX84" s="187"/>
      <c r="EY84" s="187"/>
      <c r="EZ84" s="214" t="str">
        <f>IFERROR(IF(AND('Classificação geral'!$J76="FEM",'Classificação geral'!$K76=1,'Classificação geral'!$F76="Mini"),'Classificação geral'!$A76,""),"")</f>
        <v/>
      </c>
      <c r="FA84" s="214" t="str">
        <f>IFERROR(IF(AND('Classificação geral'!$J76="FEM",'Classificação geral'!$K76=1,'Classificação geral'!F76="Mini"),'Classificação geral'!$B76,""),"")</f>
        <v/>
      </c>
      <c r="FB84" s="215" t="str">
        <f>IF($FA84='Classificação geral'!$B76,'Classificação geral'!$C76,"")</f>
        <v/>
      </c>
      <c r="FC84" s="215" t="str">
        <f>IF($FA84='Classificação geral'!$B76,'Classificação geral'!$D76,"")</f>
        <v/>
      </c>
      <c r="FD84" s="215" t="str">
        <f>IF($FA84='Classificação geral'!$B76,'Classificação geral'!$J76,"")</f>
        <v/>
      </c>
      <c r="FE84" s="215" t="str">
        <f>IF($FD84='Classificação geral'!$J76,'Classificação geral'!$K76,"")</f>
        <v/>
      </c>
      <c r="FF84" s="215" t="str">
        <f>IF($FE84='Classificação geral'!$K76,'Classificação geral'!$P76,"")</f>
        <v/>
      </c>
      <c r="FG84" s="215" t="str">
        <f>IF($FE84='Classificação geral'!$K76,'Classificação geral'!$S76,"")</f>
        <v/>
      </c>
      <c r="FH84" s="215" t="str">
        <f>IF($FE84='Classificação geral'!$K76,'Classificação geral'!$T76,"")</f>
        <v/>
      </c>
      <c r="FI84" s="215" t="str">
        <f>IF($FE84='Classificação geral'!$K76,'Classificação geral'!$L76,"")</f>
        <v/>
      </c>
      <c r="FJ84" s="215" t="str">
        <f>IF($FE84='Classificação geral'!$K76,'Classificação geral'!$U76,"")</f>
        <v/>
      </c>
      <c r="FK84" s="215" t="str">
        <f>IF($FE84='Classificação geral'!$K76,'Classificação geral'!$W76,"")</f>
        <v/>
      </c>
      <c r="FL84" s="215" t="str">
        <f>IF($FE84='Classificação geral'!$K76,'Classificação geral'!$X76,"")</f>
        <v/>
      </c>
      <c r="FM84" s="215" t="str">
        <f>IF($FE84='Classificação geral'!$K76,'Classificação geral'!$M76,"")</f>
        <v/>
      </c>
      <c r="FN84" s="215" t="str">
        <f>IF($FE84='Classificação geral'!$K76,'Classificação geral'!$Y76,"")</f>
        <v/>
      </c>
      <c r="FO84" s="215" t="str">
        <f>IF($FE84='Classificação geral'!$K76,'Classificação geral'!$AA76,"")</f>
        <v/>
      </c>
      <c r="FP84" s="215" t="str">
        <f>IF($FE84='Classificação geral'!$K76,'Classificação geral'!$AB76,"")</f>
        <v/>
      </c>
      <c r="FQ84" s="215" t="str">
        <f>IF($FE84='Classificação geral'!$K76,'Classificação geral'!$N76,"")</f>
        <v/>
      </c>
      <c r="FR84" s="215" t="str">
        <f>IF($FE84='Classificação geral'!$K76,'Classificação geral'!$O76,"")</f>
        <v/>
      </c>
      <c r="FS84" s="215" t="str">
        <f>IF($FE84='Classificação geral'!$K76,'Classificação geral'!$AM76,"")</f>
        <v/>
      </c>
      <c r="FT84" s="216" t="str">
        <f>IFERROR(RANK(FS84,FS:FS,0)+ COUNTIF($FS$13:FS83,FS84),"")</f>
        <v/>
      </c>
      <c r="FU84" s="209"/>
      <c r="FV84" s="214" t="str">
        <f>IFERROR(IF(AND('Classificação geral'!$J76="mas",'Classificação geral'!$K76=1,'Classificação geral'!$F76="Mini"),'Classificação geral'!$A76,""),"")</f>
        <v/>
      </c>
      <c r="FW84" s="214" t="str">
        <f>IFERROR(IF(AND('Classificação geral'!$J76="mas",'Classificação geral'!$K76=1,'Classificação geral'!$F76="Mini"),'Classificação geral'!$B76,""),"")</f>
        <v/>
      </c>
      <c r="FX84" s="215" t="str">
        <f>IF($FW84='Classificação geral'!$B76,'Classificação geral'!$C76,"")</f>
        <v/>
      </c>
      <c r="FY84" s="215" t="str">
        <f>IF($FW84='Classificação geral'!$B76,'Classificação geral'!$D76,"")</f>
        <v/>
      </c>
      <c r="FZ84" s="215" t="str">
        <f>IF($FW84='Classificação geral'!$B76,'Classificação geral'!$J76,"")</f>
        <v/>
      </c>
      <c r="GA84" s="214" t="str">
        <f>IFERROR(IF(AND($FZ84="mas",'Classificação geral'!$K76=1),'Classificação geral'!K76,""),"")</f>
        <v/>
      </c>
      <c r="GB84" s="214" t="str">
        <f>IFERROR(IF(AND($FZ84="mas",'Classificação geral'!$K76=1),'Classificação geral'!P76,""),"")</f>
        <v/>
      </c>
      <c r="GC84" s="214" t="str">
        <f>IFERROR(IF(AND($FZ84="mas",'Classificação geral'!$K76=1),'Classificação geral'!S76,""),"")</f>
        <v/>
      </c>
      <c r="GD84" s="214" t="str">
        <f>IFERROR(IF(AND($FZ84="mas",'Classificação geral'!$K76=1),'Classificação geral'!T76,""),"")</f>
        <v/>
      </c>
      <c r="GE84" s="214" t="str">
        <f>IFERROR(IF(AND($FZ84="mas",'Classificação geral'!$K76=1),'Classificação geral'!L76,""),"")</f>
        <v/>
      </c>
      <c r="GF84" s="214" t="str">
        <f>IFERROR(IF(AND($FZ84="mas",'Classificação geral'!$K76=1),'Classificação geral'!U76,""),"")</f>
        <v/>
      </c>
      <c r="GG84" s="214" t="str">
        <f>IFERROR(IF(AND($FZ84="mas",'Classificação geral'!$K76=1),'Classificação geral'!W76,""),"")</f>
        <v/>
      </c>
      <c r="GH84" s="214" t="str">
        <f>IFERROR(IF(AND($FZ84="mas",'Classificação geral'!$K76=1),'Classificação geral'!X76,""),"")</f>
        <v/>
      </c>
      <c r="GI84" s="214" t="str">
        <f>IFERROR(IF(AND($FZ84="mas",'Classificação geral'!$K76=1),'Classificação geral'!M76,""),"")</f>
        <v/>
      </c>
      <c r="GJ84" s="214" t="str">
        <f>IFERROR(IF(AND($FZ84="mas",'Classificação geral'!$K76=1),'Classificação geral'!Y76,""),"")</f>
        <v/>
      </c>
      <c r="GK84" s="214" t="str">
        <f>IFERROR(IF(AND($FZ84="mas",'Classificação geral'!$K76=1),'Classificação geral'!AA76,""),"")</f>
        <v/>
      </c>
      <c r="GL84" s="214" t="str">
        <f>IFERROR(IF(AND($FZ84="mas",'Classificação geral'!$K76=1),'Classificação geral'!AB76,""),"")</f>
        <v/>
      </c>
      <c r="GM84" s="214" t="str">
        <f>IFERROR(IF(AND($FZ84="mas",'Classificação geral'!$K76=1),'Classificação geral'!N76,""),"")</f>
        <v/>
      </c>
      <c r="GN84" s="214" t="str">
        <f>IFERROR(IF(AND($FZ84="mas",'Classificação geral'!$K76=1),'Classificação geral'!O76,""),"")</f>
        <v/>
      </c>
      <c r="GO84" s="244" t="str">
        <f>IFERROR(IF(AND($FZ84="mas",'Classificação geral'!$K76=1),'Classificação geral'!AM76,""),"")</f>
        <v/>
      </c>
      <c r="GP84" s="216" t="str">
        <f>IFERROR(RANK(GO84,GO:GO,0)+ COUNTIF($GO$13:GO83,GO84),"")</f>
        <v/>
      </c>
      <c r="GQ84" s="209"/>
      <c r="GR84" s="214" t="str">
        <f>IFERROR(IF(AND('Classificação geral'!$J76="fem",'Classificação geral'!$K76=2,'Classificação geral'!$F76="Mini"),'Classificação geral'!$A76,""),"")</f>
        <v/>
      </c>
      <c r="GS84" s="214" t="str">
        <f>IFERROR(IF(AND('Classificação geral'!$J76="fem",'Classificação geral'!$K76=2,'Classificação geral'!$F76="Mini"),'Classificação geral'!$B76,""),"")</f>
        <v/>
      </c>
      <c r="GT84" s="215" t="str">
        <f>IF($GS84='Classificação geral'!$B76,'Classificação geral'!$C76,"")</f>
        <v/>
      </c>
      <c r="GU84" s="215" t="str">
        <f>IF($GS84='Classificação geral'!$B76,'Classificação geral'!$D76,"")</f>
        <v/>
      </c>
      <c r="GV84" s="215" t="str">
        <f>IF($GS84='Classificação geral'!$B76,'Classificação geral'!$J76,"")</f>
        <v/>
      </c>
      <c r="GW84" s="214" t="str">
        <f>IFERROR(IF(AND($GV84="fem",'Classificação geral'!$K76=2),'Classificação geral'!K76,""),"")</f>
        <v/>
      </c>
      <c r="GX84" s="214" t="str">
        <f>IFERROR(IF(AND($GV84="fem",'Classificação geral'!$K76=2),'Classificação geral'!P76,""),"")</f>
        <v/>
      </c>
      <c r="GY84" s="214" t="str">
        <f>IFERROR(IF(AND($GV84="fem",'Classificação geral'!$K76=2),'Classificação geral'!S76,""),"")</f>
        <v/>
      </c>
      <c r="GZ84" s="214" t="str">
        <f>IFERROR(IF(AND($GV84="fem",'Classificação geral'!$K76=2),'Classificação geral'!T76,""),"")</f>
        <v/>
      </c>
      <c r="HA84" s="214" t="str">
        <f>IFERROR(IF(AND($GV84="fem",'Classificação geral'!$K76=2),'Classificação geral'!L76,""),"")</f>
        <v/>
      </c>
      <c r="HB84" s="214" t="str">
        <f>IFERROR(IF(AND($GV84="fem",'Classificação geral'!$K76=2),'Classificação geral'!U76,""),"")</f>
        <v/>
      </c>
      <c r="HC84" s="214" t="str">
        <f>IFERROR(IF(AND($GV84="fem",'Classificação geral'!$K76=2),'Classificação geral'!W76,""),"")</f>
        <v/>
      </c>
      <c r="HD84" s="214" t="str">
        <f>IFERROR(IF(AND($GV84="fem",'Classificação geral'!$K76=2),'Classificação geral'!X76,""),"")</f>
        <v/>
      </c>
      <c r="HE84" s="214" t="str">
        <f>IFERROR(IF(AND($GV84="fem",'Classificação geral'!$K76=2),'Classificação geral'!M76,""),"")</f>
        <v/>
      </c>
      <c r="HF84" s="214" t="str">
        <f>IFERROR(IF(AND($GV84="fem",'Classificação geral'!$K76=2),'Classificação geral'!Y76,""),"")</f>
        <v/>
      </c>
      <c r="HG84" s="214" t="str">
        <f>IFERROR(IF(AND($GV84="fem",'Classificação geral'!$K76=2),'Classificação geral'!AA76,""),"")</f>
        <v/>
      </c>
      <c r="HH84" s="214" t="str">
        <f>IFERROR(IF(AND($GV84="fem",'Classificação geral'!$K76=2),'Classificação geral'!AB76,""),"")</f>
        <v/>
      </c>
      <c r="HI84" s="214" t="str">
        <f>IFERROR(IF(AND($GV84="fem",'Classificação geral'!$K76=2),'Classificação geral'!N76,""),"")</f>
        <v/>
      </c>
      <c r="HJ84" s="214" t="str">
        <f>IFERROR(IF(AND($GV84="fem",'Classificação geral'!$K76=2),'Classificação geral'!O76,""),"")</f>
        <v/>
      </c>
      <c r="HK84" s="214" t="str">
        <f>IFERROR(IF(AND($GV84="fem",'Classificação geral'!$K76=2),'Classificação geral'!AM76,""),"")</f>
        <v/>
      </c>
      <c r="HL84" s="216" t="str">
        <f>IFERROR(RANK(HK84,HK:HK,0)+ COUNTIF(HK$13:$HK82,HK84),"")</f>
        <v/>
      </c>
      <c r="HM84" s="209"/>
      <c r="HN84" s="214" t="str">
        <f>IFERROR(IF(AND('Classificação geral'!$J76="mas",'Classificação geral'!$K76=2,'Classificação geral'!$F76="Mini"),'Classificação geral'!$A76,""),"")</f>
        <v/>
      </c>
      <c r="HO84" s="214" t="str">
        <f>IFERROR(IF(AND('Classificação geral'!$J76="mas",'Classificação geral'!$K76=2,'Classificação geral'!$F76="Mini"),'Classificação geral'!$B76,""),"")</f>
        <v/>
      </c>
      <c r="HP84" s="215" t="str">
        <f>IF($HO84='Classificação geral'!$B76,'Classificação geral'!$C76,"")</f>
        <v/>
      </c>
      <c r="HQ84" s="215" t="str">
        <f>IF($HO84='Classificação geral'!$B76,'Classificação geral'!$D76,"")</f>
        <v/>
      </c>
      <c r="HR84" s="215" t="str">
        <f>IF($HO84='Classificação geral'!$B76,'Classificação geral'!$J76,"")</f>
        <v/>
      </c>
      <c r="HS84" s="214" t="str">
        <f>IFERROR(IF(AND($HR84="mas",'Classificação geral'!$K76=2),'Classificação geral'!K76,""),"")</f>
        <v/>
      </c>
      <c r="HT84" s="214" t="str">
        <f>IFERROR(IF(AND($HR84="mas",'Classificação geral'!$K76=2),'Classificação geral'!P76,""),"")</f>
        <v/>
      </c>
      <c r="HU84" s="214" t="str">
        <f>IFERROR(IF(AND($HR84="mas",'Classificação geral'!$K76=2),'Classificação geral'!S76,""),"")</f>
        <v/>
      </c>
      <c r="HV84" s="214" t="str">
        <f>IFERROR(IF(AND($HR84="mas",'Classificação geral'!$K76=2),'Classificação geral'!T76,""),"")</f>
        <v/>
      </c>
      <c r="HW84" s="214" t="str">
        <f>IFERROR(IF(AND($HR84="mas",'Classificação geral'!$K76=2),'Classificação geral'!L76,""),"")</f>
        <v/>
      </c>
      <c r="HX84" s="214" t="str">
        <f>IFERROR(IF(AND($HR84="mas",'Classificação geral'!$K76=2),'Classificação geral'!U76,""),"")</f>
        <v/>
      </c>
      <c r="HY84" s="214" t="str">
        <f>IFERROR(IF(AND($HR84="mas",'Classificação geral'!$K76=2),'Classificação geral'!W76,""),"")</f>
        <v/>
      </c>
      <c r="HZ84" s="214" t="str">
        <f>IFERROR(IF(AND($HR84="mas",'Classificação geral'!$K76=2),'Classificação geral'!X76,""),"")</f>
        <v/>
      </c>
      <c r="IA84" s="214" t="str">
        <f>IFERROR(IF(AND($HR84="mas",'Classificação geral'!$K76=2),'Classificação geral'!M76,""),"")</f>
        <v/>
      </c>
      <c r="IB84" s="214" t="str">
        <f>IFERROR(IF(AND($HR84="mas",'Classificação geral'!$K76=2),'Classificação geral'!Y76,""),"")</f>
        <v/>
      </c>
      <c r="IC84" s="214" t="str">
        <f>IFERROR(IF(AND($HR84="mas",'Classificação geral'!$K76=2),'Classificação geral'!AA76,""),"")</f>
        <v/>
      </c>
      <c r="ID84" s="214" t="str">
        <f>IFERROR(IF(AND($HR84="mas",'Classificação geral'!$K76=2),'Classificação geral'!AB76,""),"")</f>
        <v/>
      </c>
      <c r="IE84" s="214" t="str">
        <f>IFERROR(IF(AND($HR84="mas",'Classificação geral'!$K76=2),'Classificação geral'!N76,""),"")</f>
        <v/>
      </c>
      <c r="IF84" s="214" t="str">
        <f>IFERROR(IF(AND($HR84="mas",'Classificação geral'!$K76=2),'Classificação geral'!$AM76,""),"")</f>
        <v/>
      </c>
      <c r="IG84" s="216" t="str">
        <f>IFERROR(RANK(IF84,IF:IF,0)+ COUNTIF($IF$13:IF$13,IF84),"")</f>
        <v/>
      </c>
      <c r="IH84" s="209"/>
      <c r="II84" s="214" t="str">
        <f>IFERROR(IF(AND('Classificação geral'!$J76="fem",'Classificação geral'!$K76=3,'Classificação geral'!$F76="Mini"),'Classificação geral'!$A76,""),"")</f>
        <v/>
      </c>
      <c r="IJ84" s="214" t="str">
        <f>IFERROR(IF(AND('Classificação geral'!$J76="fem",'Classificação geral'!$K76=3,'Classificação geral'!$F76="Mini"),'Classificação geral'!$B76,""),"")</f>
        <v/>
      </c>
      <c r="IK84" s="215" t="str">
        <f>IF($IJ84='Classificação geral'!$B76,'Classificação geral'!$C76,"")</f>
        <v/>
      </c>
      <c r="IL84" s="215" t="str">
        <f>IF($IJ84='Classificação geral'!$B76,'Classificação geral'!$D76,"")</f>
        <v/>
      </c>
      <c r="IM84" s="215" t="str">
        <f>IF($IJ84='Classificação geral'!$B76,'Classificação geral'!$J76,"")</f>
        <v/>
      </c>
      <c r="IN84" s="215" t="str">
        <f>IF($IM84='Classificação geral'!$J76,'Classificação geral'!$K76,"")</f>
        <v/>
      </c>
      <c r="IO84" s="215" t="str">
        <f>IF($IN84='Classificação geral'!$K76,'Classificação geral'!$P76,"")</f>
        <v/>
      </c>
      <c r="IP84" s="215" t="str">
        <f>IF($IN84='Classificação geral'!$K76,'Classificação geral'!$S76,"")</f>
        <v/>
      </c>
      <c r="IQ84" s="215" t="str">
        <f>IF($IN84='Classificação geral'!$K76,'Classificação geral'!$T76,"")</f>
        <v/>
      </c>
      <c r="IR84" s="215" t="str">
        <f>IF($IN84='Classificação geral'!$K76,'Classificação geral'!$L76,"")</f>
        <v/>
      </c>
      <c r="IS84" s="215" t="str">
        <f>IF($IN84='Classificação geral'!$K76,'Classificação geral'!$U76,"")</f>
        <v/>
      </c>
      <c r="IT84" s="215" t="str">
        <f>IF($IN84='Classificação geral'!$K76,'Classificação geral'!$W76,"")</f>
        <v/>
      </c>
      <c r="IU84" s="215" t="str">
        <f>IF($IN84='Classificação geral'!$K76,'Classificação geral'!$X76,"")</f>
        <v/>
      </c>
      <c r="IV84" s="215" t="str">
        <f>IF($IN84='Classificação geral'!$K76,'Classificação geral'!$M76,"")</f>
        <v/>
      </c>
      <c r="IW84" s="215" t="str">
        <f>IF($IN84='Classificação geral'!$K76,'Classificação geral'!$Y76,"")</f>
        <v/>
      </c>
      <c r="IX84" s="215" t="str">
        <f>IF($IN84='Classificação geral'!$K76,'Classificação geral'!$AA76,"")</f>
        <v/>
      </c>
      <c r="IY84" s="215" t="str">
        <f>IF($IN84='Classificação geral'!$K76,'Classificação geral'!$AB76,"")</f>
        <v/>
      </c>
      <c r="IZ84" s="215" t="str">
        <f>IF($IN84='Classificação geral'!$K76,'Classificação geral'!$N76,"")</f>
        <v/>
      </c>
      <c r="JA84" s="215" t="str">
        <f>IF($IN84='Classificação geral'!$K76,'Classificação geral'!$O76,"")</f>
        <v/>
      </c>
      <c r="JB84" s="215" t="str">
        <f>IF($IN84='Classificação geral'!$K76,'Classificação geral'!$AM76,"")</f>
        <v/>
      </c>
      <c r="JC84" s="216" t="str">
        <f>IFERROR(RANK(JB84,JB:JB,0)+ COUNTIF($JB$13:JB82,JB84),"")</f>
        <v/>
      </c>
      <c r="JD84" s="209"/>
      <c r="JE84" s="214" t="str">
        <f>IFERROR(IF(AND('Classificação geral'!$J76="mas",'Classificação geral'!$K76=3,'Classificação geral'!$F76="Mini"),'Classificação geral'!$A76,""),"")</f>
        <v/>
      </c>
      <c r="JF84" s="214" t="str">
        <f>IFERROR(IF(AND('Classificação geral'!$J76="mas",'Classificação geral'!$K76=3,'Classificação geral'!$F76="Mini"),'Classificação geral'!$B76,""),"")</f>
        <v/>
      </c>
      <c r="JG84" s="215" t="str">
        <f>IF($JF84='Classificação geral'!$B76,'Classificação geral'!$C76,"")</f>
        <v/>
      </c>
      <c r="JH84" s="215" t="str">
        <f>IF($JF84='Classificação geral'!$B76,'Classificação geral'!$D76,"")</f>
        <v/>
      </c>
      <c r="JI84" s="215" t="str">
        <f>IF($JF84='Classificação geral'!$B76,'Classificação geral'!$J76,"")</f>
        <v/>
      </c>
      <c r="JJ84" s="214" t="str">
        <f>IFERROR(IF(AND($JI84="mas",'Classificação geral'!$K76=3),'Classificação geral'!K76,""),"")</f>
        <v/>
      </c>
      <c r="JK84" s="214" t="str">
        <f>IFERROR(IF(AND($JI84="mas",'Classificação geral'!$K76=3),'Classificação geral'!P76,""),"")</f>
        <v/>
      </c>
      <c r="JL84" s="214" t="str">
        <f>IFERROR(IF(AND($JI84="mas",'Classificação geral'!$K76=3),'Classificação geral'!S76,""),"")</f>
        <v/>
      </c>
      <c r="JM84" s="214" t="str">
        <f>IFERROR(IF(AND($JI84="mas",'Classificação geral'!$K76=3),'Classificação geral'!T76,""),"")</f>
        <v/>
      </c>
      <c r="JN84" s="214" t="str">
        <f>IFERROR(IF(AND($JI84="mas",'Classificação geral'!$K76=3),'Classificação geral'!L76,""),"")</f>
        <v/>
      </c>
      <c r="JO84" s="214" t="str">
        <f>IFERROR(IF(AND($JI84="mas",'Classificação geral'!$K76=3),'Classificação geral'!U76,""),"")</f>
        <v/>
      </c>
      <c r="JP84" s="214" t="str">
        <f>IFERROR(IF(AND($JI84="mas",'Classificação geral'!$K76=3),'Classificação geral'!W76,""),"")</f>
        <v/>
      </c>
      <c r="JQ84" s="214" t="str">
        <f>IFERROR(IF(AND($JI84="mas",'Classificação geral'!$K76=3),'Classificação geral'!X76,""),"")</f>
        <v/>
      </c>
      <c r="JR84" s="214" t="str">
        <f>IFERROR(IF(AND($JI84="mas",'Classificação geral'!$K76=3),'Classificação geral'!M76,""),"")</f>
        <v/>
      </c>
      <c r="JS84" s="214" t="str">
        <f>IFERROR(IF(AND($JI84="mas",'Classificação geral'!$K76=3),'Classificação geral'!Y76,""),"")</f>
        <v/>
      </c>
      <c r="JT84" s="214" t="str">
        <f>IFERROR(IF(AND($JI84="mas",'Classificação geral'!$K76=3),'Classificação geral'!AA76,""),"")</f>
        <v/>
      </c>
      <c r="JU84" s="214" t="str">
        <f>IFERROR(IF(AND($JI84="mas",'Classificação geral'!$K76=3),'Classificação geral'!AB76,""),"")</f>
        <v/>
      </c>
      <c r="JV84" s="214" t="str">
        <f>IFERROR(IF(AND($JI84="mas",'Classificação geral'!$K76=3),'Classificação geral'!N76,""),"")</f>
        <v/>
      </c>
      <c r="JW84" s="214" t="str">
        <f>IFERROR(IF(AND($JI84="mas",'Classificação geral'!$K76=3),'Classificação geral'!$AM76,""),"")</f>
        <v/>
      </c>
      <c r="JX84" s="216" t="str">
        <f>IFERROR(RANK(JW84,JW:JW,0)+ COUNTIF(JW$13:$JW82,JW84),"")</f>
        <v/>
      </c>
    </row>
    <row r="85" spans="1:284" s="188" customFormat="1" ht="24.75" customHeight="1" x14ac:dyDescent="0.5">
      <c r="A85" s="243"/>
      <c r="B85" s="248" t="str">
        <f t="shared" si="167"/>
        <v/>
      </c>
      <c r="C85" s="238" t="str">
        <f t="shared" si="168"/>
        <v/>
      </c>
      <c r="D85" s="238" t="str">
        <f t="shared" si="169"/>
        <v/>
      </c>
      <c r="E85" s="238" t="str">
        <f t="shared" si="170"/>
        <v/>
      </c>
      <c r="F85" s="239" t="str">
        <f t="shared" si="171"/>
        <v/>
      </c>
      <c r="G85" s="239" t="str">
        <f t="shared" si="172"/>
        <v/>
      </c>
      <c r="H85" s="240" t="str">
        <f t="shared" si="173"/>
        <v/>
      </c>
      <c r="I85" s="240" t="str">
        <f t="shared" si="174"/>
        <v/>
      </c>
      <c r="J85" s="240" t="str">
        <f t="shared" si="175"/>
        <v/>
      </c>
      <c r="K85" s="240" t="str">
        <f t="shared" si="176"/>
        <v/>
      </c>
      <c r="L85" s="240" t="str">
        <f t="shared" si="177"/>
        <v/>
      </c>
      <c r="M85" s="240" t="str">
        <f t="shared" si="178"/>
        <v/>
      </c>
      <c r="N85" s="240" t="str">
        <f t="shared" si="179"/>
        <v/>
      </c>
      <c r="O85" s="240" t="str">
        <f t="shared" si="180"/>
        <v/>
      </c>
      <c r="P85" s="240" t="str">
        <f t="shared" si="181"/>
        <v/>
      </c>
      <c r="Q85" s="240" t="str">
        <f t="shared" si="182"/>
        <v/>
      </c>
      <c r="R85" s="240" t="str">
        <f t="shared" si="165"/>
        <v/>
      </c>
      <c r="S85" s="240" t="str">
        <f t="shared" si="165"/>
        <v/>
      </c>
      <c r="T85" s="240" t="str">
        <f t="shared" si="183"/>
        <v/>
      </c>
      <c r="U85" s="240" t="str">
        <f t="shared" si="184"/>
        <v/>
      </c>
      <c r="V85" s="241">
        <v>71</v>
      </c>
      <c r="W85" s="432"/>
      <c r="X85" s="434"/>
      <c r="Y85" s="242"/>
      <c r="Z85" s="248" t="str">
        <f t="shared" si="185"/>
        <v/>
      </c>
      <c r="AA85" s="238" t="str">
        <f t="shared" si="186"/>
        <v/>
      </c>
      <c r="AB85" s="238" t="str">
        <f t="shared" si="187"/>
        <v/>
      </c>
      <c r="AC85" s="238" t="str">
        <f t="shared" si="188"/>
        <v/>
      </c>
      <c r="AD85" s="239" t="str">
        <f t="shared" si="189"/>
        <v/>
      </c>
      <c r="AE85" s="239" t="str">
        <f t="shared" si="190"/>
        <v/>
      </c>
      <c r="AF85" s="240" t="str">
        <f t="shared" si="191"/>
        <v/>
      </c>
      <c r="AG85" s="240" t="str">
        <f t="shared" si="192"/>
        <v/>
      </c>
      <c r="AH85" s="240" t="str">
        <f t="shared" si="193"/>
        <v/>
      </c>
      <c r="AI85" s="240" t="str">
        <f t="shared" si="194"/>
        <v/>
      </c>
      <c r="AJ85" s="240" t="str">
        <f t="shared" si="195"/>
        <v/>
      </c>
      <c r="AK85" s="240" t="str">
        <f t="shared" si="196"/>
        <v/>
      </c>
      <c r="AL85" s="240" t="str">
        <f t="shared" si="197"/>
        <v/>
      </c>
      <c r="AM85" s="240" t="str">
        <f t="shared" si="198"/>
        <v/>
      </c>
      <c r="AN85" s="240" t="str">
        <f t="shared" si="199"/>
        <v/>
      </c>
      <c r="AO85" s="240" t="str">
        <f t="shared" si="200"/>
        <v/>
      </c>
      <c r="AP85" s="240" t="str">
        <f t="shared" si="166"/>
        <v/>
      </c>
      <c r="AQ85" s="240" t="str">
        <f t="shared" si="166"/>
        <v/>
      </c>
      <c r="AR85" s="240" t="str">
        <f t="shared" si="201"/>
        <v/>
      </c>
      <c r="AS85" s="240" t="str">
        <f t="shared" si="202"/>
        <v/>
      </c>
      <c r="AT85" s="241">
        <v>71</v>
      </c>
      <c r="AU85" s="432"/>
      <c r="AV85" s="242"/>
      <c r="AW85" s="243"/>
      <c r="AX85" s="249" t="str">
        <f t="shared" si="217"/>
        <v/>
      </c>
      <c r="AY85" s="238" t="str">
        <f t="shared" si="218"/>
        <v/>
      </c>
      <c r="AZ85" s="238" t="str">
        <f t="shared" si="219"/>
        <v/>
      </c>
      <c r="BA85" s="239" t="str">
        <f t="shared" si="203"/>
        <v/>
      </c>
      <c r="BB85" s="239" t="str">
        <f t="shared" si="220"/>
        <v/>
      </c>
      <c r="BC85" s="239" t="str">
        <f t="shared" si="221"/>
        <v/>
      </c>
      <c r="BD85" s="240" t="str">
        <f t="shared" si="222"/>
        <v/>
      </c>
      <c r="BE85" s="240" t="str">
        <f t="shared" si="223"/>
        <v/>
      </c>
      <c r="BF85" s="240" t="str">
        <f t="shared" si="224"/>
        <v/>
      </c>
      <c r="BG85" s="240" t="str">
        <f t="shared" si="225"/>
        <v/>
      </c>
      <c r="BH85" s="240" t="str">
        <f t="shared" si="226"/>
        <v/>
      </c>
      <c r="BI85" s="240" t="str">
        <f t="shared" si="227"/>
        <v/>
      </c>
      <c r="BJ85" s="240" t="str">
        <f t="shared" si="228"/>
        <v/>
      </c>
      <c r="BK85" s="240" t="str">
        <f t="shared" si="229"/>
        <v/>
      </c>
      <c r="BL85" s="240" t="str">
        <f t="shared" si="230"/>
        <v/>
      </c>
      <c r="BM85" s="240" t="str">
        <f t="shared" si="231"/>
        <v/>
      </c>
      <c r="BN85" s="240" t="str">
        <f t="shared" si="121"/>
        <v/>
      </c>
      <c r="BO85" s="240" t="str">
        <f t="shared" si="121"/>
        <v/>
      </c>
      <c r="BP85" s="240" t="str">
        <f t="shared" si="232"/>
        <v/>
      </c>
      <c r="BQ85" s="240" t="str">
        <f t="shared" si="233"/>
        <v/>
      </c>
      <c r="BR85" s="241">
        <v>71</v>
      </c>
      <c r="BS85" s="432"/>
      <c r="BT85" s="242"/>
      <c r="BU85" s="242"/>
      <c r="BV85" s="249" t="str">
        <f t="shared" si="234"/>
        <v/>
      </c>
      <c r="BW85" s="238" t="str">
        <f t="shared" si="235"/>
        <v/>
      </c>
      <c r="BX85" s="238" t="str">
        <f t="shared" si="236"/>
        <v/>
      </c>
      <c r="BY85" s="239" t="str">
        <f t="shared" si="204"/>
        <v/>
      </c>
      <c r="BZ85" s="239" t="str">
        <f t="shared" si="237"/>
        <v/>
      </c>
      <c r="CA85" s="239" t="str">
        <f t="shared" si="122"/>
        <v/>
      </c>
      <c r="CB85" s="240" t="str">
        <f t="shared" si="122"/>
        <v/>
      </c>
      <c r="CC85" s="240" t="str">
        <f t="shared" si="238"/>
        <v/>
      </c>
      <c r="CD85" s="240" t="str">
        <f t="shared" si="239"/>
        <v/>
      </c>
      <c r="CE85" s="240" t="str">
        <f t="shared" si="240"/>
        <v/>
      </c>
      <c r="CF85" s="240" t="str">
        <f t="shared" si="241"/>
        <v/>
      </c>
      <c r="CG85" s="240" t="str">
        <f t="shared" si="242"/>
        <v/>
      </c>
      <c r="CH85" s="240" t="str">
        <f t="shared" si="243"/>
        <v/>
      </c>
      <c r="CI85" s="240" t="str">
        <f t="shared" si="244"/>
        <v/>
      </c>
      <c r="CJ85" s="240" t="str">
        <f t="shared" si="245"/>
        <v/>
      </c>
      <c r="CK85" s="240" t="str">
        <f t="shared" si="246"/>
        <v/>
      </c>
      <c r="CL85" s="240" t="str">
        <f t="shared" si="123"/>
        <v/>
      </c>
      <c r="CM85" s="240" t="str">
        <f t="shared" si="123"/>
        <v/>
      </c>
      <c r="CN85" s="240" t="str">
        <f t="shared" si="247"/>
        <v/>
      </c>
      <c r="CO85" s="240" t="str">
        <f t="shared" si="248"/>
        <v/>
      </c>
      <c r="CP85" s="241">
        <v>71</v>
      </c>
      <c r="CQ85" s="432"/>
      <c r="CR85" s="243"/>
      <c r="CS85" s="248" t="str">
        <f t="shared" si="249"/>
        <v/>
      </c>
      <c r="CT85" s="238" t="str">
        <f t="shared" si="250"/>
        <v/>
      </c>
      <c r="CU85" s="238" t="str">
        <f t="shared" si="251"/>
        <v/>
      </c>
      <c r="CV85" s="238" t="str">
        <f t="shared" si="252"/>
        <v/>
      </c>
      <c r="CW85" s="239" t="str">
        <f t="shared" si="253"/>
        <v/>
      </c>
      <c r="CX85" s="239" t="str">
        <f t="shared" si="254"/>
        <v/>
      </c>
      <c r="CY85" s="240" t="str">
        <f t="shared" si="255"/>
        <v/>
      </c>
      <c r="CZ85" s="240" t="str">
        <f t="shared" si="256"/>
        <v/>
      </c>
      <c r="DA85" s="240" t="str">
        <f t="shared" si="257"/>
        <v/>
      </c>
      <c r="DB85" s="240" t="str">
        <f t="shared" si="258"/>
        <v/>
      </c>
      <c r="DC85" s="240" t="str">
        <f t="shared" si="259"/>
        <v/>
      </c>
      <c r="DD85" s="240" t="str">
        <f t="shared" si="260"/>
        <v/>
      </c>
      <c r="DE85" s="240" t="str">
        <f t="shared" si="261"/>
        <v/>
      </c>
      <c r="DF85" s="240" t="str">
        <f t="shared" si="262"/>
        <v/>
      </c>
      <c r="DG85" s="240" t="str">
        <f t="shared" si="263"/>
        <v/>
      </c>
      <c r="DH85" s="240" t="str">
        <f t="shared" si="264"/>
        <v/>
      </c>
      <c r="DI85" s="240" t="str">
        <f t="shared" si="124"/>
        <v/>
      </c>
      <c r="DJ85" s="240" t="str">
        <f t="shared" si="124"/>
        <v/>
      </c>
      <c r="DK85" s="240" t="str">
        <f t="shared" si="265"/>
        <v/>
      </c>
      <c r="DL85" s="240" t="str">
        <f t="shared" si="266"/>
        <v/>
      </c>
      <c r="DM85" s="241">
        <v>71</v>
      </c>
      <c r="DN85" s="432"/>
      <c r="DO85" s="242"/>
      <c r="DP85" s="242"/>
      <c r="DQ85" s="248" t="str">
        <f t="shared" si="267"/>
        <v/>
      </c>
      <c r="DR85" s="238" t="str">
        <f t="shared" si="268"/>
        <v/>
      </c>
      <c r="DS85" s="238" t="str">
        <f t="shared" si="269"/>
        <v/>
      </c>
      <c r="DT85" s="238" t="str">
        <f t="shared" si="270"/>
        <v/>
      </c>
      <c r="DU85" s="239" t="str">
        <f t="shared" si="271"/>
        <v/>
      </c>
      <c r="DV85" s="239" t="str">
        <f t="shared" si="272"/>
        <v/>
      </c>
      <c r="DW85" s="240" t="str">
        <f t="shared" si="205"/>
        <v/>
      </c>
      <c r="DX85" s="240" t="str">
        <f t="shared" si="206"/>
        <v/>
      </c>
      <c r="DY85" s="240" t="str">
        <f t="shared" si="207"/>
        <v/>
      </c>
      <c r="DZ85" s="240" t="str">
        <f t="shared" si="208"/>
        <v/>
      </c>
      <c r="EA85" s="240" t="str">
        <f t="shared" si="209"/>
        <v/>
      </c>
      <c r="EB85" s="240" t="str">
        <f t="shared" si="210"/>
        <v/>
      </c>
      <c r="EC85" s="240" t="str">
        <f t="shared" si="211"/>
        <v/>
      </c>
      <c r="ED85" s="240" t="str">
        <f t="shared" si="212"/>
        <v/>
      </c>
      <c r="EE85" s="240" t="str">
        <f t="shared" si="213"/>
        <v/>
      </c>
      <c r="EF85" s="240" t="str">
        <f t="shared" si="214"/>
        <v/>
      </c>
      <c r="EG85" s="240" t="str">
        <f t="shared" si="215"/>
        <v/>
      </c>
      <c r="EH85" s="240" t="str">
        <f t="shared" si="118"/>
        <v/>
      </c>
      <c r="EI85" s="240" t="str">
        <f t="shared" si="216"/>
        <v/>
      </c>
      <c r="EJ85" s="240" t="str">
        <f t="shared" si="273"/>
        <v/>
      </c>
      <c r="EK85" s="241">
        <v>71</v>
      </c>
      <c r="EL85" s="432"/>
      <c r="EM85" s="187"/>
      <c r="EN85" s="187"/>
      <c r="EO85" s="187"/>
      <c r="EP85" s="187"/>
      <c r="EQ85" s="187"/>
      <c r="ER85" s="187"/>
      <c r="ES85" s="187"/>
      <c r="ET85" s="187"/>
      <c r="EU85" s="187"/>
      <c r="EV85" s="187"/>
      <c r="EW85" s="187"/>
      <c r="EX85" s="187"/>
      <c r="EY85" s="187"/>
      <c r="EZ85" s="214" t="str">
        <f>IFERROR(IF(AND('Classificação geral'!$J77="FEM",'Classificação geral'!$K77=1,'Classificação geral'!$F77="Mini"),'Classificação geral'!$A77,""),"")</f>
        <v/>
      </c>
      <c r="FA85" s="214" t="str">
        <f>IFERROR(IF(AND('Classificação geral'!$J77="FEM",'Classificação geral'!$K77=1,'Classificação geral'!F77="Mini"),'Classificação geral'!$B77,""),"")</f>
        <v/>
      </c>
      <c r="FB85" s="215" t="str">
        <f>IF($FA85='Classificação geral'!$B77,'Classificação geral'!$C77,"")</f>
        <v/>
      </c>
      <c r="FC85" s="215" t="str">
        <f>IF($FA85='Classificação geral'!$B77,'Classificação geral'!$D77,"")</f>
        <v/>
      </c>
      <c r="FD85" s="215" t="str">
        <f>IF($FA85='Classificação geral'!$B77,'Classificação geral'!$J77,"")</f>
        <v/>
      </c>
      <c r="FE85" s="215" t="str">
        <f>IF($FD85='Classificação geral'!$J77,'Classificação geral'!$K77,"")</f>
        <v/>
      </c>
      <c r="FF85" s="215" t="str">
        <f>IF($FE85='Classificação geral'!$K77,'Classificação geral'!$P77,"")</f>
        <v/>
      </c>
      <c r="FG85" s="215" t="str">
        <f>IF($FE85='Classificação geral'!$K77,'Classificação geral'!$S77,"")</f>
        <v/>
      </c>
      <c r="FH85" s="215" t="str">
        <f>IF($FE85='Classificação geral'!$K77,'Classificação geral'!$T77,"")</f>
        <v/>
      </c>
      <c r="FI85" s="215" t="str">
        <f>IF($FE85='Classificação geral'!$K77,'Classificação geral'!$L77,"")</f>
        <v/>
      </c>
      <c r="FJ85" s="215" t="str">
        <f>IF($FE85='Classificação geral'!$K77,'Classificação geral'!$U77,"")</f>
        <v/>
      </c>
      <c r="FK85" s="215" t="str">
        <f>IF($FE85='Classificação geral'!$K77,'Classificação geral'!$W77,"")</f>
        <v/>
      </c>
      <c r="FL85" s="215" t="str">
        <f>IF($FE85='Classificação geral'!$K77,'Classificação geral'!$X77,"")</f>
        <v/>
      </c>
      <c r="FM85" s="215" t="str">
        <f>IF($FE85='Classificação geral'!$K77,'Classificação geral'!$M77,"")</f>
        <v/>
      </c>
      <c r="FN85" s="215" t="str">
        <f>IF($FE85='Classificação geral'!$K77,'Classificação geral'!$Y77,"")</f>
        <v/>
      </c>
      <c r="FO85" s="215" t="str">
        <f>IF($FE85='Classificação geral'!$K77,'Classificação geral'!$AA77,"")</f>
        <v/>
      </c>
      <c r="FP85" s="215" t="str">
        <f>IF($FE85='Classificação geral'!$K77,'Classificação geral'!$AB77,"")</f>
        <v/>
      </c>
      <c r="FQ85" s="215" t="str">
        <f>IF($FE85='Classificação geral'!$K77,'Classificação geral'!$N77,"")</f>
        <v/>
      </c>
      <c r="FR85" s="215" t="str">
        <f>IF($FE85='Classificação geral'!$K77,'Classificação geral'!$O77,"")</f>
        <v/>
      </c>
      <c r="FS85" s="215" t="str">
        <f>IF($FE85='Classificação geral'!$K77,'Classificação geral'!$AM77,"")</f>
        <v/>
      </c>
      <c r="FT85" s="216" t="str">
        <f>IFERROR(RANK(FS85,FS:FS,0)+ COUNTIF($FS$13:FS84,FS85),"")</f>
        <v/>
      </c>
      <c r="FU85" s="209"/>
      <c r="FV85" s="214" t="str">
        <f>IFERROR(IF(AND('Classificação geral'!$J77="mas",'Classificação geral'!$K77=1,'Classificação geral'!$F77="Mini"),'Classificação geral'!$A77,""),"")</f>
        <v/>
      </c>
      <c r="FW85" s="214" t="str">
        <f>IFERROR(IF(AND('Classificação geral'!$J77="mas",'Classificação geral'!$K77=1,'Classificação geral'!$F77="Mini"),'Classificação geral'!$B77,""),"")</f>
        <v/>
      </c>
      <c r="FX85" s="215" t="str">
        <f>IF($FW85='Classificação geral'!$B77,'Classificação geral'!$C77,"")</f>
        <v/>
      </c>
      <c r="FY85" s="215" t="str">
        <f>IF($FW85='Classificação geral'!$B77,'Classificação geral'!$D77,"")</f>
        <v/>
      </c>
      <c r="FZ85" s="215" t="str">
        <f>IF($FW85='Classificação geral'!$B77,'Classificação geral'!$J77,"")</f>
        <v/>
      </c>
      <c r="GA85" s="214" t="str">
        <f>IFERROR(IF(AND($FZ85="mas",'Classificação geral'!$K77=1),'Classificação geral'!K77,""),"")</f>
        <v/>
      </c>
      <c r="GB85" s="214" t="str">
        <f>IFERROR(IF(AND($FZ85="mas",'Classificação geral'!$K77=1),'Classificação geral'!P77,""),"")</f>
        <v/>
      </c>
      <c r="GC85" s="214" t="str">
        <f>IFERROR(IF(AND($FZ85="mas",'Classificação geral'!$K77=1),'Classificação geral'!S77,""),"")</f>
        <v/>
      </c>
      <c r="GD85" s="214" t="str">
        <f>IFERROR(IF(AND($FZ85="mas",'Classificação geral'!$K77=1),'Classificação geral'!T77,""),"")</f>
        <v/>
      </c>
      <c r="GE85" s="214" t="str">
        <f>IFERROR(IF(AND($FZ85="mas",'Classificação geral'!$K77=1),'Classificação geral'!L77,""),"")</f>
        <v/>
      </c>
      <c r="GF85" s="214" t="str">
        <f>IFERROR(IF(AND($FZ85="mas",'Classificação geral'!$K77=1),'Classificação geral'!U77,""),"")</f>
        <v/>
      </c>
      <c r="GG85" s="214" t="str">
        <f>IFERROR(IF(AND($FZ85="mas",'Classificação geral'!$K77=1),'Classificação geral'!W77,""),"")</f>
        <v/>
      </c>
      <c r="GH85" s="214" t="str">
        <f>IFERROR(IF(AND($FZ85="mas",'Classificação geral'!$K77=1),'Classificação geral'!X77,""),"")</f>
        <v/>
      </c>
      <c r="GI85" s="214" t="str">
        <f>IFERROR(IF(AND($FZ85="mas",'Classificação geral'!$K77=1),'Classificação geral'!M77,""),"")</f>
        <v/>
      </c>
      <c r="GJ85" s="214" t="str">
        <f>IFERROR(IF(AND($FZ85="mas",'Classificação geral'!$K77=1),'Classificação geral'!Y77,""),"")</f>
        <v/>
      </c>
      <c r="GK85" s="214" t="str">
        <f>IFERROR(IF(AND($FZ85="mas",'Classificação geral'!$K77=1),'Classificação geral'!AA77,""),"")</f>
        <v/>
      </c>
      <c r="GL85" s="214" t="str">
        <f>IFERROR(IF(AND($FZ85="mas",'Classificação geral'!$K77=1),'Classificação geral'!AB77,""),"")</f>
        <v/>
      </c>
      <c r="GM85" s="214" t="str">
        <f>IFERROR(IF(AND($FZ85="mas",'Classificação geral'!$K77=1),'Classificação geral'!N77,""),"")</f>
        <v/>
      </c>
      <c r="GN85" s="214" t="str">
        <f>IFERROR(IF(AND($FZ85="mas",'Classificação geral'!$K77=1),'Classificação geral'!O77,""),"")</f>
        <v/>
      </c>
      <c r="GO85" s="244" t="str">
        <f>IFERROR(IF(AND($FZ85="mas",'Classificação geral'!$K77=1),'Classificação geral'!AM77,""),"")</f>
        <v/>
      </c>
      <c r="GP85" s="216" t="str">
        <f>IFERROR(RANK(GO85,GO:GO,0)+ COUNTIF($GO$13:GO84,GO85),"")</f>
        <v/>
      </c>
      <c r="GQ85" s="209"/>
      <c r="GR85" s="214" t="str">
        <f>IFERROR(IF(AND('Classificação geral'!$J77="fem",'Classificação geral'!$K77=2,'Classificação geral'!$F77="Mini"),'Classificação geral'!$A77,""),"")</f>
        <v/>
      </c>
      <c r="GS85" s="214" t="str">
        <f>IFERROR(IF(AND('Classificação geral'!$J77="fem",'Classificação geral'!$K77=2,'Classificação geral'!$F77="Mini"),'Classificação geral'!$B77,""),"")</f>
        <v/>
      </c>
      <c r="GT85" s="215" t="str">
        <f>IF($GS85='Classificação geral'!$B77,'Classificação geral'!$C77,"")</f>
        <v/>
      </c>
      <c r="GU85" s="215" t="str">
        <f>IF($GS85='Classificação geral'!$B77,'Classificação geral'!$D77,"")</f>
        <v/>
      </c>
      <c r="GV85" s="215" t="str">
        <f>IF($GS85='Classificação geral'!$B77,'Classificação geral'!$J77,"")</f>
        <v/>
      </c>
      <c r="GW85" s="214" t="str">
        <f>IFERROR(IF(AND($GV85="fem",'Classificação geral'!$K77=2),'Classificação geral'!K77,""),"")</f>
        <v/>
      </c>
      <c r="GX85" s="214" t="str">
        <f>IFERROR(IF(AND($GV85="fem",'Classificação geral'!$K77=2),'Classificação geral'!P77,""),"")</f>
        <v/>
      </c>
      <c r="GY85" s="214" t="str">
        <f>IFERROR(IF(AND($GV85="fem",'Classificação geral'!$K77=2),'Classificação geral'!S77,""),"")</f>
        <v/>
      </c>
      <c r="GZ85" s="214" t="str">
        <f>IFERROR(IF(AND($GV85="fem",'Classificação geral'!$K77=2),'Classificação geral'!T77,""),"")</f>
        <v/>
      </c>
      <c r="HA85" s="214" t="str">
        <f>IFERROR(IF(AND($GV85="fem",'Classificação geral'!$K77=2),'Classificação geral'!L77,""),"")</f>
        <v/>
      </c>
      <c r="HB85" s="214" t="str">
        <f>IFERROR(IF(AND($GV85="fem",'Classificação geral'!$K77=2),'Classificação geral'!U77,""),"")</f>
        <v/>
      </c>
      <c r="HC85" s="214" t="str">
        <f>IFERROR(IF(AND($GV85="fem",'Classificação geral'!$K77=2),'Classificação geral'!W77,""),"")</f>
        <v/>
      </c>
      <c r="HD85" s="214" t="str">
        <f>IFERROR(IF(AND($GV85="fem",'Classificação geral'!$K77=2),'Classificação geral'!X77,""),"")</f>
        <v/>
      </c>
      <c r="HE85" s="214" t="str">
        <f>IFERROR(IF(AND($GV85="fem",'Classificação geral'!$K77=2),'Classificação geral'!M77,""),"")</f>
        <v/>
      </c>
      <c r="HF85" s="214" t="str">
        <f>IFERROR(IF(AND($GV85="fem",'Classificação geral'!$K77=2),'Classificação geral'!Y77,""),"")</f>
        <v/>
      </c>
      <c r="HG85" s="214" t="str">
        <f>IFERROR(IF(AND($GV85="fem",'Classificação geral'!$K77=2),'Classificação geral'!AA77,""),"")</f>
        <v/>
      </c>
      <c r="HH85" s="214" t="str">
        <f>IFERROR(IF(AND($GV85="fem",'Classificação geral'!$K77=2),'Classificação geral'!AB77,""),"")</f>
        <v/>
      </c>
      <c r="HI85" s="214" t="str">
        <f>IFERROR(IF(AND($GV85="fem",'Classificação geral'!$K77=2),'Classificação geral'!N77,""),"")</f>
        <v/>
      </c>
      <c r="HJ85" s="214" t="str">
        <f>IFERROR(IF(AND($GV85="fem",'Classificação geral'!$K77=2),'Classificação geral'!O77,""),"")</f>
        <v/>
      </c>
      <c r="HK85" s="214" t="str">
        <f>IFERROR(IF(AND($GV85="fem",'Classificação geral'!$K77=2),'Classificação geral'!AM77,""),"")</f>
        <v/>
      </c>
      <c r="HL85" s="216" t="str">
        <f>IFERROR(RANK(HK85,HK:HK,0)+ COUNTIF(HK$13:$HK83,HK85),"")</f>
        <v/>
      </c>
      <c r="HM85" s="209"/>
      <c r="HN85" s="214" t="str">
        <f>IFERROR(IF(AND('Classificação geral'!$J77="mas",'Classificação geral'!$K77=2,'Classificação geral'!$F77="Mini"),'Classificação geral'!$A77,""),"")</f>
        <v/>
      </c>
      <c r="HO85" s="214" t="str">
        <f>IFERROR(IF(AND('Classificação geral'!$J77="mas",'Classificação geral'!$K77=2,'Classificação geral'!$F77="Mini"),'Classificação geral'!$B77,""),"")</f>
        <v/>
      </c>
      <c r="HP85" s="215" t="str">
        <f>IF($HO85='Classificação geral'!$B77,'Classificação geral'!$C77,"")</f>
        <v/>
      </c>
      <c r="HQ85" s="215" t="str">
        <f>IF($HO85='Classificação geral'!$B77,'Classificação geral'!$D77,"")</f>
        <v/>
      </c>
      <c r="HR85" s="215" t="str">
        <f>IF($HO85='Classificação geral'!$B77,'Classificação geral'!$J77,"")</f>
        <v/>
      </c>
      <c r="HS85" s="214" t="str">
        <f>IFERROR(IF(AND($HR85="mas",'Classificação geral'!$K77=2),'Classificação geral'!K77,""),"")</f>
        <v/>
      </c>
      <c r="HT85" s="214" t="str">
        <f>IFERROR(IF(AND($HR85="mas",'Classificação geral'!$K77=2),'Classificação geral'!P77,""),"")</f>
        <v/>
      </c>
      <c r="HU85" s="214" t="str">
        <f>IFERROR(IF(AND($HR85="mas",'Classificação geral'!$K77=2),'Classificação geral'!S77,""),"")</f>
        <v/>
      </c>
      <c r="HV85" s="214" t="str">
        <f>IFERROR(IF(AND($HR85="mas",'Classificação geral'!$K77=2),'Classificação geral'!T77,""),"")</f>
        <v/>
      </c>
      <c r="HW85" s="214" t="str">
        <f>IFERROR(IF(AND($HR85="mas",'Classificação geral'!$K77=2),'Classificação geral'!L77,""),"")</f>
        <v/>
      </c>
      <c r="HX85" s="214" t="str">
        <f>IFERROR(IF(AND($HR85="mas",'Classificação geral'!$K77=2),'Classificação geral'!U77,""),"")</f>
        <v/>
      </c>
      <c r="HY85" s="214" t="str">
        <f>IFERROR(IF(AND($HR85="mas",'Classificação geral'!$K77=2),'Classificação geral'!W77,""),"")</f>
        <v/>
      </c>
      <c r="HZ85" s="214" t="str">
        <f>IFERROR(IF(AND($HR85="mas",'Classificação geral'!$K77=2),'Classificação geral'!X77,""),"")</f>
        <v/>
      </c>
      <c r="IA85" s="214" t="str">
        <f>IFERROR(IF(AND($HR85="mas",'Classificação geral'!$K77=2),'Classificação geral'!M77,""),"")</f>
        <v/>
      </c>
      <c r="IB85" s="214" t="str">
        <f>IFERROR(IF(AND($HR85="mas",'Classificação geral'!$K77=2),'Classificação geral'!Y77,""),"")</f>
        <v/>
      </c>
      <c r="IC85" s="214" t="str">
        <f>IFERROR(IF(AND($HR85="mas",'Classificação geral'!$K77=2),'Classificação geral'!AA77,""),"")</f>
        <v/>
      </c>
      <c r="ID85" s="214" t="str">
        <f>IFERROR(IF(AND($HR85="mas",'Classificação geral'!$K77=2),'Classificação geral'!AB77,""),"")</f>
        <v/>
      </c>
      <c r="IE85" s="214" t="str">
        <f>IFERROR(IF(AND($HR85="mas",'Classificação geral'!$K77=2),'Classificação geral'!N77,""),"")</f>
        <v/>
      </c>
      <c r="IF85" s="214" t="str">
        <f>IFERROR(IF(AND($HR85="mas",'Classificação geral'!$K77=2),'Classificação geral'!$AM77,""),"")</f>
        <v/>
      </c>
      <c r="IG85" s="216" t="str">
        <f>IFERROR(RANK(IF85,IF:IF,0)+ COUNTIF($IF$13:IF$13,IF85),"")</f>
        <v/>
      </c>
      <c r="IH85" s="209"/>
      <c r="II85" s="214" t="str">
        <f>IFERROR(IF(AND('Classificação geral'!$J77="fem",'Classificação geral'!$K77=3,'Classificação geral'!$F77="Mini"),'Classificação geral'!$A77,""),"")</f>
        <v/>
      </c>
      <c r="IJ85" s="214" t="str">
        <f>IFERROR(IF(AND('Classificação geral'!$J77="fem",'Classificação geral'!$K77=3,'Classificação geral'!$F77="Mini"),'Classificação geral'!$B77,""),"")</f>
        <v/>
      </c>
      <c r="IK85" s="215" t="str">
        <f>IF($IJ85='Classificação geral'!$B77,'Classificação geral'!$C77,"")</f>
        <v/>
      </c>
      <c r="IL85" s="215" t="str">
        <f>IF($IJ85='Classificação geral'!$B77,'Classificação geral'!$D77,"")</f>
        <v/>
      </c>
      <c r="IM85" s="215" t="str">
        <f>IF($IJ85='Classificação geral'!$B77,'Classificação geral'!$J77,"")</f>
        <v/>
      </c>
      <c r="IN85" s="215" t="str">
        <f>IF($IM85='Classificação geral'!$J77,'Classificação geral'!$K77,"")</f>
        <v/>
      </c>
      <c r="IO85" s="215" t="str">
        <f>IF($IN85='Classificação geral'!$K77,'Classificação geral'!$P77,"")</f>
        <v/>
      </c>
      <c r="IP85" s="215" t="str">
        <f>IF($IN85='Classificação geral'!$K77,'Classificação geral'!$S77,"")</f>
        <v/>
      </c>
      <c r="IQ85" s="215" t="str">
        <f>IF($IN85='Classificação geral'!$K77,'Classificação geral'!$T77,"")</f>
        <v/>
      </c>
      <c r="IR85" s="215" t="str">
        <f>IF($IN85='Classificação geral'!$K77,'Classificação geral'!$L77,"")</f>
        <v/>
      </c>
      <c r="IS85" s="215" t="str">
        <f>IF($IN85='Classificação geral'!$K77,'Classificação geral'!$U77,"")</f>
        <v/>
      </c>
      <c r="IT85" s="215" t="str">
        <f>IF($IN85='Classificação geral'!$K77,'Classificação geral'!$W77,"")</f>
        <v/>
      </c>
      <c r="IU85" s="215" t="str">
        <f>IF($IN85='Classificação geral'!$K77,'Classificação geral'!$X77,"")</f>
        <v/>
      </c>
      <c r="IV85" s="215" t="str">
        <f>IF($IN85='Classificação geral'!$K77,'Classificação geral'!$M77,"")</f>
        <v/>
      </c>
      <c r="IW85" s="215" t="str">
        <f>IF($IN85='Classificação geral'!$K77,'Classificação geral'!$Y77,"")</f>
        <v/>
      </c>
      <c r="IX85" s="215" t="str">
        <f>IF($IN85='Classificação geral'!$K77,'Classificação geral'!$AA77,"")</f>
        <v/>
      </c>
      <c r="IY85" s="215" t="str">
        <f>IF($IN85='Classificação geral'!$K77,'Classificação geral'!$AB77,"")</f>
        <v/>
      </c>
      <c r="IZ85" s="215" t="str">
        <f>IF($IN85='Classificação geral'!$K77,'Classificação geral'!$N77,"")</f>
        <v/>
      </c>
      <c r="JA85" s="215" t="str">
        <f>IF($IN85='Classificação geral'!$K77,'Classificação geral'!$O77,"")</f>
        <v/>
      </c>
      <c r="JB85" s="215" t="str">
        <f>IF($IN85='Classificação geral'!$K77,'Classificação geral'!$AM77,"")</f>
        <v/>
      </c>
      <c r="JC85" s="216" t="str">
        <f>IFERROR(RANK(JB85,JB:JB,0)+ COUNTIF($JB$13:JB83,JB85),"")</f>
        <v/>
      </c>
      <c r="JD85" s="209"/>
      <c r="JE85" s="214" t="str">
        <f>IFERROR(IF(AND('Classificação geral'!$J77="mas",'Classificação geral'!$K77=3,'Classificação geral'!$F77="Mini"),'Classificação geral'!$A77,""),"")</f>
        <v/>
      </c>
      <c r="JF85" s="214" t="str">
        <f>IFERROR(IF(AND('Classificação geral'!$J77="mas",'Classificação geral'!$K77=3,'Classificação geral'!$F77="Mini"),'Classificação geral'!$B77,""),"")</f>
        <v/>
      </c>
      <c r="JG85" s="215" t="str">
        <f>IF($JF85='Classificação geral'!$B77,'Classificação geral'!$C77,"")</f>
        <v/>
      </c>
      <c r="JH85" s="215" t="str">
        <f>IF($JF85='Classificação geral'!$B77,'Classificação geral'!$D77,"")</f>
        <v/>
      </c>
      <c r="JI85" s="215" t="str">
        <f>IF($JF85='Classificação geral'!$B77,'Classificação geral'!$J77,"")</f>
        <v/>
      </c>
      <c r="JJ85" s="214" t="str">
        <f>IFERROR(IF(AND($JI85="mas",'Classificação geral'!$K77=3),'Classificação geral'!K77,""),"")</f>
        <v/>
      </c>
      <c r="JK85" s="214" t="str">
        <f>IFERROR(IF(AND($JI85="mas",'Classificação geral'!$K77=3),'Classificação geral'!P77,""),"")</f>
        <v/>
      </c>
      <c r="JL85" s="214" t="str">
        <f>IFERROR(IF(AND($JI85="mas",'Classificação geral'!$K77=3),'Classificação geral'!S77,""),"")</f>
        <v/>
      </c>
      <c r="JM85" s="214" t="str">
        <f>IFERROR(IF(AND($JI85="mas",'Classificação geral'!$K77=3),'Classificação geral'!T77,""),"")</f>
        <v/>
      </c>
      <c r="JN85" s="214" t="str">
        <f>IFERROR(IF(AND($JI85="mas",'Classificação geral'!$K77=3),'Classificação geral'!L77,""),"")</f>
        <v/>
      </c>
      <c r="JO85" s="214" t="str">
        <f>IFERROR(IF(AND($JI85="mas",'Classificação geral'!$K77=3),'Classificação geral'!U77,""),"")</f>
        <v/>
      </c>
      <c r="JP85" s="214" t="str">
        <f>IFERROR(IF(AND($JI85="mas",'Classificação geral'!$K77=3),'Classificação geral'!W77,""),"")</f>
        <v/>
      </c>
      <c r="JQ85" s="214" t="str">
        <f>IFERROR(IF(AND($JI85="mas",'Classificação geral'!$K77=3),'Classificação geral'!X77,""),"")</f>
        <v/>
      </c>
      <c r="JR85" s="214" t="str">
        <f>IFERROR(IF(AND($JI85="mas",'Classificação geral'!$K77=3),'Classificação geral'!M77,""),"")</f>
        <v/>
      </c>
      <c r="JS85" s="214" t="str">
        <f>IFERROR(IF(AND($JI85="mas",'Classificação geral'!$K77=3),'Classificação geral'!Y77,""),"")</f>
        <v/>
      </c>
      <c r="JT85" s="214" t="str">
        <f>IFERROR(IF(AND($JI85="mas",'Classificação geral'!$K77=3),'Classificação geral'!AA77,""),"")</f>
        <v/>
      </c>
      <c r="JU85" s="214" t="str">
        <f>IFERROR(IF(AND($JI85="mas",'Classificação geral'!$K77=3),'Classificação geral'!AB77,""),"")</f>
        <v/>
      </c>
      <c r="JV85" s="214" t="str">
        <f>IFERROR(IF(AND($JI85="mas",'Classificação geral'!$K77=3),'Classificação geral'!N77,""),"")</f>
        <v/>
      </c>
      <c r="JW85" s="214" t="str">
        <f>IFERROR(IF(AND($JI85="mas",'Classificação geral'!$K77=3),'Classificação geral'!$AM77,""),"")</f>
        <v/>
      </c>
      <c r="JX85" s="216" t="str">
        <f>IFERROR(RANK(JW85,JW:JW,0)+ COUNTIF(JW$13:$JW83,JW85),"")</f>
        <v/>
      </c>
    </row>
    <row r="86" spans="1:284" s="188" customFormat="1" ht="24.75" customHeight="1" x14ac:dyDescent="0.5">
      <c r="A86" s="243"/>
      <c r="B86" s="248" t="str">
        <f t="shared" si="167"/>
        <v/>
      </c>
      <c r="C86" s="238" t="str">
        <f t="shared" si="168"/>
        <v/>
      </c>
      <c r="D86" s="238" t="str">
        <f t="shared" si="169"/>
        <v/>
      </c>
      <c r="E86" s="238" t="str">
        <f t="shared" si="170"/>
        <v/>
      </c>
      <c r="F86" s="239" t="str">
        <f t="shared" si="171"/>
        <v/>
      </c>
      <c r="G86" s="239" t="str">
        <f t="shared" si="172"/>
        <v/>
      </c>
      <c r="H86" s="240" t="str">
        <f t="shared" si="173"/>
        <v/>
      </c>
      <c r="I86" s="240" t="str">
        <f t="shared" si="174"/>
        <v/>
      </c>
      <c r="J86" s="240" t="str">
        <f t="shared" si="175"/>
        <v/>
      </c>
      <c r="K86" s="240" t="str">
        <f t="shared" si="176"/>
        <v/>
      </c>
      <c r="L86" s="240" t="str">
        <f t="shared" si="177"/>
        <v/>
      </c>
      <c r="M86" s="240" t="str">
        <f t="shared" si="178"/>
        <v/>
      </c>
      <c r="N86" s="240" t="str">
        <f t="shared" si="179"/>
        <v/>
      </c>
      <c r="O86" s="240" t="str">
        <f t="shared" si="180"/>
        <v/>
      </c>
      <c r="P86" s="240" t="str">
        <f t="shared" si="181"/>
        <v/>
      </c>
      <c r="Q86" s="240" t="str">
        <f t="shared" si="182"/>
        <v/>
      </c>
      <c r="R86" s="240" t="str">
        <f t="shared" si="165"/>
        <v/>
      </c>
      <c r="S86" s="240" t="str">
        <f t="shared" si="165"/>
        <v/>
      </c>
      <c r="T86" s="240" t="str">
        <f t="shared" si="183"/>
        <v/>
      </c>
      <c r="U86" s="240" t="str">
        <f t="shared" si="184"/>
        <v/>
      </c>
      <c r="V86" s="241">
        <v>72</v>
      </c>
      <c r="W86" s="432"/>
      <c r="X86" s="434"/>
      <c r="Y86" s="242"/>
      <c r="Z86" s="248" t="str">
        <f t="shared" si="185"/>
        <v/>
      </c>
      <c r="AA86" s="238" t="str">
        <f t="shared" si="186"/>
        <v/>
      </c>
      <c r="AB86" s="238" t="str">
        <f t="shared" si="187"/>
        <v/>
      </c>
      <c r="AC86" s="238" t="str">
        <f t="shared" si="188"/>
        <v/>
      </c>
      <c r="AD86" s="239" t="str">
        <f t="shared" si="189"/>
        <v/>
      </c>
      <c r="AE86" s="239" t="str">
        <f t="shared" si="190"/>
        <v/>
      </c>
      <c r="AF86" s="240" t="str">
        <f t="shared" si="191"/>
        <v/>
      </c>
      <c r="AG86" s="240" t="str">
        <f t="shared" si="192"/>
        <v/>
      </c>
      <c r="AH86" s="240" t="str">
        <f t="shared" si="193"/>
        <v/>
      </c>
      <c r="AI86" s="240" t="str">
        <f t="shared" si="194"/>
        <v/>
      </c>
      <c r="AJ86" s="240" t="str">
        <f t="shared" si="195"/>
        <v/>
      </c>
      <c r="AK86" s="240" t="str">
        <f t="shared" si="196"/>
        <v/>
      </c>
      <c r="AL86" s="240" t="str">
        <f t="shared" si="197"/>
        <v/>
      </c>
      <c r="AM86" s="240" t="str">
        <f t="shared" si="198"/>
        <v/>
      </c>
      <c r="AN86" s="240" t="str">
        <f t="shared" si="199"/>
        <v/>
      </c>
      <c r="AO86" s="240" t="str">
        <f t="shared" si="200"/>
        <v/>
      </c>
      <c r="AP86" s="240" t="str">
        <f t="shared" si="166"/>
        <v/>
      </c>
      <c r="AQ86" s="240" t="str">
        <f t="shared" si="166"/>
        <v/>
      </c>
      <c r="AR86" s="240" t="str">
        <f t="shared" si="201"/>
        <v/>
      </c>
      <c r="AS86" s="240" t="str">
        <f t="shared" si="202"/>
        <v/>
      </c>
      <c r="AT86" s="241">
        <v>72</v>
      </c>
      <c r="AU86" s="432"/>
      <c r="AV86" s="242"/>
      <c r="AW86" s="243"/>
      <c r="AX86" s="249" t="str">
        <f t="shared" si="217"/>
        <v/>
      </c>
      <c r="AY86" s="238" t="str">
        <f t="shared" si="218"/>
        <v/>
      </c>
      <c r="AZ86" s="238" t="str">
        <f t="shared" si="219"/>
        <v/>
      </c>
      <c r="BA86" s="239" t="str">
        <f t="shared" si="203"/>
        <v/>
      </c>
      <c r="BB86" s="239" t="str">
        <f t="shared" si="220"/>
        <v/>
      </c>
      <c r="BC86" s="239" t="str">
        <f t="shared" si="221"/>
        <v/>
      </c>
      <c r="BD86" s="240" t="str">
        <f t="shared" si="222"/>
        <v/>
      </c>
      <c r="BE86" s="240" t="str">
        <f t="shared" si="223"/>
        <v/>
      </c>
      <c r="BF86" s="240" t="str">
        <f t="shared" si="224"/>
        <v/>
      </c>
      <c r="BG86" s="240" t="str">
        <f t="shared" si="225"/>
        <v/>
      </c>
      <c r="BH86" s="240" t="str">
        <f t="shared" si="226"/>
        <v/>
      </c>
      <c r="BI86" s="240" t="str">
        <f t="shared" si="227"/>
        <v/>
      </c>
      <c r="BJ86" s="240" t="str">
        <f t="shared" si="228"/>
        <v/>
      </c>
      <c r="BK86" s="240" t="str">
        <f t="shared" si="229"/>
        <v/>
      </c>
      <c r="BL86" s="240" t="str">
        <f t="shared" si="230"/>
        <v/>
      </c>
      <c r="BM86" s="240" t="str">
        <f t="shared" si="231"/>
        <v/>
      </c>
      <c r="BN86" s="240" t="str">
        <f t="shared" si="121"/>
        <v/>
      </c>
      <c r="BO86" s="240" t="str">
        <f t="shared" si="121"/>
        <v/>
      </c>
      <c r="BP86" s="240" t="str">
        <f t="shared" si="232"/>
        <v/>
      </c>
      <c r="BQ86" s="240" t="str">
        <f t="shared" si="233"/>
        <v/>
      </c>
      <c r="BR86" s="241">
        <v>72</v>
      </c>
      <c r="BS86" s="432"/>
      <c r="BT86" s="242"/>
      <c r="BU86" s="242"/>
      <c r="BV86" s="249" t="str">
        <f t="shared" si="234"/>
        <v/>
      </c>
      <c r="BW86" s="238" t="str">
        <f t="shared" si="235"/>
        <v/>
      </c>
      <c r="BX86" s="238" t="str">
        <f t="shared" si="236"/>
        <v/>
      </c>
      <c r="BY86" s="239" t="str">
        <f t="shared" si="204"/>
        <v/>
      </c>
      <c r="BZ86" s="239" t="str">
        <f t="shared" si="237"/>
        <v/>
      </c>
      <c r="CA86" s="239" t="str">
        <f t="shared" si="122"/>
        <v/>
      </c>
      <c r="CB86" s="240" t="str">
        <f t="shared" si="122"/>
        <v/>
      </c>
      <c r="CC86" s="240" t="str">
        <f t="shared" si="238"/>
        <v/>
      </c>
      <c r="CD86" s="240" t="str">
        <f t="shared" si="239"/>
        <v/>
      </c>
      <c r="CE86" s="240" t="str">
        <f t="shared" si="240"/>
        <v/>
      </c>
      <c r="CF86" s="240" t="str">
        <f t="shared" si="241"/>
        <v/>
      </c>
      <c r="CG86" s="240" t="str">
        <f t="shared" si="242"/>
        <v/>
      </c>
      <c r="CH86" s="240" t="str">
        <f t="shared" si="243"/>
        <v/>
      </c>
      <c r="CI86" s="240" t="str">
        <f t="shared" si="244"/>
        <v/>
      </c>
      <c r="CJ86" s="240" t="str">
        <f t="shared" si="245"/>
        <v/>
      </c>
      <c r="CK86" s="240" t="str">
        <f t="shared" si="246"/>
        <v/>
      </c>
      <c r="CL86" s="240" t="str">
        <f t="shared" si="123"/>
        <v/>
      </c>
      <c r="CM86" s="240" t="str">
        <f t="shared" si="123"/>
        <v/>
      </c>
      <c r="CN86" s="240" t="str">
        <f t="shared" si="247"/>
        <v/>
      </c>
      <c r="CO86" s="240" t="str">
        <f t="shared" si="248"/>
        <v/>
      </c>
      <c r="CP86" s="241">
        <v>72</v>
      </c>
      <c r="CQ86" s="432"/>
      <c r="CR86" s="243"/>
      <c r="CS86" s="248" t="str">
        <f t="shared" si="249"/>
        <v/>
      </c>
      <c r="CT86" s="238" t="str">
        <f t="shared" si="250"/>
        <v/>
      </c>
      <c r="CU86" s="238" t="str">
        <f t="shared" si="251"/>
        <v/>
      </c>
      <c r="CV86" s="238" t="str">
        <f t="shared" si="252"/>
        <v/>
      </c>
      <c r="CW86" s="239" t="str">
        <f t="shared" si="253"/>
        <v/>
      </c>
      <c r="CX86" s="239" t="str">
        <f t="shared" si="254"/>
        <v/>
      </c>
      <c r="CY86" s="240" t="str">
        <f t="shared" si="255"/>
        <v/>
      </c>
      <c r="CZ86" s="240" t="str">
        <f t="shared" si="256"/>
        <v/>
      </c>
      <c r="DA86" s="240" t="str">
        <f t="shared" si="257"/>
        <v/>
      </c>
      <c r="DB86" s="240" t="str">
        <f t="shared" si="258"/>
        <v/>
      </c>
      <c r="DC86" s="240" t="str">
        <f t="shared" si="259"/>
        <v/>
      </c>
      <c r="DD86" s="240" t="str">
        <f t="shared" si="260"/>
        <v/>
      </c>
      <c r="DE86" s="240" t="str">
        <f t="shared" si="261"/>
        <v/>
      </c>
      <c r="DF86" s="240" t="str">
        <f t="shared" si="262"/>
        <v/>
      </c>
      <c r="DG86" s="240" t="str">
        <f t="shared" si="263"/>
        <v/>
      </c>
      <c r="DH86" s="240" t="str">
        <f t="shared" si="264"/>
        <v/>
      </c>
      <c r="DI86" s="240" t="str">
        <f t="shared" si="124"/>
        <v/>
      </c>
      <c r="DJ86" s="240" t="str">
        <f t="shared" si="124"/>
        <v/>
      </c>
      <c r="DK86" s="240" t="str">
        <f t="shared" si="265"/>
        <v/>
      </c>
      <c r="DL86" s="240" t="str">
        <f t="shared" si="266"/>
        <v/>
      </c>
      <c r="DM86" s="241">
        <v>72</v>
      </c>
      <c r="DN86" s="432"/>
      <c r="DO86" s="242"/>
      <c r="DP86" s="242"/>
      <c r="DQ86" s="248" t="str">
        <f t="shared" si="267"/>
        <v/>
      </c>
      <c r="DR86" s="238" t="str">
        <f t="shared" si="268"/>
        <v/>
      </c>
      <c r="DS86" s="238" t="str">
        <f t="shared" si="269"/>
        <v/>
      </c>
      <c r="DT86" s="238" t="str">
        <f t="shared" si="270"/>
        <v/>
      </c>
      <c r="DU86" s="239" t="str">
        <f t="shared" si="271"/>
        <v/>
      </c>
      <c r="DV86" s="239" t="str">
        <f t="shared" si="272"/>
        <v/>
      </c>
      <c r="DW86" s="240" t="str">
        <f t="shared" si="205"/>
        <v/>
      </c>
      <c r="DX86" s="240" t="str">
        <f t="shared" si="206"/>
        <v/>
      </c>
      <c r="DY86" s="240" t="str">
        <f t="shared" si="207"/>
        <v/>
      </c>
      <c r="DZ86" s="240" t="str">
        <f t="shared" si="208"/>
        <v/>
      </c>
      <c r="EA86" s="240" t="str">
        <f t="shared" si="209"/>
        <v/>
      </c>
      <c r="EB86" s="240" t="str">
        <f t="shared" si="210"/>
        <v/>
      </c>
      <c r="EC86" s="240" t="str">
        <f t="shared" si="211"/>
        <v/>
      </c>
      <c r="ED86" s="240" t="str">
        <f t="shared" si="212"/>
        <v/>
      </c>
      <c r="EE86" s="240" t="str">
        <f t="shared" si="213"/>
        <v/>
      </c>
      <c r="EF86" s="240" t="str">
        <f t="shared" si="214"/>
        <v/>
      </c>
      <c r="EG86" s="240" t="str">
        <f t="shared" si="215"/>
        <v/>
      </c>
      <c r="EH86" s="240" t="str">
        <f t="shared" si="118"/>
        <v/>
      </c>
      <c r="EI86" s="240" t="str">
        <f t="shared" si="216"/>
        <v/>
      </c>
      <c r="EJ86" s="240" t="str">
        <f t="shared" si="273"/>
        <v/>
      </c>
      <c r="EK86" s="241">
        <v>72</v>
      </c>
      <c r="EL86" s="432"/>
      <c r="EM86" s="187"/>
      <c r="EN86" s="187"/>
      <c r="EO86" s="187"/>
      <c r="EP86" s="187"/>
      <c r="EQ86" s="187"/>
      <c r="ER86" s="187"/>
      <c r="ES86" s="187"/>
      <c r="ET86" s="187"/>
      <c r="EU86" s="187"/>
      <c r="EV86" s="187"/>
      <c r="EW86" s="187"/>
      <c r="EX86" s="187"/>
      <c r="EY86" s="187"/>
      <c r="EZ86" s="214" t="str">
        <f>IFERROR(IF(AND('Classificação geral'!$J78="FEM",'Classificação geral'!$K78=1,'Classificação geral'!$F78="Mini"),'Classificação geral'!$A78,""),"")</f>
        <v/>
      </c>
      <c r="FA86" s="214" t="str">
        <f>IFERROR(IF(AND('Classificação geral'!$J78="FEM",'Classificação geral'!$K78=1,'Classificação geral'!F78="Mini"),'Classificação geral'!$B78,""),"")</f>
        <v/>
      </c>
      <c r="FB86" s="215" t="str">
        <f>IF($FA86='Classificação geral'!$B78,'Classificação geral'!$C78,"")</f>
        <v/>
      </c>
      <c r="FC86" s="215" t="str">
        <f>IF($FA86='Classificação geral'!$B78,'Classificação geral'!$D78,"")</f>
        <v/>
      </c>
      <c r="FD86" s="215" t="str">
        <f>IF($FA86='Classificação geral'!$B78,'Classificação geral'!$J78,"")</f>
        <v/>
      </c>
      <c r="FE86" s="215" t="str">
        <f>IF($FD86='Classificação geral'!$J78,'Classificação geral'!$K78,"")</f>
        <v/>
      </c>
      <c r="FF86" s="215" t="str">
        <f>IF($FE86='Classificação geral'!$K78,'Classificação geral'!$P78,"")</f>
        <v/>
      </c>
      <c r="FG86" s="215" t="str">
        <f>IF($FE86='Classificação geral'!$K78,'Classificação geral'!$S78,"")</f>
        <v/>
      </c>
      <c r="FH86" s="215" t="str">
        <f>IF($FE86='Classificação geral'!$K78,'Classificação geral'!$T78,"")</f>
        <v/>
      </c>
      <c r="FI86" s="215" t="str">
        <f>IF($FE86='Classificação geral'!$K78,'Classificação geral'!$L78,"")</f>
        <v/>
      </c>
      <c r="FJ86" s="215" t="str">
        <f>IF($FE86='Classificação geral'!$K78,'Classificação geral'!$U78,"")</f>
        <v/>
      </c>
      <c r="FK86" s="215" t="str">
        <f>IF($FE86='Classificação geral'!$K78,'Classificação geral'!$W78,"")</f>
        <v/>
      </c>
      <c r="FL86" s="215" t="str">
        <f>IF($FE86='Classificação geral'!$K78,'Classificação geral'!$X78,"")</f>
        <v/>
      </c>
      <c r="FM86" s="215" t="str">
        <f>IF($FE86='Classificação geral'!$K78,'Classificação geral'!$M78,"")</f>
        <v/>
      </c>
      <c r="FN86" s="215" t="str">
        <f>IF($FE86='Classificação geral'!$K78,'Classificação geral'!$Y78,"")</f>
        <v/>
      </c>
      <c r="FO86" s="215" t="str">
        <f>IF($FE86='Classificação geral'!$K78,'Classificação geral'!$AA78,"")</f>
        <v/>
      </c>
      <c r="FP86" s="215" t="str">
        <f>IF($FE86='Classificação geral'!$K78,'Classificação geral'!$AB78,"")</f>
        <v/>
      </c>
      <c r="FQ86" s="215" t="str">
        <f>IF($FE86='Classificação geral'!$K78,'Classificação geral'!$N78,"")</f>
        <v/>
      </c>
      <c r="FR86" s="215" t="str">
        <f>IF($FE86='Classificação geral'!$K78,'Classificação geral'!$O78,"")</f>
        <v/>
      </c>
      <c r="FS86" s="215" t="str">
        <f>IF($FE86='Classificação geral'!$K78,'Classificação geral'!$AM78,"")</f>
        <v/>
      </c>
      <c r="FT86" s="216" t="str">
        <f>IFERROR(RANK(FS86,FS:FS,0)+ COUNTIF($FS$13:FS85,FS86),"")</f>
        <v/>
      </c>
      <c r="FU86" s="209"/>
      <c r="FV86" s="214" t="str">
        <f>IFERROR(IF(AND('Classificação geral'!$J78="mas",'Classificação geral'!$K78=1,'Classificação geral'!$F78="Mini"),'Classificação geral'!$A78,""),"")</f>
        <v/>
      </c>
      <c r="FW86" s="214" t="str">
        <f>IFERROR(IF(AND('Classificação geral'!$J78="mas",'Classificação geral'!$K78=1,'Classificação geral'!$F78="Mini"),'Classificação geral'!$B78,""),"")</f>
        <v/>
      </c>
      <c r="FX86" s="215" t="str">
        <f>IF($FW86='Classificação geral'!$B78,'Classificação geral'!$C78,"")</f>
        <v/>
      </c>
      <c r="FY86" s="215" t="str">
        <f>IF($FW86='Classificação geral'!$B78,'Classificação geral'!$D78,"")</f>
        <v/>
      </c>
      <c r="FZ86" s="215" t="str">
        <f>IF($FW86='Classificação geral'!$B78,'Classificação geral'!$J78,"")</f>
        <v/>
      </c>
      <c r="GA86" s="214" t="str">
        <f>IFERROR(IF(AND($FZ86="mas",'Classificação geral'!$K78=1),'Classificação geral'!K78,""),"")</f>
        <v/>
      </c>
      <c r="GB86" s="214" t="str">
        <f>IFERROR(IF(AND($FZ86="mas",'Classificação geral'!$K78=1),'Classificação geral'!P78,""),"")</f>
        <v/>
      </c>
      <c r="GC86" s="214" t="str">
        <f>IFERROR(IF(AND($FZ86="mas",'Classificação geral'!$K78=1),'Classificação geral'!S78,""),"")</f>
        <v/>
      </c>
      <c r="GD86" s="214" t="str">
        <f>IFERROR(IF(AND($FZ86="mas",'Classificação geral'!$K78=1),'Classificação geral'!T78,""),"")</f>
        <v/>
      </c>
      <c r="GE86" s="214" t="str">
        <f>IFERROR(IF(AND($FZ86="mas",'Classificação geral'!$K78=1),'Classificação geral'!L78,""),"")</f>
        <v/>
      </c>
      <c r="GF86" s="214" t="str">
        <f>IFERROR(IF(AND($FZ86="mas",'Classificação geral'!$K78=1),'Classificação geral'!U78,""),"")</f>
        <v/>
      </c>
      <c r="GG86" s="214" t="str">
        <f>IFERROR(IF(AND($FZ86="mas",'Classificação geral'!$K78=1),'Classificação geral'!W78,""),"")</f>
        <v/>
      </c>
      <c r="GH86" s="214" t="str">
        <f>IFERROR(IF(AND($FZ86="mas",'Classificação geral'!$K78=1),'Classificação geral'!X78,""),"")</f>
        <v/>
      </c>
      <c r="GI86" s="214" t="str">
        <f>IFERROR(IF(AND($FZ86="mas",'Classificação geral'!$K78=1),'Classificação geral'!M78,""),"")</f>
        <v/>
      </c>
      <c r="GJ86" s="214" t="str">
        <f>IFERROR(IF(AND($FZ86="mas",'Classificação geral'!$K78=1),'Classificação geral'!Y78,""),"")</f>
        <v/>
      </c>
      <c r="GK86" s="214" t="str">
        <f>IFERROR(IF(AND($FZ86="mas",'Classificação geral'!$K78=1),'Classificação geral'!AA78,""),"")</f>
        <v/>
      </c>
      <c r="GL86" s="214" t="str">
        <f>IFERROR(IF(AND($FZ86="mas",'Classificação geral'!$K78=1),'Classificação geral'!AB78,""),"")</f>
        <v/>
      </c>
      <c r="GM86" s="214" t="str">
        <f>IFERROR(IF(AND($FZ86="mas",'Classificação geral'!$K78=1),'Classificação geral'!N78,""),"")</f>
        <v/>
      </c>
      <c r="GN86" s="214" t="str">
        <f>IFERROR(IF(AND($FZ86="mas",'Classificação geral'!$K78=1),'Classificação geral'!O78,""),"")</f>
        <v/>
      </c>
      <c r="GO86" s="244" t="str">
        <f>IFERROR(IF(AND($FZ86="mas",'Classificação geral'!$K78=1),'Classificação geral'!AM78,""),"")</f>
        <v/>
      </c>
      <c r="GP86" s="216" t="str">
        <f>IFERROR(RANK(GO86,GO:GO,0)+ COUNTIF($GO$13:GO85,GO86),"")</f>
        <v/>
      </c>
      <c r="GQ86" s="209"/>
      <c r="GR86" s="214" t="str">
        <f>IFERROR(IF(AND('Classificação geral'!$J78="fem",'Classificação geral'!$K78=2,'Classificação geral'!$F78="Mini"),'Classificação geral'!$A78,""),"")</f>
        <v/>
      </c>
      <c r="GS86" s="214" t="str">
        <f>IFERROR(IF(AND('Classificação geral'!$J78="fem",'Classificação geral'!$K78=2,'Classificação geral'!$F78="Mini"),'Classificação geral'!$B78,""),"")</f>
        <v/>
      </c>
      <c r="GT86" s="215" t="str">
        <f>IF($GS86='Classificação geral'!$B78,'Classificação geral'!$C78,"")</f>
        <v/>
      </c>
      <c r="GU86" s="215" t="str">
        <f>IF($GS86='Classificação geral'!$B78,'Classificação geral'!$D78,"")</f>
        <v/>
      </c>
      <c r="GV86" s="215" t="str">
        <f>IF($GS86='Classificação geral'!$B78,'Classificação geral'!$J78,"")</f>
        <v/>
      </c>
      <c r="GW86" s="214" t="str">
        <f>IFERROR(IF(AND($GV86="fem",'Classificação geral'!$K78=2),'Classificação geral'!K78,""),"")</f>
        <v/>
      </c>
      <c r="GX86" s="214" t="str">
        <f>IFERROR(IF(AND($GV86="fem",'Classificação geral'!$K78=2),'Classificação geral'!P78,""),"")</f>
        <v/>
      </c>
      <c r="GY86" s="214" t="str">
        <f>IFERROR(IF(AND($GV86="fem",'Classificação geral'!$K78=2),'Classificação geral'!S78,""),"")</f>
        <v/>
      </c>
      <c r="GZ86" s="214" t="str">
        <f>IFERROR(IF(AND($GV86="fem",'Classificação geral'!$K78=2),'Classificação geral'!T78,""),"")</f>
        <v/>
      </c>
      <c r="HA86" s="214" t="str">
        <f>IFERROR(IF(AND($GV86="fem",'Classificação geral'!$K78=2),'Classificação geral'!L78,""),"")</f>
        <v/>
      </c>
      <c r="HB86" s="214" t="str">
        <f>IFERROR(IF(AND($GV86="fem",'Classificação geral'!$K78=2),'Classificação geral'!U78,""),"")</f>
        <v/>
      </c>
      <c r="HC86" s="214" t="str">
        <f>IFERROR(IF(AND($GV86="fem",'Classificação geral'!$K78=2),'Classificação geral'!W78,""),"")</f>
        <v/>
      </c>
      <c r="HD86" s="214" t="str">
        <f>IFERROR(IF(AND($GV86="fem",'Classificação geral'!$K78=2),'Classificação geral'!X78,""),"")</f>
        <v/>
      </c>
      <c r="HE86" s="214" t="str">
        <f>IFERROR(IF(AND($GV86="fem",'Classificação geral'!$K78=2),'Classificação geral'!M78,""),"")</f>
        <v/>
      </c>
      <c r="HF86" s="214" t="str">
        <f>IFERROR(IF(AND($GV86="fem",'Classificação geral'!$K78=2),'Classificação geral'!Y78,""),"")</f>
        <v/>
      </c>
      <c r="HG86" s="214" t="str">
        <f>IFERROR(IF(AND($GV86="fem",'Classificação geral'!$K78=2),'Classificação geral'!AA78,""),"")</f>
        <v/>
      </c>
      <c r="HH86" s="214" t="str">
        <f>IFERROR(IF(AND($GV86="fem",'Classificação geral'!$K78=2),'Classificação geral'!AB78,""),"")</f>
        <v/>
      </c>
      <c r="HI86" s="214" t="str">
        <f>IFERROR(IF(AND($GV86="fem",'Classificação geral'!$K78=2),'Classificação geral'!N78,""),"")</f>
        <v/>
      </c>
      <c r="HJ86" s="214" t="str">
        <f>IFERROR(IF(AND($GV86="fem",'Classificação geral'!$K78=2),'Classificação geral'!O78,""),"")</f>
        <v/>
      </c>
      <c r="HK86" s="214" t="str">
        <f>IFERROR(IF(AND($GV86="fem",'Classificação geral'!$K78=2),'Classificação geral'!AM78,""),"")</f>
        <v/>
      </c>
      <c r="HL86" s="216" t="str">
        <f>IFERROR(RANK(HK86,HK:HK,0)+ COUNTIF(HK$13:$HK84,HK86),"")</f>
        <v/>
      </c>
      <c r="HM86" s="209"/>
      <c r="HN86" s="214" t="str">
        <f>IFERROR(IF(AND('Classificação geral'!$J78="mas",'Classificação geral'!$K78=2,'Classificação geral'!$F78="Mini"),'Classificação geral'!$A78,""),"")</f>
        <v/>
      </c>
      <c r="HO86" s="214" t="str">
        <f>IFERROR(IF(AND('Classificação geral'!$J78="mas",'Classificação geral'!$K78=2,'Classificação geral'!$F78="Mini"),'Classificação geral'!$B78,""),"")</f>
        <v/>
      </c>
      <c r="HP86" s="215" t="str">
        <f>IF($HO86='Classificação geral'!$B78,'Classificação geral'!$C78,"")</f>
        <v/>
      </c>
      <c r="HQ86" s="215" t="str">
        <f>IF($HO86='Classificação geral'!$B78,'Classificação geral'!$D78,"")</f>
        <v/>
      </c>
      <c r="HR86" s="215" t="str">
        <f>IF($HO86='Classificação geral'!$B78,'Classificação geral'!$J78,"")</f>
        <v/>
      </c>
      <c r="HS86" s="214" t="str">
        <f>IFERROR(IF(AND($HR86="mas",'Classificação geral'!$K78=2),'Classificação geral'!K78,""),"")</f>
        <v/>
      </c>
      <c r="HT86" s="214" t="str">
        <f>IFERROR(IF(AND($HR86="mas",'Classificação geral'!$K78=2),'Classificação geral'!P78,""),"")</f>
        <v/>
      </c>
      <c r="HU86" s="214" t="str">
        <f>IFERROR(IF(AND($HR86="mas",'Classificação geral'!$K78=2),'Classificação geral'!S78,""),"")</f>
        <v/>
      </c>
      <c r="HV86" s="214" t="str">
        <f>IFERROR(IF(AND($HR86="mas",'Classificação geral'!$K78=2),'Classificação geral'!T78,""),"")</f>
        <v/>
      </c>
      <c r="HW86" s="214" t="str">
        <f>IFERROR(IF(AND($HR86="mas",'Classificação geral'!$K78=2),'Classificação geral'!L78,""),"")</f>
        <v/>
      </c>
      <c r="HX86" s="214" t="str">
        <f>IFERROR(IF(AND($HR86="mas",'Classificação geral'!$K78=2),'Classificação geral'!U78,""),"")</f>
        <v/>
      </c>
      <c r="HY86" s="214" t="str">
        <f>IFERROR(IF(AND($HR86="mas",'Classificação geral'!$K78=2),'Classificação geral'!W78,""),"")</f>
        <v/>
      </c>
      <c r="HZ86" s="214" t="str">
        <f>IFERROR(IF(AND($HR86="mas",'Classificação geral'!$K78=2),'Classificação geral'!X78,""),"")</f>
        <v/>
      </c>
      <c r="IA86" s="214" t="str">
        <f>IFERROR(IF(AND($HR86="mas",'Classificação geral'!$K78=2),'Classificação geral'!M78,""),"")</f>
        <v/>
      </c>
      <c r="IB86" s="214" t="str">
        <f>IFERROR(IF(AND($HR86="mas",'Classificação geral'!$K78=2),'Classificação geral'!Y78,""),"")</f>
        <v/>
      </c>
      <c r="IC86" s="214" t="str">
        <f>IFERROR(IF(AND($HR86="mas",'Classificação geral'!$K78=2),'Classificação geral'!AA78,""),"")</f>
        <v/>
      </c>
      <c r="ID86" s="214" t="str">
        <f>IFERROR(IF(AND($HR86="mas",'Classificação geral'!$K78=2),'Classificação geral'!AB78,""),"")</f>
        <v/>
      </c>
      <c r="IE86" s="214" t="str">
        <f>IFERROR(IF(AND($HR86="mas",'Classificação geral'!$K78=2),'Classificação geral'!N78,""),"")</f>
        <v/>
      </c>
      <c r="IF86" s="214" t="str">
        <f>IFERROR(IF(AND($HR86="mas",'Classificação geral'!$K78=2),'Classificação geral'!$AM78,""),"")</f>
        <v/>
      </c>
      <c r="IG86" s="216" t="str">
        <f>IFERROR(RANK(IF86,IF:IF,0)+ COUNTIF($IF$13:IF$13,IF86),"")</f>
        <v/>
      </c>
      <c r="IH86" s="209"/>
      <c r="II86" s="214" t="str">
        <f>IFERROR(IF(AND('Classificação geral'!$J78="fem",'Classificação geral'!$K78=3,'Classificação geral'!$F78="Mini"),'Classificação geral'!$A78,""),"")</f>
        <v/>
      </c>
      <c r="IJ86" s="214" t="str">
        <f>IFERROR(IF(AND('Classificação geral'!$J78="fem",'Classificação geral'!$K78=3,'Classificação geral'!$F78="Mini"),'Classificação geral'!$B78,""),"")</f>
        <v/>
      </c>
      <c r="IK86" s="215" t="str">
        <f>IF($IJ86='Classificação geral'!$B78,'Classificação geral'!$C78,"")</f>
        <v/>
      </c>
      <c r="IL86" s="215" t="str">
        <f>IF($IJ86='Classificação geral'!$B78,'Classificação geral'!$D78,"")</f>
        <v/>
      </c>
      <c r="IM86" s="215" t="str">
        <f>IF($IJ86='Classificação geral'!$B78,'Classificação geral'!$J78,"")</f>
        <v/>
      </c>
      <c r="IN86" s="215" t="str">
        <f>IF($IM86='Classificação geral'!$J78,'Classificação geral'!$K78,"")</f>
        <v/>
      </c>
      <c r="IO86" s="215" t="str">
        <f>IF($IN86='Classificação geral'!$K78,'Classificação geral'!$P78,"")</f>
        <v/>
      </c>
      <c r="IP86" s="215" t="str">
        <f>IF($IN86='Classificação geral'!$K78,'Classificação geral'!$S78,"")</f>
        <v/>
      </c>
      <c r="IQ86" s="215" t="str">
        <f>IF($IN86='Classificação geral'!$K78,'Classificação geral'!$T78,"")</f>
        <v/>
      </c>
      <c r="IR86" s="215" t="str">
        <f>IF($IN86='Classificação geral'!$K78,'Classificação geral'!$L78,"")</f>
        <v/>
      </c>
      <c r="IS86" s="215" t="str">
        <f>IF($IN86='Classificação geral'!$K78,'Classificação geral'!$U78,"")</f>
        <v/>
      </c>
      <c r="IT86" s="215" t="str">
        <f>IF($IN86='Classificação geral'!$K78,'Classificação geral'!$W78,"")</f>
        <v/>
      </c>
      <c r="IU86" s="215" t="str">
        <f>IF($IN86='Classificação geral'!$K78,'Classificação geral'!$X78,"")</f>
        <v/>
      </c>
      <c r="IV86" s="215" t="str">
        <f>IF($IN86='Classificação geral'!$K78,'Classificação geral'!$M78,"")</f>
        <v/>
      </c>
      <c r="IW86" s="215" t="str">
        <f>IF($IN86='Classificação geral'!$K78,'Classificação geral'!$Y78,"")</f>
        <v/>
      </c>
      <c r="IX86" s="215" t="str">
        <f>IF($IN86='Classificação geral'!$K78,'Classificação geral'!$AA78,"")</f>
        <v/>
      </c>
      <c r="IY86" s="215" t="str">
        <f>IF($IN86='Classificação geral'!$K78,'Classificação geral'!$AB78,"")</f>
        <v/>
      </c>
      <c r="IZ86" s="215" t="str">
        <f>IF($IN86='Classificação geral'!$K78,'Classificação geral'!$N78,"")</f>
        <v/>
      </c>
      <c r="JA86" s="215" t="str">
        <f>IF($IN86='Classificação geral'!$K78,'Classificação geral'!$O78,"")</f>
        <v/>
      </c>
      <c r="JB86" s="215" t="str">
        <f>IF($IN86='Classificação geral'!$K78,'Classificação geral'!$AM78,"")</f>
        <v/>
      </c>
      <c r="JC86" s="216" t="str">
        <f>IFERROR(RANK(JB86,JB:JB,0)+ COUNTIF($JB$13:JB84,JB86),"")</f>
        <v/>
      </c>
      <c r="JD86" s="209"/>
      <c r="JE86" s="214" t="str">
        <f>IFERROR(IF(AND('Classificação geral'!$J78="mas",'Classificação geral'!$K78=3,'Classificação geral'!$F78="Mini"),'Classificação geral'!$A78,""),"")</f>
        <v/>
      </c>
      <c r="JF86" s="214" t="str">
        <f>IFERROR(IF(AND('Classificação geral'!$J78="mas",'Classificação geral'!$K78=3,'Classificação geral'!$F78="Mini"),'Classificação geral'!$B78,""),"")</f>
        <v/>
      </c>
      <c r="JG86" s="215" t="str">
        <f>IF($JF86='Classificação geral'!$B78,'Classificação geral'!$C78,"")</f>
        <v/>
      </c>
      <c r="JH86" s="215" t="str">
        <f>IF($JF86='Classificação geral'!$B78,'Classificação geral'!$D78,"")</f>
        <v/>
      </c>
      <c r="JI86" s="215" t="str">
        <f>IF($JF86='Classificação geral'!$B78,'Classificação geral'!$J78,"")</f>
        <v/>
      </c>
      <c r="JJ86" s="214" t="str">
        <f>IFERROR(IF(AND($JI86="mas",'Classificação geral'!$K78=3),'Classificação geral'!K78,""),"")</f>
        <v/>
      </c>
      <c r="JK86" s="214" t="str">
        <f>IFERROR(IF(AND($JI86="mas",'Classificação geral'!$K78=3),'Classificação geral'!P78,""),"")</f>
        <v/>
      </c>
      <c r="JL86" s="214" t="str">
        <f>IFERROR(IF(AND($JI86="mas",'Classificação geral'!$K78=3),'Classificação geral'!S78,""),"")</f>
        <v/>
      </c>
      <c r="JM86" s="214" t="str">
        <f>IFERROR(IF(AND($JI86="mas",'Classificação geral'!$K78=3),'Classificação geral'!T78,""),"")</f>
        <v/>
      </c>
      <c r="JN86" s="214" t="str">
        <f>IFERROR(IF(AND($JI86="mas",'Classificação geral'!$K78=3),'Classificação geral'!L78,""),"")</f>
        <v/>
      </c>
      <c r="JO86" s="214" t="str">
        <f>IFERROR(IF(AND($JI86="mas",'Classificação geral'!$K78=3),'Classificação geral'!U78,""),"")</f>
        <v/>
      </c>
      <c r="JP86" s="214" t="str">
        <f>IFERROR(IF(AND($JI86="mas",'Classificação geral'!$K78=3),'Classificação geral'!W78,""),"")</f>
        <v/>
      </c>
      <c r="JQ86" s="214" t="str">
        <f>IFERROR(IF(AND($JI86="mas",'Classificação geral'!$K78=3),'Classificação geral'!X78,""),"")</f>
        <v/>
      </c>
      <c r="JR86" s="214" t="str">
        <f>IFERROR(IF(AND($JI86="mas",'Classificação geral'!$K78=3),'Classificação geral'!M78,""),"")</f>
        <v/>
      </c>
      <c r="JS86" s="214" t="str">
        <f>IFERROR(IF(AND($JI86="mas",'Classificação geral'!$K78=3),'Classificação geral'!Y78,""),"")</f>
        <v/>
      </c>
      <c r="JT86" s="214" t="str">
        <f>IFERROR(IF(AND($JI86="mas",'Classificação geral'!$K78=3),'Classificação geral'!AA78,""),"")</f>
        <v/>
      </c>
      <c r="JU86" s="214" t="str">
        <f>IFERROR(IF(AND($JI86="mas",'Classificação geral'!$K78=3),'Classificação geral'!AB78,""),"")</f>
        <v/>
      </c>
      <c r="JV86" s="214" t="str">
        <f>IFERROR(IF(AND($JI86="mas",'Classificação geral'!$K78=3),'Classificação geral'!N78,""),"")</f>
        <v/>
      </c>
      <c r="JW86" s="214" t="str">
        <f>IFERROR(IF(AND($JI86="mas",'Classificação geral'!$K78=3),'Classificação geral'!$AM78,""),"")</f>
        <v/>
      </c>
      <c r="JX86" s="216" t="str">
        <f>IFERROR(RANK(JW86,JW:JW,0)+ COUNTIF(JW$13:$JW84,JW86),"")</f>
        <v/>
      </c>
    </row>
    <row r="87" spans="1:284" s="188" customFormat="1" ht="24.75" customHeight="1" x14ac:dyDescent="0.5">
      <c r="A87" s="243"/>
      <c r="B87" s="248" t="str">
        <f t="shared" si="167"/>
        <v/>
      </c>
      <c r="C87" s="238" t="str">
        <f t="shared" si="168"/>
        <v/>
      </c>
      <c r="D87" s="238" t="str">
        <f t="shared" si="169"/>
        <v/>
      </c>
      <c r="E87" s="238" t="str">
        <f t="shared" si="170"/>
        <v/>
      </c>
      <c r="F87" s="239" t="str">
        <f t="shared" si="171"/>
        <v/>
      </c>
      <c r="G87" s="239" t="str">
        <f t="shared" si="172"/>
        <v/>
      </c>
      <c r="H87" s="240" t="str">
        <f t="shared" si="173"/>
        <v/>
      </c>
      <c r="I87" s="240" t="str">
        <f t="shared" si="174"/>
        <v/>
      </c>
      <c r="J87" s="240" t="str">
        <f t="shared" si="175"/>
        <v/>
      </c>
      <c r="K87" s="240" t="str">
        <f t="shared" si="176"/>
        <v/>
      </c>
      <c r="L87" s="240" t="str">
        <f t="shared" si="177"/>
        <v/>
      </c>
      <c r="M87" s="240" t="str">
        <f t="shared" si="178"/>
        <v/>
      </c>
      <c r="N87" s="240" t="str">
        <f t="shared" si="179"/>
        <v/>
      </c>
      <c r="O87" s="240" t="str">
        <f t="shared" si="180"/>
        <v/>
      </c>
      <c r="P87" s="240" t="str">
        <f t="shared" si="181"/>
        <v/>
      </c>
      <c r="Q87" s="240" t="str">
        <f t="shared" si="182"/>
        <v/>
      </c>
      <c r="R87" s="240" t="str">
        <f t="shared" si="165"/>
        <v/>
      </c>
      <c r="S87" s="240" t="str">
        <f t="shared" si="165"/>
        <v/>
      </c>
      <c r="T87" s="240" t="str">
        <f t="shared" si="183"/>
        <v/>
      </c>
      <c r="U87" s="240" t="str">
        <f t="shared" si="184"/>
        <v/>
      </c>
      <c r="V87" s="241">
        <v>73</v>
      </c>
      <c r="W87" s="432"/>
      <c r="X87" s="434"/>
      <c r="Y87" s="242"/>
      <c r="Z87" s="248" t="str">
        <f t="shared" si="185"/>
        <v/>
      </c>
      <c r="AA87" s="238" t="str">
        <f t="shared" si="186"/>
        <v/>
      </c>
      <c r="AB87" s="238" t="str">
        <f t="shared" si="187"/>
        <v/>
      </c>
      <c r="AC87" s="238" t="str">
        <f t="shared" si="188"/>
        <v/>
      </c>
      <c r="AD87" s="239" t="str">
        <f t="shared" si="189"/>
        <v/>
      </c>
      <c r="AE87" s="239" t="str">
        <f t="shared" si="190"/>
        <v/>
      </c>
      <c r="AF87" s="240" t="str">
        <f t="shared" si="191"/>
        <v/>
      </c>
      <c r="AG87" s="240" t="str">
        <f t="shared" si="192"/>
        <v/>
      </c>
      <c r="AH87" s="240" t="str">
        <f t="shared" si="193"/>
        <v/>
      </c>
      <c r="AI87" s="240" t="str">
        <f t="shared" si="194"/>
        <v/>
      </c>
      <c r="AJ87" s="240" t="str">
        <f t="shared" si="195"/>
        <v/>
      </c>
      <c r="AK87" s="240" t="str">
        <f t="shared" si="196"/>
        <v/>
      </c>
      <c r="AL87" s="240" t="str">
        <f t="shared" si="197"/>
        <v/>
      </c>
      <c r="AM87" s="240" t="str">
        <f t="shared" si="198"/>
        <v/>
      </c>
      <c r="AN87" s="240" t="str">
        <f t="shared" si="199"/>
        <v/>
      </c>
      <c r="AO87" s="240" t="str">
        <f t="shared" si="200"/>
        <v/>
      </c>
      <c r="AP87" s="240" t="str">
        <f t="shared" si="166"/>
        <v/>
      </c>
      <c r="AQ87" s="240" t="str">
        <f t="shared" si="166"/>
        <v/>
      </c>
      <c r="AR87" s="240" t="str">
        <f t="shared" si="201"/>
        <v/>
      </c>
      <c r="AS87" s="240" t="str">
        <f t="shared" si="202"/>
        <v/>
      </c>
      <c r="AT87" s="241">
        <v>73</v>
      </c>
      <c r="AU87" s="432"/>
      <c r="AV87" s="242"/>
      <c r="AW87" s="243"/>
      <c r="AX87" s="249" t="str">
        <f t="shared" si="217"/>
        <v/>
      </c>
      <c r="AY87" s="238" t="str">
        <f t="shared" si="218"/>
        <v/>
      </c>
      <c r="AZ87" s="238" t="str">
        <f t="shared" si="219"/>
        <v/>
      </c>
      <c r="BA87" s="239" t="str">
        <f t="shared" si="203"/>
        <v/>
      </c>
      <c r="BB87" s="239" t="str">
        <f t="shared" si="220"/>
        <v/>
      </c>
      <c r="BC87" s="239" t="str">
        <f t="shared" si="221"/>
        <v/>
      </c>
      <c r="BD87" s="240" t="str">
        <f t="shared" si="222"/>
        <v/>
      </c>
      <c r="BE87" s="240" t="str">
        <f t="shared" si="223"/>
        <v/>
      </c>
      <c r="BF87" s="240" t="str">
        <f t="shared" si="224"/>
        <v/>
      </c>
      <c r="BG87" s="240" t="str">
        <f t="shared" si="225"/>
        <v/>
      </c>
      <c r="BH87" s="240" t="str">
        <f t="shared" si="226"/>
        <v/>
      </c>
      <c r="BI87" s="240" t="str">
        <f t="shared" si="227"/>
        <v/>
      </c>
      <c r="BJ87" s="240" t="str">
        <f t="shared" si="228"/>
        <v/>
      </c>
      <c r="BK87" s="240" t="str">
        <f t="shared" si="229"/>
        <v/>
      </c>
      <c r="BL87" s="240" t="str">
        <f t="shared" si="230"/>
        <v/>
      </c>
      <c r="BM87" s="240" t="str">
        <f t="shared" si="231"/>
        <v/>
      </c>
      <c r="BN87" s="240" t="str">
        <f t="shared" si="121"/>
        <v/>
      </c>
      <c r="BO87" s="240" t="str">
        <f t="shared" si="121"/>
        <v/>
      </c>
      <c r="BP87" s="240" t="str">
        <f t="shared" si="232"/>
        <v/>
      </c>
      <c r="BQ87" s="240" t="str">
        <f t="shared" si="233"/>
        <v/>
      </c>
      <c r="BR87" s="241">
        <v>73</v>
      </c>
      <c r="BS87" s="432"/>
      <c r="BT87" s="242"/>
      <c r="BU87" s="242"/>
      <c r="BV87" s="249" t="str">
        <f t="shared" si="234"/>
        <v/>
      </c>
      <c r="BW87" s="238" t="str">
        <f t="shared" si="235"/>
        <v/>
      </c>
      <c r="BX87" s="238" t="str">
        <f t="shared" si="236"/>
        <v/>
      </c>
      <c r="BY87" s="239" t="str">
        <f t="shared" si="204"/>
        <v/>
      </c>
      <c r="BZ87" s="239" t="str">
        <f t="shared" si="237"/>
        <v/>
      </c>
      <c r="CA87" s="239" t="str">
        <f t="shared" si="122"/>
        <v/>
      </c>
      <c r="CB87" s="240" t="str">
        <f t="shared" si="122"/>
        <v/>
      </c>
      <c r="CC87" s="240" t="str">
        <f t="shared" si="238"/>
        <v/>
      </c>
      <c r="CD87" s="240" t="str">
        <f t="shared" si="239"/>
        <v/>
      </c>
      <c r="CE87" s="240" t="str">
        <f t="shared" si="240"/>
        <v/>
      </c>
      <c r="CF87" s="240" t="str">
        <f t="shared" si="241"/>
        <v/>
      </c>
      <c r="CG87" s="240" t="str">
        <f t="shared" si="242"/>
        <v/>
      </c>
      <c r="CH87" s="240" t="str">
        <f t="shared" si="243"/>
        <v/>
      </c>
      <c r="CI87" s="240" t="str">
        <f t="shared" si="244"/>
        <v/>
      </c>
      <c r="CJ87" s="240" t="str">
        <f t="shared" si="245"/>
        <v/>
      </c>
      <c r="CK87" s="240" t="str">
        <f t="shared" si="246"/>
        <v/>
      </c>
      <c r="CL87" s="240" t="str">
        <f t="shared" si="123"/>
        <v/>
      </c>
      <c r="CM87" s="240" t="str">
        <f t="shared" si="123"/>
        <v/>
      </c>
      <c r="CN87" s="240" t="str">
        <f t="shared" si="247"/>
        <v/>
      </c>
      <c r="CO87" s="240" t="str">
        <f t="shared" si="248"/>
        <v/>
      </c>
      <c r="CP87" s="241">
        <v>73</v>
      </c>
      <c r="CQ87" s="432"/>
      <c r="CR87" s="243"/>
      <c r="CS87" s="248" t="str">
        <f t="shared" si="249"/>
        <v/>
      </c>
      <c r="CT87" s="238" t="str">
        <f t="shared" si="250"/>
        <v/>
      </c>
      <c r="CU87" s="238" t="str">
        <f t="shared" si="251"/>
        <v/>
      </c>
      <c r="CV87" s="238" t="str">
        <f t="shared" si="252"/>
        <v/>
      </c>
      <c r="CW87" s="239" t="str">
        <f t="shared" si="253"/>
        <v/>
      </c>
      <c r="CX87" s="239" t="str">
        <f t="shared" si="254"/>
        <v/>
      </c>
      <c r="CY87" s="240" t="str">
        <f t="shared" si="255"/>
        <v/>
      </c>
      <c r="CZ87" s="240" t="str">
        <f t="shared" si="256"/>
        <v/>
      </c>
      <c r="DA87" s="240" t="str">
        <f t="shared" si="257"/>
        <v/>
      </c>
      <c r="DB87" s="240" t="str">
        <f t="shared" si="258"/>
        <v/>
      </c>
      <c r="DC87" s="240" t="str">
        <f t="shared" si="259"/>
        <v/>
      </c>
      <c r="DD87" s="240" t="str">
        <f t="shared" si="260"/>
        <v/>
      </c>
      <c r="DE87" s="240" t="str">
        <f t="shared" si="261"/>
        <v/>
      </c>
      <c r="DF87" s="240" t="str">
        <f t="shared" si="262"/>
        <v/>
      </c>
      <c r="DG87" s="240" t="str">
        <f t="shared" si="263"/>
        <v/>
      </c>
      <c r="DH87" s="240" t="str">
        <f t="shared" si="264"/>
        <v/>
      </c>
      <c r="DI87" s="240" t="str">
        <f t="shared" si="124"/>
        <v/>
      </c>
      <c r="DJ87" s="240" t="str">
        <f t="shared" si="124"/>
        <v/>
      </c>
      <c r="DK87" s="240" t="str">
        <f t="shared" si="265"/>
        <v/>
      </c>
      <c r="DL87" s="240" t="str">
        <f t="shared" si="266"/>
        <v/>
      </c>
      <c r="DM87" s="241">
        <v>73</v>
      </c>
      <c r="DN87" s="432"/>
      <c r="DO87" s="242"/>
      <c r="DP87" s="242"/>
      <c r="DQ87" s="248" t="str">
        <f t="shared" si="267"/>
        <v/>
      </c>
      <c r="DR87" s="238" t="str">
        <f t="shared" si="268"/>
        <v/>
      </c>
      <c r="DS87" s="238" t="str">
        <f t="shared" si="269"/>
        <v/>
      </c>
      <c r="DT87" s="238" t="str">
        <f t="shared" si="270"/>
        <v/>
      </c>
      <c r="DU87" s="239" t="str">
        <f t="shared" si="271"/>
        <v/>
      </c>
      <c r="DV87" s="239" t="str">
        <f t="shared" si="272"/>
        <v/>
      </c>
      <c r="DW87" s="240" t="str">
        <f t="shared" si="205"/>
        <v/>
      </c>
      <c r="DX87" s="240" t="str">
        <f t="shared" si="206"/>
        <v/>
      </c>
      <c r="DY87" s="240" t="str">
        <f t="shared" si="207"/>
        <v/>
      </c>
      <c r="DZ87" s="240" t="str">
        <f t="shared" si="208"/>
        <v/>
      </c>
      <c r="EA87" s="240" t="str">
        <f t="shared" si="209"/>
        <v/>
      </c>
      <c r="EB87" s="240" t="str">
        <f t="shared" si="210"/>
        <v/>
      </c>
      <c r="EC87" s="240" t="str">
        <f t="shared" si="211"/>
        <v/>
      </c>
      <c r="ED87" s="240" t="str">
        <f t="shared" si="212"/>
        <v/>
      </c>
      <c r="EE87" s="240" t="str">
        <f t="shared" si="213"/>
        <v/>
      </c>
      <c r="EF87" s="240" t="str">
        <f t="shared" si="214"/>
        <v/>
      </c>
      <c r="EG87" s="240" t="str">
        <f t="shared" si="215"/>
        <v/>
      </c>
      <c r="EH87" s="240" t="str">
        <f t="shared" si="118"/>
        <v/>
      </c>
      <c r="EI87" s="240" t="str">
        <f t="shared" si="216"/>
        <v/>
      </c>
      <c r="EJ87" s="240" t="str">
        <f t="shared" si="273"/>
        <v/>
      </c>
      <c r="EK87" s="241">
        <v>73</v>
      </c>
      <c r="EL87" s="432"/>
      <c r="EM87" s="187"/>
      <c r="EN87" s="187"/>
      <c r="EO87" s="187"/>
      <c r="EP87" s="187"/>
      <c r="EQ87" s="187"/>
      <c r="ER87" s="187"/>
      <c r="ES87" s="187"/>
      <c r="ET87" s="187"/>
      <c r="EU87" s="187"/>
      <c r="EV87" s="187"/>
      <c r="EW87" s="187"/>
      <c r="EX87" s="187"/>
      <c r="EY87" s="187"/>
      <c r="EZ87" s="214" t="str">
        <f>IFERROR(IF(AND('Classificação geral'!$J79="FEM",'Classificação geral'!$K79=1,'Classificação geral'!$F79="Mini"),'Classificação geral'!$A79,""),"")</f>
        <v/>
      </c>
      <c r="FA87" s="214" t="str">
        <f>IFERROR(IF(AND('Classificação geral'!$J79="FEM",'Classificação geral'!$K79=1,'Classificação geral'!F79="Mini"),'Classificação geral'!$B79,""),"")</f>
        <v/>
      </c>
      <c r="FB87" s="215" t="str">
        <f>IF($FA87='Classificação geral'!$B79,'Classificação geral'!$C79,"")</f>
        <v/>
      </c>
      <c r="FC87" s="215" t="str">
        <f>IF($FA87='Classificação geral'!$B79,'Classificação geral'!$D79,"")</f>
        <v/>
      </c>
      <c r="FD87" s="215" t="str">
        <f>IF($FA87='Classificação geral'!$B79,'Classificação geral'!$J79,"")</f>
        <v/>
      </c>
      <c r="FE87" s="215" t="str">
        <f>IF($FD87='Classificação geral'!$J79,'Classificação geral'!$K79,"")</f>
        <v/>
      </c>
      <c r="FF87" s="215" t="str">
        <f>IF($FE87='Classificação geral'!$K79,'Classificação geral'!$P79,"")</f>
        <v/>
      </c>
      <c r="FG87" s="215" t="str">
        <f>IF($FE87='Classificação geral'!$K79,'Classificação geral'!$S79,"")</f>
        <v/>
      </c>
      <c r="FH87" s="215" t="str">
        <f>IF($FE87='Classificação geral'!$K79,'Classificação geral'!$T79,"")</f>
        <v/>
      </c>
      <c r="FI87" s="215" t="str">
        <f>IF($FE87='Classificação geral'!$K79,'Classificação geral'!$L79,"")</f>
        <v/>
      </c>
      <c r="FJ87" s="215" t="str">
        <f>IF($FE87='Classificação geral'!$K79,'Classificação geral'!$U79,"")</f>
        <v/>
      </c>
      <c r="FK87" s="215" t="str">
        <f>IF($FE87='Classificação geral'!$K79,'Classificação geral'!$W79,"")</f>
        <v/>
      </c>
      <c r="FL87" s="215" t="str">
        <f>IF($FE87='Classificação geral'!$K79,'Classificação geral'!$X79,"")</f>
        <v/>
      </c>
      <c r="FM87" s="215" t="str">
        <f>IF($FE87='Classificação geral'!$K79,'Classificação geral'!$M79,"")</f>
        <v/>
      </c>
      <c r="FN87" s="215" t="str">
        <f>IF($FE87='Classificação geral'!$K79,'Classificação geral'!$Y79,"")</f>
        <v/>
      </c>
      <c r="FO87" s="215" t="str">
        <f>IF($FE87='Classificação geral'!$K79,'Classificação geral'!$AA79,"")</f>
        <v/>
      </c>
      <c r="FP87" s="215" t="str">
        <f>IF($FE87='Classificação geral'!$K79,'Classificação geral'!$AB79,"")</f>
        <v/>
      </c>
      <c r="FQ87" s="215" t="str">
        <f>IF($FE87='Classificação geral'!$K79,'Classificação geral'!$N79,"")</f>
        <v/>
      </c>
      <c r="FR87" s="215" t="str">
        <f>IF($FE87='Classificação geral'!$K79,'Classificação geral'!$O79,"")</f>
        <v/>
      </c>
      <c r="FS87" s="215" t="str">
        <f>IF($FE87='Classificação geral'!$K79,'Classificação geral'!$AM79,"")</f>
        <v/>
      </c>
      <c r="FT87" s="216" t="str">
        <f>IFERROR(RANK(FS87,FS:FS,0)+ COUNTIF($FS$13:FS86,FS87),"")</f>
        <v/>
      </c>
      <c r="FU87" s="209"/>
      <c r="FV87" s="214" t="str">
        <f>IFERROR(IF(AND('Classificação geral'!$J79="mas",'Classificação geral'!$K79=1,'Classificação geral'!$F79="Mini"),'Classificação geral'!$A79,""),"")</f>
        <v/>
      </c>
      <c r="FW87" s="214" t="str">
        <f>IFERROR(IF(AND('Classificação geral'!$J79="mas",'Classificação geral'!$K79=1,'Classificação geral'!$F79="Mini"),'Classificação geral'!$B79,""),"")</f>
        <v/>
      </c>
      <c r="FX87" s="215" t="str">
        <f>IF($FW87='Classificação geral'!$B79,'Classificação geral'!$C79,"")</f>
        <v/>
      </c>
      <c r="FY87" s="215" t="str">
        <f>IF($FW87='Classificação geral'!$B79,'Classificação geral'!$D79,"")</f>
        <v/>
      </c>
      <c r="FZ87" s="215" t="str">
        <f>IF($FW87='Classificação geral'!$B79,'Classificação geral'!$J79,"")</f>
        <v/>
      </c>
      <c r="GA87" s="214" t="str">
        <f>IFERROR(IF(AND($FZ87="mas",'Classificação geral'!$K79=1),'Classificação geral'!K79,""),"")</f>
        <v/>
      </c>
      <c r="GB87" s="214" t="str">
        <f>IFERROR(IF(AND($FZ87="mas",'Classificação geral'!$K79=1),'Classificação geral'!P79,""),"")</f>
        <v/>
      </c>
      <c r="GC87" s="214" t="str">
        <f>IFERROR(IF(AND($FZ87="mas",'Classificação geral'!$K79=1),'Classificação geral'!S79,""),"")</f>
        <v/>
      </c>
      <c r="GD87" s="214" t="str">
        <f>IFERROR(IF(AND($FZ87="mas",'Classificação geral'!$K79=1),'Classificação geral'!T79,""),"")</f>
        <v/>
      </c>
      <c r="GE87" s="214" t="str">
        <f>IFERROR(IF(AND($FZ87="mas",'Classificação geral'!$K79=1),'Classificação geral'!L79,""),"")</f>
        <v/>
      </c>
      <c r="GF87" s="214" t="str">
        <f>IFERROR(IF(AND($FZ87="mas",'Classificação geral'!$K79=1),'Classificação geral'!U79,""),"")</f>
        <v/>
      </c>
      <c r="GG87" s="214" t="str">
        <f>IFERROR(IF(AND($FZ87="mas",'Classificação geral'!$K79=1),'Classificação geral'!W79,""),"")</f>
        <v/>
      </c>
      <c r="GH87" s="214" t="str">
        <f>IFERROR(IF(AND($FZ87="mas",'Classificação geral'!$K79=1),'Classificação geral'!X79,""),"")</f>
        <v/>
      </c>
      <c r="GI87" s="214" t="str">
        <f>IFERROR(IF(AND($FZ87="mas",'Classificação geral'!$K79=1),'Classificação geral'!M79,""),"")</f>
        <v/>
      </c>
      <c r="GJ87" s="214" t="str">
        <f>IFERROR(IF(AND($FZ87="mas",'Classificação geral'!$K79=1),'Classificação geral'!Y79,""),"")</f>
        <v/>
      </c>
      <c r="GK87" s="214" t="str">
        <f>IFERROR(IF(AND($FZ87="mas",'Classificação geral'!$K79=1),'Classificação geral'!AA79,""),"")</f>
        <v/>
      </c>
      <c r="GL87" s="214" t="str">
        <f>IFERROR(IF(AND($FZ87="mas",'Classificação geral'!$K79=1),'Classificação geral'!AB79,""),"")</f>
        <v/>
      </c>
      <c r="GM87" s="214" t="str">
        <f>IFERROR(IF(AND($FZ87="mas",'Classificação geral'!$K79=1),'Classificação geral'!N79,""),"")</f>
        <v/>
      </c>
      <c r="GN87" s="214" t="str">
        <f>IFERROR(IF(AND($FZ87="mas",'Classificação geral'!$K79=1),'Classificação geral'!O79,""),"")</f>
        <v/>
      </c>
      <c r="GO87" s="244" t="str">
        <f>IFERROR(IF(AND($FZ87="mas",'Classificação geral'!$K79=1),'Classificação geral'!AM79,""),"")</f>
        <v/>
      </c>
      <c r="GP87" s="216" t="str">
        <f>IFERROR(RANK(GO87,GO:GO,0)+ COUNTIF($GO$13:GO86,GO87),"")</f>
        <v/>
      </c>
      <c r="GQ87" s="209"/>
      <c r="GR87" s="214" t="str">
        <f>IFERROR(IF(AND('Classificação geral'!$J79="fem",'Classificação geral'!$K79=2,'Classificação geral'!$F79="Mini"),'Classificação geral'!$A79,""),"")</f>
        <v/>
      </c>
      <c r="GS87" s="214" t="str">
        <f>IFERROR(IF(AND('Classificação geral'!$J79="fem",'Classificação geral'!$K79=2,'Classificação geral'!$F79="Mini"),'Classificação geral'!$B79,""),"")</f>
        <v/>
      </c>
      <c r="GT87" s="215" t="str">
        <f>IF($GS87='Classificação geral'!$B79,'Classificação geral'!$C79,"")</f>
        <v/>
      </c>
      <c r="GU87" s="215" t="str">
        <f>IF($GS87='Classificação geral'!$B79,'Classificação geral'!$D79,"")</f>
        <v/>
      </c>
      <c r="GV87" s="215" t="str">
        <f>IF($GS87='Classificação geral'!$B79,'Classificação geral'!$J79,"")</f>
        <v/>
      </c>
      <c r="GW87" s="214" t="str">
        <f>IFERROR(IF(AND($GV87="fem",'Classificação geral'!$K79=2),'Classificação geral'!K79,""),"")</f>
        <v/>
      </c>
      <c r="GX87" s="214" t="str">
        <f>IFERROR(IF(AND($GV87="fem",'Classificação geral'!$K79=2),'Classificação geral'!P79,""),"")</f>
        <v/>
      </c>
      <c r="GY87" s="214" t="str">
        <f>IFERROR(IF(AND($GV87="fem",'Classificação geral'!$K79=2),'Classificação geral'!S79,""),"")</f>
        <v/>
      </c>
      <c r="GZ87" s="214" t="str">
        <f>IFERROR(IF(AND($GV87="fem",'Classificação geral'!$K79=2),'Classificação geral'!T79,""),"")</f>
        <v/>
      </c>
      <c r="HA87" s="214" t="str">
        <f>IFERROR(IF(AND($GV87="fem",'Classificação geral'!$K79=2),'Classificação geral'!L79,""),"")</f>
        <v/>
      </c>
      <c r="HB87" s="214" t="str">
        <f>IFERROR(IF(AND($GV87="fem",'Classificação geral'!$K79=2),'Classificação geral'!U79,""),"")</f>
        <v/>
      </c>
      <c r="HC87" s="214" t="str">
        <f>IFERROR(IF(AND($GV87="fem",'Classificação geral'!$K79=2),'Classificação geral'!W79,""),"")</f>
        <v/>
      </c>
      <c r="HD87" s="214" t="str">
        <f>IFERROR(IF(AND($GV87="fem",'Classificação geral'!$K79=2),'Classificação geral'!X79,""),"")</f>
        <v/>
      </c>
      <c r="HE87" s="214" t="str">
        <f>IFERROR(IF(AND($GV87="fem",'Classificação geral'!$K79=2),'Classificação geral'!M79,""),"")</f>
        <v/>
      </c>
      <c r="HF87" s="214" t="str">
        <f>IFERROR(IF(AND($GV87="fem",'Classificação geral'!$K79=2),'Classificação geral'!Y79,""),"")</f>
        <v/>
      </c>
      <c r="HG87" s="214" t="str">
        <f>IFERROR(IF(AND($GV87="fem",'Classificação geral'!$K79=2),'Classificação geral'!AA79,""),"")</f>
        <v/>
      </c>
      <c r="HH87" s="214" t="str">
        <f>IFERROR(IF(AND($GV87="fem",'Classificação geral'!$K79=2),'Classificação geral'!AB79,""),"")</f>
        <v/>
      </c>
      <c r="HI87" s="214" t="str">
        <f>IFERROR(IF(AND($GV87="fem",'Classificação geral'!$K79=2),'Classificação geral'!N79,""),"")</f>
        <v/>
      </c>
      <c r="HJ87" s="214" t="str">
        <f>IFERROR(IF(AND($GV87="fem",'Classificação geral'!$K79=2),'Classificação geral'!O79,""),"")</f>
        <v/>
      </c>
      <c r="HK87" s="214" t="str">
        <f>IFERROR(IF(AND($GV87="fem",'Classificação geral'!$K79=2),'Classificação geral'!AM79,""),"")</f>
        <v/>
      </c>
      <c r="HL87" s="216" t="str">
        <f>IFERROR(RANK(HK87,HK:HK,0)+ COUNTIF(HK$13:$HK85,HK87),"")</f>
        <v/>
      </c>
      <c r="HM87" s="209"/>
      <c r="HN87" s="214" t="str">
        <f>IFERROR(IF(AND('Classificação geral'!$J79="mas",'Classificação geral'!$K79=2,'Classificação geral'!$F79="Mini"),'Classificação geral'!$A79,""),"")</f>
        <v/>
      </c>
      <c r="HO87" s="214" t="str">
        <f>IFERROR(IF(AND('Classificação geral'!$J79="mas",'Classificação geral'!$K79=2,'Classificação geral'!$F79="Mini"),'Classificação geral'!$B79,""),"")</f>
        <v/>
      </c>
      <c r="HP87" s="215" t="str">
        <f>IF($HO87='Classificação geral'!$B79,'Classificação geral'!$C79,"")</f>
        <v/>
      </c>
      <c r="HQ87" s="215" t="str">
        <f>IF($HO87='Classificação geral'!$B79,'Classificação geral'!$D79,"")</f>
        <v/>
      </c>
      <c r="HR87" s="215" t="str">
        <f>IF($HO87='Classificação geral'!$B79,'Classificação geral'!$J79,"")</f>
        <v/>
      </c>
      <c r="HS87" s="214" t="str">
        <f>IFERROR(IF(AND($HR87="mas",'Classificação geral'!$K79=2),'Classificação geral'!K79,""),"")</f>
        <v/>
      </c>
      <c r="HT87" s="214" t="str">
        <f>IFERROR(IF(AND($HR87="mas",'Classificação geral'!$K79=2),'Classificação geral'!P79,""),"")</f>
        <v/>
      </c>
      <c r="HU87" s="214" t="str">
        <f>IFERROR(IF(AND($HR87="mas",'Classificação geral'!$K79=2),'Classificação geral'!S79,""),"")</f>
        <v/>
      </c>
      <c r="HV87" s="214" t="str">
        <f>IFERROR(IF(AND($HR87="mas",'Classificação geral'!$K79=2),'Classificação geral'!T79,""),"")</f>
        <v/>
      </c>
      <c r="HW87" s="214" t="str">
        <f>IFERROR(IF(AND($HR87="mas",'Classificação geral'!$K79=2),'Classificação geral'!L79,""),"")</f>
        <v/>
      </c>
      <c r="HX87" s="214" t="str">
        <f>IFERROR(IF(AND($HR87="mas",'Classificação geral'!$K79=2),'Classificação geral'!U79,""),"")</f>
        <v/>
      </c>
      <c r="HY87" s="214" t="str">
        <f>IFERROR(IF(AND($HR87="mas",'Classificação geral'!$K79=2),'Classificação geral'!W79,""),"")</f>
        <v/>
      </c>
      <c r="HZ87" s="214" t="str">
        <f>IFERROR(IF(AND($HR87="mas",'Classificação geral'!$K79=2),'Classificação geral'!X79,""),"")</f>
        <v/>
      </c>
      <c r="IA87" s="214" t="str">
        <f>IFERROR(IF(AND($HR87="mas",'Classificação geral'!$K79=2),'Classificação geral'!M79,""),"")</f>
        <v/>
      </c>
      <c r="IB87" s="214" t="str">
        <f>IFERROR(IF(AND($HR87="mas",'Classificação geral'!$K79=2),'Classificação geral'!Y79,""),"")</f>
        <v/>
      </c>
      <c r="IC87" s="214" t="str">
        <f>IFERROR(IF(AND($HR87="mas",'Classificação geral'!$K79=2),'Classificação geral'!AA79,""),"")</f>
        <v/>
      </c>
      <c r="ID87" s="214" t="str">
        <f>IFERROR(IF(AND($HR87="mas",'Classificação geral'!$K79=2),'Classificação geral'!AB79,""),"")</f>
        <v/>
      </c>
      <c r="IE87" s="214" t="str">
        <f>IFERROR(IF(AND($HR87="mas",'Classificação geral'!$K79=2),'Classificação geral'!N79,""),"")</f>
        <v/>
      </c>
      <c r="IF87" s="214" t="str">
        <f>IFERROR(IF(AND($HR87="mas",'Classificação geral'!$K79=2),'Classificação geral'!$AM79,""),"")</f>
        <v/>
      </c>
      <c r="IG87" s="216" t="str">
        <f>IFERROR(RANK(IF87,IF:IF,0)+ COUNTIF($IF$13:IF$13,IF87),"")</f>
        <v/>
      </c>
      <c r="IH87" s="209"/>
      <c r="II87" s="214" t="str">
        <f>IFERROR(IF(AND('Classificação geral'!$J79="fem",'Classificação geral'!$K79=3,'Classificação geral'!$F79="Mini"),'Classificação geral'!$A79,""),"")</f>
        <v/>
      </c>
      <c r="IJ87" s="214" t="str">
        <f>IFERROR(IF(AND('Classificação geral'!$J79="fem",'Classificação geral'!$K79=3,'Classificação geral'!$F79="Mini"),'Classificação geral'!$B79,""),"")</f>
        <v/>
      </c>
      <c r="IK87" s="215" t="str">
        <f>IF($IJ87='Classificação geral'!$B79,'Classificação geral'!$C79,"")</f>
        <v/>
      </c>
      <c r="IL87" s="215" t="str">
        <f>IF($IJ87='Classificação geral'!$B79,'Classificação geral'!$D79,"")</f>
        <v/>
      </c>
      <c r="IM87" s="215" t="str">
        <f>IF($IJ87='Classificação geral'!$B79,'Classificação geral'!$J79,"")</f>
        <v/>
      </c>
      <c r="IN87" s="215" t="str">
        <f>IF($IM87='Classificação geral'!$J79,'Classificação geral'!$K79,"")</f>
        <v/>
      </c>
      <c r="IO87" s="215" t="str">
        <f>IF($IN87='Classificação geral'!$K79,'Classificação geral'!$P79,"")</f>
        <v/>
      </c>
      <c r="IP87" s="215" t="str">
        <f>IF($IN87='Classificação geral'!$K79,'Classificação geral'!$S79,"")</f>
        <v/>
      </c>
      <c r="IQ87" s="215" t="str">
        <f>IF($IN87='Classificação geral'!$K79,'Classificação geral'!$T79,"")</f>
        <v/>
      </c>
      <c r="IR87" s="215" t="str">
        <f>IF($IN87='Classificação geral'!$K79,'Classificação geral'!$L79,"")</f>
        <v/>
      </c>
      <c r="IS87" s="215" t="str">
        <f>IF($IN87='Classificação geral'!$K79,'Classificação geral'!$U79,"")</f>
        <v/>
      </c>
      <c r="IT87" s="215" t="str">
        <f>IF($IN87='Classificação geral'!$K79,'Classificação geral'!$W79,"")</f>
        <v/>
      </c>
      <c r="IU87" s="215" t="str">
        <f>IF($IN87='Classificação geral'!$K79,'Classificação geral'!$X79,"")</f>
        <v/>
      </c>
      <c r="IV87" s="215" t="str">
        <f>IF($IN87='Classificação geral'!$K79,'Classificação geral'!$M79,"")</f>
        <v/>
      </c>
      <c r="IW87" s="215" t="str">
        <f>IF($IN87='Classificação geral'!$K79,'Classificação geral'!$Y79,"")</f>
        <v/>
      </c>
      <c r="IX87" s="215" t="str">
        <f>IF($IN87='Classificação geral'!$K79,'Classificação geral'!$AA79,"")</f>
        <v/>
      </c>
      <c r="IY87" s="215" t="str">
        <f>IF($IN87='Classificação geral'!$K79,'Classificação geral'!$AB79,"")</f>
        <v/>
      </c>
      <c r="IZ87" s="215" t="str">
        <f>IF($IN87='Classificação geral'!$K79,'Classificação geral'!$N79,"")</f>
        <v/>
      </c>
      <c r="JA87" s="215" t="str">
        <f>IF($IN87='Classificação geral'!$K79,'Classificação geral'!$O79,"")</f>
        <v/>
      </c>
      <c r="JB87" s="215" t="str">
        <f>IF($IN87='Classificação geral'!$K79,'Classificação geral'!$AM79,"")</f>
        <v/>
      </c>
      <c r="JC87" s="216" t="str">
        <f>IFERROR(RANK(JB87,JB:JB,0)+ COUNTIF($JB$13:JB85,JB87),"")</f>
        <v/>
      </c>
      <c r="JD87" s="209"/>
      <c r="JE87" s="214" t="str">
        <f>IFERROR(IF(AND('Classificação geral'!$J79="mas",'Classificação geral'!$K79=3,'Classificação geral'!$F79="Mini"),'Classificação geral'!$A79,""),"")</f>
        <v/>
      </c>
      <c r="JF87" s="214" t="str">
        <f>IFERROR(IF(AND('Classificação geral'!$J79="mas",'Classificação geral'!$K79=3,'Classificação geral'!$F79="Mini"),'Classificação geral'!$B79,""),"")</f>
        <v/>
      </c>
      <c r="JG87" s="215" t="str">
        <f>IF($JF87='Classificação geral'!$B79,'Classificação geral'!$C79,"")</f>
        <v/>
      </c>
      <c r="JH87" s="215" t="str">
        <f>IF($JF87='Classificação geral'!$B79,'Classificação geral'!$D79,"")</f>
        <v/>
      </c>
      <c r="JI87" s="215" t="str">
        <f>IF($JF87='Classificação geral'!$B79,'Classificação geral'!$J79,"")</f>
        <v/>
      </c>
      <c r="JJ87" s="214" t="str">
        <f>IFERROR(IF(AND($JI87="mas",'Classificação geral'!$K79=3),'Classificação geral'!K79,""),"")</f>
        <v/>
      </c>
      <c r="JK87" s="214" t="str">
        <f>IFERROR(IF(AND($JI87="mas",'Classificação geral'!$K79=3),'Classificação geral'!P79,""),"")</f>
        <v/>
      </c>
      <c r="JL87" s="214" t="str">
        <f>IFERROR(IF(AND($JI87="mas",'Classificação geral'!$K79=3),'Classificação geral'!S79,""),"")</f>
        <v/>
      </c>
      <c r="JM87" s="214" t="str">
        <f>IFERROR(IF(AND($JI87="mas",'Classificação geral'!$K79=3),'Classificação geral'!T79,""),"")</f>
        <v/>
      </c>
      <c r="JN87" s="214" t="str">
        <f>IFERROR(IF(AND($JI87="mas",'Classificação geral'!$K79=3),'Classificação geral'!L79,""),"")</f>
        <v/>
      </c>
      <c r="JO87" s="214" t="str">
        <f>IFERROR(IF(AND($JI87="mas",'Classificação geral'!$K79=3),'Classificação geral'!U79,""),"")</f>
        <v/>
      </c>
      <c r="JP87" s="214" t="str">
        <f>IFERROR(IF(AND($JI87="mas",'Classificação geral'!$K79=3),'Classificação geral'!W79,""),"")</f>
        <v/>
      </c>
      <c r="JQ87" s="214" t="str">
        <f>IFERROR(IF(AND($JI87="mas",'Classificação geral'!$K79=3),'Classificação geral'!X79,""),"")</f>
        <v/>
      </c>
      <c r="JR87" s="214" t="str">
        <f>IFERROR(IF(AND($JI87="mas",'Classificação geral'!$K79=3),'Classificação geral'!M79,""),"")</f>
        <v/>
      </c>
      <c r="JS87" s="214" t="str">
        <f>IFERROR(IF(AND($JI87="mas",'Classificação geral'!$K79=3),'Classificação geral'!Y79,""),"")</f>
        <v/>
      </c>
      <c r="JT87" s="214" t="str">
        <f>IFERROR(IF(AND($JI87="mas",'Classificação geral'!$K79=3),'Classificação geral'!AA79,""),"")</f>
        <v/>
      </c>
      <c r="JU87" s="214" t="str">
        <f>IFERROR(IF(AND($JI87="mas",'Classificação geral'!$K79=3),'Classificação geral'!AB79,""),"")</f>
        <v/>
      </c>
      <c r="JV87" s="214" t="str">
        <f>IFERROR(IF(AND($JI87="mas",'Classificação geral'!$K79=3),'Classificação geral'!N79,""),"")</f>
        <v/>
      </c>
      <c r="JW87" s="214" t="str">
        <f>IFERROR(IF(AND($JI87="mas",'Classificação geral'!$K79=3),'Classificação geral'!$AM79,""),"")</f>
        <v/>
      </c>
      <c r="JX87" s="216" t="str">
        <f>IFERROR(RANK(JW87,JW:JW,0)+ COUNTIF(JW$13:$JW85,JW87),"")</f>
        <v/>
      </c>
    </row>
    <row r="88" spans="1:284" s="188" customFormat="1" ht="24.75" customHeight="1" x14ac:dyDescent="0.5">
      <c r="A88" s="243"/>
      <c r="B88" s="248" t="str">
        <f t="shared" si="167"/>
        <v/>
      </c>
      <c r="C88" s="238" t="str">
        <f t="shared" si="168"/>
        <v/>
      </c>
      <c r="D88" s="238" t="str">
        <f t="shared" si="169"/>
        <v/>
      </c>
      <c r="E88" s="238" t="str">
        <f t="shared" si="170"/>
        <v/>
      </c>
      <c r="F88" s="239" t="str">
        <f t="shared" si="171"/>
        <v/>
      </c>
      <c r="G88" s="239" t="str">
        <f t="shared" si="172"/>
        <v/>
      </c>
      <c r="H88" s="240" t="str">
        <f t="shared" si="173"/>
        <v/>
      </c>
      <c r="I88" s="240" t="str">
        <f t="shared" si="174"/>
        <v/>
      </c>
      <c r="J88" s="240" t="str">
        <f t="shared" si="175"/>
        <v/>
      </c>
      <c r="K88" s="240" t="str">
        <f t="shared" si="176"/>
        <v/>
      </c>
      <c r="L88" s="240" t="str">
        <f t="shared" si="177"/>
        <v/>
      </c>
      <c r="M88" s="240" t="str">
        <f t="shared" si="178"/>
        <v/>
      </c>
      <c r="N88" s="240" t="str">
        <f t="shared" si="179"/>
        <v/>
      </c>
      <c r="O88" s="240" t="str">
        <f t="shared" si="180"/>
        <v/>
      </c>
      <c r="P88" s="240" t="str">
        <f t="shared" si="181"/>
        <v/>
      </c>
      <c r="Q88" s="240" t="str">
        <f t="shared" si="182"/>
        <v/>
      </c>
      <c r="R88" s="240" t="str">
        <f t="shared" si="165"/>
        <v/>
      </c>
      <c r="S88" s="240" t="str">
        <f t="shared" si="165"/>
        <v/>
      </c>
      <c r="T88" s="240" t="str">
        <f t="shared" si="183"/>
        <v/>
      </c>
      <c r="U88" s="240" t="str">
        <f t="shared" si="184"/>
        <v/>
      </c>
      <c r="V88" s="241">
        <v>74</v>
      </c>
      <c r="W88" s="432"/>
      <c r="X88" s="434"/>
      <c r="Y88" s="242"/>
      <c r="Z88" s="248" t="str">
        <f t="shared" si="185"/>
        <v/>
      </c>
      <c r="AA88" s="238" t="str">
        <f t="shared" si="186"/>
        <v/>
      </c>
      <c r="AB88" s="238" t="str">
        <f t="shared" si="187"/>
        <v/>
      </c>
      <c r="AC88" s="238" t="str">
        <f t="shared" si="188"/>
        <v/>
      </c>
      <c r="AD88" s="239" t="str">
        <f t="shared" si="189"/>
        <v/>
      </c>
      <c r="AE88" s="239" t="str">
        <f t="shared" si="190"/>
        <v/>
      </c>
      <c r="AF88" s="240" t="str">
        <f t="shared" si="191"/>
        <v/>
      </c>
      <c r="AG88" s="240" t="str">
        <f t="shared" si="192"/>
        <v/>
      </c>
      <c r="AH88" s="240" t="str">
        <f t="shared" si="193"/>
        <v/>
      </c>
      <c r="AI88" s="240" t="str">
        <f t="shared" si="194"/>
        <v/>
      </c>
      <c r="AJ88" s="240" t="str">
        <f t="shared" si="195"/>
        <v/>
      </c>
      <c r="AK88" s="240" t="str">
        <f t="shared" si="196"/>
        <v/>
      </c>
      <c r="AL88" s="240" t="str">
        <f t="shared" si="197"/>
        <v/>
      </c>
      <c r="AM88" s="240" t="str">
        <f t="shared" si="198"/>
        <v/>
      </c>
      <c r="AN88" s="240" t="str">
        <f t="shared" si="199"/>
        <v/>
      </c>
      <c r="AO88" s="240" t="str">
        <f t="shared" si="200"/>
        <v/>
      </c>
      <c r="AP88" s="240" t="str">
        <f t="shared" si="166"/>
        <v/>
      </c>
      <c r="AQ88" s="240" t="str">
        <f t="shared" si="166"/>
        <v/>
      </c>
      <c r="AR88" s="240" t="str">
        <f t="shared" si="201"/>
        <v/>
      </c>
      <c r="AS88" s="240" t="str">
        <f t="shared" si="202"/>
        <v/>
      </c>
      <c r="AT88" s="241">
        <v>74</v>
      </c>
      <c r="AU88" s="432"/>
      <c r="AV88" s="242"/>
      <c r="AW88" s="243"/>
      <c r="AX88" s="249" t="str">
        <f t="shared" si="217"/>
        <v/>
      </c>
      <c r="AY88" s="238" t="str">
        <f t="shared" si="218"/>
        <v/>
      </c>
      <c r="AZ88" s="238" t="str">
        <f t="shared" si="219"/>
        <v/>
      </c>
      <c r="BA88" s="239" t="str">
        <f t="shared" si="203"/>
        <v/>
      </c>
      <c r="BB88" s="239" t="str">
        <f t="shared" si="220"/>
        <v/>
      </c>
      <c r="BC88" s="239" t="str">
        <f t="shared" si="221"/>
        <v/>
      </c>
      <c r="BD88" s="240" t="str">
        <f t="shared" si="222"/>
        <v/>
      </c>
      <c r="BE88" s="240" t="str">
        <f t="shared" si="223"/>
        <v/>
      </c>
      <c r="BF88" s="240" t="str">
        <f t="shared" si="224"/>
        <v/>
      </c>
      <c r="BG88" s="240" t="str">
        <f t="shared" si="225"/>
        <v/>
      </c>
      <c r="BH88" s="240" t="str">
        <f t="shared" si="226"/>
        <v/>
      </c>
      <c r="BI88" s="240" t="str">
        <f t="shared" si="227"/>
        <v/>
      </c>
      <c r="BJ88" s="240" t="str">
        <f t="shared" si="228"/>
        <v/>
      </c>
      <c r="BK88" s="240" t="str">
        <f t="shared" si="229"/>
        <v/>
      </c>
      <c r="BL88" s="240" t="str">
        <f t="shared" si="230"/>
        <v/>
      </c>
      <c r="BM88" s="240" t="str">
        <f t="shared" si="231"/>
        <v/>
      </c>
      <c r="BN88" s="240" t="str">
        <f t="shared" si="121"/>
        <v/>
      </c>
      <c r="BO88" s="240" t="str">
        <f t="shared" si="121"/>
        <v/>
      </c>
      <c r="BP88" s="240" t="str">
        <f t="shared" si="232"/>
        <v/>
      </c>
      <c r="BQ88" s="240" t="str">
        <f t="shared" si="233"/>
        <v/>
      </c>
      <c r="BR88" s="241">
        <v>74</v>
      </c>
      <c r="BS88" s="432"/>
      <c r="BT88" s="242"/>
      <c r="BU88" s="242"/>
      <c r="BV88" s="249" t="str">
        <f t="shared" si="234"/>
        <v/>
      </c>
      <c r="BW88" s="238" t="str">
        <f t="shared" si="235"/>
        <v/>
      </c>
      <c r="BX88" s="238" t="str">
        <f t="shared" si="236"/>
        <v/>
      </c>
      <c r="BY88" s="239" t="str">
        <f t="shared" si="204"/>
        <v/>
      </c>
      <c r="BZ88" s="239" t="str">
        <f t="shared" si="237"/>
        <v/>
      </c>
      <c r="CA88" s="239" t="str">
        <f t="shared" si="122"/>
        <v/>
      </c>
      <c r="CB88" s="240" t="str">
        <f t="shared" si="122"/>
        <v/>
      </c>
      <c r="CC88" s="240" t="str">
        <f t="shared" si="238"/>
        <v/>
      </c>
      <c r="CD88" s="240" t="str">
        <f t="shared" si="239"/>
        <v/>
      </c>
      <c r="CE88" s="240" t="str">
        <f t="shared" si="240"/>
        <v/>
      </c>
      <c r="CF88" s="240" t="str">
        <f t="shared" si="241"/>
        <v/>
      </c>
      <c r="CG88" s="240" t="str">
        <f t="shared" si="242"/>
        <v/>
      </c>
      <c r="CH88" s="240" t="str">
        <f t="shared" si="243"/>
        <v/>
      </c>
      <c r="CI88" s="240" t="str">
        <f t="shared" si="244"/>
        <v/>
      </c>
      <c r="CJ88" s="240" t="str">
        <f t="shared" si="245"/>
        <v/>
      </c>
      <c r="CK88" s="240" t="str">
        <f t="shared" si="246"/>
        <v/>
      </c>
      <c r="CL88" s="240" t="str">
        <f t="shared" si="123"/>
        <v/>
      </c>
      <c r="CM88" s="240" t="str">
        <f t="shared" si="123"/>
        <v/>
      </c>
      <c r="CN88" s="240" t="str">
        <f t="shared" si="247"/>
        <v/>
      </c>
      <c r="CO88" s="240" t="str">
        <f t="shared" si="248"/>
        <v/>
      </c>
      <c r="CP88" s="241">
        <v>74</v>
      </c>
      <c r="CQ88" s="432"/>
      <c r="CR88" s="243"/>
      <c r="CS88" s="248" t="str">
        <f t="shared" si="249"/>
        <v/>
      </c>
      <c r="CT88" s="238" t="str">
        <f t="shared" si="250"/>
        <v/>
      </c>
      <c r="CU88" s="238" t="str">
        <f t="shared" si="251"/>
        <v/>
      </c>
      <c r="CV88" s="238" t="str">
        <f t="shared" si="252"/>
        <v/>
      </c>
      <c r="CW88" s="239" t="str">
        <f t="shared" si="253"/>
        <v/>
      </c>
      <c r="CX88" s="239" t="str">
        <f t="shared" si="254"/>
        <v/>
      </c>
      <c r="CY88" s="240" t="str">
        <f t="shared" si="255"/>
        <v/>
      </c>
      <c r="CZ88" s="240" t="str">
        <f t="shared" si="256"/>
        <v/>
      </c>
      <c r="DA88" s="240" t="str">
        <f t="shared" si="257"/>
        <v/>
      </c>
      <c r="DB88" s="240" t="str">
        <f t="shared" si="258"/>
        <v/>
      </c>
      <c r="DC88" s="240" t="str">
        <f t="shared" si="259"/>
        <v/>
      </c>
      <c r="DD88" s="240" t="str">
        <f t="shared" si="260"/>
        <v/>
      </c>
      <c r="DE88" s="240" t="str">
        <f t="shared" si="261"/>
        <v/>
      </c>
      <c r="DF88" s="240" t="str">
        <f t="shared" si="262"/>
        <v/>
      </c>
      <c r="DG88" s="240" t="str">
        <f t="shared" si="263"/>
        <v/>
      </c>
      <c r="DH88" s="240" t="str">
        <f t="shared" si="264"/>
        <v/>
      </c>
      <c r="DI88" s="240" t="str">
        <f t="shared" si="124"/>
        <v/>
      </c>
      <c r="DJ88" s="240" t="str">
        <f t="shared" si="124"/>
        <v/>
      </c>
      <c r="DK88" s="240" t="str">
        <f t="shared" si="265"/>
        <v/>
      </c>
      <c r="DL88" s="240" t="str">
        <f t="shared" si="266"/>
        <v/>
      </c>
      <c r="DM88" s="241">
        <v>74</v>
      </c>
      <c r="DN88" s="432"/>
      <c r="DO88" s="242"/>
      <c r="DP88" s="242"/>
      <c r="DQ88" s="248" t="str">
        <f t="shared" si="267"/>
        <v/>
      </c>
      <c r="DR88" s="238" t="str">
        <f t="shared" si="268"/>
        <v/>
      </c>
      <c r="DS88" s="238" t="str">
        <f t="shared" si="269"/>
        <v/>
      </c>
      <c r="DT88" s="238" t="str">
        <f t="shared" si="270"/>
        <v/>
      </c>
      <c r="DU88" s="239" t="str">
        <f t="shared" si="271"/>
        <v/>
      </c>
      <c r="DV88" s="239" t="str">
        <f t="shared" si="272"/>
        <v/>
      </c>
      <c r="DW88" s="240" t="str">
        <f t="shared" si="205"/>
        <v/>
      </c>
      <c r="DX88" s="240" t="str">
        <f t="shared" si="206"/>
        <v/>
      </c>
      <c r="DY88" s="240" t="str">
        <f t="shared" si="207"/>
        <v/>
      </c>
      <c r="DZ88" s="240" t="str">
        <f t="shared" si="208"/>
        <v/>
      </c>
      <c r="EA88" s="240" t="str">
        <f t="shared" si="209"/>
        <v/>
      </c>
      <c r="EB88" s="240" t="str">
        <f t="shared" si="210"/>
        <v/>
      </c>
      <c r="EC88" s="240" t="str">
        <f t="shared" si="211"/>
        <v/>
      </c>
      <c r="ED88" s="240" t="str">
        <f t="shared" si="212"/>
        <v/>
      </c>
      <c r="EE88" s="240" t="str">
        <f t="shared" si="213"/>
        <v/>
      </c>
      <c r="EF88" s="240" t="str">
        <f t="shared" si="214"/>
        <v/>
      </c>
      <c r="EG88" s="240" t="str">
        <f t="shared" si="215"/>
        <v/>
      </c>
      <c r="EH88" s="240" t="str">
        <f t="shared" si="118"/>
        <v/>
      </c>
      <c r="EI88" s="240" t="str">
        <f t="shared" si="216"/>
        <v/>
      </c>
      <c r="EJ88" s="240" t="str">
        <f t="shared" si="273"/>
        <v/>
      </c>
      <c r="EK88" s="241">
        <v>74</v>
      </c>
      <c r="EL88" s="432"/>
      <c r="EM88" s="187"/>
      <c r="EN88" s="187"/>
      <c r="EO88" s="187"/>
      <c r="EP88" s="187"/>
      <c r="EQ88" s="187"/>
      <c r="ER88" s="187"/>
      <c r="ES88" s="187"/>
      <c r="ET88" s="187"/>
      <c r="EU88" s="187"/>
      <c r="EV88" s="187"/>
      <c r="EW88" s="187"/>
      <c r="EX88" s="187"/>
      <c r="EY88" s="187"/>
      <c r="EZ88" s="214" t="str">
        <f>IFERROR(IF(AND('Classificação geral'!$J80="FEM",'Classificação geral'!$K80=1,'Classificação geral'!$F80="Mini"),'Classificação geral'!$A80,""),"")</f>
        <v/>
      </c>
      <c r="FA88" s="214" t="str">
        <f>IFERROR(IF(AND('Classificação geral'!$J80="FEM",'Classificação geral'!$K80=1,'Classificação geral'!F80="Mini"),'Classificação geral'!$B80,""),"")</f>
        <v/>
      </c>
      <c r="FB88" s="215" t="str">
        <f>IF($FA88='Classificação geral'!$B80,'Classificação geral'!$C80,"")</f>
        <v/>
      </c>
      <c r="FC88" s="215" t="str">
        <f>IF($FA88='Classificação geral'!$B80,'Classificação geral'!$D80,"")</f>
        <v/>
      </c>
      <c r="FD88" s="215" t="str">
        <f>IF($FA88='Classificação geral'!$B80,'Classificação geral'!$J80,"")</f>
        <v/>
      </c>
      <c r="FE88" s="215" t="str">
        <f>IF($FD88='Classificação geral'!$J80,'Classificação geral'!$K80,"")</f>
        <v/>
      </c>
      <c r="FF88" s="215" t="str">
        <f>IF($FE88='Classificação geral'!$K80,'Classificação geral'!$P80,"")</f>
        <v/>
      </c>
      <c r="FG88" s="215" t="str">
        <f>IF($FE88='Classificação geral'!$K80,'Classificação geral'!$S80,"")</f>
        <v/>
      </c>
      <c r="FH88" s="215" t="str">
        <f>IF($FE88='Classificação geral'!$K80,'Classificação geral'!$T80,"")</f>
        <v/>
      </c>
      <c r="FI88" s="215" t="str">
        <f>IF($FE88='Classificação geral'!$K80,'Classificação geral'!$L80,"")</f>
        <v/>
      </c>
      <c r="FJ88" s="215" t="str">
        <f>IF($FE88='Classificação geral'!$K80,'Classificação geral'!$U80,"")</f>
        <v/>
      </c>
      <c r="FK88" s="215" t="str">
        <f>IF($FE88='Classificação geral'!$K80,'Classificação geral'!$W80,"")</f>
        <v/>
      </c>
      <c r="FL88" s="215" t="str">
        <f>IF($FE88='Classificação geral'!$K80,'Classificação geral'!$X80,"")</f>
        <v/>
      </c>
      <c r="FM88" s="215" t="str">
        <f>IF($FE88='Classificação geral'!$K80,'Classificação geral'!$M80,"")</f>
        <v/>
      </c>
      <c r="FN88" s="215" t="str">
        <f>IF($FE88='Classificação geral'!$K80,'Classificação geral'!$Y80,"")</f>
        <v/>
      </c>
      <c r="FO88" s="215" t="str">
        <f>IF($FE88='Classificação geral'!$K80,'Classificação geral'!$AA80,"")</f>
        <v/>
      </c>
      <c r="FP88" s="215" t="str">
        <f>IF($FE88='Classificação geral'!$K80,'Classificação geral'!$AB80,"")</f>
        <v/>
      </c>
      <c r="FQ88" s="215" t="str">
        <f>IF($FE88='Classificação geral'!$K80,'Classificação geral'!$N80,"")</f>
        <v/>
      </c>
      <c r="FR88" s="215" t="str">
        <f>IF($FE88='Classificação geral'!$K80,'Classificação geral'!$O80,"")</f>
        <v/>
      </c>
      <c r="FS88" s="215" t="str">
        <f>IF($FE88='Classificação geral'!$K80,'Classificação geral'!$AM80,"")</f>
        <v/>
      </c>
      <c r="FT88" s="216" t="str">
        <f>IFERROR(RANK(FS88,FS:FS,0)+ COUNTIF($FS$13:FS87,FS88),"")</f>
        <v/>
      </c>
      <c r="FU88" s="209"/>
      <c r="FV88" s="214" t="str">
        <f>IFERROR(IF(AND('Classificação geral'!$J80="mas",'Classificação geral'!$K80=1,'Classificação geral'!$F80="Mini"),'Classificação geral'!$A80,""),"")</f>
        <v/>
      </c>
      <c r="FW88" s="214" t="str">
        <f>IFERROR(IF(AND('Classificação geral'!$J80="mas",'Classificação geral'!$K80=1,'Classificação geral'!$F80="Mini"),'Classificação geral'!$B80,""),"")</f>
        <v/>
      </c>
      <c r="FX88" s="215" t="str">
        <f>IF($FW88='Classificação geral'!$B80,'Classificação geral'!$C80,"")</f>
        <v/>
      </c>
      <c r="FY88" s="215" t="str">
        <f>IF($FW88='Classificação geral'!$B80,'Classificação geral'!$D80,"")</f>
        <v/>
      </c>
      <c r="FZ88" s="215" t="str">
        <f>IF($FW88='Classificação geral'!$B80,'Classificação geral'!$J80,"")</f>
        <v/>
      </c>
      <c r="GA88" s="214" t="str">
        <f>IFERROR(IF(AND($FZ88="mas",'Classificação geral'!$K80=1),'Classificação geral'!K80,""),"")</f>
        <v/>
      </c>
      <c r="GB88" s="214" t="str">
        <f>IFERROR(IF(AND($FZ88="mas",'Classificação geral'!$K80=1),'Classificação geral'!P80,""),"")</f>
        <v/>
      </c>
      <c r="GC88" s="214" t="str">
        <f>IFERROR(IF(AND($FZ88="mas",'Classificação geral'!$K80=1),'Classificação geral'!S80,""),"")</f>
        <v/>
      </c>
      <c r="GD88" s="214" t="str">
        <f>IFERROR(IF(AND($FZ88="mas",'Classificação geral'!$K80=1),'Classificação geral'!T80,""),"")</f>
        <v/>
      </c>
      <c r="GE88" s="214" t="str">
        <f>IFERROR(IF(AND($FZ88="mas",'Classificação geral'!$K80=1),'Classificação geral'!L80,""),"")</f>
        <v/>
      </c>
      <c r="GF88" s="214" t="str">
        <f>IFERROR(IF(AND($FZ88="mas",'Classificação geral'!$K80=1),'Classificação geral'!U80,""),"")</f>
        <v/>
      </c>
      <c r="GG88" s="214" t="str">
        <f>IFERROR(IF(AND($FZ88="mas",'Classificação geral'!$K80=1),'Classificação geral'!W80,""),"")</f>
        <v/>
      </c>
      <c r="GH88" s="214" t="str">
        <f>IFERROR(IF(AND($FZ88="mas",'Classificação geral'!$K80=1),'Classificação geral'!X80,""),"")</f>
        <v/>
      </c>
      <c r="GI88" s="214" t="str">
        <f>IFERROR(IF(AND($FZ88="mas",'Classificação geral'!$K80=1),'Classificação geral'!M80,""),"")</f>
        <v/>
      </c>
      <c r="GJ88" s="214" t="str">
        <f>IFERROR(IF(AND($FZ88="mas",'Classificação geral'!$K80=1),'Classificação geral'!Y80,""),"")</f>
        <v/>
      </c>
      <c r="GK88" s="214" t="str">
        <f>IFERROR(IF(AND($FZ88="mas",'Classificação geral'!$K80=1),'Classificação geral'!AA80,""),"")</f>
        <v/>
      </c>
      <c r="GL88" s="214" t="str">
        <f>IFERROR(IF(AND($FZ88="mas",'Classificação geral'!$K80=1),'Classificação geral'!AB80,""),"")</f>
        <v/>
      </c>
      <c r="GM88" s="214" t="str">
        <f>IFERROR(IF(AND($FZ88="mas",'Classificação geral'!$K80=1),'Classificação geral'!N80,""),"")</f>
        <v/>
      </c>
      <c r="GN88" s="214" t="str">
        <f>IFERROR(IF(AND($FZ88="mas",'Classificação geral'!$K80=1),'Classificação geral'!O80,""),"")</f>
        <v/>
      </c>
      <c r="GO88" s="244" t="str">
        <f>IFERROR(IF(AND($FZ88="mas",'Classificação geral'!$K80=1),'Classificação geral'!AM80,""),"")</f>
        <v/>
      </c>
      <c r="GP88" s="216" t="str">
        <f>IFERROR(RANK(GO88,GO:GO,0)+ COUNTIF($GO$13:GO87,GO88),"")</f>
        <v/>
      </c>
      <c r="GQ88" s="209"/>
      <c r="GR88" s="214" t="str">
        <f>IFERROR(IF(AND('Classificação geral'!$J80="fem",'Classificação geral'!$K80=2,'Classificação geral'!$F80="Mini"),'Classificação geral'!$A80,""),"")</f>
        <v/>
      </c>
      <c r="GS88" s="214" t="str">
        <f>IFERROR(IF(AND('Classificação geral'!$J80="fem",'Classificação geral'!$K80=2,'Classificação geral'!$F80="Mini"),'Classificação geral'!$B80,""),"")</f>
        <v/>
      </c>
      <c r="GT88" s="215" t="str">
        <f>IF($GS88='Classificação geral'!$B80,'Classificação geral'!$C80,"")</f>
        <v/>
      </c>
      <c r="GU88" s="215" t="str">
        <f>IF($GS88='Classificação geral'!$B80,'Classificação geral'!$D80,"")</f>
        <v/>
      </c>
      <c r="GV88" s="215" t="str">
        <f>IF($GS88='Classificação geral'!$B80,'Classificação geral'!$J80,"")</f>
        <v/>
      </c>
      <c r="GW88" s="214" t="str">
        <f>IFERROR(IF(AND($GV88="fem",'Classificação geral'!$K80=2),'Classificação geral'!K80,""),"")</f>
        <v/>
      </c>
      <c r="GX88" s="214" t="str">
        <f>IFERROR(IF(AND($GV88="fem",'Classificação geral'!$K80=2),'Classificação geral'!P80,""),"")</f>
        <v/>
      </c>
      <c r="GY88" s="214" t="str">
        <f>IFERROR(IF(AND($GV88="fem",'Classificação geral'!$K80=2),'Classificação geral'!S80,""),"")</f>
        <v/>
      </c>
      <c r="GZ88" s="214" t="str">
        <f>IFERROR(IF(AND($GV88="fem",'Classificação geral'!$K80=2),'Classificação geral'!T80,""),"")</f>
        <v/>
      </c>
      <c r="HA88" s="214" t="str">
        <f>IFERROR(IF(AND($GV88="fem",'Classificação geral'!$K80=2),'Classificação geral'!L80,""),"")</f>
        <v/>
      </c>
      <c r="HB88" s="214" t="str">
        <f>IFERROR(IF(AND($GV88="fem",'Classificação geral'!$K80=2),'Classificação geral'!U80,""),"")</f>
        <v/>
      </c>
      <c r="HC88" s="214" t="str">
        <f>IFERROR(IF(AND($GV88="fem",'Classificação geral'!$K80=2),'Classificação geral'!W80,""),"")</f>
        <v/>
      </c>
      <c r="HD88" s="214" t="str">
        <f>IFERROR(IF(AND($GV88="fem",'Classificação geral'!$K80=2),'Classificação geral'!X80,""),"")</f>
        <v/>
      </c>
      <c r="HE88" s="214" t="str">
        <f>IFERROR(IF(AND($GV88="fem",'Classificação geral'!$K80=2),'Classificação geral'!M80,""),"")</f>
        <v/>
      </c>
      <c r="HF88" s="214" t="str">
        <f>IFERROR(IF(AND($GV88="fem",'Classificação geral'!$K80=2),'Classificação geral'!Y80,""),"")</f>
        <v/>
      </c>
      <c r="HG88" s="214" t="str">
        <f>IFERROR(IF(AND($GV88="fem",'Classificação geral'!$K80=2),'Classificação geral'!AA80,""),"")</f>
        <v/>
      </c>
      <c r="HH88" s="214" t="str">
        <f>IFERROR(IF(AND($GV88="fem",'Classificação geral'!$K80=2),'Classificação geral'!AB80,""),"")</f>
        <v/>
      </c>
      <c r="HI88" s="214" t="str">
        <f>IFERROR(IF(AND($GV88="fem",'Classificação geral'!$K80=2),'Classificação geral'!N80,""),"")</f>
        <v/>
      </c>
      <c r="HJ88" s="214" t="str">
        <f>IFERROR(IF(AND($GV88="fem",'Classificação geral'!$K80=2),'Classificação geral'!O80,""),"")</f>
        <v/>
      </c>
      <c r="HK88" s="214" t="str">
        <f>IFERROR(IF(AND($GV88="fem",'Classificação geral'!$K80=2),'Classificação geral'!AM80,""),"")</f>
        <v/>
      </c>
      <c r="HL88" s="216" t="str">
        <f>IFERROR(RANK(HK88,HK:HK,0)+ COUNTIF(HK$13:$HK86,HK88),"")</f>
        <v/>
      </c>
      <c r="HM88" s="209"/>
      <c r="HN88" s="214" t="str">
        <f>IFERROR(IF(AND('Classificação geral'!$J80="mas",'Classificação geral'!$K80=2,'Classificação geral'!$F80="Mini"),'Classificação geral'!$A80,""),"")</f>
        <v/>
      </c>
      <c r="HO88" s="214" t="str">
        <f>IFERROR(IF(AND('Classificação geral'!$J80="mas",'Classificação geral'!$K80=2,'Classificação geral'!$F80="Mini"),'Classificação geral'!$B80,""),"")</f>
        <v/>
      </c>
      <c r="HP88" s="215" t="str">
        <f>IF($HO88='Classificação geral'!$B80,'Classificação geral'!$C80,"")</f>
        <v/>
      </c>
      <c r="HQ88" s="215" t="str">
        <f>IF($HO88='Classificação geral'!$B80,'Classificação geral'!$D80,"")</f>
        <v/>
      </c>
      <c r="HR88" s="215" t="str">
        <f>IF($HO88='Classificação geral'!$B80,'Classificação geral'!$J80,"")</f>
        <v/>
      </c>
      <c r="HS88" s="214" t="str">
        <f>IFERROR(IF(AND($HR88="mas",'Classificação geral'!$K80=2),'Classificação geral'!K80,""),"")</f>
        <v/>
      </c>
      <c r="HT88" s="214" t="str">
        <f>IFERROR(IF(AND($HR88="mas",'Classificação geral'!$K80=2),'Classificação geral'!P80,""),"")</f>
        <v/>
      </c>
      <c r="HU88" s="214" t="str">
        <f>IFERROR(IF(AND($HR88="mas",'Classificação geral'!$K80=2),'Classificação geral'!S80,""),"")</f>
        <v/>
      </c>
      <c r="HV88" s="214" t="str">
        <f>IFERROR(IF(AND($HR88="mas",'Classificação geral'!$K80=2),'Classificação geral'!T80,""),"")</f>
        <v/>
      </c>
      <c r="HW88" s="214" t="str">
        <f>IFERROR(IF(AND($HR88="mas",'Classificação geral'!$K80=2),'Classificação geral'!L80,""),"")</f>
        <v/>
      </c>
      <c r="HX88" s="214" t="str">
        <f>IFERROR(IF(AND($HR88="mas",'Classificação geral'!$K80=2),'Classificação geral'!U80,""),"")</f>
        <v/>
      </c>
      <c r="HY88" s="214" t="str">
        <f>IFERROR(IF(AND($HR88="mas",'Classificação geral'!$K80=2),'Classificação geral'!W80,""),"")</f>
        <v/>
      </c>
      <c r="HZ88" s="214" t="str">
        <f>IFERROR(IF(AND($HR88="mas",'Classificação geral'!$K80=2),'Classificação geral'!X80,""),"")</f>
        <v/>
      </c>
      <c r="IA88" s="214" t="str">
        <f>IFERROR(IF(AND($HR88="mas",'Classificação geral'!$K80=2),'Classificação geral'!M80,""),"")</f>
        <v/>
      </c>
      <c r="IB88" s="214" t="str">
        <f>IFERROR(IF(AND($HR88="mas",'Classificação geral'!$K80=2),'Classificação geral'!Y80,""),"")</f>
        <v/>
      </c>
      <c r="IC88" s="214" t="str">
        <f>IFERROR(IF(AND($HR88="mas",'Classificação geral'!$K80=2),'Classificação geral'!AA80,""),"")</f>
        <v/>
      </c>
      <c r="ID88" s="214" t="str">
        <f>IFERROR(IF(AND($HR88="mas",'Classificação geral'!$K80=2),'Classificação geral'!AB80,""),"")</f>
        <v/>
      </c>
      <c r="IE88" s="214" t="str">
        <f>IFERROR(IF(AND($HR88="mas",'Classificação geral'!$K80=2),'Classificação geral'!N80,""),"")</f>
        <v/>
      </c>
      <c r="IF88" s="214" t="str">
        <f>IFERROR(IF(AND($HR88="mas",'Classificação geral'!$K80=2),'Classificação geral'!$AM80,""),"")</f>
        <v/>
      </c>
      <c r="IG88" s="216" t="str">
        <f>IFERROR(RANK(IF88,IF:IF,0)+ COUNTIF($IF$13:IF$13,IF88),"")</f>
        <v/>
      </c>
      <c r="IH88" s="209"/>
      <c r="II88" s="214" t="str">
        <f>IFERROR(IF(AND('Classificação geral'!$J80="fem",'Classificação geral'!$K80=3,'Classificação geral'!$F80="Mini"),'Classificação geral'!$A80,""),"")</f>
        <v/>
      </c>
      <c r="IJ88" s="214" t="str">
        <f>IFERROR(IF(AND('Classificação geral'!$J80="fem",'Classificação geral'!$K80=3,'Classificação geral'!$F80="Mini"),'Classificação geral'!$B80,""),"")</f>
        <v/>
      </c>
      <c r="IK88" s="215" t="str">
        <f>IF($IJ88='Classificação geral'!$B80,'Classificação geral'!$C80,"")</f>
        <v/>
      </c>
      <c r="IL88" s="215" t="str">
        <f>IF($IJ88='Classificação geral'!$B80,'Classificação geral'!$D80,"")</f>
        <v/>
      </c>
      <c r="IM88" s="215" t="str">
        <f>IF($IJ88='Classificação geral'!$B80,'Classificação geral'!$J80,"")</f>
        <v/>
      </c>
      <c r="IN88" s="215" t="str">
        <f>IF($IM88='Classificação geral'!$J80,'Classificação geral'!$K80,"")</f>
        <v/>
      </c>
      <c r="IO88" s="215" t="str">
        <f>IF($IN88='Classificação geral'!$K80,'Classificação geral'!$P80,"")</f>
        <v/>
      </c>
      <c r="IP88" s="215" t="str">
        <f>IF($IN88='Classificação geral'!$K80,'Classificação geral'!$S80,"")</f>
        <v/>
      </c>
      <c r="IQ88" s="215" t="str">
        <f>IF($IN88='Classificação geral'!$K80,'Classificação geral'!$T80,"")</f>
        <v/>
      </c>
      <c r="IR88" s="215" t="str">
        <f>IF($IN88='Classificação geral'!$K80,'Classificação geral'!$L80,"")</f>
        <v/>
      </c>
      <c r="IS88" s="215" t="str">
        <f>IF($IN88='Classificação geral'!$K80,'Classificação geral'!$U80,"")</f>
        <v/>
      </c>
      <c r="IT88" s="215" t="str">
        <f>IF($IN88='Classificação geral'!$K80,'Classificação geral'!$W80,"")</f>
        <v/>
      </c>
      <c r="IU88" s="215" t="str">
        <f>IF($IN88='Classificação geral'!$K80,'Classificação geral'!$X80,"")</f>
        <v/>
      </c>
      <c r="IV88" s="215" t="str">
        <f>IF($IN88='Classificação geral'!$K80,'Classificação geral'!$M80,"")</f>
        <v/>
      </c>
      <c r="IW88" s="215" t="str">
        <f>IF($IN88='Classificação geral'!$K80,'Classificação geral'!$Y80,"")</f>
        <v/>
      </c>
      <c r="IX88" s="215" t="str">
        <f>IF($IN88='Classificação geral'!$K80,'Classificação geral'!$AA80,"")</f>
        <v/>
      </c>
      <c r="IY88" s="215" t="str">
        <f>IF($IN88='Classificação geral'!$K80,'Classificação geral'!$AB80,"")</f>
        <v/>
      </c>
      <c r="IZ88" s="215" t="str">
        <f>IF($IN88='Classificação geral'!$K80,'Classificação geral'!$N80,"")</f>
        <v/>
      </c>
      <c r="JA88" s="215" t="str">
        <f>IF($IN88='Classificação geral'!$K80,'Classificação geral'!$O80,"")</f>
        <v/>
      </c>
      <c r="JB88" s="215" t="str">
        <f>IF($IN88='Classificação geral'!$K80,'Classificação geral'!$AM80,"")</f>
        <v/>
      </c>
      <c r="JC88" s="216" t="str">
        <f>IFERROR(RANK(JB88,JB:JB,0)+ COUNTIF($JB$13:JB86,JB88),"")</f>
        <v/>
      </c>
      <c r="JD88" s="209"/>
      <c r="JE88" s="214" t="str">
        <f>IFERROR(IF(AND('Classificação geral'!$J80="mas",'Classificação geral'!$K80=3,'Classificação geral'!$F80="Mini"),'Classificação geral'!$A80,""),"")</f>
        <v/>
      </c>
      <c r="JF88" s="214" t="str">
        <f>IFERROR(IF(AND('Classificação geral'!$J80="mas",'Classificação geral'!$K80=3,'Classificação geral'!$F80="Mini"),'Classificação geral'!$B80,""),"")</f>
        <v/>
      </c>
      <c r="JG88" s="215" t="str">
        <f>IF($JF88='Classificação geral'!$B80,'Classificação geral'!$C80,"")</f>
        <v/>
      </c>
      <c r="JH88" s="215" t="str">
        <f>IF($JF88='Classificação geral'!$B80,'Classificação geral'!$D80,"")</f>
        <v/>
      </c>
      <c r="JI88" s="215" t="str">
        <f>IF($JF88='Classificação geral'!$B80,'Classificação geral'!$J80,"")</f>
        <v/>
      </c>
      <c r="JJ88" s="214" t="str">
        <f>IFERROR(IF(AND($JI88="mas",'Classificação geral'!$K80=3),'Classificação geral'!K80,""),"")</f>
        <v/>
      </c>
      <c r="JK88" s="214" t="str">
        <f>IFERROR(IF(AND($JI88="mas",'Classificação geral'!$K80=3),'Classificação geral'!P80,""),"")</f>
        <v/>
      </c>
      <c r="JL88" s="214" t="str">
        <f>IFERROR(IF(AND($JI88="mas",'Classificação geral'!$K80=3),'Classificação geral'!S80,""),"")</f>
        <v/>
      </c>
      <c r="JM88" s="214" t="str">
        <f>IFERROR(IF(AND($JI88="mas",'Classificação geral'!$K80=3),'Classificação geral'!T80,""),"")</f>
        <v/>
      </c>
      <c r="JN88" s="214" t="str">
        <f>IFERROR(IF(AND($JI88="mas",'Classificação geral'!$K80=3),'Classificação geral'!L80,""),"")</f>
        <v/>
      </c>
      <c r="JO88" s="214" t="str">
        <f>IFERROR(IF(AND($JI88="mas",'Classificação geral'!$K80=3),'Classificação geral'!U80,""),"")</f>
        <v/>
      </c>
      <c r="JP88" s="214" t="str">
        <f>IFERROR(IF(AND($JI88="mas",'Classificação geral'!$K80=3),'Classificação geral'!W80,""),"")</f>
        <v/>
      </c>
      <c r="JQ88" s="214" t="str">
        <f>IFERROR(IF(AND($JI88="mas",'Classificação geral'!$K80=3),'Classificação geral'!X80,""),"")</f>
        <v/>
      </c>
      <c r="JR88" s="214" t="str">
        <f>IFERROR(IF(AND($JI88="mas",'Classificação geral'!$K80=3),'Classificação geral'!M80,""),"")</f>
        <v/>
      </c>
      <c r="JS88" s="214" t="str">
        <f>IFERROR(IF(AND($JI88="mas",'Classificação geral'!$K80=3),'Classificação geral'!Y80,""),"")</f>
        <v/>
      </c>
      <c r="JT88" s="214" t="str">
        <f>IFERROR(IF(AND($JI88="mas",'Classificação geral'!$K80=3),'Classificação geral'!AA80,""),"")</f>
        <v/>
      </c>
      <c r="JU88" s="214" t="str">
        <f>IFERROR(IF(AND($JI88="mas",'Classificação geral'!$K80=3),'Classificação geral'!AB80,""),"")</f>
        <v/>
      </c>
      <c r="JV88" s="214" t="str">
        <f>IFERROR(IF(AND($JI88="mas",'Classificação geral'!$K80=3),'Classificação geral'!N80,""),"")</f>
        <v/>
      </c>
      <c r="JW88" s="214" t="str">
        <f>IFERROR(IF(AND($JI88="mas",'Classificação geral'!$K80=3),'Classificação geral'!$AM80,""),"")</f>
        <v/>
      </c>
      <c r="JX88" s="216" t="str">
        <f>IFERROR(RANK(JW88,JW:JW,0)+ COUNTIF(JW$13:$JW86,JW88),"")</f>
        <v/>
      </c>
    </row>
    <row r="89" spans="1:284" s="188" customFormat="1" ht="24.75" customHeight="1" x14ac:dyDescent="0.5">
      <c r="A89" s="243"/>
      <c r="B89" s="248" t="str">
        <f t="shared" si="167"/>
        <v/>
      </c>
      <c r="C89" s="238" t="str">
        <f t="shared" si="168"/>
        <v/>
      </c>
      <c r="D89" s="238" t="str">
        <f t="shared" si="169"/>
        <v/>
      </c>
      <c r="E89" s="238" t="str">
        <f t="shared" si="170"/>
        <v/>
      </c>
      <c r="F89" s="239" t="str">
        <f t="shared" si="171"/>
        <v/>
      </c>
      <c r="G89" s="239" t="str">
        <f t="shared" si="172"/>
        <v/>
      </c>
      <c r="H89" s="240" t="str">
        <f t="shared" si="173"/>
        <v/>
      </c>
      <c r="I89" s="240" t="str">
        <f t="shared" si="174"/>
        <v/>
      </c>
      <c r="J89" s="240" t="str">
        <f t="shared" si="175"/>
        <v/>
      </c>
      <c r="K89" s="240" t="str">
        <f t="shared" si="176"/>
        <v/>
      </c>
      <c r="L89" s="240" t="str">
        <f t="shared" si="177"/>
        <v/>
      </c>
      <c r="M89" s="240" t="str">
        <f t="shared" si="178"/>
        <v/>
      </c>
      <c r="N89" s="240" t="str">
        <f t="shared" si="179"/>
        <v/>
      </c>
      <c r="O89" s="240" t="str">
        <f t="shared" si="180"/>
        <v/>
      </c>
      <c r="P89" s="240" t="str">
        <f t="shared" si="181"/>
        <v/>
      </c>
      <c r="Q89" s="240" t="str">
        <f t="shared" si="182"/>
        <v/>
      </c>
      <c r="R89" s="240" t="str">
        <f t="shared" si="165"/>
        <v/>
      </c>
      <c r="S89" s="240" t="str">
        <f t="shared" si="165"/>
        <v/>
      </c>
      <c r="T89" s="240" t="str">
        <f t="shared" si="183"/>
        <v/>
      </c>
      <c r="U89" s="240" t="str">
        <f t="shared" si="184"/>
        <v/>
      </c>
      <c r="V89" s="241">
        <v>75</v>
      </c>
      <c r="W89" s="432"/>
      <c r="X89" s="434"/>
      <c r="Y89" s="242"/>
      <c r="Z89" s="248" t="str">
        <f t="shared" si="185"/>
        <v/>
      </c>
      <c r="AA89" s="238" t="str">
        <f t="shared" si="186"/>
        <v/>
      </c>
      <c r="AB89" s="238" t="str">
        <f t="shared" si="187"/>
        <v/>
      </c>
      <c r="AC89" s="238" t="str">
        <f t="shared" si="188"/>
        <v/>
      </c>
      <c r="AD89" s="239" t="str">
        <f t="shared" si="189"/>
        <v/>
      </c>
      <c r="AE89" s="239" t="str">
        <f t="shared" si="190"/>
        <v/>
      </c>
      <c r="AF89" s="240" t="str">
        <f t="shared" si="191"/>
        <v/>
      </c>
      <c r="AG89" s="240" t="str">
        <f t="shared" si="192"/>
        <v/>
      </c>
      <c r="AH89" s="240" t="str">
        <f t="shared" si="193"/>
        <v/>
      </c>
      <c r="AI89" s="240" t="str">
        <f t="shared" si="194"/>
        <v/>
      </c>
      <c r="AJ89" s="240" t="str">
        <f t="shared" si="195"/>
        <v/>
      </c>
      <c r="AK89" s="240" t="str">
        <f t="shared" si="196"/>
        <v/>
      </c>
      <c r="AL89" s="240" t="str">
        <f t="shared" si="197"/>
        <v/>
      </c>
      <c r="AM89" s="240" t="str">
        <f t="shared" si="198"/>
        <v/>
      </c>
      <c r="AN89" s="240" t="str">
        <f t="shared" si="199"/>
        <v/>
      </c>
      <c r="AO89" s="240" t="str">
        <f t="shared" si="200"/>
        <v/>
      </c>
      <c r="AP89" s="240" t="str">
        <f t="shared" si="166"/>
        <v/>
      </c>
      <c r="AQ89" s="240" t="str">
        <f t="shared" si="166"/>
        <v/>
      </c>
      <c r="AR89" s="240" t="str">
        <f t="shared" si="201"/>
        <v/>
      </c>
      <c r="AS89" s="240" t="str">
        <f t="shared" si="202"/>
        <v/>
      </c>
      <c r="AT89" s="241">
        <v>75</v>
      </c>
      <c r="AU89" s="432"/>
      <c r="AV89" s="242"/>
      <c r="AW89" s="243"/>
      <c r="AX89" s="249" t="str">
        <f t="shared" si="217"/>
        <v/>
      </c>
      <c r="AY89" s="238" t="str">
        <f t="shared" si="218"/>
        <v/>
      </c>
      <c r="AZ89" s="238" t="str">
        <f t="shared" si="219"/>
        <v/>
      </c>
      <c r="BA89" s="239" t="str">
        <f t="shared" si="203"/>
        <v/>
      </c>
      <c r="BB89" s="239" t="str">
        <f t="shared" si="220"/>
        <v/>
      </c>
      <c r="BC89" s="239" t="str">
        <f t="shared" si="221"/>
        <v/>
      </c>
      <c r="BD89" s="240" t="str">
        <f t="shared" si="222"/>
        <v/>
      </c>
      <c r="BE89" s="240" t="str">
        <f t="shared" si="223"/>
        <v/>
      </c>
      <c r="BF89" s="240" t="str">
        <f t="shared" si="224"/>
        <v/>
      </c>
      <c r="BG89" s="240" t="str">
        <f t="shared" si="225"/>
        <v/>
      </c>
      <c r="BH89" s="240" t="str">
        <f t="shared" si="226"/>
        <v/>
      </c>
      <c r="BI89" s="240" t="str">
        <f t="shared" si="227"/>
        <v/>
      </c>
      <c r="BJ89" s="240" t="str">
        <f t="shared" si="228"/>
        <v/>
      </c>
      <c r="BK89" s="240" t="str">
        <f t="shared" si="229"/>
        <v/>
      </c>
      <c r="BL89" s="240" t="str">
        <f t="shared" si="230"/>
        <v/>
      </c>
      <c r="BM89" s="240" t="str">
        <f t="shared" si="231"/>
        <v/>
      </c>
      <c r="BN89" s="240" t="str">
        <f t="shared" si="121"/>
        <v/>
      </c>
      <c r="BO89" s="240" t="str">
        <f t="shared" si="121"/>
        <v/>
      </c>
      <c r="BP89" s="240" t="str">
        <f t="shared" si="232"/>
        <v/>
      </c>
      <c r="BQ89" s="240" t="str">
        <f t="shared" si="233"/>
        <v/>
      </c>
      <c r="BR89" s="241">
        <v>75</v>
      </c>
      <c r="BS89" s="432"/>
      <c r="BT89" s="242"/>
      <c r="BU89" s="242"/>
      <c r="BV89" s="249" t="str">
        <f t="shared" si="234"/>
        <v/>
      </c>
      <c r="BW89" s="238" t="str">
        <f t="shared" si="235"/>
        <v/>
      </c>
      <c r="BX89" s="238" t="str">
        <f t="shared" si="236"/>
        <v/>
      </c>
      <c r="BY89" s="239" t="str">
        <f t="shared" si="204"/>
        <v/>
      </c>
      <c r="BZ89" s="239" t="str">
        <f t="shared" si="237"/>
        <v/>
      </c>
      <c r="CA89" s="239" t="str">
        <f t="shared" si="122"/>
        <v/>
      </c>
      <c r="CB89" s="240" t="str">
        <f t="shared" si="122"/>
        <v/>
      </c>
      <c r="CC89" s="240" t="str">
        <f t="shared" si="238"/>
        <v/>
      </c>
      <c r="CD89" s="240" t="str">
        <f t="shared" si="239"/>
        <v/>
      </c>
      <c r="CE89" s="240" t="str">
        <f t="shared" si="240"/>
        <v/>
      </c>
      <c r="CF89" s="240" t="str">
        <f t="shared" si="241"/>
        <v/>
      </c>
      <c r="CG89" s="240" t="str">
        <f t="shared" si="242"/>
        <v/>
      </c>
      <c r="CH89" s="240" t="str">
        <f t="shared" si="243"/>
        <v/>
      </c>
      <c r="CI89" s="240" t="str">
        <f t="shared" si="244"/>
        <v/>
      </c>
      <c r="CJ89" s="240" t="str">
        <f t="shared" si="245"/>
        <v/>
      </c>
      <c r="CK89" s="240" t="str">
        <f t="shared" si="246"/>
        <v/>
      </c>
      <c r="CL89" s="240" t="str">
        <f t="shared" si="123"/>
        <v/>
      </c>
      <c r="CM89" s="240" t="str">
        <f t="shared" si="123"/>
        <v/>
      </c>
      <c r="CN89" s="240" t="str">
        <f t="shared" si="247"/>
        <v/>
      </c>
      <c r="CO89" s="240" t="str">
        <f t="shared" si="248"/>
        <v/>
      </c>
      <c r="CP89" s="241">
        <v>75</v>
      </c>
      <c r="CQ89" s="432"/>
      <c r="CR89" s="243"/>
      <c r="CS89" s="248" t="str">
        <f t="shared" si="249"/>
        <v/>
      </c>
      <c r="CT89" s="238" t="str">
        <f t="shared" si="250"/>
        <v/>
      </c>
      <c r="CU89" s="238" t="str">
        <f t="shared" si="251"/>
        <v/>
      </c>
      <c r="CV89" s="238" t="str">
        <f t="shared" si="252"/>
        <v/>
      </c>
      <c r="CW89" s="239" t="str">
        <f t="shared" si="253"/>
        <v/>
      </c>
      <c r="CX89" s="239" t="str">
        <f t="shared" si="254"/>
        <v/>
      </c>
      <c r="CY89" s="240" t="str">
        <f t="shared" si="255"/>
        <v/>
      </c>
      <c r="CZ89" s="240" t="str">
        <f t="shared" si="256"/>
        <v/>
      </c>
      <c r="DA89" s="240" t="str">
        <f t="shared" si="257"/>
        <v/>
      </c>
      <c r="DB89" s="240" t="str">
        <f t="shared" si="258"/>
        <v/>
      </c>
      <c r="DC89" s="240" t="str">
        <f t="shared" si="259"/>
        <v/>
      </c>
      <c r="DD89" s="240" t="str">
        <f t="shared" si="260"/>
        <v/>
      </c>
      <c r="DE89" s="240" t="str">
        <f t="shared" si="261"/>
        <v/>
      </c>
      <c r="DF89" s="240" t="str">
        <f t="shared" si="262"/>
        <v/>
      </c>
      <c r="DG89" s="240" t="str">
        <f t="shared" si="263"/>
        <v/>
      </c>
      <c r="DH89" s="240" t="str">
        <f t="shared" si="264"/>
        <v/>
      </c>
      <c r="DI89" s="240" t="str">
        <f t="shared" si="124"/>
        <v/>
      </c>
      <c r="DJ89" s="240" t="str">
        <f t="shared" si="124"/>
        <v/>
      </c>
      <c r="DK89" s="240" t="str">
        <f t="shared" si="265"/>
        <v/>
      </c>
      <c r="DL89" s="240" t="str">
        <f t="shared" si="266"/>
        <v/>
      </c>
      <c r="DM89" s="241">
        <v>75</v>
      </c>
      <c r="DN89" s="432"/>
      <c r="DO89" s="242"/>
      <c r="DP89" s="242"/>
      <c r="DQ89" s="248" t="str">
        <f t="shared" si="267"/>
        <v/>
      </c>
      <c r="DR89" s="238" t="str">
        <f t="shared" si="268"/>
        <v/>
      </c>
      <c r="DS89" s="238" t="str">
        <f t="shared" si="269"/>
        <v/>
      </c>
      <c r="DT89" s="238" t="str">
        <f t="shared" si="270"/>
        <v/>
      </c>
      <c r="DU89" s="239" t="str">
        <f t="shared" si="271"/>
        <v/>
      </c>
      <c r="DV89" s="239" t="str">
        <f t="shared" si="272"/>
        <v/>
      </c>
      <c r="DW89" s="240" t="str">
        <f t="shared" si="205"/>
        <v/>
      </c>
      <c r="DX89" s="240" t="str">
        <f t="shared" si="206"/>
        <v/>
      </c>
      <c r="DY89" s="240" t="str">
        <f t="shared" si="207"/>
        <v/>
      </c>
      <c r="DZ89" s="240" t="str">
        <f t="shared" si="208"/>
        <v/>
      </c>
      <c r="EA89" s="240" t="str">
        <f t="shared" si="209"/>
        <v/>
      </c>
      <c r="EB89" s="240" t="str">
        <f t="shared" si="210"/>
        <v/>
      </c>
      <c r="EC89" s="240" t="str">
        <f t="shared" si="211"/>
        <v/>
      </c>
      <c r="ED89" s="240" t="str">
        <f t="shared" si="212"/>
        <v/>
      </c>
      <c r="EE89" s="240" t="str">
        <f t="shared" si="213"/>
        <v/>
      </c>
      <c r="EF89" s="240" t="str">
        <f t="shared" si="214"/>
        <v/>
      </c>
      <c r="EG89" s="240" t="str">
        <f t="shared" si="215"/>
        <v/>
      </c>
      <c r="EH89" s="240" t="str">
        <f t="shared" si="118"/>
        <v/>
      </c>
      <c r="EI89" s="240" t="str">
        <f t="shared" si="216"/>
        <v/>
      </c>
      <c r="EJ89" s="240" t="str">
        <f t="shared" si="273"/>
        <v/>
      </c>
      <c r="EK89" s="241">
        <v>75</v>
      </c>
      <c r="EL89" s="432"/>
      <c r="EM89" s="187"/>
      <c r="EN89" s="187"/>
      <c r="EO89" s="187"/>
      <c r="EP89" s="187"/>
      <c r="EQ89" s="187"/>
      <c r="ER89" s="187"/>
      <c r="ES89" s="187"/>
      <c r="ET89" s="187"/>
      <c r="EU89" s="187"/>
      <c r="EV89" s="187"/>
      <c r="EW89" s="187"/>
      <c r="EX89" s="187"/>
      <c r="EY89" s="187"/>
      <c r="EZ89" s="214" t="str">
        <f>IFERROR(IF(AND('Classificação geral'!$J81="FEM",'Classificação geral'!$K81=1,'Classificação geral'!$F81="Mini"),'Classificação geral'!$A81,""),"")</f>
        <v/>
      </c>
      <c r="FA89" s="214" t="str">
        <f>IFERROR(IF(AND('Classificação geral'!$J81="FEM",'Classificação geral'!$K81=1,'Classificação geral'!F81="Mini"),'Classificação geral'!$B81,""),"")</f>
        <v/>
      </c>
      <c r="FB89" s="215" t="str">
        <f>IF($FA89='Classificação geral'!$B81,'Classificação geral'!$C81,"")</f>
        <v/>
      </c>
      <c r="FC89" s="215" t="str">
        <f>IF($FA89='Classificação geral'!$B81,'Classificação geral'!$D81,"")</f>
        <v/>
      </c>
      <c r="FD89" s="215" t="str">
        <f>IF($FA89='Classificação geral'!$B81,'Classificação geral'!$J81,"")</f>
        <v/>
      </c>
      <c r="FE89" s="215" t="str">
        <f>IF($FD89='Classificação geral'!$J81,'Classificação geral'!$K81,"")</f>
        <v/>
      </c>
      <c r="FF89" s="215" t="str">
        <f>IF($FE89='Classificação geral'!$K81,'Classificação geral'!$P81,"")</f>
        <v/>
      </c>
      <c r="FG89" s="215" t="str">
        <f>IF($FE89='Classificação geral'!$K81,'Classificação geral'!$S81,"")</f>
        <v/>
      </c>
      <c r="FH89" s="215" t="str">
        <f>IF($FE89='Classificação geral'!$K81,'Classificação geral'!$T81,"")</f>
        <v/>
      </c>
      <c r="FI89" s="215" t="str">
        <f>IF($FE89='Classificação geral'!$K81,'Classificação geral'!$L81,"")</f>
        <v/>
      </c>
      <c r="FJ89" s="215" t="str">
        <f>IF($FE89='Classificação geral'!$K81,'Classificação geral'!$U81,"")</f>
        <v/>
      </c>
      <c r="FK89" s="215" t="str">
        <f>IF($FE89='Classificação geral'!$K81,'Classificação geral'!$W81,"")</f>
        <v/>
      </c>
      <c r="FL89" s="215" t="str">
        <f>IF($FE89='Classificação geral'!$K81,'Classificação geral'!$X81,"")</f>
        <v/>
      </c>
      <c r="FM89" s="215" t="str">
        <f>IF($FE89='Classificação geral'!$K81,'Classificação geral'!$M81,"")</f>
        <v/>
      </c>
      <c r="FN89" s="215" t="str">
        <f>IF($FE89='Classificação geral'!$K81,'Classificação geral'!$Y81,"")</f>
        <v/>
      </c>
      <c r="FO89" s="215" t="str">
        <f>IF($FE89='Classificação geral'!$K81,'Classificação geral'!$AA81,"")</f>
        <v/>
      </c>
      <c r="FP89" s="215" t="str">
        <f>IF($FE89='Classificação geral'!$K81,'Classificação geral'!$AB81,"")</f>
        <v/>
      </c>
      <c r="FQ89" s="215" t="str">
        <f>IF($FE89='Classificação geral'!$K81,'Classificação geral'!$N81,"")</f>
        <v/>
      </c>
      <c r="FR89" s="215" t="str">
        <f>IF($FE89='Classificação geral'!$K81,'Classificação geral'!$O81,"")</f>
        <v/>
      </c>
      <c r="FS89" s="215" t="str">
        <f>IF($FE89='Classificação geral'!$K81,'Classificação geral'!$AM81,"")</f>
        <v/>
      </c>
      <c r="FT89" s="216" t="str">
        <f>IFERROR(RANK(FS89,FS:FS,0)+ COUNTIF($FS$13:FS88,FS89),"")</f>
        <v/>
      </c>
      <c r="FU89" s="209"/>
      <c r="FV89" s="214" t="str">
        <f>IFERROR(IF(AND('Classificação geral'!$J81="mas",'Classificação geral'!$K81=1,'Classificação geral'!$F81="Mini"),'Classificação geral'!$A81,""),"")</f>
        <v/>
      </c>
      <c r="FW89" s="214" t="str">
        <f>IFERROR(IF(AND('Classificação geral'!$J81="mas",'Classificação geral'!$K81=1,'Classificação geral'!$F81="Mini"),'Classificação geral'!$B81,""),"")</f>
        <v/>
      </c>
      <c r="FX89" s="215" t="str">
        <f>IF($FW89='Classificação geral'!$B81,'Classificação geral'!$C81,"")</f>
        <v/>
      </c>
      <c r="FY89" s="215" t="str">
        <f>IF($FW89='Classificação geral'!$B81,'Classificação geral'!$D81,"")</f>
        <v/>
      </c>
      <c r="FZ89" s="215" t="str">
        <f>IF($FW89='Classificação geral'!$B81,'Classificação geral'!$J81,"")</f>
        <v/>
      </c>
      <c r="GA89" s="214" t="str">
        <f>IFERROR(IF(AND($FZ89="mas",'Classificação geral'!$K81=1),'Classificação geral'!K81,""),"")</f>
        <v/>
      </c>
      <c r="GB89" s="214" t="str">
        <f>IFERROR(IF(AND($FZ89="mas",'Classificação geral'!$K81=1),'Classificação geral'!P81,""),"")</f>
        <v/>
      </c>
      <c r="GC89" s="214" t="str">
        <f>IFERROR(IF(AND($FZ89="mas",'Classificação geral'!$K81=1),'Classificação geral'!S81,""),"")</f>
        <v/>
      </c>
      <c r="GD89" s="214" t="str">
        <f>IFERROR(IF(AND($FZ89="mas",'Classificação geral'!$K81=1),'Classificação geral'!T81,""),"")</f>
        <v/>
      </c>
      <c r="GE89" s="214" t="str">
        <f>IFERROR(IF(AND($FZ89="mas",'Classificação geral'!$K81=1),'Classificação geral'!L81,""),"")</f>
        <v/>
      </c>
      <c r="GF89" s="214" t="str">
        <f>IFERROR(IF(AND($FZ89="mas",'Classificação geral'!$K81=1),'Classificação geral'!U81,""),"")</f>
        <v/>
      </c>
      <c r="GG89" s="214" t="str">
        <f>IFERROR(IF(AND($FZ89="mas",'Classificação geral'!$K81=1),'Classificação geral'!W81,""),"")</f>
        <v/>
      </c>
      <c r="GH89" s="214" t="str">
        <f>IFERROR(IF(AND($FZ89="mas",'Classificação geral'!$K81=1),'Classificação geral'!X81,""),"")</f>
        <v/>
      </c>
      <c r="GI89" s="214" t="str">
        <f>IFERROR(IF(AND($FZ89="mas",'Classificação geral'!$K81=1),'Classificação geral'!M81,""),"")</f>
        <v/>
      </c>
      <c r="GJ89" s="214" t="str">
        <f>IFERROR(IF(AND($FZ89="mas",'Classificação geral'!$K81=1),'Classificação geral'!Y81,""),"")</f>
        <v/>
      </c>
      <c r="GK89" s="214" t="str">
        <f>IFERROR(IF(AND($FZ89="mas",'Classificação geral'!$K81=1),'Classificação geral'!AA81,""),"")</f>
        <v/>
      </c>
      <c r="GL89" s="214" t="str">
        <f>IFERROR(IF(AND($FZ89="mas",'Classificação geral'!$K81=1),'Classificação geral'!AB81,""),"")</f>
        <v/>
      </c>
      <c r="GM89" s="214" t="str">
        <f>IFERROR(IF(AND($FZ89="mas",'Classificação geral'!$K81=1),'Classificação geral'!N81,""),"")</f>
        <v/>
      </c>
      <c r="GN89" s="214" t="str">
        <f>IFERROR(IF(AND($FZ89="mas",'Classificação geral'!$K81=1),'Classificação geral'!O81,""),"")</f>
        <v/>
      </c>
      <c r="GO89" s="244" t="str">
        <f>IFERROR(IF(AND($FZ89="mas",'Classificação geral'!$K81=1),'Classificação geral'!AM81,""),"")</f>
        <v/>
      </c>
      <c r="GP89" s="216" t="str">
        <f>IFERROR(RANK(GO89,GO:GO,0)+ COUNTIF($GO$13:GO88,GO89),"")</f>
        <v/>
      </c>
      <c r="GQ89" s="209"/>
      <c r="GR89" s="214" t="str">
        <f>IFERROR(IF(AND('Classificação geral'!$J81="fem",'Classificação geral'!$K81=2,'Classificação geral'!$F81="Mini"),'Classificação geral'!$A81,""),"")</f>
        <v/>
      </c>
      <c r="GS89" s="214" t="str">
        <f>IFERROR(IF(AND('Classificação geral'!$J81="fem",'Classificação geral'!$K81=2,'Classificação geral'!$F81="Mini"),'Classificação geral'!$B81,""),"")</f>
        <v/>
      </c>
      <c r="GT89" s="215" t="str">
        <f>IF($GS89='Classificação geral'!$B81,'Classificação geral'!$C81,"")</f>
        <v/>
      </c>
      <c r="GU89" s="215" t="str">
        <f>IF($GS89='Classificação geral'!$B81,'Classificação geral'!$D81,"")</f>
        <v/>
      </c>
      <c r="GV89" s="215" t="str">
        <f>IF($GS89='Classificação geral'!$B81,'Classificação geral'!$J81,"")</f>
        <v/>
      </c>
      <c r="GW89" s="214" t="str">
        <f>IFERROR(IF(AND($GV89="fem",'Classificação geral'!$K81=2),'Classificação geral'!K81,""),"")</f>
        <v/>
      </c>
      <c r="GX89" s="214" t="str">
        <f>IFERROR(IF(AND($GV89="fem",'Classificação geral'!$K81=2),'Classificação geral'!P81,""),"")</f>
        <v/>
      </c>
      <c r="GY89" s="214" t="str">
        <f>IFERROR(IF(AND($GV89="fem",'Classificação geral'!$K81=2),'Classificação geral'!S81,""),"")</f>
        <v/>
      </c>
      <c r="GZ89" s="214" t="str">
        <f>IFERROR(IF(AND($GV89="fem",'Classificação geral'!$K81=2),'Classificação geral'!T81,""),"")</f>
        <v/>
      </c>
      <c r="HA89" s="214" t="str">
        <f>IFERROR(IF(AND($GV89="fem",'Classificação geral'!$K81=2),'Classificação geral'!L81,""),"")</f>
        <v/>
      </c>
      <c r="HB89" s="214" t="str">
        <f>IFERROR(IF(AND($GV89="fem",'Classificação geral'!$K81=2),'Classificação geral'!U81,""),"")</f>
        <v/>
      </c>
      <c r="HC89" s="214" t="str">
        <f>IFERROR(IF(AND($GV89="fem",'Classificação geral'!$K81=2),'Classificação geral'!W81,""),"")</f>
        <v/>
      </c>
      <c r="HD89" s="214" t="str">
        <f>IFERROR(IF(AND($GV89="fem",'Classificação geral'!$K81=2),'Classificação geral'!X81,""),"")</f>
        <v/>
      </c>
      <c r="HE89" s="214" t="str">
        <f>IFERROR(IF(AND($GV89="fem",'Classificação geral'!$K81=2),'Classificação geral'!M81,""),"")</f>
        <v/>
      </c>
      <c r="HF89" s="214" t="str">
        <f>IFERROR(IF(AND($GV89="fem",'Classificação geral'!$K81=2),'Classificação geral'!Y81,""),"")</f>
        <v/>
      </c>
      <c r="HG89" s="214" t="str">
        <f>IFERROR(IF(AND($GV89="fem",'Classificação geral'!$K81=2),'Classificação geral'!AA81,""),"")</f>
        <v/>
      </c>
      <c r="HH89" s="214" t="str">
        <f>IFERROR(IF(AND($GV89="fem",'Classificação geral'!$K81=2),'Classificação geral'!AB81,""),"")</f>
        <v/>
      </c>
      <c r="HI89" s="214" t="str">
        <f>IFERROR(IF(AND($GV89="fem",'Classificação geral'!$K81=2),'Classificação geral'!N81,""),"")</f>
        <v/>
      </c>
      <c r="HJ89" s="214" t="str">
        <f>IFERROR(IF(AND($GV89="fem",'Classificação geral'!$K81=2),'Classificação geral'!O81,""),"")</f>
        <v/>
      </c>
      <c r="HK89" s="214" t="str">
        <f>IFERROR(IF(AND($GV89="fem",'Classificação geral'!$K81=2),'Classificação geral'!AM81,""),"")</f>
        <v/>
      </c>
      <c r="HL89" s="216" t="str">
        <f>IFERROR(RANK(HK89,HK:HK,0)+ COUNTIF(HK$13:$HK87,HK89),"")</f>
        <v/>
      </c>
      <c r="HM89" s="209"/>
      <c r="HN89" s="214" t="str">
        <f>IFERROR(IF(AND('Classificação geral'!$J81="mas",'Classificação geral'!$K81=2,'Classificação geral'!$F81="Mini"),'Classificação geral'!$A81,""),"")</f>
        <v/>
      </c>
      <c r="HO89" s="214" t="str">
        <f>IFERROR(IF(AND('Classificação geral'!$J81="mas",'Classificação geral'!$K81=2,'Classificação geral'!$F81="Mini"),'Classificação geral'!$B81,""),"")</f>
        <v/>
      </c>
      <c r="HP89" s="215" t="str">
        <f>IF($HO89='Classificação geral'!$B81,'Classificação geral'!$C81,"")</f>
        <v/>
      </c>
      <c r="HQ89" s="215" t="str">
        <f>IF($HO89='Classificação geral'!$B81,'Classificação geral'!$D81,"")</f>
        <v/>
      </c>
      <c r="HR89" s="215" t="str">
        <f>IF($HO89='Classificação geral'!$B81,'Classificação geral'!$J81,"")</f>
        <v/>
      </c>
      <c r="HS89" s="214" t="str">
        <f>IFERROR(IF(AND($HR89="mas",'Classificação geral'!$K81=2),'Classificação geral'!K81,""),"")</f>
        <v/>
      </c>
      <c r="HT89" s="214" t="str">
        <f>IFERROR(IF(AND($HR89="mas",'Classificação geral'!$K81=2),'Classificação geral'!P81,""),"")</f>
        <v/>
      </c>
      <c r="HU89" s="214" t="str">
        <f>IFERROR(IF(AND($HR89="mas",'Classificação geral'!$K81=2),'Classificação geral'!S81,""),"")</f>
        <v/>
      </c>
      <c r="HV89" s="214" t="str">
        <f>IFERROR(IF(AND($HR89="mas",'Classificação geral'!$K81=2),'Classificação geral'!T81,""),"")</f>
        <v/>
      </c>
      <c r="HW89" s="214" t="str">
        <f>IFERROR(IF(AND($HR89="mas",'Classificação geral'!$K81=2),'Classificação geral'!L81,""),"")</f>
        <v/>
      </c>
      <c r="HX89" s="214" t="str">
        <f>IFERROR(IF(AND($HR89="mas",'Classificação geral'!$K81=2),'Classificação geral'!U81,""),"")</f>
        <v/>
      </c>
      <c r="HY89" s="214" t="str">
        <f>IFERROR(IF(AND($HR89="mas",'Classificação geral'!$K81=2),'Classificação geral'!W81,""),"")</f>
        <v/>
      </c>
      <c r="HZ89" s="214" t="str">
        <f>IFERROR(IF(AND($HR89="mas",'Classificação geral'!$K81=2),'Classificação geral'!X81,""),"")</f>
        <v/>
      </c>
      <c r="IA89" s="214" t="str">
        <f>IFERROR(IF(AND($HR89="mas",'Classificação geral'!$K81=2),'Classificação geral'!M81,""),"")</f>
        <v/>
      </c>
      <c r="IB89" s="214" t="str">
        <f>IFERROR(IF(AND($HR89="mas",'Classificação geral'!$K81=2),'Classificação geral'!Y81,""),"")</f>
        <v/>
      </c>
      <c r="IC89" s="214" t="str">
        <f>IFERROR(IF(AND($HR89="mas",'Classificação geral'!$K81=2),'Classificação geral'!AA81,""),"")</f>
        <v/>
      </c>
      <c r="ID89" s="214" t="str">
        <f>IFERROR(IF(AND($HR89="mas",'Classificação geral'!$K81=2),'Classificação geral'!AB81,""),"")</f>
        <v/>
      </c>
      <c r="IE89" s="214" t="str">
        <f>IFERROR(IF(AND($HR89="mas",'Classificação geral'!$K81=2),'Classificação geral'!N81,""),"")</f>
        <v/>
      </c>
      <c r="IF89" s="214" t="str">
        <f>IFERROR(IF(AND($HR89="mas",'Classificação geral'!$K81=2),'Classificação geral'!$AM81,""),"")</f>
        <v/>
      </c>
      <c r="IG89" s="216" t="str">
        <f>IFERROR(RANK(IF89,IF:IF,0)+ COUNTIF($IF$13:IF$13,IF89),"")</f>
        <v/>
      </c>
      <c r="IH89" s="209"/>
      <c r="II89" s="214" t="str">
        <f>IFERROR(IF(AND('Classificação geral'!$J81="fem",'Classificação geral'!$K81=3,'Classificação geral'!$F81="Mini"),'Classificação geral'!$A81,""),"")</f>
        <v/>
      </c>
      <c r="IJ89" s="214" t="str">
        <f>IFERROR(IF(AND('Classificação geral'!$J81="fem",'Classificação geral'!$K81=3,'Classificação geral'!$F81="Mini"),'Classificação geral'!$B81,""),"")</f>
        <v/>
      </c>
      <c r="IK89" s="215" t="str">
        <f>IF($IJ89='Classificação geral'!$B81,'Classificação geral'!$C81,"")</f>
        <v/>
      </c>
      <c r="IL89" s="215" t="str">
        <f>IF($IJ89='Classificação geral'!$B81,'Classificação geral'!$D81,"")</f>
        <v/>
      </c>
      <c r="IM89" s="215" t="str">
        <f>IF($IJ89='Classificação geral'!$B81,'Classificação geral'!$J81,"")</f>
        <v/>
      </c>
      <c r="IN89" s="215" t="str">
        <f>IF($IM89='Classificação geral'!$J81,'Classificação geral'!$K81,"")</f>
        <v/>
      </c>
      <c r="IO89" s="215" t="str">
        <f>IF($IN89='Classificação geral'!$K81,'Classificação geral'!$P81,"")</f>
        <v/>
      </c>
      <c r="IP89" s="215" t="str">
        <f>IF($IN89='Classificação geral'!$K81,'Classificação geral'!$S81,"")</f>
        <v/>
      </c>
      <c r="IQ89" s="215" t="str">
        <f>IF($IN89='Classificação geral'!$K81,'Classificação geral'!$T81,"")</f>
        <v/>
      </c>
      <c r="IR89" s="215" t="str">
        <f>IF($IN89='Classificação geral'!$K81,'Classificação geral'!$L81,"")</f>
        <v/>
      </c>
      <c r="IS89" s="215" t="str">
        <f>IF($IN89='Classificação geral'!$K81,'Classificação geral'!$U81,"")</f>
        <v/>
      </c>
      <c r="IT89" s="215" t="str">
        <f>IF($IN89='Classificação geral'!$K81,'Classificação geral'!$W81,"")</f>
        <v/>
      </c>
      <c r="IU89" s="215" t="str">
        <f>IF($IN89='Classificação geral'!$K81,'Classificação geral'!$X81,"")</f>
        <v/>
      </c>
      <c r="IV89" s="215" t="str">
        <f>IF($IN89='Classificação geral'!$K81,'Classificação geral'!$M81,"")</f>
        <v/>
      </c>
      <c r="IW89" s="215" t="str">
        <f>IF($IN89='Classificação geral'!$K81,'Classificação geral'!$Y81,"")</f>
        <v/>
      </c>
      <c r="IX89" s="215" t="str">
        <f>IF($IN89='Classificação geral'!$K81,'Classificação geral'!$AA81,"")</f>
        <v/>
      </c>
      <c r="IY89" s="215" t="str">
        <f>IF($IN89='Classificação geral'!$K81,'Classificação geral'!$AB81,"")</f>
        <v/>
      </c>
      <c r="IZ89" s="215" t="str">
        <f>IF($IN89='Classificação geral'!$K81,'Classificação geral'!$N81,"")</f>
        <v/>
      </c>
      <c r="JA89" s="215" t="str">
        <f>IF($IN89='Classificação geral'!$K81,'Classificação geral'!$O81,"")</f>
        <v/>
      </c>
      <c r="JB89" s="215" t="str">
        <f>IF($IN89='Classificação geral'!$K81,'Classificação geral'!$AM81,"")</f>
        <v/>
      </c>
      <c r="JC89" s="216" t="str">
        <f>IFERROR(RANK(JB89,JB:JB,0)+ COUNTIF($JB$13:JB87,JB89),"")</f>
        <v/>
      </c>
      <c r="JD89" s="209"/>
      <c r="JE89" s="214" t="str">
        <f>IFERROR(IF(AND('Classificação geral'!$J81="mas",'Classificação geral'!$K81=3,'Classificação geral'!$F81="Mini"),'Classificação geral'!$A81,""),"")</f>
        <v/>
      </c>
      <c r="JF89" s="214" t="str">
        <f>IFERROR(IF(AND('Classificação geral'!$J81="mas",'Classificação geral'!$K81=3,'Classificação geral'!$F81="Mini"),'Classificação geral'!$B81,""),"")</f>
        <v/>
      </c>
      <c r="JG89" s="215" t="str">
        <f>IF($JF89='Classificação geral'!$B81,'Classificação geral'!$C81,"")</f>
        <v/>
      </c>
      <c r="JH89" s="215" t="str">
        <f>IF($JF89='Classificação geral'!$B81,'Classificação geral'!$D81,"")</f>
        <v/>
      </c>
      <c r="JI89" s="215" t="str">
        <f>IF($JF89='Classificação geral'!$B81,'Classificação geral'!$J81,"")</f>
        <v/>
      </c>
      <c r="JJ89" s="214" t="str">
        <f>IFERROR(IF(AND($JI89="mas",'Classificação geral'!$K81=3),'Classificação geral'!K81,""),"")</f>
        <v/>
      </c>
      <c r="JK89" s="214" t="str">
        <f>IFERROR(IF(AND($JI89="mas",'Classificação geral'!$K81=3),'Classificação geral'!P81,""),"")</f>
        <v/>
      </c>
      <c r="JL89" s="214" t="str">
        <f>IFERROR(IF(AND($JI89="mas",'Classificação geral'!$K81=3),'Classificação geral'!S81,""),"")</f>
        <v/>
      </c>
      <c r="JM89" s="214" t="str">
        <f>IFERROR(IF(AND($JI89="mas",'Classificação geral'!$K81=3),'Classificação geral'!T81,""),"")</f>
        <v/>
      </c>
      <c r="JN89" s="214" t="str">
        <f>IFERROR(IF(AND($JI89="mas",'Classificação geral'!$K81=3),'Classificação geral'!L81,""),"")</f>
        <v/>
      </c>
      <c r="JO89" s="214" t="str">
        <f>IFERROR(IF(AND($JI89="mas",'Classificação geral'!$K81=3),'Classificação geral'!U81,""),"")</f>
        <v/>
      </c>
      <c r="JP89" s="214" t="str">
        <f>IFERROR(IF(AND($JI89="mas",'Classificação geral'!$K81=3),'Classificação geral'!W81,""),"")</f>
        <v/>
      </c>
      <c r="JQ89" s="214" t="str">
        <f>IFERROR(IF(AND($JI89="mas",'Classificação geral'!$K81=3),'Classificação geral'!X81,""),"")</f>
        <v/>
      </c>
      <c r="JR89" s="214" t="str">
        <f>IFERROR(IF(AND($JI89="mas",'Classificação geral'!$K81=3),'Classificação geral'!M81,""),"")</f>
        <v/>
      </c>
      <c r="JS89" s="214" t="str">
        <f>IFERROR(IF(AND($JI89="mas",'Classificação geral'!$K81=3),'Classificação geral'!Y81,""),"")</f>
        <v/>
      </c>
      <c r="JT89" s="214" t="str">
        <f>IFERROR(IF(AND($JI89="mas",'Classificação geral'!$K81=3),'Classificação geral'!AA81,""),"")</f>
        <v/>
      </c>
      <c r="JU89" s="214" t="str">
        <f>IFERROR(IF(AND($JI89="mas",'Classificação geral'!$K81=3),'Classificação geral'!AB81,""),"")</f>
        <v/>
      </c>
      <c r="JV89" s="214" t="str">
        <f>IFERROR(IF(AND($JI89="mas",'Classificação geral'!$K81=3),'Classificação geral'!N81,""),"")</f>
        <v/>
      </c>
      <c r="JW89" s="214" t="str">
        <f>IFERROR(IF(AND($JI89="mas",'Classificação geral'!$K81=3),'Classificação geral'!$AM81,""),"")</f>
        <v/>
      </c>
      <c r="JX89" s="216" t="str">
        <f>IFERROR(RANK(JW89,JW:JW,0)+ COUNTIF(JW$13:$JW87,JW89),"")</f>
        <v/>
      </c>
    </row>
    <row r="90" spans="1:284" s="188" customFormat="1" ht="24.75" customHeight="1" x14ac:dyDescent="0.5">
      <c r="A90" s="243"/>
      <c r="B90" s="248" t="str">
        <f t="shared" si="167"/>
        <v/>
      </c>
      <c r="C90" s="238" t="str">
        <f t="shared" si="168"/>
        <v/>
      </c>
      <c r="D90" s="238" t="str">
        <f t="shared" si="169"/>
        <v/>
      </c>
      <c r="E90" s="238" t="str">
        <f t="shared" si="170"/>
        <v/>
      </c>
      <c r="F90" s="239" t="str">
        <f t="shared" si="171"/>
        <v/>
      </c>
      <c r="G90" s="239" t="str">
        <f t="shared" si="172"/>
        <v/>
      </c>
      <c r="H90" s="240" t="str">
        <f t="shared" si="173"/>
        <v/>
      </c>
      <c r="I90" s="240" t="str">
        <f t="shared" si="174"/>
        <v/>
      </c>
      <c r="J90" s="240" t="str">
        <f t="shared" si="175"/>
        <v/>
      </c>
      <c r="K90" s="240" t="str">
        <f t="shared" si="176"/>
        <v/>
      </c>
      <c r="L90" s="240" t="str">
        <f t="shared" si="177"/>
        <v/>
      </c>
      <c r="M90" s="240" t="str">
        <f t="shared" si="178"/>
        <v/>
      </c>
      <c r="N90" s="240" t="str">
        <f t="shared" si="179"/>
        <v/>
      </c>
      <c r="O90" s="240" t="str">
        <f t="shared" si="180"/>
        <v/>
      </c>
      <c r="P90" s="240" t="str">
        <f t="shared" si="181"/>
        <v/>
      </c>
      <c r="Q90" s="240" t="str">
        <f t="shared" si="182"/>
        <v/>
      </c>
      <c r="R90" s="240" t="str">
        <f t="shared" si="165"/>
        <v/>
      </c>
      <c r="S90" s="240" t="str">
        <f t="shared" si="165"/>
        <v/>
      </c>
      <c r="T90" s="240" t="str">
        <f t="shared" si="183"/>
        <v/>
      </c>
      <c r="U90" s="240" t="str">
        <f t="shared" si="184"/>
        <v/>
      </c>
      <c r="V90" s="241">
        <v>76</v>
      </c>
      <c r="W90" s="432"/>
      <c r="X90" s="434"/>
      <c r="Y90" s="242"/>
      <c r="Z90" s="248" t="str">
        <f t="shared" si="185"/>
        <v/>
      </c>
      <c r="AA90" s="238" t="str">
        <f t="shared" si="186"/>
        <v/>
      </c>
      <c r="AB90" s="238" t="str">
        <f t="shared" si="187"/>
        <v/>
      </c>
      <c r="AC90" s="238" t="str">
        <f t="shared" si="188"/>
        <v/>
      </c>
      <c r="AD90" s="239" t="str">
        <f t="shared" si="189"/>
        <v/>
      </c>
      <c r="AE90" s="239" t="str">
        <f t="shared" si="190"/>
        <v/>
      </c>
      <c r="AF90" s="240" t="str">
        <f t="shared" si="191"/>
        <v/>
      </c>
      <c r="AG90" s="240" t="str">
        <f t="shared" si="192"/>
        <v/>
      </c>
      <c r="AH90" s="240" t="str">
        <f t="shared" si="193"/>
        <v/>
      </c>
      <c r="AI90" s="240" t="str">
        <f t="shared" si="194"/>
        <v/>
      </c>
      <c r="AJ90" s="240" t="str">
        <f t="shared" si="195"/>
        <v/>
      </c>
      <c r="AK90" s="240" t="str">
        <f t="shared" si="196"/>
        <v/>
      </c>
      <c r="AL90" s="240" t="str">
        <f t="shared" si="197"/>
        <v/>
      </c>
      <c r="AM90" s="240" t="str">
        <f t="shared" si="198"/>
        <v/>
      </c>
      <c r="AN90" s="240" t="str">
        <f t="shared" si="199"/>
        <v/>
      </c>
      <c r="AO90" s="240" t="str">
        <f t="shared" si="200"/>
        <v/>
      </c>
      <c r="AP90" s="240" t="str">
        <f t="shared" si="166"/>
        <v/>
      </c>
      <c r="AQ90" s="240" t="str">
        <f t="shared" si="166"/>
        <v/>
      </c>
      <c r="AR90" s="240" t="str">
        <f t="shared" si="201"/>
        <v/>
      </c>
      <c r="AS90" s="240" t="str">
        <f t="shared" si="202"/>
        <v/>
      </c>
      <c r="AT90" s="241">
        <v>76</v>
      </c>
      <c r="AU90" s="432"/>
      <c r="AV90" s="242"/>
      <c r="AW90" s="243"/>
      <c r="AX90" s="249" t="str">
        <f t="shared" si="217"/>
        <v/>
      </c>
      <c r="AY90" s="238" t="str">
        <f t="shared" si="218"/>
        <v/>
      </c>
      <c r="AZ90" s="238" t="str">
        <f t="shared" si="219"/>
        <v/>
      </c>
      <c r="BA90" s="239" t="str">
        <f t="shared" si="203"/>
        <v/>
      </c>
      <c r="BB90" s="239" t="str">
        <f t="shared" si="220"/>
        <v/>
      </c>
      <c r="BC90" s="239" t="str">
        <f t="shared" si="221"/>
        <v/>
      </c>
      <c r="BD90" s="240" t="str">
        <f t="shared" si="222"/>
        <v/>
      </c>
      <c r="BE90" s="240" t="str">
        <f t="shared" si="223"/>
        <v/>
      </c>
      <c r="BF90" s="240" t="str">
        <f t="shared" si="224"/>
        <v/>
      </c>
      <c r="BG90" s="240" t="str">
        <f t="shared" si="225"/>
        <v/>
      </c>
      <c r="BH90" s="240" t="str">
        <f t="shared" si="226"/>
        <v/>
      </c>
      <c r="BI90" s="240" t="str">
        <f t="shared" si="227"/>
        <v/>
      </c>
      <c r="BJ90" s="240" t="str">
        <f t="shared" si="228"/>
        <v/>
      </c>
      <c r="BK90" s="240" t="str">
        <f t="shared" si="229"/>
        <v/>
      </c>
      <c r="BL90" s="240" t="str">
        <f t="shared" si="230"/>
        <v/>
      </c>
      <c r="BM90" s="240" t="str">
        <f t="shared" si="231"/>
        <v/>
      </c>
      <c r="BN90" s="240" t="str">
        <f t="shared" si="121"/>
        <v/>
      </c>
      <c r="BO90" s="240" t="str">
        <f t="shared" si="121"/>
        <v/>
      </c>
      <c r="BP90" s="240" t="str">
        <f t="shared" si="232"/>
        <v/>
      </c>
      <c r="BQ90" s="240" t="str">
        <f t="shared" si="233"/>
        <v/>
      </c>
      <c r="BR90" s="241">
        <v>76</v>
      </c>
      <c r="BS90" s="432"/>
      <c r="BT90" s="242"/>
      <c r="BU90" s="242"/>
      <c r="BV90" s="249" t="str">
        <f t="shared" si="234"/>
        <v/>
      </c>
      <c r="BW90" s="238" t="str">
        <f t="shared" si="235"/>
        <v/>
      </c>
      <c r="BX90" s="238" t="str">
        <f t="shared" si="236"/>
        <v/>
      </c>
      <c r="BY90" s="239" t="str">
        <f t="shared" si="204"/>
        <v/>
      </c>
      <c r="BZ90" s="239" t="str">
        <f t="shared" si="237"/>
        <v/>
      </c>
      <c r="CA90" s="239" t="str">
        <f t="shared" si="122"/>
        <v/>
      </c>
      <c r="CB90" s="240" t="str">
        <f t="shared" si="122"/>
        <v/>
      </c>
      <c r="CC90" s="240" t="str">
        <f t="shared" si="238"/>
        <v/>
      </c>
      <c r="CD90" s="240" t="str">
        <f t="shared" si="239"/>
        <v/>
      </c>
      <c r="CE90" s="240" t="str">
        <f t="shared" si="240"/>
        <v/>
      </c>
      <c r="CF90" s="240" t="str">
        <f t="shared" si="241"/>
        <v/>
      </c>
      <c r="CG90" s="240" t="str">
        <f t="shared" si="242"/>
        <v/>
      </c>
      <c r="CH90" s="240" t="str">
        <f t="shared" si="243"/>
        <v/>
      </c>
      <c r="CI90" s="240" t="str">
        <f t="shared" si="244"/>
        <v/>
      </c>
      <c r="CJ90" s="240" t="str">
        <f t="shared" si="245"/>
        <v/>
      </c>
      <c r="CK90" s="240" t="str">
        <f t="shared" si="246"/>
        <v/>
      </c>
      <c r="CL90" s="240" t="str">
        <f t="shared" si="123"/>
        <v/>
      </c>
      <c r="CM90" s="240" t="str">
        <f t="shared" si="123"/>
        <v/>
      </c>
      <c r="CN90" s="240" t="str">
        <f t="shared" si="247"/>
        <v/>
      </c>
      <c r="CO90" s="240" t="str">
        <f t="shared" si="248"/>
        <v/>
      </c>
      <c r="CP90" s="241">
        <v>76</v>
      </c>
      <c r="CQ90" s="432"/>
      <c r="CR90" s="243"/>
      <c r="CS90" s="248" t="str">
        <f t="shared" si="249"/>
        <v/>
      </c>
      <c r="CT90" s="238" t="str">
        <f t="shared" si="250"/>
        <v/>
      </c>
      <c r="CU90" s="238" t="str">
        <f t="shared" si="251"/>
        <v/>
      </c>
      <c r="CV90" s="238" t="str">
        <f t="shared" si="252"/>
        <v/>
      </c>
      <c r="CW90" s="239" t="str">
        <f t="shared" si="253"/>
        <v/>
      </c>
      <c r="CX90" s="239" t="str">
        <f t="shared" si="254"/>
        <v/>
      </c>
      <c r="CY90" s="240" t="str">
        <f t="shared" si="255"/>
        <v/>
      </c>
      <c r="CZ90" s="240" t="str">
        <f t="shared" si="256"/>
        <v/>
      </c>
      <c r="DA90" s="240" t="str">
        <f t="shared" si="257"/>
        <v/>
      </c>
      <c r="DB90" s="240" t="str">
        <f t="shared" si="258"/>
        <v/>
      </c>
      <c r="DC90" s="240" t="str">
        <f t="shared" si="259"/>
        <v/>
      </c>
      <c r="DD90" s="240" t="str">
        <f t="shared" si="260"/>
        <v/>
      </c>
      <c r="DE90" s="240" t="str">
        <f t="shared" si="261"/>
        <v/>
      </c>
      <c r="DF90" s="240" t="str">
        <f t="shared" si="262"/>
        <v/>
      </c>
      <c r="DG90" s="240" t="str">
        <f t="shared" si="263"/>
        <v/>
      </c>
      <c r="DH90" s="240" t="str">
        <f t="shared" si="264"/>
        <v/>
      </c>
      <c r="DI90" s="240" t="str">
        <f t="shared" si="124"/>
        <v/>
      </c>
      <c r="DJ90" s="240" t="str">
        <f t="shared" si="124"/>
        <v/>
      </c>
      <c r="DK90" s="240" t="str">
        <f t="shared" si="265"/>
        <v/>
      </c>
      <c r="DL90" s="240" t="str">
        <f t="shared" si="266"/>
        <v/>
      </c>
      <c r="DM90" s="241">
        <v>76</v>
      </c>
      <c r="DN90" s="432"/>
      <c r="DO90" s="242"/>
      <c r="DP90" s="242"/>
      <c r="DQ90" s="248" t="str">
        <f t="shared" si="267"/>
        <v/>
      </c>
      <c r="DR90" s="238" t="str">
        <f t="shared" si="268"/>
        <v/>
      </c>
      <c r="DS90" s="238" t="str">
        <f t="shared" si="269"/>
        <v/>
      </c>
      <c r="DT90" s="238" t="str">
        <f t="shared" si="270"/>
        <v/>
      </c>
      <c r="DU90" s="239" t="str">
        <f t="shared" si="271"/>
        <v/>
      </c>
      <c r="DV90" s="239" t="str">
        <f t="shared" si="272"/>
        <v/>
      </c>
      <c r="DW90" s="240" t="str">
        <f t="shared" si="205"/>
        <v/>
      </c>
      <c r="DX90" s="240" t="str">
        <f t="shared" si="206"/>
        <v/>
      </c>
      <c r="DY90" s="240" t="str">
        <f t="shared" si="207"/>
        <v/>
      </c>
      <c r="DZ90" s="240" t="str">
        <f t="shared" si="208"/>
        <v/>
      </c>
      <c r="EA90" s="240" t="str">
        <f t="shared" si="209"/>
        <v/>
      </c>
      <c r="EB90" s="240" t="str">
        <f t="shared" si="210"/>
        <v/>
      </c>
      <c r="EC90" s="240" t="str">
        <f t="shared" si="211"/>
        <v/>
      </c>
      <c r="ED90" s="240" t="str">
        <f t="shared" si="212"/>
        <v/>
      </c>
      <c r="EE90" s="240" t="str">
        <f t="shared" si="213"/>
        <v/>
      </c>
      <c r="EF90" s="240" t="str">
        <f t="shared" si="214"/>
        <v/>
      </c>
      <c r="EG90" s="240" t="str">
        <f t="shared" si="215"/>
        <v/>
      </c>
      <c r="EH90" s="240" t="str">
        <f t="shared" si="118"/>
        <v/>
      </c>
      <c r="EI90" s="240" t="str">
        <f t="shared" si="216"/>
        <v/>
      </c>
      <c r="EJ90" s="240" t="str">
        <f t="shared" si="273"/>
        <v/>
      </c>
      <c r="EK90" s="241">
        <v>76</v>
      </c>
      <c r="EL90" s="432"/>
      <c r="EM90" s="187"/>
      <c r="EN90" s="187"/>
      <c r="EO90" s="187"/>
      <c r="EP90" s="187"/>
      <c r="EQ90" s="187"/>
      <c r="ER90" s="187"/>
      <c r="ES90" s="187"/>
      <c r="ET90" s="187"/>
      <c r="EU90" s="187"/>
      <c r="EV90" s="187"/>
      <c r="EW90" s="187"/>
      <c r="EX90" s="187"/>
      <c r="EY90" s="187"/>
      <c r="EZ90" s="214" t="str">
        <f>IFERROR(IF(AND('Classificação geral'!$J82="FEM",'Classificação geral'!$K82=1,'Classificação geral'!$F82="Mini"),'Classificação geral'!$A82,""),"")</f>
        <v/>
      </c>
      <c r="FA90" s="214" t="str">
        <f>IFERROR(IF(AND('Classificação geral'!$J82="FEM",'Classificação geral'!$K82=1,'Classificação geral'!F82="Mini"),'Classificação geral'!$B82,""),"")</f>
        <v/>
      </c>
      <c r="FB90" s="215" t="str">
        <f>IF($FA90='Classificação geral'!$B82,'Classificação geral'!$C82,"")</f>
        <v/>
      </c>
      <c r="FC90" s="215" t="str">
        <f>IF($FA90='Classificação geral'!$B82,'Classificação geral'!$D82,"")</f>
        <v/>
      </c>
      <c r="FD90" s="215" t="str">
        <f>IF($FA90='Classificação geral'!$B82,'Classificação geral'!$J82,"")</f>
        <v/>
      </c>
      <c r="FE90" s="215" t="str">
        <f>IF($FD90='Classificação geral'!$J82,'Classificação geral'!$K82,"")</f>
        <v/>
      </c>
      <c r="FF90" s="215" t="str">
        <f>IF($FE90='Classificação geral'!$K82,'Classificação geral'!$P82,"")</f>
        <v/>
      </c>
      <c r="FG90" s="215" t="str">
        <f>IF($FE90='Classificação geral'!$K82,'Classificação geral'!$S82,"")</f>
        <v/>
      </c>
      <c r="FH90" s="215" t="str">
        <f>IF($FE90='Classificação geral'!$K82,'Classificação geral'!$T82,"")</f>
        <v/>
      </c>
      <c r="FI90" s="215" t="str">
        <f>IF($FE90='Classificação geral'!$K82,'Classificação geral'!$L82,"")</f>
        <v/>
      </c>
      <c r="FJ90" s="215" t="str">
        <f>IF($FE90='Classificação geral'!$K82,'Classificação geral'!$U82,"")</f>
        <v/>
      </c>
      <c r="FK90" s="215" t="str">
        <f>IF($FE90='Classificação geral'!$K82,'Classificação geral'!$W82,"")</f>
        <v/>
      </c>
      <c r="FL90" s="215" t="str">
        <f>IF($FE90='Classificação geral'!$K82,'Classificação geral'!$X82,"")</f>
        <v/>
      </c>
      <c r="FM90" s="215" t="str">
        <f>IF($FE90='Classificação geral'!$K82,'Classificação geral'!$M82,"")</f>
        <v/>
      </c>
      <c r="FN90" s="215" t="str">
        <f>IF($FE90='Classificação geral'!$K82,'Classificação geral'!$Y82,"")</f>
        <v/>
      </c>
      <c r="FO90" s="215" t="str">
        <f>IF($FE90='Classificação geral'!$K82,'Classificação geral'!$AA82,"")</f>
        <v/>
      </c>
      <c r="FP90" s="215" t="str">
        <f>IF($FE90='Classificação geral'!$K82,'Classificação geral'!$AB82,"")</f>
        <v/>
      </c>
      <c r="FQ90" s="215" t="str">
        <f>IF($FE90='Classificação geral'!$K82,'Classificação geral'!$N82,"")</f>
        <v/>
      </c>
      <c r="FR90" s="215" t="str">
        <f>IF($FE90='Classificação geral'!$K82,'Classificação geral'!$O82,"")</f>
        <v/>
      </c>
      <c r="FS90" s="215" t="str">
        <f>IF($FE90='Classificação geral'!$K82,'Classificação geral'!$AM82,"")</f>
        <v/>
      </c>
      <c r="FT90" s="216" t="str">
        <f>IFERROR(RANK(FS90,FS:FS,0)+ COUNTIF($FS$13:FS89,FS90),"")</f>
        <v/>
      </c>
      <c r="FU90" s="209"/>
      <c r="FV90" s="214" t="str">
        <f>IFERROR(IF(AND('Classificação geral'!$J82="mas",'Classificação geral'!$K82=1,'Classificação geral'!$F82="Mini"),'Classificação geral'!$A82,""),"")</f>
        <v/>
      </c>
      <c r="FW90" s="214" t="str">
        <f>IFERROR(IF(AND('Classificação geral'!$J82="mas",'Classificação geral'!$K82=1,'Classificação geral'!$F82="Mini"),'Classificação geral'!$B82,""),"")</f>
        <v/>
      </c>
      <c r="FX90" s="215" t="str">
        <f>IF($FW90='Classificação geral'!$B82,'Classificação geral'!$C82,"")</f>
        <v/>
      </c>
      <c r="FY90" s="215" t="str">
        <f>IF($FW90='Classificação geral'!$B82,'Classificação geral'!$D82,"")</f>
        <v/>
      </c>
      <c r="FZ90" s="215" t="str">
        <f>IF($FW90='Classificação geral'!$B82,'Classificação geral'!$J82,"")</f>
        <v/>
      </c>
      <c r="GA90" s="214" t="str">
        <f>IFERROR(IF(AND($FZ90="mas",'Classificação geral'!$K82=1),'Classificação geral'!K82,""),"")</f>
        <v/>
      </c>
      <c r="GB90" s="214" t="str">
        <f>IFERROR(IF(AND($FZ90="mas",'Classificação geral'!$K82=1),'Classificação geral'!P82,""),"")</f>
        <v/>
      </c>
      <c r="GC90" s="214" t="str">
        <f>IFERROR(IF(AND($FZ90="mas",'Classificação geral'!$K82=1),'Classificação geral'!S82,""),"")</f>
        <v/>
      </c>
      <c r="GD90" s="214" t="str">
        <f>IFERROR(IF(AND($FZ90="mas",'Classificação geral'!$K82=1),'Classificação geral'!T82,""),"")</f>
        <v/>
      </c>
      <c r="GE90" s="214" t="str">
        <f>IFERROR(IF(AND($FZ90="mas",'Classificação geral'!$K82=1),'Classificação geral'!L82,""),"")</f>
        <v/>
      </c>
      <c r="GF90" s="214" t="str">
        <f>IFERROR(IF(AND($FZ90="mas",'Classificação geral'!$K82=1),'Classificação geral'!U82,""),"")</f>
        <v/>
      </c>
      <c r="GG90" s="214" t="str">
        <f>IFERROR(IF(AND($FZ90="mas",'Classificação geral'!$K82=1),'Classificação geral'!W82,""),"")</f>
        <v/>
      </c>
      <c r="GH90" s="214" t="str">
        <f>IFERROR(IF(AND($FZ90="mas",'Classificação geral'!$K82=1),'Classificação geral'!X82,""),"")</f>
        <v/>
      </c>
      <c r="GI90" s="214" t="str">
        <f>IFERROR(IF(AND($FZ90="mas",'Classificação geral'!$K82=1),'Classificação geral'!M82,""),"")</f>
        <v/>
      </c>
      <c r="GJ90" s="214" t="str">
        <f>IFERROR(IF(AND($FZ90="mas",'Classificação geral'!$K82=1),'Classificação geral'!Y82,""),"")</f>
        <v/>
      </c>
      <c r="GK90" s="214" t="str">
        <f>IFERROR(IF(AND($FZ90="mas",'Classificação geral'!$K82=1),'Classificação geral'!AA82,""),"")</f>
        <v/>
      </c>
      <c r="GL90" s="214" t="str">
        <f>IFERROR(IF(AND($FZ90="mas",'Classificação geral'!$K82=1),'Classificação geral'!AB82,""),"")</f>
        <v/>
      </c>
      <c r="GM90" s="214" t="str">
        <f>IFERROR(IF(AND($FZ90="mas",'Classificação geral'!$K82=1),'Classificação geral'!N82,""),"")</f>
        <v/>
      </c>
      <c r="GN90" s="214" t="str">
        <f>IFERROR(IF(AND($FZ90="mas",'Classificação geral'!$K82=1),'Classificação geral'!O82,""),"")</f>
        <v/>
      </c>
      <c r="GO90" s="244" t="str">
        <f>IFERROR(IF(AND($FZ90="mas",'Classificação geral'!$K82=1),'Classificação geral'!AM82,""),"")</f>
        <v/>
      </c>
      <c r="GP90" s="216" t="str">
        <f>IFERROR(RANK(GO90,GO:GO,0)+ COUNTIF($GO$13:GO89,GO90),"")</f>
        <v/>
      </c>
      <c r="GQ90" s="209"/>
      <c r="GR90" s="214" t="str">
        <f>IFERROR(IF(AND('Classificação geral'!$J82="fem",'Classificação geral'!$K82=2,'Classificação geral'!$F82="Mini"),'Classificação geral'!$A82,""),"")</f>
        <v/>
      </c>
      <c r="GS90" s="214" t="str">
        <f>IFERROR(IF(AND('Classificação geral'!$J82="fem",'Classificação geral'!$K82=2,'Classificação geral'!$F82="Mini"),'Classificação geral'!$B82,""),"")</f>
        <v/>
      </c>
      <c r="GT90" s="215" t="str">
        <f>IF($GS90='Classificação geral'!$B82,'Classificação geral'!$C82,"")</f>
        <v/>
      </c>
      <c r="GU90" s="215" t="str">
        <f>IF($GS90='Classificação geral'!$B82,'Classificação geral'!$D82,"")</f>
        <v/>
      </c>
      <c r="GV90" s="215" t="str">
        <f>IF($GS90='Classificação geral'!$B82,'Classificação geral'!$J82,"")</f>
        <v/>
      </c>
      <c r="GW90" s="214" t="str">
        <f>IFERROR(IF(AND($GV90="fem",'Classificação geral'!$K82=2),'Classificação geral'!K82,""),"")</f>
        <v/>
      </c>
      <c r="GX90" s="214" t="str">
        <f>IFERROR(IF(AND($GV90="fem",'Classificação geral'!$K82=2),'Classificação geral'!P82,""),"")</f>
        <v/>
      </c>
      <c r="GY90" s="214" t="str">
        <f>IFERROR(IF(AND($GV90="fem",'Classificação geral'!$K82=2),'Classificação geral'!S82,""),"")</f>
        <v/>
      </c>
      <c r="GZ90" s="214" t="str">
        <f>IFERROR(IF(AND($GV90="fem",'Classificação geral'!$K82=2),'Classificação geral'!T82,""),"")</f>
        <v/>
      </c>
      <c r="HA90" s="214" t="str">
        <f>IFERROR(IF(AND($GV90="fem",'Classificação geral'!$K82=2),'Classificação geral'!L82,""),"")</f>
        <v/>
      </c>
      <c r="HB90" s="214" t="str">
        <f>IFERROR(IF(AND($GV90="fem",'Classificação geral'!$K82=2),'Classificação geral'!U82,""),"")</f>
        <v/>
      </c>
      <c r="HC90" s="214" t="str">
        <f>IFERROR(IF(AND($GV90="fem",'Classificação geral'!$K82=2),'Classificação geral'!W82,""),"")</f>
        <v/>
      </c>
      <c r="HD90" s="214" t="str">
        <f>IFERROR(IF(AND($GV90="fem",'Classificação geral'!$K82=2),'Classificação geral'!X82,""),"")</f>
        <v/>
      </c>
      <c r="HE90" s="214" t="str">
        <f>IFERROR(IF(AND($GV90="fem",'Classificação geral'!$K82=2),'Classificação geral'!M82,""),"")</f>
        <v/>
      </c>
      <c r="HF90" s="214" t="str">
        <f>IFERROR(IF(AND($GV90="fem",'Classificação geral'!$K82=2),'Classificação geral'!Y82,""),"")</f>
        <v/>
      </c>
      <c r="HG90" s="214" t="str">
        <f>IFERROR(IF(AND($GV90="fem",'Classificação geral'!$K82=2),'Classificação geral'!AA82,""),"")</f>
        <v/>
      </c>
      <c r="HH90" s="214" t="str">
        <f>IFERROR(IF(AND($GV90="fem",'Classificação geral'!$K82=2),'Classificação geral'!AB82,""),"")</f>
        <v/>
      </c>
      <c r="HI90" s="214" t="str">
        <f>IFERROR(IF(AND($GV90="fem",'Classificação geral'!$K82=2),'Classificação geral'!N82,""),"")</f>
        <v/>
      </c>
      <c r="HJ90" s="214" t="str">
        <f>IFERROR(IF(AND($GV90="fem",'Classificação geral'!$K82=2),'Classificação geral'!O82,""),"")</f>
        <v/>
      </c>
      <c r="HK90" s="214" t="str">
        <f>IFERROR(IF(AND($GV90="fem",'Classificação geral'!$K82=2),'Classificação geral'!AM82,""),"")</f>
        <v/>
      </c>
      <c r="HL90" s="216" t="str">
        <f>IFERROR(RANK(HK90,HK:HK,0)+ COUNTIF(HK$13:$HK88,HK90),"")</f>
        <v/>
      </c>
      <c r="HM90" s="209"/>
      <c r="HN90" s="214" t="str">
        <f>IFERROR(IF(AND('Classificação geral'!$J82="mas",'Classificação geral'!$K82=2,'Classificação geral'!$F82="Mini"),'Classificação geral'!$A82,""),"")</f>
        <v/>
      </c>
      <c r="HO90" s="214" t="str">
        <f>IFERROR(IF(AND('Classificação geral'!$J82="mas",'Classificação geral'!$K82=2,'Classificação geral'!$F82="Mini"),'Classificação geral'!$B82,""),"")</f>
        <v/>
      </c>
      <c r="HP90" s="215" t="str">
        <f>IF($HO90='Classificação geral'!$B82,'Classificação geral'!$C82,"")</f>
        <v/>
      </c>
      <c r="HQ90" s="215" t="str">
        <f>IF($HO90='Classificação geral'!$B82,'Classificação geral'!$D82,"")</f>
        <v/>
      </c>
      <c r="HR90" s="215" t="str">
        <f>IF($HO90='Classificação geral'!$B82,'Classificação geral'!$J82,"")</f>
        <v/>
      </c>
      <c r="HS90" s="214" t="str">
        <f>IFERROR(IF(AND($HR90="mas",'Classificação geral'!$K82=2),'Classificação geral'!K82,""),"")</f>
        <v/>
      </c>
      <c r="HT90" s="214" t="str">
        <f>IFERROR(IF(AND($HR90="mas",'Classificação geral'!$K82=2),'Classificação geral'!P82,""),"")</f>
        <v/>
      </c>
      <c r="HU90" s="214" t="str">
        <f>IFERROR(IF(AND($HR90="mas",'Classificação geral'!$K82=2),'Classificação geral'!S82,""),"")</f>
        <v/>
      </c>
      <c r="HV90" s="214" t="str">
        <f>IFERROR(IF(AND($HR90="mas",'Classificação geral'!$K82=2),'Classificação geral'!T82,""),"")</f>
        <v/>
      </c>
      <c r="HW90" s="214" t="str">
        <f>IFERROR(IF(AND($HR90="mas",'Classificação geral'!$K82=2),'Classificação geral'!L82,""),"")</f>
        <v/>
      </c>
      <c r="HX90" s="214" t="str">
        <f>IFERROR(IF(AND($HR90="mas",'Classificação geral'!$K82=2),'Classificação geral'!U82,""),"")</f>
        <v/>
      </c>
      <c r="HY90" s="214" t="str">
        <f>IFERROR(IF(AND($HR90="mas",'Classificação geral'!$K82=2),'Classificação geral'!W82,""),"")</f>
        <v/>
      </c>
      <c r="HZ90" s="214" t="str">
        <f>IFERROR(IF(AND($HR90="mas",'Classificação geral'!$K82=2),'Classificação geral'!X82,""),"")</f>
        <v/>
      </c>
      <c r="IA90" s="214" t="str">
        <f>IFERROR(IF(AND($HR90="mas",'Classificação geral'!$K82=2),'Classificação geral'!M82,""),"")</f>
        <v/>
      </c>
      <c r="IB90" s="214" t="str">
        <f>IFERROR(IF(AND($HR90="mas",'Classificação geral'!$K82=2),'Classificação geral'!Y82,""),"")</f>
        <v/>
      </c>
      <c r="IC90" s="214" t="str">
        <f>IFERROR(IF(AND($HR90="mas",'Classificação geral'!$K82=2),'Classificação geral'!AA82,""),"")</f>
        <v/>
      </c>
      <c r="ID90" s="214" t="str">
        <f>IFERROR(IF(AND($HR90="mas",'Classificação geral'!$K82=2),'Classificação geral'!AB82,""),"")</f>
        <v/>
      </c>
      <c r="IE90" s="214" t="str">
        <f>IFERROR(IF(AND($HR90="mas",'Classificação geral'!$K82=2),'Classificação geral'!N82,""),"")</f>
        <v/>
      </c>
      <c r="IF90" s="214" t="str">
        <f>IFERROR(IF(AND($HR90="mas",'Classificação geral'!$K82=2),'Classificação geral'!$AM82,""),"")</f>
        <v/>
      </c>
      <c r="IG90" s="216" t="str">
        <f>IFERROR(RANK(IF90,IF:IF,0)+ COUNTIF($IF$13:IF$13,IF90),"")</f>
        <v/>
      </c>
      <c r="IH90" s="209"/>
      <c r="II90" s="214" t="str">
        <f>IFERROR(IF(AND('Classificação geral'!$J82="fem",'Classificação geral'!$K82=3,'Classificação geral'!$F82="Mini"),'Classificação geral'!$A82,""),"")</f>
        <v/>
      </c>
      <c r="IJ90" s="214" t="str">
        <f>IFERROR(IF(AND('Classificação geral'!$J82="fem",'Classificação geral'!$K82=3,'Classificação geral'!$F82="Mini"),'Classificação geral'!$B82,""),"")</f>
        <v/>
      </c>
      <c r="IK90" s="215" t="str">
        <f>IF($IJ90='Classificação geral'!$B82,'Classificação geral'!$C82,"")</f>
        <v/>
      </c>
      <c r="IL90" s="215" t="str">
        <f>IF($IJ90='Classificação geral'!$B82,'Classificação geral'!$D82,"")</f>
        <v/>
      </c>
      <c r="IM90" s="215" t="str">
        <f>IF($IJ90='Classificação geral'!$B82,'Classificação geral'!$J82,"")</f>
        <v/>
      </c>
      <c r="IN90" s="215" t="str">
        <f>IF($IM90='Classificação geral'!$J82,'Classificação geral'!$K82,"")</f>
        <v/>
      </c>
      <c r="IO90" s="215" t="str">
        <f>IF($IN90='Classificação geral'!$K82,'Classificação geral'!$P82,"")</f>
        <v/>
      </c>
      <c r="IP90" s="215" t="str">
        <f>IF($IN90='Classificação geral'!$K82,'Classificação geral'!$S82,"")</f>
        <v/>
      </c>
      <c r="IQ90" s="215" t="str">
        <f>IF($IN90='Classificação geral'!$K82,'Classificação geral'!$T82,"")</f>
        <v/>
      </c>
      <c r="IR90" s="215" t="str">
        <f>IF($IN90='Classificação geral'!$K82,'Classificação geral'!$L82,"")</f>
        <v/>
      </c>
      <c r="IS90" s="215" t="str">
        <f>IF($IN90='Classificação geral'!$K82,'Classificação geral'!$U82,"")</f>
        <v/>
      </c>
      <c r="IT90" s="215" t="str">
        <f>IF($IN90='Classificação geral'!$K82,'Classificação geral'!$W82,"")</f>
        <v/>
      </c>
      <c r="IU90" s="215" t="str">
        <f>IF($IN90='Classificação geral'!$K82,'Classificação geral'!$X82,"")</f>
        <v/>
      </c>
      <c r="IV90" s="215" t="str">
        <f>IF($IN90='Classificação geral'!$K82,'Classificação geral'!$M82,"")</f>
        <v/>
      </c>
      <c r="IW90" s="215" t="str">
        <f>IF($IN90='Classificação geral'!$K82,'Classificação geral'!$Y82,"")</f>
        <v/>
      </c>
      <c r="IX90" s="215" t="str">
        <f>IF($IN90='Classificação geral'!$K82,'Classificação geral'!$AA82,"")</f>
        <v/>
      </c>
      <c r="IY90" s="215" t="str">
        <f>IF($IN90='Classificação geral'!$K82,'Classificação geral'!$AB82,"")</f>
        <v/>
      </c>
      <c r="IZ90" s="215" t="str">
        <f>IF($IN90='Classificação geral'!$K82,'Classificação geral'!$N82,"")</f>
        <v/>
      </c>
      <c r="JA90" s="215" t="str">
        <f>IF($IN90='Classificação geral'!$K82,'Classificação geral'!$O82,"")</f>
        <v/>
      </c>
      <c r="JB90" s="215" t="str">
        <f>IF($IN90='Classificação geral'!$K82,'Classificação geral'!$AM82,"")</f>
        <v/>
      </c>
      <c r="JC90" s="216" t="str">
        <f>IFERROR(RANK(JB90,JB:JB,0)+ COUNTIF($JB$13:JB88,JB90),"")</f>
        <v/>
      </c>
      <c r="JD90" s="209"/>
      <c r="JE90" s="214" t="str">
        <f>IFERROR(IF(AND('Classificação geral'!$J82="mas",'Classificação geral'!$K82=3,'Classificação geral'!$F82="Mini"),'Classificação geral'!$A82,""),"")</f>
        <v/>
      </c>
      <c r="JF90" s="214" t="str">
        <f>IFERROR(IF(AND('Classificação geral'!$J82="mas",'Classificação geral'!$K82=3,'Classificação geral'!$F82="Mini"),'Classificação geral'!$B82,""),"")</f>
        <v/>
      </c>
      <c r="JG90" s="215" t="str">
        <f>IF($JF90='Classificação geral'!$B82,'Classificação geral'!$C82,"")</f>
        <v/>
      </c>
      <c r="JH90" s="215" t="str">
        <f>IF($JF90='Classificação geral'!$B82,'Classificação geral'!$D82,"")</f>
        <v/>
      </c>
      <c r="JI90" s="215" t="str">
        <f>IF($JF90='Classificação geral'!$B82,'Classificação geral'!$J82,"")</f>
        <v/>
      </c>
      <c r="JJ90" s="214" t="str">
        <f>IFERROR(IF(AND($JI90="mas",'Classificação geral'!$K82=3),'Classificação geral'!K82,""),"")</f>
        <v/>
      </c>
      <c r="JK90" s="214" t="str">
        <f>IFERROR(IF(AND($JI90="mas",'Classificação geral'!$K82=3),'Classificação geral'!P82,""),"")</f>
        <v/>
      </c>
      <c r="JL90" s="214" t="str">
        <f>IFERROR(IF(AND($JI90="mas",'Classificação geral'!$K82=3),'Classificação geral'!S82,""),"")</f>
        <v/>
      </c>
      <c r="JM90" s="214" t="str">
        <f>IFERROR(IF(AND($JI90="mas",'Classificação geral'!$K82=3),'Classificação geral'!T82,""),"")</f>
        <v/>
      </c>
      <c r="JN90" s="214" t="str">
        <f>IFERROR(IF(AND($JI90="mas",'Classificação geral'!$K82=3),'Classificação geral'!L82,""),"")</f>
        <v/>
      </c>
      <c r="JO90" s="214" t="str">
        <f>IFERROR(IF(AND($JI90="mas",'Classificação geral'!$K82=3),'Classificação geral'!U82,""),"")</f>
        <v/>
      </c>
      <c r="JP90" s="214" t="str">
        <f>IFERROR(IF(AND($JI90="mas",'Classificação geral'!$K82=3),'Classificação geral'!W82,""),"")</f>
        <v/>
      </c>
      <c r="JQ90" s="214" t="str">
        <f>IFERROR(IF(AND($JI90="mas",'Classificação geral'!$K82=3),'Classificação geral'!X82,""),"")</f>
        <v/>
      </c>
      <c r="JR90" s="214" t="str">
        <f>IFERROR(IF(AND($JI90="mas",'Classificação geral'!$K82=3),'Classificação geral'!M82,""),"")</f>
        <v/>
      </c>
      <c r="JS90" s="214" t="str">
        <f>IFERROR(IF(AND($JI90="mas",'Classificação geral'!$K82=3),'Classificação geral'!Y82,""),"")</f>
        <v/>
      </c>
      <c r="JT90" s="214" t="str">
        <f>IFERROR(IF(AND($JI90="mas",'Classificação geral'!$K82=3),'Classificação geral'!AA82,""),"")</f>
        <v/>
      </c>
      <c r="JU90" s="214" t="str">
        <f>IFERROR(IF(AND($JI90="mas",'Classificação geral'!$K82=3),'Classificação geral'!AB82,""),"")</f>
        <v/>
      </c>
      <c r="JV90" s="214" t="str">
        <f>IFERROR(IF(AND($JI90="mas",'Classificação geral'!$K82=3),'Classificação geral'!N82,""),"")</f>
        <v/>
      </c>
      <c r="JW90" s="214" t="str">
        <f>IFERROR(IF(AND($JI90="mas",'Classificação geral'!$K82=3),'Classificação geral'!$AM82,""),"")</f>
        <v/>
      </c>
      <c r="JX90" s="216" t="str">
        <f>IFERROR(RANK(JW90,JW:JW,0)+ COUNTIF(JW$13:$JW88,JW90),"")</f>
        <v/>
      </c>
    </row>
    <row r="91" spans="1:284" s="188" customFormat="1" ht="24.75" customHeight="1" x14ac:dyDescent="0.5">
      <c r="A91" s="243"/>
      <c r="B91" s="248" t="str">
        <f t="shared" si="167"/>
        <v/>
      </c>
      <c r="C91" s="238" t="str">
        <f t="shared" si="168"/>
        <v/>
      </c>
      <c r="D91" s="238" t="str">
        <f t="shared" si="169"/>
        <v/>
      </c>
      <c r="E91" s="238" t="str">
        <f t="shared" si="170"/>
        <v/>
      </c>
      <c r="F91" s="239" t="str">
        <f t="shared" si="171"/>
        <v/>
      </c>
      <c r="G91" s="239" t="str">
        <f t="shared" si="172"/>
        <v/>
      </c>
      <c r="H91" s="240" t="str">
        <f t="shared" si="173"/>
        <v/>
      </c>
      <c r="I91" s="240" t="str">
        <f t="shared" si="174"/>
        <v/>
      </c>
      <c r="J91" s="240" t="str">
        <f t="shared" si="175"/>
        <v/>
      </c>
      <c r="K91" s="240" t="str">
        <f t="shared" si="176"/>
        <v/>
      </c>
      <c r="L91" s="240" t="str">
        <f t="shared" si="177"/>
        <v/>
      </c>
      <c r="M91" s="240" t="str">
        <f t="shared" si="178"/>
        <v/>
      </c>
      <c r="N91" s="240" t="str">
        <f t="shared" si="179"/>
        <v/>
      </c>
      <c r="O91" s="240" t="str">
        <f t="shared" si="180"/>
        <v/>
      </c>
      <c r="P91" s="240" t="str">
        <f t="shared" si="181"/>
        <v/>
      </c>
      <c r="Q91" s="240" t="str">
        <f t="shared" si="182"/>
        <v/>
      </c>
      <c r="R91" s="240" t="str">
        <f t="shared" si="165"/>
        <v/>
      </c>
      <c r="S91" s="240" t="str">
        <f t="shared" si="165"/>
        <v/>
      </c>
      <c r="T91" s="240" t="str">
        <f t="shared" si="183"/>
        <v/>
      </c>
      <c r="U91" s="240" t="str">
        <f t="shared" si="184"/>
        <v/>
      </c>
      <c r="V91" s="241">
        <v>77</v>
      </c>
      <c r="W91" s="432"/>
      <c r="X91" s="434"/>
      <c r="Y91" s="242"/>
      <c r="Z91" s="248" t="str">
        <f t="shared" si="185"/>
        <v/>
      </c>
      <c r="AA91" s="238" t="str">
        <f t="shared" si="186"/>
        <v/>
      </c>
      <c r="AB91" s="238" t="str">
        <f t="shared" si="187"/>
        <v/>
      </c>
      <c r="AC91" s="238" t="str">
        <f t="shared" si="188"/>
        <v/>
      </c>
      <c r="AD91" s="239" t="str">
        <f t="shared" si="189"/>
        <v/>
      </c>
      <c r="AE91" s="239" t="str">
        <f t="shared" si="190"/>
        <v/>
      </c>
      <c r="AF91" s="240" t="str">
        <f t="shared" si="191"/>
        <v/>
      </c>
      <c r="AG91" s="240" t="str">
        <f t="shared" si="192"/>
        <v/>
      </c>
      <c r="AH91" s="240" t="str">
        <f t="shared" si="193"/>
        <v/>
      </c>
      <c r="AI91" s="240" t="str">
        <f t="shared" si="194"/>
        <v/>
      </c>
      <c r="AJ91" s="240" t="str">
        <f t="shared" si="195"/>
        <v/>
      </c>
      <c r="AK91" s="240" t="str">
        <f t="shared" si="196"/>
        <v/>
      </c>
      <c r="AL91" s="240" t="str">
        <f t="shared" si="197"/>
        <v/>
      </c>
      <c r="AM91" s="240" t="str">
        <f t="shared" si="198"/>
        <v/>
      </c>
      <c r="AN91" s="240" t="str">
        <f t="shared" si="199"/>
        <v/>
      </c>
      <c r="AO91" s="240" t="str">
        <f t="shared" si="200"/>
        <v/>
      </c>
      <c r="AP91" s="240" t="str">
        <f t="shared" si="166"/>
        <v/>
      </c>
      <c r="AQ91" s="240" t="str">
        <f t="shared" si="166"/>
        <v/>
      </c>
      <c r="AR91" s="240" t="str">
        <f t="shared" si="201"/>
        <v/>
      </c>
      <c r="AS91" s="240" t="str">
        <f t="shared" si="202"/>
        <v/>
      </c>
      <c r="AT91" s="241">
        <v>77</v>
      </c>
      <c r="AU91" s="432"/>
      <c r="AV91" s="242"/>
      <c r="AW91" s="243"/>
      <c r="AX91" s="249" t="str">
        <f t="shared" si="217"/>
        <v/>
      </c>
      <c r="AY91" s="238" t="str">
        <f t="shared" si="218"/>
        <v/>
      </c>
      <c r="AZ91" s="238" t="str">
        <f t="shared" si="219"/>
        <v/>
      </c>
      <c r="BA91" s="239" t="str">
        <f t="shared" si="203"/>
        <v/>
      </c>
      <c r="BB91" s="239" t="str">
        <f t="shared" si="220"/>
        <v/>
      </c>
      <c r="BC91" s="239" t="str">
        <f t="shared" si="221"/>
        <v/>
      </c>
      <c r="BD91" s="240" t="str">
        <f t="shared" si="222"/>
        <v/>
      </c>
      <c r="BE91" s="240" t="str">
        <f t="shared" si="223"/>
        <v/>
      </c>
      <c r="BF91" s="240" t="str">
        <f t="shared" si="224"/>
        <v/>
      </c>
      <c r="BG91" s="240" t="str">
        <f t="shared" si="225"/>
        <v/>
      </c>
      <c r="BH91" s="240" t="str">
        <f t="shared" si="226"/>
        <v/>
      </c>
      <c r="BI91" s="240" t="str">
        <f t="shared" si="227"/>
        <v/>
      </c>
      <c r="BJ91" s="240" t="str">
        <f t="shared" si="228"/>
        <v/>
      </c>
      <c r="BK91" s="240" t="str">
        <f t="shared" si="229"/>
        <v/>
      </c>
      <c r="BL91" s="240" t="str">
        <f t="shared" si="230"/>
        <v/>
      </c>
      <c r="BM91" s="240" t="str">
        <f t="shared" si="231"/>
        <v/>
      </c>
      <c r="BN91" s="240" t="str">
        <f t="shared" si="121"/>
        <v/>
      </c>
      <c r="BO91" s="240" t="str">
        <f t="shared" si="121"/>
        <v/>
      </c>
      <c r="BP91" s="240" t="str">
        <f t="shared" si="232"/>
        <v/>
      </c>
      <c r="BQ91" s="240" t="str">
        <f t="shared" si="233"/>
        <v/>
      </c>
      <c r="BR91" s="241">
        <v>77</v>
      </c>
      <c r="BS91" s="432"/>
      <c r="BT91" s="242"/>
      <c r="BU91" s="242"/>
      <c r="BV91" s="249" t="str">
        <f t="shared" si="234"/>
        <v/>
      </c>
      <c r="BW91" s="238" t="str">
        <f t="shared" si="235"/>
        <v/>
      </c>
      <c r="BX91" s="238" t="str">
        <f t="shared" si="236"/>
        <v/>
      </c>
      <c r="BY91" s="239" t="str">
        <f t="shared" si="204"/>
        <v/>
      </c>
      <c r="BZ91" s="239" t="str">
        <f t="shared" si="237"/>
        <v/>
      </c>
      <c r="CA91" s="239" t="str">
        <f t="shared" si="122"/>
        <v/>
      </c>
      <c r="CB91" s="240" t="str">
        <f t="shared" si="122"/>
        <v/>
      </c>
      <c r="CC91" s="240" t="str">
        <f t="shared" si="238"/>
        <v/>
      </c>
      <c r="CD91" s="240" t="str">
        <f t="shared" si="239"/>
        <v/>
      </c>
      <c r="CE91" s="240" t="str">
        <f t="shared" si="240"/>
        <v/>
      </c>
      <c r="CF91" s="240" t="str">
        <f t="shared" si="241"/>
        <v/>
      </c>
      <c r="CG91" s="240" t="str">
        <f t="shared" si="242"/>
        <v/>
      </c>
      <c r="CH91" s="240" t="str">
        <f t="shared" si="243"/>
        <v/>
      </c>
      <c r="CI91" s="240" t="str">
        <f t="shared" si="244"/>
        <v/>
      </c>
      <c r="CJ91" s="240" t="str">
        <f t="shared" si="245"/>
        <v/>
      </c>
      <c r="CK91" s="240" t="str">
        <f t="shared" si="246"/>
        <v/>
      </c>
      <c r="CL91" s="240" t="str">
        <f t="shared" si="123"/>
        <v/>
      </c>
      <c r="CM91" s="240" t="str">
        <f t="shared" si="123"/>
        <v/>
      </c>
      <c r="CN91" s="240" t="str">
        <f t="shared" si="247"/>
        <v/>
      </c>
      <c r="CO91" s="240" t="str">
        <f t="shared" si="248"/>
        <v/>
      </c>
      <c r="CP91" s="241">
        <v>77</v>
      </c>
      <c r="CQ91" s="432"/>
      <c r="CR91" s="243"/>
      <c r="CS91" s="248" t="str">
        <f t="shared" si="249"/>
        <v/>
      </c>
      <c r="CT91" s="238" t="str">
        <f t="shared" si="250"/>
        <v/>
      </c>
      <c r="CU91" s="238" t="str">
        <f t="shared" si="251"/>
        <v/>
      </c>
      <c r="CV91" s="238" t="str">
        <f t="shared" si="252"/>
        <v/>
      </c>
      <c r="CW91" s="239" t="str">
        <f t="shared" si="253"/>
        <v/>
      </c>
      <c r="CX91" s="239" t="str">
        <f t="shared" si="254"/>
        <v/>
      </c>
      <c r="CY91" s="240" t="str">
        <f t="shared" si="255"/>
        <v/>
      </c>
      <c r="CZ91" s="240" t="str">
        <f t="shared" si="256"/>
        <v/>
      </c>
      <c r="DA91" s="240" t="str">
        <f t="shared" si="257"/>
        <v/>
      </c>
      <c r="DB91" s="240" t="str">
        <f t="shared" si="258"/>
        <v/>
      </c>
      <c r="DC91" s="240" t="str">
        <f t="shared" si="259"/>
        <v/>
      </c>
      <c r="DD91" s="240" t="str">
        <f t="shared" si="260"/>
        <v/>
      </c>
      <c r="DE91" s="240" t="str">
        <f t="shared" si="261"/>
        <v/>
      </c>
      <c r="DF91" s="240" t="str">
        <f t="shared" si="262"/>
        <v/>
      </c>
      <c r="DG91" s="240" t="str">
        <f t="shared" si="263"/>
        <v/>
      </c>
      <c r="DH91" s="240" t="str">
        <f t="shared" si="264"/>
        <v/>
      </c>
      <c r="DI91" s="240" t="str">
        <f t="shared" si="124"/>
        <v/>
      </c>
      <c r="DJ91" s="240" t="str">
        <f t="shared" si="124"/>
        <v/>
      </c>
      <c r="DK91" s="240" t="str">
        <f t="shared" si="265"/>
        <v/>
      </c>
      <c r="DL91" s="240" t="str">
        <f t="shared" si="266"/>
        <v/>
      </c>
      <c r="DM91" s="241">
        <v>77</v>
      </c>
      <c r="DN91" s="432"/>
      <c r="DO91" s="242"/>
      <c r="DP91" s="242"/>
      <c r="DQ91" s="248" t="str">
        <f t="shared" si="267"/>
        <v/>
      </c>
      <c r="DR91" s="238" t="str">
        <f t="shared" si="268"/>
        <v/>
      </c>
      <c r="DS91" s="238" t="str">
        <f t="shared" si="269"/>
        <v/>
      </c>
      <c r="DT91" s="238" t="str">
        <f t="shared" si="270"/>
        <v/>
      </c>
      <c r="DU91" s="239" t="str">
        <f t="shared" si="271"/>
        <v/>
      </c>
      <c r="DV91" s="239" t="str">
        <f t="shared" si="272"/>
        <v/>
      </c>
      <c r="DW91" s="240" t="str">
        <f t="shared" si="205"/>
        <v/>
      </c>
      <c r="DX91" s="240" t="str">
        <f t="shared" si="206"/>
        <v/>
      </c>
      <c r="DY91" s="240" t="str">
        <f t="shared" si="207"/>
        <v/>
      </c>
      <c r="DZ91" s="240" t="str">
        <f t="shared" si="208"/>
        <v/>
      </c>
      <c r="EA91" s="240" t="str">
        <f t="shared" si="209"/>
        <v/>
      </c>
      <c r="EB91" s="240" t="str">
        <f t="shared" si="210"/>
        <v/>
      </c>
      <c r="EC91" s="240" t="str">
        <f t="shared" si="211"/>
        <v/>
      </c>
      <c r="ED91" s="240" t="str">
        <f t="shared" si="212"/>
        <v/>
      </c>
      <c r="EE91" s="240" t="str">
        <f t="shared" si="213"/>
        <v/>
      </c>
      <c r="EF91" s="240" t="str">
        <f t="shared" si="214"/>
        <v/>
      </c>
      <c r="EG91" s="240" t="str">
        <f t="shared" si="215"/>
        <v/>
      </c>
      <c r="EH91" s="240" t="str">
        <f t="shared" si="118"/>
        <v/>
      </c>
      <c r="EI91" s="240" t="str">
        <f t="shared" si="216"/>
        <v/>
      </c>
      <c r="EJ91" s="240" t="str">
        <f t="shared" si="273"/>
        <v/>
      </c>
      <c r="EK91" s="241">
        <v>77</v>
      </c>
      <c r="EL91" s="432"/>
      <c r="EM91" s="187"/>
      <c r="EN91" s="187"/>
      <c r="EO91" s="187"/>
      <c r="EP91" s="187"/>
      <c r="EQ91" s="187"/>
      <c r="ER91" s="187"/>
      <c r="ES91" s="187"/>
      <c r="ET91" s="187"/>
      <c r="EU91" s="187"/>
      <c r="EV91" s="187"/>
      <c r="EW91" s="187"/>
      <c r="EX91" s="187"/>
      <c r="EY91" s="187"/>
      <c r="EZ91" s="214" t="str">
        <f>IFERROR(IF(AND('Classificação geral'!$J83="FEM",'Classificação geral'!$K83=1,'Classificação geral'!$F83="Mini"),'Classificação geral'!$A83,""),"")</f>
        <v/>
      </c>
      <c r="FA91" s="214" t="str">
        <f>IFERROR(IF(AND('Classificação geral'!$J83="FEM",'Classificação geral'!$K83=1,'Classificação geral'!F83="Mini"),'Classificação geral'!$B83,""),"")</f>
        <v/>
      </c>
      <c r="FB91" s="215" t="str">
        <f>IF($FA91='Classificação geral'!$B83,'Classificação geral'!$C83,"")</f>
        <v/>
      </c>
      <c r="FC91" s="215" t="str">
        <f>IF($FA91='Classificação geral'!$B83,'Classificação geral'!$D83,"")</f>
        <v/>
      </c>
      <c r="FD91" s="215" t="str">
        <f>IF($FA91='Classificação geral'!$B83,'Classificação geral'!$J83,"")</f>
        <v/>
      </c>
      <c r="FE91" s="215" t="str">
        <f>IF($FD91='Classificação geral'!$J83,'Classificação geral'!$K83,"")</f>
        <v/>
      </c>
      <c r="FF91" s="215" t="str">
        <f>IF($FE91='Classificação geral'!$K83,'Classificação geral'!$P83,"")</f>
        <v/>
      </c>
      <c r="FG91" s="215" t="str">
        <f>IF($FE91='Classificação geral'!$K83,'Classificação geral'!$S83,"")</f>
        <v/>
      </c>
      <c r="FH91" s="215" t="str">
        <f>IF($FE91='Classificação geral'!$K83,'Classificação geral'!$T83,"")</f>
        <v/>
      </c>
      <c r="FI91" s="215" t="str">
        <f>IF($FE91='Classificação geral'!$K83,'Classificação geral'!$L83,"")</f>
        <v/>
      </c>
      <c r="FJ91" s="215" t="str">
        <f>IF($FE91='Classificação geral'!$K83,'Classificação geral'!$U83,"")</f>
        <v/>
      </c>
      <c r="FK91" s="215" t="str">
        <f>IF($FE91='Classificação geral'!$K83,'Classificação geral'!$W83,"")</f>
        <v/>
      </c>
      <c r="FL91" s="215" t="str">
        <f>IF($FE91='Classificação geral'!$K83,'Classificação geral'!$X83,"")</f>
        <v/>
      </c>
      <c r="FM91" s="215" t="str">
        <f>IF($FE91='Classificação geral'!$K83,'Classificação geral'!$M83,"")</f>
        <v/>
      </c>
      <c r="FN91" s="215" t="str">
        <f>IF($FE91='Classificação geral'!$K83,'Classificação geral'!$Y83,"")</f>
        <v/>
      </c>
      <c r="FO91" s="215" t="str">
        <f>IF($FE91='Classificação geral'!$K83,'Classificação geral'!$AA83,"")</f>
        <v/>
      </c>
      <c r="FP91" s="215" t="str">
        <f>IF($FE91='Classificação geral'!$K83,'Classificação geral'!$AB83,"")</f>
        <v/>
      </c>
      <c r="FQ91" s="215" t="str">
        <f>IF($FE91='Classificação geral'!$K83,'Classificação geral'!$N83,"")</f>
        <v/>
      </c>
      <c r="FR91" s="215" t="str">
        <f>IF($FE91='Classificação geral'!$K83,'Classificação geral'!$O83,"")</f>
        <v/>
      </c>
      <c r="FS91" s="215" t="str">
        <f>IF($FE91='Classificação geral'!$K83,'Classificação geral'!$AM83,"")</f>
        <v/>
      </c>
      <c r="FT91" s="216" t="str">
        <f>IFERROR(RANK(FS91,FS:FS,0)+ COUNTIF($FS$13:FS90,FS91),"")</f>
        <v/>
      </c>
      <c r="FU91" s="209"/>
      <c r="FV91" s="214" t="str">
        <f>IFERROR(IF(AND('Classificação geral'!$J83="mas",'Classificação geral'!$K83=1,'Classificação geral'!$F83="Mini"),'Classificação geral'!$A83,""),"")</f>
        <v/>
      </c>
      <c r="FW91" s="214" t="str">
        <f>IFERROR(IF(AND('Classificação geral'!$J83="mas",'Classificação geral'!$K83=1,'Classificação geral'!$F83="Mini"),'Classificação geral'!$B83,""),"")</f>
        <v/>
      </c>
      <c r="FX91" s="215" t="str">
        <f>IF($FW91='Classificação geral'!$B83,'Classificação geral'!$C83,"")</f>
        <v/>
      </c>
      <c r="FY91" s="215" t="str">
        <f>IF($FW91='Classificação geral'!$B83,'Classificação geral'!$D83,"")</f>
        <v/>
      </c>
      <c r="FZ91" s="215" t="str">
        <f>IF($FW91='Classificação geral'!$B83,'Classificação geral'!$J83,"")</f>
        <v/>
      </c>
      <c r="GA91" s="214" t="str">
        <f>IFERROR(IF(AND($FZ91="mas",'Classificação geral'!$K83=1),'Classificação geral'!K83,""),"")</f>
        <v/>
      </c>
      <c r="GB91" s="214" t="str">
        <f>IFERROR(IF(AND($FZ91="mas",'Classificação geral'!$K83=1),'Classificação geral'!P83,""),"")</f>
        <v/>
      </c>
      <c r="GC91" s="214" t="str">
        <f>IFERROR(IF(AND($FZ91="mas",'Classificação geral'!$K83=1),'Classificação geral'!S83,""),"")</f>
        <v/>
      </c>
      <c r="GD91" s="214" t="str">
        <f>IFERROR(IF(AND($FZ91="mas",'Classificação geral'!$K83=1),'Classificação geral'!T83,""),"")</f>
        <v/>
      </c>
      <c r="GE91" s="214" t="str">
        <f>IFERROR(IF(AND($FZ91="mas",'Classificação geral'!$K83=1),'Classificação geral'!L83,""),"")</f>
        <v/>
      </c>
      <c r="GF91" s="214" t="str">
        <f>IFERROR(IF(AND($FZ91="mas",'Classificação geral'!$K83=1),'Classificação geral'!U83,""),"")</f>
        <v/>
      </c>
      <c r="GG91" s="214" t="str">
        <f>IFERROR(IF(AND($FZ91="mas",'Classificação geral'!$K83=1),'Classificação geral'!W83,""),"")</f>
        <v/>
      </c>
      <c r="GH91" s="214" t="str">
        <f>IFERROR(IF(AND($FZ91="mas",'Classificação geral'!$K83=1),'Classificação geral'!X83,""),"")</f>
        <v/>
      </c>
      <c r="GI91" s="214" t="str">
        <f>IFERROR(IF(AND($FZ91="mas",'Classificação geral'!$K83=1),'Classificação geral'!M83,""),"")</f>
        <v/>
      </c>
      <c r="GJ91" s="214" t="str">
        <f>IFERROR(IF(AND($FZ91="mas",'Classificação geral'!$K83=1),'Classificação geral'!Y83,""),"")</f>
        <v/>
      </c>
      <c r="GK91" s="214" t="str">
        <f>IFERROR(IF(AND($FZ91="mas",'Classificação geral'!$K83=1),'Classificação geral'!AA83,""),"")</f>
        <v/>
      </c>
      <c r="GL91" s="214" t="str">
        <f>IFERROR(IF(AND($FZ91="mas",'Classificação geral'!$K83=1),'Classificação geral'!AB83,""),"")</f>
        <v/>
      </c>
      <c r="GM91" s="214" t="str">
        <f>IFERROR(IF(AND($FZ91="mas",'Classificação geral'!$K83=1),'Classificação geral'!N83,""),"")</f>
        <v/>
      </c>
      <c r="GN91" s="214" t="str">
        <f>IFERROR(IF(AND($FZ91="mas",'Classificação geral'!$K83=1),'Classificação geral'!O83,""),"")</f>
        <v/>
      </c>
      <c r="GO91" s="244" t="str">
        <f>IFERROR(IF(AND($FZ91="mas",'Classificação geral'!$K83=1),'Classificação geral'!AM83,""),"")</f>
        <v/>
      </c>
      <c r="GP91" s="216" t="str">
        <f>IFERROR(RANK(GO91,GO:GO,0)+ COUNTIF($GO$13:GO90,GO91),"")</f>
        <v/>
      </c>
      <c r="GQ91" s="209"/>
      <c r="GR91" s="214" t="str">
        <f>IFERROR(IF(AND('Classificação geral'!$J83="fem",'Classificação geral'!$K83=2,'Classificação geral'!$F83="Mini"),'Classificação geral'!$A83,""),"")</f>
        <v/>
      </c>
      <c r="GS91" s="214" t="str">
        <f>IFERROR(IF(AND('Classificação geral'!$J83="fem",'Classificação geral'!$K83=2,'Classificação geral'!$F83="Mini"),'Classificação geral'!$B83,""),"")</f>
        <v/>
      </c>
      <c r="GT91" s="215" t="str">
        <f>IF($GS91='Classificação geral'!$B83,'Classificação geral'!$C83,"")</f>
        <v/>
      </c>
      <c r="GU91" s="215" t="str">
        <f>IF($GS91='Classificação geral'!$B83,'Classificação geral'!$D83,"")</f>
        <v/>
      </c>
      <c r="GV91" s="215" t="str">
        <f>IF($GS91='Classificação geral'!$B83,'Classificação geral'!$J83,"")</f>
        <v/>
      </c>
      <c r="GW91" s="214" t="str">
        <f>IFERROR(IF(AND($GV91="fem",'Classificação geral'!$K83=2),'Classificação geral'!K83,""),"")</f>
        <v/>
      </c>
      <c r="GX91" s="214" t="str">
        <f>IFERROR(IF(AND($GV91="fem",'Classificação geral'!$K83=2),'Classificação geral'!P83,""),"")</f>
        <v/>
      </c>
      <c r="GY91" s="214" t="str">
        <f>IFERROR(IF(AND($GV91="fem",'Classificação geral'!$K83=2),'Classificação geral'!S83,""),"")</f>
        <v/>
      </c>
      <c r="GZ91" s="214" t="str">
        <f>IFERROR(IF(AND($GV91="fem",'Classificação geral'!$K83=2),'Classificação geral'!T83,""),"")</f>
        <v/>
      </c>
      <c r="HA91" s="214" t="str">
        <f>IFERROR(IF(AND($GV91="fem",'Classificação geral'!$K83=2),'Classificação geral'!L83,""),"")</f>
        <v/>
      </c>
      <c r="HB91" s="214" t="str">
        <f>IFERROR(IF(AND($GV91="fem",'Classificação geral'!$K83=2),'Classificação geral'!U83,""),"")</f>
        <v/>
      </c>
      <c r="HC91" s="214" t="str">
        <f>IFERROR(IF(AND($GV91="fem",'Classificação geral'!$K83=2),'Classificação geral'!W83,""),"")</f>
        <v/>
      </c>
      <c r="HD91" s="214" t="str">
        <f>IFERROR(IF(AND($GV91="fem",'Classificação geral'!$K83=2),'Classificação geral'!X83,""),"")</f>
        <v/>
      </c>
      <c r="HE91" s="214" t="str">
        <f>IFERROR(IF(AND($GV91="fem",'Classificação geral'!$K83=2),'Classificação geral'!M83,""),"")</f>
        <v/>
      </c>
      <c r="HF91" s="214" t="str">
        <f>IFERROR(IF(AND($GV91="fem",'Classificação geral'!$K83=2),'Classificação geral'!Y83,""),"")</f>
        <v/>
      </c>
      <c r="HG91" s="214" t="str">
        <f>IFERROR(IF(AND($GV91="fem",'Classificação geral'!$K83=2),'Classificação geral'!AA83,""),"")</f>
        <v/>
      </c>
      <c r="HH91" s="214" t="str">
        <f>IFERROR(IF(AND($GV91="fem",'Classificação geral'!$K83=2),'Classificação geral'!AB83,""),"")</f>
        <v/>
      </c>
      <c r="HI91" s="214" t="str">
        <f>IFERROR(IF(AND($GV91="fem",'Classificação geral'!$K83=2),'Classificação geral'!N83,""),"")</f>
        <v/>
      </c>
      <c r="HJ91" s="214" t="str">
        <f>IFERROR(IF(AND($GV91="fem",'Classificação geral'!$K83=2),'Classificação geral'!O83,""),"")</f>
        <v/>
      </c>
      <c r="HK91" s="214" t="str">
        <f>IFERROR(IF(AND($GV91="fem",'Classificação geral'!$K83=2),'Classificação geral'!AM83,""),"")</f>
        <v/>
      </c>
      <c r="HL91" s="216" t="str">
        <f>IFERROR(RANK(HK91,HK:HK,0)+ COUNTIF(HK$13:$HK89,HK91),"")</f>
        <v/>
      </c>
      <c r="HM91" s="209"/>
      <c r="HN91" s="214" t="str">
        <f>IFERROR(IF(AND('Classificação geral'!$J83="mas",'Classificação geral'!$K83=2,'Classificação geral'!$F83="Mini"),'Classificação geral'!$A83,""),"")</f>
        <v/>
      </c>
      <c r="HO91" s="214" t="str">
        <f>IFERROR(IF(AND('Classificação geral'!$J83="mas",'Classificação geral'!$K83=2,'Classificação geral'!$F83="Mini"),'Classificação geral'!$B83,""),"")</f>
        <v/>
      </c>
      <c r="HP91" s="215" t="str">
        <f>IF($HO91='Classificação geral'!$B83,'Classificação geral'!$C83,"")</f>
        <v/>
      </c>
      <c r="HQ91" s="215" t="str">
        <f>IF($HO91='Classificação geral'!$B83,'Classificação geral'!$D83,"")</f>
        <v/>
      </c>
      <c r="HR91" s="215" t="str">
        <f>IF($HO91='Classificação geral'!$B83,'Classificação geral'!$J83,"")</f>
        <v/>
      </c>
      <c r="HS91" s="214" t="str">
        <f>IFERROR(IF(AND($HR91="mas",'Classificação geral'!$K83=2),'Classificação geral'!K83,""),"")</f>
        <v/>
      </c>
      <c r="HT91" s="214" t="str">
        <f>IFERROR(IF(AND($HR91="mas",'Classificação geral'!$K83=2),'Classificação geral'!P83,""),"")</f>
        <v/>
      </c>
      <c r="HU91" s="214" t="str">
        <f>IFERROR(IF(AND($HR91="mas",'Classificação geral'!$K83=2),'Classificação geral'!S83,""),"")</f>
        <v/>
      </c>
      <c r="HV91" s="214" t="str">
        <f>IFERROR(IF(AND($HR91="mas",'Classificação geral'!$K83=2),'Classificação geral'!T83,""),"")</f>
        <v/>
      </c>
      <c r="HW91" s="214" t="str">
        <f>IFERROR(IF(AND($HR91="mas",'Classificação geral'!$K83=2),'Classificação geral'!L83,""),"")</f>
        <v/>
      </c>
      <c r="HX91" s="214" t="str">
        <f>IFERROR(IF(AND($HR91="mas",'Classificação geral'!$K83=2),'Classificação geral'!U83,""),"")</f>
        <v/>
      </c>
      <c r="HY91" s="214" t="str">
        <f>IFERROR(IF(AND($HR91="mas",'Classificação geral'!$K83=2),'Classificação geral'!W83,""),"")</f>
        <v/>
      </c>
      <c r="HZ91" s="214" t="str">
        <f>IFERROR(IF(AND($HR91="mas",'Classificação geral'!$K83=2),'Classificação geral'!X83,""),"")</f>
        <v/>
      </c>
      <c r="IA91" s="214" t="str">
        <f>IFERROR(IF(AND($HR91="mas",'Classificação geral'!$K83=2),'Classificação geral'!M83,""),"")</f>
        <v/>
      </c>
      <c r="IB91" s="214" t="str">
        <f>IFERROR(IF(AND($HR91="mas",'Classificação geral'!$K83=2),'Classificação geral'!Y83,""),"")</f>
        <v/>
      </c>
      <c r="IC91" s="214" t="str">
        <f>IFERROR(IF(AND($HR91="mas",'Classificação geral'!$K83=2),'Classificação geral'!AA83,""),"")</f>
        <v/>
      </c>
      <c r="ID91" s="214" t="str">
        <f>IFERROR(IF(AND($HR91="mas",'Classificação geral'!$K83=2),'Classificação geral'!AB83,""),"")</f>
        <v/>
      </c>
      <c r="IE91" s="214" t="str">
        <f>IFERROR(IF(AND($HR91="mas",'Classificação geral'!$K83=2),'Classificação geral'!N83,""),"")</f>
        <v/>
      </c>
      <c r="IF91" s="214" t="str">
        <f>IFERROR(IF(AND($HR91="mas",'Classificação geral'!$K83=2),'Classificação geral'!$AM83,""),"")</f>
        <v/>
      </c>
      <c r="IG91" s="216" t="str">
        <f>IFERROR(RANK(IF91,IF:IF,0)+ COUNTIF($IF$13:IF$13,IF91),"")</f>
        <v/>
      </c>
      <c r="IH91" s="209"/>
      <c r="II91" s="214" t="str">
        <f>IFERROR(IF(AND('Classificação geral'!$J83="fem",'Classificação geral'!$K83=3,'Classificação geral'!$F83="Mini"),'Classificação geral'!$A83,""),"")</f>
        <v/>
      </c>
      <c r="IJ91" s="214" t="str">
        <f>IFERROR(IF(AND('Classificação geral'!$J83="fem",'Classificação geral'!$K83=3,'Classificação geral'!$F83="Mini"),'Classificação geral'!$B83,""),"")</f>
        <v/>
      </c>
      <c r="IK91" s="215" t="str">
        <f>IF($IJ91='Classificação geral'!$B83,'Classificação geral'!$C83,"")</f>
        <v/>
      </c>
      <c r="IL91" s="215" t="str">
        <f>IF($IJ91='Classificação geral'!$B83,'Classificação geral'!$D83,"")</f>
        <v/>
      </c>
      <c r="IM91" s="215" t="str">
        <f>IF($IJ91='Classificação geral'!$B83,'Classificação geral'!$J83,"")</f>
        <v/>
      </c>
      <c r="IN91" s="215" t="str">
        <f>IF($IM91='Classificação geral'!$J83,'Classificação geral'!$K83,"")</f>
        <v/>
      </c>
      <c r="IO91" s="215" t="str">
        <f>IF($IN91='Classificação geral'!$K83,'Classificação geral'!$P83,"")</f>
        <v/>
      </c>
      <c r="IP91" s="215" t="str">
        <f>IF($IN91='Classificação geral'!$K83,'Classificação geral'!$S83,"")</f>
        <v/>
      </c>
      <c r="IQ91" s="215" t="str">
        <f>IF($IN91='Classificação geral'!$K83,'Classificação geral'!$T83,"")</f>
        <v/>
      </c>
      <c r="IR91" s="215" t="str">
        <f>IF($IN91='Classificação geral'!$K83,'Classificação geral'!$L83,"")</f>
        <v/>
      </c>
      <c r="IS91" s="215" t="str">
        <f>IF($IN91='Classificação geral'!$K83,'Classificação geral'!$U83,"")</f>
        <v/>
      </c>
      <c r="IT91" s="215" t="str">
        <f>IF($IN91='Classificação geral'!$K83,'Classificação geral'!$W83,"")</f>
        <v/>
      </c>
      <c r="IU91" s="215" t="str">
        <f>IF($IN91='Classificação geral'!$K83,'Classificação geral'!$X83,"")</f>
        <v/>
      </c>
      <c r="IV91" s="215" t="str">
        <f>IF($IN91='Classificação geral'!$K83,'Classificação geral'!$M83,"")</f>
        <v/>
      </c>
      <c r="IW91" s="215" t="str">
        <f>IF($IN91='Classificação geral'!$K83,'Classificação geral'!$Y83,"")</f>
        <v/>
      </c>
      <c r="IX91" s="215" t="str">
        <f>IF($IN91='Classificação geral'!$K83,'Classificação geral'!$AA83,"")</f>
        <v/>
      </c>
      <c r="IY91" s="215" t="str">
        <f>IF($IN91='Classificação geral'!$K83,'Classificação geral'!$AB83,"")</f>
        <v/>
      </c>
      <c r="IZ91" s="215" t="str">
        <f>IF($IN91='Classificação geral'!$K83,'Classificação geral'!$N83,"")</f>
        <v/>
      </c>
      <c r="JA91" s="215" t="str">
        <f>IF($IN91='Classificação geral'!$K83,'Classificação geral'!$O83,"")</f>
        <v/>
      </c>
      <c r="JB91" s="215" t="str">
        <f>IF($IN91='Classificação geral'!$K83,'Classificação geral'!$AM83,"")</f>
        <v/>
      </c>
      <c r="JC91" s="216" t="str">
        <f>IFERROR(RANK(JB91,JB:JB,0)+ COUNTIF($JB$13:JB89,JB91),"")</f>
        <v/>
      </c>
      <c r="JD91" s="209"/>
      <c r="JE91" s="214" t="str">
        <f>IFERROR(IF(AND('Classificação geral'!$J83="mas",'Classificação geral'!$K83=3,'Classificação geral'!$F83="Mini"),'Classificação geral'!$A83,""),"")</f>
        <v/>
      </c>
      <c r="JF91" s="214" t="str">
        <f>IFERROR(IF(AND('Classificação geral'!$J83="mas",'Classificação geral'!$K83=3,'Classificação geral'!$F83="Mini"),'Classificação geral'!$B83,""),"")</f>
        <v/>
      </c>
      <c r="JG91" s="215" t="str">
        <f>IF($JF91='Classificação geral'!$B83,'Classificação geral'!$C83,"")</f>
        <v/>
      </c>
      <c r="JH91" s="215" t="str">
        <f>IF($JF91='Classificação geral'!$B83,'Classificação geral'!$D83,"")</f>
        <v/>
      </c>
      <c r="JI91" s="215" t="str">
        <f>IF($JF91='Classificação geral'!$B83,'Classificação geral'!$J83,"")</f>
        <v/>
      </c>
      <c r="JJ91" s="214" t="str">
        <f>IFERROR(IF(AND($JI91="mas",'Classificação geral'!$K83=3),'Classificação geral'!K83,""),"")</f>
        <v/>
      </c>
      <c r="JK91" s="214" t="str">
        <f>IFERROR(IF(AND($JI91="mas",'Classificação geral'!$K83=3),'Classificação geral'!P83,""),"")</f>
        <v/>
      </c>
      <c r="JL91" s="214" t="str">
        <f>IFERROR(IF(AND($JI91="mas",'Classificação geral'!$K83=3),'Classificação geral'!S83,""),"")</f>
        <v/>
      </c>
      <c r="JM91" s="214" t="str">
        <f>IFERROR(IF(AND($JI91="mas",'Classificação geral'!$K83=3),'Classificação geral'!T83,""),"")</f>
        <v/>
      </c>
      <c r="JN91" s="214" t="str">
        <f>IFERROR(IF(AND($JI91="mas",'Classificação geral'!$K83=3),'Classificação geral'!L83,""),"")</f>
        <v/>
      </c>
      <c r="JO91" s="214" t="str">
        <f>IFERROR(IF(AND($JI91="mas",'Classificação geral'!$K83=3),'Classificação geral'!U83,""),"")</f>
        <v/>
      </c>
      <c r="JP91" s="214" t="str">
        <f>IFERROR(IF(AND($JI91="mas",'Classificação geral'!$K83=3),'Classificação geral'!W83,""),"")</f>
        <v/>
      </c>
      <c r="JQ91" s="214" t="str">
        <f>IFERROR(IF(AND($JI91="mas",'Classificação geral'!$K83=3),'Classificação geral'!X83,""),"")</f>
        <v/>
      </c>
      <c r="JR91" s="214" t="str">
        <f>IFERROR(IF(AND($JI91="mas",'Classificação geral'!$K83=3),'Classificação geral'!M83,""),"")</f>
        <v/>
      </c>
      <c r="JS91" s="214" t="str">
        <f>IFERROR(IF(AND($JI91="mas",'Classificação geral'!$K83=3),'Classificação geral'!Y83,""),"")</f>
        <v/>
      </c>
      <c r="JT91" s="214" t="str">
        <f>IFERROR(IF(AND($JI91="mas",'Classificação geral'!$K83=3),'Classificação geral'!AA83,""),"")</f>
        <v/>
      </c>
      <c r="JU91" s="214" t="str">
        <f>IFERROR(IF(AND($JI91="mas",'Classificação geral'!$K83=3),'Classificação geral'!AB83,""),"")</f>
        <v/>
      </c>
      <c r="JV91" s="214" t="str">
        <f>IFERROR(IF(AND($JI91="mas",'Classificação geral'!$K83=3),'Classificação geral'!N83,""),"")</f>
        <v/>
      </c>
      <c r="JW91" s="214" t="str">
        <f>IFERROR(IF(AND($JI91="mas",'Classificação geral'!$K83=3),'Classificação geral'!$AM83,""),"")</f>
        <v/>
      </c>
      <c r="JX91" s="216" t="str">
        <f>IFERROR(RANK(JW91,JW:JW,0)+ COUNTIF(JW$13:$JW89,JW91),"")</f>
        <v/>
      </c>
    </row>
    <row r="92" spans="1:284" s="188" customFormat="1" ht="24.75" customHeight="1" x14ac:dyDescent="0.5">
      <c r="A92" s="243"/>
      <c r="B92" s="248" t="str">
        <f t="shared" si="167"/>
        <v/>
      </c>
      <c r="C92" s="238" t="str">
        <f t="shared" si="168"/>
        <v/>
      </c>
      <c r="D92" s="238" t="str">
        <f t="shared" si="169"/>
        <v/>
      </c>
      <c r="E92" s="238" t="str">
        <f t="shared" si="170"/>
        <v/>
      </c>
      <c r="F92" s="239" t="str">
        <f t="shared" si="171"/>
        <v/>
      </c>
      <c r="G92" s="239" t="str">
        <f t="shared" si="172"/>
        <v/>
      </c>
      <c r="H92" s="240" t="str">
        <f t="shared" si="173"/>
        <v/>
      </c>
      <c r="I92" s="240" t="str">
        <f t="shared" si="174"/>
        <v/>
      </c>
      <c r="J92" s="240" t="str">
        <f t="shared" si="175"/>
        <v/>
      </c>
      <c r="K92" s="240" t="str">
        <f t="shared" si="176"/>
        <v/>
      </c>
      <c r="L92" s="240" t="str">
        <f t="shared" si="177"/>
        <v/>
      </c>
      <c r="M92" s="240" t="str">
        <f t="shared" si="178"/>
        <v/>
      </c>
      <c r="N92" s="240" t="str">
        <f t="shared" si="179"/>
        <v/>
      </c>
      <c r="O92" s="240" t="str">
        <f t="shared" si="180"/>
        <v/>
      </c>
      <c r="P92" s="240" t="str">
        <f t="shared" si="181"/>
        <v/>
      </c>
      <c r="Q92" s="240" t="str">
        <f t="shared" si="182"/>
        <v/>
      </c>
      <c r="R92" s="240" t="str">
        <f t="shared" si="165"/>
        <v/>
      </c>
      <c r="S92" s="240" t="str">
        <f t="shared" si="165"/>
        <v/>
      </c>
      <c r="T92" s="240" t="str">
        <f t="shared" si="183"/>
        <v/>
      </c>
      <c r="U92" s="240" t="str">
        <f t="shared" si="184"/>
        <v/>
      </c>
      <c r="V92" s="241">
        <v>78</v>
      </c>
      <c r="W92" s="432"/>
      <c r="X92" s="434"/>
      <c r="Y92" s="242"/>
      <c r="Z92" s="248" t="str">
        <f t="shared" si="185"/>
        <v/>
      </c>
      <c r="AA92" s="238" t="str">
        <f t="shared" si="186"/>
        <v/>
      </c>
      <c r="AB92" s="238" t="str">
        <f t="shared" si="187"/>
        <v/>
      </c>
      <c r="AC92" s="238" t="str">
        <f t="shared" si="188"/>
        <v/>
      </c>
      <c r="AD92" s="239" t="str">
        <f t="shared" si="189"/>
        <v/>
      </c>
      <c r="AE92" s="239" t="str">
        <f t="shared" si="190"/>
        <v/>
      </c>
      <c r="AF92" s="240" t="str">
        <f t="shared" si="191"/>
        <v/>
      </c>
      <c r="AG92" s="240" t="str">
        <f t="shared" si="192"/>
        <v/>
      </c>
      <c r="AH92" s="240" t="str">
        <f t="shared" si="193"/>
        <v/>
      </c>
      <c r="AI92" s="240" t="str">
        <f t="shared" si="194"/>
        <v/>
      </c>
      <c r="AJ92" s="240" t="str">
        <f t="shared" si="195"/>
        <v/>
      </c>
      <c r="AK92" s="240" t="str">
        <f t="shared" si="196"/>
        <v/>
      </c>
      <c r="AL92" s="240" t="str">
        <f t="shared" si="197"/>
        <v/>
      </c>
      <c r="AM92" s="240" t="str">
        <f t="shared" si="198"/>
        <v/>
      </c>
      <c r="AN92" s="240" t="str">
        <f t="shared" si="199"/>
        <v/>
      </c>
      <c r="AO92" s="240" t="str">
        <f t="shared" si="200"/>
        <v/>
      </c>
      <c r="AP92" s="240" t="str">
        <f t="shared" si="166"/>
        <v/>
      </c>
      <c r="AQ92" s="240" t="str">
        <f t="shared" si="166"/>
        <v/>
      </c>
      <c r="AR92" s="240" t="str">
        <f t="shared" si="201"/>
        <v/>
      </c>
      <c r="AS92" s="240" t="str">
        <f t="shared" si="202"/>
        <v/>
      </c>
      <c r="AT92" s="241">
        <v>78</v>
      </c>
      <c r="AU92" s="432"/>
      <c r="AV92" s="242"/>
      <c r="AW92" s="243"/>
      <c r="AX92" s="249" t="str">
        <f t="shared" si="217"/>
        <v/>
      </c>
      <c r="AY92" s="238" t="str">
        <f t="shared" si="218"/>
        <v/>
      </c>
      <c r="AZ92" s="238" t="str">
        <f t="shared" si="219"/>
        <v/>
      </c>
      <c r="BA92" s="239" t="str">
        <f t="shared" si="203"/>
        <v/>
      </c>
      <c r="BB92" s="239" t="str">
        <f t="shared" si="220"/>
        <v/>
      </c>
      <c r="BC92" s="239" t="str">
        <f t="shared" si="221"/>
        <v/>
      </c>
      <c r="BD92" s="240" t="str">
        <f t="shared" si="222"/>
        <v/>
      </c>
      <c r="BE92" s="240" t="str">
        <f t="shared" si="223"/>
        <v/>
      </c>
      <c r="BF92" s="240" t="str">
        <f t="shared" si="224"/>
        <v/>
      </c>
      <c r="BG92" s="240" t="str">
        <f t="shared" si="225"/>
        <v/>
      </c>
      <c r="BH92" s="240" t="str">
        <f t="shared" si="226"/>
        <v/>
      </c>
      <c r="BI92" s="240" t="str">
        <f t="shared" si="227"/>
        <v/>
      </c>
      <c r="BJ92" s="240" t="str">
        <f t="shared" si="228"/>
        <v/>
      </c>
      <c r="BK92" s="240" t="str">
        <f t="shared" si="229"/>
        <v/>
      </c>
      <c r="BL92" s="240" t="str">
        <f t="shared" si="230"/>
        <v/>
      </c>
      <c r="BM92" s="240" t="str">
        <f t="shared" si="231"/>
        <v/>
      </c>
      <c r="BN92" s="240" t="str">
        <f t="shared" si="121"/>
        <v/>
      </c>
      <c r="BO92" s="240" t="str">
        <f t="shared" si="121"/>
        <v/>
      </c>
      <c r="BP92" s="240" t="str">
        <f t="shared" si="232"/>
        <v/>
      </c>
      <c r="BQ92" s="240" t="str">
        <f t="shared" si="233"/>
        <v/>
      </c>
      <c r="BR92" s="241">
        <v>78</v>
      </c>
      <c r="BS92" s="432"/>
      <c r="BT92" s="242"/>
      <c r="BU92" s="242"/>
      <c r="BV92" s="249" t="str">
        <f t="shared" si="234"/>
        <v/>
      </c>
      <c r="BW92" s="238" t="str">
        <f t="shared" si="235"/>
        <v/>
      </c>
      <c r="BX92" s="238" t="str">
        <f t="shared" si="236"/>
        <v/>
      </c>
      <c r="BY92" s="239" t="str">
        <f t="shared" si="204"/>
        <v/>
      </c>
      <c r="BZ92" s="239" t="str">
        <f t="shared" si="237"/>
        <v/>
      </c>
      <c r="CA92" s="239" t="str">
        <f t="shared" si="122"/>
        <v/>
      </c>
      <c r="CB92" s="240" t="str">
        <f t="shared" si="122"/>
        <v/>
      </c>
      <c r="CC92" s="240" t="str">
        <f t="shared" si="238"/>
        <v/>
      </c>
      <c r="CD92" s="240" t="str">
        <f t="shared" si="239"/>
        <v/>
      </c>
      <c r="CE92" s="240" t="str">
        <f t="shared" si="240"/>
        <v/>
      </c>
      <c r="CF92" s="240" t="str">
        <f t="shared" si="241"/>
        <v/>
      </c>
      <c r="CG92" s="240" t="str">
        <f t="shared" si="242"/>
        <v/>
      </c>
      <c r="CH92" s="240" t="str">
        <f t="shared" si="243"/>
        <v/>
      </c>
      <c r="CI92" s="240" t="str">
        <f t="shared" si="244"/>
        <v/>
      </c>
      <c r="CJ92" s="240" t="str">
        <f t="shared" si="245"/>
        <v/>
      </c>
      <c r="CK92" s="240" t="str">
        <f t="shared" si="246"/>
        <v/>
      </c>
      <c r="CL92" s="240" t="str">
        <f t="shared" si="123"/>
        <v/>
      </c>
      <c r="CM92" s="240" t="str">
        <f t="shared" si="123"/>
        <v/>
      </c>
      <c r="CN92" s="240" t="str">
        <f t="shared" si="247"/>
        <v/>
      </c>
      <c r="CO92" s="240" t="str">
        <f t="shared" si="248"/>
        <v/>
      </c>
      <c r="CP92" s="241">
        <v>78</v>
      </c>
      <c r="CQ92" s="432"/>
      <c r="CR92" s="243"/>
      <c r="CS92" s="248" t="str">
        <f t="shared" si="249"/>
        <v/>
      </c>
      <c r="CT92" s="238" t="str">
        <f t="shared" si="250"/>
        <v/>
      </c>
      <c r="CU92" s="238" t="str">
        <f t="shared" si="251"/>
        <v/>
      </c>
      <c r="CV92" s="238" t="str">
        <f t="shared" si="252"/>
        <v/>
      </c>
      <c r="CW92" s="239" t="str">
        <f t="shared" si="253"/>
        <v/>
      </c>
      <c r="CX92" s="239" t="str">
        <f t="shared" si="254"/>
        <v/>
      </c>
      <c r="CY92" s="240" t="str">
        <f t="shared" si="255"/>
        <v/>
      </c>
      <c r="CZ92" s="240" t="str">
        <f t="shared" si="256"/>
        <v/>
      </c>
      <c r="DA92" s="240" t="str">
        <f t="shared" si="257"/>
        <v/>
      </c>
      <c r="DB92" s="240" t="str">
        <f t="shared" si="258"/>
        <v/>
      </c>
      <c r="DC92" s="240" t="str">
        <f t="shared" si="259"/>
        <v/>
      </c>
      <c r="DD92" s="240" t="str">
        <f t="shared" si="260"/>
        <v/>
      </c>
      <c r="DE92" s="240" t="str">
        <f t="shared" si="261"/>
        <v/>
      </c>
      <c r="DF92" s="240" t="str">
        <f t="shared" si="262"/>
        <v/>
      </c>
      <c r="DG92" s="240" t="str">
        <f t="shared" si="263"/>
        <v/>
      </c>
      <c r="DH92" s="240" t="str">
        <f t="shared" si="264"/>
        <v/>
      </c>
      <c r="DI92" s="240" t="str">
        <f t="shared" si="124"/>
        <v/>
      </c>
      <c r="DJ92" s="240" t="str">
        <f t="shared" si="124"/>
        <v/>
      </c>
      <c r="DK92" s="240" t="str">
        <f t="shared" si="265"/>
        <v/>
      </c>
      <c r="DL92" s="240" t="str">
        <f t="shared" si="266"/>
        <v/>
      </c>
      <c r="DM92" s="241">
        <v>78</v>
      </c>
      <c r="DN92" s="432"/>
      <c r="DO92" s="242"/>
      <c r="DP92" s="242"/>
      <c r="DQ92" s="248" t="str">
        <f t="shared" si="267"/>
        <v/>
      </c>
      <c r="DR92" s="238" t="str">
        <f t="shared" si="268"/>
        <v/>
      </c>
      <c r="DS92" s="238" t="str">
        <f t="shared" si="269"/>
        <v/>
      </c>
      <c r="DT92" s="238" t="str">
        <f t="shared" si="270"/>
        <v/>
      </c>
      <c r="DU92" s="239" t="str">
        <f t="shared" si="271"/>
        <v/>
      </c>
      <c r="DV92" s="239" t="str">
        <f t="shared" si="272"/>
        <v/>
      </c>
      <c r="DW92" s="240" t="str">
        <f t="shared" si="205"/>
        <v/>
      </c>
      <c r="DX92" s="240" t="str">
        <f t="shared" si="206"/>
        <v/>
      </c>
      <c r="DY92" s="240" t="str">
        <f t="shared" si="207"/>
        <v/>
      </c>
      <c r="DZ92" s="240" t="str">
        <f t="shared" si="208"/>
        <v/>
      </c>
      <c r="EA92" s="240" t="str">
        <f t="shared" si="209"/>
        <v/>
      </c>
      <c r="EB92" s="240" t="str">
        <f t="shared" si="210"/>
        <v/>
      </c>
      <c r="EC92" s="240" t="str">
        <f t="shared" si="211"/>
        <v/>
      </c>
      <c r="ED92" s="240" t="str">
        <f t="shared" si="212"/>
        <v/>
      </c>
      <c r="EE92" s="240" t="str">
        <f t="shared" si="213"/>
        <v/>
      </c>
      <c r="EF92" s="240" t="str">
        <f t="shared" si="214"/>
        <v/>
      </c>
      <c r="EG92" s="240" t="str">
        <f t="shared" si="215"/>
        <v/>
      </c>
      <c r="EH92" s="240" t="str">
        <f t="shared" si="118"/>
        <v/>
      </c>
      <c r="EI92" s="240" t="str">
        <f t="shared" si="216"/>
        <v/>
      </c>
      <c r="EJ92" s="240" t="str">
        <f t="shared" si="273"/>
        <v/>
      </c>
      <c r="EK92" s="241">
        <v>78</v>
      </c>
      <c r="EL92" s="432"/>
      <c r="EM92" s="187"/>
      <c r="EN92" s="187"/>
      <c r="EO92" s="187"/>
      <c r="EP92" s="187"/>
      <c r="EQ92" s="187"/>
      <c r="ER92" s="187"/>
      <c r="ES92" s="187"/>
      <c r="ET92" s="187"/>
      <c r="EU92" s="187"/>
      <c r="EV92" s="187"/>
      <c r="EW92" s="187"/>
      <c r="EX92" s="187"/>
      <c r="EY92" s="187"/>
      <c r="EZ92" s="214" t="str">
        <f>IFERROR(IF(AND('Classificação geral'!$J84="FEM",'Classificação geral'!$K84=1,'Classificação geral'!$F84="Mini"),'Classificação geral'!$A84,""),"")</f>
        <v/>
      </c>
      <c r="FA92" s="214" t="str">
        <f>IFERROR(IF(AND('Classificação geral'!$J84="FEM",'Classificação geral'!$K84=1,'Classificação geral'!F84="Mini"),'Classificação geral'!$B84,""),"")</f>
        <v/>
      </c>
      <c r="FB92" s="215" t="str">
        <f>IF($FA92='Classificação geral'!$B84,'Classificação geral'!$C84,"")</f>
        <v/>
      </c>
      <c r="FC92" s="215" t="str">
        <f>IF($FA92='Classificação geral'!$B84,'Classificação geral'!$D84,"")</f>
        <v/>
      </c>
      <c r="FD92" s="215" t="str">
        <f>IF($FA92='Classificação geral'!$B84,'Classificação geral'!$J84,"")</f>
        <v/>
      </c>
      <c r="FE92" s="215" t="str">
        <f>IF($FD92='Classificação geral'!$J84,'Classificação geral'!$K84,"")</f>
        <v/>
      </c>
      <c r="FF92" s="215" t="str">
        <f>IF($FE92='Classificação geral'!$K84,'Classificação geral'!$P84,"")</f>
        <v/>
      </c>
      <c r="FG92" s="215" t="str">
        <f>IF($FE92='Classificação geral'!$K84,'Classificação geral'!$S84,"")</f>
        <v/>
      </c>
      <c r="FH92" s="215" t="str">
        <f>IF($FE92='Classificação geral'!$K84,'Classificação geral'!$T84,"")</f>
        <v/>
      </c>
      <c r="FI92" s="215" t="str">
        <f>IF($FE92='Classificação geral'!$K84,'Classificação geral'!$L84,"")</f>
        <v/>
      </c>
      <c r="FJ92" s="215" t="str">
        <f>IF($FE92='Classificação geral'!$K84,'Classificação geral'!$U84,"")</f>
        <v/>
      </c>
      <c r="FK92" s="215" t="str">
        <f>IF($FE92='Classificação geral'!$K84,'Classificação geral'!$W84,"")</f>
        <v/>
      </c>
      <c r="FL92" s="215" t="str">
        <f>IF($FE92='Classificação geral'!$K84,'Classificação geral'!$X84,"")</f>
        <v/>
      </c>
      <c r="FM92" s="215" t="str">
        <f>IF($FE92='Classificação geral'!$K84,'Classificação geral'!$M84,"")</f>
        <v/>
      </c>
      <c r="FN92" s="215" t="str">
        <f>IF($FE92='Classificação geral'!$K84,'Classificação geral'!$Y84,"")</f>
        <v/>
      </c>
      <c r="FO92" s="215" t="str">
        <f>IF($FE92='Classificação geral'!$K84,'Classificação geral'!$AA84,"")</f>
        <v/>
      </c>
      <c r="FP92" s="215" t="str">
        <f>IF($FE92='Classificação geral'!$K84,'Classificação geral'!$AB84,"")</f>
        <v/>
      </c>
      <c r="FQ92" s="215" t="str">
        <f>IF($FE92='Classificação geral'!$K84,'Classificação geral'!$N84,"")</f>
        <v/>
      </c>
      <c r="FR92" s="215" t="str">
        <f>IF($FE92='Classificação geral'!$K84,'Classificação geral'!$O84,"")</f>
        <v/>
      </c>
      <c r="FS92" s="215" t="str">
        <f>IF($FE92='Classificação geral'!$K84,'Classificação geral'!$AM84,"")</f>
        <v/>
      </c>
      <c r="FT92" s="216" t="str">
        <f>IFERROR(RANK(FS92,FS:FS,0)+ COUNTIF($FS$13:FS91,FS92),"")</f>
        <v/>
      </c>
      <c r="FU92" s="209"/>
      <c r="FV92" s="214" t="str">
        <f>IFERROR(IF(AND('Classificação geral'!$J84="mas",'Classificação geral'!$K84=1,'Classificação geral'!$F84="Mini"),'Classificação geral'!$A84,""),"")</f>
        <v/>
      </c>
      <c r="FW92" s="214" t="str">
        <f>IFERROR(IF(AND('Classificação geral'!$J84="mas",'Classificação geral'!$K84=1,'Classificação geral'!$F84="Mini"),'Classificação geral'!$B84,""),"")</f>
        <v/>
      </c>
      <c r="FX92" s="215" t="str">
        <f>IF($FW92='Classificação geral'!$B84,'Classificação geral'!$C84,"")</f>
        <v/>
      </c>
      <c r="FY92" s="215" t="str">
        <f>IF($FW92='Classificação geral'!$B84,'Classificação geral'!$D84,"")</f>
        <v/>
      </c>
      <c r="FZ92" s="215" t="str">
        <f>IF($FW92='Classificação geral'!$B84,'Classificação geral'!$J84,"")</f>
        <v/>
      </c>
      <c r="GA92" s="214" t="str">
        <f>IFERROR(IF(AND($FZ92="mas",'Classificação geral'!$K84=1),'Classificação geral'!K84,""),"")</f>
        <v/>
      </c>
      <c r="GB92" s="214" t="str">
        <f>IFERROR(IF(AND($FZ92="mas",'Classificação geral'!$K84=1),'Classificação geral'!P84,""),"")</f>
        <v/>
      </c>
      <c r="GC92" s="214" t="str">
        <f>IFERROR(IF(AND($FZ92="mas",'Classificação geral'!$K84=1),'Classificação geral'!S84,""),"")</f>
        <v/>
      </c>
      <c r="GD92" s="214" t="str">
        <f>IFERROR(IF(AND($FZ92="mas",'Classificação geral'!$K84=1),'Classificação geral'!T84,""),"")</f>
        <v/>
      </c>
      <c r="GE92" s="214" t="str">
        <f>IFERROR(IF(AND($FZ92="mas",'Classificação geral'!$K84=1),'Classificação geral'!L84,""),"")</f>
        <v/>
      </c>
      <c r="GF92" s="214" t="str">
        <f>IFERROR(IF(AND($FZ92="mas",'Classificação geral'!$K84=1),'Classificação geral'!U84,""),"")</f>
        <v/>
      </c>
      <c r="GG92" s="214" t="str">
        <f>IFERROR(IF(AND($FZ92="mas",'Classificação geral'!$K84=1),'Classificação geral'!W84,""),"")</f>
        <v/>
      </c>
      <c r="GH92" s="214" t="str">
        <f>IFERROR(IF(AND($FZ92="mas",'Classificação geral'!$K84=1),'Classificação geral'!X84,""),"")</f>
        <v/>
      </c>
      <c r="GI92" s="214" t="str">
        <f>IFERROR(IF(AND($FZ92="mas",'Classificação geral'!$K84=1),'Classificação geral'!M84,""),"")</f>
        <v/>
      </c>
      <c r="GJ92" s="214" t="str">
        <f>IFERROR(IF(AND($FZ92="mas",'Classificação geral'!$K84=1),'Classificação geral'!Y84,""),"")</f>
        <v/>
      </c>
      <c r="GK92" s="214" t="str">
        <f>IFERROR(IF(AND($FZ92="mas",'Classificação geral'!$K84=1),'Classificação geral'!AA84,""),"")</f>
        <v/>
      </c>
      <c r="GL92" s="214" t="str">
        <f>IFERROR(IF(AND($FZ92="mas",'Classificação geral'!$K84=1),'Classificação geral'!AB84,""),"")</f>
        <v/>
      </c>
      <c r="GM92" s="214" t="str">
        <f>IFERROR(IF(AND($FZ92="mas",'Classificação geral'!$K84=1),'Classificação geral'!N84,""),"")</f>
        <v/>
      </c>
      <c r="GN92" s="214" t="str">
        <f>IFERROR(IF(AND($FZ92="mas",'Classificação geral'!$K84=1),'Classificação geral'!O84,""),"")</f>
        <v/>
      </c>
      <c r="GO92" s="244" t="str">
        <f>IFERROR(IF(AND($FZ92="mas",'Classificação geral'!$K84=1),'Classificação geral'!AM84,""),"")</f>
        <v/>
      </c>
      <c r="GP92" s="216" t="str">
        <f>IFERROR(RANK(GO92,GO:GO,0)+ COUNTIF($GO$13:GO91,GO92),"")</f>
        <v/>
      </c>
      <c r="GQ92" s="209"/>
      <c r="GR92" s="214" t="str">
        <f>IFERROR(IF(AND('Classificação geral'!$J84="fem",'Classificação geral'!$K84=2,'Classificação geral'!$F84="Mini"),'Classificação geral'!$A84,""),"")</f>
        <v/>
      </c>
      <c r="GS92" s="214" t="str">
        <f>IFERROR(IF(AND('Classificação geral'!$J84="fem",'Classificação geral'!$K84=2,'Classificação geral'!$F84="Mini"),'Classificação geral'!$B84,""),"")</f>
        <v/>
      </c>
      <c r="GT92" s="215" t="str">
        <f>IF($GS92='Classificação geral'!$B84,'Classificação geral'!$C84,"")</f>
        <v/>
      </c>
      <c r="GU92" s="215" t="str">
        <f>IF($GS92='Classificação geral'!$B84,'Classificação geral'!$D84,"")</f>
        <v/>
      </c>
      <c r="GV92" s="215" t="str">
        <f>IF($GS92='Classificação geral'!$B84,'Classificação geral'!$J84,"")</f>
        <v/>
      </c>
      <c r="GW92" s="214" t="str">
        <f>IFERROR(IF(AND($GV92="fem",'Classificação geral'!$K84=2),'Classificação geral'!K84,""),"")</f>
        <v/>
      </c>
      <c r="GX92" s="214" t="str">
        <f>IFERROR(IF(AND($GV92="fem",'Classificação geral'!$K84=2),'Classificação geral'!P84,""),"")</f>
        <v/>
      </c>
      <c r="GY92" s="214" t="str">
        <f>IFERROR(IF(AND($GV92="fem",'Classificação geral'!$K84=2),'Classificação geral'!S84,""),"")</f>
        <v/>
      </c>
      <c r="GZ92" s="214" t="str">
        <f>IFERROR(IF(AND($GV92="fem",'Classificação geral'!$K84=2),'Classificação geral'!T84,""),"")</f>
        <v/>
      </c>
      <c r="HA92" s="214" t="str">
        <f>IFERROR(IF(AND($GV92="fem",'Classificação geral'!$K84=2),'Classificação geral'!L84,""),"")</f>
        <v/>
      </c>
      <c r="HB92" s="214" t="str">
        <f>IFERROR(IF(AND($GV92="fem",'Classificação geral'!$K84=2),'Classificação geral'!U84,""),"")</f>
        <v/>
      </c>
      <c r="HC92" s="214" t="str">
        <f>IFERROR(IF(AND($GV92="fem",'Classificação geral'!$K84=2),'Classificação geral'!W84,""),"")</f>
        <v/>
      </c>
      <c r="HD92" s="214" t="str">
        <f>IFERROR(IF(AND($GV92="fem",'Classificação geral'!$K84=2),'Classificação geral'!X84,""),"")</f>
        <v/>
      </c>
      <c r="HE92" s="214" t="str">
        <f>IFERROR(IF(AND($GV92="fem",'Classificação geral'!$K84=2),'Classificação geral'!M84,""),"")</f>
        <v/>
      </c>
      <c r="HF92" s="214" t="str">
        <f>IFERROR(IF(AND($GV92="fem",'Classificação geral'!$K84=2),'Classificação geral'!Y84,""),"")</f>
        <v/>
      </c>
      <c r="HG92" s="214" t="str">
        <f>IFERROR(IF(AND($GV92="fem",'Classificação geral'!$K84=2),'Classificação geral'!AA84,""),"")</f>
        <v/>
      </c>
      <c r="HH92" s="214" t="str">
        <f>IFERROR(IF(AND($GV92="fem",'Classificação geral'!$K84=2),'Classificação geral'!AB84,""),"")</f>
        <v/>
      </c>
      <c r="HI92" s="214" t="str">
        <f>IFERROR(IF(AND($GV92="fem",'Classificação geral'!$K84=2),'Classificação geral'!N84,""),"")</f>
        <v/>
      </c>
      <c r="HJ92" s="214" t="str">
        <f>IFERROR(IF(AND($GV92="fem",'Classificação geral'!$K84=2),'Classificação geral'!O84,""),"")</f>
        <v/>
      </c>
      <c r="HK92" s="214" t="str">
        <f>IFERROR(IF(AND($GV92="fem",'Classificação geral'!$K84=2),'Classificação geral'!AM84,""),"")</f>
        <v/>
      </c>
      <c r="HL92" s="216" t="str">
        <f>IFERROR(RANK(HK92,HK:HK,0)+ COUNTIF(HK$13:$HK90,HK92),"")</f>
        <v/>
      </c>
      <c r="HM92" s="209"/>
      <c r="HN92" s="214" t="str">
        <f>IFERROR(IF(AND('Classificação geral'!$J84="mas",'Classificação geral'!$K84=2,'Classificação geral'!$F84="Mini"),'Classificação geral'!$A84,""),"")</f>
        <v/>
      </c>
      <c r="HO92" s="214" t="str">
        <f>IFERROR(IF(AND('Classificação geral'!$J84="mas",'Classificação geral'!$K84=2,'Classificação geral'!$F84="Mini"),'Classificação geral'!$B84,""),"")</f>
        <v/>
      </c>
      <c r="HP92" s="215" t="str">
        <f>IF($HO92='Classificação geral'!$B84,'Classificação geral'!$C84,"")</f>
        <v/>
      </c>
      <c r="HQ92" s="215" t="str">
        <f>IF($HO92='Classificação geral'!$B84,'Classificação geral'!$D84,"")</f>
        <v/>
      </c>
      <c r="HR92" s="215" t="str">
        <f>IF($HO92='Classificação geral'!$B84,'Classificação geral'!$J84,"")</f>
        <v/>
      </c>
      <c r="HS92" s="214" t="str">
        <f>IFERROR(IF(AND($HR92="mas",'Classificação geral'!$K84=2),'Classificação geral'!K84,""),"")</f>
        <v/>
      </c>
      <c r="HT92" s="214" t="str">
        <f>IFERROR(IF(AND($HR92="mas",'Classificação geral'!$K84=2),'Classificação geral'!P84,""),"")</f>
        <v/>
      </c>
      <c r="HU92" s="214" t="str">
        <f>IFERROR(IF(AND($HR92="mas",'Classificação geral'!$K84=2),'Classificação geral'!S84,""),"")</f>
        <v/>
      </c>
      <c r="HV92" s="214" t="str">
        <f>IFERROR(IF(AND($HR92="mas",'Classificação geral'!$K84=2),'Classificação geral'!T84,""),"")</f>
        <v/>
      </c>
      <c r="HW92" s="214" t="str">
        <f>IFERROR(IF(AND($HR92="mas",'Classificação geral'!$K84=2),'Classificação geral'!L84,""),"")</f>
        <v/>
      </c>
      <c r="HX92" s="214" t="str">
        <f>IFERROR(IF(AND($HR92="mas",'Classificação geral'!$K84=2),'Classificação geral'!U84,""),"")</f>
        <v/>
      </c>
      <c r="HY92" s="214" t="str">
        <f>IFERROR(IF(AND($HR92="mas",'Classificação geral'!$K84=2),'Classificação geral'!W84,""),"")</f>
        <v/>
      </c>
      <c r="HZ92" s="214" t="str">
        <f>IFERROR(IF(AND($HR92="mas",'Classificação geral'!$K84=2),'Classificação geral'!X84,""),"")</f>
        <v/>
      </c>
      <c r="IA92" s="214" t="str">
        <f>IFERROR(IF(AND($HR92="mas",'Classificação geral'!$K84=2),'Classificação geral'!M84,""),"")</f>
        <v/>
      </c>
      <c r="IB92" s="214" t="str">
        <f>IFERROR(IF(AND($HR92="mas",'Classificação geral'!$K84=2),'Classificação geral'!Y84,""),"")</f>
        <v/>
      </c>
      <c r="IC92" s="214" t="str">
        <f>IFERROR(IF(AND($HR92="mas",'Classificação geral'!$K84=2),'Classificação geral'!AA84,""),"")</f>
        <v/>
      </c>
      <c r="ID92" s="214" t="str">
        <f>IFERROR(IF(AND($HR92="mas",'Classificação geral'!$K84=2),'Classificação geral'!AB84,""),"")</f>
        <v/>
      </c>
      <c r="IE92" s="214" t="str">
        <f>IFERROR(IF(AND($HR92="mas",'Classificação geral'!$K84=2),'Classificação geral'!N84,""),"")</f>
        <v/>
      </c>
      <c r="IF92" s="214" t="str">
        <f>IFERROR(IF(AND($HR92="mas",'Classificação geral'!$K84=2),'Classificação geral'!$AM84,""),"")</f>
        <v/>
      </c>
      <c r="IG92" s="216" t="str">
        <f>IFERROR(RANK(IF92,IF:IF,0)+ COUNTIF($IF$13:IF$13,IF92),"")</f>
        <v/>
      </c>
      <c r="IH92" s="209"/>
      <c r="II92" s="214" t="str">
        <f>IFERROR(IF(AND('Classificação geral'!$J84="fem",'Classificação geral'!$K84=3,'Classificação geral'!$F84="Mini"),'Classificação geral'!$A84,""),"")</f>
        <v/>
      </c>
      <c r="IJ92" s="214" t="str">
        <f>IFERROR(IF(AND('Classificação geral'!$J84="fem",'Classificação geral'!$K84=3,'Classificação geral'!$F84="Mini"),'Classificação geral'!$B84,""),"")</f>
        <v/>
      </c>
      <c r="IK92" s="215" t="str">
        <f>IF($IJ92='Classificação geral'!$B84,'Classificação geral'!$C84,"")</f>
        <v/>
      </c>
      <c r="IL92" s="215" t="str">
        <f>IF($IJ92='Classificação geral'!$B84,'Classificação geral'!$D84,"")</f>
        <v/>
      </c>
      <c r="IM92" s="215" t="str">
        <f>IF($IJ92='Classificação geral'!$B84,'Classificação geral'!$J84,"")</f>
        <v/>
      </c>
      <c r="IN92" s="215" t="str">
        <f>IF($IM92='Classificação geral'!$J84,'Classificação geral'!$K84,"")</f>
        <v/>
      </c>
      <c r="IO92" s="215" t="str">
        <f>IF($IN92='Classificação geral'!$K84,'Classificação geral'!$P84,"")</f>
        <v/>
      </c>
      <c r="IP92" s="215" t="str">
        <f>IF($IN92='Classificação geral'!$K84,'Classificação geral'!$S84,"")</f>
        <v/>
      </c>
      <c r="IQ92" s="215" t="str">
        <f>IF($IN92='Classificação geral'!$K84,'Classificação geral'!$T84,"")</f>
        <v/>
      </c>
      <c r="IR92" s="215" t="str">
        <f>IF($IN92='Classificação geral'!$K84,'Classificação geral'!$L84,"")</f>
        <v/>
      </c>
      <c r="IS92" s="215" t="str">
        <f>IF($IN92='Classificação geral'!$K84,'Classificação geral'!$U84,"")</f>
        <v/>
      </c>
      <c r="IT92" s="215" t="str">
        <f>IF($IN92='Classificação geral'!$K84,'Classificação geral'!$W84,"")</f>
        <v/>
      </c>
      <c r="IU92" s="215" t="str">
        <f>IF($IN92='Classificação geral'!$K84,'Classificação geral'!$X84,"")</f>
        <v/>
      </c>
      <c r="IV92" s="215" t="str">
        <f>IF($IN92='Classificação geral'!$K84,'Classificação geral'!$M84,"")</f>
        <v/>
      </c>
      <c r="IW92" s="215" t="str">
        <f>IF($IN92='Classificação geral'!$K84,'Classificação geral'!$Y84,"")</f>
        <v/>
      </c>
      <c r="IX92" s="215" t="str">
        <f>IF($IN92='Classificação geral'!$K84,'Classificação geral'!$AA84,"")</f>
        <v/>
      </c>
      <c r="IY92" s="215" t="str">
        <f>IF($IN92='Classificação geral'!$K84,'Classificação geral'!$AB84,"")</f>
        <v/>
      </c>
      <c r="IZ92" s="215" t="str">
        <f>IF($IN92='Classificação geral'!$K84,'Classificação geral'!$N84,"")</f>
        <v/>
      </c>
      <c r="JA92" s="215" t="str">
        <f>IF($IN92='Classificação geral'!$K84,'Classificação geral'!$O84,"")</f>
        <v/>
      </c>
      <c r="JB92" s="215" t="str">
        <f>IF($IN92='Classificação geral'!$K84,'Classificação geral'!$AM84,"")</f>
        <v/>
      </c>
      <c r="JC92" s="216" t="str">
        <f>IFERROR(RANK(JB92,JB:JB,0)+ COUNTIF($JB$13:JB90,JB92),"")</f>
        <v/>
      </c>
      <c r="JD92" s="209"/>
      <c r="JE92" s="214" t="str">
        <f>IFERROR(IF(AND('Classificação geral'!$J84="mas",'Classificação geral'!$K84=3,'Classificação geral'!$F84="Mini"),'Classificação geral'!$A84,""),"")</f>
        <v/>
      </c>
      <c r="JF92" s="214" t="str">
        <f>IFERROR(IF(AND('Classificação geral'!$J84="mas",'Classificação geral'!$K84=3,'Classificação geral'!$F84="Mini"),'Classificação geral'!$B84,""),"")</f>
        <v/>
      </c>
      <c r="JG92" s="215" t="str">
        <f>IF($JF92='Classificação geral'!$B84,'Classificação geral'!$C84,"")</f>
        <v/>
      </c>
      <c r="JH92" s="215" t="str">
        <f>IF($JF92='Classificação geral'!$B84,'Classificação geral'!$D84,"")</f>
        <v/>
      </c>
      <c r="JI92" s="215" t="str">
        <f>IF($JF92='Classificação geral'!$B84,'Classificação geral'!$J84,"")</f>
        <v/>
      </c>
      <c r="JJ92" s="214" t="str">
        <f>IFERROR(IF(AND($JI92="mas",'Classificação geral'!$K84=3),'Classificação geral'!K84,""),"")</f>
        <v/>
      </c>
      <c r="JK92" s="214" t="str">
        <f>IFERROR(IF(AND($JI92="mas",'Classificação geral'!$K84=3),'Classificação geral'!P84,""),"")</f>
        <v/>
      </c>
      <c r="JL92" s="214" t="str">
        <f>IFERROR(IF(AND($JI92="mas",'Classificação geral'!$K84=3),'Classificação geral'!S84,""),"")</f>
        <v/>
      </c>
      <c r="JM92" s="214" t="str">
        <f>IFERROR(IF(AND($JI92="mas",'Classificação geral'!$K84=3),'Classificação geral'!T84,""),"")</f>
        <v/>
      </c>
      <c r="JN92" s="214" t="str">
        <f>IFERROR(IF(AND($JI92="mas",'Classificação geral'!$K84=3),'Classificação geral'!L84,""),"")</f>
        <v/>
      </c>
      <c r="JO92" s="214" t="str">
        <f>IFERROR(IF(AND($JI92="mas",'Classificação geral'!$K84=3),'Classificação geral'!U84,""),"")</f>
        <v/>
      </c>
      <c r="JP92" s="214" t="str">
        <f>IFERROR(IF(AND($JI92="mas",'Classificação geral'!$K84=3),'Classificação geral'!W84,""),"")</f>
        <v/>
      </c>
      <c r="JQ92" s="214" t="str">
        <f>IFERROR(IF(AND($JI92="mas",'Classificação geral'!$K84=3),'Classificação geral'!X84,""),"")</f>
        <v/>
      </c>
      <c r="JR92" s="214" t="str">
        <f>IFERROR(IF(AND($JI92="mas",'Classificação geral'!$K84=3),'Classificação geral'!M84,""),"")</f>
        <v/>
      </c>
      <c r="JS92" s="214" t="str">
        <f>IFERROR(IF(AND($JI92="mas",'Classificação geral'!$K84=3),'Classificação geral'!Y84,""),"")</f>
        <v/>
      </c>
      <c r="JT92" s="214" t="str">
        <f>IFERROR(IF(AND($JI92="mas",'Classificação geral'!$K84=3),'Classificação geral'!AA84,""),"")</f>
        <v/>
      </c>
      <c r="JU92" s="214" t="str">
        <f>IFERROR(IF(AND($JI92="mas",'Classificação geral'!$K84=3),'Classificação geral'!AB84,""),"")</f>
        <v/>
      </c>
      <c r="JV92" s="214" t="str">
        <f>IFERROR(IF(AND($JI92="mas",'Classificação geral'!$K84=3),'Classificação geral'!N84,""),"")</f>
        <v/>
      </c>
      <c r="JW92" s="214" t="str">
        <f>IFERROR(IF(AND($JI92="mas",'Classificação geral'!$K84=3),'Classificação geral'!$AM84,""),"")</f>
        <v/>
      </c>
      <c r="JX92" s="216" t="str">
        <f>IFERROR(RANK(JW92,JW:JW,0)+ COUNTIF(JW$13:$JW90,JW92),"")</f>
        <v/>
      </c>
    </row>
    <row r="93" spans="1:284" s="188" customFormat="1" ht="24.75" customHeight="1" x14ac:dyDescent="0.5">
      <c r="A93" s="243"/>
      <c r="B93" s="248" t="str">
        <f t="shared" si="167"/>
        <v/>
      </c>
      <c r="C93" s="238" t="str">
        <f t="shared" si="168"/>
        <v/>
      </c>
      <c r="D93" s="238" t="str">
        <f t="shared" si="169"/>
        <v/>
      </c>
      <c r="E93" s="238" t="str">
        <f t="shared" si="170"/>
        <v/>
      </c>
      <c r="F93" s="239" t="str">
        <f t="shared" si="171"/>
        <v/>
      </c>
      <c r="G93" s="239" t="str">
        <f t="shared" si="172"/>
        <v/>
      </c>
      <c r="H93" s="240" t="str">
        <f t="shared" si="173"/>
        <v/>
      </c>
      <c r="I93" s="240" t="str">
        <f t="shared" si="174"/>
        <v/>
      </c>
      <c r="J93" s="240" t="str">
        <f t="shared" si="175"/>
        <v/>
      </c>
      <c r="K93" s="240" t="str">
        <f t="shared" si="176"/>
        <v/>
      </c>
      <c r="L93" s="240" t="str">
        <f t="shared" si="177"/>
        <v/>
      </c>
      <c r="M93" s="240" t="str">
        <f t="shared" si="178"/>
        <v/>
      </c>
      <c r="N93" s="240" t="str">
        <f t="shared" si="179"/>
        <v/>
      </c>
      <c r="O93" s="240" t="str">
        <f t="shared" si="180"/>
        <v/>
      </c>
      <c r="P93" s="240" t="str">
        <f t="shared" si="181"/>
        <v/>
      </c>
      <c r="Q93" s="240" t="str">
        <f t="shared" si="182"/>
        <v/>
      </c>
      <c r="R93" s="240" t="str">
        <f t="shared" si="165"/>
        <v/>
      </c>
      <c r="S93" s="240" t="str">
        <f t="shared" si="165"/>
        <v/>
      </c>
      <c r="T93" s="240" t="str">
        <f t="shared" si="183"/>
        <v/>
      </c>
      <c r="U93" s="240" t="str">
        <f t="shared" si="184"/>
        <v/>
      </c>
      <c r="V93" s="241">
        <v>79</v>
      </c>
      <c r="W93" s="432"/>
      <c r="X93" s="434"/>
      <c r="Y93" s="242"/>
      <c r="Z93" s="248" t="str">
        <f t="shared" si="185"/>
        <v/>
      </c>
      <c r="AA93" s="238" t="str">
        <f t="shared" si="186"/>
        <v/>
      </c>
      <c r="AB93" s="238" t="str">
        <f t="shared" si="187"/>
        <v/>
      </c>
      <c r="AC93" s="238" t="str">
        <f t="shared" si="188"/>
        <v/>
      </c>
      <c r="AD93" s="239" t="str">
        <f t="shared" si="189"/>
        <v/>
      </c>
      <c r="AE93" s="239" t="str">
        <f t="shared" si="190"/>
        <v/>
      </c>
      <c r="AF93" s="240" t="str">
        <f t="shared" si="191"/>
        <v/>
      </c>
      <c r="AG93" s="240" t="str">
        <f t="shared" si="192"/>
        <v/>
      </c>
      <c r="AH93" s="240" t="str">
        <f t="shared" si="193"/>
        <v/>
      </c>
      <c r="AI93" s="240" t="str">
        <f t="shared" si="194"/>
        <v/>
      </c>
      <c r="AJ93" s="240" t="str">
        <f t="shared" si="195"/>
        <v/>
      </c>
      <c r="AK93" s="240" t="str">
        <f t="shared" si="196"/>
        <v/>
      </c>
      <c r="AL93" s="240" t="str">
        <f t="shared" si="197"/>
        <v/>
      </c>
      <c r="AM93" s="240" t="str">
        <f t="shared" si="198"/>
        <v/>
      </c>
      <c r="AN93" s="240" t="str">
        <f t="shared" si="199"/>
        <v/>
      </c>
      <c r="AO93" s="240" t="str">
        <f t="shared" si="200"/>
        <v/>
      </c>
      <c r="AP93" s="240" t="str">
        <f t="shared" si="166"/>
        <v/>
      </c>
      <c r="AQ93" s="240" t="str">
        <f t="shared" si="166"/>
        <v/>
      </c>
      <c r="AR93" s="240" t="str">
        <f t="shared" si="201"/>
        <v/>
      </c>
      <c r="AS93" s="240" t="str">
        <f t="shared" si="202"/>
        <v/>
      </c>
      <c r="AT93" s="241">
        <v>79</v>
      </c>
      <c r="AU93" s="432"/>
      <c r="AV93" s="242"/>
      <c r="AW93" s="243"/>
      <c r="AX93" s="249" t="str">
        <f t="shared" si="217"/>
        <v/>
      </c>
      <c r="AY93" s="238" t="str">
        <f t="shared" si="218"/>
        <v/>
      </c>
      <c r="AZ93" s="238" t="str">
        <f t="shared" si="219"/>
        <v/>
      </c>
      <c r="BA93" s="239" t="str">
        <f t="shared" si="203"/>
        <v/>
      </c>
      <c r="BB93" s="239" t="str">
        <f t="shared" si="220"/>
        <v/>
      </c>
      <c r="BC93" s="239" t="str">
        <f t="shared" si="221"/>
        <v/>
      </c>
      <c r="BD93" s="240" t="str">
        <f t="shared" si="222"/>
        <v/>
      </c>
      <c r="BE93" s="240" t="str">
        <f t="shared" si="223"/>
        <v/>
      </c>
      <c r="BF93" s="240" t="str">
        <f t="shared" si="224"/>
        <v/>
      </c>
      <c r="BG93" s="240" t="str">
        <f t="shared" si="225"/>
        <v/>
      </c>
      <c r="BH93" s="240" t="str">
        <f t="shared" si="226"/>
        <v/>
      </c>
      <c r="BI93" s="240" t="str">
        <f t="shared" si="227"/>
        <v/>
      </c>
      <c r="BJ93" s="240" t="str">
        <f t="shared" si="228"/>
        <v/>
      </c>
      <c r="BK93" s="240" t="str">
        <f t="shared" si="229"/>
        <v/>
      </c>
      <c r="BL93" s="240" t="str">
        <f t="shared" si="230"/>
        <v/>
      </c>
      <c r="BM93" s="240" t="str">
        <f t="shared" si="231"/>
        <v/>
      </c>
      <c r="BN93" s="240" t="str">
        <f t="shared" si="121"/>
        <v/>
      </c>
      <c r="BO93" s="240" t="str">
        <f t="shared" si="121"/>
        <v/>
      </c>
      <c r="BP93" s="240" t="str">
        <f t="shared" si="232"/>
        <v/>
      </c>
      <c r="BQ93" s="240" t="str">
        <f t="shared" si="233"/>
        <v/>
      </c>
      <c r="BR93" s="241">
        <v>79</v>
      </c>
      <c r="BS93" s="432"/>
      <c r="BT93" s="242"/>
      <c r="BU93" s="242"/>
      <c r="BV93" s="249" t="str">
        <f t="shared" si="234"/>
        <v/>
      </c>
      <c r="BW93" s="238" t="str">
        <f t="shared" si="235"/>
        <v/>
      </c>
      <c r="BX93" s="238" t="str">
        <f t="shared" si="236"/>
        <v/>
      </c>
      <c r="BY93" s="239" t="str">
        <f t="shared" si="204"/>
        <v/>
      </c>
      <c r="BZ93" s="239" t="str">
        <f t="shared" si="237"/>
        <v/>
      </c>
      <c r="CA93" s="239" t="str">
        <f t="shared" si="122"/>
        <v/>
      </c>
      <c r="CB93" s="240" t="str">
        <f t="shared" si="122"/>
        <v/>
      </c>
      <c r="CC93" s="240" t="str">
        <f t="shared" si="238"/>
        <v/>
      </c>
      <c r="CD93" s="240" t="str">
        <f t="shared" si="239"/>
        <v/>
      </c>
      <c r="CE93" s="240" t="str">
        <f t="shared" si="240"/>
        <v/>
      </c>
      <c r="CF93" s="240" t="str">
        <f t="shared" si="241"/>
        <v/>
      </c>
      <c r="CG93" s="240" t="str">
        <f t="shared" si="242"/>
        <v/>
      </c>
      <c r="CH93" s="240" t="str">
        <f t="shared" si="243"/>
        <v/>
      </c>
      <c r="CI93" s="240" t="str">
        <f t="shared" si="244"/>
        <v/>
      </c>
      <c r="CJ93" s="240" t="str">
        <f t="shared" si="245"/>
        <v/>
      </c>
      <c r="CK93" s="240" t="str">
        <f t="shared" si="246"/>
        <v/>
      </c>
      <c r="CL93" s="240" t="str">
        <f t="shared" si="123"/>
        <v/>
      </c>
      <c r="CM93" s="240" t="str">
        <f t="shared" si="123"/>
        <v/>
      </c>
      <c r="CN93" s="240" t="str">
        <f t="shared" si="247"/>
        <v/>
      </c>
      <c r="CO93" s="240" t="str">
        <f t="shared" si="248"/>
        <v/>
      </c>
      <c r="CP93" s="241">
        <v>79</v>
      </c>
      <c r="CQ93" s="432"/>
      <c r="CR93" s="243"/>
      <c r="CS93" s="248" t="str">
        <f t="shared" si="249"/>
        <v/>
      </c>
      <c r="CT93" s="238" t="str">
        <f t="shared" si="250"/>
        <v/>
      </c>
      <c r="CU93" s="238" t="str">
        <f t="shared" si="251"/>
        <v/>
      </c>
      <c r="CV93" s="238" t="str">
        <f t="shared" si="252"/>
        <v/>
      </c>
      <c r="CW93" s="239" t="str">
        <f t="shared" si="253"/>
        <v/>
      </c>
      <c r="CX93" s="239" t="str">
        <f t="shared" si="254"/>
        <v/>
      </c>
      <c r="CY93" s="240" t="str">
        <f t="shared" si="255"/>
        <v/>
      </c>
      <c r="CZ93" s="240" t="str">
        <f t="shared" si="256"/>
        <v/>
      </c>
      <c r="DA93" s="240" t="str">
        <f t="shared" si="257"/>
        <v/>
      </c>
      <c r="DB93" s="240" t="str">
        <f t="shared" si="258"/>
        <v/>
      </c>
      <c r="DC93" s="240" t="str">
        <f t="shared" si="259"/>
        <v/>
      </c>
      <c r="DD93" s="240" t="str">
        <f t="shared" si="260"/>
        <v/>
      </c>
      <c r="DE93" s="240" t="str">
        <f t="shared" si="261"/>
        <v/>
      </c>
      <c r="DF93" s="240" t="str">
        <f t="shared" si="262"/>
        <v/>
      </c>
      <c r="DG93" s="240" t="str">
        <f t="shared" si="263"/>
        <v/>
      </c>
      <c r="DH93" s="240" t="str">
        <f t="shared" si="264"/>
        <v/>
      </c>
      <c r="DI93" s="240" t="str">
        <f t="shared" si="124"/>
        <v/>
      </c>
      <c r="DJ93" s="240" t="str">
        <f t="shared" si="124"/>
        <v/>
      </c>
      <c r="DK93" s="240" t="str">
        <f t="shared" si="265"/>
        <v/>
      </c>
      <c r="DL93" s="240" t="str">
        <f t="shared" si="266"/>
        <v/>
      </c>
      <c r="DM93" s="241">
        <v>79</v>
      </c>
      <c r="DN93" s="432"/>
      <c r="DO93" s="242"/>
      <c r="DP93" s="242"/>
      <c r="DQ93" s="248" t="str">
        <f t="shared" si="267"/>
        <v/>
      </c>
      <c r="DR93" s="238" t="str">
        <f t="shared" si="268"/>
        <v/>
      </c>
      <c r="DS93" s="238" t="str">
        <f t="shared" si="269"/>
        <v/>
      </c>
      <c r="DT93" s="238" t="str">
        <f t="shared" si="270"/>
        <v/>
      </c>
      <c r="DU93" s="239" t="str">
        <f t="shared" si="271"/>
        <v/>
      </c>
      <c r="DV93" s="239" t="str">
        <f t="shared" si="272"/>
        <v/>
      </c>
      <c r="DW93" s="240" t="str">
        <f t="shared" si="205"/>
        <v/>
      </c>
      <c r="DX93" s="240" t="str">
        <f t="shared" si="206"/>
        <v/>
      </c>
      <c r="DY93" s="240" t="str">
        <f t="shared" si="207"/>
        <v/>
      </c>
      <c r="DZ93" s="240" t="str">
        <f t="shared" si="208"/>
        <v/>
      </c>
      <c r="EA93" s="240" t="str">
        <f t="shared" si="209"/>
        <v/>
      </c>
      <c r="EB93" s="240" t="str">
        <f t="shared" si="210"/>
        <v/>
      </c>
      <c r="EC93" s="240" t="str">
        <f t="shared" si="211"/>
        <v/>
      </c>
      <c r="ED93" s="240" t="str">
        <f t="shared" si="212"/>
        <v/>
      </c>
      <c r="EE93" s="240" t="str">
        <f t="shared" si="213"/>
        <v/>
      </c>
      <c r="EF93" s="240" t="str">
        <f t="shared" si="214"/>
        <v/>
      </c>
      <c r="EG93" s="240" t="str">
        <f t="shared" si="215"/>
        <v/>
      </c>
      <c r="EH93" s="240" t="str">
        <f t="shared" si="118"/>
        <v/>
      </c>
      <c r="EI93" s="240" t="str">
        <f t="shared" si="216"/>
        <v/>
      </c>
      <c r="EJ93" s="240" t="str">
        <f t="shared" si="273"/>
        <v/>
      </c>
      <c r="EK93" s="241">
        <v>79</v>
      </c>
      <c r="EL93" s="432"/>
      <c r="EM93" s="187"/>
      <c r="EN93" s="187"/>
      <c r="EO93" s="187"/>
      <c r="EP93" s="187"/>
      <c r="EQ93" s="187"/>
      <c r="ER93" s="187"/>
      <c r="ES93" s="187"/>
      <c r="ET93" s="187"/>
      <c r="EU93" s="187"/>
      <c r="EV93" s="187"/>
      <c r="EW93" s="187"/>
      <c r="EX93" s="187"/>
      <c r="EY93" s="187"/>
      <c r="EZ93" s="214" t="str">
        <f>IFERROR(IF(AND('Classificação geral'!$J85="FEM",'Classificação geral'!$K85=1,'Classificação geral'!$F85="Mini"),'Classificação geral'!$A85,""),"")</f>
        <v/>
      </c>
      <c r="FA93" s="214" t="str">
        <f>IFERROR(IF(AND('Classificação geral'!$J85="FEM",'Classificação geral'!$K85=1,'Classificação geral'!F85="Mini"),'Classificação geral'!$B85,""),"")</f>
        <v/>
      </c>
      <c r="FB93" s="215" t="str">
        <f>IF($FA93='Classificação geral'!$B85,'Classificação geral'!$C85,"")</f>
        <v/>
      </c>
      <c r="FC93" s="215" t="str">
        <f>IF($FA93='Classificação geral'!$B85,'Classificação geral'!$D85,"")</f>
        <v/>
      </c>
      <c r="FD93" s="215" t="str">
        <f>IF($FA93='Classificação geral'!$B85,'Classificação geral'!$J85,"")</f>
        <v/>
      </c>
      <c r="FE93" s="215" t="str">
        <f>IF($FD93='Classificação geral'!$J85,'Classificação geral'!$K85,"")</f>
        <v/>
      </c>
      <c r="FF93" s="215" t="str">
        <f>IF($FE93='Classificação geral'!$K85,'Classificação geral'!$P85,"")</f>
        <v/>
      </c>
      <c r="FG93" s="215" t="str">
        <f>IF($FE93='Classificação geral'!$K85,'Classificação geral'!$S85,"")</f>
        <v/>
      </c>
      <c r="FH93" s="215" t="str">
        <f>IF($FE93='Classificação geral'!$K85,'Classificação geral'!$T85,"")</f>
        <v/>
      </c>
      <c r="FI93" s="215" t="str">
        <f>IF($FE93='Classificação geral'!$K85,'Classificação geral'!$L85,"")</f>
        <v/>
      </c>
      <c r="FJ93" s="215" t="str">
        <f>IF($FE93='Classificação geral'!$K85,'Classificação geral'!$U85,"")</f>
        <v/>
      </c>
      <c r="FK93" s="215" t="str">
        <f>IF($FE93='Classificação geral'!$K85,'Classificação geral'!$W85,"")</f>
        <v/>
      </c>
      <c r="FL93" s="215" t="str">
        <f>IF($FE93='Classificação geral'!$K85,'Classificação geral'!$X85,"")</f>
        <v/>
      </c>
      <c r="FM93" s="215" t="str">
        <f>IF($FE93='Classificação geral'!$K85,'Classificação geral'!$M85,"")</f>
        <v/>
      </c>
      <c r="FN93" s="215" t="str">
        <f>IF($FE93='Classificação geral'!$K85,'Classificação geral'!$Y85,"")</f>
        <v/>
      </c>
      <c r="FO93" s="215" t="str">
        <f>IF($FE93='Classificação geral'!$K85,'Classificação geral'!$AA85,"")</f>
        <v/>
      </c>
      <c r="FP93" s="215" t="str">
        <f>IF($FE93='Classificação geral'!$K85,'Classificação geral'!$AB85,"")</f>
        <v/>
      </c>
      <c r="FQ93" s="215" t="str">
        <f>IF($FE93='Classificação geral'!$K85,'Classificação geral'!$N85,"")</f>
        <v/>
      </c>
      <c r="FR93" s="215" t="str">
        <f>IF($FE93='Classificação geral'!$K85,'Classificação geral'!$O85,"")</f>
        <v/>
      </c>
      <c r="FS93" s="215" t="str">
        <f>IF($FE93='Classificação geral'!$K85,'Classificação geral'!$AM85,"")</f>
        <v/>
      </c>
      <c r="FT93" s="216" t="str">
        <f>IFERROR(RANK(FS93,FS:FS,0)+ COUNTIF($FS$13:FS92,FS93),"")</f>
        <v/>
      </c>
      <c r="FU93" s="209"/>
      <c r="FV93" s="214" t="str">
        <f>IFERROR(IF(AND('Classificação geral'!$J85="mas",'Classificação geral'!$K85=1,'Classificação geral'!$F85="Mini"),'Classificação geral'!$A85,""),"")</f>
        <v/>
      </c>
      <c r="FW93" s="214" t="str">
        <f>IFERROR(IF(AND('Classificação geral'!$J85="mas",'Classificação geral'!$K85=1,'Classificação geral'!$F85="Mini"),'Classificação geral'!$B85,""),"")</f>
        <v/>
      </c>
      <c r="FX93" s="215" t="str">
        <f>IF($FW93='Classificação geral'!$B85,'Classificação geral'!$C85,"")</f>
        <v/>
      </c>
      <c r="FY93" s="215" t="str">
        <f>IF($FW93='Classificação geral'!$B85,'Classificação geral'!$D85,"")</f>
        <v/>
      </c>
      <c r="FZ93" s="215" t="str">
        <f>IF($FW93='Classificação geral'!$B85,'Classificação geral'!$J85,"")</f>
        <v/>
      </c>
      <c r="GA93" s="214" t="str">
        <f>IFERROR(IF(AND($FZ93="mas",'Classificação geral'!$K85=1),'Classificação geral'!K85,""),"")</f>
        <v/>
      </c>
      <c r="GB93" s="214" t="str">
        <f>IFERROR(IF(AND($FZ93="mas",'Classificação geral'!$K85=1),'Classificação geral'!P85,""),"")</f>
        <v/>
      </c>
      <c r="GC93" s="214" t="str">
        <f>IFERROR(IF(AND($FZ93="mas",'Classificação geral'!$K85=1),'Classificação geral'!S85,""),"")</f>
        <v/>
      </c>
      <c r="GD93" s="214" t="str">
        <f>IFERROR(IF(AND($FZ93="mas",'Classificação geral'!$K85=1),'Classificação geral'!T85,""),"")</f>
        <v/>
      </c>
      <c r="GE93" s="214" t="str">
        <f>IFERROR(IF(AND($FZ93="mas",'Classificação geral'!$K85=1),'Classificação geral'!L85,""),"")</f>
        <v/>
      </c>
      <c r="GF93" s="214" t="str">
        <f>IFERROR(IF(AND($FZ93="mas",'Classificação geral'!$K85=1),'Classificação geral'!U85,""),"")</f>
        <v/>
      </c>
      <c r="GG93" s="214" t="str">
        <f>IFERROR(IF(AND($FZ93="mas",'Classificação geral'!$K85=1),'Classificação geral'!W85,""),"")</f>
        <v/>
      </c>
      <c r="GH93" s="214" t="str">
        <f>IFERROR(IF(AND($FZ93="mas",'Classificação geral'!$K85=1),'Classificação geral'!X85,""),"")</f>
        <v/>
      </c>
      <c r="GI93" s="214" t="str">
        <f>IFERROR(IF(AND($FZ93="mas",'Classificação geral'!$K85=1),'Classificação geral'!M85,""),"")</f>
        <v/>
      </c>
      <c r="GJ93" s="214" t="str">
        <f>IFERROR(IF(AND($FZ93="mas",'Classificação geral'!$K85=1),'Classificação geral'!Y85,""),"")</f>
        <v/>
      </c>
      <c r="GK93" s="214" t="str">
        <f>IFERROR(IF(AND($FZ93="mas",'Classificação geral'!$K85=1),'Classificação geral'!AA85,""),"")</f>
        <v/>
      </c>
      <c r="GL93" s="214" t="str">
        <f>IFERROR(IF(AND($FZ93="mas",'Classificação geral'!$K85=1),'Classificação geral'!AB85,""),"")</f>
        <v/>
      </c>
      <c r="GM93" s="214" t="str">
        <f>IFERROR(IF(AND($FZ93="mas",'Classificação geral'!$K85=1),'Classificação geral'!N85,""),"")</f>
        <v/>
      </c>
      <c r="GN93" s="214" t="str">
        <f>IFERROR(IF(AND($FZ93="mas",'Classificação geral'!$K85=1),'Classificação geral'!O85,""),"")</f>
        <v/>
      </c>
      <c r="GO93" s="244" t="str">
        <f>IFERROR(IF(AND($FZ93="mas",'Classificação geral'!$K85=1),'Classificação geral'!AM85,""),"")</f>
        <v/>
      </c>
      <c r="GP93" s="216" t="str">
        <f>IFERROR(RANK(GO93,GO:GO,0)+ COUNTIF($GO$13:GO92,GO93),"")</f>
        <v/>
      </c>
      <c r="GQ93" s="209"/>
      <c r="GR93" s="214" t="str">
        <f>IFERROR(IF(AND('Classificação geral'!$J85="fem",'Classificação geral'!$K85=2,'Classificação geral'!$F85="Mini"),'Classificação geral'!$A85,""),"")</f>
        <v/>
      </c>
      <c r="GS93" s="214" t="str">
        <f>IFERROR(IF(AND('Classificação geral'!$J85="fem",'Classificação geral'!$K85=2,'Classificação geral'!$F85="Mini"),'Classificação geral'!$B85,""),"")</f>
        <v/>
      </c>
      <c r="GT93" s="215" t="str">
        <f>IF($GS93='Classificação geral'!$B85,'Classificação geral'!$C85,"")</f>
        <v/>
      </c>
      <c r="GU93" s="215" t="str">
        <f>IF($GS93='Classificação geral'!$B85,'Classificação geral'!$D85,"")</f>
        <v/>
      </c>
      <c r="GV93" s="215" t="str">
        <f>IF($GS93='Classificação geral'!$B85,'Classificação geral'!$J85,"")</f>
        <v/>
      </c>
      <c r="GW93" s="214" t="str">
        <f>IFERROR(IF(AND($GV93="fem",'Classificação geral'!$K85=2),'Classificação geral'!K85,""),"")</f>
        <v/>
      </c>
      <c r="GX93" s="214" t="str">
        <f>IFERROR(IF(AND($GV93="fem",'Classificação geral'!$K85=2),'Classificação geral'!P85,""),"")</f>
        <v/>
      </c>
      <c r="GY93" s="214" t="str">
        <f>IFERROR(IF(AND($GV93="fem",'Classificação geral'!$K85=2),'Classificação geral'!S85,""),"")</f>
        <v/>
      </c>
      <c r="GZ93" s="214" t="str">
        <f>IFERROR(IF(AND($GV93="fem",'Classificação geral'!$K85=2),'Classificação geral'!T85,""),"")</f>
        <v/>
      </c>
      <c r="HA93" s="214" t="str">
        <f>IFERROR(IF(AND($GV93="fem",'Classificação geral'!$K85=2),'Classificação geral'!L85,""),"")</f>
        <v/>
      </c>
      <c r="HB93" s="214" t="str">
        <f>IFERROR(IF(AND($GV93="fem",'Classificação geral'!$K85=2),'Classificação geral'!U85,""),"")</f>
        <v/>
      </c>
      <c r="HC93" s="214" t="str">
        <f>IFERROR(IF(AND($GV93="fem",'Classificação geral'!$K85=2),'Classificação geral'!W85,""),"")</f>
        <v/>
      </c>
      <c r="HD93" s="214" t="str">
        <f>IFERROR(IF(AND($GV93="fem",'Classificação geral'!$K85=2),'Classificação geral'!X85,""),"")</f>
        <v/>
      </c>
      <c r="HE93" s="214" t="str">
        <f>IFERROR(IF(AND($GV93="fem",'Classificação geral'!$K85=2),'Classificação geral'!M85,""),"")</f>
        <v/>
      </c>
      <c r="HF93" s="214" t="str">
        <f>IFERROR(IF(AND($GV93="fem",'Classificação geral'!$K85=2),'Classificação geral'!Y85,""),"")</f>
        <v/>
      </c>
      <c r="HG93" s="214" t="str">
        <f>IFERROR(IF(AND($GV93="fem",'Classificação geral'!$K85=2),'Classificação geral'!AA85,""),"")</f>
        <v/>
      </c>
      <c r="HH93" s="214" t="str">
        <f>IFERROR(IF(AND($GV93="fem",'Classificação geral'!$K85=2),'Classificação geral'!AB85,""),"")</f>
        <v/>
      </c>
      <c r="HI93" s="214" t="str">
        <f>IFERROR(IF(AND($GV93="fem",'Classificação geral'!$K85=2),'Classificação geral'!N85,""),"")</f>
        <v/>
      </c>
      <c r="HJ93" s="214" t="str">
        <f>IFERROR(IF(AND($GV93="fem",'Classificação geral'!$K85=2),'Classificação geral'!O85,""),"")</f>
        <v/>
      </c>
      <c r="HK93" s="214" t="str">
        <f>IFERROR(IF(AND($GV93="fem",'Classificação geral'!$K85=2),'Classificação geral'!AM85,""),"")</f>
        <v/>
      </c>
      <c r="HL93" s="216" t="str">
        <f>IFERROR(RANK(HK93,HK:HK,0)+ COUNTIF(HK$13:$HK91,HK93),"")</f>
        <v/>
      </c>
      <c r="HM93" s="209"/>
      <c r="HN93" s="214" t="str">
        <f>IFERROR(IF(AND('Classificação geral'!$J85="mas",'Classificação geral'!$K85=2,'Classificação geral'!$F85="Mini"),'Classificação geral'!$A85,""),"")</f>
        <v/>
      </c>
      <c r="HO93" s="214" t="str">
        <f>IFERROR(IF(AND('Classificação geral'!$J85="mas",'Classificação geral'!$K85=2,'Classificação geral'!$F85="Mini"),'Classificação geral'!$B85,""),"")</f>
        <v/>
      </c>
      <c r="HP93" s="215" t="str">
        <f>IF($HO93='Classificação geral'!$B85,'Classificação geral'!$C85,"")</f>
        <v/>
      </c>
      <c r="HQ93" s="215" t="str">
        <f>IF($HO93='Classificação geral'!$B85,'Classificação geral'!$D85,"")</f>
        <v/>
      </c>
      <c r="HR93" s="215" t="str">
        <f>IF($HO93='Classificação geral'!$B85,'Classificação geral'!$J85,"")</f>
        <v/>
      </c>
      <c r="HS93" s="214" t="str">
        <f>IFERROR(IF(AND($HR93="mas",'Classificação geral'!$K85=2),'Classificação geral'!K85,""),"")</f>
        <v/>
      </c>
      <c r="HT93" s="214" t="str">
        <f>IFERROR(IF(AND($HR93="mas",'Classificação geral'!$K85=2),'Classificação geral'!P85,""),"")</f>
        <v/>
      </c>
      <c r="HU93" s="214" t="str">
        <f>IFERROR(IF(AND($HR93="mas",'Classificação geral'!$K85=2),'Classificação geral'!S85,""),"")</f>
        <v/>
      </c>
      <c r="HV93" s="214" t="str">
        <f>IFERROR(IF(AND($HR93="mas",'Classificação geral'!$K85=2),'Classificação geral'!T85,""),"")</f>
        <v/>
      </c>
      <c r="HW93" s="214" t="str">
        <f>IFERROR(IF(AND($HR93="mas",'Classificação geral'!$K85=2),'Classificação geral'!L85,""),"")</f>
        <v/>
      </c>
      <c r="HX93" s="214" t="str">
        <f>IFERROR(IF(AND($HR93="mas",'Classificação geral'!$K85=2),'Classificação geral'!U85,""),"")</f>
        <v/>
      </c>
      <c r="HY93" s="214" t="str">
        <f>IFERROR(IF(AND($HR93="mas",'Classificação geral'!$K85=2),'Classificação geral'!W85,""),"")</f>
        <v/>
      </c>
      <c r="HZ93" s="214" t="str">
        <f>IFERROR(IF(AND($HR93="mas",'Classificação geral'!$K85=2),'Classificação geral'!X85,""),"")</f>
        <v/>
      </c>
      <c r="IA93" s="214" t="str">
        <f>IFERROR(IF(AND($HR93="mas",'Classificação geral'!$K85=2),'Classificação geral'!M85,""),"")</f>
        <v/>
      </c>
      <c r="IB93" s="214" t="str">
        <f>IFERROR(IF(AND($HR93="mas",'Classificação geral'!$K85=2),'Classificação geral'!Y85,""),"")</f>
        <v/>
      </c>
      <c r="IC93" s="214" t="str">
        <f>IFERROR(IF(AND($HR93="mas",'Classificação geral'!$K85=2),'Classificação geral'!AA85,""),"")</f>
        <v/>
      </c>
      <c r="ID93" s="214" t="str">
        <f>IFERROR(IF(AND($HR93="mas",'Classificação geral'!$K85=2),'Classificação geral'!AB85,""),"")</f>
        <v/>
      </c>
      <c r="IE93" s="214" t="str">
        <f>IFERROR(IF(AND($HR93="mas",'Classificação geral'!$K85=2),'Classificação geral'!N85,""),"")</f>
        <v/>
      </c>
      <c r="IF93" s="214" t="str">
        <f>IFERROR(IF(AND($HR93="mas",'Classificação geral'!$K85=2),'Classificação geral'!$AM85,""),"")</f>
        <v/>
      </c>
      <c r="IG93" s="216" t="str">
        <f>IFERROR(RANK(IF93,IF:IF,0)+ COUNTIF($IF$13:IF$13,IF93),"")</f>
        <v/>
      </c>
      <c r="IH93" s="209"/>
      <c r="II93" s="214" t="str">
        <f>IFERROR(IF(AND('Classificação geral'!$J85="fem",'Classificação geral'!$K85=3,'Classificação geral'!$F85="Mini"),'Classificação geral'!$A85,""),"")</f>
        <v/>
      </c>
      <c r="IJ93" s="214" t="str">
        <f>IFERROR(IF(AND('Classificação geral'!$J85="fem",'Classificação geral'!$K85=3,'Classificação geral'!$F85="Mini"),'Classificação geral'!$B85,""),"")</f>
        <v/>
      </c>
      <c r="IK93" s="215" t="str">
        <f>IF($IJ93='Classificação geral'!$B85,'Classificação geral'!$C85,"")</f>
        <v/>
      </c>
      <c r="IL93" s="215" t="str">
        <f>IF($IJ93='Classificação geral'!$B85,'Classificação geral'!$D85,"")</f>
        <v/>
      </c>
      <c r="IM93" s="215" t="str">
        <f>IF($IJ93='Classificação geral'!$B85,'Classificação geral'!$J85,"")</f>
        <v/>
      </c>
      <c r="IN93" s="215" t="str">
        <f>IF($IM93='Classificação geral'!$J85,'Classificação geral'!$K85,"")</f>
        <v/>
      </c>
      <c r="IO93" s="215" t="str">
        <f>IF($IN93='Classificação geral'!$K85,'Classificação geral'!$P85,"")</f>
        <v/>
      </c>
      <c r="IP93" s="215" t="str">
        <f>IF($IN93='Classificação geral'!$K85,'Classificação geral'!$S85,"")</f>
        <v/>
      </c>
      <c r="IQ93" s="215" t="str">
        <f>IF($IN93='Classificação geral'!$K85,'Classificação geral'!$T85,"")</f>
        <v/>
      </c>
      <c r="IR93" s="215" t="str">
        <f>IF($IN93='Classificação geral'!$K85,'Classificação geral'!$L85,"")</f>
        <v/>
      </c>
      <c r="IS93" s="215" t="str">
        <f>IF($IN93='Classificação geral'!$K85,'Classificação geral'!$U85,"")</f>
        <v/>
      </c>
      <c r="IT93" s="215" t="str">
        <f>IF($IN93='Classificação geral'!$K85,'Classificação geral'!$W85,"")</f>
        <v/>
      </c>
      <c r="IU93" s="215" t="str">
        <f>IF($IN93='Classificação geral'!$K85,'Classificação geral'!$X85,"")</f>
        <v/>
      </c>
      <c r="IV93" s="215" t="str">
        <f>IF($IN93='Classificação geral'!$K85,'Classificação geral'!$M85,"")</f>
        <v/>
      </c>
      <c r="IW93" s="215" t="str">
        <f>IF($IN93='Classificação geral'!$K85,'Classificação geral'!$Y85,"")</f>
        <v/>
      </c>
      <c r="IX93" s="215" t="str">
        <f>IF($IN93='Classificação geral'!$K85,'Classificação geral'!$AA85,"")</f>
        <v/>
      </c>
      <c r="IY93" s="215" t="str">
        <f>IF($IN93='Classificação geral'!$K85,'Classificação geral'!$AB85,"")</f>
        <v/>
      </c>
      <c r="IZ93" s="215" t="str">
        <f>IF($IN93='Classificação geral'!$K85,'Classificação geral'!$N85,"")</f>
        <v/>
      </c>
      <c r="JA93" s="215" t="str">
        <f>IF($IN93='Classificação geral'!$K85,'Classificação geral'!$O85,"")</f>
        <v/>
      </c>
      <c r="JB93" s="215" t="str">
        <f>IF($IN93='Classificação geral'!$K85,'Classificação geral'!$AM85,"")</f>
        <v/>
      </c>
      <c r="JC93" s="216" t="str">
        <f>IFERROR(RANK(JB93,JB:JB,0)+ COUNTIF($JB$13:JB91,JB93),"")</f>
        <v/>
      </c>
      <c r="JD93" s="209"/>
      <c r="JE93" s="214" t="str">
        <f>IFERROR(IF(AND('Classificação geral'!$J85="mas",'Classificação geral'!$K85=3,'Classificação geral'!$F85="Mini"),'Classificação geral'!$A85,""),"")</f>
        <v/>
      </c>
      <c r="JF93" s="214" t="str">
        <f>IFERROR(IF(AND('Classificação geral'!$J85="mas",'Classificação geral'!$K85=3,'Classificação geral'!$F85="Mini"),'Classificação geral'!$B85,""),"")</f>
        <v/>
      </c>
      <c r="JG93" s="215" t="str">
        <f>IF($JF93='Classificação geral'!$B85,'Classificação geral'!$C85,"")</f>
        <v/>
      </c>
      <c r="JH93" s="215" t="str">
        <f>IF($JF93='Classificação geral'!$B85,'Classificação geral'!$D85,"")</f>
        <v/>
      </c>
      <c r="JI93" s="215" t="str">
        <f>IF($JF93='Classificação geral'!$B85,'Classificação geral'!$J85,"")</f>
        <v/>
      </c>
      <c r="JJ93" s="214" t="str">
        <f>IFERROR(IF(AND($JI93="mas",'Classificação geral'!$K85=3),'Classificação geral'!K85,""),"")</f>
        <v/>
      </c>
      <c r="JK93" s="214" t="str">
        <f>IFERROR(IF(AND($JI93="mas",'Classificação geral'!$K85=3),'Classificação geral'!P85,""),"")</f>
        <v/>
      </c>
      <c r="JL93" s="214" t="str">
        <f>IFERROR(IF(AND($JI93="mas",'Classificação geral'!$K85=3),'Classificação geral'!S85,""),"")</f>
        <v/>
      </c>
      <c r="JM93" s="214" t="str">
        <f>IFERROR(IF(AND($JI93="mas",'Classificação geral'!$K85=3),'Classificação geral'!T85,""),"")</f>
        <v/>
      </c>
      <c r="JN93" s="214" t="str">
        <f>IFERROR(IF(AND($JI93="mas",'Classificação geral'!$K85=3),'Classificação geral'!L85,""),"")</f>
        <v/>
      </c>
      <c r="JO93" s="214" t="str">
        <f>IFERROR(IF(AND($JI93="mas",'Classificação geral'!$K85=3),'Classificação geral'!U85,""),"")</f>
        <v/>
      </c>
      <c r="JP93" s="214" t="str">
        <f>IFERROR(IF(AND($JI93="mas",'Classificação geral'!$K85=3),'Classificação geral'!W85,""),"")</f>
        <v/>
      </c>
      <c r="JQ93" s="214" t="str">
        <f>IFERROR(IF(AND($JI93="mas",'Classificação geral'!$K85=3),'Classificação geral'!X85,""),"")</f>
        <v/>
      </c>
      <c r="JR93" s="214" t="str">
        <f>IFERROR(IF(AND($JI93="mas",'Classificação geral'!$K85=3),'Classificação geral'!M85,""),"")</f>
        <v/>
      </c>
      <c r="JS93" s="214" t="str">
        <f>IFERROR(IF(AND($JI93="mas",'Classificação geral'!$K85=3),'Classificação geral'!Y85,""),"")</f>
        <v/>
      </c>
      <c r="JT93" s="214" t="str">
        <f>IFERROR(IF(AND($JI93="mas",'Classificação geral'!$K85=3),'Classificação geral'!AA85,""),"")</f>
        <v/>
      </c>
      <c r="JU93" s="214" t="str">
        <f>IFERROR(IF(AND($JI93="mas",'Classificação geral'!$K85=3),'Classificação geral'!AB85,""),"")</f>
        <v/>
      </c>
      <c r="JV93" s="214" t="str">
        <f>IFERROR(IF(AND($JI93="mas",'Classificação geral'!$K85=3),'Classificação geral'!N85,""),"")</f>
        <v/>
      </c>
      <c r="JW93" s="214" t="str">
        <f>IFERROR(IF(AND($JI93="mas",'Classificação geral'!$K85=3),'Classificação geral'!$AM85,""),"")</f>
        <v/>
      </c>
      <c r="JX93" s="216" t="str">
        <f>IFERROR(RANK(JW93,JW:JW,0)+ COUNTIF(JW$13:$JW91,JW93),"")</f>
        <v/>
      </c>
    </row>
    <row r="94" spans="1:284" s="188" customFormat="1" ht="24.75" customHeight="1" x14ac:dyDescent="0.5">
      <c r="A94" s="243"/>
      <c r="B94" s="248" t="str">
        <f t="shared" si="167"/>
        <v/>
      </c>
      <c r="C94" s="238" t="str">
        <f t="shared" si="168"/>
        <v/>
      </c>
      <c r="D94" s="238" t="str">
        <f t="shared" si="169"/>
        <v/>
      </c>
      <c r="E94" s="238" t="str">
        <f t="shared" si="170"/>
        <v/>
      </c>
      <c r="F94" s="239" t="str">
        <f t="shared" si="171"/>
        <v/>
      </c>
      <c r="G94" s="239" t="str">
        <f t="shared" si="172"/>
        <v/>
      </c>
      <c r="H94" s="240" t="str">
        <f t="shared" si="173"/>
        <v/>
      </c>
      <c r="I94" s="240" t="str">
        <f t="shared" si="174"/>
        <v/>
      </c>
      <c r="J94" s="240" t="str">
        <f t="shared" si="175"/>
        <v/>
      </c>
      <c r="K94" s="240" t="str">
        <f t="shared" si="176"/>
        <v/>
      </c>
      <c r="L94" s="240" t="str">
        <f t="shared" si="177"/>
        <v/>
      </c>
      <c r="M94" s="240" t="str">
        <f t="shared" si="178"/>
        <v/>
      </c>
      <c r="N94" s="240" t="str">
        <f t="shared" si="179"/>
        <v/>
      </c>
      <c r="O94" s="240" t="str">
        <f t="shared" si="180"/>
        <v/>
      </c>
      <c r="P94" s="240" t="str">
        <f t="shared" si="181"/>
        <v/>
      </c>
      <c r="Q94" s="240" t="str">
        <f t="shared" si="182"/>
        <v/>
      </c>
      <c r="R94" s="240" t="str">
        <f t="shared" si="165"/>
        <v/>
      </c>
      <c r="S94" s="240" t="str">
        <f t="shared" si="165"/>
        <v/>
      </c>
      <c r="T94" s="240" t="str">
        <f t="shared" si="183"/>
        <v/>
      </c>
      <c r="U94" s="240" t="str">
        <f t="shared" si="184"/>
        <v/>
      </c>
      <c r="V94" s="241">
        <v>80</v>
      </c>
      <c r="W94" s="432"/>
      <c r="X94" s="434"/>
      <c r="Y94" s="242"/>
      <c r="Z94" s="248" t="str">
        <f t="shared" si="185"/>
        <v/>
      </c>
      <c r="AA94" s="238" t="str">
        <f t="shared" si="186"/>
        <v/>
      </c>
      <c r="AB94" s="238" t="str">
        <f t="shared" si="187"/>
        <v/>
      </c>
      <c r="AC94" s="238" t="str">
        <f t="shared" si="188"/>
        <v/>
      </c>
      <c r="AD94" s="239" t="str">
        <f t="shared" si="189"/>
        <v/>
      </c>
      <c r="AE94" s="239" t="str">
        <f t="shared" si="190"/>
        <v/>
      </c>
      <c r="AF94" s="240" t="str">
        <f t="shared" si="191"/>
        <v/>
      </c>
      <c r="AG94" s="240" t="str">
        <f t="shared" si="192"/>
        <v/>
      </c>
      <c r="AH94" s="240" t="str">
        <f t="shared" si="193"/>
        <v/>
      </c>
      <c r="AI94" s="240" t="str">
        <f t="shared" si="194"/>
        <v/>
      </c>
      <c r="AJ94" s="240" t="str">
        <f t="shared" si="195"/>
        <v/>
      </c>
      <c r="AK94" s="240" t="str">
        <f t="shared" si="196"/>
        <v/>
      </c>
      <c r="AL94" s="240" t="str">
        <f t="shared" si="197"/>
        <v/>
      </c>
      <c r="AM94" s="240" t="str">
        <f t="shared" si="198"/>
        <v/>
      </c>
      <c r="AN94" s="240" t="str">
        <f t="shared" si="199"/>
        <v/>
      </c>
      <c r="AO94" s="240" t="str">
        <f t="shared" si="200"/>
        <v/>
      </c>
      <c r="AP94" s="240" t="str">
        <f t="shared" si="166"/>
        <v/>
      </c>
      <c r="AQ94" s="240" t="str">
        <f t="shared" si="166"/>
        <v/>
      </c>
      <c r="AR94" s="240" t="str">
        <f t="shared" si="201"/>
        <v/>
      </c>
      <c r="AS94" s="240" t="str">
        <f t="shared" si="202"/>
        <v/>
      </c>
      <c r="AT94" s="241">
        <v>80</v>
      </c>
      <c r="AU94" s="432"/>
      <c r="AV94" s="242"/>
      <c r="AW94" s="243"/>
      <c r="AX94" s="249" t="str">
        <f t="shared" si="217"/>
        <v/>
      </c>
      <c r="AY94" s="238" t="str">
        <f t="shared" si="218"/>
        <v/>
      </c>
      <c r="AZ94" s="238" t="str">
        <f t="shared" si="219"/>
        <v/>
      </c>
      <c r="BA94" s="239" t="str">
        <f t="shared" si="203"/>
        <v/>
      </c>
      <c r="BB94" s="239" t="str">
        <f t="shared" si="220"/>
        <v/>
      </c>
      <c r="BC94" s="239" t="str">
        <f t="shared" si="221"/>
        <v/>
      </c>
      <c r="BD94" s="240" t="str">
        <f t="shared" si="222"/>
        <v/>
      </c>
      <c r="BE94" s="240" t="str">
        <f t="shared" si="223"/>
        <v/>
      </c>
      <c r="BF94" s="240" t="str">
        <f t="shared" si="224"/>
        <v/>
      </c>
      <c r="BG94" s="240" t="str">
        <f t="shared" si="225"/>
        <v/>
      </c>
      <c r="BH94" s="240" t="str">
        <f t="shared" si="226"/>
        <v/>
      </c>
      <c r="BI94" s="240" t="str">
        <f t="shared" si="227"/>
        <v/>
      </c>
      <c r="BJ94" s="240" t="str">
        <f t="shared" si="228"/>
        <v/>
      </c>
      <c r="BK94" s="240" t="str">
        <f t="shared" si="229"/>
        <v/>
      </c>
      <c r="BL94" s="240" t="str">
        <f t="shared" si="230"/>
        <v/>
      </c>
      <c r="BM94" s="240" t="str">
        <f t="shared" si="231"/>
        <v/>
      </c>
      <c r="BN94" s="240" t="str">
        <f t="shared" si="121"/>
        <v/>
      </c>
      <c r="BO94" s="240" t="str">
        <f t="shared" si="121"/>
        <v/>
      </c>
      <c r="BP94" s="240" t="str">
        <f t="shared" si="232"/>
        <v/>
      </c>
      <c r="BQ94" s="240" t="str">
        <f t="shared" si="233"/>
        <v/>
      </c>
      <c r="BR94" s="241">
        <v>80</v>
      </c>
      <c r="BS94" s="432"/>
      <c r="BT94" s="242"/>
      <c r="BU94" s="242"/>
      <c r="BV94" s="249" t="str">
        <f t="shared" si="234"/>
        <v/>
      </c>
      <c r="BW94" s="238" t="str">
        <f t="shared" si="235"/>
        <v/>
      </c>
      <c r="BX94" s="238" t="str">
        <f t="shared" si="236"/>
        <v/>
      </c>
      <c r="BY94" s="239" t="str">
        <f t="shared" si="204"/>
        <v/>
      </c>
      <c r="BZ94" s="239" t="str">
        <f t="shared" si="237"/>
        <v/>
      </c>
      <c r="CA94" s="239" t="str">
        <f t="shared" si="122"/>
        <v/>
      </c>
      <c r="CB94" s="240" t="str">
        <f t="shared" si="122"/>
        <v/>
      </c>
      <c r="CC94" s="240" t="str">
        <f t="shared" si="238"/>
        <v/>
      </c>
      <c r="CD94" s="240" t="str">
        <f t="shared" si="239"/>
        <v/>
      </c>
      <c r="CE94" s="240" t="str">
        <f t="shared" si="240"/>
        <v/>
      </c>
      <c r="CF94" s="240" t="str">
        <f t="shared" si="241"/>
        <v/>
      </c>
      <c r="CG94" s="240" t="str">
        <f t="shared" si="242"/>
        <v/>
      </c>
      <c r="CH94" s="240" t="str">
        <f t="shared" si="243"/>
        <v/>
      </c>
      <c r="CI94" s="240" t="str">
        <f t="shared" si="244"/>
        <v/>
      </c>
      <c r="CJ94" s="240" t="str">
        <f t="shared" si="245"/>
        <v/>
      </c>
      <c r="CK94" s="240" t="str">
        <f t="shared" si="246"/>
        <v/>
      </c>
      <c r="CL94" s="240" t="str">
        <f t="shared" si="123"/>
        <v/>
      </c>
      <c r="CM94" s="240" t="str">
        <f t="shared" si="123"/>
        <v/>
      </c>
      <c r="CN94" s="240" t="str">
        <f t="shared" si="247"/>
        <v/>
      </c>
      <c r="CO94" s="240" t="str">
        <f t="shared" si="248"/>
        <v/>
      </c>
      <c r="CP94" s="241">
        <v>80</v>
      </c>
      <c r="CQ94" s="432"/>
      <c r="CR94" s="243"/>
      <c r="CS94" s="248" t="str">
        <f t="shared" si="249"/>
        <v/>
      </c>
      <c r="CT94" s="238" t="str">
        <f t="shared" si="250"/>
        <v/>
      </c>
      <c r="CU94" s="238" t="str">
        <f t="shared" si="251"/>
        <v/>
      </c>
      <c r="CV94" s="238" t="str">
        <f t="shared" si="252"/>
        <v/>
      </c>
      <c r="CW94" s="239" t="str">
        <f t="shared" si="253"/>
        <v/>
      </c>
      <c r="CX94" s="239" t="str">
        <f t="shared" si="254"/>
        <v/>
      </c>
      <c r="CY94" s="240" t="str">
        <f t="shared" si="255"/>
        <v/>
      </c>
      <c r="CZ94" s="240" t="str">
        <f t="shared" si="256"/>
        <v/>
      </c>
      <c r="DA94" s="240" t="str">
        <f t="shared" si="257"/>
        <v/>
      </c>
      <c r="DB94" s="240" t="str">
        <f t="shared" si="258"/>
        <v/>
      </c>
      <c r="DC94" s="240" t="str">
        <f t="shared" si="259"/>
        <v/>
      </c>
      <c r="DD94" s="240" t="str">
        <f t="shared" si="260"/>
        <v/>
      </c>
      <c r="DE94" s="240" t="str">
        <f t="shared" si="261"/>
        <v/>
      </c>
      <c r="DF94" s="240" t="str">
        <f t="shared" si="262"/>
        <v/>
      </c>
      <c r="DG94" s="240" t="str">
        <f t="shared" si="263"/>
        <v/>
      </c>
      <c r="DH94" s="240" t="str">
        <f t="shared" si="264"/>
        <v/>
      </c>
      <c r="DI94" s="240" t="str">
        <f t="shared" si="124"/>
        <v/>
      </c>
      <c r="DJ94" s="240" t="str">
        <f t="shared" si="124"/>
        <v/>
      </c>
      <c r="DK94" s="240" t="str">
        <f t="shared" si="265"/>
        <v/>
      </c>
      <c r="DL94" s="240" t="str">
        <f t="shared" si="266"/>
        <v/>
      </c>
      <c r="DM94" s="241">
        <v>80</v>
      </c>
      <c r="DN94" s="432"/>
      <c r="DO94" s="242"/>
      <c r="DP94" s="242"/>
      <c r="DQ94" s="248" t="str">
        <f t="shared" si="267"/>
        <v/>
      </c>
      <c r="DR94" s="238" t="str">
        <f t="shared" si="268"/>
        <v/>
      </c>
      <c r="DS94" s="238" t="str">
        <f t="shared" si="269"/>
        <v/>
      </c>
      <c r="DT94" s="238" t="str">
        <f t="shared" si="270"/>
        <v/>
      </c>
      <c r="DU94" s="239" t="str">
        <f t="shared" si="271"/>
        <v/>
      </c>
      <c r="DV94" s="239" t="str">
        <f t="shared" si="272"/>
        <v/>
      </c>
      <c r="DW94" s="240" t="str">
        <f t="shared" si="205"/>
        <v/>
      </c>
      <c r="DX94" s="240" t="str">
        <f t="shared" si="206"/>
        <v/>
      </c>
      <c r="DY94" s="240" t="str">
        <f t="shared" si="207"/>
        <v/>
      </c>
      <c r="DZ94" s="240" t="str">
        <f t="shared" si="208"/>
        <v/>
      </c>
      <c r="EA94" s="240" t="str">
        <f t="shared" si="209"/>
        <v/>
      </c>
      <c r="EB94" s="240" t="str">
        <f t="shared" si="210"/>
        <v/>
      </c>
      <c r="EC94" s="240" t="str">
        <f t="shared" si="211"/>
        <v/>
      </c>
      <c r="ED94" s="240" t="str">
        <f t="shared" si="212"/>
        <v/>
      </c>
      <c r="EE94" s="240" t="str">
        <f t="shared" si="213"/>
        <v/>
      </c>
      <c r="EF94" s="240" t="str">
        <f t="shared" si="214"/>
        <v/>
      </c>
      <c r="EG94" s="240" t="str">
        <f t="shared" si="215"/>
        <v/>
      </c>
      <c r="EH94" s="240" t="str">
        <f t="shared" si="118"/>
        <v/>
      </c>
      <c r="EI94" s="240" t="str">
        <f t="shared" si="216"/>
        <v/>
      </c>
      <c r="EJ94" s="240" t="str">
        <f t="shared" si="273"/>
        <v/>
      </c>
      <c r="EK94" s="241">
        <v>80</v>
      </c>
      <c r="EL94" s="432"/>
      <c r="EM94" s="187"/>
      <c r="EN94" s="187"/>
      <c r="EO94" s="187"/>
      <c r="EP94" s="187"/>
      <c r="EQ94" s="187"/>
      <c r="ER94" s="187"/>
      <c r="ES94" s="187"/>
      <c r="ET94" s="187"/>
      <c r="EU94" s="187"/>
      <c r="EV94" s="187"/>
      <c r="EW94" s="187"/>
      <c r="EX94" s="187"/>
      <c r="EY94" s="187"/>
      <c r="EZ94" s="214" t="str">
        <f>IFERROR(IF(AND('Classificação geral'!$J86="FEM",'Classificação geral'!$K86=1,'Classificação geral'!$F86="Mini"),'Classificação geral'!$A86,""),"")</f>
        <v/>
      </c>
      <c r="FA94" s="214" t="str">
        <f>IFERROR(IF(AND('Classificação geral'!$J86="FEM",'Classificação geral'!$K86=1,'Classificação geral'!F86="Mini"),'Classificação geral'!$B86,""),"")</f>
        <v/>
      </c>
      <c r="FB94" s="215" t="str">
        <f>IF($FA94='Classificação geral'!$B86,'Classificação geral'!$C86,"")</f>
        <v/>
      </c>
      <c r="FC94" s="215" t="str">
        <f>IF($FA94='Classificação geral'!$B86,'Classificação geral'!$D86,"")</f>
        <v/>
      </c>
      <c r="FD94" s="215" t="str">
        <f>IF($FA94='Classificação geral'!$B86,'Classificação geral'!$J86,"")</f>
        <v/>
      </c>
      <c r="FE94" s="215" t="str">
        <f>IF($FD94='Classificação geral'!$J86,'Classificação geral'!$K86,"")</f>
        <v/>
      </c>
      <c r="FF94" s="215" t="str">
        <f>IF($FE94='Classificação geral'!$K86,'Classificação geral'!$P86,"")</f>
        <v/>
      </c>
      <c r="FG94" s="215" t="str">
        <f>IF($FE94='Classificação geral'!$K86,'Classificação geral'!$S86,"")</f>
        <v/>
      </c>
      <c r="FH94" s="215" t="str">
        <f>IF($FE94='Classificação geral'!$K86,'Classificação geral'!$T86,"")</f>
        <v/>
      </c>
      <c r="FI94" s="215" t="str">
        <f>IF($FE94='Classificação geral'!$K86,'Classificação geral'!$L86,"")</f>
        <v/>
      </c>
      <c r="FJ94" s="215" t="str">
        <f>IF($FE94='Classificação geral'!$K86,'Classificação geral'!$U86,"")</f>
        <v/>
      </c>
      <c r="FK94" s="215" t="str">
        <f>IF($FE94='Classificação geral'!$K86,'Classificação geral'!$W86,"")</f>
        <v/>
      </c>
      <c r="FL94" s="215" t="str">
        <f>IF($FE94='Classificação geral'!$K86,'Classificação geral'!$X86,"")</f>
        <v/>
      </c>
      <c r="FM94" s="215" t="str">
        <f>IF($FE94='Classificação geral'!$K86,'Classificação geral'!$M86,"")</f>
        <v/>
      </c>
      <c r="FN94" s="215" t="str">
        <f>IF($FE94='Classificação geral'!$K86,'Classificação geral'!$Y86,"")</f>
        <v/>
      </c>
      <c r="FO94" s="215" t="str">
        <f>IF($FE94='Classificação geral'!$K86,'Classificação geral'!$AA86,"")</f>
        <v/>
      </c>
      <c r="FP94" s="215" t="str">
        <f>IF($FE94='Classificação geral'!$K86,'Classificação geral'!$AB86,"")</f>
        <v/>
      </c>
      <c r="FQ94" s="215" t="str">
        <f>IF($FE94='Classificação geral'!$K86,'Classificação geral'!$N86,"")</f>
        <v/>
      </c>
      <c r="FR94" s="215" t="str">
        <f>IF($FE94='Classificação geral'!$K86,'Classificação geral'!$O86,"")</f>
        <v/>
      </c>
      <c r="FS94" s="215" t="str">
        <f>IF($FE94='Classificação geral'!$K86,'Classificação geral'!$AM86,"")</f>
        <v/>
      </c>
      <c r="FT94" s="216" t="str">
        <f>IFERROR(RANK(FS94,FS:FS,0)+ COUNTIF($FS$13:FS93,FS94),"")</f>
        <v/>
      </c>
      <c r="FU94" s="209"/>
      <c r="FV94" s="214" t="str">
        <f>IFERROR(IF(AND('Classificação geral'!$J86="mas",'Classificação geral'!$K86=1,'Classificação geral'!$F86="Mini"),'Classificação geral'!$A86,""),"")</f>
        <v/>
      </c>
      <c r="FW94" s="214" t="str">
        <f>IFERROR(IF(AND('Classificação geral'!$J86="mas",'Classificação geral'!$K86=1,'Classificação geral'!$F86="Mini"),'Classificação geral'!$B86,""),"")</f>
        <v/>
      </c>
      <c r="FX94" s="215" t="str">
        <f>IF($FW94='Classificação geral'!$B86,'Classificação geral'!$C86,"")</f>
        <v/>
      </c>
      <c r="FY94" s="215" t="str">
        <f>IF($FW94='Classificação geral'!$B86,'Classificação geral'!$D86,"")</f>
        <v/>
      </c>
      <c r="FZ94" s="215" t="str">
        <f>IF($FW94='Classificação geral'!$B86,'Classificação geral'!$J86,"")</f>
        <v/>
      </c>
      <c r="GA94" s="214" t="str">
        <f>IFERROR(IF(AND($FZ94="mas",'Classificação geral'!$K86=1),'Classificação geral'!K86,""),"")</f>
        <v/>
      </c>
      <c r="GB94" s="214" t="str">
        <f>IFERROR(IF(AND($FZ94="mas",'Classificação geral'!$K86=1),'Classificação geral'!P86,""),"")</f>
        <v/>
      </c>
      <c r="GC94" s="214" t="str">
        <f>IFERROR(IF(AND($FZ94="mas",'Classificação geral'!$K86=1),'Classificação geral'!S86,""),"")</f>
        <v/>
      </c>
      <c r="GD94" s="214" t="str">
        <f>IFERROR(IF(AND($FZ94="mas",'Classificação geral'!$K86=1),'Classificação geral'!T86,""),"")</f>
        <v/>
      </c>
      <c r="GE94" s="214" t="str">
        <f>IFERROR(IF(AND($FZ94="mas",'Classificação geral'!$K86=1),'Classificação geral'!L86,""),"")</f>
        <v/>
      </c>
      <c r="GF94" s="214" t="str">
        <f>IFERROR(IF(AND($FZ94="mas",'Classificação geral'!$K86=1),'Classificação geral'!U86,""),"")</f>
        <v/>
      </c>
      <c r="GG94" s="214" t="str">
        <f>IFERROR(IF(AND($FZ94="mas",'Classificação geral'!$K86=1),'Classificação geral'!W86,""),"")</f>
        <v/>
      </c>
      <c r="GH94" s="214" t="str">
        <f>IFERROR(IF(AND($FZ94="mas",'Classificação geral'!$K86=1),'Classificação geral'!X86,""),"")</f>
        <v/>
      </c>
      <c r="GI94" s="214" t="str">
        <f>IFERROR(IF(AND($FZ94="mas",'Classificação geral'!$K86=1),'Classificação geral'!M86,""),"")</f>
        <v/>
      </c>
      <c r="GJ94" s="214" t="str">
        <f>IFERROR(IF(AND($FZ94="mas",'Classificação geral'!$K86=1),'Classificação geral'!Y86,""),"")</f>
        <v/>
      </c>
      <c r="GK94" s="214" t="str">
        <f>IFERROR(IF(AND($FZ94="mas",'Classificação geral'!$K86=1),'Classificação geral'!AA86,""),"")</f>
        <v/>
      </c>
      <c r="GL94" s="214" t="str">
        <f>IFERROR(IF(AND($FZ94="mas",'Classificação geral'!$K86=1),'Classificação geral'!AB86,""),"")</f>
        <v/>
      </c>
      <c r="GM94" s="214" t="str">
        <f>IFERROR(IF(AND($FZ94="mas",'Classificação geral'!$K86=1),'Classificação geral'!N86,""),"")</f>
        <v/>
      </c>
      <c r="GN94" s="214" t="str">
        <f>IFERROR(IF(AND($FZ94="mas",'Classificação geral'!$K86=1),'Classificação geral'!O86,""),"")</f>
        <v/>
      </c>
      <c r="GO94" s="244" t="str">
        <f>IFERROR(IF(AND($FZ94="mas",'Classificação geral'!$K86=1),'Classificação geral'!AM86,""),"")</f>
        <v/>
      </c>
      <c r="GP94" s="216" t="str">
        <f>IFERROR(RANK(GO94,GO:GO,0)+ COUNTIF($GO$13:GO93,GO94),"")</f>
        <v/>
      </c>
      <c r="GQ94" s="209"/>
      <c r="GR94" s="214" t="str">
        <f>IFERROR(IF(AND('Classificação geral'!$J86="fem",'Classificação geral'!$K86=2,'Classificação geral'!$F86="Mini"),'Classificação geral'!$A86,""),"")</f>
        <v/>
      </c>
      <c r="GS94" s="214" t="str">
        <f>IFERROR(IF(AND('Classificação geral'!$J86="fem",'Classificação geral'!$K86=2,'Classificação geral'!$F86="Mini"),'Classificação geral'!$B86,""),"")</f>
        <v/>
      </c>
      <c r="GT94" s="215" t="str">
        <f>IF($GS94='Classificação geral'!$B86,'Classificação geral'!$C86,"")</f>
        <v/>
      </c>
      <c r="GU94" s="215" t="str">
        <f>IF($GS94='Classificação geral'!$B86,'Classificação geral'!$D86,"")</f>
        <v/>
      </c>
      <c r="GV94" s="215" t="str">
        <f>IF($GS94='Classificação geral'!$B86,'Classificação geral'!$J86,"")</f>
        <v/>
      </c>
      <c r="GW94" s="214" t="str">
        <f>IFERROR(IF(AND($GV94="fem",'Classificação geral'!$K86=2),'Classificação geral'!K86,""),"")</f>
        <v/>
      </c>
      <c r="GX94" s="214" t="str">
        <f>IFERROR(IF(AND($GV94="fem",'Classificação geral'!$K86=2),'Classificação geral'!P86,""),"")</f>
        <v/>
      </c>
      <c r="GY94" s="214" t="str">
        <f>IFERROR(IF(AND($GV94="fem",'Classificação geral'!$K86=2),'Classificação geral'!S86,""),"")</f>
        <v/>
      </c>
      <c r="GZ94" s="214" t="str">
        <f>IFERROR(IF(AND($GV94="fem",'Classificação geral'!$K86=2),'Classificação geral'!T86,""),"")</f>
        <v/>
      </c>
      <c r="HA94" s="214" t="str">
        <f>IFERROR(IF(AND($GV94="fem",'Classificação geral'!$K86=2),'Classificação geral'!L86,""),"")</f>
        <v/>
      </c>
      <c r="HB94" s="214" t="str">
        <f>IFERROR(IF(AND($GV94="fem",'Classificação geral'!$K86=2),'Classificação geral'!U86,""),"")</f>
        <v/>
      </c>
      <c r="HC94" s="214" t="str">
        <f>IFERROR(IF(AND($GV94="fem",'Classificação geral'!$K86=2),'Classificação geral'!W86,""),"")</f>
        <v/>
      </c>
      <c r="HD94" s="214" t="str">
        <f>IFERROR(IF(AND($GV94="fem",'Classificação geral'!$K86=2),'Classificação geral'!X86,""),"")</f>
        <v/>
      </c>
      <c r="HE94" s="214" t="str">
        <f>IFERROR(IF(AND($GV94="fem",'Classificação geral'!$K86=2),'Classificação geral'!M86,""),"")</f>
        <v/>
      </c>
      <c r="HF94" s="214" t="str">
        <f>IFERROR(IF(AND($GV94="fem",'Classificação geral'!$K86=2),'Classificação geral'!Y86,""),"")</f>
        <v/>
      </c>
      <c r="HG94" s="214" t="str">
        <f>IFERROR(IF(AND($GV94="fem",'Classificação geral'!$K86=2),'Classificação geral'!AA86,""),"")</f>
        <v/>
      </c>
      <c r="HH94" s="214" t="str">
        <f>IFERROR(IF(AND($GV94="fem",'Classificação geral'!$K86=2),'Classificação geral'!AB86,""),"")</f>
        <v/>
      </c>
      <c r="HI94" s="214" t="str">
        <f>IFERROR(IF(AND($GV94="fem",'Classificação geral'!$K86=2),'Classificação geral'!N86,""),"")</f>
        <v/>
      </c>
      <c r="HJ94" s="214" t="str">
        <f>IFERROR(IF(AND($GV94="fem",'Classificação geral'!$K86=2),'Classificação geral'!O86,""),"")</f>
        <v/>
      </c>
      <c r="HK94" s="214" t="str">
        <f>IFERROR(IF(AND($GV94="fem",'Classificação geral'!$K86=2),'Classificação geral'!AM86,""),"")</f>
        <v/>
      </c>
      <c r="HL94" s="216" t="str">
        <f>IFERROR(RANK(HK94,HK:HK,0)+ COUNTIF(HK$13:$HK92,HK94),"")</f>
        <v/>
      </c>
      <c r="HM94" s="209"/>
      <c r="HN94" s="214" t="str">
        <f>IFERROR(IF(AND('Classificação geral'!$J86="mas",'Classificação geral'!$K86=2,'Classificação geral'!$F86="Mini"),'Classificação geral'!$A86,""),"")</f>
        <v/>
      </c>
      <c r="HO94" s="214" t="str">
        <f>IFERROR(IF(AND('Classificação geral'!$J86="mas",'Classificação geral'!$K86=2,'Classificação geral'!$F86="Mini"),'Classificação geral'!$B86,""),"")</f>
        <v/>
      </c>
      <c r="HP94" s="215" t="str">
        <f>IF($HO94='Classificação geral'!$B86,'Classificação geral'!$C86,"")</f>
        <v/>
      </c>
      <c r="HQ94" s="215" t="str">
        <f>IF($HO94='Classificação geral'!$B86,'Classificação geral'!$D86,"")</f>
        <v/>
      </c>
      <c r="HR94" s="215" t="str">
        <f>IF($HO94='Classificação geral'!$B86,'Classificação geral'!$J86,"")</f>
        <v/>
      </c>
      <c r="HS94" s="214" t="str">
        <f>IFERROR(IF(AND($HR94="mas",'Classificação geral'!$K86=2),'Classificação geral'!K86,""),"")</f>
        <v/>
      </c>
      <c r="HT94" s="214" t="str">
        <f>IFERROR(IF(AND($HR94="mas",'Classificação geral'!$K86=2),'Classificação geral'!P86,""),"")</f>
        <v/>
      </c>
      <c r="HU94" s="214" t="str">
        <f>IFERROR(IF(AND($HR94="mas",'Classificação geral'!$K86=2),'Classificação geral'!S86,""),"")</f>
        <v/>
      </c>
      <c r="HV94" s="214" t="str">
        <f>IFERROR(IF(AND($HR94="mas",'Classificação geral'!$K86=2),'Classificação geral'!T86,""),"")</f>
        <v/>
      </c>
      <c r="HW94" s="214" t="str">
        <f>IFERROR(IF(AND($HR94="mas",'Classificação geral'!$K86=2),'Classificação geral'!L86,""),"")</f>
        <v/>
      </c>
      <c r="HX94" s="214" t="str">
        <f>IFERROR(IF(AND($HR94="mas",'Classificação geral'!$K86=2),'Classificação geral'!U86,""),"")</f>
        <v/>
      </c>
      <c r="HY94" s="214" t="str">
        <f>IFERROR(IF(AND($HR94="mas",'Classificação geral'!$K86=2),'Classificação geral'!W86,""),"")</f>
        <v/>
      </c>
      <c r="HZ94" s="214" t="str">
        <f>IFERROR(IF(AND($HR94="mas",'Classificação geral'!$K86=2),'Classificação geral'!X86,""),"")</f>
        <v/>
      </c>
      <c r="IA94" s="214" t="str">
        <f>IFERROR(IF(AND($HR94="mas",'Classificação geral'!$K86=2),'Classificação geral'!M86,""),"")</f>
        <v/>
      </c>
      <c r="IB94" s="214" t="str">
        <f>IFERROR(IF(AND($HR94="mas",'Classificação geral'!$K86=2),'Classificação geral'!Y86,""),"")</f>
        <v/>
      </c>
      <c r="IC94" s="214" t="str">
        <f>IFERROR(IF(AND($HR94="mas",'Classificação geral'!$K86=2),'Classificação geral'!AA86,""),"")</f>
        <v/>
      </c>
      <c r="ID94" s="214" t="str">
        <f>IFERROR(IF(AND($HR94="mas",'Classificação geral'!$K86=2),'Classificação geral'!AB86,""),"")</f>
        <v/>
      </c>
      <c r="IE94" s="214" t="str">
        <f>IFERROR(IF(AND($HR94="mas",'Classificação geral'!$K86=2),'Classificação geral'!N86,""),"")</f>
        <v/>
      </c>
      <c r="IF94" s="214" t="str">
        <f>IFERROR(IF(AND($HR94="mas",'Classificação geral'!$K86=2),'Classificação geral'!$AM86,""),"")</f>
        <v/>
      </c>
      <c r="IG94" s="216" t="str">
        <f>IFERROR(RANK(IF94,IF:IF,0)+ COUNTIF($IF$13:IF$13,IF94),"")</f>
        <v/>
      </c>
      <c r="IH94" s="209"/>
      <c r="II94" s="214" t="str">
        <f>IFERROR(IF(AND('Classificação geral'!$J86="fem",'Classificação geral'!$K86=3,'Classificação geral'!$F86="Mini"),'Classificação geral'!$A86,""),"")</f>
        <v/>
      </c>
      <c r="IJ94" s="214" t="str">
        <f>IFERROR(IF(AND('Classificação geral'!$J86="fem",'Classificação geral'!$K86=3,'Classificação geral'!$F86="Mini"),'Classificação geral'!$B86,""),"")</f>
        <v/>
      </c>
      <c r="IK94" s="215" t="str">
        <f>IF($IJ94='Classificação geral'!$B86,'Classificação geral'!$C86,"")</f>
        <v/>
      </c>
      <c r="IL94" s="215" t="str">
        <f>IF($IJ94='Classificação geral'!$B86,'Classificação geral'!$D86,"")</f>
        <v/>
      </c>
      <c r="IM94" s="215" t="str">
        <f>IF($IJ94='Classificação geral'!$B86,'Classificação geral'!$J86,"")</f>
        <v/>
      </c>
      <c r="IN94" s="215" t="str">
        <f>IF($IM94='Classificação geral'!$J86,'Classificação geral'!$K86,"")</f>
        <v/>
      </c>
      <c r="IO94" s="215" t="str">
        <f>IF($IN94='Classificação geral'!$K86,'Classificação geral'!$P86,"")</f>
        <v/>
      </c>
      <c r="IP94" s="215" t="str">
        <f>IF($IN94='Classificação geral'!$K86,'Classificação geral'!$S86,"")</f>
        <v/>
      </c>
      <c r="IQ94" s="215" t="str">
        <f>IF($IN94='Classificação geral'!$K86,'Classificação geral'!$T86,"")</f>
        <v/>
      </c>
      <c r="IR94" s="215" t="str">
        <f>IF($IN94='Classificação geral'!$K86,'Classificação geral'!$L86,"")</f>
        <v/>
      </c>
      <c r="IS94" s="215" t="str">
        <f>IF($IN94='Classificação geral'!$K86,'Classificação geral'!$U86,"")</f>
        <v/>
      </c>
      <c r="IT94" s="215" t="str">
        <f>IF($IN94='Classificação geral'!$K86,'Classificação geral'!$W86,"")</f>
        <v/>
      </c>
      <c r="IU94" s="215" t="str">
        <f>IF($IN94='Classificação geral'!$K86,'Classificação geral'!$X86,"")</f>
        <v/>
      </c>
      <c r="IV94" s="215" t="str">
        <f>IF($IN94='Classificação geral'!$K86,'Classificação geral'!$M86,"")</f>
        <v/>
      </c>
      <c r="IW94" s="215" t="str">
        <f>IF($IN94='Classificação geral'!$K86,'Classificação geral'!$Y86,"")</f>
        <v/>
      </c>
      <c r="IX94" s="215" t="str">
        <f>IF($IN94='Classificação geral'!$K86,'Classificação geral'!$AA86,"")</f>
        <v/>
      </c>
      <c r="IY94" s="215" t="str">
        <f>IF($IN94='Classificação geral'!$K86,'Classificação geral'!$AB86,"")</f>
        <v/>
      </c>
      <c r="IZ94" s="215" t="str">
        <f>IF($IN94='Classificação geral'!$K86,'Classificação geral'!$N86,"")</f>
        <v/>
      </c>
      <c r="JA94" s="215" t="str">
        <f>IF($IN94='Classificação geral'!$K86,'Classificação geral'!$O86,"")</f>
        <v/>
      </c>
      <c r="JB94" s="215" t="str">
        <f>IF($IN94='Classificação geral'!$K86,'Classificação geral'!$AM86,"")</f>
        <v/>
      </c>
      <c r="JC94" s="216" t="str">
        <f>IFERROR(RANK(JB94,JB:JB,0)+ COUNTIF($JB$13:JB92,JB94),"")</f>
        <v/>
      </c>
      <c r="JD94" s="209"/>
      <c r="JE94" s="214" t="str">
        <f>IFERROR(IF(AND('Classificação geral'!$J86="mas",'Classificação geral'!$K86=3,'Classificação geral'!$F86="Mini"),'Classificação geral'!$A86,""),"")</f>
        <v/>
      </c>
      <c r="JF94" s="214" t="str">
        <f>IFERROR(IF(AND('Classificação geral'!$J86="mas",'Classificação geral'!$K86=3,'Classificação geral'!$F86="Mini"),'Classificação geral'!$B86,""),"")</f>
        <v/>
      </c>
      <c r="JG94" s="215" t="str">
        <f>IF($JF94='Classificação geral'!$B86,'Classificação geral'!$C86,"")</f>
        <v/>
      </c>
      <c r="JH94" s="215" t="str">
        <f>IF($JF94='Classificação geral'!$B86,'Classificação geral'!$D86,"")</f>
        <v/>
      </c>
      <c r="JI94" s="215" t="str">
        <f>IF($JF94='Classificação geral'!$B86,'Classificação geral'!$J86,"")</f>
        <v/>
      </c>
      <c r="JJ94" s="214" t="str">
        <f>IFERROR(IF(AND($JI94="mas",'Classificação geral'!$K86=3),'Classificação geral'!K86,""),"")</f>
        <v/>
      </c>
      <c r="JK94" s="214" t="str">
        <f>IFERROR(IF(AND($JI94="mas",'Classificação geral'!$K86=3),'Classificação geral'!P86,""),"")</f>
        <v/>
      </c>
      <c r="JL94" s="214" t="str">
        <f>IFERROR(IF(AND($JI94="mas",'Classificação geral'!$K86=3),'Classificação geral'!S86,""),"")</f>
        <v/>
      </c>
      <c r="JM94" s="214" t="str">
        <f>IFERROR(IF(AND($JI94="mas",'Classificação geral'!$K86=3),'Classificação geral'!T86,""),"")</f>
        <v/>
      </c>
      <c r="JN94" s="214" t="str">
        <f>IFERROR(IF(AND($JI94="mas",'Classificação geral'!$K86=3),'Classificação geral'!L86,""),"")</f>
        <v/>
      </c>
      <c r="JO94" s="214" t="str">
        <f>IFERROR(IF(AND($JI94="mas",'Classificação geral'!$K86=3),'Classificação geral'!U86,""),"")</f>
        <v/>
      </c>
      <c r="JP94" s="214" t="str">
        <f>IFERROR(IF(AND($JI94="mas",'Classificação geral'!$K86=3),'Classificação geral'!W86,""),"")</f>
        <v/>
      </c>
      <c r="JQ94" s="214" t="str">
        <f>IFERROR(IF(AND($JI94="mas",'Classificação geral'!$K86=3),'Classificação geral'!X86,""),"")</f>
        <v/>
      </c>
      <c r="JR94" s="214" t="str">
        <f>IFERROR(IF(AND($JI94="mas",'Classificação geral'!$K86=3),'Classificação geral'!M86,""),"")</f>
        <v/>
      </c>
      <c r="JS94" s="214" t="str">
        <f>IFERROR(IF(AND($JI94="mas",'Classificação geral'!$K86=3),'Classificação geral'!Y86,""),"")</f>
        <v/>
      </c>
      <c r="JT94" s="214" t="str">
        <f>IFERROR(IF(AND($JI94="mas",'Classificação geral'!$K86=3),'Classificação geral'!AA86,""),"")</f>
        <v/>
      </c>
      <c r="JU94" s="214" t="str">
        <f>IFERROR(IF(AND($JI94="mas",'Classificação geral'!$K86=3),'Classificação geral'!AB86,""),"")</f>
        <v/>
      </c>
      <c r="JV94" s="214" t="str">
        <f>IFERROR(IF(AND($JI94="mas",'Classificação geral'!$K86=3),'Classificação geral'!N86,""),"")</f>
        <v/>
      </c>
      <c r="JW94" s="214" t="str">
        <f>IFERROR(IF(AND($JI94="mas",'Classificação geral'!$K86=3),'Classificação geral'!$AM86,""),"")</f>
        <v/>
      </c>
      <c r="JX94" s="216" t="str">
        <f>IFERROR(RANK(JW94,JW:JW,0)+ COUNTIF(JW$13:$JW92,JW94),"")</f>
        <v/>
      </c>
    </row>
    <row r="95" spans="1:284" s="199" customFormat="1" ht="24.75" customHeight="1" x14ac:dyDescent="0.4">
      <c r="A95" s="243"/>
      <c r="B95" s="248" t="str">
        <f t="shared" si="167"/>
        <v/>
      </c>
      <c r="C95" s="238" t="str">
        <f t="shared" si="168"/>
        <v/>
      </c>
      <c r="D95" s="238" t="str">
        <f t="shared" si="169"/>
        <v/>
      </c>
      <c r="E95" s="238" t="str">
        <f t="shared" si="170"/>
        <v/>
      </c>
      <c r="F95" s="239" t="str">
        <f t="shared" si="171"/>
        <v/>
      </c>
      <c r="G95" s="239" t="str">
        <f t="shared" si="172"/>
        <v/>
      </c>
      <c r="H95" s="240" t="str">
        <f t="shared" si="173"/>
        <v/>
      </c>
      <c r="I95" s="240" t="str">
        <f t="shared" si="174"/>
        <v/>
      </c>
      <c r="J95" s="240" t="str">
        <f t="shared" si="175"/>
        <v/>
      </c>
      <c r="K95" s="240" t="str">
        <f t="shared" si="176"/>
        <v/>
      </c>
      <c r="L95" s="240" t="str">
        <f t="shared" si="177"/>
        <v/>
      </c>
      <c r="M95" s="240" t="str">
        <f t="shared" si="178"/>
        <v/>
      </c>
      <c r="N95" s="240" t="str">
        <f t="shared" si="179"/>
        <v/>
      </c>
      <c r="O95" s="240" t="str">
        <f t="shared" si="180"/>
        <v/>
      </c>
      <c r="P95" s="240" t="str">
        <f t="shared" si="181"/>
        <v/>
      </c>
      <c r="Q95" s="240" t="str">
        <f t="shared" si="182"/>
        <v/>
      </c>
      <c r="R95" s="240" t="str">
        <f t="shared" ref="R95:S112" si="274">IFERROR(INDEX($FP$15:$FP$161,MATCH($V95,$FT$15:$FT$161,0)),"")</f>
        <v/>
      </c>
      <c r="S95" s="240" t="str">
        <f t="shared" si="274"/>
        <v/>
      </c>
      <c r="T95" s="240" t="str">
        <f t="shared" si="183"/>
        <v/>
      </c>
      <c r="U95" s="240" t="str">
        <f t="shared" si="184"/>
        <v/>
      </c>
      <c r="V95" s="241">
        <v>81</v>
      </c>
      <c r="W95" s="432"/>
      <c r="X95" s="434"/>
      <c r="Y95" s="242"/>
      <c r="Z95" s="248" t="str">
        <f t="shared" si="185"/>
        <v/>
      </c>
      <c r="AA95" s="238" t="str">
        <f t="shared" si="186"/>
        <v/>
      </c>
      <c r="AB95" s="238" t="str">
        <f t="shared" si="187"/>
        <v/>
      </c>
      <c r="AC95" s="238" t="str">
        <f t="shared" si="188"/>
        <v/>
      </c>
      <c r="AD95" s="239" t="str">
        <f t="shared" si="189"/>
        <v/>
      </c>
      <c r="AE95" s="239" t="str">
        <f t="shared" si="190"/>
        <v/>
      </c>
      <c r="AF95" s="240" t="str">
        <f t="shared" si="191"/>
        <v/>
      </c>
      <c r="AG95" s="240" t="str">
        <f t="shared" si="192"/>
        <v/>
      </c>
      <c r="AH95" s="240" t="str">
        <f t="shared" si="193"/>
        <v/>
      </c>
      <c r="AI95" s="240" t="str">
        <f t="shared" si="194"/>
        <v/>
      </c>
      <c r="AJ95" s="240" t="str">
        <f t="shared" si="195"/>
        <v/>
      </c>
      <c r="AK95" s="240" t="str">
        <f t="shared" si="196"/>
        <v/>
      </c>
      <c r="AL95" s="240" t="str">
        <f t="shared" si="197"/>
        <v/>
      </c>
      <c r="AM95" s="240" t="str">
        <f t="shared" si="198"/>
        <v/>
      </c>
      <c r="AN95" s="240" t="str">
        <f t="shared" si="199"/>
        <v/>
      </c>
      <c r="AO95" s="240" t="str">
        <f t="shared" si="200"/>
        <v/>
      </c>
      <c r="AP95" s="240" t="str">
        <f t="shared" si="166"/>
        <v/>
      </c>
      <c r="AQ95" s="240" t="str">
        <f t="shared" si="166"/>
        <v/>
      </c>
      <c r="AR95" s="240" t="str">
        <f t="shared" si="201"/>
        <v/>
      </c>
      <c r="AS95" s="240" t="str">
        <f t="shared" si="202"/>
        <v/>
      </c>
      <c r="AT95" s="241">
        <v>81</v>
      </c>
      <c r="AU95" s="432"/>
      <c r="AV95" s="242"/>
      <c r="AW95" s="243"/>
      <c r="AX95" s="249" t="str">
        <f t="shared" si="217"/>
        <v/>
      </c>
      <c r="AY95" s="238" t="str">
        <f t="shared" si="218"/>
        <v/>
      </c>
      <c r="AZ95" s="238" t="str">
        <f t="shared" si="219"/>
        <v/>
      </c>
      <c r="BA95" s="239" t="str">
        <f t="shared" si="203"/>
        <v/>
      </c>
      <c r="BB95" s="239" t="str">
        <f t="shared" si="220"/>
        <v/>
      </c>
      <c r="BC95" s="239" t="str">
        <f t="shared" si="221"/>
        <v/>
      </c>
      <c r="BD95" s="240" t="str">
        <f t="shared" si="222"/>
        <v/>
      </c>
      <c r="BE95" s="240" t="str">
        <f t="shared" si="223"/>
        <v/>
      </c>
      <c r="BF95" s="240" t="str">
        <f t="shared" si="224"/>
        <v/>
      </c>
      <c r="BG95" s="240" t="str">
        <f t="shared" si="225"/>
        <v/>
      </c>
      <c r="BH95" s="240" t="str">
        <f t="shared" si="226"/>
        <v/>
      </c>
      <c r="BI95" s="240" t="str">
        <f t="shared" si="227"/>
        <v/>
      </c>
      <c r="BJ95" s="240" t="str">
        <f t="shared" si="228"/>
        <v/>
      </c>
      <c r="BK95" s="240" t="str">
        <f t="shared" si="229"/>
        <v/>
      </c>
      <c r="BL95" s="240" t="str">
        <f t="shared" si="230"/>
        <v/>
      </c>
      <c r="BM95" s="240" t="str">
        <f t="shared" si="231"/>
        <v/>
      </c>
      <c r="BN95" s="240" t="str">
        <f t="shared" si="121"/>
        <v/>
      </c>
      <c r="BO95" s="240" t="str">
        <f t="shared" si="121"/>
        <v/>
      </c>
      <c r="BP95" s="240" t="str">
        <f t="shared" si="232"/>
        <v/>
      </c>
      <c r="BQ95" s="240" t="str">
        <f t="shared" si="233"/>
        <v/>
      </c>
      <c r="BR95" s="241">
        <v>81</v>
      </c>
      <c r="BS95" s="432"/>
      <c r="BT95" s="242"/>
      <c r="BU95" s="242"/>
      <c r="BV95" s="249" t="str">
        <f t="shared" si="234"/>
        <v/>
      </c>
      <c r="BW95" s="238" t="str">
        <f t="shared" si="235"/>
        <v/>
      </c>
      <c r="BX95" s="238" t="str">
        <f t="shared" si="236"/>
        <v/>
      </c>
      <c r="BY95" s="239" t="str">
        <f t="shared" si="204"/>
        <v/>
      </c>
      <c r="BZ95" s="239" t="str">
        <f t="shared" si="237"/>
        <v/>
      </c>
      <c r="CA95" s="239" t="str">
        <f t="shared" si="122"/>
        <v/>
      </c>
      <c r="CB95" s="240" t="str">
        <f t="shared" si="122"/>
        <v/>
      </c>
      <c r="CC95" s="240" t="str">
        <f t="shared" si="238"/>
        <v/>
      </c>
      <c r="CD95" s="240" t="str">
        <f t="shared" si="239"/>
        <v/>
      </c>
      <c r="CE95" s="240" t="str">
        <f t="shared" si="240"/>
        <v/>
      </c>
      <c r="CF95" s="240" t="str">
        <f t="shared" si="241"/>
        <v/>
      </c>
      <c r="CG95" s="240" t="str">
        <f t="shared" si="242"/>
        <v/>
      </c>
      <c r="CH95" s="240" t="str">
        <f t="shared" si="243"/>
        <v/>
      </c>
      <c r="CI95" s="240" t="str">
        <f t="shared" si="244"/>
        <v/>
      </c>
      <c r="CJ95" s="240" t="str">
        <f t="shared" si="245"/>
        <v/>
      </c>
      <c r="CK95" s="240" t="str">
        <f t="shared" si="246"/>
        <v/>
      </c>
      <c r="CL95" s="240" t="str">
        <f t="shared" si="123"/>
        <v/>
      </c>
      <c r="CM95" s="240" t="str">
        <f t="shared" si="123"/>
        <v/>
      </c>
      <c r="CN95" s="240" t="str">
        <f t="shared" si="247"/>
        <v/>
      </c>
      <c r="CO95" s="240" t="str">
        <f t="shared" si="248"/>
        <v/>
      </c>
      <c r="CP95" s="241">
        <v>81</v>
      </c>
      <c r="CQ95" s="432"/>
      <c r="CR95" s="243"/>
      <c r="CS95" s="248" t="str">
        <f t="shared" si="249"/>
        <v/>
      </c>
      <c r="CT95" s="238" t="str">
        <f t="shared" si="250"/>
        <v/>
      </c>
      <c r="CU95" s="238" t="str">
        <f t="shared" si="251"/>
        <v/>
      </c>
      <c r="CV95" s="238" t="str">
        <f t="shared" si="252"/>
        <v/>
      </c>
      <c r="CW95" s="239" t="str">
        <f t="shared" si="253"/>
        <v/>
      </c>
      <c r="CX95" s="239" t="str">
        <f t="shared" si="254"/>
        <v/>
      </c>
      <c r="CY95" s="240" t="str">
        <f t="shared" si="255"/>
        <v/>
      </c>
      <c r="CZ95" s="240" t="str">
        <f t="shared" si="256"/>
        <v/>
      </c>
      <c r="DA95" s="240" t="str">
        <f t="shared" si="257"/>
        <v/>
      </c>
      <c r="DB95" s="240" t="str">
        <f t="shared" si="258"/>
        <v/>
      </c>
      <c r="DC95" s="240" t="str">
        <f t="shared" si="259"/>
        <v/>
      </c>
      <c r="DD95" s="240" t="str">
        <f t="shared" si="260"/>
        <v/>
      </c>
      <c r="DE95" s="240" t="str">
        <f t="shared" si="261"/>
        <v/>
      </c>
      <c r="DF95" s="240" t="str">
        <f t="shared" si="262"/>
        <v/>
      </c>
      <c r="DG95" s="240" t="str">
        <f t="shared" si="263"/>
        <v/>
      </c>
      <c r="DH95" s="240" t="str">
        <f t="shared" si="264"/>
        <v/>
      </c>
      <c r="DI95" s="240" t="str">
        <f t="shared" si="124"/>
        <v/>
      </c>
      <c r="DJ95" s="240" t="str">
        <f t="shared" si="124"/>
        <v/>
      </c>
      <c r="DK95" s="240" t="str">
        <f t="shared" si="265"/>
        <v/>
      </c>
      <c r="DL95" s="240" t="str">
        <f t="shared" si="266"/>
        <v/>
      </c>
      <c r="DM95" s="241">
        <v>81</v>
      </c>
      <c r="DN95" s="432"/>
      <c r="DO95" s="242"/>
      <c r="DP95" s="242"/>
      <c r="DQ95" s="248" t="str">
        <f t="shared" si="267"/>
        <v/>
      </c>
      <c r="DR95" s="238" t="str">
        <f t="shared" si="268"/>
        <v/>
      </c>
      <c r="DS95" s="238" t="str">
        <f t="shared" si="269"/>
        <v/>
      </c>
      <c r="DT95" s="238" t="str">
        <f t="shared" si="270"/>
        <v/>
      </c>
      <c r="DU95" s="239" t="str">
        <f t="shared" si="271"/>
        <v/>
      </c>
      <c r="DV95" s="239" t="str">
        <f t="shared" si="272"/>
        <v/>
      </c>
      <c r="DW95" s="240" t="str">
        <f t="shared" si="205"/>
        <v/>
      </c>
      <c r="DX95" s="240" t="str">
        <f t="shared" si="206"/>
        <v/>
      </c>
      <c r="DY95" s="240" t="str">
        <f t="shared" si="207"/>
        <v/>
      </c>
      <c r="DZ95" s="240" t="str">
        <f t="shared" si="208"/>
        <v/>
      </c>
      <c r="EA95" s="240" t="str">
        <f t="shared" si="209"/>
        <v/>
      </c>
      <c r="EB95" s="240" t="str">
        <f t="shared" si="210"/>
        <v/>
      </c>
      <c r="EC95" s="240" t="str">
        <f t="shared" si="211"/>
        <v/>
      </c>
      <c r="ED95" s="240" t="str">
        <f t="shared" si="212"/>
        <v/>
      </c>
      <c r="EE95" s="240" t="str">
        <f t="shared" si="213"/>
        <v/>
      </c>
      <c r="EF95" s="240" t="str">
        <f t="shared" si="214"/>
        <v/>
      </c>
      <c r="EG95" s="240" t="str">
        <f t="shared" si="215"/>
        <v/>
      </c>
      <c r="EH95" s="240" t="str">
        <f t="shared" ref="EH95:EH99" si="275">IFERROR(INDEX($JT$15:$JT$161,MATCH($EK95,$JX$15:$JX$161,0)),"")</f>
        <v/>
      </c>
      <c r="EI95" s="240" t="str">
        <f t="shared" si="216"/>
        <v/>
      </c>
      <c r="EJ95" s="240" t="str">
        <f t="shared" si="273"/>
        <v/>
      </c>
      <c r="EK95" s="241">
        <v>81</v>
      </c>
      <c r="EL95" s="432"/>
      <c r="EM95" s="202"/>
      <c r="EN95" s="202"/>
      <c r="EO95" s="202"/>
      <c r="EP95" s="202"/>
      <c r="EQ95" s="202"/>
      <c r="ER95" s="202"/>
      <c r="ES95" s="202"/>
      <c r="ET95" s="202"/>
      <c r="EU95" s="202"/>
      <c r="EV95" s="202"/>
      <c r="EW95" s="202"/>
      <c r="EX95" s="202"/>
      <c r="EY95" s="202"/>
      <c r="EZ95" s="214" t="str">
        <f>IFERROR(IF(AND('Classificação geral'!$J87="FEM",'Classificação geral'!$K87=1,'Classificação geral'!$F87="Mini"),'Classificação geral'!$A87,""),"")</f>
        <v/>
      </c>
      <c r="FA95" s="214" t="str">
        <f>IFERROR(IF(AND('Classificação geral'!$J87="FEM",'Classificação geral'!$K87=1,'Classificação geral'!F87="Mini"),'Classificação geral'!$B87,""),"")</f>
        <v/>
      </c>
      <c r="FB95" s="215" t="str">
        <f>IF($FA95='Classificação geral'!$B87,'Classificação geral'!$C87,"")</f>
        <v/>
      </c>
      <c r="FC95" s="215" t="str">
        <f>IF($FA95='Classificação geral'!$B87,'Classificação geral'!$D87,"")</f>
        <v/>
      </c>
      <c r="FD95" s="215" t="str">
        <f>IF($FA95='Classificação geral'!$B87,'Classificação geral'!$J87,"")</f>
        <v/>
      </c>
      <c r="FE95" s="215" t="str">
        <f>IF($FD95='Classificação geral'!$J87,'Classificação geral'!$K87,"")</f>
        <v/>
      </c>
      <c r="FF95" s="215" t="str">
        <f>IF($FE95='Classificação geral'!$K87,'Classificação geral'!$P87,"")</f>
        <v/>
      </c>
      <c r="FG95" s="215" t="str">
        <f>IF($FE95='Classificação geral'!$K87,'Classificação geral'!$S87,"")</f>
        <v/>
      </c>
      <c r="FH95" s="215" t="str">
        <f>IF($FE95='Classificação geral'!$K87,'Classificação geral'!$T87,"")</f>
        <v/>
      </c>
      <c r="FI95" s="215" t="str">
        <f>IF($FE95='Classificação geral'!$K87,'Classificação geral'!$L87,"")</f>
        <v/>
      </c>
      <c r="FJ95" s="215" t="str">
        <f>IF($FE95='Classificação geral'!$K87,'Classificação geral'!$U87,"")</f>
        <v/>
      </c>
      <c r="FK95" s="215" t="str">
        <f>IF($FE95='Classificação geral'!$K87,'Classificação geral'!$W87,"")</f>
        <v/>
      </c>
      <c r="FL95" s="215" t="str">
        <f>IF($FE95='Classificação geral'!$K87,'Classificação geral'!$X87,"")</f>
        <v/>
      </c>
      <c r="FM95" s="215" t="str">
        <f>IF($FE95='Classificação geral'!$K87,'Classificação geral'!$M87,"")</f>
        <v/>
      </c>
      <c r="FN95" s="215" t="str">
        <f>IF($FE95='Classificação geral'!$K87,'Classificação geral'!$Y87,"")</f>
        <v/>
      </c>
      <c r="FO95" s="215" t="str">
        <f>IF($FE95='Classificação geral'!$K87,'Classificação geral'!$AA87,"")</f>
        <v/>
      </c>
      <c r="FP95" s="215" t="str">
        <f>IF($FE95='Classificação geral'!$K87,'Classificação geral'!$AB87,"")</f>
        <v/>
      </c>
      <c r="FQ95" s="215" t="str">
        <f>IF($FE95='Classificação geral'!$K87,'Classificação geral'!$N87,"")</f>
        <v/>
      </c>
      <c r="FR95" s="215" t="str">
        <f>IF($FE95='Classificação geral'!$K87,'Classificação geral'!$O87,"")</f>
        <v/>
      </c>
      <c r="FS95" s="215" t="str">
        <f>IF($FE95='Classificação geral'!$K87,'Classificação geral'!$AM87,"")</f>
        <v/>
      </c>
      <c r="FT95" s="216" t="str">
        <f>IFERROR(RANK(FS95,FS:FS,0)+ COUNTIF($FS$13:FS94,FS95),"")</f>
        <v/>
      </c>
      <c r="FU95" s="209"/>
      <c r="FV95" s="214" t="str">
        <f>IFERROR(IF(AND('Classificação geral'!$J87="mas",'Classificação geral'!$K87=1,'Classificação geral'!$F87="Mini"),'Classificação geral'!$A87,""),"")</f>
        <v/>
      </c>
      <c r="FW95" s="214" t="str">
        <f>IFERROR(IF(AND('Classificação geral'!$J87="mas",'Classificação geral'!$K87=1,'Classificação geral'!$F87="Mini"),'Classificação geral'!$B87,""),"")</f>
        <v/>
      </c>
      <c r="FX95" s="215" t="str">
        <f>IF($FW95='Classificação geral'!$B87,'Classificação geral'!$C87,"")</f>
        <v/>
      </c>
      <c r="FY95" s="215" t="str">
        <f>IF($FW95='Classificação geral'!$B87,'Classificação geral'!$D87,"")</f>
        <v/>
      </c>
      <c r="FZ95" s="215" t="str">
        <f>IF($FW95='Classificação geral'!$B87,'Classificação geral'!$J87,"")</f>
        <v/>
      </c>
      <c r="GA95" s="214" t="str">
        <f>IFERROR(IF(AND($FZ95="mas",'Classificação geral'!$K87=1),'Classificação geral'!K87,""),"")</f>
        <v/>
      </c>
      <c r="GB95" s="214" t="str">
        <f>IFERROR(IF(AND($FZ95="mas",'Classificação geral'!$K87=1),'Classificação geral'!P87,""),"")</f>
        <v/>
      </c>
      <c r="GC95" s="214" t="str">
        <f>IFERROR(IF(AND($FZ95="mas",'Classificação geral'!$K87=1),'Classificação geral'!S87,""),"")</f>
        <v/>
      </c>
      <c r="GD95" s="214" t="str">
        <f>IFERROR(IF(AND($FZ95="mas",'Classificação geral'!$K87=1),'Classificação geral'!T87,""),"")</f>
        <v/>
      </c>
      <c r="GE95" s="214" t="str">
        <f>IFERROR(IF(AND($FZ95="mas",'Classificação geral'!$K87=1),'Classificação geral'!L87,""),"")</f>
        <v/>
      </c>
      <c r="GF95" s="214" t="str">
        <f>IFERROR(IF(AND($FZ95="mas",'Classificação geral'!$K87=1),'Classificação geral'!U87,""),"")</f>
        <v/>
      </c>
      <c r="GG95" s="214" t="str">
        <f>IFERROR(IF(AND($FZ95="mas",'Classificação geral'!$K87=1),'Classificação geral'!W87,""),"")</f>
        <v/>
      </c>
      <c r="GH95" s="214" t="str">
        <f>IFERROR(IF(AND($FZ95="mas",'Classificação geral'!$K87=1),'Classificação geral'!X87,""),"")</f>
        <v/>
      </c>
      <c r="GI95" s="214" t="str">
        <f>IFERROR(IF(AND($FZ95="mas",'Classificação geral'!$K87=1),'Classificação geral'!M87,""),"")</f>
        <v/>
      </c>
      <c r="GJ95" s="214" t="str">
        <f>IFERROR(IF(AND($FZ95="mas",'Classificação geral'!$K87=1),'Classificação geral'!Y87,""),"")</f>
        <v/>
      </c>
      <c r="GK95" s="214" t="str">
        <f>IFERROR(IF(AND($FZ95="mas",'Classificação geral'!$K87=1),'Classificação geral'!AA87,""),"")</f>
        <v/>
      </c>
      <c r="GL95" s="214" t="str">
        <f>IFERROR(IF(AND($FZ95="mas",'Classificação geral'!$K87=1),'Classificação geral'!AB87,""),"")</f>
        <v/>
      </c>
      <c r="GM95" s="214" t="str">
        <f>IFERROR(IF(AND($FZ95="mas",'Classificação geral'!$K87=1),'Classificação geral'!N87,""),"")</f>
        <v/>
      </c>
      <c r="GN95" s="214" t="str">
        <f>IFERROR(IF(AND($FZ95="mas",'Classificação geral'!$K87=1),'Classificação geral'!O87,""),"")</f>
        <v/>
      </c>
      <c r="GO95" s="244" t="str">
        <f>IFERROR(IF(AND($FZ95="mas",'Classificação geral'!$K87=1),'Classificação geral'!AM87,""),"")</f>
        <v/>
      </c>
      <c r="GP95" s="216" t="str">
        <f>IFERROR(RANK(GO95,GO:GO,0)+ COUNTIF($GO$13:GO94,GO95),"")</f>
        <v/>
      </c>
      <c r="GQ95" s="209"/>
      <c r="GR95" s="214" t="str">
        <f>IFERROR(IF(AND('Classificação geral'!$J87="fem",'Classificação geral'!$K87=2,'Classificação geral'!$F87="Mini"),'Classificação geral'!$A87,""),"")</f>
        <v/>
      </c>
      <c r="GS95" s="214" t="str">
        <f>IFERROR(IF(AND('Classificação geral'!$J87="fem",'Classificação geral'!$K87=2,'Classificação geral'!$F87="Mini"),'Classificação geral'!$B87,""),"")</f>
        <v/>
      </c>
      <c r="GT95" s="215" t="str">
        <f>IF($GS95='Classificação geral'!$B87,'Classificação geral'!$C87,"")</f>
        <v/>
      </c>
      <c r="GU95" s="215" t="str">
        <f>IF($GS95='Classificação geral'!$B87,'Classificação geral'!$D87,"")</f>
        <v/>
      </c>
      <c r="GV95" s="215" t="str">
        <f>IF($GS95='Classificação geral'!$B87,'Classificação geral'!$J87,"")</f>
        <v/>
      </c>
      <c r="GW95" s="214" t="str">
        <f>IFERROR(IF(AND($GV95="fem",'Classificação geral'!$K87=2),'Classificação geral'!K87,""),"")</f>
        <v/>
      </c>
      <c r="GX95" s="214" t="str">
        <f>IFERROR(IF(AND($GV95="fem",'Classificação geral'!$K87=2),'Classificação geral'!P87,""),"")</f>
        <v/>
      </c>
      <c r="GY95" s="214" t="str">
        <f>IFERROR(IF(AND($GV95="fem",'Classificação geral'!$K87=2),'Classificação geral'!S87,""),"")</f>
        <v/>
      </c>
      <c r="GZ95" s="214" t="str">
        <f>IFERROR(IF(AND($GV95="fem",'Classificação geral'!$K87=2),'Classificação geral'!T87,""),"")</f>
        <v/>
      </c>
      <c r="HA95" s="214" t="str">
        <f>IFERROR(IF(AND($GV95="fem",'Classificação geral'!$K87=2),'Classificação geral'!L87,""),"")</f>
        <v/>
      </c>
      <c r="HB95" s="214" t="str">
        <f>IFERROR(IF(AND($GV95="fem",'Classificação geral'!$K87=2),'Classificação geral'!U87,""),"")</f>
        <v/>
      </c>
      <c r="HC95" s="214" t="str">
        <f>IFERROR(IF(AND($GV95="fem",'Classificação geral'!$K87=2),'Classificação geral'!W87,""),"")</f>
        <v/>
      </c>
      <c r="HD95" s="214" t="str">
        <f>IFERROR(IF(AND($GV95="fem",'Classificação geral'!$K87=2),'Classificação geral'!X87,""),"")</f>
        <v/>
      </c>
      <c r="HE95" s="214" t="str">
        <f>IFERROR(IF(AND($GV95="fem",'Classificação geral'!$K87=2),'Classificação geral'!M87,""),"")</f>
        <v/>
      </c>
      <c r="HF95" s="214" t="str">
        <f>IFERROR(IF(AND($GV95="fem",'Classificação geral'!$K87=2),'Classificação geral'!Y87,""),"")</f>
        <v/>
      </c>
      <c r="HG95" s="214" t="str">
        <f>IFERROR(IF(AND($GV95="fem",'Classificação geral'!$K87=2),'Classificação geral'!AA87,""),"")</f>
        <v/>
      </c>
      <c r="HH95" s="214" t="str">
        <f>IFERROR(IF(AND($GV95="fem",'Classificação geral'!$K87=2),'Classificação geral'!AB87,""),"")</f>
        <v/>
      </c>
      <c r="HI95" s="214" t="str">
        <f>IFERROR(IF(AND($GV95="fem",'Classificação geral'!$K87=2),'Classificação geral'!N87,""),"")</f>
        <v/>
      </c>
      <c r="HJ95" s="214" t="str">
        <f>IFERROR(IF(AND($GV95="fem",'Classificação geral'!$K87=2),'Classificação geral'!O87,""),"")</f>
        <v/>
      </c>
      <c r="HK95" s="214" t="str">
        <f>IFERROR(IF(AND($GV95="fem",'Classificação geral'!$K87=2),'Classificação geral'!AM87,""),"")</f>
        <v/>
      </c>
      <c r="HL95" s="216" t="str">
        <f>IFERROR(RANK(HK95,HK:HK,0)+ COUNTIF(HK$13:$HK93,HK95),"")</f>
        <v/>
      </c>
      <c r="HM95" s="209"/>
      <c r="HN95" s="214" t="str">
        <f>IFERROR(IF(AND('Classificação geral'!$J87="mas",'Classificação geral'!$K87=2,'Classificação geral'!$F87="Mini"),'Classificação geral'!$A87,""),"")</f>
        <v/>
      </c>
      <c r="HO95" s="214" t="str">
        <f>IFERROR(IF(AND('Classificação geral'!$J87="mas",'Classificação geral'!$K87=2,'Classificação geral'!$F87="Mini"),'Classificação geral'!$B87,""),"")</f>
        <v/>
      </c>
      <c r="HP95" s="215" t="str">
        <f>IF($HO95='Classificação geral'!$B87,'Classificação geral'!$C87,"")</f>
        <v/>
      </c>
      <c r="HQ95" s="215" t="str">
        <f>IF($HO95='Classificação geral'!$B87,'Classificação geral'!$D87,"")</f>
        <v/>
      </c>
      <c r="HR95" s="215" t="str">
        <f>IF($HO95='Classificação geral'!$B87,'Classificação geral'!$J87,"")</f>
        <v/>
      </c>
      <c r="HS95" s="214" t="str">
        <f>IFERROR(IF(AND($HR95="mas",'Classificação geral'!$K87=2),'Classificação geral'!K87,""),"")</f>
        <v/>
      </c>
      <c r="HT95" s="214" t="str">
        <f>IFERROR(IF(AND($HR95="mas",'Classificação geral'!$K87=2),'Classificação geral'!P87,""),"")</f>
        <v/>
      </c>
      <c r="HU95" s="214" t="str">
        <f>IFERROR(IF(AND($HR95="mas",'Classificação geral'!$K87=2),'Classificação geral'!S87,""),"")</f>
        <v/>
      </c>
      <c r="HV95" s="214" t="str">
        <f>IFERROR(IF(AND($HR95="mas",'Classificação geral'!$K87=2),'Classificação geral'!T87,""),"")</f>
        <v/>
      </c>
      <c r="HW95" s="214" t="str">
        <f>IFERROR(IF(AND($HR95="mas",'Classificação geral'!$K87=2),'Classificação geral'!L87,""),"")</f>
        <v/>
      </c>
      <c r="HX95" s="214" t="str">
        <f>IFERROR(IF(AND($HR95="mas",'Classificação geral'!$K87=2),'Classificação geral'!U87,""),"")</f>
        <v/>
      </c>
      <c r="HY95" s="214" t="str">
        <f>IFERROR(IF(AND($HR95="mas",'Classificação geral'!$K87=2),'Classificação geral'!W87,""),"")</f>
        <v/>
      </c>
      <c r="HZ95" s="214" t="str">
        <f>IFERROR(IF(AND($HR95="mas",'Classificação geral'!$K87=2),'Classificação geral'!X87,""),"")</f>
        <v/>
      </c>
      <c r="IA95" s="214" t="str">
        <f>IFERROR(IF(AND($HR95="mas",'Classificação geral'!$K87=2),'Classificação geral'!M87,""),"")</f>
        <v/>
      </c>
      <c r="IB95" s="214" t="str">
        <f>IFERROR(IF(AND($HR95="mas",'Classificação geral'!$K87=2),'Classificação geral'!Y87,""),"")</f>
        <v/>
      </c>
      <c r="IC95" s="214" t="str">
        <f>IFERROR(IF(AND($HR95="mas",'Classificação geral'!$K87=2),'Classificação geral'!AA87,""),"")</f>
        <v/>
      </c>
      <c r="ID95" s="214" t="str">
        <f>IFERROR(IF(AND($HR95="mas",'Classificação geral'!$K87=2),'Classificação geral'!AB87,""),"")</f>
        <v/>
      </c>
      <c r="IE95" s="214" t="str">
        <f>IFERROR(IF(AND($HR95="mas",'Classificação geral'!$K87=2),'Classificação geral'!N87,""),"")</f>
        <v/>
      </c>
      <c r="IF95" s="214" t="str">
        <f>IFERROR(IF(AND($HR95="mas",'Classificação geral'!$K87=2),'Classificação geral'!$AM87,""),"")</f>
        <v/>
      </c>
      <c r="IG95" s="216" t="str">
        <f>IFERROR(RANK(IF95,IF:IF,0)+ COUNTIF($IF$13:IF$13,IF95),"")</f>
        <v/>
      </c>
      <c r="IH95" s="209"/>
      <c r="II95" s="214" t="str">
        <f>IFERROR(IF(AND('Classificação geral'!$J87="fem",'Classificação geral'!$K87=3,'Classificação geral'!$F87="Mini"),'Classificação geral'!$A87,""),"")</f>
        <v/>
      </c>
      <c r="IJ95" s="214" t="str">
        <f>IFERROR(IF(AND('Classificação geral'!$J87="fem",'Classificação geral'!$K87=3,'Classificação geral'!$F87="Mini"),'Classificação geral'!$B87,""),"")</f>
        <v/>
      </c>
      <c r="IK95" s="215" t="str">
        <f>IF($IJ95='Classificação geral'!$B87,'Classificação geral'!$C87,"")</f>
        <v/>
      </c>
      <c r="IL95" s="215" t="str">
        <f>IF($IJ95='Classificação geral'!$B87,'Classificação geral'!$D87,"")</f>
        <v/>
      </c>
      <c r="IM95" s="215" t="str">
        <f>IF($IJ95='Classificação geral'!$B87,'Classificação geral'!$J87,"")</f>
        <v/>
      </c>
      <c r="IN95" s="215" t="str">
        <f>IF($IM95='Classificação geral'!$J87,'Classificação geral'!$K87,"")</f>
        <v/>
      </c>
      <c r="IO95" s="215" t="str">
        <f>IF($IN95='Classificação geral'!$K87,'Classificação geral'!$P87,"")</f>
        <v/>
      </c>
      <c r="IP95" s="215" t="str">
        <f>IF($IN95='Classificação geral'!$K87,'Classificação geral'!$S87,"")</f>
        <v/>
      </c>
      <c r="IQ95" s="215" t="str">
        <f>IF($IN95='Classificação geral'!$K87,'Classificação geral'!$T87,"")</f>
        <v/>
      </c>
      <c r="IR95" s="215" t="str">
        <f>IF($IN95='Classificação geral'!$K87,'Classificação geral'!$L87,"")</f>
        <v/>
      </c>
      <c r="IS95" s="215" t="str">
        <f>IF($IN95='Classificação geral'!$K87,'Classificação geral'!$U87,"")</f>
        <v/>
      </c>
      <c r="IT95" s="215" t="str">
        <f>IF($IN95='Classificação geral'!$K87,'Classificação geral'!$W87,"")</f>
        <v/>
      </c>
      <c r="IU95" s="215" t="str">
        <f>IF($IN95='Classificação geral'!$K87,'Classificação geral'!$X87,"")</f>
        <v/>
      </c>
      <c r="IV95" s="215" t="str">
        <f>IF($IN95='Classificação geral'!$K87,'Classificação geral'!$M87,"")</f>
        <v/>
      </c>
      <c r="IW95" s="215" t="str">
        <f>IF($IN95='Classificação geral'!$K87,'Classificação geral'!$Y87,"")</f>
        <v/>
      </c>
      <c r="IX95" s="215" t="str">
        <f>IF($IN95='Classificação geral'!$K87,'Classificação geral'!$AA87,"")</f>
        <v/>
      </c>
      <c r="IY95" s="215" t="str">
        <f>IF($IN95='Classificação geral'!$K87,'Classificação geral'!$AB87,"")</f>
        <v/>
      </c>
      <c r="IZ95" s="215" t="str">
        <f>IF($IN95='Classificação geral'!$K87,'Classificação geral'!$N87,"")</f>
        <v/>
      </c>
      <c r="JA95" s="215" t="str">
        <f>IF($IN95='Classificação geral'!$K87,'Classificação geral'!$O87,"")</f>
        <v/>
      </c>
      <c r="JB95" s="215" t="str">
        <f>IF($IN95='Classificação geral'!$K87,'Classificação geral'!$AM87,"")</f>
        <v/>
      </c>
      <c r="JC95" s="216" t="str">
        <f>IFERROR(RANK(JB95,JB:JB,0)+ COUNTIF($JB$13:JB93,JB95),"")</f>
        <v/>
      </c>
      <c r="JD95" s="209"/>
      <c r="JE95" s="214" t="str">
        <f>IFERROR(IF(AND('Classificação geral'!$J87="mas",'Classificação geral'!$K87=3,'Classificação geral'!$F87="Mini"),'Classificação geral'!$A87,""),"")</f>
        <v/>
      </c>
      <c r="JF95" s="214" t="str">
        <f>IFERROR(IF(AND('Classificação geral'!$J87="mas",'Classificação geral'!$K87=3,'Classificação geral'!$F87="Mini"),'Classificação geral'!$B87,""),"")</f>
        <v/>
      </c>
      <c r="JG95" s="215" t="str">
        <f>IF($JF95='Classificação geral'!$B87,'Classificação geral'!$C87,"")</f>
        <v/>
      </c>
      <c r="JH95" s="215" t="str">
        <f>IF($JF95='Classificação geral'!$B87,'Classificação geral'!$D87,"")</f>
        <v/>
      </c>
      <c r="JI95" s="215" t="str">
        <f>IF($JF95='Classificação geral'!$B87,'Classificação geral'!$J87,"")</f>
        <v/>
      </c>
      <c r="JJ95" s="214" t="str">
        <f>IFERROR(IF(AND($JI95="mas",'Classificação geral'!$K87=3),'Classificação geral'!K87,""),"")</f>
        <v/>
      </c>
      <c r="JK95" s="214" t="str">
        <f>IFERROR(IF(AND($JI95="mas",'Classificação geral'!$K87=3),'Classificação geral'!P87,""),"")</f>
        <v/>
      </c>
      <c r="JL95" s="214" t="str">
        <f>IFERROR(IF(AND($JI95="mas",'Classificação geral'!$K87=3),'Classificação geral'!S87,""),"")</f>
        <v/>
      </c>
      <c r="JM95" s="214" t="str">
        <f>IFERROR(IF(AND($JI95="mas",'Classificação geral'!$K87=3),'Classificação geral'!T87,""),"")</f>
        <v/>
      </c>
      <c r="JN95" s="214" t="str">
        <f>IFERROR(IF(AND($JI95="mas",'Classificação geral'!$K87=3),'Classificação geral'!L87,""),"")</f>
        <v/>
      </c>
      <c r="JO95" s="214" t="str">
        <f>IFERROR(IF(AND($JI95="mas",'Classificação geral'!$K87=3),'Classificação geral'!U87,""),"")</f>
        <v/>
      </c>
      <c r="JP95" s="214" t="str">
        <f>IFERROR(IF(AND($JI95="mas",'Classificação geral'!$K87=3),'Classificação geral'!W87,""),"")</f>
        <v/>
      </c>
      <c r="JQ95" s="214" t="str">
        <f>IFERROR(IF(AND($JI95="mas",'Classificação geral'!$K87=3),'Classificação geral'!X87,""),"")</f>
        <v/>
      </c>
      <c r="JR95" s="214" t="str">
        <f>IFERROR(IF(AND($JI95="mas",'Classificação geral'!$K87=3),'Classificação geral'!M87,""),"")</f>
        <v/>
      </c>
      <c r="JS95" s="214" t="str">
        <f>IFERROR(IF(AND($JI95="mas",'Classificação geral'!$K87=3),'Classificação geral'!Y87,""),"")</f>
        <v/>
      </c>
      <c r="JT95" s="214" t="str">
        <f>IFERROR(IF(AND($JI95="mas",'Classificação geral'!$K87=3),'Classificação geral'!AA87,""),"")</f>
        <v/>
      </c>
      <c r="JU95" s="214" t="str">
        <f>IFERROR(IF(AND($JI95="mas",'Classificação geral'!$K87=3),'Classificação geral'!AB87,""),"")</f>
        <v/>
      </c>
      <c r="JV95" s="214" t="str">
        <f>IFERROR(IF(AND($JI95="mas",'Classificação geral'!$K87=3),'Classificação geral'!N87,""),"")</f>
        <v/>
      </c>
      <c r="JW95" s="214" t="str">
        <f>IFERROR(IF(AND($JI95="mas",'Classificação geral'!$K87=3),'Classificação geral'!$AM87,""),"")</f>
        <v/>
      </c>
      <c r="JX95" s="216" t="str">
        <f>IFERROR(RANK(JW95,JW:JW,0)+ COUNTIF(JW$13:$JW93,JW95),"")</f>
        <v/>
      </c>
    </row>
    <row r="96" spans="1:284" s="199" customFormat="1" ht="24.75" customHeight="1" x14ac:dyDescent="0.4">
      <c r="A96" s="243"/>
      <c r="B96" s="248" t="str">
        <f t="shared" si="167"/>
        <v/>
      </c>
      <c r="C96" s="238" t="str">
        <f t="shared" si="168"/>
        <v/>
      </c>
      <c r="D96" s="238" t="str">
        <f t="shared" si="169"/>
        <v/>
      </c>
      <c r="E96" s="238" t="str">
        <f t="shared" si="170"/>
        <v/>
      </c>
      <c r="F96" s="239" t="str">
        <f t="shared" si="171"/>
        <v/>
      </c>
      <c r="G96" s="239" t="str">
        <f t="shared" si="172"/>
        <v/>
      </c>
      <c r="H96" s="240" t="str">
        <f t="shared" si="173"/>
        <v/>
      </c>
      <c r="I96" s="240" t="str">
        <f t="shared" si="174"/>
        <v/>
      </c>
      <c r="J96" s="240" t="str">
        <f t="shared" si="175"/>
        <v/>
      </c>
      <c r="K96" s="240" t="str">
        <f t="shared" si="176"/>
        <v/>
      </c>
      <c r="L96" s="240" t="str">
        <f t="shared" si="177"/>
        <v/>
      </c>
      <c r="M96" s="240" t="str">
        <f t="shared" si="178"/>
        <v/>
      </c>
      <c r="N96" s="240" t="str">
        <f t="shared" si="179"/>
        <v/>
      </c>
      <c r="O96" s="240" t="str">
        <f t="shared" si="180"/>
        <v/>
      </c>
      <c r="P96" s="240" t="str">
        <f t="shared" si="181"/>
        <v/>
      </c>
      <c r="Q96" s="240" t="str">
        <f t="shared" si="182"/>
        <v/>
      </c>
      <c r="R96" s="240" t="str">
        <f t="shared" si="274"/>
        <v/>
      </c>
      <c r="S96" s="240" t="str">
        <f t="shared" si="274"/>
        <v/>
      </c>
      <c r="T96" s="240" t="str">
        <f t="shared" si="183"/>
        <v/>
      </c>
      <c r="U96" s="240" t="str">
        <f t="shared" si="184"/>
        <v/>
      </c>
      <c r="V96" s="241">
        <v>82</v>
      </c>
      <c r="W96" s="432"/>
      <c r="X96" s="434"/>
      <c r="Y96" s="242"/>
      <c r="Z96" s="248" t="str">
        <f t="shared" si="185"/>
        <v/>
      </c>
      <c r="AA96" s="238" t="str">
        <f t="shared" si="186"/>
        <v/>
      </c>
      <c r="AB96" s="238" t="str">
        <f t="shared" si="187"/>
        <v/>
      </c>
      <c r="AC96" s="238" t="str">
        <f t="shared" si="188"/>
        <v/>
      </c>
      <c r="AD96" s="239" t="str">
        <f t="shared" si="189"/>
        <v/>
      </c>
      <c r="AE96" s="239" t="str">
        <f t="shared" si="190"/>
        <v/>
      </c>
      <c r="AF96" s="240" t="str">
        <f t="shared" si="191"/>
        <v/>
      </c>
      <c r="AG96" s="240" t="str">
        <f t="shared" si="192"/>
        <v/>
      </c>
      <c r="AH96" s="240" t="str">
        <f t="shared" si="193"/>
        <v/>
      </c>
      <c r="AI96" s="240" t="str">
        <f t="shared" si="194"/>
        <v/>
      </c>
      <c r="AJ96" s="240" t="str">
        <f t="shared" si="195"/>
        <v/>
      </c>
      <c r="AK96" s="240" t="str">
        <f t="shared" si="196"/>
        <v/>
      </c>
      <c r="AL96" s="240" t="str">
        <f t="shared" si="197"/>
        <v/>
      </c>
      <c r="AM96" s="240" t="str">
        <f t="shared" si="198"/>
        <v/>
      </c>
      <c r="AN96" s="240" t="str">
        <f t="shared" si="199"/>
        <v/>
      </c>
      <c r="AO96" s="240" t="str">
        <f t="shared" si="200"/>
        <v/>
      </c>
      <c r="AP96" s="240" t="str">
        <f t="shared" si="166"/>
        <v/>
      </c>
      <c r="AQ96" s="240" t="str">
        <f t="shared" si="166"/>
        <v/>
      </c>
      <c r="AR96" s="240" t="str">
        <f t="shared" si="201"/>
        <v/>
      </c>
      <c r="AS96" s="240" t="str">
        <f t="shared" si="202"/>
        <v/>
      </c>
      <c r="AT96" s="241">
        <v>82</v>
      </c>
      <c r="AU96" s="432"/>
      <c r="AV96" s="242"/>
      <c r="AW96" s="243"/>
      <c r="AX96" s="249" t="str">
        <f t="shared" si="217"/>
        <v/>
      </c>
      <c r="AY96" s="238" t="str">
        <f t="shared" si="218"/>
        <v/>
      </c>
      <c r="AZ96" s="238" t="str">
        <f t="shared" si="219"/>
        <v/>
      </c>
      <c r="BA96" s="239" t="str">
        <f t="shared" si="203"/>
        <v/>
      </c>
      <c r="BB96" s="239" t="str">
        <f t="shared" si="220"/>
        <v/>
      </c>
      <c r="BC96" s="239" t="str">
        <f t="shared" si="221"/>
        <v/>
      </c>
      <c r="BD96" s="240" t="str">
        <f t="shared" si="222"/>
        <v/>
      </c>
      <c r="BE96" s="240" t="str">
        <f t="shared" si="223"/>
        <v/>
      </c>
      <c r="BF96" s="240" t="str">
        <f t="shared" si="224"/>
        <v/>
      </c>
      <c r="BG96" s="240" t="str">
        <f t="shared" si="225"/>
        <v/>
      </c>
      <c r="BH96" s="240" t="str">
        <f t="shared" si="226"/>
        <v/>
      </c>
      <c r="BI96" s="240" t="str">
        <f t="shared" si="227"/>
        <v/>
      </c>
      <c r="BJ96" s="240" t="str">
        <f t="shared" si="228"/>
        <v/>
      </c>
      <c r="BK96" s="240" t="str">
        <f t="shared" si="229"/>
        <v/>
      </c>
      <c r="BL96" s="240" t="str">
        <f t="shared" si="230"/>
        <v/>
      </c>
      <c r="BM96" s="240" t="str">
        <f t="shared" si="231"/>
        <v/>
      </c>
      <c r="BN96" s="240" t="str">
        <f t="shared" si="121"/>
        <v/>
      </c>
      <c r="BO96" s="240" t="str">
        <f t="shared" si="121"/>
        <v/>
      </c>
      <c r="BP96" s="240" t="str">
        <f t="shared" si="232"/>
        <v/>
      </c>
      <c r="BQ96" s="240" t="str">
        <f t="shared" si="233"/>
        <v/>
      </c>
      <c r="BR96" s="241">
        <v>82</v>
      </c>
      <c r="BS96" s="432"/>
      <c r="BT96" s="242"/>
      <c r="BU96" s="242"/>
      <c r="BV96" s="249" t="str">
        <f t="shared" si="234"/>
        <v/>
      </c>
      <c r="BW96" s="238" t="str">
        <f t="shared" si="235"/>
        <v/>
      </c>
      <c r="BX96" s="238" t="str">
        <f t="shared" si="236"/>
        <v/>
      </c>
      <c r="BY96" s="239" t="str">
        <f t="shared" si="204"/>
        <v/>
      </c>
      <c r="BZ96" s="239" t="str">
        <f t="shared" si="237"/>
        <v/>
      </c>
      <c r="CA96" s="239" t="str">
        <f t="shared" si="122"/>
        <v/>
      </c>
      <c r="CB96" s="240" t="str">
        <f t="shared" si="122"/>
        <v/>
      </c>
      <c r="CC96" s="240" t="str">
        <f t="shared" si="238"/>
        <v/>
      </c>
      <c r="CD96" s="240" t="str">
        <f t="shared" si="239"/>
        <v/>
      </c>
      <c r="CE96" s="240" t="str">
        <f t="shared" si="240"/>
        <v/>
      </c>
      <c r="CF96" s="240" t="str">
        <f t="shared" si="241"/>
        <v/>
      </c>
      <c r="CG96" s="240" t="str">
        <f t="shared" si="242"/>
        <v/>
      </c>
      <c r="CH96" s="240" t="str">
        <f t="shared" si="243"/>
        <v/>
      </c>
      <c r="CI96" s="240" t="str">
        <f t="shared" si="244"/>
        <v/>
      </c>
      <c r="CJ96" s="240" t="str">
        <f t="shared" si="245"/>
        <v/>
      </c>
      <c r="CK96" s="240" t="str">
        <f t="shared" si="246"/>
        <v/>
      </c>
      <c r="CL96" s="240" t="str">
        <f t="shared" si="123"/>
        <v/>
      </c>
      <c r="CM96" s="240" t="str">
        <f t="shared" si="123"/>
        <v/>
      </c>
      <c r="CN96" s="240" t="str">
        <f t="shared" si="247"/>
        <v/>
      </c>
      <c r="CO96" s="240" t="str">
        <f t="shared" si="248"/>
        <v/>
      </c>
      <c r="CP96" s="241">
        <v>82</v>
      </c>
      <c r="CQ96" s="432"/>
      <c r="CR96" s="243"/>
      <c r="CS96" s="248" t="str">
        <f t="shared" si="249"/>
        <v/>
      </c>
      <c r="CT96" s="238" t="str">
        <f t="shared" si="250"/>
        <v/>
      </c>
      <c r="CU96" s="238" t="str">
        <f t="shared" si="251"/>
        <v/>
      </c>
      <c r="CV96" s="238" t="str">
        <f t="shared" si="252"/>
        <v/>
      </c>
      <c r="CW96" s="239" t="str">
        <f t="shared" si="253"/>
        <v/>
      </c>
      <c r="CX96" s="239" t="str">
        <f t="shared" si="254"/>
        <v/>
      </c>
      <c r="CY96" s="240" t="str">
        <f t="shared" si="255"/>
        <v/>
      </c>
      <c r="CZ96" s="240" t="str">
        <f t="shared" si="256"/>
        <v/>
      </c>
      <c r="DA96" s="240" t="str">
        <f t="shared" si="257"/>
        <v/>
      </c>
      <c r="DB96" s="240" t="str">
        <f t="shared" si="258"/>
        <v/>
      </c>
      <c r="DC96" s="240" t="str">
        <f t="shared" si="259"/>
        <v/>
      </c>
      <c r="DD96" s="240" t="str">
        <f t="shared" si="260"/>
        <v/>
      </c>
      <c r="DE96" s="240" t="str">
        <f t="shared" si="261"/>
        <v/>
      </c>
      <c r="DF96" s="240" t="str">
        <f t="shared" si="262"/>
        <v/>
      </c>
      <c r="DG96" s="240" t="str">
        <f t="shared" si="263"/>
        <v/>
      </c>
      <c r="DH96" s="240" t="str">
        <f t="shared" si="264"/>
        <v/>
      </c>
      <c r="DI96" s="240" t="str">
        <f t="shared" si="124"/>
        <v/>
      </c>
      <c r="DJ96" s="240" t="str">
        <f t="shared" si="124"/>
        <v/>
      </c>
      <c r="DK96" s="240" t="str">
        <f t="shared" si="265"/>
        <v/>
      </c>
      <c r="DL96" s="240" t="str">
        <f t="shared" si="266"/>
        <v/>
      </c>
      <c r="DM96" s="241">
        <v>82</v>
      </c>
      <c r="DN96" s="432"/>
      <c r="DO96" s="242"/>
      <c r="DP96" s="242"/>
      <c r="DQ96" s="248" t="str">
        <f t="shared" si="267"/>
        <v/>
      </c>
      <c r="DR96" s="238" t="str">
        <f t="shared" si="268"/>
        <v/>
      </c>
      <c r="DS96" s="238" t="str">
        <f t="shared" si="269"/>
        <v/>
      </c>
      <c r="DT96" s="238" t="str">
        <f t="shared" si="270"/>
        <v/>
      </c>
      <c r="DU96" s="239" t="str">
        <f t="shared" si="271"/>
        <v/>
      </c>
      <c r="DV96" s="239" t="str">
        <f t="shared" si="272"/>
        <v/>
      </c>
      <c r="DW96" s="240" t="str">
        <f t="shared" si="205"/>
        <v/>
      </c>
      <c r="DX96" s="240" t="str">
        <f t="shared" si="206"/>
        <v/>
      </c>
      <c r="DY96" s="240" t="str">
        <f t="shared" si="207"/>
        <v/>
      </c>
      <c r="DZ96" s="240" t="str">
        <f t="shared" si="208"/>
        <v/>
      </c>
      <c r="EA96" s="240" t="str">
        <f t="shared" si="209"/>
        <v/>
      </c>
      <c r="EB96" s="240" t="str">
        <f t="shared" si="210"/>
        <v/>
      </c>
      <c r="EC96" s="240" t="str">
        <f t="shared" si="211"/>
        <v/>
      </c>
      <c r="ED96" s="240" t="str">
        <f t="shared" si="212"/>
        <v/>
      </c>
      <c r="EE96" s="240" t="str">
        <f t="shared" si="213"/>
        <v/>
      </c>
      <c r="EF96" s="240" t="str">
        <f t="shared" si="214"/>
        <v/>
      </c>
      <c r="EG96" s="240" t="str">
        <f t="shared" si="215"/>
        <v/>
      </c>
      <c r="EH96" s="240" t="str">
        <f t="shared" si="275"/>
        <v/>
      </c>
      <c r="EI96" s="240" t="str">
        <f t="shared" si="216"/>
        <v/>
      </c>
      <c r="EJ96" s="240" t="str">
        <f t="shared" si="273"/>
        <v/>
      </c>
      <c r="EK96" s="241">
        <v>82</v>
      </c>
      <c r="EL96" s="432"/>
      <c r="EZ96" s="214" t="str">
        <f>IFERROR(IF(AND('Classificação geral'!$J88="FEM",'Classificação geral'!$K88=1,'Classificação geral'!$F88="Mini"),'Classificação geral'!$A88,""),"")</f>
        <v/>
      </c>
      <c r="FA96" s="214" t="str">
        <f>IFERROR(IF(AND('Classificação geral'!$J88="FEM",'Classificação geral'!$K88=1,'Classificação geral'!F88="Mini"),'Classificação geral'!$B88,""),"")</f>
        <v/>
      </c>
      <c r="FB96" s="215" t="str">
        <f>IF($FA96='Classificação geral'!$B88,'Classificação geral'!$C88,"")</f>
        <v/>
      </c>
      <c r="FC96" s="215" t="str">
        <f>IF($FA96='Classificação geral'!$B88,'Classificação geral'!$D88,"")</f>
        <v/>
      </c>
      <c r="FD96" s="215" t="str">
        <f>IF($FA96='Classificação geral'!$B88,'Classificação geral'!$J88,"")</f>
        <v/>
      </c>
      <c r="FE96" s="215" t="str">
        <f>IF($FD96='Classificação geral'!$J88,'Classificação geral'!$K88,"")</f>
        <v/>
      </c>
      <c r="FF96" s="215" t="str">
        <f>IF($FE96='Classificação geral'!$K88,'Classificação geral'!$P88,"")</f>
        <v/>
      </c>
      <c r="FG96" s="215" t="str">
        <f>IF($FE96='Classificação geral'!$K88,'Classificação geral'!$S88,"")</f>
        <v/>
      </c>
      <c r="FH96" s="215" t="str">
        <f>IF($FE96='Classificação geral'!$K88,'Classificação geral'!$T88,"")</f>
        <v/>
      </c>
      <c r="FI96" s="215" t="str">
        <f>IF($FE96='Classificação geral'!$K88,'Classificação geral'!$L88,"")</f>
        <v/>
      </c>
      <c r="FJ96" s="215" t="str">
        <f>IF($FE96='Classificação geral'!$K88,'Classificação geral'!$U88,"")</f>
        <v/>
      </c>
      <c r="FK96" s="215" t="str">
        <f>IF($FE96='Classificação geral'!$K88,'Classificação geral'!$W88,"")</f>
        <v/>
      </c>
      <c r="FL96" s="215" t="str">
        <f>IF($FE96='Classificação geral'!$K88,'Classificação geral'!$X88,"")</f>
        <v/>
      </c>
      <c r="FM96" s="215" t="str">
        <f>IF($FE96='Classificação geral'!$K88,'Classificação geral'!$M88,"")</f>
        <v/>
      </c>
      <c r="FN96" s="215" t="str">
        <f>IF($FE96='Classificação geral'!$K88,'Classificação geral'!$Y88,"")</f>
        <v/>
      </c>
      <c r="FO96" s="215" t="str">
        <f>IF($FE96='Classificação geral'!$K88,'Classificação geral'!$AA88,"")</f>
        <v/>
      </c>
      <c r="FP96" s="215" t="str">
        <f>IF($FE96='Classificação geral'!$K88,'Classificação geral'!$AB88,"")</f>
        <v/>
      </c>
      <c r="FQ96" s="215" t="str">
        <f>IF($FE96='Classificação geral'!$K88,'Classificação geral'!$N88,"")</f>
        <v/>
      </c>
      <c r="FR96" s="215" t="str">
        <f>IF($FE96='Classificação geral'!$K88,'Classificação geral'!$O88,"")</f>
        <v/>
      </c>
      <c r="FS96" s="215" t="str">
        <f>IF($FE96='Classificação geral'!$K88,'Classificação geral'!$AM88,"")</f>
        <v/>
      </c>
      <c r="FT96" s="216" t="str">
        <f>IFERROR(RANK(FS96,FS:FS,0)+ COUNTIF($FS$13:FS95,FS96),"")</f>
        <v/>
      </c>
      <c r="FU96" s="209"/>
      <c r="FV96" s="214" t="str">
        <f>IFERROR(IF(AND('Classificação geral'!$J88="mas",'Classificação geral'!$K88=1,'Classificação geral'!$F88="Mini"),'Classificação geral'!$A88,""),"")</f>
        <v/>
      </c>
      <c r="FW96" s="214" t="str">
        <f>IFERROR(IF(AND('Classificação geral'!$J88="mas",'Classificação geral'!$K88=1,'Classificação geral'!$F88="Mini"),'Classificação geral'!$B88,""),"")</f>
        <v/>
      </c>
      <c r="FX96" s="215" t="str">
        <f>IF($FW96='Classificação geral'!$B88,'Classificação geral'!$C88,"")</f>
        <v/>
      </c>
      <c r="FY96" s="215" t="str">
        <f>IF($FW96='Classificação geral'!$B88,'Classificação geral'!$D88,"")</f>
        <v/>
      </c>
      <c r="FZ96" s="215" t="str">
        <f>IF($FW96='Classificação geral'!$B88,'Classificação geral'!$J88,"")</f>
        <v/>
      </c>
      <c r="GA96" s="214" t="str">
        <f>IFERROR(IF(AND($FZ96="mas",'Classificação geral'!$K88=1),'Classificação geral'!K88,""),"")</f>
        <v/>
      </c>
      <c r="GB96" s="214" t="str">
        <f>IFERROR(IF(AND($FZ96="mas",'Classificação geral'!$K88=1),'Classificação geral'!P88,""),"")</f>
        <v/>
      </c>
      <c r="GC96" s="214" t="str">
        <f>IFERROR(IF(AND($FZ96="mas",'Classificação geral'!$K88=1),'Classificação geral'!S88,""),"")</f>
        <v/>
      </c>
      <c r="GD96" s="214" t="str">
        <f>IFERROR(IF(AND($FZ96="mas",'Classificação geral'!$K88=1),'Classificação geral'!T88,""),"")</f>
        <v/>
      </c>
      <c r="GE96" s="214" t="str">
        <f>IFERROR(IF(AND($FZ96="mas",'Classificação geral'!$K88=1),'Classificação geral'!L88,""),"")</f>
        <v/>
      </c>
      <c r="GF96" s="214" t="str">
        <f>IFERROR(IF(AND($FZ96="mas",'Classificação geral'!$K88=1),'Classificação geral'!U88,""),"")</f>
        <v/>
      </c>
      <c r="GG96" s="214" t="str">
        <f>IFERROR(IF(AND($FZ96="mas",'Classificação geral'!$K88=1),'Classificação geral'!W88,""),"")</f>
        <v/>
      </c>
      <c r="GH96" s="214" t="str">
        <f>IFERROR(IF(AND($FZ96="mas",'Classificação geral'!$K88=1),'Classificação geral'!X88,""),"")</f>
        <v/>
      </c>
      <c r="GI96" s="214" t="str">
        <f>IFERROR(IF(AND($FZ96="mas",'Classificação geral'!$K88=1),'Classificação geral'!M88,""),"")</f>
        <v/>
      </c>
      <c r="GJ96" s="214" t="str">
        <f>IFERROR(IF(AND($FZ96="mas",'Classificação geral'!$K88=1),'Classificação geral'!Y88,""),"")</f>
        <v/>
      </c>
      <c r="GK96" s="214" t="str">
        <f>IFERROR(IF(AND($FZ96="mas",'Classificação geral'!$K88=1),'Classificação geral'!AA88,""),"")</f>
        <v/>
      </c>
      <c r="GL96" s="214" t="str">
        <f>IFERROR(IF(AND($FZ96="mas",'Classificação geral'!$K88=1),'Classificação geral'!AB88,""),"")</f>
        <v/>
      </c>
      <c r="GM96" s="214" t="str">
        <f>IFERROR(IF(AND($FZ96="mas",'Classificação geral'!$K88=1),'Classificação geral'!N88,""),"")</f>
        <v/>
      </c>
      <c r="GN96" s="214" t="str">
        <f>IFERROR(IF(AND($FZ96="mas",'Classificação geral'!$K88=1),'Classificação geral'!O88,""),"")</f>
        <v/>
      </c>
      <c r="GO96" s="244" t="str">
        <f>IFERROR(IF(AND($FZ96="mas",'Classificação geral'!$K88=1),'Classificação geral'!AM88,""),"")</f>
        <v/>
      </c>
      <c r="GP96" s="216" t="str">
        <f>IFERROR(RANK(GO96,GO:GO,0)+ COUNTIF($GO$13:GO95,GO96),"")</f>
        <v/>
      </c>
      <c r="GQ96" s="209"/>
      <c r="GR96" s="214" t="str">
        <f>IFERROR(IF(AND('Classificação geral'!$J88="fem",'Classificação geral'!$K88=2,'Classificação geral'!$F88="Mini"),'Classificação geral'!$A88,""),"")</f>
        <v/>
      </c>
      <c r="GS96" s="214" t="str">
        <f>IFERROR(IF(AND('Classificação geral'!$J88="fem",'Classificação geral'!$K88=2,'Classificação geral'!$F88="Mini"),'Classificação geral'!$B88,""),"")</f>
        <v/>
      </c>
      <c r="GT96" s="215" t="str">
        <f>IF($GS96='Classificação geral'!$B88,'Classificação geral'!$C88,"")</f>
        <v/>
      </c>
      <c r="GU96" s="215" t="str">
        <f>IF($GS96='Classificação geral'!$B88,'Classificação geral'!$D88,"")</f>
        <v/>
      </c>
      <c r="GV96" s="215" t="str">
        <f>IF($GS96='Classificação geral'!$B88,'Classificação geral'!$J88,"")</f>
        <v/>
      </c>
      <c r="GW96" s="214" t="str">
        <f>IFERROR(IF(AND($GV96="fem",'Classificação geral'!$K88=2),'Classificação geral'!K88,""),"")</f>
        <v/>
      </c>
      <c r="GX96" s="214" t="str">
        <f>IFERROR(IF(AND($GV96="fem",'Classificação geral'!$K88=2),'Classificação geral'!P88,""),"")</f>
        <v/>
      </c>
      <c r="GY96" s="214" t="str">
        <f>IFERROR(IF(AND($GV96="fem",'Classificação geral'!$K88=2),'Classificação geral'!S88,""),"")</f>
        <v/>
      </c>
      <c r="GZ96" s="214" t="str">
        <f>IFERROR(IF(AND($GV96="fem",'Classificação geral'!$K88=2),'Classificação geral'!T88,""),"")</f>
        <v/>
      </c>
      <c r="HA96" s="214" t="str">
        <f>IFERROR(IF(AND($GV96="fem",'Classificação geral'!$K88=2),'Classificação geral'!L88,""),"")</f>
        <v/>
      </c>
      <c r="HB96" s="214" t="str">
        <f>IFERROR(IF(AND($GV96="fem",'Classificação geral'!$K88=2),'Classificação geral'!U88,""),"")</f>
        <v/>
      </c>
      <c r="HC96" s="214" t="str">
        <f>IFERROR(IF(AND($GV96="fem",'Classificação geral'!$K88=2),'Classificação geral'!W88,""),"")</f>
        <v/>
      </c>
      <c r="HD96" s="214" t="str">
        <f>IFERROR(IF(AND($GV96="fem",'Classificação geral'!$K88=2),'Classificação geral'!X88,""),"")</f>
        <v/>
      </c>
      <c r="HE96" s="214" t="str">
        <f>IFERROR(IF(AND($GV96="fem",'Classificação geral'!$K88=2),'Classificação geral'!M88,""),"")</f>
        <v/>
      </c>
      <c r="HF96" s="214" t="str">
        <f>IFERROR(IF(AND($GV96="fem",'Classificação geral'!$K88=2),'Classificação geral'!Y88,""),"")</f>
        <v/>
      </c>
      <c r="HG96" s="214" t="str">
        <f>IFERROR(IF(AND($GV96="fem",'Classificação geral'!$K88=2),'Classificação geral'!AA88,""),"")</f>
        <v/>
      </c>
      <c r="HH96" s="214" t="str">
        <f>IFERROR(IF(AND($GV96="fem",'Classificação geral'!$K88=2),'Classificação geral'!AB88,""),"")</f>
        <v/>
      </c>
      <c r="HI96" s="214" t="str">
        <f>IFERROR(IF(AND($GV96="fem",'Classificação geral'!$K88=2),'Classificação geral'!N88,""),"")</f>
        <v/>
      </c>
      <c r="HJ96" s="214" t="str">
        <f>IFERROR(IF(AND($GV96="fem",'Classificação geral'!$K88=2),'Classificação geral'!O88,""),"")</f>
        <v/>
      </c>
      <c r="HK96" s="214" t="str">
        <f>IFERROR(IF(AND($GV96="fem",'Classificação geral'!$K88=2),'Classificação geral'!AM88,""),"")</f>
        <v/>
      </c>
      <c r="HL96" s="216" t="str">
        <f>IFERROR(RANK(HK96,HK:HK,0)+ COUNTIF(HK$13:$HK94,HK96),"")</f>
        <v/>
      </c>
      <c r="HM96" s="209"/>
      <c r="HN96" s="214" t="str">
        <f>IFERROR(IF(AND('Classificação geral'!$J88="mas",'Classificação geral'!$K88=2,'Classificação geral'!$F88="Mini"),'Classificação geral'!$A88,""),"")</f>
        <v/>
      </c>
      <c r="HO96" s="214" t="str">
        <f>IFERROR(IF(AND('Classificação geral'!$J88="mas",'Classificação geral'!$K88=2,'Classificação geral'!$F88="Mini"),'Classificação geral'!$B88,""),"")</f>
        <v/>
      </c>
      <c r="HP96" s="215" t="str">
        <f>IF($HO96='Classificação geral'!$B88,'Classificação geral'!$C88,"")</f>
        <v/>
      </c>
      <c r="HQ96" s="215" t="str">
        <f>IF($HO96='Classificação geral'!$B88,'Classificação geral'!$D88,"")</f>
        <v/>
      </c>
      <c r="HR96" s="215" t="str">
        <f>IF($HO96='Classificação geral'!$B88,'Classificação geral'!$J88,"")</f>
        <v/>
      </c>
      <c r="HS96" s="214" t="str">
        <f>IFERROR(IF(AND($HR96="mas",'Classificação geral'!$K88=2),'Classificação geral'!K88,""),"")</f>
        <v/>
      </c>
      <c r="HT96" s="214" t="str">
        <f>IFERROR(IF(AND($HR96="mas",'Classificação geral'!$K88=2),'Classificação geral'!P88,""),"")</f>
        <v/>
      </c>
      <c r="HU96" s="214" t="str">
        <f>IFERROR(IF(AND($HR96="mas",'Classificação geral'!$K88=2),'Classificação geral'!S88,""),"")</f>
        <v/>
      </c>
      <c r="HV96" s="214" t="str">
        <f>IFERROR(IF(AND($HR96="mas",'Classificação geral'!$K88=2),'Classificação geral'!T88,""),"")</f>
        <v/>
      </c>
      <c r="HW96" s="214" t="str">
        <f>IFERROR(IF(AND($HR96="mas",'Classificação geral'!$K88=2),'Classificação geral'!L88,""),"")</f>
        <v/>
      </c>
      <c r="HX96" s="214" t="str">
        <f>IFERROR(IF(AND($HR96="mas",'Classificação geral'!$K88=2),'Classificação geral'!U88,""),"")</f>
        <v/>
      </c>
      <c r="HY96" s="214" t="str">
        <f>IFERROR(IF(AND($HR96="mas",'Classificação geral'!$K88=2),'Classificação geral'!W88,""),"")</f>
        <v/>
      </c>
      <c r="HZ96" s="214" t="str">
        <f>IFERROR(IF(AND($HR96="mas",'Classificação geral'!$K88=2),'Classificação geral'!X88,""),"")</f>
        <v/>
      </c>
      <c r="IA96" s="214" t="str">
        <f>IFERROR(IF(AND($HR96="mas",'Classificação geral'!$K88=2),'Classificação geral'!M88,""),"")</f>
        <v/>
      </c>
      <c r="IB96" s="214" t="str">
        <f>IFERROR(IF(AND($HR96="mas",'Classificação geral'!$K88=2),'Classificação geral'!Y88,""),"")</f>
        <v/>
      </c>
      <c r="IC96" s="214" t="str">
        <f>IFERROR(IF(AND($HR96="mas",'Classificação geral'!$K88=2),'Classificação geral'!AA88,""),"")</f>
        <v/>
      </c>
      <c r="ID96" s="214" t="str">
        <f>IFERROR(IF(AND($HR96="mas",'Classificação geral'!$K88=2),'Classificação geral'!AB88,""),"")</f>
        <v/>
      </c>
      <c r="IE96" s="214" t="str">
        <f>IFERROR(IF(AND($HR96="mas",'Classificação geral'!$K88=2),'Classificação geral'!N88,""),"")</f>
        <v/>
      </c>
      <c r="IF96" s="214" t="str">
        <f>IFERROR(IF(AND($HR96="mas",'Classificação geral'!$K88=2),'Classificação geral'!$AM88,""),"")</f>
        <v/>
      </c>
      <c r="IG96" s="216" t="str">
        <f>IFERROR(RANK(IF96,IF:IF,0)+ COUNTIF($IF$13:IF$13,IF96),"")</f>
        <v/>
      </c>
      <c r="IH96" s="209"/>
      <c r="II96" s="214" t="str">
        <f>IFERROR(IF(AND('Classificação geral'!$J88="fem",'Classificação geral'!$K88=3,'Classificação geral'!$F88="Mini"),'Classificação geral'!$A88,""),"")</f>
        <v/>
      </c>
      <c r="IJ96" s="214" t="str">
        <f>IFERROR(IF(AND('Classificação geral'!$J88="fem",'Classificação geral'!$K88=3,'Classificação geral'!$F88="Mini"),'Classificação geral'!$B88,""),"")</f>
        <v/>
      </c>
      <c r="IK96" s="215" t="str">
        <f>IF($IJ96='Classificação geral'!$B88,'Classificação geral'!$C88,"")</f>
        <v/>
      </c>
      <c r="IL96" s="215" t="str">
        <f>IF($IJ96='Classificação geral'!$B88,'Classificação geral'!$D88,"")</f>
        <v/>
      </c>
      <c r="IM96" s="215" t="str">
        <f>IF($IJ96='Classificação geral'!$B88,'Classificação geral'!$J88,"")</f>
        <v/>
      </c>
      <c r="IN96" s="215" t="str">
        <f>IF($IM96='Classificação geral'!$J88,'Classificação geral'!$K88,"")</f>
        <v/>
      </c>
      <c r="IO96" s="215" t="str">
        <f>IF($IN96='Classificação geral'!$K88,'Classificação geral'!$P88,"")</f>
        <v/>
      </c>
      <c r="IP96" s="215" t="str">
        <f>IF($IN96='Classificação geral'!$K88,'Classificação geral'!$S88,"")</f>
        <v/>
      </c>
      <c r="IQ96" s="215" t="str">
        <f>IF($IN96='Classificação geral'!$K88,'Classificação geral'!$T88,"")</f>
        <v/>
      </c>
      <c r="IR96" s="215" t="str">
        <f>IF($IN96='Classificação geral'!$K88,'Classificação geral'!$L88,"")</f>
        <v/>
      </c>
      <c r="IS96" s="215" t="str">
        <f>IF($IN96='Classificação geral'!$K88,'Classificação geral'!$U88,"")</f>
        <v/>
      </c>
      <c r="IT96" s="215" t="str">
        <f>IF($IN96='Classificação geral'!$K88,'Classificação geral'!$W88,"")</f>
        <v/>
      </c>
      <c r="IU96" s="215" t="str">
        <f>IF($IN96='Classificação geral'!$K88,'Classificação geral'!$X88,"")</f>
        <v/>
      </c>
      <c r="IV96" s="215" t="str">
        <f>IF($IN96='Classificação geral'!$K88,'Classificação geral'!$M88,"")</f>
        <v/>
      </c>
      <c r="IW96" s="215" t="str">
        <f>IF($IN96='Classificação geral'!$K88,'Classificação geral'!$Y88,"")</f>
        <v/>
      </c>
      <c r="IX96" s="215" t="str">
        <f>IF($IN96='Classificação geral'!$K88,'Classificação geral'!$AA88,"")</f>
        <v/>
      </c>
      <c r="IY96" s="215" t="str">
        <f>IF($IN96='Classificação geral'!$K88,'Classificação geral'!$AB88,"")</f>
        <v/>
      </c>
      <c r="IZ96" s="215" t="str">
        <f>IF($IN96='Classificação geral'!$K88,'Classificação geral'!$N88,"")</f>
        <v/>
      </c>
      <c r="JA96" s="215" t="str">
        <f>IF($IN96='Classificação geral'!$K88,'Classificação geral'!$O88,"")</f>
        <v/>
      </c>
      <c r="JB96" s="215" t="str">
        <f>IF($IN96='Classificação geral'!$K88,'Classificação geral'!$AM88,"")</f>
        <v/>
      </c>
      <c r="JC96" s="216" t="str">
        <f>IFERROR(RANK(JB96,JB:JB,0)+ COUNTIF($JB$13:JB94,JB96),"")</f>
        <v/>
      </c>
      <c r="JD96" s="209"/>
      <c r="JE96" s="214" t="str">
        <f>IFERROR(IF(AND('Classificação geral'!$J88="mas",'Classificação geral'!$K88=3,'Classificação geral'!$F88="Mini"),'Classificação geral'!$A88,""),"")</f>
        <v/>
      </c>
      <c r="JF96" s="214" t="str">
        <f>IFERROR(IF(AND('Classificação geral'!$J88="mas",'Classificação geral'!$K88=3,'Classificação geral'!$F88="Mini"),'Classificação geral'!$B88,""),"")</f>
        <v/>
      </c>
      <c r="JG96" s="215" t="str">
        <f>IF($JF96='Classificação geral'!$B88,'Classificação geral'!$C88,"")</f>
        <v/>
      </c>
      <c r="JH96" s="215" t="str">
        <f>IF($JF96='Classificação geral'!$B88,'Classificação geral'!$D88,"")</f>
        <v/>
      </c>
      <c r="JI96" s="215" t="str">
        <f>IF($JF96='Classificação geral'!$B88,'Classificação geral'!$J88,"")</f>
        <v/>
      </c>
      <c r="JJ96" s="214" t="str">
        <f>IFERROR(IF(AND($JI96="mas",'Classificação geral'!$K88=3),'Classificação geral'!K88,""),"")</f>
        <v/>
      </c>
      <c r="JK96" s="214" t="str">
        <f>IFERROR(IF(AND($JI96="mas",'Classificação geral'!$K88=3),'Classificação geral'!P88,""),"")</f>
        <v/>
      </c>
      <c r="JL96" s="214" t="str">
        <f>IFERROR(IF(AND($JI96="mas",'Classificação geral'!$K88=3),'Classificação geral'!S88,""),"")</f>
        <v/>
      </c>
      <c r="JM96" s="214" t="str">
        <f>IFERROR(IF(AND($JI96="mas",'Classificação geral'!$K88=3),'Classificação geral'!T88,""),"")</f>
        <v/>
      </c>
      <c r="JN96" s="214" t="str">
        <f>IFERROR(IF(AND($JI96="mas",'Classificação geral'!$K88=3),'Classificação geral'!L88,""),"")</f>
        <v/>
      </c>
      <c r="JO96" s="214" t="str">
        <f>IFERROR(IF(AND($JI96="mas",'Classificação geral'!$K88=3),'Classificação geral'!U88,""),"")</f>
        <v/>
      </c>
      <c r="JP96" s="214" t="str">
        <f>IFERROR(IF(AND($JI96="mas",'Classificação geral'!$K88=3),'Classificação geral'!W88,""),"")</f>
        <v/>
      </c>
      <c r="JQ96" s="214" t="str">
        <f>IFERROR(IF(AND($JI96="mas",'Classificação geral'!$K88=3),'Classificação geral'!X88,""),"")</f>
        <v/>
      </c>
      <c r="JR96" s="214" t="str">
        <f>IFERROR(IF(AND($JI96="mas",'Classificação geral'!$K88=3),'Classificação geral'!M88,""),"")</f>
        <v/>
      </c>
      <c r="JS96" s="214" t="str">
        <f>IFERROR(IF(AND($JI96="mas",'Classificação geral'!$K88=3),'Classificação geral'!Y88,""),"")</f>
        <v/>
      </c>
      <c r="JT96" s="214" t="str">
        <f>IFERROR(IF(AND($JI96="mas",'Classificação geral'!$K88=3),'Classificação geral'!AA88,""),"")</f>
        <v/>
      </c>
      <c r="JU96" s="214" t="str">
        <f>IFERROR(IF(AND($JI96="mas",'Classificação geral'!$K88=3),'Classificação geral'!AB88,""),"")</f>
        <v/>
      </c>
      <c r="JV96" s="214" t="str">
        <f>IFERROR(IF(AND($JI96="mas",'Classificação geral'!$K88=3),'Classificação geral'!N88,""),"")</f>
        <v/>
      </c>
      <c r="JW96" s="214" t="str">
        <f>IFERROR(IF(AND($JI96="mas",'Classificação geral'!$K88=3),'Classificação geral'!$AM88,""),"")</f>
        <v/>
      </c>
      <c r="JX96" s="216" t="str">
        <f>IFERROR(RANK(JW96,JW:JW,0)+ COUNTIF(JW$13:$JW94,JW96),"")</f>
        <v/>
      </c>
    </row>
    <row r="97" spans="1:284" s="199" customFormat="1" ht="24.75" customHeight="1" x14ac:dyDescent="0.4">
      <c r="A97" s="243"/>
      <c r="B97" s="248" t="str">
        <f t="shared" si="167"/>
        <v/>
      </c>
      <c r="C97" s="238" t="str">
        <f t="shared" si="168"/>
        <v/>
      </c>
      <c r="D97" s="238" t="str">
        <f t="shared" si="169"/>
        <v/>
      </c>
      <c r="E97" s="238" t="str">
        <f t="shared" si="170"/>
        <v/>
      </c>
      <c r="F97" s="239" t="str">
        <f t="shared" si="171"/>
        <v/>
      </c>
      <c r="G97" s="239" t="str">
        <f t="shared" si="172"/>
        <v/>
      </c>
      <c r="H97" s="240" t="str">
        <f t="shared" si="173"/>
        <v/>
      </c>
      <c r="I97" s="240" t="str">
        <f t="shared" si="174"/>
        <v/>
      </c>
      <c r="J97" s="240" t="str">
        <f t="shared" si="175"/>
        <v/>
      </c>
      <c r="K97" s="240" t="str">
        <f t="shared" si="176"/>
        <v/>
      </c>
      <c r="L97" s="240" t="str">
        <f t="shared" si="177"/>
        <v/>
      </c>
      <c r="M97" s="240" t="str">
        <f t="shared" si="178"/>
        <v/>
      </c>
      <c r="N97" s="240" t="str">
        <f t="shared" si="179"/>
        <v/>
      </c>
      <c r="O97" s="240" t="str">
        <f t="shared" si="180"/>
        <v/>
      </c>
      <c r="P97" s="240" t="str">
        <f t="shared" si="181"/>
        <v/>
      </c>
      <c r="Q97" s="240" t="str">
        <f t="shared" si="182"/>
        <v/>
      </c>
      <c r="R97" s="240" t="str">
        <f t="shared" si="274"/>
        <v/>
      </c>
      <c r="S97" s="240" t="str">
        <f t="shared" si="274"/>
        <v/>
      </c>
      <c r="T97" s="240" t="str">
        <f t="shared" si="183"/>
        <v/>
      </c>
      <c r="U97" s="240" t="str">
        <f t="shared" si="184"/>
        <v/>
      </c>
      <c r="V97" s="241">
        <v>83</v>
      </c>
      <c r="W97" s="432"/>
      <c r="X97" s="434"/>
      <c r="Y97" s="242"/>
      <c r="Z97" s="248" t="str">
        <f t="shared" si="185"/>
        <v/>
      </c>
      <c r="AA97" s="238" t="str">
        <f t="shared" si="186"/>
        <v/>
      </c>
      <c r="AB97" s="238" t="str">
        <f t="shared" si="187"/>
        <v/>
      </c>
      <c r="AC97" s="238" t="str">
        <f t="shared" si="188"/>
        <v/>
      </c>
      <c r="AD97" s="239" t="str">
        <f t="shared" si="189"/>
        <v/>
      </c>
      <c r="AE97" s="239" t="str">
        <f t="shared" si="190"/>
        <v/>
      </c>
      <c r="AF97" s="240" t="str">
        <f t="shared" si="191"/>
        <v/>
      </c>
      <c r="AG97" s="240" t="str">
        <f t="shared" si="192"/>
        <v/>
      </c>
      <c r="AH97" s="240" t="str">
        <f t="shared" si="193"/>
        <v/>
      </c>
      <c r="AI97" s="240" t="str">
        <f t="shared" si="194"/>
        <v/>
      </c>
      <c r="AJ97" s="240" t="str">
        <f t="shared" si="195"/>
        <v/>
      </c>
      <c r="AK97" s="240" t="str">
        <f t="shared" si="196"/>
        <v/>
      </c>
      <c r="AL97" s="240" t="str">
        <f t="shared" si="197"/>
        <v/>
      </c>
      <c r="AM97" s="240" t="str">
        <f t="shared" si="198"/>
        <v/>
      </c>
      <c r="AN97" s="240" t="str">
        <f t="shared" si="199"/>
        <v/>
      </c>
      <c r="AO97" s="240" t="str">
        <f t="shared" si="200"/>
        <v/>
      </c>
      <c r="AP97" s="240" t="str">
        <f t="shared" si="166"/>
        <v/>
      </c>
      <c r="AQ97" s="240" t="str">
        <f t="shared" si="166"/>
        <v/>
      </c>
      <c r="AR97" s="240" t="str">
        <f t="shared" si="201"/>
        <v/>
      </c>
      <c r="AS97" s="240" t="str">
        <f t="shared" si="202"/>
        <v/>
      </c>
      <c r="AT97" s="241">
        <v>83</v>
      </c>
      <c r="AU97" s="432"/>
      <c r="AV97" s="242"/>
      <c r="AW97" s="243"/>
      <c r="AX97" s="249" t="str">
        <f t="shared" si="217"/>
        <v/>
      </c>
      <c r="AY97" s="238" t="str">
        <f t="shared" si="218"/>
        <v/>
      </c>
      <c r="AZ97" s="238" t="str">
        <f t="shared" si="219"/>
        <v/>
      </c>
      <c r="BA97" s="239" t="str">
        <f t="shared" si="203"/>
        <v/>
      </c>
      <c r="BB97" s="239" t="str">
        <f t="shared" si="220"/>
        <v/>
      </c>
      <c r="BC97" s="239" t="str">
        <f t="shared" si="221"/>
        <v/>
      </c>
      <c r="BD97" s="240" t="str">
        <f t="shared" si="222"/>
        <v/>
      </c>
      <c r="BE97" s="240" t="str">
        <f t="shared" si="223"/>
        <v/>
      </c>
      <c r="BF97" s="240" t="str">
        <f t="shared" si="224"/>
        <v/>
      </c>
      <c r="BG97" s="240" t="str">
        <f t="shared" si="225"/>
        <v/>
      </c>
      <c r="BH97" s="240" t="str">
        <f t="shared" si="226"/>
        <v/>
      </c>
      <c r="BI97" s="240" t="str">
        <f t="shared" si="227"/>
        <v/>
      </c>
      <c r="BJ97" s="240" t="str">
        <f t="shared" si="228"/>
        <v/>
      </c>
      <c r="BK97" s="240" t="str">
        <f t="shared" si="229"/>
        <v/>
      </c>
      <c r="BL97" s="240" t="str">
        <f t="shared" si="230"/>
        <v/>
      </c>
      <c r="BM97" s="240" t="str">
        <f t="shared" si="231"/>
        <v/>
      </c>
      <c r="BN97" s="240" t="str">
        <f t="shared" si="121"/>
        <v/>
      </c>
      <c r="BO97" s="240" t="str">
        <f t="shared" si="121"/>
        <v/>
      </c>
      <c r="BP97" s="240" t="str">
        <f t="shared" si="232"/>
        <v/>
      </c>
      <c r="BQ97" s="240" t="str">
        <f t="shared" si="233"/>
        <v/>
      </c>
      <c r="BR97" s="241">
        <v>83</v>
      </c>
      <c r="BS97" s="432"/>
      <c r="BT97" s="242"/>
      <c r="BU97" s="242"/>
      <c r="BV97" s="249" t="str">
        <f t="shared" si="234"/>
        <v/>
      </c>
      <c r="BW97" s="238" t="str">
        <f t="shared" si="235"/>
        <v/>
      </c>
      <c r="BX97" s="238" t="str">
        <f t="shared" si="236"/>
        <v/>
      </c>
      <c r="BY97" s="239" t="str">
        <f t="shared" si="204"/>
        <v/>
      </c>
      <c r="BZ97" s="239" t="str">
        <f t="shared" si="237"/>
        <v/>
      </c>
      <c r="CA97" s="239" t="str">
        <f t="shared" si="122"/>
        <v/>
      </c>
      <c r="CB97" s="240" t="str">
        <f t="shared" si="122"/>
        <v/>
      </c>
      <c r="CC97" s="240" t="str">
        <f t="shared" si="238"/>
        <v/>
      </c>
      <c r="CD97" s="240" t="str">
        <f t="shared" si="239"/>
        <v/>
      </c>
      <c r="CE97" s="240" t="str">
        <f t="shared" si="240"/>
        <v/>
      </c>
      <c r="CF97" s="240" t="str">
        <f t="shared" si="241"/>
        <v/>
      </c>
      <c r="CG97" s="240" t="str">
        <f t="shared" si="242"/>
        <v/>
      </c>
      <c r="CH97" s="240" t="str">
        <f t="shared" si="243"/>
        <v/>
      </c>
      <c r="CI97" s="240" t="str">
        <f t="shared" si="244"/>
        <v/>
      </c>
      <c r="CJ97" s="240" t="str">
        <f t="shared" si="245"/>
        <v/>
      </c>
      <c r="CK97" s="240" t="str">
        <f t="shared" si="246"/>
        <v/>
      </c>
      <c r="CL97" s="240" t="str">
        <f t="shared" si="123"/>
        <v/>
      </c>
      <c r="CM97" s="240" t="str">
        <f t="shared" si="123"/>
        <v/>
      </c>
      <c r="CN97" s="240" t="str">
        <f t="shared" si="247"/>
        <v/>
      </c>
      <c r="CO97" s="240" t="str">
        <f t="shared" si="248"/>
        <v/>
      </c>
      <c r="CP97" s="241">
        <v>83</v>
      </c>
      <c r="CQ97" s="432"/>
      <c r="CR97" s="243"/>
      <c r="CS97" s="248" t="str">
        <f t="shared" si="249"/>
        <v/>
      </c>
      <c r="CT97" s="238" t="str">
        <f t="shared" si="250"/>
        <v/>
      </c>
      <c r="CU97" s="238" t="str">
        <f t="shared" si="251"/>
        <v/>
      </c>
      <c r="CV97" s="238" t="str">
        <f t="shared" si="252"/>
        <v/>
      </c>
      <c r="CW97" s="239" t="str">
        <f t="shared" si="253"/>
        <v/>
      </c>
      <c r="CX97" s="239" t="str">
        <f t="shared" si="254"/>
        <v/>
      </c>
      <c r="CY97" s="240" t="str">
        <f t="shared" si="255"/>
        <v/>
      </c>
      <c r="CZ97" s="240" t="str">
        <f t="shared" si="256"/>
        <v/>
      </c>
      <c r="DA97" s="240" t="str">
        <f t="shared" si="257"/>
        <v/>
      </c>
      <c r="DB97" s="240" t="str">
        <f t="shared" si="258"/>
        <v/>
      </c>
      <c r="DC97" s="240" t="str">
        <f t="shared" si="259"/>
        <v/>
      </c>
      <c r="DD97" s="240" t="str">
        <f t="shared" si="260"/>
        <v/>
      </c>
      <c r="DE97" s="240" t="str">
        <f t="shared" si="261"/>
        <v/>
      </c>
      <c r="DF97" s="240" t="str">
        <f t="shared" si="262"/>
        <v/>
      </c>
      <c r="DG97" s="240" t="str">
        <f t="shared" si="263"/>
        <v/>
      </c>
      <c r="DH97" s="240" t="str">
        <f t="shared" si="264"/>
        <v/>
      </c>
      <c r="DI97" s="240" t="str">
        <f t="shared" si="124"/>
        <v/>
      </c>
      <c r="DJ97" s="240" t="str">
        <f t="shared" si="124"/>
        <v/>
      </c>
      <c r="DK97" s="240" t="str">
        <f t="shared" si="265"/>
        <v/>
      </c>
      <c r="DL97" s="240" t="str">
        <f t="shared" si="266"/>
        <v/>
      </c>
      <c r="DM97" s="241">
        <v>83</v>
      </c>
      <c r="DN97" s="432"/>
      <c r="DO97" s="242"/>
      <c r="DP97" s="242"/>
      <c r="DQ97" s="248" t="str">
        <f t="shared" si="267"/>
        <v/>
      </c>
      <c r="DR97" s="238" t="str">
        <f t="shared" si="268"/>
        <v/>
      </c>
      <c r="DS97" s="238" t="str">
        <f t="shared" si="269"/>
        <v/>
      </c>
      <c r="DT97" s="238" t="str">
        <f t="shared" si="270"/>
        <v/>
      </c>
      <c r="DU97" s="239" t="str">
        <f t="shared" si="271"/>
        <v/>
      </c>
      <c r="DV97" s="239" t="str">
        <f t="shared" si="272"/>
        <v/>
      </c>
      <c r="DW97" s="240" t="str">
        <f t="shared" si="205"/>
        <v/>
      </c>
      <c r="DX97" s="240" t="str">
        <f t="shared" si="206"/>
        <v/>
      </c>
      <c r="DY97" s="240" t="str">
        <f t="shared" si="207"/>
        <v/>
      </c>
      <c r="DZ97" s="240" t="str">
        <f t="shared" si="208"/>
        <v/>
      </c>
      <c r="EA97" s="240" t="str">
        <f t="shared" si="209"/>
        <v/>
      </c>
      <c r="EB97" s="240" t="str">
        <f t="shared" si="210"/>
        <v/>
      </c>
      <c r="EC97" s="240" t="str">
        <f t="shared" si="211"/>
        <v/>
      </c>
      <c r="ED97" s="240" t="str">
        <f t="shared" si="212"/>
        <v/>
      </c>
      <c r="EE97" s="240" t="str">
        <f t="shared" si="213"/>
        <v/>
      </c>
      <c r="EF97" s="240" t="str">
        <f t="shared" si="214"/>
        <v/>
      </c>
      <c r="EG97" s="240" t="str">
        <f t="shared" si="215"/>
        <v/>
      </c>
      <c r="EH97" s="240" t="str">
        <f t="shared" si="275"/>
        <v/>
      </c>
      <c r="EI97" s="240" t="str">
        <f t="shared" si="216"/>
        <v/>
      </c>
      <c r="EJ97" s="240" t="str">
        <f t="shared" si="273"/>
        <v/>
      </c>
      <c r="EK97" s="241">
        <v>83</v>
      </c>
      <c r="EL97" s="432"/>
      <c r="EZ97" s="214" t="str">
        <f>IFERROR(IF(AND('Classificação geral'!$J89="FEM",'Classificação geral'!$K89=1,'Classificação geral'!$F89="Mini"),'Classificação geral'!$A89,""),"")</f>
        <v/>
      </c>
      <c r="FA97" s="214" t="str">
        <f>IFERROR(IF(AND('Classificação geral'!$J89="FEM",'Classificação geral'!$K89=1,'Classificação geral'!F89="Mini"),'Classificação geral'!$B89,""),"")</f>
        <v/>
      </c>
      <c r="FB97" s="215" t="str">
        <f>IF($FA97='Classificação geral'!$B89,'Classificação geral'!$C89,"")</f>
        <v/>
      </c>
      <c r="FC97" s="215" t="str">
        <f>IF($FA97='Classificação geral'!$B89,'Classificação geral'!$D89,"")</f>
        <v/>
      </c>
      <c r="FD97" s="215" t="str">
        <f>IF($FA97='Classificação geral'!$B89,'Classificação geral'!$J89,"")</f>
        <v/>
      </c>
      <c r="FE97" s="215" t="str">
        <f>IF($FD97='Classificação geral'!$J89,'Classificação geral'!$K89,"")</f>
        <v/>
      </c>
      <c r="FF97" s="215" t="str">
        <f>IF($FE97='Classificação geral'!$K89,'Classificação geral'!$P89,"")</f>
        <v/>
      </c>
      <c r="FG97" s="215" t="str">
        <f>IF($FE97='Classificação geral'!$K89,'Classificação geral'!$S89,"")</f>
        <v/>
      </c>
      <c r="FH97" s="215" t="str">
        <f>IF($FE97='Classificação geral'!$K89,'Classificação geral'!$T89,"")</f>
        <v/>
      </c>
      <c r="FI97" s="215" t="str">
        <f>IF($FE97='Classificação geral'!$K89,'Classificação geral'!$L89,"")</f>
        <v/>
      </c>
      <c r="FJ97" s="215" t="str">
        <f>IF($FE97='Classificação geral'!$K89,'Classificação geral'!$U89,"")</f>
        <v/>
      </c>
      <c r="FK97" s="215" t="str">
        <f>IF($FE97='Classificação geral'!$K89,'Classificação geral'!$W89,"")</f>
        <v/>
      </c>
      <c r="FL97" s="215" t="str">
        <f>IF($FE97='Classificação geral'!$K89,'Classificação geral'!$X89,"")</f>
        <v/>
      </c>
      <c r="FM97" s="215" t="str">
        <f>IF($FE97='Classificação geral'!$K89,'Classificação geral'!$M89,"")</f>
        <v/>
      </c>
      <c r="FN97" s="215" t="str">
        <f>IF($FE97='Classificação geral'!$K89,'Classificação geral'!$Y89,"")</f>
        <v/>
      </c>
      <c r="FO97" s="215" t="str">
        <f>IF($FE97='Classificação geral'!$K89,'Classificação geral'!$AA89,"")</f>
        <v/>
      </c>
      <c r="FP97" s="215" t="str">
        <f>IF($FE97='Classificação geral'!$K89,'Classificação geral'!$AB89,"")</f>
        <v/>
      </c>
      <c r="FQ97" s="215" t="str">
        <f>IF($FE97='Classificação geral'!$K89,'Classificação geral'!$N89,"")</f>
        <v/>
      </c>
      <c r="FR97" s="215" t="str">
        <f>IF($FE97='Classificação geral'!$K89,'Classificação geral'!$O89,"")</f>
        <v/>
      </c>
      <c r="FS97" s="215" t="str">
        <f>IF($FE97='Classificação geral'!$K89,'Classificação geral'!$AM89,"")</f>
        <v/>
      </c>
      <c r="FT97" s="216" t="str">
        <f>IFERROR(RANK(FS97,FS:FS,0)+ COUNTIF($FS$13:FS96,FS97),"")</f>
        <v/>
      </c>
      <c r="FU97" s="209"/>
      <c r="FV97" s="214" t="str">
        <f>IFERROR(IF(AND('Classificação geral'!$J89="mas",'Classificação geral'!$K89=1,'Classificação geral'!$F89="Mini"),'Classificação geral'!$A89,""),"")</f>
        <v/>
      </c>
      <c r="FW97" s="214" t="str">
        <f>IFERROR(IF(AND('Classificação geral'!$J89="mas",'Classificação geral'!$K89=1,'Classificação geral'!$F89="Mini"),'Classificação geral'!$B89,""),"")</f>
        <v/>
      </c>
      <c r="FX97" s="215" t="str">
        <f>IF($FW97='Classificação geral'!$B89,'Classificação geral'!$C89,"")</f>
        <v/>
      </c>
      <c r="FY97" s="215" t="str">
        <f>IF($FW97='Classificação geral'!$B89,'Classificação geral'!$D89,"")</f>
        <v/>
      </c>
      <c r="FZ97" s="215" t="str">
        <f>IF($FW97='Classificação geral'!$B89,'Classificação geral'!$J89,"")</f>
        <v/>
      </c>
      <c r="GA97" s="214" t="str">
        <f>IFERROR(IF(AND($FZ97="mas",'Classificação geral'!$K89=1),'Classificação geral'!K89,""),"")</f>
        <v/>
      </c>
      <c r="GB97" s="214" t="str">
        <f>IFERROR(IF(AND($FZ97="mas",'Classificação geral'!$K89=1),'Classificação geral'!P89,""),"")</f>
        <v/>
      </c>
      <c r="GC97" s="214" t="str">
        <f>IFERROR(IF(AND($FZ97="mas",'Classificação geral'!$K89=1),'Classificação geral'!S89,""),"")</f>
        <v/>
      </c>
      <c r="GD97" s="214" t="str">
        <f>IFERROR(IF(AND($FZ97="mas",'Classificação geral'!$K89=1),'Classificação geral'!T89,""),"")</f>
        <v/>
      </c>
      <c r="GE97" s="214" t="str">
        <f>IFERROR(IF(AND($FZ97="mas",'Classificação geral'!$K89=1),'Classificação geral'!L89,""),"")</f>
        <v/>
      </c>
      <c r="GF97" s="214" t="str">
        <f>IFERROR(IF(AND($FZ97="mas",'Classificação geral'!$K89=1),'Classificação geral'!U89,""),"")</f>
        <v/>
      </c>
      <c r="GG97" s="214" t="str">
        <f>IFERROR(IF(AND($FZ97="mas",'Classificação geral'!$K89=1),'Classificação geral'!W89,""),"")</f>
        <v/>
      </c>
      <c r="GH97" s="214" t="str">
        <f>IFERROR(IF(AND($FZ97="mas",'Classificação geral'!$K89=1),'Classificação geral'!X89,""),"")</f>
        <v/>
      </c>
      <c r="GI97" s="214" t="str">
        <f>IFERROR(IF(AND($FZ97="mas",'Classificação geral'!$K89=1),'Classificação geral'!M89,""),"")</f>
        <v/>
      </c>
      <c r="GJ97" s="214" t="str">
        <f>IFERROR(IF(AND($FZ97="mas",'Classificação geral'!$K89=1),'Classificação geral'!Y89,""),"")</f>
        <v/>
      </c>
      <c r="GK97" s="214" t="str">
        <f>IFERROR(IF(AND($FZ97="mas",'Classificação geral'!$K89=1),'Classificação geral'!AA89,""),"")</f>
        <v/>
      </c>
      <c r="GL97" s="214" t="str">
        <f>IFERROR(IF(AND($FZ97="mas",'Classificação geral'!$K89=1),'Classificação geral'!AB89,""),"")</f>
        <v/>
      </c>
      <c r="GM97" s="214" t="str">
        <f>IFERROR(IF(AND($FZ97="mas",'Classificação geral'!$K89=1),'Classificação geral'!N89,""),"")</f>
        <v/>
      </c>
      <c r="GN97" s="214" t="str">
        <f>IFERROR(IF(AND($FZ97="mas",'Classificação geral'!$K89=1),'Classificação geral'!O89,""),"")</f>
        <v/>
      </c>
      <c r="GO97" s="244" t="str">
        <f>IFERROR(IF(AND($FZ97="mas",'Classificação geral'!$K89=1),'Classificação geral'!AM89,""),"")</f>
        <v/>
      </c>
      <c r="GP97" s="216" t="str">
        <f>IFERROR(RANK(GO97,GO:GO,0)+ COUNTIF($GO$13:GO96,GO97),"")</f>
        <v/>
      </c>
      <c r="GQ97" s="209"/>
      <c r="GR97" s="214" t="str">
        <f>IFERROR(IF(AND('Classificação geral'!$J89="fem",'Classificação geral'!$K89=2,'Classificação geral'!$F89="Mini"),'Classificação geral'!$A89,""),"")</f>
        <v/>
      </c>
      <c r="GS97" s="214" t="str">
        <f>IFERROR(IF(AND('Classificação geral'!$J89="fem",'Classificação geral'!$K89=2,'Classificação geral'!$F89="Mini"),'Classificação geral'!$B89,""),"")</f>
        <v/>
      </c>
      <c r="GT97" s="215" t="str">
        <f>IF($GS97='Classificação geral'!$B89,'Classificação geral'!$C89,"")</f>
        <v/>
      </c>
      <c r="GU97" s="215" t="str">
        <f>IF($GS97='Classificação geral'!$B89,'Classificação geral'!$D89,"")</f>
        <v/>
      </c>
      <c r="GV97" s="215" t="str">
        <f>IF($GS97='Classificação geral'!$B89,'Classificação geral'!$J89,"")</f>
        <v/>
      </c>
      <c r="GW97" s="214" t="str">
        <f>IFERROR(IF(AND($GV97="fem",'Classificação geral'!$K89=2),'Classificação geral'!K89,""),"")</f>
        <v/>
      </c>
      <c r="GX97" s="214" t="str">
        <f>IFERROR(IF(AND($GV97="fem",'Classificação geral'!$K89=2),'Classificação geral'!P89,""),"")</f>
        <v/>
      </c>
      <c r="GY97" s="214" t="str">
        <f>IFERROR(IF(AND($GV97="fem",'Classificação geral'!$K89=2),'Classificação geral'!S89,""),"")</f>
        <v/>
      </c>
      <c r="GZ97" s="214" t="str">
        <f>IFERROR(IF(AND($GV97="fem",'Classificação geral'!$K89=2),'Classificação geral'!T89,""),"")</f>
        <v/>
      </c>
      <c r="HA97" s="214" t="str">
        <f>IFERROR(IF(AND($GV97="fem",'Classificação geral'!$K89=2),'Classificação geral'!L89,""),"")</f>
        <v/>
      </c>
      <c r="HB97" s="214" t="str">
        <f>IFERROR(IF(AND($GV97="fem",'Classificação geral'!$K89=2),'Classificação geral'!U89,""),"")</f>
        <v/>
      </c>
      <c r="HC97" s="214" t="str">
        <f>IFERROR(IF(AND($GV97="fem",'Classificação geral'!$K89=2),'Classificação geral'!W89,""),"")</f>
        <v/>
      </c>
      <c r="HD97" s="214" t="str">
        <f>IFERROR(IF(AND($GV97="fem",'Classificação geral'!$K89=2),'Classificação geral'!X89,""),"")</f>
        <v/>
      </c>
      <c r="HE97" s="214" t="str">
        <f>IFERROR(IF(AND($GV97="fem",'Classificação geral'!$K89=2),'Classificação geral'!M89,""),"")</f>
        <v/>
      </c>
      <c r="HF97" s="214" t="str">
        <f>IFERROR(IF(AND($GV97="fem",'Classificação geral'!$K89=2),'Classificação geral'!Y89,""),"")</f>
        <v/>
      </c>
      <c r="HG97" s="214" t="str">
        <f>IFERROR(IF(AND($GV97="fem",'Classificação geral'!$K89=2),'Classificação geral'!AA89,""),"")</f>
        <v/>
      </c>
      <c r="HH97" s="214" t="str">
        <f>IFERROR(IF(AND($GV97="fem",'Classificação geral'!$K89=2),'Classificação geral'!AB89,""),"")</f>
        <v/>
      </c>
      <c r="HI97" s="214" t="str">
        <f>IFERROR(IF(AND($GV97="fem",'Classificação geral'!$K89=2),'Classificação geral'!N89,""),"")</f>
        <v/>
      </c>
      <c r="HJ97" s="214" t="str">
        <f>IFERROR(IF(AND($GV97="fem",'Classificação geral'!$K89=2),'Classificação geral'!O89,""),"")</f>
        <v/>
      </c>
      <c r="HK97" s="214" t="str">
        <f>IFERROR(IF(AND($GV97="fem",'Classificação geral'!$K89=2),'Classificação geral'!AM89,""),"")</f>
        <v/>
      </c>
      <c r="HL97" s="216" t="str">
        <f>IFERROR(RANK(HK97,HK:HK,0)+ COUNTIF(HK$13:$HK95,HK97),"")</f>
        <v/>
      </c>
      <c r="HM97" s="209"/>
      <c r="HN97" s="214" t="str">
        <f>IFERROR(IF(AND('Classificação geral'!$J89="mas",'Classificação geral'!$K89=2,'Classificação geral'!$F89="Mini"),'Classificação geral'!$A89,""),"")</f>
        <v/>
      </c>
      <c r="HO97" s="214" t="str">
        <f>IFERROR(IF(AND('Classificação geral'!$J89="mas",'Classificação geral'!$K89=2,'Classificação geral'!$F89="Mini"),'Classificação geral'!$B89,""),"")</f>
        <v/>
      </c>
      <c r="HP97" s="215" t="str">
        <f>IF($HO97='Classificação geral'!$B89,'Classificação geral'!$C89,"")</f>
        <v/>
      </c>
      <c r="HQ97" s="215" t="str">
        <f>IF($HO97='Classificação geral'!$B89,'Classificação geral'!$D89,"")</f>
        <v/>
      </c>
      <c r="HR97" s="215" t="str">
        <f>IF($HO97='Classificação geral'!$B89,'Classificação geral'!$J89,"")</f>
        <v/>
      </c>
      <c r="HS97" s="214" t="str">
        <f>IFERROR(IF(AND($HR97="mas",'Classificação geral'!$K89=2),'Classificação geral'!K89,""),"")</f>
        <v/>
      </c>
      <c r="HT97" s="214" t="str">
        <f>IFERROR(IF(AND($HR97="mas",'Classificação geral'!$K89=2),'Classificação geral'!P89,""),"")</f>
        <v/>
      </c>
      <c r="HU97" s="214" t="str">
        <f>IFERROR(IF(AND($HR97="mas",'Classificação geral'!$K89=2),'Classificação geral'!S89,""),"")</f>
        <v/>
      </c>
      <c r="HV97" s="214" t="str">
        <f>IFERROR(IF(AND($HR97="mas",'Classificação geral'!$K89=2),'Classificação geral'!T89,""),"")</f>
        <v/>
      </c>
      <c r="HW97" s="214" t="str">
        <f>IFERROR(IF(AND($HR97="mas",'Classificação geral'!$K89=2),'Classificação geral'!L89,""),"")</f>
        <v/>
      </c>
      <c r="HX97" s="214" t="str">
        <f>IFERROR(IF(AND($HR97="mas",'Classificação geral'!$K89=2),'Classificação geral'!U89,""),"")</f>
        <v/>
      </c>
      <c r="HY97" s="214" t="str">
        <f>IFERROR(IF(AND($HR97="mas",'Classificação geral'!$K89=2),'Classificação geral'!W89,""),"")</f>
        <v/>
      </c>
      <c r="HZ97" s="214" t="str">
        <f>IFERROR(IF(AND($HR97="mas",'Classificação geral'!$K89=2),'Classificação geral'!X89,""),"")</f>
        <v/>
      </c>
      <c r="IA97" s="214" t="str">
        <f>IFERROR(IF(AND($HR97="mas",'Classificação geral'!$K89=2),'Classificação geral'!M89,""),"")</f>
        <v/>
      </c>
      <c r="IB97" s="214" t="str">
        <f>IFERROR(IF(AND($HR97="mas",'Classificação geral'!$K89=2),'Classificação geral'!Y89,""),"")</f>
        <v/>
      </c>
      <c r="IC97" s="214" t="str">
        <f>IFERROR(IF(AND($HR97="mas",'Classificação geral'!$K89=2),'Classificação geral'!AA89,""),"")</f>
        <v/>
      </c>
      <c r="ID97" s="214" t="str">
        <f>IFERROR(IF(AND($HR97="mas",'Classificação geral'!$K89=2),'Classificação geral'!AB89,""),"")</f>
        <v/>
      </c>
      <c r="IE97" s="214" t="str">
        <f>IFERROR(IF(AND($HR97="mas",'Classificação geral'!$K89=2),'Classificação geral'!N89,""),"")</f>
        <v/>
      </c>
      <c r="IF97" s="214" t="str">
        <f>IFERROR(IF(AND($HR97="mas",'Classificação geral'!$K89=2),'Classificação geral'!$AM89,""),"")</f>
        <v/>
      </c>
      <c r="IG97" s="216" t="str">
        <f>IFERROR(RANK(IF97,IF:IF,0)+ COUNTIF($IF$13:IF$13,IF97),"")</f>
        <v/>
      </c>
      <c r="IH97" s="209"/>
      <c r="II97" s="214" t="str">
        <f>IFERROR(IF(AND('Classificação geral'!$J89="fem",'Classificação geral'!$K89=3,'Classificação geral'!$F89="Mini"),'Classificação geral'!$A89,""),"")</f>
        <v/>
      </c>
      <c r="IJ97" s="214" t="str">
        <f>IFERROR(IF(AND('Classificação geral'!$J89="fem",'Classificação geral'!$K89=3,'Classificação geral'!$F89="Mini"),'Classificação geral'!$B89,""),"")</f>
        <v/>
      </c>
      <c r="IK97" s="215" t="str">
        <f>IF($IJ97='Classificação geral'!$B89,'Classificação geral'!$C89,"")</f>
        <v/>
      </c>
      <c r="IL97" s="215" t="str">
        <f>IF($IJ97='Classificação geral'!$B89,'Classificação geral'!$D89,"")</f>
        <v/>
      </c>
      <c r="IM97" s="215" t="str">
        <f>IF($IJ97='Classificação geral'!$B89,'Classificação geral'!$J89,"")</f>
        <v/>
      </c>
      <c r="IN97" s="215" t="str">
        <f>IF($IM97='Classificação geral'!$J89,'Classificação geral'!$K89,"")</f>
        <v/>
      </c>
      <c r="IO97" s="215" t="str">
        <f>IF($IN97='Classificação geral'!$K89,'Classificação geral'!$P89,"")</f>
        <v/>
      </c>
      <c r="IP97" s="215" t="str">
        <f>IF($IN97='Classificação geral'!$K89,'Classificação geral'!$S89,"")</f>
        <v/>
      </c>
      <c r="IQ97" s="215" t="str">
        <f>IF($IN97='Classificação geral'!$K89,'Classificação geral'!$T89,"")</f>
        <v/>
      </c>
      <c r="IR97" s="215" t="str">
        <f>IF($IN97='Classificação geral'!$K89,'Classificação geral'!$L89,"")</f>
        <v/>
      </c>
      <c r="IS97" s="215" t="str">
        <f>IF($IN97='Classificação geral'!$K89,'Classificação geral'!$U89,"")</f>
        <v/>
      </c>
      <c r="IT97" s="215" t="str">
        <f>IF($IN97='Classificação geral'!$K89,'Classificação geral'!$W89,"")</f>
        <v/>
      </c>
      <c r="IU97" s="215" t="str">
        <f>IF($IN97='Classificação geral'!$K89,'Classificação geral'!$X89,"")</f>
        <v/>
      </c>
      <c r="IV97" s="215" t="str">
        <f>IF($IN97='Classificação geral'!$K89,'Classificação geral'!$M89,"")</f>
        <v/>
      </c>
      <c r="IW97" s="215" t="str">
        <f>IF($IN97='Classificação geral'!$K89,'Classificação geral'!$Y89,"")</f>
        <v/>
      </c>
      <c r="IX97" s="215" t="str">
        <f>IF($IN97='Classificação geral'!$K89,'Classificação geral'!$AA89,"")</f>
        <v/>
      </c>
      <c r="IY97" s="215" t="str">
        <f>IF($IN97='Classificação geral'!$K89,'Classificação geral'!$AB89,"")</f>
        <v/>
      </c>
      <c r="IZ97" s="215" t="str">
        <f>IF($IN97='Classificação geral'!$K89,'Classificação geral'!$N89,"")</f>
        <v/>
      </c>
      <c r="JA97" s="215" t="str">
        <f>IF($IN97='Classificação geral'!$K89,'Classificação geral'!$O89,"")</f>
        <v/>
      </c>
      <c r="JB97" s="215" t="str">
        <f>IF($IN97='Classificação geral'!$K89,'Classificação geral'!$AM89,"")</f>
        <v/>
      </c>
      <c r="JC97" s="216" t="str">
        <f>IFERROR(RANK(JB97,JB:JB,0)+ COUNTIF($JB$13:JB95,JB97),"")</f>
        <v/>
      </c>
      <c r="JD97" s="209"/>
      <c r="JE97" s="214" t="str">
        <f>IFERROR(IF(AND('Classificação geral'!$J89="mas",'Classificação geral'!$K89=3,'Classificação geral'!$F89="Mini"),'Classificação geral'!$A89,""),"")</f>
        <v/>
      </c>
      <c r="JF97" s="214" t="str">
        <f>IFERROR(IF(AND('Classificação geral'!$J89="mas",'Classificação geral'!$K89=3,'Classificação geral'!$F89="Mini"),'Classificação geral'!$B89,""),"")</f>
        <v/>
      </c>
      <c r="JG97" s="215" t="str">
        <f>IF($JF97='Classificação geral'!$B89,'Classificação geral'!$C89,"")</f>
        <v/>
      </c>
      <c r="JH97" s="215" t="str">
        <f>IF($JF97='Classificação geral'!$B89,'Classificação geral'!$D89,"")</f>
        <v/>
      </c>
      <c r="JI97" s="215" t="str">
        <f>IF($JF97='Classificação geral'!$B89,'Classificação geral'!$J89,"")</f>
        <v/>
      </c>
      <c r="JJ97" s="214" t="str">
        <f>IFERROR(IF(AND($JI97="mas",'Classificação geral'!$K89=3),'Classificação geral'!K89,""),"")</f>
        <v/>
      </c>
      <c r="JK97" s="214" t="str">
        <f>IFERROR(IF(AND($JI97="mas",'Classificação geral'!$K89=3),'Classificação geral'!P89,""),"")</f>
        <v/>
      </c>
      <c r="JL97" s="214" t="str">
        <f>IFERROR(IF(AND($JI97="mas",'Classificação geral'!$K89=3),'Classificação geral'!S89,""),"")</f>
        <v/>
      </c>
      <c r="JM97" s="214" t="str">
        <f>IFERROR(IF(AND($JI97="mas",'Classificação geral'!$K89=3),'Classificação geral'!T89,""),"")</f>
        <v/>
      </c>
      <c r="JN97" s="214" t="str">
        <f>IFERROR(IF(AND($JI97="mas",'Classificação geral'!$K89=3),'Classificação geral'!L89,""),"")</f>
        <v/>
      </c>
      <c r="JO97" s="214" t="str">
        <f>IFERROR(IF(AND($JI97="mas",'Classificação geral'!$K89=3),'Classificação geral'!U89,""),"")</f>
        <v/>
      </c>
      <c r="JP97" s="214" t="str">
        <f>IFERROR(IF(AND($JI97="mas",'Classificação geral'!$K89=3),'Classificação geral'!W89,""),"")</f>
        <v/>
      </c>
      <c r="JQ97" s="214" t="str">
        <f>IFERROR(IF(AND($JI97="mas",'Classificação geral'!$K89=3),'Classificação geral'!X89,""),"")</f>
        <v/>
      </c>
      <c r="JR97" s="214" t="str">
        <f>IFERROR(IF(AND($JI97="mas",'Classificação geral'!$K89=3),'Classificação geral'!M89,""),"")</f>
        <v/>
      </c>
      <c r="JS97" s="214" t="str">
        <f>IFERROR(IF(AND($JI97="mas",'Classificação geral'!$K89=3),'Classificação geral'!Y89,""),"")</f>
        <v/>
      </c>
      <c r="JT97" s="214" t="str">
        <f>IFERROR(IF(AND($JI97="mas",'Classificação geral'!$K89=3),'Classificação geral'!AA89,""),"")</f>
        <v/>
      </c>
      <c r="JU97" s="214" t="str">
        <f>IFERROR(IF(AND($JI97="mas",'Classificação geral'!$K89=3),'Classificação geral'!AB89,""),"")</f>
        <v/>
      </c>
      <c r="JV97" s="214" t="str">
        <f>IFERROR(IF(AND($JI97="mas",'Classificação geral'!$K89=3),'Classificação geral'!N89,""),"")</f>
        <v/>
      </c>
      <c r="JW97" s="214" t="str">
        <f>IFERROR(IF(AND($JI97="mas",'Classificação geral'!$K89=3),'Classificação geral'!$AM89,""),"")</f>
        <v/>
      </c>
      <c r="JX97" s="216" t="str">
        <f>IFERROR(RANK(JW97,JW:JW,0)+ COUNTIF(JW$13:$JW95,JW97),"")</f>
        <v/>
      </c>
    </row>
    <row r="98" spans="1:284" s="199" customFormat="1" ht="24.75" customHeight="1" x14ac:dyDescent="0.4">
      <c r="A98" s="243"/>
      <c r="B98" s="248" t="str">
        <f t="shared" si="167"/>
        <v/>
      </c>
      <c r="C98" s="238" t="str">
        <f t="shared" si="168"/>
        <v/>
      </c>
      <c r="D98" s="238" t="str">
        <f t="shared" si="169"/>
        <v/>
      </c>
      <c r="E98" s="238" t="str">
        <f t="shared" si="170"/>
        <v/>
      </c>
      <c r="F98" s="239" t="str">
        <f t="shared" si="171"/>
        <v/>
      </c>
      <c r="G98" s="239" t="str">
        <f t="shared" si="172"/>
        <v/>
      </c>
      <c r="H98" s="240" t="str">
        <f t="shared" si="173"/>
        <v/>
      </c>
      <c r="I98" s="240" t="str">
        <f t="shared" si="174"/>
        <v/>
      </c>
      <c r="J98" s="240" t="str">
        <f t="shared" si="175"/>
        <v/>
      </c>
      <c r="K98" s="240" t="str">
        <f t="shared" si="176"/>
        <v/>
      </c>
      <c r="L98" s="240" t="str">
        <f t="shared" si="177"/>
        <v/>
      </c>
      <c r="M98" s="240" t="str">
        <f t="shared" si="178"/>
        <v/>
      </c>
      <c r="N98" s="240" t="str">
        <f t="shared" si="179"/>
        <v/>
      </c>
      <c r="O98" s="240" t="str">
        <f t="shared" si="180"/>
        <v/>
      </c>
      <c r="P98" s="240" t="str">
        <f t="shared" si="181"/>
        <v/>
      </c>
      <c r="Q98" s="240" t="str">
        <f t="shared" si="182"/>
        <v/>
      </c>
      <c r="R98" s="240" t="str">
        <f t="shared" si="274"/>
        <v/>
      </c>
      <c r="S98" s="240" t="str">
        <f t="shared" si="274"/>
        <v/>
      </c>
      <c r="T98" s="240" t="str">
        <f t="shared" si="183"/>
        <v/>
      </c>
      <c r="U98" s="240" t="str">
        <f t="shared" si="184"/>
        <v/>
      </c>
      <c r="V98" s="241">
        <v>84</v>
      </c>
      <c r="W98" s="432"/>
      <c r="X98" s="434"/>
      <c r="Y98" s="242"/>
      <c r="Z98" s="248" t="str">
        <f t="shared" si="185"/>
        <v/>
      </c>
      <c r="AA98" s="238" t="str">
        <f t="shared" si="186"/>
        <v/>
      </c>
      <c r="AB98" s="238" t="str">
        <f t="shared" si="187"/>
        <v/>
      </c>
      <c r="AC98" s="238" t="str">
        <f t="shared" si="188"/>
        <v/>
      </c>
      <c r="AD98" s="239" t="str">
        <f t="shared" si="189"/>
        <v/>
      </c>
      <c r="AE98" s="239" t="str">
        <f t="shared" si="190"/>
        <v/>
      </c>
      <c r="AF98" s="240" t="str">
        <f t="shared" si="191"/>
        <v/>
      </c>
      <c r="AG98" s="240" t="str">
        <f t="shared" si="192"/>
        <v/>
      </c>
      <c r="AH98" s="240" t="str">
        <f t="shared" si="193"/>
        <v/>
      </c>
      <c r="AI98" s="240" t="str">
        <f t="shared" si="194"/>
        <v/>
      </c>
      <c r="AJ98" s="240" t="str">
        <f t="shared" si="195"/>
        <v/>
      </c>
      <c r="AK98" s="240" t="str">
        <f t="shared" si="196"/>
        <v/>
      </c>
      <c r="AL98" s="240" t="str">
        <f t="shared" si="197"/>
        <v/>
      </c>
      <c r="AM98" s="240" t="str">
        <f t="shared" si="198"/>
        <v/>
      </c>
      <c r="AN98" s="240" t="str">
        <f t="shared" si="199"/>
        <v/>
      </c>
      <c r="AO98" s="240" t="str">
        <f t="shared" si="200"/>
        <v/>
      </c>
      <c r="AP98" s="240" t="str">
        <f t="shared" si="166"/>
        <v/>
      </c>
      <c r="AQ98" s="240" t="str">
        <f t="shared" si="166"/>
        <v/>
      </c>
      <c r="AR98" s="240" t="str">
        <f t="shared" si="201"/>
        <v/>
      </c>
      <c r="AS98" s="240" t="str">
        <f t="shared" si="202"/>
        <v/>
      </c>
      <c r="AT98" s="241">
        <v>84</v>
      </c>
      <c r="AU98" s="432"/>
      <c r="AV98" s="242"/>
      <c r="AW98" s="243"/>
      <c r="AX98" s="249" t="str">
        <f t="shared" si="217"/>
        <v/>
      </c>
      <c r="AY98" s="238" t="str">
        <f t="shared" si="218"/>
        <v/>
      </c>
      <c r="AZ98" s="238" t="str">
        <f t="shared" si="219"/>
        <v/>
      </c>
      <c r="BA98" s="239" t="str">
        <f t="shared" si="203"/>
        <v/>
      </c>
      <c r="BB98" s="239" t="str">
        <f t="shared" si="220"/>
        <v/>
      </c>
      <c r="BC98" s="239" t="str">
        <f t="shared" si="221"/>
        <v/>
      </c>
      <c r="BD98" s="240" t="str">
        <f t="shared" si="222"/>
        <v/>
      </c>
      <c r="BE98" s="240" t="str">
        <f t="shared" si="223"/>
        <v/>
      </c>
      <c r="BF98" s="240" t="str">
        <f t="shared" si="224"/>
        <v/>
      </c>
      <c r="BG98" s="240" t="str">
        <f t="shared" si="225"/>
        <v/>
      </c>
      <c r="BH98" s="240" t="str">
        <f t="shared" si="226"/>
        <v/>
      </c>
      <c r="BI98" s="240" t="str">
        <f t="shared" si="227"/>
        <v/>
      </c>
      <c r="BJ98" s="240" t="str">
        <f t="shared" si="228"/>
        <v/>
      </c>
      <c r="BK98" s="240" t="str">
        <f t="shared" si="229"/>
        <v/>
      </c>
      <c r="BL98" s="240" t="str">
        <f t="shared" si="230"/>
        <v/>
      </c>
      <c r="BM98" s="240" t="str">
        <f t="shared" si="231"/>
        <v/>
      </c>
      <c r="BN98" s="240" t="str">
        <f t="shared" si="121"/>
        <v/>
      </c>
      <c r="BO98" s="240" t="str">
        <f t="shared" si="121"/>
        <v/>
      </c>
      <c r="BP98" s="240" t="str">
        <f t="shared" si="232"/>
        <v/>
      </c>
      <c r="BQ98" s="240" t="str">
        <f t="shared" si="233"/>
        <v/>
      </c>
      <c r="BR98" s="241">
        <v>84</v>
      </c>
      <c r="BS98" s="432"/>
      <c r="BT98" s="242"/>
      <c r="BU98" s="242"/>
      <c r="BV98" s="249" t="str">
        <f t="shared" si="234"/>
        <v/>
      </c>
      <c r="BW98" s="238" t="str">
        <f t="shared" si="235"/>
        <v/>
      </c>
      <c r="BX98" s="238" t="str">
        <f t="shared" si="236"/>
        <v/>
      </c>
      <c r="BY98" s="239" t="str">
        <f t="shared" si="204"/>
        <v/>
      </c>
      <c r="BZ98" s="239" t="str">
        <f t="shared" si="237"/>
        <v/>
      </c>
      <c r="CA98" s="239" t="str">
        <f t="shared" si="122"/>
        <v/>
      </c>
      <c r="CB98" s="240" t="str">
        <f t="shared" si="122"/>
        <v/>
      </c>
      <c r="CC98" s="240" t="str">
        <f t="shared" si="238"/>
        <v/>
      </c>
      <c r="CD98" s="240" t="str">
        <f t="shared" si="239"/>
        <v/>
      </c>
      <c r="CE98" s="240" t="str">
        <f t="shared" si="240"/>
        <v/>
      </c>
      <c r="CF98" s="240" t="str">
        <f t="shared" si="241"/>
        <v/>
      </c>
      <c r="CG98" s="240" t="str">
        <f t="shared" si="242"/>
        <v/>
      </c>
      <c r="CH98" s="240" t="str">
        <f t="shared" si="243"/>
        <v/>
      </c>
      <c r="CI98" s="240" t="str">
        <f t="shared" si="244"/>
        <v/>
      </c>
      <c r="CJ98" s="240" t="str">
        <f t="shared" si="245"/>
        <v/>
      </c>
      <c r="CK98" s="240" t="str">
        <f t="shared" si="246"/>
        <v/>
      </c>
      <c r="CL98" s="240" t="str">
        <f t="shared" si="123"/>
        <v/>
      </c>
      <c r="CM98" s="240" t="str">
        <f t="shared" si="123"/>
        <v/>
      </c>
      <c r="CN98" s="240" t="str">
        <f t="shared" si="247"/>
        <v/>
      </c>
      <c r="CO98" s="240" t="str">
        <f t="shared" si="248"/>
        <v/>
      </c>
      <c r="CP98" s="241">
        <v>84</v>
      </c>
      <c r="CQ98" s="432"/>
      <c r="CR98" s="243"/>
      <c r="CS98" s="248" t="str">
        <f t="shared" si="249"/>
        <v/>
      </c>
      <c r="CT98" s="238" t="str">
        <f t="shared" si="250"/>
        <v/>
      </c>
      <c r="CU98" s="238" t="str">
        <f t="shared" si="251"/>
        <v/>
      </c>
      <c r="CV98" s="238" t="str">
        <f t="shared" si="252"/>
        <v/>
      </c>
      <c r="CW98" s="239" t="str">
        <f t="shared" si="253"/>
        <v/>
      </c>
      <c r="CX98" s="239" t="str">
        <f t="shared" si="254"/>
        <v/>
      </c>
      <c r="CY98" s="240" t="str">
        <f t="shared" si="255"/>
        <v/>
      </c>
      <c r="CZ98" s="240" t="str">
        <f t="shared" si="256"/>
        <v/>
      </c>
      <c r="DA98" s="240" t="str">
        <f t="shared" si="257"/>
        <v/>
      </c>
      <c r="DB98" s="240" t="str">
        <f t="shared" si="258"/>
        <v/>
      </c>
      <c r="DC98" s="240" t="str">
        <f t="shared" si="259"/>
        <v/>
      </c>
      <c r="DD98" s="240" t="str">
        <f t="shared" si="260"/>
        <v/>
      </c>
      <c r="DE98" s="240" t="str">
        <f t="shared" si="261"/>
        <v/>
      </c>
      <c r="DF98" s="240" t="str">
        <f t="shared" si="262"/>
        <v/>
      </c>
      <c r="DG98" s="240" t="str">
        <f t="shared" si="263"/>
        <v/>
      </c>
      <c r="DH98" s="240" t="str">
        <f t="shared" si="264"/>
        <v/>
      </c>
      <c r="DI98" s="240" t="str">
        <f t="shared" si="124"/>
        <v/>
      </c>
      <c r="DJ98" s="240" t="str">
        <f t="shared" si="124"/>
        <v/>
      </c>
      <c r="DK98" s="240" t="str">
        <f t="shared" si="265"/>
        <v/>
      </c>
      <c r="DL98" s="240" t="str">
        <f t="shared" si="266"/>
        <v/>
      </c>
      <c r="DM98" s="241">
        <v>84</v>
      </c>
      <c r="DN98" s="432"/>
      <c r="DO98" s="242"/>
      <c r="DP98" s="242"/>
      <c r="DQ98" s="248" t="str">
        <f t="shared" si="267"/>
        <v/>
      </c>
      <c r="DR98" s="238" t="str">
        <f t="shared" si="268"/>
        <v/>
      </c>
      <c r="DS98" s="238" t="str">
        <f t="shared" si="269"/>
        <v/>
      </c>
      <c r="DT98" s="238" t="str">
        <f t="shared" si="270"/>
        <v/>
      </c>
      <c r="DU98" s="239" t="str">
        <f t="shared" si="271"/>
        <v/>
      </c>
      <c r="DV98" s="239" t="str">
        <f t="shared" si="272"/>
        <v/>
      </c>
      <c r="DW98" s="240" t="str">
        <f t="shared" si="205"/>
        <v/>
      </c>
      <c r="DX98" s="240" t="str">
        <f t="shared" si="206"/>
        <v/>
      </c>
      <c r="DY98" s="240" t="str">
        <f t="shared" si="207"/>
        <v/>
      </c>
      <c r="DZ98" s="240" t="str">
        <f t="shared" si="208"/>
        <v/>
      </c>
      <c r="EA98" s="240" t="str">
        <f t="shared" si="209"/>
        <v/>
      </c>
      <c r="EB98" s="240" t="str">
        <f t="shared" si="210"/>
        <v/>
      </c>
      <c r="EC98" s="240" t="str">
        <f t="shared" si="211"/>
        <v/>
      </c>
      <c r="ED98" s="240" t="str">
        <f t="shared" si="212"/>
        <v/>
      </c>
      <c r="EE98" s="240" t="str">
        <f t="shared" si="213"/>
        <v/>
      </c>
      <c r="EF98" s="240" t="str">
        <f t="shared" si="214"/>
        <v/>
      </c>
      <c r="EG98" s="240" t="str">
        <f t="shared" si="215"/>
        <v/>
      </c>
      <c r="EH98" s="240" t="str">
        <f t="shared" si="275"/>
        <v/>
      </c>
      <c r="EI98" s="240" t="str">
        <f t="shared" si="216"/>
        <v/>
      </c>
      <c r="EJ98" s="240" t="str">
        <f t="shared" si="273"/>
        <v/>
      </c>
      <c r="EK98" s="241">
        <v>84</v>
      </c>
      <c r="EL98" s="432"/>
      <c r="EZ98" s="214" t="str">
        <f>IFERROR(IF(AND('Classificação geral'!$J90="FEM",'Classificação geral'!$K90=1,'Classificação geral'!$F90="Mini"),'Classificação geral'!$A90,""),"")</f>
        <v/>
      </c>
      <c r="FA98" s="214" t="str">
        <f>IFERROR(IF(AND('Classificação geral'!$J90="FEM",'Classificação geral'!$K90=1,'Classificação geral'!F90="Mini"),'Classificação geral'!$B90,""),"")</f>
        <v/>
      </c>
      <c r="FB98" s="215" t="str">
        <f>IF($FA98='Classificação geral'!$B90,'Classificação geral'!$C90,"")</f>
        <v/>
      </c>
      <c r="FC98" s="215" t="str">
        <f>IF($FA98='Classificação geral'!$B90,'Classificação geral'!$D90,"")</f>
        <v/>
      </c>
      <c r="FD98" s="215" t="str">
        <f>IF($FA98='Classificação geral'!$B90,'Classificação geral'!$J90,"")</f>
        <v/>
      </c>
      <c r="FE98" s="215" t="str">
        <f>IF($FD98='Classificação geral'!$J90,'Classificação geral'!$K90,"")</f>
        <v/>
      </c>
      <c r="FF98" s="215" t="str">
        <f>IF($FE98='Classificação geral'!$K90,'Classificação geral'!$P90,"")</f>
        <v/>
      </c>
      <c r="FG98" s="215" t="str">
        <f>IF($FE98='Classificação geral'!$K90,'Classificação geral'!$S90,"")</f>
        <v/>
      </c>
      <c r="FH98" s="215" t="str">
        <f>IF($FE98='Classificação geral'!$K90,'Classificação geral'!$T90,"")</f>
        <v/>
      </c>
      <c r="FI98" s="215" t="str">
        <f>IF($FE98='Classificação geral'!$K90,'Classificação geral'!$L90,"")</f>
        <v/>
      </c>
      <c r="FJ98" s="215" t="str">
        <f>IF($FE98='Classificação geral'!$K90,'Classificação geral'!$U90,"")</f>
        <v/>
      </c>
      <c r="FK98" s="215" t="str">
        <f>IF($FE98='Classificação geral'!$K90,'Classificação geral'!$W90,"")</f>
        <v/>
      </c>
      <c r="FL98" s="215" t="str">
        <f>IF($FE98='Classificação geral'!$K90,'Classificação geral'!$X90,"")</f>
        <v/>
      </c>
      <c r="FM98" s="215" t="str">
        <f>IF($FE98='Classificação geral'!$K90,'Classificação geral'!$M90,"")</f>
        <v/>
      </c>
      <c r="FN98" s="215" t="str">
        <f>IF($FE98='Classificação geral'!$K90,'Classificação geral'!$Y90,"")</f>
        <v/>
      </c>
      <c r="FO98" s="215" t="str">
        <f>IF($FE98='Classificação geral'!$K90,'Classificação geral'!$AA90,"")</f>
        <v/>
      </c>
      <c r="FP98" s="215" t="str">
        <f>IF($FE98='Classificação geral'!$K90,'Classificação geral'!$AB90,"")</f>
        <v/>
      </c>
      <c r="FQ98" s="215" t="str">
        <f>IF($FE98='Classificação geral'!$K90,'Classificação geral'!$N90,"")</f>
        <v/>
      </c>
      <c r="FR98" s="215" t="str">
        <f>IF($FE98='Classificação geral'!$K90,'Classificação geral'!$O90,"")</f>
        <v/>
      </c>
      <c r="FS98" s="215" t="str">
        <f>IF($FE98='Classificação geral'!$K90,'Classificação geral'!$AM90,"")</f>
        <v/>
      </c>
      <c r="FT98" s="216" t="str">
        <f>IFERROR(RANK(FS98,FS:FS,0)+ COUNTIF($FS$13:FS97,FS98),"")</f>
        <v/>
      </c>
      <c r="FU98" s="209"/>
      <c r="FV98" s="214" t="str">
        <f>IFERROR(IF(AND('Classificação geral'!$J90="mas",'Classificação geral'!$K90=1,'Classificação geral'!$F90="Mini"),'Classificação geral'!$A90,""),"")</f>
        <v/>
      </c>
      <c r="FW98" s="214" t="str">
        <f>IFERROR(IF(AND('Classificação geral'!$J90="mas",'Classificação geral'!$K90=1,'Classificação geral'!$F90="Mini"),'Classificação geral'!$B90,""),"")</f>
        <v/>
      </c>
      <c r="FX98" s="215" t="str">
        <f>IF($FW98='Classificação geral'!$B90,'Classificação geral'!$C90,"")</f>
        <v/>
      </c>
      <c r="FY98" s="215" t="str">
        <f>IF($FW98='Classificação geral'!$B90,'Classificação geral'!$D90,"")</f>
        <v/>
      </c>
      <c r="FZ98" s="215" t="str">
        <f>IF($FW98='Classificação geral'!$B90,'Classificação geral'!$J90,"")</f>
        <v/>
      </c>
      <c r="GA98" s="214" t="str">
        <f>IFERROR(IF(AND($FZ98="mas",'Classificação geral'!$K90=1),'Classificação geral'!K90,""),"")</f>
        <v/>
      </c>
      <c r="GB98" s="214" t="str">
        <f>IFERROR(IF(AND($FZ98="mas",'Classificação geral'!$K90=1),'Classificação geral'!P90,""),"")</f>
        <v/>
      </c>
      <c r="GC98" s="214" t="str">
        <f>IFERROR(IF(AND($FZ98="mas",'Classificação geral'!$K90=1),'Classificação geral'!S90,""),"")</f>
        <v/>
      </c>
      <c r="GD98" s="214" t="str">
        <f>IFERROR(IF(AND($FZ98="mas",'Classificação geral'!$K90=1),'Classificação geral'!T90,""),"")</f>
        <v/>
      </c>
      <c r="GE98" s="214" t="str">
        <f>IFERROR(IF(AND($FZ98="mas",'Classificação geral'!$K90=1),'Classificação geral'!L90,""),"")</f>
        <v/>
      </c>
      <c r="GF98" s="214" t="str">
        <f>IFERROR(IF(AND($FZ98="mas",'Classificação geral'!$K90=1),'Classificação geral'!U90,""),"")</f>
        <v/>
      </c>
      <c r="GG98" s="214" t="str">
        <f>IFERROR(IF(AND($FZ98="mas",'Classificação geral'!$K90=1),'Classificação geral'!W90,""),"")</f>
        <v/>
      </c>
      <c r="GH98" s="214" t="str">
        <f>IFERROR(IF(AND($FZ98="mas",'Classificação geral'!$K90=1),'Classificação geral'!X90,""),"")</f>
        <v/>
      </c>
      <c r="GI98" s="214" t="str">
        <f>IFERROR(IF(AND($FZ98="mas",'Classificação geral'!$K90=1),'Classificação geral'!M90,""),"")</f>
        <v/>
      </c>
      <c r="GJ98" s="214" t="str">
        <f>IFERROR(IF(AND($FZ98="mas",'Classificação geral'!$K90=1),'Classificação geral'!Y90,""),"")</f>
        <v/>
      </c>
      <c r="GK98" s="214" t="str">
        <f>IFERROR(IF(AND($FZ98="mas",'Classificação geral'!$K90=1),'Classificação geral'!AA90,""),"")</f>
        <v/>
      </c>
      <c r="GL98" s="214" t="str">
        <f>IFERROR(IF(AND($FZ98="mas",'Classificação geral'!$K90=1),'Classificação geral'!AB90,""),"")</f>
        <v/>
      </c>
      <c r="GM98" s="214" t="str">
        <f>IFERROR(IF(AND($FZ98="mas",'Classificação geral'!$K90=1),'Classificação geral'!N90,""),"")</f>
        <v/>
      </c>
      <c r="GN98" s="214" t="str">
        <f>IFERROR(IF(AND($FZ98="mas",'Classificação geral'!$K90=1),'Classificação geral'!O90,""),"")</f>
        <v/>
      </c>
      <c r="GO98" s="244" t="str">
        <f>IFERROR(IF(AND($FZ98="mas",'Classificação geral'!$K90=1),'Classificação geral'!AM90,""),"")</f>
        <v/>
      </c>
      <c r="GP98" s="216" t="str">
        <f>IFERROR(RANK(GO98,GO:GO,0)+ COUNTIF($GO$13:GO97,GO98),"")</f>
        <v/>
      </c>
      <c r="GQ98" s="209"/>
      <c r="GR98" s="214" t="str">
        <f>IFERROR(IF(AND('Classificação geral'!$J90="fem",'Classificação geral'!$K90=2,'Classificação geral'!$F90="Mini"),'Classificação geral'!$A90,""),"")</f>
        <v/>
      </c>
      <c r="GS98" s="214" t="str">
        <f>IFERROR(IF(AND('Classificação geral'!$J90="fem",'Classificação geral'!$K90=2,'Classificação geral'!$F90="Mini"),'Classificação geral'!$B90,""),"")</f>
        <v/>
      </c>
      <c r="GT98" s="215" t="str">
        <f>IF($GS98='Classificação geral'!$B90,'Classificação geral'!$C90,"")</f>
        <v/>
      </c>
      <c r="GU98" s="215" t="str">
        <f>IF($GS98='Classificação geral'!$B90,'Classificação geral'!$D90,"")</f>
        <v/>
      </c>
      <c r="GV98" s="215" t="str">
        <f>IF($GS98='Classificação geral'!$B90,'Classificação geral'!$J90,"")</f>
        <v/>
      </c>
      <c r="GW98" s="214" t="str">
        <f>IFERROR(IF(AND($GV98="fem",'Classificação geral'!$K90=2),'Classificação geral'!K90,""),"")</f>
        <v/>
      </c>
      <c r="GX98" s="214" t="str">
        <f>IFERROR(IF(AND($GV98="fem",'Classificação geral'!$K90=2),'Classificação geral'!P90,""),"")</f>
        <v/>
      </c>
      <c r="GY98" s="214" t="str">
        <f>IFERROR(IF(AND($GV98="fem",'Classificação geral'!$K90=2),'Classificação geral'!S90,""),"")</f>
        <v/>
      </c>
      <c r="GZ98" s="214" t="str">
        <f>IFERROR(IF(AND($GV98="fem",'Classificação geral'!$K90=2),'Classificação geral'!T90,""),"")</f>
        <v/>
      </c>
      <c r="HA98" s="214" t="str">
        <f>IFERROR(IF(AND($GV98="fem",'Classificação geral'!$K90=2),'Classificação geral'!L90,""),"")</f>
        <v/>
      </c>
      <c r="HB98" s="214" t="str">
        <f>IFERROR(IF(AND($GV98="fem",'Classificação geral'!$K90=2),'Classificação geral'!U90,""),"")</f>
        <v/>
      </c>
      <c r="HC98" s="214" t="str">
        <f>IFERROR(IF(AND($GV98="fem",'Classificação geral'!$K90=2),'Classificação geral'!W90,""),"")</f>
        <v/>
      </c>
      <c r="HD98" s="214" t="str">
        <f>IFERROR(IF(AND($GV98="fem",'Classificação geral'!$K90=2),'Classificação geral'!X90,""),"")</f>
        <v/>
      </c>
      <c r="HE98" s="214" t="str">
        <f>IFERROR(IF(AND($GV98="fem",'Classificação geral'!$K90=2),'Classificação geral'!M90,""),"")</f>
        <v/>
      </c>
      <c r="HF98" s="214" t="str">
        <f>IFERROR(IF(AND($GV98="fem",'Classificação geral'!$K90=2),'Classificação geral'!Y90,""),"")</f>
        <v/>
      </c>
      <c r="HG98" s="214" t="str">
        <f>IFERROR(IF(AND($GV98="fem",'Classificação geral'!$K90=2),'Classificação geral'!AA90,""),"")</f>
        <v/>
      </c>
      <c r="HH98" s="214" t="str">
        <f>IFERROR(IF(AND($GV98="fem",'Classificação geral'!$K90=2),'Classificação geral'!AB90,""),"")</f>
        <v/>
      </c>
      <c r="HI98" s="214" t="str">
        <f>IFERROR(IF(AND($GV98="fem",'Classificação geral'!$K90=2),'Classificação geral'!N90,""),"")</f>
        <v/>
      </c>
      <c r="HJ98" s="214" t="str">
        <f>IFERROR(IF(AND($GV98="fem",'Classificação geral'!$K90=2),'Classificação geral'!O90,""),"")</f>
        <v/>
      </c>
      <c r="HK98" s="214" t="str">
        <f>IFERROR(IF(AND($GV98="fem",'Classificação geral'!$K90=2),'Classificação geral'!AM90,""),"")</f>
        <v/>
      </c>
      <c r="HL98" s="216" t="str">
        <f>IFERROR(RANK(HK98,HK:HK,0)+ COUNTIF(HK$13:$HK96,HK98),"")</f>
        <v/>
      </c>
      <c r="HM98" s="209"/>
      <c r="HN98" s="214" t="str">
        <f>IFERROR(IF(AND('Classificação geral'!$J90="mas",'Classificação geral'!$K90=2,'Classificação geral'!$F90="Mini"),'Classificação geral'!$A90,""),"")</f>
        <v/>
      </c>
      <c r="HO98" s="214" t="str">
        <f>IFERROR(IF(AND('Classificação geral'!$J90="mas",'Classificação geral'!$K90=2,'Classificação geral'!$F90="Mini"),'Classificação geral'!$B90,""),"")</f>
        <v/>
      </c>
      <c r="HP98" s="215" t="str">
        <f>IF($HO98='Classificação geral'!$B90,'Classificação geral'!$C90,"")</f>
        <v/>
      </c>
      <c r="HQ98" s="215" t="str">
        <f>IF($HO98='Classificação geral'!$B90,'Classificação geral'!$D90,"")</f>
        <v/>
      </c>
      <c r="HR98" s="215" t="str">
        <f>IF($HO98='Classificação geral'!$B90,'Classificação geral'!$J90,"")</f>
        <v/>
      </c>
      <c r="HS98" s="214" t="str">
        <f>IFERROR(IF(AND($HR98="mas",'Classificação geral'!$K90=2),'Classificação geral'!K90,""),"")</f>
        <v/>
      </c>
      <c r="HT98" s="214" t="str">
        <f>IFERROR(IF(AND($HR98="mas",'Classificação geral'!$K90=2),'Classificação geral'!P90,""),"")</f>
        <v/>
      </c>
      <c r="HU98" s="214" t="str">
        <f>IFERROR(IF(AND($HR98="mas",'Classificação geral'!$K90=2),'Classificação geral'!S90,""),"")</f>
        <v/>
      </c>
      <c r="HV98" s="214" t="str">
        <f>IFERROR(IF(AND($HR98="mas",'Classificação geral'!$K90=2),'Classificação geral'!T90,""),"")</f>
        <v/>
      </c>
      <c r="HW98" s="214" t="str">
        <f>IFERROR(IF(AND($HR98="mas",'Classificação geral'!$K90=2),'Classificação geral'!L90,""),"")</f>
        <v/>
      </c>
      <c r="HX98" s="214" t="str">
        <f>IFERROR(IF(AND($HR98="mas",'Classificação geral'!$K90=2),'Classificação geral'!U90,""),"")</f>
        <v/>
      </c>
      <c r="HY98" s="214" t="str">
        <f>IFERROR(IF(AND($HR98="mas",'Classificação geral'!$K90=2),'Classificação geral'!W90,""),"")</f>
        <v/>
      </c>
      <c r="HZ98" s="214" t="str">
        <f>IFERROR(IF(AND($HR98="mas",'Classificação geral'!$K90=2),'Classificação geral'!X90,""),"")</f>
        <v/>
      </c>
      <c r="IA98" s="214" t="str">
        <f>IFERROR(IF(AND($HR98="mas",'Classificação geral'!$K90=2),'Classificação geral'!M90,""),"")</f>
        <v/>
      </c>
      <c r="IB98" s="214" t="str">
        <f>IFERROR(IF(AND($HR98="mas",'Classificação geral'!$K90=2),'Classificação geral'!Y90,""),"")</f>
        <v/>
      </c>
      <c r="IC98" s="214" t="str">
        <f>IFERROR(IF(AND($HR98="mas",'Classificação geral'!$K90=2),'Classificação geral'!AA90,""),"")</f>
        <v/>
      </c>
      <c r="ID98" s="214" t="str">
        <f>IFERROR(IF(AND($HR98="mas",'Classificação geral'!$K90=2),'Classificação geral'!AB90,""),"")</f>
        <v/>
      </c>
      <c r="IE98" s="214" t="str">
        <f>IFERROR(IF(AND($HR98="mas",'Classificação geral'!$K90=2),'Classificação geral'!N90,""),"")</f>
        <v/>
      </c>
      <c r="IF98" s="214" t="str">
        <f>IFERROR(IF(AND($HR98="mas",'Classificação geral'!$K90=2),'Classificação geral'!$AM90,""),"")</f>
        <v/>
      </c>
      <c r="IG98" s="216" t="str">
        <f>IFERROR(RANK(IF98,IF:IF,0)+ COUNTIF($IF$13:IF$13,IF98),"")</f>
        <v/>
      </c>
      <c r="IH98" s="209"/>
      <c r="II98" s="214" t="str">
        <f>IFERROR(IF(AND('Classificação geral'!$J90="fem",'Classificação geral'!$K90=3,'Classificação geral'!$F90="Mini"),'Classificação geral'!$A90,""),"")</f>
        <v/>
      </c>
      <c r="IJ98" s="214" t="str">
        <f>IFERROR(IF(AND('Classificação geral'!$J90="fem",'Classificação geral'!$K90=3,'Classificação geral'!$F90="Mini"),'Classificação geral'!$B90,""),"")</f>
        <v/>
      </c>
      <c r="IK98" s="215" t="str">
        <f>IF($IJ98='Classificação geral'!$B90,'Classificação geral'!$C90,"")</f>
        <v/>
      </c>
      <c r="IL98" s="215" t="str">
        <f>IF($IJ98='Classificação geral'!$B90,'Classificação geral'!$D90,"")</f>
        <v/>
      </c>
      <c r="IM98" s="215" t="str">
        <f>IF($IJ98='Classificação geral'!$B90,'Classificação geral'!$J90,"")</f>
        <v/>
      </c>
      <c r="IN98" s="215" t="str">
        <f>IF($IM98='Classificação geral'!$J90,'Classificação geral'!$K90,"")</f>
        <v/>
      </c>
      <c r="IO98" s="215" t="str">
        <f>IF($IN98='Classificação geral'!$K90,'Classificação geral'!$P90,"")</f>
        <v/>
      </c>
      <c r="IP98" s="215" t="str">
        <f>IF($IN98='Classificação geral'!$K90,'Classificação geral'!$S90,"")</f>
        <v/>
      </c>
      <c r="IQ98" s="215" t="str">
        <f>IF($IN98='Classificação geral'!$K90,'Classificação geral'!$T90,"")</f>
        <v/>
      </c>
      <c r="IR98" s="215" t="str">
        <f>IF($IN98='Classificação geral'!$K90,'Classificação geral'!$L90,"")</f>
        <v/>
      </c>
      <c r="IS98" s="215" t="str">
        <f>IF($IN98='Classificação geral'!$K90,'Classificação geral'!$U90,"")</f>
        <v/>
      </c>
      <c r="IT98" s="215" t="str">
        <f>IF($IN98='Classificação geral'!$K90,'Classificação geral'!$W90,"")</f>
        <v/>
      </c>
      <c r="IU98" s="215" t="str">
        <f>IF($IN98='Classificação geral'!$K90,'Classificação geral'!$X90,"")</f>
        <v/>
      </c>
      <c r="IV98" s="215" t="str">
        <f>IF($IN98='Classificação geral'!$K90,'Classificação geral'!$M90,"")</f>
        <v/>
      </c>
      <c r="IW98" s="215" t="str">
        <f>IF($IN98='Classificação geral'!$K90,'Classificação geral'!$Y90,"")</f>
        <v/>
      </c>
      <c r="IX98" s="215" t="str">
        <f>IF($IN98='Classificação geral'!$K90,'Classificação geral'!$AA90,"")</f>
        <v/>
      </c>
      <c r="IY98" s="215" t="str">
        <f>IF($IN98='Classificação geral'!$K90,'Classificação geral'!$AB90,"")</f>
        <v/>
      </c>
      <c r="IZ98" s="215" t="str">
        <f>IF($IN98='Classificação geral'!$K90,'Classificação geral'!$N90,"")</f>
        <v/>
      </c>
      <c r="JA98" s="215" t="str">
        <f>IF($IN98='Classificação geral'!$K90,'Classificação geral'!$O90,"")</f>
        <v/>
      </c>
      <c r="JB98" s="215" t="str">
        <f>IF($IN98='Classificação geral'!$K90,'Classificação geral'!$AM90,"")</f>
        <v/>
      </c>
      <c r="JC98" s="216" t="str">
        <f>IFERROR(RANK(JB98,JB:JB,0)+ COUNTIF($JB$13:JB96,JB98),"")</f>
        <v/>
      </c>
      <c r="JD98" s="209"/>
      <c r="JE98" s="214" t="str">
        <f>IFERROR(IF(AND('Classificação geral'!$J90="mas",'Classificação geral'!$K90=3,'Classificação geral'!$F90="Mini"),'Classificação geral'!$A90,""),"")</f>
        <v/>
      </c>
      <c r="JF98" s="214" t="str">
        <f>IFERROR(IF(AND('Classificação geral'!$J90="mas",'Classificação geral'!$K90=3,'Classificação geral'!$F90="Mini"),'Classificação geral'!$B90,""),"")</f>
        <v/>
      </c>
      <c r="JG98" s="215" t="str">
        <f>IF($JF98='Classificação geral'!$B90,'Classificação geral'!$C90,"")</f>
        <v/>
      </c>
      <c r="JH98" s="215" t="str">
        <f>IF($JF98='Classificação geral'!$B90,'Classificação geral'!$D90,"")</f>
        <v/>
      </c>
      <c r="JI98" s="215" t="str">
        <f>IF($JF98='Classificação geral'!$B90,'Classificação geral'!$J90,"")</f>
        <v/>
      </c>
      <c r="JJ98" s="214" t="str">
        <f>IFERROR(IF(AND($JI98="mas",'Classificação geral'!$K90=3),'Classificação geral'!K90,""),"")</f>
        <v/>
      </c>
      <c r="JK98" s="214" t="str">
        <f>IFERROR(IF(AND($JI98="mas",'Classificação geral'!$K90=3),'Classificação geral'!P90,""),"")</f>
        <v/>
      </c>
      <c r="JL98" s="214" t="str">
        <f>IFERROR(IF(AND($JI98="mas",'Classificação geral'!$K90=3),'Classificação geral'!S90,""),"")</f>
        <v/>
      </c>
      <c r="JM98" s="214" t="str">
        <f>IFERROR(IF(AND($JI98="mas",'Classificação geral'!$K90=3),'Classificação geral'!T90,""),"")</f>
        <v/>
      </c>
      <c r="JN98" s="214" t="str">
        <f>IFERROR(IF(AND($JI98="mas",'Classificação geral'!$K90=3),'Classificação geral'!L90,""),"")</f>
        <v/>
      </c>
      <c r="JO98" s="214" t="str">
        <f>IFERROR(IF(AND($JI98="mas",'Classificação geral'!$K90=3),'Classificação geral'!U90,""),"")</f>
        <v/>
      </c>
      <c r="JP98" s="214" t="str">
        <f>IFERROR(IF(AND($JI98="mas",'Classificação geral'!$K90=3),'Classificação geral'!W90,""),"")</f>
        <v/>
      </c>
      <c r="JQ98" s="214" t="str">
        <f>IFERROR(IF(AND($JI98="mas",'Classificação geral'!$K90=3),'Classificação geral'!X90,""),"")</f>
        <v/>
      </c>
      <c r="JR98" s="214" t="str">
        <f>IFERROR(IF(AND($JI98="mas",'Classificação geral'!$K90=3),'Classificação geral'!M90,""),"")</f>
        <v/>
      </c>
      <c r="JS98" s="214" t="str">
        <f>IFERROR(IF(AND($JI98="mas",'Classificação geral'!$K90=3),'Classificação geral'!Y90,""),"")</f>
        <v/>
      </c>
      <c r="JT98" s="214" t="str">
        <f>IFERROR(IF(AND($JI98="mas",'Classificação geral'!$K90=3),'Classificação geral'!AA90,""),"")</f>
        <v/>
      </c>
      <c r="JU98" s="214" t="str">
        <f>IFERROR(IF(AND($JI98="mas",'Classificação geral'!$K90=3),'Classificação geral'!AB90,""),"")</f>
        <v/>
      </c>
      <c r="JV98" s="214" t="str">
        <f>IFERROR(IF(AND($JI98="mas",'Classificação geral'!$K90=3),'Classificação geral'!N90,""),"")</f>
        <v/>
      </c>
      <c r="JW98" s="214" t="str">
        <f>IFERROR(IF(AND($JI98="mas",'Classificação geral'!$K90=3),'Classificação geral'!$AM90,""),"")</f>
        <v/>
      </c>
      <c r="JX98" s="216" t="str">
        <f>IFERROR(RANK(JW98,JW:JW,0)+ COUNTIF(JW$13:$JW96,JW98),"")</f>
        <v/>
      </c>
    </row>
    <row r="99" spans="1:284" s="199" customFormat="1" ht="24.75" customHeight="1" x14ac:dyDescent="0.4">
      <c r="A99" s="243"/>
      <c r="B99" s="248" t="str">
        <f t="shared" si="167"/>
        <v/>
      </c>
      <c r="C99" s="238" t="str">
        <f t="shared" si="168"/>
        <v/>
      </c>
      <c r="D99" s="238" t="str">
        <f t="shared" si="169"/>
        <v/>
      </c>
      <c r="E99" s="238" t="str">
        <f t="shared" si="170"/>
        <v/>
      </c>
      <c r="F99" s="239" t="str">
        <f t="shared" si="171"/>
        <v/>
      </c>
      <c r="G99" s="239" t="str">
        <f t="shared" si="172"/>
        <v/>
      </c>
      <c r="H99" s="240" t="str">
        <f t="shared" si="173"/>
        <v/>
      </c>
      <c r="I99" s="240" t="str">
        <f t="shared" si="174"/>
        <v/>
      </c>
      <c r="J99" s="240" t="str">
        <f t="shared" si="175"/>
        <v/>
      </c>
      <c r="K99" s="240" t="str">
        <f t="shared" si="176"/>
        <v/>
      </c>
      <c r="L99" s="240" t="str">
        <f t="shared" si="177"/>
        <v/>
      </c>
      <c r="M99" s="240" t="str">
        <f t="shared" si="178"/>
        <v/>
      </c>
      <c r="N99" s="240" t="str">
        <f t="shared" si="179"/>
        <v/>
      </c>
      <c r="O99" s="240" t="str">
        <f t="shared" si="180"/>
        <v/>
      </c>
      <c r="P99" s="240" t="str">
        <f t="shared" si="181"/>
        <v/>
      </c>
      <c r="Q99" s="240" t="str">
        <f t="shared" si="182"/>
        <v/>
      </c>
      <c r="R99" s="240" t="str">
        <f t="shared" si="274"/>
        <v/>
      </c>
      <c r="S99" s="240" t="str">
        <f t="shared" si="274"/>
        <v/>
      </c>
      <c r="T99" s="240" t="str">
        <f t="shared" si="183"/>
        <v/>
      </c>
      <c r="U99" s="240" t="str">
        <f t="shared" si="184"/>
        <v/>
      </c>
      <c r="V99" s="241">
        <v>85</v>
      </c>
      <c r="W99" s="432"/>
      <c r="X99" s="434"/>
      <c r="Y99" s="242"/>
      <c r="Z99" s="248" t="str">
        <f t="shared" si="185"/>
        <v/>
      </c>
      <c r="AA99" s="238" t="str">
        <f t="shared" si="186"/>
        <v/>
      </c>
      <c r="AB99" s="238" t="str">
        <f t="shared" si="187"/>
        <v/>
      </c>
      <c r="AC99" s="238" t="str">
        <f t="shared" si="188"/>
        <v/>
      </c>
      <c r="AD99" s="239" t="str">
        <f t="shared" si="189"/>
        <v/>
      </c>
      <c r="AE99" s="239" t="str">
        <f t="shared" si="190"/>
        <v/>
      </c>
      <c r="AF99" s="240" t="str">
        <f t="shared" si="191"/>
        <v/>
      </c>
      <c r="AG99" s="240" t="str">
        <f t="shared" si="192"/>
        <v/>
      </c>
      <c r="AH99" s="240" t="str">
        <f t="shared" si="193"/>
        <v/>
      </c>
      <c r="AI99" s="240" t="str">
        <f t="shared" si="194"/>
        <v/>
      </c>
      <c r="AJ99" s="240" t="str">
        <f t="shared" si="195"/>
        <v/>
      </c>
      <c r="AK99" s="240" t="str">
        <f t="shared" si="196"/>
        <v/>
      </c>
      <c r="AL99" s="240" t="str">
        <f t="shared" si="197"/>
        <v/>
      </c>
      <c r="AM99" s="240" t="str">
        <f t="shared" si="198"/>
        <v/>
      </c>
      <c r="AN99" s="240" t="str">
        <f t="shared" si="199"/>
        <v/>
      </c>
      <c r="AO99" s="240" t="str">
        <f t="shared" si="200"/>
        <v/>
      </c>
      <c r="AP99" s="240" t="str">
        <f t="shared" si="166"/>
        <v/>
      </c>
      <c r="AQ99" s="240" t="str">
        <f t="shared" si="166"/>
        <v/>
      </c>
      <c r="AR99" s="240" t="str">
        <f t="shared" si="201"/>
        <v/>
      </c>
      <c r="AS99" s="240" t="str">
        <f t="shared" si="202"/>
        <v/>
      </c>
      <c r="AT99" s="241">
        <v>85</v>
      </c>
      <c r="AU99" s="432"/>
      <c r="AV99" s="242"/>
      <c r="AW99" s="243"/>
      <c r="AX99" s="249" t="str">
        <f t="shared" si="217"/>
        <v/>
      </c>
      <c r="AY99" s="238" t="str">
        <f t="shared" si="218"/>
        <v/>
      </c>
      <c r="AZ99" s="238" t="str">
        <f t="shared" si="219"/>
        <v/>
      </c>
      <c r="BA99" s="239" t="str">
        <f t="shared" si="203"/>
        <v/>
      </c>
      <c r="BB99" s="239" t="str">
        <f t="shared" si="220"/>
        <v/>
      </c>
      <c r="BC99" s="239" t="str">
        <f t="shared" si="221"/>
        <v/>
      </c>
      <c r="BD99" s="240" t="str">
        <f t="shared" si="222"/>
        <v/>
      </c>
      <c r="BE99" s="240" t="str">
        <f t="shared" si="223"/>
        <v/>
      </c>
      <c r="BF99" s="240" t="str">
        <f t="shared" si="224"/>
        <v/>
      </c>
      <c r="BG99" s="240" t="str">
        <f t="shared" si="225"/>
        <v/>
      </c>
      <c r="BH99" s="240" t="str">
        <f t="shared" si="226"/>
        <v/>
      </c>
      <c r="BI99" s="240" t="str">
        <f t="shared" si="227"/>
        <v/>
      </c>
      <c r="BJ99" s="240" t="str">
        <f t="shared" si="228"/>
        <v/>
      </c>
      <c r="BK99" s="240" t="str">
        <f t="shared" si="229"/>
        <v/>
      </c>
      <c r="BL99" s="240" t="str">
        <f t="shared" si="230"/>
        <v/>
      </c>
      <c r="BM99" s="240" t="str">
        <f t="shared" si="231"/>
        <v/>
      </c>
      <c r="BN99" s="240" t="str">
        <f t="shared" ref="BN99:BO99" si="276">IFERROR(INDEX($HH$15:$HH$161,MATCH($BR99,$HL$15:$HL$161,0)),"")</f>
        <v/>
      </c>
      <c r="BO99" s="240" t="str">
        <f t="shared" si="276"/>
        <v/>
      </c>
      <c r="BP99" s="240" t="str">
        <f t="shared" si="232"/>
        <v/>
      </c>
      <c r="BQ99" s="240" t="str">
        <f t="shared" si="233"/>
        <v/>
      </c>
      <c r="BR99" s="241">
        <v>85</v>
      </c>
      <c r="BS99" s="432"/>
      <c r="BT99" s="242"/>
      <c r="BU99" s="242"/>
      <c r="BV99" s="249" t="str">
        <f t="shared" si="234"/>
        <v/>
      </c>
      <c r="BW99" s="238" t="str">
        <f t="shared" si="235"/>
        <v/>
      </c>
      <c r="BX99" s="238" t="str">
        <f t="shared" si="236"/>
        <v/>
      </c>
      <c r="BY99" s="239" t="str">
        <f t="shared" si="204"/>
        <v/>
      </c>
      <c r="BZ99" s="239" t="str">
        <f t="shared" si="237"/>
        <v/>
      </c>
      <c r="CA99" s="239" t="str">
        <f t="shared" ref="CA99:CB99" si="277">IFERROR(INDEX($HS$15:$HS$161,MATCH($CP99,$IG$15:$IG$161,0)),"")</f>
        <v/>
      </c>
      <c r="CB99" s="240" t="str">
        <f t="shared" si="277"/>
        <v/>
      </c>
      <c r="CC99" s="240" t="str">
        <f t="shared" si="238"/>
        <v/>
      </c>
      <c r="CD99" s="240" t="str">
        <f t="shared" si="239"/>
        <v/>
      </c>
      <c r="CE99" s="240" t="str">
        <f t="shared" si="240"/>
        <v/>
      </c>
      <c r="CF99" s="240" t="str">
        <f t="shared" si="241"/>
        <v/>
      </c>
      <c r="CG99" s="240" t="str">
        <f t="shared" si="242"/>
        <v/>
      </c>
      <c r="CH99" s="240" t="str">
        <f t="shared" si="243"/>
        <v/>
      </c>
      <c r="CI99" s="240" t="str">
        <f t="shared" si="244"/>
        <v/>
      </c>
      <c r="CJ99" s="240" t="str">
        <f t="shared" si="245"/>
        <v/>
      </c>
      <c r="CK99" s="240" t="str">
        <f t="shared" si="246"/>
        <v/>
      </c>
      <c r="CL99" s="240" t="str">
        <f t="shared" ref="CL99:CM99" si="278">IFERROR(INDEX($ID$15:$ID$161,MATCH($CP99,$IG$15:$IG$161,0)),"")</f>
        <v/>
      </c>
      <c r="CM99" s="240" t="str">
        <f t="shared" si="278"/>
        <v/>
      </c>
      <c r="CN99" s="240" t="str">
        <f t="shared" si="247"/>
        <v/>
      </c>
      <c r="CO99" s="240" t="str">
        <f t="shared" si="248"/>
        <v/>
      </c>
      <c r="CP99" s="241">
        <v>85</v>
      </c>
      <c r="CQ99" s="432"/>
      <c r="CR99" s="243"/>
      <c r="CS99" s="248" t="str">
        <f t="shared" si="249"/>
        <v/>
      </c>
      <c r="CT99" s="238" t="str">
        <f t="shared" si="250"/>
        <v/>
      </c>
      <c r="CU99" s="238" t="str">
        <f t="shared" si="251"/>
        <v/>
      </c>
      <c r="CV99" s="238" t="str">
        <f t="shared" si="252"/>
        <v/>
      </c>
      <c r="CW99" s="239" t="str">
        <f t="shared" si="253"/>
        <v/>
      </c>
      <c r="CX99" s="239" t="str">
        <f t="shared" si="254"/>
        <v/>
      </c>
      <c r="CY99" s="240" t="str">
        <f t="shared" si="255"/>
        <v/>
      </c>
      <c r="CZ99" s="240" t="str">
        <f t="shared" si="256"/>
        <v/>
      </c>
      <c r="DA99" s="240" t="str">
        <f t="shared" si="257"/>
        <v/>
      </c>
      <c r="DB99" s="240" t="str">
        <f t="shared" si="258"/>
        <v/>
      </c>
      <c r="DC99" s="240" t="str">
        <f t="shared" si="259"/>
        <v/>
      </c>
      <c r="DD99" s="240" t="str">
        <f t="shared" si="260"/>
        <v/>
      </c>
      <c r="DE99" s="240" t="str">
        <f t="shared" si="261"/>
        <v/>
      </c>
      <c r="DF99" s="240" t="str">
        <f t="shared" si="262"/>
        <v/>
      </c>
      <c r="DG99" s="240" t="str">
        <f t="shared" si="263"/>
        <v/>
      </c>
      <c r="DH99" s="240" t="str">
        <f t="shared" si="264"/>
        <v/>
      </c>
      <c r="DI99" s="240" t="str">
        <f t="shared" ref="DI99:DJ99" si="279">IFERROR(INDEX($IY$15:$IY$161,MATCH($DM99,$JC$15:$JC$161,0)),"")</f>
        <v/>
      </c>
      <c r="DJ99" s="240" t="str">
        <f t="shared" si="279"/>
        <v/>
      </c>
      <c r="DK99" s="240" t="str">
        <f t="shared" si="265"/>
        <v/>
      </c>
      <c r="DL99" s="240" t="str">
        <f t="shared" si="266"/>
        <v/>
      </c>
      <c r="DM99" s="241">
        <v>85</v>
      </c>
      <c r="DN99" s="432"/>
      <c r="DO99" s="242"/>
      <c r="DP99" s="242"/>
      <c r="DQ99" s="248" t="str">
        <f t="shared" si="267"/>
        <v/>
      </c>
      <c r="DR99" s="238" t="str">
        <f t="shared" si="268"/>
        <v/>
      </c>
      <c r="DS99" s="238" t="str">
        <f t="shared" si="269"/>
        <v/>
      </c>
      <c r="DT99" s="238" t="str">
        <f t="shared" si="270"/>
        <v/>
      </c>
      <c r="DU99" s="239" t="str">
        <f t="shared" si="271"/>
        <v/>
      </c>
      <c r="DV99" s="239" t="str">
        <f t="shared" si="272"/>
        <v/>
      </c>
      <c r="DW99" s="240" t="str">
        <f t="shared" si="205"/>
        <v/>
      </c>
      <c r="DX99" s="240" t="str">
        <f t="shared" si="206"/>
        <v/>
      </c>
      <c r="DY99" s="240" t="str">
        <f t="shared" si="207"/>
        <v/>
      </c>
      <c r="DZ99" s="240" t="str">
        <f t="shared" si="208"/>
        <v/>
      </c>
      <c r="EA99" s="240" t="str">
        <f t="shared" si="209"/>
        <v/>
      </c>
      <c r="EB99" s="240" t="str">
        <f t="shared" si="210"/>
        <v/>
      </c>
      <c r="EC99" s="240" t="str">
        <f t="shared" si="211"/>
        <v/>
      </c>
      <c r="ED99" s="240" t="str">
        <f t="shared" si="212"/>
        <v/>
      </c>
      <c r="EE99" s="240" t="str">
        <f t="shared" si="213"/>
        <v/>
      </c>
      <c r="EF99" s="240" t="str">
        <f t="shared" si="214"/>
        <v/>
      </c>
      <c r="EG99" s="240" t="str">
        <f t="shared" si="215"/>
        <v/>
      </c>
      <c r="EH99" s="240" t="str">
        <f t="shared" si="275"/>
        <v/>
      </c>
      <c r="EI99" s="240" t="str">
        <f t="shared" si="216"/>
        <v/>
      </c>
      <c r="EJ99" s="240" t="str">
        <f t="shared" si="273"/>
        <v/>
      </c>
      <c r="EK99" s="241">
        <v>85</v>
      </c>
      <c r="EL99" s="432"/>
      <c r="EZ99" s="214" t="str">
        <f>IFERROR(IF(AND('Classificação geral'!$J91="FEM",'Classificação geral'!$K91=1,'Classificação geral'!$F91="Mini"),'Classificação geral'!$A91,""),"")</f>
        <v/>
      </c>
      <c r="FA99" s="214" t="str">
        <f>IFERROR(IF(AND('Classificação geral'!$J91="FEM",'Classificação geral'!$K91=1,'Classificação geral'!F91="Mini"),'Classificação geral'!$B91,""),"")</f>
        <v/>
      </c>
      <c r="FB99" s="215" t="str">
        <f>IF($FA99='Classificação geral'!$B91,'Classificação geral'!$C91,"")</f>
        <v/>
      </c>
      <c r="FC99" s="215" t="str">
        <f>IF($FA99='Classificação geral'!$B91,'Classificação geral'!$D91,"")</f>
        <v/>
      </c>
      <c r="FD99" s="215" t="str">
        <f>IF($FA99='Classificação geral'!$B91,'Classificação geral'!$J91,"")</f>
        <v/>
      </c>
      <c r="FE99" s="215" t="str">
        <f>IF($FD99='Classificação geral'!$J91,'Classificação geral'!$K91,"")</f>
        <v/>
      </c>
      <c r="FF99" s="215" t="str">
        <f>IF($FE99='Classificação geral'!$K91,'Classificação geral'!$P91,"")</f>
        <v/>
      </c>
      <c r="FG99" s="215" t="str">
        <f>IF($FE99='Classificação geral'!$K91,'Classificação geral'!$S91,"")</f>
        <v/>
      </c>
      <c r="FH99" s="215" t="str">
        <f>IF($FE99='Classificação geral'!$K91,'Classificação geral'!$T91,"")</f>
        <v/>
      </c>
      <c r="FI99" s="215" t="str">
        <f>IF($FE99='Classificação geral'!$K91,'Classificação geral'!$L91,"")</f>
        <v/>
      </c>
      <c r="FJ99" s="215" t="str">
        <f>IF($FE99='Classificação geral'!$K91,'Classificação geral'!$U91,"")</f>
        <v/>
      </c>
      <c r="FK99" s="215" t="str">
        <f>IF($FE99='Classificação geral'!$K91,'Classificação geral'!$W91,"")</f>
        <v/>
      </c>
      <c r="FL99" s="215" t="str">
        <f>IF($FE99='Classificação geral'!$K91,'Classificação geral'!$X91,"")</f>
        <v/>
      </c>
      <c r="FM99" s="215" t="str">
        <f>IF($FE99='Classificação geral'!$K91,'Classificação geral'!$M91,"")</f>
        <v/>
      </c>
      <c r="FN99" s="215" t="str">
        <f>IF($FE99='Classificação geral'!$K91,'Classificação geral'!$Y91,"")</f>
        <v/>
      </c>
      <c r="FO99" s="215" t="str">
        <f>IF($FE99='Classificação geral'!$K91,'Classificação geral'!$AA91,"")</f>
        <v/>
      </c>
      <c r="FP99" s="215" t="str">
        <f>IF($FE99='Classificação geral'!$K91,'Classificação geral'!$AB91,"")</f>
        <v/>
      </c>
      <c r="FQ99" s="215" t="str">
        <f>IF($FE99='Classificação geral'!$K91,'Classificação geral'!$N91,"")</f>
        <v/>
      </c>
      <c r="FR99" s="215" t="str">
        <f>IF($FE99='Classificação geral'!$K91,'Classificação geral'!$O91,"")</f>
        <v/>
      </c>
      <c r="FS99" s="215" t="str">
        <f>IF($FE99='Classificação geral'!$K91,'Classificação geral'!$AM91,"")</f>
        <v/>
      </c>
      <c r="FT99" s="216" t="str">
        <f>IFERROR(RANK(FS99,FS:FS,0)+ COUNTIF($FS$13:FS98,FS99),"")</f>
        <v/>
      </c>
      <c r="FU99" s="209"/>
      <c r="FV99" s="214" t="str">
        <f>IFERROR(IF(AND('Classificação geral'!$J91="mas",'Classificação geral'!$K91=1,'Classificação geral'!$F91="Mini"),'Classificação geral'!$A91,""),"")</f>
        <v/>
      </c>
      <c r="FW99" s="214" t="str">
        <f>IFERROR(IF(AND('Classificação geral'!$J91="mas",'Classificação geral'!$K91=1,'Classificação geral'!$F91="Mini"),'Classificação geral'!$B91,""),"")</f>
        <v/>
      </c>
      <c r="FX99" s="215" t="str">
        <f>IF($FW99='Classificação geral'!$B91,'Classificação geral'!$C91,"")</f>
        <v/>
      </c>
      <c r="FY99" s="215" t="str">
        <f>IF($FW99='Classificação geral'!$B91,'Classificação geral'!$D91,"")</f>
        <v/>
      </c>
      <c r="FZ99" s="215" t="str">
        <f>IF($FW99='Classificação geral'!$B91,'Classificação geral'!$J91,"")</f>
        <v/>
      </c>
      <c r="GA99" s="214" t="str">
        <f>IFERROR(IF(AND($FZ99="mas",'Classificação geral'!$K91=1),'Classificação geral'!K91,""),"")</f>
        <v/>
      </c>
      <c r="GB99" s="214" t="str">
        <f>IFERROR(IF(AND($FZ99="mas",'Classificação geral'!$K91=1),'Classificação geral'!P91,""),"")</f>
        <v/>
      </c>
      <c r="GC99" s="214" t="str">
        <f>IFERROR(IF(AND($FZ99="mas",'Classificação geral'!$K91=1),'Classificação geral'!S91,""),"")</f>
        <v/>
      </c>
      <c r="GD99" s="214" t="str">
        <f>IFERROR(IF(AND($FZ99="mas",'Classificação geral'!$K91=1),'Classificação geral'!T91,""),"")</f>
        <v/>
      </c>
      <c r="GE99" s="214" t="str">
        <f>IFERROR(IF(AND($FZ99="mas",'Classificação geral'!$K91=1),'Classificação geral'!L91,""),"")</f>
        <v/>
      </c>
      <c r="GF99" s="214" t="str">
        <f>IFERROR(IF(AND($FZ99="mas",'Classificação geral'!$K91=1),'Classificação geral'!U91,""),"")</f>
        <v/>
      </c>
      <c r="GG99" s="214" t="str">
        <f>IFERROR(IF(AND($FZ99="mas",'Classificação geral'!$K91=1),'Classificação geral'!W91,""),"")</f>
        <v/>
      </c>
      <c r="GH99" s="214" t="str">
        <f>IFERROR(IF(AND($FZ99="mas",'Classificação geral'!$K91=1),'Classificação geral'!X91,""),"")</f>
        <v/>
      </c>
      <c r="GI99" s="214" t="str">
        <f>IFERROR(IF(AND($FZ99="mas",'Classificação geral'!$K91=1),'Classificação geral'!M91,""),"")</f>
        <v/>
      </c>
      <c r="GJ99" s="214" t="str">
        <f>IFERROR(IF(AND($FZ99="mas",'Classificação geral'!$K91=1),'Classificação geral'!Y91,""),"")</f>
        <v/>
      </c>
      <c r="GK99" s="214" t="str">
        <f>IFERROR(IF(AND($FZ99="mas",'Classificação geral'!$K91=1),'Classificação geral'!AA91,""),"")</f>
        <v/>
      </c>
      <c r="GL99" s="214" t="str">
        <f>IFERROR(IF(AND($FZ99="mas",'Classificação geral'!$K91=1),'Classificação geral'!AB91,""),"")</f>
        <v/>
      </c>
      <c r="GM99" s="214" t="str">
        <f>IFERROR(IF(AND($FZ99="mas",'Classificação geral'!$K91=1),'Classificação geral'!N91,""),"")</f>
        <v/>
      </c>
      <c r="GN99" s="214" t="str">
        <f>IFERROR(IF(AND($FZ99="mas",'Classificação geral'!$K91=1),'Classificação geral'!O91,""),"")</f>
        <v/>
      </c>
      <c r="GO99" s="244" t="str">
        <f>IFERROR(IF(AND($FZ99="mas",'Classificação geral'!$K91=1),'Classificação geral'!AM91,""),"")</f>
        <v/>
      </c>
      <c r="GP99" s="216" t="str">
        <f>IFERROR(RANK(GO99,GO:GO,0)+ COUNTIF($GO$13:GO98,GO99),"")</f>
        <v/>
      </c>
      <c r="GQ99" s="209"/>
      <c r="GR99" s="214" t="str">
        <f>IFERROR(IF(AND('Classificação geral'!$J91="fem",'Classificação geral'!$K91=2,'Classificação geral'!$F91="Mini"),'Classificação geral'!$A91,""),"")</f>
        <v/>
      </c>
      <c r="GS99" s="214" t="str">
        <f>IFERROR(IF(AND('Classificação geral'!$J91="fem",'Classificação geral'!$K91=2,'Classificação geral'!$F91="Mini"),'Classificação geral'!$B91,""),"")</f>
        <v/>
      </c>
      <c r="GT99" s="215" t="str">
        <f>IF($GS99='Classificação geral'!$B91,'Classificação geral'!$C91,"")</f>
        <v/>
      </c>
      <c r="GU99" s="215" t="str">
        <f>IF($GS99='Classificação geral'!$B91,'Classificação geral'!$D91,"")</f>
        <v/>
      </c>
      <c r="GV99" s="215" t="str">
        <f>IF($GS99='Classificação geral'!$B91,'Classificação geral'!$J91,"")</f>
        <v/>
      </c>
      <c r="GW99" s="214" t="str">
        <f>IFERROR(IF(AND($GV99="fem",'Classificação geral'!$K91=2),'Classificação geral'!K91,""),"")</f>
        <v/>
      </c>
      <c r="GX99" s="214" t="str">
        <f>IFERROR(IF(AND($GV99="fem",'Classificação geral'!$K91=2),'Classificação geral'!P91,""),"")</f>
        <v/>
      </c>
      <c r="GY99" s="214" t="str">
        <f>IFERROR(IF(AND($GV99="fem",'Classificação geral'!$K91=2),'Classificação geral'!S91,""),"")</f>
        <v/>
      </c>
      <c r="GZ99" s="214" t="str">
        <f>IFERROR(IF(AND($GV99="fem",'Classificação geral'!$K91=2),'Classificação geral'!T91,""),"")</f>
        <v/>
      </c>
      <c r="HA99" s="214" t="str">
        <f>IFERROR(IF(AND($GV99="fem",'Classificação geral'!$K91=2),'Classificação geral'!L91,""),"")</f>
        <v/>
      </c>
      <c r="HB99" s="214" t="str">
        <f>IFERROR(IF(AND($GV99="fem",'Classificação geral'!$K91=2),'Classificação geral'!U91,""),"")</f>
        <v/>
      </c>
      <c r="HC99" s="214" t="str">
        <f>IFERROR(IF(AND($GV99="fem",'Classificação geral'!$K91=2),'Classificação geral'!W91,""),"")</f>
        <v/>
      </c>
      <c r="HD99" s="214" t="str">
        <f>IFERROR(IF(AND($GV99="fem",'Classificação geral'!$K91=2),'Classificação geral'!X91,""),"")</f>
        <v/>
      </c>
      <c r="HE99" s="214" t="str">
        <f>IFERROR(IF(AND($GV99="fem",'Classificação geral'!$K91=2),'Classificação geral'!M91,""),"")</f>
        <v/>
      </c>
      <c r="HF99" s="214" t="str">
        <f>IFERROR(IF(AND($GV99="fem",'Classificação geral'!$K91=2),'Classificação geral'!Y91,""),"")</f>
        <v/>
      </c>
      <c r="HG99" s="214" t="str">
        <f>IFERROR(IF(AND($GV99="fem",'Classificação geral'!$K91=2),'Classificação geral'!AA91,""),"")</f>
        <v/>
      </c>
      <c r="HH99" s="214" t="str">
        <f>IFERROR(IF(AND($GV99="fem",'Classificação geral'!$K91=2),'Classificação geral'!AB91,""),"")</f>
        <v/>
      </c>
      <c r="HI99" s="214" t="str">
        <f>IFERROR(IF(AND($GV99="fem",'Classificação geral'!$K91=2),'Classificação geral'!N91,""),"")</f>
        <v/>
      </c>
      <c r="HJ99" s="214" t="str">
        <f>IFERROR(IF(AND($GV99="fem",'Classificação geral'!$K91=2),'Classificação geral'!O91,""),"")</f>
        <v/>
      </c>
      <c r="HK99" s="214" t="str">
        <f>IFERROR(IF(AND($GV99="fem",'Classificação geral'!$K91=2),'Classificação geral'!AM91,""),"")</f>
        <v/>
      </c>
      <c r="HL99" s="216" t="str">
        <f>IFERROR(RANK(HK99,HK:HK,0)+ COUNTIF(HK$13:$HK97,HK99),"")</f>
        <v/>
      </c>
      <c r="HM99" s="209"/>
      <c r="HN99" s="214" t="str">
        <f>IFERROR(IF(AND('Classificação geral'!$J91="mas",'Classificação geral'!$K91=2,'Classificação geral'!$F91="Mini"),'Classificação geral'!$A91,""),"")</f>
        <v/>
      </c>
      <c r="HO99" s="214" t="str">
        <f>IFERROR(IF(AND('Classificação geral'!$J91="mas",'Classificação geral'!$K91=2,'Classificação geral'!$F91="Mini"),'Classificação geral'!$B91,""),"")</f>
        <v/>
      </c>
      <c r="HP99" s="215" t="str">
        <f>IF($HO99='Classificação geral'!$B91,'Classificação geral'!$C91,"")</f>
        <v/>
      </c>
      <c r="HQ99" s="215" t="str">
        <f>IF($HO99='Classificação geral'!$B91,'Classificação geral'!$D91,"")</f>
        <v/>
      </c>
      <c r="HR99" s="215" t="str">
        <f>IF($HO99='Classificação geral'!$B91,'Classificação geral'!$J91,"")</f>
        <v/>
      </c>
      <c r="HS99" s="214" t="str">
        <f>IFERROR(IF(AND($HR99="mas",'Classificação geral'!$K91=2),'Classificação geral'!K91,""),"")</f>
        <v/>
      </c>
      <c r="HT99" s="214" t="str">
        <f>IFERROR(IF(AND($HR99="mas",'Classificação geral'!$K91=2),'Classificação geral'!P91,""),"")</f>
        <v/>
      </c>
      <c r="HU99" s="214" t="str">
        <f>IFERROR(IF(AND($HR99="mas",'Classificação geral'!$K91=2),'Classificação geral'!S91,""),"")</f>
        <v/>
      </c>
      <c r="HV99" s="214" t="str">
        <f>IFERROR(IF(AND($HR99="mas",'Classificação geral'!$K91=2),'Classificação geral'!T91,""),"")</f>
        <v/>
      </c>
      <c r="HW99" s="214" t="str">
        <f>IFERROR(IF(AND($HR99="mas",'Classificação geral'!$K91=2),'Classificação geral'!L91,""),"")</f>
        <v/>
      </c>
      <c r="HX99" s="214" t="str">
        <f>IFERROR(IF(AND($HR99="mas",'Classificação geral'!$K91=2),'Classificação geral'!U91,""),"")</f>
        <v/>
      </c>
      <c r="HY99" s="214" t="str">
        <f>IFERROR(IF(AND($HR99="mas",'Classificação geral'!$K91=2),'Classificação geral'!W91,""),"")</f>
        <v/>
      </c>
      <c r="HZ99" s="214" t="str">
        <f>IFERROR(IF(AND($HR99="mas",'Classificação geral'!$K91=2),'Classificação geral'!X91,""),"")</f>
        <v/>
      </c>
      <c r="IA99" s="214" t="str">
        <f>IFERROR(IF(AND($HR99="mas",'Classificação geral'!$K91=2),'Classificação geral'!M91,""),"")</f>
        <v/>
      </c>
      <c r="IB99" s="214" t="str">
        <f>IFERROR(IF(AND($HR99="mas",'Classificação geral'!$K91=2),'Classificação geral'!Y91,""),"")</f>
        <v/>
      </c>
      <c r="IC99" s="214" t="str">
        <f>IFERROR(IF(AND($HR99="mas",'Classificação geral'!$K91=2),'Classificação geral'!AA91,""),"")</f>
        <v/>
      </c>
      <c r="ID99" s="214" t="str">
        <f>IFERROR(IF(AND($HR99="mas",'Classificação geral'!$K91=2),'Classificação geral'!AB91,""),"")</f>
        <v/>
      </c>
      <c r="IE99" s="214" t="str">
        <f>IFERROR(IF(AND($HR99="mas",'Classificação geral'!$K91=2),'Classificação geral'!N91,""),"")</f>
        <v/>
      </c>
      <c r="IF99" s="214" t="str">
        <f>IFERROR(IF(AND($HR99="mas",'Classificação geral'!$K91=2),'Classificação geral'!$AM91,""),"")</f>
        <v/>
      </c>
      <c r="IG99" s="216" t="str">
        <f>IFERROR(RANK(IF99,IF:IF,0)+ COUNTIF($IF$13:IF$13,IF99),"")</f>
        <v/>
      </c>
      <c r="IH99" s="209"/>
      <c r="II99" s="214" t="str">
        <f>IFERROR(IF(AND('Classificação geral'!$J91="fem",'Classificação geral'!$K91=3,'Classificação geral'!$F91="Mini"),'Classificação geral'!$A91,""),"")</f>
        <v/>
      </c>
      <c r="IJ99" s="214" t="str">
        <f>IFERROR(IF(AND('Classificação geral'!$J91="fem",'Classificação geral'!$K91=3,'Classificação geral'!$F91="Mini"),'Classificação geral'!$B91,""),"")</f>
        <v/>
      </c>
      <c r="IK99" s="215" t="str">
        <f>IF($IJ99='Classificação geral'!$B91,'Classificação geral'!$C91,"")</f>
        <v/>
      </c>
      <c r="IL99" s="215" t="str">
        <f>IF($IJ99='Classificação geral'!$B91,'Classificação geral'!$D91,"")</f>
        <v/>
      </c>
      <c r="IM99" s="215" t="str">
        <f>IF($IJ99='Classificação geral'!$B91,'Classificação geral'!$J91,"")</f>
        <v/>
      </c>
      <c r="IN99" s="215" t="str">
        <f>IF($IM99='Classificação geral'!$J91,'Classificação geral'!$K91,"")</f>
        <v/>
      </c>
      <c r="IO99" s="215" t="str">
        <f>IF($IN99='Classificação geral'!$K91,'Classificação geral'!$P91,"")</f>
        <v/>
      </c>
      <c r="IP99" s="215" t="str">
        <f>IF($IN99='Classificação geral'!$K91,'Classificação geral'!$S91,"")</f>
        <v/>
      </c>
      <c r="IQ99" s="215" t="str">
        <f>IF($IN99='Classificação geral'!$K91,'Classificação geral'!$T91,"")</f>
        <v/>
      </c>
      <c r="IR99" s="215" t="str">
        <f>IF($IN99='Classificação geral'!$K91,'Classificação geral'!$L91,"")</f>
        <v/>
      </c>
      <c r="IS99" s="215" t="str">
        <f>IF($IN99='Classificação geral'!$K91,'Classificação geral'!$U91,"")</f>
        <v/>
      </c>
      <c r="IT99" s="215" t="str">
        <f>IF($IN99='Classificação geral'!$K91,'Classificação geral'!$W91,"")</f>
        <v/>
      </c>
      <c r="IU99" s="215" t="str">
        <f>IF($IN99='Classificação geral'!$K91,'Classificação geral'!$X91,"")</f>
        <v/>
      </c>
      <c r="IV99" s="215" t="str">
        <f>IF($IN99='Classificação geral'!$K91,'Classificação geral'!$M91,"")</f>
        <v/>
      </c>
      <c r="IW99" s="215" t="str">
        <f>IF($IN99='Classificação geral'!$K91,'Classificação geral'!$Y91,"")</f>
        <v/>
      </c>
      <c r="IX99" s="215" t="str">
        <f>IF($IN99='Classificação geral'!$K91,'Classificação geral'!$AA91,"")</f>
        <v/>
      </c>
      <c r="IY99" s="215" t="str">
        <f>IF($IN99='Classificação geral'!$K91,'Classificação geral'!$AB91,"")</f>
        <v/>
      </c>
      <c r="IZ99" s="215" t="str">
        <f>IF($IN99='Classificação geral'!$K91,'Classificação geral'!$N91,"")</f>
        <v/>
      </c>
      <c r="JA99" s="215" t="str">
        <f>IF($IN99='Classificação geral'!$K91,'Classificação geral'!$O91,"")</f>
        <v/>
      </c>
      <c r="JB99" s="215" t="str">
        <f>IF($IN99='Classificação geral'!$K91,'Classificação geral'!$AM91,"")</f>
        <v/>
      </c>
      <c r="JC99" s="216" t="str">
        <f>IFERROR(RANK(JB99,JB:JB,0)+ COUNTIF($JB$13:JB97,JB99),"")</f>
        <v/>
      </c>
      <c r="JD99" s="209"/>
      <c r="JE99" s="214" t="str">
        <f>IFERROR(IF(AND('Classificação geral'!$J91="mas",'Classificação geral'!$K91=3,'Classificação geral'!$F91="Mini"),'Classificação geral'!$A91,""),"")</f>
        <v/>
      </c>
      <c r="JF99" s="214" t="str">
        <f>IFERROR(IF(AND('Classificação geral'!$J91="mas",'Classificação geral'!$K91=3,'Classificação geral'!$F91="Mini"),'Classificação geral'!$B91,""),"")</f>
        <v/>
      </c>
      <c r="JG99" s="215" t="str">
        <f>IF($JF99='Classificação geral'!$B91,'Classificação geral'!$C91,"")</f>
        <v/>
      </c>
      <c r="JH99" s="215" t="str">
        <f>IF($JF99='Classificação geral'!$B91,'Classificação geral'!$D91,"")</f>
        <v/>
      </c>
      <c r="JI99" s="215" t="str">
        <f>IF($JF99='Classificação geral'!$B91,'Classificação geral'!$J91,"")</f>
        <v/>
      </c>
      <c r="JJ99" s="214" t="str">
        <f>IFERROR(IF(AND($JI99="mas",'Classificação geral'!$K91=3),'Classificação geral'!K91,""),"")</f>
        <v/>
      </c>
      <c r="JK99" s="214" t="str">
        <f>IFERROR(IF(AND($JI99="mas",'Classificação geral'!$K91=3),'Classificação geral'!P91,""),"")</f>
        <v/>
      </c>
      <c r="JL99" s="214" t="str">
        <f>IFERROR(IF(AND($JI99="mas",'Classificação geral'!$K91=3),'Classificação geral'!S91,""),"")</f>
        <v/>
      </c>
      <c r="JM99" s="214" t="str">
        <f>IFERROR(IF(AND($JI99="mas",'Classificação geral'!$K91=3),'Classificação geral'!T91,""),"")</f>
        <v/>
      </c>
      <c r="JN99" s="214" t="str">
        <f>IFERROR(IF(AND($JI99="mas",'Classificação geral'!$K91=3),'Classificação geral'!L91,""),"")</f>
        <v/>
      </c>
      <c r="JO99" s="214" t="str">
        <f>IFERROR(IF(AND($JI99="mas",'Classificação geral'!$K91=3),'Classificação geral'!U91,""),"")</f>
        <v/>
      </c>
      <c r="JP99" s="214" t="str">
        <f>IFERROR(IF(AND($JI99="mas",'Classificação geral'!$K91=3),'Classificação geral'!W91,""),"")</f>
        <v/>
      </c>
      <c r="JQ99" s="214" t="str">
        <f>IFERROR(IF(AND($JI99="mas",'Classificação geral'!$K91=3),'Classificação geral'!X91,""),"")</f>
        <v/>
      </c>
      <c r="JR99" s="214" t="str">
        <f>IFERROR(IF(AND($JI99="mas",'Classificação geral'!$K91=3),'Classificação geral'!M91,""),"")</f>
        <v/>
      </c>
      <c r="JS99" s="214" t="str">
        <f>IFERROR(IF(AND($JI99="mas",'Classificação geral'!$K91=3),'Classificação geral'!Y91,""),"")</f>
        <v/>
      </c>
      <c r="JT99" s="214" t="str">
        <f>IFERROR(IF(AND($JI99="mas",'Classificação geral'!$K91=3),'Classificação geral'!AA91,""),"")</f>
        <v/>
      </c>
      <c r="JU99" s="214" t="str">
        <f>IFERROR(IF(AND($JI99="mas",'Classificação geral'!$K91=3),'Classificação geral'!AB91,""),"")</f>
        <v/>
      </c>
      <c r="JV99" s="214" t="str">
        <f>IFERROR(IF(AND($JI99="mas",'Classificação geral'!$K91=3),'Classificação geral'!N91,""),"")</f>
        <v/>
      </c>
      <c r="JW99" s="214" t="str">
        <f>IFERROR(IF(AND($JI99="mas",'Classificação geral'!$K91=3),'Classificação geral'!$AM91,""),"")</f>
        <v/>
      </c>
      <c r="JX99" s="216" t="str">
        <f>IFERROR(RANK(JW99,JW:JW,0)+ COUNTIF(JW$13:$JW97,JW99),"")</f>
        <v/>
      </c>
    </row>
    <row r="100" spans="1:284" s="199" customFormat="1" ht="24.75" customHeight="1" x14ac:dyDescent="0.4">
      <c r="B100" s="207"/>
      <c r="C100" s="238" t="str">
        <f t="shared" si="168"/>
        <v/>
      </c>
      <c r="D100" s="238" t="str">
        <f t="shared" si="169"/>
        <v/>
      </c>
      <c r="E100" s="238" t="str">
        <f t="shared" si="170"/>
        <v/>
      </c>
      <c r="F100" s="239" t="str">
        <f t="shared" si="171"/>
        <v/>
      </c>
      <c r="G100" s="239" t="str">
        <f t="shared" si="172"/>
        <v/>
      </c>
      <c r="H100" s="240" t="str">
        <f t="shared" si="173"/>
        <v/>
      </c>
      <c r="I100" s="240" t="str">
        <f t="shared" si="174"/>
        <v/>
      </c>
      <c r="J100" s="240" t="str">
        <f t="shared" si="175"/>
        <v/>
      </c>
      <c r="K100" s="240" t="str">
        <f t="shared" si="176"/>
        <v/>
      </c>
      <c r="L100" s="240" t="str">
        <f t="shared" si="177"/>
        <v/>
      </c>
      <c r="M100" s="240" t="str">
        <f t="shared" si="178"/>
        <v/>
      </c>
      <c r="N100" s="240" t="str">
        <f t="shared" si="179"/>
        <v/>
      </c>
      <c r="O100" s="240" t="str">
        <f t="shared" si="180"/>
        <v/>
      </c>
      <c r="P100" s="240" t="str">
        <f t="shared" si="181"/>
        <v/>
      </c>
      <c r="Q100" s="240" t="str">
        <f t="shared" si="182"/>
        <v/>
      </c>
      <c r="R100" s="240" t="str">
        <f t="shared" si="274"/>
        <v/>
      </c>
      <c r="S100" s="240" t="str">
        <f t="shared" si="274"/>
        <v/>
      </c>
      <c r="T100" s="240" t="str">
        <f t="shared" si="183"/>
        <v/>
      </c>
      <c r="U100" s="240" t="str">
        <f t="shared" si="184"/>
        <v/>
      </c>
      <c r="V100" s="241">
        <v>86</v>
      </c>
      <c r="W100" s="432"/>
      <c r="X100" s="434"/>
      <c r="Y100" s="202"/>
      <c r="Z100" s="202"/>
      <c r="AA100" s="203"/>
      <c r="AB100" s="203"/>
      <c r="AC100" s="200"/>
      <c r="AD100" s="204"/>
      <c r="AE100" s="204"/>
      <c r="AF100" s="204"/>
      <c r="AG100" s="204"/>
      <c r="AH100" s="204"/>
      <c r="AI100" s="204"/>
      <c r="AJ100" s="204"/>
      <c r="AK100" s="204"/>
      <c r="AL100" s="204"/>
      <c r="AM100" s="204"/>
      <c r="AN100" s="204"/>
      <c r="AO100" s="204"/>
      <c r="AP100" s="204"/>
      <c r="AQ100" s="204"/>
      <c r="AR100" s="204"/>
      <c r="AS100" s="204"/>
      <c r="AT100" s="202"/>
      <c r="AU100" s="202"/>
      <c r="AX100" s="202"/>
      <c r="AY100" s="200"/>
      <c r="AZ100" s="200"/>
      <c r="BA100" s="201"/>
      <c r="BB100" s="201"/>
      <c r="BC100" s="201"/>
      <c r="BD100" s="201"/>
      <c r="BE100" s="201"/>
      <c r="BF100" s="201"/>
      <c r="BG100" s="201"/>
      <c r="BH100" s="201"/>
      <c r="BI100" s="201"/>
      <c r="BJ100" s="201"/>
      <c r="BK100" s="201"/>
      <c r="BL100" s="201"/>
      <c r="BM100" s="201"/>
      <c r="BN100" s="201"/>
      <c r="BO100" s="201"/>
      <c r="BP100" s="201"/>
      <c r="BQ100" s="201"/>
      <c r="BR100" s="202"/>
      <c r="BS100" s="432"/>
      <c r="BT100" s="202"/>
      <c r="BU100" s="202"/>
      <c r="BV100" s="202"/>
      <c r="BW100" s="203"/>
      <c r="BX100" s="203"/>
      <c r="BY100" s="201"/>
      <c r="BZ100" s="204"/>
      <c r="CA100" s="204"/>
      <c r="CB100" s="204"/>
      <c r="CC100" s="204"/>
      <c r="CD100" s="204"/>
      <c r="CE100" s="204"/>
      <c r="CF100" s="204"/>
      <c r="CG100" s="204"/>
      <c r="CH100" s="204"/>
      <c r="CI100" s="204"/>
      <c r="CJ100" s="204"/>
      <c r="CK100" s="204"/>
      <c r="CL100" s="204"/>
      <c r="CM100" s="204"/>
      <c r="CN100" s="204"/>
      <c r="CO100" s="204"/>
      <c r="CP100" s="202"/>
      <c r="CQ100" s="202"/>
      <c r="CS100" s="207"/>
      <c r="CT100" s="200"/>
      <c r="CU100" s="200"/>
      <c r="CV100" s="203"/>
      <c r="CW100" s="201"/>
      <c r="CX100" s="201"/>
      <c r="CY100" s="201"/>
      <c r="CZ100" s="201"/>
      <c r="DA100" s="201"/>
      <c r="DB100" s="201"/>
      <c r="DC100" s="201"/>
      <c r="DD100" s="201"/>
      <c r="DE100" s="201"/>
      <c r="DF100" s="201"/>
      <c r="DG100" s="201"/>
      <c r="DH100" s="201"/>
      <c r="DI100" s="201"/>
      <c r="DJ100" s="201"/>
      <c r="DK100" s="201"/>
      <c r="DL100" s="201"/>
      <c r="DM100" s="202"/>
      <c r="DN100" s="432"/>
      <c r="DO100" s="202"/>
      <c r="DP100" s="202"/>
      <c r="DQ100" s="202"/>
      <c r="DR100" s="203"/>
      <c r="DS100" s="203"/>
      <c r="DT100" s="203"/>
      <c r="DU100" s="204"/>
      <c r="DV100" s="204"/>
      <c r="DW100" s="204"/>
      <c r="DX100" s="204"/>
      <c r="DY100" s="204"/>
      <c r="DZ100" s="204"/>
      <c r="EA100" s="204"/>
      <c r="EB100" s="204"/>
      <c r="EC100" s="204"/>
      <c r="ED100" s="204"/>
      <c r="EE100" s="204"/>
      <c r="EF100" s="204"/>
      <c r="EG100" s="204"/>
      <c r="EH100" s="204"/>
      <c r="EI100" s="204"/>
      <c r="EJ100" s="204"/>
      <c r="EK100" s="202"/>
      <c r="EL100" s="202"/>
      <c r="EZ100" s="214" t="str">
        <f>IFERROR(IF(AND('Classificação geral'!$J92="FEM",'Classificação geral'!$K92=1,'Classificação geral'!$F92="Mini"),'Classificação geral'!$A92,""),"")</f>
        <v/>
      </c>
      <c r="FA100" s="214" t="str">
        <f>IFERROR(IF(AND('Classificação geral'!$J92="FEM",'Classificação geral'!$K92=1,'Classificação geral'!F92="Mini"),'Classificação geral'!$B92,""),"")</f>
        <v/>
      </c>
      <c r="FB100" s="215" t="str">
        <f>IF($FA100='Classificação geral'!$B92,'Classificação geral'!$C92,"")</f>
        <v/>
      </c>
      <c r="FC100" s="215" t="str">
        <f>IF($FA100='Classificação geral'!$B92,'Classificação geral'!$D92,"")</f>
        <v/>
      </c>
      <c r="FD100" s="215" t="str">
        <f>IF($FA100='Classificação geral'!$B92,'Classificação geral'!$J92,"")</f>
        <v/>
      </c>
      <c r="FE100" s="215" t="str">
        <f>IF($FD100='Classificação geral'!$J92,'Classificação geral'!$K92,"")</f>
        <v/>
      </c>
      <c r="FF100" s="215" t="str">
        <f>IF($FE100='Classificação geral'!$K92,'Classificação geral'!$P92,"")</f>
        <v/>
      </c>
      <c r="FG100" s="215" t="str">
        <f>IF($FE100='Classificação geral'!$K92,'Classificação geral'!$S92,"")</f>
        <v/>
      </c>
      <c r="FH100" s="215" t="str">
        <f>IF($FE100='Classificação geral'!$K92,'Classificação geral'!$T92,"")</f>
        <v/>
      </c>
      <c r="FI100" s="215" t="str">
        <f>IF($FE100='Classificação geral'!$K92,'Classificação geral'!$L92,"")</f>
        <v/>
      </c>
      <c r="FJ100" s="215" t="str">
        <f>IF($FE100='Classificação geral'!$K92,'Classificação geral'!$U92,"")</f>
        <v/>
      </c>
      <c r="FK100" s="215" t="str">
        <f>IF($FE100='Classificação geral'!$K92,'Classificação geral'!$W92,"")</f>
        <v/>
      </c>
      <c r="FL100" s="215" t="str">
        <f>IF($FE100='Classificação geral'!$K92,'Classificação geral'!$X92,"")</f>
        <v/>
      </c>
      <c r="FM100" s="215" t="str">
        <f>IF($FE100='Classificação geral'!$K92,'Classificação geral'!$M92,"")</f>
        <v/>
      </c>
      <c r="FN100" s="215" t="str">
        <f>IF($FE100='Classificação geral'!$K92,'Classificação geral'!$Y92,"")</f>
        <v/>
      </c>
      <c r="FO100" s="215" t="str">
        <f>IF($FE100='Classificação geral'!$K92,'Classificação geral'!$AA92,"")</f>
        <v/>
      </c>
      <c r="FP100" s="215" t="str">
        <f>IF($FE100='Classificação geral'!$K92,'Classificação geral'!$AB92,"")</f>
        <v/>
      </c>
      <c r="FQ100" s="215" t="str">
        <f>IF($FE100='Classificação geral'!$K92,'Classificação geral'!$N92,"")</f>
        <v/>
      </c>
      <c r="FR100" s="215" t="str">
        <f>IF($FE100='Classificação geral'!$K92,'Classificação geral'!$O92,"")</f>
        <v/>
      </c>
      <c r="FS100" s="215" t="str">
        <f>IF($FE100='Classificação geral'!$K92,'Classificação geral'!$AM92,"")</f>
        <v/>
      </c>
      <c r="FT100" s="216" t="str">
        <f>IFERROR(RANK(FS100,FS:FS,0)+ COUNTIF($FS$13:FS99,FS100),"")</f>
        <v/>
      </c>
      <c r="FU100" s="209"/>
      <c r="FV100" s="214" t="str">
        <f>IFERROR(IF(AND('Classificação geral'!$J92="mas",'Classificação geral'!$K92=1,'Classificação geral'!$F92="Mini"),'Classificação geral'!$A92,""),"")</f>
        <v/>
      </c>
      <c r="FW100" s="214" t="str">
        <f>IFERROR(IF(AND('Classificação geral'!$J92="mas",'Classificação geral'!$K92=1,'Classificação geral'!$F92="Mini"),'Classificação geral'!$B92,""),"")</f>
        <v/>
      </c>
      <c r="FX100" s="215" t="str">
        <f>IF($FW100='Classificação geral'!$B92,'Classificação geral'!$C92,"")</f>
        <v/>
      </c>
      <c r="FY100" s="215" t="str">
        <f>IF($FW100='Classificação geral'!$B92,'Classificação geral'!$D92,"")</f>
        <v/>
      </c>
      <c r="FZ100" s="215" t="str">
        <f>IF($FW100='Classificação geral'!$B92,'Classificação geral'!$J92,"")</f>
        <v/>
      </c>
      <c r="GA100" s="214" t="str">
        <f>IFERROR(IF(AND($FZ100="mas",'Classificação geral'!$K92=1),'Classificação geral'!K92,""),"")</f>
        <v/>
      </c>
      <c r="GB100" s="214" t="str">
        <f>IFERROR(IF(AND($FZ100="mas",'Classificação geral'!$K92=1),'Classificação geral'!P92,""),"")</f>
        <v/>
      </c>
      <c r="GC100" s="214" t="str">
        <f>IFERROR(IF(AND($FZ100="mas",'Classificação geral'!$K92=1),'Classificação geral'!S92,""),"")</f>
        <v/>
      </c>
      <c r="GD100" s="214" t="str">
        <f>IFERROR(IF(AND($FZ100="mas",'Classificação geral'!$K92=1),'Classificação geral'!T92,""),"")</f>
        <v/>
      </c>
      <c r="GE100" s="214" t="str">
        <f>IFERROR(IF(AND($FZ100="mas",'Classificação geral'!$K92=1),'Classificação geral'!L92,""),"")</f>
        <v/>
      </c>
      <c r="GF100" s="214" t="str">
        <f>IFERROR(IF(AND($FZ100="mas",'Classificação geral'!$K92=1),'Classificação geral'!U92,""),"")</f>
        <v/>
      </c>
      <c r="GG100" s="214" t="str">
        <f>IFERROR(IF(AND($FZ100="mas",'Classificação geral'!$K92=1),'Classificação geral'!W92,""),"")</f>
        <v/>
      </c>
      <c r="GH100" s="214" t="str">
        <f>IFERROR(IF(AND($FZ100="mas",'Classificação geral'!$K92=1),'Classificação geral'!X92,""),"")</f>
        <v/>
      </c>
      <c r="GI100" s="214" t="str">
        <f>IFERROR(IF(AND($FZ100="mas",'Classificação geral'!$K92=1),'Classificação geral'!M92,""),"")</f>
        <v/>
      </c>
      <c r="GJ100" s="214" t="str">
        <f>IFERROR(IF(AND($FZ100="mas",'Classificação geral'!$K92=1),'Classificação geral'!Y92,""),"")</f>
        <v/>
      </c>
      <c r="GK100" s="214" t="str">
        <f>IFERROR(IF(AND($FZ100="mas",'Classificação geral'!$K92=1),'Classificação geral'!AA92,""),"")</f>
        <v/>
      </c>
      <c r="GL100" s="214" t="str">
        <f>IFERROR(IF(AND($FZ100="mas",'Classificação geral'!$K92=1),'Classificação geral'!AB92,""),"")</f>
        <v/>
      </c>
      <c r="GM100" s="214" t="str">
        <f>IFERROR(IF(AND($FZ100="mas",'Classificação geral'!$K92=1),'Classificação geral'!N92,""),"")</f>
        <v/>
      </c>
      <c r="GN100" s="214" t="str">
        <f>IFERROR(IF(AND($FZ100="mas",'Classificação geral'!$K92=1),'Classificação geral'!O92,""),"")</f>
        <v/>
      </c>
      <c r="GO100" s="244" t="str">
        <f>IFERROR(IF(AND($FZ100="mas",'Classificação geral'!$K92=1),'Classificação geral'!AM92,""),"")</f>
        <v/>
      </c>
      <c r="GP100" s="216" t="str">
        <f>IFERROR(RANK(GO100,GO:GO,0)+ COUNTIF($GO$13:GO99,GO100),"")</f>
        <v/>
      </c>
      <c r="GQ100" s="209"/>
      <c r="GR100" s="214" t="str">
        <f>IFERROR(IF(AND('Classificação geral'!$J92="fem",'Classificação geral'!$K92=2,'Classificação geral'!$F92="Mini"),'Classificação geral'!$A92,""),"")</f>
        <v/>
      </c>
      <c r="GS100" s="214" t="str">
        <f>IFERROR(IF(AND('Classificação geral'!$J92="fem",'Classificação geral'!$K92=2,'Classificação geral'!$F92="Mini"),'Classificação geral'!$B92,""),"")</f>
        <v/>
      </c>
      <c r="GT100" s="215" t="str">
        <f>IF($GS100='Classificação geral'!$B92,'Classificação geral'!$C92,"")</f>
        <v/>
      </c>
      <c r="GU100" s="215" t="str">
        <f>IF($GS100='Classificação geral'!$B92,'Classificação geral'!$D92,"")</f>
        <v/>
      </c>
      <c r="GV100" s="215" t="str">
        <f>IF($GS100='Classificação geral'!$B92,'Classificação geral'!$J92,"")</f>
        <v/>
      </c>
      <c r="GW100" s="214" t="str">
        <f>IFERROR(IF(AND($GV100="fem",'Classificação geral'!$K92=2),'Classificação geral'!K92,""),"")</f>
        <v/>
      </c>
      <c r="GX100" s="214" t="str">
        <f>IFERROR(IF(AND($GV100="fem",'Classificação geral'!$K92=2),'Classificação geral'!P92,""),"")</f>
        <v/>
      </c>
      <c r="GY100" s="214" t="str">
        <f>IFERROR(IF(AND($GV100="fem",'Classificação geral'!$K92=2),'Classificação geral'!S92,""),"")</f>
        <v/>
      </c>
      <c r="GZ100" s="214" t="str">
        <f>IFERROR(IF(AND($GV100="fem",'Classificação geral'!$K92=2),'Classificação geral'!T92,""),"")</f>
        <v/>
      </c>
      <c r="HA100" s="214" t="str">
        <f>IFERROR(IF(AND($GV100="fem",'Classificação geral'!$K92=2),'Classificação geral'!L92,""),"")</f>
        <v/>
      </c>
      <c r="HB100" s="214" t="str">
        <f>IFERROR(IF(AND($GV100="fem",'Classificação geral'!$K92=2),'Classificação geral'!U92,""),"")</f>
        <v/>
      </c>
      <c r="HC100" s="214" t="str">
        <f>IFERROR(IF(AND($GV100="fem",'Classificação geral'!$K92=2),'Classificação geral'!W92,""),"")</f>
        <v/>
      </c>
      <c r="HD100" s="214" t="str">
        <f>IFERROR(IF(AND($GV100="fem",'Classificação geral'!$K92=2),'Classificação geral'!X92,""),"")</f>
        <v/>
      </c>
      <c r="HE100" s="214" t="str">
        <f>IFERROR(IF(AND($GV100="fem",'Classificação geral'!$K92=2),'Classificação geral'!M92,""),"")</f>
        <v/>
      </c>
      <c r="HF100" s="214" t="str">
        <f>IFERROR(IF(AND($GV100="fem",'Classificação geral'!$K92=2),'Classificação geral'!Y92,""),"")</f>
        <v/>
      </c>
      <c r="HG100" s="214" t="str">
        <f>IFERROR(IF(AND($GV100="fem",'Classificação geral'!$K92=2),'Classificação geral'!AA92,""),"")</f>
        <v/>
      </c>
      <c r="HH100" s="214" t="str">
        <f>IFERROR(IF(AND($GV100="fem",'Classificação geral'!$K92=2),'Classificação geral'!AB92,""),"")</f>
        <v/>
      </c>
      <c r="HI100" s="214" t="str">
        <f>IFERROR(IF(AND($GV100="fem",'Classificação geral'!$K92=2),'Classificação geral'!N92,""),"")</f>
        <v/>
      </c>
      <c r="HJ100" s="214" t="str">
        <f>IFERROR(IF(AND($GV100="fem",'Classificação geral'!$K92=2),'Classificação geral'!O92,""),"")</f>
        <v/>
      </c>
      <c r="HK100" s="214" t="str">
        <f>IFERROR(IF(AND($GV100="fem",'Classificação geral'!$K92=2),'Classificação geral'!AM92,""),"")</f>
        <v/>
      </c>
      <c r="HL100" s="216" t="str">
        <f>IFERROR(RANK(HK100,HK:HK,0)+ COUNTIF(HK$13:$HK98,HK100),"")</f>
        <v/>
      </c>
      <c r="HM100" s="209"/>
      <c r="HN100" s="214" t="str">
        <f>IFERROR(IF(AND('Classificação geral'!$J92="mas",'Classificação geral'!$K92=2,'Classificação geral'!$F92="Mini"),'Classificação geral'!$A92,""),"")</f>
        <v/>
      </c>
      <c r="HO100" s="214" t="str">
        <f>IFERROR(IF(AND('Classificação geral'!$J92="mas",'Classificação geral'!$K92=2,'Classificação geral'!$F92="Mini"),'Classificação geral'!$B92,""),"")</f>
        <v/>
      </c>
      <c r="HP100" s="215" t="str">
        <f>IF($HO100='Classificação geral'!$B92,'Classificação geral'!$C92,"")</f>
        <v/>
      </c>
      <c r="HQ100" s="215" t="str">
        <f>IF($HO100='Classificação geral'!$B92,'Classificação geral'!$D92,"")</f>
        <v/>
      </c>
      <c r="HR100" s="215" t="str">
        <f>IF($HO100='Classificação geral'!$B92,'Classificação geral'!$J92,"")</f>
        <v/>
      </c>
      <c r="HS100" s="214" t="str">
        <f>IFERROR(IF(AND($HR100="mas",'Classificação geral'!$K92=2),'Classificação geral'!K92,""),"")</f>
        <v/>
      </c>
      <c r="HT100" s="214" t="str">
        <f>IFERROR(IF(AND($HR100="mas",'Classificação geral'!$K92=2),'Classificação geral'!P92,""),"")</f>
        <v/>
      </c>
      <c r="HU100" s="214" t="str">
        <f>IFERROR(IF(AND($HR100="mas",'Classificação geral'!$K92=2),'Classificação geral'!S92,""),"")</f>
        <v/>
      </c>
      <c r="HV100" s="214" t="str">
        <f>IFERROR(IF(AND($HR100="mas",'Classificação geral'!$K92=2),'Classificação geral'!T92,""),"")</f>
        <v/>
      </c>
      <c r="HW100" s="214" t="str">
        <f>IFERROR(IF(AND($HR100="mas",'Classificação geral'!$K92=2),'Classificação geral'!L92,""),"")</f>
        <v/>
      </c>
      <c r="HX100" s="214" t="str">
        <f>IFERROR(IF(AND($HR100="mas",'Classificação geral'!$K92=2),'Classificação geral'!U92,""),"")</f>
        <v/>
      </c>
      <c r="HY100" s="214" t="str">
        <f>IFERROR(IF(AND($HR100="mas",'Classificação geral'!$K92=2),'Classificação geral'!W92,""),"")</f>
        <v/>
      </c>
      <c r="HZ100" s="214" t="str">
        <f>IFERROR(IF(AND($HR100="mas",'Classificação geral'!$K92=2),'Classificação geral'!X92,""),"")</f>
        <v/>
      </c>
      <c r="IA100" s="214" t="str">
        <f>IFERROR(IF(AND($HR100="mas",'Classificação geral'!$K92=2),'Classificação geral'!M92,""),"")</f>
        <v/>
      </c>
      <c r="IB100" s="214" t="str">
        <f>IFERROR(IF(AND($HR100="mas",'Classificação geral'!$K92=2),'Classificação geral'!Y92,""),"")</f>
        <v/>
      </c>
      <c r="IC100" s="214" t="str">
        <f>IFERROR(IF(AND($HR100="mas",'Classificação geral'!$K92=2),'Classificação geral'!AA92,""),"")</f>
        <v/>
      </c>
      <c r="ID100" s="214" t="str">
        <f>IFERROR(IF(AND($HR100="mas",'Classificação geral'!$K92=2),'Classificação geral'!AB92,""),"")</f>
        <v/>
      </c>
      <c r="IE100" s="214" t="str">
        <f>IFERROR(IF(AND($HR100="mas",'Classificação geral'!$K92=2),'Classificação geral'!N92,""),"")</f>
        <v/>
      </c>
      <c r="IF100" s="214" t="str">
        <f>IFERROR(IF(AND($HR100="mas",'Classificação geral'!$K92=2),'Classificação geral'!$AM92,""),"")</f>
        <v/>
      </c>
      <c r="IG100" s="216" t="str">
        <f>IFERROR(RANK(IF100,IF:IF,0)+ COUNTIF($IF$13:IF$13,IF100),"")</f>
        <v/>
      </c>
      <c r="IH100" s="209"/>
      <c r="II100" s="214" t="str">
        <f>IFERROR(IF(AND('Classificação geral'!$J92="fem",'Classificação geral'!$K92=3,'Classificação geral'!$F92="Mini"),'Classificação geral'!$A92,""),"")</f>
        <v/>
      </c>
      <c r="IJ100" s="214" t="str">
        <f>IFERROR(IF(AND('Classificação geral'!$J92="fem",'Classificação geral'!$K92=3,'Classificação geral'!$F92="Mini"),'Classificação geral'!$B92,""),"")</f>
        <v/>
      </c>
      <c r="IK100" s="215" t="str">
        <f>IF($IJ100='Classificação geral'!$B92,'Classificação geral'!$C92,"")</f>
        <v/>
      </c>
      <c r="IL100" s="215" t="str">
        <f>IF($IJ100='Classificação geral'!$B92,'Classificação geral'!$D92,"")</f>
        <v/>
      </c>
      <c r="IM100" s="215" t="str">
        <f>IF($IJ100='Classificação geral'!$B92,'Classificação geral'!$J92,"")</f>
        <v/>
      </c>
      <c r="IN100" s="215" t="str">
        <f>IF($IM100='Classificação geral'!$J92,'Classificação geral'!$K92,"")</f>
        <v/>
      </c>
      <c r="IO100" s="215" t="str">
        <f>IF($IN100='Classificação geral'!$K92,'Classificação geral'!$P92,"")</f>
        <v/>
      </c>
      <c r="IP100" s="215" t="str">
        <f>IF($IN100='Classificação geral'!$K92,'Classificação geral'!$S92,"")</f>
        <v/>
      </c>
      <c r="IQ100" s="215" t="str">
        <f>IF($IN100='Classificação geral'!$K92,'Classificação geral'!$T92,"")</f>
        <v/>
      </c>
      <c r="IR100" s="215" t="str">
        <f>IF($IN100='Classificação geral'!$K92,'Classificação geral'!$L92,"")</f>
        <v/>
      </c>
      <c r="IS100" s="215" t="str">
        <f>IF($IN100='Classificação geral'!$K92,'Classificação geral'!$U92,"")</f>
        <v/>
      </c>
      <c r="IT100" s="215" t="str">
        <f>IF($IN100='Classificação geral'!$K92,'Classificação geral'!$W92,"")</f>
        <v/>
      </c>
      <c r="IU100" s="215" t="str">
        <f>IF($IN100='Classificação geral'!$K92,'Classificação geral'!$X92,"")</f>
        <v/>
      </c>
      <c r="IV100" s="215" t="str">
        <f>IF($IN100='Classificação geral'!$K92,'Classificação geral'!$M92,"")</f>
        <v/>
      </c>
      <c r="IW100" s="215" t="str">
        <f>IF($IN100='Classificação geral'!$K92,'Classificação geral'!$Y92,"")</f>
        <v/>
      </c>
      <c r="IX100" s="215" t="str">
        <f>IF($IN100='Classificação geral'!$K92,'Classificação geral'!$AA92,"")</f>
        <v/>
      </c>
      <c r="IY100" s="215" t="str">
        <f>IF($IN100='Classificação geral'!$K92,'Classificação geral'!$AB92,"")</f>
        <v/>
      </c>
      <c r="IZ100" s="215" t="str">
        <f>IF($IN100='Classificação geral'!$K92,'Classificação geral'!$N92,"")</f>
        <v/>
      </c>
      <c r="JA100" s="215" t="str">
        <f>IF($IN100='Classificação geral'!$K92,'Classificação geral'!$O92,"")</f>
        <v/>
      </c>
      <c r="JB100" s="215" t="str">
        <f>IF($IN100='Classificação geral'!$K92,'Classificação geral'!$AM92,"")</f>
        <v/>
      </c>
      <c r="JC100" s="216" t="str">
        <f>IFERROR(RANK(JB100,JB:JB,0)+ COUNTIF($JB$13:JB98,JB100),"")</f>
        <v/>
      </c>
      <c r="JD100" s="209"/>
      <c r="JE100" s="214" t="str">
        <f>IFERROR(IF(AND('Classificação geral'!$J92="mas",'Classificação geral'!$K92=3,'Classificação geral'!$F92="Mini"),'Classificação geral'!$A92,""),"")</f>
        <v/>
      </c>
      <c r="JF100" s="214" t="str">
        <f>IFERROR(IF(AND('Classificação geral'!$J92="mas",'Classificação geral'!$K92=3,'Classificação geral'!$F92="Mini"),'Classificação geral'!$B92,""),"")</f>
        <v/>
      </c>
      <c r="JG100" s="215" t="str">
        <f>IF($JF100='Classificação geral'!$B92,'Classificação geral'!$C92,"")</f>
        <v/>
      </c>
      <c r="JH100" s="215" t="str">
        <f>IF($JF100='Classificação geral'!$B92,'Classificação geral'!$D92,"")</f>
        <v/>
      </c>
      <c r="JI100" s="215" t="str">
        <f>IF($JF100='Classificação geral'!$B92,'Classificação geral'!$J92,"")</f>
        <v/>
      </c>
      <c r="JJ100" s="214" t="str">
        <f>IFERROR(IF(AND($JI100="mas",'Classificação geral'!$K92=3),'Classificação geral'!K92,""),"")</f>
        <v/>
      </c>
      <c r="JK100" s="214" t="str">
        <f>IFERROR(IF(AND($JI100="mas",'Classificação geral'!$K92=3),'Classificação geral'!P92,""),"")</f>
        <v/>
      </c>
      <c r="JL100" s="214" t="str">
        <f>IFERROR(IF(AND($JI100="mas",'Classificação geral'!$K92=3),'Classificação geral'!S92,""),"")</f>
        <v/>
      </c>
      <c r="JM100" s="214" t="str">
        <f>IFERROR(IF(AND($JI100="mas",'Classificação geral'!$K92=3),'Classificação geral'!T92,""),"")</f>
        <v/>
      </c>
      <c r="JN100" s="214" t="str">
        <f>IFERROR(IF(AND($JI100="mas",'Classificação geral'!$K92=3),'Classificação geral'!L92,""),"")</f>
        <v/>
      </c>
      <c r="JO100" s="214" t="str">
        <f>IFERROR(IF(AND($JI100="mas",'Classificação geral'!$K92=3),'Classificação geral'!U92,""),"")</f>
        <v/>
      </c>
      <c r="JP100" s="214" t="str">
        <f>IFERROR(IF(AND($JI100="mas",'Classificação geral'!$K92=3),'Classificação geral'!W92,""),"")</f>
        <v/>
      </c>
      <c r="JQ100" s="214" t="str">
        <f>IFERROR(IF(AND($JI100="mas",'Classificação geral'!$K92=3),'Classificação geral'!X92,""),"")</f>
        <v/>
      </c>
      <c r="JR100" s="214" t="str">
        <f>IFERROR(IF(AND($JI100="mas",'Classificação geral'!$K92=3),'Classificação geral'!M92,""),"")</f>
        <v/>
      </c>
      <c r="JS100" s="214" t="str">
        <f>IFERROR(IF(AND($JI100="mas",'Classificação geral'!$K92=3),'Classificação geral'!Y92,""),"")</f>
        <v/>
      </c>
      <c r="JT100" s="214" t="str">
        <f>IFERROR(IF(AND($JI100="mas",'Classificação geral'!$K92=3),'Classificação geral'!AA92,""),"")</f>
        <v/>
      </c>
      <c r="JU100" s="214" t="str">
        <f>IFERROR(IF(AND($JI100="mas",'Classificação geral'!$K92=3),'Classificação geral'!AB92,""),"")</f>
        <v/>
      </c>
      <c r="JV100" s="214" t="str">
        <f>IFERROR(IF(AND($JI100="mas",'Classificação geral'!$K92=3),'Classificação geral'!N92,""),"")</f>
        <v/>
      </c>
      <c r="JW100" s="214" t="str">
        <f>IFERROR(IF(AND($JI100="mas",'Classificação geral'!$K92=3),'Classificação geral'!$AM92,""),"")</f>
        <v/>
      </c>
      <c r="JX100" s="216" t="str">
        <f>IFERROR(RANK(JW100,JW:JW,0)+ COUNTIF(JW$13:$JW98,JW100),"")</f>
        <v/>
      </c>
    </row>
    <row r="101" spans="1:284" s="199" customFormat="1" ht="24.75" customHeight="1" x14ac:dyDescent="0.4">
      <c r="B101" s="207"/>
      <c r="C101" s="238" t="str">
        <f t="shared" si="168"/>
        <v/>
      </c>
      <c r="D101" s="238" t="str">
        <f t="shared" si="169"/>
        <v/>
      </c>
      <c r="E101" s="238" t="str">
        <f t="shared" si="170"/>
        <v/>
      </c>
      <c r="F101" s="239" t="str">
        <f t="shared" si="171"/>
        <v/>
      </c>
      <c r="G101" s="239" t="str">
        <f t="shared" si="172"/>
        <v/>
      </c>
      <c r="H101" s="240" t="str">
        <f t="shared" si="173"/>
        <v/>
      </c>
      <c r="I101" s="240" t="str">
        <f t="shared" si="174"/>
        <v/>
      </c>
      <c r="J101" s="240" t="str">
        <f t="shared" si="175"/>
        <v/>
      </c>
      <c r="K101" s="240" t="str">
        <f t="shared" si="176"/>
        <v/>
      </c>
      <c r="L101" s="240" t="str">
        <f t="shared" si="177"/>
        <v/>
      </c>
      <c r="M101" s="240" t="str">
        <f t="shared" si="178"/>
        <v/>
      </c>
      <c r="N101" s="240" t="str">
        <f t="shared" si="179"/>
        <v/>
      </c>
      <c r="O101" s="240" t="str">
        <f t="shared" si="180"/>
        <v/>
      </c>
      <c r="P101" s="240" t="str">
        <f t="shared" si="181"/>
        <v/>
      </c>
      <c r="Q101" s="240" t="str">
        <f t="shared" si="182"/>
        <v/>
      </c>
      <c r="R101" s="240" t="str">
        <f t="shared" si="274"/>
        <v/>
      </c>
      <c r="S101" s="240" t="str">
        <f t="shared" si="274"/>
        <v/>
      </c>
      <c r="T101" s="240" t="str">
        <f t="shared" si="183"/>
        <v/>
      </c>
      <c r="U101" s="240" t="str">
        <f t="shared" si="184"/>
        <v/>
      </c>
      <c r="V101" s="241">
        <v>87</v>
      </c>
      <c r="W101" s="432"/>
      <c r="X101" s="434"/>
      <c r="Y101" s="202"/>
      <c r="Z101" s="202"/>
      <c r="AA101" s="203"/>
      <c r="AB101" s="203"/>
      <c r="AC101" s="200"/>
      <c r="AD101" s="204"/>
      <c r="AE101" s="204"/>
      <c r="AF101" s="204"/>
      <c r="AG101" s="204"/>
      <c r="AH101" s="204"/>
      <c r="AI101" s="204"/>
      <c r="AJ101" s="204"/>
      <c r="AK101" s="204"/>
      <c r="AL101" s="204"/>
      <c r="AM101" s="204"/>
      <c r="AN101" s="204"/>
      <c r="AO101" s="204"/>
      <c r="AP101" s="204"/>
      <c r="AQ101" s="204"/>
      <c r="AR101" s="204"/>
      <c r="AS101" s="204"/>
      <c r="AT101" s="202"/>
      <c r="AU101" s="202"/>
      <c r="AX101" s="202"/>
      <c r="AY101" s="200"/>
      <c r="AZ101" s="200"/>
      <c r="BA101" s="201"/>
      <c r="BB101" s="201"/>
      <c r="BC101" s="201"/>
      <c r="BD101" s="201"/>
      <c r="BE101" s="201"/>
      <c r="BF101" s="201"/>
      <c r="BG101" s="201"/>
      <c r="BH101" s="201"/>
      <c r="BI101" s="201"/>
      <c r="BJ101" s="201"/>
      <c r="BK101" s="201"/>
      <c r="BL101" s="201"/>
      <c r="BM101" s="201"/>
      <c r="BN101" s="201"/>
      <c r="BO101" s="201"/>
      <c r="BP101" s="201"/>
      <c r="BQ101" s="201"/>
      <c r="BR101" s="202"/>
      <c r="BS101" s="432"/>
      <c r="BT101" s="202"/>
      <c r="BU101" s="202"/>
      <c r="BV101" s="202"/>
      <c r="BW101" s="203"/>
      <c r="BX101" s="203"/>
      <c r="BY101" s="201"/>
      <c r="BZ101" s="204"/>
      <c r="CA101" s="204"/>
      <c r="CB101" s="204"/>
      <c r="CC101" s="204"/>
      <c r="CD101" s="204"/>
      <c r="CE101" s="204"/>
      <c r="CF101" s="204"/>
      <c r="CG101" s="204"/>
      <c r="CH101" s="204"/>
      <c r="CI101" s="204"/>
      <c r="CJ101" s="204"/>
      <c r="CK101" s="204"/>
      <c r="CL101" s="204"/>
      <c r="CM101" s="204"/>
      <c r="CN101" s="204"/>
      <c r="CO101" s="204"/>
      <c r="CP101" s="202"/>
      <c r="CQ101" s="202"/>
      <c r="CS101" s="207"/>
      <c r="CT101" s="200"/>
      <c r="CU101" s="200"/>
      <c r="CV101" s="203"/>
      <c r="CW101" s="201"/>
      <c r="CX101" s="201"/>
      <c r="CY101" s="201"/>
      <c r="CZ101" s="201"/>
      <c r="DA101" s="201"/>
      <c r="DB101" s="201"/>
      <c r="DC101" s="201"/>
      <c r="DD101" s="201"/>
      <c r="DE101" s="201"/>
      <c r="DF101" s="201"/>
      <c r="DG101" s="201"/>
      <c r="DH101" s="201"/>
      <c r="DI101" s="201"/>
      <c r="DJ101" s="201"/>
      <c r="DK101" s="201"/>
      <c r="DL101" s="201"/>
      <c r="DM101" s="202"/>
      <c r="DN101" s="432"/>
      <c r="DO101" s="202"/>
      <c r="DP101" s="202"/>
      <c r="DQ101" s="202"/>
      <c r="DR101" s="203"/>
      <c r="DS101" s="203"/>
      <c r="DT101" s="203"/>
      <c r="DU101" s="204"/>
      <c r="DV101" s="204"/>
      <c r="DW101" s="204"/>
      <c r="DX101" s="204"/>
      <c r="DY101" s="204"/>
      <c r="DZ101" s="204"/>
      <c r="EA101" s="204"/>
      <c r="EB101" s="204"/>
      <c r="EC101" s="204"/>
      <c r="ED101" s="204"/>
      <c r="EE101" s="204"/>
      <c r="EF101" s="204"/>
      <c r="EG101" s="204"/>
      <c r="EH101" s="204"/>
      <c r="EI101" s="204"/>
      <c r="EJ101" s="204"/>
      <c r="EK101" s="202"/>
      <c r="EL101" s="202"/>
      <c r="EZ101" s="214" t="str">
        <f>IFERROR(IF(AND('Classificação geral'!$J93="FEM",'Classificação geral'!$K93=1,'Classificação geral'!$F93="Mini"),'Classificação geral'!$A93,""),"")</f>
        <v/>
      </c>
      <c r="FA101" s="214" t="str">
        <f>IFERROR(IF(AND('Classificação geral'!$J93="FEM",'Classificação geral'!$K93=1,'Classificação geral'!F93="Mini"),'Classificação geral'!$B93,""),"")</f>
        <v/>
      </c>
      <c r="FB101" s="215" t="str">
        <f>IF($FA101='Classificação geral'!$B93,'Classificação geral'!$C93,"")</f>
        <v/>
      </c>
      <c r="FC101" s="215" t="str">
        <f>IF($FA101='Classificação geral'!$B93,'Classificação geral'!$D93,"")</f>
        <v/>
      </c>
      <c r="FD101" s="215" t="str">
        <f>IF($FA101='Classificação geral'!$B93,'Classificação geral'!$J93,"")</f>
        <v/>
      </c>
      <c r="FE101" s="215" t="str">
        <f>IF($FD101='Classificação geral'!$J93,'Classificação geral'!$K93,"")</f>
        <v/>
      </c>
      <c r="FF101" s="215" t="str">
        <f>IF($FE101='Classificação geral'!$K93,'Classificação geral'!$P93,"")</f>
        <v/>
      </c>
      <c r="FG101" s="215" t="str">
        <f>IF($FE101='Classificação geral'!$K93,'Classificação geral'!$S93,"")</f>
        <v/>
      </c>
      <c r="FH101" s="215" t="str">
        <f>IF($FE101='Classificação geral'!$K93,'Classificação geral'!$T93,"")</f>
        <v/>
      </c>
      <c r="FI101" s="215" t="str">
        <f>IF($FE101='Classificação geral'!$K93,'Classificação geral'!$L93,"")</f>
        <v/>
      </c>
      <c r="FJ101" s="215" t="str">
        <f>IF($FE101='Classificação geral'!$K93,'Classificação geral'!$U93,"")</f>
        <v/>
      </c>
      <c r="FK101" s="215" t="str">
        <f>IF($FE101='Classificação geral'!$K93,'Classificação geral'!$W93,"")</f>
        <v/>
      </c>
      <c r="FL101" s="215" t="str">
        <f>IF($FE101='Classificação geral'!$K93,'Classificação geral'!$X93,"")</f>
        <v/>
      </c>
      <c r="FM101" s="215" t="str">
        <f>IF($FE101='Classificação geral'!$K93,'Classificação geral'!$M93,"")</f>
        <v/>
      </c>
      <c r="FN101" s="215" t="str">
        <f>IF($FE101='Classificação geral'!$K93,'Classificação geral'!$Y93,"")</f>
        <v/>
      </c>
      <c r="FO101" s="215" t="str">
        <f>IF($FE101='Classificação geral'!$K93,'Classificação geral'!$AA93,"")</f>
        <v/>
      </c>
      <c r="FP101" s="215" t="str">
        <f>IF($FE101='Classificação geral'!$K93,'Classificação geral'!$AB93,"")</f>
        <v/>
      </c>
      <c r="FQ101" s="215" t="str">
        <f>IF($FE101='Classificação geral'!$K93,'Classificação geral'!$N93,"")</f>
        <v/>
      </c>
      <c r="FR101" s="215" t="str">
        <f>IF($FE101='Classificação geral'!$K93,'Classificação geral'!$O93,"")</f>
        <v/>
      </c>
      <c r="FS101" s="215" t="str">
        <f>IF($FE101='Classificação geral'!$K93,'Classificação geral'!$AM93,"")</f>
        <v/>
      </c>
      <c r="FT101" s="216" t="str">
        <f>IFERROR(RANK(FS101,FS:FS,0)+ COUNTIF($FS$13:FS100,FS101),"")</f>
        <v/>
      </c>
      <c r="FU101" s="209"/>
      <c r="FV101" s="214" t="str">
        <f>IFERROR(IF(AND('Classificação geral'!$J93="mas",'Classificação geral'!$K93=1,'Classificação geral'!$F93="Mini"),'Classificação geral'!$A93,""),"")</f>
        <v/>
      </c>
      <c r="FW101" s="214" t="str">
        <f>IFERROR(IF(AND('Classificação geral'!$J93="mas",'Classificação geral'!$K93=1,'Classificação geral'!$F93="Mini"),'Classificação geral'!$B93,""),"")</f>
        <v/>
      </c>
      <c r="FX101" s="215" t="str">
        <f>IF($FW101='Classificação geral'!$B93,'Classificação geral'!$C93,"")</f>
        <v/>
      </c>
      <c r="FY101" s="215" t="str">
        <f>IF($FW101='Classificação geral'!$B93,'Classificação geral'!$D93,"")</f>
        <v/>
      </c>
      <c r="FZ101" s="215" t="str">
        <f>IF($FW101='Classificação geral'!$B93,'Classificação geral'!$J93,"")</f>
        <v/>
      </c>
      <c r="GA101" s="214" t="str">
        <f>IFERROR(IF(AND($FZ101="mas",'Classificação geral'!$K93=1),'Classificação geral'!K93,""),"")</f>
        <v/>
      </c>
      <c r="GB101" s="214" t="str">
        <f>IFERROR(IF(AND($FZ101="mas",'Classificação geral'!$K93=1),'Classificação geral'!P93,""),"")</f>
        <v/>
      </c>
      <c r="GC101" s="214" t="str">
        <f>IFERROR(IF(AND($FZ101="mas",'Classificação geral'!$K93=1),'Classificação geral'!S93,""),"")</f>
        <v/>
      </c>
      <c r="GD101" s="214" t="str">
        <f>IFERROR(IF(AND($FZ101="mas",'Classificação geral'!$K93=1),'Classificação geral'!T93,""),"")</f>
        <v/>
      </c>
      <c r="GE101" s="214" t="str">
        <f>IFERROR(IF(AND($FZ101="mas",'Classificação geral'!$K93=1),'Classificação geral'!L93,""),"")</f>
        <v/>
      </c>
      <c r="GF101" s="214" t="str">
        <f>IFERROR(IF(AND($FZ101="mas",'Classificação geral'!$K93=1),'Classificação geral'!U93,""),"")</f>
        <v/>
      </c>
      <c r="GG101" s="214" t="str">
        <f>IFERROR(IF(AND($FZ101="mas",'Classificação geral'!$K93=1),'Classificação geral'!W93,""),"")</f>
        <v/>
      </c>
      <c r="GH101" s="214" t="str">
        <f>IFERROR(IF(AND($FZ101="mas",'Classificação geral'!$K93=1),'Classificação geral'!X93,""),"")</f>
        <v/>
      </c>
      <c r="GI101" s="214" t="str">
        <f>IFERROR(IF(AND($FZ101="mas",'Classificação geral'!$K93=1),'Classificação geral'!M93,""),"")</f>
        <v/>
      </c>
      <c r="GJ101" s="214" t="str">
        <f>IFERROR(IF(AND($FZ101="mas",'Classificação geral'!$K93=1),'Classificação geral'!Y93,""),"")</f>
        <v/>
      </c>
      <c r="GK101" s="214" t="str">
        <f>IFERROR(IF(AND($FZ101="mas",'Classificação geral'!$K93=1),'Classificação geral'!AA93,""),"")</f>
        <v/>
      </c>
      <c r="GL101" s="214" t="str">
        <f>IFERROR(IF(AND($FZ101="mas",'Classificação geral'!$K93=1),'Classificação geral'!AB93,""),"")</f>
        <v/>
      </c>
      <c r="GM101" s="214" t="str">
        <f>IFERROR(IF(AND($FZ101="mas",'Classificação geral'!$K93=1),'Classificação geral'!N93,""),"")</f>
        <v/>
      </c>
      <c r="GN101" s="214" t="str">
        <f>IFERROR(IF(AND($FZ101="mas",'Classificação geral'!$K93=1),'Classificação geral'!O93,""),"")</f>
        <v/>
      </c>
      <c r="GO101" s="244" t="str">
        <f>IFERROR(IF(AND($FZ101="mas",'Classificação geral'!$K93=1),'Classificação geral'!AM93,""),"")</f>
        <v/>
      </c>
      <c r="GP101" s="216" t="str">
        <f>IFERROR(RANK(GO101,GO:GO,0)+ COUNTIF($GO$13:GO100,GO101),"")</f>
        <v/>
      </c>
      <c r="GQ101" s="209"/>
      <c r="GR101" s="214" t="str">
        <f>IFERROR(IF(AND('Classificação geral'!$J93="fem",'Classificação geral'!$K93=2,'Classificação geral'!$F93="Mini"),'Classificação geral'!$A93,""),"")</f>
        <v/>
      </c>
      <c r="GS101" s="214" t="str">
        <f>IFERROR(IF(AND('Classificação geral'!$J93="fem",'Classificação geral'!$K93=2,'Classificação geral'!$F93="Mini"),'Classificação geral'!$B93,""),"")</f>
        <v/>
      </c>
      <c r="GT101" s="215" t="str">
        <f>IF($GS101='Classificação geral'!$B93,'Classificação geral'!$C93,"")</f>
        <v/>
      </c>
      <c r="GU101" s="215" t="str">
        <f>IF($GS101='Classificação geral'!$B93,'Classificação geral'!$D93,"")</f>
        <v/>
      </c>
      <c r="GV101" s="215" t="str">
        <f>IF($GS101='Classificação geral'!$B93,'Classificação geral'!$J93,"")</f>
        <v/>
      </c>
      <c r="GW101" s="214" t="str">
        <f>IFERROR(IF(AND($GV101="fem",'Classificação geral'!$K93=2),'Classificação geral'!K93,""),"")</f>
        <v/>
      </c>
      <c r="GX101" s="214" t="str">
        <f>IFERROR(IF(AND($GV101="fem",'Classificação geral'!$K93=2),'Classificação geral'!P93,""),"")</f>
        <v/>
      </c>
      <c r="GY101" s="214" t="str">
        <f>IFERROR(IF(AND($GV101="fem",'Classificação geral'!$K93=2),'Classificação geral'!S93,""),"")</f>
        <v/>
      </c>
      <c r="GZ101" s="214" t="str">
        <f>IFERROR(IF(AND($GV101="fem",'Classificação geral'!$K93=2),'Classificação geral'!T93,""),"")</f>
        <v/>
      </c>
      <c r="HA101" s="214" t="str">
        <f>IFERROR(IF(AND($GV101="fem",'Classificação geral'!$K93=2),'Classificação geral'!L93,""),"")</f>
        <v/>
      </c>
      <c r="HB101" s="214" t="str">
        <f>IFERROR(IF(AND($GV101="fem",'Classificação geral'!$K93=2),'Classificação geral'!U93,""),"")</f>
        <v/>
      </c>
      <c r="HC101" s="214" t="str">
        <f>IFERROR(IF(AND($GV101="fem",'Classificação geral'!$K93=2),'Classificação geral'!W93,""),"")</f>
        <v/>
      </c>
      <c r="HD101" s="214" t="str">
        <f>IFERROR(IF(AND($GV101="fem",'Classificação geral'!$K93=2),'Classificação geral'!X93,""),"")</f>
        <v/>
      </c>
      <c r="HE101" s="214" t="str">
        <f>IFERROR(IF(AND($GV101="fem",'Classificação geral'!$K93=2),'Classificação geral'!M93,""),"")</f>
        <v/>
      </c>
      <c r="HF101" s="214" t="str">
        <f>IFERROR(IF(AND($GV101="fem",'Classificação geral'!$K93=2),'Classificação geral'!Y93,""),"")</f>
        <v/>
      </c>
      <c r="HG101" s="214" t="str">
        <f>IFERROR(IF(AND($GV101="fem",'Classificação geral'!$K93=2),'Classificação geral'!AA93,""),"")</f>
        <v/>
      </c>
      <c r="HH101" s="214" t="str">
        <f>IFERROR(IF(AND($GV101="fem",'Classificação geral'!$K93=2),'Classificação geral'!AB93,""),"")</f>
        <v/>
      </c>
      <c r="HI101" s="214" t="str">
        <f>IFERROR(IF(AND($GV101="fem",'Classificação geral'!$K93=2),'Classificação geral'!N93,""),"")</f>
        <v/>
      </c>
      <c r="HJ101" s="214" t="str">
        <f>IFERROR(IF(AND($GV101="fem",'Classificação geral'!$K93=2),'Classificação geral'!O93,""),"")</f>
        <v/>
      </c>
      <c r="HK101" s="214" t="str">
        <f>IFERROR(IF(AND($GV101="fem",'Classificação geral'!$K93=2),'Classificação geral'!AM93,""),"")</f>
        <v/>
      </c>
      <c r="HL101" s="216" t="str">
        <f>IFERROR(RANK(HK101,HK:HK,0)+ COUNTIF(HK$13:$HK99,HK101),"")</f>
        <v/>
      </c>
      <c r="HM101" s="209"/>
      <c r="HN101" s="214" t="str">
        <f>IFERROR(IF(AND('Classificação geral'!$J93="mas",'Classificação geral'!$K93=2,'Classificação geral'!$F93="Mini"),'Classificação geral'!$A93,""),"")</f>
        <v/>
      </c>
      <c r="HO101" s="214" t="str">
        <f>IFERROR(IF(AND('Classificação geral'!$J93="mas",'Classificação geral'!$K93=2,'Classificação geral'!$F93="Mini"),'Classificação geral'!$B93,""),"")</f>
        <v/>
      </c>
      <c r="HP101" s="215" t="str">
        <f>IF($HO101='Classificação geral'!$B93,'Classificação geral'!$C93,"")</f>
        <v/>
      </c>
      <c r="HQ101" s="215" t="str">
        <f>IF($HO101='Classificação geral'!$B93,'Classificação geral'!$D93,"")</f>
        <v/>
      </c>
      <c r="HR101" s="215" t="str">
        <f>IF($HO101='Classificação geral'!$B93,'Classificação geral'!$J93,"")</f>
        <v/>
      </c>
      <c r="HS101" s="214" t="str">
        <f>IFERROR(IF(AND($HR101="mas",'Classificação geral'!$K93=2),'Classificação geral'!K93,""),"")</f>
        <v/>
      </c>
      <c r="HT101" s="214" t="str">
        <f>IFERROR(IF(AND($HR101="mas",'Classificação geral'!$K93=2),'Classificação geral'!P93,""),"")</f>
        <v/>
      </c>
      <c r="HU101" s="214" t="str">
        <f>IFERROR(IF(AND($HR101="mas",'Classificação geral'!$K93=2),'Classificação geral'!S93,""),"")</f>
        <v/>
      </c>
      <c r="HV101" s="214" t="str">
        <f>IFERROR(IF(AND($HR101="mas",'Classificação geral'!$K93=2),'Classificação geral'!T93,""),"")</f>
        <v/>
      </c>
      <c r="HW101" s="214" t="str">
        <f>IFERROR(IF(AND($HR101="mas",'Classificação geral'!$K93=2),'Classificação geral'!L93,""),"")</f>
        <v/>
      </c>
      <c r="HX101" s="214" t="str">
        <f>IFERROR(IF(AND($HR101="mas",'Classificação geral'!$K93=2),'Classificação geral'!U93,""),"")</f>
        <v/>
      </c>
      <c r="HY101" s="214" t="str">
        <f>IFERROR(IF(AND($HR101="mas",'Classificação geral'!$K93=2),'Classificação geral'!W93,""),"")</f>
        <v/>
      </c>
      <c r="HZ101" s="214" t="str">
        <f>IFERROR(IF(AND($HR101="mas",'Classificação geral'!$K93=2),'Classificação geral'!X93,""),"")</f>
        <v/>
      </c>
      <c r="IA101" s="214" t="str">
        <f>IFERROR(IF(AND($HR101="mas",'Classificação geral'!$K93=2),'Classificação geral'!M93,""),"")</f>
        <v/>
      </c>
      <c r="IB101" s="214" t="str">
        <f>IFERROR(IF(AND($HR101="mas",'Classificação geral'!$K93=2),'Classificação geral'!Y93,""),"")</f>
        <v/>
      </c>
      <c r="IC101" s="214" t="str">
        <f>IFERROR(IF(AND($HR101="mas",'Classificação geral'!$K93=2),'Classificação geral'!AA93,""),"")</f>
        <v/>
      </c>
      <c r="ID101" s="214" t="str">
        <f>IFERROR(IF(AND($HR101="mas",'Classificação geral'!$K93=2),'Classificação geral'!AB93,""),"")</f>
        <v/>
      </c>
      <c r="IE101" s="214" t="str">
        <f>IFERROR(IF(AND($HR101="mas",'Classificação geral'!$K93=2),'Classificação geral'!N93,""),"")</f>
        <v/>
      </c>
      <c r="IF101" s="214" t="str">
        <f>IFERROR(IF(AND($HR101="mas",'Classificação geral'!$K93=2),'Classificação geral'!$AM93,""),"")</f>
        <v/>
      </c>
      <c r="IG101" s="216" t="str">
        <f>IFERROR(RANK(IF101,IF:IF,0)+ COUNTIF($IF$13:IF$13,IF101),"")</f>
        <v/>
      </c>
      <c r="IH101" s="209"/>
      <c r="II101" s="214" t="str">
        <f>IFERROR(IF(AND('Classificação geral'!$J93="fem",'Classificação geral'!$K93=3,'Classificação geral'!$F93="Mini"),'Classificação geral'!$A93,""),"")</f>
        <v/>
      </c>
      <c r="IJ101" s="214" t="str">
        <f>IFERROR(IF(AND('Classificação geral'!$J93="fem",'Classificação geral'!$K93=3,'Classificação geral'!$F93="Mini"),'Classificação geral'!$B93,""),"")</f>
        <v/>
      </c>
      <c r="IK101" s="215" t="str">
        <f>IF($IJ101='Classificação geral'!$B93,'Classificação geral'!$C93,"")</f>
        <v/>
      </c>
      <c r="IL101" s="215" t="str">
        <f>IF($IJ101='Classificação geral'!$B93,'Classificação geral'!$D93,"")</f>
        <v/>
      </c>
      <c r="IM101" s="215" t="str">
        <f>IF($IJ101='Classificação geral'!$B93,'Classificação geral'!$J93,"")</f>
        <v/>
      </c>
      <c r="IN101" s="215" t="str">
        <f>IF($IM101='Classificação geral'!$J93,'Classificação geral'!$K93,"")</f>
        <v/>
      </c>
      <c r="IO101" s="215" t="str">
        <f>IF($IN101='Classificação geral'!$K93,'Classificação geral'!$P93,"")</f>
        <v/>
      </c>
      <c r="IP101" s="215" t="str">
        <f>IF($IN101='Classificação geral'!$K93,'Classificação geral'!$S93,"")</f>
        <v/>
      </c>
      <c r="IQ101" s="215" t="str">
        <f>IF($IN101='Classificação geral'!$K93,'Classificação geral'!$T93,"")</f>
        <v/>
      </c>
      <c r="IR101" s="215" t="str">
        <f>IF($IN101='Classificação geral'!$K93,'Classificação geral'!$L93,"")</f>
        <v/>
      </c>
      <c r="IS101" s="215" t="str">
        <f>IF($IN101='Classificação geral'!$K93,'Classificação geral'!$U93,"")</f>
        <v/>
      </c>
      <c r="IT101" s="215" t="str">
        <f>IF($IN101='Classificação geral'!$K93,'Classificação geral'!$W93,"")</f>
        <v/>
      </c>
      <c r="IU101" s="215" t="str">
        <f>IF($IN101='Classificação geral'!$K93,'Classificação geral'!$X93,"")</f>
        <v/>
      </c>
      <c r="IV101" s="215" t="str">
        <f>IF($IN101='Classificação geral'!$K93,'Classificação geral'!$M93,"")</f>
        <v/>
      </c>
      <c r="IW101" s="215" t="str">
        <f>IF($IN101='Classificação geral'!$K93,'Classificação geral'!$Y93,"")</f>
        <v/>
      </c>
      <c r="IX101" s="215" t="str">
        <f>IF($IN101='Classificação geral'!$K93,'Classificação geral'!$AA93,"")</f>
        <v/>
      </c>
      <c r="IY101" s="215" t="str">
        <f>IF($IN101='Classificação geral'!$K93,'Classificação geral'!$AB93,"")</f>
        <v/>
      </c>
      <c r="IZ101" s="215" t="str">
        <f>IF($IN101='Classificação geral'!$K93,'Classificação geral'!$N93,"")</f>
        <v/>
      </c>
      <c r="JA101" s="215" t="str">
        <f>IF($IN101='Classificação geral'!$K93,'Classificação geral'!$O93,"")</f>
        <v/>
      </c>
      <c r="JB101" s="215" t="str">
        <f>IF($IN101='Classificação geral'!$K93,'Classificação geral'!$AM93,"")</f>
        <v/>
      </c>
      <c r="JC101" s="216" t="str">
        <f>IFERROR(RANK(JB101,JB:JB,0)+ COUNTIF($JB$13:JB99,JB101),"")</f>
        <v/>
      </c>
      <c r="JD101" s="209"/>
      <c r="JE101" s="214" t="str">
        <f>IFERROR(IF(AND('Classificação geral'!$J93="mas",'Classificação geral'!$K93=3,'Classificação geral'!$F93="Mini"),'Classificação geral'!$A93,""),"")</f>
        <v/>
      </c>
      <c r="JF101" s="214" t="str">
        <f>IFERROR(IF(AND('Classificação geral'!$J93="mas",'Classificação geral'!$K93=3,'Classificação geral'!$F93="Mini"),'Classificação geral'!$B93,""),"")</f>
        <v/>
      </c>
      <c r="JG101" s="215" t="str">
        <f>IF($JF101='Classificação geral'!$B93,'Classificação geral'!$C93,"")</f>
        <v/>
      </c>
      <c r="JH101" s="215" t="str">
        <f>IF($JF101='Classificação geral'!$B93,'Classificação geral'!$D93,"")</f>
        <v/>
      </c>
      <c r="JI101" s="215" t="str">
        <f>IF($JF101='Classificação geral'!$B93,'Classificação geral'!$J93,"")</f>
        <v/>
      </c>
      <c r="JJ101" s="214" t="str">
        <f>IFERROR(IF(AND($JI101="mas",'Classificação geral'!$K93=3),'Classificação geral'!K93,""),"")</f>
        <v/>
      </c>
      <c r="JK101" s="214" t="str">
        <f>IFERROR(IF(AND($JI101="mas",'Classificação geral'!$K93=3),'Classificação geral'!P93,""),"")</f>
        <v/>
      </c>
      <c r="JL101" s="214" t="str">
        <f>IFERROR(IF(AND($JI101="mas",'Classificação geral'!$K93=3),'Classificação geral'!S93,""),"")</f>
        <v/>
      </c>
      <c r="JM101" s="214" t="str">
        <f>IFERROR(IF(AND($JI101="mas",'Classificação geral'!$K93=3),'Classificação geral'!T93,""),"")</f>
        <v/>
      </c>
      <c r="JN101" s="214" t="str">
        <f>IFERROR(IF(AND($JI101="mas",'Classificação geral'!$K93=3),'Classificação geral'!L93,""),"")</f>
        <v/>
      </c>
      <c r="JO101" s="214" t="str">
        <f>IFERROR(IF(AND($JI101="mas",'Classificação geral'!$K93=3),'Classificação geral'!U93,""),"")</f>
        <v/>
      </c>
      <c r="JP101" s="214" t="str">
        <f>IFERROR(IF(AND($JI101="mas",'Classificação geral'!$K93=3),'Classificação geral'!W93,""),"")</f>
        <v/>
      </c>
      <c r="JQ101" s="214" t="str">
        <f>IFERROR(IF(AND($JI101="mas",'Classificação geral'!$K93=3),'Classificação geral'!X93,""),"")</f>
        <v/>
      </c>
      <c r="JR101" s="214" t="str">
        <f>IFERROR(IF(AND($JI101="mas",'Classificação geral'!$K93=3),'Classificação geral'!M93,""),"")</f>
        <v/>
      </c>
      <c r="JS101" s="214" t="str">
        <f>IFERROR(IF(AND($JI101="mas",'Classificação geral'!$K93=3),'Classificação geral'!Y93,""),"")</f>
        <v/>
      </c>
      <c r="JT101" s="214" t="str">
        <f>IFERROR(IF(AND($JI101="mas",'Classificação geral'!$K93=3),'Classificação geral'!AA93,""),"")</f>
        <v/>
      </c>
      <c r="JU101" s="214" t="str">
        <f>IFERROR(IF(AND($JI101="mas",'Classificação geral'!$K93=3),'Classificação geral'!AB93,""),"")</f>
        <v/>
      </c>
      <c r="JV101" s="214" t="str">
        <f>IFERROR(IF(AND($JI101="mas",'Classificação geral'!$K93=3),'Classificação geral'!N93,""),"")</f>
        <v/>
      </c>
      <c r="JW101" s="214" t="str">
        <f>IFERROR(IF(AND($JI101="mas",'Classificação geral'!$K93=3),'Classificação geral'!$AM93,""),"")</f>
        <v/>
      </c>
      <c r="JX101" s="216" t="str">
        <f>IFERROR(RANK(JW101,JW:JW,0)+ COUNTIF(JW$13:$JW99,JW101),"")</f>
        <v/>
      </c>
    </row>
    <row r="102" spans="1:284" s="199" customFormat="1" ht="24.75" customHeight="1" x14ac:dyDescent="0.4">
      <c r="B102" s="207"/>
      <c r="C102" s="238" t="str">
        <f t="shared" si="168"/>
        <v/>
      </c>
      <c r="D102" s="238" t="str">
        <f t="shared" si="169"/>
        <v/>
      </c>
      <c r="E102" s="238" t="str">
        <f t="shared" si="170"/>
        <v/>
      </c>
      <c r="F102" s="239" t="str">
        <f t="shared" si="171"/>
        <v/>
      </c>
      <c r="G102" s="239" t="str">
        <f t="shared" si="172"/>
        <v/>
      </c>
      <c r="H102" s="240" t="str">
        <f t="shared" si="173"/>
        <v/>
      </c>
      <c r="I102" s="240" t="str">
        <f t="shared" si="174"/>
        <v/>
      </c>
      <c r="J102" s="240" t="str">
        <f t="shared" si="175"/>
        <v/>
      </c>
      <c r="K102" s="240" t="str">
        <f t="shared" si="176"/>
        <v/>
      </c>
      <c r="L102" s="240" t="str">
        <f t="shared" si="177"/>
        <v/>
      </c>
      <c r="M102" s="240" t="str">
        <f t="shared" si="178"/>
        <v/>
      </c>
      <c r="N102" s="240" t="str">
        <f t="shared" si="179"/>
        <v/>
      </c>
      <c r="O102" s="240" t="str">
        <f t="shared" si="180"/>
        <v/>
      </c>
      <c r="P102" s="240" t="str">
        <f t="shared" si="181"/>
        <v/>
      </c>
      <c r="Q102" s="240" t="str">
        <f t="shared" si="182"/>
        <v/>
      </c>
      <c r="R102" s="240" t="str">
        <f t="shared" si="274"/>
        <v/>
      </c>
      <c r="S102" s="240" t="str">
        <f t="shared" si="274"/>
        <v/>
      </c>
      <c r="T102" s="240" t="str">
        <f t="shared" si="183"/>
        <v/>
      </c>
      <c r="U102" s="240" t="str">
        <f t="shared" si="184"/>
        <v/>
      </c>
      <c r="V102" s="241">
        <v>88</v>
      </c>
      <c r="W102" s="432"/>
      <c r="X102" s="434"/>
      <c r="Y102" s="202"/>
      <c r="Z102" s="202"/>
      <c r="AA102" s="203"/>
      <c r="AB102" s="203"/>
      <c r="AC102" s="200"/>
      <c r="AD102" s="204"/>
      <c r="AE102" s="204"/>
      <c r="AF102" s="204"/>
      <c r="AG102" s="204"/>
      <c r="AH102" s="204"/>
      <c r="AI102" s="204"/>
      <c r="AJ102" s="204"/>
      <c r="AK102" s="204"/>
      <c r="AL102" s="204"/>
      <c r="AM102" s="204"/>
      <c r="AN102" s="204"/>
      <c r="AO102" s="204"/>
      <c r="AP102" s="204"/>
      <c r="AQ102" s="204"/>
      <c r="AR102" s="204"/>
      <c r="AS102" s="204"/>
      <c r="AT102" s="202"/>
      <c r="AU102" s="202"/>
      <c r="AX102" s="202"/>
      <c r="AY102" s="200"/>
      <c r="AZ102" s="200"/>
      <c r="BA102" s="201"/>
      <c r="BB102" s="201"/>
      <c r="BC102" s="201"/>
      <c r="BD102" s="201"/>
      <c r="BE102" s="201"/>
      <c r="BF102" s="201"/>
      <c r="BG102" s="201"/>
      <c r="BH102" s="201"/>
      <c r="BI102" s="201"/>
      <c r="BJ102" s="201"/>
      <c r="BK102" s="201"/>
      <c r="BL102" s="201"/>
      <c r="BM102" s="201"/>
      <c r="BN102" s="201"/>
      <c r="BO102" s="201"/>
      <c r="BP102" s="201"/>
      <c r="BQ102" s="201"/>
      <c r="BR102" s="202"/>
      <c r="BS102" s="432"/>
      <c r="BT102" s="202"/>
      <c r="BU102" s="202"/>
      <c r="BV102" s="202"/>
      <c r="BW102" s="203"/>
      <c r="BX102" s="203"/>
      <c r="BY102" s="201"/>
      <c r="BZ102" s="204"/>
      <c r="CA102" s="204"/>
      <c r="CB102" s="204"/>
      <c r="CC102" s="204"/>
      <c r="CD102" s="204"/>
      <c r="CE102" s="204"/>
      <c r="CF102" s="204"/>
      <c r="CG102" s="204"/>
      <c r="CH102" s="204"/>
      <c r="CI102" s="204"/>
      <c r="CJ102" s="204"/>
      <c r="CK102" s="204"/>
      <c r="CL102" s="204"/>
      <c r="CM102" s="204"/>
      <c r="CN102" s="204"/>
      <c r="CO102" s="204"/>
      <c r="CP102" s="202"/>
      <c r="CQ102" s="202"/>
      <c r="CS102" s="207"/>
      <c r="CT102" s="200"/>
      <c r="CU102" s="200"/>
      <c r="CV102" s="203"/>
      <c r="CW102" s="201"/>
      <c r="CX102" s="201"/>
      <c r="CY102" s="201"/>
      <c r="CZ102" s="201"/>
      <c r="DA102" s="201"/>
      <c r="DB102" s="201"/>
      <c r="DC102" s="201"/>
      <c r="DD102" s="201"/>
      <c r="DE102" s="201"/>
      <c r="DF102" s="201"/>
      <c r="DG102" s="201"/>
      <c r="DH102" s="201"/>
      <c r="DI102" s="201"/>
      <c r="DJ102" s="201"/>
      <c r="DK102" s="201"/>
      <c r="DL102" s="201"/>
      <c r="DM102" s="202"/>
      <c r="DN102" s="432"/>
      <c r="DO102" s="202"/>
      <c r="DP102" s="202"/>
      <c r="DQ102" s="202"/>
      <c r="DR102" s="203"/>
      <c r="DS102" s="203"/>
      <c r="DT102" s="203"/>
      <c r="DU102" s="204"/>
      <c r="DV102" s="204"/>
      <c r="DW102" s="204"/>
      <c r="DX102" s="204"/>
      <c r="DY102" s="204"/>
      <c r="DZ102" s="204"/>
      <c r="EA102" s="204"/>
      <c r="EB102" s="204"/>
      <c r="EC102" s="204"/>
      <c r="ED102" s="204"/>
      <c r="EE102" s="204"/>
      <c r="EF102" s="204"/>
      <c r="EG102" s="204"/>
      <c r="EH102" s="204"/>
      <c r="EI102" s="204"/>
      <c r="EJ102" s="204"/>
      <c r="EK102" s="202"/>
      <c r="EL102" s="202"/>
      <c r="EZ102" s="214" t="str">
        <f>IFERROR(IF(AND('Classificação geral'!$J94="FEM",'Classificação geral'!$K94=1,'Classificação geral'!$F94="Mini"),'Classificação geral'!$A94,""),"")</f>
        <v/>
      </c>
      <c r="FA102" s="214" t="str">
        <f>IFERROR(IF(AND('Classificação geral'!$J94="FEM",'Classificação geral'!$K94=1,'Classificação geral'!F94="Mini"),'Classificação geral'!$B94,""),"")</f>
        <v/>
      </c>
      <c r="FB102" s="215" t="str">
        <f>IF($FA102='Classificação geral'!$B94,'Classificação geral'!$C94,"")</f>
        <v/>
      </c>
      <c r="FC102" s="215" t="str">
        <f>IF($FA102='Classificação geral'!$B94,'Classificação geral'!$D94,"")</f>
        <v/>
      </c>
      <c r="FD102" s="215" t="str">
        <f>IF($FA102='Classificação geral'!$B94,'Classificação geral'!$J94,"")</f>
        <v/>
      </c>
      <c r="FE102" s="215" t="str">
        <f>IF($FD102='Classificação geral'!$J94,'Classificação geral'!$K94,"")</f>
        <v/>
      </c>
      <c r="FF102" s="215" t="str">
        <f>IF($FE102='Classificação geral'!$K94,'Classificação geral'!$P94,"")</f>
        <v/>
      </c>
      <c r="FG102" s="215" t="str">
        <f>IF($FE102='Classificação geral'!$K94,'Classificação geral'!$S94,"")</f>
        <v/>
      </c>
      <c r="FH102" s="215" t="str">
        <f>IF($FE102='Classificação geral'!$K94,'Classificação geral'!$T94,"")</f>
        <v/>
      </c>
      <c r="FI102" s="215" t="str">
        <f>IF($FE102='Classificação geral'!$K94,'Classificação geral'!$L94,"")</f>
        <v/>
      </c>
      <c r="FJ102" s="215" t="str">
        <f>IF($FE102='Classificação geral'!$K94,'Classificação geral'!$U94,"")</f>
        <v/>
      </c>
      <c r="FK102" s="215" t="str">
        <f>IF($FE102='Classificação geral'!$K94,'Classificação geral'!$W94,"")</f>
        <v/>
      </c>
      <c r="FL102" s="215" t="str">
        <f>IF($FE102='Classificação geral'!$K94,'Classificação geral'!$X94,"")</f>
        <v/>
      </c>
      <c r="FM102" s="215" t="str">
        <f>IF($FE102='Classificação geral'!$K94,'Classificação geral'!$M94,"")</f>
        <v/>
      </c>
      <c r="FN102" s="215" t="str">
        <f>IF($FE102='Classificação geral'!$K94,'Classificação geral'!$Y94,"")</f>
        <v/>
      </c>
      <c r="FO102" s="215" t="str">
        <f>IF($FE102='Classificação geral'!$K94,'Classificação geral'!$AA94,"")</f>
        <v/>
      </c>
      <c r="FP102" s="215" t="str">
        <f>IF($FE102='Classificação geral'!$K94,'Classificação geral'!$AB94,"")</f>
        <v/>
      </c>
      <c r="FQ102" s="215" t="str">
        <f>IF($FE102='Classificação geral'!$K94,'Classificação geral'!$N94,"")</f>
        <v/>
      </c>
      <c r="FR102" s="215" t="str">
        <f>IF($FE102='Classificação geral'!$K94,'Classificação geral'!$O94,"")</f>
        <v/>
      </c>
      <c r="FS102" s="215" t="str">
        <f>IF($FE102='Classificação geral'!$K94,'Classificação geral'!$AM94,"")</f>
        <v/>
      </c>
      <c r="FT102" s="216" t="str">
        <f>IFERROR(RANK(FS102,FS:FS,0)+ COUNTIF($FS$13:FS101,FS102),"")</f>
        <v/>
      </c>
      <c r="FU102" s="209"/>
      <c r="FV102" s="214" t="str">
        <f>IFERROR(IF(AND('Classificação geral'!$J94="mas",'Classificação geral'!$K94=1,'Classificação geral'!$F94="Mini"),'Classificação geral'!$A94,""),"")</f>
        <v/>
      </c>
      <c r="FW102" s="214" t="str">
        <f>IFERROR(IF(AND('Classificação geral'!$J94="mas",'Classificação geral'!$K94=1,'Classificação geral'!$F94="Mini"),'Classificação geral'!$B94,""),"")</f>
        <v/>
      </c>
      <c r="FX102" s="215" t="str">
        <f>IF($FW102='Classificação geral'!$B94,'Classificação geral'!$C94,"")</f>
        <v/>
      </c>
      <c r="FY102" s="215" t="str">
        <f>IF($FW102='Classificação geral'!$B94,'Classificação geral'!$D94,"")</f>
        <v/>
      </c>
      <c r="FZ102" s="215" t="str">
        <f>IF($FW102='Classificação geral'!$B94,'Classificação geral'!$J94,"")</f>
        <v/>
      </c>
      <c r="GA102" s="214" t="str">
        <f>IFERROR(IF(AND($FZ102="mas",'Classificação geral'!$K94=1),'Classificação geral'!K94,""),"")</f>
        <v/>
      </c>
      <c r="GB102" s="214" t="str">
        <f>IFERROR(IF(AND($FZ102="mas",'Classificação geral'!$K94=1),'Classificação geral'!P94,""),"")</f>
        <v/>
      </c>
      <c r="GC102" s="214" t="str">
        <f>IFERROR(IF(AND($FZ102="mas",'Classificação geral'!$K94=1),'Classificação geral'!S94,""),"")</f>
        <v/>
      </c>
      <c r="GD102" s="214" t="str">
        <f>IFERROR(IF(AND($FZ102="mas",'Classificação geral'!$K94=1),'Classificação geral'!T94,""),"")</f>
        <v/>
      </c>
      <c r="GE102" s="214" t="str">
        <f>IFERROR(IF(AND($FZ102="mas",'Classificação geral'!$K94=1),'Classificação geral'!L94,""),"")</f>
        <v/>
      </c>
      <c r="GF102" s="214" t="str">
        <f>IFERROR(IF(AND($FZ102="mas",'Classificação geral'!$K94=1),'Classificação geral'!U94,""),"")</f>
        <v/>
      </c>
      <c r="GG102" s="214" t="str">
        <f>IFERROR(IF(AND($FZ102="mas",'Classificação geral'!$K94=1),'Classificação geral'!W94,""),"")</f>
        <v/>
      </c>
      <c r="GH102" s="214" t="str">
        <f>IFERROR(IF(AND($FZ102="mas",'Classificação geral'!$K94=1),'Classificação geral'!X94,""),"")</f>
        <v/>
      </c>
      <c r="GI102" s="214" t="str">
        <f>IFERROR(IF(AND($FZ102="mas",'Classificação geral'!$K94=1),'Classificação geral'!M94,""),"")</f>
        <v/>
      </c>
      <c r="GJ102" s="214" t="str">
        <f>IFERROR(IF(AND($FZ102="mas",'Classificação geral'!$K94=1),'Classificação geral'!Y94,""),"")</f>
        <v/>
      </c>
      <c r="GK102" s="214" t="str">
        <f>IFERROR(IF(AND($FZ102="mas",'Classificação geral'!$K94=1),'Classificação geral'!AA94,""),"")</f>
        <v/>
      </c>
      <c r="GL102" s="214" t="str">
        <f>IFERROR(IF(AND($FZ102="mas",'Classificação geral'!$K94=1),'Classificação geral'!AB94,""),"")</f>
        <v/>
      </c>
      <c r="GM102" s="214" t="str">
        <f>IFERROR(IF(AND($FZ102="mas",'Classificação geral'!$K94=1),'Classificação geral'!N94,""),"")</f>
        <v/>
      </c>
      <c r="GN102" s="214" t="str">
        <f>IFERROR(IF(AND($FZ102="mas",'Classificação geral'!$K94=1),'Classificação geral'!O94,""),"")</f>
        <v/>
      </c>
      <c r="GO102" s="244" t="str">
        <f>IFERROR(IF(AND($FZ102="mas",'Classificação geral'!$K94=1),'Classificação geral'!AM94,""),"")</f>
        <v/>
      </c>
      <c r="GP102" s="216" t="str">
        <f>IFERROR(RANK(GO102,GO:GO,0)+ COUNTIF($GO$13:GO101,GO102),"")</f>
        <v/>
      </c>
      <c r="GQ102" s="209"/>
      <c r="GR102" s="214" t="str">
        <f>IFERROR(IF(AND('Classificação geral'!$J94="fem",'Classificação geral'!$K94=2,'Classificação geral'!$F94="Mini"),'Classificação geral'!$A94,""),"")</f>
        <v/>
      </c>
      <c r="GS102" s="214" t="str">
        <f>IFERROR(IF(AND('Classificação geral'!$J94="fem",'Classificação geral'!$K94=2,'Classificação geral'!$F94="Mini"),'Classificação geral'!$B94,""),"")</f>
        <v/>
      </c>
      <c r="GT102" s="215" t="str">
        <f>IF($GS102='Classificação geral'!$B94,'Classificação geral'!$C94,"")</f>
        <v/>
      </c>
      <c r="GU102" s="215" t="str">
        <f>IF($GS102='Classificação geral'!$B94,'Classificação geral'!$D94,"")</f>
        <v/>
      </c>
      <c r="GV102" s="215" t="str">
        <f>IF($GS102='Classificação geral'!$B94,'Classificação geral'!$J94,"")</f>
        <v/>
      </c>
      <c r="GW102" s="214" t="str">
        <f>IFERROR(IF(AND($GV102="fem",'Classificação geral'!$K94=2),'Classificação geral'!K94,""),"")</f>
        <v/>
      </c>
      <c r="GX102" s="214" t="str">
        <f>IFERROR(IF(AND($GV102="fem",'Classificação geral'!$K94=2),'Classificação geral'!P94,""),"")</f>
        <v/>
      </c>
      <c r="GY102" s="214" t="str">
        <f>IFERROR(IF(AND($GV102="fem",'Classificação geral'!$K94=2),'Classificação geral'!S94,""),"")</f>
        <v/>
      </c>
      <c r="GZ102" s="214" t="str">
        <f>IFERROR(IF(AND($GV102="fem",'Classificação geral'!$K94=2),'Classificação geral'!T94,""),"")</f>
        <v/>
      </c>
      <c r="HA102" s="214" t="str">
        <f>IFERROR(IF(AND($GV102="fem",'Classificação geral'!$K94=2),'Classificação geral'!L94,""),"")</f>
        <v/>
      </c>
      <c r="HB102" s="214" t="str">
        <f>IFERROR(IF(AND($GV102="fem",'Classificação geral'!$K94=2),'Classificação geral'!U94,""),"")</f>
        <v/>
      </c>
      <c r="HC102" s="214" t="str">
        <f>IFERROR(IF(AND($GV102="fem",'Classificação geral'!$K94=2),'Classificação geral'!W94,""),"")</f>
        <v/>
      </c>
      <c r="HD102" s="214" t="str">
        <f>IFERROR(IF(AND($GV102="fem",'Classificação geral'!$K94=2),'Classificação geral'!X94,""),"")</f>
        <v/>
      </c>
      <c r="HE102" s="214" t="str">
        <f>IFERROR(IF(AND($GV102="fem",'Classificação geral'!$K94=2),'Classificação geral'!M94,""),"")</f>
        <v/>
      </c>
      <c r="HF102" s="214" t="str">
        <f>IFERROR(IF(AND($GV102="fem",'Classificação geral'!$K94=2),'Classificação geral'!Y94,""),"")</f>
        <v/>
      </c>
      <c r="HG102" s="214" t="str">
        <f>IFERROR(IF(AND($GV102="fem",'Classificação geral'!$K94=2),'Classificação geral'!AA94,""),"")</f>
        <v/>
      </c>
      <c r="HH102" s="214" t="str">
        <f>IFERROR(IF(AND($GV102="fem",'Classificação geral'!$K94=2),'Classificação geral'!AB94,""),"")</f>
        <v/>
      </c>
      <c r="HI102" s="214" t="str">
        <f>IFERROR(IF(AND($GV102="fem",'Classificação geral'!$K94=2),'Classificação geral'!N94,""),"")</f>
        <v/>
      </c>
      <c r="HJ102" s="214" t="str">
        <f>IFERROR(IF(AND($GV102="fem",'Classificação geral'!$K94=2),'Classificação geral'!O94,""),"")</f>
        <v/>
      </c>
      <c r="HK102" s="214" t="str">
        <f>IFERROR(IF(AND($GV102="fem",'Classificação geral'!$K94=2),'Classificação geral'!AM94,""),"")</f>
        <v/>
      </c>
      <c r="HL102" s="216" t="str">
        <f>IFERROR(RANK(HK102,HK:HK,0)+ COUNTIF(HK$13:$HK100,HK102),"")</f>
        <v/>
      </c>
      <c r="HM102" s="209"/>
      <c r="HN102" s="214" t="str">
        <f>IFERROR(IF(AND('Classificação geral'!$J94="mas",'Classificação geral'!$K94=2,'Classificação geral'!$F94="Mini"),'Classificação geral'!$A94,""),"")</f>
        <v/>
      </c>
      <c r="HO102" s="214" t="str">
        <f>IFERROR(IF(AND('Classificação geral'!$J94="mas",'Classificação geral'!$K94=2,'Classificação geral'!$F94="Mini"),'Classificação geral'!$B94,""),"")</f>
        <v/>
      </c>
      <c r="HP102" s="215" t="str">
        <f>IF($HO102='Classificação geral'!$B94,'Classificação geral'!$C94,"")</f>
        <v/>
      </c>
      <c r="HQ102" s="215" t="str">
        <f>IF($HO102='Classificação geral'!$B94,'Classificação geral'!$D94,"")</f>
        <v/>
      </c>
      <c r="HR102" s="215" t="str">
        <f>IF($HO102='Classificação geral'!$B94,'Classificação geral'!$J94,"")</f>
        <v/>
      </c>
      <c r="HS102" s="214" t="str">
        <f>IFERROR(IF(AND($HR102="mas",'Classificação geral'!$K94=2),'Classificação geral'!K94,""),"")</f>
        <v/>
      </c>
      <c r="HT102" s="214" t="str">
        <f>IFERROR(IF(AND($HR102="mas",'Classificação geral'!$K94=2),'Classificação geral'!P94,""),"")</f>
        <v/>
      </c>
      <c r="HU102" s="214" t="str">
        <f>IFERROR(IF(AND($HR102="mas",'Classificação geral'!$K94=2),'Classificação geral'!S94,""),"")</f>
        <v/>
      </c>
      <c r="HV102" s="214" t="str">
        <f>IFERROR(IF(AND($HR102="mas",'Classificação geral'!$K94=2),'Classificação geral'!T94,""),"")</f>
        <v/>
      </c>
      <c r="HW102" s="214" t="str">
        <f>IFERROR(IF(AND($HR102="mas",'Classificação geral'!$K94=2),'Classificação geral'!L94,""),"")</f>
        <v/>
      </c>
      <c r="HX102" s="214" t="str">
        <f>IFERROR(IF(AND($HR102="mas",'Classificação geral'!$K94=2),'Classificação geral'!U94,""),"")</f>
        <v/>
      </c>
      <c r="HY102" s="214" t="str">
        <f>IFERROR(IF(AND($HR102="mas",'Classificação geral'!$K94=2),'Classificação geral'!W94,""),"")</f>
        <v/>
      </c>
      <c r="HZ102" s="214" t="str">
        <f>IFERROR(IF(AND($HR102="mas",'Classificação geral'!$K94=2),'Classificação geral'!X94,""),"")</f>
        <v/>
      </c>
      <c r="IA102" s="214" t="str">
        <f>IFERROR(IF(AND($HR102="mas",'Classificação geral'!$K94=2),'Classificação geral'!M94,""),"")</f>
        <v/>
      </c>
      <c r="IB102" s="214" t="str">
        <f>IFERROR(IF(AND($HR102="mas",'Classificação geral'!$K94=2),'Classificação geral'!Y94,""),"")</f>
        <v/>
      </c>
      <c r="IC102" s="214" t="str">
        <f>IFERROR(IF(AND($HR102="mas",'Classificação geral'!$K94=2),'Classificação geral'!AA94,""),"")</f>
        <v/>
      </c>
      <c r="ID102" s="214" t="str">
        <f>IFERROR(IF(AND($HR102="mas",'Classificação geral'!$K94=2),'Classificação geral'!AB94,""),"")</f>
        <v/>
      </c>
      <c r="IE102" s="214" t="str">
        <f>IFERROR(IF(AND($HR102="mas",'Classificação geral'!$K94=2),'Classificação geral'!N94,""),"")</f>
        <v/>
      </c>
      <c r="IF102" s="214" t="str">
        <f>IFERROR(IF(AND($HR102="mas",'Classificação geral'!$K94=2),'Classificação geral'!$AM94,""),"")</f>
        <v/>
      </c>
      <c r="IG102" s="216" t="str">
        <f>IFERROR(RANK(IF102,IF:IF,0)+ COUNTIF($IF$13:IF$13,IF102),"")</f>
        <v/>
      </c>
      <c r="IH102" s="209"/>
      <c r="II102" s="214" t="str">
        <f>IFERROR(IF(AND('Classificação geral'!$J94="fem",'Classificação geral'!$K94=3,'Classificação geral'!$F94="Mini"),'Classificação geral'!$A94,""),"")</f>
        <v/>
      </c>
      <c r="IJ102" s="214" t="str">
        <f>IFERROR(IF(AND('Classificação geral'!$J94="fem",'Classificação geral'!$K94=3,'Classificação geral'!$F94="Mini"),'Classificação geral'!$B94,""),"")</f>
        <v/>
      </c>
      <c r="IK102" s="215" t="str">
        <f>IF($IJ102='Classificação geral'!$B94,'Classificação geral'!$C94,"")</f>
        <v/>
      </c>
      <c r="IL102" s="215" t="str">
        <f>IF($IJ102='Classificação geral'!$B94,'Classificação geral'!$D94,"")</f>
        <v/>
      </c>
      <c r="IM102" s="215" t="str">
        <f>IF($IJ102='Classificação geral'!$B94,'Classificação geral'!$J94,"")</f>
        <v/>
      </c>
      <c r="IN102" s="215" t="str">
        <f>IF($IM102='Classificação geral'!$J94,'Classificação geral'!$K94,"")</f>
        <v/>
      </c>
      <c r="IO102" s="215" t="str">
        <f>IF($IN102='Classificação geral'!$K94,'Classificação geral'!$P94,"")</f>
        <v/>
      </c>
      <c r="IP102" s="215" t="str">
        <f>IF($IN102='Classificação geral'!$K94,'Classificação geral'!$S94,"")</f>
        <v/>
      </c>
      <c r="IQ102" s="215" t="str">
        <f>IF($IN102='Classificação geral'!$K94,'Classificação geral'!$T94,"")</f>
        <v/>
      </c>
      <c r="IR102" s="215" t="str">
        <f>IF($IN102='Classificação geral'!$K94,'Classificação geral'!$L94,"")</f>
        <v/>
      </c>
      <c r="IS102" s="215" t="str">
        <f>IF($IN102='Classificação geral'!$K94,'Classificação geral'!$U94,"")</f>
        <v/>
      </c>
      <c r="IT102" s="215" t="str">
        <f>IF($IN102='Classificação geral'!$K94,'Classificação geral'!$W94,"")</f>
        <v/>
      </c>
      <c r="IU102" s="215" t="str">
        <f>IF($IN102='Classificação geral'!$K94,'Classificação geral'!$X94,"")</f>
        <v/>
      </c>
      <c r="IV102" s="215" t="str">
        <f>IF($IN102='Classificação geral'!$K94,'Classificação geral'!$M94,"")</f>
        <v/>
      </c>
      <c r="IW102" s="215" t="str">
        <f>IF($IN102='Classificação geral'!$K94,'Classificação geral'!$Y94,"")</f>
        <v/>
      </c>
      <c r="IX102" s="215" t="str">
        <f>IF($IN102='Classificação geral'!$K94,'Classificação geral'!$AA94,"")</f>
        <v/>
      </c>
      <c r="IY102" s="215" t="str">
        <f>IF($IN102='Classificação geral'!$K94,'Classificação geral'!$AB94,"")</f>
        <v/>
      </c>
      <c r="IZ102" s="215" t="str">
        <f>IF($IN102='Classificação geral'!$K94,'Classificação geral'!$N94,"")</f>
        <v/>
      </c>
      <c r="JA102" s="215" t="str">
        <f>IF($IN102='Classificação geral'!$K94,'Classificação geral'!$O94,"")</f>
        <v/>
      </c>
      <c r="JB102" s="215" t="str">
        <f>IF($IN102='Classificação geral'!$K94,'Classificação geral'!$AM94,"")</f>
        <v/>
      </c>
      <c r="JC102" s="216" t="str">
        <f>IFERROR(RANK(JB102,JB:JB,0)+ COUNTIF($JB$13:JB100,JB102),"")</f>
        <v/>
      </c>
      <c r="JD102" s="209"/>
      <c r="JE102" s="214" t="str">
        <f>IFERROR(IF(AND('Classificação geral'!$J94="mas",'Classificação geral'!$K94=3,'Classificação geral'!$F94="Mini"),'Classificação geral'!$A94,""),"")</f>
        <v/>
      </c>
      <c r="JF102" s="214" t="str">
        <f>IFERROR(IF(AND('Classificação geral'!$J94="mas",'Classificação geral'!$K94=3,'Classificação geral'!$F94="Mini"),'Classificação geral'!$B94,""),"")</f>
        <v/>
      </c>
      <c r="JG102" s="215" t="str">
        <f>IF($JF102='Classificação geral'!$B94,'Classificação geral'!$C94,"")</f>
        <v/>
      </c>
      <c r="JH102" s="215" t="str">
        <f>IF($JF102='Classificação geral'!$B94,'Classificação geral'!$D94,"")</f>
        <v/>
      </c>
      <c r="JI102" s="215" t="str">
        <f>IF($JF102='Classificação geral'!$B94,'Classificação geral'!$J94,"")</f>
        <v/>
      </c>
      <c r="JJ102" s="214" t="str">
        <f>IFERROR(IF(AND($JI102="mas",'Classificação geral'!$K94=3),'Classificação geral'!K94,""),"")</f>
        <v/>
      </c>
      <c r="JK102" s="214" t="str">
        <f>IFERROR(IF(AND($JI102="mas",'Classificação geral'!$K94=3),'Classificação geral'!P94,""),"")</f>
        <v/>
      </c>
      <c r="JL102" s="214" t="str">
        <f>IFERROR(IF(AND($JI102="mas",'Classificação geral'!$K94=3),'Classificação geral'!S94,""),"")</f>
        <v/>
      </c>
      <c r="JM102" s="214" t="str">
        <f>IFERROR(IF(AND($JI102="mas",'Classificação geral'!$K94=3),'Classificação geral'!T94,""),"")</f>
        <v/>
      </c>
      <c r="JN102" s="214" t="str">
        <f>IFERROR(IF(AND($JI102="mas",'Classificação geral'!$K94=3),'Classificação geral'!L94,""),"")</f>
        <v/>
      </c>
      <c r="JO102" s="214" t="str">
        <f>IFERROR(IF(AND($JI102="mas",'Classificação geral'!$K94=3),'Classificação geral'!U94,""),"")</f>
        <v/>
      </c>
      <c r="JP102" s="214" t="str">
        <f>IFERROR(IF(AND($JI102="mas",'Classificação geral'!$K94=3),'Classificação geral'!W94,""),"")</f>
        <v/>
      </c>
      <c r="JQ102" s="214" t="str">
        <f>IFERROR(IF(AND($JI102="mas",'Classificação geral'!$K94=3),'Classificação geral'!X94,""),"")</f>
        <v/>
      </c>
      <c r="JR102" s="214" t="str">
        <f>IFERROR(IF(AND($JI102="mas",'Classificação geral'!$K94=3),'Classificação geral'!M94,""),"")</f>
        <v/>
      </c>
      <c r="JS102" s="214" t="str">
        <f>IFERROR(IF(AND($JI102="mas",'Classificação geral'!$K94=3),'Classificação geral'!Y94,""),"")</f>
        <v/>
      </c>
      <c r="JT102" s="214" t="str">
        <f>IFERROR(IF(AND($JI102="mas",'Classificação geral'!$K94=3),'Classificação geral'!AA94,""),"")</f>
        <v/>
      </c>
      <c r="JU102" s="214" t="str">
        <f>IFERROR(IF(AND($JI102="mas",'Classificação geral'!$K94=3),'Classificação geral'!AB94,""),"")</f>
        <v/>
      </c>
      <c r="JV102" s="214" t="str">
        <f>IFERROR(IF(AND($JI102="mas",'Classificação geral'!$K94=3),'Classificação geral'!N94,""),"")</f>
        <v/>
      </c>
      <c r="JW102" s="214" t="str">
        <f>IFERROR(IF(AND($JI102="mas",'Classificação geral'!$K94=3),'Classificação geral'!$AM94,""),"")</f>
        <v/>
      </c>
      <c r="JX102" s="216" t="str">
        <f>IFERROR(RANK(JW102,JW:JW,0)+ COUNTIF(JW$13:$JW100,JW102),"")</f>
        <v/>
      </c>
    </row>
    <row r="103" spans="1:284" s="199" customFormat="1" ht="24.75" customHeight="1" x14ac:dyDescent="0.4">
      <c r="B103" s="207"/>
      <c r="C103" s="238" t="str">
        <f t="shared" si="168"/>
        <v/>
      </c>
      <c r="D103" s="238" t="str">
        <f t="shared" si="169"/>
        <v/>
      </c>
      <c r="E103" s="238" t="str">
        <f t="shared" si="170"/>
        <v/>
      </c>
      <c r="F103" s="239" t="str">
        <f t="shared" si="171"/>
        <v/>
      </c>
      <c r="G103" s="239" t="str">
        <f t="shared" si="172"/>
        <v/>
      </c>
      <c r="H103" s="240" t="str">
        <f t="shared" si="173"/>
        <v/>
      </c>
      <c r="I103" s="240" t="str">
        <f t="shared" si="174"/>
        <v/>
      </c>
      <c r="J103" s="240" t="str">
        <f t="shared" si="175"/>
        <v/>
      </c>
      <c r="K103" s="240" t="str">
        <f t="shared" si="176"/>
        <v/>
      </c>
      <c r="L103" s="240" t="str">
        <f t="shared" si="177"/>
        <v/>
      </c>
      <c r="M103" s="240" t="str">
        <f t="shared" si="178"/>
        <v/>
      </c>
      <c r="N103" s="240" t="str">
        <f t="shared" si="179"/>
        <v/>
      </c>
      <c r="O103" s="240" t="str">
        <f t="shared" si="180"/>
        <v/>
      </c>
      <c r="P103" s="240" t="str">
        <f t="shared" si="181"/>
        <v/>
      </c>
      <c r="Q103" s="240" t="str">
        <f t="shared" si="182"/>
        <v/>
      </c>
      <c r="R103" s="240" t="str">
        <f t="shared" si="274"/>
        <v/>
      </c>
      <c r="S103" s="240" t="str">
        <f t="shared" si="274"/>
        <v/>
      </c>
      <c r="T103" s="240" t="str">
        <f t="shared" si="183"/>
        <v/>
      </c>
      <c r="U103" s="240" t="str">
        <f t="shared" si="184"/>
        <v/>
      </c>
      <c r="V103" s="241">
        <v>89</v>
      </c>
      <c r="W103" s="432"/>
      <c r="X103" s="434"/>
      <c r="Y103" s="202"/>
      <c r="Z103" s="202"/>
      <c r="AA103" s="203"/>
      <c r="AB103" s="203"/>
      <c r="AC103" s="200"/>
      <c r="AD103" s="204"/>
      <c r="AE103" s="204"/>
      <c r="AF103" s="204"/>
      <c r="AG103" s="204"/>
      <c r="AH103" s="204"/>
      <c r="AI103" s="204"/>
      <c r="AJ103" s="204"/>
      <c r="AK103" s="204"/>
      <c r="AL103" s="204"/>
      <c r="AM103" s="204"/>
      <c r="AN103" s="204"/>
      <c r="AO103" s="204"/>
      <c r="AP103" s="204"/>
      <c r="AQ103" s="204"/>
      <c r="AR103" s="204"/>
      <c r="AS103" s="204"/>
      <c r="AT103" s="202"/>
      <c r="AU103" s="202"/>
      <c r="AX103" s="202"/>
      <c r="AY103" s="200"/>
      <c r="AZ103" s="200"/>
      <c r="BA103" s="201"/>
      <c r="BB103" s="201"/>
      <c r="BC103" s="201"/>
      <c r="BD103" s="201"/>
      <c r="BE103" s="201"/>
      <c r="BF103" s="201"/>
      <c r="BG103" s="201"/>
      <c r="BH103" s="201"/>
      <c r="BI103" s="201"/>
      <c r="BJ103" s="201"/>
      <c r="BK103" s="201"/>
      <c r="BL103" s="201"/>
      <c r="BM103" s="201"/>
      <c r="BN103" s="201"/>
      <c r="BO103" s="201"/>
      <c r="BP103" s="201"/>
      <c r="BQ103" s="201"/>
      <c r="BR103" s="202"/>
      <c r="BS103" s="432"/>
      <c r="BT103" s="202"/>
      <c r="BU103" s="202"/>
      <c r="BV103" s="202"/>
      <c r="BW103" s="203"/>
      <c r="BX103" s="203"/>
      <c r="BY103" s="201"/>
      <c r="BZ103" s="204"/>
      <c r="CA103" s="204"/>
      <c r="CB103" s="204"/>
      <c r="CC103" s="204"/>
      <c r="CD103" s="204"/>
      <c r="CE103" s="204"/>
      <c r="CF103" s="204"/>
      <c r="CG103" s="204"/>
      <c r="CH103" s="204"/>
      <c r="CI103" s="204"/>
      <c r="CJ103" s="204"/>
      <c r="CK103" s="204"/>
      <c r="CL103" s="204"/>
      <c r="CM103" s="204"/>
      <c r="CN103" s="204"/>
      <c r="CO103" s="204"/>
      <c r="CP103" s="202"/>
      <c r="CQ103" s="202"/>
      <c r="CS103" s="207"/>
      <c r="CT103" s="200"/>
      <c r="CU103" s="200"/>
      <c r="CV103" s="203"/>
      <c r="CW103" s="201"/>
      <c r="CX103" s="201"/>
      <c r="CY103" s="201"/>
      <c r="CZ103" s="201"/>
      <c r="DA103" s="201"/>
      <c r="DB103" s="201"/>
      <c r="DC103" s="201"/>
      <c r="DD103" s="201"/>
      <c r="DE103" s="201"/>
      <c r="DF103" s="201"/>
      <c r="DG103" s="201"/>
      <c r="DH103" s="201"/>
      <c r="DI103" s="201"/>
      <c r="DJ103" s="201"/>
      <c r="DK103" s="201"/>
      <c r="DL103" s="201"/>
      <c r="DM103" s="202"/>
      <c r="DN103" s="432"/>
      <c r="DO103" s="202"/>
      <c r="DP103" s="202"/>
      <c r="DQ103" s="202"/>
      <c r="DR103" s="203"/>
      <c r="DS103" s="203"/>
      <c r="DT103" s="203"/>
      <c r="DU103" s="204"/>
      <c r="DV103" s="204"/>
      <c r="DW103" s="204"/>
      <c r="DX103" s="204"/>
      <c r="DY103" s="204"/>
      <c r="DZ103" s="204"/>
      <c r="EA103" s="204"/>
      <c r="EB103" s="204"/>
      <c r="EC103" s="204"/>
      <c r="ED103" s="204"/>
      <c r="EE103" s="204"/>
      <c r="EF103" s="204"/>
      <c r="EG103" s="204"/>
      <c r="EH103" s="204"/>
      <c r="EI103" s="204"/>
      <c r="EJ103" s="204"/>
      <c r="EK103" s="202"/>
      <c r="EL103" s="202"/>
      <c r="EZ103" s="214" t="str">
        <f>IFERROR(IF(AND('Classificação geral'!$J95="FEM",'Classificação geral'!$K95=1,'Classificação geral'!$F95="Mini"),'Classificação geral'!$A95,""),"")</f>
        <v/>
      </c>
      <c r="FA103" s="214" t="str">
        <f>IFERROR(IF(AND('Classificação geral'!$J95="FEM",'Classificação geral'!$K95=1,'Classificação geral'!F95="Mini"),'Classificação geral'!$B95,""),"")</f>
        <v/>
      </c>
      <c r="FB103" s="215" t="str">
        <f>IF($FA103='Classificação geral'!$B95,'Classificação geral'!$C95,"")</f>
        <v/>
      </c>
      <c r="FC103" s="215" t="str">
        <f>IF($FA103='Classificação geral'!$B95,'Classificação geral'!$D95,"")</f>
        <v/>
      </c>
      <c r="FD103" s="215" t="str">
        <f>IF($FA103='Classificação geral'!$B95,'Classificação geral'!$J95,"")</f>
        <v/>
      </c>
      <c r="FE103" s="215" t="str">
        <f>IF($FD103='Classificação geral'!$J95,'Classificação geral'!$K95,"")</f>
        <v/>
      </c>
      <c r="FF103" s="215" t="str">
        <f>IF($FE103='Classificação geral'!$K95,'Classificação geral'!$P95,"")</f>
        <v/>
      </c>
      <c r="FG103" s="215" t="str">
        <f>IF($FE103='Classificação geral'!$K95,'Classificação geral'!$S95,"")</f>
        <v/>
      </c>
      <c r="FH103" s="215" t="str">
        <f>IF($FE103='Classificação geral'!$K95,'Classificação geral'!$T95,"")</f>
        <v/>
      </c>
      <c r="FI103" s="215" t="str">
        <f>IF($FE103='Classificação geral'!$K95,'Classificação geral'!$L95,"")</f>
        <v/>
      </c>
      <c r="FJ103" s="215" t="str">
        <f>IF($FE103='Classificação geral'!$K95,'Classificação geral'!$U95,"")</f>
        <v/>
      </c>
      <c r="FK103" s="215" t="str">
        <f>IF($FE103='Classificação geral'!$K95,'Classificação geral'!$W95,"")</f>
        <v/>
      </c>
      <c r="FL103" s="215" t="str">
        <f>IF($FE103='Classificação geral'!$K95,'Classificação geral'!$X95,"")</f>
        <v/>
      </c>
      <c r="FM103" s="215" t="str">
        <f>IF($FE103='Classificação geral'!$K95,'Classificação geral'!$M95,"")</f>
        <v/>
      </c>
      <c r="FN103" s="215" t="str">
        <f>IF($FE103='Classificação geral'!$K95,'Classificação geral'!$Y95,"")</f>
        <v/>
      </c>
      <c r="FO103" s="215" t="str">
        <f>IF($FE103='Classificação geral'!$K95,'Classificação geral'!$AA95,"")</f>
        <v/>
      </c>
      <c r="FP103" s="215" t="str">
        <f>IF($FE103='Classificação geral'!$K95,'Classificação geral'!$AB95,"")</f>
        <v/>
      </c>
      <c r="FQ103" s="215" t="str">
        <f>IF($FE103='Classificação geral'!$K95,'Classificação geral'!$N95,"")</f>
        <v/>
      </c>
      <c r="FR103" s="215" t="str">
        <f>IF($FE103='Classificação geral'!$K95,'Classificação geral'!$O95,"")</f>
        <v/>
      </c>
      <c r="FS103" s="215" t="str">
        <f>IF($FE103='Classificação geral'!$K95,'Classificação geral'!$AM95,"")</f>
        <v/>
      </c>
      <c r="FT103" s="216" t="str">
        <f>IFERROR(RANK(FS103,FS:FS,0)+ COUNTIF($FS$13:FS102,FS103),"")</f>
        <v/>
      </c>
      <c r="FU103" s="209"/>
      <c r="FV103" s="214" t="str">
        <f>IFERROR(IF(AND('Classificação geral'!$J95="mas",'Classificação geral'!$K95=1,'Classificação geral'!$F95="Mini"),'Classificação geral'!$A95,""),"")</f>
        <v/>
      </c>
      <c r="FW103" s="214" t="str">
        <f>IFERROR(IF(AND('Classificação geral'!$J95="mas",'Classificação geral'!$K95=1,'Classificação geral'!$F95="Mini"),'Classificação geral'!$B95,""),"")</f>
        <v/>
      </c>
      <c r="FX103" s="215" t="str">
        <f>IF($FW103='Classificação geral'!$B95,'Classificação geral'!$C95,"")</f>
        <v/>
      </c>
      <c r="FY103" s="215" t="str">
        <f>IF($FW103='Classificação geral'!$B95,'Classificação geral'!$D95,"")</f>
        <v/>
      </c>
      <c r="FZ103" s="215" t="str">
        <f>IF($FW103='Classificação geral'!$B95,'Classificação geral'!$J95,"")</f>
        <v/>
      </c>
      <c r="GA103" s="214" t="str">
        <f>IFERROR(IF(AND($FZ103="mas",'Classificação geral'!$K95=1),'Classificação geral'!K95,""),"")</f>
        <v/>
      </c>
      <c r="GB103" s="214" t="str">
        <f>IFERROR(IF(AND($FZ103="mas",'Classificação geral'!$K95=1),'Classificação geral'!P95,""),"")</f>
        <v/>
      </c>
      <c r="GC103" s="214" t="str">
        <f>IFERROR(IF(AND($FZ103="mas",'Classificação geral'!$K95=1),'Classificação geral'!S95,""),"")</f>
        <v/>
      </c>
      <c r="GD103" s="214" t="str">
        <f>IFERROR(IF(AND($FZ103="mas",'Classificação geral'!$K95=1),'Classificação geral'!T95,""),"")</f>
        <v/>
      </c>
      <c r="GE103" s="214" t="str">
        <f>IFERROR(IF(AND($FZ103="mas",'Classificação geral'!$K95=1),'Classificação geral'!L95,""),"")</f>
        <v/>
      </c>
      <c r="GF103" s="214" t="str">
        <f>IFERROR(IF(AND($FZ103="mas",'Classificação geral'!$K95=1),'Classificação geral'!U95,""),"")</f>
        <v/>
      </c>
      <c r="GG103" s="214" t="str">
        <f>IFERROR(IF(AND($FZ103="mas",'Classificação geral'!$K95=1),'Classificação geral'!W95,""),"")</f>
        <v/>
      </c>
      <c r="GH103" s="214" t="str">
        <f>IFERROR(IF(AND($FZ103="mas",'Classificação geral'!$K95=1),'Classificação geral'!X95,""),"")</f>
        <v/>
      </c>
      <c r="GI103" s="214" t="str">
        <f>IFERROR(IF(AND($FZ103="mas",'Classificação geral'!$K95=1),'Classificação geral'!M95,""),"")</f>
        <v/>
      </c>
      <c r="GJ103" s="214" t="str">
        <f>IFERROR(IF(AND($FZ103="mas",'Classificação geral'!$K95=1),'Classificação geral'!Y95,""),"")</f>
        <v/>
      </c>
      <c r="GK103" s="214" t="str">
        <f>IFERROR(IF(AND($FZ103="mas",'Classificação geral'!$K95=1),'Classificação geral'!AA95,""),"")</f>
        <v/>
      </c>
      <c r="GL103" s="214" t="str">
        <f>IFERROR(IF(AND($FZ103="mas",'Classificação geral'!$K95=1),'Classificação geral'!AB95,""),"")</f>
        <v/>
      </c>
      <c r="GM103" s="214" t="str">
        <f>IFERROR(IF(AND($FZ103="mas",'Classificação geral'!$K95=1),'Classificação geral'!N95,""),"")</f>
        <v/>
      </c>
      <c r="GN103" s="214" t="str">
        <f>IFERROR(IF(AND($FZ103="mas",'Classificação geral'!$K95=1),'Classificação geral'!O95,""),"")</f>
        <v/>
      </c>
      <c r="GO103" s="244" t="str">
        <f>IFERROR(IF(AND($FZ103="mas",'Classificação geral'!$K95=1),'Classificação geral'!AM95,""),"")</f>
        <v/>
      </c>
      <c r="GP103" s="216" t="str">
        <f>IFERROR(RANK(GO103,GO:GO,0)+ COUNTIF($GO$13:GO102,GO103),"")</f>
        <v/>
      </c>
      <c r="GQ103" s="209"/>
      <c r="GR103" s="214" t="str">
        <f>IFERROR(IF(AND('Classificação geral'!$J95="fem",'Classificação geral'!$K95=2,'Classificação geral'!$F95="Mini"),'Classificação geral'!$A95,""),"")</f>
        <v/>
      </c>
      <c r="GS103" s="214" t="str">
        <f>IFERROR(IF(AND('Classificação geral'!$J95="fem",'Classificação geral'!$K95=2,'Classificação geral'!$F95="Mini"),'Classificação geral'!$B95,""),"")</f>
        <v/>
      </c>
      <c r="GT103" s="215" t="str">
        <f>IF($GS103='Classificação geral'!$B95,'Classificação geral'!$C95,"")</f>
        <v/>
      </c>
      <c r="GU103" s="215" t="str">
        <f>IF($GS103='Classificação geral'!$B95,'Classificação geral'!$D95,"")</f>
        <v/>
      </c>
      <c r="GV103" s="215" t="str">
        <f>IF($GS103='Classificação geral'!$B95,'Classificação geral'!$J95,"")</f>
        <v/>
      </c>
      <c r="GW103" s="214" t="str">
        <f>IFERROR(IF(AND($GV103="fem",'Classificação geral'!$K95=2),'Classificação geral'!K95,""),"")</f>
        <v/>
      </c>
      <c r="GX103" s="214" t="str">
        <f>IFERROR(IF(AND($GV103="fem",'Classificação geral'!$K95=2),'Classificação geral'!P95,""),"")</f>
        <v/>
      </c>
      <c r="GY103" s="214" t="str">
        <f>IFERROR(IF(AND($GV103="fem",'Classificação geral'!$K95=2),'Classificação geral'!S95,""),"")</f>
        <v/>
      </c>
      <c r="GZ103" s="214" t="str">
        <f>IFERROR(IF(AND($GV103="fem",'Classificação geral'!$K95=2),'Classificação geral'!T95,""),"")</f>
        <v/>
      </c>
      <c r="HA103" s="214" t="str">
        <f>IFERROR(IF(AND($GV103="fem",'Classificação geral'!$K95=2),'Classificação geral'!L95,""),"")</f>
        <v/>
      </c>
      <c r="HB103" s="214" t="str">
        <f>IFERROR(IF(AND($GV103="fem",'Classificação geral'!$K95=2),'Classificação geral'!U95,""),"")</f>
        <v/>
      </c>
      <c r="HC103" s="214" t="str">
        <f>IFERROR(IF(AND($GV103="fem",'Classificação geral'!$K95=2),'Classificação geral'!W95,""),"")</f>
        <v/>
      </c>
      <c r="HD103" s="214" t="str">
        <f>IFERROR(IF(AND($GV103="fem",'Classificação geral'!$K95=2),'Classificação geral'!X95,""),"")</f>
        <v/>
      </c>
      <c r="HE103" s="214" t="str">
        <f>IFERROR(IF(AND($GV103="fem",'Classificação geral'!$K95=2),'Classificação geral'!M95,""),"")</f>
        <v/>
      </c>
      <c r="HF103" s="214" t="str">
        <f>IFERROR(IF(AND($GV103="fem",'Classificação geral'!$K95=2),'Classificação geral'!Y95,""),"")</f>
        <v/>
      </c>
      <c r="HG103" s="214" t="str">
        <f>IFERROR(IF(AND($GV103="fem",'Classificação geral'!$K95=2),'Classificação geral'!AA95,""),"")</f>
        <v/>
      </c>
      <c r="HH103" s="214" t="str">
        <f>IFERROR(IF(AND($GV103="fem",'Classificação geral'!$K95=2),'Classificação geral'!AB95,""),"")</f>
        <v/>
      </c>
      <c r="HI103" s="214" t="str">
        <f>IFERROR(IF(AND($GV103="fem",'Classificação geral'!$K95=2),'Classificação geral'!N95,""),"")</f>
        <v/>
      </c>
      <c r="HJ103" s="214" t="str">
        <f>IFERROR(IF(AND($GV103="fem",'Classificação geral'!$K95=2),'Classificação geral'!O95,""),"")</f>
        <v/>
      </c>
      <c r="HK103" s="214" t="str">
        <f>IFERROR(IF(AND($GV103="fem",'Classificação geral'!$K95=2),'Classificação geral'!AM95,""),"")</f>
        <v/>
      </c>
      <c r="HL103" s="216" t="str">
        <f>IFERROR(RANK(HK103,HK:HK,0)+ COUNTIF(HK$13:$HK101,HK103),"")</f>
        <v/>
      </c>
      <c r="HM103" s="209"/>
      <c r="HN103" s="214" t="str">
        <f>IFERROR(IF(AND('Classificação geral'!$J95="mas",'Classificação geral'!$K95=2,'Classificação geral'!$F95="Mini"),'Classificação geral'!$A95,""),"")</f>
        <v/>
      </c>
      <c r="HO103" s="214" t="str">
        <f>IFERROR(IF(AND('Classificação geral'!$J95="mas",'Classificação geral'!$K95=2,'Classificação geral'!$F95="Mini"),'Classificação geral'!$B95,""),"")</f>
        <v/>
      </c>
      <c r="HP103" s="215" t="str">
        <f>IF($HO103='Classificação geral'!$B95,'Classificação geral'!$C95,"")</f>
        <v/>
      </c>
      <c r="HQ103" s="215" t="str">
        <f>IF($HO103='Classificação geral'!$B95,'Classificação geral'!$D95,"")</f>
        <v/>
      </c>
      <c r="HR103" s="215" t="str">
        <f>IF($HO103='Classificação geral'!$B95,'Classificação geral'!$J95,"")</f>
        <v/>
      </c>
      <c r="HS103" s="214" t="str">
        <f>IFERROR(IF(AND($HR103="mas",'Classificação geral'!$K95=2),'Classificação geral'!K95,""),"")</f>
        <v/>
      </c>
      <c r="HT103" s="214" t="str">
        <f>IFERROR(IF(AND($HR103="mas",'Classificação geral'!$K95=2),'Classificação geral'!P95,""),"")</f>
        <v/>
      </c>
      <c r="HU103" s="214" t="str">
        <f>IFERROR(IF(AND($HR103="mas",'Classificação geral'!$K95=2),'Classificação geral'!S95,""),"")</f>
        <v/>
      </c>
      <c r="HV103" s="214" t="str">
        <f>IFERROR(IF(AND($HR103="mas",'Classificação geral'!$K95=2),'Classificação geral'!T95,""),"")</f>
        <v/>
      </c>
      <c r="HW103" s="214" t="str">
        <f>IFERROR(IF(AND($HR103="mas",'Classificação geral'!$K95=2),'Classificação geral'!L95,""),"")</f>
        <v/>
      </c>
      <c r="HX103" s="214" t="str">
        <f>IFERROR(IF(AND($HR103="mas",'Classificação geral'!$K95=2),'Classificação geral'!U95,""),"")</f>
        <v/>
      </c>
      <c r="HY103" s="214" t="str">
        <f>IFERROR(IF(AND($HR103="mas",'Classificação geral'!$K95=2),'Classificação geral'!W95,""),"")</f>
        <v/>
      </c>
      <c r="HZ103" s="214" t="str">
        <f>IFERROR(IF(AND($HR103="mas",'Classificação geral'!$K95=2),'Classificação geral'!X95,""),"")</f>
        <v/>
      </c>
      <c r="IA103" s="214" t="str">
        <f>IFERROR(IF(AND($HR103="mas",'Classificação geral'!$K95=2),'Classificação geral'!M95,""),"")</f>
        <v/>
      </c>
      <c r="IB103" s="214" t="str">
        <f>IFERROR(IF(AND($HR103="mas",'Classificação geral'!$K95=2),'Classificação geral'!Y95,""),"")</f>
        <v/>
      </c>
      <c r="IC103" s="214" t="str">
        <f>IFERROR(IF(AND($HR103="mas",'Classificação geral'!$K95=2),'Classificação geral'!AA95,""),"")</f>
        <v/>
      </c>
      <c r="ID103" s="214" t="str">
        <f>IFERROR(IF(AND($HR103="mas",'Classificação geral'!$K95=2),'Classificação geral'!AB95,""),"")</f>
        <v/>
      </c>
      <c r="IE103" s="214" t="str">
        <f>IFERROR(IF(AND($HR103="mas",'Classificação geral'!$K95=2),'Classificação geral'!N95,""),"")</f>
        <v/>
      </c>
      <c r="IF103" s="214" t="str">
        <f>IFERROR(IF(AND($HR103="mas",'Classificação geral'!$K95=2),'Classificação geral'!$AM95,""),"")</f>
        <v/>
      </c>
      <c r="IG103" s="216" t="str">
        <f>IFERROR(RANK(IF103,IF:IF,0)+ COUNTIF($IF$13:IF$13,IF103),"")</f>
        <v/>
      </c>
      <c r="IH103" s="209"/>
      <c r="II103" s="214" t="str">
        <f>IFERROR(IF(AND('Classificação geral'!$J95="fem",'Classificação geral'!$K95=3,'Classificação geral'!$F95="Mini"),'Classificação geral'!$A95,""),"")</f>
        <v/>
      </c>
      <c r="IJ103" s="214" t="str">
        <f>IFERROR(IF(AND('Classificação geral'!$J95="fem",'Classificação geral'!$K95=3,'Classificação geral'!$F95="Mini"),'Classificação geral'!$B95,""),"")</f>
        <v/>
      </c>
      <c r="IK103" s="215" t="str">
        <f>IF($IJ103='Classificação geral'!$B95,'Classificação geral'!$C95,"")</f>
        <v/>
      </c>
      <c r="IL103" s="215" t="str">
        <f>IF($IJ103='Classificação geral'!$B95,'Classificação geral'!$D95,"")</f>
        <v/>
      </c>
      <c r="IM103" s="215" t="str">
        <f>IF($IJ103='Classificação geral'!$B95,'Classificação geral'!$J95,"")</f>
        <v/>
      </c>
      <c r="IN103" s="215" t="str">
        <f>IF($IM103='Classificação geral'!$J95,'Classificação geral'!$K95,"")</f>
        <v/>
      </c>
      <c r="IO103" s="215" t="str">
        <f>IF($IN103='Classificação geral'!$K95,'Classificação geral'!$P95,"")</f>
        <v/>
      </c>
      <c r="IP103" s="215" t="str">
        <f>IF($IN103='Classificação geral'!$K95,'Classificação geral'!$S95,"")</f>
        <v/>
      </c>
      <c r="IQ103" s="215" t="str">
        <f>IF($IN103='Classificação geral'!$K95,'Classificação geral'!$T95,"")</f>
        <v/>
      </c>
      <c r="IR103" s="215" t="str">
        <f>IF($IN103='Classificação geral'!$K95,'Classificação geral'!$L95,"")</f>
        <v/>
      </c>
      <c r="IS103" s="215" t="str">
        <f>IF($IN103='Classificação geral'!$K95,'Classificação geral'!$U95,"")</f>
        <v/>
      </c>
      <c r="IT103" s="215" t="str">
        <f>IF($IN103='Classificação geral'!$K95,'Classificação geral'!$W95,"")</f>
        <v/>
      </c>
      <c r="IU103" s="215" t="str">
        <f>IF($IN103='Classificação geral'!$K95,'Classificação geral'!$X95,"")</f>
        <v/>
      </c>
      <c r="IV103" s="215" t="str">
        <f>IF($IN103='Classificação geral'!$K95,'Classificação geral'!$M95,"")</f>
        <v/>
      </c>
      <c r="IW103" s="215" t="str">
        <f>IF($IN103='Classificação geral'!$K95,'Classificação geral'!$Y95,"")</f>
        <v/>
      </c>
      <c r="IX103" s="215" t="str">
        <f>IF($IN103='Classificação geral'!$K95,'Classificação geral'!$AA95,"")</f>
        <v/>
      </c>
      <c r="IY103" s="215" t="str">
        <f>IF($IN103='Classificação geral'!$K95,'Classificação geral'!$AB95,"")</f>
        <v/>
      </c>
      <c r="IZ103" s="215" t="str">
        <f>IF($IN103='Classificação geral'!$K95,'Classificação geral'!$N95,"")</f>
        <v/>
      </c>
      <c r="JA103" s="215" t="str">
        <f>IF($IN103='Classificação geral'!$K95,'Classificação geral'!$O95,"")</f>
        <v/>
      </c>
      <c r="JB103" s="215" t="str">
        <f>IF($IN103='Classificação geral'!$K95,'Classificação geral'!$AM95,"")</f>
        <v/>
      </c>
      <c r="JC103" s="216" t="str">
        <f>IFERROR(RANK(JB103,JB:JB,0)+ COUNTIF($JB$13:JB101,JB103),"")</f>
        <v/>
      </c>
      <c r="JD103" s="209"/>
      <c r="JE103" s="214" t="str">
        <f>IFERROR(IF(AND('Classificação geral'!$J95="mas",'Classificação geral'!$K95=3,'Classificação geral'!$F95="Mini"),'Classificação geral'!$A95,""),"")</f>
        <v/>
      </c>
      <c r="JF103" s="214" t="str">
        <f>IFERROR(IF(AND('Classificação geral'!$J95="mas",'Classificação geral'!$K95=3,'Classificação geral'!$F95="Mini"),'Classificação geral'!$B95,""),"")</f>
        <v/>
      </c>
      <c r="JG103" s="215" t="str">
        <f>IF($JF103='Classificação geral'!$B95,'Classificação geral'!$C95,"")</f>
        <v/>
      </c>
      <c r="JH103" s="215" t="str">
        <f>IF($JF103='Classificação geral'!$B95,'Classificação geral'!$D95,"")</f>
        <v/>
      </c>
      <c r="JI103" s="215" t="str">
        <f>IF($JF103='Classificação geral'!$B95,'Classificação geral'!$J95,"")</f>
        <v/>
      </c>
      <c r="JJ103" s="214" t="str">
        <f>IFERROR(IF(AND($JI103="mas",'Classificação geral'!$K95=3),'Classificação geral'!K95,""),"")</f>
        <v/>
      </c>
      <c r="JK103" s="214" t="str">
        <f>IFERROR(IF(AND($JI103="mas",'Classificação geral'!$K95=3),'Classificação geral'!P95,""),"")</f>
        <v/>
      </c>
      <c r="JL103" s="214" t="str">
        <f>IFERROR(IF(AND($JI103="mas",'Classificação geral'!$K95=3),'Classificação geral'!S95,""),"")</f>
        <v/>
      </c>
      <c r="JM103" s="214" t="str">
        <f>IFERROR(IF(AND($JI103="mas",'Classificação geral'!$K95=3),'Classificação geral'!T95,""),"")</f>
        <v/>
      </c>
      <c r="JN103" s="214" t="str">
        <f>IFERROR(IF(AND($JI103="mas",'Classificação geral'!$K95=3),'Classificação geral'!L95,""),"")</f>
        <v/>
      </c>
      <c r="JO103" s="214" t="str">
        <f>IFERROR(IF(AND($JI103="mas",'Classificação geral'!$K95=3),'Classificação geral'!U95,""),"")</f>
        <v/>
      </c>
      <c r="JP103" s="214" t="str">
        <f>IFERROR(IF(AND($JI103="mas",'Classificação geral'!$K95=3),'Classificação geral'!W95,""),"")</f>
        <v/>
      </c>
      <c r="JQ103" s="214" t="str">
        <f>IFERROR(IF(AND($JI103="mas",'Classificação geral'!$K95=3),'Classificação geral'!X95,""),"")</f>
        <v/>
      </c>
      <c r="JR103" s="214" t="str">
        <f>IFERROR(IF(AND($JI103="mas",'Classificação geral'!$K95=3),'Classificação geral'!M95,""),"")</f>
        <v/>
      </c>
      <c r="JS103" s="214" t="str">
        <f>IFERROR(IF(AND($JI103="mas",'Classificação geral'!$K95=3),'Classificação geral'!Y95,""),"")</f>
        <v/>
      </c>
      <c r="JT103" s="214" t="str">
        <f>IFERROR(IF(AND($JI103="mas",'Classificação geral'!$K95=3),'Classificação geral'!AA95,""),"")</f>
        <v/>
      </c>
      <c r="JU103" s="214" t="str">
        <f>IFERROR(IF(AND($JI103="mas",'Classificação geral'!$K95=3),'Classificação geral'!AB95,""),"")</f>
        <v/>
      </c>
      <c r="JV103" s="214" t="str">
        <f>IFERROR(IF(AND($JI103="mas",'Classificação geral'!$K95=3),'Classificação geral'!N95,""),"")</f>
        <v/>
      </c>
      <c r="JW103" s="214" t="str">
        <f>IFERROR(IF(AND($JI103="mas",'Classificação geral'!$K95=3),'Classificação geral'!$AM95,""),"")</f>
        <v/>
      </c>
      <c r="JX103" s="216" t="str">
        <f>IFERROR(RANK(JW103,JW:JW,0)+ COUNTIF(JW$13:$JW101,JW103),"")</f>
        <v/>
      </c>
    </row>
    <row r="104" spans="1:284" s="199" customFormat="1" ht="24.75" customHeight="1" x14ac:dyDescent="0.4">
      <c r="B104" s="207"/>
      <c r="C104" s="238" t="str">
        <f t="shared" si="168"/>
        <v/>
      </c>
      <c r="D104" s="238" t="str">
        <f t="shared" si="169"/>
        <v/>
      </c>
      <c r="E104" s="238" t="str">
        <f t="shared" si="170"/>
        <v/>
      </c>
      <c r="F104" s="239" t="str">
        <f t="shared" si="171"/>
        <v/>
      </c>
      <c r="G104" s="239" t="str">
        <f t="shared" si="172"/>
        <v/>
      </c>
      <c r="H104" s="240" t="str">
        <f t="shared" si="173"/>
        <v/>
      </c>
      <c r="I104" s="240" t="str">
        <f t="shared" si="174"/>
        <v/>
      </c>
      <c r="J104" s="240" t="str">
        <f t="shared" si="175"/>
        <v/>
      </c>
      <c r="K104" s="240" t="str">
        <f t="shared" si="176"/>
        <v/>
      </c>
      <c r="L104" s="240" t="str">
        <f t="shared" si="177"/>
        <v/>
      </c>
      <c r="M104" s="240" t="str">
        <f t="shared" si="178"/>
        <v/>
      </c>
      <c r="N104" s="240" t="str">
        <f t="shared" si="179"/>
        <v/>
      </c>
      <c r="O104" s="240" t="str">
        <f t="shared" si="180"/>
        <v/>
      </c>
      <c r="P104" s="240" t="str">
        <f t="shared" si="181"/>
        <v/>
      </c>
      <c r="Q104" s="240" t="str">
        <f t="shared" si="182"/>
        <v/>
      </c>
      <c r="R104" s="240" t="str">
        <f t="shared" si="274"/>
        <v/>
      </c>
      <c r="S104" s="240" t="str">
        <f t="shared" si="274"/>
        <v/>
      </c>
      <c r="T104" s="240" t="str">
        <f t="shared" si="183"/>
        <v/>
      </c>
      <c r="U104" s="240" t="str">
        <f t="shared" si="184"/>
        <v/>
      </c>
      <c r="V104" s="241">
        <v>90</v>
      </c>
      <c r="W104" s="432"/>
      <c r="X104" s="434"/>
      <c r="Y104" s="202"/>
      <c r="Z104" s="202"/>
      <c r="AA104" s="203"/>
      <c r="AB104" s="203"/>
      <c r="AC104" s="200"/>
      <c r="AD104" s="204"/>
      <c r="AE104" s="204"/>
      <c r="AF104" s="204"/>
      <c r="AG104" s="204"/>
      <c r="AH104" s="204"/>
      <c r="AI104" s="204"/>
      <c r="AJ104" s="204"/>
      <c r="AK104" s="204"/>
      <c r="AL104" s="204"/>
      <c r="AM104" s="204"/>
      <c r="AN104" s="204"/>
      <c r="AO104" s="204"/>
      <c r="AP104" s="204"/>
      <c r="AQ104" s="204"/>
      <c r="AR104" s="204"/>
      <c r="AS104" s="204"/>
      <c r="AT104" s="202"/>
      <c r="AU104" s="202"/>
      <c r="AX104" s="202"/>
      <c r="AY104" s="200"/>
      <c r="AZ104" s="200"/>
      <c r="BA104" s="201"/>
      <c r="BB104" s="201"/>
      <c r="BC104" s="201"/>
      <c r="BD104" s="201"/>
      <c r="BE104" s="201"/>
      <c r="BF104" s="201"/>
      <c r="BG104" s="201"/>
      <c r="BH104" s="201"/>
      <c r="BI104" s="201"/>
      <c r="BJ104" s="201"/>
      <c r="BK104" s="201"/>
      <c r="BL104" s="201"/>
      <c r="BM104" s="201"/>
      <c r="BN104" s="201"/>
      <c r="BO104" s="201"/>
      <c r="BP104" s="201"/>
      <c r="BQ104" s="201"/>
      <c r="BR104" s="202"/>
      <c r="BS104" s="432"/>
      <c r="BT104" s="202"/>
      <c r="BU104" s="202"/>
      <c r="BV104" s="202"/>
      <c r="BW104" s="203"/>
      <c r="BX104" s="203"/>
      <c r="BY104" s="201"/>
      <c r="BZ104" s="204"/>
      <c r="CA104" s="204"/>
      <c r="CB104" s="204"/>
      <c r="CC104" s="204"/>
      <c r="CD104" s="204"/>
      <c r="CE104" s="204"/>
      <c r="CF104" s="204"/>
      <c r="CG104" s="204"/>
      <c r="CH104" s="204"/>
      <c r="CI104" s="204"/>
      <c r="CJ104" s="204"/>
      <c r="CK104" s="204"/>
      <c r="CL104" s="204"/>
      <c r="CM104" s="204"/>
      <c r="CN104" s="204"/>
      <c r="CO104" s="204"/>
      <c r="CP104" s="202"/>
      <c r="CQ104" s="202"/>
      <c r="CS104" s="207"/>
      <c r="CT104" s="200"/>
      <c r="CU104" s="200"/>
      <c r="CV104" s="203"/>
      <c r="CW104" s="201"/>
      <c r="CX104" s="201"/>
      <c r="CY104" s="201"/>
      <c r="CZ104" s="201"/>
      <c r="DA104" s="201"/>
      <c r="DB104" s="201"/>
      <c r="DC104" s="201"/>
      <c r="DD104" s="201"/>
      <c r="DE104" s="201"/>
      <c r="DF104" s="201"/>
      <c r="DG104" s="201"/>
      <c r="DH104" s="201"/>
      <c r="DI104" s="201"/>
      <c r="DJ104" s="201"/>
      <c r="DK104" s="201"/>
      <c r="DL104" s="201"/>
      <c r="DM104" s="202"/>
      <c r="DN104" s="432"/>
      <c r="DO104" s="202"/>
      <c r="DP104" s="202"/>
      <c r="DQ104" s="202"/>
      <c r="DR104" s="203"/>
      <c r="DS104" s="203"/>
      <c r="DT104" s="203"/>
      <c r="DU104" s="204"/>
      <c r="DV104" s="204"/>
      <c r="DW104" s="204"/>
      <c r="DX104" s="204"/>
      <c r="DY104" s="204"/>
      <c r="DZ104" s="204"/>
      <c r="EA104" s="204"/>
      <c r="EB104" s="204"/>
      <c r="EC104" s="204"/>
      <c r="ED104" s="204"/>
      <c r="EE104" s="204"/>
      <c r="EF104" s="204"/>
      <c r="EG104" s="204"/>
      <c r="EH104" s="204"/>
      <c r="EI104" s="204"/>
      <c r="EJ104" s="204"/>
      <c r="EK104" s="202"/>
      <c r="EL104" s="202"/>
      <c r="EZ104" s="214" t="str">
        <f>IFERROR(IF(AND('Classificação geral'!$J96="FEM",'Classificação geral'!$K96=1,'Classificação geral'!$F96="Mini"),'Classificação geral'!$A96,""),"")</f>
        <v/>
      </c>
      <c r="FA104" s="214" t="str">
        <f>IFERROR(IF(AND('Classificação geral'!$J96="FEM",'Classificação geral'!$K96=1,'Classificação geral'!F96="Mini"),'Classificação geral'!$B96,""),"")</f>
        <v/>
      </c>
      <c r="FB104" s="215" t="str">
        <f>IF($FA104='Classificação geral'!$B96,'Classificação geral'!$C96,"")</f>
        <v/>
      </c>
      <c r="FC104" s="215" t="str">
        <f>IF($FA104='Classificação geral'!$B96,'Classificação geral'!$D96,"")</f>
        <v/>
      </c>
      <c r="FD104" s="215" t="str">
        <f>IF($FA104='Classificação geral'!$B96,'Classificação geral'!$J96,"")</f>
        <v/>
      </c>
      <c r="FE104" s="215" t="str">
        <f>IF($FD104='Classificação geral'!$J96,'Classificação geral'!$K96,"")</f>
        <v/>
      </c>
      <c r="FF104" s="215" t="str">
        <f>IF($FE104='Classificação geral'!$K96,'Classificação geral'!$P96,"")</f>
        <v/>
      </c>
      <c r="FG104" s="215" t="str">
        <f>IF($FE104='Classificação geral'!$K96,'Classificação geral'!$S96,"")</f>
        <v/>
      </c>
      <c r="FH104" s="215" t="str">
        <f>IF($FE104='Classificação geral'!$K96,'Classificação geral'!$T96,"")</f>
        <v/>
      </c>
      <c r="FI104" s="215" t="str">
        <f>IF($FE104='Classificação geral'!$K96,'Classificação geral'!$L96,"")</f>
        <v/>
      </c>
      <c r="FJ104" s="215" t="str">
        <f>IF($FE104='Classificação geral'!$K96,'Classificação geral'!$U96,"")</f>
        <v/>
      </c>
      <c r="FK104" s="215" t="str">
        <f>IF($FE104='Classificação geral'!$K96,'Classificação geral'!$W96,"")</f>
        <v/>
      </c>
      <c r="FL104" s="215" t="str">
        <f>IF($FE104='Classificação geral'!$K96,'Classificação geral'!$X96,"")</f>
        <v/>
      </c>
      <c r="FM104" s="215" t="str">
        <f>IF($FE104='Classificação geral'!$K96,'Classificação geral'!$M96,"")</f>
        <v/>
      </c>
      <c r="FN104" s="215" t="str">
        <f>IF($FE104='Classificação geral'!$K96,'Classificação geral'!$Y96,"")</f>
        <v/>
      </c>
      <c r="FO104" s="215" t="str">
        <f>IF($FE104='Classificação geral'!$K96,'Classificação geral'!$AA96,"")</f>
        <v/>
      </c>
      <c r="FP104" s="215" t="str">
        <f>IF($FE104='Classificação geral'!$K96,'Classificação geral'!$AB96,"")</f>
        <v/>
      </c>
      <c r="FQ104" s="215" t="str">
        <f>IF($FE104='Classificação geral'!$K96,'Classificação geral'!$N96,"")</f>
        <v/>
      </c>
      <c r="FR104" s="215" t="str">
        <f>IF($FE104='Classificação geral'!$K96,'Classificação geral'!$O96,"")</f>
        <v/>
      </c>
      <c r="FS104" s="215" t="str">
        <f>IF($FE104='Classificação geral'!$K96,'Classificação geral'!$AM96,"")</f>
        <v/>
      </c>
      <c r="FT104" s="216" t="str">
        <f>IFERROR(RANK(FS104,FS:FS,0)+ COUNTIF($FS$13:FS103,FS104),"")</f>
        <v/>
      </c>
      <c r="FU104" s="209"/>
      <c r="FV104" s="214" t="str">
        <f>IFERROR(IF(AND('Classificação geral'!$J96="mas",'Classificação geral'!$K96=1,'Classificação geral'!$F96="Mini"),'Classificação geral'!$A96,""),"")</f>
        <v/>
      </c>
      <c r="FW104" s="214" t="str">
        <f>IFERROR(IF(AND('Classificação geral'!$J96="mas",'Classificação geral'!$K96=1,'Classificação geral'!$F96="Mini"),'Classificação geral'!$B96,""),"")</f>
        <v/>
      </c>
      <c r="FX104" s="215" t="str">
        <f>IF($FW104='Classificação geral'!$B96,'Classificação geral'!$C96,"")</f>
        <v/>
      </c>
      <c r="FY104" s="215" t="str">
        <f>IF($FW104='Classificação geral'!$B96,'Classificação geral'!$D96,"")</f>
        <v/>
      </c>
      <c r="FZ104" s="215" t="str">
        <f>IF($FW104='Classificação geral'!$B96,'Classificação geral'!$J96,"")</f>
        <v/>
      </c>
      <c r="GA104" s="214" t="str">
        <f>IFERROR(IF(AND($FZ104="mas",'Classificação geral'!$K96=1),'Classificação geral'!K96,""),"")</f>
        <v/>
      </c>
      <c r="GB104" s="214" t="str">
        <f>IFERROR(IF(AND($FZ104="mas",'Classificação geral'!$K96=1),'Classificação geral'!P96,""),"")</f>
        <v/>
      </c>
      <c r="GC104" s="214" t="str">
        <f>IFERROR(IF(AND($FZ104="mas",'Classificação geral'!$K96=1),'Classificação geral'!S96,""),"")</f>
        <v/>
      </c>
      <c r="GD104" s="214" t="str">
        <f>IFERROR(IF(AND($FZ104="mas",'Classificação geral'!$K96=1),'Classificação geral'!T96,""),"")</f>
        <v/>
      </c>
      <c r="GE104" s="214" t="str">
        <f>IFERROR(IF(AND($FZ104="mas",'Classificação geral'!$K96=1),'Classificação geral'!L96,""),"")</f>
        <v/>
      </c>
      <c r="GF104" s="214" t="str">
        <f>IFERROR(IF(AND($FZ104="mas",'Classificação geral'!$K96=1),'Classificação geral'!U96,""),"")</f>
        <v/>
      </c>
      <c r="GG104" s="214" t="str">
        <f>IFERROR(IF(AND($FZ104="mas",'Classificação geral'!$K96=1),'Classificação geral'!W96,""),"")</f>
        <v/>
      </c>
      <c r="GH104" s="214" t="str">
        <f>IFERROR(IF(AND($FZ104="mas",'Classificação geral'!$K96=1),'Classificação geral'!X96,""),"")</f>
        <v/>
      </c>
      <c r="GI104" s="214" t="str">
        <f>IFERROR(IF(AND($FZ104="mas",'Classificação geral'!$K96=1),'Classificação geral'!M96,""),"")</f>
        <v/>
      </c>
      <c r="GJ104" s="214" t="str">
        <f>IFERROR(IF(AND($FZ104="mas",'Classificação geral'!$K96=1),'Classificação geral'!Y96,""),"")</f>
        <v/>
      </c>
      <c r="GK104" s="214" t="str">
        <f>IFERROR(IF(AND($FZ104="mas",'Classificação geral'!$K96=1),'Classificação geral'!AA96,""),"")</f>
        <v/>
      </c>
      <c r="GL104" s="214" t="str">
        <f>IFERROR(IF(AND($FZ104="mas",'Classificação geral'!$K96=1),'Classificação geral'!AB96,""),"")</f>
        <v/>
      </c>
      <c r="GM104" s="214" t="str">
        <f>IFERROR(IF(AND($FZ104="mas",'Classificação geral'!$K96=1),'Classificação geral'!N96,""),"")</f>
        <v/>
      </c>
      <c r="GN104" s="214" t="str">
        <f>IFERROR(IF(AND($FZ104="mas",'Classificação geral'!$K96=1),'Classificação geral'!O96,""),"")</f>
        <v/>
      </c>
      <c r="GO104" s="244" t="str">
        <f>IFERROR(IF(AND($FZ104="mas",'Classificação geral'!$K96=1),'Classificação geral'!AM96,""),"")</f>
        <v/>
      </c>
      <c r="GP104" s="216" t="str">
        <f>IFERROR(RANK(GO104,GO:GO,0)+ COUNTIF($GO$13:GO103,GO104),"")</f>
        <v/>
      </c>
      <c r="GQ104" s="209"/>
      <c r="GR104" s="214" t="str">
        <f>IFERROR(IF(AND('Classificação geral'!$J96="fem",'Classificação geral'!$K96=2,'Classificação geral'!$F96="Mini"),'Classificação geral'!$A96,""),"")</f>
        <v/>
      </c>
      <c r="GS104" s="214" t="str">
        <f>IFERROR(IF(AND('Classificação geral'!$J96="fem",'Classificação geral'!$K96=2,'Classificação geral'!$F96="Mini"),'Classificação geral'!$B96,""),"")</f>
        <v/>
      </c>
      <c r="GT104" s="215" t="str">
        <f>IF($GS104='Classificação geral'!$B96,'Classificação geral'!$C96,"")</f>
        <v/>
      </c>
      <c r="GU104" s="215" t="str">
        <f>IF($GS104='Classificação geral'!$B96,'Classificação geral'!$D96,"")</f>
        <v/>
      </c>
      <c r="GV104" s="215" t="str">
        <f>IF($GS104='Classificação geral'!$B96,'Classificação geral'!$J96,"")</f>
        <v/>
      </c>
      <c r="GW104" s="214" t="str">
        <f>IFERROR(IF(AND($GV104="fem",'Classificação geral'!$K96=2),'Classificação geral'!K96,""),"")</f>
        <v/>
      </c>
      <c r="GX104" s="214" t="str">
        <f>IFERROR(IF(AND($GV104="fem",'Classificação geral'!$K96=2),'Classificação geral'!P96,""),"")</f>
        <v/>
      </c>
      <c r="GY104" s="214" t="str">
        <f>IFERROR(IF(AND($GV104="fem",'Classificação geral'!$K96=2),'Classificação geral'!S96,""),"")</f>
        <v/>
      </c>
      <c r="GZ104" s="214" t="str">
        <f>IFERROR(IF(AND($GV104="fem",'Classificação geral'!$K96=2),'Classificação geral'!T96,""),"")</f>
        <v/>
      </c>
      <c r="HA104" s="214" t="str">
        <f>IFERROR(IF(AND($GV104="fem",'Classificação geral'!$K96=2),'Classificação geral'!L96,""),"")</f>
        <v/>
      </c>
      <c r="HB104" s="214" t="str">
        <f>IFERROR(IF(AND($GV104="fem",'Classificação geral'!$K96=2),'Classificação geral'!U96,""),"")</f>
        <v/>
      </c>
      <c r="HC104" s="214" t="str">
        <f>IFERROR(IF(AND($GV104="fem",'Classificação geral'!$K96=2),'Classificação geral'!W96,""),"")</f>
        <v/>
      </c>
      <c r="HD104" s="214" t="str">
        <f>IFERROR(IF(AND($GV104="fem",'Classificação geral'!$K96=2),'Classificação geral'!X96,""),"")</f>
        <v/>
      </c>
      <c r="HE104" s="214" t="str">
        <f>IFERROR(IF(AND($GV104="fem",'Classificação geral'!$K96=2),'Classificação geral'!M96,""),"")</f>
        <v/>
      </c>
      <c r="HF104" s="214" t="str">
        <f>IFERROR(IF(AND($GV104="fem",'Classificação geral'!$K96=2),'Classificação geral'!Y96,""),"")</f>
        <v/>
      </c>
      <c r="HG104" s="214" t="str">
        <f>IFERROR(IF(AND($GV104="fem",'Classificação geral'!$K96=2),'Classificação geral'!AA96,""),"")</f>
        <v/>
      </c>
      <c r="HH104" s="214" t="str">
        <f>IFERROR(IF(AND($GV104="fem",'Classificação geral'!$K96=2),'Classificação geral'!AB96,""),"")</f>
        <v/>
      </c>
      <c r="HI104" s="214" t="str">
        <f>IFERROR(IF(AND($GV104="fem",'Classificação geral'!$K96=2),'Classificação geral'!N96,""),"")</f>
        <v/>
      </c>
      <c r="HJ104" s="214" t="str">
        <f>IFERROR(IF(AND($GV104="fem",'Classificação geral'!$K96=2),'Classificação geral'!O96,""),"")</f>
        <v/>
      </c>
      <c r="HK104" s="214" t="str">
        <f>IFERROR(IF(AND($GV104="fem",'Classificação geral'!$K96=2),'Classificação geral'!AM96,""),"")</f>
        <v/>
      </c>
      <c r="HL104" s="216" t="str">
        <f>IFERROR(RANK(HK104,HK:HK,0)+ COUNTIF(HK$13:$HK102,HK104),"")</f>
        <v/>
      </c>
      <c r="HM104" s="209"/>
      <c r="HN104" s="214" t="str">
        <f>IFERROR(IF(AND('Classificação geral'!$J96="mas",'Classificação geral'!$K96=2,'Classificação geral'!$F96="Mini"),'Classificação geral'!$A96,""),"")</f>
        <v/>
      </c>
      <c r="HO104" s="214" t="str">
        <f>IFERROR(IF(AND('Classificação geral'!$J96="mas",'Classificação geral'!$K96=2,'Classificação geral'!$F96="Mini"),'Classificação geral'!$B96,""),"")</f>
        <v/>
      </c>
      <c r="HP104" s="215" t="str">
        <f>IF($HO104='Classificação geral'!$B96,'Classificação geral'!$C96,"")</f>
        <v/>
      </c>
      <c r="HQ104" s="215" t="str">
        <f>IF($HO104='Classificação geral'!$B96,'Classificação geral'!$D96,"")</f>
        <v/>
      </c>
      <c r="HR104" s="215" t="str">
        <f>IF($HO104='Classificação geral'!$B96,'Classificação geral'!$J96,"")</f>
        <v/>
      </c>
      <c r="HS104" s="214" t="str">
        <f>IFERROR(IF(AND($HR104="mas",'Classificação geral'!$K96=2),'Classificação geral'!K96,""),"")</f>
        <v/>
      </c>
      <c r="HT104" s="214" t="str">
        <f>IFERROR(IF(AND($HR104="mas",'Classificação geral'!$K96=2),'Classificação geral'!P96,""),"")</f>
        <v/>
      </c>
      <c r="HU104" s="214" t="str">
        <f>IFERROR(IF(AND($HR104="mas",'Classificação geral'!$K96=2),'Classificação geral'!S96,""),"")</f>
        <v/>
      </c>
      <c r="HV104" s="214" t="str">
        <f>IFERROR(IF(AND($HR104="mas",'Classificação geral'!$K96=2),'Classificação geral'!T96,""),"")</f>
        <v/>
      </c>
      <c r="HW104" s="214" t="str">
        <f>IFERROR(IF(AND($HR104="mas",'Classificação geral'!$K96=2),'Classificação geral'!L96,""),"")</f>
        <v/>
      </c>
      <c r="HX104" s="214" t="str">
        <f>IFERROR(IF(AND($HR104="mas",'Classificação geral'!$K96=2),'Classificação geral'!U96,""),"")</f>
        <v/>
      </c>
      <c r="HY104" s="214" t="str">
        <f>IFERROR(IF(AND($HR104="mas",'Classificação geral'!$K96=2),'Classificação geral'!W96,""),"")</f>
        <v/>
      </c>
      <c r="HZ104" s="214" t="str">
        <f>IFERROR(IF(AND($HR104="mas",'Classificação geral'!$K96=2),'Classificação geral'!X96,""),"")</f>
        <v/>
      </c>
      <c r="IA104" s="214" t="str">
        <f>IFERROR(IF(AND($HR104="mas",'Classificação geral'!$K96=2),'Classificação geral'!M96,""),"")</f>
        <v/>
      </c>
      <c r="IB104" s="214" t="str">
        <f>IFERROR(IF(AND($HR104="mas",'Classificação geral'!$K96=2),'Classificação geral'!Y96,""),"")</f>
        <v/>
      </c>
      <c r="IC104" s="214" t="str">
        <f>IFERROR(IF(AND($HR104="mas",'Classificação geral'!$K96=2),'Classificação geral'!AA96,""),"")</f>
        <v/>
      </c>
      <c r="ID104" s="214" t="str">
        <f>IFERROR(IF(AND($HR104="mas",'Classificação geral'!$K96=2),'Classificação geral'!AB96,""),"")</f>
        <v/>
      </c>
      <c r="IE104" s="214" t="str">
        <f>IFERROR(IF(AND($HR104="mas",'Classificação geral'!$K96=2),'Classificação geral'!N96,""),"")</f>
        <v/>
      </c>
      <c r="IF104" s="214" t="str">
        <f>IFERROR(IF(AND($HR104="mas",'Classificação geral'!$K96=2),'Classificação geral'!$AM96,""),"")</f>
        <v/>
      </c>
      <c r="IG104" s="216" t="str">
        <f>IFERROR(RANK(IF104,IF:IF,0)+ COUNTIF($IF$13:IF$13,IF104),"")</f>
        <v/>
      </c>
      <c r="IH104" s="209"/>
      <c r="II104" s="214" t="str">
        <f>IFERROR(IF(AND('Classificação geral'!$J96="fem",'Classificação geral'!$K96=3,'Classificação geral'!$F96="Mini"),'Classificação geral'!$A96,""),"")</f>
        <v/>
      </c>
      <c r="IJ104" s="214" t="str">
        <f>IFERROR(IF(AND('Classificação geral'!$J96="fem",'Classificação geral'!$K96=3,'Classificação geral'!$F96="Mini"),'Classificação geral'!$B96,""),"")</f>
        <v/>
      </c>
      <c r="IK104" s="215" t="str">
        <f>IF($IJ104='Classificação geral'!$B96,'Classificação geral'!$C96,"")</f>
        <v/>
      </c>
      <c r="IL104" s="215" t="str">
        <f>IF($IJ104='Classificação geral'!$B96,'Classificação geral'!$D96,"")</f>
        <v/>
      </c>
      <c r="IM104" s="215" t="str">
        <f>IF($IJ104='Classificação geral'!$B96,'Classificação geral'!$J96,"")</f>
        <v/>
      </c>
      <c r="IN104" s="215" t="str">
        <f>IF($IM104='Classificação geral'!$J96,'Classificação geral'!$K96,"")</f>
        <v/>
      </c>
      <c r="IO104" s="215" t="str">
        <f>IF($IN104='Classificação geral'!$K96,'Classificação geral'!$P96,"")</f>
        <v/>
      </c>
      <c r="IP104" s="215" t="str">
        <f>IF($IN104='Classificação geral'!$K96,'Classificação geral'!$S96,"")</f>
        <v/>
      </c>
      <c r="IQ104" s="215" t="str">
        <f>IF($IN104='Classificação geral'!$K96,'Classificação geral'!$T96,"")</f>
        <v/>
      </c>
      <c r="IR104" s="215" t="str">
        <f>IF($IN104='Classificação geral'!$K96,'Classificação geral'!$L96,"")</f>
        <v/>
      </c>
      <c r="IS104" s="215" t="str">
        <f>IF($IN104='Classificação geral'!$K96,'Classificação geral'!$U96,"")</f>
        <v/>
      </c>
      <c r="IT104" s="215" t="str">
        <f>IF($IN104='Classificação geral'!$K96,'Classificação geral'!$W96,"")</f>
        <v/>
      </c>
      <c r="IU104" s="215" t="str">
        <f>IF($IN104='Classificação geral'!$K96,'Classificação geral'!$X96,"")</f>
        <v/>
      </c>
      <c r="IV104" s="215" t="str">
        <f>IF($IN104='Classificação geral'!$K96,'Classificação geral'!$M96,"")</f>
        <v/>
      </c>
      <c r="IW104" s="215" t="str">
        <f>IF($IN104='Classificação geral'!$K96,'Classificação geral'!$Y96,"")</f>
        <v/>
      </c>
      <c r="IX104" s="215" t="str">
        <f>IF($IN104='Classificação geral'!$K96,'Classificação geral'!$AA96,"")</f>
        <v/>
      </c>
      <c r="IY104" s="215" t="str">
        <f>IF($IN104='Classificação geral'!$K96,'Classificação geral'!$AB96,"")</f>
        <v/>
      </c>
      <c r="IZ104" s="215" t="str">
        <f>IF($IN104='Classificação geral'!$K96,'Classificação geral'!$N96,"")</f>
        <v/>
      </c>
      <c r="JA104" s="215" t="str">
        <f>IF($IN104='Classificação geral'!$K96,'Classificação geral'!$O96,"")</f>
        <v/>
      </c>
      <c r="JB104" s="215" t="str">
        <f>IF($IN104='Classificação geral'!$K96,'Classificação geral'!$AM96,"")</f>
        <v/>
      </c>
      <c r="JC104" s="216" t="str">
        <f>IFERROR(RANK(JB104,JB:JB,0)+ COUNTIF($JB$13:JB102,JB104),"")</f>
        <v/>
      </c>
      <c r="JD104" s="209"/>
      <c r="JE104" s="214" t="str">
        <f>IFERROR(IF(AND('Classificação geral'!$J96="mas",'Classificação geral'!$K96=3,'Classificação geral'!$F96="Mini"),'Classificação geral'!$A96,""),"")</f>
        <v/>
      </c>
      <c r="JF104" s="214" t="str">
        <f>IFERROR(IF(AND('Classificação geral'!$J96="mas",'Classificação geral'!$K96=3,'Classificação geral'!$F96="Mini"),'Classificação geral'!$B96,""),"")</f>
        <v/>
      </c>
      <c r="JG104" s="215" t="str">
        <f>IF($JF104='Classificação geral'!$B96,'Classificação geral'!$C96,"")</f>
        <v/>
      </c>
      <c r="JH104" s="215" t="str">
        <f>IF($JF104='Classificação geral'!$B96,'Classificação geral'!$D96,"")</f>
        <v/>
      </c>
      <c r="JI104" s="215" t="str">
        <f>IF($JF104='Classificação geral'!$B96,'Classificação geral'!$J96,"")</f>
        <v/>
      </c>
      <c r="JJ104" s="214" t="str">
        <f>IFERROR(IF(AND($JI104="mas",'Classificação geral'!$K96=3),'Classificação geral'!K96,""),"")</f>
        <v/>
      </c>
      <c r="JK104" s="214" t="str">
        <f>IFERROR(IF(AND($JI104="mas",'Classificação geral'!$K96=3),'Classificação geral'!P96,""),"")</f>
        <v/>
      </c>
      <c r="JL104" s="214" t="str">
        <f>IFERROR(IF(AND($JI104="mas",'Classificação geral'!$K96=3),'Classificação geral'!S96,""),"")</f>
        <v/>
      </c>
      <c r="JM104" s="214" t="str">
        <f>IFERROR(IF(AND($JI104="mas",'Classificação geral'!$K96=3),'Classificação geral'!T96,""),"")</f>
        <v/>
      </c>
      <c r="JN104" s="214" t="str">
        <f>IFERROR(IF(AND($JI104="mas",'Classificação geral'!$K96=3),'Classificação geral'!L96,""),"")</f>
        <v/>
      </c>
      <c r="JO104" s="214" t="str">
        <f>IFERROR(IF(AND($JI104="mas",'Classificação geral'!$K96=3),'Classificação geral'!U96,""),"")</f>
        <v/>
      </c>
      <c r="JP104" s="214" t="str">
        <f>IFERROR(IF(AND($JI104="mas",'Classificação geral'!$K96=3),'Classificação geral'!W96,""),"")</f>
        <v/>
      </c>
      <c r="JQ104" s="214" t="str">
        <f>IFERROR(IF(AND($JI104="mas",'Classificação geral'!$K96=3),'Classificação geral'!X96,""),"")</f>
        <v/>
      </c>
      <c r="JR104" s="214" t="str">
        <f>IFERROR(IF(AND($JI104="mas",'Classificação geral'!$K96=3),'Classificação geral'!M96,""),"")</f>
        <v/>
      </c>
      <c r="JS104" s="214" t="str">
        <f>IFERROR(IF(AND($JI104="mas",'Classificação geral'!$K96=3),'Classificação geral'!Y96,""),"")</f>
        <v/>
      </c>
      <c r="JT104" s="214" t="str">
        <f>IFERROR(IF(AND($JI104="mas",'Classificação geral'!$K96=3),'Classificação geral'!AA96,""),"")</f>
        <v/>
      </c>
      <c r="JU104" s="214" t="str">
        <f>IFERROR(IF(AND($JI104="mas",'Classificação geral'!$K96=3),'Classificação geral'!AB96,""),"")</f>
        <v/>
      </c>
      <c r="JV104" s="214" t="str">
        <f>IFERROR(IF(AND($JI104="mas",'Classificação geral'!$K96=3),'Classificação geral'!N96,""),"")</f>
        <v/>
      </c>
      <c r="JW104" s="214" t="str">
        <f>IFERROR(IF(AND($JI104="mas",'Classificação geral'!$K96=3),'Classificação geral'!$AM96,""),"")</f>
        <v/>
      </c>
      <c r="JX104" s="216" t="str">
        <f>IFERROR(RANK(JW104,JW:JW,0)+ COUNTIF(JW$13:$JW102,JW104),"")</f>
        <v/>
      </c>
    </row>
    <row r="105" spans="1:284" s="199" customFormat="1" ht="24.75" customHeight="1" x14ac:dyDescent="0.4">
      <c r="B105" s="207"/>
      <c r="C105" s="238" t="str">
        <f t="shared" si="168"/>
        <v/>
      </c>
      <c r="D105" s="238" t="str">
        <f t="shared" si="169"/>
        <v/>
      </c>
      <c r="E105" s="238" t="str">
        <f t="shared" si="170"/>
        <v/>
      </c>
      <c r="F105" s="239" t="str">
        <f t="shared" si="171"/>
        <v/>
      </c>
      <c r="G105" s="239" t="str">
        <f t="shared" si="172"/>
        <v/>
      </c>
      <c r="H105" s="240" t="str">
        <f t="shared" si="173"/>
        <v/>
      </c>
      <c r="I105" s="240" t="str">
        <f t="shared" si="174"/>
        <v/>
      </c>
      <c r="J105" s="240" t="str">
        <f t="shared" si="175"/>
        <v/>
      </c>
      <c r="K105" s="240" t="str">
        <f t="shared" si="176"/>
        <v/>
      </c>
      <c r="L105" s="240" t="str">
        <f t="shared" si="177"/>
        <v/>
      </c>
      <c r="M105" s="240" t="str">
        <f t="shared" si="178"/>
        <v/>
      </c>
      <c r="N105" s="240" t="str">
        <f t="shared" si="179"/>
        <v/>
      </c>
      <c r="O105" s="240" t="str">
        <f t="shared" si="180"/>
        <v/>
      </c>
      <c r="P105" s="240" t="str">
        <f t="shared" si="181"/>
        <v/>
      </c>
      <c r="Q105" s="240" t="str">
        <f t="shared" si="182"/>
        <v/>
      </c>
      <c r="R105" s="240" t="str">
        <f t="shared" si="274"/>
        <v/>
      </c>
      <c r="S105" s="240" t="str">
        <f t="shared" si="274"/>
        <v/>
      </c>
      <c r="T105" s="240" t="str">
        <f t="shared" si="183"/>
        <v/>
      </c>
      <c r="U105" s="240" t="str">
        <f t="shared" si="184"/>
        <v/>
      </c>
      <c r="V105" s="241">
        <v>91</v>
      </c>
      <c r="W105" s="432"/>
      <c r="X105" s="434"/>
      <c r="Y105" s="202"/>
      <c r="Z105" s="202"/>
      <c r="AA105" s="203"/>
      <c r="AB105" s="203"/>
      <c r="AC105" s="200"/>
      <c r="AD105" s="204"/>
      <c r="AE105" s="204"/>
      <c r="AF105" s="204"/>
      <c r="AG105" s="204"/>
      <c r="AH105" s="204"/>
      <c r="AI105" s="204"/>
      <c r="AJ105" s="204"/>
      <c r="AK105" s="204"/>
      <c r="AL105" s="204"/>
      <c r="AM105" s="204"/>
      <c r="AN105" s="204"/>
      <c r="AO105" s="204"/>
      <c r="AP105" s="204"/>
      <c r="AQ105" s="204"/>
      <c r="AR105" s="204"/>
      <c r="AS105" s="204"/>
      <c r="AT105" s="202"/>
      <c r="AU105" s="202"/>
      <c r="AX105" s="202"/>
      <c r="AY105" s="200"/>
      <c r="AZ105" s="200"/>
      <c r="BA105" s="201"/>
      <c r="BB105" s="201"/>
      <c r="BC105" s="201"/>
      <c r="BD105" s="201"/>
      <c r="BE105" s="201"/>
      <c r="BF105" s="201"/>
      <c r="BG105" s="201"/>
      <c r="BH105" s="201"/>
      <c r="BI105" s="201"/>
      <c r="BJ105" s="201"/>
      <c r="BK105" s="201"/>
      <c r="BL105" s="201"/>
      <c r="BM105" s="201"/>
      <c r="BN105" s="201"/>
      <c r="BO105" s="201"/>
      <c r="BP105" s="201"/>
      <c r="BQ105" s="201"/>
      <c r="BR105" s="202"/>
      <c r="BS105" s="432"/>
      <c r="BT105" s="202"/>
      <c r="BU105" s="202"/>
      <c r="BV105" s="202"/>
      <c r="BW105" s="203"/>
      <c r="BX105" s="203"/>
      <c r="BY105" s="201"/>
      <c r="BZ105" s="204"/>
      <c r="CA105" s="204"/>
      <c r="CB105" s="204"/>
      <c r="CC105" s="204"/>
      <c r="CD105" s="204"/>
      <c r="CE105" s="204"/>
      <c r="CF105" s="204"/>
      <c r="CG105" s="204"/>
      <c r="CH105" s="204"/>
      <c r="CI105" s="204"/>
      <c r="CJ105" s="204"/>
      <c r="CK105" s="204"/>
      <c r="CL105" s="204"/>
      <c r="CM105" s="204"/>
      <c r="CN105" s="204"/>
      <c r="CO105" s="204"/>
      <c r="CP105" s="202"/>
      <c r="CQ105" s="202"/>
      <c r="CS105" s="207"/>
      <c r="CT105" s="200"/>
      <c r="CU105" s="200"/>
      <c r="CV105" s="203"/>
      <c r="CW105" s="201"/>
      <c r="CX105" s="201"/>
      <c r="CY105" s="201"/>
      <c r="CZ105" s="201"/>
      <c r="DA105" s="201"/>
      <c r="DB105" s="201"/>
      <c r="DC105" s="201"/>
      <c r="DD105" s="201"/>
      <c r="DE105" s="201"/>
      <c r="DF105" s="201"/>
      <c r="DG105" s="201"/>
      <c r="DH105" s="201"/>
      <c r="DI105" s="201"/>
      <c r="DJ105" s="201"/>
      <c r="DK105" s="201"/>
      <c r="DL105" s="201"/>
      <c r="DM105" s="202"/>
      <c r="DN105" s="432"/>
      <c r="DO105" s="202"/>
      <c r="DP105" s="202"/>
      <c r="DQ105" s="202"/>
      <c r="DR105" s="203"/>
      <c r="DS105" s="203"/>
      <c r="DT105" s="203"/>
      <c r="DU105" s="204"/>
      <c r="DV105" s="204"/>
      <c r="DW105" s="204"/>
      <c r="DX105" s="204"/>
      <c r="DY105" s="204"/>
      <c r="DZ105" s="204"/>
      <c r="EA105" s="204"/>
      <c r="EB105" s="204"/>
      <c r="EC105" s="204"/>
      <c r="ED105" s="204"/>
      <c r="EE105" s="204"/>
      <c r="EF105" s="204"/>
      <c r="EG105" s="204"/>
      <c r="EH105" s="204"/>
      <c r="EI105" s="204"/>
      <c r="EJ105" s="204"/>
      <c r="EK105" s="202"/>
      <c r="EL105" s="202"/>
      <c r="EZ105" s="214" t="str">
        <f>IFERROR(IF(AND('Classificação geral'!$J97="FEM",'Classificação geral'!$K97=1,'Classificação geral'!$F97="Mini"),'Classificação geral'!$A97,""),"")</f>
        <v/>
      </c>
      <c r="FA105" s="214" t="str">
        <f>IFERROR(IF(AND('Classificação geral'!$J97="FEM",'Classificação geral'!$K97=1,'Classificação geral'!F97="Mini"),'Classificação geral'!$B97,""),"")</f>
        <v/>
      </c>
      <c r="FB105" s="215" t="str">
        <f>IF($FA105='Classificação geral'!$B97,'Classificação geral'!$C97,"")</f>
        <v/>
      </c>
      <c r="FC105" s="215" t="str">
        <f>IF($FA105='Classificação geral'!$B97,'Classificação geral'!$D97,"")</f>
        <v/>
      </c>
      <c r="FD105" s="215" t="str">
        <f>IF($FA105='Classificação geral'!$B97,'Classificação geral'!$J97,"")</f>
        <v/>
      </c>
      <c r="FE105" s="215" t="str">
        <f>IF($FD105='Classificação geral'!$J97,'Classificação geral'!$K97,"")</f>
        <v/>
      </c>
      <c r="FF105" s="215" t="str">
        <f>IF($FE105='Classificação geral'!$K97,'Classificação geral'!$P97,"")</f>
        <v/>
      </c>
      <c r="FG105" s="215" t="str">
        <f>IF($FE105='Classificação geral'!$K97,'Classificação geral'!$S97,"")</f>
        <v/>
      </c>
      <c r="FH105" s="215" t="str">
        <f>IF($FE105='Classificação geral'!$K97,'Classificação geral'!$T97,"")</f>
        <v/>
      </c>
      <c r="FI105" s="215" t="str">
        <f>IF($FE105='Classificação geral'!$K97,'Classificação geral'!$L97,"")</f>
        <v/>
      </c>
      <c r="FJ105" s="215" t="str">
        <f>IF($FE105='Classificação geral'!$K97,'Classificação geral'!$U97,"")</f>
        <v/>
      </c>
      <c r="FK105" s="215" t="str">
        <f>IF($FE105='Classificação geral'!$K97,'Classificação geral'!$W97,"")</f>
        <v/>
      </c>
      <c r="FL105" s="215" t="str">
        <f>IF($FE105='Classificação geral'!$K97,'Classificação geral'!$X97,"")</f>
        <v/>
      </c>
      <c r="FM105" s="215" t="str">
        <f>IF($FE105='Classificação geral'!$K97,'Classificação geral'!$M97,"")</f>
        <v/>
      </c>
      <c r="FN105" s="215" t="str">
        <f>IF($FE105='Classificação geral'!$K97,'Classificação geral'!$Y97,"")</f>
        <v/>
      </c>
      <c r="FO105" s="215" t="str">
        <f>IF($FE105='Classificação geral'!$K97,'Classificação geral'!$AA97,"")</f>
        <v/>
      </c>
      <c r="FP105" s="215" t="str">
        <f>IF($FE105='Classificação geral'!$K97,'Classificação geral'!$AB97,"")</f>
        <v/>
      </c>
      <c r="FQ105" s="215" t="str">
        <f>IF($FE105='Classificação geral'!$K97,'Classificação geral'!$N97,"")</f>
        <v/>
      </c>
      <c r="FR105" s="215" t="str">
        <f>IF($FE105='Classificação geral'!$K97,'Classificação geral'!$O97,"")</f>
        <v/>
      </c>
      <c r="FS105" s="215" t="str">
        <f>IF($FE105='Classificação geral'!$K97,'Classificação geral'!$AM97,"")</f>
        <v/>
      </c>
      <c r="FT105" s="216" t="str">
        <f>IFERROR(RANK(FS105,FS:FS,0)+ COUNTIF($FS$13:FS104,FS105),"")</f>
        <v/>
      </c>
      <c r="FU105" s="209"/>
      <c r="FV105" s="214" t="str">
        <f>IFERROR(IF(AND('Classificação geral'!$J97="mas",'Classificação geral'!$K97=1,'Classificação geral'!$F97="Mini"),'Classificação geral'!$A97,""),"")</f>
        <v/>
      </c>
      <c r="FW105" s="214" t="str">
        <f>IFERROR(IF(AND('Classificação geral'!$J97="mas",'Classificação geral'!$K97=1,'Classificação geral'!$F97="Mini"),'Classificação geral'!$B97,""),"")</f>
        <v/>
      </c>
      <c r="FX105" s="215" t="str">
        <f>IF($FW105='Classificação geral'!$B97,'Classificação geral'!$C97,"")</f>
        <v/>
      </c>
      <c r="FY105" s="215" t="str">
        <f>IF($FW105='Classificação geral'!$B97,'Classificação geral'!$D97,"")</f>
        <v/>
      </c>
      <c r="FZ105" s="215" t="str">
        <f>IF($FW105='Classificação geral'!$B97,'Classificação geral'!$J97,"")</f>
        <v/>
      </c>
      <c r="GA105" s="214" t="str">
        <f>IFERROR(IF(AND($FZ105="mas",'Classificação geral'!$K97=1),'Classificação geral'!K97,""),"")</f>
        <v/>
      </c>
      <c r="GB105" s="214" t="str">
        <f>IFERROR(IF(AND($FZ105="mas",'Classificação geral'!$K97=1),'Classificação geral'!P97,""),"")</f>
        <v/>
      </c>
      <c r="GC105" s="214" t="str">
        <f>IFERROR(IF(AND($FZ105="mas",'Classificação geral'!$K97=1),'Classificação geral'!S97,""),"")</f>
        <v/>
      </c>
      <c r="GD105" s="214" t="str">
        <f>IFERROR(IF(AND($FZ105="mas",'Classificação geral'!$K97=1),'Classificação geral'!T97,""),"")</f>
        <v/>
      </c>
      <c r="GE105" s="214" t="str">
        <f>IFERROR(IF(AND($FZ105="mas",'Classificação geral'!$K97=1),'Classificação geral'!L97,""),"")</f>
        <v/>
      </c>
      <c r="GF105" s="214" t="str">
        <f>IFERROR(IF(AND($FZ105="mas",'Classificação geral'!$K97=1),'Classificação geral'!U97,""),"")</f>
        <v/>
      </c>
      <c r="GG105" s="214" t="str">
        <f>IFERROR(IF(AND($FZ105="mas",'Classificação geral'!$K97=1),'Classificação geral'!W97,""),"")</f>
        <v/>
      </c>
      <c r="GH105" s="214" t="str">
        <f>IFERROR(IF(AND($FZ105="mas",'Classificação geral'!$K97=1),'Classificação geral'!X97,""),"")</f>
        <v/>
      </c>
      <c r="GI105" s="214" t="str">
        <f>IFERROR(IF(AND($FZ105="mas",'Classificação geral'!$K97=1),'Classificação geral'!M97,""),"")</f>
        <v/>
      </c>
      <c r="GJ105" s="214" t="str">
        <f>IFERROR(IF(AND($FZ105="mas",'Classificação geral'!$K97=1),'Classificação geral'!Y97,""),"")</f>
        <v/>
      </c>
      <c r="GK105" s="214" t="str">
        <f>IFERROR(IF(AND($FZ105="mas",'Classificação geral'!$K97=1),'Classificação geral'!AA97,""),"")</f>
        <v/>
      </c>
      <c r="GL105" s="214" t="str">
        <f>IFERROR(IF(AND($FZ105="mas",'Classificação geral'!$K97=1),'Classificação geral'!AB97,""),"")</f>
        <v/>
      </c>
      <c r="GM105" s="214" t="str">
        <f>IFERROR(IF(AND($FZ105="mas",'Classificação geral'!$K97=1),'Classificação geral'!N97,""),"")</f>
        <v/>
      </c>
      <c r="GN105" s="214" t="str">
        <f>IFERROR(IF(AND($FZ105="mas",'Classificação geral'!$K97=1),'Classificação geral'!O97,""),"")</f>
        <v/>
      </c>
      <c r="GO105" s="244" t="str">
        <f>IFERROR(IF(AND($FZ105="mas",'Classificação geral'!$K97=1),'Classificação geral'!AM97,""),"")</f>
        <v/>
      </c>
      <c r="GP105" s="216" t="str">
        <f>IFERROR(RANK(GO105,GO:GO,0)+ COUNTIF($GO$13:GO104,GO105),"")</f>
        <v/>
      </c>
      <c r="GQ105" s="209"/>
      <c r="GR105" s="214" t="str">
        <f>IFERROR(IF(AND('Classificação geral'!$J97="fem",'Classificação geral'!$K97=2,'Classificação geral'!$F97="Mini"),'Classificação geral'!$A97,""),"")</f>
        <v/>
      </c>
      <c r="GS105" s="214" t="str">
        <f>IFERROR(IF(AND('Classificação geral'!$J97="fem",'Classificação geral'!$K97=2,'Classificação geral'!$F97="Mini"),'Classificação geral'!$B97,""),"")</f>
        <v/>
      </c>
      <c r="GT105" s="215" t="str">
        <f>IF($GS105='Classificação geral'!$B97,'Classificação geral'!$C97,"")</f>
        <v/>
      </c>
      <c r="GU105" s="215" t="str">
        <f>IF($GS105='Classificação geral'!$B97,'Classificação geral'!$D97,"")</f>
        <v/>
      </c>
      <c r="GV105" s="215" t="str">
        <f>IF($GS105='Classificação geral'!$B97,'Classificação geral'!$J97,"")</f>
        <v/>
      </c>
      <c r="GW105" s="214" t="str">
        <f>IFERROR(IF(AND($GV105="fem",'Classificação geral'!$K97=2),'Classificação geral'!K97,""),"")</f>
        <v/>
      </c>
      <c r="GX105" s="214" t="str">
        <f>IFERROR(IF(AND($GV105="fem",'Classificação geral'!$K97=2),'Classificação geral'!P97,""),"")</f>
        <v/>
      </c>
      <c r="GY105" s="214" t="str">
        <f>IFERROR(IF(AND($GV105="fem",'Classificação geral'!$K97=2),'Classificação geral'!S97,""),"")</f>
        <v/>
      </c>
      <c r="GZ105" s="214" t="str">
        <f>IFERROR(IF(AND($GV105="fem",'Classificação geral'!$K97=2),'Classificação geral'!T97,""),"")</f>
        <v/>
      </c>
      <c r="HA105" s="214" t="str">
        <f>IFERROR(IF(AND($GV105="fem",'Classificação geral'!$K97=2),'Classificação geral'!L97,""),"")</f>
        <v/>
      </c>
      <c r="HB105" s="214" t="str">
        <f>IFERROR(IF(AND($GV105="fem",'Classificação geral'!$K97=2),'Classificação geral'!U97,""),"")</f>
        <v/>
      </c>
      <c r="HC105" s="214" t="str">
        <f>IFERROR(IF(AND($GV105="fem",'Classificação geral'!$K97=2),'Classificação geral'!W97,""),"")</f>
        <v/>
      </c>
      <c r="HD105" s="214" t="str">
        <f>IFERROR(IF(AND($GV105="fem",'Classificação geral'!$K97=2),'Classificação geral'!X97,""),"")</f>
        <v/>
      </c>
      <c r="HE105" s="214" t="str">
        <f>IFERROR(IF(AND($GV105="fem",'Classificação geral'!$K97=2),'Classificação geral'!M97,""),"")</f>
        <v/>
      </c>
      <c r="HF105" s="214" t="str">
        <f>IFERROR(IF(AND($GV105="fem",'Classificação geral'!$K97=2),'Classificação geral'!Y97,""),"")</f>
        <v/>
      </c>
      <c r="HG105" s="214" t="str">
        <f>IFERROR(IF(AND($GV105="fem",'Classificação geral'!$K97=2),'Classificação geral'!AA97,""),"")</f>
        <v/>
      </c>
      <c r="HH105" s="214" t="str">
        <f>IFERROR(IF(AND($GV105="fem",'Classificação geral'!$K97=2),'Classificação geral'!AB97,""),"")</f>
        <v/>
      </c>
      <c r="HI105" s="214" t="str">
        <f>IFERROR(IF(AND($GV105="fem",'Classificação geral'!$K97=2),'Classificação geral'!N97,""),"")</f>
        <v/>
      </c>
      <c r="HJ105" s="214" t="str">
        <f>IFERROR(IF(AND($GV105="fem",'Classificação geral'!$K97=2),'Classificação geral'!O97,""),"")</f>
        <v/>
      </c>
      <c r="HK105" s="214" t="str">
        <f>IFERROR(IF(AND($GV105="fem",'Classificação geral'!$K97=2),'Classificação geral'!AM97,""),"")</f>
        <v/>
      </c>
      <c r="HL105" s="216" t="str">
        <f>IFERROR(RANK(HK105,HK:HK,0)+ COUNTIF(HK$13:$HK103,HK105),"")</f>
        <v/>
      </c>
      <c r="HM105" s="209"/>
      <c r="HN105" s="214" t="str">
        <f>IFERROR(IF(AND('Classificação geral'!$J97="mas",'Classificação geral'!$K97=2,'Classificação geral'!$F97="Mini"),'Classificação geral'!$A97,""),"")</f>
        <v/>
      </c>
      <c r="HO105" s="214" t="str">
        <f>IFERROR(IF(AND('Classificação geral'!$J97="mas",'Classificação geral'!$K97=2,'Classificação geral'!$F97="Mini"),'Classificação geral'!$B97,""),"")</f>
        <v/>
      </c>
      <c r="HP105" s="215" t="str">
        <f>IF($HO105='Classificação geral'!$B97,'Classificação geral'!$C97,"")</f>
        <v/>
      </c>
      <c r="HQ105" s="215" t="str">
        <f>IF($HO105='Classificação geral'!$B97,'Classificação geral'!$D97,"")</f>
        <v/>
      </c>
      <c r="HR105" s="215" t="str">
        <f>IF($HO105='Classificação geral'!$B97,'Classificação geral'!$J97,"")</f>
        <v/>
      </c>
      <c r="HS105" s="214" t="str">
        <f>IFERROR(IF(AND($HR105="mas",'Classificação geral'!$K97=2),'Classificação geral'!K97,""),"")</f>
        <v/>
      </c>
      <c r="HT105" s="214" t="str">
        <f>IFERROR(IF(AND($HR105="mas",'Classificação geral'!$K97=2),'Classificação geral'!P97,""),"")</f>
        <v/>
      </c>
      <c r="HU105" s="214" t="str">
        <f>IFERROR(IF(AND($HR105="mas",'Classificação geral'!$K97=2),'Classificação geral'!S97,""),"")</f>
        <v/>
      </c>
      <c r="HV105" s="214" t="str">
        <f>IFERROR(IF(AND($HR105="mas",'Classificação geral'!$K97=2),'Classificação geral'!T97,""),"")</f>
        <v/>
      </c>
      <c r="HW105" s="214" t="str">
        <f>IFERROR(IF(AND($HR105="mas",'Classificação geral'!$K97=2),'Classificação geral'!L97,""),"")</f>
        <v/>
      </c>
      <c r="HX105" s="214" t="str">
        <f>IFERROR(IF(AND($HR105="mas",'Classificação geral'!$K97=2),'Classificação geral'!U97,""),"")</f>
        <v/>
      </c>
      <c r="HY105" s="214" t="str">
        <f>IFERROR(IF(AND($HR105="mas",'Classificação geral'!$K97=2),'Classificação geral'!W97,""),"")</f>
        <v/>
      </c>
      <c r="HZ105" s="214" t="str">
        <f>IFERROR(IF(AND($HR105="mas",'Classificação geral'!$K97=2),'Classificação geral'!X97,""),"")</f>
        <v/>
      </c>
      <c r="IA105" s="214" t="str">
        <f>IFERROR(IF(AND($HR105="mas",'Classificação geral'!$K97=2),'Classificação geral'!M97,""),"")</f>
        <v/>
      </c>
      <c r="IB105" s="214" t="str">
        <f>IFERROR(IF(AND($HR105="mas",'Classificação geral'!$K97=2),'Classificação geral'!Y97,""),"")</f>
        <v/>
      </c>
      <c r="IC105" s="214" t="str">
        <f>IFERROR(IF(AND($HR105="mas",'Classificação geral'!$K97=2),'Classificação geral'!AA97,""),"")</f>
        <v/>
      </c>
      <c r="ID105" s="214" t="str">
        <f>IFERROR(IF(AND($HR105="mas",'Classificação geral'!$K97=2),'Classificação geral'!AB97,""),"")</f>
        <v/>
      </c>
      <c r="IE105" s="214" t="str">
        <f>IFERROR(IF(AND($HR105="mas",'Classificação geral'!$K97=2),'Classificação geral'!N97,""),"")</f>
        <v/>
      </c>
      <c r="IF105" s="214" t="str">
        <f>IFERROR(IF(AND($HR105="mas",'Classificação geral'!$K97=2),'Classificação geral'!$AM97,""),"")</f>
        <v/>
      </c>
      <c r="IG105" s="216" t="str">
        <f>IFERROR(RANK(IF105,IF:IF,0)+ COUNTIF($IF$13:IF$13,IF105),"")</f>
        <v/>
      </c>
      <c r="IH105" s="209"/>
      <c r="II105" s="214" t="str">
        <f>IFERROR(IF(AND('Classificação geral'!$J97="fem",'Classificação geral'!$K97=3,'Classificação geral'!$F97="Mini"),'Classificação geral'!$A97,""),"")</f>
        <v/>
      </c>
      <c r="IJ105" s="214" t="str">
        <f>IFERROR(IF(AND('Classificação geral'!$J97="fem",'Classificação geral'!$K97=3,'Classificação geral'!$F97="Mini"),'Classificação geral'!$B97,""),"")</f>
        <v/>
      </c>
      <c r="IK105" s="215" t="str">
        <f>IF($IJ105='Classificação geral'!$B97,'Classificação geral'!$C97,"")</f>
        <v/>
      </c>
      <c r="IL105" s="215" t="str">
        <f>IF($IJ105='Classificação geral'!$B97,'Classificação geral'!$D97,"")</f>
        <v/>
      </c>
      <c r="IM105" s="215" t="str">
        <f>IF($IJ105='Classificação geral'!$B97,'Classificação geral'!$J97,"")</f>
        <v/>
      </c>
      <c r="IN105" s="215" t="str">
        <f>IF($IM105='Classificação geral'!$J97,'Classificação geral'!$K97,"")</f>
        <v/>
      </c>
      <c r="IO105" s="215" t="str">
        <f>IF($IN105='Classificação geral'!$K97,'Classificação geral'!$P97,"")</f>
        <v/>
      </c>
      <c r="IP105" s="215" t="str">
        <f>IF($IN105='Classificação geral'!$K97,'Classificação geral'!$S97,"")</f>
        <v/>
      </c>
      <c r="IQ105" s="215" t="str">
        <f>IF($IN105='Classificação geral'!$K97,'Classificação geral'!$T97,"")</f>
        <v/>
      </c>
      <c r="IR105" s="215" t="str">
        <f>IF($IN105='Classificação geral'!$K97,'Classificação geral'!$L97,"")</f>
        <v/>
      </c>
      <c r="IS105" s="215" t="str">
        <f>IF($IN105='Classificação geral'!$K97,'Classificação geral'!$U97,"")</f>
        <v/>
      </c>
      <c r="IT105" s="215" t="str">
        <f>IF($IN105='Classificação geral'!$K97,'Classificação geral'!$W97,"")</f>
        <v/>
      </c>
      <c r="IU105" s="215" t="str">
        <f>IF($IN105='Classificação geral'!$K97,'Classificação geral'!$X97,"")</f>
        <v/>
      </c>
      <c r="IV105" s="215" t="str">
        <f>IF($IN105='Classificação geral'!$K97,'Classificação geral'!$M97,"")</f>
        <v/>
      </c>
      <c r="IW105" s="215" t="str">
        <f>IF($IN105='Classificação geral'!$K97,'Classificação geral'!$Y97,"")</f>
        <v/>
      </c>
      <c r="IX105" s="215" t="str">
        <f>IF($IN105='Classificação geral'!$K97,'Classificação geral'!$AA97,"")</f>
        <v/>
      </c>
      <c r="IY105" s="215" t="str">
        <f>IF($IN105='Classificação geral'!$K97,'Classificação geral'!$AB97,"")</f>
        <v/>
      </c>
      <c r="IZ105" s="215" t="str">
        <f>IF($IN105='Classificação geral'!$K97,'Classificação geral'!$N97,"")</f>
        <v/>
      </c>
      <c r="JA105" s="215" t="str">
        <f>IF($IN105='Classificação geral'!$K97,'Classificação geral'!$O97,"")</f>
        <v/>
      </c>
      <c r="JB105" s="215" t="str">
        <f>IF($IN105='Classificação geral'!$K97,'Classificação geral'!$AM97,"")</f>
        <v/>
      </c>
      <c r="JC105" s="216" t="str">
        <f>IFERROR(RANK(JB105,JB:JB,0)+ COUNTIF($JB$13:JB103,JB105),"")</f>
        <v/>
      </c>
      <c r="JD105" s="209"/>
      <c r="JE105" s="214" t="str">
        <f>IFERROR(IF(AND('Classificação geral'!$J97="mas",'Classificação geral'!$K97=3,'Classificação geral'!$F97="Mini"),'Classificação geral'!$A97,""),"")</f>
        <v/>
      </c>
      <c r="JF105" s="214" t="str">
        <f>IFERROR(IF(AND('Classificação geral'!$J97="mas",'Classificação geral'!$K97=3,'Classificação geral'!$F97="Mini"),'Classificação geral'!$B97,""),"")</f>
        <v/>
      </c>
      <c r="JG105" s="215" t="str">
        <f>IF($JF105='Classificação geral'!$B97,'Classificação geral'!$C97,"")</f>
        <v/>
      </c>
      <c r="JH105" s="215" t="str">
        <f>IF($JF105='Classificação geral'!$B97,'Classificação geral'!$D97,"")</f>
        <v/>
      </c>
      <c r="JI105" s="215" t="str">
        <f>IF($JF105='Classificação geral'!$B97,'Classificação geral'!$J97,"")</f>
        <v/>
      </c>
      <c r="JJ105" s="214" t="str">
        <f>IFERROR(IF(AND($JI105="mas",'Classificação geral'!$K97=3),'Classificação geral'!K97,""),"")</f>
        <v/>
      </c>
      <c r="JK105" s="214" t="str">
        <f>IFERROR(IF(AND($JI105="mas",'Classificação geral'!$K97=3),'Classificação geral'!P97,""),"")</f>
        <v/>
      </c>
      <c r="JL105" s="214" t="str">
        <f>IFERROR(IF(AND($JI105="mas",'Classificação geral'!$K97=3),'Classificação geral'!S97,""),"")</f>
        <v/>
      </c>
      <c r="JM105" s="214" t="str">
        <f>IFERROR(IF(AND($JI105="mas",'Classificação geral'!$K97=3),'Classificação geral'!T97,""),"")</f>
        <v/>
      </c>
      <c r="JN105" s="214" t="str">
        <f>IFERROR(IF(AND($JI105="mas",'Classificação geral'!$K97=3),'Classificação geral'!L97,""),"")</f>
        <v/>
      </c>
      <c r="JO105" s="214" t="str">
        <f>IFERROR(IF(AND($JI105="mas",'Classificação geral'!$K97=3),'Classificação geral'!U97,""),"")</f>
        <v/>
      </c>
      <c r="JP105" s="214" t="str">
        <f>IFERROR(IF(AND($JI105="mas",'Classificação geral'!$K97=3),'Classificação geral'!W97,""),"")</f>
        <v/>
      </c>
      <c r="JQ105" s="214" t="str">
        <f>IFERROR(IF(AND($JI105="mas",'Classificação geral'!$K97=3),'Classificação geral'!X97,""),"")</f>
        <v/>
      </c>
      <c r="JR105" s="214" t="str">
        <f>IFERROR(IF(AND($JI105="mas",'Classificação geral'!$K97=3),'Classificação geral'!M97,""),"")</f>
        <v/>
      </c>
      <c r="JS105" s="214" t="str">
        <f>IFERROR(IF(AND($JI105="mas",'Classificação geral'!$K97=3),'Classificação geral'!Y97,""),"")</f>
        <v/>
      </c>
      <c r="JT105" s="214" t="str">
        <f>IFERROR(IF(AND($JI105="mas",'Classificação geral'!$K97=3),'Classificação geral'!AA97,""),"")</f>
        <v/>
      </c>
      <c r="JU105" s="214" t="str">
        <f>IFERROR(IF(AND($JI105="mas",'Classificação geral'!$K97=3),'Classificação geral'!AB97,""),"")</f>
        <v/>
      </c>
      <c r="JV105" s="214" t="str">
        <f>IFERROR(IF(AND($JI105="mas",'Classificação geral'!$K97=3),'Classificação geral'!N97,""),"")</f>
        <v/>
      </c>
      <c r="JW105" s="214" t="str">
        <f>IFERROR(IF(AND($JI105="mas",'Classificação geral'!$K97=3),'Classificação geral'!$AM97,""),"")</f>
        <v/>
      </c>
      <c r="JX105" s="216" t="str">
        <f>IFERROR(RANK(JW105,JW:JW,0)+ COUNTIF(JW$13:$JW103,JW105),"")</f>
        <v/>
      </c>
    </row>
    <row r="106" spans="1:284" s="199" customFormat="1" ht="24.75" customHeight="1" x14ac:dyDescent="0.4">
      <c r="B106" s="207"/>
      <c r="C106" s="238" t="str">
        <f t="shared" si="168"/>
        <v/>
      </c>
      <c r="D106" s="238" t="str">
        <f t="shared" si="169"/>
        <v/>
      </c>
      <c r="E106" s="238" t="str">
        <f t="shared" si="170"/>
        <v/>
      </c>
      <c r="F106" s="239" t="str">
        <f t="shared" si="171"/>
        <v/>
      </c>
      <c r="G106" s="239" t="str">
        <f t="shared" si="172"/>
        <v/>
      </c>
      <c r="H106" s="240" t="str">
        <f t="shared" si="173"/>
        <v/>
      </c>
      <c r="I106" s="240" t="str">
        <f t="shared" si="174"/>
        <v/>
      </c>
      <c r="J106" s="240" t="str">
        <f t="shared" si="175"/>
        <v/>
      </c>
      <c r="K106" s="240" t="str">
        <f t="shared" si="176"/>
        <v/>
      </c>
      <c r="L106" s="240" t="str">
        <f t="shared" si="177"/>
        <v/>
      </c>
      <c r="M106" s="240" t="str">
        <f t="shared" si="178"/>
        <v/>
      </c>
      <c r="N106" s="240" t="str">
        <f t="shared" si="179"/>
        <v/>
      </c>
      <c r="O106" s="240" t="str">
        <f t="shared" si="180"/>
        <v/>
      </c>
      <c r="P106" s="240" t="str">
        <f t="shared" si="181"/>
        <v/>
      </c>
      <c r="Q106" s="240" t="str">
        <f t="shared" si="182"/>
        <v/>
      </c>
      <c r="R106" s="240" t="str">
        <f t="shared" si="274"/>
        <v/>
      </c>
      <c r="S106" s="240" t="str">
        <f t="shared" si="274"/>
        <v/>
      </c>
      <c r="T106" s="240" t="str">
        <f t="shared" si="183"/>
        <v/>
      </c>
      <c r="U106" s="240" t="str">
        <f t="shared" si="184"/>
        <v/>
      </c>
      <c r="V106" s="241">
        <v>92</v>
      </c>
      <c r="W106" s="432"/>
      <c r="X106" s="434"/>
      <c r="Y106" s="202"/>
      <c r="Z106" s="202"/>
      <c r="AA106" s="203"/>
      <c r="AB106" s="203"/>
      <c r="AC106" s="200"/>
      <c r="AD106" s="204"/>
      <c r="AE106" s="204"/>
      <c r="AF106" s="204"/>
      <c r="AG106" s="204"/>
      <c r="AH106" s="204"/>
      <c r="AI106" s="204"/>
      <c r="AJ106" s="204"/>
      <c r="AK106" s="204"/>
      <c r="AL106" s="204"/>
      <c r="AM106" s="204"/>
      <c r="AN106" s="204"/>
      <c r="AO106" s="204"/>
      <c r="AP106" s="204"/>
      <c r="AQ106" s="204"/>
      <c r="AR106" s="204"/>
      <c r="AS106" s="204"/>
      <c r="AT106" s="202"/>
      <c r="AU106" s="202"/>
      <c r="AX106" s="202"/>
      <c r="AY106" s="200"/>
      <c r="AZ106" s="200"/>
      <c r="BA106" s="201"/>
      <c r="BB106" s="201"/>
      <c r="BC106" s="201"/>
      <c r="BD106" s="201"/>
      <c r="BE106" s="201"/>
      <c r="BF106" s="201"/>
      <c r="BG106" s="201"/>
      <c r="BH106" s="201"/>
      <c r="BI106" s="201"/>
      <c r="BJ106" s="201"/>
      <c r="BK106" s="201"/>
      <c r="BL106" s="201"/>
      <c r="BM106" s="201"/>
      <c r="BN106" s="201"/>
      <c r="BO106" s="201"/>
      <c r="BP106" s="201"/>
      <c r="BQ106" s="201"/>
      <c r="BR106" s="202"/>
      <c r="BS106" s="432"/>
      <c r="BT106" s="202"/>
      <c r="BU106" s="202"/>
      <c r="BV106" s="202"/>
      <c r="BW106" s="203"/>
      <c r="BX106" s="203"/>
      <c r="BY106" s="201"/>
      <c r="BZ106" s="204"/>
      <c r="CA106" s="204"/>
      <c r="CB106" s="204"/>
      <c r="CC106" s="204"/>
      <c r="CD106" s="204"/>
      <c r="CE106" s="204"/>
      <c r="CF106" s="204"/>
      <c r="CG106" s="204"/>
      <c r="CH106" s="204"/>
      <c r="CI106" s="204"/>
      <c r="CJ106" s="204"/>
      <c r="CK106" s="204"/>
      <c r="CL106" s="204"/>
      <c r="CM106" s="204"/>
      <c r="CN106" s="204"/>
      <c r="CO106" s="204"/>
      <c r="CP106" s="202"/>
      <c r="CQ106" s="202"/>
      <c r="CS106" s="207"/>
      <c r="CT106" s="200"/>
      <c r="CU106" s="200"/>
      <c r="CV106" s="203"/>
      <c r="CW106" s="201"/>
      <c r="CX106" s="201"/>
      <c r="CY106" s="201"/>
      <c r="CZ106" s="201"/>
      <c r="DA106" s="201"/>
      <c r="DB106" s="201"/>
      <c r="DC106" s="201"/>
      <c r="DD106" s="201"/>
      <c r="DE106" s="201"/>
      <c r="DF106" s="201"/>
      <c r="DG106" s="201"/>
      <c r="DH106" s="201"/>
      <c r="DI106" s="201"/>
      <c r="DJ106" s="201"/>
      <c r="DK106" s="201"/>
      <c r="DL106" s="201"/>
      <c r="DM106" s="202"/>
      <c r="DN106" s="432"/>
      <c r="DO106" s="202"/>
      <c r="DP106" s="202"/>
      <c r="DQ106" s="202"/>
      <c r="DR106" s="203"/>
      <c r="DS106" s="203"/>
      <c r="DT106" s="203"/>
      <c r="DU106" s="204"/>
      <c r="DV106" s="204"/>
      <c r="DW106" s="204"/>
      <c r="DX106" s="204"/>
      <c r="DY106" s="204"/>
      <c r="DZ106" s="204"/>
      <c r="EA106" s="204"/>
      <c r="EB106" s="204"/>
      <c r="EC106" s="204"/>
      <c r="ED106" s="204"/>
      <c r="EE106" s="204"/>
      <c r="EF106" s="204"/>
      <c r="EG106" s="204"/>
      <c r="EH106" s="204"/>
      <c r="EI106" s="204"/>
      <c r="EJ106" s="204"/>
      <c r="EK106" s="202"/>
      <c r="EL106" s="202"/>
      <c r="EZ106" s="214" t="str">
        <f>IFERROR(IF(AND('Classificação geral'!$J98="FEM",'Classificação geral'!$K98=1,'Classificação geral'!$F98="Mini"),'Classificação geral'!$A98,""),"")</f>
        <v/>
      </c>
      <c r="FA106" s="214" t="str">
        <f>IFERROR(IF(AND('Classificação geral'!$J98="FEM",'Classificação geral'!$K98=1,'Classificação geral'!F98="Mini"),'Classificação geral'!$B98,""),"")</f>
        <v/>
      </c>
      <c r="FB106" s="215" t="str">
        <f>IF($FA106='Classificação geral'!$B98,'Classificação geral'!$C98,"")</f>
        <v/>
      </c>
      <c r="FC106" s="215" t="str">
        <f>IF($FA106='Classificação geral'!$B98,'Classificação geral'!$D98,"")</f>
        <v/>
      </c>
      <c r="FD106" s="215" t="str">
        <f>IF($FA106='Classificação geral'!$B98,'Classificação geral'!$J98,"")</f>
        <v/>
      </c>
      <c r="FE106" s="215" t="str">
        <f>IF($FD106='Classificação geral'!$J98,'Classificação geral'!$K98,"")</f>
        <v/>
      </c>
      <c r="FF106" s="215" t="str">
        <f>IF($FE106='Classificação geral'!$K98,'Classificação geral'!$P98,"")</f>
        <v/>
      </c>
      <c r="FG106" s="215" t="str">
        <f>IF($FE106='Classificação geral'!$K98,'Classificação geral'!$S98,"")</f>
        <v/>
      </c>
      <c r="FH106" s="215" t="str">
        <f>IF($FE106='Classificação geral'!$K98,'Classificação geral'!$T98,"")</f>
        <v/>
      </c>
      <c r="FI106" s="215" t="str">
        <f>IF($FE106='Classificação geral'!$K98,'Classificação geral'!$L98,"")</f>
        <v/>
      </c>
      <c r="FJ106" s="215" t="str">
        <f>IF($FE106='Classificação geral'!$K98,'Classificação geral'!$U98,"")</f>
        <v/>
      </c>
      <c r="FK106" s="215" t="str">
        <f>IF($FE106='Classificação geral'!$K98,'Classificação geral'!$W98,"")</f>
        <v/>
      </c>
      <c r="FL106" s="215" t="str">
        <f>IF($FE106='Classificação geral'!$K98,'Classificação geral'!$X98,"")</f>
        <v/>
      </c>
      <c r="FM106" s="215" t="str">
        <f>IF($FE106='Classificação geral'!$K98,'Classificação geral'!$M98,"")</f>
        <v/>
      </c>
      <c r="FN106" s="215" t="str">
        <f>IF($FE106='Classificação geral'!$K98,'Classificação geral'!$Y98,"")</f>
        <v/>
      </c>
      <c r="FO106" s="215" t="str">
        <f>IF($FE106='Classificação geral'!$K98,'Classificação geral'!$AA98,"")</f>
        <v/>
      </c>
      <c r="FP106" s="215" t="str">
        <f>IF($FE106='Classificação geral'!$K98,'Classificação geral'!$AB98,"")</f>
        <v/>
      </c>
      <c r="FQ106" s="215" t="str">
        <f>IF($FE106='Classificação geral'!$K98,'Classificação geral'!$N98,"")</f>
        <v/>
      </c>
      <c r="FR106" s="215" t="str">
        <f>IF($FE106='Classificação geral'!$K98,'Classificação geral'!$O98,"")</f>
        <v/>
      </c>
      <c r="FS106" s="215" t="str">
        <f>IF($FE106='Classificação geral'!$K98,'Classificação geral'!$AM98,"")</f>
        <v/>
      </c>
      <c r="FT106" s="216" t="str">
        <f>IFERROR(RANK(FS106,FS:FS,0)+ COUNTIF($FS$13:FS105,FS106),"")</f>
        <v/>
      </c>
      <c r="FU106" s="209"/>
      <c r="FV106" s="214" t="str">
        <f>IFERROR(IF(AND('Classificação geral'!$J98="mas",'Classificação geral'!$K98=1,'Classificação geral'!$F98="Mini"),'Classificação geral'!$A98,""),"")</f>
        <v/>
      </c>
      <c r="FW106" s="214" t="str">
        <f>IFERROR(IF(AND('Classificação geral'!$J98="mas",'Classificação geral'!$K98=1,'Classificação geral'!$F98="Mini"),'Classificação geral'!$B98,""),"")</f>
        <v/>
      </c>
      <c r="FX106" s="215" t="str">
        <f>IF($FW106='Classificação geral'!$B98,'Classificação geral'!$C98,"")</f>
        <v/>
      </c>
      <c r="FY106" s="215" t="str">
        <f>IF($FW106='Classificação geral'!$B98,'Classificação geral'!$D98,"")</f>
        <v/>
      </c>
      <c r="FZ106" s="215" t="str">
        <f>IF($FW106='Classificação geral'!$B98,'Classificação geral'!$J98,"")</f>
        <v/>
      </c>
      <c r="GA106" s="214" t="str">
        <f>IFERROR(IF(AND($FZ106="mas",'Classificação geral'!$K98=1),'Classificação geral'!K98,""),"")</f>
        <v/>
      </c>
      <c r="GB106" s="214" t="str">
        <f>IFERROR(IF(AND($FZ106="mas",'Classificação geral'!$K98=1),'Classificação geral'!P98,""),"")</f>
        <v/>
      </c>
      <c r="GC106" s="214" t="str">
        <f>IFERROR(IF(AND($FZ106="mas",'Classificação geral'!$K98=1),'Classificação geral'!S98,""),"")</f>
        <v/>
      </c>
      <c r="GD106" s="214" t="str">
        <f>IFERROR(IF(AND($FZ106="mas",'Classificação geral'!$K98=1),'Classificação geral'!T98,""),"")</f>
        <v/>
      </c>
      <c r="GE106" s="214" t="str">
        <f>IFERROR(IF(AND($FZ106="mas",'Classificação geral'!$K98=1),'Classificação geral'!L98,""),"")</f>
        <v/>
      </c>
      <c r="GF106" s="214" t="str">
        <f>IFERROR(IF(AND($FZ106="mas",'Classificação geral'!$K98=1),'Classificação geral'!U98,""),"")</f>
        <v/>
      </c>
      <c r="GG106" s="214" t="str">
        <f>IFERROR(IF(AND($FZ106="mas",'Classificação geral'!$K98=1),'Classificação geral'!W98,""),"")</f>
        <v/>
      </c>
      <c r="GH106" s="214" t="str">
        <f>IFERROR(IF(AND($FZ106="mas",'Classificação geral'!$K98=1),'Classificação geral'!X98,""),"")</f>
        <v/>
      </c>
      <c r="GI106" s="214" t="str">
        <f>IFERROR(IF(AND($FZ106="mas",'Classificação geral'!$K98=1),'Classificação geral'!M98,""),"")</f>
        <v/>
      </c>
      <c r="GJ106" s="214" t="str">
        <f>IFERROR(IF(AND($FZ106="mas",'Classificação geral'!$K98=1),'Classificação geral'!Y98,""),"")</f>
        <v/>
      </c>
      <c r="GK106" s="214" t="str">
        <f>IFERROR(IF(AND($FZ106="mas",'Classificação geral'!$K98=1),'Classificação geral'!AA98,""),"")</f>
        <v/>
      </c>
      <c r="GL106" s="214" t="str">
        <f>IFERROR(IF(AND($FZ106="mas",'Classificação geral'!$K98=1),'Classificação geral'!AB98,""),"")</f>
        <v/>
      </c>
      <c r="GM106" s="214" t="str">
        <f>IFERROR(IF(AND($FZ106="mas",'Classificação geral'!$K98=1),'Classificação geral'!N98,""),"")</f>
        <v/>
      </c>
      <c r="GN106" s="214" t="str">
        <f>IFERROR(IF(AND($FZ106="mas",'Classificação geral'!$K98=1),'Classificação geral'!O98,""),"")</f>
        <v/>
      </c>
      <c r="GO106" s="244" t="str">
        <f>IFERROR(IF(AND($FZ106="mas",'Classificação geral'!$K98=1),'Classificação geral'!AM98,""),"")</f>
        <v/>
      </c>
      <c r="GP106" s="216" t="str">
        <f>IFERROR(RANK(GO106,GO:GO,0)+ COUNTIF($GO$13:GO105,GO106),"")</f>
        <v/>
      </c>
      <c r="GQ106" s="209"/>
      <c r="GR106" s="214" t="str">
        <f>IFERROR(IF(AND('Classificação geral'!$J98="fem",'Classificação geral'!$K98=2,'Classificação geral'!$F98="Mini"),'Classificação geral'!$A98,""),"")</f>
        <v/>
      </c>
      <c r="GS106" s="214" t="str">
        <f>IFERROR(IF(AND('Classificação geral'!$J98="fem",'Classificação geral'!$K98=2,'Classificação geral'!$F98="Mini"),'Classificação geral'!$B98,""),"")</f>
        <v/>
      </c>
      <c r="GT106" s="215" t="str">
        <f>IF($GS106='Classificação geral'!$B98,'Classificação geral'!$C98,"")</f>
        <v/>
      </c>
      <c r="GU106" s="215" t="str">
        <f>IF($GS106='Classificação geral'!$B98,'Classificação geral'!$D98,"")</f>
        <v/>
      </c>
      <c r="GV106" s="215" t="str">
        <f>IF($GS106='Classificação geral'!$B98,'Classificação geral'!$J98,"")</f>
        <v/>
      </c>
      <c r="GW106" s="214" t="str">
        <f>IFERROR(IF(AND($GV106="fem",'Classificação geral'!$K98=2),'Classificação geral'!K98,""),"")</f>
        <v/>
      </c>
      <c r="GX106" s="214" t="str">
        <f>IFERROR(IF(AND($GV106="fem",'Classificação geral'!$K98=2),'Classificação geral'!P98,""),"")</f>
        <v/>
      </c>
      <c r="GY106" s="214" t="str">
        <f>IFERROR(IF(AND($GV106="fem",'Classificação geral'!$K98=2),'Classificação geral'!S98,""),"")</f>
        <v/>
      </c>
      <c r="GZ106" s="214" t="str">
        <f>IFERROR(IF(AND($GV106="fem",'Classificação geral'!$K98=2),'Classificação geral'!T98,""),"")</f>
        <v/>
      </c>
      <c r="HA106" s="214" t="str">
        <f>IFERROR(IF(AND($GV106="fem",'Classificação geral'!$K98=2),'Classificação geral'!L98,""),"")</f>
        <v/>
      </c>
      <c r="HB106" s="214" t="str">
        <f>IFERROR(IF(AND($GV106="fem",'Classificação geral'!$K98=2),'Classificação geral'!U98,""),"")</f>
        <v/>
      </c>
      <c r="HC106" s="214" t="str">
        <f>IFERROR(IF(AND($GV106="fem",'Classificação geral'!$K98=2),'Classificação geral'!W98,""),"")</f>
        <v/>
      </c>
      <c r="HD106" s="214" t="str">
        <f>IFERROR(IF(AND($GV106="fem",'Classificação geral'!$K98=2),'Classificação geral'!X98,""),"")</f>
        <v/>
      </c>
      <c r="HE106" s="214" t="str">
        <f>IFERROR(IF(AND($GV106="fem",'Classificação geral'!$K98=2),'Classificação geral'!M98,""),"")</f>
        <v/>
      </c>
      <c r="HF106" s="214" t="str">
        <f>IFERROR(IF(AND($GV106="fem",'Classificação geral'!$K98=2),'Classificação geral'!Y98,""),"")</f>
        <v/>
      </c>
      <c r="HG106" s="214" t="str">
        <f>IFERROR(IF(AND($GV106="fem",'Classificação geral'!$K98=2),'Classificação geral'!AA98,""),"")</f>
        <v/>
      </c>
      <c r="HH106" s="214" t="str">
        <f>IFERROR(IF(AND($GV106="fem",'Classificação geral'!$K98=2),'Classificação geral'!AB98,""),"")</f>
        <v/>
      </c>
      <c r="HI106" s="214" t="str">
        <f>IFERROR(IF(AND($GV106="fem",'Classificação geral'!$K98=2),'Classificação geral'!N98,""),"")</f>
        <v/>
      </c>
      <c r="HJ106" s="214" t="str">
        <f>IFERROR(IF(AND($GV106="fem",'Classificação geral'!$K98=2),'Classificação geral'!O98,""),"")</f>
        <v/>
      </c>
      <c r="HK106" s="214" t="str">
        <f>IFERROR(IF(AND($GV106="fem",'Classificação geral'!$K98=2),'Classificação geral'!AM98,""),"")</f>
        <v/>
      </c>
      <c r="HL106" s="216" t="str">
        <f>IFERROR(RANK(HK106,HK:HK,0)+ COUNTIF(HK$13:$HK104,HK106),"")</f>
        <v/>
      </c>
      <c r="HM106" s="209"/>
      <c r="HN106" s="214" t="str">
        <f>IFERROR(IF(AND('Classificação geral'!$J98="mas",'Classificação geral'!$K98=2,'Classificação geral'!$F98="Mini"),'Classificação geral'!$A98,""),"")</f>
        <v/>
      </c>
      <c r="HO106" s="214" t="str">
        <f>IFERROR(IF(AND('Classificação geral'!$J98="mas",'Classificação geral'!$K98=2,'Classificação geral'!$F98="Mini"),'Classificação geral'!$B98,""),"")</f>
        <v/>
      </c>
      <c r="HP106" s="215" t="str">
        <f>IF($HO106='Classificação geral'!$B98,'Classificação geral'!$C98,"")</f>
        <v/>
      </c>
      <c r="HQ106" s="215" t="str">
        <f>IF($HO106='Classificação geral'!$B98,'Classificação geral'!$D98,"")</f>
        <v/>
      </c>
      <c r="HR106" s="215" t="str">
        <f>IF($HO106='Classificação geral'!$B98,'Classificação geral'!$J98,"")</f>
        <v/>
      </c>
      <c r="HS106" s="214" t="str">
        <f>IFERROR(IF(AND($HR106="mas",'Classificação geral'!$K98=2),'Classificação geral'!K98,""),"")</f>
        <v/>
      </c>
      <c r="HT106" s="214" t="str">
        <f>IFERROR(IF(AND($HR106="mas",'Classificação geral'!$K98=2),'Classificação geral'!P98,""),"")</f>
        <v/>
      </c>
      <c r="HU106" s="214" t="str">
        <f>IFERROR(IF(AND($HR106="mas",'Classificação geral'!$K98=2),'Classificação geral'!S98,""),"")</f>
        <v/>
      </c>
      <c r="HV106" s="214" t="str">
        <f>IFERROR(IF(AND($HR106="mas",'Classificação geral'!$K98=2),'Classificação geral'!T98,""),"")</f>
        <v/>
      </c>
      <c r="HW106" s="214" t="str">
        <f>IFERROR(IF(AND($HR106="mas",'Classificação geral'!$K98=2),'Classificação geral'!L98,""),"")</f>
        <v/>
      </c>
      <c r="HX106" s="214" t="str">
        <f>IFERROR(IF(AND($HR106="mas",'Classificação geral'!$K98=2),'Classificação geral'!U98,""),"")</f>
        <v/>
      </c>
      <c r="HY106" s="214" t="str">
        <f>IFERROR(IF(AND($HR106="mas",'Classificação geral'!$K98=2),'Classificação geral'!W98,""),"")</f>
        <v/>
      </c>
      <c r="HZ106" s="214" t="str">
        <f>IFERROR(IF(AND($HR106="mas",'Classificação geral'!$K98=2),'Classificação geral'!X98,""),"")</f>
        <v/>
      </c>
      <c r="IA106" s="214" t="str">
        <f>IFERROR(IF(AND($HR106="mas",'Classificação geral'!$K98=2),'Classificação geral'!M98,""),"")</f>
        <v/>
      </c>
      <c r="IB106" s="214" t="str">
        <f>IFERROR(IF(AND($HR106="mas",'Classificação geral'!$K98=2),'Classificação geral'!Y98,""),"")</f>
        <v/>
      </c>
      <c r="IC106" s="214" t="str">
        <f>IFERROR(IF(AND($HR106="mas",'Classificação geral'!$K98=2),'Classificação geral'!AA98,""),"")</f>
        <v/>
      </c>
      <c r="ID106" s="214" t="str">
        <f>IFERROR(IF(AND($HR106="mas",'Classificação geral'!$K98=2),'Classificação geral'!AB98,""),"")</f>
        <v/>
      </c>
      <c r="IE106" s="214" t="str">
        <f>IFERROR(IF(AND($HR106="mas",'Classificação geral'!$K98=2),'Classificação geral'!N98,""),"")</f>
        <v/>
      </c>
      <c r="IF106" s="214" t="str">
        <f>IFERROR(IF(AND($HR106="mas",'Classificação geral'!$K98=2),'Classificação geral'!$AM98,""),"")</f>
        <v/>
      </c>
      <c r="IG106" s="216" t="str">
        <f>IFERROR(RANK(IF106,IF:IF,0)+ COUNTIF($IF$13:IF$13,IF106),"")</f>
        <v/>
      </c>
      <c r="IH106" s="209"/>
      <c r="II106" s="214" t="str">
        <f>IFERROR(IF(AND('Classificação geral'!$J98="fem",'Classificação geral'!$K98=3,'Classificação geral'!$F98="Mini"),'Classificação geral'!$A98,""),"")</f>
        <v/>
      </c>
      <c r="IJ106" s="214" t="str">
        <f>IFERROR(IF(AND('Classificação geral'!$J98="fem",'Classificação geral'!$K98=3,'Classificação geral'!$F98="Mini"),'Classificação geral'!$B98,""),"")</f>
        <v/>
      </c>
      <c r="IK106" s="215" t="str">
        <f>IF($IJ106='Classificação geral'!$B98,'Classificação geral'!$C98,"")</f>
        <v/>
      </c>
      <c r="IL106" s="215" t="str">
        <f>IF($IJ106='Classificação geral'!$B98,'Classificação geral'!$D98,"")</f>
        <v/>
      </c>
      <c r="IM106" s="215" t="str">
        <f>IF($IJ106='Classificação geral'!$B98,'Classificação geral'!$J98,"")</f>
        <v/>
      </c>
      <c r="IN106" s="215" t="str">
        <f>IF($IM106='Classificação geral'!$J98,'Classificação geral'!$K98,"")</f>
        <v/>
      </c>
      <c r="IO106" s="215" t="str">
        <f>IF($IN106='Classificação geral'!$K98,'Classificação geral'!$P98,"")</f>
        <v/>
      </c>
      <c r="IP106" s="215" t="str">
        <f>IF($IN106='Classificação geral'!$K98,'Classificação geral'!$S98,"")</f>
        <v/>
      </c>
      <c r="IQ106" s="215" t="str">
        <f>IF($IN106='Classificação geral'!$K98,'Classificação geral'!$T98,"")</f>
        <v/>
      </c>
      <c r="IR106" s="215" t="str">
        <f>IF($IN106='Classificação geral'!$K98,'Classificação geral'!$L98,"")</f>
        <v/>
      </c>
      <c r="IS106" s="215" t="str">
        <f>IF($IN106='Classificação geral'!$K98,'Classificação geral'!$U98,"")</f>
        <v/>
      </c>
      <c r="IT106" s="215" t="str">
        <f>IF($IN106='Classificação geral'!$K98,'Classificação geral'!$W98,"")</f>
        <v/>
      </c>
      <c r="IU106" s="215" t="str">
        <f>IF($IN106='Classificação geral'!$K98,'Classificação geral'!$X98,"")</f>
        <v/>
      </c>
      <c r="IV106" s="215" t="str">
        <f>IF($IN106='Classificação geral'!$K98,'Classificação geral'!$M98,"")</f>
        <v/>
      </c>
      <c r="IW106" s="215" t="str">
        <f>IF($IN106='Classificação geral'!$K98,'Classificação geral'!$Y98,"")</f>
        <v/>
      </c>
      <c r="IX106" s="215" t="str">
        <f>IF($IN106='Classificação geral'!$K98,'Classificação geral'!$AA98,"")</f>
        <v/>
      </c>
      <c r="IY106" s="215" t="str">
        <f>IF($IN106='Classificação geral'!$K98,'Classificação geral'!$AB98,"")</f>
        <v/>
      </c>
      <c r="IZ106" s="215" t="str">
        <f>IF($IN106='Classificação geral'!$K98,'Classificação geral'!$N98,"")</f>
        <v/>
      </c>
      <c r="JA106" s="215" t="str">
        <f>IF($IN106='Classificação geral'!$K98,'Classificação geral'!$O98,"")</f>
        <v/>
      </c>
      <c r="JB106" s="215" t="str">
        <f>IF($IN106='Classificação geral'!$K98,'Classificação geral'!$AM98,"")</f>
        <v/>
      </c>
      <c r="JC106" s="216" t="str">
        <f>IFERROR(RANK(JB106,JB:JB,0)+ COUNTIF($JB$13:JB104,JB106),"")</f>
        <v/>
      </c>
      <c r="JD106" s="209"/>
      <c r="JE106" s="214" t="str">
        <f>IFERROR(IF(AND('Classificação geral'!$J98="mas",'Classificação geral'!$K98=3,'Classificação geral'!$F98="Mini"),'Classificação geral'!$A98,""),"")</f>
        <v/>
      </c>
      <c r="JF106" s="214" t="str">
        <f>IFERROR(IF(AND('Classificação geral'!$J98="mas",'Classificação geral'!$K98=3,'Classificação geral'!$F98="Mini"),'Classificação geral'!$B98,""),"")</f>
        <v/>
      </c>
      <c r="JG106" s="215" t="str">
        <f>IF($JF106='Classificação geral'!$B98,'Classificação geral'!$C98,"")</f>
        <v/>
      </c>
      <c r="JH106" s="215" t="str">
        <f>IF($JF106='Classificação geral'!$B98,'Classificação geral'!$D98,"")</f>
        <v/>
      </c>
      <c r="JI106" s="215" t="str">
        <f>IF($JF106='Classificação geral'!$B98,'Classificação geral'!$J98,"")</f>
        <v/>
      </c>
      <c r="JJ106" s="214" t="str">
        <f>IFERROR(IF(AND($JI106="mas",'Classificação geral'!$K98=3),'Classificação geral'!K98,""),"")</f>
        <v/>
      </c>
      <c r="JK106" s="214" t="str">
        <f>IFERROR(IF(AND($JI106="mas",'Classificação geral'!$K98=3),'Classificação geral'!P98,""),"")</f>
        <v/>
      </c>
      <c r="JL106" s="214" t="str">
        <f>IFERROR(IF(AND($JI106="mas",'Classificação geral'!$K98=3),'Classificação geral'!S98,""),"")</f>
        <v/>
      </c>
      <c r="JM106" s="214" t="str">
        <f>IFERROR(IF(AND($JI106="mas",'Classificação geral'!$K98=3),'Classificação geral'!T98,""),"")</f>
        <v/>
      </c>
      <c r="JN106" s="214" t="str">
        <f>IFERROR(IF(AND($JI106="mas",'Classificação geral'!$K98=3),'Classificação geral'!L98,""),"")</f>
        <v/>
      </c>
      <c r="JO106" s="214" t="str">
        <f>IFERROR(IF(AND($JI106="mas",'Classificação geral'!$K98=3),'Classificação geral'!U98,""),"")</f>
        <v/>
      </c>
      <c r="JP106" s="214" t="str">
        <f>IFERROR(IF(AND($JI106="mas",'Classificação geral'!$K98=3),'Classificação geral'!W98,""),"")</f>
        <v/>
      </c>
      <c r="JQ106" s="214" t="str">
        <f>IFERROR(IF(AND($JI106="mas",'Classificação geral'!$K98=3),'Classificação geral'!X98,""),"")</f>
        <v/>
      </c>
      <c r="JR106" s="214" t="str">
        <f>IFERROR(IF(AND($JI106="mas",'Classificação geral'!$K98=3),'Classificação geral'!M98,""),"")</f>
        <v/>
      </c>
      <c r="JS106" s="214" t="str">
        <f>IFERROR(IF(AND($JI106="mas",'Classificação geral'!$K98=3),'Classificação geral'!Y98,""),"")</f>
        <v/>
      </c>
      <c r="JT106" s="214" t="str">
        <f>IFERROR(IF(AND($JI106="mas",'Classificação geral'!$K98=3),'Classificação geral'!AA98,""),"")</f>
        <v/>
      </c>
      <c r="JU106" s="214" t="str">
        <f>IFERROR(IF(AND($JI106="mas",'Classificação geral'!$K98=3),'Classificação geral'!AB98,""),"")</f>
        <v/>
      </c>
      <c r="JV106" s="214" t="str">
        <f>IFERROR(IF(AND($JI106="mas",'Classificação geral'!$K98=3),'Classificação geral'!N98,""),"")</f>
        <v/>
      </c>
      <c r="JW106" s="214" t="str">
        <f>IFERROR(IF(AND($JI106="mas",'Classificação geral'!$K98=3),'Classificação geral'!$AM98,""),"")</f>
        <v/>
      </c>
      <c r="JX106" s="216" t="str">
        <f>IFERROR(RANK(JW106,JW:JW,0)+ COUNTIF(JW$13:$JW104,JW106),"")</f>
        <v/>
      </c>
    </row>
    <row r="107" spans="1:284" s="199" customFormat="1" ht="24.75" customHeight="1" x14ac:dyDescent="0.4">
      <c r="B107" s="207"/>
      <c r="C107" s="238" t="str">
        <f t="shared" si="168"/>
        <v/>
      </c>
      <c r="D107" s="238" t="str">
        <f t="shared" si="169"/>
        <v/>
      </c>
      <c r="E107" s="238" t="str">
        <f t="shared" si="170"/>
        <v/>
      </c>
      <c r="F107" s="239" t="str">
        <f t="shared" si="171"/>
        <v/>
      </c>
      <c r="G107" s="239" t="str">
        <f t="shared" si="172"/>
        <v/>
      </c>
      <c r="H107" s="240" t="str">
        <f t="shared" si="173"/>
        <v/>
      </c>
      <c r="I107" s="240" t="str">
        <f t="shared" si="174"/>
        <v/>
      </c>
      <c r="J107" s="240" t="str">
        <f t="shared" si="175"/>
        <v/>
      </c>
      <c r="K107" s="240" t="str">
        <f t="shared" si="176"/>
        <v/>
      </c>
      <c r="L107" s="240" t="str">
        <f t="shared" si="177"/>
        <v/>
      </c>
      <c r="M107" s="240" t="str">
        <f t="shared" si="178"/>
        <v/>
      </c>
      <c r="N107" s="240" t="str">
        <f t="shared" si="179"/>
        <v/>
      </c>
      <c r="O107" s="240" t="str">
        <f t="shared" si="180"/>
        <v/>
      </c>
      <c r="P107" s="240" t="str">
        <f t="shared" si="181"/>
        <v/>
      </c>
      <c r="Q107" s="240" t="str">
        <f t="shared" si="182"/>
        <v/>
      </c>
      <c r="R107" s="240" t="str">
        <f t="shared" si="274"/>
        <v/>
      </c>
      <c r="S107" s="240" t="str">
        <f t="shared" si="274"/>
        <v/>
      </c>
      <c r="T107" s="240" t="str">
        <f t="shared" si="183"/>
        <v/>
      </c>
      <c r="U107" s="240" t="str">
        <f t="shared" si="184"/>
        <v/>
      </c>
      <c r="V107" s="241">
        <v>93</v>
      </c>
      <c r="W107" s="432"/>
      <c r="X107" s="434"/>
      <c r="Y107" s="202"/>
      <c r="Z107" s="202"/>
      <c r="AA107" s="203"/>
      <c r="AB107" s="203"/>
      <c r="AC107" s="200"/>
      <c r="AD107" s="204"/>
      <c r="AE107" s="204"/>
      <c r="AF107" s="204"/>
      <c r="AG107" s="204"/>
      <c r="AH107" s="204"/>
      <c r="AI107" s="204"/>
      <c r="AJ107" s="204"/>
      <c r="AK107" s="204"/>
      <c r="AL107" s="204"/>
      <c r="AM107" s="204"/>
      <c r="AN107" s="204"/>
      <c r="AO107" s="204"/>
      <c r="AP107" s="204"/>
      <c r="AQ107" s="204"/>
      <c r="AR107" s="204"/>
      <c r="AS107" s="204"/>
      <c r="AT107" s="202"/>
      <c r="AU107" s="202"/>
      <c r="AX107" s="202"/>
      <c r="AY107" s="200"/>
      <c r="AZ107" s="200"/>
      <c r="BA107" s="201"/>
      <c r="BB107" s="201"/>
      <c r="BC107" s="201"/>
      <c r="BD107" s="201"/>
      <c r="BE107" s="201"/>
      <c r="BF107" s="201"/>
      <c r="BG107" s="201"/>
      <c r="BH107" s="201"/>
      <c r="BI107" s="201"/>
      <c r="BJ107" s="201"/>
      <c r="BK107" s="201"/>
      <c r="BL107" s="201"/>
      <c r="BM107" s="201"/>
      <c r="BN107" s="201"/>
      <c r="BO107" s="201"/>
      <c r="BP107" s="201"/>
      <c r="BQ107" s="201"/>
      <c r="BR107" s="202"/>
      <c r="BS107" s="432"/>
      <c r="BT107" s="202"/>
      <c r="BU107" s="202"/>
      <c r="BV107" s="202"/>
      <c r="BW107" s="203"/>
      <c r="BX107" s="203"/>
      <c r="BY107" s="201"/>
      <c r="BZ107" s="204"/>
      <c r="CA107" s="204"/>
      <c r="CB107" s="204"/>
      <c r="CC107" s="204"/>
      <c r="CD107" s="204"/>
      <c r="CE107" s="204"/>
      <c r="CF107" s="204"/>
      <c r="CG107" s="204"/>
      <c r="CH107" s="204"/>
      <c r="CI107" s="204"/>
      <c r="CJ107" s="204"/>
      <c r="CK107" s="204"/>
      <c r="CL107" s="204"/>
      <c r="CM107" s="204"/>
      <c r="CN107" s="204"/>
      <c r="CO107" s="204"/>
      <c r="CP107" s="202"/>
      <c r="CQ107" s="202"/>
      <c r="CS107" s="207"/>
      <c r="CT107" s="200"/>
      <c r="CU107" s="200"/>
      <c r="CV107" s="203"/>
      <c r="CW107" s="201"/>
      <c r="CX107" s="201"/>
      <c r="CY107" s="201"/>
      <c r="CZ107" s="201"/>
      <c r="DA107" s="201"/>
      <c r="DB107" s="201"/>
      <c r="DC107" s="201"/>
      <c r="DD107" s="201"/>
      <c r="DE107" s="201"/>
      <c r="DF107" s="201"/>
      <c r="DG107" s="201"/>
      <c r="DH107" s="201"/>
      <c r="DI107" s="201"/>
      <c r="DJ107" s="201"/>
      <c r="DK107" s="201"/>
      <c r="DL107" s="201"/>
      <c r="DM107" s="202"/>
      <c r="DN107" s="432"/>
      <c r="DO107" s="202"/>
      <c r="DP107" s="202"/>
      <c r="DQ107" s="202"/>
      <c r="DR107" s="203"/>
      <c r="DS107" s="203"/>
      <c r="DT107" s="203"/>
      <c r="DU107" s="204"/>
      <c r="DV107" s="204"/>
      <c r="DW107" s="204"/>
      <c r="DX107" s="204"/>
      <c r="DY107" s="204"/>
      <c r="DZ107" s="204"/>
      <c r="EA107" s="204"/>
      <c r="EB107" s="204"/>
      <c r="EC107" s="204"/>
      <c r="ED107" s="204"/>
      <c r="EE107" s="204"/>
      <c r="EF107" s="204"/>
      <c r="EG107" s="204"/>
      <c r="EH107" s="204"/>
      <c r="EI107" s="204"/>
      <c r="EJ107" s="204"/>
      <c r="EK107" s="202"/>
      <c r="EL107" s="202"/>
      <c r="EZ107" s="214" t="str">
        <f>IFERROR(IF(AND('Classificação geral'!$J99="FEM",'Classificação geral'!$K99=1,'Classificação geral'!$F99="Mini"),'Classificação geral'!$A99,""),"")</f>
        <v/>
      </c>
      <c r="FA107" s="214" t="str">
        <f>IFERROR(IF(AND('Classificação geral'!$J99="FEM",'Classificação geral'!$K99=1,'Classificação geral'!F99="Mini"),'Classificação geral'!$B99,""),"")</f>
        <v/>
      </c>
      <c r="FB107" s="215" t="str">
        <f>IF($FA107='Classificação geral'!$B99,'Classificação geral'!$C99,"")</f>
        <v/>
      </c>
      <c r="FC107" s="215" t="str">
        <f>IF($FA107='Classificação geral'!$B99,'Classificação geral'!$D99,"")</f>
        <v/>
      </c>
      <c r="FD107" s="215" t="str">
        <f>IF($FA107='Classificação geral'!$B99,'Classificação geral'!$J99,"")</f>
        <v/>
      </c>
      <c r="FE107" s="215" t="str">
        <f>IF($FD107='Classificação geral'!$J99,'Classificação geral'!$K99,"")</f>
        <v/>
      </c>
      <c r="FF107" s="215" t="str">
        <f>IF($FE107='Classificação geral'!$K99,'Classificação geral'!$P99,"")</f>
        <v/>
      </c>
      <c r="FG107" s="215" t="str">
        <f>IF($FE107='Classificação geral'!$K99,'Classificação geral'!$S99,"")</f>
        <v/>
      </c>
      <c r="FH107" s="215" t="str">
        <f>IF($FE107='Classificação geral'!$K99,'Classificação geral'!$T99,"")</f>
        <v/>
      </c>
      <c r="FI107" s="215" t="str">
        <f>IF($FE107='Classificação geral'!$K99,'Classificação geral'!$L99,"")</f>
        <v/>
      </c>
      <c r="FJ107" s="215" t="str">
        <f>IF($FE107='Classificação geral'!$K99,'Classificação geral'!$U99,"")</f>
        <v/>
      </c>
      <c r="FK107" s="215" t="str">
        <f>IF($FE107='Classificação geral'!$K99,'Classificação geral'!$W99,"")</f>
        <v/>
      </c>
      <c r="FL107" s="215" t="str">
        <f>IF($FE107='Classificação geral'!$K99,'Classificação geral'!$X99,"")</f>
        <v/>
      </c>
      <c r="FM107" s="215" t="str">
        <f>IF($FE107='Classificação geral'!$K99,'Classificação geral'!$M99,"")</f>
        <v/>
      </c>
      <c r="FN107" s="215" t="str">
        <f>IF($FE107='Classificação geral'!$K99,'Classificação geral'!$Y99,"")</f>
        <v/>
      </c>
      <c r="FO107" s="215" t="str">
        <f>IF($FE107='Classificação geral'!$K99,'Classificação geral'!$AA99,"")</f>
        <v/>
      </c>
      <c r="FP107" s="215" t="str">
        <f>IF($FE107='Classificação geral'!$K99,'Classificação geral'!$AB99,"")</f>
        <v/>
      </c>
      <c r="FQ107" s="215" t="str">
        <f>IF($FE107='Classificação geral'!$K99,'Classificação geral'!$N99,"")</f>
        <v/>
      </c>
      <c r="FR107" s="215" t="str">
        <f>IF($FE107='Classificação geral'!$K99,'Classificação geral'!$O99,"")</f>
        <v/>
      </c>
      <c r="FS107" s="215" t="str">
        <f>IF($FE107='Classificação geral'!$K99,'Classificação geral'!$AM99,"")</f>
        <v/>
      </c>
      <c r="FT107" s="216" t="str">
        <f>IFERROR(RANK(FS107,FS:FS,0)+ COUNTIF($FS$13:FS106,FS107),"")</f>
        <v/>
      </c>
      <c r="FU107" s="209"/>
      <c r="FV107" s="214" t="str">
        <f>IFERROR(IF(AND('Classificação geral'!$J99="mas",'Classificação geral'!$K99=1,'Classificação geral'!$F99="Mini"),'Classificação geral'!$A99,""),"")</f>
        <v/>
      </c>
      <c r="FW107" s="214" t="str">
        <f>IFERROR(IF(AND('Classificação geral'!$J99="mas",'Classificação geral'!$K99=1,'Classificação geral'!$F99="Mini"),'Classificação geral'!$B99,""),"")</f>
        <v/>
      </c>
      <c r="FX107" s="215" t="str">
        <f>IF($FW107='Classificação geral'!$B99,'Classificação geral'!$C99,"")</f>
        <v/>
      </c>
      <c r="FY107" s="215" t="str">
        <f>IF($FW107='Classificação geral'!$B99,'Classificação geral'!$D99,"")</f>
        <v/>
      </c>
      <c r="FZ107" s="215" t="str">
        <f>IF($FW107='Classificação geral'!$B99,'Classificação geral'!$J99,"")</f>
        <v/>
      </c>
      <c r="GA107" s="214" t="str">
        <f>IFERROR(IF(AND($FZ107="mas",'Classificação geral'!$K99=1),'Classificação geral'!K99,""),"")</f>
        <v/>
      </c>
      <c r="GB107" s="214" t="str">
        <f>IFERROR(IF(AND($FZ107="mas",'Classificação geral'!$K99=1),'Classificação geral'!P99,""),"")</f>
        <v/>
      </c>
      <c r="GC107" s="214" t="str">
        <f>IFERROR(IF(AND($FZ107="mas",'Classificação geral'!$K99=1),'Classificação geral'!S99,""),"")</f>
        <v/>
      </c>
      <c r="GD107" s="214" t="str">
        <f>IFERROR(IF(AND($FZ107="mas",'Classificação geral'!$K99=1),'Classificação geral'!T99,""),"")</f>
        <v/>
      </c>
      <c r="GE107" s="214" t="str">
        <f>IFERROR(IF(AND($FZ107="mas",'Classificação geral'!$K99=1),'Classificação geral'!L99,""),"")</f>
        <v/>
      </c>
      <c r="GF107" s="214" t="str">
        <f>IFERROR(IF(AND($FZ107="mas",'Classificação geral'!$K99=1),'Classificação geral'!U99,""),"")</f>
        <v/>
      </c>
      <c r="GG107" s="214" t="str">
        <f>IFERROR(IF(AND($FZ107="mas",'Classificação geral'!$K99=1),'Classificação geral'!W99,""),"")</f>
        <v/>
      </c>
      <c r="GH107" s="214" t="str">
        <f>IFERROR(IF(AND($FZ107="mas",'Classificação geral'!$K99=1),'Classificação geral'!X99,""),"")</f>
        <v/>
      </c>
      <c r="GI107" s="214" t="str">
        <f>IFERROR(IF(AND($FZ107="mas",'Classificação geral'!$K99=1),'Classificação geral'!M99,""),"")</f>
        <v/>
      </c>
      <c r="GJ107" s="214" t="str">
        <f>IFERROR(IF(AND($FZ107="mas",'Classificação geral'!$K99=1),'Classificação geral'!Y99,""),"")</f>
        <v/>
      </c>
      <c r="GK107" s="214" t="str">
        <f>IFERROR(IF(AND($FZ107="mas",'Classificação geral'!$K99=1),'Classificação geral'!AA99,""),"")</f>
        <v/>
      </c>
      <c r="GL107" s="214" t="str">
        <f>IFERROR(IF(AND($FZ107="mas",'Classificação geral'!$K99=1),'Classificação geral'!AB99,""),"")</f>
        <v/>
      </c>
      <c r="GM107" s="214" t="str">
        <f>IFERROR(IF(AND($FZ107="mas",'Classificação geral'!$K99=1),'Classificação geral'!N99,""),"")</f>
        <v/>
      </c>
      <c r="GN107" s="214" t="str">
        <f>IFERROR(IF(AND($FZ107="mas",'Classificação geral'!$K99=1),'Classificação geral'!O99,""),"")</f>
        <v/>
      </c>
      <c r="GO107" s="244" t="str">
        <f>IFERROR(IF(AND($FZ107="mas",'Classificação geral'!$K99=1),'Classificação geral'!AM99,""),"")</f>
        <v/>
      </c>
      <c r="GP107" s="216" t="str">
        <f>IFERROR(RANK(GO107,GO:GO,0)+ COUNTIF($GO$13:GO106,GO107),"")</f>
        <v/>
      </c>
      <c r="GQ107" s="209"/>
      <c r="GR107" s="214" t="str">
        <f>IFERROR(IF(AND('Classificação geral'!$J99="fem",'Classificação geral'!$K99=2,'Classificação geral'!$F99="Mini"),'Classificação geral'!$A99,""),"")</f>
        <v/>
      </c>
      <c r="GS107" s="214" t="str">
        <f>IFERROR(IF(AND('Classificação geral'!$J99="fem",'Classificação geral'!$K99=2,'Classificação geral'!$F99="Mini"),'Classificação geral'!$B99,""),"")</f>
        <v/>
      </c>
      <c r="GT107" s="215" t="str">
        <f>IF($GS107='Classificação geral'!$B99,'Classificação geral'!$C99,"")</f>
        <v/>
      </c>
      <c r="GU107" s="215" t="str">
        <f>IF($GS107='Classificação geral'!$B99,'Classificação geral'!$D99,"")</f>
        <v/>
      </c>
      <c r="GV107" s="215" t="str">
        <f>IF($GS107='Classificação geral'!$B99,'Classificação geral'!$J99,"")</f>
        <v/>
      </c>
      <c r="GW107" s="214" t="str">
        <f>IFERROR(IF(AND($GV107="fem",'Classificação geral'!$K99=2),'Classificação geral'!K99,""),"")</f>
        <v/>
      </c>
      <c r="GX107" s="214" t="str">
        <f>IFERROR(IF(AND($GV107="fem",'Classificação geral'!$K99=2),'Classificação geral'!P99,""),"")</f>
        <v/>
      </c>
      <c r="GY107" s="214" t="str">
        <f>IFERROR(IF(AND($GV107="fem",'Classificação geral'!$K99=2),'Classificação geral'!S99,""),"")</f>
        <v/>
      </c>
      <c r="GZ107" s="214" t="str">
        <f>IFERROR(IF(AND($GV107="fem",'Classificação geral'!$K99=2),'Classificação geral'!T99,""),"")</f>
        <v/>
      </c>
      <c r="HA107" s="214" t="str">
        <f>IFERROR(IF(AND($GV107="fem",'Classificação geral'!$K99=2),'Classificação geral'!L99,""),"")</f>
        <v/>
      </c>
      <c r="HB107" s="214" t="str">
        <f>IFERROR(IF(AND($GV107="fem",'Classificação geral'!$K99=2),'Classificação geral'!U99,""),"")</f>
        <v/>
      </c>
      <c r="HC107" s="214" t="str">
        <f>IFERROR(IF(AND($GV107="fem",'Classificação geral'!$K99=2),'Classificação geral'!W99,""),"")</f>
        <v/>
      </c>
      <c r="HD107" s="214" t="str">
        <f>IFERROR(IF(AND($GV107="fem",'Classificação geral'!$K99=2),'Classificação geral'!X99,""),"")</f>
        <v/>
      </c>
      <c r="HE107" s="214" t="str">
        <f>IFERROR(IF(AND($GV107="fem",'Classificação geral'!$K99=2),'Classificação geral'!M99,""),"")</f>
        <v/>
      </c>
      <c r="HF107" s="214" t="str">
        <f>IFERROR(IF(AND($GV107="fem",'Classificação geral'!$K99=2),'Classificação geral'!Y99,""),"")</f>
        <v/>
      </c>
      <c r="HG107" s="214" t="str">
        <f>IFERROR(IF(AND($GV107="fem",'Classificação geral'!$K99=2),'Classificação geral'!AA99,""),"")</f>
        <v/>
      </c>
      <c r="HH107" s="214" t="str">
        <f>IFERROR(IF(AND($GV107="fem",'Classificação geral'!$K99=2),'Classificação geral'!AB99,""),"")</f>
        <v/>
      </c>
      <c r="HI107" s="214" t="str">
        <f>IFERROR(IF(AND($GV107="fem",'Classificação geral'!$K99=2),'Classificação geral'!N99,""),"")</f>
        <v/>
      </c>
      <c r="HJ107" s="214" t="str">
        <f>IFERROR(IF(AND($GV107="fem",'Classificação geral'!$K99=2),'Classificação geral'!O99,""),"")</f>
        <v/>
      </c>
      <c r="HK107" s="214" t="str">
        <f>IFERROR(IF(AND($GV107="fem",'Classificação geral'!$K99=2),'Classificação geral'!AM99,""),"")</f>
        <v/>
      </c>
      <c r="HL107" s="216" t="str">
        <f>IFERROR(RANK(HK107,HK:HK,0)+ COUNTIF(HK$13:$HK105,HK107),"")</f>
        <v/>
      </c>
      <c r="HM107" s="209"/>
      <c r="HN107" s="214" t="str">
        <f>IFERROR(IF(AND('Classificação geral'!$J99="mas",'Classificação geral'!$K99=2,'Classificação geral'!$F99="Mini"),'Classificação geral'!$A99,""),"")</f>
        <v/>
      </c>
      <c r="HO107" s="214" t="str">
        <f>IFERROR(IF(AND('Classificação geral'!$J99="mas",'Classificação geral'!$K99=2,'Classificação geral'!$F99="Mini"),'Classificação geral'!$B99,""),"")</f>
        <v/>
      </c>
      <c r="HP107" s="215" t="str">
        <f>IF($HO107='Classificação geral'!$B99,'Classificação geral'!$C99,"")</f>
        <v/>
      </c>
      <c r="HQ107" s="215" t="str">
        <f>IF($HO107='Classificação geral'!$B99,'Classificação geral'!$D99,"")</f>
        <v/>
      </c>
      <c r="HR107" s="215" t="str">
        <f>IF($HO107='Classificação geral'!$B99,'Classificação geral'!$J99,"")</f>
        <v/>
      </c>
      <c r="HS107" s="214" t="str">
        <f>IFERROR(IF(AND($HR107="mas",'Classificação geral'!$K99=2),'Classificação geral'!K99,""),"")</f>
        <v/>
      </c>
      <c r="HT107" s="214" t="str">
        <f>IFERROR(IF(AND($HR107="mas",'Classificação geral'!$K99=2),'Classificação geral'!P99,""),"")</f>
        <v/>
      </c>
      <c r="HU107" s="214" t="str">
        <f>IFERROR(IF(AND($HR107="mas",'Classificação geral'!$K99=2),'Classificação geral'!S99,""),"")</f>
        <v/>
      </c>
      <c r="HV107" s="214" t="str">
        <f>IFERROR(IF(AND($HR107="mas",'Classificação geral'!$K99=2),'Classificação geral'!T99,""),"")</f>
        <v/>
      </c>
      <c r="HW107" s="214" t="str">
        <f>IFERROR(IF(AND($HR107="mas",'Classificação geral'!$K99=2),'Classificação geral'!L99,""),"")</f>
        <v/>
      </c>
      <c r="HX107" s="214" t="str">
        <f>IFERROR(IF(AND($HR107="mas",'Classificação geral'!$K99=2),'Classificação geral'!U99,""),"")</f>
        <v/>
      </c>
      <c r="HY107" s="214" t="str">
        <f>IFERROR(IF(AND($HR107="mas",'Classificação geral'!$K99=2),'Classificação geral'!W99,""),"")</f>
        <v/>
      </c>
      <c r="HZ107" s="214" t="str">
        <f>IFERROR(IF(AND($HR107="mas",'Classificação geral'!$K99=2),'Classificação geral'!X99,""),"")</f>
        <v/>
      </c>
      <c r="IA107" s="214" t="str">
        <f>IFERROR(IF(AND($HR107="mas",'Classificação geral'!$K99=2),'Classificação geral'!M99,""),"")</f>
        <v/>
      </c>
      <c r="IB107" s="214" t="str">
        <f>IFERROR(IF(AND($HR107="mas",'Classificação geral'!$K99=2),'Classificação geral'!Y99,""),"")</f>
        <v/>
      </c>
      <c r="IC107" s="214" t="str">
        <f>IFERROR(IF(AND($HR107="mas",'Classificação geral'!$K99=2),'Classificação geral'!AA99,""),"")</f>
        <v/>
      </c>
      <c r="ID107" s="214" t="str">
        <f>IFERROR(IF(AND($HR107="mas",'Classificação geral'!$K99=2),'Classificação geral'!AB99,""),"")</f>
        <v/>
      </c>
      <c r="IE107" s="214" t="str">
        <f>IFERROR(IF(AND($HR107="mas",'Classificação geral'!$K99=2),'Classificação geral'!N99,""),"")</f>
        <v/>
      </c>
      <c r="IF107" s="214" t="str">
        <f>IFERROR(IF(AND($HR107="mas",'Classificação geral'!$K99=2),'Classificação geral'!$AM99,""),"")</f>
        <v/>
      </c>
      <c r="IG107" s="216" t="str">
        <f>IFERROR(RANK(IF107,IF:IF,0)+ COUNTIF($IF$13:IF$13,IF107),"")</f>
        <v/>
      </c>
      <c r="IH107" s="209"/>
      <c r="II107" s="214" t="str">
        <f>IFERROR(IF(AND('Classificação geral'!$J99="fem",'Classificação geral'!$K99=3,'Classificação geral'!$F99="Mini"),'Classificação geral'!$A99,""),"")</f>
        <v/>
      </c>
      <c r="IJ107" s="214" t="str">
        <f>IFERROR(IF(AND('Classificação geral'!$J99="fem",'Classificação geral'!$K99=3,'Classificação geral'!$F99="Mini"),'Classificação geral'!$B99,""),"")</f>
        <v/>
      </c>
      <c r="IK107" s="215" t="str">
        <f>IF($IJ107='Classificação geral'!$B99,'Classificação geral'!$C99,"")</f>
        <v/>
      </c>
      <c r="IL107" s="215" t="str">
        <f>IF($IJ107='Classificação geral'!$B99,'Classificação geral'!$D99,"")</f>
        <v/>
      </c>
      <c r="IM107" s="215" t="str">
        <f>IF($IJ107='Classificação geral'!$B99,'Classificação geral'!$J99,"")</f>
        <v/>
      </c>
      <c r="IN107" s="215" t="str">
        <f>IF($IM107='Classificação geral'!$J99,'Classificação geral'!$K99,"")</f>
        <v/>
      </c>
      <c r="IO107" s="215" t="str">
        <f>IF($IN107='Classificação geral'!$K99,'Classificação geral'!$P99,"")</f>
        <v/>
      </c>
      <c r="IP107" s="215" t="str">
        <f>IF($IN107='Classificação geral'!$K99,'Classificação geral'!$S99,"")</f>
        <v/>
      </c>
      <c r="IQ107" s="215" t="str">
        <f>IF($IN107='Classificação geral'!$K99,'Classificação geral'!$T99,"")</f>
        <v/>
      </c>
      <c r="IR107" s="215" t="str">
        <f>IF($IN107='Classificação geral'!$K99,'Classificação geral'!$L99,"")</f>
        <v/>
      </c>
      <c r="IS107" s="215" t="str">
        <f>IF($IN107='Classificação geral'!$K99,'Classificação geral'!$U99,"")</f>
        <v/>
      </c>
      <c r="IT107" s="215" t="str">
        <f>IF($IN107='Classificação geral'!$K99,'Classificação geral'!$W99,"")</f>
        <v/>
      </c>
      <c r="IU107" s="215" t="str">
        <f>IF($IN107='Classificação geral'!$K99,'Classificação geral'!$X99,"")</f>
        <v/>
      </c>
      <c r="IV107" s="215" t="str">
        <f>IF($IN107='Classificação geral'!$K99,'Classificação geral'!$M99,"")</f>
        <v/>
      </c>
      <c r="IW107" s="215" t="str">
        <f>IF($IN107='Classificação geral'!$K99,'Classificação geral'!$Y99,"")</f>
        <v/>
      </c>
      <c r="IX107" s="215" t="str">
        <f>IF($IN107='Classificação geral'!$K99,'Classificação geral'!$AA99,"")</f>
        <v/>
      </c>
      <c r="IY107" s="215" t="str">
        <f>IF($IN107='Classificação geral'!$K99,'Classificação geral'!$AB99,"")</f>
        <v/>
      </c>
      <c r="IZ107" s="215" t="str">
        <f>IF($IN107='Classificação geral'!$K99,'Classificação geral'!$N99,"")</f>
        <v/>
      </c>
      <c r="JA107" s="215" t="str">
        <f>IF($IN107='Classificação geral'!$K99,'Classificação geral'!$O99,"")</f>
        <v/>
      </c>
      <c r="JB107" s="215" t="str">
        <f>IF($IN107='Classificação geral'!$K99,'Classificação geral'!$AM99,"")</f>
        <v/>
      </c>
      <c r="JC107" s="216" t="str">
        <f>IFERROR(RANK(JB107,JB:JB,0)+ COUNTIF($JB$13:JB105,JB107),"")</f>
        <v/>
      </c>
      <c r="JD107" s="209"/>
      <c r="JE107" s="214" t="str">
        <f>IFERROR(IF(AND('Classificação geral'!$J99="mas",'Classificação geral'!$K99=3,'Classificação geral'!$F99="Mini"),'Classificação geral'!$A99,""),"")</f>
        <v/>
      </c>
      <c r="JF107" s="214" t="str">
        <f>IFERROR(IF(AND('Classificação geral'!$J99="mas",'Classificação geral'!$K99=3,'Classificação geral'!$F99="Mini"),'Classificação geral'!$B99,""),"")</f>
        <v/>
      </c>
      <c r="JG107" s="215" t="str">
        <f>IF($JF107='Classificação geral'!$B99,'Classificação geral'!$C99,"")</f>
        <v/>
      </c>
      <c r="JH107" s="215" t="str">
        <f>IF($JF107='Classificação geral'!$B99,'Classificação geral'!$D99,"")</f>
        <v/>
      </c>
      <c r="JI107" s="215" t="str">
        <f>IF($JF107='Classificação geral'!$B99,'Classificação geral'!$J99,"")</f>
        <v/>
      </c>
      <c r="JJ107" s="214" t="str">
        <f>IFERROR(IF(AND($JI107="mas",'Classificação geral'!$K99=3),'Classificação geral'!K99,""),"")</f>
        <v/>
      </c>
      <c r="JK107" s="214" t="str">
        <f>IFERROR(IF(AND($JI107="mas",'Classificação geral'!$K99=3),'Classificação geral'!P99,""),"")</f>
        <v/>
      </c>
      <c r="JL107" s="214" t="str">
        <f>IFERROR(IF(AND($JI107="mas",'Classificação geral'!$K99=3),'Classificação geral'!S99,""),"")</f>
        <v/>
      </c>
      <c r="JM107" s="214" t="str">
        <f>IFERROR(IF(AND($JI107="mas",'Classificação geral'!$K99=3),'Classificação geral'!T99,""),"")</f>
        <v/>
      </c>
      <c r="JN107" s="214" t="str">
        <f>IFERROR(IF(AND($JI107="mas",'Classificação geral'!$K99=3),'Classificação geral'!L99,""),"")</f>
        <v/>
      </c>
      <c r="JO107" s="214" t="str">
        <f>IFERROR(IF(AND($JI107="mas",'Classificação geral'!$K99=3),'Classificação geral'!U99,""),"")</f>
        <v/>
      </c>
      <c r="JP107" s="214" t="str">
        <f>IFERROR(IF(AND($JI107="mas",'Classificação geral'!$K99=3),'Classificação geral'!W99,""),"")</f>
        <v/>
      </c>
      <c r="JQ107" s="214" t="str">
        <f>IFERROR(IF(AND($JI107="mas",'Classificação geral'!$K99=3),'Classificação geral'!X99,""),"")</f>
        <v/>
      </c>
      <c r="JR107" s="214" t="str">
        <f>IFERROR(IF(AND($JI107="mas",'Classificação geral'!$K99=3),'Classificação geral'!M99,""),"")</f>
        <v/>
      </c>
      <c r="JS107" s="214" t="str">
        <f>IFERROR(IF(AND($JI107="mas",'Classificação geral'!$K99=3),'Classificação geral'!Y99,""),"")</f>
        <v/>
      </c>
      <c r="JT107" s="214" t="str">
        <f>IFERROR(IF(AND($JI107="mas",'Classificação geral'!$K99=3),'Classificação geral'!AA99,""),"")</f>
        <v/>
      </c>
      <c r="JU107" s="214" t="str">
        <f>IFERROR(IF(AND($JI107="mas",'Classificação geral'!$K99=3),'Classificação geral'!AB99,""),"")</f>
        <v/>
      </c>
      <c r="JV107" s="214" t="str">
        <f>IFERROR(IF(AND($JI107="mas",'Classificação geral'!$K99=3),'Classificação geral'!N99,""),"")</f>
        <v/>
      </c>
      <c r="JW107" s="214" t="str">
        <f>IFERROR(IF(AND($JI107="mas",'Classificação geral'!$K99=3),'Classificação geral'!$AM99,""),"")</f>
        <v/>
      </c>
      <c r="JX107" s="216" t="str">
        <f>IFERROR(RANK(JW107,JW:JW,0)+ COUNTIF(JW$13:$JW105,JW107),"")</f>
        <v/>
      </c>
    </row>
    <row r="108" spans="1:284" s="199" customFormat="1" ht="24.75" customHeight="1" x14ac:dyDescent="0.4">
      <c r="B108" s="207"/>
      <c r="C108" s="238" t="str">
        <f t="shared" si="168"/>
        <v/>
      </c>
      <c r="D108" s="238" t="str">
        <f t="shared" si="169"/>
        <v/>
      </c>
      <c r="E108" s="238" t="str">
        <f t="shared" si="170"/>
        <v/>
      </c>
      <c r="F108" s="239" t="str">
        <f t="shared" si="171"/>
        <v/>
      </c>
      <c r="G108" s="239" t="str">
        <f t="shared" si="172"/>
        <v/>
      </c>
      <c r="H108" s="240" t="str">
        <f t="shared" si="173"/>
        <v/>
      </c>
      <c r="I108" s="240" t="str">
        <f t="shared" si="174"/>
        <v/>
      </c>
      <c r="J108" s="240" t="str">
        <f t="shared" si="175"/>
        <v/>
      </c>
      <c r="K108" s="240" t="str">
        <f t="shared" si="176"/>
        <v/>
      </c>
      <c r="L108" s="240" t="str">
        <f t="shared" si="177"/>
        <v/>
      </c>
      <c r="M108" s="240" t="str">
        <f t="shared" si="178"/>
        <v/>
      </c>
      <c r="N108" s="240" t="str">
        <f t="shared" si="179"/>
        <v/>
      </c>
      <c r="O108" s="240" t="str">
        <f t="shared" si="180"/>
        <v/>
      </c>
      <c r="P108" s="240" t="str">
        <f t="shared" si="181"/>
        <v/>
      </c>
      <c r="Q108" s="240" t="str">
        <f t="shared" si="182"/>
        <v/>
      </c>
      <c r="R108" s="240" t="str">
        <f t="shared" si="274"/>
        <v/>
      </c>
      <c r="S108" s="240" t="str">
        <f t="shared" si="274"/>
        <v/>
      </c>
      <c r="T108" s="240" t="str">
        <f t="shared" si="183"/>
        <v/>
      </c>
      <c r="U108" s="240" t="str">
        <f t="shared" si="184"/>
        <v/>
      </c>
      <c r="V108" s="241">
        <v>94</v>
      </c>
      <c r="W108" s="432"/>
      <c r="X108" s="434"/>
      <c r="Y108" s="202"/>
      <c r="Z108" s="202"/>
      <c r="AA108" s="203"/>
      <c r="AB108" s="203"/>
      <c r="AC108" s="200"/>
      <c r="AD108" s="204"/>
      <c r="AE108" s="204"/>
      <c r="AF108" s="204"/>
      <c r="AG108" s="204"/>
      <c r="AH108" s="204"/>
      <c r="AI108" s="204"/>
      <c r="AJ108" s="204"/>
      <c r="AK108" s="204"/>
      <c r="AL108" s="204"/>
      <c r="AM108" s="204"/>
      <c r="AN108" s="204"/>
      <c r="AO108" s="204"/>
      <c r="AP108" s="204"/>
      <c r="AQ108" s="204"/>
      <c r="AR108" s="204"/>
      <c r="AS108" s="204"/>
      <c r="AT108" s="202"/>
      <c r="AU108" s="202"/>
      <c r="AX108" s="202"/>
      <c r="AY108" s="200"/>
      <c r="AZ108" s="200"/>
      <c r="BA108" s="201"/>
      <c r="BB108" s="201"/>
      <c r="BC108" s="201"/>
      <c r="BD108" s="201"/>
      <c r="BE108" s="201"/>
      <c r="BF108" s="201"/>
      <c r="BG108" s="201"/>
      <c r="BH108" s="201"/>
      <c r="BI108" s="201"/>
      <c r="BJ108" s="201"/>
      <c r="BK108" s="201"/>
      <c r="BL108" s="201"/>
      <c r="BM108" s="201"/>
      <c r="BN108" s="201"/>
      <c r="BO108" s="201"/>
      <c r="BP108" s="201"/>
      <c r="BQ108" s="201"/>
      <c r="BR108" s="202"/>
      <c r="BS108" s="432"/>
      <c r="BT108" s="202"/>
      <c r="BU108" s="202"/>
      <c r="BV108" s="202"/>
      <c r="BW108" s="203"/>
      <c r="BX108" s="203"/>
      <c r="BY108" s="201"/>
      <c r="BZ108" s="204"/>
      <c r="CA108" s="204"/>
      <c r="CB108" s="204"/>
      <c r="CC108" s="204"/>
      <c r="CD108" s="204"/>
      <c r="CE108" s="204"/>
      <c r="CF108" s="204"/>
      <c r="CG108" s="204"/>
      <c r="CH108" s="204"/>
      <c r="CI108" s="204"/>
      <c r="CJ108" s="204"/>
      <c r="CK108" s="204"/>
      <c r="CL108" s="204"/>
      <c r="CM108" s="204"/>
      <c r="CN108" s="204"/>
      <c r="CO108" s="204"/>
      <c r="CP108" s="202"/>
      <c r="CQ108" s="202"/>
      <c r="CS108" s="207"/>
      <c r="CT108" s="200"/>
      <c r="CU108" s="200"/>
      <c r="CV108" s="203"/>
      <c r="CW108" s="201"/>
      <c r="CX108" s="201"/>
      <c r="CY108" s="201"/>
      <c r="CZ108" s="201"/>
      <c r="DA108" s="201"/>
      <c r="DB108" s="201"/>
      <c r="DC108" s="201"/>
      <c r="DD108" s="201"/>
      <c r="DE108" s="201"/>
      <c r="DF108" s="201"/>
      <c r="DG108" s="201"/>
      <c r="DH108" s="201"/>
      <c r="DI108" s="201"/>
      <c r="DJ108" s="201"/>
      <c r="DK108" s="201"/>
      <c r="DL108" s="201"/>
      <c r="DM108" s="202"/>
      <c r="DN108" s="432"/>
      <c r="DO108" s="202"/>
      <c r="DP108" s="202"/>
      <c r="DQ108" s="202"/>
      <c r="DR108" s="203"/>
      <c r="DS108" s="203"/>
      <c r="DT108" s="203"/>
      <c r="DU108" s="204"/>
      <c r="DV108" s="204"/>
      <c r="DW108" s="204"/>
      <c r="DX108" s="204"/>
      <c r="DY108" s="204"/>
      <c r="DZ108" s="204"/>
      <c r="EA108" s="204"/>
      <c r="EB108" s="204"/>
      <c r="EC108" s="204"/>
      <c r="ED108" s="204"/>
      <c r="EE108" s="204"/>
      <c r="EF108" s="204"/>
      <c r="EG108" s="204"/>
      <c r="EH108" s="204"/>
      <c r="EI108" s="204"/>
      <c r="EJ108" s="204"/>
      <c r="EK108" s="202"/>
      <c r="EL108" s="202"/>
      <c r="EZ108" s="214" t="str">
        <f>IFERROR(IF(AND('Classificação geral'!$J100="FEM",'Classificação geral'!$K100=1,'Classificação geral'!$F100="Mini"),'Classificação geral'!$A100,""),"")</f>
        <v/>
      </c>
      <c r="FA108" s="214" t="str">
        <f>IFERROR(IF(AND('Classificação geral'!$J100="FEM",'Classificação geral'!$K100=1,'Classificação geral'!F100="Mini"),'Classificação geral'!$B100,""),"")</f>
        <v/>
      </c>
      <c r="FB108" s="215" t="str">
        <f>IF($FA108='Classificação geral'!$B100,'Classificação geral'!$C100,"")</f>
        <v/>
      </c>
      <c r="FC108" s="215" t="str">
        <f>IF($FA108='Classificação geral'!$B100,'Classificação geral'!$D100,"")</f>
        <v/>
      </c>
      <c r="FD108" s="215" t="str">
        <f>IF($FA108='Classificação geral'!$B100,'Classificação geral'!$J100,"")</f>
        <v/>
      </c>
      <c r="FE108" s="215" t="str">
        <f>IF($FD108='Classificação geral'!$J100,'Classificação geral'!$K100,"")</f>
        <v/>
      </c>
      <c r="FF108" s="215" t="str">
        <f>IF($FE108='Classificação geral'!$K100,'Classificação geral'!$P100,"")</f>
        <v/>
      </c>
      <c r="FG108" s="215" t="str">
        <f>IF($FE108='Classificação geral'!$K100,'Classificação geral'!$S100,"")</f>
        <v/>
      </c>
      <c r="FH108" s="215" t="str">
        <f>IF($FE108='Classificação geral'!$K100,'Classificação geral'!$T100,"")</f>
        <v/>
      </c>
      <c r="FI108" s="215" t="str">
        <f>IF($FE108='Classificação geral'!$K100,'Classificação geral'!$L100,"")</f>
        <v/>
      </c>
      <c r="FJ108" s="215" t="str">
        <f>IF($FE108='Classificação geral'!$K100,'Classificação geral'!$U100,"")</f>
        <v/>
      </c>
      <c r="FK108" s="215" t="str">
        <f>IF($FE108='Classificação geral'!$K100,'Classificação geral'!$W100,"")</f>
        <v/>
      </c>
      <c r="FL108" s="215" t="str">
        <f>IF($FE108='Classificação geral'!$K100,'Classificação geral'!$X100,"")</f>
        <v/>
      </c>
      <c r="FM108" s="215" t="str">
        <f>IF($FE108='Classificação geral'!$K100,'Classificação geral'!$M100,"")</f>
        <v/>
      </c>
      <c r="FN108" s="215" t="str">
        <f>IF($FE108='Classificação geral'!$K100,'Classificação geral'!$Y100,"")</f>
        <v/>
      </c>
      <c r="FO108" s="215" t="str">
        <f>IF($FE108='Classificação geral'!$K100,'Classificação geral'!$AA100,"")</f>
        <v/>
      </c>
      <c r="FP108" s="215" t="str">
        <f>IF($FE108='Classificação geral'!$K100,'Classificação geral'!$AB100,"")</f>
        <v/>
      </c>
      <c r="FQ108" s="215" t="str">
        <f>IF($FE108='Classificação geral'!$K100,'Classificação geral'!$N100,"")</f>
        <v/>
      </c>
      <c r="FR108" s="215" t="str">
        <f>IF($FE108='Classificação geral'!$K100,'Classificação geral'!$O100,"")</f>
        <v/>
      </c>
      <c r="FS108" s="215" t="str">
        <f>IF($FE108='Classificação geral'!$K100,'Classificação geral'!$AM100,"")</f>
        <v/>
      </c>
      <c r="FT108" s="216" t="str">
        <f>IFERROR(RANK(FS108,FS:FS,0)+ COUNTIF($FS$13:FS107,FS108),"")</f>
        <v/>
      </c>
      <c r="FU108" s="209"/>
      <c r="FV108" s="214" t="str">
        <f>IFERROR(IF(AND('Classificação geral'!$J100="mas",'Classificação geral'!$K100=1,'Classificação geral'!$F100="Mini"),'Classificação geral'!$A100,""),"")</f>
        <v/>
      </c>
      <c r="FW108" s="214" t="str">
        <f>IFERROR(IF(AND('Classificação geral'!$J100="mas",'Classificação geral'!$K100=1,'Classificação geral'!$F100="Mini"),'Classificação geral'!$B100,""),"")</f>
        <v/>
      </c>
      <c r="FX108" s="215" t="str">
        <f>IF($FW108='Classificação geral'!$B100,'Classificação geral'!$C100,"")</f>
        <v/>
      </c>
      <c r="FY108" s="215" t="str">
        <f>IF($FW108='Classificação geral'!$B100,'Classificação geral'!$D100,"")</f>
        <v/>
      </c>
      <c r="FZ108" s="215" t="str">
        <f>IF($FW108='Classificação geral'!$B100,'Classificação geral'!$J100,"")</f>
        <v/>
      </c>
      <c r="GA108" s="214" t="str">
        <f>IFERROR(IF(AND($FZ108="mas",'Classificação geral'!$K100=1),'Classificação geral'!K100,""),"")</f>
        <v/>
      </c>
      <c r="GB108" s="214" t="str">
        <f>IFERROR(IF(AND($FZ108="mas",'Classificação geral'!$K100=1),'Classificação geral'!P100,""),"")</f>
        <v/>
      </c>
      <c r="GC108" s="214" t="str">
        <f>IFERROR(IF(AND($FZ108="mas",'Classificação geral'!$K100=1),'Classificação geral'!S100,""),"")</f>
        <v/>
      </c>
      <c r="GD108" s="214" t="str">
        <f>IFERROR(IF(AND($FZ108="mas",'Classificação geral'!$K100=1),'Classificação geral'!T100,""),"")</f>
        <v/>
      </c>
      <c r="GE108" s="214" t="str">
        <f>IFERROR(IF(AND($FZ108="mas",'Classificação geral'!$K100=1),'Classificação geral'!L100,""),"")</f>
        <v/>
      </c>
      <c r="GF108" s="214" t="str">
        <f>IFERROR(IF(AND($FZ108="mas",'Classificação geral'!$K100=1),'Classificação geral'!U100,""),"")</f>
        <v/>
      </c>
      <c r="GG108" s="214" t="str">
        <f>IFERROR(IF(AND($FZ108="mas",'Classificação geral'!$K100=1),'Classificação geral'!W100,""),"")</f>
        <v/>
      </c>
      <c r="GH108" s="214" t="str">
        <f>IFERROR(IF(AND($FZ108="mas",'Classificação geral'!$K100=1),'Classificação geral'!X100,""),"")</f>
        <v/>
      </c>
      <c r="GI108" s="214" t="str">
        <f>IFERROR(IF(AND($FZ108="mas",'Classificação geral'!$K100=1),'Classificação geral'!M100,""),"")</f>
        <v/>
      </c>
      <c r="GJ108" s="214" t="str">
        <f>IFERROR(IF(AND($FZ108="mas",'Classificação geral'!$K100=1),'Classificação geral'!Y100,""),"")</f>
        <v/>
      </c>
      <c r="GK108" s="214" t="str">
        <f>IFERROR(IF(AND($FZ108="mas",'Classificação geral'!$K100=1),'Classificação geral'!AA100,""),"")</f>
        <v/>
      </c>
      <c r="GL108" s="214" t="str">
        <f>IFERROR(IF(AND($FZ108="mas",'Classificação geral'!$K100=1),'Classificação geral'!AB100,""),"")</f>
        <v/>
      </c>
      <c r="GM108" s="214" t="str">
        <f>IFERROR(IF(AND($FZ108="mas",'Classificação geral'!$K100=1),'Classificação geral'!N100,""),"")</f>
        <v/>
      </c>
      <c r="GN108" s="214" t="str">
        <f>IFERROR(IF(AND($FZ108="mas",'Classificação geral'!$K100=1),'Classificação geral'!O100,""),"")</f>
        <v/>
      </c>
      <c r="GO108" s="244" t="str">
        <f>IFERROR(IF(AND($FZ108="mas",'Classificação geral'!$K100=1),'Classificação geral'!AM100,""),"")</f>
        <v/>
      </c>
      <c r="GP108" s="216" t="str">
        <f>IFERROR(RANK(GO108,GO:GO,0)+ COUNTIF($GO$13:GO107,GO108),"")</f>
        <v/>
      </c>
      <c r="GQ108" s="209"/>
      <c r="GR108" s="214" t="str">
        <f>IFERROR(IF(AND('Classificação geral'!$J100="fem",'Classificação geral'!$K100=2,'Classificação geral'!$F100="Mini"),'Classificação geral'!$A100,""),"")</f>
        <v/>
      </c>
      <c r="GS108" s="214" t="str">
        <f>IFERROR(IF(AND('Classificação geral'!$J100="fem",'Classificação geral'!$K100=2,'Classificação geral'!$F100="Mini"),'Classificação geral'!$B100,""),"")</f>
        <v/>
      </c>
      <c r="GT108" s="215" t="str">
        <f>IF($GS108='Classificação geral'!$B100,'Classificação geral'!$C100,"")</f>
        <v/>
      </c>
      <c r="GU108" s="215" t="str">
        <f>IF($GS108='Classificação geral'!$B100,'Classificação geral'!$D100,"")</f>
        <v/>
      </c>
      <c r="GV108" s="215" t="str">
        <f>IF($GS108='Classificação geral'!$B100,'Classificação geral'!$J100,"")</f>
        <v/>
      </c>
      <c r="GW108" s="214" t="str">
        <f>IFERROR(IF(AND($GV108="fem",'Classificação geral'!$K100=2),'Classificação geral'!K100,""),"")</f>
        <v/>
      </c>
      <c r="GX108" s="214" t="str">
        <f>IFERROR(IF(AND($GV108="fem",'Classificação geral'!$K100=2),'Classificação geral'!P100,""),"")</f>
        <v/>
      </c>
      <c r="GY108" s="214" t="str">
        <f>IFERROR(IF(AND($GV108="fem",'Classificação geral'!$K100=2),'Classificação geral'!S100,""),"")</f>
        <v/>
      </c>
      <c r="GZ108" s="214" t="str">
        <f>IFERROR(IF(AND($GV108="fem",'Classificação geral'!$K100=2),'Classificação geral'!T100,""),"")</f>
        <v/>
      </c>
      <c r="HA108" s="214" t="str">
        <f>IFERROR(IF(AND($GV108="fem",'Classificação geral'!$K100=2),'Classificação geral'!L100,""),"")</f>
        <v/>
      </c>
      <c r="HB108" s="214" t="str">
        <f>IFERROR(IF(AND($GV108="fem",'Classificação geral'!$K100=2),'Classificação geral'!U100,""),"")</f>
        <v/>
      </c>
      <c r="HC108" s="214" t="str">
        <f>IFERROR(IF(AND($GV108="fem",'Classificação geral'!$K100=2),'Classificação geral'!W100,""),"")</f>
        <v/>
      </c>
      <c r="HD108" s="214" t="str">
        <f>IFERROR(IF(AND($GV108="fem",'Classificação geral'!$K100=2),'Classificação geral'!X100,""),"")</f>
        <v/>
      </c>
      <c r="HE108" s="214" t="str">
        <f>IFERROR(IF(AND($GV108="fem",'Classificação geral'!$K100=2),'Classificação geral'!M100,""),"")</f>
        <v/>
      </c>
      <c r="HF108" s="214" t="str">
        <f>IFERROR(IF(AND($GV108="fem",'Classificação geral'!$K100=2),'Classificação geral'!Y100,""),"")</f>
        <v/>
      </c>
      <c r="HG108" s="214" t="str">
        <f>IFERROR(IF(AND($GV108="fem",'Classificação geral'!$K100=2),'Classificação geral'!AA100,""),"")</f>
        <v/>
      </c>
      <c r="HH108" s="214" t="str">
        <f>IFERROR(IF(AND($GV108="fem",'Classificação geral'!$K100=2),'Classificação geral'!AB100,""),"")</f>
        <v/>
      </c>
      <c r="HI108" s="214" t="str">
        <f>IFERROR(IF(AND($GV108="fem",'Classificação geral'!$K100=2),'Classificação geral'!N100,""),"")</f>
        <v/>
      </c>
      <c r="HJ108" s="214" t="str">
        <f>IFERROR(IF(AND($GV108="fem",'Classificação geral'!$K100=2),'Classificação geral'!O100,""),"")</f>
        <v/>
      </c>
      <c r="HK108" s="214" t="str">
        <f>IFERROR(IF(AND($GV108="fem",'Classificação geral'!$K100=2),'Classificação geral'!AM100,""),"")</f>
        <v/>
      </c>
      <c r="HL108" s="216" t="str">
        <f>IFERROR(RANK(HK108,HK:HK,0)+ COUNTIF(HK$13:$HK106,HK108),"")</f>
        <v/>
      </c>
      <c r="HM108" s="209"/>
      <c r="HN108" s="214" t="str">
        <f>IFERROR(IF(AND('Classificação geral'!$J100="mas",'Classificação geral'!$K100=2,'Classificação geral'!$F100="Mini"),'Classificação geral'!$A100,""),"")</f>
        <v/>
      </c>
      <c r="HO108" s="214" t="str">
        <f>IFERROR(IF(AND('Classificação geral'!$J100="mas",'Classificação geral'!$K100=2,'Classificação geral'!$F100="Mini"),'Classificação geral'!$B100,""),"")</f>
        <v/>
      </c>
      <c r="HP108" s="215" t="str">
        <f>IF($HO108='Classificação geral'!$B100,'Classificação geral'!$C100,"")</f>
        <v/>
      </c>
      <c r="HQ108" s="215" t="str">
        <f>IF($HO108='Classificação geral'!$B100,'Classificação geral'!$D100,"")</f>
        <v/>
      </c>
      <c r="HR108" s="215" t="str">
        <f>IF($HO108='Classificação geral'!$B100,'Classificação geral'!$J100,"")</f>
        <v/>
      </c>
      <c r="HS108" s="214" t="str">
        <f>IFERROR(IF(AND($HR108="mas",'Classificação geral'!$K100=2),'Classificação geral'!K100,""),"")</f>
        <v/>
      </c>
      <c r="HT108" s="214" t="str">
        <f>IFERROR(IF(AND($HR108="mas",'Classificação geral'!$K100=2),'Classificação geral'!P100,""),"")</f>
        <v/>
      </c>
      <c r="HU108" s="214" t="str">
        <f>IFERROR(IF(AND($HR108="mas",'Classificação geral'!$K100=2),'Classificação geral'!S100,""),"")</f>
        <v/>
      </c>
      <c r="HV108" s="214" t="str">
        <f>IFERROR(IF(AND($HR108="mas",'Classificação geral'!$K100=2),'Classificação geral'!T100,""),"")</f>
        <v/>
      </c>
      <c r="HW108" s="214" t="str">
        <f>IFERROR(IF(AND($HR108="mas",'Classificação geral'!$K100=2),'Classificação geral'!L100,""),"")</f>
        <v/>
      </c>
      <c r="HX108" s="214" t="str">
        <f>IFERROR(IF(AND($HR108="mas",'Classificação geral'!$K100=2),'Classificação geral'!U100,""),"")</f>
        <v/>
      </c>
      <c r="HY108" s="214" t="str">
        <f>IFERROR(IF(AND($HR108="mas",'Classificação geral'!$K100=2),'Classificação geral'!W100,""),"")</f>
        <v/>
      </c>
      <c r="HZ108" s="214" t="str">
        <f>IFERROR(IF(AND($HR108="mas",'Classificação geral'!$K100=2),'Classificação geral'!X100,""),"")</f>
        <v/>
      </c>
      <c r="IA108" s="214" t="str">
        <f>IFERROR(IF(AND($HR108="mas",'Classificação geral'!$K100=2),'Classificação geral'!M100,""),"")</f>
        <v/>
      </c>
      <c r="IB108" s="214" t="str">
        <f>IFERROR(IF(AND($HR108="mas",'Classificação geral'!$K100=2),'Classificação geral'!Y100,""),"")</f>
        <v/>
      </c>
      <c r="IC108" s="214" t="str">
        <f>IFERROR(IF(AND($HR108="mas",'Classificação geral'!$K100=2),'Classificação geral'!AA100,""),"")</f>
        <v/>
      </c>
      <c r="ID108" s="214" t="str">
        <f>IFERROR(IF(AND($HR108="mas",'Classificação geral'!$K100=2),'Classificação geral'!AB100,""),"")</f>
        <v/>
      </c>
      <c r="IE108" s="214" t="str">
        <f>IFERROR(IF(AND($HR108="mas",'Classificação geral'!$K100=2),'Classificação geral'!N100,""),"")</f>
        <v/>
      </c>
      <c r="IF108" s="214" t="str">
        <f>IFERROR(IF(AND($HR108="mas",'Classificação geral'!$K100=2),'Classificação geral'!$AM100,""),"")</f>
        <v/>
      </c>
      <c r="IG108" s="216" t="str">
        <f>IFERROR(RANK(IF108,IF:IF,0)+ COUNTIF($IF$13:IF$13,IF108),"")</f>
        <v/>
      </c>
      <c r="IH108" s="209"/>
      <c r="II108" s="214" t="str">
        <f>IFERROR(IF(AND('Classificação geral'!$J100="fem",'Classificação geral'!$K100=3,'Classificação geral'!$F100="Mini"),'Classificação geral'!$A100,""),"")</f>
        <v/>
      </c>
      <c r="IJ108" s="214" t="str">
        <f>IFERROR(IF(AND('Classificação geral'!$J100="fem",'Classificação geral'!$K100=3,'Classificação geral'!$F100="Mini"),'Classificação geral'!$B100,""),"")</f>
        <v/>
      </c>
      <c r="IK108" s="215" t="str">
        <f>IF($IJ108='Classificação geral'!$B100,'Classificação geral'!$C100,"")</f>
        <v/>
      </c>
      <c r="IL108" s="215" t="str">
        <f>IF($IJ108='Classificação geral'!$B100,'Classificação geral'!$D100,"")</f>
        <v/>
      </c>
      <c r="IM108" s="215" t="str">
        <f>IF($IJ108='Classificação geral'!$B100,'Classificação geral'!$J100,"")</f>
        <v/>
      </c>
      <c r="IN108" s="215" t="str">
        <f>IF($IM108='Classificação geral'!$J100,'Classificação geral'!$K100,"")</f>
        <v/>
      </c>
      <c r="IO108" s="215" t="str">
        <f>IF($IN108='Classificação geral'!$K100,'Classificação geral'!$P100,"")</f>
        <v/>
      </c>
      <c r="IP108" s="215" t="str">
        <f>IF($IN108='Classificação geral'!$K100,'Classificação geral'!$S100,"")</f>
        <v/>
      </c>
      <c r="IQ108" s="215" t="str">
        <f>IF($IN108='Classificação geral'!$K100,'Classificação geral'!$T100,"")</f>
        <v/>
      </c>
      <c r="IR108" s="215" t="str">
        <f>IF($IN108='Classificação geral'!$K100,'Classificação geral'!$L100,"")</f>
        <v/>
      </c>
      <c r="IS108" s="215" t="str">
        <f>IF($IN108='Classificação geral'!$K100,'Classificação geral'!$U100,"")</f>
        <v/>
      </c>
      <c r="IT108" s="215" t="str">
        <f>IF($IN108='Classificação geral'!$K100,'Classificação geral'!$W100,"")</f>
        <v/>
      </c>
      <c r="IU108" s="215" t="str">
        <f>IF($IN108='Classificação geral'!$K100,'Classificação geral'!$X100,"")</f>
        <v/>
      </c>
      <c r="IV108" s="215" t="str">
        <f>IF($IN108='Classificação geral'!$K100,'Classificação geral'!$M100,"")</f>
        <v/>
      </c>
      <c r="IW108" s="215" t="str">
        <f>IF($IN108='Classificação geral'!$K100,'Classificação geral'!$Y100,"")</f>
        <v/>
      </c>
      <c r="IX108" s="215" t="str">
        <f>IF($IN108='Classificação geral'!$K100,'Classificação geral'!$AA100,"")</f>
        <v/>
      </c>
      <c r="IY108" s="215" t="str">
        <f>IF($IN108='Classificação geral'!$K100,'Classificação geral'!$AB100,"")</f>
        <v/>
      </c>
      <c r="IZ108" s="215" t="str">
        <f>IF($IN108='Classificação geral'!$K100,'Classificação geral'!$N100,"")</f>
        <v/>
      </c>
      <c r="JA108" s="215" t="str">
        <f>IF($IN108='Classificação geral'!$K100,'Classificação geral'!$O100,"")</f>
        <v/>
      </c>
      <c r="JB108" s="215" t="str">
        <f>IF($IN108='Classificação geral'!$K100,'Classificação geral'!$AM100,"")</f>
        <v/>
      </c>
      <c r="JC108" s="216" t="str">
        <f>IFERROR(RANK(JB108,JB:JB,0)+ COUNTIF($JB$13:JB106,JB108),"")</f>
        <v/>
      </c>
      <c r="JD108" s="209"/>
      <c r="JE108" s="214" t="str">
        <f>IFERROR(IF(AND('Classificação geral'!$J100="mas",'Classificação geral'!$K100=3,'Classificação geral'!$F100="Mini"),'Classificação geral'!$A100,""),"")</f>
        <v/>
      </c>
      <c r="JF108" s="214" t="str">
        <f>IFERROR(IF(AND('Classificação geral'!$J100="mas",'Classificação geral'!$K100=3,'Classificação geral'!$F100="Mini"),'Classificação geral'!$B100,""),"")</f>
        <v/>
      </c>
      <c r="JG108" s="215" t="str">
        <f>IF($JF108='Classificação geral'!$B100,'Classificação geral'!$C100,"")</f>
        <v/>
      </c>
      <c r="JH108" s="215" t="str">
        <f>IF($JF108='Classificação geral'!$B100,'Classificação geral'!$D100,"")</f>
        <v/>
      </c>
      <c r="JI108" s="215" t="str">
        <f>IF($JF108='Classificação geral'!$B100,'Classificação geral'!$J100,"")</f>
        <v/>
      </c>
      <c r="JJ108" s="214" t="str">
        <f>IFERROR(IF(AND($JI108="mas",'Classificação geral'!$K100=3),'Classificação geral'!K100,""),"")</f>
        <v/>
      </c>
      <c r="JK108" s="214" t="str">
        <f>IFERROR(IF(AND($JI108="mas",'Classificação geral'!$K100=3),'Classificação geral'!P100,""),"")</f>
        <v/>
      </c>
      <c r="JL108" s="214" t="str">
        <f>IFERROR(IF(AND($JI108="mas",'Classificação geral'!$K100=3),'Classificação geral'!S100,""),"")</f>
        <v/>
      </c>
      <c r="JM108" s="214" t="str">
        <f>IFERROR(IF(AND($JI108="mas",'Classificação geral'!$K100=3),'Classificação geral'!T100,""),"")</f>
        <v/>
      </c>
      <c r="JN108" s="214" t="str">
        <f>IFERROR(IF(AND($JI108="mas",'Classificação geral'!$K100=3),'Classificação geral'!L100,""),"")</f>
        <v/>
      </c>
      <c r="JO108" s="214" t="str">
        <f>IFERROR(IF(AND($JI108="mas",'Classificação geral'!$K100=3),'Classificação geral'!U100,""),"")</f>
        <v/>
      </c>
      <c r="JP108" s="214" t="str">
        <f>IFERROR(IF(AND($JI108="mas",'Classificação geral'!$K100=3),'Classificação geral'!W100,""),"")</f>
        <v/>
      </c>
      <c r="JQ108" s="214" t="str">
        <f>IFERROR(IF(AND($JI108="mas",'Classificação geral'!$K100=3),'Classificação geral'!X100,""),"")</f>
        <v/>
      </c>
      <c r="JR108" s="214" t="str">
        <f>IFERROR(IF(AND($JI108="mas",'Classificação geral'!$K100=3),'Classificação geral'!M100,""),"")</f>
        <v/>
      </c>
      <c r="JS108" s="214" t="str">
        <f>IFERROR(IF(AND($JI108="mas",'Classificação geral'!$K100=3),'Classificação geral'!Y100,""),"")</f>
        <v/>
      </c>
      <c r="JT108" s="214" t="str">
        <f>IFERROR(IF(AND($JI108="mas",'Classificação geral'!$K100=3),'Classificação geral'!AA100,""),"")</f>
        <v/>
      </c>
      <c r="JU108" s="214" t="str">
        <f>IFERROR(IF(AND($JI108="mas",'Classificação geral'!$K100=3),'Classificação geral'!AB100,""),"")</f>
        <v/>
      </c>
      <c r="JV108" s="214" t="str">
        <f>IFERROR(IF(AND($JI108="mas",'Classificação geral'!$K100=3),'Classificação geral'!N100,""),"")</f>
        <v/>
      </c>
      <c r="JW108" s="214" t="str">
        <f>IFERROR(IF(AND($JI108="mas",'Classificação geral'!$K100=3),'Classificação geral'!$AM100,""),"")</f>
        <v/>
      </c>
      <c r="JX108" s="216" t="str">
        <f>IFERROR(RANK(JW108,JW:JW,0)+ COUNTIF(JW$13:$JW106,JW108),"")</f>
        <v/>
      </c>
    </row>
    <row r="109" spans="1:284" s="199" customFormat="1" ht="24.75" customHeight="1" x14ac:dyDescent="0.4">
      <c r="B109" s="207"/>
      <c r="C109" s="238" t="str">
        <f t="shared" si="168"/>
        <v/>
      </c>
      <c r="D109" s="238" t="str">
        <f t="shared" si="169"/>
        <v/>
      </c>
      <c r="E109" s="238" t="str">
        <f t="shared" si="170"/>
        <v/>
      </c>
      <c r="F109" s="239" t="str">
        <f t="shared" si="171"/>
        <v/>
      </c>
      <c r="G109" s="239" t="str">
        <f t="shared" si="172"/>
        <v/>
      </c>
      <c r="H109" s="240" t="str">
        <f t="shared" si="173"/>
        <v/>
      </c>
      <c r="I109" s="240" t="str">
        <f t="shared" si="174"/>
        <v/>
      </c>
      <c r="J109" s="240" t="str">
        <f t="shared" si="175"/>
        <v/>
      </c>
      <c r="K109" s="240" t="str">
        <f t="shared" si="176"/>
        <v/>
      </c>
      <c r="L109" s="240" t="str">
        <f t="shared" si="177"/>
        <v/>
      </c>
      <c r="M109" s="240" t="str">
        <f t="shared" si="178"/>
        <v/>
      </c>
      <c r="N109" s="240" t="str">
        <f t="shared" si="179"/>
        <v/>
      </c>
      <c r="O109" s="240" t="str">
        <f t="shared" si="180"/>
        <v/>
      </c>
      <c r="P109" s="240" t="str">
        <f t="shared" si="181"/>
        <v/>
      </c>
      <c r="Q109" s="240" t="str">
        <f t="shared" si="182"/>
        <v/>
      </c>
      <c r="R109" s="240" t="str">
        <f t="shared" si="274"/>
        <v/>
      </c>
      <c r="S109" s="240" t="str">
        <f t="shared" si="274"/>
        <v/>
      </c>
      <c r="T109" s="240" t="str">
        <f t="shared" si="183"/>
        <v/>
      </c>
      <c r="U109" s="240" t="str">
        <f t="shared" si="184"/>
        <v/>
      </c>
      <c r="V109" s="241">
        <v>95</v>
      </c>
      <c r="W109" s="432"/>
      <c r="X109" s="434"/>
      <c r="Y109" s="202"/>
      <c r="Z109" s="202"/>
      <c r="AA109" s="203"/>
      <c r="AB109" s="203"/>
      <c r="AC109" s="200"/>
      <c r="AD109" s="204"/>
      <c r="AE109" s="204"/>
      <c r="AF109" s="204"/>
      <c r="AG109" s="204"/>
      <c r="AH109" s="204"/>
      <c r="AI109" s="204"/>
      <c r="AJ109" s="204"/>
      <c r="AK109" s="204"/>
      <c r="AL109" s="204"/>
      <c r="AM109" s="204"/>
      <c r="AN109" s="204"/>
      <c r="AO109" s="204"/>
      <c r="AP109" s="204"/>
      <c r="AQ109" s="204"/>
      <c r="AR109" s="204"/>
      <c r="AS109" s="204"/>
      <c r="AT109" s="202"/>
      <c r="AU109" s="202"/>
      <c r="AX109" s="202"/>
      <c r="AY109" s="200"/>
      <c r="AZ109" s="200"/>
      <c r="BA109" s="201"/>
      <c r="BB109" s="201"/>
      <c r="BC109" s="201"/>
      <c r="BD109" s="201"/>
      <c r="BE109" s="201"/>
      <c r="BF109" s="201"/>
      <c r="BG109" s="201"/>
      <c r="BH109" s="201"/>
      <c r="BI109" s="201"/>
      <c r="BJ109" s="201"/>
      <c r="BK109" s="201"/>
      <c r="BL109" s="201"/>
      <c r="BM109" s="201"/>
      <c r="BN109" s="201"/>
      <c r="BO109" s="201"/>
      <c r="BP109" s="201"/>
      <c r="BQ109" s="201"/>
      <c r="BR109" s="202"/>
      <c r="BS109" s="432"/>
      <c r="BT109" s="202"/>
      <c r="BU109" s="202"/>
      <c r="BV109" s="202"/>
      <c r="BW109" s="203"/>
      <c r="BX109" s="203"/>
      <c r="BY109" s="201"/>
      <c r="BZ109" s="204"/>
      <c r="CA109" s="204"/>
      <c r="CB109" s="204"/>
      <c r="CC109" s="204"/>
      <c r="CD109" s="204"/>
      <c r="CE109" s="204"/>
      <c r="CF109" s="204"/>
      <c r="CG109" s="204"/>
      <c r="CH109" s="204"/>
      <c r="CI109" s="204"/>
      <c r="CJ109" s="204"/>
      <c r="CK109" s="204"/>
      <c r="CL109" s="204"/>
      <c r="CM109" s="204"/>
      <c r="CN109" s="204"/>
      <c r="CO109" s="204"/>
      <c r="CP109" s="202"/>
      <c r="CQ109" s="202"/>
      <c r="CS109" s="207"/>
      <c r="CT109" s="200"/>
      <c r="CU109" s="200"/>
      <c r="CV109" s="203"/>
      <c r="CW109" s="201"/>
      <c r="CX109" s="201"/>
      <c r="CY109" s="201"/>
      <c r="CZ109" s="201"/>
      <c r="DA109" s="201"/>
      <c r="DB109" s="201"/>
      <c r="DC109" s="201"/>
      <c r="DD109" s="201"/>
      <c r="DE109" s="201"/>
      <c r="DF109" s="201"/>
      <c r="DG109" s="201"/>
      <c r="DH109" s="201"/>
      <c r="DI109" s="201"/>
      <c r="DJ109" s="201"/>
      <c r="DK109" s="201"/>
      <c r="DL109" s="201"/>
      <c r="DM109" s="202"/>
      <c r="DN109" s="432"/>
      <c r="DO109" s="202"/>
      <c r="DP109" s="202"/>
      <c r="DQ109" s="202"/>
      <c r="DR109" s="203"/>
      <c r="DS109" s="203"/>
      <c r="DT109" s="203"/>
      <c r="DU109" s="204"/>
      <c r="DV109" s="204"/>
      <c r="DW109" s="204"/>
      <c r="DX109" s="204"/>
      <c r="DY109" s="204"/>
      <c r="DZ109" s="204"/>
      <c r="EA109" s="204"/>
      <c r="EB109" s="204"/>
      <c r="EC109" s="204"/>
      <c r="ED109" s="204"/>
      <c r="EE109" s="204"/>
      <c r="EF109" s="204"/>
      <c r="EG109" s="204"/>
      <c r="EH109" s="204"/>
      <c r="EI109" s="204"/>
      <c r="EJ109" s="204"/>
      <c r="EK109" s="202"/>
      <c r="EL109" s="202"/>
      <c r="EZ109" s="214" t="str">
        <f>IFERROR(IF(AND('Classificação geral'!$J101="FEM",'Classificação geral'!$K101=1,'Classificação geral'!$F101="Mini"),'Classificação geral'!$A101,""),"")</f>
        <v/>
      </c>
      <c r="FA109" s="214" t="str">
        <f>IFERROR(IF(AND('Classificação geral'!$J101="FEM",'Classificação geral'!$K101=1,'Classificação geral'!F101="Mini"),'Classificação geral'!$B101,""),"")</f>
        <v/>
      </c>
      <c r="FB109" s="215" t="str">
        <f>IF($FA109='Classificação geral'!$B101,'Classificação geral'!$C101,"")</f>
        <v/>
      </c>
      <c r="FC109" s="215" t="str">
        <f>IF($FA109='Classificação geral'!$B101,'Classificação geral'!$D101,"")</f>
        <v/>
      </c>
      <c r="FD109" s="215" t="str">
        <f>IF($FA109='Classificação geral'!$B101,'Classificação geral'!$J101,"")</f>
        <v/>
      </c>
      <c r="FE109" s="215" t="str">
        <f>IF($FD109='Classificação geral'!$J101,'Classificação geral'!$K101,"")</f>
        <v/>
      </c>
      <c r="FF109" s="215" t="str">
        <f>IF($FE109='Classificação geral'!$K101,'Classificação geral'!$P101,"")</f>
        <v/>
      </c>
      <c r="FG109" s="215" t="str">
        <f>IF($FE109='Classificação geral'!$K101,'Classificação geral'!$S101,"")</f>
        <v/>
      </c>
      <c r="FH109" s="215" t="str">
        <f>IF($FE109='Classificação geral'!$K101,'Classificação geral'!$T101,"")</f>
        <v/>
      </c>
      <c r="FI109" s="215" t="str">
        <f>IF($FE109='Classificação geral'!$K101,'Classificação geral'!$L101,"")</f>
        <v/>
      </c>
      <c r="FJ109" s="215" t="str">
        <f>IF($FE109='Classificação geral'!$K101,'Classificação geral'!$U101,"")</f>
        <v/>
      </c>
      <c r="FK109" s="215" t="str">
        <f>IF($FE109='Classificação geral'!$K101,'Classificação geral'!$W101,"")</f>
        <v/>
      </c>
      <c r="FL109" s="215" t="str">
        <f>IF($FE109='Classificação geral'!$K101,'Classificação geral'!$X101,"")</f>
        <v/>
      </c>
      <c r="FM109" s="215" t="str">
        <f>IF($FE109='Classificação geral'!$K101,'Classificação geral'!$M101,"")</f>
        <v/>
      </c>
      <c r="FN109" s="215" t="str">
        <f>IF($FE109='Classificação geral'!$K101,'Classificação geral'!$Y101,"")</f>
        <v/>
      </c>
      <c r="FO109" s="215" t="str">
        <f>IF($FE109='Classificação geral'!$K101,'Classificação geral'!$AA101,"")</f>
        <v/>
      </c>
      <c r="FP109" s="215" t="str">
        <f>IF($FE109='Classificação geral'!$K101,'Classificação geral'!$AB101,"")</f>
        <v/>
      </c>
      <c r="FQ109" s="215" t="str">
        <f>IF($FE109='Classificação geral'!$K101,'Classificação geral'!$N101,"")</f>
        <v/>
      </c>
      <c r="FR109" s="215" t="str">
        <f>IF($FE109='Classificação geral'!$K101,'Classificação geral'!$O101,"")</f>
        <v/>
      </c>
      <c r="FS109" s="215" t="str">
        <f>IF($FE109='Classificação geral'!$K101,'Classificação geral'!$AM101,"")</f>
        <v/>
      </c>
      <c r="FT109" s="216" t="str">
        <f>IFERROR(RANK(FS109,FS:FS,0)+ COUNTIF($FS$13:FS108,FS109),"")</f>
        <v/>
      </c>
      <c r="FU109" s="209"/>
      <c r="FV109" s="214" t="str">
        <f>IFERROR(IF(AND('Classificação geral'!$J101="mas",'Classificação geral'!$K101=1,'Classificação geral'!$F101="Mini"),'Classificação geral'!$A101,""),"")</f>
        <v/>
      </c>
      <c r="FW109" s="214" t="str">
        <f>IFERROR(IF(AND('Classificação geral'!$J101="mas",'Classificação geral'!$K101=1,'Classificação geral'!$F101="Mini"),'Classificação geral'!$B101,""),"")</f>
        <v/>
      </c>
      <c r="FX109" s="215" t="str">
        <f>IF($FW109='Classificação geral'!$B101,'Classificação geral'!$C101,"")</f>
        <v/>
      </c>
      <c r="FY109" s="215" t="str">
        <f>IF($FW109='Classificação geral'!$B101,'Classificação geral'!$D101,"")</f>
        <v/>
      </c>
      <c r="FZ109" s="215" t="str">
        <f>IF($FW109='Classificação geral'!$B101,'Classificação geral'!$J101,"")</f>
        <v/>
      </c>
      <c r="GA109" s="214" t="str">
        <f>IFERROR(IF(AND($FZ109="mas",'Classificação geral'!$K101=1),'Classificação geral'!K101,""),"")</f>
        <v/>
      </c>
      <c r="GB109" s="214" t="str">
        <f>IFERROR(IF(AND($FZ109="mas",'Classificação geral'!$K101=1),'Classificação geral'!P101,""),"")</f>
        <v/>
      </c>
      <c r="GC109" s="214" t="str">
        <f>IFERROR(IF(AND($FZ109="mas",'Classificação geral'!$K101=1),'Classificação geral'!S101,""),"")</f>
        <v/>
      </c>
      <c r="GD109" s="214" t="str">
        <f>IFERROR(IF(AND($FZ109="mas",'Classificação geral'!$K101=1),'Classificação geral'!T101,""),"")</f>
        <v/>
      </c>
      <c r="GE109" s="214" t="str">
        <f>IFERROR(IF(AND($FZ109="mas",'Classificação geral'!$K101=1),'Classificação geral'!L101,""),"")</f>
        <v/>
      </c>
      <c r="GF109" s="214" t="str">
        <f>IFERROR(IF(AND($FZ109="mas",'Classificação geral'!$K101=1),'Classificação geral'!U101,""),"")</f>
        <v/>
      </c>
      <c r="GG109" s="214" t="str">
        <f>IFERROR(IF(AND($FZ109="mas",'Classificação geral'!$K101=1),'Classificação geral'!W101,""),"")</f>
        <v/>
      </c>
      <c r="GH109" s="214" t="str">
        <f>IFERROR(IF(AND($FZ109="mas",'Classificação geral'!$K101=1),'Classificação geral'!X101,""),"")</f>
        <v/>
      </c>
      <c r="GI109" s="214" t="str">
        <f>IFERROR(IF(AND($FZ109="mas",'Classificação geral'!$K101=1),'Classificação geral'!M101,""),"")</f>
        <v/>
      </c>
      <c r="GJ109" s="214" t="str">
        <f>IFERROR(IF(AND($FZ109="mas",'Classificação geral'!$K101=1),'Classificação geral'!Y101,""),"")</f>
        <v/>
      </c>
      <c r="GK109" s="214" t="str">
        <f>IFERROR(IF(AND($FZ109="mas",'Classificação geral'!$K101=1),'Classificação geral'!AA101,""),"")</f>
        <v/>
      </c>
      <c r="GL109" s="214" t="str">
        <f>IFERROR(IF(AND($FZ109="mas",'Classificação geral'!$K101=1),'Classificação geral'!AB101,""),"")</f>
        <v/>
      </c>
      <c r="GM109" s="214" t="str">
        <f>IFERROR(IF(AND($FZ109="mas",'Classificação geral'!$K101=1),'Classificação geral'!N101,""),"")</f>
        <v/>
      </c>
      <c r="GN109" s="214" t="str">
        <f>IFERROR(IF(AND($FZ109="mas",'Classificação geral'!$K101=1),'Classificação geral'!O101,""),"")</f>
        <v/>
      </c>
      <c r="GO109" s="244" t="str">
        <f>IFERROR(IF(AND($FZ109="mas",'Classificação geral'!$K101=1),'Classificação geral'!AM101,""),"")</f>
        <v/>
      </c>
      <c r="GP109" s="216" t="str">
        <f>IFERROR(RANK(GO109,GO:GO,0)+ COUNTIF($GO$13:GO108,GO109),"")</f>
        <v/>
      </c>
      <c r="GQ109" s="209"/>
      <c r="GR109" s="214" t="str">
        <f>IFERROR(IF(AND('Classificação geral'!$J101="fem",'Classificação geral'!$K101=2,'Classificação geral'!$F101="Mini"),'Classificação geral'!$A101,""),"")</f>
        <v/>
      </c>
      <c r="GS109" s="214" t="str">
        <f>IFERROR(IF(AND('Classificação geral'!$J101="fem",'Classificação geral'!$K101=2,'Classificação geral'!$F101="Mini"),'Classificação geral'!$B101,""),"")</f>
        <v/>
      </c>
      <c r="GT109" s="215" t="str">
        <f>IF($GS109='Classificação geral'!$B101,'Classificação geral'!$C101,"")</f>
        <v/>
      </c>
      <c r="GU109" s="215" t="str">
        <f>IF($GS109='Classificação geral'!$B101,'Classificação geral'!$D101,"")</f>
        <v/>
      </c>
      <c r="GV109" s="215" t="str">
        <f>IF($GS109='Classificação geral'!$B101,'Classificação geral'!$J101,"")</f>
        <v/>
      </c>
      <c r="GW109" s="214" t="str">
        <f>IFERROR(IF(AND($GV109="fem",'Classificação geral'!$K101=2),'Classificação geral'!K101,""),"")</f>
        <v/>
      </c>
      <c r="GX109" s="214" t="str">
        <f>IFERROR(IF(AND($GV109="fem",'Classificação geral'!$K101=2),'Classificação geral'!P101,""),"")</f>
        <v/>
      </c>
      <c r="GY109" s="214" t="str">
        <f>IFERROR(IF(AND($GV109="fem",'Classificação geral'!$K101=2),'Classificação geral'!S101,""),"")</f>
        <v/>
      </c>
      <c r="GZ109" s="214" t="str">
        <f>IFERROR(IF(AND($GV109="fem",'Classificação geral'!$K101=2),'Classificação geral'!T101,""),"")</f>
        <v/>
      </c>
      <c r="HA109" s="214" t="str">
        <f>IFERROR(IF(AND($GV109="fem",'Classificação geral'!$K101=2),'Classificação geral'!L101,""),"")</f>
        <v/>
      </c>
      <c r="HB109" s="214" t="str">
        <f>IFERROR(IF(AND($GV109="fem",'Classificação geral'!$K101=2),'Classificação geral'!U101,""),"")</f>
        <v/>
      </c>
      <c r="HC109" s="214" t="str">
        <f>IFERROR(IF(AND($GV109="fem",'Classificação geral'!$K101=2),'Classificação geral'!W101,""),"")</f>
        <v/>
      </c>
      <c r="HD109" s="214" t="str">
        <f>IFERROR(IF(AND($GV109="fem",'Classificação geral'!$K101=2),'Classificação geral'!X101,""),"")</f>
        <v/>
      </c>
      <c r="HE109" s="214" t="str">
        <f>IFERROR(IF(AND($GV109="fem",'Classificação geral'!$K101=2),'Classificação geral'!M101,""),"")</f>
        <v/>
      </c>
      <c r="HF109" s="214" t="str">
        <f>IFERROR(IF(AND($GV109="fem",'Classificação geral'!$K101=2),'Classificação geral'!Y101,""),"")</f>
        <v/>
      </c>
      <c r="HG109" s="214" t="str">
        <f>IFERROR(IF(AND($GV109="fem",'Classificação geral'!$K101=2),'Classificação geral'!AA101,""),"")</f>
        <v/>
      </c>
      <c r="HH109" s="214" t="str">
        <f>IFERROR(IF(AND($GV109="fem",'Classificação geral'!$K101=2),'Classificação geral'!AB101,""),"")</f>
        <v/>
      </c>
      <c r="HI109" s="214" t="str">
        <f>IFERROR(IF(AND($GV109="fem",'Classificação geral'!$K101=2),'Classificação geral'!N101,""),"")</f>
        <v/>
      </c>
      <c r="HJ109" s="214" t="str">
        <f>IFERROR(IF(AND($GV109="fem",'Classificação geral'!$K101=2),'Classificação geral'!O101,""),"")</f>
        <v/>
      </c>
      <c r="HK109" s="214" t="str">
        <f>IFERROR(IF(AND($GV109="fem",'Classificação geral'!$K101=2),'Classificação geral'!AM101,""),"")</f>
        <v/>
      </c>
      <c r="HL109" s="216" t="str">
        <f>IFERROR(RANK(HK109,HK:HK,0)+ COUNTIF(HK$13:$HK107,HK109),"")</f>
        <v/>
      </c>
      <c r="HM109" s="209"/>
      <c r="HN109" s="214" t="str">
        <f>IFERROR(IF(AND('Classificação geral'!$J101="mas",'Classificação geral'!$K101=2,'Classificação geral'!$F101="Mini"),'Classificação geral'!$A101,""),"")</f>
        <v/>
      </c>
      <c r="HO109" s="214" t="str">
        <f>IFERROR(IF(AND('Classificação geral'!$J101="mas",'Classificação geral'!$K101=2,'Classificação geral'!$F101="Mini"),'Classificação geral'!$B101,""),"")</f>
        <v/>
      </c>
      <c r="HP109" s="215" t="str">
        <f>IF($HO109='Classificação geral'!$B101,'Classificação geral'!$C101,"")</f>
        <v/>
      </c>
      <c r="HQ109" s="215" t="str">
        <f>IF($HO109='Classificação geral'!$B101,'Classificação geral'!$D101,"")</f>
        <v/>
      </c>
      <c r="HR109" s="215" t="str">
        <f>IF($HO109='Classificação geral'!$B101,'Classificação geral'!$J101,"")</f>
        <v/>
      </c>
      <c r="HS109" s="214" t="str">
        <f>IFERROR(IF(AND($HR109="mas",'Classificação geral'!$K101=2),'Classificação geral'!K101,""),"")</f>
        <v/>
      </c>
      <c r="HT109" s="214" t="str">
        <f>IFERROR(IF(AND($HR109="mas",'Classificação geral'!$K101=2),'Classificação geral'!P101,""),"")</f>
        <v/>
      </c>
      <c r="HU109" s="214" t="str">
        <f>IFERROR(IF(AND($HR109="mas",'Classificação geral'!$K101=2),'Classificação geral'!S101,""),"")</f>
        <v/>
      </c>
      <c r="HV109" s="214" t="str">
        <f>IFERROR(IF(AND($HR109="mas",'Classificação geral'!$K101=2),'Classificação geral'!T101,""),"")</f>
        <v/>
      </c>
      <c r="HW109" s="214" t="str">
        <f>IFERROR(IF(AND($HR109="mas",'Classificação geral'!$K101=2),'Classificação geral'!L101,""),"")</f>
        <v/>
      </c>
      <c r="HX109" s="214" t="str">
        <f>IFERROR(IF(AND($HR109="mas",'Classificação geral'!$K101=2),'Classificação geral'!U101,""),"")</f>
        <v/>
      </c>
      <c r="HY109" s="214" t="str">
        <f>IFERROR(IF(AND($HR109="mas",'Classificação geral'!$K101=2),'Classificação geral'!W101,""),"")</f>
        <v/>
      </c>
      <c r="HZ109" s="214" t="str">
        <f>IFERROR(IF(AND($HR109="mas",'Classificação geral'!$K101=2),'Classificação geral'!X101,""),"")</f>
        <v/>
      </c>
      <c r="IA109" s="214" t="str">
        <f>IFERROR(IF(AND($HR109="mas",'Classificação geral'!$K101=2),'Classificação geral'!M101,""),"")</f>
        <v/>
      </c>
      <c r="IB109" s="214" t="str">
        <f>IFERROR(IF(AND($HR109="mas",'Classificação geral'!$K101=2),'Classificação geral'!Y101,""),"")</f>
        <v/>
      </c>
      <c r="IC109" s="214" t="str">
        <f>IFERROR(IF(AND($HR109="mas",'Classificação geral'!$K101=2),'Classificação geral'!AA101,""),"")</f>
        <v/>
      </c>
      <c r="ID109" s="214" t="str">
        <f>IFERROR(IF(AND($HR109="mas",'Classificação geral'!$K101=2),'Classificação geral'!AB101,""),"")</f>
        <v/>
      </c>
      <c r="IE109" s="214" t="str">
        <f>IFERROR(IF(AND($HR109="mas",'Classificação geral'!$K101=2),'Classificação geral'!N101,""),"")</f>
        <v/>
      </c>
      <c r="IF109" s="214" t="str">
        <f>IFERROR(IF(AND($HR109="mas",'Classificação geral'!$K101=2),'Classificação geral'!$AM101,""),"")</f>
        <v/>
      </c>
      <c r="IG109" s="216" t="str">
        <f>IFERROR(RANK(IF109,IF:IF,0)+ COUNTIF($IF$13:IF$13,IF109),"")</f>
        <v/>
      </c>
      <c r="IH109" s="209"/>
      <c r="II109" s="214" t="str">
        <f>IFERROR(IF(AND('Classificação geral'!$J101="fem",'Classificação geral'!$K101=3,'Classificação geral'!$F101="Mini"),'Classificação geral'!$A101,""),"")</f>
        <v/>
      </c>
      <c r="IJ109" s="214" t="str">
        <f>IFERROR(IF(AND('Classificação geral'!$J101="fem",'Classificação geral'!$K101=3,'Classificação geral'!$F101="Mini"),'Classificação geral'!$B101,""),"")</f>
        <v/>
      </c>
      <c r="IK109" s="215" t="str">
        <f>IF($IJ109='Classificação geral'!$B101,'Classificação geral'!$C101,"")</f>
        <v/>
      </c>
      <c r="IL109" s="215" t="str">
        <f>IF($IJ109='Classificação geral'!$B101,'Classificação geral'!$D101,"")</f>
        <v/>
      </c>
      <c r="IM109" s="215" t="str">
        <f>IF($IJ109='Classificação geral'!$B101,'Classificação geral'!$J101,"")</f>
        <v/>
      </c>
      <c r="IN109" s="215" t="str">
        <f>IF($IM109='Classificação geral'!$J101,'Classificação geral'!$K101,"")</f>
        <v/>
      </c>
      <c r="IO109" s="215" t="str">
        <f>IF($IN109='Classificação geral'!$K101,'Classificação geral'!$P101,"")</f>
        <v/>
      </c>
      <c r="IP109" s="215" t="str">
        <f>IF($IN109='Classificação geral'!$K101,'Classificação geral'!$S101,"")</f>
        <v/>
      </c>
      <c r="IQ109" s="215" t="str">
        <f>IF($IN109='Classificação geral'!$K101,'Classificação geral'!$T101,"")</f>
        <v/>
      </c>
      <c r="IR109" s="215" t="str">
        <f>IF($IN109='Classificação geral'!$K101,'Classificação geral'!$L101,"")</f>
        <v/>
      </c>
      <c r="IS109" s="215" t="str">
        <f>IF($IN109='Classificação geral'!$K101,'Classificação geral'!$U101,"")</f>
        <v/>
      </c>
      <c r="IT109" s="215" t="str">
        <f>IF($IN109='Classificação geral'!$K101,'Classificação geral'!$W101,"")</f>
        <v/>
      </c>
      <c r="IU109" s="215" t="str">
        <f>IF($IN109='Classificação geral'!$K101,'Classificação geral'!$X101,"")</f>
        <v/>
      </c>
      <c r="IV109" s="215" t="str">
        <f>IF($IN109='Classificação geral'!$K101,'Classificação geral'!$M101,"")</f>
        <v/>
      </c>
      <c r="IW109" s="215" t="str">
        <f>IF($IN109='Classificação geral'!$K101,'Classificação geral'!$Y101,"")</f>
        <v/>
      </c>
      <c r="IX109" s="215" t="str">
        <f>IF($IN109='Classificação geral'!$K101,'Classificação geral'!$AA101,"")</f>
        <v/>
      </c>
      <c r="IY109" s="215" t="str">
        <f>IF($IN109='Classificação geral'!$K101,'Classificação geral'!$AB101,"")</f>
        <v/>
      </c>
      <c r="IZ109" s="215" t="str">
        <f>IF($IN109='Classificação geral'!$K101,'Classificação geral'!$N101,"")</f>
        <v/>
      </c>
      <c r="JA109" s="215" t="str">
        <f>IF($IN109='Classificação geral'!$K101,'Classificação geral'!$O101,"")</f>
        <v/>
      </c>
      <c r="JB109" s="215" t="str">
        <f>IF($IN109='Classificação geral'!$K101,'Classificação geral'!$AM101,"")</f>
        <v/>
      </c>
      <c r="JC109" s="216" t="str">
        <f>IFERROR(RANK(JB109,JB:JB,0)+ COUNTIF($JB$13:JB107,JB109),"")</f>
        <v/>
      </c>
      <c r="JD109" s="209"/>
      <c r="JE109" s="214" t="str">
        <f>IFERROR(IF(AND('Classificação geral'!$J101="mas",'Classificação geral'!$K101=3,'Classificação geral'!$F101="Mini"),'Classificação geral'!$A101,""),"")</f>
        <v/>
      </c>
      <c r="JF109" s="214" t="str">
        <f>IFERROR(IF(AND('Classificação geral'!$J101="mas",'Classificação geral'!$K101=3,'Classificação geral'!$F101="Mini"),'Classificação geral'!$B101,""),"")</f>
        <v/>
      </c>
      <c r="JG109" s="215" t="str">
        <f>IF($JF109='Classificação geral'!$B101,'Classificação geral'!$C101,"")</f>
        <v/>
      </c>
      <c r="JH109" s="215" t="str">
        <f>IF($JF109='Classificação geral'!$B101,'Classificação geral'!$D101,"")</f>
        <v/>
      </c>
      <c r="JI109" s="215" t="str">
        <f>IF($JF109='Classificação geral'!$B101,'Classificação geral'!$J101,"")</f>
        <v/>
      </c>
      <c r="JJ109" s="214" t="str">
        <f>IFERROR(IF(AND($JI109="mas",'Classificação geral'!$K101=3),'Classificação geral'!K101,""),"")</f>
        <v/>
      </c>
      <c r="JK109" s="214" t="str">
        <f>IFERROR(IF(AND($JI109="mas",'Classificação geral'!$K101=3),'Classificação geral'!P101,""),"")</f>
        <v/>
      </c>
      <c r="JL109" s="214" t="str">
        <f>IFERROR(IF(AND($JI109="mas",'Classificação geral'!$K101=3),'Classificação geral'!S101,""),"")</f>
        <v/>
      </c>
      <c r="JM109" s="214" t="str">
        <f>IFERROR(IF(AND($JI109="mas",'Classificação geral'!$K101=3),'Classificação geral'!T101,""),"")</f>
        <v/>
      </c>
      <c r="JN109" s="214" t="str">
        <f>IFERROR(IF(AND($JI109="mas",'Classificação geral'!$K101=3),'Classificação geral'!L101,""),"")</f>
        <v/>
      </c>
      <c r="JO109" s="214" t="str">
        <f>IFERROR(IF(AND($JI109="mas",'Classificação geral'!$K101=3),'Classificação geral'!U101,""),"")</f>
        <v/>
      </c>
      <c r="JP109" s="214" t="str">
        <f>IFERROR(IF(AND($JI109="mas",'Classificação geral'!$K101=3),'Classificação geral'!W101,""),"")</f>
        <v/>
      </c>
      <c r="JQ109" s="214" t="str">
        <f>IFERROR(IF(AND($JI109="mas",'Classificação geral'!$K101=3),'Classificação geral'!X101,""),"")</f>
        <v/>
      </c>
      <c r="JR109" s="214" t="str">
        <f>IFERROR(IF(AND($JI109="mas",'Classificação geral'!$K101=3),'Classificação geral'!M101,""),"")</f>
        <v/>
      </c>
      <c r="JS109" s="214" t="str">
        <f>IFERROR(IF(AND($JI109="mas",'Classificação geral'!$K101=3),'Classificação geral'!Y101,""),"")</f>
        <v/>
      </c>
      <c r="JT109" s="214" t="str">
        <f>IFERROR(IF(AND($JI109="mas",'Classificação geral'!$K101=3),'Classificação geral'!AA101,""),"")</f>
        <v/>
      </c>
      <c r="JU109" s="214" t="str">
        <f>IFERROR(IF(AND($JI109="mas",'Classificação geral'!$K101=3),'Classificação geral'!AB101,""),"")</f>
        <v/>
      </c>
      <c r="JV109" s="214" t="str">
        <f>IFERROR(IF(AND($JI109="mas",'Classificação geral'!$K101=3),'Classificação geral'!N101,""),"")</f>
        <v/>
      </c>
      <c r="JW109" s="214" t="str">
        <f>IFERROR(IF(AND($JI109="mas",'Classificação geral'!$K101=3),'Classificação geral'!$AM101,""),"")</f>
        <v/>
      </c>
      <c r="JX109" s="216" t="str">
        <f>IFERROR(RANK(JW109,JW:JW,0)+ COUNTIF(JW$13:$JW107,JW109),"")</f>
        <v/>
      </c>
    </row>
    <row r="110" spans="1:284" s="199" customFormat="1" ht="24.75" customHeight="1" x14ac:dyDescent="0.4">
      <c r="B110" s="207"/>
      <c r="C110" s="238" t="str">
        <f t="shared" si="168"/>
        <v/>
      </c>
      <c r="D110" s="238" t="str">
        <f t="shared" si="169"/>
        <v/>
      </c>
      <c r="E110" s="238" t="str">
        <f t="shared" si="170"/>
        <v/>
      </c>
      <c r="F110" s="239" t="str">
        <f t="shared" si="171"/>
        <v/>
      </c>
      <c r="G110" s="239" t="str">
        <f t="shared" si="172"/>
        <v/>
      </c>
      <c r="H110" s="240" t="str">
        <f t="shared" si="173"/>
        <v/>
      </c>
      <c r="I110" s="240" t="str">
        <f t="shared" si="174"/>
        <v/>
      </c>
      <c r="J110" s="240" t="str">
        <f t="shared" si="175"/>
        <v/>
      </c>
      <c r="K110" s="240" t="str">
        <f t="shared" si="176"/>
        <v/>
      </c>
      <c r="L110" s="240" t="str">
        <f t="shared" si="177"/>
        <v/>
      </c>
      <c r="M110" s="240" t="str">
        <f t="shared" si="178"/>
        <v/>
      </c>
      <c r="N110" s="240" t="str">
        <f t="shared" si="179"/>
        <v/>
      </c>
      <c r="O110" s="240" t="str">
        <f t="shared" si="180"/>
        <v/>
      </c>
      <c r="P110" s="240" t="str">
        <f t="shared" si="181"/>
        <v/>
      </c>
      <c r="Q110" s="240" t="str">
        <f t="shared" si="182"/>
        <v/>
      </c>
      <c r="R110" s="240" t="str">
        <f t="shared" si="274"/>
        <v/>
      </c>
      <c r="S110" s="240" t="str">
        <f t="shared" si="274"/>
        <v/>
      </c>
      <c r="T110" s="240" t="str">
        <f t="shared" si="183"/>
        <v/>
      </c>
      <c r="U110" s="240" t="str">
        <f t="shared" si="184"/>
        <v/>
      </c>
      <c r="V110" s="241">
        <v>96</v>
      </c>
      <c r="W110" s="432"/>
      <c r="X110" s="434"/>
      <c r="Y110" s="202"/>
      <c r="Z110" s="202"/>
      <c r="AA110" s="203"/>
      <c r="AB110" s="203"/>
      <c r="AC110" s="200"/>
      <c r="AD110" s="204"/>
      <c r="AE110" s="204"/>
      <c r="AF110" s="204"/>
      <c r="AG110" s="204"/>
      <c r="AH110" s="204"/>
      <c r="AI110" s="204"/>
      <c r="AJ110" s="204"/>
      <c r="AK110" s="204"/>
      <c r="AL110" s="204"/>
      <c r="AM110" s="204"/>
      <c r="AN110" s="204"/>
      <c r="AO110" s="204"/>
      <c r="AP110" s="204"/>
      <c r="AQ110" s="204"/>
      <c r="AR110" s="204"/>
      <c r="AS110" s="204"/>
      <c r="AT110" s="202"/>
      <c r="AU110" s="202"/>
      <c r="AX110" s="202"/>
      <c r="AY110" s="200"/>
      <c r="AZ110" s="200"/>
      <c r="BA110" s="201"/>
      <c r="BB110" s="201"/>
      <c r="BC110" s="201"/>
      <c r="BD110" s="201"/>
      <c r="BE110" s="201"/>
      <c r="BF110" s="201"/>
      <c r="BG110" s="201"/>
      <c r="BH110" s="201"/>
      <c r="BI110" s="201"/>
      <c r="BJ110" s="201"/>
      <c r="BK110" s="201"/>
      <c r="BL110" s="201"/>
      <c r="BM110" s="201"/>
      <c r="BN110" s="201"/>
      <c r="BO110" s="201"/>
      <c r="BP110" s="201"/>
      <c r="BQ110" s="201"/>
      <c r="BR110" s="202"/>
      <c r="BS110" s="432"/>
      <c r="BT110" s="202"/>
      <c r="BU110" s="202"/>
      <c r="BV110" s="202"/>
      <c r="BW110" s="203"/>
      <c r="BX110" s="203"/>
      <c r="BY110" s="201"/>
      <c r="BZ110" s="204"/>
      <c r="CA110" s="204"/>
      <c r="CB110" s="204"/>
      <c r="CC110" s="204"/>
      <c r="CD110" s="204"/>
      <c r="CE110" s="204"/>
      <c r="CF110" s="204"/>
      <c r="CG110" s="204"/>
      <c r="CH110" s="204"/>
      <c r="CI110" s="204"/>
      <c r="CJ110" s="204"/>
      <c r="CK110" s="204"/>
      <c r="CL110" s="204"/>
      <c r="CM110" s="204"/>
      <c r="CN110" s="204"/>
      <c r="CO110" s="204"/>
      <c r="CP110" s="202"/>
      <c r="CQ110" s="202"/>
      <c r="CS110" s="207"/>
      <c r="CT110" s="200"/>
      <c r="CU110" s="200"/>
      <c r="CV110" s="203"/>
      <c r="CW110" s="201"/>
      <c r="CX110" s="201"/>
      <c r="CY110" s="201"/>
      <c r="CZ110" s="201"/>
      <c r="DA110" s="201"/>
      <c r="DB110" s="201"/>
      <c r="DC110" s="201"/>
      <c r="DD110" s="201"/>
      <c r="DE110" s="201"/>
      <c r="DF110" s="201"/>
      <c r="DG110" s="201"/>
      <c r="DH110" s="201"/>
      <c r="DI110" s="201"/>
      <c r="DJ110" s="201"/>
      <c r="DK110" s="201"/>
      <c r="DL110" s="201"/>
      <c r="DM110" s="202"/>
      <c r="DN110" s="432"/>
      <c r="DO110" s="202"/>
      <c r="DP110" s="202"/>
      <c r="DQ110" s="202"/>
      <c r="DR110" s="203"/>
      <c r="DS110" s="203"/>
      <c r="DT110" s="203"/>
      <c r="DU110" s="204"/>
      <c r="DV110" s="204"/>
      <c r="DW110" s="204"/>
      <c r="DX110" s="204"/>
      <c r="DY110" s="204"/>
      <c r="DZ110" s="204"/>
      <c r="EA110" s="204"/>
      <c r="EB110" s="204"/>
      <c r="EC110" s="204"/>
      <c r="ED110" s="204"/>
      <c r="EE110" s="204"/>
      <c r="EF110" s="204"/>
      <c r="EG110" s="204"/>
      <c r="EH110" s="204"/>
      <c r="EI110" s="204"/>
      <c r="EJ110" s="204"/>
      <c r="EK110" s="202"/>
      <c r="EL110" s="202"/>
      <c r="EZ110" s="214" t="str">
        <f>IFERROR(IF(AND('Classificação geral'!$J102="FEM",'Classificação geral'!$K102=1,'Classificação geral'!$F102="Mini"),'Classificação geral'!$A102,""),"")</f>
        <v/>
      </c>
      <c r="FA110" s="214" t="str">
        <f>IFERROR(IF(AND('Classificação geral'!$J102="FEM",'Classificação geral'!$K102=1,'Classificação geral'!F102="Mini"),'Classificação geral'!$B102,""),"")</f>
        <v/>
      </c>
      <c r="FB110" s="215" t="str">
        <f>IF($FA110='Classificação geral'!$B102,'Classificação geral'!$C102,"")</f>
        <v/>
      </c>
      <c r="FC110" s="215" t="str">
        <f>IF($FA110='Classificação geral'!$B102,'Classificação geral'!$D102,"")</f>
        <v/>
      </c>
      <c r="FD110" s="215" t="str">
        <f>IF($FA110='Classificação geral'!$B102,'Classificação geral'!$J102,"")</f>
        <v/>
      </c>
      <c r="FE110" s="215" t="str">
        <f>IF($FD110='Classificação geral'!$J102,'Classificação geral'!$K102,"")</f>
        <v/>
      </c>
      <c r="FF110" s="215" t="str">
        <f>IF($FE110='Classificação geral'!$K102,'Classificação geral'!$P102,"")</f>
        <v/>
      </c>
      <c r="FG110" s="215" t="str">
        <f>IF($FE110='Classificação geral'!$K102,'Classificação geral'!$S102,"")</f>
        <v/>
      </c>
      <c r="FH110" s="215" t="str">
        <f>IF($FE110='Classificação geral'!$K102,'Classificação geral'!$T102,"")</f>
        <v/>
      </c>
      <c r="FI110" s="215" t="str">
        <f>IF($FE110='Classificação geral'!$K102,'Classificação geral'!$L102,"")</f>
        <v/>
      </c>
      <c r="FJ110" s="215" t="str">
        <f>IF($FE110='Classificação geral'!$K102,'Classificação geral'!$U102,"")</f>
        <v/>
      </c>
      <c r="FK110" s="215" t="str">
        <f>IF($FE110='Classificação geral'!$K102,'Classificação geral'!$W102,"")</f>
        <v/>
      </c>
      <c r="FL110" s="215" t="str">
        <f>IF($FE110='Classificação geral'!$K102,'Classificação geral'!$X102,"")</f>
        <v/>
      </c>
      <c r="FM110" s="215" t="str">
        <f>IF($FE110='Classificação geral'!$K102,'Classificação geral'!$M102,"")</f>
        <v/>
      </c>
      <c r="FN110" s="215" t="str">
        <f>IF($FE110='Classificação geral'!$K102,'Classificação geral'!$Y102,"")</f>
        <v/>
      </c>
      <c r="FO110" s="215" t="str">
        <f>IF($FE110='Classificação geral'!$K102,'Classificação geral'!$AA102,"")</f>
        <v/>
      </c>
      <c r="FP110" s="215" t="str">
        <f>IF($FE110='Classificação geral'!$K102,'Classificação geral'!$AB102,"")</f>
        <v/>
      </c>
      <c r="FQ110" s="215" t="str">
        <f>IF($FE110='Classificação geral'!$K102,'Classificação geral'!$N102,"")</f>
        <v/>
      </c>
      <c r="FR110" s="215" t="str">
        <f>IF($FE110='Classificação geral'!$K102,'Classificação geral'!$O102,"")</f>
        <v/>
      </c>
      <c r="FS110" s="215" t="str">
        <f>IF($FE110='Classificação geral'!$K102,'Classificação geral'!$AM102,"")</f>
        <v/>
      </c>
      <c r="FT110" s="216" t="str">
        <f>IFERROR(RANK(FS110,FS:FS,0)+ COUNTIF($FS$13:FS109,FS110),"")</f>
        <v/>
      </c>
      <c r="FU110" s="209"/>
      <c r="FV110" s="214" t="str">
        <f>IFERROR(IF(AND('Classificação geral'!$J102="mas",'Classificação geral'!$K102=1,'Classificação geral'!$F102="Mini"),'Classificação geral'!$A102,""),"")</f>
        <v/>
      </c>
      <c r="FW110" s="214" t="str">
        <f>IFERROR(IF(AND('Classificação geral'!$J102="mas",'Classificação geral'!$K102=1,'Classificação geral'!$F102="Mini"),'Classificação geral'!$B102,""),"")</f>
        <v/>
      </c>
      <c r="FX110" s="215" t="str">
        <f>IF($FW110='Classificação geral'!$B102,'Classificação geral'!$C102,"")</f>
        <v/>
      </c>
      <c r="FY110" s="215" t="str">
        <f>IF($FW110='Classificação geral'!$B102,'Classificação geral'!$D102,"")</f>
        <v/>
      </c>
      <c r="FZ110" s="215" t="str">
        <f>IF($FW110='Classificação geral'!$B102,'Classificação geral'!$J102,"")</f>
        <v/>
      </c>
      <c r="GA110" s="214" t="str">
        <f>IFERROR(IF(AND($FZ110="mas",'Classificação geral'!$K102=1),'Classificação geral'!K102,""),"")</f>
        <v/>
      </c>
      <c r="GB110" s="214" t="str">
        <f>IFERROR(IF(AND($FZ110="mas",'Classificação geral'!$K102=1),'Classificação geral'!P102,""),"")</f>
        <v/>
      </c>
      <c r="GC110" s="214" t="str">
        <f>IFERROR(IF(AND($FZ110="mas",'Classificação geral'!$K102=1),'Classificação geral'!S102,""),"")</f>
        <v/>
      </c>
      <c r="GD110" s="214" t="str">
        <f>IFERROR(IF(AND($FZ110="mas",'Classificação geral'!$K102=1),'Classificação geral'!T102,""),"")</f>
        <v/>
      </c>
      <c r="GE110" s="214" t="str">
        <f>IFERROR(IF(AND($FZ110="mas",'Classificação geral'!$K102=1),'Classificação geral'!L102,""),"")</f>
        <v/>
      </c>
      <c r="GF110" s="214" t="str">
        <f>IFERROR(IF(AND($FZ110="mas",'Classificação geral'!$K102=1),'Classificação geral'!U102,""),"")</f>
        <v/>
      </c>
      <c r="GG110" s="214" t="str">
        <f>IFERROR(IF(AND($FZ110="mas",'Classificação geral'!$K102=1),'Classificação geral'!W102,""),"")</f>
        <v/>
      </c>
      <c r="GH110" s="214" t="str">
        <f>IFERROR(IF(AND($FZ110="mas",'Classificação geral'!$K102=1),'Classificação geral'!X102,""),"")</f>
        <v/>
      </c>
      <c r="GI110" s="214" t="str">
        <f>IFERROR(IF(AND($FZ110="mas",'Classificação geral'!$K102=1),'Classificação geral'!M102,""),"")</f>
        <v/>
      </c>
      <c r="GJ110" s="214" t="str">
        <f>IFERROR(IF(AND($FZ110="mas",'Classificação geral'!$K102=1),'Classificação geral'!Y102,""),"")</f>
        <v/>
      </c>
      <c r="GK110" s="214" t="str">
        <f>IFERROR(IF(AND($FZ110="mas",'Classificação geral'!$K102=1),'Classificação geral'!AA102,""),"")</f>
        <v/>
      </c>
      <c r="GL110" s="214" t="str">
        <f>IFERROR(IF(AND($FZ110="mas",'Classificação geral'!$K102=1),'Classificação geral'!AB102,""),"")</f>
        <v/>
      </c>
      <c r="GM110" s="214" t="str">
        <f>IFERROR(IF(AND($FZ110="mas",'Classificação geral'!$K102=1),'Classificação geral'!N102,""),"")</f>
        <v/>
      </c>
      <c r="GN110" s="214" t="str">
        <f>IFERROR(IF(AND($FZ110="mas",'Classificação geral'!$K102=1),'Classificação geral'!O102,""),"")</f>
        <v/>
      </c>
      <c r="GO110" s="244" t="str">
        <f>IFERROR(IF(AND($FZ110="mas",'Classificação geral'!$K102=1),'Classificação geral'!AM102,""),"")</f>
        <v/>
      </c>
      <c r="GP110" s="216" t="str">
        <f>IFERROR(RANK(GO110,GO:GO,0)+ COUNTIF($GO$13:GO109,GO110),"")</f>
        <v/>
      </c>
      <c r="GQ110" s="209"/>
      <c r="GR110" s="214" t="str">
        <f>IFERROR(IF(AND('Classificação geral'!$J102="fem",'Classificação geral'!$K102=2,'Classificação geral'!$F102="Mini"),'Classificação geral'!$A102,""),"")</f>
        <v/>
      </c>
      <c r="GS110" s="214" t="str">
        <f>IFERROR(IF(AND('Classificação geral'!$J102="fem",'Classificação geral'!$K102=2,'Classificação geral'!$F102="Mini"),'Classificação geral'!$B102,""),"")</f>
        <v/>
      </c>
      <c r="GT110" s="215" t="str">
        <f>IF($GS110='Classificação geral'!$B102,'Classificação geral'!$C102,"")</f>
        <v/>
      </c>
      <c r="GU110" s="215" t="str">
        <f>IF($GS110='Classificação geral'!$B102,'Classificação geral'!$D102,"")</f>
        <v/>
      </c>
      <c r="GV110" s="215" t="str">
        <f>IF($GS110='Classificação geral'!$B102,'Classificação geral'!$J102,"")</f>
        <v/>
      </c>
      <c r="GW110" s="214" t="str">
        <f>IFERROR(IF(AND($GV110="fem",'Classificação geral'!$K102=2),'Classificação geral'!K102,""),"")</f>
        <v/>
      </c>
      <c r="GX110" s="214" t="str">
        <f>IFERROR(IF(AND($GV110="fem",'Classificação geral'!$K102=2),'Classificação geral'!P102,""),"")</f>
        <v/>
      </c>
      <c r="GY110" s="214" t="str">
        <f>IFERROR(IF(AND($GV110="fem",'Classificação geral'!$K102=2),'Classificação geral'!S102,""),"")</f>
        <v/>
      </c>
      <c r="GZ110" s="214" t="str">
        <f>IFERROR(IF(AND($GV110="fem",'Classificação geral'!$K102=2),'Classificação geral'!T102,""),"")</f>
        <v/>
      </c>
      <c r="HA110" s="214" t="str">
        <f>IFERROR(IF(AND($GV110="fem",'Classificação geral'!$K102=2),'Classificação geral'!L102,""),"")</f>
        <v/>
      </c>
      <c r="HB110" s="214" t="str">
        <f>IFERROR(IF(AND($GV110="fem",'Classificação geral'!$K102=2),'Classificação geral'!U102,""),"")</f>
        <v/>
      </c>
      <c r="HC110" s="214" t="str">
        <f>IFERROR(IF(AND($GV110="fem",'Classificação geral'!$K102=2),'Classificação geral'!W102,""),"")</f>
        <v/>
      </c>
      <c r="HD110" s="214" t="str">
        <f>IFERROR(IF(AND($GV110="fem",'Classificação geral'!$K102=2),'Classificação geral'!X102,""),"")</f>
        <v/>
      </c>
      <c r="HE110" s="214" t="str">
        <f>IFERROR(IF(AND($GV110="fem",'Classificação geral'!$K102=2),'Classificação geral'!M102,""),"")</f>
        <v/>
      </c>
      <c r="HF110" s="214" t="str">
        <f>IFERROR(IF(AND($GV110="fem",'Classificação geral'!$K102=2),'Classificação geral'!Y102,""),"")</f>
        <v/>
      </c>
      <c r="HG110" s="214" t="str">
        <f>IFERROR(IF(AND($GV110="fem",'Classificação geral'!$K102=2),'Classificação geral'!AA102,""),"")</f>
        <v/>
      </c>
      <c r="HH110" s="214" t="str">
        <f>IFERROR(IF(AND($GV110="fem",'Classificação geral'!$K102=2),'Classificação geral'!AB102,""),"")</f>
        <v/>
      </c>
      <c r="HI110" s="214" t="str">
        <f>IFERROR(IF(AND($GV110="fem",'Classificação geral'!$K102=2),'Classificação geral'!N102,""),"")</f>
        <v/>
      </c>
      <c r="HJ110" s="214" t="str">
        <f>IFERROR(IF(AND($GV110="fem",'Classificação geral'!$K102=2),'Classificação geral'!O102,""),"")</f>
        <v/>
      </c>
      <c r="HK110" s="214" t="str">
        <f>IFERROR(IF(AND($GV110="fem",'Classificação geral'!$K102=2),'Classificação geral'!AM102,""),"")</f>
        <v/>
      </c>
      <c r="HL110" s="216" t="str">
        <f>IFERROR(RANK(HK110,HK:HK,0)+ COUNTIF(HK$13:$HK108,HK110),"")</f>
        <v/>
      </c>
      <c r="HM110" s="209"/>
      <c r="HN110" s="214" t="str">
        <f>IFERROR(IF(AND('Classificação geral'!$J102="mas",'Classificação geral'!$K102=2,'Classificação geral'!$F102="Mini"),'Classificação geral'!$A102,""),"")</f>
        <v/>
      </c>
      <c r="HO110" s="214" t="str">
        <f>IFERROR(IF(AND('Classificação geral'!$J102="mas",'Classificação geral'!$K102=2,'Classificação geral'!$F102="Mini"),'Classificação geral'!$B102,""),"")</f>
        <v/>
      </c>
      <c r="HP110" s="215" t="str">
        <f>IF($HO110='Classificação geral'!$B102,'Classificação geral'!$C102,"")</f>
        <v/>
      </c>
      <c r="HQ110" s="215" t="str">
        <f>IF($HO110='Classificação geral'!$B102,'Classificação geral'!$D102,"")</f>
        <v/>
      </c>
      <c r="HR110" s="215" t="str">
        <f>IF($HO110='Classificação geral'!$B102,'Classificação geral'!$J102,"")</f>
        <v/>
      </c>
      <c r="HS110" s="214" t="str">
        <f>IFERROR(IF(AND($HR110="mas",'Classificação geral'!$K102=2),'Classificação geral'!K102,""),"")</f>
        <v/>
      </c>
      <c r="HT110" s="214" t="str">
        <f>IFERROR(IF(AND($HR110="mas",'Classificação geral'!$K102=2),'Classificação geral'!P102,""),"")</f>
        <v/>
      </c>
      <c r="HU110" s="214" t="str">
        <f>IFERROR(IF(AND($HR110="mas",'Classificação geral'!$K102=2),'Classificação geral'!S102,""),"")</f>
        <v/>
      </c>
      <c r="HV110" s="214" t="str">
        <f>IFERROR(IF(AND($HR110="mas",'Classificação geral'!$K102=2),'Classificação geral'!T102,""),"")</f>
        <v/>
      </c>
      <c r="HW110" s="214" t="str">
        <f>IFERROR(IF(AND($HR110="mas",'Classificação geral'!$K102=2),'Classificação geral'!L102,""),"")</f>
        <v/>
      </c>
      <c r="HX110" s="214" t="str">
        <f>IFERROR(IF(AND($HR110="mas",'Classificação geral'!$K102=2),'Classificação geral'!U102,""),"")</f>
        <v/>
      </c>
      <c r="HY110" s="214" t="str">
        <f>IFERROR(IF(AND($HR110="mas",'Classificação geral'!$K102=2),'Classificação geral'!W102,""),"")</f>
        <v/>
      </c>
      <c r="HZ110" s="214" t="str">
        <f>IFERROR(IF(AND($HR110="mas",'Classificação geral'!$K102=2),'Classificação geral'!X102,""),"")</f>
        <v/>
      </c>
      <c r="IA110" s="214" t="str">
        <f>IFERROR(IF(AND($HR110="mas",'Classificação geral'!$K102=2),'Classificação geral'!M102,""),"")</f>
        <v/>
      </c>
      <c r="IB110" s="214" t="str">
        <f>IFERROR(IF(AND($HR110="mas",'Classificação geral'!$K102=2),'Classificação geral'!Y102,""),"")</f>
        <v/>
      </c>
      <c r="IC110" s="214" t="str">
        <f>IFERROR(IF(AND($HR110="mas",'Classificação geral'!$K102=2),'Classificação geral'!AA102,""),"")</f>
        <v/>
      </c>
      <c r="ID110" s="214" t="str">
        <f>IFERROR(IF(AND($HR110="mas",'Classificação geral'!$K102=2),'Classificação geral'!AB102,""),"")</f>
        <v/>
      </c>
      <c r="IE110" s="214" t="str">
        <f>IFERROR(IF(AND($HR110="mas",'Classificação geral'!$K102=2),'Classificação geral'!N102,""),"")</f>
        <v/>
      </c>
      <c r="IF110" s="214" t="str">
        <f>IFERROR(IF(AND($HR110="mas",'Classificação geral'!$K102=2),'Classificação geral'!$AM102,""),"")</f>
        <v/>
      </c>
      <c r="IG110" s="216" t="str">
        <f>IFERROR(RANK(IF110,IF:IF,0)+ COUNTIF($IF$13:IF$13,IF110),"")</f>
        <v/>
      </c>
      <c r="IH110" s="209"/>
      <c r="II110" s="214" t="str">
        <f>IFERROR(IF(AND('Classificação geral'!$J102="fem",'Classificação geral'!$K102=3,'Classificação geral'!$F102="Mini"),'Classificação geral'!$A102,""),"")</f>
        <v/>
      </c>
      <c r="IJ110" s="214" t="str">
        <f>IFERROR(IF(AND('Classificação geral'!$J102="fem",'Classificação geral'!$K102=3,'Classificação geral'!$F102="Mini"),'Classificação geral'!$B102,""),"")</f>
        <v/>
      </c>
      <c r="IK110" s="215" t="str">
        <f>IF($IJ110='Classificação geral'!$B102,'Classificação geral'!$C102,"")</f>
        <v/>
      </c>
      <c r="IL110" s="215" t="str">
        <f>IF($IJ110='Classificação geral'!$B102,'Classificação geral'!$D102,"")</f>
        <v/>
      </c>
      <c r="IM110" s="215" t="str">
        <f>IF($IJ110='Classificação geral'!$B102,'Classificação geral'!$J102,"")</f>
        <v/>
      </c>
      <c r="IN110" s="215" t="str">
        <f>IF($IM110='Classificação geral'!$J102,'Classificação geral'!$K102,"")</f>
        <v/>
      </c>
      <c r="IO110" s="215" t="str">
        <f>IF($IN110='Classificação geral'!$K102,'Classificação geral'!$P102,"")</f>
        <v/>
      </c>
      <c r="IP110" s="215" t="str">
        <f>IF($IN110='Classificação geral'!$K102,'Classificação geral'!$S102,"")</f>
        <v/>
      </c>
      <c r="IQ110" s="215" t="str">
        <f>IF($IN110='Classificação geral'!$K102,'Classificação geral'!$T102,"")</f>
        <v/>
      </c>
      <c r="IR110" s="215" t="str">
        <f>IF($IN110='Classificação geral'!$K102,'Classificação geral'!$L102,"")</f>
        <v/>
      </c>
      <c r="IS110" s="215" t="str">
        <f>IF($IN110='Classificação geral'!$K102,'Classificação geral'!$U102,"")</f>
        <v/>
      </c>
      <c r="IT110" s="215" t="str">
        <f>IF($IN110='Classificação geral'!$K102,'Classificação geral'!$W102,"")</f>
        <v/>
      </c>
      <c r="IU110" s="215" t="str">
        <f>IF($IN110='Classificação geral'!$K102,'Classificação geral'!$X102,"")</f>
        <v/>
      </c>
      <c r="IV110" s="215" t="str">
        <f>IF($IN110='Classificação geral'!$K102,'Classificação geral'!$M102,"")</f>
        <v/>
      </c>
      <c r="IW110" s="215" t="str">
        <f>IF($IN110='Classificação geral'!$K102,'Classificação geral'!$Y102,"")</f>
        <v/>
      </c>
      <c r="IX110" s="215" t="str">
        <f>IF($IN110='Classificação geral'!$K102,'Classificação geral'!$AA102,"")</f>
        <v/>
      </c>
      <c r="IY110" s="215" t="str">
        <f>IF($IN110='Classificação geral'!$K102,'Classificação geral'!$AB102,"")</f>
        <v/>
      </c>
      <c r="IZ110" s="215" t="str">
        <f>IF($IN110='Classificação geral'!$K102,'Classificação geral'!$N102,"")</f>
        <v/>
      </c>
      <c r="JA110" s="215" t="str">
        <f>IF($IN110='Classificação geral'!$K102,'Classificação geral'!$O102,"")</f>
        <v/>
      </c>
      <c r="JB110" s="215" t="str">
        <f>IF($IN110='Classificação geral'!$K102,'Classificação geral'!$AM102,"")</f>
        <v/>
      </c>
      <c r="JC110" s="216" t="str">
        <f>IFERROR(RANK(JB110,JB:JB,0)+ COUNTIF($JB$13:JB108,JB110),"")</f>
        <v/>
      </c>
      <c r="JD110" s="209"/>
      <c r="JE110" s="214" t="str">
        <f>IFERROR(IF(AND('Classificação geral'!$J102="mas",'Classificação geral'!$K102=3,'Classificação geral'!$F102="Mini"),'Classificação geral'!$A102,""),"")</f>
        <v/>
      </c>
      <c r="JF110" s="214" t="str">
        <f>IFERROR(IF(AND('Classificação geral'!$J102="mas",'Classificação geral'!$K102=3,'Classificação geral'!$F102="Mini"),'Classificação geral'!$B102,""),"")</f>
        <v/>
      </c>
      <c r="JG110" s="215" t="str">
        <f>IF($JF110='Classificação geral'!$B102,'Classificação geral'!$C102,"")</f>
        <v/>
      </c>
      <c r="JH110" s="215" t="str">
        <f>IF($JF110='Classificação geral'!$B102,'Classificação geral'!$D102,"")</f>
        <v/>
      </c>
      <c r="JI110" s="215" t="str">
        <f>IF($JF110='Classificação geral'!$B102,'Classificação geral'!$J102,"")</f>
        <v/>
      </c>
      <c r="JJ110" s="214" t="str">
        <f>IFERROR(IF(AND($JI110="mas",'Classificação geral'!$K102=3),'Classificação geral'!K102,""),"")</f>
        <v/>
      </c>
      <c r="JK110" s="214" t="str">
        <f>IFERROR(IF(AND($JI110="mas",'Classificação geral'!$K102=3),'Classificação geral'!P102,""),"")</f>
        <v/>
      </c>
      <c r="JL110" s="214" t="str">
        <f>IFERROR(IF(AND($JI110="mas",'Classificação geral'!$K102=3),'Classificação geral'!S102,""),"")</f>
        <v/>
      </c>
      <c r="JM110" s="214" t="str">
        <f>IFERROR(IF(AND($JI110="mas",'Classificação geral'!$K102=3),'Classificação geral'!T102,""),"")</f>
        <v/>
      </c>
      <c r="JN110" s="214" t="str">
        <f>IFERROR(IF(AND($JI110="mas",'Classificação geral'!$K102=3),'Classificação geral'!L102,""),"")</f>
        <v/>
      </c>
      <c r="JO110" s="214" t="str">
        <f>IFERROR(IF(AND($JI110="mas",'Classificação geral'!$K102=3),'Classificação geral'!U102,""),"")</f>
        <v/>
      </c>
      <c r="JP110" s="214" t="str">
        <f>IFERROR(IF(AND($JI110="mas",'Classificação geral'!$K102=3),'Classificação geral'!W102,""),"")</f>
        <v/>
      </c>
      <c r="JQ110" s="214" t="str">
        <f>IFERROR(IF(AND($JI110="mas",'Classificação geral'!$K102=3),'Classificação geral'!X102,""),"")</f>
        <v/>
      </c>
      <c r="JR110" s="214" t="str">
        <f>IFERROR(IF(AND($JI110="mas",'Classificação geral'!$K102=3),'Classificação geral'!M102,""),"")</f>
        <v/>
      </c>
      <c r="JS110" s="214" t="str">
        <f>IFERROR(IF(AND($JI110="mas",'Classificação geral'!$K102=3),'Classificação geral'!Y102,""),"")</f>
        <v/>
      </c>
      <c r="JT110" s="214" t="str">
        <f>IFERROR(IF(AND($JI110="mas",'Classificação geral'!$K102=3),'Classificação geral'!AA102,""),"")</f>
        <v/>
      </c>
      <c r="JU110" s="214" t="str">
        <f>IFERROR(IF(AND($JI110="mas",'Classificação geral'!$K102=3),'Classificação geral'!AB102,""),"")</f>
        <v/>
      </c>
      <c r="JV110" s="214" t="str">
        <f>IFERROR(IF(AND($JI110="mas",'Classificação geral'!$K102=3),'Classificação geral'!N102,""),"")</f>
        <v/>
      </c>
      <c r="JW110" s="214" t="str">
        <f>IFERROR(IF(AND($JI110="mas",'Classificação geral'!$K102=3),'Classificação geral'!$AM102,""),"")</f>
        <v/>
      </c>
      <c r="JX110" s="216" t="str">
        <f>IFERROR(RANK(JW110,JW:JW,0)+ COUNTIF(JW$13:$JW108,JW110),"")</f>
        <v/>
      </c>
    </row>
    <row r="111" spans="1:284" s="199" customFormat="1" ht="24.75" customHeight="1" x14ac:dyDescent="0.4">
      <c r="B111" s="207"/>
      <c r="C111" s="238" t="str">
        <f t="shared" si="168"/>
        <v/>
      </c>
      <c r="D111" s="238" t="str">
        <f t="shared" si="169"/>
        <v/>
      </c>
      <c r="E111" s="238" t="str">
        <f t="shared" si="170"/>
        <v/>
      </c>
      <c r="F111" s="239" t="str">
        <f t="shared" si="171"/>
        <v/>
      </c>
      <c r="G111" s="239" t="str">
        <f t="shared" si="172"/>
        <v/>
      </c>
      <c r="H111" s="240" t="str">
        <f t="shared" si="173"/>
        <v/>
      </c>
      <c r="I111" s="240" t="str">
        <f t="shared" si="174"/>
        <v/>
      </c>
      <c r="J111" s="240" t="str">
        <f t="shared" si="175"/>
        <v/>
      </c>
      <c r="K111" s="240" t="str">
        <f t="shared" si="176"/>
        <v/>
      </c>
      <c r="L111" s="240" t="str">
        <f t="shared" si="177"/>
        <v/>
      </c>
      <c r="M111" s="240" t="str">
        <f t="shared" si="178"/>
        <v/>
      </c>
      <c r="N111" s="240" t="str">
        <f t="shared" si="179"/>
        <v/>
      </c>
      <c r="O111" s="240" t="str">
        <f t="shared" si="180"/>
        <v/>
      </c>
      <c r="P111" s="240" t="str">
        <f t="shared" si="181"/>
        <v/>
      </c>
      <c r="Q111" s="240" t="str">
        <f t="shared" si="182"/>
        <v/>
      </c>
      <c r="R111" s="240" t="str">
        <f t="shared" si="274"/>
        <v/>
      </c>
      <c r="S111" s="240" t="str">
        <f t="shared" si="274"/>
        <v/>
      </c>
      <c r="T111" s="240" t="str">
        <f t="shared" si="183"/>
        <v/>
      </c>
      <c r="U111" s="240" t="str">
        <f t="shared" si="184"/>
        <v/>
      </c>
      <c r="V111" s="241">
        <v>97</v>
      </c>
      <c r="W111" s="432"/>
      <c r="X111" s="434"/>
      <c r="Y111" s="202"/>
      <c r="Z111" s="202"/>
      <c r="AA111" s="203"/>
      <c r="AB111" s="203"/>
      <c r="AC111" s="200"/>
      <c r="AD111" s="204"/>
      <c r="AE111" s="204"/>
      <c r="AF111" s="204"/>
      <c r="AG111" s="204"/>
      <c r="AH111" s="204"/>
      <c r="AI111" s="204"/>
      <c r="AJ111" s="204"/>
      <c r="AK111" s="204"/>
      <c r="AL111" s="204"/>
      <c r="AM111" s="204"/>
      <c r="AN111" s="204"/>
      <c r="AO111" s="204"/>
      <c r="AP111" s="204"/>
      <c r="AQ111" s="204"/>
      <c r="AR111" s="204"/>
      <c r="AS111" s="204"/>
      <c r="AT111" s="202"/>
      <c r="AU111" s="202"/>
      <c r="AX111" s="202"/>
      <c r="AY111" s="200"/>
      <c r="AZ111" s="200"/>
      <c r="BA111" s="201"/>
      <c r="BB111" s="201"/>
      <c r="BC111" s="201"/>
      <c r="BD111" s="201"/>
      <c r="BE111" s="201"/>
      <c r="BF111" s="201"/>
      <c r="BG111" s="201"/>
      <c r="BH111" s="201"/>
      <c r="BI111" s="201"/>
      <c r="BJ111" s="201"/>
      <c r="BK111" s="201"/>
      <c r="BL111" s="201"/>
      <c r="BM111" s="201"/>
      <c r="BN111" s="201"/>
      <c r="BO111" s="201"/>
      <c r="BP111" s="201"/>
      <c r="BQ111" s="201"/>
      <c r="BR111" s="202"/>
      <c r="BS111" s="432"/>
      <c r="BT111" s="202"/>
      <c r="BU111" s="202"/>
      <c r="BV111" s="202"/>
      <c r="BW111" s="203"/>
      <c r="BX111" s="203"/>
      <c r="BY111" s="201"/>
      <c r="BZ111" s="204"/>
      <c r="CA111" s="204"/>
      <c r="CB111" s="204"/>
      <c r="CC111" s="204"/>
      <c r="CD111" s="204"/>
      <c r="CE111" s="204"/>
      <c r="CF111" s="204"/>
      <c r="CG111" s="204"/>
      <c r="CH111" s="204"/>
      <c r="CI111" s="204"/>
      <c r="CJ111" s="204"/>
      <c r="CK111" s="204"/>
      <c r="CL111" s="204"/>
      <c r="CM111" s="204"/>
      <c r="CN111" s="204"/>
      <c r="CO111" s="204"/>
      <c r="CP111" s="202"/>
      <c r="CQ111" s="202"/>
      <c r="CS111" s="207"/>
      <c r="CT111" s="200"/>
      <c r="CU111" s="200"/>
      <c r="CV111" s="203"/>
      <c r="CW111" s="201"/>
      <c r="CX111" s="201"/>
      <c r="CY111" s="201"/>
      <c r="CZ111" s="201"/>
      <c r="DA111" s="201"/>
      <c r="DB111" s="201"/>
      <c r="DC111" s="201"/>
      <c r="DD111" s="201"/>
      <c r="DE111" s="201"/>
      <c r="DF111" s="201"/>
      <c r="DG111" s="201"/>
      <c r="DH111" s="201"/>
      <c r="DI111" s="201"/>
      <c r="DJ111" s="201"/>
      <c r="DK111" s="201"/>
      <c r="DL111" s="201"/>
      <c r="DM111" s="202"/>
      <c r="DN111" s="432"/>
      <c r="DO111" s="202"/>
      <c r="DP111" s="202"/>
      <c r="DQ111" s="202"/>
      <c r="DR111" s="203"/>
      <c r="DS111" s="203"/>
      <c r="DT111" s="203"/>
      <c r="DU111" s="204"/>
      <c r="DV111" s="204"/>
      <c r="DW111" s="204"/>
      <c r="DX111" s="204"/>
      <c r="DY111" s="204"/>
      <c r="DZ111" s="204"/>
      <c r="EA111" s="204"/>
      <c r="EB111" s="204"/>
      <c r="EC111" s="204"/>
      <c r="ED111" s="204"/>
      <c r="EE111" s="204"/>
      <c r="EF111" s="204"/>
      <c r="EG111" s="204"/>
      <c r="EH111" s="204"/>
      <c r="EI111" s="204"/>
      <c r="EJ111" s="204"/>
      <c r="EK111" s="202"/>
      <c r="EL111" s="202"/>
      <c r="EZ111" s="214" t="str">
        <f>IFERROR(IF(AND('Classificação geral'!$J103="FEM",'Classificação geral'!$K103=1,'Classificação geral'!$F103="Mini"),'Classificação geral'!$A103,""),"")</f>
        <v/>
      </c>
      <c r="FA111" s="214" t="str">
        <f>IFERROR(IF(AND('Classificação geral'!$J103="FEM",'Classificação geral'!$K103=1,'Classificação geral'!F103="Mini"),'Classificação geral'!$B103,""),"")</f>
        <v/>
      </c>
      <c r="FB111" s="215" t="str">
        <f>IF($FA111='Classificação geral'!$B103,'Classificação geral'!$C103,"")</f>
        <v/>
      </c>
      <c r="FC111" s="215" t="str">
        <f>IF($FA111='Classificação geral'!$B103,'Classificação geral'!$D103,"")</f>
        <v/>
      </c>
      <c r="FD111" s="215" t="str">
        <f>IF($FA111='Classificação geral'!$B103,'Classificação geral'!$J103,"")</f>
        <v/>
      </c>
      <c r="FE111" s="215" t="str">
        <f>IF($FD111='Classificação geral'!$J103,'Classificação geral'!$K103,"")</f>
        <v/>
      </c>
      <c r="FF111" s="215" t="str">
        <f>IF($FE111='Classificação geral'!$K103,'Classificação geral'!$P103,"")</f>
        <v/>
      </c>
      <c r="FG111" s="215" t="str">
        <f>IF($FE111='Classificação geral'!$K103,'Classificação geral'!$S103,"")</f>
        <v/>
      </c>
      <c r="FH111" s="215" t="str">
        <f>IF($FE111='Classificação geral'!$K103,'Classificação geral'!$T103,"")</f>
        <v/>
      </c>
      <c r="FI111" s="215" t="str">
        <f>IF($FE111='Classificação geral'!$K103,'Classificação geral'!$L103,"")</f>
        <v/>
      </c>
      <c r="FJ111" s="215" t="str">
        <f>IF($FE111='Classificação geral'!$K103,'Classificação geral'!$U103,"")</f>
        <v/>
      </c>
      <c r="FK111" s="215" t="str">
        <f>IF($FE111='Classificação geral'!$K103,'Classificação geral'!$W103,"")</f>
        <v/>
      </c>
      <c r="FL111" s="215" t="str">
        <f>IF($FE111='Classificação geral'!$K103,'Classificação geral'!$X103,"")</f>
        <v/>
      </c>
      <c r="FM111" s="215" t="str">
        <f>IF($FE111='Classificação geral'!$K103,'Classificação geral'!$M103,"")</f>
        <v/>
      </c>
      <c r="FN111" s="215" t="str">
        <f>IF($FE111='Classificação geral'!$K103,'Classificação geral'!$Y103,"")</f>
        <v/>
      </c>
      <c r="FO111" s="215" t="str">
        <f>IF($FE111='Classificação geral'!$K103,'Classificação geral'!$AA103,"")</f>
        <v/>
      </c>
      <c r="FP111" s="215" t="str">
        <f>IF($FE111='Classificação geral'!$K103,'Classificação geral'!$AB103,"")</f>
        <v/>
      </c>
      <c r="FQ111" s="215" t="str">
        <f>IF($FE111='Classificação geral'!$K103,'Classificação geral'!$N103,"")</f>
        <v/>
      </c>
      <c r="FR111" s="215" t="str">
        <f>IF($FE111='Classificação geral'!$K103,'Classificação geral'!$O103,"")</f>
        <v/>
      </c>
      <c r="FS111" s="215" t="str">
        <f>IF($FE111='Classificação geral'!$K103,'Classificação geral'!$AM103,"")</f>
        <v/>
      </c>
      <c r="FT111" s="216" t="str">
        <f>IFERROR(RANK(FS111,FS:FS,0)+ COUNTIF($FS$13:FS110,FS111),"")</f>
        <v/>
      </c>
      <c r="FU111" s="209"/>
      <c r="FV111" s="214" t="str">
        <f>IFERROR(IF(AND('Classificação geral'!$J103="mas",'Classificação geral'!$K103=1,'Classificação geral'!$F103="Mini"),'Classificação geral'!$A103,""),"")</f>
        <v/>
      </c>
      <c r="FW111" s="214" t="str">
        <f>IFERROR(IF(AND('Classificação geral'!$J103="mas",'Classificação geral'!$K103=1,'Classificação geral'!$F103="Mini"),'Classificação geral'!$B103,""),"")</f>
        <v/>
      </c>
      <c r="FX111" s="215" t="str">
        <f>IF($FW111='Classificação geral'!$B103,'Classificação geral'!$C103,"")</f>
        <v/>
      </c>
      <c r="FY111" s="215" t="str">
        <f>IF($FW111='Classificação geral'!$B103,'Classificação geral'!$D103,"")</f>
        <v/>
      </c>
      <c r="FZ111" s="215" t="str">
        <f>IF($FW111='Classificação geral'!$B103,'Classificação geral'!$J103,"")</f>
        <v/>
      </c>
      <c r="GA111" s="214" t="str">
        <f>IFERROR(IF(AND($FZ111="mas",'Classificação geral'!$K103=1),'Classificação geral'!K103,""),"")</f>
        <v/>
      </c>
      <c r="GB111" s="214" t="str">
        <f>IFERROR(IF(AND($FZ111="mas",'Classificação geral'!$K103=1),'Classificação geral'!P103,""),"")</f>
        <v/>
      </c>
      <c r="GC111" s="214" t="str">
        <f>IFERROR(IF(AND($FZ111="mas",'Classificação geral'!$K103=1),'Classificação geral'!S103,""),"")</f>
        <v/>
      </c>
      <c r="GD111" s="214" t="str">
        <f>IFERROR(IF(AND($FZ111="mas",'Classificação geral'!$K103=1),'Classificação geral'!T103,""),"")</f>
        <v/>
      </c>
      <c r="GE111" s="214" t="str">
        <f>IFERROR(IF(AND($FZ111="mas",'Classificação geral'!$K103=1),'Classificação geral'!L103,""),"")</f>
        <v/>
      </c>
      <c r="GF111" s="214" t="str">
        <f>IFERROR(IF(AND($FZ111="mas",'Classificação geral'!$K103=1),'Classificação geral'!U103,""),"")</f>
        <v/>
      </c>
      <c r="GG111" s="214" t="str">
        <f>IFERROR(IF(AND($FZ111="mas",'Classificação geral'!$K103=1),'Classificação geral'!W103,""),"")</f>
        <v/>
      </c>
      <c r="GH111" s="214" t="str">
        <f>IFERROR(IF(AND($FZ111="mas",'Classificação geral'!$K103=1),'Classificação geral'!X103,""),"")</f>
        <v/>
      </c>
      <c r="GI111" s="214" t="str">
        <f>IFERROR(IF(AND($FZ111="mas",'Classificação geral'!$K103=1),'Classificação geral'!M103,""),"")</f>
        <v/>
      </c>
      <c r="GJ111" s="214" t="str">
        <f>IFERROR(IF(AND($FZ111="mas",'Classificação geral'!$K103=1),'Classificação geral'!Y103,""),"")</f>
        <v/>
      </c>
      <c r="GK111" s="214" t="str">
        <f>IFERROR(IF(AND($FZ111="mas",'Classificação geral'!$K103=1),'Classificação geral'!AA103,""),"")</f>
        <v/>
      </c>
      <c r="GL111" s="214" t="str">
        <f>IFERROR(IF(AND($FZ111="mas",'Classificação geral'!$K103=1),'Classificação geral'!AB103,""),"")</f>
        <v/>
      </c>
      <c r="GM111" s="214" t="str">
        <f>IFERROR(IF(AND($FZ111="mas",'Classificação geral'!$K103=1),'Classificação geral'!N103,""),"")</f>
        <v/>
      </c>
      <c r="GN111" s="214" t="str">
        <f>IFERROR(IF(AND($FZ111="mas",'Classificação geral'!$K103=1),'Classificação geral'!O103,""),"")</f>
        <v/>
      </c>
      <c r="GO111" s="244" t="str">
        <f>IFERROR(IF(AND($FZ111="mas",'Classificação geral'!$K103=1),'Classificação geral'!AM103,""),"")</f>
        <v/>
      </c>
      <c r="GP111" s="216" t="str">
        <f>IFERROR(RANK(GO111,GO:GO,0)+ COUNTIF($GO$13:GO110,GO111),"")</f>
        <v/>
      </c>
      <c r="GQ111" s="209"/>
      <c r="GR111" s="214" t="str">
        <f>IFERROR(IF(AND('Classificação geral'!$J103="fem",'Classificação geral'!$K103=2,'Classificação geral'!$F103="Mini"),'Classificação geral'!$A103,""),"")</f>
        <v/>
      </c>
      <c r="GS111" s="214" t="str">
        <f>IFERROR(IF(AND('Classificação geral'!$J103="fem",'Classificação geral'!$K103=2,'Classificação geral'!$F103="Mini"),'Classificação geral'!$B103,""),"")</f>
        <v/>
      </c>
      <c r="GT111" s="215" t="str">
        <f>IF($GS111='Classificação geral'!$B103,'Classificação geral'!$C103,"")</f>
        <v/>
      </c>
      <c r="GU111" s="215" t="str">
        <f>IF($GS111='Classificação geral'!$B103,'Classificação geral'!$D103,"")</f>
        <v/>
      </c>
      <c r="GV111" s="215" t="str">
        <f>IF($GS111='Classificação geral'!$B103,'Classificação geral'!$J103,"")</f>
        <v/>
      </c>
      <c r="GW111" s="214" t="str">
        <f>IFERROR(IF(AND($GV111="fem",'Classificação geral'!$K103=2),'Classificação geral'!K103,""),"")</f>
        <v/>
      </c>
      <c r="GX111" s="214" t="str">
        <f>IFERROR(IF(AND($GV111="fem",'Classificação geral'!$K103=2),'Classificação geral'!P103,""),"")</f>
        <v/>
      </c>
      <c r="GY111" s="214" t="str">
        <f>IFERROR(IF(AND($GV111="fem",'Classificação geral'!$K103=2),'Classificação geral'!S103,""),"")</f>
        <v/>
      </c>
      <c r="GZ111" s="214" t="str">
        <f>IFERROR(IF(AND($GV111="fem",'Classificação geral'!$K103=2),'Classificação geral'!T103,""),"")</f>
        <v/>
      </c>
      <c r="HA111" s="214" t="str">
        <f>IFERROR(IF(AND($GV111="fem",'Classificação geral'!$K103=2),'Classificação geral'!L103,""),"")</f>
        <v/>
      </c>
      <c r="HB111" s="214" t="str">
        <f>IFERROR(IF(AND($GV111="fem",'Classificação geral'!$K103=2),'Classificação geral'!U103,""),"")</f>
        <v/>
      </c>
      <c r="HC111" s="214" t="str">
        <f>IFERROR(IF(AND($GV111="fem",'Classificação geral'!$K103=2),'Classificação geral'!W103,""),"")</f>
        <v/>
      </c>
      <c r="HD111" s="214" t="str">
        <f>IFERROR(IF(AND($GV111="fem",'Classificação geral'!$K103=2),'Classificação geral'!X103,""),"")</f>
        <v/>
      </c>
      <c r="HE111" s="214" t="str">
        <f>IFERROR(IF(AND($GV111="fem",'Classificação geral'!$K103=2),'Classificação geral'!M103,""),"")</f>
        <v/>
      </c>
      <c r="HF111" s="214" t="str">
        <f>IFERROR(IF(AND($GV111="fem",'Classificação geral'!$K103=2),'Classificação geral'!Y103,""),"")</f>
        <v/>
      </c>
      <c r="HG111" s="214" t="str">
        <f>IFERROR(IF(AND($GV111="fem",'Classificação geral'!$K103=2),'Classificação geral'!AA103,""),"")</f>
        <v/>
      </c>
      <c r="HH111" s="214" t="str">
        <f>IFERROR(IF(AND($GV111="fem",'Classificação geral'!$K103=2),'Classificação geral'!AB103,""),"")</f>
        <v/>
      </c>
      <c r="HI111" s="214" t="str">
        <f>IFERROR(IF(AND($GV111="fem",'Classificação geral'!$K103=2),'Classificação geral'!N103,""),"")</f>
        <v/>
      </c>
      <c r="HJ111" s="214" t="str">
        <f>IFERROR(IF(AND($GV111="fem",'Classificação geral'!$K103=2),'Classificação geral'!O103,""),"")</f>
        <v/>
      </c>
      <c r="HK111" s="214" t="str">
        <f>IFERROR(IF(AND($GV111="fem",'Classificação geral'!$K103=2),'Classificação geral'!AM103,""),"")</f>
        <v/>
      </c>
      <c r="HL111" s="216" t="str">
        <f>IFERROR(RANK(HK111,HK:HK,0)+ COUNTIF(HK$13:$HK109,HK111),"")</f>
        <v/>
      </c>
      <c r="HM111" s="209"/>
      <c r="HN111" s="214" t="str">
        <f>IFERROR(IF(AND('Classificação geral'!$J103="mas",'Classificação geral'!$K103=2,'Classificação geral'!$F103="Mini"),'Classificação geral'!$A103,""),"")</f>
        <v/>
      </c>
      <c r="HO111" s="214" t="str">
        <f>IFERROR(IF(AND('Classificação geral'!$J103="mas",'Classificação geral'!$K103=2,'Classificação geral'!$F103="Mini"),'Classificação geral'!$B103,""),"")</f>
        <v/>
      </c>
      <c r="HP111" s="215" t="str">
        <f>IF($HO111='Classificação geral'!$B103,'Classificação geral'!$C103,"")</f>
        <v/>
      </c>
      <c r="HQ111" s="215" t="str">
        <f>IF($HO111='Classificação geral'!$B103,'Classificação geral'!$D103,"")</f>
        <v/>
      </c>
      <c r="HR111" s="215" t="str">
        <f>IF($HO111='Classificação geral'!$B103,'Classificação geral'!$J103,"")</f>
        <v/>
      </c>
      <c r="HS111" s="214" t="str">
        <f>IFERROR(IF(AND($HR111="mas",'Classificação geral'!$K103=2),'Classificação geral'!K103,""),"")</f>
        <v/>
      </c>
      <c r="HT111" s="214" t="str">
        <f>IFERROR(IF(AND($HR111="mas",'Classificação geral'!$K103=2),'Classificação geral'!P103,""),"")</f>
        <v/>
      </c>
      <c r="HU111" s="214" t="str">
        <f>IFERROR(IF(AND($HR111="mas",'Classificação geral'!$K103=2),'Classificação geral'!S103,""),"")</f>
        <v/>
      </c>
      <c r="HV111" s="214" t="str">
        <f>IFERROR(IF(AND($HR111="mas",'Classificação geral'!$K103=2),'Classificação geral'!T103,""),"")</f>
        <v/>
      </c>
      <c r="HW111" s="214" t="str">
        <f>IFERROR(IF(AND($HR111="mas",'Classificação geral'!$K103=2),'Classificação geral'!L103,""),"")</f>
        <v/>
      </c>
      <c r="HX111" s="214" t="str">
        <f>IFERROR(IF(AND($HR111="mas",'Classificação geral'!$K103=2),'Classificação geral'!U103,""),"")</f>
        <v/>
      </c>
      <c r="HY111" s="214" t="str">
        <f>IFERROR(IF(AND($HR111="mas",'Classificação geral'!$K103=2),'Classificação geral'!W103,""),"")</f>
        <v/>
      </c>
      <c r="HZ111" s="214" t="str">
        <f>IFERROR(IF(AND($HR111="mas",'Classificação geral'!$K103=2),'Classificação geral'!X103,""),"")</f>
        <v/>
      </c>
      <c r="IA111" s="214" t="str">
        <f>IFERROR(IF(AND($HR111="mas",'Classificação geral'!$K103=2),'Classificação geral'!M103,""),"")</f>
        <v/>
      </c>
      <c r="IB111" s="214" t="str">
        <f>IFERROR(IF(AND($HR111="mas",'Classificação geral'!$K103=2),'Classificação geral'!Y103,""),"")</f>
        <v/>
      </c>
      <c r="IC111" s="214" t="str">
        <f>IFERROR(IF(AND($HR111="mas",'Classificação geral'!$K103=2),'Classificação geral'!AA103,""),"")</f>
        <v/>
      </c>
      <c r="ID111" s="214" t="str">
        <f>IFERROR(IF(AND($HR111="mas",'Classificação geral'!$K103=2),'Classificação geral'!AB103,""),"")</f>
        <v/>
      </c>
      <c r="IE111" s="214" t="str">
        <f>IFERROR(IF(AND($HR111="mas",'Classificação geral'!$K103=2),'Classificação geral'!N103,""),"")</f>
        <v/>
      </c>
      <c r="IF111" s="214" t="str">
        <f>IFERROR(IF(AND($HR111="mas",'Classificação geral'!$K103=2),'Classificação geral'!$AM103,""),"")</f>
        <v/>
      </c>
      <c r="IG111" s="216" t="str">
        <f>IFERROR(RANK(IF111,IF:IF,0)+ COUNTIF($IF$13:IF$13,IF111),"")</f>
        <v/>
      </c>
      <c r="IH111" s="209"/>
      <c r="II111" s="214" t="str">
        <f>IFERROR(IF(AND('Classificação geral'!$J103="fem",'Classificação geral'!$K103=3,'Classificação geral'!$F103="Mini"),'Classificação geral'!$A103,""),"")</f>
        <v/>
      </c>
      <c r="IJ111" s="214" t="str">
        <f>IFERROR(IF(AND('Classificação geral'!$J103="fem",'Classificação geral'!$K103=3,'Classificação geral'!$F103="Mini"),'Classificação geral'!$B103,""),"")</f>
        <v/>
      </c>
      <c r="IK111" s="215" t="str">
        <f>IF($IJ111='Classificação geral'!$B103,'Classificação geral'!$C103,"")</f>
        <v/>
      </c>
      <c r="IL111" s="215" t="str">
        <f>IF($IJ111='Classificação geral'!$B103,'Classificação geral'!$D103,"")</f>
        <v/>
      </c>
      <c r="IM111" s="215" t="str">
        <f>IF($IJ111='Classificação geral'!$B103,'Classificação geral'!$J103,"")</f>
        <v/>
      </c>
      <c r="IN111" s="215" t="str">
        <f>IF($IM111='Classificação geral'!$J103,'Classificação geral'!$K103,"")</f>
        <v/>
      </c>
      <c r="IO111" s="215" t="str">
        <f>IF($IN111='Classificação geral'!$K103,'Classificação geral'!$P103,"")</f>
        <v/>
      </c>
      <c r="IP111" s="215" t="str">
        <f>IF($IN111='Classificação geral'!$K103,'Classificação geral'!$S103,"")</f>
        <v/>
      </c>
      <c r="IQ111" s="215" t="str">
        <f>IF($IN111='Classificação geral'!$K103,'Classificação geral'!$T103,"")</f>
        <v/>
      </c>
      <c r="IR111" s="215" t="str">
        <f>IF($IN111='Classificação geral'!$K103,'Classificação geral'!$L103,"")</f>
        <v/>
      </c>
      <c r="IS111" s="215" t="str">
        <f>IF($IN111='Classificação geral'!$K103,'Classificação geral'!$U103,"")</f>
        <v/>
      </c>
      <c r="IT111" s="215" t="str">
        <f>IF($IN111='Classificação geral'!$K103,'Classificação geral'!$W103,"")</f>
        <v/>
      </c>
      <c r="IU111" s="215" t="str">
        <f>IF($IN111='Classificação geral'!$K103,'Classificação geral'!$X103,"")</f>
        <v/>
      </c>
      <c r="IV111" s="215" t="str">
        <f>IF($IN111='Classificação geral'!$K103,'Classificação geral'!$M103,"")</f>
        <v/>
      </c>
      <c r="IW111" s="215" t="str">
        <f>IF($IN111='Classificação geral'!$K103,'Classificação geral'!$Y103,"")</f>
        <v/>
      </c>
      <c r="IX111" s="215" t="str">
        <f>IF($IN111='Classificação geral'!$K103,'Classificação geral'!$AA103,"")</f>
        <v/>
      </c>
      <c r="IY111" s="215" t="str">
        <f>IF($IN111='Classificação geral'!$K103,'Classificação geral'!$AB103,"")</f>
        <v/>
      </c>
      <c r="IZ111" s="215" t="str">
        <f>IF($IN111='Classificação geral'!$K103,'Classificação geral'!$N103,"")</f>
        <v/>
      </c>
      <c r="JA111" s="215" t="str">
        <f>IF($IN111='Classificação geral'!$K103,'Classificação geral'!$O103,"")</f>
        <v/>
      </c>
      <c r="JB111" s="215" t="str">
        <f>IF($IN111='Classificação geral'!$K103,'Classificação geral'!$AM103,"")</f>
        <v/>
      </c>
      <c r="JC111" s="216" t="str">
        <f>IFERROR(RANK(JB111,JB:JB,0)+ COUNTIF($JB$13:JB109,JB111),"")</f>
        <v/>
      </c>
      <c r="JD111" s="209"/>
      <c r="JE111" s="214" t="str">
        <f>IFERROR(IF(AND('Classificação geral'!$J103="mas",'Classificação geral'!$K103=3,'Classificação geral'!$F103="Mini"),'Classificação geral'!$A103,""),"")</f>
        <v/>
      </c>
      <c r="JF111" s="214" t="str">
        <f>IFERROR(IF(AND('Classificação geral'!$J103="mas",'Classificação geral'!$K103=3,'Classificação geral'!$F103="Mini"),'Classificação geral'!$B103,""),"")</f>
        <v/>
      </c>
      <c r="JG111" s="215" t="str">
        <f>IF($JF111='Classificação geral'!$B103,'Classificação geral'!$C103,"")</f>
        <v/>
      </c>
      <c r="JH111" s="215" t="str">
        <f>IF($JF111='Classificação geral'!$B103,'Classificação geral'!$D103,"")</f>
        <v/>
      </c>
      <c r="JI111" s="215" t="str">
        <f>IF($JF111='Classificação geral'!$B103,'Classificação geral'!$J103,"")</f>
        <v/>
      </c>
      <c r="JJ111" s="214" t="str">
        <f>IFERROR(IF(AND($JI111="mas",'Classificação geral'!$K103=3),'Classificação geral'!K103,""),"")</f>
        <v/>
      </c>
      <c r="JK111" s="214" t="str">
        <f>IFERROR(IF(AND($JI111="mas",'Classificação geral'!$K103=3),'Classificação geral'!P103,""),"")</f>
        <v/>
      </c>
      <c r="JL111" s="214" t="str">
        <f>IFERROR(IF(AND($JI111="mas",'Classificação geral'!$K103=3),'Classificação geral'!S103,""),"")</f>
        <v/>
      </c>
      <c r="JM111" s="214" t="str">
        <f>IFERROR(IF(AND($JI111="mas",'Classificação geral'!$K103=3),'Classificação geral'!T103,""),"")</f>
        <v/>
      </c>
      <c r="JN111" s="214" t="str">
        <f>IFERROR(IF(AND($JI111="mas",'Classificação geral'!$K103=3),'Classificação geral'!L103,""),"")</f>
        <v/>
      </c>
      <c r="JO111" s="214" t="str">
        <f>IFERROR(IF(AND($JI111="mas",'Classificação geral'!$K103=3),'Classificação geral'!U103,""),"")</f>
        <v/>
      </c>
      <c r="JP111" s="214" t="str">
        <f>IFERROR(IF(AND($JI111="mas",'Classificação geral'!$K103=3),'Classificação geral'!W103,""),"")</f>
        <v/>
      </c>
      <c r="JQ111" s="214" t="str">
        <f>IFERROR(IF(AND($JI111="mas",'Classificação geral'!$K103=3),'Classificação geral'!X103,""),"")</f>
        <v/>
      </c>
      <c r="JR111" s="214" t="str">
        <f>IFERROR(IF(AND($JI111="mas",'Classificação geral'!$K103=3),'Classificação geral'!M103,""),"")</f>
        <v/>
      </c>
      <c r="JS111" s="214" t="str">
        <f>IFERROR(IF(AND($JI111="mas",'Classificação geral'!$K103=3),'Classificação geral'!Y103,""),"")</f>
        <v/>
      </c>
      <c r="JT111" s="214" t="str">
        <f>IFERROR(IF(AND($JI111="mas",'Classificação geral'!$K103=3),'Classificação geral'!AA103,""),"")</f>
        <v/>
      </c>
      <c r="JU111" s="214" t="str">
        <f>IFERROR(IF(AND($JI111="mas",'Classificação geral'!$K103=3),'Classificação geral'!AB103,""),"")</f>
        <v/>
      </c>
      <c r="JV111" s="214" t="str">
        <f>IFERROR(IF(AND($JI111="mas",'Classificação geral'!$K103=3),'Classificação geral'!N103,""),"")</f>
        <v/>
      </c>
      <c r="JW111" s="214" t="str">
        <f>IFERROR(IF(AND($JI111="mas",'Classificação geral'!$K103=3),'Classificação geral'!$AM103,""),"")</f>
        <v/>
      </c>
      <c r="JX111" s="216" t="str">
        <f>IFERROR(RANK(JW111,JW:JW,0)+ COUNTIF(JW$13:$JW109,JW111),"")</f>
        <v/>
      </c>
    </row>
    <row r="112" spans="1:284" s="199" customFormat="1" ht="24.75" customHeight="1" x14ac:dyDescent="0.4">
      <c r="B112" s="207"/>
      <c r="C112" s="238" t="str">
        <f t="shared" si="168"/>
        <v/>
      </c>
      <c r="D112" s="238" t="str">
        <f t="shared" si="169"/>
        <v/>
      </c>
      <c r="E112" s="238" t="str">
        <f t="shared" si="170"/>
        <v/>
      </c>
      <c r="F112" s="239" t="str">
        <f t="shared" si="171"/>
        <v/>
      </c>
      <c r="G112" s="239" t="str">
        <f t="shared" si="172"/>
        <v/>
      </c>
      <c r="H112" s="240" t="str">
        <f t="shared" si="173"/>
        <v/>
      </c>
      <c r="I112" s="240" t="str">
        <f t="shared" si="174"/>
        <v/>
      </c>
      <c r="J112" s="240" t="str">
        <f t="shared" si="175"/>
        <v/>
      </c>
      <c r="K112" s="240" t="str">
        <f t="shared" si="176"/>
        <v/>
      </c>
      <c r="L112" s="240" t="str">
        <f t="shared" si="177"/>
        <v/>
      </c>
      <c r="M112" s="240" t="str">
        <f t="shared" si="178"/>
        <v/>
      </c>
      <c r="N112" s="240" t="str">
        <f t="shared" si="179"/>
        <v/>
      </c>
      <c r="O112" s="240" t="str">
        <f t="shared" si="180"/>
        <v/>
      </c>
      <c r="P112" s="240" t="str">
        <f t="shared" si="181"/>
        <v/>
      </c>
      <c r="Q112" s="240" t="str">
        <f t="shared" si="182"/>
        <v/>
      </c>
      <c r="R112" s="240" t="str">
        <f t="shared" si="274"/>
        <v/>
      </c>
      <c r="S112" s="240" t="str">
        <f t="shared" si="274"/>
        <v/>
      </c>
      <c r="T112" s="240" t="str">
        <f t="shared" si="183"/>
        <v/>
      </c>
      <c r="U112" s="240" t="str">
        <f t="shared" si="184"/>
        <v/>
      </c>
      <c r="V112" s="241">
        <v>98</v>
      </c>
      <c r="W112" s="432"/>
      <c r="X112" s="434"/>
      <c r="Y112" s="202"/>
      <c r="Z112" s="202"/>
      <c r="AA112" s="203"/>
      <c r="AB112" s="203"/>
      <c r="AC112" s="200"/>
      <c r="AD112" s="204"/>
      <c r="AE112" s="204"/>
      <c r="AF112" s="204"/>
      <c r="AG112" s="204"/>
      <c r="AH112" s="204"/>
      <c r="AI112" s="204"/>
      <c r="AJ112" s="204"/>
      <c r="AK112" s="204"/>
      <c r="AL112" s="204"/>
      <c r="AM112" s="204"/>
      <c r="AN112" s="204"/>
      <c r="AO112" s="204"/>
      <c r="AP112" s="204"/>
      <c r="AQ112" s="204"/>
      <c r="AR112" s="204"/>
      <c r="AS112" s="204"/>
      <c r="AT112" s="202"/>
      <c r="AU112" s="202"/>
      <c r="AX112" s="202"/>
      <c r="AY112" s="200"/>
      <c r="AZ112" s="200"/>
      <c r="BA112" s="201"/>
      <c r="BB112" s="201"/>
      <c r="BC112" s="201"/>
      <c r="BD112" s="201"/>
      <c r="BE112" s="201"/>
      <c r="BF112" s="201"/>
      <c r="BG112" s="201"/>
      <c r="BH112" s="201"/>
      <c r="BI112" s="201"/>
      <c r="BJ112" s="201"/>
      <c r="BK112" s="201"/>
      <c r="BL112" s="201"/>
      <c r="BM112" s="201"/>
      <c r="BN112" s="201"/>
      <c r="BO112" s="201"/>
      <c r="BP112" s="201"/>
      <c r="BQ112" s="201"/>
      <c r="BR112" s="202"/>
      <c r="BS112" s="432"/>
      <c r="BT112" s="202"/>
      <c r="BU112" s="202"/>
      <c r="BV112" s="202"/>
      <c r="BW112" s="203"/>
      <c r="BX112" s="203"/>
      <c r="BY112" s="201"/>
      <c r="BZ112" s="204"/>
      <c r="CA112" s="204"/>
      <c r="CB112" s="204"/>
      <c r="CC112" s="204"/>
      <c r="CD112" s="204"/>
      <c r="CE112" s="204"/>
      <c r="CF112" s="204"/>
      <c r="CG112" s="204"/>
      <c r="CH112" s="204"/>
      <c r="CI112" s="204"/>
      <c r="CJ112" s="204"/>
      <c r="CK112" s="204"/>
      <c r="CL112" s="204"/>
      <c r="CM112" s="204"/>
      <c r="CN112" s="204"/>
      <c r="CO112" s="204"/>
      <c r="CP112" s="202"/>
      <c r="CQ112" s="202"/>
      <c r="CS112" s="207"/>
      <c r="CT112" s="200"/>
      <c r="CU112" s="200"/>
      <c r="CV112" s="203"/>
      <c r="CW112" s="201"/>
      <c r="CX112" s="201"/>
      <c r="CY112" s="201"/>
      <c r="CZ112" s="201"/>
      <c r="DA112" s="201"/>
      <c r="DB112" s="201"/>
      <c r="DC112" s="201"/>
      <c r="DD112" s="201"/>
      <c r="DE112" s="201"/>
      <c r="DF112" s="201"/>
      <c r="DG112" s="201"/>
      <c r="DH112" s="201"/>
      <c r="DI112" s="201"/>
      <c r="DJ112" s="201"/>
      <c r="DK112" s="201"/>
      <c r="DL112" s="201"/>
      <c r="DM112" s="202"/>
      <c r="DN112" s="432"/>
      <c r="DO112" s="202"/>
      <c r="DP112" s="202"/>
      <c r="DQ112" s="202"/>
      <c r="DR112" s="203"/>
      <c r="DS112" s="203"/>
      <c r="DT112" s="203"/>
      <c r="DU112" s="204"/>
      <c r="DV112" s="204"/>
      <c r="DW112" s="204"/>
      <c r="DX112" s="204"/>
      <c r="DY112" s="204"/>
      <c r="DZ112" s="204"/>
      <c r="EA112" s="204"/>
      <c r="EB112" s="204"/>
      <c r="EC112" s="204"/>
      <c r="ED112" s="204"/>
      <c r="EE112" s="204"/>
      <c r="EF112" s="204"/>
      <c r="EG112" s="204"/>
      <c r="EH112" s="204"/>
      <c r="EI112" s="204"/>
      <c r="EJ112" s="204"/>
      <c r="EK112" s="202"/>
      <c r="EL112" s="202"/>
      <c r="EZ112" s="214" t="str">
        <f>IFERROR(IF(AND('Classificação geral'!$J104="FEM",'Classificação geral'!$K104=1,'Classificação geral'!$F104="Mini"),'Classificação geral'!$A104,""),"")</f>
        <v/>
      </c>
      <c r="FA112" s="214" t="str">
        <f>IFERROR(IF(AND('Classificação geral'!$J104="FEM",'Classificação geral'!$K104=1,'Classificação geral'!F104="Mini"),'Classificação geral'!$B104,""),"")</f>
        <v/>
      </c>
      <c r="FB112" s="215" t="str">
        <f>IF($FA112='Classificação geral'!$B104,'Classificação geral'!$C104,"")</f>
        <v/>
      </c>
      <c r="FC112" s="215" t="str">
        <f>IF($FA112='Classificação geral'!$B104,'Classificação geral'!$D104,"")</f>
        <v/>
      </c>
      <c r="FD112" s="215" t="str">
        <f>IF($FA112='Classificação geral'!$B104,'Classificação geral'!$J104,"")</f>
        <v/>
      </c>
      <c r="FE112" s="215" t="str">
        <f>IF($FD112='Classificação geral'!$J104,'Classificação geral'!$K104,"")</f>
        <v/>
      </c>
      <c r="FF112" s="215" t="str">
        <f>IF($FE112='Classificação geral'!$K104,'Classificação geral'!$P104,"")</f>
        <v/>
      </c>
      <c r="FG112" s="215" t="str">
        <f>IF($FE112='Classificação geral'!$K104,'Classificação geral'!$S104,"")</f>
        <v/>
      </c>
      <c r="FH112" s="215" t="str">
        <f>IF($FE112='Classificação geral'!$K104,'Classificação geral'!$T104,"")</f>
        <v/>
      </c>
      <c r="FI112" s="215" t="str">
        <f>IF($FE112='Classificação geral'!$K104,'Classificação geral'!$L104,"")</f>
        <v/>
      </c>
      <c r="FJ112" s="215" t="str">
        <f>IF($FE112='Classificação geral'!$K104,'Classificação geral'!$U104,"")</f>
        <v/>
      </c>
      <c r="FK112" s="215" t="str">
        <f>IF($FE112='Classificação geral'!$K104,'Classificação geral'!$W104,"")</f>
        <v/>
      </c>
      <c r="FL112" s="215" t="str">
        <f>IF($FE112='Classificação geral'!$K104,'Classificação geral'!$X104,"")</f>
        <v/>
      </c>
      <c r="FM112" s="215" t="str">
        <f>IF($FE112='Classificação geral'!$K104,'Classificação geral'!$M104,"")</f>
        <v/>
      </c>
      <c r="FN112" s="215" t="str">
        <f>IF($FE112='Classificação geral'!$K104,'Classificação geral'!$Y104,"")</f>
        <v/>
      </c>
      <c r="FO112" s="215" t="str">
        <f>IF($FE112='Classificação geral'!$K104,'Classificação geral'!$AA104,"")</f>
        <v/>
      </c>
      <c r="FP112" s="215" t="str">
        <f>IF($FE112='Classificação geral'!$K104,'Classificação geral'!$AB104,"")</f>
        <v/>
      </c>
      <c r="FQ112" s="215" t="str">
        <f>IF($FE112='Classificação geral'!$K104,'Classificação geral'!$N104,"")</f>
        <v/>
      </c>
      <c r="FR112" s="215" t="str">
        <f>IF($FE112='Classificação geral'!$K104,'Classificação geral'!$O104,"")</f>
        <v/>
      </c>
      <c r="FS112" s="215" t="str">
        <f>IF($FE112='Classificação geral'!$K104,'Classificação geral'!$AM104,"")</f>
        <v/>
      </c>
      <c r="FT112" s="216" t="str">
        <f>IFERROR(RANK(FS112,FS:FS,0)+ COUNTIF($FS$13:FS111,FS112),"")</f>
        <v/>
      </c>
      <c r="FU112" s="209"/>
      <c r="FV112" s="214" t="str">
        <f>IFERROR(IF(AND('Classificação geral'!$J104="mas",'Classificação geral'!$K104=1,'Classificação geral'!$F104="Mini"),'Classificação geral'!$A104,""),"")</f>
        <v/>
      </c>
      <c r="FW112" s="214" t="str">
        <f>IFERROR(IF(AND('Classificação geral'!$J104="mas",'Classificação geral'!$K104=1,'Classificação geral'!$F104="Mini"),'Classificação geral'!$B104,""),"")</f>
        <v/>
      </c>
      <c r="FX112" s="215" t="str">
        <f>IF($FW112='Classificação geral'!$B104,'Classificação geral'!$C104,"")</f>
        <v/>
      </c>
      <c r="FY112" s="215" t="str">
        <f>IF($FW112='Classificação geral'!$B104,'Classificação geral'!$D104,"")</f>
        <v/>
      </c>
      <c r="FZ112" s="215" t="str">
        <f>IF($FW112='Classificação geral'!$B104,'Classificação geral'!$J104,"")</f>
        <v/>
      </c>
      <c r="GA112" s="214" t="str">
        <f>IFERROR(IF(AND($FZ112="mas",'Classificação geral'!$K104=1),'Classificação geral'!K104,""),"")</f>
        <v/>
      </c>
      <c r="GB112" s="214" t="str">
        <f>IFERROR(IF(AND($FZ112="mas",'Classificação geral'!$K104=1),'Classificação geral'!P104,""),"")</f>
        <v/>
      </c>
      <c r="GC112" s="214" t="str">
        <f>IFERROR(IF(AND($FZ112="mas",'Classificação geral'!$K104=1),'Classificação geral'!S104,""),"")</f>
        <v/>
      </c>
      <c r="GD112" s="214" t="str">
        <f>IFERROR(IF(AND($FZ112="mas",'Classificação geral'!$K104=1),'Classificação geral'!T104,""),"")</f>
        <v/>
      </c>
      <c r="GE112" s="214" t="str">
        <f>IFERROR(IF(AND($FZ112="mas",'Classificação geral'!$K104=1),'Classificação geral'!L104,""),"")</f>
        <v/>
      </c>
      <c r="GF112" s="214" t="str">
        <f>IFERROR(IF(AND($FZ112="mas",'Classificação geral'!$K104=1),'Classificação geral'!U104,""),"")</f>
        <v/>
      </c>
      <c r="GG112" s="214" t="str">
        <f>IFERROR(IF(AND($FZ112="mas",'Classificação geral'!$K104=1),'Classificação geral'!W104,""),"")</f>
        <v/>
      </c>
      <c r="GH112" s="214" t="str">
        <f>IFERROR(IF(AND($FZ112="mas",'Classificação geral'!$K104=1),'Classificação geral'!X104,""),"")</f>
        <v/>
      </c>
      <c r="GI112" s="214" t="str">
        <f>IFERROR(IF(AND($FZ112="mas",'Classificação geral'!$K104=1),'Classificação geral'!M104,""),"")</f>
        <v/>
      </c>
      <c r="GJ112" s="214" t="str">
        <f>IFERROR(IF(AND($FZ112="mas",'Classificação geral'!$K104=1),'Classificação geral'!Y104,""),"")</f>
        <v/>
      </c>
      <c r="GK112" s="214" t="str">
        <f>IFERROR(IF(AND($FZ112="mas",'Classificação geral'!$K104=1),'Classificação geral'!AA104,""),"")</f>
        <v/>
      </c>
      <c r="GL112" s="214" t="str">
        <f>IFERROR(IF(AND($FZ112="mas",'Classificação geral'!$K104=1),'Classificação geral'!AB104,""),"")</f>
        <v/>
      </c>
      <c r="GM112" s="214" t="str">
        <f>IFERROR(IF(AND($FZ112="mas",'Classificação geral'!$K104=1),'Classificação geral'!N104,""),"")</f>
        <v/>
      </c>
      <c r="GN112" s="214" t="str">
        <f>IFERROR(IF(AND($FZ112="mas",'Classificação geral'!$K104=1),'Classificação geral'!O104,""),"")</f>
        <v/>
      </c>
      <c r="GO112" s="244" t="str">
        <f>IFERROR(IF(AND($FZ112="mas",'Classificação geral'!$K104=1),'Classificação geral'!AM104,""),"")</f>
        <v/>
      </c>
      <c r="GP112" s="216" t="str">
        <f>IFERROR(RANK(GO112,GO:GO,0)+ COUNTIF($GO$13:GO111,GO112),"")</f>
        <v/>
      </c>
      <c r="GQ112" s="209"/>
      <c r="GR112" s="214" t="str">
        <f>IFERROR(IF(AND('Classificação geral'!$J104="fem",'Classificação geral'!$K104=2,'Classificação geral'!$F104="Mini"),'Classificação geral'!$A104,""),"")</f>
        <v/>
      </c>
      <c r="GS112" s="214" t="str">
        <f>IFERROR(IF(AND('Classificação geral'!$J104="fem",'Classificação geral'!$K104=2,'Classificação geral'!$F104="Mini"),'Classificação geral'!$B104,""),"")</f>
        <v/>
      </c>
      <c r="GT112" s="215" t="str">
        <f>IF($GS112='Classificação geral'!$B104,'Classificação geral'!$C104,"")</f>
        <v/>
      </c>
      <c r="GU112" s="215" t="str">
        <f>IF($GS112='Classificação geral'!$B104,'Classificação geral'!$D104,"")</f>
        <v/>
      </c>
      <c r="GV112" s="215" t="str">
        <f>IF($GS112='Classificação geral'!$B104,'Classificação geral'!$J104,"")</f>
        <v/>
      </c>
      <c r="GW112" s="214" t="str">
        <f>IFERROR(IF(AND($GV112="fem",'Classificação geral'!$K104=2),'Classificação geral'!K104,""),"")</f>
        <v/>
      </c>
      <c r="GX112" s="214" t="str">
        <f>IFERROR(IF(AND($GV112="fem",'Classificação geral'!$K104=2),'Classificação geral'!P104,""),"")</f>
        <v/>
      </c>
      <c r="GY112" s="214" t="str">
        <f>IFERROR(IF(AND($GV112="fem",'Classificação geral'!$K104=2),'Classificação geral'!S104,""),"")</f>
        <v/>
      </c>
      <c r="GZ112" s="214" t="str">
        <f>IFERROR(IF(AND($GV112="fem",'Classificação geral'!$K104=2),'Classificação geral'!T104,""),"")</f>
        <v/>
      </c>
      <c r="HA112" s="214" t="str">
        <f>IFERROR(IF(AND($GV112="fem",'Classificação geral'!$K104=2),'Classificação geral'!L104,""),"")</f>
        <v/>
      </c>
      <c r="HB112" s="214" t="str">
        <f>IFERROR(IF(AND($GV112="fem",'Classificação geral'!$K104=2),'Classificação geral'!U104,""),"")</f>
        <v/>
      </c>
      <c r="HC112" s="214" t="str">
        <f>IFERROR(IF(AND($GV112="fem",'Classificação geral'!$K104=2),'Classificação geral'!W104,""),"")</f>
        <v/>
      </c>
      <c r="HD112" s="214" t="str">
        <f>IFERROR(IF(AND($GV112="fem",'Classificação geral'!$K104=2),'Classificação geral'!X104,""),"")</f>
        <v/>
      </c>
      <c r="HE112" s="214" t="str">
        <f>IFERROR(IF(AND($GV112="fem",'Classificação geral'!$K104=2),'Classificação geral'!M104,""),"")</f>
        <v/>
      </c>
      <c r="HF112" s="214" t="str">
        <f>IFERROR(IF(AND($GV112="fem",'Classificação geral'!$K104=2),'Classificação geral'!Y104,""),"")</f>
        <v/>
      </c>
      <c r="HG112" s="214" t="str">
        <f>IFERROR(IF(AND($GV112="fem",'Classificação geral'!$K104=2),'Classificação geral'!AA104,""),"")</f>
        <v/>
      </c>
      <c r="HH112" s="214" t="str">
        <f>IFERROR(IF(AND($GV112="fem",'Classificação geral'!$K104=2),'Classificação geral'!AB104,""),"")</f>
        <v/>
      </c>
      <c r="HI112" s="214" t="str">
        <f>IFERROR(IF(AND($GV112="fem",'Classificação geral'!$K104=2),'Classificação geral'!N104,""),"")</f>
        <v/>
      </c>
      <c r="HJ112" s="214" t="str">
        <f>IFERROR(IF(AND($GV112="fem",'Classificação geral'!$K104=2),'Classificação geral'!O104,""),"")</f>
        <v/>
      </c>
      <c r="HK112" s="214" t="str">
        <f>IFERROR(IF(AND($GV112="fem",'Classificação geral'!$K104=2),'Classificação geral'!AM104,""),"")</f>
        <v/>
      </c>
      <c r="HL112" s="216" t="str">
        <f>IFERROR(RANK(HK112,HK:HK,0)+ COUNTIF(HK$13:$HK110,HK112),"")</f>
        <v/>
      </c>
      <c r="HM112" s="209"/>
      <c r="HN112" s="214" t="str">
        <f>IFERROR(IF(AND('Classificação geral'!$J104="mas",'Classificação geral'!$K104=2,'Classificação geral'!$F104="Mini"),'Classificação geral'!$A104,""),"")</f>
        <v/>
      </c>
      <c r="HO112" s="214" t="str">
        <f>IFERROR(IF(AND('Classificação geral'!$J104="mas",'Classificação geral'!$K104=2,'Classificação geral'!$F104="Mini"),'Classificação geral'!$B104,""),"")</f>
        <v/>
      </c>
      <c r="HP112" s="215" t="str">
        <f>IF($HO112='Classificação geral'!$B104,'Classificação geral'!$C104,"")</f>
        <v/>
      </c>
      <c r="HQ112" s="215" t="str">
        <f>IF($HO112='Classificação geral'!$B104,'Classificação geral'!$D104,"")</f>
        <v/>
      </c>
      <c r="HR112" s="215" t="str">
        <f>IF($HO112='Classificação geral'!$B104,'Classificação geral'!$J104,"")</f>
        <v/>
      </c>
      <c r="HS112" s="214" t="str">
        <f>IFERROR(IF(AND($HR112="mas",'Classificação geral'!$K104=2),'Classificação geral'!K104,""),"")</f>
        <v/>
      </c>
      <c r="HT112" s="214" t="str">
        <f>IFERROR(IF(AND($HR112="mas",'Classificação geral'!$K104=2),'Classificação geral'!P104,""),"")</f>
        <v/>
      </c>
      <c r="HU112" s="214" t="str">
        <f>IFERROR(IF(AND($HR112="mas",'Classificação geral'!$K104=2),'Classificação geral'!S104,""),"")</f>
        <v/>
      </c>
      <c r="HV112" s="214" t="str">
        <f>IFERROR(IF(AND($HR112="mas",'Classificação geral'!$K104=2),'Classificação geral'!T104,""),"")</f>
        <v/>
      </c>
      <c r="HW112" s="214" t="str">
        <f>IFERROR(IF(AND($HR112="mas",'Classificação geral'!$K104=2),'Classificação geral'!L104,""),"")</f>
        <v/>
      </c>
      <c r="HX112" s="214" t="str">
        <f>IFERROR(IF(AND($HR112="mas",'Classificação geral'!$K104=2),'Classificação geral'!U104,""),"")</f>
        <v/>
      </c>
      <c r="HY112" s="214" t="str">
        <f>IFERROR(IF(AND($HR112="mas",'Classificação geral'!$K104=2),'Classificação geral'!W104,""),"")</f>
        <v/>
      </c>
      <c r="HZ112" s="214" t="str">
        <f>IFERROR(IF(AND($HR112="mas",'Classificação geral'!$K104=2),'Classificação geral'!X104,""),"")</f>
        <v/>
      </c>
      <c r="IA112" s="214" t="str">
        <f>IFERROR(IF(AND($HR112="mas",'Classificação geral'!$K104=2),'Classificação geral'!M104,""),"")</f>
        <v/>
      </c>
      <c r="IB112" s="214" t="str">
        <f>IFERROR(IF(AND($HR112="mas",'Classificação geral'!$K104=2),'Classificação geral'!Y104,""),"")</f>
        <v/>
      </c>
      <c r="IC112" s="214" t="str">
        <f>IFERROR(IF(AND($HR112="mas",'Classificação geral'!$K104=2),'Classificação geral'!AA104,""),"")</f>
        <v/>
      </c>
      <c r="ID112" s="214" t="str">
        <f>IFERROR(IF(AND($HR112="mas",'Classificação geral'!$K104=2),'Classificação geral'!AB104,""),"")</f>
        <v/>
      </c>
      <c r="IE112" s="214" t="str">
        <f>IFERROR(IF(AND($HR112="mas",'Classificação geral'!$K104=2),'Classificação geral'!N104,""),"")</f>
        <v/>
      </c>
      <c r="IF112" s="214" t="str">
        <f>IFERROR(IF(AND($HR112="mas",'Classificação geral'!$K104=2),'Classificação geral'!$AM104,""),"")</f>
        <v/>
      </c>
      <c r="IG112" s="216" t="str">
        <f>IFERROR(RANK(IF112,IF:IF,0)+ COUNTIF($IF$13:IF$13,IF112),"")</f>
        <v/>
      </c>
      <c r="IH112" s="209"/>
      <c r="II112" s="214" t="str">
        <f>IFERROR(IF(AND('Classificação geral'!$J104="fem",'Classificação geral'!$K104=3,'Classificação geral'!$F104="Mini"),'Classificação geral'!$A104,""),"")</f>
        <v/>
      </c>
      <c r="IJ112" s="214" t="str">
        <f>IFERROR(IF(AND('Classificação geral'!$J104="fem",'Classificação geral'!$K104=3,'Classificação geral'!$F104="Mini"),'Classificação geral'!$B104,""),"")</f>
        <v/>
      </c>
      <c r="IK112" s="215" t="str">
        <f>IF($IJ112='Classificação geral'!$B104,'Classificação geral'!$C104,"")</f>
        <v/>
      </c>
      <c r="IL112" s="215" t="str">
        <f>IF($IJ112='Classificação geral'!$B104,'Classificação geral'!$D104,"")</f>
        <v/>
      </c>
      <c r="IM112" s="215" t="str">
        <f>IF($IJ112='Classificação geral'!$B104,'Classificação geral'!$J104,"")</f>
        <v/>
      </c>
      <c r="IN112" s="215" t="str">
        <f>IF($IM112='Classificação geral'!$J104,'Classificação geral'!$K104,"")</f>
        <v/>
      </c>
      <c r="IO112" s="215" t="str">
        <f>IF($IN112='Classificação geral'!$K104,'Classificação geral'!$P104,"")</f>
        <v/>
      </c>
      <c r="IP112" s="215" t="str">
        <f>IF($IN112='Classificação geral'!$K104,'Classificação geral'!$S104,"")</f>
        <v/>
      </c>
      <c r="IQ112" s="215" t="str">
        <f>IF($IN112='Classificação geral'!$K104,'Classificação geral'!$T104,"")</f>
        <v/>
      </c>
      <c r="IR112" s="215" t="str">
        <f>IF($IN112='Classificação geral'!$K104,'Classificação geral'!$L104,"")</f>
        <v/>
      </c>
      <c r="IS112" s="215" t="str">
        <f>IF($IN112='Classificação geral'!$K104,'Classificação geral'!$U104,"")</f>
        <v/>
      </c>
      <c r="IT112" s="215" t="str">
        <f>IF($IN112='Classificação geral'!$K104,'Classificação geral'!$W104,"")</f>
        <v/>
      </c>
      <c r="IU112" s="215" t="str">
        <f>IF($IN112='Classificação geral'!$K104,'Classificação geral'!$X104,"")</f>
        <v/>
      </c>
      <c r="IV112" s="215" t="str">
        <f>IF($IN112='Classificação geral'!$K104,'Classificação geral'!$M104,"")</f>
        <v/>
      </c>
      <c r="IW112" s="215" t="str">
        <f>IF($IN112='Classificação geral'!$K104,'Classificação geral'!$Y104,"")</f>
        <v/>
      </c>
      <c r="IX112" s="215" t="str">
        <f>IF($IN112='Classificação geral'!$K104,'Classificação geral'!$AA104,"")</f>
        <v/>
      </c>
      <c r="IY112" s="215" t="str">
        <f>IF($IN112='Classificação geral'!$K104,'Classificação geral'!$AB104,"")</f>
        <v/>
      </c>
      <c r="IZ112" s="215" t="str">
        <f>IF($IN112='Classificação geral'!$K104,'Classificação geral'!$N104,"")</f>
        <v/>
      </c>
      <c r="JA112" s="215" t="str">
        <f>IF($IN112='Classificação geral'!$K104,'Classificação geral'!$O104,"")</f>
        <v/>
      </c>
      <c r="JB112" s="215" t="str">
        <f>IF($IN112='Classificação geral'!$K104,'Classificação geral'!$AM104,"")</f>
        <v/>
      </c>
      <c r="JC112" s="216" t="str">
        <f>IFERROR(RANK(JB112,JB:JB,0)+ COUNTIF($JB$13:JB110,JB112),"")</f>
        <v/>
      </c>
      <c r="JD112" s="209"/>
      <c r="JE112" s="214" t="str">
        <f>IFERROR(IF(AND('Classificação geral'!$J104="mas",'Classificação geral'!$K104=3,'Classificação geral'!$F104="Mini"),'Classificação geral'!$A104,""),"")</f>
        <v/>
      </c>
      <c r="JF112" s="214" t="str">
        <f>IFERROR(IF(AND('Classificação geral'!$J104="mas",'Classificação geral'!$K104=3,'Classificação geral'!$F104="Mini"),'Classificação geral'!$B104,""),"")</f>
        <v/>
      </c>
      <c r="JG112" s="215" t="str">
        <f>IF($JF112='Classificação geral'!$B104,'Classificação geral'!$C104,"")</f>
        <v/>
      </c>
      <c r="JH112" s="215" t="str">
        <f>IF($JF112='Classificação geral'!$B104,'Classificação geral'!$D104,"")</f>
        <v/>
      </c>
      <c r="JI112" s="215" t="str">
        <f>IF($JF112='Classificação geral'!$B104,'Classificação geral'!$J104,"")</f>
        <v/>
      </c>
      <c r="JJ112" s="214" t="str">
        <f>IFERROR(IF(AND($JI112="mas",'Classificação geral'!$K104=3),'Classificação geral'!K104,""),"")</f>
        <v/>
      </c>
      <c r="JK112" s="214" t="str">
        <f>IFERROR(IF(AND($JI112="mas",'Classificação geral'!$K104=3),'Classificação geral'!P104,""),"")</f>
        <v/>
      </c>
      <c r="JL112" s="214" t="str">
        <f>IFERROR(IF(AND($JI112="mas",'Classificação geral'!$K104=3),'Classificação geral'!S104,""),"")</f>
        <v/>
      </c>
      <c r="JM112" s="214" t="str">
        <f>IFERROR(IF(AND($JI112="mas",'Classificação geral'!$K104=3),'Classificação geral'!T104,""),"")</f>
        <v/>
      </c>
      <c r="JN112" s="214" t="str">
        <f>IFERROR(IF(AND($JI112="mas",'Classificação geral'!$K104=3),'Classificação geral'!L104,""),"")</f>
        <v/>
      </c>
      <c r="JO112" s="214" t="str">
        <f>IFERROR(IF(AND($JI112="mas",'Classificação geral'!$K104=3),'Classificação geral'!U104,""),"")</f>
        <v/>
      </c>
      <c r="JP112" s="214" t="str">
        <f>IFERROR(IF(AND($JI112="mas",'Classificação geral'!$K104=3),'Classificação geral'!W104,""),"")</f>
        <v/>
      </c>
      <c r="JQ112" s="214" t="str">
        <f>IFERROR(IF(AND($JI112="mas",'Classificação geral'!$K104=3),'Classificação geral'!X104,""),"")</f>
        <v/>
      </c>
      <c r="JR112" s="214" t="str">
        <f>IFERROR(IF(AND($JI112="mas",'Classificação geral'!$K104=3),'Classificação geral'!M104,""),"")</f>
        <v/>
      </c>
      <c r="JS112" s="214" t="str">
        <f>IFERROR(IF(AND($JI112="mas",'Classificação geral'!$K104=3),'Classificação geral'!Y104,""),"")</f>
        <v/>
      </c>
      <c r="JT112" s="214" t="str">
        <f>IFERROR(IF(AND($JI112="mas",'Classificação geral'!$K104=3),'Classificação geral'!AA104,""),"")</f>
        <v/>
      </c>
      <c r="JU112" s="214" t="str">
        <f>IFERROR(IF(AND($JI112="mas",'Classificação geral'!$K104=3),'Classificação geral'!AB104,""),"")</f>
        <v/>
      </c>
      <c r="JV112" s="214" t="str">
        <f>IFERROR(IF(AND($JI112="mas",'Classificação geral'!$K104=3),'Classificação geral'!N104,""),"")</f>
        <v/>
      </c>
      <c r="JW112" s="214" t="str">
        <f>IFERROR(IF(AND($JI112="mas",'Classificação geral'!$K104=3),'Classificação geral'!$AM104,""),"")</f>
        <v/>
      </c>
      <c r="JX112" s="216" t="str">
        <f>IFERROR(RANK(JW112,JW:JW,0)+ COUNTIF(JW$13:$JW110,JW112),"")</f>
        <v/>
      </c>
    </row>
    <row r="113" spans="2:284" s="199" customFormat="1" ht="24.75" customHeight="1" x14ac:dyDescent="0.4">
      <c r="B113" s="207"/>
      <c r="C113" s="200"/>
      <c r="D113" s="200"/>
      <c r="E113" s="200"/>
      <c r="F113" s="201"/>
      <c r="G113" s="201"/>
      <c r="H113" s="201"/>
      <c r="I113" s="201"/>
      <c r="J113" s="201"/>
      <c r="K113" s="201"/>
      <c r="L113" s="201"/>
      <c r="M113" s="201"/>
      <c r="N113" s="201"/>
      <c r="O113" s="201"/>
      <c r="P113" s="201"/>
      <c r="Q113" s="201"/>
      <c r="R113" s="201"/>
      <c r="S113" s="201"/>
      <c r="T113" s="201"/>
      <c r="U113" s="201"/>
      <c r="V113" s="202"/>
      <c r="W113" s="202"/>
      <c r="X113" s="202"/>
      <c r="Y113" s="202"/>
      <c r="Z113" s="202"/>
      <c r="AA113" s="203"/>
      <c r="AB113" s="203"/>
      <c r="AC113" s="200"/>
      <c r="AD113" s="204"/>
      <c r="AE113" s="204"/>
      <c r="AF113" s="204"/>
      <c r="AG113" s="204"/>
      <c r="AH113" s="204"/>
      <c r="AI113" s="204"/>
      <c r="AJ113" s="204"/>
      <c r="AK113" s="204"/>
      <c r="AL113" s="204"/>
      <c r="AM113" s="204"/>
      <c r="AN113" s="204"/>
      <c r="AO113" s="204"/>
      <c r="AP113" s="204"/>
      <c r="AQ113" s="204"/>
      <c r="AR113" s="204"/>
      <c r="AS113" s="204"/>
      <c r="AT113" s="202"/>
      <c r="AU113" s="202"/>
      <c r="AX113" s="202"/>
      <c r="AY113" s="200"/>
      <c r="AZ113" s="200"/>
      <c r="BA113" s="201"/>
      <c r="BB113" s="201"/>
      <c r="BC113" s="201"/>
      <c r="BD113" s="201"/>
      <c r="BE113" s="201"/>
      <c r="BF113" s="201"/>
      <c r="BG113" s="201"/>
      <c r="BH113" s="201"/>
      <c r="BI113" s="201"/>
      <c r="BJ113" s="201"/>
      <c r="BK113" s="201"/>
      <c r="BL113" s="201"/>
      <c r="BM113" s="201"/>
      <c r="BN113" s="201"/>
      <c r="BO113" s="201"/>
      <c r="BP113" s="201"/>
      <c r="BQ113" s="201"/>
      <c r="BR113" s="202"/>
      <c r="BS113" s="202"/>
      <c r="BT113" s="202"/>
      <c r="BU113" s="202"/>
      <c r="BV113" s="202"/>
      <c r="BW113" s="203"/>
      <c r="BX113" s="203"/>
      <c r="BY113" s="201"/>
      <c r="BZ113" s="204"/>
      <c r="CA113" s="204"/>
      <c r="CB113" s="204"/>
      <c r="CC113" s="204"/>
      <c r="CD113" s="204"/>
      <c r="CE113" s="204"/>
      <c r="CF113" s="204"/>
      <c r="CG113" s="204"/>
      <c r="CH113" s="204"/>
      <c r="CI113" s="204"/>
      <c r="CJ113" s="204"/>
      <c r="CK113" s="204"/>
      <c r="CL113" s="204"/>
      <c r="CM113" s="204"/>
      <c r="CN113" s="204"/>
      <c r="CO113" s="204"/>
      <c r="CP113" s="202"/>
      <c r="CQ113" s="202"/>
      <c r="CS113" s="207"/>
      <c r="CT113" s="200"/>
      <c r="CU113" s="200"/>
      <c r="CV113" s="203"/>
      <c r="CW113" s="201"/>
      <c r="CX113" s="201"/>
      <c r="CY113" s="201"/>
      <c r="CZ113" s="201"/>
      <c r="DA113" s="201"/>
      <c r="DB113" s="201"/>
      <c r="DC113" s="201"/>
      <c r="DD113" s="201"/>
      <c r="DE113" s="201"/>
      <c r="DF113" s="201"/>
      <c r="DG113" s="201"/>
      <c r="DH113" s="201"/>
      <c r="DI113" s="201"/>
      <c r="DJ113" s="201"/>
      <c r="DK113" s="201"/>
      <c r="DL113" s="201"/>
      <c r="DM113" s="202"/>
      <c r="DN113" s="202"/>
      <c r="DO113" s="202"/>
      <c r="DP113" s="202"/>
      <c r="DQ113" s="202"/>
      <c r="DR113" s="203"/>
      <c r="DS113" s="203"/>
      <c r="DT113" s="203"/>
      <c r="DU113" s="204"/>
      <c r="DV113" s="204"/>
      <c r="DW113" s="204"/>
      <c r="DX113" s="204"/>
      <c r="DY113" s="204"/>
      <c r="DZ113" s="204"/>
      <c r="EA113" s="204"/>
      <c r="EB113" s="204"/>
      <c r="EC113" s="204"/>
      <c r="ED113" s="204"/>
      <c r="EE113" s="204"/>
      <c r="EF113" s="204"/>
      <c r="EG113" s="204"/>
      <c r="EH113" s="204"/>
      <c r="EI113" s="204"/>
      <c r="EJ113" s="204"/>
      <c r="EK113" s="202"/>
      <c r="EL113" s="202"/>
      <c r="EZ113" s="214" t="str">
        <f>IFERROR(IF(AND('Classificação geral'!$J105="FEM",'Classificação geral'!$K105=1,'Classificação geral'!$F105="Mini"),'Classificação geral'!$A105,""),"")</f>
        <v/>
      </c>
      <c r="FA113" s="214" t="str">
        <f>IFERROR(IF(AND('Classificação geral'!$J105="FEM",'Classificação geral'!$K105=1,'Classificação geral'!F105="Mini"),'Classificação geral'!$B105,""),"")</f>
        <v/>
      </c>
      <c r="FB113" s="215" t="str">
        <f>IF($FA113='Classificação geral'!$B105,'Classificação geral'!$C105,"")</f>
        <v/>
      </c>
      <c r="FC113" s="215" t="str">
        <f>IF($FA113='Classificação geral'!$B105,'Classificação geral'!$D105,"")</f>
        <v/>
      </c>
      <c r="FD113" s="215" t="str">
        <f>IF($FA113='Classificação geral'!$B105,'Classificação geral'!$J105,"")</f>
        <v/>
      </c>
      <c r="FE113" s="215" t="str">
        <f>IF($FD113='Classificação geral'!$J105,'Classificação geral'!$K105,"")</f>
        <v/>
      </c>
      <c r="FF113" s="215" t="str">
        <f>IF($FE113='Classificação geral'!$K105,'Classificação geral'!$P105,"")</f>
        <v/>
      </c>
      <c r="FG113" s="215" t="str">
        <f>IF($FE113='Classificação geral'!$K105,'Classificação geral'!$S105,"")</f>
        <v/>
      </c>
      <c r="FH113" s="215" t="str">
        <f>IF($FE113='Classificação geral'!$K105,'Classificação geral'!$T105,"")</f>
        <v/>
      </c>
      <c r="FI113" s="215" t="str">
        <f>IF($FE113='Classificação geral'!$K105,'Classificação geral'!$L105,"")</f>
        <v/>
      </c>
      <c r="FJ113" s="215" t="str">
        <f>IF($FE113='Classificação geral'!$K105,'Classificação geral'!$U105,"")</f>
        <v/>
      </c>
      <c r="FK113" s="215" t="str">
        <f>IF($FE113='Classificação geral'!$K105,'Classificação geral'!$W105,"")</f>
        <v/>
      </c>
      <c r="FL113" s="215" t="str">
        <f>IF($FE113='Classificação geral'!$K105,'Classificação geral'!$X105,"")</f>
        <v/>
      </c>
      <c r="FM113" s="215" t="str">
        <f>IF($FE113='Classificação geral'!$K105,'Classificação geral'!$M105,"")</f>
        <v/>
      </c>
      <c r="FN113" s="215" t="str">
        <f>IF($FE113='Classificação geral'!$K105,'Classificação geral'!$Y105,"")</f>
        <v/>
      </c>
      <c r="FO113" s="215" t="str">
        <f>IF($FE113='Classificação geral'!$K105,'Classificação geral'!$AA105,"")</f>
        <v/>
      </c>
      <c r="FP113" s="215" t="str">
        <f>IF($FE113='Classificação geral'!$K105,'Classificação geral'!$AB105,"")</f>
        <v/>
      </c>
      <c r="FQ113" s="215" t="str">
        <f>IF($FE113='Classificação geral'!$K105,'Classificação geral'!$N105,"")</f>
        <v/>
      </c>
      <c r="FR113" s="215" t="str">
        <f>IF($FE113='Classificação geral'!$K105,'Classificação geral'!$O105,"")</f>
        <v/>
      </c>
      <c r="FS113" s="215" t="str">
        <f>IF($FE113='Classificação geral'!$K105,'Classificação geral'!$AM105,"")</f>
        <v/>
      </c>
      <c r="FT113" s="216" t="str">
        <f>IFERROR(RANK(FS113,FS:FS,0)+ COUNTIF($FS$13:FS112,FS113),"")</f>
        <v/>
      </c>
      <c r="FU113" s="209"/>
      <c r="FV113" s="214" t="str">
        <f>IFERROR(IF(AND('Classificação geral'!$J105="mas",'Classificação geral'!$K105=1,'Classificação geral'!$F105="Mini"),'Classificação geral'!$A105,""),"")</f>
        <v/>
      </c>
      <c r="FW113" s="214" t="str">
        <f>IFERROR(IF(AND('Classificação geral'!$J105="mas",'Classificação geral'!$K105=1,'Classificação geral'!$F105="Mini"),'Classificação geral'!$B105,""),"")</f>
        <v/>
      </c>
      <c r="FX113" s="215" t="str">
        <f>IF($FW113='Classificação geral'!$B105,'Classificação geral'!$C105,"")</f>
        <v/>
      </c>
      <c r="FY113" s="215" t="str">
        <f>IF($FW113='Classificação geral'!$B105,'Classificação geral'!$D105,"")</f>
        <v/>
      </c>
      <c r="FZ113" s="215" t="str">
        <f>IF($FW113='Classificação geral'!$B105,'Classificação geral'!$J105,"")</f>
        <v/>
      </c>
      <c r="GA113" s="214" t="str">
        <f>IFERROR(IF(AND($FZ113="mas",'Classificação geral'!$K105=1),'Classificação geral'!K105,""),"")</f>
        <v/>
      </c>
      <c r="GB113" s="214" t="str">
        <f>IFERROR(IF(AND($FZ113="mas",'Classificação geral'!$K105=1),'Classificação geral'!P105,""),"")</f>
        <v/>
      </c>
      <c r="GC113" s="214" t="str">
        <f>IFERROR(IF(AND($FZ113="mas",'Classificação geral'!$K105=1),'Classificação geral'!S105,""),"")</f>
        <v/>
      </c>
      <c r="GD113" s="214" t="str">
        <f>IFERROR(IF(AND($FZ113="mas",'Classificação geral'!$K105=1),'Classificação geral'!T105,""),"")</f>
        <v/>
      </c>
      <c r="GE113" s="214" t="str">
        <f>IFERROR(IF(AND($FZ113="mas",'Classificação geral'!$K105=1),'Classificação geral'!L105,""),"")</f>
        <v/>
      </c>
      <c r="GF113" s="214" t="str">
        <f>IFERROR(IF(AND($FZ113="mas",'Classificação geral'!$K105=1),'Classificação geral'!U105,""),"")</f>
        <v/>
      </c>
      <c r="GG113" s="214" t="str">
        <f>IFERROR(IF(AND($FZ113="mas",'Classificação geral'!$K105=1),'Classificação geral'!W105,""),"")</f>
        <v/>
      </c>
      <c r="GH113" s="214" t="str">
        <f>IFERROR(IF(AND($FZ113="mas",'Classificação geral'!$K105=1),'Classificação geral'!X105,""),"")</f>
        <v/>
      </c>
      <c r="GI113" s="214" t="str">
        <f>IFERROR(IF(AND($FZ113="mas",'Classificação geral'!$K105=1),'Classificação geral'!M105,""),"")</f>
        <v/>
      </c>
      <c r="GJ113" s="214" t="str">
        <f>IFERROR(IF(AND($FZ113="mas",'Classificação geral'!$K105=1),'Classificação geral'!Y105,""),"")</f>
        <v/>
      </c>
      <c r="GK113" s="214" t="str">
        <f>IFERROR(IF(AND($FZ113="mas",'Classificação geral'!$K105=1),'Classificação geral'!AA105,""),"")</f>
        <v/>
      </c>
      <c r="GL113" s="214" t="str">
        <f>IFERROR(IF(AND($FZ113="mas",'Classificação geral'!$K105=1),'Classificação geral'!AB105,""),"")</f>
        <v/>
      </c>
      <c r="GM113" s="214" t="str">
        <f>IFERROR(IF(AND($FZ113="mas",'Classificação geral'!$K105=1),'Classificação geral'!N105,""),"")</f>
        <v/>
      </c>
      <c r="GN113" s="214" t="str">
        <f>IFERROR(IF(AND($FZ113="mas",'Classificação geral'!$K105=1),'Classificação geral'!O105,""),"")</f>
        <v/>
      </c>
      <c r="GO113" s="244" t="str">
        <f>IFERROR(IF(AND($FZ113="mas",'Classificação geral'!$K105=1),'Classificação geral'!AM105,""),"")</f>
        <v/>
      </c>
      <c r="GP113" s="216" t="str">
        <f>IFERROR(RANK(GO113,GO:GO,0)+ COUNTIF($GO$13:GO112,GO113),"")</f>
        <v/>
      </c>
      <c r="GQ113" s="209"/>
      <c r="GR113" s="214" t="str">
        <f>IFERROR(IF(AND('Classificação geral'!$J105="fem",'Classificação geral'!$K105=2,'Classificação geral'!$F105="Mini"),'Classificação geral'!$A105,""),"")</f>
        <v/>
      </c>
      <c r="GS113" s="214" t="str">
        <f>IFERROR(IF(AND('Classificação geral'!$J105="fem",'Classificação geral'!$K105=2,'Classificação geral'!$F105="Mini"),'Classificação geral'!$B105,""),"")</f>
        <v/>
      </c>
      <c r="GT113" s="215" t="str">
        <f>IF($GS113='Classificação geral'!$B105,'Classificação geral'!$C105,"")</f>
        <v/>
      </c>
      <c r="GU113" s="215" t="str">
        <f>IF($GS113='Classificação geral'!$B105,'Classificação geral'!$D105,"")</f>
        <v/>
      </c>
      <c r="GV113" s="215" t="str">
        <f>IF($GS113='Classificação geral'!$B105,'Classificação geral'!$J105,"")</f>
        <v/>
      </c>
      <c r="GW113" s="214" t="str">
        <f>IFERROR(IF(AND($GV113="fem",'Classificação geral'!$K105=2),'Classificação geral'!K105,""),"")</f>
        <v/>
      </c>
      <c r="GX113" s="214" t="str">
        <f>IFERROR(IF(AND($GV113="fem",'Classificação geral'!$K105=2),'Classificação geral'!P105,""),"")</f>
        <v/>
      </c>
      <c r="GY113" s="214" t="str">
        <f>IFERROR(IF(AND($GV113="fem",'Classificação geral'!$K105=2),'Classificação geral'!S105,""),"")</f>
        <v/>
      </c>
      <c r="GZ113" s="214" t="str">
        <f>IFERROR(IF(AND($GV113="fem",'Classificação geral'!$K105=2),'Classificação geral'!T105,""),"")</f>
        <v/>
      </c>
      <c r="HA113" s="214" t="str">
        <f>IFERROR(IF(AND($GV113="fem",'Classificação geral'!$K105=2),'Classificação geral'!L105,""),"")</f>
        <v/>
      </c>
      <c r="HB113" s="214" t="str">
        <f>IFERROR(IF(AND($GV113="fem",'Classificação geral'!$K105=2),'Classificação geral'!U105,""),"")</f>
        <v/>
      </c>
      <c r="HC113" s="214" t="str">
        <f>IFERROR(IF(AND($GV113="fem",'Classificação geral'!$K105=2),'Classificação geral'!W105,""),"")</f>
        <v/>
      </c>
      <c r="HD113" s="214" t="str">
        <f>IFERROR(IF(AND($GV113="fem",'Classificação geral'!$K105=2),'Classificação geral'!X105,""),"")</f>
        <v/>
      </c>
      <c r="HE113" s="214" t="str">
        <f>IFERROR(IF(AND($GV113="fem",'Classificação geral'!$K105=2),'Classificação geral'!M105,""),"")</f>
        <v/>
      </c>
      <c r="HF113" s="214" t="str">
        <f>IFERROR(IF(AND($GV113="fem",'Classificação geral'!$K105=2),'Classificação geral'!Y105,""),"")</f>
        <v/>
      </c>
      <c r="HG113" s="214" t="str">
        <f>IFERROR(IF(AND($GV113="fem",'Classificação geral'!$K105=2),'Classificação geral'!AA105,""),"")</f>
        <v/>
      </c>
      <c r="HH113" s="214" t="str">
        <f>IFERROR(IF(AND($GV113="fem",'Classificação geral'!$K105=2),'Classificação geral'!AB105,""),"")</f>
        <v/>
      </c>
      <c r="HI113" s="214" t="str">
        <f>IFERROR(IF(AND($GV113="fem",'Classificação geral'!$K105=2),'Classificação geral'!N105,""),"")</f>
        <v/>
      </c>
      <c r="HJ113" s="214" t="str">
        <f>IFERROR(IF(AND($GV113="fem",'Classificação geral'!$K105=2),'Classificação geral'!O105,""),"")</f>
        <v/>
      </c>
      <c r="HK113" s="214" t="str">
        <f>IFERROR(IF(AND($GV113="fem",'Classificação geral'!$K105=2),'Classificação geral'!AM105,""),"")</f>
        <v/>
      </c>
      <c r="HL113" s="216" t="str">
        <f>IFERROR(RANK(HK113,HK:HK,0)+ COUNTIF(HK$13:$HK111,HK113),"")</f>
        <v/>
      </c>
      <c r="HM113" s="209"/>
      <c r="HN113" s="214" t="str">
        <f>IFERROR(IF(AND('Classificação geral'!$J105="mas",'Classificação geral'!$K105=2,'Classificação geral'!$F105="Mini"),'Classificação geral'!$A105,""),"")</f>
        <v/>
      </c>
      <c r="HO113" s="214" t="str">
        <f>IFERROR(IF(AND('Classificação geral'!$J105="mas",'Classificação geral'!$K105=2,'Classificação geral'!$F105="Mini"),'Classificação geral'!$B105,""),"")</f>
        <v/>
      </c>
      <c r="HP113" s="215" t="str">
        <f>IF($HO113='Classificação geral'!$B105,'Classificação geral'!$C105,"")</f>
        <v/>
      </c>
      <c r="HQ113" s="215" t="str">
        <f>IF($HO113='Classificação geral'!$B105,'Classificação geral'!$D105,"")</f>
        <v/>
      </c>
      <c r="HR113" s="215" t="str">
        <f>IF($HO113='Classificação geral'!$B105,'Classificação geral'!$J105,"")</f>
        <v/>
      </c>
      <c r="HS113" s="214" t="str">
        <f>IFERROR(IF(AND($HR113="mas",'Classificação geral'!$K105=2),'Classificação geral'!K105,""),"")</f>
        <v/>
      </c>
      <c r="HT113" s="214" t="str">
        <f>IFERROR(IF(AND($HR113="mas",'Classificação geral'!$K105=2),'Classificação geral'!P105,""),"")</f>
        <v/>
      </c>
      <c r="HU113" s="214" t="str">
        <f>IFERROR(IF(AND($HR113="mas",'Classificação geral'!$K105=2),'Classificação geral'!S105,""),"")</f>
        <v/>
      </c>
      <c r="HV113" s="214" t="str">
        <f>IFERROR(IF(AND($HR113="mas",'Classificação geral'!$K105=2),'Classificação geral'!T105,""),"")</f>
        <v/>
      </c>
      <c r="HW113" s="214" t="str">
        <f>IFERROR(IF(AND($HR113="mas",'Classificação geral'!$K105=2),'Classificação geral'!L105,""),"")</f>
        <v/>
      </c>
      <c r="HX113" s="214" t="str">
        <f>IFERROR(IF(AND($HR113="mas",'Classificação geral'!$K105=2),'Classificação geral'!U105,""),"")</f>
        <v/>
      </c>
      <c r="HY113" s="214" t="str">
        <f>IFERROR(IF(AND($HR113="mas",'Classificação geral'!$K105=2),'Classificação geral'!W105,""),"")</f>
        <v/>
      </c>
      <c r="HZ113" s="214" t="str">
        <f>IFERROR(IF(AND($HR113="mas",'Classificação geral'!$K105=2),'Classificação geral'!X105,""),"")</f>
        <v/>
      </c>
      <c r="IA113" s="214" t="str">
        <f>IFERROR(IF(AND($HR113="mas",'Classificação geral'!$K105=2),'Classificação geral'!M105,""),"")</f>
        <v/>
      </c>
      <c r="IB113" s="214" t="str">
        <f>IFERROR(IF(AND($HR113="mas",'Classificação geral'!$K105=2),'Classificação geral'!Y105,""),"")</f>
        <v/>
      </c>
      <c r="IC113" s="214" t="str">
        <f>IFERROR(IF(AND($HR113="mas",'Classificação geral'!$K105=2),'Classificação geral'!AA105,""),"")</f>
        <v/>
      </c>
      <c r="ID113" s="214" t="str">
        <f>IFERROR(IF(AND($HR113="mas",'Classificação geral'!$K105=2),'Classificação geral'!AB105,""),"")</f>
        <v/>
      </c>
      <c r="IE113" s="214" t="str">
        <f>IFERROR(IF(AND($HR113="mas",'Classificação geral'!$K105=2),'Classificação geral'!N105,""),"")</f>
        <v/>
      </c>
      <c r="IF113" s="214" t="str">
        <f>IFERROR(IF(AND($HR113="mas",'Classificação geral'!$K105=2),'Classificação geral'!$AM105,""),"")</f>
        <v/>
      </c>
      <c r="IG113" s="216" t="str">
        <f>IFERROR(RANK(IF113,IF:IF,0)+ COUNTIF($IF$13:IF$13,IF113),"")</f>
        <v/>
      </c>
      <c r="IH113" s="209"/>
      <c r="II113" s="214" t="str">
        <f>IFERROR(IF(AND('Classificação geral'!$J105="fem",'Classificação geral'!$K105=3,'Classificação geral'!$F105="Mini"),'Classificação geral'!$A105,""),"")</f>
        <v/>
      </c>
      <c r="IJ113" s="214" t="str">
        <f>IFERROR(IF(AND('Classificação geral'!$J105="fem",'Classificação geral'!$K105=3,'Classificação geral'!$F105="Mini"),'Classificação geral'!$B105,""),"")</f>
        <v/>
      </c>
      <c r="IK113" s="215" t="str">
        <f>IF($IJ113='Classificação geral'!$B105,'Classificação geral'!$C105,"")</f>
        <v/>
      </c>
      <c r="IL113" s="215" t="str">
        <f>IF($IJ113='Classificação geral'!$B105,'Classificação geral'!$D105,"")</f>
        <v/>
      </c>
      <c r="IM113" s="215" t="str">
        <f>IF($IJ113='Classificação geral'!$B105,'Classificação geral'!$J105,"")</f>
        <v/>
      </c>
      <c r="IN113" s="215" t="str">
        <f>IF($IM113='Classificação geral'!$J105,'Classificação geral'!$K105,"")</f>
        <v/>
      </c>
      <c r="IO113" s="215" t="str">
        <f>IF($IN113='Classificação geral'!$K105,'Classificação geral'!$P105,"")</f>
        <v/>
      </c>
      <c r="IP113" s="215" t="str">
        <f>IF($IN113='Classificação geral'!$K105,'Classificação geral'!$S105,"")</f>
        <v/>
      </c>
      <c r="IQ113" s="215" t="str">
        <f>IF($IN113='Classificação geral'!$K105,'Classificação geral'!$T105,"")</f>
        <v/>
      </c>
      <c r="IR113" s="215" t="str">
        <f>IF($IN113='Classificação geral'!$K105,'Classificação geral'!$L105,"")</f>
        <v/>
      </c>
      <c r="IS113" s="215" t="str">
        <f>IF($IN113='Classificação geral'!$K105,'Classificação geral'!$U105,"")</f>
        <v/>
      </c>
      <c r="IT113" s="215" t="str">
        <f>IF($IN113='Classificação geral'!$K105,'Classificação geral'!$W105,"")</f>
        <v/>
      </c>
      <c r="IU113" s="215" t="str">
        <f>IF($IN113='Classificação geral'!$K105,'Classificação geral'!$X105,"")</f>
        <v/>
      </c>
      <c r="IV113" s="215" t="str">
        <f>IF($IN113='Classificação geral'!$K105,'Classificação geral'!$M105,"")</f>
        <v/>
      </c>
      <c r="IW113" s="215" t="str">
        <f>IF($IN113='Classificação geral'!$K105,'Classificação geral'!$Y105,"")</f>
        <v/>
      </c>
      <c r="IX113" s="215" t="str">
        <f>IF($IN113='Classificação geral'!$K105,'Classificação geral'!$AA105,"")</f>
        <v/>
      </c>
      <c r="IY113" s="215" t="str">
        <f>IF($IN113='Classificação geral'!$K105,'Classificação geral'!$AB105,"")</f>
        <v/>
      </c>
      <c r="IZ113" s="215" t="str">
        <f>IF($IN113='Classificação geral'!$K105,'Classificação geral'!$N105,"")</f>
        <v/>
      </c>
      <c r="JA113" s="215" t="str">
        <f>IF($IN113='Classificação geral'!$K105,'Classificação geral'!$O105,"")</f>
        <v/>
      </c>
      <c r="JB113" s="215" t="str">
        <f>IF($IN113='Classificação geral'!$K105,'Classificação geral'!$AM105,"")</f>
        <v/>
      </c>
      <c r="JC113" s="216" t="str">
        <f>IFERROR(RANK(JB113,JB:JB,0)+ COUNTIF($JB$13:JB111,JB113),"")</f>
        <v/>
      </c>
      <c r="JD113" s="209"/>
      <c r="JE113" s="214" t="str">
        <f>IFERROR(IF(AND('Classificação geral'!$J105="mas",'Classificação geral'!$K105=3,'Classificação geral'!$F105="Mini"),'Classificação geral'!$A105,""),"")</f>
        <v/>
      </c>
      <c r="JF113" s="214" t="str">
        <f>IFERROR(IF(AND('Classificação geral'!$J105="mas",'Classificação geral'!$K105=3,'Classificação geral'!$F105="Mini"),'Classificação geral'!$B105,""),"")</f>
        <v/>
      </c>
      <c r="JG113" s="215" t="str">
        <f>IF($JF113='Classificação geral'!$B105,'Classificação geral'!$C105,"")</f>
        <v/>
      </c>
      <c r="JH113" s="215" t="str">
        <f>IF($JF113='Classificação geral'!$B105,'Classificação geral'!$D105,"")</f>
        <v/>
      </c>
      <c r="JI113" s="215" t="str">
        <f>IF($JF113='Classificação geral'!$B105,'Classificação geral'!$J105,"")</f>
        <v/>
      </c>
      <c r="JJ113" s="214" t="str">
        <f>IFERROR(IF(AND($JI113="mas",'Classificação geral'!$K105=3),'Classificação geral'!K105,""),"")</f>
        <v/>
      </c>
      <c r="JK113" s="214" t="str">
        <f>IFERROR(IF(AND($JI113="mas",'Classificação geral'!$K105=3),'Classificação geral'!P105,""),"")</f>
        <v/>
      </c>
      <c r="JL113" s="214" t="str">
        <f>IFERROR(IF(AND($JI113="mas",'Classificação geral'!$K105=3),'Classificação geral'!S105,""),"")</f>
        <v/>
      </c>
      <c r="JM113" s="214" t="str">
        <f>IFERROR(IF(AND($JI113="mas",'Classificação geral'!$K105=3),'Classificação geral'!T105,""),"")</f>
        <v/>
      </c>
      <c r="JN113" s="214" t="str">
        <f>IFERROR(IF(AND($JI113="mas",'Classificação geral'!$K105=3),'Classificação geral'!L105,""),"")</f>
        <v/>
      </c>
      <c r="JO113" s="214" t="str">
        <f>IFERROR(IF(AND($JI113="mas",'Classificação geral'!$K105=3),'Classificação geral'!U105,""),"")</f>
        <v/>
      </c>
      <c r="JP113" s="214" t="str">
        <f>IFERROR(IF(AND($JI113="mas",'Classificação geral'!$K105=3),'Classificação geral'!W105,""),"")</f>
        <v/>
      </c>
      <c r="JQ113" s="214" t="str">
        <f>IFERROR(IF(AND($JI113="mas",'Classificação geral'!$K105=3),'Classificação geral'!X105,""),"")</f>
        <v/>
      </c>
      <c r="JR113" s="214" t="str">
        <f>IFERROR(IF(AND($JI113="mas",'Classificação geral'!$K105=3),'Classificação geral'!M105,""),"")</f>
        <v/>
      </c>
      <c r="JS113" s="214" t="str">
        <f>IFERROR(IF(AND($JI113="mas",'Classificação geral'!$K105=3),'Classificação geral'!Y105,""),"")</f>
        <v/>
      </c>
      <c r="JT113" s="214" t="str">
        <f>IFERROR(IF(AND($JI113="mas",'Classificação geral'!$K105=3),'Classificação geral'!AA105,""),"")</f>
        <v/>
      </c>
      <c r="JU113" s="214" t="str">
        <f>IFERROR(IF(AND($JI113="mas",'Classificação geral'!$K105=3),'Classificação geral'!AB105,""),"")</f>
        <v/>
      </c>
      <c r="JV113" s="214" t="str">
        <f>IFERROR(IF(AND($JI113="mas",'Classificação geral'!$K105=3),'Classificação geral'!N105,""),"")</f>
        <v/>
      </c>
      <c r="JW113" s="214" t="str">
        <f>IFERROR(IF(AND($JI113="mas",'Classificação geral'!$K105=3),'Classificação geral'!$AM105,""),"")</f>
        <v/>
      </c>
      <c r="JX113" s="216" t="str">
        <f>IFERROR(RANK(JW113,JW:JW,0)+ COUNTIF(JW$13:$JW111,JW113),"")</f>
        <v/>
      </c>
    </row>
    <row r="114" spans="2:284" s="199" customFormat="1" ht="24.75" customHeight="1" x14ac:dyDescent="0.4">
      <c r="B114" s="207"/>
      <c r="C114" s="200"/>
      <c r="D114" s="200"/>
      <c r="E114" s="200"/>
      <c r="F114" s="201"/>
      <c r="G114" s="201"/>
      <c r="H114" s="201"/>
      <c r="I114" s="201"/>
      <c r="J114" s="201"/>
      <c r="K114" s="201"/>
      <c r="L114" s="201"/>
      <c r="M114" s="201"/>
      <c r="N114" s="201"/>
      <c r="O114" s="201"/>
      <c r="P114" s="201"/>
      <c r="Q114" s="201"/>
      <c r="R114" s="201"/>
      <c r="S114" s="201"/>
      <c r="T114" s="201"/>
      <c r="U114" s="201"/>
      <c r="V114" s="202"/>
      <c r="W114" s="202"/>
      <c r="X114" s="202"/>
      <c r="Y114" s="202"/>
      <c r="Z114" s="202"/>
      <c r="AA114" s="203"/>
      <c r="AB114" s="203"/>
      <c r="AC114" s="200"/>
      <c r="AD114" s="204"/>
      <c r="AE114" s="204"/>
      <c r="AF114" s="204"/>
      <c r="AG114" s="204"/>
      <c r="AH114" s="204"/>
      <c r="AI114" s="204"/>
      <c r="AJ114" s="204"/>
      <c r="AK114" s="204"/>
      <c r="AL114" s="204"/>
      <c r="AM114" s="204"/>
      <c r="AN114" s="204"/>
      <c r="AO114" s="204"/>
      <c r="AP114" s="204"/>
      <c r="AQ114" s="204"/>
      <c r="AR114" s="204"/>
      <c r="AS114" s="204"/>
      <c r="AT114" s="202"/>
      <c r="AU114" s="202"/>
      <c r="AX114" s="202"/>
      <c r="AY114" s="200"/>
      <c r="AZ114" s="200"/>
      <c r="BA114" s="201"/>
      <c r="BB114" s="201"/>
      <c r="BC114" s="201"/>
      <c r="BD114" s="201"/>
      <c r="BE114" s="201"/>
      <c r="BF114" s="201"/>
      <c r="BG114" s="201"/>
      <c r="BH114" s="201"/>
      <c r="BI114" s="201"/>
      <c r="BJ114" s="201"/>
      <c r="BK114" s="201"/>
      <c r="BL114" s="201"/>
      <c r="BM114" s="201"/>
      <c r="BN114" s="201"/>
      <c r="BO114" s="201"/>
      <c r="BP114" s="201"/>
      <c r="BQ114" s="201"/>
      <c r="BR114" s="202"/>
      <c r="BS114" s="202"/>
      <c r="BT114" s="202"/>
      <c r="BU114" s="202"/>
      <c r="BV114" s="202"/>
      <c r="BW114" s="203"/>
      <c r="BX114" s="203"/>
      <c r="BY114" s="201"/>
      <c r="BZ114" s="204"/>
      <c r="CA114" s="204"/>
      <c r="CB114" s="204"/>
      <c r="CC114" s="204"/>
      <c r="CD114" s="204"/>
      <c r="CE114" s="204"/>
      <c r="CF114" s="204"/>
      <c r="CG114" s="204"/>
      <c r="CH114" s="204"/>
      <c r="CI114" s="204"/>
      <c r="CJ114" s="204"/>
      <c r="CK114" s="204"/>
      <c r="CL114" s="204"/>
      <c r="CM114" s="204"/>
      <c r="CN114" s="204"/>
      <c r="CO114" s="204"/>
      <c r="CP114" s="202"/>
      <c r="CQ114" s="202"/>
      <c r="CS114" s="207"/>
      <c r="CT114" s="200"/>
      <c r="CU114" s="200"/>
      <c r="CV114" s="203"/>
      <c r="CW114" s="201"/>
      <c r="CX114" s="201"/>
      <c r="CY114" s="201"/>
      <c r="CZ114" s="201"/>
      <c r="DA114" s="201"/>
      <c r="DB114" s="201"/>
      <c r="DC114" s="201"/>
      <c r="DD114" s="201"/>
      <c r="DE114" s="201"/>
      <c r="DF114" s="201"/>
      <c r="DG114" s="201"/>
      <c r="DH114" s="201"/>
      <c r="DI114" s="201"/>
      <c r="DJ114" s="201"/>
      <c r="DK114" s="201"/>
      <c r="DL114" s="201"/>
      <c r="DM114" s="202"/>
      <c r="DN114" s="202"/>
      <c r="DO114" s="202"/>
      <c r="DP114" s="202"/>
      <c r="DQ114" s="202"/>
      <c r="DR114" s="203"/>
      <c r="DS114" s="203"/>
      <c r="DT114" s="203"/>
      <c r="DU114" s="204"/>
      <c r="DV114" s="204"/>
      <c r="DW114" s="204"/>
      <c r="DX114" s="204"/>
      <c r="DY114" s="204"/>
      <c r="DZ114" s="204"/>
      <c r="EA114" s="204"/>
      <c r="EB114" s="204"/>
      <c r="EC114" s="204"/>
      <c r="ED114" s="204"/>
      <c r="EE114" s="204"/>
      <c r="EF114" s="204"/>
      <c r="EG114" s="204"/>
      <c r="EH114" s="204"/>
      <c r="EI114" s="204"/>
      <c r="EJ114" s="204"/>
      <c r="EK114" s="202"/>
      <c r="EL114" s="202"/>
      <c r="EZ114" s="214" t="str">
        <f>IFERROR(IF(AND('Classificação geral'!$J106="FEM",'Classificação geral'!$K106=1,'Classificação geral'!$F106="Mini"),'Classificação geral'!$A106,""),"")</f>
        <v/>
      </c>
      <c r="FA114" s="214" t="str">
        <f>IFERROR(IF(AND('Classificação geral'!$J106="FEM",'Classificação geral'!$K106=1,'Classificação geral'!F106="Mini"),'Classificação geral'!$B106,""),"")</f>
        <v/>
      </c>
      <c r="FB114" s="215" t="str">
        <f>IF($FA114='Classificação geral'!$B106,'Classificação geral'!$C106,"")</f>
        <v/>
      </c>
      <c r="FC114" s="215" t="str">
        <f>IF($FA114='Classificação geral'!$B106,'Classificação geral'!$D106,"")</f>
        <v/>
      </c>
      <c r="FD114" s="215" t="str">
        <f>IF($FA114='Classificação geral'!$B106,'Classificação geral'!$J106,"")</f>
        <v/>
      </c>
      <c r="FE114" s="215" t="str">
        <f>IF($FD114='Classificação geral'!$J106,'Classificação geral'!$K106,"")</f>
        <v/>
      </c>
      <c r="FF114" s="215" t="str">
        <f>IF($FE114='Classificação geral'!$K106,'Classificação geral'!$P106,"")</f>
        <v/>
      </c>
      <c r="FG114" s="215" t="str">
        <f>IF($FE114='Classificação geral'!$K106,'Classificação geral'!$S106,"")</f>
        <v/>
      </c>
      <c r="FH114" s="215" t="str">
        <f>IF($FE114='Classificação geral'!$K106,'Classificação geral'!$T106,"")</f>
        <v/>
      </c>
      <c r="FI114" s="215" t="str">
        <f>IF($FE114='Classificação geral'!$K106,'Classificação geral'!$L106,"")</f>
        <v/>
      </c>
      <c r="FJ114" s="215" t="str">
        <f>IF($FE114='Classificação geral'!$K106,'Classificação geral'!$U106,"")</f>
        <v/>
      </c>
      <c r="FK114" s="215" t="str">
        <f>IF($FE114='Classificação geral'!$K106,'Classificação geral'!$W106,"")</f>
        <v/>
      </c>
      <c r="FL114" s="215" t="str">
        <f>IF($FE114='Classificação geral'!$K106,'Classificação geral'!$X106,"")</f>
        <v/>
      </c>
      <c r="FM114" s="215" t="str">
        <f>IF($FE114='Classificação geral'!$K106,'Classificação geral'!$M106,"")</f>
        <v/>
      </c>
      <c r="FN114" s="215" t="str">
        <f>IF($FE114='Classificação geral'!$K106,'Classificação geral'!$Y106,"")</f>
        <v/>
      </c>
      <c r="FO114" s="215" t="str">
        <f>IF($FE114='Classificação geral'!$K106,'Classificação geral'!$AA106,"")</f>
        <v/>
      </c>
      <c r="FP114" s="215" t="str">
        <f>IF($FE114='Classificação geral'!$K106,'Classificação geral'!$AB106,"")</f>
        <v/>
      </c>
      <c r="FQ114" s="215" t="str">
        <f>IF($FE114='Classificação geral'!$K106,'Classificação geral'!$N106,"")</f>
        <v/>
      </c>
      <c r="FR114" s="215" t="str">
        <f>IF($FE114='Classificação geral'!$K106,'Classificação geral'!$O106,"")</f>
        <v/>
      </c>
      <c r="FS114" s="215" t="str">
        <f>IF($FE114='Classificação geral'!$K106,'Classificação geral'!$AM106,"")</f>
        <v/>
      </c>
      <c r="FT114" s="216" t="str">
        <f>IFERROR(RANK(FS114,FS:FS,0)+ COUNTIF($FS$13:FS113,FS114),"")</f>
        <v/>
      </c>
      <c r="FU114" s="209"/>
      <c r="FV114" s="214" t="str">
        <f>IFERROR(IF(AND('Classificação geral'!$J106="mas",'Classificação geral'!$K106=1,'Classificação geral'!$F106="Mini"),'Classificação geral'!$A106,""),"")</f>
        <v/>
      </c>
      <c r="FW114" s="214" t="str">
        <f>IFERROR(IF(AND('Classificação geral'!$J106="mas",'Classificação geral'!$K106=1,'Classificação geral'!$F106="Mini"),'Classificação geral'!$B106,""),"")</f>
        <v/>
      </c>
      <c r="FX114" s="215" t="str">
        <f>IF($FW114='Classificação geral'!$B106,'Classificação geral'!$C106,"")</f>
        <v/>
      </c>
      <c r="FY114" s="215" t="str">
        <f>IF($FW114='Classificação geral'!$B106,'Classificação geral'!$D106,"")</f>
        <v/>
      </c>
      <c r="FZ114" s="215" t="str">
        <f>IF($FW114='Classificação geral'!$B106,'Classificação geral'!$J106,"")</f>
        <v/>
      </c>
      <c r="GA114" s="214" t="str">
        <f>IFERROR(IF(AND($FZ114="mas",'Classificação geral'!$K106=1),'Classificação geral'!K106,""),"")</f>
        <v/>
      </c>
      <c r="GB114" s="214" t="str">
        <f>IFERROR(IF(AND($FZ114="mas",'Classificação geral'!$K106=1),'Classificação geral'!P106,""),"")</f>
        <v/>
      </c>
      <c r="GC114" s="214" t="str">
        <f>IFERROR(IF(AND($FZ114="mas",'Classificação geral'!$K106=1),'Classificação geral'!S106,""),"")</f>
        <v/>
      </c>
      <c r="GD114" s="214" t="str">
        <f>IFERROR(IF(AND($FZ114="mas",'Classificação geral'!$K106=1),'Classificação geral'!T106,""),"")</f>
        <v/>
      </c>
      <c r="GE114" s="214" t="str">
        <f>IFERROR(IF(AND($FZ114="mas",'Classificação geral'!$K106=1),'Classificação geral'!L106,""),"")</f>
        <v/>
      </c>
      <c r="GF114" s="214" t="str">
        <f>IFERROR(IF(AND($FZ114="mas",'Classificação geral'!$K106=1),'Classificação geral'!U106,""),"")</f>
        <v/>
      </c>
      <c r="GG114" s="214" t="str">
        <f>IFERROR(IF(AND($FZ114="mas",'Classificação geral'!$K106=1),'Classificação geral'!W106,""),"")</f>
        <v/>
      </c>
      <c r="GH114" s="214" t="str">
        <f>IFERROR(IF(AND($FZ114="mas",'Classificação geral'!$K106=1),'Classificação geral'!X106,""),"")</f>
        <v/>
      </c>
      <c r="GI114" s="214" t="str">
        <f>IFERROR(IF(AND($FZ114="mas",'Classificação geral'!$K106=1),'Classificação geral'!M106,""),"")</f>
        <v/>
      </c>
      <c r="GJ114" s="214" t="str">
        <f>IFERROR(IF(AND($FZ114="mas",'Classificação geral'!$K106=1),'Classificação geral'!Y106,""),"")</f>
        <v/>
      </c>
      <c r="GK114" s="214" t="str">
        <f>IFERROR(IF(AND($FZ114="mas",'Classificação geral'!$K106=1),'Classificação geral'!AA106,""),"")</f>
        <v/>
      </c>
      <c r="GL114" s="214" t="str">
        <f>IFERROR(IF(AND($FZ114="mas",'Classificação geral'!$K106=1),'Classificação geral'!AB106,""),"")</f>
        <v/>
      </c>
      <c r="GM114" s="214" t="str">
        <f>IFERROR(IF(AND($FZ114="mas",'Classificação geral'!$K106=1),'Classificação geral'!N106,""),"")</f>
        <v/>
      </c>
      <c r="GN114" s="214" t="str">
        <f>IFERROR(IF(AND($FZ114="mas",'Classificação geral'!$K106=1),'Classificação geral'!O106,""),"")</f>
        <v/>
      </c>
      <c r="GO114" s="244" t="str">
        <f>IFERROR(IF(AND($FZ114="mas",'Classificação geral'!$K106=1),'Classificação geral'!AM106,""),"")</f>
        <v/>
      </c>
      <c r="GP114" s="216" t="str">
        <f>IFERROR(RANK(GO114,GO:GO,0)+ COUNTIF($GO$13:GO113,GO114),"")</f>
        <v/>
      </c>
      <c r="GQ114" s="209"/>
      <c r="GR114" s="214" t="str">
        <f>IFERROR(IF(AND('Classificação geral'!$J106="fem",'Classificação geral'!$K106=2,'Classificação geral'!$F106="Mini"),'Classificação geral'!$A106,""),"")</f>
        <v/>
      </c>
      <c r="GS114" s="214" t="str">
        <f>IFERROR(IF(AND('Classificação geral'!$J106="fem",'Classificação geral'!$K106=2,'Classificação geral'!$F106="Mini"),'Classificação geral'!$B106,""),"")</f>
        <v/>
      </c>
      <c r="GT114" s="215" t="str">
        <f>IF($GS114='Classificação geral'!$B106,'Classificação geral'!$C106,"")</f>
        <v/>
      </c>
      <c r="GU114" s="215" t="str">
        <f>IF($GS114='Classificação geral'!$B106,'Classificação geral'!$D106,"")</f>
        <v/>
      </c>
      <c r="GV114" s="215" t="str">
        <f>IF($GS114='Classificação geral'!$B106,'Classificação geral'!$J106,"")</f>
        <v/>
      </c>
      <c r="GW114" s="214" t="str">
        <f>IFERROR(IF(AND($GV114="fem",'Classificação geral'!$K106=2),'Classificação geral'!K106,""),"")</f>
        <v/>
      </c>
      <c r="GX114" s="214" t="str">
        <f>IFERROR(IF(AND($GV114="fem",'Classificação geral'!$K106=2),'Classificação geral'!P106,""),"")</f>
        <v/>
      </c>
      <c r="GY114" s="214" t="str">
        <f>IFERROR(IF(AND($GV114="fem",'Classificação geral'!$K106=2),'Classificação geral'!S106,""),"")</f>
        <v/>
      </c>
      <c r="GZ114" s="214" t="str">
        <f>IFERROR(IF(AND($GV114="fem",'Classificação geral'!$K106=2),'Classificação geral'!T106,""),"")</f>
        <v/>
      </c>
      <c r="HA114" s="214" t="str">
        <f>IFERROR(IF(AND($GV114="fem",'Classificação geral'!$K106=2),'Classificação geral'!L106,""),"")</f>
        <v/>
      </c>
      <c r="HB114" s="214" t="str">
        <f>IFERROR(IF(AND($GV114="fem",'Classificação geral'!$K106=2),'Classificação geral'!U106,""),"")</f>
        <v/>
      </c>
      <c r="HC114" s="214" t="str">
        <f>IFERROR(IF(AND($GV114="fem",'Classificação geral'!$K106=2),'Classificação geral'!W106,""),"")</f>
        <v/>
      </c>
      <c r="HD114" s="214" t="str">
        <f>IFERROR(IF(AND($GV114="fem",'Classificação geral'!$K106=2),'Classificação geral'!X106,""),"")</f>
        <v/>
      </c>
      <c r="HE114" s="214" t="str">
        <f>IFERROR(IF(AND($GV114="fem",'Classificação geral'!$K106=2),'Classificação geral'!M106,""),"")</f>
        <v/>
      </c>
      <c r="HF114" s="214" t="str">
        <f>IFERROR(IF(AND($GV114="fem",'Classificação geral'!$K106=2),'Classificação geral'!Y106,""),"")</f>
        <v/>
      </c>
      <c r="HG114" s="214" t="str">
        <f>IFERROR(IF(AND($GV114="fem",'Classificação geral'!$K106=2),'Classificação geral'!AA106,""),"")</f>
        <v/>
      </c>
      <c r="HH114" s="214" t="str">
        <f>IFERROR(IF(AND($GV114="fem",'Classificação geral'!$K106=2),'Classificação geral'!AB106,""),"")</f>
        <v/>
      </c>
      <c r="HI114" s="214" t="str">
        <f>IFERROR(IF(AND($GV114="fem",'Classificação geral'!$K106=2),'Classificação geral'!N106,""),"")</f>
        <v/>
      </c>
      <c r="HJ114" s="214" t="str">
        <f>IFERROR(IF(AND($GV114="fem",'Classificação geral'!$K106=2),'Classificação geral'!O106,""),"")</f>
        <v/>
      </c>
      <c r="HK114" s="214" t="str">
        <f>IFERROR(IF(AND($GV114="fem",'Classificação geral'!$K106=2),'Classificação geral'!AM106,""),"")</f>
        <v/>
      </c>
      <c r="HL114" s="216" t="str">
        <f>IFERROR(RANK(HK114,HK:HK,0)+ COUNTIF(HK$13:$HK112,HK114),"")</f>
        <v/>
      </c>
      <c r="HM114" s="209"/>
      <c r="HN114" s="214" t="str">
        <f>IFERROR(IF(AND('Classificação geral'!$J106="mas",'Classificação geral'!$K106=2,'Classificação geral'!$F106="Mini"),'Classificação geral'!$A106,""),"")</f>
        <v/>
      </c>
      <c r="HO114" s="214" t="str">
        <f>IFERROR(IF(AND('Classificação geral'!$J106="mas",'Classificação geral'!$K106=2,'Classificação geral'!$F106="Mini"),'Classificação geral'!$B106,""),"")</f>
        <v/>
      </c>
      <c r="HP114" s="215" t="str">
        <f>IF($HO114='Classificação geral'!$B106,'Classificação geral'!$C106,"")</f>
        <v/>
      </c>
      <c r="HQ114" s="215" t="str">
        <f>IF($HO114='Classificação geral'!$B106,'Classificação geral'!$D106,"")</f>
        <v/>
      </c>
      <c r="HR114" s="215" t="str">
        <f>IF($HO114='Classificação geral'!$B106,'Classificação geral'!$J106,"")</f>
        <v/>
      </c>
      <c r="HS114" s="214" t="str">
        <f>IFERROR(IF(AND($HR114="mas",'Classificação geral'!$K106=2),'Classificação geral'!K106,""),"")</f>
        <v/>
      </c>
      <c r="HT114" s="214" t="str">
        <f>IFERROR(IF(AND($HR114="mas",'Classificação geral'!$K106=2),'Classificação geral'!P106,""),"")</f>
        <v/>
      </c>
      <c r="HU114" s="214" t="str">
        <f>IFERROR(IF(AND($HR114="mas",'Classificação geral'!$K106=2),'Classificação geral'!S106,""),"")</f>
        <v/>
      </c>
      <c r="HV114" s="214" t="str">
        <f>IFERROR(IF(AND($HR114="mas",'Classificação geral'!$K106=2),'Classificação geral'!T106,""),"")</f>
        <v/>
      </c>
      <c r="HW114" s="214" t="str">
        <f>IFERROR(IF(AND($HR114="mas",'Classificação geral'!$K106=2),'Classificação geral'!L106,""),"")</f>
        <v/>
      </c>
      <c r="HX114" s="214" t="str">
        <f>IFERROR(IF(AND($HR114="mas",'Classificação geral'!$K106=2),'Classificação geral'!U106,""),"")</f>
        <v/>
      </c>
      <c r="HY114" s="214" t="str">
        <f>IFERROR(IF(AND($HR114="mas",'Classificação geral'!$K106=2),'Classificação geral'!W106,""),"")</f>
        <v/>
      </c>
      <c r="HZ114" s="214" t="str">
        <f>IFERROR(IF(AND($HR114="mas",'Classificação geral'!$K106=2),'Classificação geral'!X106,""),"")</f>
        <v/>
      </c>
      <c r="IA114" s="214" t="str">
        <f>IFERROR(IF(AND($HR114="mas",'Classificação geral'!$K106=2),'Classificação geral'!M106,""),"")</f>
        <v/>
      </c>
      <c r="IB114" s="214" t="str">
        <f>IFERROR(IF(AND($HR114="mas",'Classificação geral'!$K106=2),'Classificação geral'!Y106,""),"")</f>
        <v/>
      </c>
      <c r="IC114" s="214" t="str">
        <f>IFERROR(IF(AND($HR114="mas",'Classificação geral'!$K106=2),'Classificação geral'!AA106,""),"")</f>
        <v/>
      </c>
      <c r="ID114" s="214" t="str">
        <f>IFERROR(IF(AND($HR114="mas",'Classificação geral'!$K106=2),'Classificação geral'!AB106,""),"")</f>
        <v/>
      </c>
      <c r="IE114" s="214" t="str">
        <f>IFERROR(IF(AND($HR114="mas",'Classificação geral'!$K106=2),'Classificação geral'!N106,""),"")</f>
        <v/>
      </c>
      <c r="IF114" s="214" t="str">
        <f>IFERROR(IF(AND($HR114="mas",'Classificação geral'!$K106=2),'Classificação geral'!$AM106,""),"")</f>
        <v/>
      </c>
      <c r="IG114" s="216" t="str">
        <f>IFERROR(RANK(IF114,IF:IF,0)+ COUNTIF($IF$13:IF$13,IF114),"")</f>
        <v/>
      </c>
      <c r="IH114" s="209"/>
      <c r="II114" s="214" t="str">
        <f>IFERROR(IF(AND('Classificação geral'!$J106="fem",'Classificação geral'!$K106=3,'Classificação geral'!$F106="Mini"),'Classificação geral'!$A106,""),"")</f>
        <v/>
      </c>
      <c r="IJ114" s="214" t="str">
        <f>IFERROR(IF(AND('Classificação geral'!$J106="fem",'Classificação geral'!$K106=3,'Classificação geral'!$F106="Mini"),'Classificação geral'!$B106,""),"")</f>
        <v/>
      </c>
      <c r="IK114" s="215" t="str">
        <f>IF($IJ114='Classificação geral'!$B106,'Classificação geral'!$C106,"")</f>
        <v/>
      </c>
      <c r="IL114" s="215" t="str">
        <f>IF($IJ114='Classificação geral'!$B106,'Classificação geral'!$D106,"")</f>
        <v/>
      </c>
      <c r="IM114" s="215" t="str">
        <f>IF($IJ114='Classificação geral'!$B106,'Classificação geral'!$J106,"")</f>
        <v/>
      </c>
      <c r="IN114" s="215" t="str">
        <f>IF($IM114='Classificação geral'!$J106,'Classificação geral'!$K106,"")</f>
        <v/>
      </c>
      <c r="IO114" s="215" t="str">
        <f>IF($IN114='Classificação geral'!$K106,'Classificação geral'!$P106,"")</f>
        <v/>
      </c>
      <c r="IP114" s="215" t="str">
        <f>IF($IN114='Classificação geral'!$K106,'Classificação geral'!$S106,"")</f>
        <v/>
      </c>
      <c r="IQ114" s="215" t="str">
        <f>IF($IN114='Classificação geral'!$K106,'Classificação geral'!$T106,"")</f>
        <v/>
      </c>
      <c r="IR114" s="215" t="str">
        <f>IF($IN114='Classificação geral'!$K106,'Classificação geral'!$L106,"")</f>
        <v/>
      </c>
      <c r="IS114" s="215" t="str">
        <f>IF($IN114='Classificação geral'!$K106,'Classificação geral'!$U106,"")</f>
        <v/>
      </c>
      <c r="IT114" s="215" t="str">
        <f>IF($IN114='Classificação geral'!$K106,'Classificação geral'!$W106,"")</f>
        <v/>
      </c>
      <c r="IU114" s="215" t="str">
        <f>IF($IN114='Classificação geral'!$K106,'Classificação geral'!$X106,"")</f>
        <v/>
      </c>
      <c r="IV114" s="215" t="str">
        <f>IF($IN114='Classificação geral'!$K106,'Classificação geral'!$M106,"")</f>
        <v/>
      </c>
      <c r="IW114" s="215" t="str">
        <f>IF($IN114='Classificação geral'!$K106,'Classificação geral'!$Y106,"")</f>
        <v/>
      </c>
      <c r="IX114" s="215" t="str">
        <f>IF($IN114='Classificação geral'!$K106,'Classificação geral'!$AA106,"")</f>
        <v/>
      </c>
      <c r="IY114" s="215" t="str">
        <f>IF($IN114='Classificação geral'!$K106,'Classificação geral'!$AB106,"")</f>
        <v/>
      </c>
      <c r="IZ114" s="215" t="str">
        <f>IF($IN114='Classificação geral'!$K106,'Classificação geral'!$N106,"")</f>
        <v/>
      </c>
      <c r="JA114" s="215" t="str">
        <f>IF($IN114='Classificação geral'!$K106,'Classificação geral'!$O106,"")</f>
        <v/>
      </c>
      <c r="JB114" s="215" t="str">
        <f>IF($IN114='Classificação geral'!$K106,'Classificação geral'!$AM106,"")</f>
        <v/>
      </c>
      <c r="JC114" s="216" t="str">
        <f>IFERROR(RANK(JB114,JB:JB,0)+ COUNTIF($JB$13:JB112,JB114),"")</f>
        <v/>
      </c>
      <c r="JD114" s="209"/>
      <c r="JE114" s="214" t="str">
        <f>IFERROR(IF(AND('Classificação geral'!$J106="mas",'Classificação geral'!$K106=3,'Classificação geral'!$F106="Mini"),'Classificação geral'!$A106,""),"")</f>
        <v/>
      </c>
      <c r="JF114" s="214" t="str">
        <f>IFERROR(IF(AND('Classificação geral'!$J106="mas",'Classificação geral'!$K106=3,'Classificação geral'!$F106="Mini"),'Classificação geral'!$B106,""),"")</f>
        <v/>
      </c>
      <c r="JG114" s="215" t="str">
        <f>IF($JF114='Classificação geral'!$B106,'Classificação geral'!$C106,"")</f>
        <v/>
      </c>
      <c r="JH114" s="215" t="str">
        <f>IF($JF114='Classificação geral'!$B106,'Classificação geral'!$D106,"")</f>
        <v/>
      </c>
      <c r="JI114" s="215" t="str">
        <f>IF($JF114='Classificação geral'!$B106,'Classificação geral'!$J106,"")</f>
        <v/>
      </c>
      <c r="JJ114" s="214" t="str">
        <f>IFERROR(IF(AND($JI114="mas",'Classificação geral'!$K106=3),'Classificação geral'!K106,""),"")</f>
        <v/>
      </c>
      <c r="JK114" s="214" t="str">
        <f>IFERROR(IF(AND($JI114="mas",'Classificação geral'!$K106=3),'Classificação geral'!P106,""),"")</f>
        <v/>
      </c>
      <c r="JL114" s="214" t="str">
        <f>IFERROR(IF(AND($JI114="mas",'Classificação geral'!$K106=3),'Classificação geral'!S106,""),"")</f>
        <v/>
      </c>
      <c r="JM114" s="214" t="str">
        <f>IFERROR(IF(AND($JI114="mas",'Classificação geral'!$K106=3),'Classificação geral'!T106,""),"")</f>
        <v/>
      </c>
      <c r="JN114" s="214" t="str">
        <f>IFERROR(IF(AND($JI114="mas",'Classificação geral'!$K106=3),'Classificação geral'!L106,""),"")</f>
        <v/>
      </c>
      <c r="JO114" s="214" t="str">
        <f>IFERROR(IF(AND($JI114="mas",'Classificação geral'!$K106=3),'Classificação geral'!U106,""),"")</f>
        <v/>
      </c>
      <c r="JP114" s="214" t="str">
        <f>IFERROR(IF(AND($JI114="mas",'Classificação geral'!$K106=3),'Classificação geral'!W106,""),"")</f>
        <v/>
      </c>
      <c r="JQ114" s="214" t="str">
        <f>IFERROR(IF(AND($JI114="mas",'Classificação geral'!$K106=3),'Classificação geral'!X106,""),"")</f>
        <v/>
      </c>
      <c r="JR114" s="214" t="str">
        <f>IFERROR(IF(AND($JI114="mas",'Classificação geral'!$K106=3),'Classificação geral'!M106,""),"")</f>
        <v/>
      </c>
      <c r="JS114" s="214" t="str">
        <f>IFERROR(IF(AND($JI114="mas",'Classificação geral'!$K106=3),'Classificação geral'!Y106,""),"")</f>
        <v/>
      </c>
      <c r="JT114" s="214" t="str">
        <f>IFERROR(IF(AND($JI114="mas",'Classificação geral'!$K106=3),'Classificação geral'!AA106,""),"")</f>
        <v/>
      </c>
      <c r="JU114" s="214" t="str">
        <f>IFERROR(IF(AND($JI114="mas",'Classificação geral'!$K106=3),'Classificação geral'!AB106,""),"")</f>
        <v/>
      </c>
      <c r="JV114" s="214" t="str">
        <f>IFERROR(IF(AND($JI114="mas",'Classificação geral'!$K106=3),'Classificação geral'!N106,""),"")</f>
        <v/>
      </c>
      <c r="JW114" s="214" t="str">
        <f>IFERROR(IF(AND($JI114="mas",'Classificação geral'!$K106=3),'Classificação geral'!$AM106,""),"")</f>
        <v/>
      </c>
      <c r="JX114" s="216" t="str">
        <f>IFERROR(RANK(JW114,JW:JW,0)+ COUNTIF(JW$13:$JW112,JW114),"")</f>
        <v/>
      </c>
    </row>
    <row r="115" spans="2:284" s="199" customFormat="1" ht="24.75" customHeight="1" x14ac:dyDescent="0.4">
      <c r="B115" s="207"/>
      <c r="C115" s="200"/>
      <c r="D115" s="200"/>
      <c r="E115" s="200"/>
      <c r="F115" s="201"/>
      <c r="G115" s="201"/>
      <c r="H115" s="201"/>
      <c r="I115" s="201"/>
      <c r="J115" s="201"/>
      <c r="K115" s="201"/>
      <c r="L115" s="201"/>
      <c r="M115" s="201"/>
      <c r="N115" s="201"/>
      <c r="O115" s="201"/>
      <c r="P115" s="201"/>
      <c r="Q115" s="201"/>
      <c r="R115" s="201"/>
      <c r="S115" s="201"/>
      <c r="T115" s="201"/>
      <c r="U115" s="201"/>
      <c r="V115" s="202"/>
      <c r="W115" s="202"/>
      <c r="X115" s="202"/>
      <c r="Y115" s="202"/>
      <c r="Z115" s="202"/>
      <c r="AA115" s="203"/>
      <c r="AB115" s="203"/>
      <c r="AC115" s="200"/>
      <c r="AD115" s="204"/>
      <c r="AE115" s="204"/>
      <c r="AF115" s="204"/>
      <c r="AG115" s="204"/>
      <c r="AH115" s="204"/>
      <c r="AI115" s="204"/>
      <c r="AJ115" s="204"/>
      <c r="AK115" s="204"/>
      <c r="AL115" s="204"/>
      <c r="AM115" s="204"/>
      <c r="AN115" s="204"/>
      <c r="AO115" s="204"/>
      <c r="AP115" s="204"/>
      <c r="AQ115" s="204"/>
      <c r="AR115" s="204"/>
      <c r="AS115" s="204"/>
      <c r="AT115" s="202"/>
      <c r="AU115" s="202"/>
      <c r="AX115" s="202"/>
      <c r="AY115" s="200"/>
      <c r="AZ115" s="200"/>
      <c r="BA115" s="201"/>
      <c r="BB115" s="201"/>
      <c r="BC115" s="201"/>
      <c r="BD115" s="201"/>
      <c r="BE115" s="201"/>
      <c r="BF115" s="201"/>
      <c r="BG115" s="201"/>
      <c r="BH115" s="201"/>
      <c r="BI115" s="201"/>
      <c r="BJ115" s="201"/>
      <c r="BK115" s="201"/>
      <c r="BL115" s="201"/>
      <c r="BM115" s="201"/>
      <c r="BN115" s="201"/>
      <c r="BO115" s="201"/>
      <c r="BP115" s="201"/>
      <c r="BQ115" s="201"/>
      <c r="BR115" s="202"/>
      <c r="BS115" s="202"/>
      <c r="BT115" s="202"/>
      <c r="BU115" s="202"/>
      <c r="BV115" s="202"/>
      <c r="BW115" s="203"/>
      <c r="BX115" s="203"/>
      <c r="BY115" s="201"/>
      <c r="BZ115" s="204"/>
      <c r="CA115" s="204"/>
      <c r="CB115" s="204"/>
      <c r="CC115" s="204"/>
      <c r="CD115" s="204"/>
      <c r="CE115" s="204"/>
      <c r="CF115" s="204"/>
      <c r="CG115" s="204"/>
      <c r="CH115" s="204"/>
      <c r="CI115" s="204"/>
      <c r="CJ115" s="204"/>
      <c r="CK115" s="204"/>
      <c r="CL115" s="204"/>
      <c r="CM115" s="204"/>
      <c r="CN115" s="204"/>
      <c r="CO115" s="204"/>
      <c r="CP115" s="202"/>
      <c r="CQ115" s="202"/>
      <c r="CS115" s="207"/>
      <c r="CT115" s="200"/>
      <c r="CU115" s="200"/>
      <c r="CV115" s="203"/>
      <c r="CW115" s="201"/>
      <c r="CX115" s="201"/>
      <c r="CY115" s="201"/>
      <c r="CZ115" s="201"/>
      <c r="DA115" s="201"/>
      <c r="DB115" s="201"/>
      <c r="DC115" s="201"/>
      <c r="DD115" s="201"/>
      <c r="DE115" s="201"/>
      <c r="DF115" s="201"/>
      <c r="DG115" s="201"/>
      <c r="DH115" s="201"/>
      <c r="DI115" s="201"/>
      <c r="DJ115" s="201"/>
      <c r="DK115" s="201"/>
      <c r="DL115" s="201"/>
      <c r="DM115" s="202"/>
      <c r="DN115" s="202"/>
      <c r="DO115" s="202"/>
      <c r="DP115" s="202"/>
      <c r="DQ115" s="202"/>
      <c r="DR115" s="203"/>
      <c r="DS115" s="203"/>
      <c r="DT115" s="203"/>
      <c r="DU115" s="204"/>
      <c r="DV115" s="204"/>
      <c r="DW115" s="204"/>
      <c r="DX115" s="204"/>
      <c r="DY115" s="204"/>
      <c r="DZ115" s="204"/>
      <c r="EA115" s="204"/>
      <c r="EB115" s="204"/>
      <c r="EC115" s="204"/>
      <c r="ED115" s="204"/>
      <c r="EE115" s="204"/>
      <c r="EF115" s="204"/>
      <c r="EG115" s="204"/>
      <c r="EH115" s="204"/>
      <c r="EI115" s="204"/>
      <c r="EJ115" s="204"/>
      <c r="EK115" s="202"/>
      <c r="EL115" s="202"/>
      <c r="EZ115" s="214" t="str">
        <f>IFERROR(IF(AND('Classificação geral'!$J107="FEM",'Classificação geral'!$K107=1,'Classificação geral'!$F107="Mini"),'Classificação geral'!$A107,""),"")</f>
        <v/>
      </c>
      <c r="FA115" s="214" t="str">
        <f>IFERROR(IF(AND('Classificação geral'!$J107="FEM",'Classificação geral'!$K107=1,'Classificação geral'!F107="Mini"),'Classificação geral'!$B107,""),"")</f>
        <v/>
      </c>
      <c r="FB115" s="215" t="str">
        <f>IF($FA115='Classificação geral'!$B107,'Classificação geral'!$C107,"")</f>
        <v/>
      </c>
      <c r="FC115" s="215" t="str">
        <f>IF($FA115='Classificação geral'!$B107,'Classificação geral'!$D107,"")</f>
        <v/>
      </c>
      <c r="FD115" s="215" t="str">
        <f>IF($FA115='Classificação geral'!$B107,'Classificação geral'!$J107,"")</f>
        <v/>
      </c>
      <c r="FE115" s="215" t="str">
        <f>IF($FD115='Classificação geral'!$J107,'Classificação geral'!$K107,"")</f>
        <v/>
      </c>
      <c r="FF115" s="215" t="str">
        <f>IF($FE115='Classificação geral'!$K107,'Classificação geral'!$P107,"")</f>
        <v/>
      </c>
      <c r="FG115" s="215" t="str">
        <f>IF($FE115='Classificação geral'!$K107,'Classificação geral'!$S107,"")</f>
        <v/>
      </c>
      <c r="FH115" s="215" t="str">
        <f>IF($FE115='Classificação geral'!$K107,'Classificação geral'!$T107,"")</f>
        <v/>
      </c>
      <c r="FI115" s="215" t="str">
        <f>IF($FE115='Classificação geral'!$K107,'Classificação geral'!$L107,"")</f>
        <v/>
      </c>
      <c r="FJ115" s="215" t="str">
        <f>IF($FE115='Classificação geral'!$K107,'Classificação geral'!$U107,"")</f>
        <v/>
      </c>
      <c r="FK115" s="215" t="str">
        <f>IF($FE115='Classificação geral'!$K107,'Classificação geral'!$W107,"")</f>
        <v/>
      </c>
      <c r="FL115" s="215" t="str">
        <f>IF($FE115='Classificação geral'!$K107,'Classificação geral'!$X107,"")</f>
        <v/>
      </c>
      <c r="FM115" s="215" t="str">
        <f>IF($FE115='Classificação geral'!$K107,'Classificação geral'!$M107,"")</f>
        <v/>
      </c>
      <c r="FN115" s="215" t="str">
        <f>IF($FE115='Classificação geral'!$K107,'Classificação geral'!$Y107,"")</f>
        <v/>
      </c>
      <c r="FO115" s="215" t="str">
        <f>IF($FE115='Classificação geral'!$K107,'Classificação geral'!$AA107,"")</f>
        <v/>
      </c>
      <c r="FP115" s="215" t="str">
        <f>IF($FE115='Classificação geral'!$K107,'Classificação geral'!$AB107,"")</f>
        <v/>
      </c>
      <c r="FQ115" s="215" t="str">
        <f>IF($FE115='Classificação geral'!$K107,'Classificação geral'!$N107,"")</f>
        <v/>
      </c>
      <c r="FR115" s="215" t="str">
        <f>IF($FE115='Classificação geral'!$K107,'Classificação geral'!$O107,"")</f>
        <v/>
      </c>
      <c r="FS115" s="215" t="str">
        <f>IF($FE115='Classificação geral'!$K107,'Classificação geral'!$AM107,"")</f>
        <v/>
      </c>
      <c r="FT115" s="216" t="str">
        <f>IFERROR(RANK(FS115,FS:FS,0)+ COUNTIF($FS$13:FS114,FS115),"")</f>
        <v/>
      </c>
      <c r="FU115" s="209"/>
      <c r="FV115" s="214" t="str">
        <f>IFERROR(IF(AND('Classificação geral'!$J107="mas",'Classificação geral'!$K107=1,'Classificação geral'!$F107="Mini"),'Classificação geral'!$A107,""),"")</f>
        <v/>
      </c>
      <c r="FW115" s="214" t="str">
        <f>IFERROR(IF(AND('Classificação geral'!$J107="mas",'Classificação geral'!$K107=1,'Classificação geral'!$F107="Mini"),'Classificação geral'!$B107,""),"")</f>
        <v/>
      </c>
      <c r="FX115" s="215" t="str">
        <f>IF($FW115='Classificação geral'!$B107,'Classificação geral'!$C107,"")</f>
        <v/>
      </c>
      <c r="FY115" s="215" t="str">
        <f>IF($FW115='Classificação geral'!$B107,'Classificação geral'!$D107,"")</f>
        <v/>
      </c>
      <c r="FZ115" s="215" t="str">
        <f>IF($FW115='Classificação geral'!$B107,'Classificação geral'!$J107,"")</f>
        <v/>
      </c>
      <c r="GA115" s="214" t="str">
        <f>IFERROR(IF(AND($FZ115="mas",'Classificação geral'!$K107=1),'Classificação geral'!K107,""),"")</f>
        <v/>
      </c>
      <c r="GB115" s="214" t="str">
        <f>IFERROR(IF(AND($FZ115="mas",'Classificação geral'!$K107=1),'Classificação geral'!P107,""),"")</f>
        <v/>
      </c>
      <c r="GC115" s="214" t="str">
        <f>IFERROR(IF(AND($FZ115="mas",'Classificação geral'!$K107=1),'Classificação geral'!S107,""),"")</f>
        <v/>
      </c>
      <c r="GD115" s="214" t="str">
        <f>IFERROR(IF(AND($FZ115="mas",'Classificação geral'!$K107=1),'Classificação geral'!T107,""),"")</f>
        <v/>
      </c>
      <c r="GE115" s="214" t="str">
        <f>IFERROR(IF(AND($FZ115="mas",'Classificação geral'!$K107=1),'Classificação geral'!L107,""),"")</f>
        <v/>
      </c>
      <c r="GF115" s="214" t="str">
        <f>IFERROR(IF(AND($FZ115="mas",'Classificação geral'!$K107=1),'Classificação geral'!U107,""),"")</f>
        <v/>
      </c>
      <c r="GG115" s="214" t="str">
        <f>IFERROR(IF(AND($FZ115="mas",'Classificação geral'!$K107=1),'Classificação geral'!W107,""),"")</f>
        <v/>
      </c>
      <c r="GH115" s="214" t="str">
        <f>IFERROR(IF(AND($FZ115="mas",'Classificação geral'!$K107=1),'Classificação geral'!X107,""),"")</f>
        <v/>
      </c>
      <c r="GI115" s="214" t="str">
        <f>IFERROR(IF(AND($FZ115="mas",'Classificação geral'!$K107=1),'Classificação geral'!M107,""),"")</f>
        <v/>
      </c>
      <c r="GJ115" s="214" t="str">
        <f>IFERROR(IF(AND($FZ115="mas",'Classificação geral'!$K107=1),'Classificação geral'!Y107,""),"")</f>
        <v/>
      </c>
      <c r="GK115" s="214" t="str">
        <f>IFERROR(IF(AND($FZ115="mas",'Classificação geral'!$K107=1),'Classificação geral'!AA107,""),"")</f>
        <v/>
      </c>
      <c r="GL115" s="214" t="str">
        <f>IFERROR(IF(AND($FZ115="mas",'Classificação geral'!$K107=1),'Classificação geral'!AB107,""),"")</f>
        <v/>
      </c>
      <c r="GM115" s="214" t="str">
        <f>IFERROR(IF(AND($FZ115="mas",'Classificação geral'!$K107=1),'Classificação geral'!N107,""),"")</f>
        <v/>
      </c>
      <c r="GN115" s="214" t="str">
        <f>IFERROR(IF(AND($FZ115="mas",'Classificação geral'!$K107=1),'Classificação geral'!O107,""),"")</f>
        <v/>
      </c>
      <c r="GO115" s="244" t="str">
        <f>IFERROR(IF(AND($FZ115="mas",'Classificação geral'!$K107=1),'Classificação geral'!AM107,""),"")</f>
        <v/>
      </c>
      <c r="GP115" s="216" t="str">
        <f>IFERROR(RANK(GO115,GO:GO,0)+ COUNTIF($GO$13:GO114,GO115),"")</f>
        <v/>
      </c>
      <c r="GQ115" s="209"/>
      <c r="GR115" s="214" t="str">
        <f>IFERROR(IF(AND('Classificação geral'!$J107="fem",'Classificação geral'!$K107=2,'Classificação geral'!$F107="Mini"),'Classificação geral'!$A107,""),"")</f>
        <v/>
      </c>
      <c r="GS115" s="214" t="str">
        <f>IFERROR(IF(AND('Classificação geral'!$J107="fem",'Classificação geral'!$K107=2,'Classificação geral'!$F107="Mini"),'Classificação geral'!$B107,""),"")</f>
        <v/>
      </c>
      <c r="GT115" s="215" t="str">
        <f>IF($GS115='Classificação geral'!$B107,'Classificação geral'!$C107,"")</f>
        <v/>
      </c>
      <c r="GU115" s="215" t="str">
        <f>IF($GS115='Classificação geral'!$B107,'Classificação geral'!$D107,"")</f>
        <v/>
      </c>
      <c r="GV115" s="215" t="str">
        <f>IF($GS115='Classificação geral'!$B107,'Classificação geral'!$J107,"")</f>
        <v/>
      </c>
      <c r="GW115" s="214" t="str">
        <f>IFERROR(IF(AND($GV115="fem",'Classificação geral'!$K107=2),'Classificação geral'!K107,""),"")</f>
        <v/>
      </c>
      <c r="GX115" s="214" t="str">
        <f>IFERROR(IF(AND($GV115="fem",'Classificação geral'!$K107=2),'Classificação geral'!P107,""),"")</f>
        <v/>
      </c>
      <c r="GY115" s="214" t="str">
        <f>IFERROR(IF(AND($GV115="fem",'Classificação geral'!$K107=2),'Classificação geral'!S107,""),"")</f>
        <v/>
      </c>
      <c r="GZ115" s="214" t="str">
        <f>IFERROR(IF(AND($GV115="fem",'Classificação geral'!$K107=2),'Classificação geral'!T107,""),"")</f>
        <v/>
      </c>
      <c r="HA115" s="214" t="str">
        <f>IFERROR(IF(AND($GV115="fem",'Classificação geral'!$K107=2),'Classificação geral'!L107,""),"")</f>
        <v/>
      </c>
      <c r="HB115" s="214" t="str">
        <f>IFERROR(IF(AND($GV115="fem",'Classificação geral'!$K107=2),'Classificação geral'!U107,""),"")</f>
        <v/>
      </c>
      <c r="HC115" s="214" t="str">
        <f>IFERROR(IF(AND($GV115="fem",'Classificação geral'!$K107=2),'Classificação geral'!W107,""),"")</f>
        <v/>
      </c>
      <c r="HD115" s="214" t="str">
        <f>IFERROR(IF(AND($GV115="fem",'Classificação geral'!$K107=2),'Classificação geral'!X107,""),"")</f>
        <v/>
      </c>
      <c r="HE115" s="214" t="str">
        <f>IFERROR(IF(AND($GV115="fem",'Classificação geral'!$K107=2),'Classificação geral'!M107,""),"")</f>
        <v/>
      </c>
      <c r="HF115" s="214" t="str">
        <f>IFERROR(IF(AND($GV115="fem",'Classificação geral'!$K107=2),'Classificação geral'!Y107,""),"")</f>
        <v/>
      </c>
      <c r="HG115" s="214" t="str">
        <f>IFERROR(IF(AND($GV115="fem",'Classificação geral'!$K107=2),'Classificação geral'!AA107,""),"")</f>
        <v/>
      </c>
      <c r="HH115" s="214" t="str">
        <f>IFERROR(IF(AND($GV115="fem",'Classificação geral'!$K107=2),'Classificação geral'!AB107,""),"")</f>
        <v/>
      </c>
      <c r="HI115" s="214" t="str">
        <f>IFERROR(IF(AND($GV115="fem",'Classificação geral'!$K107=2),'Classificação geral'!N107,""),"")</f>
        <v/>
      </c>
      <c r="HJ115" s="214" t="str">
        <f>IFERROR(IF(AND($GV115="fem",'Classificação geral'!$K107=2),'Classificação geral'!O107,""),"")</f>
        <v/>
      </c>
      <c r="HK115" s="214" t="str">
        <f>IFERROR(IF(AND($GV115="fem",'Classificação geral'!$K107=2),'Classificação geral'!AM107,""),"")</f>
        <v/>
      </c>
      <c r="HL115" s="216" t="str">
        <f>IFERROR(RANK(HK115,HK:HK,0)+ COUNTIF(HK$13:$HK113,HK115),"")</f>
        <v/>
      </c>
      <c r="HM115" s="209"/>
      <c r="HN115" s="214" t="str">
        <f>IFERROR(IF(AND('Classificação geral'!$J107="mas",'Classificação geral'!$K107=2,'Classificação geral'!$F107="Mini"),'Classificação geral'!$A107,""),"")</f>
        <v/>
      </c>
      <c r="HO115" s="214" t="str">
        <f>IFERROR(IF(AND('Classificação geral'!$J107="mas",'Classificação geral'!$K107=2,'Classificação geral'!$F107="Mini"),'Classificação geral'!$B107,""),"")</f>
        <v/>
      </c>
      <c r="HP115" s="215" t="str">
        <f>IF($HO115='Classificação geral'!$B107,'Classificação geral'!$C107,"")</f>
        <v/>
      </c>
      <c r="HQ115" s="215" t="str">
        <f>IF($HO115='Classificação geral'!$B107,'Classificação geral'!$D107,"")</f>
        <v/>
      </c>
      <c r="HR115" s="215" t="str">
        <f>IF($HO115='Classificação geral'!$B107,'Classificação geral'!$J107,"")</f>
        <v/>
      </c>
      <c r="HS115" s="214" t="str">
        <f>IFERROR(IF(AND($HR115="mas",'Classificação geral'!$K107=2),'Classificação geral'!K107,""),"")</f>
        <v/>
      </c>
      <c r="HT115" s="214" t="str">
        <f>IFERROR(IF(AND($HR115="mas",'Classificação geral'!$K107=2),'Classificação geral'!P107,""),"")</f>
        <v/>
      </c>
      <c r="HU115" s="214" t="str">
        <f>IFERROR(IF(AND($HR115="mas",'Classificação geral'!$K107=2),'Classificação geral'!S107,""),"")</f>
        <v/>
      </c>
      <c r="HV115" s="214" t="str">
        <f>IFERROR(IF(AND($HR115="mas",'Classificação geral'!$K107=2),'Classificação geral'!T107,""),"")</f>
        <v/>
      </c>
      <c r="HW115" s="214" t="str">
        <f>IFERROR(IF(AND($HR115="mas",'Classificação geral'!$K107=2),'Classificação geral'!L107,""),"")</f>
        <v/>
      </c>
      <c r="HX115" s="214" t="str">
        <f>IFERROR(IF(AND($HR115="mas",'Classificação geral'!$K107=2),'Classificação geral'!U107,""),"")</f>
        <v/>
      </c>
      <c r="HY115" s="214" t="str">
        <f>IFERROR(IF(AND($HR115="mas",'Classificação geral'!$K107=2),'Classificação geral'!W107,""),"")</f>
        <v/>
      </c>
      <c r="HZ115" s="214" t="str">
        <f>IFERROR(IF(AND($HR115="mas",'Classificação geral'!$K107=2),'Classificação geral'!X107,""),"")</f>
        <v/>
      </c>
      <c r="IA115" s="214" t="str">
        <f>IFERROR(IF(AND($HR115="mas",'Classificação geral'!$K107=2),'Classificação geral'!M107,""),"")</f>
        <v/>
      </c>
      <c r="IB115" s="214" t="str">
        <f>IFERROR(IF(AND($HR115="mas",'Classificação geral'!$K107=2),'Classificação geral'!Y107,""),"")</f>
        <v/>
      </c>
      <c r="IC115" s="214" t="str">
        <f>IFERROR(IF(AND($HR115="mas",'Classificação geral'!$K107=2),'Classificação geral'!AA107,""),"")</f>
        <v/>
      </c>
      <c r="ID115" s="214" t="str">
        <f>IFERROR(IF(AND($HR115="mas",'Classificação geral'!$K107=2),'Classificação geral'!AB107,""),"")</f>
        <v/>
      </c>
      <c r="IE115" s="214" t="str">
        <f>IFERROR(IF(AND($HR115="mas",'Classificação geral'!$K107=2),'Classificação geral'!N107,""),"")</f>
        <v/>
      </c>
      <c r="IF115" s="214" t="str">
        <f>IFERROR(IF(AND($HR115="mas",'Classificação geral'!$K107=2),'Classificação geral'!$AM107,""),"")</f>
        <v/>
      </c>
      <c r="IG115" s="216" t="str">
        <f>IFERROR(RANK(IF115,IF:IF,0)+ COUNTIF($IF$13:IF$13,IF115),"")</f>
        <v/>
      </c>
      <c r="IH115" s="209"/>
      <c r="II115" s="214" t="str">
        <f>IFERROR(IF(AND('Classificação geral'!$J107="fem",'Classificação geral'!$K107=3,'Classificação geral'!$F107="Mini"),'Classificação geral'!$A107,""),"")</f>
        <v/>
      </c>
      <c r="IJ115" s="214" t="str">
        <f>IFERROR(IF(AND('Classificação geral'!$J107="fem",'Classificação geral'!$K107=3,'Classificação geral'!$F107="Mini"),'Classificação geral'!$B107,""),"")</f>
        <v/>
      </c>
      <c r="IK115" s="215" t="str">
        <f>IF($IJ115='Classificação geral'!$B107,'Classificação geral'!$C107,"")</f>
        <v/>
      </c>
      <c r="IL115" s="215" t="str">
        <f>IF($IJ115='Classificação geral'!$B107,'Classificação geral'!$D107,"")</f>
        <v/>
      </c>
      <c r="IM115" s="215" t="str">
        <f>IF($IJ115='Classificação geral'!$B107,'Classificação geral'!$J107,"")</f>
        <v/>
      </c>
      <c r="IN115" s="215" t="str">
        <f>IF($IM115='Classificação geral'!$J107,'Classificação geral'!$K107,"")</f>
        <v/>
      </c>
      <c r="IO115" s="215" t="str">
        <f>IF($IN115='Classificação geral'!$K107,'Classificação geral'!$P107,"")</f>
        <v/>
      </c>
      <c r="IP115" s="215" t="str">
        <f>IF($IN115='Classificação geral'!$K107,'Classificação geral'!$S107,"")</f>
        <v/>
      </c>
      <c r="IQ115" s="215" t="str">
        <f>IF($IN115='Classificação geral'!$K107,'Classificação geral'!$T107,"")</f>
        <v/>
      </c>
      <c r="IR115" s="215" t="str">
        <f>IF($IN115='Classificação geral'!$K107,'Classificação geral'!$L107,"")</f>
        <v/>
      </c>
      <c r="IS115" s="215" t="str">
        <f>IF($IN115='Classificação geral'!$K107,'Classificação geral'!$U107,"")</f>
        <v/>
      </c>
      <c r="IT115" s="215" t="str">
        <f>IF($IN115='Classificação geral'!$K107,'Classificação geral'!$W107,"")</f>
        <v/>
      </c>
      <c r="IU115" s="215" t="str">
        <f>IF($IN115='Classificação geral'!$K107,'Classificação geral'!$X107,"")</f>
        <v/>
      </c>
      <c r="IV115" s="215" t="str">
        <f>IF($IN115='Classificação geral'!$K107,'Classificação geral'!$M107,"")</f>
        <v/>
      </c>
      <c r="IW115" s="215" t="str">
        <f>IF($IN115='Classificação geral'!$K107,'Classificação geral'!$Y107,"")</f>
        <v/>
      </c>
      <c r="IX115" s="215" t="str">
        <f>IF($IN115='Classificação geral'!$K107,'Classificação geral'!$AA107,"")</f>
        <v/>
      </c>
      <c r="IY115" s="215" t="str">
        <f>IF($IN115='Classificação geral'!$K107,'Classificação geral'!$AB107,"")</f>
        <v/>
      </c>
      <c r="IZ115" s="215" t="str">
        <f>IF($IN115='Classificação geral'!$K107,'Classificação geral'!$N107,"")</f>
        <v/>
      </c>
      <c r="JA115" s="215" t="str">
        <f>IF($IN115='Classificação geral'!$K107,'Classificação geral'!$O107,"")</f>
        <v/>
      </c>
      <c r="JB115" s="215" t="str">
        <f>IF($IN115='Classificação geral'!$K107,'Classificação geral'!$AM107,"")</f>
        <v/>
      </c>
      <c r="JC115" s="216" t="str">
        <f>IFERROR(RANK(JB115,JB:JB,0)+ COUNTIF($JB$13:JB113,JB115),"")</f>
        <v/>
      </c>
      <c r="JD115" s="209"/>
      <c r="JE115" s="214" t="str">
        <f>IFERROR(IF(AND('Classificação geral'!$J107="mas",'Classificação geral'!$K107=3,'Classificação geral'!$F107="Mini"),'Classificação geral'!$A107,""),"")</f>
        <v/>
      </c>
      <c r="JF115" s="214" t="str">
        <f>IFERROR(IF(AND('Classificação geral'!$J107="mas",'Classificação geral'!$K107=3,'Classificação geral'!$F107="Mini"),'Classificação geral'!$B107,""),"")</f>
        <v/>
      </c>
      <c r="JG115" s="215" t="str">
        <f>IF($JF115='Classificação geral'!$B107,'Classificação geral'!$C107,"")</f>
        <v/>
      </c>
      <c r="JH115" s="215" t="str">
        <f>IF($JF115='Classificação geral'!$B107,'Classificação geral'!$D107,"")</f>
        <v/>
      </c>
      <c r="JI115" s="215" t="str">
        <f>IF($JF115='Classificação geral'!$B107,'Classificação geral'!$J107,"")</f>
        <v/>
      </c>
      <c r="JJ115" s="214" t="str">
        <f>IFERROR(IF(AND($JI115="mas",'Classificação geral'!$K107=3),'Classificação geral'!K107,""),"")</f>
        <v/>
      </c>
      <c r="JK115" s="214" t="str">
        <f>IFERROR(IF(AND($JI115="mas",'Classificação geral'!$K107=3),'Classificação geral'!P107,""),"")</f>
        <v/>
      </c>
      <c r="JL115" s="214" t="str">
        <f>IFERROR(IF(AND($JI115="mas",'Classificação geral'!$K107=3),'Classificação geral'!S107,""),"")</f>
        <v/>
      </c>
      <c r="JM115" s="214" t="str">
        <f>IFERROR(IF(AND($JI115="mas",'Classificação geral'!$K107=3),'Classificação geral'!T107,""),"")</f>
        <v/>
      </c>
      <c r="JN115" s="214" t="str">
        <f>IFERROR(IF(AND($JI115="mas",'Classificação geral'!$K107=3),'Classificação geral'!L107,""),"")</f>
        <v/>
      </c>
      <c r="JO115" s="214" t="str">
        <f>IFERROR(IF(AND($JI115="mas",'Classificação geral'!$K107=3),'Classificação geral'!U107,""),"")</f>
        <v/>
      </c>
      <c r="JP115" s="214" t="str">
        <f>IFERROR(IF(AND($JI115="mas",'Classificação geral'!$K107=3),'Classificação geral'!W107,""),"")</f>
        <v/>
      </c>
      <c r="JQ115" s="214" t="str">
        <f>IFERROR(IF(AND($JI115="mas",'Classificação geral'!$K107=3),'Classificação geral'!X107,""),"")</f>
        <v/>
      </c>
      <c r="JR115" s="214" t="str">
        <f>IFERROR(IF(AND($JI115="mas",'Classificação geral'!$K107=3),'Classificação geral'!M107,""),"")</f>
        <v/>
      </c>
      <c r="JS115" s="214" t="str">
        <f>IFERROR(IF(AND($JI115="mas",'Classificação geral'!$K107=3),'Classificação geral'!Y107,""),"")</f>
        <v/>
      </c>
      <c r="JT115" s="214" t="str">
        <f>IFERROR(IF(AND($JI115="mas",'Classificação geral'!$K107=3),'Classificação geral'!AA107,""),"")</f>
        <v/>
      </c>
      <c r="JU115" s="214" t="str">
        <f>IFERROR(IF(AND($JI115="mas",'Classificação geral'!$K107=3),'Classificação geral'!AB107,""),"")</f>
        <v/>
      </c>
      <c r="JV115" s="214" t="str">
        <f>IFERROR(IF(AND($JI115="mas",'Classificação geral'!$K107=3),'Classificação geral'!N107,""),"")</f>
        <v/>
      </c>
      <c r="JW115" s="214" t="str">
        <f>IFERROR(IF(AND($JI115="mas",'Classificação geral'!$K107=3),'Classificação geral'!$AM107,""),"")</f>
        <v/>
      </c>
      <c r="JX115" s="216" t="str">
        <f>IFERROR(RANK(JW115,JW:JW,0)+ COUNTIF(JW$13:$JW113,JW115),"")</f>
        <v/>
      </c>
    </row>
    <row r="116" spans="2:284" s="199" customFormat="1" ht="24.75" customHeight="1" x14ac:dyDescent="0.4">
      <c r="B116" s="207"/>
      <c r="C116" s="200"/>
      <c r="D116" s="200"/>
      <c r="E116" s="200"/>
      <c r="F116" s="201"/>
      <c r="G116" s="201"/>
      <c r="H116" s="201"/>
      <c r="I116" s="201"/>
      <c r="J116" s="201"/>
      <c r="K116" s="201"/>
      <c r="L116" s="201"/>
      <c r="M116" s="201"/>
      <c r="N116" s="201"/>
      <c r="O116" s="201"/>
      <c r="P116" s="201"/>
      <c r="Q116" s="201"/>
      <c r="R116" s="201"/>
      <c r="S116" s="201"/>
      <c r="T116" s="201"/>
      <c r="U116" s="201"/>
      <c r="V116" s="202"/>
      <c r="W116" s="202"/>
      <c r="X116" s="202"/>
      <c r="Y116" s="202"/>
      <c r="Z116" s="202"/>
      <c r="AA116" s="203"/>
      <c r="AB116" s="203"/>
      <c r="AC116" s="200"/>
      <c r="AD116" s="204"/>
      <c r="AE116" s="204"/>
      <c r="AF116" s="204"/>
      <c r="AG116" s="204"/>
      <c r="AH116" s="204"/>
      <c r="AI116" s="204"/>
      <c r="AJ116" s="204"/>
      <c r="AK116" s="204"/>
      <c r="AL116" s="204"/>
      <c r="AM116" s="204"/>
      <c r="AN116" s="204"/>
      <c r="AO116" s="204"/>
      <c r="AP116" s="204"/>
      <c r="AQ116" s="204"/>
      <c r="AR116" s="204"/>
      <c r="AS116" s="204"/>
      <c r="AT116" s="202"/>
      <c r="AU116" s="202"/>
      <c r="AX116" s="202"/>
      <c r="AY116" s="200"/>
      <c r="AZ116" s="200"/>
      <c r="BA116" s="201"/>
      <c r="BB116" s="201"/>
      <c r="BC116" s="201"/>
      <c r="BD116" s="201"/>
      <c r="BE116" s="201"/>
      <c r="BF116" s="201"/>
      <c r="BG116" s="201"/>
      <c r="BH116" s="201"/>
      <c r="BI116" s="201"/>
      <c r="BJ116" s="201"/>
      <c r="BK116" s="201"/>
      <c r="BL116" s="201"/>
      <c r="BM116" s="201"/>
      <c r="BN116" s="201"/>
      <c r="BO116" s="201"/>
      <c r="BP116" s="201"/>
      <c r="BQ116" s="201"/>
      <c r="BR116" s="202"/>
      <c r="BS116" s="202"/>
      <c r="BT116" s="202"/>
      <c r="BU116" s="202"/>
      <c r="BV116" s="202"/>
      <c r="BW116" s="203"/>
      <c r="BX116" s="203"/>
      <c r="BY116" s="201"/>
      <c r="BZ116" s="204"/>
      <c r="CA116" s="204"/>
      <c r="CB116" s="204"/>
      <c r="CC116" s="204"/>
      <c r="CD116" s="204"/>
      <c r="CE116" s="204"/>
      <c r="CF116" s="204"/>
      <c r="CG116" s="204"/>
      <c r="CH116" s="204"/>
      <c r="CI116" s="204"/>
      <c r="CJ116" s="204"/>
      <c r="CK116" s="204"/>
      <c r="CL116" s="204"/>
      <c r="CM116" s="204"/>
      <c r="CN116" s="204"/>
      <c r="CO116" s="204"/>
      <c r="CP116" s="202"/>
      <c r="CQ116" s="202"/>
      <c r="CS116" s="207"/>
      <c r="CT116" s="200"/>
      <c r="CU116" s="200"/>
      <c r="CV116" s="203"/>
      <c r="CW116" s="201"/>
      <c r="CX116" s="201"/>
      <c r="CY116" s="201"/>
      <c r="CZ116" s="201"/>
      <c r="DA116" s="201"/>
      <c r="DB116" s="201"/>
      <c r="DC116" s="201"/>
      <c r="DD116" s="201"/>
      <c r="DE116" s="201"/>
      <c r="DF116" s="201"/>
      <c r="DG116" s="201"/>
      <c r="DH116" s="201"/>
      <c r="DI116" s="201"/>
      <c r="DJ116" s="201"/>
      <c r="DK116" s="201"/>
      <c r="DL116" s="201"/>
      <c r="DM116" s="202"/>
      <c r="DN116" s="202"/>
      <c r="DO116" s="202"/>
      <c r="DP116" s="202"/>
      <c r="DQ116" s="202"/>
      <c r="DR116" s="203"/>
      <c r="DS116" s="203"/>
      <c r="DT116" s="203"/>
      <c r="DU116" s="204"/>
      <c r="DV116" s="204"/>
      <c r="DW116" s="204"/>
      <c r="DX116" s="204"/>
      <c r="DY116" s="204"/>
      <c r="DZ116" s="204"/>
      <c r="EA116" s="204"/>
      <c r="EB116" s="204"/>
      <c r="EC116" s="204"/>
      <c r="ED116" s="204"/>
      <c r="EE116" s="204"/>
      <c r="EF116" s="204"/>
      <c r="EG116" s="204"/>
      <c r="EH116" s="204"/>
      <c r="EI116" s="204"/>
      <c r="EJ116" s="204"/>
      <c r="EK116" s="202"/>
      <c r="EL116" s="202"/>
      <c r="EZ116" s="214" t="str">
        <f>IFERROR(IF(AND('Classificação geral'!$J108="FEM",'Classificação geral'!$K108=1,'Classificação geral'!$F108="Mini"),'Classificação geral'!$A108,""),"")</f>
        <v/>
      </c>
      <c r="FA116" s="214" t="str">
        <f>IFERROR(IF(AND('Classificação geral'!$J108="FEM",'Classificação geral'!$K108=1,'Classificação geral'!F108="Mini"),'Classificação geral'!$B108,""),"")</f>
        <v/>
      </c>
      <c r="FB116" s="215" t="str">
        <f>IF($FA116='Classificação geral'!$B108,'Classificação geral'!$C108,"")</f>
        <v/>
      </c>
      <c r="FC116" s="215" t="str">
        <f>IF($FA116='Classificação geral'!$B108,'Classificação geral'!$D108,"")</f>
        <v/>
      </c>
      <c r="FD116" s="215" t="str">
        <f>IF($FA116='Classificação geral'!$B108,'Classificação geral'!$J108,"")</f>
        <v/>
      </c>
      <c r="FE116" s="215" t="str">
        <f>IF($FD116='Classificação geral'!$J108,'Classificação geral'!$K108,"")</f>
        <v/>
      </c>
      <c r="FF116" s="215" t="str">
        <f>IF($FE116='Classificação geral'!$K108,'Classificação geral'!$P108,"")</f>
        <v/>
      </c>
      <c r="FG116" s="215" t="str">
        <f>IF($FE116='Classificação geral'!$K108,'Classificação geral'!$S108,"")</f>
        <v/>
      </c>
      <c r="FH116" s="215" t="str">
        <f>IF($FE116='Classificação geral'!$K108,'Classificação geral'!$T108,"")</f>
        <v/>
      </c>
      <c r="FI116" s="215" t="str">
        <f>IF($FE116='Classificação geral'!$K108,'Classificação geral'!$L108,"")</f>
        <v/>
      </c>
      <c r="FJ116" s="215" t="str">
        <f>IF($FE116='Classificação geral'!$K108,'Classificação geral'!$U108,"")</f>
        <v/>
      </c>
      <c r="FK116" s="215" t="str">
        <f>IF($FE116='Classificação geral'!$K108,'Classificação geral'!$W108,"")</f>
        <v/>
      </c>
      <c r="FL116" s="215" t="str">
        <f>IF($FE116='Classificação geral'!$K108,'Classificação geral'!$X108,"")</f>
        <v/>
      </c>
      <c r="FM116" s="215" t="str">
        <f>IF($FE116='Classificação geral'!$K108,'Classificação geral'!$M108,"")</f>
        <v/>
      </c>
      <c r="FN116" s="215" t="str">
        <f>IF($FE116='Classificação geral'!$K108,'Classificação geral'!$Y108,"")</f>
        <v/>
      </c>
      <c r="FO116" s="215" t="str">
        <f>IF($FE116='Classificação geral'!$K108,'Classificação geral'!$AA108,"")</f>
        <v/>
      </c>
      <c r="FP116" s="215" t="str">
        <f>IF($FE116='Classificação geral'!$K108,'Classificação geral'!$AB108,"")</f>
        <v/>
      </c>
      <c r="FQ116" s="215" t="str">
        <f>IF($FE116='Classificação geral'!$K108,'Classificação geral'!$N108,"")</f>
        <v/>
      </c>
      <c r="FR116" s="215" t="str">
        <f>IF($FE116='Classificação geral'!$K108,'Classificação geral'!$O108,"")</f>
        <v/>
      </c>
      <c r="FS116" s="215" t="str">
        <f>IF($FE116='Classificação geral'!$K108,'Classificação geral'!$AM108,"")</f>
        <v/>
      </c>
      <c r="FT116" s="216" t="str">
        <f>IFERROR(RANK(FS116,FS:FS,0)+ COUNTIF($FS$13:FS115,FS116),"")</f>
        <v/>
      </c>
      <c r="FU116" s="209"/>
      <c r="FV116" s="214" t="str">
        <f>IFERROR(IF(AND('Classificação geral'!$J108="mas",'Classificação geral'!$K108=1,'Classificação geral'!$F108="Mini"),'Classificação geral'!$A108,""),"")</f>
        <v/>
      </c>
      <c r="FW116" s="214" t="str">
        <f>IFERROR(IF(AND('Classificação geral'!$J108="mas",'Classificação geral'!$K108=1,'Classificação geral'!$F108="Mini"),'Classificação geral'!$B108,""),"")</f>
        <v/>
      </c>
      <c r="FX116" s="215" t="str">
        <f>IF($FW116='Classificação geral'!$B108,'Classificação geral'!$C108,"")</f>
        <v/>
      </c>
      <c r="FY116" s="215" t="str">
        <f>IF($FW116='Classificação geral'!$B108,'Classificação geral'!$D108,"")</f>
        <v/>
      </c>
      <c r="FZ116" s="215" t="str">
        <f>IF($FW116='Classificação geral'!$B108,'Classificação geral'!$J108,"")</f>
        <v/>
      </c>
      <c r="GA116" s="214" t="str">
        <f>IFERROR(IF(AND($FZ116="mas",'Classificação geral'!$K108=1),'Classificação geral'!K108,""),"")</f>
        <v/>
      </c>
      <c r="GB116" s="214" t="str">
        <f>IFERROR(IF(AND($FZ116="mas",'Classificação geral'!$K108=1),'Classificação geral'!P108,""),"")</f>
        <v/>
      </c>
      <c r="GC116" s="214" t="str">
        <f>IFERROR(IF(AND($FZ116="mas",'Classificação geral'!$K108=1),'Classificação geral'!S108,""),"")</f>
        <v/>
      </c>
      <c r="GD116" s="214" t="str">
        <f>IFERROR(IF(AND($FZ116="mas",'Classificação geral'!$K108=1),'Classificação geral'!T108,""),"")</f>
        <v/>
      </c>
      <c r="GE116" s="214" t="str">
        <f>IFERROR(IF(AND($FZ116="mas",'Classificação geral'!$K108=1),'Classificação geral'!L108,""),"")</f>
        <v/>
      </c>
      <c r="GF116" s="214" t="str">
        <f>IFERROR(IF(AND($FZ116="mas",'Classificação geral'!$K108=1),'Classificação geral'!U108,""),"")</f>
        <v/>
      </c>
      <c r="GG116" s="214" t="str">
        <f>IFERROR(IF(AND($FZ116="mas",'Classificação geral'!$K108=1),'Classificação geral'!W108,""),"")</f>
        <v/>
      </c>
      <c r="GH116" s="214" t="str">
        <f>IFERROR(IF(AND($FZ116="mas",'Classificação geral'!$K108=1),'Classificação geral'!X108,""),"")</f>
        <v/>
      </c>
      <c r="GI116" s="214" t="str">
        <f>IFERROR(IF(AND($FZ116="mas",'Classificação geral'!$K108=1),'Classificação geral'!M108,""),"")</f>
        <v/>
      </c>
      <c r="GJ116" s="214" t="str">
        <f>IFERROR(IF(AND($FZ116="mas",'Classificação geral'!$K108=1),'Classificação geral'!Y108,""),"")</f>
        <v/>
      </c>
      <c r="GK116" s="214" t="str">
        <f>IFERROR(IF(AND($FZ116="mas",'Classificação geral'!$K108=1),'Classificação geral'!AA108,""),"")</f>
        <v/>
      </c>
      <c r="GL116" s="214" t="str">
        <f>IFERROR(IF(AND($FZ116="mas",'Classificação geral'!$K108=1),'Classificação geral'!AB108,""),"")</f>
        <v/>
      </c>
      <c r="GM116" s="214" t="str">
        <f>IFERROR(IF(AND($FZ116="mas",'Classificação geral'!$K108=1),'Classificação geral'!N108,""),"")</f>
        <v/>
      </c>
      <c r="GN116" s="214" t="str">
        <f>IFERROR(IF(AND($FZ116="mas",'Classificação geral'!$K108=1),'Classificação geral'!O108,""),"")</f>
        <v/>
      </c>
      <c r="GO116" s="244" t="str">
        <f>IFERROR(IF(AND($FZ116="mas",'Classificação geral'!$K108=1),'Classificação geral'!AM108,""),"")</f>
        <v/>
      </c>
      <c r="GP116" s="216" t="str">
        <f>IFERROR(RANK(GO116,GO:GO,0)+ COUNTIF($GO$13:GO115,GO116),"")</f>
        <v/>
      </c>
      <c r="GQ116" s="209"/>
      <c r="GR116" s="214" t="str">
        <f>IFERROR(IF(AND('Classificação geral'!$J108="fem",'Classificação geral'!$K108=2,'Classificação geral'!$F108="Mini"),'Classificação geral'!$A108,""),"")</f>
        <v/>
      </c>
      <c r="GS116" s="214" t="str">
        <f>IFERROR(IF(AND('Classificação geral'!$J108="fem",'Classificação geral'!$K108=2,'Classificação geral'!$F108="Mini"),'Classificação geral'!$B108,""),"")</f>
        <v/>
      </c>
      <c r="GT116" s="215" t="str">
        <f>IF($GS116='Classificação geral'!$B108,'Classificação geral'!$C108,"")</f>
        <v/>
      </c>
      <c r="GU116" s="215" t="str">
        <f>IF($GS116='Classificação geral'!$B108,'Classificação geral'!$D108,"")</f>
        <v/>
      </c>
      <c r="GV116" s="215" t="str">
        <f>IF($GS116='Classificação geral'!$B108,'Classificação geral'!$J108,"")</f>
        <v/>
      </c>
      <c r="GW116" s="214" t="str">
        <f>IFERROR(IF(AND($GV116="fem",'Classificação geral'!$K108=2),'Classificação geral'!K108,""),"")</f>
        <v/>
      </c>
      <c r="GX116" s="214" t="str">
        <f>IFERROR(IF(AND($GV116="fem",'Classificação geral'!$K108=2),'Classificação geral'!P108,""),"")</f>
        <v/>
      </c>
      <c r="GY116" s="214" t="str">
        <f>IFERROR(IF(AND($GV116="fem",'Classificação geral'!$K108=2),'Classificação geral'!S108,""),"")</f>
        <v/>
      </c>
      <c r="GZ116" s="214" t="str">
        <f>IFERROR(IF(AND($GV116="fem",'Classificação geral'!$K108=2),'Classificação geral'!T108,""),"")</f>
        <v/>
      </c>
      <c r="HA116" s="214" t="str">
        <f>IFERROR(IF(AND($GV116="fem",'Classificação geral'!$K108=2),'Classificação geral'!L108,""),"")</f>
        <v/>
      </c>
      <c r="HB116" s="214" t="str">
        <f>IFERROR(IF(AND($GV116="fem",'Classificação geral'!$K108=2),'Classificação geral'!U108,""),"")</f>
        <v/>
      </c>
      <c r="HC116" s="214" t="str">
        <f>IFERROR(IF(AND($GV116="fem",'Classificação geral'!$K108=2),'Classificação geral'!W108,""),"")</f>
        <v/>
      </c>
      <c r="HD116" s="214" t="str">
        <f>IFERROR(IF(AND($GV116="fem",'Classificação geral'!$K108=2),'Classificação geral'!X108,""),"")</f>
        <v/>
      </c>
      <c r="HE116" s="214" t="str">
        <f>IFERROR(IF(AND($GV116="fem",'Classificação geral'!$K108=2),'Classificação geral'!M108,""),"")</f>
        <v/>
      </c>
      <c r="HF116" s="214" t="str">
        <f>IFERROR(IF(AND($GV116="fem",'Classificação geral'!$K108=2),'Classificação geral'!Y108,""),"")</f>
        <v/>
      </c>
      <c r="HG116" s="214" t="str">
        <f>IFERROR(IF(AND($GV116="fem",'Classificação geral'!$K108=2),'Classificação geral'!AA108,""),"")</f>
        <v/>
      </c>
      <c r="HH116" s="214" t="str">
        <f>IFERROR(IF(AND($GV116="fem",'Classificação geral'!$K108=2),'Classificação geral'!AB108,""),"")</f>
        <v/>
      </c>
      <c r="HI116" s="214" t="str">
        <f>IFERROR(IF(AND($GV116="fem",'Classificação geral'!$K108=2),'Classificação geral'!N108,""),"")</f>
        <v/>
      </c>
      <c r="HJ116" s="214" t="str">
        <f>IFERROR(IF(AND($GV116="fem",'Classificação geral'!$K108=2),'Classificação geral'!O108,""),"")</f>
        <v/>
      </c>
      <c r="HK116" s="214" t="str">
        <f>IFERROR(IF(AND($GV116="fem",'Classificação geral'!$K108=2),'Classificação geral'!AM108,""),"")</f>
        <v/>
      </c>
      <c r="HL116" s="216" t="str">
        <f>IFERROR(RANK(HK116,HK:HK,0)+ COUNTIF(HK$13:$HK114,HK116),"")</f>
        <v/>
      </c>
      <c r="HM116" s="209"/>
      <c r="HN116" s="214" t="str">
        <f>IFERROR(IF(AND('Classificação geral'!$J108="mas",'Classificação geral'!$K108=2,'Classificação geral'!$F108="Mini"),'Classificação geral'!$A108,""),"")</f>
        <v/>
      </c>
      <c r="HO116" s="214" t="str">
        <f>IFERROR(IF(AND('Classificação geral'!$J108="mas",'Classificação geral'!$K108=2,'Classificação geral'!$F108="Mini"),'Classificação geral'!$B108,""),"")</f>
        <v/>
      </c>
      <c r="HP116" s="215" t="str">
        <f>IF($HO116='Classificação geral'!$B108,'Classificação geral'!$C108,"")</f>
        <v/>
      </c>
      <c r="HQ116" s="215" t="str">
        <f>IF($HO116='Classificação geral'!$B108,'Classificação geral'!$D108,"")</f>
        <v/>
      </c>
      <c r="HR116" s="215" t="str">
        <f>IF($HO116='Classificação geral'!$B108,'Classificação geral'!$J108,"")</f>
        <v/>
      </c>
      <c r="HS116" s="214" t="str">
        <f>IFERROR(IF(AND($HR116="mas",'Classificação geral'!$K108=2),'Classificação geral'!K108,""),"")</f>
        <v/>
      </c>
      <c r="HT116" s="214" t="str">
        <f>IFERROR(IF(AND($HR116="mas",'Classificação geral'!$K108=2),'Classificação geral'!P108,""),"")</f>
        <v/>
      </c>
      <c r="HU116" s="214" t="str">
        <f>IFERROR(IF(AND($HR116="mas",'Classificação geral'!$K108=2),'Classificação geral'!S108,""),"")</f>
        <v/>
      </c>
      <c r="HV116" s="214" t="str">
        <f>IFERROR(IF(AND($HR116="mas",'Classificação geral'!$K108=2),'Classificação geral'!T108,""),"")</f>
        <v/>
      </c>
      <c r="HW116" s="214" t="str">
        <f>IFERROR(IF(AND($HR116="mas",'Classificação geral'!$K108=2),'Classificação geral'!L108,""),"")</f>
        <v/>
      </c>
      <c r="HX116" s="214" t="str">
        <f>IFERROR(IF(AND($HR116="mas",'Classificação geral'!$K108=2),'Classificação geral'!U108,""),"")</f>
        <v/>
      </c>
      <c r="HY116" s="214" t="str">
        <f>IFERROR(IF(AND($HR116="mas",'Classificação geral'!$K108=2),'Classificação geral'!W108,""),"")</f>
        <v/>
      </c>
      <c r="HZ116" s="214" t="str">
        <f>IFERROR(IF(AND($HR116="mas",'Classificação geral'!$K108=2),'Classificação geral'!X108,""),"")</f>
        <v/>
      </c>
      <c r="IA116" s="214" t="str">
        <f>IFERROR(IF(AND($HR116="mas",'Classificação geral'!$K108=2),'Classificação geral'!M108,""),"")</f>
        <v/>
      </c>
      <c r="IB116" s="214" t="str">
        <f>IFERROR(IF(AND($HR116="mas",'Classificação geral'!$K108=2),'Classificação geral'!Y108,""),"")</f>
        <v/>
      </c>
      <c r="IC116" s="214" t="str">
        <f>IFERROR(IF(AND($HR116="mas",'Classificação geral'!$K108=2),'Classificação geral'!AA108,""),"")</f>
        <v/>
      </c>
      <c r="ID116" s="214" t="str">
        <f>IFERROR(IF(AND($HR116="mas",'Classificação geral'!$K108=2),'Classificação geral'!AB108,""),"")</f>
        <v/>
      </c>
      <c r="IE116" s="214" t="str">
        <f>IFERROR(IF(AND($HR116="mas",'Classificação geral'!$K108=2),'Classificação geral'!N108,""),"")</f>
        <v/>
      </c>
      <c r="IF116" s="214" t="str">
        <f>IFERROR(IF(AND($HR116="mas",'Classificação geral'!$K108=2),'Classificação geral'!$AM108,""),"")</f>
        <v/>
      </c>
      <c r="IG116" s="216" t="str">
        <f>IFERROR(RANK(IF116,IF:IF,0)+ COUNTIF($IF$13:IF$13,IF116),"")</f>
        <v/>
      </c>
      <c r="IH116" s="209"/>
      <c r="II116" s="214" t="str">
        <f>IFERROR(IF(AND('Classificação geral'!$J108="fem",'Classificação geral'!$K108=3,'Classificação geral'!$F108="Mini"),'Classificação geral'!$A108,""),"")</f>
        <v/>
      </c>
      <c r="IJ116" s="214" t="str">
        <f>IFERROR(IF(AND('Classificação geral'!$J108="fem",'Classificação geral'!$K108=3,'Classificação geral'!$F108="Mini"),'Classificação geral'!$B108,""),"")</f>
        <v/>
      </c>
      <c r="IK116" s="215" t="str">
        <f>IF($IJ116='Classificação geral'!$B108,'Classificação geral'!$C108,"")</f>
        <v/>
      </c>
      <c r="IL116" s="215" t="str">
        <f>IF($IJ116='Classificação geral'!$B108,'Classificação geral'!$D108,"")</f>
        <v/>
      </c>
      <c r="IM116" s="215" t="str">
        <f>IF($IJ116='Classificação geral'!$B108,'Classificação geral'!$J108,"")</f>
        <v/>
      </c>
      <c r="IN116" s="215" t="str">
        <f>IF($IM116='Classificação geral'!$J108,'Classificação geral'!$K108,"")</f>
        <v/>
      </c>
      <c r="IO116" s="215" t="str">
        <f>IF($IN116='Classificação geral'!$K108,'Classificação geral'!$P108,"")</f>
        <v/>
      </c>
      <c r="IP116" s="215" t="str">
        <f>IF($IN116='Classificação geral'!$K108,'Classificação geral'!$S108,"")</f>
        <v/>
      </c>
      <c r="IQ116" s="215" t="str">
        <f>IF($IN116='Classificação geral'!$K108,'Classificação geral'!$T108,"")</f>
        <v/>
      </c>
      <c r="IR116" s="215" t="str">
        <f>IF($IN116='Classificação geral'!$K108,'Classificação geral'!$L108,"")</f>
        <v/>
      </c>
      <c r="IS116" s="215" t="str">
        <f>IF($IN116='Classificação geral'!$K108,'Classificação geral'!$U108,"")</f>
        <v/>
      </c>
      <c r="IT116" s="215" t="str">
        <f>IF($IN116='Classificação geral'!$K108,'Classificação geral'!$W108,"")</f>
        <v/>
      </c>
      <c r="IU116" s="215" t="str">
        <f>IF($IN116='Classificação geral'!$K108,'Classificação geral'!$X108,"")</f>
        <v/>
      </c>
      <c r="IV116" s="215" t="str">
        <f>IF($IN116='Classificação geral'!$K108,'Classificação geral'!$M108,"")</f>
        <v/>
      </c>
      <c r="IW116" s="215" t="str">
        <f>IF($IN116='Classificação geral'!$K108,'Classificação geral'!$Y108,"")</f>
        <v/>
      </c>
      <c r="IX116" s="215" t="str">
        <f>IF($IN116='Classificação geral'!$K108,'Classificação geral'!$AA108,"")</f>
        <v/>
      </c>
      <c r="IY116" s="215" t="str">
        <f>IF($IN116='Classificação geral'!$K108,'Classificação geral'!$AB108,"")</f>
        <v/>
      </c>
      <c r="IZ116" s="215" t="str">
        <f>IF($IN116='Classificação geral'!$K108,'Classificação geral'!$N108,"")</f>
        <v/>
      </c>
      <c r="JA116" s="215" t="str">
        <f>IF($IN116='Classificação geral'!$K108,'Classificação geral'!$O108,"")</f>
        <v/>
      </c>
      <c r="JB116" s="215" t="str">
        <f>IF($IN116='Classificação geral'!$K108,'Classificação geral'!$AM108,"")</f>
        <v/>
      </c>
      <c r="JC116" s="216" t="str">
        <f>IFERROR(RANK(JB116,JB:JB,0)+ COUNTIF($JB$13:JB114,JB116),"")</f>
        <v/>
      </c>
      <c r="JD116" s="209"/>
      <c r="JE116" s="214" t="str">
        <f>IFERROR(IF(AND('Classificação geral'!$J108="mas",'Classificação geral'!$K108=3,'Classificação geral'!$F108="Mini"),'Classificação geral'!$A108,""),"")</f>
        <v/>
      </c>
      <c r="JF116" s="214" t="str">
        <f>IFERROR(IF(AND('Classificação geral'!$J108="mas",'Classificação geral'!$K108=3,'Classificação geral'!$F108="Mini"),'Classificação geral'!$B108,""),"")</f>
        <v/>
      </c>
      <c r="JG116" s="215" t="str">
        <f>IF($JF116='Classificação geral'!$B108,'Classificação geral'!$C108,"")</f>
        <v/>
      </c>
      <c r="JH116" s="215" t="str">
        <f>IF($JF116='Classificação geral'!$B108,'Classificação geral'!$D108,"")</f>
        <v/>
      </c>
      <c r="JI116" s="215" t="str">
        <f>IF($JF116='Classificação geral'!$B108,'Classificação geral'!$J108,"")</f>
        <v/>
      </c>
      <c r="JJ116" s="214" t="str">
        <f>IFERROR(IF(AND($JI116="mas",'Classificação geral'!$K108=3),'Classificação geral'!K108,""),"")</f>
        <v/>
      </c>
      <c r="JK116" s="214" t="str">
        <f>IFERROR(IF(AND($JI116="mas",'Classificação geral'!$K108=3),'Classificação geral'!P108,""),"")</f>
        <v/>
      </c>
      <c r="JL116" s="214" t="str">
        <f>IFERROR(IF(AND($JI116="mas",'Classificação geral'!$K108=3),'Classificação geral'!S108,""),"")</f>
        <v/>
      </c>
      <c r="JM116" s="214" t="str">
        <f>IFERROR(IF(AND($JI116="mas",'Classificação geral'!$K108=3),'Classificação geral'!T108,""),"")</f>
        <v/>
      </c>
      <c r="JN116" s="214" t="str">
        <f>IFERROR(IF(AND($JI116="mas",'Classificação geral'!$K108=3),'Classificação geral'!L108,""),"")</f>
        <v/>
      </c>
      <c r="JO116" s="214" t="str">
        <f>IFERROR(IF(AND($JI116="mas",'Classificação geral'!$K108=3),'Classificação geral'!U108,""),"")</f>
        <v/>
      </c>
      <c r="JP116" s="214" t="str">
        <f>IFERROR(IF(AND($JI116="mas",'Classificação geral'!$K108=3),'Classificação geral'!W108,""),"")</f>
        <v/>
      </c>
      <c r="JQ116" s="214" t="str">
        <f>IFERROR(IF(AND($JI116="mas",'Classificação geral'!$K108=3),'Classificação geral'!X108,""),"")</f>
        <v/>
      </c>
      <c r="JR116" s="214" t="str">
        <f>IFERROR(IF(AND($JI116="mas",'Classificação geral'!$K108=3),'Classificação geral'!M108,""),"")</f>
        <v/>
      </c>
      <c r="JS116" s="214" t="str">
        <f>IFERROR(IF(AND($JI116="mas",'Classificação geral'!$K108=3),'Classificação geral'!Y108,""),"")</f>
        <v/>
      </c>
      <c r="JT116" s="214" t="str">
        <f>IFERROR(IF(AND($JI116="mas",'Classificação geral'!$K108=3),'Classificação geral'!AA108,""),"")</f>
        <v/>
      </c>
      <c r="JU116" s="214" t="str">
        <f>IFERROR(IF(AND($JI116="mas",'Classificação geral'!$K108=3),'Classificação geral'!AB108,""),"")</f>
        <v/>
      </c>
      <c r="JV116" s="214" t="str">
        <f>IFERROR(IF(AND($JI116="mas",'Classificação geral'!$K108=3),'Classificação geral'!N108,""),"")</f>
        <v/>
      </c>
      <c r="JW116" s="214" t="str">
        <f>IFERROR(IF(AND($JI116="mas",'Classificação geral'!$K108=3),'Classificação geral'!$AM108,""),"")</f>
        <v/>
      </c>
      <c r="JX116" s="216" t="str">
        <f>IFERROR(RANK(JW116,JW:JW,0)+ COUNTIF(JW$13:$JW114,JW116),"")</f>
        <v/>
      </c>
    </row>
    <row r="117" spans="2:284" s="199" customFormat="1" ht="24.75" customHeight="1" x14ac:dyDescent="0.4">
      <c r="B117" s="207"/>
      <c r="C117" s="200"/>
      <c r="D117" s="200"/>
      <c r="E117" s="200"/>
      <c r="F117" s="201"/>
      <c r="G117" s="201"/>
      <c r="H117" s="201"/>
      <c r="I117" s="201"/>
      <c r="J117" s="201"/>
      <c r="K117" s="201"/>
      <c r="L117" s="201"/>
      <c r="M117" s="201"/>
      <c r="N117" s="201"/>
      <c r="O117" s="201"/>
      <c r="P117" s="201"/>
      <c r="Q117" s="201"/>
      <c r="R117" s="201"/>
      <c r="S117" s="201"/>
      <c r="T117" s="201"/>
      <c r="U117" s="201"/>
      <c r="V117" s="202"/>
      <c r="W117" s="202"/>
      <c r="X117" s="202"/>
      <c r="Y117" s="202"/>
      <c r="Z117" s="202"/>
      <c r="AA117" s="203"/>
      <c r="AB117" s="203"/>
      <c r="AC117" s="200"/>
      <c r="AD117" s="204"/>
      <c r="AE117" s="204"/>
      <c r="AF117" s="204"/>
      <c r="AG117" s="204"/>
      <c r="AH117" s="204"/>
      <c r="AI117" s="204"/>
      <c r="AJ117" s="204"/>
      <c r="AK117" s="204"/>
      <c r="AL117" s="204"/>
      <c r="AM117" s="204"/>
      <c r="AN117" s="204"/>
      <c r="AO117" s="204"/>
      <c r="AP117" s="204"/>
      <c r="AQ117" s="204"/>
      <c r="AR117" s="204"/>
      <c r="AS117" s="204"/>
      <c r="AT117" s="202"/>
      <c r="AU117" s="202"/>
      <c r="AX117" s="202"/>
      <c r="AY117" s="200"/>
      <c r="AZ117" s="200"/>
      <c r="BA117" s="201"/>
      <c r="BB117" s="201"/>
      <c r="BC117" s="201"/>
      <c r="BD117" s="201"/>
      <c r="BE117" s="201"/>
      <c r="BF117" s="201"/>
      <c r="BG117" s="201"/>
      <c r="BH117" s="201"/>
      <c r="BI117" s="201"/>
      <c r="BJ117" s="201"/>
      <c r="BK117" s="201"/>
      <c r="BL117" s="201"/>
      <c r="BM117" s="201"/>
      <c r="BN117" s="201"/>
      <c r="BO117" s="201"/>
      <c r="BP117" s="201"/>
      <c r="BQ117" s="201"/>
      <c r="BR117" s="202"/>
      <c r="BS117" s="202"/>
      <c r="BT117" s="202"/>
      <c r="BU117" s="202"/>
      <c r="BV117" s="202"/>
      <c r="BW117" s="203"/>
      <c r="BX117" s="203"/>
      <c r="BY117" s="201"/>
      <c r="BZ117" s="204"/>
      <c r="CA117" s="204"/>
      <c r="CB117" s="204"/>
      <c r="CC117" s="204"/>
      <c r="CD117" s="204"/>
      <c r="CE117" s="204"/>
      <c r="CF117" s="204"/>
      <c r="CG117" s="204"/>
      <c r="CH117" s="204"/>
      <c r="CI117" s="204"/>
      <c r="CJ117" s="204"/>
      <c r="CK117" s="204"/>
      <c r="CL117" s="204"/>
      <c r="CM117" s="204"/>
      <c r="CN117" s="204"/>
      <c r="CO117" s="204"/>
      <c r="CP117" s="202"/>
      <c r="CQ117" s="202"/>
      <c r="CS117" s="207"/>
      <c r="CT117" s="200"/>
      <c r="CU117" s="200"/>
      <c r="CV117" s="203"/>
      <c r="CW117" s="201"/>
      <c r="CX117" s="201"/>
      <c r="CY117" s="201"/>
      <c r="CZ117" s="201"/>
      <c r="DA117" s="201"/>
      <c r="DB117" s="201"/>
      <c r="DC117" s="201"/>
      <c r="DD117" s="201"/>
      <c r="DE117" s="201"/>
      <c r="DF117" s="201"/>
      <c r="DG117" s="201"/>
      <c r="DH117" s="201"/>
      <c r="DI117" s="201"/>
      <c r="DJ117" s="201"/>
      <c r="DK117" s="201"/>
      <c r="DL117" s="201"/>
      <c r="DM117" s="202"/>
      <c r="DN117" s="202"/>
      <c r="DO117" s="202"/>
      <c r="DP117" s="202"/>
      <c r="DQ117" s="202"/>
      <c r="DR117" s="203"/>
      <c r="DS117" s="203"/>
      <c r="DT117" s="203"/>
      <c r="DU117" s="204"/>
      <c r="DV117" s="204"/>
      <c r="DW117" s="204"/>
      <c r="DX117" s="204"/>
      <c r="DY117" s="204"/>
      <c r="DZ117" s="204"/>
      <c r="EA117" s="204"/>
      <c r="EB117" s="204"/>
      <c r="EC117" s="204"/>
      <c r="ED117" s="204"/>
      <c r="EE117" s="204"/>
      <c r="EF117" s="204"/>
      <c r="EG117" s="204"/>
      <c r="EH117" s="204"/>
      <c r="EI117" s="204"/>
      <c r="EJ117" s="204"/>
      <c r="EK117" s="202"/>
      <c r="EL117" s="202"/>
      <c r="EZ117" s="214" t="str">
        <f>IFERROR(IF(AND('Classificação geral'!$J109="FEM",'Classificação geral'!$K109=1,'Classificação geral'!$F109="Mini"),'Classificação geral'!$A109,""),"")</f>
        <v/>
      </c>
      <c r="FA117" s="214" t="str">
        <f>IFERROR(IF(AND('Classificação geral'!$J109="FEM",'Classificação geral'!$K109=1,'Classificação geral'!F109="Mini"),'Classificação geral'!$B109,""),"")</f>
        <v/>
      </c>
      <c r="FB117" s="215" t="str">
        <f>IF($FA117='Classificação geral'!$B109,'Classificação geral'!$C109,"")</f>
        <v/>
      </c>
      <c r="FC117" s="215" t="str">
        <f>IF($FA117='Classificação geral'!$B109,'Classificação geral'!$D109,"")</f>
        <v/>
      </c>
      <c r="FD117" s="215" t="str">
        <f>IF($FA117='Classificação geral'!$B109,'Classificação geral'!$J109,"")</f>
        <v/>
      </c>
      <c r="FE117" s="215" t="str">
        <f>IF($FD117='Classificação geral'!$J109,'Classificação geral'!$K109,"")</f>
        <v/>
      </c>
      <c r="FF117" s="215" t="str">
        <f>IF($FE117='Classificação geral'!$K109,'Classificação geral'!$P109,"")</f>
        <v/>
      </c>
      <c r="FG117" s="215" t="str">
        <f>IF($FE117='Classificação geral'!$K109,'Classificação geral'!$S109,"")</f>
        <v/>
      </c>
      <c r="FH117" s="215" t="str">
        <f>IF($FE117='Classificação geral'!$K109,'Classificação geral'!$T109,"")</f>
        <v/>
      </c>
      <c r="FI117" s="215" t="str">
        <f>IF($FE117='Classificação geral'!$K109,'Classificação geral'!$L109,"")</f>
        <v/>
      </c>
      <c r="FJ117" s="215" t="str">
        <f>IF($FE117='Classificação geral'!$K109,'Classificação geral'!$U109,"")</f>
        <v/>
      </c>
      <c r="FK117" s="215" t="str">
        <f>IF($FE117='Classificação geral'!$K109,'Classificação geral'!$W109,"")</f>
        <v/>
      </c>
      <c r="FL117" s="215" t="str">
        <f>IF($FE117='Classificação geral'!$K109,'Classificação geral'!$X109,"")</f>
        <v/>
      </c>
      <c r="FM117" s="215" t="str">
        <f>IF($FE117='Classificação geral'!$K109,'Classificação geral'!$M109,"")</f>
        <v/>
      </c>
      <c r="FN117" s="215" t="str">
        <f>IF($FE117='Classificação geral'!$K109,'Classificação geral'!$Y109,"")</f>
        <v/>
      </c>
      <c r="FO117" s="215" t="str">
        <f>IF($FE117='Classificação geral'!$K109,'Classificação geral'!$AA109,"")</f>
        <v/>
      </c>
      <c r="FP117" s="215" t="str">
        <f>IF($FE117='Classificação geral'!$K109,'Classificação geral'!$AB109,"")</f>
        <v/>
      </c>
      <c r="FQ117" s="215" t="str">
        <f>IF($FE117='Classificação geral'!$K109,'Classificação geral'!$N109,"")</f>
        <v/>
      </c>
      <c r="FR117" s="215" t="str">
        <f>IF($FE117='Classificação geral'!$K109,'Classificação geral'!$O109,"")</f>
        <v/>
      </c>
      <c r="FS117" s="215" t="str">
        <f>IF($FE117='Classificação geral'!$K109,'Classificação geral'!$AM109,"")</f>
        <v/>
      </c>
      <c r="FT117" s="216" t="str">
        <f>IFERROR(RANK(FS117,FS:FS,0)+ COUNTIF($FS$13:FS116,FS117),"")</f>
        <v/>
      </c>
      <c r="FU117" s="209"/>
      <c r="FV117" s="214" t="str">
        <f>IFERROR(IF(AND('Classificação geral'!$J109="mas",'Classificação geral'!$K109=1,'Classificação geral'!$F109="Mini"),'Classificação geral'!$A109,""),"")</f>
        <v/>
      </c>
      <c r="FW117" s="214" t="str">
        <f>IFERROR(IF(AND('Classificação geral'!$J109="mas",'Classificação geral'!$K109=1,'Classificação geral'!$F109="Mini"),'Classificação geral'!$B109,""),"")</f>
        <v/>
      </c>
      <c r="FX117" s="215" t="str">
        <f>IF($FW117='Classificação geral'!$B109,'Classificação geral'!$C109,"")</f>
        <v/>
      </c>
      <c r="FY117" s="215" t="str">
        <f>IF($FW117='Classificação geral'!$B109,'Classificação geral'!$D109,"")</f>
        <v/>
      </c>
      <c r="FZ117" s="215" t="str">
        <f>IF($FW117='Classificação geral'!$B109,'Classificação geral'!$J109,"")</f>
        <v/>
      </c>
      <c r="GA117" s="214" t="str">
        <f>IFERROR(IF(AND($FZ117="mas",'Classificação geral'!$K109=1),'Classificação geral'!K109,""),"")</f>
        <v/>
      </c>
      <c r="GB117" s="214" t="str">
        <f>IFERROR(IF(AND($FZ117="mas",'Classificação geral'!$K109=1),'Classificação geral'!P109,""),"")</f>
        <v/>
      </c>
      <c r="GC117" s="214" t="str">
        <f>IFERROR(IF(AND($FZ117="mas",'Classificação geral'!$K109=1),'Classificação geral'!S109,""),"")</f>
        <v/>
      </c>
      <c r="GD117" s="214" t="str">
        <f>IFERROR(IF(AND($FZ117="mas",'Classificação geral'!$K109=1),'Classificação geral'!T109,""),"")</f>
        <v/>
      </c>
      <c r="GE117" s="214" t="str">
        <f>IFERROR(IF(AND($FZ117="mas",'Classificação geral'!$K109=1),'Classificação geral'!L109,""),"")</f>
        <v/>
      </c>
      <c r="GF117" s="214" t="str">
        <f>IFERROR(IF(AND($FZ117="mas",'Classificação geral'!$K109=1),'Classificação geral'!U109,""),"")</f>
        <v/>
      </c>
      <c r="GG117" s="214" t="str">
        <f>IFERROR(IF(AND($FZ117="mas",'Classificação geral'!$K109=1),'Classificação geral'!W109,""),"")</f>
        <v/>
      </c>
      <c r="GH117" s="214" t="str">
        <f>IFERROR(IF(AND($FZ117="mas",'Classificação geral'!$K109=1),'Classificação geral'!X109,""),"")</f>
        <v/>
      </c>
      <c r="GI117" s="214" t="str">
        <f>IFERROR(IF(AND($FZ117="mas",'Classificação geral'!$K109=1),'Classificação geral'!M109,""),"")</f>
        <v/>
      </c>
      <c r="GJ117" s="214" t="str">
        <f>IFERROR(IF(AND($FZ117="mas",'Classificação geral'!$K109=1),'Classificação geral'!Y109,""),"")</f>
        <v/>
      </c>
      <c r="GK117" s="214" t="str">
        <f>IFERROR(IF(AND($FZ117="mas",'Classificação geral'!$K109=1),'Classificação geral'!AA109,""),"")</f>
        <v/>
      </c>
      <c r="GL117" s="214" t="str">
        <f>IFERROR(IF(AND($FZ117="mas",'Classificação geral'!$K109=1),'Classificação geral'!AB109,""),"")</f>
        <v/>
      </c>
      <c r="GM117" s="214" t="str">
        <f>IFERROR(IF(AND($FZ117="mas",'Classificação geral'!$K109=1),'Classificação geral'!N109,""),"")</f>
        <v/>
      </c>
      <c r="GN117" s="214" t="str">
        <f>IFERROR(IF(AND($FZ117="mas",'Classificação geral'!$K109=1),'Classificação geral'!O109,""),"")</f>
        <v/>
      </c>
      <c r="GO117" s="244" t="str">
        <f>IFERROR(IF(AND($FZ117="mas",'Classificação geral'!$K109=1),'Classificação geral'!AM109,""),"")</f>
        <v/>
      </c>
      <c r="GP117" s="216" t="str">
        <f>IFERROR(RANK(GO117,GO:GO,0)+ COUNTIF($GO$13:GO116,GO117),"")</f>
        <v/>
      </c>
      <c r="GQ117" s="209"/>
      <c r="GR117" s="214" t="str">
        <f>IFERROR(IF(AND('Classificação geral'!$J109="fem",'Classificação geral'!$K109=2,'Classificação geral'!$F109="Mini"),'Classificação geral'!$A109,""),"")</f>
        <v/>
      </c>
      <c r="GS117" s="214" t="str">
        <f>IFERROR(IF(AND('Classificação geral'!$J109="fem",'Classificação geral'!$K109=2,'Classificação geral'!$F109="Mini"),'Classificação geral'!$B109,""),"")</f>
        <v/>
      </c>
      <c r="GT117" s="215" t="str">
        <f>IF($GS117='Classificação geral'!$B109,'Classificação geral'!$C109,"")</f>
        <v/>
      </c>
      <c r="GU117" s="215" t="str">
        <f>IF($GS117='Classificação geral'!$B109,'Classificação geral'!$D109,"")</f>
        <v/>
      </c>
      <c r="GV117" s="215" t="str">
        <f>IF($GS117='Classificação geral'!$B109,'Classificação geral'!$J109,"")</f>
        <v/>
      </c>
      <c r="GW117" s="214" t="str">
        <f>IFERROR(IF(AND($GV117="fem",'Classificação geral'!$K109=2),'Classificação geral'!K109,""),"")</f>
        <v/>
      </c>
      <c r="GX117" s="214" t="str">
        <f>IFERROR(IF(AND($GV117="fem",'Classificação geral'!$K109=2),'Classificação geral'!P109,""),"")</f>
        <v/>
      </c>
      <c r="GY117" s="214" t="str">
        <f>IFERROR(IF(AND($GV117="fem",'Classificação geral'!$K109=2),'Classificação geral'!S109,""),"")</f>
        <v/>
      </c>
      <c r="GZ117" s="214" t="str">
        <f>IFERROR(IF(AND($GV117="fem",'Classificação geral'!$K109=2),'Classificação geral'!T109,""),"")</f>
        <v/>
      </c>
      <c r="HA117" s="214" t="str">
        <f>IFERROR(IF(AND($GV117="fem",'Classificação geral'!$K109=2),'Classificação geral'!L109,""),"")</f>
        <v/>
      </c>
      <c r="HB117" s="214" t="str">
        <f>IFERROR(IF(AND($GV117="fem",'Classificação geral'!$K109=2),'Classificação geral'!U109,""),"")</f>
        <v/>
      </c>
      <c r="HC117" s="214" t="str">
        <f>IFERROR(IF(AND($GV117="fem",'Classificação geral'!$K109=2),'Classificação geral'!W109,""),"")</f>
        <v/>
      </c>
      <c r="HD117" s="214" t="str">
        <f>IFERROR(IF(AND($GV117="fem",'Classificação geral'!$K109=2),'Classificação geral'!X109,""),"")</f>
        <v/>
      </c>
      <c r="HE117" s="214" t="str">
        <f>IFERROR(IF(AND($GV117="fem",'Classificação geral'!$K109=2),'Classificação geral'!M109,""),"")</f>
        <v/>
      </c>
      <c r="HF117" s="214" t="str">
        <f>IFERROR(IF(AND($GV117="fem",'Classificação geral'!$K109=2),'Classificação geral'!Y109,""),"")</f>
        <v/>
      </c>
      <c r="HG117" s="214" t="str">
        <f>IFERROR(IF(AND($GV117="fem",'Classificação geral'!$K109=2),'Classificação geral'!AA109,""),"")</f>
        <v/>
      </c>
      <c r="HH117" s="214" t="str">
        <f>IFERROR(IF(AND($GV117="fem",'Classificação geral'!$K109=2),'Classificação geral'!AB109,""),"")</f>
        <v/>
      </c>
      <c r="HI117" s="214" t="str">
        <f>IFERROR(IF(AND($GV117="fem",'Classificação geral'!$K109=2),'Classificação geral'!N109,""),"")</f>
        <v/>
      </c>
      <c r="HJ117" s="214" t="str">
        <f>IFERROR(IF(AND($GV117="fem",'Classificação geral'!$K109=2),'Classificação geral'!O109,""),"")</f>
        <v/>
      </c>
      <c r="HK117" s="214" t="str">
        <f>IFERROR(IF(AND($GV117="fem",'Classificação geral'!$K109=2),'Classificação geral'!AM109,""),"")</f>
        <v/>
      </c>
      <c r="HL117" s="216" t="str">
        <f>IFERROR(RANK(HK117,HK:HK,0)+ COUNTIF(HK$13:$HK115,HK117),"")</f>
        <v/>
      </c>
      <c r="HM117" s="209"/>
      <c r="HN117" s="214" t="str">
        <f>IFERROR(IF(AND('Classificação geral'!$J109="mas",'Classificação geral'!$K109=2,'Classificação geral'!$F109="Mini"),'Classificação geral'!$A109,""),"")</f>
        <v/>
      </c>
      <c r="HO117" s="214" t="str">
        <f>IFERROR(IF(AND('Classificação geral'!$J109="mas",'Classificação geral'!$K109=2,'Classificação geral'!$F109="Mini"),'Classificação geral'!$B109,""),"")</f>
        <v/>
      </c>
      <c r="HP117" s="215" t="str">
        <f>IF($HO117='Classificação geral'!$B109,'Classificação geral'!$C109,"")</f>
        <v/>
      </c>
      <c r="HQ117" s="215" t="str">
        <f>IF($HO117='Classificação geral'!$B109,'Classificação geral'!$D109,"")</f>
        <v/>
      </c>
      <c r="HR117" s="215" t="str">
        <f>IF($HO117='Classificação geral'!$B109,'Classificação geral'!$J109,"")</f>
        <v/>
      </c>
      <c r="HS117" s="214" t="str">
        <f>IFERROR(IF(AND($HR117="mas",'Classificação geral'!$K109=2),'Classificação geral'!K109,""),"")</f>
        <v/>
      </c>
      <c r="HT117" s="214" t="str">
        <f>IFERROR(IF(AND($HR117="mas",'Classificação geral'!$K109=2),'Classificação geral'!P109,""),"")</f>
        <v/>
      </c>
      <c r="HU117" s="214" t="str">
        <f>IFERROR(IF(AND($HR117="mas",'Classificação geral'!$K109=2),'Classificação geral'!S109,""),"")</f>
        <v/>
      </c>
      <c r="HV117" s="214" t="str">
        <f>IFERROR(IF(AND($HR117="mas",'Classificação geral'!$K109=2),'Classificação geral'!T109,""),"")</f>
        <v/>
      </c>
      <c r="HW117" s="214" t="str">
        <f>IFERROR(IF(AND($HR117="mas",'Classificação geral'!$K109=2),'Classificação geral'!L109,""),"")</f>
        <v/>
      </c>
      <c r="HX117" s="214" t="str">
        <f>IFERROR(IF(AND($HR117="mas",'Classificação geral'!$K109=2),'Classificação geral'!U109,""),"")</f>
        <v/>
      </c>
      <c r="HY117" s="214" t="str">
        <f>IFERROR(IF(AND($HR117="mas",'Classificação geral'!$K109=2),'Classificação geral'!W109,""),"")</f>
        <v/>
      </c>
      <c r="HZ117" s="214" t="str">
        <f>IFERROR(IF(AND($HR117="mas",'Classificação geral'!$K109=2),'Classificação geral'!X109,""),"")</f>
        <v/>
      </c>
      <c r="IA117" s="214" t="str">
        <f>IFERROR(IF(AND($HR117="mas",'Classificação geral'!$K109=2),'Classificação geral'!M109,""),"")</f>
        <v/>
      </c>
      <c r="IB117" s="214" t="str">
        <f>IFERROR(IF(AND($HR117="mas",'Classificação geral'!$K109=2),'Classificação geral'!Y109,""),"")</f>
        <v/>
      </c>
      <c r="IC117" s="214" t="str">
        <f>IFERROR(IF(AND($HR117="mas",'Classificação geral'!$K109=2),'Classificação geral'!AA109,""),"")</f>
        <v/>
      </c>
      <c r="ID117" s="214" t="str">
        <f>IFERROR(IF(AND($HR117="mas",'Classificação geral'!$K109=2),'Classificação geral'!AB109,""),"")</f>
        <v/>
      </c>
      <c r="IE117" s="214" t="str">
        <f>IFERROR(IF(AND($HR117="mas",'Classificação geral'!$K109=2),'Classificação geral'!N109,""),"")</f>
        <v/>
      </c>
      <c r="IF117" s="214" t="str">
        <f>IFERROR(IF(AND($HR117="mas",'Classificação geral'!$K109=2),'Classificação geral'!$AM109,""),"")</f>
        <v/>
      </c>
      <c r="IG117" s="216" t="str">
        <f>IFERROR(RANK(IF117,IF:IF,0)+ COUNTIF($IF$13:IF$13,IF117),"")</f>
        <v/>
      </c>
      <c r="IH117" s="209"/>
      <c r="II117" s="214" t="str">
        <f>IFERROR(IF(AND('Classificação geral'!$J109="fem",'Classificação geral'!$K109=3,'Classificação geral'!$F109="Mini"),'Classificação geral'!$A109,""),"")</f>
        <v/>
      </c>
      <c r="IJ117" s="214" t="str">
        <f>IFERROR(IF(AND('Classificação geral'!$J109="fem",'Classificação geral'!$K109=3,'Classificação geral'!$F109="Mini"),'Classificação geral'!$B109,""),"")</f>
        <v/>
      </c>
      <c r="IK117" s="215" t="str">
        <f>IF($IJ117='Classificação geral'!$B109,'Classificação geral'!$C109,"")</f>
        <v/>
      </c>
      <c r="IL117" s="215" t="str">
        <f>IF($IJ117='Classificação geral'!$B109,'Classificação geral'!$D109,"")</f>
        <v/>
      </c>
      <c r="IM117" s="215" t="str">
        <f>IF($IJ117='Classificação geral'!$B109,'Classificação geral'!$J109,"")</f>
        <v/>
      </c>
      <c r="IN117" s="215" t="str">
        <f>IF($IM117='Classificação geral'!$J109,'Classificação geral'!$K109,"")</f>
        <v/>
      </c>
      <c r="IO117" s="215" t="str">
        <f>IF($IN117='Classificação geral'!$K109,'Classificação geral'!$P109,"")</f>
        <v/>
      </c>
      <c r="IP117" s="215" t="str">
        <f>IF($IN117='Classificação geral'!$K109,'Classificação geral'!$S109,"")</f>
        <v/>
      </c>
      <c r="IQ117" s="215" t="str">
        <f>IF($IN117='Classificação geral'!$K109,'Classificação geral'!$T109,"")</f>
        <v/>
      </c>
      <c r="IR117" s="215" t="str">
        <f>IF($IN117='Classificação geral'!$K109,'Classificação geral'!$L109,"")</f>
        <v/>
      </c>
      <c r="IS117" s="215" t="str">
        <f>IF($IN117='Classificação geral'!$K109,'Classificação geral'!$U109,"")</f>
        <v/>
      </c>
      <c r="IT117" s="215" t="str">
        <f>IF($IN117='Classificação geral'!$K109,'Classificação geral'!$W109,"")</f>
        <v/>
      </c>
      <c r="IU117" s="215" t="str">
        <f>IF($IN117='Classificação geral'!$K109,'Classificação geral'!$X109,"")</f>
        <v/>
      </c>
      <c r="IV117" s="215" t="str">
        <f>IF($IN117='Classificação geral'!$K109,'Classificação geral'!$M109,"")</f>
        <v/>
      </c>
      <c r="IW117" s="215" t="str">
        <f>IF($IN117='Classificação geral'!$K109,'Classificação geral'!$Y109,"")</f>
        <v/>
      </c>
      <c r="IX117" s="215" t="str">
        <f>IF($IN117='Classificação geral'!$K109,'Classificação geral'!$AA109,"")</f>
        <v/>
      </c>
      <c r="IY117" s="215" t="str">
        <f>IF($IN117='Classificação geral'!$K109,'Classificação geral'!$AB109,"")</f>
        <v/>
      </c>
      <c r="IZ117" s="215" t="str">
        <f>IF($IN117='Classificação geral'!$K109,'Classificação geral'!$N109,"")</f>
        <v/>
      </c>
      <c r="JA117" s="215" t="str">
        <f>IF($IN117='Classificação geral'!$K109,'Classificação geral'!$O109,"")</f>
        <v/>
      </c>
      <c r="JB117" s="215" t="str">
        <f>IF($IN117='Classificação geral'!$K109,'Classificação geral'!$AM109,"")</f>
        <v/>
      </c>
      <c r="JC117" s="216" t="str">
        <f>IFERROR(RANK(JB117,JB:JB,0)+ COUNTIF($JB$13:JB115,JB117),"")</f>
        <v/>
      </c>
      <c r="JD117" s="209"/>
      <c r="JE117" s="214" t="str">
        <f>IFERROR(IF(AND('Classificação geral'!$J109="mas",'Classificação geral'!$K109=3,'Classificação geral'!$F109="Mini"),'Classificação geral'!$A109,""),"")</f>
        <v/>
      </c>
      <c r="JF117" s="214" t="str">
        <f>IFERROR(IF(AND('Classificação geral'!$J109="mas",'Classificação geral'!$K109=3,'Classificação geral'!$F109="Mini"),'Classificação geral'!$B109,""),"")</f>
        <v/>
      </c>
      <c r="JG117" s="215" t="str">
        <f>IF($JF117='Classificação geral'!$B109,'Classificação geral'!$C109,"")</f>
        <v/>
      </c>
      <c r="JH117" s="215" t="str">
        <f>IF($JF117='Classificação geral'!$B109,'Classificação geral'!$D109,"")</f>
        <v/>
      </c>
      <c r="JI117" s="215" t="str">
        <f>IF($JF117='Classificação geral'!$B109,'Classificação geral'!$J109,"")</f>
        <v/>
      </c>
      <c r="JJ117" s="214" t="str">
        <f>IFERROR(IF(AND($JI117="mas",'Classificação geral'!$K109=3),'Classificação geral'!K109,""),"")</f>
        <v/>
      </c>
      <c r="JK117" s="214" t="str">
        <f>IFERROR(IF(AND($JI117="mas",'Classificação geral'!$K109=3),'Classificação geral'!P109,""),"")</f>
        <v/>
      </c>
      <c r="JL117" s="214" t="str">
        <f>IFERROR(IF(AND($JI117="mas",'Classificação geral'!$K109=3),'Classificação geral'!S109,""),"")</f>
        <v/>
      </c>
      <c r="JM117" s="214" t="str">
        <f>IFERROR(IF(AND($JI117="mas",'Classificação geral'!$K109=3),'Classificação geral'!T109,""),"")</f>
        <v/>
      </c>
      <c r="JN117" s="214" t="str">
        <f>IFERROR(IF(AND($JI117="mas",'Classificação geral'!$K109=3),'Classificação geral'!L109,""),"")</f>
        <v/>
      </c>
      <c r="JO117" s="214" t="str">
        <f>IFERROR(IF(AND($JI117="mas",'Classificação geral'!$K109=3),'Classificação geral'!U109,""),"")</f>
        <v/>
      </c>
      <c r="JP117" s="214" t="str">
        <f>IFERROR(IF(AND($JI117="mas",'Classificação geral'!$K109=3),'Classificação geral'!W109,""),"")</f>
        <v/>
      </c>
      <c r="JQ117" s="214" t="str">
        <f>IFERROR(IF(AND($JI117="mas",'Classificação geral'!$K109=3),'Classificação geral'!X109,""),"")</f>
        <v/>
      </c>
      <c r="JR117" s="214" t="str">
        <f>IFERROR(IF(AND($JI117="mas",'Classificação geral'!$K109=3),'Classificação geral'!M109,""),"")</f>
        <v/>
      </c>
      <c r="JS117" s="214" t="str">
        <f>IFERROR(IF(AND($JI117="mas",'Classificação geral'!$K109=3),'Classificação geral'!Y109,""),"")</f>
        <v/>
      </c>
      <c r="JT117" s="214" t="str">
        <f>IFERROR(IF(AND($JI117="mas",'Classificação geral'!$K109=3),'Classificação geral'!AA109,""),"")</f>
        <v/>
      </c>
      <c r="JU117" s="214" t="str">
        <f>IFERROR(IF(AND($JI117="mas",'Classificação geral'!$K109=3),'Classificação geral'!AB109,""),"")</f>
        <v/>
      </c>
      <c r="JV117" s="214" t="str">
        <f>IFERROR(IF(AND($JI117="mas",'Classificação geral'!$K109=3),'Classificação geral'!N109,""),"")</f>
        <v/>
      </c>
      <c r="JW117" s="214" t="str">
        <f>IFERROR(IF(AND($JI117="mas",'Classificação geral'!$K109=3),'Classificação geral'!$AM109,""),"")</f>
        <v/>
      </c>
      <c r="JX117" s="216" t="str">
        <f>IFERROR(RANK(JW117,JW:JW,0)+ COUNTIF(JW$13:$JW115,JW117),"")</f>
        <v/>
      </c>
    </row>
    <row r="118" spans="2:284" s="199" customFormat="1" ht="24.75" customHeight="1" x14ac:dyDescent="0.4">
      <c r="B118" s="207"/>
      <c r="C118" s="200"/>
      <c r="D118" s="200"/>
      <c r="E118" s="200"/>
      <c r="F118" s="201"/>
      <c r="G118" s="201"/>
      <c r="H118" s="201"/>
      <c r="I118" s="201"/>
      <c r="J118" s="201"/>
      <c r="K118" s="201"/>
      <c r="L118" s="201"/>
      <c r="M118" s="201"/>
      <c r="N118" s="201"/>
      <c r="O118" s="201"/>
      <c r="P118" s="201"/>
      <c r="Q118" s="201"/>
      <c r="R118" s="201"/>
      <c r="S118" s="201"/>
      <c r="T118" s="201"/>
      <c r="U118" s="201"/>
      <c r="V118" s="202"/>
      <c r="W118" s="202"/>
      <c r="X118" s="202"/>
      <c r="Y118" s="202"/>
      <c r="Z118" s="202"/>
      <c r="AA118" s="203"/>
      <c r="AB118" s="203"/>
      <c r="AC118" s="200"/>
      <c r="AD118" s="204"/>
      <c r="AE118" s="204"/>
      <c r="AF118" s="204"/>
      <c r="AG118" s="204"/>
      <c r="AH118" s="204"/>
      <c r="AI118" s="204"/>
      <c r="AJ118" s="204"/>
      <c r="AK118" s="204"/>
      <c r="AL118" s="204"/>
      <c r="AM118" s="204"/>
      <c r="AN118" s="204"/>
      <c r="AO118" s="204"/>
      <c r="AP118" s="204"/>
      <c r="AQ118" s="204"/>
      <c r="AR118" s="204"/>
      <c r="AS118" s="204"/>
      <c r="AT118" s="202"/>
      <c r="AU118" s="202"/>
      <c r="AX118" s="202"/>
      <c r="AY118" s="200"/>
      <c r="AZ118" s="200"/>
      <c r="BA118" s="201"/>
      <c r="BB118" s="201"/>
      <c r="BC118" s="201"/>
      <c r="BD118" s="201"/>
      <c r="BE118" s="201"/>
      <c r="BF118" s="201"/>
      <c r="BG118" s="201"/>
      <c r="BH118" s="201"/>
      <c r="BI118" s="201"/>
      <c r="BJ118" s="201"/>
      <c r="BK118" s="201"/>
      <c r="BL118" s="201"/>
      <c r="BM118" s="201"/>
      <c r="BN118" s="201"/>
      <c r="BO118" s="201"/>
      <c r="BP118" s="201"/>
      <c r="BQ118" s="201"/>
      <c r="BR118" s="202"/>
      <c r="BS118" s="202"/>
      <c r="BT118" s="202"/>
      <c r="BU118" s="202"/>
      <c r="BV118" s="202"/>
      <c r="BW118" s="203"/>
      <c r="BX118" s="203"/>
      <c r="BY118" s="201"/>
      <c r="BZ118" s="204"/>
      <c r="CA118" s="204"/>
      <c r="CB118" s="204"/>
      <c r="CC118" s="204"/>
      <c r="CD118" s="204"/>
      <c r="CE118" s="204"/>
      <c r="CF118" s="204"/>
      <c r="CG118" s="204"/>
      <c r="CH118" s="204"/>
      <c r="CI118" s="204"/>
      <c r="CJ118" s="204"/>
      <c r="CK118" s="204"/>
      <c r="CL118" s="204"/>
      <c r="CM118" s="204"/>
      <c r="CN118" s="204"/>
      <c r="CO118" s="204"/>
      <c r="CP118" s="202"/>
      <c r="CQ118" s="202"/>
      <c r="CS118" s="207"/>
      <c r="CT118" s="200"/>
      <c r="CU118" s="200"/>
      <c r="CV118" s="203"/>
      <c r="CW118" s="201"/>
      <c r="CX118" s="201"/>
      <c r="CY118" s="201"/>
      <c r="CZ118" s="201"/>
      <c r="DA118" s="201"/>
      <c r="DB118" s="201"/>
      <c r="DC118" s="201"/>
      <c r="DD118" s="201"/>
      <c r="DE118" s="201"/>
      <c r="DF118" s="201"/>
      <c r="DG118" s="201"/>
      <c r="DH118" s="201"/>
      <c r="DI118" s="201"/>
      <c r="DJ118" s="201"/>
      <c r="DK118" s="201"/>
      <c r="DL118" s="201"/>
      <c r="DM118" s="202"/>
      <c r="DN118" s="202"/>
      <c r="DO118" s="202"/>
      <c r="DP118" s="202"/>
      <c r="DQ118" s="202"/>
      <c r="DR118" s="203"/>
      <c r="DS118" s="203"/>
      <c r="DT118" s="203"/>
      <c r="DU118" s="204"/>
      <c r="DV118" s="204"/>
      <c r="DW118" s="204"/>
      <c r="DX118" s="204"/>
      <c r="DY118" s="204"/>
      <c r="DZ118" s="204"/>
      <c r="EA118" s="204"/>
      <c r="EB118" s="204"/>
      <c r="EC118" s="204"/>
      <c r="ED118" s="204"/>
      <c r="EE118" s="204"/>
      <c r="EF118" s="204"/>
      <c r="EG118" s="204"/>
      <c r="EH118" s="204"/>
      <c r="EI118" s="204"/>
      <c r="EJ118" s="204"/>
      <c r="EK118" s="202"/>
      <c r="EL118" s="202"/>
      <c r="EZ118" s="214" t="str">
        <f>IFERROR(IF(AND('Classificação geral'!$J110="FEM",'Classificação geral'!$K110=1,'Classificação geral'!$F110="Mini"),'Classificação geral'!$A110,""),"")</f>
        <v/>
      </c>
      <c r="FA118" s="214" t="str">
        <f>IFERROR(IF(AND('Classificação geral'!$J110="FEM",'Classificação geral'!$K110=1,'Classificação geral'!F110="Mini"),'Classificação geral'!$B110,""),"")</f>
        <v/>
      </c>
      <c r="FB118" s="215" t="str">
        <f>IF($FA118='Classificação geral'!$B110,'Classificação geral'!$C110,"")</f>
        <v/>
      </c>
      <c r="FC118" s="215" t="str">
        <f>IF($FA118='Classificação geral'!$B110,'Classificação geral'!$D110,"")</f>
        <v/>
      </c>
      <c r="FD118" s="215" t="str">
        <f>IF($FA118='Classificação geral'!$B110,'Classificação geral'!$J110,"")</f>
        <v/>
      </c>
      <c r="FE118" s="215" t="str">
        <f>IF($FD118='Classificação geral'!$J110,'Classificação geral'!$K110,"")</f>
        <v/>
      </c>
      <c r="FF118" s="215" t="str">
        <f>IF($FE118='Classificação geral'!$K110,'Classificação geral'!$P110,"")</f>
        <v/>
      </c>
      <c r="FG118" s="215" t="str">
        <f>IF($FE118='Classificação geral'!$K110,'Classificação geral'!$S110,"")</f>
        <v/>
      </c>
      <c r="FH118" s="215" t="str">
        <f>IF($FE118='Classificação geral'!$K110,'Classificação geral'!$T110,"")</f>
        <v/>
      </c>
      <c r="FI118" s="215" t="str">
        <f>IF($FE118='Classificação geral'!$K110,'Classificação geral'!$L110,"")</f>
        <v/>
      </c>
      <c r="FJ118" s="215" t="str">
        <f>IF($FE118='Classificação geral'!$K110,'Classificação geral'!$U110,"")</f>
        <v/>
      </c>
      <c r="FK118" s="215" t="str">
        <f>IF($FE118='Classificação geral'!$K110,'Classificação geral'!$W110,"")</f>
        <v/>
      </c>
      <c r="FL118" s="215" t="str">
        <f>IF($FE118='Classificação geral'!$K110,'Classificação geral'!$X110,"")</f>
        <v/>
      </c>
      <c r="FM118" s="215" t="str">
        <f>IF($FE118='Classificação geral'!$K110,'Classificação geral'!$M110,"")</f>
        <v/>
      </c>
      <c r="FN118" s="215" t="str">
        <f>IF($FE118='Classificação geral'!$K110,'Classificação geral'!$Y110,"")</f>
        <v/>
      </c>
      <c r="FO118" s="215" t="str">
        <f>IF($FE118='Classificação geral'!$K110,'Classificação geral'!$AA110,"")</f>
        <v/>
      </c>
      <c r="FP118" s="215" t="str">
        <f>IF($FE118='Classificação geral'!$K110,'Classificação geral'!$AB110,"")</f>
        <v/>
      </c>
      <c r="FQ118" s="215" t="str">
        <f>IF($FE118='Classificação geral'!$K110,'Classificação geral'!$N110,"")</f>
        <v/>
      </c>
      <c r="FR118" s="215" t="str">
        <f>IF($FE118='Classificação geral'!$K110,'Classificação geral'!$O110,"")</f>
        <v/>
      </c>
      <c r="FS118" s="215" t="str">
        <f>IF($FE118='Classificação geral'!$K110,'Classificação geral'!$AM110,"")</f>
        <v/>
      </c>
      <c r="FT118" s="216" t="str">
        <f>IFERROR(RANK(FS118,FS:FS,0)+ COUNTIF($FS$13:FS117,FS118),"")</f>
        <v/>
      </c>
      <c r="FU118" s="209"/>
      <c r="FV118" s="214" t="str">
        <f>IFERROR(IF(AND('Classificação geral'!$J110="mas",'Classificação geral'!$K110=1,'Classificação geral'!$F110="Mini"),'Classificação geral'!$A110,""),"")</f>
        <v/>
      </c>
      <c r="FW118" s="214" t="str">
        <f>IFERROR(IF(AND('Classificação geral'!$J110="mas",'Classificação geral'!$K110=1,'Classificação geral'!$F110="Mini"),'Classificação geral'!$B110,""),"")</f>
        <v/>
      </c>
      <c r="FX118" s="215" t="str">
        <f>IF($FW118='Classificação geral'!$B110,'Classificação geral'!$C110,"")</f>
        <v/>
      </c>
      <c r="FY118" s="215" t="str">
        <f>IF($FW118='Classificação geral'!$B110,'Classificação geral'!$D110,"")</f>
        <v/>
      </c>
      <c r="FZ118" s="215" t="str">
        <f>IF($FW118='Classificação geral'!$B110,'Classificação geral'!$J110,"")</f>
        <v/>
      </c>
      <c r="GA118" s="214" t="str">
        <f>IFERROR(IF(AND($FZ118="mas",'Classificação geral'!$K110=1),'Classificação geral'!K110,""),"")</f>
        <v/>
      </c>
      <c r="GB118" s="214" t="str">
        <f>IFERROR(IF(AND($FZ118="mas",'Classificação geral'!$K110=1),'Classificação geral'!P110,""),"")</f>
        <v/>
      </c>
      <c r="GC118" s="214" t="str">
        <f>IFERROR(IF(AND($FZ118="mas",'Classificação geral'!$K110=1),'Classificação geral'!S110,""),"")</f>
        <v/>
      </c>
      <c r="GD118" s="214" t="str">
        <f>IFERROR(IF(AND($FZ118="mas",'Classificação geral'!$K110=1),'Classificação geral'!T110,""),"")</f>
        <v/>
      </c>
      <c r="GE118" s="214" t="str">
        <f>IFERROR(IF(AND($FZ118="mas",'Classificação geral'!$K110=1),'Classificação geral'!L110,""),"")</f>
        <v/>
      </c>
      <c r="GF118" s="214" t="str">
        <f>IFERROR(IF(AND($FZ118="mas",'Classificação geral'!$K110=1),'Classificação geral'!U110,""),"")</f>
        <v/>
      </c>
      <c r="GG118" s="214" t="str">
        <f>IFERROR(IF(AND($FZ118="mas",'Classificação geral'!$K110=1),'Classificação geral'!W110,""),"")</f>
        <v/>
      </c>
      <c r="GH118" s="214" t="str">
        <f>IFERROR(IF(AND($FZ118="mas",'Classificação geral'!$K110=1),'Classificação geral'!X110,""),"")</f>
        <v/>
      </c>
      <c r="GI118" s="214" t="str">
        <f>IFERROR(IF(AND($FZ118="mas",'Classificação geral'!$K110=1),'Classificação geral'!M110,""),"")</f>
        <v/>
      </c>
      <c r="GJ118" s="214" t="str">
        <f>IFERROR(IF(AND($FZ118="mas",'Classificação geral'!$K110=1),'Classificação geral'!Y110,""),"")</f>
        <v/>
      </c>
      <c r="GK118" s="214" t="str">
        <f>IFERROR(IF(AND($FZ118="mas",'Classificação geral'!$K110=1),'Classificação geral'!AA110,""),"")</f>
        <v/>
      </c>
      <c r="GL118" s="214" t="str">
        <f>IFERROR(IF(AND($FZ118="mas",'Classificação geral'!$K110=1),'Classificação geral'!AB110,""),"")</f>
        <v/>
      </c>
      <c r="GM118" s="214" t="str">
        <f>IFERROR(IF(AND($FZ118="mas",'Classificação geral'!$K110=1),'Classificação geral'!N110,""),"")</f>
        <v/>
      </c>
      <c r="GN118" s="214" t="str">
        <f>IFERROR(IF(AND($FZ118="mas",'Classificação geral'!$K110=1),'Classificação geral'!O110,""),"")</f>
        <v/>
      </c>
      <c r="GO118" s="244" t="str">
        <f>IFERROR(IF(AND($FZ118="mas",'Classificação geral'!$K110=1),'Classificação geral'!AM110,""),"")</f>
        <v/>
      </c>
      <c r="GP118" s="216" t="str">
        <f>IFERROR(RANK(GO118,GO:GO,0)+ COUNTIF($GO$13:GO117,GO118),"")</f>
        <v/>
      </c>
      <c r="GQ118" s="209"/>
      <c r="GR118" s="214" t="str">
        <f>IFERROR(IF(AND('Classificação geral'!$J110="fem",'Classificação geral'!$K110=2,'Classificação geral'!$F110="Mini"),'Classificação geral'!$A110,""),"")</f>
        <v/>
      </c>
      <c r="GS118" s="214" t="str">
        <f>IFERROR(IF(AND('Classificação geral'!$J110="fem",'Classificação geral'!$K110=2,'Classificação geral'!$F110="Mini"),'Classificação geral'!$B110,""),"")</f>
        <v/>
      </c>
      <c r="GT118" s="215" t="str">
        <f>IF($GS118='Classificação geral'!$B110,'Classificação geral'!$C110,"")</f>
        <v/>
      </c>
      <c r="GU118" s="215" t="str">
        <f>IF($GS118='Classificação geral'!$B110,'Classificação geral'!$D110,"")</f>
        <v/>
      </c>
      <c r="GV118" s="215" t="str">
        <f>IF($GS118='Classificação geral'!$B110,'Classificação geral'!$J110,"")</f>
        <v/>
      </c>
      <c r="GW118" s="214" t="str">
        <f>IFERROR(IF(AND($GV118="fem",'Classificação geral'!$K110=2),'Classificação geral'!K110,""),"")</f>
        <v/>
      </c>
      <c r="GX118" s="214" t="str">
        <f>IFERROR(IF(AND($GV118="fem",'Classificação geral'!$K110=2),'Classificação geral'!P110,""),"")</f>
        <v/>
      </c>
      <c r="GY118" s="214" t="str">
        <f>IFERROR(IF(AND($GV118="fem",'Classificação geral'!$K110=2),'Classificação geral'!S110,""),"")</f>
        <v/>
      </c>
      <c r="GZ118" s="214" t="str">
        <f>IFERROR(IF(AND($GV118="fem",'Classificação geral'!$K110=2),'Classificação geral'!T110,""),"")</f>
        <v/>
      </c>
      <c r="HA118" s="214" t="str">
        <f>IFERROR(IF(AND($GV118="fem",'Classificação geral'!$K110=2),'Classificação geral'!L110,""),"")</f>
        <v/>
      </c>
      <c r="HB118" s="214" t="str">
        <f>IFERROR(IF(AND($GV118="fem",'Classificação geral'!$K110=2),'Classificação geral'!U110,""),"")</f>
        <v/>
      </c>
      <c r="HC118" s="214" t="str">
        <f>IFERROR(IF(AND($GV118="fem",'Classificação geral'!$K110=2),'Classificação geral'!W110,""),"")</f>
        <v/>
      </c>
      <c r="HD118" s="214" t="str">
        <f>IFERROR(IF(AND($GV118="fem",'Classificação geral'!$K110=2),'Classificação geral'!X110,""),"")</f>
        <v/>
      </c>
      <c r="HE118" s="214" t="str">
        <f>IFERROR(IF(AND($GV118="fem",'Classificação geral'!$K110=2),'Classificação geral'!M110,""),"")</f>
        <v/>
      </c>
      <c r="HF118" s="214" t="str">
        <f>IFERROR(IF(AND($GV118="fem",'Classificação geral'!$K110=2),'Classificação geral'!Y110,""),"")</f>
        <v/>
      </c>
      <c r="HG118" s="214" t="str">
        <f>IFERROR(IF(AND($GV118="fem",'Classificação geral'!$K110=2),'Classificação geral'!AA110,""),"")</f>
        <v/>
      </c>
      <c r="HH118" s="214" t="str">
        <f>IFERROR(IF(AND($GV118="fem",'Classificação geral'!$K110=2),'Classificação geral'!AB110,""),"")</f>
        <v/>
      </c>
      <c r="HI118" s="214" t="str">
        <f>IFERROR(IF(AND($GV118="fem",'Classificação geral'!$K110=2),'Classificação geral'!N110,""),"")</f>
        <v/>
      </c>
      <c r="HJ118" s="214" t="str">
        <f>IFERROR(IF(AND($GV118="fem",'Classificação geral'!$K110=2),'Classificação geral'!O110,""),"")</f>
        <v/>
      </c>
      <c r="HK118" s="214" t="str">
        <f>IFERROR(IF(AND($GV118="fem",'Classificação geral'!$K110=2),'Classificação geral'!AM110,""),"")</f>
        <v/>
      </c>
      <c r="HL118" s="216" t="str">
        <f>IFERROR(RANK(HK118,HK:HK,0)+ COUNTIF(HK$13:$HK116,HK118),"")</f>
        <v/>
      </c>
      <c r="HM118" s="209"/>
      <c r="HN118" s="214" t="str">
        <f>IFERROR(IF(AND('Classificação geral'!$J110="mas",'Classificação geral'!$K110=2,'Classificação geral'!$F110="Mini"),'Classificação geral'!$A110,""),"")</f>
        <v/>
      </c>
      <c r="HO118" s="214" t="str">
        <f>IFERROR(IF(AND('Classificação geral'!$J110="mas",'Classificação geral'!$K110=2,'Classificação geral'!$F110="Mini"),'Classificação geral'!$B110,""),"")</f>
        <v/>
      </c>
      <c r="HP118" s="215" t="str">
        <f>IF($HO118='Classificação geral'!$B110,'Classificação geral'!$C110,"")</f>
        <v/>
      </c>
      <c r="HQ118" s="215" t="str">
        <f>IF($HO118='Classificação geral'!$B110,'Classificação geral'!$D110,"")</f>
        <v/>
      </c>
      <c r="HR118" s="215" t="str">
        <f>IF($HO118='Classificação geral'!$B110,'Classificação geral'!$J110,"")</f>
        <v/>
      </c>
      <c r="HS118" s="214" t="str">
        <f>IFERROR(IF(AND($HR118="mas",'Classificação geral'!$K110=2),'Classificação geral'!K110,""),"")</f>
        <v/>
      </c>
      <c r="HT118" s="214" t="str">
        <f>IFERROR(IF(AND($HR118="mas",'Classificação geral'!$K110=2),'Classificação geral'!P110,""),"")</f>
        <v/>
      </c>
      <c r="HU118" s="214" t="str">
        <f>IFERROR(IF(AND($HR118="mas",'Classificação geral'!$K110=2),'Classificação geral'!S110,""),"")</f>
        <v/>
      </c>
      <c r="HV118" s="214" t="str">
        <f>IFERROR(IF(AND($HR118="mas",'Classificação geral'!$K110=2),'Classificação geral'!T110,""),"")</f>
        <v/>
      </c>
      <c r="HW118" s="214" t="str">
        <f>IFERROR(IF(AND($HR118="mas",'Classificação geral'!$K110=2),'Classificação geral'!L110,""),"")</f>
        <v/>
      </c>
      <c r="HX118" s="214" t="str">
        <f>IFERROR(IF(AND($HR118="mas",'Classificação geral'!$K110=2),'Classificação geral'!U110,""),"")</f>
        <v/>
      </c>
      <c r="HY118" s="214" t="str">
        <f>IFERROR(IF(AND($HR118="mas",'Classificação geral'!$K110=2),'Classificação geral'!W110,""),"")</f>
        <v/>
      </c>
      <c r="HZ118" s="214" t="str">
        <f>IFERROR(IF(AND($HR118="mas",'Classificação geral'!$K110=2),'Classificação geral'!X110,""),"")</f>
        <v/>
      </c>
      <c r="IA118" s="214" t="str">
        <f>IFERROR(IF(AND($HR118="mas",'Classificação geral'!$K110=2),'Classificação geral'!M110,""),"")</f>
        <v/>
      </c>
      <c r="IB118" s="214" t="str">
        <f>IFERROR(IF(AND($HR118="mas",'Classificação geral'!$K110=2),'Classificação geral'!Y110,""),"")</f>
        <v/>
      </c>
      <c r="IC118" s="214" t="str">
        <f>IFERROR(IF(AND($HR118="mas",'Classificação geral'!$K110=2),'Classificação geral'!AA110,""),"")</f>
        <v/>
      </c>
      <c r="ID118" s="214" t="str">
        <f>IFERROR(IF(AND($HR118="mas",'Classificação geral'!$K110=2),'Classificação geral'!AB110,""),"")</f>
        <v/>
      </c>
      <c r="IE118" s="214" t="str">
        <f>IFERROR(IF(AND($HR118="mas",'Classificação geral'!$K110=2),'Classificação geral'!N110,""),"")</f>
        <v/>
      </c>
      <c r="IF118" s="214" t="str">
        <f>IFERROR(IF(AND($HR118="mas",'Classificação geral'!$K110=2),'Classificação geral'!$AM110,""),"")</f>
        <v/>
      </c>
      <c r="IG118" s="216" t="str">
        <f>IFERROR(RANK(IF118,IF:IF,0)+ COUNTIF($IF$13:IF$13,IF118),"")</f>
        <v/>
      </c>
      <c r="IH118" s="209"/>
      <c r="II118" s="214" t="str">
        <f>IFERROR(IF(AND('Classificação geral'!$J110="fem",'Classificação geral'!$K110=3,'Classificação geral'!$F110="Mini"),'Classificação geral'!$A110,""),"")</f>
        <v/>
      </c>
      <c r="IJ118" s="214" t="str">
        <f>IFERROR(IF(AND('Classificação geral'!$J110="fem",'Classificação geral'!$K110=3,'Classificação geral'!$F110="Mini"),'Classificação geral'!$B110,""),"")</f>
        <v/>
      </c>
      <c r="IK118" s="215" t="str">
        <f>IF($IJ118='Classificação geral'!$B110,'Classificação geral'!$C110,"")</f>
        <v/>
      </c>
      <c r="IL118" s="215" t="str">
        <f>IF($IJ118='Classificação geral'!$B110,'Classificação geral'!$D110,"")</f>
        <v/>
      </c>
      <c r="IM118" s="215" t="str">
        <f>IF($IJ118='Classificação geral'!$B110,'Classificação geral'!$J110,"")</f>
        <v/>
      </c>
      <c r="IN118" s="215" t="str">
        <f>IF($IM118='Classificação geral'!$J110,'Classificação geral'!$K110,"")</f>
        <v/>
      </c>
      <c r="IO118" s="215" t="str">
        <f>IF($IN118='Classificação geral'!$K110,'Classificação geral'!$P110,"")</f>
        <v/>
      </c>
      <c r="IP118" s="215" t="str">
        <f>IF($IN118='Classificação geral'!$K110,'Classificação geral'!$S110,"")</f>
        <v/>
      </c>
      <c r="IQ118" s="215" t="str">
        <f>IF($IN118='Classificação geral'!$K110,'Classificação geral'!$T110,"")</f>
        <v/>
      </c>
      <c r="IR118" s="215" t="str">
        <f>IF($IN118='Classificação geral'!$K110,'Classificação geral'!$L110,"")</f>
        <v/>
      </c>
      <c r="IS118" s="215" t="str">
        <f>IF($IN118='Classificação geral'!$K110,'Classificação geral'!$U110,"")</f>
        <v/>
      </c>
      <c r="IT118" s="215" t="str">
        <f>IF($IN118='Classificação geral'!$K110,'Classificação geral'!$W110,"")</f>
        <v/>
      </c>
      <c r="IU118" s="215" t="str">
        <f>IF($IN118='Classificação geral'!$K110,'Classificação geral'!$X110,"")</f>
        <v/>
      </c>
      <c r="IV118" s="215" t="str">
        <f>IF($IN118='Classificação geral'!$K110,'Classificação geral'!$M110,"")</f>
        <v/>
      </c>
      <c r="IW118" s="215" t="str">
        <f>IF($IN118='Classificação geral'!$K110,'Classificação geral'!$Y110,"")</f>
        <v/>
      </c>
      <c r="IX118" s="215" t="str">
        <f>IF($IN118='Classificação geral'!$K110,'Classificação geral'!$AA110,"")</f>
        <v/>
      </c>
      <c r="IY118" s="215" t="str">
        <f>IF($IN118='Classificação geral'!$K110,'Classificação geral'!$AB110,"")</f>
        <v/>
      </c>
      <c r="IZ118" s="215" t="str">
        <f>IF($IN118='Classificação geral'!$K110,'Classificação geral'!$N110,"")</f>
        <v/>
      </c>
      <c r="JA118" s="215" t="str">
        <f>IF($IN118='Classificação geral'!$K110,'Classificação geral'!$O110,"")</f>
        <v/>
      </c>
      <c r="JB118" s="215" t="str">
        <f>IF($IN118='Classificação geral'!$K110,'Classificação geral'!$AM110,"")</f>
        <v/>
      </c>
      <c r="JC118" s="216" t="str">
        <f>IFERROR(RANK(JB118,JB:JB,0)+ COUNTIF($JB$13:JB116,JB118),"")</f>
        <v/>
      </c>
      <c r="JD118" s="209"/>
      <c r="JE118" s="214" t="str">
        <f>IFERROR(IF(AND('Classificação geral'!$J110="mas",'Classificação geral'!$K110=3,'Classificação geral'!$F110="Mini"),'Classificação geral'!$A110,""),"")</f>
        <v/>
      </c>
      <c r="JF118" s="214" t="str">
        <f>IFERROR(IF(AND('Classificação geral'!$J110="mas",'Classificação geral'!$K110=3,'Classificação geral'!$F110="Mini"),'Classificação geral'!$B110,""),"")</f>
        <v/>
      </c>
      <c r="JG118" s="215" t="str">
        <f>IF($JF118='Classificação geral'!$B110,'Classificação geral'!$C110,"")</f>
        <v/>
      </c>
      <c r="JH118" s="215" t="str">
        <f>IF($JF118='Classificação geral'!$B110,'Classificação geral'!$D110,"")</f>
        <v/>
      </c>
      <c r="JI118" s="215" t="str">
        <f>IF($JF118='Classificação geral'!$B110,'Classificação geral'!$J110,"")</f>
        <v/>
      </c>
      <c r="JJ118" s="214" t="str">
        <f>IFERROR(IF(AND($JI118="mas",'Classificação geral'!$K110=3),'Classificação geral'!K110,""),"")</f>
        <v/>
      </c>
      <c r="JK118" s="214" t="str">
        <f>IFERROR(IF(AND($JI118="mas",'Classificação geral'!$K110=3),'Classificação geral'!P110,""),"")</f>
        <v/>
      </c>
      <c r="JL118" s="214" t="str">
        <f>IFERROR(IF(AND($JI118="mas",'Classificação geral'!$K110=3),'Classificação geral'!S110,""),"")</f>
        <v/>
      </c>
      <c r="JM118" s="214" t="str">
        <f>IFERROR(IF(AND($JI118="mas",'Classificação geral'!$K110=3),'Classificação geral'!T110,""),"")</f>
        <v/>
      </c>
      <c r="JN118" s="214" t="str">
        <f>IFERROR(IF(AND($JI118="mas",'Classificação geral'!$K110=3),'Classificação geral'!L110,""),"")</f>
        <v/>
      </c>
      <c r="JO118" s="214" t="str">
        <f>IFERROR(IF(AND($JI118="mas",'Classificação geral'!$K110=3),'Classificação geral'!U110,""),"")</f>
        <v/>
      </c>
      <c r="JP118" s="214" t="str">
        <f>IFERROR(IF(AND($JI118="mas",'Classificação geral'!$K110=3),'Classificação geral'!W110,""),"")</f>
        <v/>
      </c>
      <c r="JQ118" s="214" t="str">
        <f>IFERROR(IF(AND($JI118="mas",'Classificação geral'!$K110=3),'Classificação geral'!X110,""),"")</f>
        <v/>
      </c>
      <c r="JR118" s="214" t="str">
        <f>IFERROR(IF(AND($JI118="mas",'Classificação geral'!$K110=3),'Classificação geral'!M110,""),"")</f>
        <v/>
      </c>
      <c r="JS118" s="214" t="str">
        <f>IFERROR(IF(AND($JI118="mas",'Classificação geral'!$K110=3),'Classificação geral'!Y110,""),"")</f>
        <v/>
      </c>
      <c r="JT118" s="214" t="str">
        <f>IFERROR(IF(AND($JI118="mas",'Classificação geral'!$K110=3),'Classificação geral'!AA110,""),"")</f>
        <v/>
      </c>
      <c r="JU118" s="214" t="str">
        <f>IFERROR(IF(AND($JI118="mas",'Classificação geral'!$K110=3),'Classificação geral'!AB110,""),"")</f>
        <v/>
      </c>
      <c r="JV118" s="214" t="str">
        <f>IFERROR(IF(AND($JI118="mas",'Classificação geral'!$K110=3),'Classificação geral'!N110,""),"")</f>
        <v/>
      </c>
      <c r="JW118" s="214" t="str">
        <f>IFERROR(IF(AND($JI118="mas",'Classificação geral'!$K110=3),'Classificação geral'!$AM110,""),"")</f>
        <v/>
      </c>
      <c r="JX118" s="216" t="str">
        <f>IFERROR(RANK(JW118,JW:JW,0)+ COUNTIF(JW$13:$JW116,JW118),"")</f>
        <v/>
      </c>
    </row>
    <row r="119" spans="2:284" s="199" customFormat="1" ht="24.75" customHeight="1" x14ac:dyDescent="0.4">
      <c r="B119" s="207"/>
      <c r="C119" s="200"/>
      <c r="D119" s="200"/>
      <c r="E119" s="200"/>
      <c r="F119" s="201"/>
      <c r="G119" s="201"/>
      <c r="H119" s="201"/>
      <c r="I119" s="201"/>
      <c r="J119" s="201"/>
      <c r="K119" s="201"/>
      <c r="L119" s="201"/>
      <c r="M119" s="201"/>
      <c r="N119" s="201"/>
      <c r="O119" s="201"/>
      <c r="P119" s="201"/>
      <c r="Q119" s="201"/>
      <c r="R119" s="201"/>
      <c r="S119" s="201"/>
      <c r="T119" s="201"/>
      <c r="U119" s="201"/>
      <c r="V119" s="202"/>
      <c r="W119" s="202"/>
      <c r="X119" s="202"/>
      <c r="Y119" s="202"/>
      <c r="Z119" s="202"/>
      <c r="AA119" s="203"/>
      <c r="AB119" s="203"/>
      <c r="AC119" s="200"/>
      <c r="AD119" s="204"/>
      <c r="AE119" s="204"/>
      <c r="AF119" s="204"/>
      <c r="AG119" s="204"/>
      <c r="AH119" s="204"/>
      <c r="AI119" s="204"/>
      <c r="AJ119" s="204"/>
      <c r="AK119" s="204"/>
      <c r="AL119" s="204"/>
      <c r="AM119" s="204"/>
      <c r="AN119" s="204"/>
      <c r="AO119" s="204"/>
      <c r="AP119" s="204"/>
      <c r="AQ119" s="204"/>
      <c r="AR119" s="204"/>
      <c r="AS119" s="204"/>
      <c r="AT119" s="202"/>
      <c r="AU119" s="202"/>
      <c r="AX119" s="202"/>
      <c r="AY119" s="200"/>
      <c r="AZ119" s="200"/>
      <c r="BA119" s="201"/>
      <c r="BB119" s="201"/>
      <c r="BC119" s="201"/>
      <c r="BD119" s="201"/>
      <c r="BE119" s="201"/>
      <c r="BF119" s="201"/>
      <c r="BG119" s="201"/>
      <c r="BH119" s="201"/>
      <c r="BI119" s="201"/>
      <c r="BJ119" s="201"/>
      <c r="BK119" s="201"/>
      <c r="BL119" s="201"/>
      <c r="BM119" s="201"/>
      <c r="BN119" s="201"/>
      <c r="BO119" s="201"/>
      <c r="BP119" s="201"/>
      <c r="BQ119" s="201"/>
      <c r="BR119" s="202"/>
      <c r="BS119" s="202"/>
      <c r="BT119" s="202"/>
      <c r="BU119" s="202"/>
      <c r="BV119" s="202"/>
      <c r="BW119" s="203"/>
      <c r="BX119" s="203"/>
      <c r="BY119" s="201"/>
      <c r="BZ119" s="204"/>
      <c r="CA119" s="204"/>
      <c r="CB119" s="204"/>
      <c r="CC119" s="204"/>
      <c r="CD119" s="204"/>
      <c r="CE119" s="204"/>
      <c r="CF119" s="204"/>
      <c r="CG119" s="204"/>
      <c r="CH119" s="204"/>
      <c r="CI119" s="204"/>
      <c r="CJ119" s="204"/>
      <c r="CK119" s="204"/>
      <c r="CL119" s="204"/>
      <c r="CM119" s="204"/>
      <c r="CN119" s="204"/>
      <c r="CO119" s="204"/>
      <c r="CP119" s="202"/>
      <c r="CQ119" s="202"/>
      <c r="CS119" s="207"/>
      <c r="CT119" s="200"/>
      <c r="CU119" s="200"/>
      <c r="CV119" s="203"/>
      <c r="CW119" s="201"/>
      <c r="CX119" s="201"/>
      <c r="CY119" s="201"/>
      <c r="CZ119" s="201"/>
      <c r="DA119" s="201"/>
      <c r="DB119" s="201"/>
      <c r="DC119" s="201"/>
      <c r="DD119" s="201"/>
      <c r="DE119" s="201"/>
      <c r="DF119" s="201"/>
      <c r="DG119" s="201"/>
      <c r="DH119" s="201"/>
      <c r="DI119" s="201"/>
      <c r="DJ119" s="201"/>
      <c r="DK119" s="201"/>
      <c r="DL119" s="201"/>
      <c r="DM119" s="202"/>
      <c r="DN119" s="202"/>
      <c r="DO119" s="202"/>
      <c r="DP119" s="202"/>
      <c r="DQ119" s="202"/>
      <c r="DR119" s="203"/>
      <c r="DS119" s="203"/>
      <c r="DT119" s="203"/>
      <c r="DU119" s="204"/>
      <c r="DV119" s="204"/>
      <c r="DW119" s="204"/>
      <c r="DX119" s="204"/>
      <c r="DY119" s="204"/>
      <c r="DZ119" s="204"/>
      <c r="EA119" s="204"/>
      <c r="EB119" s="204"/>
      <c r="EC119" s="204"/>
      <c r="ED119" s="204"/>
      <c r="EE119" s="204"/>
      <c r="EF119" s="204"/>
      <c r="EG119" s="204"/>
      <c r="EH119" s="204"/>
      <c r="EI119" s="204"/>
      <c r="EJ119" s="204"/>
      <c r="EK119" s="202"/>
      <c r="EL119" s="202"/>
      <c r="EZ119" s="214" t="str">
        <f>IFERROR(IF(AND('Classificação geral'!$J111="FEM",'Classificação geral'!$K111=1,'Classificação geral'!$F111="Mini"),'Classificação geral'!$A111,""),"")</f>
        <v/>
      </c>
      <c r="FA119" s="214" t="str">
        <f>IFERROR(IF(AND('Classificação geral'!$J111="FEM",'Classificação geral'!$K111=1,'Classificação geral'!F111="Mini"),'Classificação geral'!$B111,""),"")</f>
        <v/>
      </c>
      <c r="FB119" s="215" t="str">
        <f>IF($FA119='Classificação geral'!$B111,'Classificação geral'!$C111,"")</f>
        <v/>
      </c>
      <c r="FC119" s="215" t="str">
        <f>IF($FA119='Classificação geral'!$B111,'Classificação geral'!$D111,"")</f>
        <v/>
      </c>
      <c r="FD119" s="215" t="str">
        <f>IF($FA119='Classificação geral'!$B111,'Classificação geral'!$J111,"")</f>
        <v/>
      </c>
      <c r="FE119" s="215" t="str">
        <f>IF($FD119='Classificação geral'!$J111,'Classificação geral'!$K111,"")</f>
        <v/>
      </c>
      <c r="FF119" s="215" t="str">
        <f>IF($FE119='Classificação geral'!$K111,'Classificação geral'!$P111,"")</f>
        <v/>
      </c>
      <c r="FG119" s="215" t="str">
        <f>IF($FE119='Classificação geral'!$K111,'Classificação geral'!$S111,"")</f>
        <v/>
      </c>
      <c r="FH119" s="215" t="str">
        <f>IF($FE119='Classificação geral'!$K111,'Classificação geral'!$T111,"")</f>
        <v/>
      </c>
      <c r="FI119" s="215" t="str">
        <f>IF($FE119='Classificação geral'!$K111,'Classificação geral'!$L111,"")</f>
        <v/>
      </c>
      <c r="FJ119" s="215" t="str">
        <f>IF($FE119='Classificação geral'!$K111,'Classificação geral'!$U111,"")</f>
        <v/>
      </c>
      <c r="FK119" s="215" t="str">
        <f>IF($FE119='Classificação geral'!$K111,'Classificação geral'!$W111,"")</f>
        <v/>
      </c>
      <c r="FL119" s="215" t="str">
        <f>IF($FE119='Classificação geral'!$K111,'Classificação geral'!$X111,"")</f>
        <v/>
      </c>
      <c r="FM119" s="215" t="str">
        <f>IF($FE119='Classificação geral'!$K111,'Classificação geral'!$M111,"")</f>
        <v/>
      </c>
      <c r="FN119" s="215" t="str">
        <f>IF($FE119='Classificação geral'!$K111,'Classificação geral'!$Y111,"")</f>
        <v/>
      </c>
      <c r="FO119" s="215" t="str">
        <f>IF($FE119='Classificação geral'!$K111,'Classificação geral'!$AA111,"")</f>
        <v/>
      </c>
      <c r="FP119" s="215" t="str">
        <f>IF($FE119='Classificação geral'!$K111,'Classificação geral'!$AB111,"")</f>
        <v/>
      </c>
      <c r="FQ119" s="215" t="str">
        <f>IF($FE119='Classificação geral'!$K111,'Classificação geral'!$N111,"")</f>
        <v/>
      </c>
      <c r="FR119" s="215" t="str">
        <f>IF($FE119='Classificação geral'!$K111,'Classificação geral'!$O111,"")</f>
        <v/>
      </c>
      <c r="FS119" s="215" t="str">
        <f>IF($FE119='Classificação geral'!$K111,'Classificação geral'!$AM111,"")</f>
        <v/>
      </c>
      <c r="FT119" s="216" t="str">
        <f>IFERROR(RANK(FS119,FS:FS,0)+ COUNTIF($FS$13:FS118,FS119),"")</f>
        <v/>
      </c>
      <c r="FU119" s="209"/>
      <c r="FV119" s="214" t="str">
        <f>IFERROR(IF(AND('Classificação geral'!$J111="mas",'Classificação geral'!$K111=1,'Classificação geral'!$F111="Mini"),'Classificação geral'!$A111,""),"")</f>
        <v/>
      </c>
      <c r="FW119" s="214" t="str">
        <f>IFERROR(IF(AND('Classificação geral'!$J111="mas",'Classificação geral'!$K111=1,'Classificação geral'!$F111="Mini"),'Classificação geral'!$B111,""),"")</f>
        <v/>
      </c>
      <c r="FX119" s="215" t="str">
        <f>IF($FW119='Classificação geral'!$B111,'Classificação geral'!$C111,"")</f>
        <v/>
      </c>
      <c r="FY119" s="215" t="str">
        <f>IF($FW119='Classificação geral'!$B111,'Classificação geral'!$D111,"")</f>
        <v/>
      </c>
      <c r="FZ119" s="215" t="str">
        <f>IF($FW119='Classificação geral'!$B111,'Classificação geral'!$J111,"")</f>
        <v/>
      </c>
      <c r="GA119" s="214" t="str">
        <f>IFERROR(IF(AND($FZ119="mas",'Classificação geral'!$K111=1),'Classificação geral'!K111,""),"")</f>
        <v/>
      </c>
      <c r="GB119" s="214" t="str">
        <f>IFERROR(IF(AND($FZ119="mas",'Classificação geral'!$K111=1),'Classificação geral'!P111,""),"")</f>
        <v/>
      </c>
      <c r="GC119" s="214" t="str">
        <f>IFERROR(IF(AND($FZ119="mas",'Classificação geral'!$K111=1),'Classificação geral'!S111,""),"")</f>
        <v/>
      </c>
      <c r="GD119" s="214" t="str">
        <f>IFERROR(IF(AND($FZ119="mas",'Classificação geral'!$K111=1),'Classificação geral'!T111,""),"")</f>
        <v/>
      </c>
      <c r="GE119" s="214" t="str">
        <f>IFERROR(IF(AND($FZ119="mas",'Classificação geral'!$K111=1),'Classificação geral'!L111,""),"")</f>
        <v/>
      </c>
      <c r="GF119" s="214" t="str">
        <f>IFERROR(IF(AND($FZ119="mas",'Classificação geral'!$K111=1),'Classificação geral'!U111,""),"")</f>
        <v/>
      </c>
      <c r="GG119" s="214" t="str">
        <f>IFERROR(IF(AND($FZ119="mas",'Classificação geral'!$K111=1),'Classificação geral'!W111,""),"")</f>
        <v/>
      </c>
      <c r="GH119" s="214" t="str">
        <f>IFERROR(IF(AND($FZ119="mas",'Classificação geral'!$K111=1),'Classificação geral'!X111,""),"")</f>
        <v/>
      </c>
      <c r="GI119" s="214" t="str">
        <f>IFERROR(IF(AND($FZ119="mas",'Classificação geral'!$K111=1),'Classificação geral'!M111,""),"")</f>
        <v/>
      </c>
      <c r="GJ119" s="214" t="str">
        <f>IFERROR(IF(AND($FZ119="mas",'Classificação geral'!$K111=1),'Classificação geral'!Y111,""),"")</f>
        <v/>
      </c>
      <c r="GK119" s="214" t="str">
        <f>IFERROR(IF(AND($FZ119="mas",'Classificação geral'!$K111=1),'Classificação geral'!AA111,""),"")</f>
        <v/>
      </c>
      <c r="GL119" s="214" t="str">
        <f>IFERROR(IF(AND($FZ119="mas",'Classificação geral'!$K111=1),'Classificação geral'!AB111,""),"")</f>
        <v/>
      </c>
      <c r="GM119" s="214" t="str">
        <f>IFERROR(IF(AND($FZ119="mas",'Classificação geral'!$K111=1),'Classificação geral'!N111,""),"")</f>
        <v/>
      </c>
      <c r="GN119" s="214" t="str">
        <f>IFERROR(IF(AND($FZ119="mas",'Classificação geral'!$K111=1),'Classificação geral'!O111,""),"")</f>
        <v/>
      </c>
      <c r="GO119" s="244" t="str">
        <f>IFERROR(IF(AND($FZ119="mas",'Classificação geral'!$K111=1),'Classificação geral'!AM111,""),"")</f>
        <v/>
      </c>
      <c r="GP119" s="216" t="str">
        <f>IFERROR(RANK(GO119,GO:GO,0)+ COUNTIF($GO$13:GO118,GO119),"")</f>
        <v/>
      </c>
      <c r="GQ119" s="209"/>
      <c r="GR119" s="214" t="str">
        <f>IFERROR(IF(AND('Classificação geral'!$J111="fem",'Classificação geral'!$K111=2,'Classificação geral'!$F111="Mini"),'Classificação geral'!$A111,""),"")</f>
        <v/>
      </c>
      <c r="GS119" s="214" t="str">
        <f>IFERROR(IF(AND('Classificação geral'!$J111="fem",'Classificação geral'!$K111=2,'Classificação geral'!$F111="Mini"),'Classificação geral'!$B111,""),"")</f>
        <v/>
      </c>
      <c r="GT119" s="215" t="str">
        <f>IF($GS119='Classificação geral'!$B111,'Classificação geral'!$C111,"")</f>
        <v/>
      </c>
      <c r="GU119" s="215" t="str">
        <f>IF($GS119='Classificação geral'!$B111,'Classificação geral'!$D111,"")</f>
        <v/>
      </c>
      <c r="GV119" s="215" t="str">
        <f>IF($GS119='Classificação geral'!$B111,'Classificação geral'!$J111,"")</f>
        <v/>
      </c>
      <c r="GW119" s="214" t="str">
        <f>IFERROR(IF(AND($GV119="fem",'Classificação geral'!$K111=2),'Classificação geral'!K111,""),"")</f>
        <v/>
      </c>
      <c r="GX119" s="214" t="str">
        <f>IFERROR(IF(AND($GV119="fem",'Classificação geral'!$K111=2),'Classificação geral'!P111,""),"")</f>
        <v/>
      </c>
      <c r="GY119" s="214" t="str">
        <f>IFERROR(IF(AND($GV119="fem",'Classificação geral'!$K111=2),'Classificação geral'!S111,""),"")</f>
        <v/>
      </c>
      <c r="GZ119" s="214" t="str">
        <f>IFERROR(IF(AND($GV119="fem",'Classificação geral'!$K111=2),'Classificação geral'!T111,""),"")</f>
        <v/>
      </c>
      <c r="HA119" s="214" t="str">
        <f>IFERROR(IF(AND($GV119="fem",'Classificação geral'!$K111=2),'Classificação geral'!L111,""),"")</f>
        <v/>
      </c>
      <c r="HB119" s="214" t="str">
        <f>IFERROR(IF(AND($GV119="fem",'Classificação geral'!$K111=2),'Classificação geral'!U111,""),"")</f>
        <v/>
      </c>
      <c r="HC119" s="214" t="str">
        <f>IFERROR(IF(AND($GV119="fem",'Classificação geral'!$K111=2),'Classificação geral'!W111,""),"")</f>
        <v/>
      </c>
      <c r="HD119" s="214" t="str">
        <f>IFERROR(IF(AND($GV119="fem",'Classificação geral'!$K111=2),'Classificação geral'!X111,""),"")</f>
        <v/>
      </c>
      <c r="HE119" s="214" t="str">
        <f>IFERROR(IF(AND($GV119="fem",'Classificação geral'!$K111=2),'Classificação geral'!M111,""),"")</f>
        <v/>
      </c>
      <c r="HF119" s="214" t="str">
        <f>IFERROR(IF(AND($GV119="fem",'Classificação geral'!$K111=2),'Classificação geral'!Y111,""),"")</f>
        <v/>
      </c>
      <c r="HG119" s="214" t="str">
        <f>IFERROR(IF(AND($GV119="fem",'Classificação geral'!$K111=2),'Classificação geral'!AA111,""),"")</f>
        <v/>
      </c>
      <c r="HH119" s="214" t="str">
        <f>IFERROR(IF(AND($GV119="fem",'Classificação geral'!$K111=2),'Classificação geral'!AB111,""),"")</f>
        <v/>
      </c>
      <c r="HI119" s="214" t="str">
        <f>IFERROR(IF(AND($GV119="fem",'Classificação geral'!$K111=2),'Classificação geral'!N111,""),"")</f>
        <v/>
      </c>
      <c r="HJ119" s="214" t="str">
        <f>IFERROR(IF(AND($GV119="fem",'Classificação geral'!$K111=2),'Classificação geral'!O111,""),"")</f>
        <v/>
      </c>
      <c r="HK119" s="214" t="str">
        <f>IFERROR(IF(AND($GV119="fem",'Classificação geral'!$K111=2),'Classificação geral'!AM111,""),"")</f>
        <v/>
      </c>
      <c r="HL119" s="216" t="str">
        <f>IFERROR(RANK(HK119,HK:HK,0)+ COUNTIF(HK$13:$HK117,HK119),"")</f>
        <v/>
      </c>
      <c r="HM119" s="209"/>
      <c r="HN119" s="214" t="str">
        <f>IFERROR(IF(AND('Classificação geral'!$J111="mas",'Classificação geral'!$K111=2,'Classificação geral'!$F111="Mini"),'Classificação geral'!$A111,""),"")</f>
        <v/>
      </c>
      <c r="HO119" s="214" t="str">
        <f>IFERROR(IF(AND('Classificação geral'!$J111="mas",'Classificação geral'!$K111=2,'Classificação geral'!$F111="Mini"),'Classificação geral'!$B111,""),"")</f>
        <v/>
      </c>
      <c r="HP119" s="215" t="str">
        <f>IF($HO119='Classificação geral'!$B111,'Classificação geral'!$C111,"")</f>
        <v/>
      </c>
      <c r="HQ119" s="215" t="str">
        <f>IF($HO119='Classificação geral'!$B111,'Classificação geral'!$D111,"")</f>
        <v/>
      </c>
      <c r="HR119" s="215" t="str">
        <f>IF($HO119='Classificação geral'!$B111,'Classificação geral'!$J111,"")</f>
        <v/>
      </c>
      <c r="HS119" s="214" t="str">
        <f>IFERROR(IF(AND($HR119="mas",'Classificação geral'!$K111=2),'Classificação geral'!K111,""),"")</f>
        <v/>
      </c>
      <c r="HT119" s="214" t="str">
        <f>IFERROR(IF(AND($HR119="mas",'Classificação geral'!$K111=2),'Classificação geral'!P111,""),"")</f>
        <v/>
      </c>
      <c r="HU119" s="214" t="str">
        <f>IFERROR(IF(AND($HR119="mas",'Classificação geral'!$K111=2),'Classificação geral'!S111,""),"")</f>
        <v/>
      </c>
      <c r="HV119" s="214" t="str">
        <f>IFERROR(IF(AND($HR119="mas",'Classificação geral'!$K111=2),'Classificação geral'!T111,""),"")</f>
        <v/>
      </c>
      <c r="HW119" s="214" t="str">
        <f>IFERROR(IF(AND($HR119="mas",'Classificação geral'!$K111=2),'Classificação geral'!L111,""),"")</f>
        <v/>
      </c>
      <c r="HX119" s="214" t="str">
        <f>IFERROR(IF(AND($HR119="mas",'Classificação geral'!$K111=2),'Classificação geral'!U111,""),"")</f>
        <v/>
      </c>
      <c r="HY119" s="214" t="str">
        <f>IFERROR(IF(AND($HR119="mas",'Classificação geral'!$K111=2),'Classificação geral'!W111,""),"")</f>
        <v/>
      </c>
      <c r="HZ119" s="214" t="str">
        <f>IFERROR(IF(AND($HR119="mas",'Classificação geral'!$K111=2),'Classificação geral'!X111,""),"")</f>
        <v/>
      </c>
      <c r="IA119" s="214" t="str">
        <f>IFERROR(IF(AND($HR119="mas",'Classificação geral'!$K111=2),'Classificação geral'!M111,""),"")</f>
        <v/>
      </c>
      <c r="IB119" s="214" t="str">
        <f>IFERROR(IF(AND($HR119="mas",'Classificação geral'!$K111=2),'Classificação geral'!Y111,""),"")</f>
        <v/>
      </c>
      <c r="IC119" s="214" t="str">
        <f>IFERROR(IF(AND($HR119="mas",'Classificação geral'!$K111=2),'Classificação geral'!AA111,""),"")</f>
        <v/>
      </c>
      <c r="ID119" s="214" t="str">
        <f>IFERROR(IF(AND($HR119="mas",'Classificação geral'!$K111=2),'Classificação geral'!AB111,""),"")</f>
        <v/>
      </c>
      <c r="IE119" s="214" t="str">
        <f>IFERROR(IF(AND($HR119="mas",'Classificação geral'!$K111=2),'Classificação geral'!N111,""),"")</f>
        <v/>
      </c>
      <c r="IF119" s="214" t="str">
        <f>IFERROR(IF(AND($HR119="mas",'Classificação geral'!$K111=2),'Classificação geral'!$AM111,""),"")</f>
        <v/>
      </c>
      <c r="IG119" s="216" t="str">
        <f>IFERROR(RANK(IF119,IF:IF,0)+ COUNTIF($IF$13:IF$13,IF119),"")</f>
        <v/>
      </c>
      <c r="IH119" s="209"/>
      <c r="II119" s="214" t="str">
        <f>IFERROR(IF(AND('Classificação geral'!$J111="fem",'Classificação geral'!$K111=3,'Classificação geral'!$F111="Mini"),'Classificação geral'!$A111,""),"")</f>
        <v/>
      </c>
      <c r="IJ119" s="214" t="str">
        <f>IFERROR(IF(AND('Classificação geral'!$J111="fem",'Classificação geral'!$K111=3,'Classificação geral'!$F111="Mini"),'Classificação geral'!$B111,""),"")</f>
        <v/>
      </c>
      <c r="IK119" s="215" t="str">
        <f>IF($IJ119='Classificação geral'!$B111,'Classificação geral'!$C111,"")</f>
        <v/>
      </c>
      <c r="IL119" s="215" t="str">
        <f>IF($IJ119='Classificação geral'!$B111,'Classificação geral'!$D111,"")</f>
        <v/>
      </c>
      <c r="IM119" s="215" t="str">
        <f>IF($IJ119='Classificação geral'!$B111,'Classificação geral'!$J111,"")</f>
        <v/>
      </c>
      <c r="IN119" s="215" t="str">
        <f>IF($IM119='Classificação geral'!$J111,'Classificação geral'!$K111,"")</f>
        <v/>
      </c>
      <c r="IO119" s="215" t="str">
        <f>IF($IN119='Classificação geral'!$K111,'Classificação geral'!$P111,"")</f>
        <v/>
      </c>
      <c r="IP119" s="215" t="str">
        <f>IF($IN119='Classificação geral'!$K111,'Classificação geral'!$S111,"")</f>
        <v/>
      </c>
      <c r="IQ119" s="215" t="str">
        <f>IF($IN119='Classificação geral'!$K111,'Classificação geral'!$T111,"")</f>
        <v/>
      </c>
      <c r="IR119" s="215" t="str">
        <f>IF($IN119='Classificação geral'!$K111,'Classificação geral'!$L111,"")</f>
        <v/>
      </c>
      <c r="IS119" s="215" t="str">
        <f>IF($IN119='Classificação geral'!$K111,'Classificação geral'!$U111,"")</f>
        <v/>
      </c>
      <c r="IT119" s="215" t="str">
        <f>IF($IN119='Classificação geral'!$K111,'Classificação geral'!$W111,"")</f>
        <v/>
      </c>
      <c r="IU119" s="215" t="str">
        <f>IF($IN119='Classificação geral'!$K111,'Classificação geral'!$X111,"")</f>
        <v/>
      </c>
      <c r="IV119" s="215" t="str">
        <f>IF($IN119='Classificação geral'!$K111,'Classificação geral'!$M111,"")</f>
        <v/>
      </c>
      <c r="IW119" s="215" t="str">
        <f>IF($IN119='Classificação geral'!$K111,'Classificação geral'!$Y111,"")</f>
        <v/>
      </c>
      <c r="IX119" s="215" t="str">
        <f>IF($IN119='Classificação geral'!$K111,'Classificação geral'!$AA111,"")</f>
        <v/>
      </c>
      <c r="IY119" s="215" t="str">
        <f>IF($IN119='Classificação geral'!$K111,'Classificação geral'!$AB111,"")</f>
        <v/>
      </c>
      <c r="IZ119" s="215" t="str">
        <f>IF($IN119='Classificação geral'!$K111,'Classificação geral'!$N111,"")</f>
        <v/>
      </c>
      <c r="JA119" s="215" t="str">
        <f>IF($IN119='Classificação geral'!$K111,'Classificação geral'!$O111,"")</f>
        <v/>
      </c>
      <c r="JB119" s="215" t="str">
        <f>IF($IN119='Classificação geral'!$K111,'Classificação geral'!$AM111,"")</f>
        <v/>
      </c>
      <c r="JC119" s="216" t="str">
        <f>IFERROR(RANK(JB119,JB:JB,0)+ COUNTIF($JB$13:JB117,JB119),"")</f>
        <v/>
      </c>
      <c r="JD119" s="209"/>
      <c r="JE119" s="214" t="str">
        <f>IFERROR(IF(AND('Classificação geral'!$J111="mas",'Classificação geral'!$K111=3,'Classificação geral'!$F111="Mini"),'Classificação geral'!$A111,""),"")</f>
        <v/>
      </c>
      <c r="JF119" s="214" t="str">
        <f>IFERROR(IF(AND('Classificação geral'!$J111="mas",'Classificação geral'!$K111=3,'Classificação geral'!$F111="Mini"),'Classificação geral'!$B111,""),"")</f>
        <v/>
      </c>
      <c r="JG119" s="215" t="str">
        <f>IF($JF119='Classificação geral'!$B111,'Classificação geral'!$C111,"")</f>
        <v/>
      </c>
      <c r="JH119" s="215" t="str">
        <f>IF($JF119='Classificação geral'!$B111,'Classificação geral'!$D111,"")</f>
        <v/>
      </c>
      <c r="JI119" s="215" t="str">
        <f>IF($JF119='Classificação geral'!$B111,'Classificação geral'!$J111,"")</f>
        <v/>
      </c>
      <c r="JJ119" s="214" t="str">
        <f>IFERROR(IF(AND($JI119="mas",'Classificação geral'!$K111=3),'Classificação geral'!K111,""),"")</f>
        <v/>
      </c>
      <c r="JK119" s="214" t="str">
        <f>IFERROR(IF(AND($JI119="mas",'Classificação geral'!$K111=3),'Classificação geral'!P111,""),"")</f>
        <v/>
      </c>
      <c r="JL119" s="214" t="str">
        <f>IFERROR(IF(AND($JI119="mas",'Classificação geral'!$K111=3),'Classificação geral'!S111,""),"")</f>
        <v/>
      </c>
      <c r="JM119" s="214" t="str">
        <f>IFERROR(IF(AND($JI119="mas",'Classificação geral'!$K111=3),'Classificação geral'!T111,""),"")</f>
        <v/>
      </c>
      <c r="JN119" s="214" t="str">
        <f>IFERROR(IF(AND($JI119="mas",'Classificação geral'!$K111=3),'Classificação geral'!L111,""),"")</f>
        <v/>
      </c>
      <c r="JO119" s="214" t="str">
        <f>IFERROR(IF(AND($JI119="mas",'Classificação geral'!$K111=3),'Classificação geral'!U111,""),"")</f>
        <v/>
      </c>
      <c r="JP119" s="214" t="str">
        <f>IFERROR(IF(AND($JI119="mas",'Classificação geral'!$K111=3),'Classificação geral'!W111,""),"")</f>
        <v/>
      </c>
      <c r="JQ119" s="214" t="str">
        <f>IFERROR(IF(AND($JI119="mas",'Classificação geral'!$K111=3),'Classificação geral'!X111,""),"")</f>
        <v/>
      </c>
      <c r="JR119" s="214" t="str">
        <f>IFERROR(IF(AND($JI119="mas",'Classificação geral'!$K111=3),'Classificação geral'!M111,""),"")</f>
        <v/>
      </c>
      <c r="JS119" s="214" t="str">
        <f>IFERROR(IF(AND($JI119="mas",'Classificação geral'!$K111=3),'Classificação geral'!Y111,""),"")</f>
        <v/>
      </c>
      <c r="JT119" s="214" t="str">
        <f>IFERROR(IF(AND($JI119="mas",'Classificação geral'!$K111=3),'Classificação geral'!AA111,""),"")</f>
        <v/>
      </c>
      <c r="JU119" s="214" t="str">
        <f>IFERROR(IF(AND($JI119="mas",'Classificação geral'!$K111=3),'Classificação geral'!AB111,""),"")</f>
        <v/>
      </c>
      <c r="JV119" s="214" t="str">
        <f>IFERROR(IF(AND($JI119="mas",'Classificação geral'!$K111=3),'Classificação geral'!N111,""),"")</f>
        <v/>
      </c>
      <c r="JW119" s="214" t="str">
        <f>IFERROR(IF(AND($JI119="mas",'Classificação geral'!$K111=3),'Classificação geral'!$AM111,""),"")</f>
        <v/>
      </c>
      <c r="JX119" s="216" t="str">
        <f>IFERROR(RANK(JW119,JW:JW,0)+ COUNTIF(JW$13:$JW117,JW119),"")</f>
        <v/>
      </c>
    </row>
    <row r="120" spans="2:284" s="199" customFormat="1" ht="24.75" customHeight="1" x14ac:dyDescent="0.4">
      <c r="B120" s="207"/>
      <c r="C120" s="200"/>
      <c r="D120" s="200"/>
      <c r="E120" s="200"/>
      <c r="F120" s="201"/>
      <c r="G120" s="201"/>
      <c r="H120" s="201"/>
      <c r="I120" s="201"/>
      <c r="J120" s="201"/>
      <c r="K120" s="201"/>
      <c r="L120" s="201"/>
      <c r="M120" s="201"/>
      <c r="N120" s="201"/>
      <c r="O120" s="201"/>
      <c r="P120" s="201"/>
      <c r="Q120" s="201"/>
      <c r="R120" s="201"/>
      <c r="S120" s="201"/>
      <c r="T120" s="201"/>
      <c r="U120" s="201"/>
      <c r="V120" s="202"/>
      <c r="W120" s="202"/>
      <c r="X120" s="202"/>
      <c r="Y120" s="202"/>
      <c r="Z120" s="202"/>
      <c r="AA120" s="203"/>
      <c r="AB120" s="203"/>
      <c r="AC120" s="200"/>
      <c r="AD120" s="204"/>
      <c r="AE120" s="204"/>
      <c r="AF120" s="204"/>
      <c r="AG120" s="204"/>
      <c r="AH120" s="204"/>
      <c r="AI120" s="204"/>
      <c r="AJ120" s="204"/>
      <c r="AK120" s="204"/>
      <c r="AL120" s="204"/>
      <c r="AM120" s="204"/>
      <c r="AN120" s="204"/>
      <c r="AO120" s="204"/>
      <c r="AP120" s="204"/>
      <c r="AQ120" s="204"/>
      <c r="AR120" s="204"/>
      <c r="AS120" s="204"/>
      <c r="AT120" s="202"/>
      <c r="AU120" s="202"/>
      <c r="AX120" s="202"/>
      <c r="AY120" s="200"/>
      <c r="AZ120" s="200"/>
      <c r="BA120" s="201"/>
      <c r="BB120" s="201"/>
      <c r="BC120" s="201"/>
      <c r="BD120" s="201"/>
      <c r="BE120" s="201"/>
      <c r="BF120" s="201"/>
      <c r="BG120" s="201"/>
      <c r="BH120" s="201"/>
      <c r="BI120" s="201"/>
      <c r="BJ120" s="201"/>
      <c r="BK120" s="201"/>
      <c r="BL120" s="201"/>
      <c r="BM120" s="201"/>
      <c r="BN120" s="201"/>
      <c r="BO120" s="201"/>
      <c r="BP120" s="201"/>
      <c r="BQ120" s="201"/>
      <c r="BR120" s="202"/>
      <c r="BS120" s="202"/>
      <c r="BT120" s="202"/>
      <c r="BU120" s="202"/>
      <c r="BV120" s="202"/>
      <c r="BW120" s="203"/>
      <c r="BX120" s="203"/>
      <c r="BY120" s="201"/>
      <c r="BZ120" s="204"/>
      <c r="CA120" s="204"/>
      <c r="CB120" s="204"/>
      <c r="CC120" s="204"/>
      <c r="CD120" s="204"/>
      <c r="CE120" s="204"/>
      <c r="CF120" s="204"/>
      <c r="CG120" s="204"/>
      <c r="CH120" s="204"/>
      <c r="CI120" s="204"/>
      <c r="CJ120" s="204"/>
      <c r="CK120" s="204"/>
      <c r="CL120" s="204"/>
      <c r="CM120" s="204"/>
      <c r="CN120" s="204"/>
      <c r="CO120" s="204"/>
      <c r="CP120" s="202"/>
      <c r="CQ120" s="202"/>
      <c r="CS120" s="207"/>
      <c r="CT120" s="200"/>
      <c r="CU120" s="200"/>
      <c r="CV120" s="203"/>
      <c r="CW120" s="201"/>
      <c r="CX120" s="201"/>
      <c r="CY120" s="201"/>
      <c r="CZ120" s="201"/>
      <c r="DA120" s="201"/>
      <c r="DB120" s="201"/>
      <c r="DC120" s="201"/>
      <c r="DD120" s="201"/>
      <c r="DE120" s="201"/>
      <c r="DF120" s="201"/>
      <c r="DG120" s="201"/>
      <c r="DH120" s="201"/>
      <c r="DI120" s="201"/>
      <c r="DJ120" s="201"/>
      <c r="DK120" s="201"/>
      <c r="DL120" s="201"/>
      <c r="DM120" s="202"/>
      <c r="DN120" s="202"/>
      <c r="DO120" s="202"/>
      <c r="DP120" s="202"/>
      <c r="DQ120" s="202"/>
      <c r="DR120" s="203"/>
      <c r="DS120" s="203"/>
      <c r="DT120" s="203"/>
      <c r="DU120" s="204"/>
      <c r="DV120" s="204"/>
      <c r="DW120" s="204"/>
      <c r="DX120" s="204"/>
      <c r="DY120" s="204"/>
      <c r="DZ120" s="204"/>
      <c r="EA120" s="204"/>
      <c r="EB120" s="204"/>
      <c r="EC120" s="204"/>
      <c r="ED120" s="204"/>
      <c r="EE120" s="204"/>
      <c r="EF120" s="204"/>
      <c r="EG120" s="204"/>
      <c r="EH120" s="204"/>
      <c r="EI120" s="204"/>
      <c r="EJ120" s="204"/>
      <c r="EK120" s="202"/>
      <c r="EL120" s="202"/>
      <c r="EZ120" s="214" t="str">
        <f>IFERROR(IF(AND('Classificação geral'!$J112="FEM",'Classificação geral'!$K112=1,'Classificação geral'!$F112="Mini"),'Classificação geral'!$A112,""),"")</f>
        <v/>
      </c>
      <c r="FA120" s="214" t="str">
        <f>IFERROR(IF(AND('Classificação geral'!$J112="FEM",'Classificação geral'!$K112=1,'Classificação geral'!F112="Mini"),'Classificação geral'!$B112,""),"")</f>
        <v/>
      </c>
      <c r="FB120" s="215" t="str">
        <f>IF($FA120='Classificação geral'!$B112,'Classificação geral'!$C112,"")</f>
        <v/>
      </c>
      <c r="FC120" s="215" t="str">
        <f>IF($FA120='Classificação geral'!$B112,'Classificação geral'!$D112,"")</f>
        <v/>
      </c>
      <c r="FD120" s="215" t="str">
        <f>IF($FA120='Classificação geral'!$B112,'Classificação geral'!$J112,"")</f>
        <v/>
      </c>
      <c r="FE120" s="215" t="str">
        <f>IF($FD120='Classificação geral'!$J112,'Classificação geral'!$K112,"")</f>
        <v/>
      </c>
      <c r="FF120" s="215" t="str">
        <f>IF($FE120='Classificação geral'!$K112,'Classificação geral'!$P112,"")</f>
        <v/>
      </c>
      <c r="FG120" s="215" t="str">
        <f>IF($FE120='Classificação geral'!$K112,'Classificação geral'!$S112,"")</f>
        <v/>
      </c>
      <c r="FH120" s="215" t="str">
        <f>IF($FE120='Classificação geral'!$K112,'Classificação geral'!$T112,"")</f>
        <v/>
      </c>
      <c r="FI120" s="215" t="str">
        <f>IF($FE120='Classificação geral'!$K112,'Classificação geral'!$L112,"")</f>
        <v/>
      </c>
      <c r="FJ120" s="215" t="str">
        <f>IF($FE120='Classificação geral'!$K112,'Classificação geral'!$U112,"")</f>
        <v/>
      </c>
      <c r="FK120" s="215" t="str">
        <f>IF($FE120='Classificação geral'!$K112,'Classificação geral'!$W112,"")</f>
        <v/>
      </c>
      <c r="FL120" s="215" t="str">
        <f>IF($FE120='Classificação geral'!$K112,'Classificação geral'!$X112,"")</f>
        <v/>
      </c>
      <c r="FM120" s="215" t="str">
        <f>IF($FE120='Classificação geral'!$K112,'Classificação geral'!$M112,"")</f>
        <v/>
      </c>
      <c r="FN120" s="215" t="str">
        <f>IF($FE120='Classificação geral'!$K112,'Classificação geral'!$Y112,"")</f>
        <v/>
      </c>
      <c r="FO120" s="215" t="str">
        <f>IF($FE120='Classificação geral'!$K112,'Classificação geral'!$AA112,"")</f>
        <v/>
      </c>
      <c r="FP120" s="215" t="str">
        <f>IF($FE120='Classificação geral'!$K112,'Classificação geral'!$AB112,"")</f>
        <v/>
      </c>
      <c r="FQ120" s="215" t="str">
        <f>IF($FE120='Classificação geral'!$K112,'Classificação geral'!$N112,"")</f>
        <v/>
      </c>
      <c r="FR120" s="215" t="str">
        <f>IF($FE120='Classificação geral'!$K112,'Classificação geral'!$O112,"")</f>
        <v/>
      </c>
      <c r="FS120" s="215" t="str">
        <f>IF($FE120='Classificação geral'!$K112,'Classificação geral'!$AM112,"")</f>
        <v/>
      </c>
      <c r="FT120" s="216" t="str">
        <f>IFERROR(RANK(FS120,FS:FS,0)+ COUNTIF($FS$13:FS119,FS120),"")</f>
        <v/>
      </c>
      <c r="FU120" s="209"/>
      <c r="FV120" s="214" t="str">
        <f>IFERROR(IF(AND('Classificação geral'!$J112="mas",'Classificação geral'!$K112=1,'Classificação geral'!$F112="Mini"),'Classificação geral'!$A112,""),"")</f>
        <v/>
      </c>
      <c r="FW120" s="214" t="str">
        <f>IFERROR(IF(AND('Classificação geral'!$J112="mas",'Classificação geral'!$K112=1,'Classificação geral'!$F112="Mini"),'Classificação geral'!$B112,""),"")</f>
        <v/>
      </c>
      <c r="FX120" s="215" t="str">
        <f>IF($FW120='Classificação geral'!$B112,'Classificação geral'!$C112,"")</f>
        <v/>
      </c>
      <c r="FY120" s="215" t="str">
        <f>IF($FW120='Classificação geral'!$B112,'Classificação geral'!$D112,"")</f>
        <v/>
      </c>
      <c r="FZ120" s="215" t="str">
        <f>IF($FW120='Classificação geral'!$B112,'Classificação geral'!$J112,"")</f>
        <v/>
      </c>
      <c r="GA120" s="214" t="str">
        <f>IFERROR(IF(AND($FZ120="mas",'Classificação geral'!$K112=1),'Classificação geral'!K112,""),"")</f>
        <v/>
      </c>
      <c r="GB120" s="214" t="str">
        <f>IFERROR(IF(AND($FZ120="mas",'Classificação geral'!$K112=1),'Classificação geral'!P112,""),"")</f>
        <v/>
      </c>
      <c r="GC120" s="214" t="str">
        <f>IFERROR(IF(AND($FZ120="mas",'Classificação geral'!$K112=1),'Classificação geral'!S112,""),"")</f>
        <v/>
      </c>
      <c r="GD120" s="214" t="str">
        <f>IFERROR(IF(AND($FZ120="mas",'Classificação geral'!$K112=1),'Classificação geral'!T112,""),"")</f>
        <v/>
      </c>
      <c r="GE120" s="214" t="str">
        <f>IFERROR(IF(AND($FZ120="mas",'Classificação geral'!$K112=1),'Classificação geral'!L112,""),"")</f>
        <v/>
      </c>
      <c r="GF120" s="214" t="str">
        <f>IFERROR(IF(AND($FZ120="mas",'Classificação geral'!$K112=1),'Classificação geral'!U112,""),"")</f>
        <v/>
      </c>
      <c r="GG120" s="214" t="str">
        <f>IFERROR(IF(AND($FZ120="mas",'Classificação geral'!$K112=1),'Classificação geral'!W112,""),"")</f>
        <v/>
      </c>
      <c r="GH120" s="214" t="str">
        <f>IFERROR(IF(AND($FZ120="mas",'Classificação geral'!$K112=1),'Classificação geral'!X112,""),"")</f>
        <v/>
      </c>
      <c r="GI120" s="214" t="str">
        <f>IFERROR(IF(AND($FZ120="mas",'Classificação geral'!$K112=1),'Classificação geral'!M112,""),"")</f>
        <v/>
      </c>
      <c r="GJ120" s="214" t="str">
        <f>IFERROR(IF(AND($FZ120="mas",'Classificação geral'!$K112=1),'Classificação geral'!Y112,""),"")</f>
        <v/>
      </c>
      <c r="GK120" s="214" t="str">
        <f>IFERROR(IF(AND($FZ120="mas",'Classificação geral'!$K112=1),'Classificação geral'!AA112,""),"")</f>
        <v/>
      </c>
      <c r="GL120" s="214" t="str">
        <f>IFERROR(IF(AND($FZ120="mas",'Classificação geral'!$K112=1),'Classificação geral'!AB112,""),"")</f>
        <v/>
      </c>
      <c r="GM120" s="214" t="str">
        <f>IFERROR(IF(AND($FZ120="mas",'Classificação geral'!$K112=1),'Classificação geral'!N112,""),"")</f>
        <v/>
      </c>
      <c r="GN120" s="214" t="str">
        <f>IFERROR(IF(AND($FZ120="mas",'Classificação geral'!$K112=1),'Classificação geral'!O112,""),"")</f>
        <v/>
      </c>
      <c r="GO120" s="244" t="str">
        <f>IFERROR(IF(AND($FZ120="mas",'Classificação geral'!$K112=1),'Classificação geral'!AM112,""),"")</f>
        <v/>
      </c>
      <c r="GP120" s="216" t="str">
        <f>IFERROR(RANK(GO120,GO:GO,0)+ COUNTIF($GO$13:GO119,GO120),"")</f>
        <v/>
      </c>
      <c r="GQ120" s="209"/>
      <c r="GR120" s="214" t="str">
        <f>IFERROR(IF(AND('Classificação geral'!$J112="fem",'Classificação geral'!$K112=2,'Classificação geral'!$F112="Mini"),'Classificação geral'!$A112,""),"")</f>
        <v/>
      </c>
      <c r="GS120" s="214" t="str">
        <f>IFERROR(IF(AND('Classificação geral'!$J112="fem",'Classificação geral'!$K112=2,'Classificação geral'!$F112="Mini"),'Classificação geral'!$B112,""),"")</f>
        <v/>
      </c>
      <c r="GT120" s="215" t="str">
        <f>IF($GS120='Classificação geral'!$B112,'Classificação geral'!$C112,"")</f>
        <v/>
      </c>
      <c r="GU120" s="215" t="str">
        <f>IF($GS120='Classificação geral'!$B112,'Classificação geral'!$D112,"")</f>
        <v/>
      </c>
      <c r="GV120" s="215" t="str">
        <f>IF($GS120='Classificação geral'!$B112,'Classificação geral'!$J112,"")</f>
        <v/>
      </c>
      <c r="GW120" s="214" t="str">
        <f>IFERROR(IF(AND($GV120="fem",'Classificação geral'!$K112=2),'Classificação geral'!K112,""),"")</f>
        <v/>
      </c>
      <c r="GX120" s="214" t="str">
        <f>IFERROR(IF(AND($GV120="fem",'Classificação geral'!$K112=2),'Classificação geral'!P112,""),"")</f>
        <v/>
      </c>
      <c r="GY120" s="214" t="str">
        <f>IFERROR(IF(AND($GV120="fem",'Classificação geral'!$K112=2),'Classificação geral'!S112,""),"")</f>
        <v/>
      </c>
      <c r="GZ120" s="214" t="str">
        <f>IFERROR(IF(AND($GV120="fem",'Classificação geral'!$K112=2),'Classificação geral'!T112,""),"")</f>
        <v/>
      </c>
      <c r="HA120" s="214" t="str">
        <f>IFERROR(IF(AND($GV120="fem",'Classificação geral'!$K112=2),'Classificação geral'!L112,""),"")</f>
        <v/>
      </c>
      <c r="HB120" s="214" t="str">
        <f>IFERROR(IF(AND($GV120="fem",'Classificação geral'!$K112=2),'Classificação geral'!U112,""),"")</f>
        <v/>
      </c>
      <c r="HC120" s="214" t="str">
        <f>IFERROR(IF(AND($GV120="fem",'Classificação geral'!$K112=2),'Classificação geral'!W112,""),"")</f>
        <v/>
      </c>
      <c r="HD120" s="214" t="str">
        <f>IFERROR(IF(AND($GV120="fem",'Classificação geral'!$K112=2),'Classificação geral'!X112,""),"")</f>
        <v/>
      </c>
      <c r="HE120" s="214" t="str">
        <f>IFERROR(IF(AND($GV120="fem",'Classificação geral'!$K112=2),'Classificação geral'!M112,""),"")</f>
        <v/>
      </c>
      <c r="HF120" s="214" t="str">
        <f>IFERROR(IF(AND($GV120="fem",'Classificação geral'!$K112=2),'Classificação geral'!Y112,""),"")</f>
        <v/>
      </c>
      <c r="HG120" s="214" t="str">
        <f>IFERROR(IF(AND($GV120="fem",'Classificação geral'!$K112=2),'Classificação geral'!AA112,""),"")</f>
        <v/>
      </c>
      <c r="HH120" s="214" t="str">
        <f>IFERROR(IF(AND($GV120="fem",'Classificação geral'!$K112=2),'Classificação geral'!AB112,""),"")</f>
        <v/>
      </c>
      <c r="HI120" s="214" t="str">
        <f>IFERROR(IF(AND($GV120="fem",'Classificação geral'!$K112=2),'Classificação geral'!N112,""),"")</f>
        <v/>
      </c>
      <c r="HJ120" s="214" t="str">
        <f>IFERROR(IF(AND($GV120="fem",'Classificação geral'!$K112=2),'Classificação geral'!O112,""),"")</f>
        <v/>
      </c>
      <c r="HK120" s="214" t="str">
        <f>IFERROR(IF(AND($GV120="fem",'Classificação geral'!$K112=2),'Classificação geral'!AM112,""),"")</f>
        <v/>
      </c>
      <c r="HL120" s="216" t="str">
        <f>IFERROR(RANK(HK120,HK:HK,0)+ COUNTIF(HK$13:$HK118,HK120),"")</f>
        <v/>
      </c>
      <c r="HM120" s="209"/>
      <c r="HN120" s="214" t="str">
        <f>IFERROR(IF(AND('Classificação geral'!$J112="mas",'Classificação geral'!$K112=2,'Classificação geral'!$F112="Mini"),'Classificação geral'!$A112,""),"")</f>
        <v/>
      </c>
      <c r="HO120" s="214" t="str">
        <f>IFERROR(IF(AND('Classificação geral'!$J112="mas",'Classificação geral'!$K112=2,'Classificação geral'!$F112="Mini"),'Classificação geral'!$B112,""),"")</f>
        <v/>
      </c>
      <c r="HP120" s="215" t="str">
        <f>IF($HO120='Classificação geral'!$B112,'Classificação geral'!$C112,"")</f>
        <v/>
      </c>
      <c r="HQ120" s="215" t="str">
        <f>IF($HO120='Classificação geral'!$B112,'Classificação geral'!$D112,"")</f>
        <v/>
      </c>
      <c r="HR120" s="215" t="str">
        <f>IF($HO120='Classificação geral'!$B112,'Classificação geral'!$J112,"")</f>
        <v/>
      </c>
      <c r="HS120" s="214" t="str">
        <f>IFERROR(IF(AND($HR120="mas",'Classificação geral'!$K112=2),'Classificação geral'!K112,""),"")</f>
        <v/>
      </c>
      <c r="HT120" s="214" t="str">
        <f>IFERROR(IF(AND($HR120="mas",'Classificação geral'!$K112=2),'Classificação geral'!P112,""),"")</f>
        <v/>
      </c>
      <c r="HU120" s="214" t="str">
        <f>IFERROR(IF(AND($HR120="mas",'Classificação geral'!$K112=2),'Classificação geral'!S112,""),"")</f>
        <v/>
      </c>
      <c r="HV120" s="214" t="str">
        <f>IFERROR(IF(AND($HR120="mas",'Classificação geral'!$K112=2),'Classificação geral'!T112,""),"")</f>
        <v/>
      </c>
      <c r="HW120" s="214" t="str">
        <f>IFERROR(IF(AND($HR120="mas",'Classificação geral'!$K112=2),'Classificação geral'!L112,""),"")</f>
        <v/>
      </c>
      <c r="HX120" s="214" t="str">
        <f>IFERROR(IF(AND($HR120="mas",'Classificação geral'!$K112=2),'Classificação geral'!U112,""),"")</f>
        <v/>
      </c>
      <c r="HY120" s="214" t="str">
        <f>IFERROR(IF(AND($HR120="mas",'Classificação geral'!$K112=2),'Classificação geral'!W112,""),"")</f>
        <v/>
      </c>
      <c r="HZ120" s="214" t="str">
        <f>IFERROR(IF(AND($HR120="mas",'Classificação geral'!$K112=2),'Classificação geral'!X112,""),"")</f>
        <v/>
      </c>
      <c r="IA120" s="214" t="str">
        <f>IFERROR(IF(AND($HR120="mas",'Classificação geral'!$K112=2),'Classificação geral'!M112,""),"")</f>
        <v/>
      </c>
      <c r="IB120" s="214" t="str">
        <f>IFERROR(IF(AND($HR120="mas",'Classificação geral'!$K112=2),'Classificação geral'!Y112,""),"")</f>
        <v/>
      </c>
      <c r="IC120" s="214" t="str">
        <f>IFERROR(IF(AND($HR120="mas",'Classificação geral'!$K112=2),'Classificação geral'!AA112,""),"")</f>
        <v/>
      </c>
      <c r="ID120" s="214" t="str">
        <f>IFERROR(IF(AND($HR120="mas",'Classificação geral'!$K112=2),'Classificação geral'!AB112,""),"")</f>
        <v/>
      </c>
      <c r="IE120" s="214" t="str">
        <f>IFERROR(IF(AND($HR120="mas",'Classificação geral'!$K112=2),'Classificação geral'!N112,""),"")</f>
        <v/>
      </c>
      <c r="IF120" s="214" t="str">
        <f>IFERROR(IF(AND($HR120="mas",'Classificação geral'!$K112=2),'Classificação geral'!$AM112,""),"")</f>
        <v/>
      </c>
      <c r="IG120" s="216" t="str">
        <f>IFERROR(RANK(IF120,IF:IF,0)+ COUNTIF($IF$13:IF$13,IF120),"")</f>
        <v/>
      </c>
      <c r="IH120" s="209"/>
      <c r="II120" s="214" t="str">
        <f>IFERROR(IF(AND('Classificação geral'!$J112="fem",'Classificação geral'!$K112=3,'Classificação geral'!$F112="Mini"),'Classificação geral'!$A112,""),"")</f>
        <v/>
      </c>
      <c r="IJ120" s="214" t="str">
        <f>IFERROR(IF(AND('Classificação geral'!$J112="fem",'Classificação geral'!$K112=3,'Classificação geral'!$F112="Mini"),'Classificação geral'!$B112,""),"")</f>
        <v/>
      </c>
      <c r="IK120" s="215" t="str">
        <f>IF($IJ120='Classificação geral'!$B112,'Classificação geral'!$C112,"")</f>
        <v/>
      </c>
      <c r="IL120" s="215" t="str">
        <f>IF($IJ120='Classificação geral'!$B112,'Classificação geral'!$D112,"")</f>
        <v/>
      </c>
      <c r="IM120" s="215" t="str">
        <f>IF($IJ120='Classificação geral'!$B112,'Classificação geral'!$J112,"")</f>
        <v/>
      </c>
      <c r="IN120" s="215" t="str">
        <f>IF($IM120='Classificação geral'!$J112,'Classificação geral'!$K112,"")</f>
        <v/>
      </c>
      <c r="IO120" s="215" t="str">
        <f>IF($IN120='Classificação geral'!$K112,'Classificação geral'!$P112,"")</f>
        <v/>
      </c>
      <c r="IP120" s="215" t="str">
        <f>IF($IN120='Classificação geral'!$K112,'Classificação geral'!$S112,"")</f>
        <v/>
      </c>
      <c r="IQ120" s="215" t="str">
        <f>IF($IN120='Classificação geral'!$K112,'Classificação geral'!$T112,"")</f>
        <v/>
      </c>
      <c r="IR120" s="215" t="str">
        <f>IF($IN120='Classificação geral'!$K112,'Classificação geral'!$L112,"")</f>
        <v/>
      </c>
      <c r="IS120" s="215" t="str">
        <f>IF($IN120='Classificação geral'!$K112,'Classificação geral'!$U112,"")</f>
        <v/>
      </c>
      <c r="IT120" s="215" t="str">
        <f>IF($IN120='Classificação geral'!$K112,'Classificação geral'!$W112,"")</f>
        <v/>
      </c>
      <c r="IU120" s="215" t="str">
        <f>IF($IN120='Classificação geral'!$K112,'Classificação geral'!$X112,"")</f>
        <v/>
      </c>
      <c r="IV120" s="215" t="str">
        <f>IF($IN120='Classificação geral'!$K112,'Classificação geral'!$M112,"")</f>
        <v/>
      </c>
      <c r="IW120" s="215" t="str">
        <f>IF($IN120='Classificação geral'!$K112,'Classificação geral'!$Y112,"")</f>
        <v/>
      </c>
      <c r="IX120" s="215" t="str">
        <f>IF($IN120='Classificação geral'!$K112,'Classificação geral'!$AA112,"")</f>
        <v/>
      </c>
      <c r="IY120" s="215" t="str">
        <f>IF($IN120='Classificação geral'!$K112,'Classificação geral'!$AB112,"")</f>
        <v/>
      </c>
      <c r="IZ120" s="215" t="str">
        <f>IF($IN120='Classificação geral'!$K112,'Classificação geral'!$N112,"")</f>
        <v/>
      </c>
      <c r="JA120" s="215" t="str">
        <f>IF($IN120='Classificação geral'!$K112,'Classificação geral'!$O112,"")</f>
        <v/>
      </c>
      <c r="JB120" s="215" t="str">
        <f>IF($IN120='Classificação geral'!$K112,'Classificação geral'!$AM112,"")</f>
        <v/>
      </c>
      <c r="JC120" s="216" t="str">
        <f>IFERROR(RANK(JB120,JB:JB,0)+ COUNTIF($JB$13:JB118,JB120),"")</f>
        <v/>
      </c>
      <c r="JD120" s="209"/>
      <c r="JE120" s="214" t="str">
        <f>IFERROR(IF(AND('Classificação geral'!$J112="mas",'Classificação geral'!$K112=3,'Classificação geral'!$F112="Mini"),'Classificação geral'!$A112,""),"")</f>
        <v/>
      </c>
      <c r="JF120" s="214" t="str">
        <f>IFERROR(IF(AND('Classificação geral'!$J112="mas",'Classificação geral'!$K112=3,'Classificação geral'!$F112="Mini"),'Classificação geral'!$B112,""),"")</f>
        <v/>
      </c>
      <c r="JG120" s="215" t="str">
        <f>IF($JF120='Classificação geral'!$B112,'Classificação geral'!$C112,"")</f>
        <v/>
      </c>
      <c r="JH120" s="215" t="str">
        <f>IF($JF120='Classificação geral'!$B112,'Classificação geral'!$D112,"")</f>
        <v/>
      </c>
      <c r="JI120" s="215" t="str">
        <f>IF($JF120='Classificação geral'!$B112,'Classificação geral'!$J112,"")</f>
        <v/>
      </c>
      <c r="JJ120" s="214" t="str">
        <f>IFERROR(IF(AND($JI120="mas",'Classificação geral'!$K112=3),'Classificação geral'!K112,""),"")</f>
        <v/>
      </c>
      <c r="JK120" s="214" t="str">
        <f>IFERROR(IF(AND($JI120="mas",'Classificação geral'!$K112=3),'Classificação geral'!P112,""),"")</f>
        <v/>
      </c>
      <c r="JL120" s="214" t="str">
        <f>IFERROR(IF(AND($JI120="mas",'Classificação geral'!$K112=3),'Classificação geral'!S112,""),"")</f>
        <v/>
      </c>
      <c r="JM120" s="214" t="str">
        <f>IFERROR(IF(AND($JI120="mas",'Classificação geral'!$K112=3),'Classificação geral'!T112,""),"")</f>
        <v/>
      </c>
      <c r="JN120" s="214" t="str">
        <f>IFERROR(IF(AND($JI120="mas",'Classificação geral'!$K112=3),'Classificação geral'!L112,""),"")</f>
        <v/>
      </c>
      <c r="JO120" s="214" t="str">
        <f>IFERROR(IF(AND($JI120="mas",'Classificação geral'!$K112=3),'Classificação geral'!U112,""),"")</f>
        <v/>
      </c>
      <c r="JP120" s="214" t="str">
        <f>IFERROR(IF(AND($JI120="mas",'Classificação geral'!$K112=3),'Classificação geral'!W112,""),"")</f>
        <v/>
      </c>
      <c r="JQ120" s="214" t="str">
        <f>IFERROR(IF(AND($JI120="mas",'Classificação geral'!$K112=3),'Classificação geral'!X112,""),"")</f>
        <v/>
      </c>
      <c r="JR120" s="214" t="str">
        <f>IFERROR(IF(AND($JI120="mas",'Classificação geral'!$K112=3),'Classificação geral'!M112,""),"")</f>
        <v/>
      </c>
      <c r="JS120" s="214" t="str">
        <f>IFERROR(IF(AND($JI120="mas",'Classificação geral'!$K112=3),'Classificação geral'!Y112,""),"")</f>
        <v/>
      </c>
      <c r="JT120" s="214" t="str">
        <f>IFERROR(IF(AND($JI120="mas",'Classificação geral'!$K112=3),'Classificação geral'!AA112,""),"")</f>
        <v/>
      </c>
      <c r="JU120" s="214" t="str">
        <f>IFERROR(IF(AND($JI120="mas",'Classificação geral'!$K112=3),'Classificação geral'!AB112,""),"")</f>
        <v/>
      </c>
      <c r="JV120" s="214" t="str">
        <f>IFERROR(IF(AND($JI120="mas",'Classificação geral'!$K112=3),'Classificação geral'!N112,""),"")</f>
        <v/>
      </c>
      <c r="JW120" s="214" t="str">
        <f>IFERROR(IF(AND($JI120="mas",'Classificação geral'!$K112=3),'Classificação geral'!$AM112,""),"")</f>
        <v/>
      </c>
      <c r="JX120" s="216" t="str">
        <f>IFERROR(RANK(JW120,JW:JW,0)+ COUNTIF(JW$13:$JW118,JW120),"")</f>
        <v/>
      </c>
    </row>
    <row r="121" spans="2:284" s="199" customFormat="1" ht="24.75" customHeight="1" x14ac:dyDescent="0.4">
      <c r="B121" s="207"/>
      <c r="C121" s="200"/>
      <c r="D121" s="200"/>
      <c r="E121" s="200"/>
      <c r="F121" s="201"/>
      <c r="G121" s="201"/>
      <c r="H121" s="201"/>
      <c r="I121" s="201"/>
      <c r="J121" s="201"/>
      <c r="K121" s="201"/>
      <c r="L121" s="201"/>
      <c r="M121" s="201"/>
      <c r="N121" s="201"/>
      <c r="O121" s="201"/>
      <c r="P121" s="201"/>
      <c r="Q121" s="201"/>
      <c r="R121" s="201"/>
      <c r="S121" s="201"/>
      <c r="T121" s="201"/>
      <c r="U121" s="201"/>
      <c r="V121" s="202"/>
      <c r="W121" s="202"/>
      <c r="X121" s="202"/>
      <c r="Y121" s="202"/>
      <c r="Z121" s="202"/>
      <c r="AA121" s="203"/>
      <c r="AB121" s="203"/>
      <c r="AC121" s="200"/>
      <c r="AD121" s="204"/>
      <c r="AE121" s="204"/>
      <c r="AF121" s="204"/>
      <c r="AG121" s="204"/>
      <c r="AH121" s="204"/>
      <c r="AI121" s="204"/>
      <c r="AJ121" s="204"/>
      <c r="AK121" s="204"/>
      <c r="AL121" s="204"/>
      <c r="AM121" s="204"/>
      <c r="AN121" s="204"/>
      <c r="AO121" s="204"/>
      <c r="AP121" s="204"/>
      <c r="AQ121" s="204"/>
      <c r="AR121" s="204"/>
      <c r="AS121" s="204"/>
      <c r="AT121" s="202"/>
      <c r="AU121" s="202"/>
      <c r="AX121" s="202"/>
      <c r="AY121" s="200"/>
      <c r="AZ121" s="200"/>
      <c r="BA121" s="201"/>
      <c r="BB121" s="201"/>
      <c r="BC121" s="201"/>
      <c r="BD121" s="201"/>
      <c r="BE121" s="201"/>
      <c r="BF121" s="201"/>
      <c r="BG121" s="201"/>
      <c r="BH121" s="201"/>
      <c r="BI121" s="201"/>
      <c r="BJ121" s="201"/>
      <c r="BK121" s="201"/>
      <c r="BL121" s="201"/>
      <c r="BM121" s="201"/>
      <c r="BN121" s="201"/>
      <c r="BO121" s="201"/>
      <c r="BP121" s="201"/>
      <c r="BQ121" s="201"/>
      <c r="BR121" s="202"/>
      <c r="BS121" s="202"/>
      <c r="BT121" s="202"/>
      <c r="BU121" s="202"/>
      <c r="BV121" s="202"/>
      <c r="BW121" s="203"/>
      <c r="BX121" s="203"/>
      <c r="BY121" s="201"/>
      <c r="BZ121" s="204"/>
      <c r="CA121" s="204"/>
      <c r="CB121" s="204"/>
      <c r="CC121" s="204"/>
      <c r="CD121" s="204"/>
      <c r="CE121" s="204"/>
      <c r="CF121" s="204"/>
      <c r="CG121" s="204"/>
      <c r="CH121" s="204"/>
      <c r="CI121" s="204"/>
      <c r="CJ121" s="204"/>
      <c r="CK121" s="204"/>
      <c r="CL121" s="204"/>
      <c r="CM121" s="204"/>
      <c r="CN121" s="204"/>
      <c r="CO121" s="204"/>
      <c r="CP121" s="202"/>
      <c r="CQ121" s="202"/>
      <c r="CS121" s="207"/>
      <c r="CT121" s="200"/>
      <c r="CU121" s="200"/>
      <c r="CV121" s="203"/>
      <c r="CW121" s="201"/>
      <c r="CX121" s="201"/>
      <c r="CY121" s="201"/>
      <c r="CZ121" s="201"/>
      <c r="DA121" s="201"/>
      <c r="DB121" s="201"/>
      <c r="DC121" s="201"/>
      <c r="DD121" s="201"/>
      <c r="DE121" s="201"/>
      <c r="DF121" s="201"/>
      <c r="DG121" s="201"/>
      <c r="DH121" s="201"/>
      <c r="DI121" s="201"/>
      <c r="DJ121" s="201"/>
      <c r="DK121" s="201"/>
      <c r="DL121" s="201"/>
      <c r="DM121" s="202"/>
      <c r="DN121" s="202"/>
      <c r="DO121" s="202"/>
      <c r="DP121" s="202"/>
      <c r="DQ121" s="202"/>
      <c r="DR121" s="203"/>
      <c r="DS121" s="203"/>
      <c r="DT121" s="203"/>
      <c r="DU121" s="204"/>
      <c r="DV121" s="204"/>
      <c r="DW121" s="204"/>
      <c r="DX121" s="204"/>
      <c r="DY121" s="204"/>
      <c r="DZ121" s="204"/>
      <c r="EA121" s="204"/>
      <c r="EB121" s="204"/>
      <c r="EC121" s="204"/>
      <c r="ED121" s="204"/>
      <c r="EE121" s="204"/>
      <c r="EF121" s="204"/>
      <c r="EG121" s="204"/>
      <c r="EH121" s="204"/>
      <c r="EI121" s="204"/>
      <c r="EJ121" s="204"/>
      <c r="EK121" s="202"/>
      <c r="EL121" s="202"/>
      <c r="EZ121" s="214" t="str">
        <f>IFERROR(IF(AND('Classificação geral'!$J113="FEM",'Classificação geral'!$K113=1,'Classificação geral'!$F113="Mini"),'Classificação geral'!$A113,""),"")</f>
        <v/>
      </c>
      <c r="FA121" s="214" t="str">
        <f>IFERROR(IF(AND('Classificação geral'!$J113="FEM",'Classificação geral'!$K113=1,'Classificação geral'!F113="Mini"),'Classificação geral'!$B113,""),"")</f>
        <v/>
      </c>
      <c r="FB121" s="215" t="str">
        <f>IF($FA121='Classificação geral'!$B113,'Classificação geral'!$C113,"")</f>
        <v/>
      </c>
      <c r="FC121" s="215" t="str">
        <f>IF($FA121='Classificação geral'!$B113,'Classificação geral'!$D113,"")</f>
        <v/>
      </c>
      <c r="FD121" s="215" t="str">
        <f>IF($FA121='Classificação geral'!$B113,'Classificação geral'!$J113,"")</f>
        <v/>
      </c>
      <c r="FE121" s="215" t="str">
        <f>IF($FD121='Classificação geral'!$J113,'Classificação geral'!$K113,"")</f>
        <v/>
      </c>
      <c r="FF121" s="215" t="str">
        <f>IF($FE121='Classificação geral'!$K113,'Classificação geral'!$P113,"")</f>
        <v/>
      </c>
      <c r="FG121" s="215" t="str">
        <f>IF($FE121='Classificação geral'!$K113,'Classificação geral'!$S113,"")</f>
        <v/>
      </c>
      <c r="FH121" s="215" t="str">
        <f>IF($FE121='Classificação geral'!$K113,'Classificação geral'!$T113,"")</f>
        <v/>
      </c>
      <c r="FI121" s="215" t="str">
        <f>IF($FE121='Classificação geral'!$K113,'Classificação geral'!$L113,"")</f>
        <v/>
      </c>
      <c r="FJ121" s="215" t="str">
        <f>IF($FE121='Classificação geral'!$K113,'Classificação geral'!$U113,"")</f>
        <v/>
      </c>
      <c r="FK121" s="215" t="str">
        <f>IF($FE121='Classificação geral'!$K113,'Classificação geral'!$W113,"")</f>
        <v/>
      </c>
      <c r="FL121" s="215" t="str">
        <f>IF($FE121='Classificação geral'!$K113,'Classificação geral'!$X113,"")</f>
        <v/>
      </c>
      <c r="FM121" s="215" t="str">
        <f>IF($FE121='Classificação geral'!$K113,'Classificação geral'!$M113,"")</f>
        <v/>
      </c>
      <c r="FN121" s="215" t="str">
        <f>IF($FE121='Classificação geral'!$K113,'Classificação geral'!$Y113,"")</f>
        <v/>
      </c>
      <c r="FO121" s="215" t="str">
        <f>IF($FE121='Classificação geral'!$K113,'Classificação geral'!$AA113,"")</f>
        <v/>
      </c>
      <c r="FP121" s="215" t="str">
        <f>IF($FE121='Classificação geral'!$K113,'Classificação geral'!$AB113,"")</f>
        <v/>
      </c>
      <c r="FQ121" s="215" t="str">
        <f>IF($FE121='Classificação geral'!$K113,'Classificação geral'!$N113,"")</f>
        <v/>
      </c>
      <c r="FR121" s="215" t="str">
        <f>IF($FE121='Classificação geral'!$K113,'Classificação geral'!$O113,"")</f>
        <v/>
      </c>
      <c r="FS121" s="215" t="str">
        <f>IF($FE121='Classificação geral'!$K113,'Classificação geral'!$AM113,"")</f>
        <v/>
      </c>
      <c r="FT121" s="216" t="str">
        <f>IFERROR(RANK(FS121,FS:FS,0)+ COUNTIF($FS$13:FS120,FS121),"")</f>
        <v/>
      </c>
      <c r="FU121" s="209"/>
      <c r="FV121" s="214" t="str">
        <f>IFERROR(IF(AND('Classificação geral'!$J113="mas",'Classificação geral'!$K113=1,'Classificação geral'!$F113="Mini"),'Classificação geral'!$A113,""),"")</f>
        <v/>
      </c>
      <c r="FW121" s="214" t="str">
        <f>IFERROR(IF(AND('Classificação geral'!$J113="mas",'Classificação geral'!$K113=1,'Classificação geral'!$F113="Mini"),'Classificação geral'!$B113,""),"")</f>
        <v/>
      </c>
      <c r="FX121" s="215" t="str">
        <f>IF($FW121='Classificação geral'!$B113,'Classificação geral'!$C113,"")</f>
        <v/>
      </c>
      <c r="FY121" s="215" t="str">
        <f>IF($FW121='Classificação geral'!$B113,'Classificação geral'!$D113,"")</f>
        <v/>
      </c>
      <c r="FZ121" s="215" t="str">
        <f>IF($FW121='Classificação geral'!$B113,'Classificação geral'!$J113,"")</f>
        <v/>
      </c>
      <c r="GA121" s="214" t="str">
        <f>IFERROR(IF(AND($FZ121="mas",'Classificação geral'!$K113=1),'Classificação geral'!K113,""),"")</f>
        <v/>
      </c>
      <c r="GB121" s="214" t="str">
        <f>IFERROR(IF(AND($FZ121="mas",'Classificação geral'!$K113=1),'Classificação geral'!P113,""),"")</f>
        <v/>
      </c>
      <c r="GC121" s="214" t="str">
        <f>IFERROR(IF(AND($FZ121="mas",'Classificação geral'!$K113=1),'Classificação geral'!S113,""),"")</f>
        <v/>
      </c>
      <c r="GD121" s="214" t="str">
        <f>IFERROR(IF(AND($FZ121="mas",'Classificação geral'!$K113=1),'Classificação geral'!T113,""),"")</f>
        <v/>
      </c>
      <c r="GE121" s="214" t="str">
        <f>IFERROR(IF(AND($FZ121="mas",'Classificação geral'!$K113=1),'Classificação geral'!L113,""),"")</f>
        <v/>
      </c>
      <c r="GF121" s="214" t="str">
        <f>IFERROR(IF(AND($FZ121="mas",'Classificação geral'!$K113=1),'Classificação geral'!U113,""),"")</f>
        <v/>
      </c>
      <c r="GG121" s="214" t="str">
        <f>IFERROR(IF(AND($FZ121="mas",'Classificação geral'!$K113=1),'Classificação geral'!W113,""),"")</f>
        <v/>
      </c>
      <c r="GH121" s="214" t="str">
        <f>IFERROR(IF(AND($FZ121="mas",'Classificação geral'!$K113=1),'Classificação geral'!X113,""),"")</f>
        <v/>
      </c>
      <c r="GI121" s="214" t="str">
        <f>IFERROR(IF(AND($FZ121="mas",'Classificação geral'!$K113=1),'Classificação geral'!M113,""),"")</f>
        <v/>
      </c>
      <c r="GJ121" s="214" t="str">
        <f>IFERROR(IF(AND($FZ121="mas",'Classificação geral'!$K113=1),'Classificação geral'!Y113,""),"")</f>
        <v/>
      </c>
      <c r="GK121" s="214" t="str">
        <f>IFERROR(IF(AND($FZ121="mas",'Classificação geral'!$K113=1),'Classificação geral'!AA113,""),"")</f>
        <v/>
      </c>
      <c r="GL121" s="214" t="str">
        <f>IFERROR(IF(AND($FZ121="mas",'Classificação geral'!$K113=1),'Classificação geral'!AB113,""),"")</f>
        <v/>
      </c>
      <c r="GM121" s="214" t="str">
        <f>IFERROR(IF(AND($FZ121="mas",'Classificação geral'!$K113=1),'Classificação geral'!N113,""),"")</f>
        <v/>
      </c>
      <c r="GN121" s="214" t="str">
        <f>IFERROR(IF(AND($FZ121="mas",'Classificação geral'!$K113=1),'Classificação geral'!O113,""),"")</f>
        <v/>
      </c>
      <c r="GO121" s="244" t="str">
        <f>IFERROR(IF(AND($FZ121="mas",'Classificação geral'!$K113=1),'Classificação geral'!AM113,""),"")</f>
        <v/>
      </c>
      <c r="GP121" s="216" t="str">
        <f>IFERROR(RANK(GO121,GO:GO,0)+ COUNTIF($GO$13:GO120,GO121),"")</f>
        <v/>
      </c>
      <c r="GQ121" s="209"/>
      <c r="GR121" s="214" t="str">
        <f>IFERROR(IF(AND('Classificação geral'!$J113="fem",'Classificação geral'!$K113=2,'Classificação geral'!$F113="Mini"),'Classificação geral'!$A113,""),"")</f>
        <v/>
      </c>
      <c r="GS121" s="214" t="str">
        <f>IFERROR(IF(AND('Classificação geral'!$J113="fem",'Classificação geral'!$K113=2,'Classificação geral'!$F113="Mini"),'Classificação geral'!$B113,""),"")</f>
        <v/>
      </c>
      <c r="GT121" s="215" t="str">
        <f>IF($GS121='Classificação geral'!$B113,'Classificação geral'!$C113,"")</f>
        <v/>
      </c>
      <c r="GU121" s="215" t="str">
        <f>IF($GS121='Classificação geral'!$B113,'Classificação geral'!$D113,"")</f>
        <v/>
      </c>
      <c r="GV121" s="215" t="str">
        <f>IF($GS121='Classificação geral'!$B113,'Classificação geral'!$J113,"")</f>
        <v/>
      </c>
      <c r="GW121" s="214" t="str">
        <f>IFERROR(IF(AND($GV121="fem",'Classificação geral'!$K113=2),'Classificação geral'!K113,""),"")</f>
        <v/>
      </c>
      <c r="GX121" s="214" t="str">
        <f>IFERROR(IF(AND($GV121="fem",'Classificação geral'!$K113=2),'Classificação geral'!P113,""),"")</f>
        <v/>
      </c>
      <c r="GY121" s="214" t="str">
        <f>IFERROR(IF(AND($GV121="fem",'Classificação geral'!$K113=2),'Classificação geral'!S113,""),"")</f>
        <v/>
      </c>
      <c r="GZ121" s="214" t="str">
        <f>IFERROR(IF(AND($GV121="fem",'Classificação geral'!$K113=2),'Classificação geral'!T113,""),"")</f>
        <v/>
      </c>
      <c r="HA121" s="214" t="str">
        <f>IFERROR(IF(AND($GV121="fem",'Classificação geral'!$K113=2),'Classificação geral'!L113,""),"")</f>
        <v/>
      </c>
      <c r="HB121" s="214" t="str">
        <f>IFERROR(IF(AND($GV121="fem",'Classificação geral'!$K113=2),'Classificação geral'!U113,""),"")</f>
        <v/>
      </c>
      <c r="HC121" s="214" t="str">
        <f>IFERROR(IF(AND($GV121="fem",'Classificação geral'!$K113=2),'Classificação geral'!W113,""),"")</f>
        <v/>
      </c>
      <c r="HD121" s="214" t="str">
        <f>IFERROR(IF(AND($GV121="fem",'Classificação geral'!$K113=2),'Classificação geral'!X113,""),"")</f>
        <v/>
      </c>
      <c r="HE121" s="214" t="str">
        <f>IFERROR(IF(AND($GV121="fem",'Classificação geral'!$K113=2),'Classificação geral'!M113,""),"")</f>
        <v/>
      </c>
      <c r="HF121" s="214" t="str">
        <f>IFERROR(IF(AND($GV121="fem",'Classificação geral'!$K113=2),'Classificação geral'!Y113,""),"")</f>
        <v/>
      </c>
      <c r="HG121" s="214" t="str">
        <f>IFERROR(IF(AND($GV121="fem",'Classificação geral'!$K113=2),'Classificação geral'!AA113,""),"")</f>
        <v/>
      </c>
      <c r="HH121" s="214" t="str">
        <f>IFERROR(IF(AND($GV121="fem",'Classificação geral'!$K113=2),'Classificação geral'!AB113,""),"")</f>
        <v/>
      </c>
      <c r="HI121" s="214" t="str">
        <f>IFERROR(IF(AND($GV121="fem",'Classificação geral'!$K113=2),'Classificação geral'!N113,""),"")</f>
        <v/>
      </c>
      <c r="HJ121" s="214" t="str">
        <f>IFERROR(IF(AND($GV121="fem",'Classificação geral'!$K113=2),'Classificação geral'!O113,""),"")</f>
        <v/>
      </c>
      <c r="HK121" s="214" t="str">
        <f>IFERROR(IF(AND($GV121="fem",'Classificação geral'!$K113=2),'Classificação geral'!AM113,""),"")</f>
        <v/>
      </c>
      <c r="HL121" s="216" t="str">
        <f>IFERROR(RANK(HK121,HK:HK,0)+ COUNTIF(HK$13:$HK119,HK121),"")</f>
        <v/>
      </c>
      <c r="HM121" s="209"/>
      <c r="HN121" s="214" t="str">
        <f>IFERROR(IF(AND('Classificação geral'!$J113="mas",'Classificação geral'!$K113=2,'Classificação geral'!$F113="Mini"),'Classificação geral'!$A113,""),"")</f>
        <v/>
      </c>
      <c r="HO121" s="214" t="str">
        <f>IFERROR(IF(AND('Classificação geral'!$J113="mas",'Classificação geral'!$K113=2,'Classificação geral'!$F113="Mini"),'Classificação geral'!$B113,""),"")</f>
        <v/>
      </c>
      <c r="HP121" s="215" t="str">
        <f>IF($HO121='Classificação geral'!$B113,'Classificação geral'!$C113,"")</f>
        <v/>
      </c>
      <c r="HQ121" s="215" t="str">
        <f>IF($HO121='Classificação geral'!$B113,'Classificação geral'!$D113,"")</f>
        <v/>
      </c>
      <c r="HR121" s="215" t="str">
        <f>IF($HO121='Classificação geral'!$B113,'Classificação geral'!$J113,"")</f>
        <v/>
      </c>
      <c r="HS121" s="214" t="str">
        <f>IFERROR(IF(AND($HR121="mas",'Classificação geral'!$K113=2),'Classificação geral'!K113,""),"")</f>
        <v/>
      </c>
      <c r="HT121" s="214" t="str">
        <f>IFERROR(IF(AND($HR121="mas",'Classificação geral'!$K113=2),'Classificação geral'!P113,""),"")</f>
        <v/>
      </c>
      <c r="HU121" s="214" t="str">
        <f>IFERROR(IF(AND($HR121="mas",'Classificação geral'!$K113=2),'Classificação geral'!S113,""),"")</f>
        <v/>
      </c>
      <c r="HV121" s="214" t="str">
        <f>IFERROR(IF(AND($HR121="mas",'Classificação geral'!$K113=2),'Classificação geral'!T113,""),"")</f>
        <v/>
      </c>
      <c r="HW121" s="214" t="str">
        <f>IFERROR(IF(AND($HR121="mas",'Classificação geral'!$K113=2),'Classificação geral'!L113,""),"")</f>
        <v/>
      </c>
      <c r="HX121" s="214" t="str">
        <f>IFERROR(IF(AND($HR121="mas",'Classificação geral'!$K113=2),'Classificação geral'!U113,""),"")</f>
        <v/>
      </c>
      <c r="HY121" s="214" t="str">
        <f>IFERROR(IF(AND($HR121="mas",'Classificação geral'!$K113=2),'Classificação geral'!W113,""),"")</f>
        <v/>
      </c>
      <c r="HZ121" s="214" t="str">
        <f>IFERROR(IF(AND($HR121="mas",'Classificação geral'!$K113=2),'Classificação geral'!X113,""),"")</f>
        <v/>
      </c>
      <c r="IA121" s="214" t="str">
        <f>IFERROR(IF(AND($HR121="mas",'Classificação geral'!$K113=2),'Classificação geral'!M113,""),"")</f>
        <v/>
      </c>
      <c r="IB121" s="214" t="str">
        <f>IFERROR(IF(AND($HR121="mas",'Classificação geral'!$K113=2),'Classificação geral'!Y113,""),"")</f>
        <v/>
      </c>
      <c r="IC121" s="214" t="str">
        <f>IFERROR(IF(AND($HR121="mas",'Classificação geral'!$K113=2),'Classificação geral'!AA113,""),"")</f>
        <v/>
      </c>
      <c r="ID121" s="214" t="str">
        <f>IFERROR(IF(AND($HR121="mas",'Classificação geral'!$K113=2),'Classificação geral'!AB113,""),"")</f>
        <v/>
      </c>
      <c r="IE121" s="214" t="str">
        <f>IFERROR(IF(AND($HR121="mas",'Classificação geral'!$K113=2),'Classificação geral'!N113,""),"")</f>
        <v/>
      </c>
      <c r="IF121" s="214" t="str">
        <f>IFERROR(IF(AND($HR121="mas",'Classificação geral'!$K113=2),'Classificação geral'!$AM113,""),"")</f>
        <v/>
      </c>
      <c r="IG121" s="216" t="str">
        <f>IFERROR(RANK(IF121,IF:IF,0)+ COUNTIF($IF$13:IF$13,IF121),"")</f>
        <v/>
      </c>
      <c r="IH121" s="209"/>
      <c r="II121" s="214" t="str">
        <f>IFERROR(IF(AND('Classificação geral'!$J113="fem",'Classificação geral'!$K113=3,'Classificação geral'!$F113="Mini"),'Classificação geral'!$A113,""),"")</f>
        <v/>
      </c>
      <c r="IJ121" s="214" t="str">
        <f>IFERROR(IF(AND('Classificação geral'!$J113="fem",'Classificação geral'!$K113=3,'Classificação geral'!$F113="Mini"),'Classificação geral'!$B113,""),"")</f>
        <v/>
      </c>
      <c r="IK121" s="215" t="str">
        <f>IF($IJ121='Classificação geral'!$B113,'Classificação geral'!$C113,"")</f>
        <v/>
      </c>
      <c r="IL121" s="215" t="str">
        <f>IF($IJ121='Classificação geral'!$B113,'Classificação geral'!$D113,"")</f>
        <v/>
      </c>
      <c r="IM121" s="215" t="str">
        <f>IF($IJ121='Classificação geral'!$B113,'Classificação geral'!$J113,"")</f>
        <v/>
      </c>
      <c r="IN121" s="215" t="str">
        <f>IF($IM121='Classificação geral'!$J113,'Classificação geral'!$K113,"")</f>
        <v/>
      </c>
      <c r="IO121" s="215" t="str">
        <f>IF($IN121='Classificação geral'!$K113,'Classificação geral'!$P113,"")</f>
        <v/>
      </c>
      <c r="IP121" s="215" t="str">
        <f>IF($IN121='Classificação geral'!$K113,'Classificação geral'!$S113,"")</f>
        <v/>
      </c>
      <c r="IQ121" s="215" t="str">
        <f>IF($IN121='Classificação geral'!$K113,'Classificação geral'!$T113,"")</f>
        <v/>
      </c>
      <c r="IR121" s="215" t="str">
        <f>IF($IN121='Classificação geral'!$K113,'Classificação geral'!$L113,"")</f>
        <v/>
      </c>
      <c r="IS121" s="215" t="str">
        <f>IF($IN121='Classificação geral'!$K113,'Classificação geral'!$U113,"")</f>
        <v/>
      </c>
      <c r="IT121" s="215" t="str">
        <f>IF($IN121='Classificação geral'!$K113,'Classificação geral'!$W113,"")</f>
        <v/>
      </c>
      <c r="IU121" s="215" t="str">
        <f>IF($IN121='Classificação geral'!$K113,'Classificação geral'!$X113,"")</f>
        <v/>
      </c>
      <c r="IV121" s="215" t="str">
        <f>IF($IN121='Classificação geral'!$K113,'Classificação geral'!$M113,"")</f>
        <v/>
      </c>
      <c r="IW121" s="215" t="str">
        <f>IF($IN121='Classificação geral'!$K113,'Classificação geral'!$Y113,"")</f>
        <v/>
      </c>
      <c r="IX121" s="215" t="str">
        <f>IF($IN121='Classificação geral'!$K113,'Classificação geral'!$AA113,"")</f>
        <v/>
      </c>
      <c r="IY121" s="215" t="str">
        <f>IF($IN121='Classificação geral'!$K113,'Classificação geral'!$AB113,"")</f>
        <v/>
      </c>
      <c r="IZ121" s="215" t="str">
        <f>IF($IN121='Classificação geral'!$K113,'Classificação geral'!$N113,"")</f>
        <v/>
      </c>
      <c r="JA121" s="215" t="str">
        <f>IF($IN121='Classificação geral'!$K113,'Classificação geral'!$O113,"")</f>
        <v/>
      </c>
      <c r="JB121" s="215" t="str">
        <f>IF($IN121='Classificação geral'!$K113,'Classificação geral'!$AM113,"")</f>
        <v/>
      </c>
      <c r="JC121" s="216" t="str">
        <f>IFERROR(RANK(JB121,JB:JB,0)+ COUNTIF($JB$13:JB119,JB121),"")</f>
        <v/>
      </c>
      <c r="JD121" s="209"/>
      <c r="JE121" s="214" t="str">
        <f>IFERROR(IF(AND('Classificação geral'!$J113="mas",'Classificação geral'!$K113=3,'Classificação geral'!$F113="Mini"),'Classificação geral'!$A113,""),"")</f>
        <v/>
      </c>
      <c r="JF121" s="214" t="str">
        <f>IFERROR(IF(AND('Classificação geral'!$J113="mas",'Classificação geral'!$K113=3,'Classificação geral'!$F113="Mini"),'Classificação geral'!$B113,""),"")</f>
        <v/>
      </c>
      <c r="JG121" s="215" t="str">
        <f>IF($JF121='Classificação geral'!$B113,'Classificação geral'!$C113,"")</f>
        <v/>
      </c>
      <c r="JH121" s="215" t="str">
        <f>IF($JF121='Classificação geral'!$B113,'Classificação geral'!$D113,"")</f>
        <v/>
      </c>
      <c r="JI121" s="215" t="str">
        <f>IF($JF121='Classificação geral'!$B113,'Classificação geral'!$J113,"")</f>
        <v/>
      </c>
      <c r="JJ121" s="214" t="str">
        <f>IFERROR(IF(AND($JI121="mas",'Classificação geral'!$K113=3),'Classificação geral'!K113,""),"")</f>
        <v/>
      </c>
      <c r="JK121" s="214" t="str">
        <f>IFERROR(IF(AND($JI121="mas",'Classificação geral'!$K113=3),'Classificação geral'!P113,""),"")</f>
        <v/>
      </c>
      <c r="JL121" s="214" t="str">
        <f>IFERROR(IF(AND($JI121="mas",'Classificação geral'!$K113=3),'Classificação geral'!S113,""),"")</f>
        <v/>
      </c>
      <c r="JM121" s="214" t="str">
        <f>IFERROR(IF(AND($JI121="mas",'Classificação geral'!$K113=3),'Classificação geral'!T113,""),"")</f>
        <v/>
      </c>
      <c r="JN121" s="214" t="str">
        <f>IFERROR(IF(AND($JI121="mas",'Classificação geral'!$K113=3),'Classificação geral'!L113,""),"")</f>
        <v/>
      </c>
      <c r="JO121" s="214" t="str">
        <f>IFERROR(IF(AND($JI121="mas",'Classificação geral'!$K113=3),'Classificação geral'!U113,""),"")</f>
        <v/>
      </c>
      <c r="JP121" s="214" t="str">
        <f>IFERROR(IF(AND($JI121="mas",'Classificação geral'!$K113=3),'Classificação geral'!W113,""),"")</f>
        <v/>
      </c>
      <c r="JQ121" s="214" t="str">
        <f>IFERROR(IF(AND($JI121="mas",'Classificação geral'!$K113=3),'Classificação geral'!X113,""),"")</f>
        <v/>
      </c>
      <c r="JR121" s="214" t="str">
        <f>IFERROR(IF(AND($JI121="mas",'Classificação geral'!$K113=3),'Classificação geral'!M113,""),"")</f>
        <v/>
      </c>
      <c r="JS121" s="214" t="str">
        <f>IFERROR(IF(AND($JI121="mas",'Classificação geral'!$K113=3),'Classificação geral'!Y113,""),"")</f>
        <v/>
      </c>
      <c r="JT121" s="214" t="str">
        <f>IFERROR(IF(AND($JI121="mas",'Classificação geral'!$K113=3),'Classificação geral'!AA113,""),"")</f>
        <v/>
      </c>
      <c r="JU121" s="214" t="str">
        <f>IFERROR(IF(AND($JI121="mas",'Classificação geral'!$K113=3),'Classificação geral'!AB113,""),"")</f>
        <v/>
      </c>
      <c r="JV121" s="214" t="str">
        <f>IFERROR(IF(AND($JI121="mas",'Classificação geral'!$K113=3),'Classificação geral'!N113,""),"")</f>
        <v/>
      </c>
      <c r="JW121" s="214" t="str">
        <f>IFERROR(IF(AND($JI121="mas",'Classificação geral'!$K113=3),'Classificação geral'!$AM113,""),"")</f>
        <v/>
      </c>
      <c r="JX121" s="216" t="str">
        <f>IFERROR(RANK(JW121,JW:JW,0)+ COUNTIF(JW$13:$JW119,JW121),"")</f>
        <v/>
      </c>
    </row>
    <row r="122" spans="2:284" s="199" customFormat="1" ht="24.75" customHeight="1" x14ac:dyDescent="0.4">
      <c r="B122" s="207"/>
      <c r="C122" s="200"/>
      <c r="D122" s="200"/>
      <c r="E122" s="200"/>
      <c r="F122" s="201"/>
      <c r="G122" s="201"/>
      <c r="H122" s="201"/>
      <c r="I122" s="201"/>
      <c r="J122" s="201"/>
      <c r="K122" s="201"/>
      <c r="L122" s="201"/>
      <c r="M122" s="201"/>
      <c r="N122" s="201"/>
      <c r="O122" s="201"/>
      <c r="P122" s="201"/>
      <c r="Q122" s="201"/>
      <c r="R122" s="201"/>
      <c r="S122" s="201"/>
      <c r="T122" s="201"/>
      <c r="U122" s="201"/>
      <c r="V122" s="202"/>
      <c r="W122" s="202"/>
      <c r="X122" s="202"/>
      <c r="Y122" s="202"/>
      <c r="Z122" s="202"/>
      <c r="AA122" s="203"/>
      <c r="AB122" s="203"/>
      <c r="AC122" s="200"/>
      <c r="AD122" s="204"/>
      <c r="AE122" s="204"/>
      <c r="AF122" s="204"/>
      <c r="AG122" s="204"/>
      <c r="AH122" s="204"/>
      <c r="AI122" s="204"/>
      <c r="AJ122" s="204"/>
      <c r="AK122" s="204"/>
      <c r="AL122" s="204"/>
      <c r="AM122" s="204"/>
      <c r="AN122" s="204"/>
      <c r="AO122" s="204"/>
      <c r="AP122" s="204"/>
      <c r="AQ122" s="204"/>
      <c r="AR122" s="204"/>
      <c r="AS122" s="204"/>
      <c r="AT122" s="202"/>
      <c r="AU122" s="202"/>
      <c r="AX122" s="202"/>
      <c r="AY122" s="200"/>
      <c r="AZ122" s="200"/>
      <c r="BA122" s="201"/>
      <c r="BB122" s="201"/>
      <c r="BC122" s="201"/>
      <c r="BD122" s="201"/>
      <c r="BE122" s="201"/>
      <c r="BF122" s="201"/>
      <c r="BG122" s="201"/>
      <c r="BH122" s="201"/>
      <c r="BI122" s="201"/>
      <c r="BJ122" s="201"/>
      <c r="BK122" s="201"/>
      <c r="BL122" s="201"/>
      <c r="BM122" s="201"/>
      <c r="BN122" s="201"/>
      <c r="BO122" s="201"/>
      <c r="BP122" s="201"/>
      <c r="BQ122" s="201"/>
      <c r="BR122" s="202"/>
      <c r="BS122" s="202"/>
      <c r="BT122" s="202"/>
      <c r="BU122" s="202"/>
      <c r="BV122" s="202"/>
      <c r="BW122" s="203"/>
      <c r="BX122" s="203"/>
      <c r="BY122" s="201"/>
      <c r="BZ122" s="204"/>
      <c r="CA122" s="204"/>
      <c r="CB122" s="204"/>
      <c r="CC122" s="204"/>
      <c r="CD122" s="204"/>
      <c r="CE122" s="204"/>
      <c r="CF122" s="204"/>
      <c r="CG122" s="204"/>
      <c r="CH122" s="204"/>
      <c r="CI122" s="204"/>
      <c r="CJ122" s="204"/>
      <c r="CK122" s="204"/>
      <c r="CL122" s="204"/>
      <c r="CM122" s="204"/>
      <c r="CN122" s="204"/>
      <c r="CO122" s="204"/>
      <c r="CP122" s="202"/>
      <c r="CQ122" s="202"/>
      <c r="CS122" s="207"/>
      <c r="CT122" s="200"/>
      <c r="CU122" s="200"/>
      <c r="CV122" s="203"/>
      <c r="CW122" s="201"/>
      <c r="CX122" s="201"/>
      <c r="CY122" s="201"/>
      <c r="CZ122" s="201"/>
      <c r="DA122" s="201"/>
      <c r="DB122" s="201"/>
      <c r="DC122" s="201"/>
      <c r="DD122" s="201"/>
      <c r="DE122" s="201"/>
      <c r="DF122" s="201"/>
      <c r="DG122" s="201"/>
      <c r="DH122" s="201"/>
      <c r="DI122" s="201"/>
      <c r="DJ122" s="201"/>
      <c r="DK122" s="201"/>
      <c r="DL122" s="201"/>
      <c r="DM122" s="202"/>
      <c r="DN122" s="202"/>
      <c r="DO122" s="202"/>
      <c r="DP122" s="202"/>
      <c r="DQ122" s="202"/>
      <c r="DR122" s="203"/>
      <c r="DS122" s="203"/>
      <c r="DT122" s="203"/>
      <c r="DU122" s="204"/>
      <c r="DV122" s="204"/>
      <c r="DW122" s="204"/>
      <c r="DX122" s="204"/>
      <c r="DY122" s="204"/>
      <c r="DZ122" s="204"/>
      <c r="EA122" s="204"/>
      <c r="EB122" s="204"/>
      <c r="EC122" s="204"/>
      <c r="ED122" s="204"/>
      <c r="EE122" s="204"/>
      <c r="EF122" s="204"/>
      <c r="EG122" s="204"/>
      <c r="EH122" s="204"/>
      <c r="EI122" s="204"/>
      <c r="EJ122" s="204"/>
      <c r="EK122" s="202"/>
      <c r="EL122" s="202"/>
      <c r="EZ122" s="214" t="str">
        <f>IFERROR(IF(AND('Classificação geral'!$J114="FEM",'Classificação geral'!$K114=1,'Classificação geral'!$F114="Mini"),'Classificação geral'!$A114,""),"")</f>
        <v/>
      </c>
      <c r="FA122" s="214" t="str">
        <f>IFERROR(IF(AND('Classificação geral'!$J114="FEM",'Classificação geral'!$K114=1,'Classificação geral'!F114="Mini"),'Classificação geral'!$B114,""),"")</f>
        <v/>
      </c>
      <c r="FB122" s="215" t="str">
        <f>IF($FA122='Classificação geral'!$B114,'Classificação geral'!$C114,"")</f>
        <v/>
      </c>
      <c r="FC122" s="215" t="str">
        <f>IF($FA122='Classificação geral'!$B114,'Classificação geral'!$D114,"")</f>
        <v/>
      </c>
      <c r="FD122" s="215" t="str">
        <f>IF($FA122='Classificação geral'!$B114,'Classificação geral'!$J114,"")</f>
        <v/>
      </c>
      <c r="FE122" s="215" t="str">
        <f>IF($FD122='Classificação geral'!$J114,'Classificação geral'!$K114,"")</f>
        <v/>
      </c>
      <c r="FF122" s="215" t="str">
        <f>IF($FE122='Classificação geral'!$K114,'Classificação geral'!$P114,"")</f>
        <v/>
      </c>
      <c r="FG122" s="215" t="str">
        <f>IF($FE122='Classificação geral'!$K114,'Classificação geral'!$S114,"")</f>
        <v/>
      </c>
      <c r="FH122" s="215" t="str">
        <f>IF($FE122='Classificação geral'!$K114,'Classificação geral'!$T114,"")</f>
        <v/>
      </c>
      <c r="FI122" s="215" t="str">
        <f>IF($FE122='Classificação geral'!$K114,'Classificação geral'!$L114,"")</f>
        <v/>
      </c>
      <c r="FJ122" s="215" t="str">
        <f>IF($FE122='Classificação geral'!$K114,'Classificação geral'!$U114,"")</f>
        <v/>
      </c>
      <c r="FK122" s="215" t="str">
        <f>IF($FE122='Classificação geral'!$K114,'Classificação geral'!$W114,"")</f>
        <v/>
      </c>
      <c r="FL122" s="215" t="str">
        <f>IF($FE122='Classificação geral'!$K114,'Classificação geral'!$X114,"")</f>
        <v/>
      </c>
      <c r="FM122" s="215" t="str">
        <f>IF($FE122='Classificação geral'!$K114,'Classificação geral'!$M114,"")</f>
        <v/>
      </c>
      <c r="FN122" s="215" t="str">
        <f>IF($FE122='Classificação geral'!$K114,'Classificação geral'!$Y114,"")</f>
        <v/>
      </c>
      <c r="FO122" s="215" t="str">
        <f>IF($FE122='Classificação geral'!$K114,'Classificação geral'!$AA114,"")</f>
        <v/>
      </c>
      <c r="FP122" s="215" t="str">
        <f>IF($FE122='Classificação geral'!$K114,'Classificação geral'!$AB114,"")</f>
        <v/>
      </c>
      <c r="FQ122" s="215" t="str">
        <f>IF($FE122='Classificação geral'!$K114,'Classificação geral'!$N114,"")</f>
        <v/>
      </c>
      <c r="FR122" s="215" t="str">
        <f>IF($FE122='Classificação geral'!$K114,'Classificação geral'!$O114,"")</f>
        <v/>
      </c>
      <c r="FS122" s="215" t="str">
        <f>IF($FE122='Classificação geral'!$K114,'Classificação geral'!$AM114,"")</f>
        <v/>
      </c>
      <c r="FT122" s="216" t="str">
        <f>IFERROR(RANK(FS122,FS:FS,0)+ COUNTIF($FS$13:FS121,FS122),"")</f>
        <v/>
      </c>
      <c r="FU122" s="209"/>
      <c r="FV122" s="214" t="str">
        <f>IFERROR(IF(AND('Classificação geral'!$J114="mas",'Classificação geral'!$K114=1,'Classificação geral'!$F114="Mini"),'Classificação geral'!$A114,""),"")</f>
        <v/>
      </c>
      <c r="FW122" s="214" t="str">
        <f>IFERROR(IF(AND('Classificação geral'!$J114="mas",'Classificação geral'!$K114=1,'Classificação geral'!$F114="Mini"),'Classificação geral'!$B114,""),"")</f>
        <v/>
      </c>
      <c r="FX122" s="215" t="str">
        <f>IF($FW122='Classificação geral'!$B114,'Classificação geral'!$C114,"")</f>
        <v/>
      </c>
      <c r="FY122" s="215" t="str">
        <f>IF($FW122='Classificação geral'!$B114,'Classificação geral'!$D114,"")</f>
        <v/>
      </c>
      <c r="FZ122" s="215" t="str">
        <f>IF($FW122='Classificação geral'!$B114,'Classificação geral'!$J114,"")</f>
        <v/>
      </c>
      <c r="GA122" s="214" t="str">
        <f>IFERROR(IF(AND($FZ122="mas",'Classificação geral'!$K114=1),'Classificação geral'!K114,""),"")</f>
        <v/>
      </c>
      <c r="GB122" s="214" t="str">
        <f>IFERROR(IF(AND($FZ122="mas",'Classificação geral'!$K114=1),'Classificação geral'!P114,""),"")</f>
        <v/>
      </c>
      <c r="GC122" s="214" t="str">
        <f>IFERROR(IF(AND($FZ122="mas",'Classificação geral'!$K114=1),'Classificação geral'!S114,""),"")</f>
        <v/>
      </c>
      <c r="GD122" s="214" t="str">
        <f>IFERROR(IF(AND($FZ122="mas",'Classificação geral'!$K114=1),'Classificação geral'!T114,""),"")</f>
        <v/>
      </c>
      <c r="GE122" s="214" t="str">
        <f>IFERROR(IF(AND($FZ122="mas",'Classificação geral'!$K114=1),'Classificação geral'!L114,""),"")</f>
        <v/>
      </c>
      <c r="GF122" s="214" t="str">
        <f>IFERROR(IF(AND($FZ122="mas",'Classificação geral'!$K114=1),'Classificação geral'!U114,""),"")</f>
        <v/>
      </c>
      <c r="GG122" s="214" t="str">
        <f>IFERROR(IF(AND($FZ122="mas",'Classificação geral'!$K114=1),'Classificação geral'!W114,""),"")</f>
        <v/>
      </c>
      <c r="GH122" s="214" t="str">
        <f>IFERROR(IF(AND($FZ122="mas",'Classificação geral'!$K114=1),'Classificação geral'!X114,""),"")</f>
        <v/>
      </c>
      <c r="GI122" s="214" t="str">
        <f>IFERROR(IF(AND($FZ122="mas",'Classificação geral'!$K114=1),'Classificação geral'!M114,""),"")</f>
        <v/>
      </c>
      <c r="GJ122" s="214" t="str">
        <f>IFERROR(IF(AND($FZ122="mas",'Classificação geral'!$K114=1),'Classificação geral'!Y114,""),"")</f>
        <v/>
      </c>
      <c r="GK122" s="214" t="str">
        <f>IFERROR(IF(AND($FZ122="mas",'Classificação geral'!$K114=1),'Classificação geral'!AA114,""),"")</f>
        <v/>
      </c>
      <c r="GL122" s="214" t="str">
        <f>IFERROR(IF(AND($FZ122="mas",'Classificação geral'!$K114=1),'Classificação geral'!AB114,""),"")</f>
        <v/>
      </c>
      <c r="GM122" s="214" t="str">
        <f>IFERROR(IF(AND($FZ122="mas",'Classificação geral'!$K114=1),'Classificação geral'!N114,""),"")</f>
        <v/>
      </c>
      <c r="GN122" s="214" t="str">
        <f>IFERROR(IF(AND($FZ122="mas",'Classificação geral'!$K114=1),'Classificação geral'!O114,""),"")</f>
        <v/>
      </c>
      <c r="GO122" s="244" t="str">
        <f>IFERROR(IF(AND($FZ122="mas",'Classificação geral'!$K114=1),'Classificação geral'!AM114,""),"")</f>
        <v/>
      </c>
      <c r="GP122" s="216" t="str">
        <f>IFERROR(RANK(GO122,GO:GO,0)+ COUNTIF($GO$13:GO121,GO122),"")</f>
        <v/>
      </c>
      <c r="GQ122" s="209"/>
      <c r="GR122" s="214" t="str">
        <f>IFERROR(IF(AND('Classificação geral'!$J114="fem",'Classificação geral'!$K114=2,'Classificação geral'!$F114="Mini"),'Classificação geral'!$A114,""),"")</f>
        <v/>
      </c>
      <c r="GS122" s="214" t="str">
        <f>IFERROR(IF(AND('Classificação geral'!$J114="fem",'Classificação geral'!$K114=2,'Classificação geral'!$F114="Mini"),'Classificação geral'!$B114,""),"")</f>
        <v/>
      </c>
      <c r="GT122" s="215" t="str">
        <f>IF($GS122='Classificação geral'!$B114,'Classificação geral'!$C114,"")</f>
        <v/>
      </c>
      <c r="GU122" s="215" t="str">
        <f>IF($GS122='Classificação geral'!$B114,'Classificação geral'!$D114,"")</f>
        <v/>
      </c>
      <c r="GV122" s="215" t="str">
        <f>IF($GS122='Classificação geral'!$B114,'Classificação geral'!$J114,"")</f>
        <v/>
      </c>
      <c r="GW122" s="214" t="str">
        <f>IFERROR(IF(AND($GV122="fem",'Classificação geral'!$K114=2),'Classificação geral'!K114,""),"")</f>
        <v/>
      </c>
      <c r="GX122" s="214" t="str">
        <f>IFERROR(IF(AND($GV122="fem",'Classificação geral'!$K114=2),'Classificação geral'!P114,""),"")</f>
        <v/>
      </c>
      <c r="GY122" s="214" t="str">
        <f>IFERROR(IF(AND($GV122="fem",'Classificação geral'!$K114=2),'Classificação geral'!S114,""),"")</f>
        <v/>
      </c>
      <c r="GZ122" s="214" t="str">
        <f>IFERROR(IF(AND($GV122="fem",'Classificação geral'!$K114=2),'Classificação geral'!T114,""),"")</f>
        <v/>
      </c>
      <c r="HA122" s="214" t="str">
        <f>IFERROR(IF(AND($GV122="fem",'Classificação geral'!$K114=2),'Classificação geral'!L114,""),"")</f>
        <v/>
      </c>
      <c r="HB122" s="214" t="str">
        <f>IFERROR(IF(AND($GV122="fem",'Classificação geral'!$K114=2),'Classificação geral'!U114,""),"")</f>
        <v/>
      </c>
      <c r="HC122" s="214" t="str">
        <f>IFERROR(IF(AND($GV122="fem",'Classificação geral'!$K114=2),'Classificação geral'!W114,""),"")</f>
        <v/>
      </c>
      <c r="HD122" s="214" t="str">
        <f>IFERROR(IF(AND($GV122="fem",'Classificação geral'!$K114=2),'Classificação geral'!X114,""),"")</f>
        <v/>
      </c>
      <c r="HE122" s="214" t="str">
        <f>IFERROR(IF(AND($GV122="fem",'Classificação geral'!$K114=2),'Classificação geral'!M114,""),"")</f>
        <v/>
      </c>
      <c r="HF122" s="214" t="str">
        <f>IFERROR(IF(AND($GV122="fem",'Classificação geral'!$K114=2),'Classificação geral'!Y114,""),"")</f>
        <v/>
      </c>
      <c r="HG122" s="214" t="str">
        <f>IFERROR(IF(AND($GV122="fem",'Classificação geral'!$K114=2),'Classificação geral'!AA114,""),"")</f>
        <v/>
      </c>
      <c r="HH122" s="214" t="str">
        <f>IFERROR(IF(AND($GV122="fem",'Classificação geral'!$K114=2),'Classificação geral'!AB114,""),"")</f>
        <v/>
      </c>
      <c r="HI122" s="214" t="str">
        <f>IFERROR(IF(AND($GV122="fem",'Classificação geral'!$K114=2),'Classificação geral'!N114,""),"")</f>
        <v/>
      </c>
      <c r="HJ122" s="214" t="str">
        <f>IFERROR(IF(AND($GV122="fem",'Classificação geral'!$K114=2),'Classificação geral'!O114,""),"")</f>
        <v/>
      </c>
      <c r="HK122" s="214" t="str">
        <f>IFERROR(IF(AND($GV122="fem",'Classificação geral'!$K114=2),'Classificação geral'!AM114,""),"")</f>
        <v/>
      </c>
      <c r="HL122" s="216" t="str">
        <f>IFERROR(RANK(HK122,HK:HK,0)+ COUNTIF(HK$13:$HK120,HK122),"")</f>
        <v/>
      </c>
      <c r="HM122" s="209"/>
      <c r="HN122" s="214" t="str">
        <f>IFERROR(IF(AND('Classificação geral'!$J114="mas",'Classificação geral'!$K114=2,'Classificação geral'!$F114="Mini"),'Classificação geral'!$A114,""),"")</f>
        <v/>
      </c>
      <c r="HO122" s="214" t="str">
        <f>IFERROR(IF(AND('Classificação geral'!$J114="mas",'Classificação geral'!$K114=2,'Classificação geral'!$F114="Mini"),'Classificação geral'!$B114,""),"")</f>
        <v/>
      </c>
      <c r="HP122" s="215" t="str">
        <f>IF($HO122='Classificação geral'!$B114,'Classificação geral'!$C114,"")</f>
        <v/>
      </c>
      <c r="HQ122" s="215" t="str">
        <f>IF($HO122='Classificação geral'!$B114,'Classificação geral'!$D114,"")</f>
        <v/>
      </c>
      <c r="HR122" s="215" t="str">
        <f>IF($HO122='Classificação geral'!$B114,'Classificação geral'!$J114,"")</f>
        <v/>
      </c>
      <c r="HS122" s="214" t="str">
        <f>IFERROR(IF(AND($HR122="mas",'Classificação geral'!$K114=2),'Classificação geral'!K114,""),"")</f>
        <v/>
      </c>
      <c r="HT122" s="214" t="str">
        <f>IFERROR(IF(AND($HR122="mas",'Classificação geral'!$K114=2),'Classificação geral'!P114,""),"")</f>
        <v/>
      </c>
      <c r="HU122" s="214" t="str">
        <f>IFERROR(IF(AND($HR122="mas",'Classificação geral'!$K114=2),'Classificação geral'!S114,""),"")</f>
        <v/>
      </c>
      <c r="HV122" s="214" t="str">
        <f>IFERROR(IF(AND($HR122="mas",'Classificação geral'!$K114=2),'Classificação geral'!T114,""),"")</f>
        <v/>
      </c>
      <c r="HW122" s="214" t="str">
        <f>IFERROR(IF(AND($HR122="mas",'Classificação geral'!$K114=2),'Classificação geral'!L114,""),"")</f>
        <v/>
      </c>
      <c r="HX122" s="214" t="str">
        <f>IFERROR(IF(AND($HR122="mas",'Classificação geral'!$K114=2),'Classificação geral'!U114,""),"")</f>
        <v/>
      </c>
      <c r="HY122" s="214" t="str">
        <f>IFERROR(IF(AND($HR122="mas",'Classificação geral'!$K114=2),'Classificação geral'!W114,""),"")</f>
        <v/>
      </c>
      <c r="HZ122" s="214" t="str">
        <f>IFERROR(IF(AND($HR122="mas",'Classificação geral'!$K114=2),'Classificação geral'!X114,""),"")</f>
        <v/>
      </c>
      <c r="IA122" s="214" t="str">
        <f>IFERROR(IF(AND($HR122="mas",'Classificação geral'!$K114=2),'Classificação geral'!M114,""),"")</f>
        <v/>
      </c>
      <c r="IB122" s="214" t="str">
        <f>IFERROR(IF(AND($HR122="mas",'Classificação geral'!$K114=2),'Classificação geral'!Y114,""),"")</f>
        <v/>
      </c>
      <c r="IC122" s="214" t="str">
        <f>IFERROR(IF(AND($HR122="mas",'Classificação geral'!$K114=2),'Classificação geral'!AA114,""),"")</f>
        <v/>
      </c>
      <c r="ID122" s="214" t="str">
        <f>IFERROR(IF(AND($HR122="mas",'Classificação geral'!$K114=2),'Classificação geral'!AB114,""),"")</f>
        <v/>
      </c>
      <c r="IE122" s="214" t="str">
        <f>IFERROR(IF(AND($HR122="mas",'Classificação geral'!$K114=2),'Classificação geral'!N114,""),"")</f>
        <v/>
      </c>
      <c r="IF122" s="214" t="str">
        <f>IFERROR(IF(AND($HR122="mas",'Classificação geral'!$K114=2),'Classificação geral'!$AM114,""),"")</f>
        <v/>
      </c>
      <c r="IG122" s="216" t="str">
        <f>IFERROR(RANK(IF122,IF:IF,0)+ COUNTIF($IF$13:IF$13,IF122),"")</f>
        <v/>
      </c>
      <c r="IH122" s="209"/>
      <c r="II122" s="214" t="str">
        <f>IFERROR(IF(AND('Classificação geral'!$J114="fem",'Classificação geral'!$K114=3,'Classificação geral'!$F114="Mini"),'Classificação geral'!$A114,""),"")</f>
        <v/>
      </c>
      <c r="IJ122" s="214" t="str">
        <f>IFERROR(IF(AND('Classificação geral'!$J114="fem",'Classificação geral'!$K114=3,'Classificação geral'!$F114="Mini"),'Classificação geral'!$B114,""),"")</f>
        <v/>
      </c>
      <c r="IK122" s="215" t="str">
        <f>IF($IJ122='Classificação geral'!$B114,'Classificação geral'!$C114,"")</f>
        <v/>
      </c>
      <c r="IL122" s="215" t="str">
        <f>IF($IJ122='Classificação geral'!$B114,'Classificação geral'!$D114,"")</f>
        <v/>
      </c>
      <c r="IM122" s="215" t="str">
        <f>IF($IJ122='Classificação geral'!$B114,'Classificação geral'!$J114,"")</f>
        <v/>
      </c>
      <c r="IN122" s="215" t="str">
        <f>IF($IM122='Classificação geral'!$J114,'Classificação geral'!$K114,"")</f>
        <v/>
      </c>
      <c r="IO122" s="215" t="str">
        <f>IF($IN122='Classificação geral'!$K114,'Classificação geral'!$P114,"")</f>
        <v/>
      </c>
      <c r="IP122" s="215" t="str">
        <f>IF($IN122='Classificação geral'!$K114,'Classificação geral'!$S114,"")</f>
        <v/>
      </c>
      <c r="IQ122" s="215" t="str">
        <f>IF($IN122='Classificação geral'!$K114,'Classificação geral'!$T114,"")</f>
        <v/>
      </c>
      <c r="IR122" s="215" t="str">
        <f>IF($IN122='Classificação geral'!$K114,'Classificação geral'!$L114,"")</f>
        <v/>
      </c>
      <c r="IS122" s="215" t="str">
        <f>IF($IN122='Classificação geral'!$K114,'Classificação geral'!$U114,"")</f>
        <v/>
      </c>
      <c r="IT122" s="215" t="str">
        <f>IF($IN122='Classificação geral'!$K114,'Classificação geral'!$W114,"")</f>
        <v/>
      </c>
      <c r="IU122" s="215" t="str">
        <f>IF($IN122='Classificação geral'!$K114,'Classificação geral'!$X114,"")</f>
        <v/>
      </c>
      <c r="IV122" s="215" t="str">
        <f>IF($IN122='Classificação geral'!$K114,'Classificação geral'!$M114,"")</f>
        <v/>
      </c>
      <c r="IW122" s="215" t="str">
        <f>IF($IN122='Classificação geral'!$K114,'Classificação geral'!$Y114,"")</f>
        <v/>
      </c>
      <c r="IX122" s="215" t="str">
        <f>IF($IN122='Classificação geral'!$K114,'Classificação geral'!$AA114,"")</f>
        <v/>
      </c>
      <c r="IY122" s="215" t="str">
        <f>IF($IN122='Classificação geral'!$K114,'Classificação geral'!$AB114,"")</f>
        <v/>
      </c>
      <c r="IZ122" s="215" t="str">
        <f>IF($IN122='Classificação geral'!$K114,'Classificação geral'!$N114,"")</f>
        <v/>
      </c>
      <c r="JA122" s="215" t="str">
        <f>IF($IN122='Classificação geral'!$K114,'Classificação geral'!$O114,"")</f>
        <v/>
      </c>
      <c r="JB122" s="215" t="str">
        <f>IF($IN122='Classificação geral'!$K114,'Classificação geral'!$AM114,"")</f>
        <v/>
      </c>
      <c r="JC122" s="216" t="str">
        <f>IFERROR(RANK(JB122,JB:JB,0)+ COUNTIF($JB$13:JB120,JB122),"")</f>
        <v/>
      </c>
      <c r="JD122" s="209"/>
      <c r="JE122" s="214" t="str">
        <f>IFERROR(IF(AND('Classificação geral'!$J114="mas",'Classificação geral'!$K114=3,'Classificação geral'!$F114="Mini"),'Classificação geral'!$A114,""),"")</f>
        <v/>
      </c>
      <c r="JF122" s="214" t="str">
        <f>IFERROR(IF(AND('Classificação geral'!$J114="mas",'Classificação geral'!$K114=3,'Classificação geral'!$F114="Mini"),'Classificação geral'!$B114,""),"")</f>
        <v/>
      </c>
      <c r="JG122" s="215" t="str">
        <f>IF($JF122='Classificação geral'!$B114,'Classificação geral'!$C114,"")</f>
        <v/>
      </c>
      <c r="JH122" s="215" t="str">
        <f>IF($JF122='Classificação geral'!$B114,'Classificação geral'!$D114,"")</f>
        <v/>
      </c>
      <c r="JI122" s="215" t="str">
        <f>IF($JF122='Classificação geral'!$B114,'Classificação geral'!$J114,"")</f>
        <v/>
      </c>
      <c r="JJ122" s="214" t="str">
        <f>IFERROR(IF(AND($JI122="mas",'Classificação geral'!$K114=3),'Classificação geral'!K114,""),"")</f>
        <v/>
      </c>
      <c r="JK122" s="214" t="str">
        <f>IFERROR(IF(AND($JI122="mas",'Classificação geral'!$K114=3),'Classificação geral'!P114,""),"")</f>
        <v/>
      </c>
      <c r="JL122" s="214" t="str">
        <f>IFERROR(IF(AND($JI122="mas",'Classificação geral'!$K114=3),'Classificação geral'!S114,""),"")</f>
        <v/>
      </c>
      <c r="JM122" s="214" t="str">
        <f>IFERROR(IF(AND($JI122="mas",'Classificação geral'!$K114=3),'Classificação geral'!T114,""),"")</f>
        <v/>
      </c>
      <c r="JN122" s="214" t="str">
        <f>IFERROR(IF(AND($JI122="mas",'Classificação geral'!$K114=3),'Classificação geral'!L114,""),"")</f>
        <v/>
      </c>
      <c r="JO122" s="214" t="str">
        <f>IFERROR(IF(AND($JI122="mas",'Classificação geral'!$K114=3),'Classificação geral'!U114,""),"")</f>
        <v/>
      </c>
      <c r="JP122" s="214" t="str">
        <f>IFERROR(IF(AND($JI122="mas",'Classificação geral'!$K114=3),'Classificação geral'!W114,""),"")</f>
        <v/>
      </c>
      <c r="JQ122" s="214" t="str">
        <f>IFERROR(IF(AND($JI122="mas",'Classificação geral'!$K114=3),'Classificação geral'!X114,""),"")</f>
        <v/>
      </c>
      <c r="JR122" s="214" t="str">
        <f>IFERROR(IF(AND($JI122="mas",'Classificação geral'!$K114=3),'Classificação geral'!M114,""),"")</f>
        <v/>
      </c>
      <c r="JS122" s="214" t="str">
        <f>IFERROR(IF(AND($JI122="mas",'Classificação geral'!$K114=3),'Classificação geral'!Y114,""),"")</f>
        <v/>
      </c>
      <c r="JT122" s="214" t="str">
        <f>IFERROR(IF(AND($JI122="mas",'Classificação geral'!$K114=3),'Classificação geral'!AA114,""),"")</f>
        <v/>
      </c>
      <c r="JU122" s="214" t="str">
        <f>IFERROR(IF(AND($JI122="mas",'Classificação geral'!$K114=3),'Classificação geral'!AB114,""),"")</f>
        <v/>
      </c>
      <c r="JV122" s="214" t="str">
        <f>IFERROR(IF(AND($JI122="mas",'Classificação geral'!$K114=3),'Classificação geral'!N114,""),"")</f>
        <v/>
      </c>
      <c r="JW122" s="214" t="str">
        <f>IFERROR(IF(AND($JI122="mas",'Classificação geral'!$K114=3),'Classificação geral'!$AM114,""),"")</f>
        <v/>
      </c>
      <c r="JX122" s="216" t="str">
        <f>IFERROR(RANK(JW122,JW:JW,0)+ COUNTIF(JW$13:$JW120,JW122),"")</f>
        <v/>
      </c>
    </row>
    <row r="123" spans="2:284" s="199" customFormat="1" ht="24.75" customHeight="1" x14ac:dyDescent="0.4">
      <c r="B123" s="207"/>
      <c r="C123" s="200"/>
      <c r="D123" s="200"/>
      <c r="E123" s="200"/>
      <c r="F123" s="201"/>
      <c r="G123" s="201"/>
      <c r="H123" s="201"/>
      <c r="I123" s="201"/>
      <c r="J123" s="201"/>
      <c r="K123" s="201"/>
      <c r="L123" s="201"/>
      <c r="M123" s="201"/>
      <c r="N123" s="201"/>
      <c r="O123" s="201"/>
      <c r="P123" s="201"/>
      <c r="Q123" s="201"/>
      <c r="R123" s="201"/>
      <c r="S123" s="201"/>
      <c r="T123" s="201"/>
      <c r="U123" s="201"/>
      <c r="V123" s="202"/>
      <c r="W123" s="202"/>
      <c r="X123" s="202"/>
      <c r="Y123" s="202"/>
      <c r="Z123" s="202"/>
      <c r="AA123" s="203"/>
      <c r="AB123" s="203"/>
      <c r="AC123" s="200"/>
      <c r="AD123" s="204"/>
      <c r="AE123" s="204"/>
      <c r="AF123" s="204"/>
      <c r="AG123" s="204"/>
      <c r="AH123" s="204"/>
      <c r="AI123" s="204"/>
      <c r="AJ123" s="204"/>
      <c r="AK123" s="204"/>
      <c r="AL123" s="204"/>
      <c r="AM123" s="204"/>
      <c r="AN123" s="204"/>
      <c r="AO123" s="204"/>
      <c r="AP123" s="204"/>
      <c r="AQ123" s="204"/>
      <c r="AR123" s="204"/>
      <c r="AS123" s="204"/>
      <c r="AT123" s="202"/>
      <c r="AU123" s="202"/>
      <c r="AX123" s="202"/>
      <c r="AY123" s="200"/>
      <c r="AZ123" s="200"/>
      <c r="BA123" s="201"/>
      <c r="BB123" s="201"/>
      <c r="BC123" s="201"/>
      <c r="BD123" s="201"/>
      <c r="BE123" s="201"/>
      <c r="BF123" s="201"/>
      <c r="BG123" s="201"/>
      <c r="BH123" s="201"/>
      <c r="BI123" s="201"/>
      <c r="BJ123" s="201"/>
      <c r="BK123" s="201"/>
      <c r="BL123" s="201"/>
      <c r="BM123" s="201"/>
      <c r="BN123" s="201"/>
      <c r="BO123" s="201"/>
      <c r="BP123" s="201"/>
      <c r="BQ123" s="201"/>
      <c r="BR123" s="202"/>
      <c r="BS123" s="202"/>
      <c r="BT123" s="202"/>
      <c r="BU123" s="202"/>
      <c r="BV123" s="202"/>
      <c r="BW123" s="203"/>
      <c r="BX123" s="203"/>
      <c r="BY123" s="201"/>
      <c r="BZ123" s="204"/>
      <c r="CA123" s="204"/>
      <c r="CB123" s="204"/>
      <c r="CC123" s="204"/>
      <c r="CD123" s="204"/>
      <c r="CE123" s="204"/>
      <c r="CF123" s="204"/>
      <c r="CG123" s="204"/>
      <c r="CH123" s="204"/>
      <c r="CI123" s="204"/>
      <c r="CJ123" s="204"/>
      <c r="CK123" s="204"/>
      <c r="CL123" s="204"/>
      <c r="CM123" s="204"/>
      <c r="CN123" s="204"/>
      <c r="CO123" s="204"/>
      <c r="CP123" s="202"/>
      <c r="CQ123" s="202"/>
      <c r="CS123" s="207"/>
      <c r="CT123" s="200"/>
      <c r="CU123" s="200"/>
      <c r="CV123" s="203"/>
      <c r="CW123" s="201"/>
      <c r="CX123" s="201"/>
      <c r="CY123" s="201"/>
      <c r="CZ123" s="201"/>
      <c r="DA123" s="201"/>
      <c r="DB123" s="201"/>
      <c r="DC123" s="201"/>
      <c r="DD123" s="201"/>
      <c r="DE123" s="201"/>
      <c r="DF123" s="201"/>
      <c r="DG123" s="201"/>
      <c r="DH123" s="201"/>
      <c r="DI123" s="201"/>
      <c r="DJ123" s="201"/>
      <c r="DK123" s="201"/>
      <c r="DL123" s="201"/>
      <c r="DM123" s="202"/>
      <c r="DN123" s="202"/>
      <c r="DO123" s="202"/>
      <c r="DP123" s="202"/>
      <c r="DQ123" s="202"/>
      <c r="DR123" s="203"/>
      <c r="DS123" s="203"/>
      <c r="DT123" s="203"/>
      <c r="DU123" s="204"/>
      <c r="DV123" s="204"/>
      <c r="DW123" s="204"/>
      <c r="DX123" s="204"/>
      <c r="DY123" s="204"/>
      <c r="DZ123" s="204"/>
      <c r="EA123" s="204"/>
      <c r="EB123" s="204"/>
      <c r="EC123" s="204"/>
      <c r="ED123" s="204"/>
      <c r="EE123" s="204"/>
      <c r="EF123" s="204"/>
      <c r="EG123" s="204"/>
      <c r="EH123" s="204"/>
      <c r="EI123" s="204"/>
      <c r="EJ123" s="204"/>
      <c r="EK123" s="202"/>
      <c r="EL123" s="202"/>
      <c r="EZ123" s="214" t="str">
        <f>IFERROR(IF(AND('Classificação geral'!$J115="FEM",'Classificação geral'!$K115=1,'Classificação geral'!$F115="Mini"),'Classificação geral'!$A115,""),"")</f>
        <v/>
      </c>
      <c r="FA123" s="214" t="str">
        <f>IFERROR(IF(AND('Classificação geral'!$J115="FEM",'Classificação geral'!$K115=1,'Classificação geral'!F115="Mini"),'Classificação geral'!$B115,""),"")</f>
        <v/>
      </c>
      <c r="FB123" s="215" t="str">
        <f>IF($FA123='Classificação geral'!$B115,'Classificação geral'!$C115,"")</f>
        <v/>
      </c>
      <c r="FC123" s="215" t="str">
        <f>IF($FA123='Classificação geral'!$B115,'Classificação geral'!$D115,"")</f>
        <v/>
      </c>
      <c r="FD123" s="215" t="str">
        <f>IF($FA123='Classificação geral'!$B115,'Classificação geral'!$J115,"")</f>
        <v/>
      </c>
      <c r="FE123" s="215" t="str">
        <f>IF($FD123='Classificação geral'!$J115,'Classificação geral'!$K115,"")</f>
        <v/>
      </c>
      <c r="FF123" s="215" t="str">
        <f>IF($FE123='Classificação geral'!$K115,'Classificação geral'!$P115,"")</f>
        <v/>
      </c>
      <c r="FG123" s="215" t="str">
        <f>IF($FE123='Classificação geral'!$K115,'Classificação geral'!$S115,"")</f>
        <v/>
      </c>
      <c r="FH123" s="215" t="str">
        <f>IF($FE123='Classificação geral'!$K115,'Classificação geral'!$T115,"")</f>
        <v/>
      </c>
      <c r="FI123" s="215" t="str">
        <f>IF($FE123='Classificação geral'!$K115,'Classificação geral'!$L115,"")</f>
        <v/>
      </c>
      <c r="FJ123" s="215" t="str">
        <f>IF($FE123='Classificação geral'!$K115,'Classificação geral'!$U115,"")</f>
        <v/>
      </c>
      <c r="FK123" s="215" t="str">
        <f>IF($FE123='Classificação geral'!$K115,'Classificação geral'!$W115,"")</f>
        <v/>
      </c>
      <c r="FL123" s="215" t="str">
        <f>IF($FE123='Classificação geral'!$K115,'Classificação geral'!$X115,"")</f>
        <v/>
      </c>
      <c r="FM123" s="215" t="str">
        <f>IF($FE123='Classificação geral'!$K115,'Classificação geral'!$M115,"")</f>
        <v/>
      </c>
      <c r="FN123" s="215" t="str">
        <f>IF($FE123='Classificação geral'!$K115,'Classificação geral'!$Y115,"")</f>
        <v/>
      </c>
      <c r="FO123" s="215" t="str">
        <f>IF($FE123='Classificação geral'!$K115,'Classificação geral'!$AA115,"")</f>
        <v/>
      </c>
      <c r="FP123" s="215" t="str">
        <f>IF($FE123='Classificação geral'!$K115,'Classificação geral'!$AB115,"")</f>
        <v/>
      </c>
      <c r="FQ123" s="215" t="str">
        <f>IF($FE123='Classificação geral'!$K115,'Classificação geral'!$N115,"")</f>
        <v/>
      </c>
      <c r="FR123" s="215" t="str">
        <f>IF($FE123='Classificação geral'!$K115,'Classificação geral'!$O115,"")</f>
        <v/>
      </c>
      <c r="FS123" s="215" t="str">
        <f>IF($FE123='Classificação geral'!$K115,'Classificação geral'!$AM115,"")</f>
        <v/>
      </c>
      <c r="FT123" s="216" t="str">
        <f>IFERROR(RANK(FS123,FS:FS,0)+ COUNTIF($FS$13:FS122,FS123),"")</f>
        <v/>
      </c>
      <c r="FU123" s="209"/>
      <c r="FV123" s="214" t="str">
        <f>IFERROR(IF(AND('Classificação geral'!$J115="mas",'Classificação geral'!$K115=1,'Classificação geral'!$F115="Mini"),'Classificação geral'!$A115,""),"")</f>
        <v/>
      </c>
      <c r="FW123" s="214" t="str">
        <f>IFERROR(IF(AND('Classificação geral'!$J115="mas",'Classificação geral'!$K115=1,'Classificação geral'!$F115="Mini"),'Classificação geral'!$B115,""),"")</f>
        <v/>
      </c>
      <c r="FX123" s="215" t="str">
        <f>IF($FW123='Classificação geral'!$B115,'Classificação geral'!$C115,"")</f>
        <v/>
      </c>
      <c r="FY123" s="215" t="str">
        <f>IF($FW123='Classificação geral'!$B115,'Classificação geral'!$D115,"")</f>
        <v/>
      </c>
      <c r="FZ123" s="215" t="str">
        <f>IF($FW123='Classificação geral'!$B115,'Classificação geral'!$J115,"")</f>
        <v/>
      </c>
      <c r="GA123" s="214" t="str">
        <f>IFERROR(IF(AND($FZ123="mas",'Classificação geral'!$K115=1),'Classificação geral'!K115,""),"")</f>
        <v/>
      </c>
      <c r="GB123" s="214" t="str">
        <f>IFERROR(IF(AND($FZ123="mas",'Classificação geral'!$K115=1),'Classificação geral'!P115,""),"")</f>
        <v/>
      </c>
      <c r="GC123" s="214" t="str">
        <f>IFERROR(IF(AND($FZ123="mas",'Classificação geral'!$K115=1),'Classificação geral'!S115,""),"")</f>
        <v/>
      </c>
      <c r="GD123" s="214" t="str">
        <f>IFERROR(IF(AND($FZ123="mas",'Classificação geral'!$K115=1),'Classificação geral'!T115,""),"")</f>
        <v/>
      </c>
      <c r="GE123" s="214" t="str">
        <f>IFERROR(IF(AND($FZ123="mas",'Classificação geral'!$K115=1),'Classificação geral'!L115,""),"")</f>
        <v/>
      </c>
      <c r="GF123" s="214" t="str">
        <f>IFERROR(IF(AND($FZ123="mas",'Classificação geral'!$K115=1),'Classificação geral'!U115,""),"")</f>
        <v/>
      </c>
      <c r="GG123" s="214" t="str">
        <f>IFERROR(IF(AND($FZ123="mas",'Classificação geral'!$K115=1),'Classificação geral'!W115,""),"")</f>
        <v/>
      </c>
      <c r="GH123" s="214" t="str">
        <f>IFERROR(IF(AND($FZ123="mas",'Classificação geral'!$K115=1),'Classificação geral'!X115,""),"")</f>
        <v/>
      </c>
      <c r="GI123" s="214" t="str">
        <f>IFERROR(IF(AND($FZ123="mas",'Classificação geral'!$K115=1),'Classificação geral'!M115,""),"")</f>
        <v/>
      </c>
      <c r="GJ123" s="214" t="str">
        <f>IFERROR(IF(AND($FZ123="mas",'Classificação geral'!$K115=1),'Classificação geral'!Y115,""),"")</f>
        <v/>
      </c>
      <c r="GK123" s="214" t="str">
        <f>IFERROR(IF(AND($FZ123="mas",'Classificação geral'!$K115=1),'Classificação geral'!AA115,""),"")</f>
        <v/>
      </c>
      <c r="GL123" s="214" t="str">
        <f>IFERROR(IF(AND($FZ123="mas",'Classificação geral'!$K115=1),'Classificação geral'!AB115,""),"")</f>
        <v/>
      </c>
      <c r="GM123" s="214" t="str">
        <f>IFERROR(IF(AND($FZ123="mas",'Classificação geral'!$K115=1),'Classificação geral'!N115,""),"")</f>
        <v/>
      </c>
      <c r="GN123" s="214" t="str">
        <f>IFERROR(IF(AND($FZ123="mas",'Classificação geral'!$K115=1),'Classificação geral'!O115,""),"")</f>
        <v/>
      </c>
      <c r="GO123" s="244" t="str">
        <f>IFERROR(IF(AND($FZ123="mas",'Classificação geral'!$K115=1),'Classificação geral'!AM115,""),"")</f>
        <v/>
      </c>
      <c r="GP123" s="216" t="str">
        <f>IFERROR(RANK(GO123,GO:GO,0)+ COUNTIF($GO$13:GO122,GO123),"")</f>
        <v/>
      </c>
      <c r="GQ123" s="209"/>
      <c r="GR123" s="214" t="str">
        <f>IFERROR(IF(AND('Classificação geral'!$J115="fem",'Classificação geral'!$K115=2,'Classificação geral'!$F115="Mini"),'Classificação geral'!$A115,""),"")</f>
        <v/>
      </c>
      <c r="GS123" s="214" t="str">
        <f>IFERROR(IF(AND('Classificação geral'!$J115="fem",'Classificação geral'!$K115=2,'Classificação geral'!$F115="Mini"),'Classificação geral'!$B115,""),"")</f>
        <v/>
      </c>
      <c r="GT123" s="215" t="str">
        <f>IF($GS123='Classificação geral'!$B115,'Classificação geral'!$C115,"")</f>
        <v/>
      </c>
      <c r="GU123" s="215" t="str">
        <f>IF($GS123='Classificação geral'!$B115,'Classificação geral'!$D115,"")</f>
        <v/>
      </c>
      <c r="GV123" s="215" t="str">
        <f>IF($GS123='Classificação geral'!$B115,'Classificação geral'!$J115,"")</f>
        <v/>
      </c>
      <c r="GW123" s="214" t="str">
        <f>IFERROR(IF(AND($GV123="fem",'Classificação geral'!$K115=2),'Classificação geral'!K115,""),"")</f>
        <v/>
      </c>
      <c r="GX123" s="214" t="str">
        <f>IFERROR(IF(AND($GV123="fem",'Classificação geral'!$K115=2),'Classificação geral'!P115,""),"")</f>
        <v/>
      </c>
      <c r="GY123" s="214" t="str">
        <f>IFERROR(IF(AND($GV123="fem",'Classificação geral'!$K115=2),'Classificação geral'!S115,""),"")</f>
        <v/>
      </c>
      <c r="GZ123" s="214" t="str">
        <f>IFERROR(IF(AND($GV123="fem",'Classificação geral'!$K115=2),'Classificação geral'!T115,""),"")</f>
        <v/>
      </c>
      <c r="HA123" s="214" t="str">
        <f>IFERROR(IF(AND($GV123="fem",'Classificação geral'!$K115=2),'Classificação geral'!L115,""),"")</f>
        <v/>
      </c>
      <c r="HB123" s="214" t="str">
        <f>IFERROR(IF(AND($GV123="fem",'Classificação geral'!$K115=2),'Classificação geral'!U115,""),"")</f>
        <v/>
      </c>
      <c r="HC123" s="214" t="str">
        <f>IFERROR(IF(AND($GV123="fem",'Classificação geral'!$K115=2),'Classificação geral'!W115,""),"")</f>
        <v/>
      </c>
      <c r="HD123" s="214" t="str">
        <f>IFERROR(IF(AND($GV123="fem",'Classificação geral'!$K115=2),'Classificação geral'!X115,""),"")</f>
        <v/>
      </c>
      <c r="HE123" s="214" t="str">
        <f>IFERROR(IF(AND($GV123="fem",'Classificação geral'!$K115=2),'Classificação geral'!M115,""),"")</f>
        <v/>
      </c>
      <c r="HF123" s="214" t="str">
        <f>IFERROR(IF(AND($GV123="fem",'Classificação geral'!$K115=2),'Classificação geral'!Y115,""),"")</f>
        <v/>
      </c>
      <c r="HG123" s="214" t="str">
        <f>IFERROR(IF(AND($GV123="fem",'Classificação geral'!$K115=2),'Classificação geral'!AA115,""),"")</f>
        <v/>
      </c>
      <c r="HH123" s="214" t="str">
        <f>IFERROR(IF(AND($GV123="fem",'Classificação geral'!$K115=2),'Classificação geral'!AB115,""),"")</f>
        <v/>
      </c>
      <c r="HI123" s="214" t="str">
        <f>IFERROR(IF(AND($GV123="fem",'Classificação geral'!$K115=2),'Classificação geral'!N115,""),"")</f>
        <v/>
      </c>
      <c r="HJ123" s="214" t="str">
        <f>IFERROR(IF(AND($GV123="fem",'Classificação geral'!$K115=2),'Classificação geral'!O115,""),"")</f>
        <v/>
      </c>
      <c r="HK123" s="214" t="str">
        <f>IFERROR(IF(AND($GV123="fem",'Classificação geral'!$K115=2),'Classificação geral'!AM115,""),"")</f>
        <v/>
      </c>
      <c r="HL123" s="216" t="str">
        <f>IFERROR(RANK(HK123,HK:HK,0)+ COUNTIF(HK$13:$HK121,HK123),"")</f>
        <v/>
      </c>
      <c r="HM123" s="209"/>
      <c r="HN123" s="214" t="str">
        <f>IFERROR(IF(AND('Classificação geral'!$J115="mas",'Classificação geral'!$K115=2,'Classificação geral'!$F115="Mini"),'Classificação geral'!$A115,""),"")</f>
        <v/>
      </c>
      <c r="HO123" s="214" t="str">
        <f>IFERROR(IF(AND('Classificação geral'!$J115="mas",'Classificação geral'!$K115=2,'Classificação geral'!$F115="Mini"),'Classificação geral'!$B115,""),"")</f>
        <v/>
      </c>
      <c r="HP123" s="215" t="str">
        <f>IF($HO123='Classificação geral'!$B115,'Classificação geral'!$C115,"")</f>
        <v/>
      </c>
      <c r="HQ123" s="215" t="str">
        <f>IF($HO123='Classificação geral'!$B115,'Classificação geral'!$D115,"")</f>
        <v/>
      </c>
      <c r="HR123" s="215" t="str">
        <f>IF($HO123='Classificação geral'!$B115,'Classificação geral'!$J115,"")</f>
        <v/>
      </c>
      <c r="HS123" s="214" t="str">
        <f>IFERROR(IF(AND($HR123="mas",'Classificação geral'!$K115=2),'Classificação geral'!K115,""),"")</f>
        <v/>
      </c>
      <c r="HT123" s="214" t="str">
        <f>IFERROR(IF(AND($HR123="mas",'Classificação geral'!$K115=2),'Classificação geral'!P115,""),"")</f>
        <v/>
      </c>
      <c r="HU123" s="214" t="str">
        <f>IFERROR(IF(AND($HR123="mas",'Classificação geral'!$K115=2),'Classificação geral'!S115,""),"")</f>
        <v/>
      </c>
      <c r="HV123" s="214" t="str">
        <f>IFERROR(IF(AND($HR123="mas",'Classificação geral'!$K115=2),'Classificação geral'!T115,""),"")</f>
        <v/>
      </c>
      <c r="HW123" s="214" t="str">
        <f>IFERROR(IF(AND($HR123="mas",'Classificação geral'!$K115=2),'Classificação geral'!L115,""),"")</f>
        <v/>
      </c>
      <c r="HX123" s="214" t="str">
        <f>IFERROR(IF(AND($HR123="mas",'Classificação geral'!$K115=2),'Classificação geral'!U115,""),"")</f>
        <v/>
      </c>
      <c r="HY123" s="214" t="str">
        <f>IFERROR(IF(AND($HR123="mas",'Classificação geral'!$K115=2),'Classificação geral'!W115,""),"")</f>
        <v/>
      </c>
      <c r="HZ123" s="214" t="str">
        <f>IFERROR(IF(AND($HR123="mas",'Classificação geral'!$K115=2),'Classificação geral'!X115,""),"")</f>
        <v/>
      </c>
      <c r="IA123" s="214" t="str">
        <f>IFERROR(IF(AND($HR123="mas",'Classificação geral'!$K115=2),'Classificação geral'!M115,""),"")</f>
        <v/>
      </c>
      <c r="IB123" s="214" t="str">
        <f>IFERROR(IF(AND($HR123="mas",'Classificação geral'!$K115=2),'Classificação geral'!Y115,""),"")</f>
        <v/>
      </c>
      <c r="IC123" s="214" t="str">
        <f>IFERROR(IF(AND($HR123="mas",'Classificação geral'!$K115=2),'Classificação geral'!AA115,""),"")</f>
        <v/>
      </c>
      <c r="ID123" s="214" t="str">
        <f>IFERROR(IF(AND($HR123="mas",'Classificação geral'!$K115=2),'Classificação geral'!AB115,""),"")</f>
        <v/>
      </c>
      <c r="IE123" s="214" t="str">
        <f>IFERROR(IF(AND($HR123="mas",'Classificação geral'!$K115=2),'Classificação geral'!N115,""),"")</f>
        <v/>
      </c>
      <c r="IF123" s="214" t="str">
        <f>IFERROR(IF(AND($HR123="mas",'Classificação geral'!$K115=2),'Classificação geral'!$AM115,""),"")</f>
        <v/>
      </c>
      <c r="IG123" s="216" t="str">
        <f>IFERROR(RANK(IF123,IF:IF,0)+ COUNTIF($IF$13:IF$13,IF123),"")</f>
        <v/>
      </c>
      <c r="IH123" s="209"/>
      <c r="II123" s="214" t="str">
        <f>IFERROR(IF(AND('Classificação geral'!$J115="fem",'Classificação geral'!$K115=3,'Classificação geral'!$F115="Mini"),'Classificação geral'!$A115,""),"")</f>
        <v/>
      </c>
      <c r="IJ123" s="214" t="str">
        <f>IFERROR(IF(AND('Classificação geral'!$J115="fem",'Classificação geral'!$K115=3,'Classificação geral'!$F115="Mini"),'Classificação geral'!$B115,""),"")</f>
        <v/>
      </c>
      <c r="IK123" s="215" t="str">
        <f>IF($IJ123='Classificação geral'!$B115,'Classificação geral'!$C115,"")</f>
        <v/>
      </c>
      <c r="IL123" s="215" t="str">
        <f>IF($IJ123='Classificação geral'!$B115,'Classificação geral'!$D115,"")</f>
        <v/>
      </c>
      <c r="IM123" s="215" t="str">
        <f>IF($IJ123='Classificação geral'!$B115,'Classificação geral'!$J115,"")</f>
        <v/>
      </c>
      <c r="IN123" s="215" t="str">
        <f>IF($IM123='Classificação geral'!$J115,'Classificação geral'!$K115,"")</f>
        <v/>
      </c>
      <c r="IO123" s="215" t="str">
        <f>IF($IN123='Classificação geral'!$K115,'Classificação geral'!$P115,"")</f>
        <v/>
      </c>
      <c r="IP123" s="215" t="str">
        <f>IF($IN123='Classificação geral'!$K115,'Classificação geral'!$S115,"")</f>
        <v/>
      </c>
      <c r="IQ123" s="215" t="str">
        <f>IF($IN123='Classificação geral'!$K115,'Classificação geral'!$T115,"")</f>
        <v/>
      </c>
      <c r="IR123" s="215" t="str">
        <f>IF($IN123='Classificação geral'!$K115,'Classificação geral'!$L115,"")</f>
        <v/>
      </c>
      <c r="IS123" s="215" t="str">
        <f>IF($IN123='Classificação geral'!$K115,'Classificação geral'!$U115,"")</f>
        <v/>
      </c>
      <c r="IT123" s="215" t="str">
        <f>IF($IN123='Classificação geral'!$K115,'Classificação geral'!$W115,"")</f>
        <v/>
      </c>
      <c r="IU123" s="215" t="str">
        <f>IF($IN123='Classificação geral'!$K115,'Classificação geral'!$X115,"")</f>
        <v/>
      </c>
      <c r="IV123" s="215" t="str">
        <f>IF($IN123='Classificação geral'!$K115,'Classificação geral'!$M115,"")</f>
        <v/>
      </c>
      <c r="IW123" s="215" t="str">
        <f>IF($IN123='Classificação geral'!$K115,'Classificação geral'!$Y115,"")</f>
        <v/>
      </c>
      <c r="IX123" s="215" t="str">
        <f>IF($IN123='Classificação geral'!$K115,'Classificação geral'!$AA115,"")</f>
        <v/>
      </c>
      <c r="IY123" s="215" t="str">
        <f>IF($IN123='Classificação geral'!$K115,'Classificação geral'!$AB115,"")</f>
        <v/>
      </c>
      <c r="IZ123" s="215" t="str">
        <f>IF($IN123='Classificação geral'!$K115,'Classificação geral'!$N115,"")</f>
        <v/>
      </c>
      <c r="JA123" s="215" t="str">
        <f>IF($IN123='Classificação geral'!$K115,'Classificação geral'!$O115,"")</f>
        <v/>
      </c>
      <c r="JB123" s="215" t="str">
        <f>IF($IN123='Classificação geral'!$K115,'Classificação geral'!$AM115,"")</f>
        <v/>
      </c>
      <c r="JC123" s="216" t="str">
        <f>IFERROR(RANK(JB123,JB:JB,0)+ COUNTIF($JB$13:JB121,JB123),"")</f>
        <v/>
      </c>
      <c r="JD123" s="209"/>
      <c r="JE123" s="214" t="str">
        <f>IFERROR(IF(AND('Classificação geral'!$J115="mas",'Classificação geral'!$K115=3,'Classificação geral'!$F115="Mini"),'Classificação geral'!$A115,""),"")</f>
        <v/>
      </c>
      <c r="JF123" s="214" t="str">
        <f>IFERROR(IF(AND('Classificação geral'!$J115="mas",'Classificação geral'!$K115=3,'Classificação geral'!$F115="Mini"),'Classificação geral'!$B115,""),"")</f>
        <v/>
      </c>
      <c r="JG123" s="215" t="str">
        <f>IF($JF123='Classificação geral'!$B115,'Classificação geral'!$C115,"")</f>
        <v/>
      </c>
      <c r="JH123" s="215" t="str">
        <f>IF($JF123='Classificação geral'!$B115,'Classificação geral'!$D115,"")</f>
        <v/>
      </c>
      <c r="JI123" s="215" t="str">
        <f>IF($JF123='Classificação geral'!$B115,'Classificação geral'!$J115,"")</f>
        <v/>
      </c>
      <c r="JJ123" s="214" t="str">
        <f>IFERROR(IF(AND($JI123="mas",'Classificação geral'!$K115=3),'Classificação geral'!K115,""),"")</f>
        <v/>
      </c>
      <c r="JK123" s="214" t="str">
        <f>IFERROR(IF(AND($JI123="mas",'Classificação geral'!$K115=3),'Classificação geral'!P115,""),"")</f>
        <v/>
      </c>
      <c r="JL123" s="214" t="str">
        <f>IFERROR(IF(AND($JI123="mas",'Classificação geral'!$K115=3),'Classificação geral'!S115,""),"")</f>
        <v/>
      </c>
      <c r="JM123" s="214" t="str">
        <f>IFERROR(IF(AND($JI123="mas",'Classificação geral'!$K115=3),'Classificação geral'!T115,""),"")</f>
        <v/>
      </c>
      <c r="JN123" s="214" t="str">
        <f>IFERROR(IF(AND($JI123="mas",'Classificação geral'!$K115=3),'Classificação geral'!L115,""),"")</f>
        <v/>
      </c>
      <c r="JO123" s="214" t="str">
        <f>IFERROR(IF(AND($JI123="mas",'Classificação geral'!$K115=3),'Classificação geral'!U115,""),"")</f>
        <v/>
      </c>
      <c r="JP123" s="214" t="str">
        <f>IFERROR(IF(AND($JI123="mas",'Classificação geral'!$K115=3),'Classificação geral'!W115,""),"")</f>
        <v/>
      </c>
      <c r="JQ123" s="214" t="str">
        <f>IFERROR(IF(AND($JI123="mas",'Classificação geral'!$K115=3),'Classificação geral'!X115,""),"")</f>
        <v/>
      </c>
      <c r="JR123" s="214" t="str">
        <f>IFERROR(IF(AND($JI123="mas",'Classificação geral'!$K115=3),'Classificação geral'!M115,""),"")</f>
        <v/>
      </c>
      <c r="JS123" s="214" t="str">
        <f>IFERROR(IF(AND($JI123="mas",'Classificação geral'!$K115=3),'Classificação geral'!Y115,""),"")</f>
        <v/>
      </c>
      <c r="JT123" s="214" t="str">
        <f>IFERROR(IF(AND($JI123="mas",'Classificação geral'!$K115=3),'Classificação geral'!AA115,""),"")</f>
        <v/>
      </c>
      <c r="JU123" s="214" t="str">
        <f>IFERROR(IF(AND($JI123="mas",'Classificação geral'!$K115=3),'Classificação geral'!AB115,""),"")</f>
        <v/>
      </c>
      <c r="JV123" s="214" t="str">
        <f>IFERROR(IF(AND($JI123="mas",'Classificação geral'!$K115=3),'Classificação geral'!N115,""),"")</f>
        <v/>
      </c>
      <c r="JW123" s="214" t="str">
        <f>IFERROR(IF(AND($JI123="mas",'Classificação geral'!$K115=3),'Classificação geral'!$AM115,""),"")</f>
        <v/>
      </c>
      <c r="JX123" s="216" t="str">
        <f>IFERROR(RANK(JW123,JW:JW,0)+ COUNTIF(JW$13:$JW121,JW123),"")</f>
        <v/>
      </c>
    </row>
    <row r="124" spans="2:284" s="199" customFormat="1" ht="24.75" customHeight="1" x14ac:dyDescent="0.4">
      <c r="B124" s="207"/>
      <c r="C124" s="200"/>
      <c r="D124" s="200"/>
      <c r="E124" s="200"/>
      <c r="F124" s="201"/>
      <c r="G124" s="201"/>
      <c r="H124" s="201"/>
      <c r="I124" s="201"/>
      <c r="J124" s="201"/>
      <c r="K124" s="201"/>
      <c r="L124" s="201"/>
      <c r="M124" s="201"/>
      <c r="N124" s="201"/>
      <c r="O124" s="201"/>
      <c r="P124" s="201"/>
      <c r="Q124" s="201"/>
      <c r="R124" s="201"/>
      <c r="S124" s="201"/>
      <c r="T124" s="201"/>
      <c r="U124" s="201"/>
      <c r="V124" s="202"/>
      <c r="W124" s="202"/>
      <c r="X124" s="202"/>
      <c r="Y124" s="202"/>
      <c r="Z124" s="202"/>
      <c r="AA124" s="203"/>
      <c r="AB124" s="203"/>
      <c r="AC124" s="200"/>
      <c r="AD124" s="204"/>
      <c r="AE124" s="204"/>
      <c r="AF124" s="204"/>
      <c r="AG124" s="204"/>
      <c r="AH124" s="204"/>
      <c r="AI124" s="204"/>
      <c r="AJ124" s="204"/>
      <c r="AK124" s="204"/>
      <c r="AL124" s="204"/>
      <c r="AM124" s="204"/>
      <c r="AN124" s="204"/>
      <c r="AO124" s="204"/>
      <c r="AP124" s="204"/>
      <c r="AQ124" s="204"/>
      <c r="AR124" s="204"/>
      <c r="AS124" s="204"/>
      <c r="AT124" s="202"/>
      <c r="AU124" s="202"/>
      <c r="AX124" s="202"/>
      <c r="AY124" s="200"/>
      <c r="AZ124" s="200"/>
      <c r="BA124" s="201"/>
      <c r="BB124" s="201"/>
      <c r="BC124" s="201"/>
      <c r="BD124" s="201"/>
      <c r="BE124" s="201"/>
      <c r="BF124" s="201"/>
      <c r="BG124" s="201"/>
      <c r="BH124" s="201"/>
      <c r="BI124" s="201"/>
      <c r="BJ124" s="201"/>
      <c r="BK124" s="201"/>
      <c r="BL124" s="201"/>
      <c r="BM124" s="201"/>
      <c r="BN124" s="201"/>
      <c r="BO124" s="201"/>
      <c r="BP124" s="201"/>
      <c r="BQ124" s="201"/>
      <c r="BR124" s="202"/>
      <c r="BS124" s="202"/>
      <c r="BT124" s="202"/>
      <c r="BU124" s="202"/>
      <c r="BV124" s="202"/>
      <c r="BW124" s="203"/>
      <c r="BX124" s="203"/>
      <c r="BY124" s="201"/>
      <c r="BZ124" s="204"/>
      <c r="CA124" s="204"/>
      <c r="CB124" s="204"/>
      <c r="CC124" s="204"/>
      <c r="CD124" s="204"/>
      <c r="CE124" s="204"/>
      <c r="CF124" s="204"/>
      <c r="CG124" s="204"/>
      <c r="CH124" s="204"/>
      <c r="CI124" s="204"/>
      <c r="CJ124" s="204"/>
      <c r="CK124" s="204"/>
      <c r="CL124" s="204"/>
      <c r="CM124" s="204"/>
      <c r="CN124" s="204"/>
      <c r="CO124" s="204"/>
      <c r="CP124" s="202"/>
      <c r="CQ124" s="202"/>
      <c r="CS124" s="207"/>
      <c r="CT124" s="200"/>
      <c r="CU124" s="200"/>
      <c r="CV124" s="203"/>
      <c r="CW124" s="201"/>
      <c r="CX124" s="201"/>
      <c r="CY124" s="201"/>
      <c r="CZ124" s="201"/>
      <c r="DA124" s="201"/>
      <c r="DB124" s="201"/>
      <c r="DC124" s="201"/>
      <c r="DD124" s="201"/>
      <c r="DE124" s="201"/>
      <c r="DF124" s="201"/>
      <c r="DG124" s="201"/>
      <c r="DH124" s="201"/>
      <c r="DI124" s="201"/>
      <c r="DJ124" s="201"/>
      <c r="DK124" s="201"/>
      <c r="DL124" s="201"/>
      <c r="DM124" s="202"/>
      <c r="DN124" s="202"/>
      <c r="DO124" s="202"/>
      <c r="DP124" s="202"/>
      <c r="DQ124" s="202"/>
      <c r="DR124" s="203"/>
      <c r="DS124" s="203"/>
      <c r="DT124" s="203"/>
      <c r="DU124" s="204"/>
      <c r="DV124" s="204"/>
      <c r="DW124" s="204"/>
      <c r="DX124" s="204"/>
      <c r="DY124" s="204"/>
      <c r="DZ124" s="204"/>
      <c r="EA124" s="204"/>
      <c r="EB124" s="204"/>
      <c r="EC124" s="204"/>
      <c r="ED124" s="204"/>
      <c r="EE124" s="204"/>
      <c r="EF124" s="204"/>
      <c r="EG124" s="204"/>
      <c r="EH124" s="204"/>
      <c r="EI124" s="204"/>
      <c r="EJ124" s="204"/>
      <c r="EK124" s="202"/>
      <c r="EL124" s="202"/>
      <c r="EZ124" s="214" t="str">
        <f>IFERROR(IF(AND('Classificação geral'!$J116="FEM",'Classificação geral'!$K116=1,'Classificação geral'!$F116="Mini"),'Classificação geral'!$A116,""),"")</f>
        <v/>
      </c>
      <c r="FA124" s="214" t="str">
        <f>IFERROR(IF(AND('Classificação geral'!$J116="FEM",'Classificação geral'!$K116=1,'Classificação geral'!F116="Mini"),'Classificação geral'!$B116,""),"")</f>
        <v/>
      </c>
      <c r="FB124" s="215" t="str">
        <f>IF($FA124='Classificação geral'!$B116,'Classificação geral'!$C116,"")</f>
        <v/>
      </c>
      <c r="FC124" s="215" t="str">
        <f>IF($FA124='Classificação geral'!$B116,'Classificação geral'!$D116,"")</f>
        <v/>
      </c>
      <c r="FD124" s="215" t="str">
        <f>IF($FA124='Classificação geral'!$B116,'Classificação geral'!$J116,"")</f>
        <v/>
      </c>
      <c r="FE124" s="215" t="str">
        <f>IF($FD124='Classificação geral'!$J116,'Classificação geral'!$K116,"")</f>
        <v/>
      </c>
      <c r="FF124" s="215" t="str">
        <f>IF($FE124='Classificação geral'!$K116,'Classificação geral'!$P116,"")</f>
        <v/>
      </c>
      <c r="FG124" s="215" t="str">
        <f>IF($FE124='Classificação geral'!$K116,'Classificação geral'!$S116,"")</f>
        <v/>
      </c>
      <c r="FH124" s="215" t="str">
        <f>IF($FE124='Classificação geral'!$K116,'Classificação geral'!$T116,"")</f>
        <v/>
      </c>
      <c r="FI124" s="215" t="str">
        <f>IF($FE124='Classificação geral'!$K116,'Classificação geral'!$L116,"")</f>
        <v/>
      </c>
      <c r="FJ124" s="215" t="str">
        <f>IF($FE124='Classificação geral'!$K116,'Classificação geral'!$U116,"")</f>
        <v/>
      </c>
      <c r="FK124" s="215" t="str">
        <f>IF($FE124='Classificação geral'!$K116,'Classificação geral'!$W116,"")</f>
        <v/>
      </c>
      <c r="FL124" s="215" t="str">
        <f>IF($FE124='Classificação geral'!$K116,'Classificação geral'!$X116,"")</f>
        <v/>
      </c>
      <c r="FM124" s="215" t="str">
        <f>IF($FE124='Classificação geral'!$K116,'Classificação geral'!$M116,"")</f>
        <v/>
      </c>
      <c r="FN124" s="215" t="str">
        <f>IF($FE124='Classificação geral'!$K116,'Classificação geral'!$Y116,"")</f>
        <v/>
      </c>
      <c r="FO124" s="215" t="str">
        <f>IF($FE124='Classificação geral'!$K116,'Classificação geral'!$AA116,"")</f>
        <v/>
      </c>
      <c r="FP124" s="215" t="str">
        <f>IF($FE124='Classificação geral'!$K116,'Classificação geral'!$AB116,"")</f>
        <v/>
      </c>
      <c r="FQ124" s="215" t="str">
        <f>IF($FE124='Classificação geral'!$K116,'Classificação geral'!$N116,"")</f>
        <v/>
      </c>
      <c r="FR124" s="215" t="str">
        <f>IF($FE124='Classificação geral'!$K116,'Classificação geral'!$O116,"")</f>
        <v/>
      </c>
      <c r="FS124" s="215" t="str">
        <f>IF($FE124='Classificação geral'!$K116,'Classificação geral'!$AM116,"")</f>
        <v/>
      </c>
      <c r="FT124" s="216" t="str">
        <f>IFERROR(RANK(FS124,FS:FS,0)+ COUNTIF($FS$13:FS123,FS124),"")</f>
        <v/>
      </c>
      <c r="FU124" s="209"/>
      <c r="FV124" s="214" t="str">
        <f>IFERROR(IF(AND('Classificação geral'!$J116="mas",'Classificação geral'!$K116=1,'Classificação geral'!$F116="Mini"),'Classificação geral'!$A116,""),"")</f>
        <v/>
      </c>
      <c r="FW124" s="214" t="str">
        <f>IFERROR(IF(AND('Classificação geral'!$J116="mas",'Classificação geral'!$K116=1,'Classificação geral'!$F116="Mini"),'Classificação geral'!$B116,""),"")</f>
        <v/>
      </c>
      <c r="FX124" s="215" t="str">
        <f>IF($FW124='Classificação geral'!$B116,'Classificação geral'!$C116,"")</f>
        <v/>
      </c>
      <c r="FY124" s="215" t="str">
        <f>IF($FW124='Classificação geral'!$B116,'Classificação geral'!$D116,"")</f>
        <v/>
      </c>
      <c r="FZ124" s="215" t="str">
        <f>IF($FW124='Classificação geral'!$B116,'Classificação geral'!$J116,"")</f>
        <v/>
      </c>
      <c r="GA124" s="214" t="str">
        <f>IFERROR(IF(AND($FZ124="mas",'Classificação geral'!$K116=1),'Classificação geral'!K116,""),"")</f>
        <v/>
      </c>
      <c r="GB124" s="214" t="str">
        <f>IFERROR(IF(AND($FZ124="mas",'Classificação geral'!$K116=1),'Classificação geral'!P116,""),"")</f>
        <v/>
      </c>
      <c r="GC124" s="214" t="str">
        <f>IFERROR(IF(AND($FZ124="mas",'Classificação geral'!$K116=1),'Classificação geral'!S116,""),"")</f>
        <v/>
      </c>
      <c r="GD124" s="214" t="str">
        <f>IFERROR(IF(AND($FZ124="mas",'Classificação geral'!$K116=1),'Classificação geral'!T116,""),"")</f>
        <v/>
      </c>
      <c r="GE124" s="214" t="str">
        <f>IFERROR(IF(AND($FZ124="mas",'Classificação geral'!$K116=1),'Classificação geral'!L116,""),"")</f>
        <v/>
      </c>
      <c r="GF124" s="214" t="str">
        <f>IFERROR(IF(AND($FZ124="mas",'Classificação geral'!$K116=1),'Classificação geral'!U116,""),"")</f>
        <v/>
      </c>
      <c r="GG124" s="214" t="str">
        <f>IFERROR(IF(AND($FZ124="mas",'Classificação geral'!$K116=1),'Classificação geral'!W116,""),"")</f>
        <v/>
      </c>
      <c r="GH124" s="214" t="str">
        <f>IFERROR(IF(AND($FZ124="mas",'Classificação geral'!$K116=1),'Classificação geral'!X116,""),"")</f>
        <v/>
      </c>
      <c r="GI124" s="214" t="str">
        <f>IFERROR(IF(AND($FZ124="mas",'Classificação geral'!$K116=1),'Classificação geral'!M116,""),"")</f>
        <v/>
      </c>
      <c r="GJ124" s="214" t="str">
        <f>IFERROR(IF(AND($FZ124="mas",'Classificação geral'!$K116=1),'Classificação geral'!Y116,""),"")</f>
        <v/>
      </c>
      <c r="GK124" s="214" t="str">
        <f>IFERROR(IF(AND($FZ124="mas",'Classificação geral'!$K116=1),'Classificação geral'!AA116,""),"")</f>
        <v/>
      </c>
      <c r="GL124" s="214" t="str">
        <f>IFERROR(IF(AND($FZ124="mas",'Classificação geral'!$K116=1),'Classificação geral'!AB116,""),"")</f>
        <v/>
      </c>
      <c r="GM124" s="214" t="str">
        <f>IFERROR(IF(AND($FZ124="mas",'Classificação geral'!$K116=1),'Classificação geral'!N116,""),"")</f>
        <v/>
      </c>
      <c r="GN124" s="214" t="str">
        <f>IFERROR(IF(AND($FZ124="mas",'Classificação geral'!$K116=1),'Classificação geral'!O116,""),"")</f>
        <v/>
      </c>
      <c r="GO124" s="244" t="str">
        <f>IFERROR(IF(AND($FZ124="mas",'Classificação geral'!$K116=1),'Classificação geral'!AM116,""),"")</f>
        <v/>
      </c>
      <c r="GP124" s="216" t="str">
        <f>IFERROR(RANK(GO124,GO:GO,0)+ COUNTIF($GO$13:GO123,GO124),"")</f>
        <v/>
      </c>
      <c r="GQ124" s="209"/>
      <c r="GR124" s="214" t="str">
        <f>IFERROR(IF(AND('Classificação geral'!$J116="fem",'Classificação geral'!$K116=2,'Classificação geral'!$F116="Mini"),'Classificação geral'!$A116,""),"")</f>
        <v/>
      </c>
      <c r="GS124" s="214" t="str">
        <f>IFERROR(IF(AND('Classificação geral'!$J116="fem",'Classificação geral'!$K116=2,'Classificação geral'!$F116="Mini"),'Classificação geral'!$B116,""),"")</f>
        <v/>
      </c>
      <c r="GT124" s="215" t="str">
        <f>IF($GS124='Classificação geral'!$B116,'Classificação geral'!$C116,"")</f>
        <v/>
      </c>
      <c r="GU124" s="215" t="str">
        <f>IF($GS124='Classificação geral'!$B116,'Classificação geral'!$D116,"")</f>
        <v/>
      </c>
      <c r="GV124" s="215" t="str">
        <f>IF($GS124='Classificação geral'!$B116,'Classificação geral'!$J116,"")</f>
        <v/>
      </c>
      <c r="GW124" s="214" t="str">
        <f>IFERROR(IF(AND($GV124="fem",'Classificação geral'!$K116=2),'Classificação geral'!K116,""),"")</f>
        <v/>
      </c>
      <c r="GX124" s="214" t="str">
        <f>IFERROR(IF(AND($GV124="fem",'Classificação geral'!$K116=2),'Classificação geral'!P116,""),"")</f>
        <v/>
      </c>
      <c r="GY124" s="214" t="str">
        <f>IFERROR(IF(AND($GV124="fem",'Classificação geral'!$K116=2),'Classificação geral'!S116,""),"")</f>
        <v/>
      </c>
      <c r="GZ124" s="214" t="str">
        <f>IFERROR(IF(AND($GV124="fem",'Classificação geral'!$K116=2),'Classificação geral'!T116,""),"")</f>
        <v/>
      </c>
      <c r="HA124" s="214" t="str">
        <f>IFERROR(IF(AND($GV124="fem",'Classificação geral'!$K116=2),'Classificação geral'!L116,""),"")</f>
        <v/>
      </c>
      <c r="HB124" s="214" t="str">
        <f>IFERROR(IF(AND($GV124="fem",'Classificação geral'!$K116=2),'Classificação geral'!U116,""),"")</f>
        <v/>
      </c>
      <c r="HC124" s="214" t="str">
        <f>IFERROR(IF(AND($GV124="fem",'Classificação geral'!$K116=2),'Classificação geral'!W116,""),"")</f>
        <v/>
      </c>
      <c r="HD124" s="214" t="str">
        <f>IFERROR(IF(AND($GV124="fem",'Classificação geral'!$K116=2),'Classificação geral'!X116,""),"")</f>
        <v/>
      </c>
      <c r="HE124" s="214" t="str">
        <f>IFERROR(IF(AND($GV124="fem",'Classificação geral'!$K116=2),'Classificação geral'!M116,""),"")</f>
        <v/>
      </c>
      <c r="HF124" s="214" t="str">
        <f>IFERROR(IF(AND($GV124="fem",'Classificação geral'!$K116=2),'Classificação geral'!Y116,""),"")</f>
        <v/>
      </c>
      <c r="HG124" s="214" t="str">
        <f>IFERROR(IF(AND($GV124="fem",'Classificação geral'!$K116=2),'Classificação geral'!AA116,""),"")</f>
        <v/>
      </c>
      <c r="HH124" s="214" t="str">
        <f>IFERROR(IF(AND($GV124="fem",'Classificação geral'!$K116=2),'Classificação geral'!AB116,""),"")</f>
        <v/>
      </c>
      <c r="HI124" s="214" t="str">
        <f>IFERROR(IF(AND($GV124="fem",'Classificação geral'!$K116=2),'Classificação geral'!N116,""),"")</f>
        <v/>
      </c>
      <c r="HJ124" s="214" t="str">
        <f>IFERROR(IF(AND($GV124="fem",'Classificação geral'!$K116=2),'Classificação geral'!O116,""),"")</f>
        <v/>
      </c>
      <c r="HK124" s="214" t="str">
        <f>IFERROR(IF(AND($GV124="fem",'Classificação geral'!$K116=2),'Classificação geral'!AM116,""),"")</f>
        <v/>
      </c>
      <c r="HL124" s="216" t="str">
        <f>IFERROR(RANK(HK124,HK:HK,0)+ COUNTIF(HK$13:$HK122,HK124),"")</f>
        <v/>
      </c>
      <c r="HM124" s="209"/>
      <c r="HN124" s="214" t="str">
        <f>IFERROR(IF(AND('Classificação geral'!$J116="mas",'Classificação geral'!$K116=2,'Classificação geral'!$F116="Mini"),'Classificação geral'!$A116,""),"")</f>
        <v/>
      </c>
      <c r="HO124" s="214" t="str">
        <f>IFERROR(IF(AND('Classificação geral'!$J116="mas",'Classificação geral'!$K116=2,'Classificação geral'!$F116="Mini"),'Classificação geral'!$B116,""),"")</f>
        <v/>
      </c>
      <c r="HP124" s="215" t="str">
        <f>IF($HO124='Classificação geral'!$B116,'Classificação geral'!$C116,"")</f>
        <v/>
      </c>
      <c r="HQ124" s="215" t="str">
        <f>IF($HO124='Classificação geral'!$B116,'Classificação geral'!$D116,"")</f>
        <v/>
      </c>
      <c r="HR124" s="215" t="str">
        <f>IF($HO124='Classificação geral'!$B116,'Classificação geral'!$J116,"")</f>
        <v/>
      </c>
      <c r="HS124" s="214" t="str">
        <f>IFERROR(IF(AND($HR124="mas",'Classificação geral'!$K116=2),'Classificação geral'!K116,""),"")</f>
        <v/>
      </c>
      <c r="HT124" s="214" t="str">
        <f>IFERROR(IF(AND($HR124="mas",'Classificação geral'!$K116=2),'Classificação geral'!P116,""),"")</f>
        <v/>
      </c>
      <c r="HU124" s="214" t="str">
        <f>IFERROR(IF(AND($HR124="mas",'Classificação geral'!$K116=2),'Classificação geral'!S116,""),"")</f>
        <v/>
      </c>
      <c r="HV124" s="214" t="str">
        <f>IFERROR(IF(AND($HR124="mas",'Classificação geral'!$K116=2),'Classificação geral'!T116,""),"")</f>
        <v/>
      </c>
      <c r="HW124" s="214" t="str">
        <f>IFERROR(IF(AND($HR124="mas",'Classificação geral'!$K116=2),'Classificação geral'!L116,""),"")</f>
        <v/>
      </c>
      <c r="HX124" s="214" t="str">
        <f>IFERROR(IF(AND($HR124="mas",'Classificação geral'!$K116=2),'Classificação geral'!U116,""),"")</f>
        <v/>
      </c>
      <c r="HY124" s="214" t="str">
        <f>IFERROR(IF(AND($HR124="mas",'Classificação geral'!$K116=2),'Classificação geral'!W116,""),"")</f>
        <v/>
      </c>
      <c r="HZ124" s="214" t="str">
        <f>IFERROR(IF(AND($HR124="mas",'Classificação geral'!$K116=2),'Classificação geral'!X116,""),"")</f>
        <v/>
      </c>
      <c r="IA124" s="214" t="str">
        <f>IFERROR(IF(AND($HR124="mas",'Classificação geral'!$K116=2),'Classificação geral'!M116,""),"")</f>
        <v/>
      </c>
      <c r="IB124" s="214" t="str">
        <f>IFERROR(IF(AND($HR124="mas",'Classificação geral'!$K116=2),'Classificação geral'!Y116,""),"")</f>
        <v/>
      </c>
      <c r="IC124" s="214" t="str">
        <f>IFERROR(IF(AND($HR124="mas",'Classificação geral'!$K116=2),'Classificação geral'!AA116,""),"")</f>
        <v/>
      </c>
      <c r="ID124" s="214" t="str">
        <f>IFERROR(IF(AND($HR124="mas",'Classificação geral'!$K116=2),'Classificação geral'!AB116,""),"")</f>
        <v/>
      </c>
      <c r="IE124" s="214" t="str">
        <f>IFERROR(IF(AND($HR124="mas",'Classificação geral'!$K116=2),'Classificação geral'!N116,""),"")</f>
        <v/>
      </c>
      <c r="IF124" s="214" t="str">
        <f>IFERROR(IF(AND($HR124="mas",'Classificação geral'!$K116=2),'Classificação geral'!$AM116,""),"")</f>
        <v/>
      </c>
      <c r="IG124" s="216" t="str">
        <f>IFERROR(RANK(IF124,IF:IF,0)+ COUNTIF($IF$13:IF$13,IF124),"")</f>
        <v/>
      </c>
      <c r="IH124" s="209"/>
      <c r="II124" s="214" t="str">
        <f>IFERROR(IF(AND('Classificação geral'!$J116="fem",'Classificação geral'!$K116=3,'Classificação geral'!$F116="Mini"),'Classificação geral'!$A116,""),"")</f>
        <v/>
      </c>
      <c r="IJ124" s="214" t="str">
        <f>IFERROR(IF(AND('Classificação geral'!$J116="fem",'Classificação geral'!$K116=3,'Classificação geral'!$F116="Mini"),'Classificação geral'!$B116,""),"")</f>
        <v/>
      </c>
      <c r="IK124" s="215" t="str">
        <f>IF($IJ124='Classificação geral'!$B116,'Classificação geral'!$C116,"")</f>
        <v/>
      </c>
      <c r="IL124" s="215" t="str">
        <f>IF($IJ124='Classificação geral'!$B116,'Classificação geral'!$D116,"")</f>
        <v/>
      </c>
      <c r="IM124" s="215" t="str">
        <f>IF($IJ124='Classificação geral'!$B116,'Classificação geral'!$J116,"")</f>
        <v/>
      </c>
      <c r="IN124" s="215" t="str">
        <f>IF($IM124='Classificação geral'!$J116,'Classificação geral'!$K116,"")</f>
        <v/>
      </c>
      <c r="IO124" s="215" t="str">
        <f>IF($IN124='Classificação geral'!$K116,'Classificação geral'!$P116,"")</f>
        <v/>
      </c>
      <c r="IP124" s="215" t="str">
        <f>IF($IN124='Classificação geral'!$K116,'Classificação geral'!$S116,"")</f>
        <v/>
      </c>
      <c r="IQ124" s="215" t="str">
        <f>IF($IN124='Classificação geral'!$K116,'Classificação geral'!$T116,"")</f>
        <v/>
      </c>
      <c r="IR124" s="215" t="str">
        <f>IF($IN124='Classificação geral'!$K116,'Classificação geral'!$L116,"")</f>
        <v/>
      </c>
      <c r="IS124" s="215" t="str">
        <f>IF($IN124='Classificação geral'!$K116,'Classificação geral'!$U116,"")</f>
        <v/>
      </c>
      <c r="IT124" s="215" t="str">
        <f>IF($IN124='Classificação geral'!$K116,'Classificação geral'!$W116,"")</f>
        <v/>
      </c>
      <c r="IU124" s="215" t="str">
        <f>IF($IN124='Classificação geral'!$K116,'Classificação geral'!$X116,"")</f>
        <v/>
      </c>
      <c r="IV124" s="215" t="str">
        <f>IF($IN124='Classificação geral'!$K116,'Classificação geral'!$M116,"")</f>
        <v/>
      </c>
      <c r="IW124" s="215" t="str">
        <f>IF($IN124='Classificação geral'!$K116,'Classificação geral'!$Y116,"")</f>
        <v/>
      </c>
      <c r="IX124" s="215" t="str">
        <f>IF($IN124='Classificação geral'!$K116,'Classificação geral'!$AA116,"")</f>
        <v/>
      </c>
      <c r="IY124" s="215" t="str">
        <f>IF($IN124='Classificação geral'!$K116,'Classificação geral'!$AB116,"")</f>
        <v/>
      </c>
      <c r="IZ124" s="215" t="str">
        <f>IF($IN124='Classificação geral'!$K116,'Classificação geral'!$N116,"")</f>
        <v/>
      </c>
      <c r="JA124" s="215" t="str">
        <f>IF($IN124='Classificação geral'!$K116,'Classificação geral'!$O116,"")</f>
        <v/>
      </c>
      <c r="JB124" s="215" t="str">
        <f>IF($IN124='Classificação geral'!$K116,'Classificação geral'!$AM116,"")</f>
        <v/>
      </c>
      <c r="JC124" s="216" t="str">
        <f>IFERROR(RANK(JB124,JB:JB,0)+ COUNTIF($JB$13:JB122,JB124),"")</f>
        <v/>
      </c>
      <c r="JD124" s="209"/>
      <c r="JE124" s="214" t="str">
        <f>IFERROR(IF(AND('Classificação geral'!$J116="mas",'Classificação geral'!$K116=3,'Classificação geral'!$F116="Mini"),'Classificação geral'!$A116,""),"")</f>
        <v/>
      </c>
      <c r="JF124" s="214" t="str">
        <f>IFERROR(IF(AND('Classificação geral'!$J116="mas",'Classificação geral'!$K116=3,'Classificação geral'!$F116="Mini"),'Classificação geral'!$B116,""),"")</f>
        <v/>
      </c>
      <c r="JG124" s="215" t="str">
        <f>IF($JF124='Classificação geral'!$B116,'Classificação geral'!$C116,"")</f>
        <v/>
      </c>
      <c r="JH124" s="215" t="str">
        <f>IF($JF124='Classificação geral'!$B116,'Classificação geral'!$D116,"")</f>
        <v/>
      </c>
      <c r="JI124" s="215" t="str">
        <f>IF($JF124='Classificação geral'!$B116,'Classificação geral'!$J116,"")</f>
        <v/>
      </c>
      <c r="JJ124" s="214" t="str">
        <f>IFERROR(IF(AND($JI124="mas",'Classificação geral'!$K116=3),'Classificação geral'!K116,""),"")</f>
        <v/>
      </c>
      <c r="JK124" s="214" t="str">
        <f>IFERROR(IF(AND($JI124="mas",'Classificação geral'!$K116=3),'Classificação geral'!P116,""),"")</f>
        <v/>
      </c>
      <c r="JL124" s="214" t="str">
        <f>IFERROR(IF(AND($JI124="mas",'Classificação geral'!$K116=3),'Classificação geral'!S116,""),"")</f>
        <v/>
      </c>
      <c r="JM124" s="214" t="str">
        <f>IFERROR(IF(AND($JI124="mas",'Classificação geral'!$K116=3),'Classificação geral'!T116,""),"")</f>
        <v/>
      </c>
      <c r="JN124" s="214" t="str">
        <f>IFERROR(IF(AND($JI124="mas",'Classificação geral'!$K116=3),'Classificação geral'!L116,""),"")</f>
        <v/>
      </c>
      <c r="JO124" s="214" t="str">
        <f>IFERROR(IF(AND($JI124="mas",'Classificação geral'!$K116=3),'Classificação geral'!U116,""),"")</f>
        <v/>
      </c>
      <c r="JP124" s="214" t="str">
        <f>IFERROR(IF(AND($JI124="mas",'Classificação geral'!$K116=3),'Classificação geral'!W116,""),"")</f>
        <v/>
      </c>
      <c r="JQ124" s="214" t="str">
        <f>IFERROR(IF(AND($JI124="mas",'Classificação geral'!$K116=3),'Classificação geral'!X116,""),"")</f>
        <v/>
      </c>
      <c r="JR124" s="214" t="str">
        <f>IFERROR(IF(AND($JI124="mas",'Classificação geral'!$K116=3),'Classificação geral'!M116,""),"")</f>
        <v/>
      </c>
      <c r="JS124" s="214" t="str">
        <f>IFERROR(IF(AND($JI124="mas",'Classificação geral'!$K116=3),'Classificação geral'!Y116,""),"")</f>
        <v/>
      </c>
      <c r="JT124" s="214" t="str">
        <f>IFERROR(IF(AND($JI124="mas",'Classificação geral'!$K116=3),'Classificação geral'!AA116,""),"")</f>
        <v/>
      </c>
      <c r="JU124" s="214" t="str">
        <f>IFERROR(IF(AND($JI124="mas",'Classificação geral'!$K116=3),'Classificação geral'!AB116,""),"")</f>
        <v/>
      </c>
      <c r="JV124" s="214" t="str">
        <f>IFERROR(IF(AND($JI124="mas",'Classificação geral'!$K116=3),'Classificação geral'!N116,""),"")</f>
        <v/>
      </c>
      <c r="JW124" s="214" t="str">
        <f>IFERROR(IF(AND($JI124="mas",'Classificação geral'!$K116=3),'Classificação geral'!$AM116,""),"")</f>
        <v/>
      </c>
      <c r="JX124" s="216" t="str">
        <f>IFERROR(RANK(JW124,JW:JW,0)+ COUNTIF(JW$13:$JW122,JW124),"")</f>
        <v/>
      </c>
    </row>
    <row r="125" spans="2:284" s="199" customFormat="1" ht="24.75" customHeight="1" x14ac:dyDescent="0.4">
      <c r="B125" s="207"/>
      <c r="C125" s="200"/>
      <c r="D125" s="200"/>
      <c r="E125" s="200"/>
      <c r="F125" s="201"/>
      <c r="G125" s="201"/>
      <c r="H125" s="201"/>
      <c r="I125" s="201"/>
      <c r="J125" s="201"/>
      <c r="K125" s="201"/>
      <c r="L125" s="201"/>
      <c r="M125" s="201"/>
      <c r="N125" s="201"/>
      <c r="O125" s="201"/>
      <c r="P125" s="201"/>
      <c r="Q125" s="201"/>
      <c r="R125" s="201"/>
      <c r="S125" s="201"/>
      <c r="T125" s="201"/>
      <c r="U125" s="201"/>
      <c r="V125" s="202"/>
      <c r="W125" s="202"/>
      <c r="X125" s="202"/>
      <c r="Y125" s="202"/>
      <c r="Z125" s="202"/>
      <c r="AA125" s="203"/>
      <c r="AB125" s="203"/>
      <c r="AC125" s="200"/>
      <c r="AD125" s="204"/>
      <c r="AE125" s="204"/>
      <c r="AF125" s="204"/>
      <c r="AG125" s="204"/>
      <c r="AH125" s="204"/>
      <c r="AI125" s="204"/>
      <c r="AJ125" s="204"/>
      <c r="AK125" s="204"/>
      <c r="AL125" s="204"/>
      <c r="AM125" s="204"/>
      <c r="AN125" s="204"/>
      <c r="AO125" s="204"/>
      <c r="AP125" s="204"/>
      <c r="AQ125" s="204"/>
      <c r="AR125" s="204"/>
      <c r="AS125" s="204"/>
      <c r="AT125" s="202"/>
      <c r="AU125" s="202"/>
      <c r="AX125" s="202"/>
      <c r="AY125" s="200"/>
      <c r="AZ125" s="200"/>
      <c r="BA125" s="201"/>
      <c r="BB125" s="201"/>
      <c r="BC125" s="201"/>
      <c r="BD125" s="201"/>
      <c r="BE125" s="201"/>
      <c r="BF125" s="201"/>
      <c r="BG125" s="201"/>
      <c r="BH125" s="201"/>
      <c r="BI125" s="201"/>
      <c r="BJ125" s="201"/>
      <c r="BK125" s="201"/>
      <c r="BL125" s="201"/>
      <c r="BM125" s="201"/>
      <c r="BN125" s="201"/>
      <c r="BO125" s="201"/>
      <c r="BP125" s="201"/>
      <c r="BQ125" s="201"/>
      <c r="BR125" s="202"/>
      <c r="BS125" s="202"/>
      <c r="BT125" s="202"/>
      <c r="BU125" s="202"/>
      <c r="BV125" s="202"/>
      <c r="BW125" s="203"/>
      <c r="BX125" s="203"/>
      <c r="BY125" s="201"/>
      <c r="BZ125" s="204"/>
      <c r="CA125" s="204"/>
      <c r="CB125" s="204"/>
      <c r="CC125" s="204"/>
      <c r="CD125" s="204"/>
      <c r="CE125" s="204"/>
      <c r="CF125" s="204"/>
      <c r="CG125" s="204"/>
      <c r="CH125" s="204"/>
      <c r="CI125" s="204"/>
      <c r="CJ125" s="204"/>
      <c r="CK125" s="204"/>
      <c r="CL125" s="204"/>
      <c r="CM125" s="204"/>
      <c r="CN125" s="204"/>
      <c r="CO125" s="204"/>
      <c r="CP125" s="202"/>
      <c r="CQ125" s="202"/>
      <c r="CS125" s="207"/>
      <c r="CT125" s="200"/>
      <c r="CU125" s="200"/>
      <c r="CV125" s="203"/>
      <c r="CW125" s="201"/>
      <c r="CX125" s="201"/>
      <c r="CY125" s="201"/>
      <c r="CZ125" s="201"/>
      <c r="DA125" s="201"/>
      <c r="DB125" s="201"/>
      <c r="DC125" s="201"/>
      <c r="DD125" s="201"/>
      <c r="DE125" s="201"/>
      <c r="DF125" s="201"/>
      <c r="DG125" s="201"/>
      <c r="DH125" s="201"/>
      <c r="DI125" s="201"/>
      <c r="DJ125" s="201"/>
      <c r="DK125" s="201"/>
      <c r="DL125" s="201"/>
      <c r="DM125" s="202"/>
      <c r="DN125" s="202"/>
      <c r="DO125" s="202"/>
      <c r="DP125" s="202"/>
      <c r="DQ125" s="202"/>
      <c r="DR125" s="203"/>
      <c r="DS125" s="203"/>
      <c r="DT125" s="203"/>
      <c r="DU125" s="204"/>
      <c r="DV125" s="204"/>
      <c r="DW125" s="204"/>
      <c r="DX125" s="204"/>
      <c r="DY125" s="204"/>
      <c r="DZ125" s="204"/>
      <c r="EA125" s="204"/>
      <c r="EB125" s="204"/>
      <c r="EC125" s="204"/>
      <c r="ED125" s="204"/>
      <c r="EE125" s="204"/>
      <c r="EF125" s="204"/>
      <c r="EG125" s="204"/>
      <c r="EH125" s="204"/>
      <c r="EI125" s="204"/>
      <c r="EJ125" s="204"/>
      <c r="EK125" s="202"/>
      <c r="EL125" s="202"/>
      <c r="EZ125" s="214" t="str">
        <f>IFERROR(IF(AND('Classificação geral'!$J117="FEM",'Classificação geral'!$K117=1,'Classificação geral'!$F117="Mini"),'Classificação geral'!$A117,""),"")</f>
        <v/>
      </c>
      <c r="FA125" s="214" t="str">
        <f>IFERROR(IF(AND('Classificação geral'!$J117="FEM",'Classificação geral'!$K117=1,'Classificação geral'!F117="Mini"),'Classificação geral'!$B117,""),"")</f>
        <v/>
      </c>
      <c r="FB125" s="215" t="str">
        <f>IF($FA125='Classificação geral'!$B117,'Classificação geral'!$C117,"")</f>
        <v/>
      </c>
      <c r="FC125" s="215" t="str">
        <f>IF($FA125='Classificação geral'!$B117,'Classificação geral'!$D117,"")</f>
        <v/>
      </c>
      <c r="FD125" s="215" t="str">
        <f>IF($FA125='Classificação geral'!$B117,'Classificação geral'!$J117,"")</f>
        <v/>
      </c>
      <c r="FE125" s="215" t="str">
        <f>IF($FD125='Classificação geral'!$J117,'Classificação geral'!$K117,"")</f>
        <v/>
      </c>
      <c r="FF125" s="215" t="str">
        <f>IF($FE125='Classificação geral'!$K117,'Classificação geral'!$P117,"")</f>
        <v/>
      </c>
      <c r="FG125" s="215" t="str">
        <f>IF($FE125='Classificação geral'!$K117,'Classificação geral'!$S117,"")</f>
        <v/>
      </c>
      <c r="FH125" s="215" t="str">
        <f>IF($FE125='Classificação geral'!$K117,'Classificação geral'!$T117,"")</f>
        <v/>
      </c>
      <c r="FI125" s="215" t="str">
        <f>IF($FE125='Classificação geral'!$K117,'Classificação geral'!$L117,"")</f>
        <v/>
      </c>
      <c r="FJ125" s="215" t="str">
        <f>IF($FE125='Classificação geral'!$K117,'Classificação geral'!$U117,"")</f>
        <v/>
      </c>
      <c r="FK125" s="215" t="str">
        <f>IF($FE125='Classificação geral'!$K117,'Classificação geral'!$W117,"")</f>
        <v/>
      </c>
      <c r="FL125" s="215" t="str">
        <f>IF($FE125='Classificação geral'!$K117,'Classificação geral'!$X117,"")</f>
        <v/>
      </c>
      <c r="FM125" s="215" t="str">
        <f>IF($FE125='Classificação geral'!$K117,'Classificação geral'!$M117,"")</f>
        <v/>
      </c>
      <c r="FN125" s="215" t="str">
        <f>IF($FE125='Classificação geral'!$K117,'Classificação geral'!$Y117,"")</f>
        <v/>
      </c>
      <c r="FO125" s="215" t="str">
        <f>IF($FE125='Classificação geral'!$K117,'Classificação geral'!$AA117,"")</f>
        <v/>
      </c>
      <c r="FP125" s="215" t="str">
        <f>IF($FE125='Classificação geral'!$K117,'Classificação geral'!$AB117,"")</f>
        <v/>
      </c>
      <c r="FQ125" s="215" t="str">
        <f>IF($FE125='Classificação geral'!$K117,'Classificação geral'!$N117,"")</f>
        <v/>
      </c>
      <c r="FR125" s="215" t="str">
        <f>IF($FE125='Classificação geral'!$K117,'Classificação geral'!$O117,"")</f>
        <v/>
      </c>
      <c r="FS125" s="215" t="str">
        <f>IF($FE125='Classificação geral'!$K117,'Classificação geral'!$AM117,"")</f>
        <v/>
      </c>
      <c r="FT125" s="216" t="str">
        <f>IFERROR(RANK(FS125,FS:FS,0)+ COUNTIF($FS$13:FS124,FS125),"")</f>
        <v/>
      </c>
      <c r="FU125" s="209"/>
      <c r="FV125" s="214" t="str">
        <f>IFERROR(IF(AND('Classificação geral'!$J117="mas",'Classificação geral'!$K117=1,'Classificação geral'!$F117="Mini"),'Classificação geral'!$A117,""),"")</f>
        <v/>
      </c>
      <c r="FW125" s="214" t="str">
        <f>IFERROR(IF(AND('Classificação geral'!$J117="mas",'Classificação geral'!$K117=1,'Classificação geral'!$F117="Mini"),'Classificação geral'!$B117,""),"")</f>
        <v/>
      </c>
      <c r="FX125" s="215" t="str">
        <f>IF($FW125='Classificação geral'!$B117,'Classificação geral'!$C117,"")</f>
        <v/>
      </c>
      <c r="FY125" s="215" t="str">
        <f>IF($FW125='Classificação geral'!$B117,'Classificação geral'!$D117,"")</f>
        <v/>
      </c>
      <c r="FZ125" s="215" t="str">
        <f>IF($FW125='Classificação geral'!$B117,'Classificação geral'!$J117,"")</f>
        <v/>
      </c>
      <c r="GA125" s="214" t="str">
        <f>IFERROR(IF(AND($FZ125="mas",'Classificação geral'!$K117=1),'Classificação geral'!K117,""),"")</f>
        <v/>
      </c>
      <c r="GB125" s="214" t="str">
        <f>IFERROR(IF(AND($FZ125="mas",'Classificação geral'!$K117=1),'Classificação geral'!P117,""),"")</f>
        <v/>
      </c>
      <c r="GC125" s="214" t="str">
        <f>IFERROR(IF(AND($FZ125="mas",'Classificação geral'!$K117=1),'Classificação geral'!S117,""),"")</f>
        <v/>
      </c>
      <c r="GD125" s="214" t="str">
        <f>IFERROR(IF(AND($FZ125="mas",'Classificação geral'!$K117=1),'Classificação geral'!T117,""),"")</f>
        <v/>
      </c>
      <c r="GE125" s="214" t="str">
        <f>IFERROR(IF(AND($FZ125="mas",'Classificação geral'!$K117=1),'Classificação geral'!L117,""),"")</f>
        <v/>
      </c>
      <c r="GF125" s="214" t="str">
        <f>IFERROR(IF(AND($FZ125="mas",'Classificação geral'!$K117=1),'Classificação geral'!U117,""),"")</f>
        <v/>
      </c>
      <c r="GG125" s="214" t="str">
        <f>IFERROR(IF(AND($FZ125="mas",'Classificação geral'!$K117=1),'Classificação geral'!W117,""),"")</f>
        <v/>
      </c>
      <c r="GH125" s="214" t="str">
        <f>IFERROR(IF(AND($FZ125="mas",'Classificação geral'!$K117=1),'Classificação geral'!X117,""),"")</f>
        <v/>
      </c>
      <c r="GI125" s="214" t="str">
        <f>IFERROR(IF(AND($FZ125="mas",'Classificação geral'!$K117=1),'Classificação geral'!M117,""),"")</f>
        <v/>
      </c>
      <c r="GJ125" s="214" t="str">
        <f>IFERROR(IF(AND($FZ125="mas",'Classificação geral'!$K117=1),'Classificação geral'!Y117,""),"")</f>
        <v/>
      </c>
      <c r="GK125" s="214" t="str">
        <f>IFERROR(IF(AND($FZ125="mas",'Classificação geral'!$K117=1),'Classificação geral'!AA117,""),"")</f>
        <v/>
      </c>
      <c r="GL125" s="214" t="str">
        <f>IFERROR(IF(AND($FZ125="mas",'Classificação geral'!$K117=1),'Classificação geral'!AB117,""),"")</f>
        <v/>
      </c>
      <c r="GM125" s="214" t="str">
        <f>IFERROR(IF(AND($FZ125="mas",'Classificação geral'!$K117=1),'Classificação geral'!N117,""),"")</f>
        <v/>
      </c>
      <c r="GN125" s="214" t="str">
        <f>IFERROR(IF(AND($FZ125="mas",'Classificação geral'!$K117=1),'Classificação geral'!O117,""),"")</f>
        <v/>
      </c>
      <c r="GO125" s="244" t="str">
        <f>IFERROR(IF(AND($FZ125="mas",'Classificação geral'!$K117=1),'Classificação geral'!AM117,""),"")</f>
        <v/>
      </c>
      <c r="GP125" s="216" t="str">
        <f>IFERROR(RANK(GO125,GO:GO,0)+ COUNTIF($GO$13:GO124,GO125),"")</f>
        <v/>
      </c>
      <c r="GQ125" s="209"/>
      <c r="GR125" s="214" t="str">
        <f>IFERROR(IF(AND('Classificação geral'!$J117="fem",'Classificação geral'!$K117=2,'Classificação geral'!$F117="Mini"),'Classificação geral'!$A117,""),"")</f>
        <v/>
      </c>
      <c r="GS125" s="214" t="str">
        <f>IFERROR(IF(AND('Classificação geral'!$J117="fem",'Classificação geral'!$K117=2,'Classificação geral'!$F117="Mini"),'Classificação geral'!$B117,""),"")</f>
        <v/>
      </c>
      <c r="GT125" s="215" t="str">
        <f>IF($GS125='Classificação geral'!$B117,'Classificação geral'!$C117,"")</f>
        <v/>
      </c>
      <c r="GU125" s="215" t="str">
        <f>IF($GS125='Classificação geral'!$B117,'Classificação geral'!$D117,"")</f>
        <v/>
      </c>
      <c r="GV125" s="215" t="str">
        <f>IF($GS125='Classificação geral'!$B117,'Classificação geral'!$J117,"")</f>
        <v/>
      </c>
      <c r="GW125" s="214" t="str">
        <f>IFERROR(IF(AND($GV125="fem",'Classificação geral'!$K117=2),'Classificação geral'!K117,""),"")</f>
        <v/>
      </c>
      <c r="GX125" s="214" t="str">
        <f>IFERROR(IF(AND($GV125="fem",'Classificação geral'!$K117=2),'Classificação geral'!P117,""),"")</f>
        <v/>
      </c>
      <c r="GY125" s="214" t="str">
        <f>IFERROR(IF(AND($GV125="fem",'Classificação geral'!$K117=2),'Classificação geral'!S117,""),"")</f>
        <v/>
      </c>
      <c r="GZ125" s="214" t="str">
        <f>IFERROR(IF(AND($GV125="fem",'Classificação geral'!$K117=2),'Classificação geral'!T117,""),"")</f>
        <v/>
      </c>
      <c r="HA125" s="214" t="str">
        <f>IFERROR(IF(AND($GV125="fem",'Classificação geral'!$K117=2),'Classificação geral'!L117,""),"")</f>
        <v/>
      </c>
      <c r="HB125" s="214" t="str">
        <f>IFERROR(IF(AND($GV125="fem",'Classificação geral'!$K117=2),'Classificação geral'!U117,""),"")</f>
        <v/>
      </c>
      <c r="HC125" s="214" t="str">
        <f>IFERROR(IF(AND($GV125="fem",'Classificação geral'!$K117=2),'Classificação geral'!W117,""),"")</f>
        <v/>
      </c>
      <c r="HD125" s="214" t="str">
        <f>IFERROR(IF(AND($GV125="fem",'Classificação geral'!$K117=2),'Classificação geral'!X117,""),"")</f>
        <v/>
      </c>
      <c r="HE125" s="214" t="str">
        <f>IFERROR(IF(AND($GV125="fem",'Classificação geral'!$K117=2),'Classificação geral'!M117,""),"")</f>
        <v/>
      </c>
      <c r="HF125" s="214" t="str">
        <f>IFERROR(IF(AND($GV125="fem",'Classificação geral'!$K117=2),'Classificação geral'!Y117,""),"")</f>
        <v/>
      </c>
      <c r="HG125" s="214" t="str">
        <f>IFERROR(IF(AND($GV125="fem",'Classificação geral'!$K117=2),'Classificação geral'!AA117,""),"")</f>
        <v/>
      </c>
      <c r="HH125" s="214" t="str">
        <f>IFERROR(IF(AND($GV125="fem",'Classificação geral'!$K117=2),'Classificação geral'!AB117,""),"")</f>
        <v/>
      </c>
      <c r="HI125" s="214" t="str">
        <f>IFERROR(IF(AND($GV125="fem",'Classificação geral'!$K117=2),'Classificação geral'!N117,""),"")</f>
        <v/>
      </c>
      <c r="HJ125" s="214" t="str">
        <f>IFERROR(IF(AND($GV125="fem",'Classificação geral'!$K117=2),'Classificação geral'!O117,""),"")</f>
        <v/>
      </c>
      <c r="HK125" s="214" t="str">
        <f>IFERROR(IF(AND($GV125="fem",'Classificação geral'!$K117=2),'Classificação geral'!AM117,""),"")</f>
        <v/>
      </c>
      <c r="HL125" s="216" t="str">
        <f>IFERROR(RANK(HK125,HK:HK,0)+ COUNTIF(HK$13:$HK123,HK125),"")</f>
        <v/>
      </c>
      <c r="HM125" s="209"/>
      <c r="HN125" s="214" t="str">
        <f>IFERROR(IF(AND('Classificação geral'!$J117="mas",'Classificação geral'!$K117=2,'Classificação geral'!$F117="Mini"),'Classificação geral'!$A117,""),"")</f>
        <v/>
      </c>
      <c r="HO125" s="214" t="str">
        <f>IFERROR(IF(AND('Classificação geral'!$J117="mas",'Classificação geral'!$K117=2,'Classificação geral'!$F117="Mini"),'Classificação geral'!$B117,""),"")</f>
        <v/>
      </c>
      <c r="HP125" s="215" t="str">
        <f>IF($HO125='Classificação geral'!$B117,'Classificação geral'!$C117,"")</f>
        <v/>
      </c>
      <c r="HQ125" s="215" t="str">
        <f>IF($HO125='Classificação geral'!$B117,'Classificação geral'!$D117,"")</f>
        <v/>
      </c>
      <c r="HR125" s="215" t="str">
        <f>IF($HO125='Classificação geral'!$B117,'Classificação geral'!$J117,"")</f>
        <v/>
      </c>
      <c r="HS125" s="214" t="str">
        <f>IFERROR(IF(AND($HR125="mas",'Classificação geral'!$K117=2),'Classificação geral'!K117,""),"")</f>
        <v/>
      </c>
      <c r="HT125" s="214" t="str">
        <f>IFERROR(IF(AND($HR125="mas",'Classificação geral'!$K117=2),'Classificação geral'!P117,""),"")</f>
        <v/>
      </c>
      <c r="HU125" s="214" t="str">
        <f>IFERROR(IF(AND($HR125="mas",'Classificação geral'!$K117=2),'Classificação geral'!S117,""),"")</f>
        <v/>
      </c>
      <c r="HV125" s="214" t="str">
        <f>IFERROR(IF(AND($HR125="mas",'Classificação geral'!$K117=2),'Classificação geral'!T117,""),"")</f>
        <v/>
      </c>
      <c r="HW125" s="214" t="str">
        <f>IFERROR(IF(AND($HR125="mas",'Classificação geral'!$K117=2),'Classificação geral'!L117,""),"")</f>
        <v/>
      </c>
      <c r="HX125" s="214" t="str">
        <f>IFERROR(IF(AND($HR125="mas",'Classificação geral'!$K117=2),'Classificação geral'!U117,""),"")</f>
        <v/>
      </c>
      <c r="HY125" s="214" t="str">
        <f>IFERROR(IF(AND($HR125="mas",'Classificação geral'!$K117=2),'Classificação geral'!W117,""),"")</f>
        <v/>
      </c>
      <c r="HZ125" s="214" t="str">
        <f>IFERROR(IF(AND($HR125="mas",'Classificação geral'!$K117=2),'Classificação geral'!X117,""),"")</f>
        <v/>
      </c>
      <c r="IA125" s="214" t="str">
        <f>IFERROR(IF(AND($HR125="mas",'Classificação geral'!$K117=2),'Classificação geral'!M117,""),"")</f>
        <v/>
      </c>
      <c r="IB125" s="214" t="str">
        <f>IFERROR(IF(AND($HR125="mas",'Classificação geral'!$K117=2),'Classificação geral'!Y117,""),"")</f>
        <v/>
      </c>
      <c r="IC125" s="214" t="str">
        <f>IFERROR(IF(AND($HR125="mas",'Classificação geral'!$K117=2),'Classificação geral'!AA117,""),"")</f>
        <v/>
      </c>
      <c r="ID125" s="214" t="str">
        <f>IFERROR(IF(AND($HR125="mas",'Classificação geral'!$K117=2),'Classificação geral'!AB117,""),"")</f>
        <v/>
      </c>
      <c r="IE125" s="214" t="str">
        <f>IFERROR(IF(AND($HR125="mas",'Classificação geral'!$K117=2),'Classificação geral'!N117,""),"")</f>
        <v/>
      </c>
      <c r="IF125" s="214" t="str">
        <f>IFERROR(IF(AND($HR125="mas",'Classificação geral'!$K117=2),'Classificação geral'!$AM117,""),"")</f>
        <v/>
      </c>
      <c r="IG125" s="216" t="str">
        <f>IFERROR(RANK(IF125,IF:IF,0)+ COUNTIF($IF$13:IF$13,IF125),"")</f>
        <v/>
      </c>
      <c r="IH125" s="209"/>
      <c r="II125" s="214" t="str">
        <f>IFERROR(IF(AND('Classificação geral'!$J117="fem",'Classificação geral'!$K117=3,'Classificação geral'!$F117="Mini"),'Classificação geral'!$A117,""),"")</f>
        <v/>
      </c>
      <c r="IJ125" s="214" t="str">
        <f>IFERROR(IF(AND('Classificação geral'!$J117="fem",'Classificação geral'!$K117=3,'Classificação geral'!$F117="Mini"),'Classificação geral'!$B117,""),"")</f>
        <v/>
      </c>
      <c r="IK125" s="215" t="str">
        <f>IF($IJ125='Classificação geral'!$B117,'Classificação geral'!$C117,"")</f>
        <v/>
      </c>
      <c r="IL125" s="215" t="str">
        <f>IF($IJ125='Classificação geral'!$B117,'Classificação geral'!$D117,"")</f>
        <v/>
      </c>
      <c r="IM125" s="215" t="str">
        <f>IF($IJ125='Classificação geral'!$B117,'Classificação geral'!$J117,"")</f>
        <v/>
      </c>
      <c r="IN125" s="215" t="str">
        <f>IF($IM125='Classificação geral'!$J117,'Classificação geral'!$K117,"")</f>
        <v/>
      </c>
      <c r="IO125" s="215" t="str">
        <f>IF($IN125='Classificação geral'!$K117,'Classificação geral'!$P117,"")</f>
        <v/>
      </c>
      <c r="IP125" s="215" t="str">
        <f>IF($IN125='Classificação geral'!$K117,'Classificação geral'!$S117,"")</f>
        <v/>
      </c>
      <c r="IQ125" s="215" t="str">
        <f>IF($IN125='Classificação geral'!$K117,'Classificação geral'!$T117,"")</f>
        <v/>
      </c>
      <c r="IR125" s="215" t="str">
        <f>IF($IN125='Classificação geral'!$K117,'Classificação geral'!$L117,"")</f>
        <v/>
      </c>
      <c r="IS125" s="215" t="str">
        <f>IF($IN125='Classificação geral'!$K117,'Classificação geral'!$U117,"")</f>
        <v/>
      </c>
      <c r="IT125" s="215" t="str">
        <f>IF($IN125='Classificação geral'!$K117,'Classificação geral'!$W117,"")</f>
        <v/>
      </c>
      <c r="IU125" s="215" t="str">
        <f>IF($IN125='Classificação geral'!$K117,'Classificação geral'!$X117,"")</f>
        <v/>
      </c>
      <c r="IV125" s="215" t="str">
        <f>IF($IN125='Classificação geral'!$K117,'Classificação geral'!$M117,"")</f>
        <v/>
      </c>
      <c r="IW125" s="215" t="str">
        <f>IF($IN125='Classificação geral'!$K117,'Classificação geral'!$Y117,"")</f>
        <v/>
      </c>
      <c r="IX125" s="215" t="str">
        <f>IF($IN125='Classificação geral'!$K117,'Classificação geral'!$AA117,"")</f>
        <v/>
      </c>
      <c r="IY125" s="215" t="str">
        <f>IF($IN125='Classificação geral'!$K117,'Classificação geral'!$AB117,"")</f>
        <v/>
      </c>
      <c r="IZ125" s="215" t="str">
        <f>IF($IN125='Classificação geral'!$K117,'Classificação geral'!$N117,"")</f>
        <v/>
      </c>
      <c r="JA125" s="215" t="str">
        <f>IF($IN125='Classificação geral'!$K117,'Classificação geral'!$O117,"")</f>
        <v/>
      </c>
      <c r="JB125" s="215" t="str">
        <f>IF($IN125='Classificação geral'!$K117,'Classificação geral'!$AM117,"")</f>
        <v/>
      </c>
      <c r="JC125" s="216" t="str">
        <f>IFERROR(RANK(JB125,JB:JB,0)+ COUNTIF($JB$13:JB123,JB125),"")</f>
        <v/>
      </c>
      <c r="JD125" s="209"/>
      <c r="JE125" s="214" t="str">
        <f>IFERROR(IF(AND('Classificação geral'!$J117="mas",'Classificação geral'!$K117=3,'Classificação geral'!$F117="Mini"),'Classificação geral'!$A117,""),"")</f>
        <v/>
      </c>
      <c r="JF125" s="214" t="str">
        <f>IFERROR(IF(AND('Classificação geral'!$J117="mas",'Classificação geral'!$K117=3,'Classificação geral'!$F117="Mini"),'Classificação geral'!$B117,""),"")</f>
        <v/>
      </c>
      <c r="JG125" s="215" t="str">
        <f>IF($JF125='Classificação geral'!$B117,'Classificação geral'!$C117,"")</f>
        <v/>
      </c>
      <c r="JH125" s="215" t="str">
        <f>IF($JF125='Classificação geral'!$B117,'Classificação geral'!$D117,"")</f>
        <v/>
      </c>
      <c r="JI125" s="215" t="str">
        <f>IF($JF125='Classificação geral'!$B117,'Classificação geral'!$J117,"")</f>
        <v/>
      </c>
      <c r="JJ125" s="214" t="str">
        <f>IFERROR(IF(AND($JI125="mas",'Classificação geral'!$K117=3),'Classificação geral'!K117,""),"")</f>
        <v/>
      </c>
      <c r="JK125" s="214" t="str">
        <f>IFERROR(IF(AND($JI125="mas",'Classificação geral'!$K117=3),'Classificação geral'!P117,""),"")</f>
        <v/>
      </c>
      <c r="JL125" s="214" t="str">
        <f>IFERROR(IF(AND($JI125="mas",'Classificação geral'!$K117=3),'Classificação geral'!S117,""),"")</f>
        <v/>
      </c>
      <c r="JM125" s="214" t="str">
        <f>IFERROR(IF(AND($JI125="mas",'Classificação geral'!$K117=3),'Classificação geral'!T117,""),"")</f>
        <v/>
      </c>
      <c r="JN125" s="214" t="str">
        <f>IFERROR(IF(AND($JI125="mas",'Classificação geral'!$K117=3),'Classificação geral'!L117,""),"")</f>
        <v/>
      </c>
      <c r="JO125" s="214" t="str">
        <f>IFERROR(IF(AND($JI125="mas",'Classificação geral'!$K117=3),'Classificação geral'!U117,""),"")</f>
        <v/>
      </c>
      <c r="JP125" s="214" t="str">
        <f>IFERROR(IF(AND($JI125="mas",'Classificação geral'!$K117=3),'Classificação geral'!W117,""),"")</f>
        <v/>
      </c>
      <c r="JQ125" s="214" t="str">
        <f>IFERROR(IF(AND($JI125="mas",'Classificação geral'!$K117=3),'Classificação geral'!X117,""),"")</f>
        <v/>
      </c>
      <c r="JR125" s="214" t="str">
        <f>IFERROR(IF(AND($JI125="mas",'Classificação geral'!$K117=3),'Classificação geral'!M117,""),"")</f>
        <v/>
      </c>
      <c r="JS125" s="214" t="str">
        <f>IFERROR(IF(AND($JI125="mas",'Classificação geral'!$K117=3),'Classificação geral'!Y117,""),"")</f>
        <v/>
      </c>
      <c r="JT125" s="214" t="str">
        <f>IFERROR(IF(AND($JI125="mas",'Classificação geral'!$K117=3),'Classificação geral'!AA117,""),"")</f>
        <v/>
      </c>
      <c r="JU125" s="214" t="str">
        <f>IFERROR(IF(AND($JI125="mas",'Classificação geral'!$K117=3),'Classificação geral'!AB117,""),"")</f>
        <v/>
      </c>
      <c r="JV125" s="214" t="str">
        <f>IFERROR(IF(AND($JI125="mas",'Classificação geral'!$K117=3),'Classificação geral'!N117,""),"")</f>
        <v/>
      </c>
      <c r="JW125" s="214" t="str">
        <f>IFERROR(IF(AND($JI125="mas",'Classificação geral'!$K117=3),'Classificação geral'!$AM117,""),"")</f>
        <v/>
      </c>
      <c r="JX125" s="216" t="str">
        <f>IFERROR(RANK(JW125,JW:JW,0)+ COUNTIF(JW$13:$JW123,JW125),"")</f>
        <v/>
      </c>
    </row>
    <row r="126" spans="2:284" s="199" customFormat="1" ht="24.75" customHeight="1" x14ac:dyDescent="0.4">
      <c r="B126" s="207"/>
      <c r="C126" s="206"/>
      <c r="D126" s="206"/>
      <c r="E126" s="206"/>
      <c r="Z126" s="207"/>
      <c r="AA126" s="206"/>
      <c r="AB126" s="206"/>
      <c r="AC126" s="206"/>
      <c r="AY126" s="206"/>
      <c r="AZ126" s="206"/>
      <c r="BA126" s="207"/>
      <c r="BW126" s="206"/>
      <c r="BX126" s="206"/>
      <c r="BY126" s="207"/>
      <c r="CS126" s="207"/>
      <c r="CT126" s="206"/>
      <c r="CU126" s="206"/>
      <c r="CV126" s="206"/>
      <c r="DQ126" s="207"/>
      <c r="DR126" s="206"/>
      <c r="DS126" s="206"/>
      <c r="DT126" s="206"/>
      <c r="EZ126" s="214" t="str">
        <f>IFERROR(IF(AND('Classificação geral'!$J118="FEM",'Classificação geral'!$K118=1,'Classificação geral'!$F118="Mini"),'Classificação geral'!$A118,""),"")</f>
        <v/>
      </c>
      <c r="FA126" s="214" t="str">
        <f>IFERROR(IF(AND('Classificação geral'!$J118="FEM",'Classificação geral'!$K118=1,'Classificação geral'!F118="Mini"),'Classificação geral'!$B118,""),"")</f>
        <v/>
      </c>
      <c r="FB126" s="215" t="str">
        <f>IF($FA126='Classificação geral'!$B118,'Classificação geral'!$C118,"")</f>
        <v/>
      </c>
      <c r="FC126" s="215" t="str">
        <f>IF($FA126='Classificação geral'!$B118,'Classificação geral'!$D118,"")</f>
        <v/>
      </c>
      <c r="FD126" s="215" t="str">
        <f>IF($FA126='Classificação geral'!$B118,'Classificação geral'!$J118,"")</f>
        <v/>
      </c>
      <c r="FE126" s="215" t="str">
        <f>IF($FD126='Classificação geral'!$J118,'Classificação geral'!$K118,"")</f>
        <v/>
      </c>
      <c r="FF126" s="215" t="str">
        <f>IF($FE126='Classificação geral'!$K118,'Classificação geral'!$P118,"")</f>
        <v/>
      </c>
      <c r="FG126" s="215" t="str">
        <f>IF($FE126='Classificação geral'!$K118,'Classificação geral'!$S118,"")</f>
        <v/>
      </c>
      <c r="FH126" s="215" t="str">
        <f>IF($FE126='Classificação geral'!$K118,'Classificação geral'!$T118,"")</f>
        <v/>
      </c>
      <c r="FI126" s="215" t="str">
        <f>IF($FE126='Classificação geral'!$K118,'Classificação geral'!$L118,"")</f>
        <v/>
      </c>
      <c r="FJ126" s="215" t="str">
        <f>IF($FE126='Classificação geral'!$K118,'Classificação geral'!$U118,"")</f>
        <v/>
      </c>
      <c r="FK126" s="215" t="str">
        <f>IF($FE126='Classificação geral'!$K118,'Classificação geral'!$W118,"")</f>
        <v/>
      </c>
      <c r="FL126" s="215" t="str">
        <f>IF($FE126='Classificação geral'!$K118,'Classificação geral'!$X118,"")</f>
        <v/>
      </c>
      <c r="FM126" s="215" t="str">
        <f>IF($FE126='Classificação geral'!$K118,'Classificação geral'!$M118,"")</f>
        <v/>
      </c>
      <c r="FN126" s="215" t="str">
        <f>IF($FE126='Classificação geral'!$K118,'Classificação geral'!$Y118,"")</f>
        <v/>
      </c>
      <c r="FO126" s="215" t="str">
        <f>IF($FE126='Classificação geral'!$K118,'Classificação geral'!$AA118,"")</f>
        <v/>
      </c>
      <c r="FP126" s="215" t="str">
        <f>IF($FE126='Classificação geral'!$K118,'Classificação geral'!$AB118,"")</f>
        <v/>
      </c>
      <c r="FQ126" s="215" t="str">
        <f>IF($FE126='Classificação geral'!$K118,'Classificação geral'!$N118,"")</f>
        <v/>
      </c>
      <c r="FR126" s="215" t="str">
        <f>IF($FE126='Classificação geral'!$K118,'Classificação geral'!$O118,"")</f>
        <v/>
      </c>
      <c r="FS126" s="215" t="str">
        <f>IF($FE126='Classificação geral'!$K118,'Classificação geral'!$AM118,"")</f>
        <v/>
      </c>
      <c r="FT126" s="216" t="str">
        <f>IFERROR(RANK(FS126,FS:FS,0)+ COUNTIF($FS$13:FS125,FS126),"")</f>
        <v/>
      </c>
      <c r="FU126" s="209"/>
      <c r="FV126" s="214" t="str">
        <f>IFERROR(IF(AND('Classificação geral'!$J118="mas",'Classificação geral'!$K118=1,'Classificação geral'!$F118="Mini"),'Classificação geral'!$A118,""),"")</f>
        <v/>
      </c>
      <c r="FW126" s="214" t="str">
        <f>IFERROR(IF(AND('Classificação geral'!$J118="mas",'Classificação geral'!$K118=1,'Classificação geral'!$F118="Mini"),'Classificação geral'!$B118,""),"")</f>
        <v/>
      </c>
      <c r="FX126" s="215" t="str">
        <f>IF($FW126='Classificação geral'!$B118,'Classificação geral'!$C118,"")</f>
        <v/>
      </c>
      <c r="FY126" s="215" t="str">
        <f>IF($FW126='Classificação geral'!$B118,'Classificação geral'!$D118,"")</f>
        <v/>
      </c>
      <c r="FZ126" s="215" t="str">
        <f>IF($FW126='Classificação geral'!$B118,'Classificação geral'!$J118,"")</f>
        <v/>
      </c>
      <c r="GA126" s="214" t="str">
        <f>IFERROR(IF(AND($FZ126="mas",'Classificação geral'!$K118=1),'Classificação geral'!K118,""),"")</f>
        <v/>
      </c>
      <c r="GB126" s="214" t="str">
        <f>IFERROR(IF(AND($FZ126="mas",'Classificação geral'!$K118=1),'Classificação geral'!P118,""),"")</f>
        <v/>
      </c>
      <c r="GC126" s="214" t="str">
        <f>IFERROR(IF(AND($FZ126="mas",'Classificação geral'!$K118=1),'Classificação geral'!S118,""),"")</f>
        <v/>
      </c>
      <c r="GD126" s="214" t="str">
        <f>IFERROR(IF(AND($FZ126="mas",'Classificação geral'!$K118=1),'Classificação geral'!T118,""),"")</f>
        <v/>
      </c>
      <c r="GE126" s="214" t="str">
        <f>IFERROR(IF(AND($FZ126="mas",'Classificação geral'!$K118=1),'Classificação geral'!L118,""),"")</f>
        <v/>
      </c>
      <c r="GF126" s="214" t="str">
        <f>IFERROR(IF(AND($FZ126="mas",'Classificação geral'!$K118=1),'Classificação geral'!U118,""),"")</f>
        <v/>
      </c>
      <c r="GG126" s="214" t="str">
        <f>IFERROR(IF(AND($FZ126="mas",'Classificação geral'!$K118=1),'Classificação geral'!W118,""),"")</f>
        <v/>
      </c>
      <c r="GH126" s="214" t="str">
        <f>IFERROR(IF(AND($FZ126="mas",'Classificação geral'!$K118=1),'Classificação geral'!X118,""),"")</f>
        <v/>
      </c>
      <c r="GI126" s="214" t="str">
        <f>IFERROR(IF(AND($FZ126="mas",'Classificação geral'!$K118=1),'Classificação geral'!M118,""),"")</f>
        <v/>
      </c>
      <c r="GJ126" s="214" t="str">
        <f>IFERROR(IF(AND($FZ126="mas",'Classificação geral'!$K118=1),'Classificação geral'!Y118,""),"")</f>
        <v/>
      </c>
      <c r="GK126" s="214" t="str">
        <f>IFERROR(IF(AND($FZ126="mas",'Classificação geral'!$K118=1),'Classificação geral'!AA118,""),"")</f>
        <v/>
      </c>
      <c r="GL126" s="214" t="str">
        <f>IFERROR(IF(AND($FZ126="mas",'Classificação geral'!$K118=1),'Classificação geral'!AB118,""),"")</f>
        <v/>
      </c>
      <c r="GM126" s="214" t="str">
        <f>IFERROR(IF(AND($FZ126="mas",'Classificação geral'!$K118=1),'Classificação geral'!N118,""),"")</f>
        <v/>
      </c>
      <c r="GN126" s="214" t="str">
        <f>IFERROR(IF(AND($FZ126="mas",'Classificação geral'!$K118=1),'Classificação geral'!O118,""),"")</f>
        <v/>
      </c>
      <c r="GO126" s="244" t="str">
        <f>IFERROR(IF(AND($FZ126="mas",'Classificação geral'!$K118=1),'Classificação geral'!AM118,""),"")</f>
        <v/>
      </c>
      <c r="GP126" s="216" t="str">
        <f>IFERROR(RANK(GO126,GO:GO,0)+ COUNTIF($GO$13:GO125,GO126),"")</f>
        <v/>
      </c>
      <c r="GQ126" s="209"/>
      <c r="GR126" s="214" t="str">
        <f>IFERROR(IF(AND('Classificação geral'!$J118="fem",'Classificação geral'!$K118=2,'Classificação geral'!$F118="Mini"),'Classificação geral'!$A118,""),"")</f>
        <v/>
      </c>
      <c r="GS126" s="214" t="str">
        <f>IFERROR(IF(AND('Classificação geral'!$J118="fem",'Classificação geral'!$K118=2,'Classificação geral'!$F118="Mini"),'Classificação geral'!$B118,""),"")</f>
        <v/>
      </c>
      <c r="GT126" s="215" t="str">
        <f>IF($GS126='Classificação geral'!$B118,'Classificação geral'!$C118,"")</f>
        <v/>
      </c>
      <c r="GU126" s="215" t="str">
        <f>IF($GS126='Classificação geral'!$B118,'Classificação geral'!$D118,"")</f>
        <v/>
      </c>
      <c r="GV126" s="215" t="str">
        <f>IF($GS126='Classificação geral'!$B118,'Classificação geral'!$J118,"")</f>
        <v/>
      </c>
      <c r="GW126" s="214" t="str">
        <f>IFERROR(IF(AND($GV126="fem",'Classificação geral'!$K118=2),'Classificação geral'!K118,""),"")</f>
        <v/>
      </c>
      <c r="GX126" s="214" t="str">
        <f>IFERROR(IF(AND($GV126="fem",'Classificação geral'!$K118=2),'Classificação geral'!P118,""),"")</f>
        <v/>
      </c>
      <c r="GY126" s="214" t="str">
        <f>IFERROR(IF(AND($GV126="fem",'Classificação geral'!$K118=2),'Classificação geral'!S118,""),"")</f>
        <v/>
      </c>
      <c r="GZ126" s="214" t="str">
        <f>IFERROR(IF(AND($GV126="fem",'Classificação geral'!$K118=2),'Classificação geral'!T118,""),"")</f>
        <v/>
      </c>
      <c r="HA126" s="214" t="str">
        <f>IFERROR(IF(AND($GV126="fem",'Classificação geral'!$K118=2),'Classificação geral'!L118,""),"")</f>
        <v/>
      </c>
      <c r="HB126" s="214" t="str">
        <f>IFERROR(IF(AND($GV126="fem",'Classificação geral'!$K118=2),'Classificação geral'!U118,""),"")</f>
        <v/>
      </c>
      <c r="HC126" s="214" t="str">
        <f>IFERROR(IF(AND($GV126="fem",'Classificação geral'!$K118=2),'Classificação geral'!W118,""),"")</f>
        <v/>
      </c>
      <c r="HD126" s="214" t="str">
        <f>IFERROR(IF(AND($GV126="fem",'Classificação geral'!$K118=2),'Classificação geral'!X118,""),"")</f>
        <v/>
      </c>
      <c r="HE126" s="214" t="str">
        <f>IFERROR(IF(AND($GV126="fem",'Classificação geral'!$K118=2),'Classificação geral'!M118,""),"")</f>
        <v/>
      </c>
      <c r="HF126" s="214" t="str">
        <f>IFERROR(IF(AND($GV126="fem",'Classificação geral'!$K118=2),'Classificação geral'!Y118,""),"")</f>
        <v/>
      </c>
      <c r="HG126" s="214" t="str">
        <f>IFERROR(IF(AND($GV126="fem",'Classificação geral'!$K118=2),'Classificação geral'!AA118,""),"")</f>
        <v/>
      </c>
      <c r="HH126" s="214" t="str">
        <f>IFERROR(IF(AND($GV126="fem",'Classificação geral'!$K118=2),'Classificação geral'!AB118,""),"")</f>
        <v/>
      </c>
      <c r="HI126" s="214" t="str">
        <f>IFERROR(IF(AND($GV126="fem",'Classificação geral'!$K118=2),'Classificação geral'!N118,""),"")</f>
        <v/>
      </c>
      <c r="HJ126" s="214" t="str">
        <f>IFERROR(IF(AND($GV126="fem",'Classificação geral'!$K118=2),'Classificação geral'!O118,""),"")</f>
        <v/>
      </c>
      <c r="HK126" s="214" t="str">
        <f>IFERROR(IF(AND($GV126="fem",'Classificação geral'!$K118=2),'Classificação geral'!AM118,""),"")</f>
        <v/>
      </c>
      <c r="HL126" s="216" t="str">
        <f>IFERROR(RANK(HK126,HK:HK,0)+ COUNTIF(HK$13:$HK124,HK126),"")</f>
        <v/>
      </c>
      <c r="HM126" s="209"/>
      <c r="HN126" s="214" t="str">
        <f>IFERROR(IF(AND('Classificação geral'!$J118="mas",'Classificação geral'!$K118=2,'Classificação geral'!$F118="Mini"),'Classificação geral'!$A118,""),"")</f>
        <v/>
      </c>
      <c r="HO126" s="214" t="str">
        <f>IFERROR(IF(AND('Classificação geral'!$J118="mas",'Classificação geral'!$K118=2,'Classificação geral'!$F118="Mini"),'Classificação geral'!$B118,""),"")</f>
        <v/>
      </c>
      <c r="HP126" s="215" t="str">
        <f>IF($HO126='Classificação geral'!$B118,'Classificação geral'!$C118,"")</f>
        <v/>
      </c>
      <c r="HQ126" s="215" t="str">
        <f>IF($HO126='Classificação geral'!$B118,'Classificação geral'!$D118,"")</f>
        <v/>
      </c>
      <c r="HR126" s="215" t="str">
        <f>IF($HO126='Classificação geral'!$B118,'Classificação geral'!$J118,"")</f>
        <v/>
      </c>
      <c r="HS126" s="214" t="str">
        <f>IFERROR(IF(AND($HR126="mas",'Classificação geral'!$K118=2),'Classificação geral'!K118,""),"")</f>
        <v/>
      </c>
      <c r="HT126" s="214" t="str">
        <f>IFERROR(IF(AND($HR126="mas",'Classificação geral'!$K118=2),'Classificação geral'!P118,""),"")</f>
        <v/>
      </c>
      <c r="HU126" s="214" t="str">
        <f>IFERROR(IF(AND($HR126="mas",'Classificação geral'!$K118=2),'Classificação geral'!S118,""),"")</f>
        <v/>
      </c>
      <c r="HV126" s="214" t="str">
        <f>IFERROR(IF(AND($HR126="mas",'Classificação geral'!$K118=2),'Classificação geral'!T118,""),"")</f>
        <v/>
      </c>
      <c r="HW126" s="214" t="str">
        <f>IFERROR(IF(AND($HR126="mas",'Classificação geral'!$K118=2),'Classificação geral'!L118,""),"")</f>
        <v/>
      </c>
      <c r="HX126" s="214" t="str">
        <f>IFERROR(IF(AND($HR126="mas",'Classificação geral'!$K118=2),'Classificação geral'!U118,""),"")</f>
        <v/>
      </c>
      <c r="HY126" s="214" t="str">
        <f>IFERROR(IF(AND($HR126="mas",'Classificação geral'!$K118=2),'Classificação geral'!W118,""),"")</f>
        <v/>
      </c>
      <c r="HZ126" s="214" t="str">
        <f>IFERROR(IF(AND($HR126="mas",'Classificação geral'!$K118=2),'Classificação geral'!X118,""),"")</f>
        <v/>
      </c>
      <c r="IA126" s="214" t="str">
        <f>IFERROR(IF(AND($HR126="mas",'Classificação geral'!$K118=2),'Classificação geral'!M118,""),"")</f>
        <v/>
      </c>
      <c r="IB126" s="214" t="str">
        <f>IFERROR(IF(AND($HR126="mas",'Classificação geral'!$K118=2),'Classificação geral'!Y118,""),"")</f>
        <v/>
      </c>
      <c r="IC126" s="214" t="str">
        <f>IFERROR(IF(AND($HR126="mas",'Classificação geral'!$K118=2),'Classificação geral'!AA118,""),"")</f>
        <v/>
      </c>
      <c r="ID126" s="214" t="str">
        <f>IFERROR(IF(AND($HR126="mas",'Classificação geral'!$K118=2),'Classificação geral'!AB118,""),"")</f>
        <v/>
      </c>
      <c r="IE126" s="214" t="str">
        <f>IFERROR(IF(AND($HR126="mas",'Classificação geral'!$K118=2),'Classificação geral'!N118,""),"")</f>
        <v/>
      </c>
      <c r="IF126" s="214" t="str">
        <f>IFERROR(IF(AND($HR126="mas",'Classificação geral'!$K118=2),'Classificação geral'!$AM118,""),"")</f>
        <v/>
      </c>
      <c r="IG126" s="216" t="str">
        <f>IFERROR(RANK(IF126,IF:IF,0)+ COUNTIF($IF$13:IF$13,IF126),"")</f>
        <v/>
      </c>
      <c r="IH126" s="209"/>
      <c r="II126" s="214" t="str">
        <f>IFERROR(IF(AND('Classificação geral'!$J118="fem",'Classificação geral'!$K118=3,'Classificação geral'!$F118="Mini"),'Classificação geral'!$A118,""),"")</f>
        <v/>
      </c>
      <c r="IJ126" s="214" t="str">
        <f>IFERROR(IF(AND('Classificação geral'!$J118="fem",'Classificação geral'!$K118=3,'Classificação geral'!$F118="Mini"),'Classificação geral'!$B118,""),"")</f>
        <v/>
      </c>
      <c r="IK126" s="215" t="str">
        <f>IF($IJ126='Classificação geral'!$B118,'Classificação geral'!$C118,"")</f>
        <v/>
      </c>
      <c r="IL126" s="215" t="str">
        <f>IF($IJ126='Classificação geral'!$B118,'Classificação geral'!$D118,"")</f>
        <v/>
      </c>
      <c r="IM126" s="215" t="str">
        <f>IF($IJ126='Classificação geral'!$B118,'Classificação geral'!$J118,"")</f>
        <v/>
      </c>
      <c r="IN126" s="215" t="str">
        <f>IF($IM126='Classificação geral'!$J118,'Classificação geral'!$K118,"")</f>
        <v/>
      </c>
      <c r="IO126" s="215" t="str">
        <f>IF($IN126='Classificação geral'!$K118,'Classificação geral'!$P118,"")</f>
        <v/>
      </c>
      <c r="IP126" s="215" t="str">
        <f>IF($IN126='Classificação geral'!$K118,'Classificação geral'!$S118,"")</f>
        <v/>
      </c>
      <c r="IQ126" s="215" t="str">
        <f>IF($IN126='Classificação geral'!$K118,'Classificação geral'!$T118,"")</f>
        <v/>
      </c>
      <c r="IR126" s="215" t="str">
        <f>IF($IN126='Classificação geral'!$K118,'Classificação geral'!$L118,"")</f>
        <v/>
      </c>
      <c r="IS126" s="215" t="str">
        <f>IF($IN126='Classificação geral'!$K118,'Classificação geral'!$U118,"")</f>
        <v/>
      </c>
      <c r="IT126" s="215" t="str">
        <f>IF($IN126='Classificação geral'!$K118,'Classificação geral'!$W118,"")</f>
        <v/>
      </c>
      <c r="IU126" s="215" t="str">
        <f>IF($IN126='Classificação geral'!$K118,'Classificação geral'!$X118,"")</f>
        <v/>
      </c>
      <c r="IV126" s="215" t="str">
        <f>IF($IN126='Classificação geral'!$K118,'Classificação geral'!$M118,"")</f>
        <v/>
      </c>
      <c r="IW126" s="215" t="str">
        <f>IF($IN126='Classificação geral'!$K118,'Classificação geral'!$Y118,"")</f>
        <v/>
      </c>
      <c r="IX126" s="215" t="str">
        <f>IF($IN126='Classificação geral'!$K118,'Classificação geral'!$AA118,"")</f>
        <v/>
      </c>
      <c r="IY126" s="215" t="str">
        <f>IF($IN126='Classificação geral'!$K118,'Classificação geral'!$AB118,"")</f>
        <v/>
      </c>
      <c r="IZ126" s="215" t="str">
        <f>IF($IN126='Classificação geral'!$K118,'Classificação geral'!$N118,"")</f>
        <v/>
      </c>
      <c r="JA126" s="215" t="str">
        <f>IF($IN126='Classificação geral'!$K118,'Classificação geral'!$O118,"")</f>
        <v/>
      </c>
      <c r="JB126" s="215" t="str">
        <f>IF($IN126='Classificação geral'!$K118,'Classificação geral'!$AM118,"")</f>
        <v/>
      </c>
      <c r="JC126" s="216" t="str">
        <f>IFERROR(RANK(JB126,JB:JB,0)+ COUNTIF($JB$13:JB124,JB126),"")</f>
        <v/>
      </c>
      <c r="JD126" s="209"/>
      <c r="JE126" s="214" t="str">
        <f>IFERROR(IF(AND('Classificação geral'!$J118="mas",'Classificação geral'!$K118=3,'Classificação geral'!$F118="Mini"),'Classificação geral'!$A118,""),"")</f>
        <v/>
      </c>
      <c r="JF126" s="214" t="str">
        <f>IFERROR(IF(AND('Classificação geral'!$J118="mas",'Classificação geral'!$K118=3,'Classificação geral'!$F118="Mini"),'Classificação geral'!$B118,""),"")</f>
        <v/>
      </c>
      <c r="JG126" s="215" t="str">
        <f>IF($JF126='Classificação geral'!$B118,'Classificação geral'!$C118,"")</f>
        <v/>
      </c>
      <c r="JH126" s="215" t="str">
        <f>IF($JF126='Classificação geral'!$B118,'Classificação geral'!$D118,"")</f>
        <v/>
      </c>
      <c r="JI126" s="215" t="str">
        <f>IF($JF126='Classificação geral'!$B118,'Classificação geral'!$J118,"")</f>
        <v/>
      </c>
      <c r="JJ126" s="214" t="str">
        <f>IFERROR(IF(AND($JI126="mas",'Classificação geral'!$K118=3),'Classificação geral'!K118,""),"")</f>
        <v/>
      </c>
      <c r="JK126" s="214" t="str">
        <f>IFERROR(IF(AND($JI126="mas",'Classificação geral'!$K118=3),'Classificação geral'!P118,""),"")</f>
        <v/>
      </c>
      <c r="JL126" s="214" t="str">
        <f>IFERROR(IF(AND($JI126="mas",'Classificação geral'!$K118=3),'Classificação geral'!S118,""),"")</f>
        <v/>
      </c>
      <c r="JM126" s="214" t="str">
        <f>IFERROR(IF(AND($JI126="mas",'Classificação geral'!$K118=3),'Classificação geral'!T118,""),"")</f>
        <v/>
      </c>
      <c r="JN126" s="214" t="str">
        <f>IFERROR(IF(AND($JI126="mas",'Classificação geral'!$K118=3),'Classificação geral'!L118,""),"")</f>
        <v/>
      </c>
      <c r="JO126" s="214" t="str">
        <f>IFERROR(IF(AND($JI126="mas",'Classificação geral'!$K118=3),'Classificação geral'!U118,""),"")</f>
        <v/>
      </c>
      <c r="JP126" s="214" t="str">
        <f>IFERROR(IF(AND($JI126="mas",'Classificação geral'!$K118=3),'Classificação geral'!W118,""),"")</f>
        <v/>
      </c>
      <c r="JQ126" s="214" t="str">
        <f>IFERROR(IF(AND($JI126="mas",'Classificação geral'!$K118=3),'Classificação geral'!X118,""),"")</f>
        <v/>
      </c>
      <c r="JR126" s="214" t="str">
        <f>IFERROR(IF(AND($JI126="mas",'Classificação geral'!$K118=3),'Classificação geral'!M118,""),"")</f>
        <v/>
      </c>
      <c r="JS126" s="214" t="str">
        <f>IFERROR(IF(AND($JI126="mas",'Classificação geral'!$K118=3),'Classificação geral'!Y118,""),"")</f>
        <v/>
      </c>
      <c r="JT126" s="214" t="str">
        <f>IFERROR(IF(AND($JI126="mas",'Classificação geral'!$K118=3),'Classificação geral'!AA118,""),"")</f>
        <v/>
      </c>
      <c r="JU126" s="214" t="str">
        <f>IFERROR(IF(AND($JI126="mas",'Classificação geral'!$K118=3),'Classificação geral'!AB118,""),"")</f>
        <v/>
      </c>
      <c r="JV126" s="214" t="str">
        <f>IFERROR(IF(AND($JI126="mas",'Classificação geral'!$K118=3),'Classificação geral'!N118,""),"")</f>
        <v/>
      </c>
      <c r="JW126" s="214" t="str">
        <f>IFERROR(IF(AND($JI126="mas",'Classificação geral'!$K118=3),'Classificação geral'!$AM118,""),"")</f>
        <v/>
      </c>
      <c r="JX126" s="216" t="str">
        <f>IFERROR(RANK(JW126,JW:JW,0)+ COUNTIF(JW$13:$JW124,JW126),"")</f>
        <v/>
      </c>
    </row>
    <row r="127" spans="2:284" s="199" customFormat="1" ht="24.75" customHeight="1" x14ac:dyDescent="0.4">
      <c r="B127" s="207"/>
      <c r="C127" s="206"/>
      <c r="D127" s="206"/>
      <c r="E127" s="206"/>
      <c r="Z127" s="207"/>
      <c r="AA127" s="206"/>
      <c r="AB127" s="206"/>
      <c r="AC127" s="206"/>
      <c r="AY127" s="206"/>
      <c r="AZ127" s="206"/>
      <c r="BA127" s="207"/>
      <c r="BW127" s="206"/>
      <c r="BX127" s="206"/>
      <c r="BY127" s="207"/>
      <c r="CS127" s="207"/>
      <c r="CT127" s="206"/>
      <c r="CU127" s="206"/>
      <c r="CV127" s="206"/>
      <c r="DQ127" s="207"/>
      <c r="DR127" s="206"/>
      <c r="DS127" s="206"/>
      <c r="DT127" s="206"/>
      <c r="EZ127" s="214" t="str">
        <f>IFERROR(IF(AND('Classificação geral'!$J119="FEM",'Classificação geral'!$K119=1,'Classificação geral'!$F119="Mini"),'Classificação geral'!$A119,""),"")</f>
        <v/>
      </c>
      <c r="FA127" s="214" t="str">
        <f>IFERROR(IF(AND('Classificação geral'!$J119="FEM",'Classificação geral'!$K119=1,'Classificação geral'!F119="Mini"),'Classificação geral'!$B119,""),"")</f>
        <v/>
      </c>
      <c r="FB127" s="215" t="str">
        <f>IF($FA127='Classificação geral'!$B119,'Classificação geral'!$C119,"")</f>
        <v/>
      </c>
      <c r="FC127" s="215" t="str">
        <f>IF($FA127='Classificação geral'!$B119,'Classificação geral'!$D119,"")</f>
        <v/>
      </c>
      <c r="FD127" s="215" t="str">
        <f>IF($FA127='Classificação geral'!$B119,'Classificação geral'!$J119,"")</f>
        <v/>
      </c>
      <c r="FE127" s="215" t="str">
        <f>IF($FD127='Classificação geral'!$J119,'Classificação geral'!$K119,"")</f>
        <v/>
      </c>
      <c r="FF127" s="215" t="str">
        <f>IF($FE127='Classificação geral'!$K119,'Classificação geral'!$P119,"")</f>
        <v/>
      </c>
      <c r="FG127" s="215" t="str">
        <f>IF($FE127='Classificação geral'!$K119,'Classificação geral'!$S119,"")</f>
        <v/>
      </c>
      <c r="FH127" s="215" t="str">
        <f>IF($FE127='Classificação geral'!$K119,'Classificação geral'!$T119,"")</f>
        <v/>
      </c>
      <c r="FI127" s="215" t="str">
        <f>IF($FE127='Classificação geral'!$K119,'Classificação geral'!$L119,"")</f>
        <v/>
      </c>
      <c r="FJ127" s="215" t="str">
        <f>IF($FE127='Classificação geral'!$K119,'Classificação geral'!$U119,"")</f>
        <v/>
      </c>
      <c r="FK127" s="215" t="str">
        <f>IF($FE127='Classificação geral'!$K119,'Classificação geral'!$W119,"")</f>
        <v/>
      </c>
      <c r="FL127" s="215" t="str">
        <f>IF($FE127='Classificação geral'!$K119,'Classificação geral'!$X119,"")</f>
        <v/>
      </c>
      <c r="FM127" s="215" t="str">
        <f>IF($FE127='Classificação geral'!$K119,'Classificação geral'!$M119,"")</f>
        <v/>
      </c>
      <c r="FN127" s="215" t="str">
        <f>IF($FE127='Classificação geral'!$K119,'Classificação geral'!$Y119,"")</f>
        <v/>
      </c>
      <c r="FO127" s="215" t="str">
        <f>IF($FE127='Classificação geral'!$K119,'Classificação geral'!$AA119,"")</f>
        <v/>
      </c>
      <c r="FP127" s="215" t="str">
        <f>IF($FE127='Classificação geral'!$K119,'Classificação geral'!$AB119,"")</f>
        <v/>
      </c>
      <c r="FQ127" s="215" t="str">
        <f>IF($FE127='Classificação geral'!$K119,'Classificação geral'!$N119,"")</f>
        <v/>
      </c>
      <c r="FR127" s="215" t="str">
        <f>IF($FE127='Classificação geral'!$K119,'Classificação geral'!$O119,"")</f>
        <v/>
      </c>
      <c r="FS127" s="215" t="str">
        <f>IF($FE127='Classificação geral'!$K119,'Classificação geral'!$AM119,"")</f>
        <v/>
      </c>
      <c r="FT127" s="216" t="str">
        <f>IFERROR(RANK(FS127,FS:FS,0)+ COUNTIF($FS$13:FS126,FS127),"")</f>
        <v/>
      </c>
      <c r="FU127" s="209"/>
      <c r="FV127" s="214" t="str">
        <f>IFERROR(IF(AND('Classificação geral'!$J119="mas",'Classificação geral'!$K119=1,'Classificação geral'!$F119="Mini"),'Classificação geral'!$A119,""),"")</f>
        <v/>
      </c>
      <c r="FW127" s="214" t="str">
        <f>IFERROR(IF(AND('Classificação geral'!$J119="mas",'Classificação geral'!$K119=1,'Classificação geral'!$F119="Mini"),'Classificação geral'!$B119,""),"")</f>
        <v/>
      </c>
      <c r="FX127" s="215" t="str">
        <f>IF($FW127='Classificação geral'!$B119,'Classificação geral'!$C119,"")</f>
        <v/>
      </c>
      <c r="FY127" s="215" t="str">
        <f>IF($FW127='Classificação geral'!$B119,'Classificação geral'!$D119,"")</f>
        <v/>
      </c>
      <c r="FZ127" s="215" t="str">
        <f>IF($FW127='Classificação geral'!$B119,'Classificação geral'!$J119,"")</f>
        <v/>
      </c>
      <c r="GA127" s="214" t="str">
        <f>IFERROR(IF(AND($FZ127="mas",'Classificação geral'!$K119=1),'Classificação geral'!K119,""),"")</f>
        <v/>
      </c>
      <c r="GB127" s="214" t="str">
        <f>IFERROR(IF(AND($FZ127="mas",'Classificação geral'!$K119=1),'Classificação geral'!P119,""),"")</f>
        <v/>
      </c>
      <c r="GC127" s="214" t="str">
        <f>IFERROR(IF(AND($FZ127="mas",'Classificação geral'!$K119=1),'Classificação geral'!S119,""),"")</f>
        <v/>
      </c>
      <c r="GD127" s="214" t="str">
        <f>IFERROR(IF(AND($FZ127="mas",'Classificação geral'!$K119=1),'Classificação geral'!T119,""),"")</f>
        <v/>
      </c>
      <c r="GE127" s="214" t="str">
        <f>IFERROR(IF(AND($FZ127="mas",'Classificação geral'!$K119=1),'Classificação geral'!L119,""),"")</f>
        <v/>
      </c>
      <c r="GF127" s="214" t="str">
        <f>IFERROR(IF(AND($FZ127="mas",'Classificação geral'!$K119=1),'Classificação geral'!U119,""),"")</f>
        <v/>
      </c>
      <c r="GG127" s="214" t="str">
        <f>IFERROR(IF(AND($FZ127="mas",'Classificação geral'!$K119=1),'Classificação geral'!W119,""),"")</f>
        <v/>
      </c>
      <c r="GH127" s="214" t="str">
        <f>IFERROR(IF(AND($FZ127="mas",'Classificação geral'!$K119=1),'Classificação geral'!X119,""),"")</f>
        <v/>
      </c>
      <c r="GI127" s="214" t="str">
        <f>IFERROR(IF(AND($FZ127="mas",'Classificação geral'!$K119=1),'Classificação geral'!M119,""),"")</f>
        <v/>
      </c>
      <c r="GJ127" s="214" t="str">
        <f>IFERROR(IF(AND($FZ127="mas",'Classificação geral'!$K119=1),'Classificação geral'!Y119,""),"")</f>
        <v/>
      </c>
      <c r="GK127" s="214" t="str">
        <f>IFERROR(IF(AND($FZ127="mas",'Classificação geral'!$K119=1),'Classificação geral'!AA119,""),"")</f>
        <v/>
      </c>
      <c r="GL127" s="214" t="str">
        <f>IFERROR(IF(AND($FZ127="mas",'Classificação geral'!$K119=1),'Classificação geral'!AB119,""),"")</f>
        <v/>
      </c>
      <c r="GM127" s="214" t="str">
        <f>IFERROR(IF(AND($FZ127="mas",'Classificação geral'!$K119=1),'Classificação geral'!N119,""),"")</f>
        <v/>
      </c>
      <c r="GN127" s="214" t="str">
        <f>IFERROR(IF(AND($FZ127="mas",'Classificação geral'!$K119=1),'Classificação geral'!O119,""),"")</f>
        <v/>
      </c>
      <c r="GO127" s="244" t="str">
        <f>IFERROR(IF(AND($FZ127="mas",'Classificação geral'!$K119=1),'Classificação geral'!AM119,""),"")</f>
        <v/>
      </c>
      <c r="GP127" s="216" t="str">
        <f>IFERROR(RANK(GO127,GO:GO,0)+ COUNTIF($GO$13:GO126,GO127),"")</f>
        <v/>
      </c>
      <c r="GQ127" s="209"/>
      <c r="GR127" s="214" t="str">
        <f>IFERROR(IF(AND('Classificação geral'!$J119="fem",'Classificação geral'!$K119=2,'Classificação geral'!$F119="Mini"),'Classificação geral'!$A119,""),"")</f>
        <v/>
      </c>
      <c r="GS127" s="214" t="str">
        <f>IFERROR(IF(AND('Classificação geral'!$J119="fem",'Classificação geral'!$K119=2,'Classificação geral'!$F119="Mini"),'Classificação geral'!$B119,""),"")</f>
        <v/>
      </c>
      <c r="GT127" s="215" t="str">
        <f>IF($GS127='Classificação geral'!$B119,'Classificação geral'!$C119,"")</f>
        <v/>
      </c>
      <c r="GU127" s="215" t="str">
        <f>IF($GS127='Classificação geral'!$B119,'Classificação geral'!$D119,"")</f>
        <v/>
      </c>
      <c r="GV127" s="215" t="str">
        <f>IF($GS127='Classificação geral'!$B119,'Classificação geral'!$J119,"")</f>
        <v/>
      </c>
      <c r="GW127" s="214" t="str">
        <f>IFERROR(IF(AND($GV127="fem",'Classificação geral'!$K119=2),'Classificação geral'!K119,""),"")</f>
        <v/>
      </c>
      <c r="GX127" s="214" t="str">
        <f>IFERROR(IF(AND($GV127="fem",'Classificação geral'!$K119=2),'Classificação geral'!P119,""),"")</f>
        <v/>
      </c>
      <c r="GY127" s="214" t="str">
        <f>IFERROR(IF(AND($GV127="fem",'Classificação geral'!$K119=2),'Classificação geral'!S119,""),"")</f>
        <v/>
      </c>
      <c r="GZ127" s="214" t="str">
        <f>IFERROR(IF(AND($GV127="fem",'Classificação geral'!$K119=2),'Classificação geral'!T119,""),"")</f>
        <v/>
      </c>
      <c r="HA127" s="214" t="str">
        <f>IFERROR(IF(AND($GV127="fem",'Classificação geral'!$K119=2),'Classificação geral'!L119,""),"")</f>
        <v/>
      </c>
      <c r="HB127" s="214" t="str">
        <f>IFERROR(IF(AND($GV127="fem",'Classificação geral'!$K119=2),'Classificação geral'!U119,""),"")</f>
        <v/>
      </c>
      <c r="HC127" s="214" t="str">
        <f>IFERROR(IF(AND($GV127="fem",'Classificação geral'!$K119=2),'Classificação geral'!W119,""),"")</f>
        <v/>
      </c>
      <c r="HD127" s="214" t="str">
        <f>IFERROR(IF(AND($GV127="fem",'Classificação geral'!$K119=2),'Classificação geral'!X119,""),"")</f>
        <v/>
      </c>
      <c r="HE127" s="214" t="str">
        <f>IFERROR(IF(AND($GV127="fem",'Classificação geral'!$K119=2),'Classificação geral'!M119,""),"")</f>
        <v/>
      </c>
      <c r="HF127" s="214" t="str">
        <f>IFERROR(IF(AND($GV127="fem",'Classificação geral'!$K119=2),'Classificação geral'!Y119,""),"")</f>
        <v/>
      </c>
      <c r="HG127" s="214" t="str">
        <f>IFERROR(IF(AND($GV127="fem",'Classificação geral'!$K119=2),'Classificação geral'!AA119,""),"")</f>
        <v/>
      </c>
      <c r="HH127" s="214" t="str">
        <f>IFERROR(IF(AND($GV127="fem",'Classificação geral'!$K119=2),'Classificação geral'!AB119,""),"")</f>
        <v/>
      </c>
      <c r="HI127" s="214" t="str">
        <f>IFERROR(IF(AND($GV127="fem",'Classificação geral'!$K119=2),'Classificação geral'!N119,""),"")</f>
        <v/>
      </c>
      <c r="HJ127" s="214" t="str">
        <f>IFERROR(IF(AND($GV127="fem",'Classificação geral'!$K119=2),'Classificação geral'!O119,""),"")</f>
        <v/>
      </c>
      <c r="HK127" s="214" t="str">
        <f>IFERROR(IF(AND($GV127="fem",'Classificação geral'!$K119=2),'Classificação geral'!AM119,""),"")</f>
        <v/>
      </c>
      <c r="HL127" s="216" t="str">
        <f>IFERROR(RANK(HK127,HK:HK,0)+ COUNTIF(HK$13:$HK125,HK127),"")</f>
        <v/>
      </c>
      <c r="HM127" s="209"/>
      <c r="HN127" s="214" t="str">
        <f>IFERROR(IF(AND('Classificação geral'!$J119="mas",'Classificação geral'!$K119=2,'Classificação geral'!$F119="Mini"),'Classificação geral'!$A119,""),"")</f>
        <v/>
      </c>
      <c r="HO127" s="214" t="str">
        <f>IFERROR(IF(AND('Classificação geral'!$J119="mas",'Classificação geral'!$K119=2,'Classificação geral'!$F119="Mini"),'Classificação geral'!$B119,""),"")</f>
        <v/>
      </c>
      <c r="HP127" s="215" t="str">
        <f>IF($HO127='Classificação geral'!$B119,'Classificação geral'!$C119,"")</f>
        <v/>
      </c>
      <c r="HQ127" s="215" t="str">
        <f>IF($HO127='Classificação geral'!$B119,'Classificação geral'!$D119,"")</f>
        <v/>
      </c>
      <c r="HR127" s="215" t="str">
        <f>IF($HO127='Classificação geral'!$B119,'Classificação geral'!$J119,"")</f>
        <v/>
      </c>
      <c r="HS127" s="214" t="str">
        <f>IFERROR(IF(AND($HR127="mas",'Classificação geral'!$K119=2),'Classificação geral'!K119,""),"")</f>
        <v/>
      </c>
      <c r="HT127" s="214" t="str">
        <f>IFERROR(IF(AND($HR127="mas",'Classificação geral'!$K119=2),'Classificação geral'!P119,""),"")</f>
        <v/>
      </c>
      <c r="HU127" s="214" t="str">
        <f>IFERROR(IF(AND($HR127="mas",'Classificação geral'!$K119=2),'Classificação geral'!S119,""),"")</f>
        <v/>
      </c>
      <c r="HV127" s="214" t="str">
        <f>IFERROR(IF(AND($HR127="mas",'Classificação geral'!$K119=2),'Classificação geral'!T119,""),"")</f>
        <v/>
      </c>
      <c r="HW127" s="214" t="str">
        <f>IFERROR(IF(AND($HR127="mas",'Classificação geral'!$K119=2),'Classificação geral'!L119,""),"")</f>
        <v/>
      </c>
      <c r="HX127" s="214" t="str">
        <f>IFERROR(IF(AND($HR127="mas",'Classificação geral'!$K119=2),'Classificação geral'!U119,""),"")</f>
        <v/>
      </c>
      <c r="HY127" s="214" t="str">
        <f>IFERROR(IF(AND($HR127="mas",'Classificação geral'!$K119=2),'Classificação geral'!W119,""),"")</f>
        <v/>
      </c>
      <c r="HZ127" s="214" t="str">
        <f>IFERROR(IF(AND($HR127="mas",'Classificação geral'!$K119=2),'Classificação geral'!X119,""),"")</f>
        <v/>
      </c>
      <c r="IA127" s="214" t="str">
        <f>IFERROR(IF(AND($HR127="mas",'Classificação geral'!$K119=2),'Classificação geral'!M119,""),"")</f>
        <v/>
      </c>
      <c r="IB127" s="214" t="str">
        <f>IFERROR(IF(AND($HR127="mas",'Classificação geral'!$K119=2),'Classificação geral'!Y119,""),"")</f>
        <v/>
      </c>
      <c r="IC127" s="214" t="str">
        <f>IFERROR(IF(AND($HR127="mas",'Classificação geral'!$K119=2),'Classificação geral'!AA119,""),"")</f>
        <v/>
      </c>
      <c r="ID127" s="214" t="str">
        <f>IFERROR(IF(AND($HR127="mas",'Classificação geral'!$K119=2),'Classificação geral'!AB119,""),"")</f>
        <v/>
      </c>
      <c r="IE127" s="214" t="str">
        <f>IFERROR(IF(AND($HR127="mas",'Classificação geral'!$K119=2),'Classificação geral'!N119,""),"")</f>
        <v/>
      </c>
      <c r="IF127" s="214" t="str">
        <f>IFERROR(IF(AND($HR127="mas",'Classificação geral'!$K119=2),'Classificação geral'!$AM119,""),"")</f>
        <v/>
      </c>
      <c r="IG127" s="216" t="str">
        <f>IFERROR(RANK(IF127,IF:IF,0)+ COUNTIF($IF$13:IF$13,IF127),"")</f>
        <v/>
      </c>
      <c r="IH127" s="209"/>
      <c r="II127" s="214" t="str">
        <f>IFERROR(IF(AND('Classificação geral'!$J119="fem",'Classificação geral'!$K119=3,'Classificação geral'!$F119="Mini"),'Classificação geral'!$A119,""),"")</f>
        <v/>
      </c>
      <c r="IJ127" s="214" t="str">
        <f>IFERROR(IF(AND('Classificação geral'!$J119="fem",'Classificação geral'!$K119=3,'Classificação geral'!$F119="Mini"),'Classificação geral'!$B119,""),"")</f>
        <v/>
      </c>
      <c r="IK127" s="215" t="str">
        <f>IF($IJ127='Classificação geral'!$B119,'Classificação geral'!$C119,"")</f>
        <v/>
      </c>
      <c r="IL127" s="215" t="str">
        <f>IF($IJ127='Classificação geral'!$B119,'Classificação geral'!$D119,"")</f>
        <v/>
      </c>
      <c r="IM127" s="215" t="str">
        <f>IF($IJ127='Classificação geral'!$B119,'Classificação geral'!$J119,"")</f>
        <v/>
      </c>
      <c r="IN127" s="215" t="str">
        <f>IF($IM127='Classificação geral'!$J119,'Classificação geral'!$K119,"")</f>
        <v/>
      </c>
      <c r="IO127" s="215" t="str">
        <f>IF($IN127='Classificação geral'!$K119,'Classificação geral'!$P119,"")</f>
        <v/>
      </c>
      <c r="IP127" s="215" t="str">
        <f>IF($IN127='Classificação geral'!$K119,'Classificação geral'!$S119,"")</f>
        <v/>
      </c>
      <c r="IQ127" s="215" t="str">
        <f>IF($IN127='Classificação geral'!$K119,'Classificação geral'!$T119,"")</f>
        <v/>
      </c>
      <c r="IR127" s="215" t="str">
        <f>IF($IN127='Classificação geral'!$K119,'Classificação geral'!$L119,"")</f>
        <v/>
      </c>
      <c r="IS127" s="215" t="str">
        <f>IF($IN127='Classificação geral'!$K119,'Classificação geral'!$U119,"")</f>
        <v/>
      </c>
      <c r="IT127" s="215" t="str">
        <f>IF($IN127='Classificação geral'!$K119,'Classificação geral'!$W119,"")</f>
        <v/>
      </c>
      <c r="IU127" s="215" t="str">
        <f>IF($IN127='Classificação geral'!$K119,'Classificação geral'!$X119,"")</f>
        <v/>
      </c>
      <c r="IV127" s="215" t="str">
        <f>IF($IN127='Classificação geral'!$K119,'Classificação geral'!$M119,"")</f>
        <v/>
      </c>
      <c r="IW127" s="215" t="str">
        <f>IF($IN127='Classificação geral'!$K119,'Classificação geral'!$Y119,"")</f>
        <v/>
      </c>
      <c r="IX127" s="215" t="str">
        <f>IF($IN127='Classificação geral'!$K119,'Classificação geral'!$AA119,"")</f>
        <v/>
      </c>
      <c r="IY127" s="215" t="str">
        <f>IF($IN127='Classificação geral'!$K119,'Classificação geral'!$AB119,"")</f>
        <v/>
      </c>
      <c r="IZ127" s="215" t="str">
        <f>IF($IN127='Classificação geral'!$K119,'Classificação geral'!$N119,"")</f>
        <v/>
      </c>
      <c r="JA127" s="215" t="str">
        <f>IF($IN127='Classificação geral'!$K119,'Classificação geral'!$O119,"")</f>
        <v/>
      </c>
      <c r="JB127" s="215" t="str">
        <f>IF($IN127='Classificação geral'!$K119,'Classificação geral'!$AM119,"")</f>
        <v/>
      </c>
      <c r="JC127" s="216" t="str">
        <f>IFERROR(RANK(JB127,JB:JB,0)+ COUNTIF($JB$13:JB125,JB127),"")</f>
        <v/>
      </c>
      <c r="JD127" s="209"/>
      <c r="JE127" s="214" t="str">
        <f>IFERROR(IF(AND('Classificação geral'!$J119="mas",'Classificação geral'!$K119=3,'Classificação geral'!$F119="Mini"),'Classificação geral'!$A119,""),"")</f>
        <v/>
      </c>
      <c r="JF127" s="214" t="str">
        <f>IFERROR(IF(AND('Classificação geral'!$J119="mas",'Classificação geral'!$K119=3,'Classificação geral'!$F119="Mini"),'Classificação geral'!$B119,""),"")</f>
        <v/>
      </c>
      <c r="JG127" s="215" t="str">
        <f>IF($JF127='Classificação geral'!$B119,'Classificação geral'!$C119,"")</f>
        <v/>
      </c>
      <c r="JH127" s="215" t="str">
        <f>IF($JF127='Classificação geral'!$B119,'Classificação geral'!$D119,"")</f>
        <v/>
      </c>
      <c r="JI127" s="215" t="str">
        <f>IF($JF127='Classificação geral'!$B119,'Classificação geral'!$J119,"")</f>
        <v/>
      </c>
      <c r="JJ127" s="214" t="str">
        <f>IFERROR(IF(AND($JI127="mas",'Classificação geral'!$K119=3),'Classificação geral'!K119,""),"")</f>
        <v/>
      </c>
      <c r="JK127" s="214" t="str">
        <f>IFERROR(IF(AND($JI127="mas",'Classificação geral'!$K119=3),'Classificação geral'!P119,""),"")</f>
        <v/>
      </c>
      <c r="JL127" s="214" t="str">
        <f>IFERROR(IF(AND($JI127="mas",'Classificação geral'!$K119=3),'Classificação geral'!S119,""),"")</f>
        <v/>
      </c>
      <c r="JM127" s="214" t="str">
        <f>IFERROR(IF(AND($JI127="mas",'Classificação geral'!$K119=3),'Classificação geral'!T119,""),"")</f>
        <v/>
      </c>
      <c r="JN127" s="214" t="str">
        <f>IFERROR(IF(AND($JI127="mas",'Classificação geral'!$K119=3),'Classificação geral'!L119,""),"")</f>
        <v/>
      </c>
      <c r="JO127" s="214" t="str">
        <f>IFERROR(IF(AND($JI127="mas",'Classificação geral'!$K119=3),'Classificação geral'!U119,""),"")</f>
        <v/>
      </c>
      <c r="JP127" s="214" t="str">
        <f>IFERROR(IF(AND($JI127="mas",'Classificação geral'!$K119=3),'Classificação geral'!W119,""),"")</f>
        <v/>
      </c>
      <c r="JQ127" s="214" t="str">
        <f>IFERROR(IF(AND($JI127="mas",'Classificação geral'!$K119=3),'Classificação geral'!X119,""),"")</f>
        <v/>
      </c>
      <c r="JR127" s="214" t="str">
        <f>IFERROR(IF(AND($JI127="mas",'Classificação geral'!$K119=3),'Classificação geral'!M119,""),"")</f>
        <v/>
      </c>
      <c r="JS127" s="214" t="str">
        <f>IFERROR(IF(AND($JI127="mas",'Classificação geral'!$K119=3),'Classificação geral'!Y119,""),"")</f>
        <v/>
      </c>
      <c r="JT127" s="214" t="str">
        <f>IFERROR(IF(AND($JI127="mas",'Classificação geral'!$K119=3),'Classificação geral'!AA119,""),"")</f>
        <v/>
      </c>
      <c r="JU127" s="214" t="str">
        <f>IFERROR(IF(AND($JI127="mas",'Classificação geral'!$K119=3),'Classificação geral'!AB119,""),"")</f>
        <v/>
      </c>
      <c r="JV127" s="214" t="str">
        <f>IFERROR(IF(AND($JI127="mas",'Classificação geral'!$K119=3),'Classificação geral'!N119,""),"")</f>
        <v/>
      </c>
      <c r="JW127" s="214" t="str">
        <f>IFERROR(IF(AND($JI127="mas",'Classificação geral'!$K119=3),'Classificação geral'!$AM119,""),"")</f>
        <v/>
      </c>
      <c r="JX127" s="216" t="str">
        <f>IFERROR(RANK(JW127,JW:JW,0)+ COUNTIF(JW$13:$JW125,JW127),"")</f>
        <v/>
      </c>
    </row>
    <row r="128" spans="2:284" s="199" customFormat="1" ht="24.75" customHeight="1" x14ac:dyDescent="0.4">
      <c r="B128" s="207"/>
      <c r="C128" s="206"/>
      <c r="D128" s="206"/>
      <c r="E128" s="206"/>
      <c r="Z128" s="207"/>
      <c r="AA128" s="206"/>
      <c r="AB128" s="206"/>
      <c r="AC128" s="206"/>
      <c r="AY128" s="206"/>
      <c r="AZ128" s="206"/>
      <c r="BA128" s="207"/>
      <c r="BW128" s="206"/>
      <c r="BX128" s="206"/>
      <c r="BY128" s="207"/>
      <c r="CS128" s="207"/>
      <c r="CT128" s="206"/>
      <c r="CU128" s="206"/>
      <c r="CV128" s="206"/>
      <c r="DQ128" s="207"/>
      <c r="DR128" s="206"/>
      <c r="DS128" s="206"/>
      <c r="DT128" s="206"/>
      <c r="EZ128" s="214" t="str">
        <f>IFERROR(IF(AND('Classificação geral'!$J120="FEM",'Classificação geral'!$K120=1,'Classificação geral'!$F120="Mini"),'Classificação geral'!$A120,""),"")</f>
        <v/>
      </c>
      <c r="FA128" s="214" t="str">
        <f>IFERROR(IF(AND('Classificação geral'!$J120="FEM",'Classificação geral'!$K120=1,'Classificação geral'!F120="Mini"),'Classificação geral'!$B120,""),"")</f>
        <v/>
      </c>
      <c r="FB128" s="215" t="str">
        <f>IF($FA128='Classificação geral'!$B120,'Classificação geral'!$C120,"")</f>
        <v/>
      </c>
      <c r="FC128" s="215" t="str">
        <f>IF($FA128='Classificação geral'!$B120,'Classificação geral'!$D120,"")</f>
        <v/>
      </c>
      <c r="FD128" s="215" t="str">
        <f>IF($FA128='Classificação geral'!$B120,'Classificação geral'!$J120,"")</f>
        <v/>
      </c>
      <c r="FE128" s="215" t="str">
        <f>IF($FD128='Classificação geral'!$J120,'Classificação geral'!$K120,"")</f>
        <v/>
      </c>
      <c r="FF128" s="215" t="str">
        <f>IF($FE128='Classificação geral'!$K120,'Classificação geral'!$P120,"")</f>
        <v/>
      </c>
      <c r="FG128" s="215" t="str">
        <f>IF($FE128='Classificação geral'!$K120,'Classificação geral'!$S120,"")</f>
        <v/>
      </c>
      <c r="FH128" s="215" t="str">
        <f>IF($FE128='Classificação geral'!$K120,'Classificação geral'!$T120,"")</f>
        <v/>
      </c>
      <c r="FI128" s="215" t="str">
        <f>IF($FE128='Classificação geral'!$K120,'Classificação geral'!$L120,"")</f>
        <v/>
      </c>
      <c r="FJ128" s="215" t="str">
        <f>IF($FE128='Classificação geral'!$K120,'Classificação geral'!$U120,"")</f>
        <v/>
      </c>
      <c r="FK128" s="215" t="str">
        <f>IF($FE128='Classificação geral'!$K120,'Classificação geral'!$W120,"")</f>
        <v/>
      </c>
      <c r="FL128" s="215" t="str">
        <f>IF($FE128='Classificação geral'!$K120,'Classificação geral'!$X120,"")</f>
        <v/>
      </c>
      <c r="FM128" s="215" t="str">
        <f>IF($FE128='Classificação geral'!$K120,'Classificação geral'!$M120,"")</f>
        <v/>
      </c>
      <c r="FN128" s="215" t="str">
        <f>IF($FE128='Classificação geral'!$K120,'Classificação geral'!$Y120,"")</f>
        <v/>
      </c>
      <c r="FO128" s="215" t="str">
        <f>IF($FE128='Classificação geral'!$K120,'Classificação geral'!$AA120,"")</f>
        <v/>
      </c>
      <c r="FP128" s="215" t="str">
        <f>IF($FE128='Classificação geral'!$K120,'Classificação geral'!$AB120,"")</f>
        <v/>
      </c>
      <c r="FQ128" s="215" t="str">
        <f>IF($FE128='Classificação geral'!$K120,'Classificação geral'!$N120,"")</f>
        <v/>
      </c>
      <c r="FR128" s="215" t="str">
        <f>IF($FE128='Classificação geral'!$K120,'Classificação geral'!$O120,"")</f>
        <v/>
      </c>
      <c r="FS128" s="215" t="str">
        <f>IF($FE128='Classificação geral'!$K120,'Classificação geral'!$AM120,"")</f>
        <v/>
      </c>
      <c r="FT128" s="216" t="str">
        <f>IFERROR(RANK(FS128,FS:FS,0)+ COUNTIF($FS$13:FS127,FS128),"")</f>
        <v/>
      </c>
      <c r="FU128" s="209"/>
      <c r="FV128" s="214" t="str">
        <f>IFERROR(IF(AND('Classificação geral'!$J120="mas",'Classificação geral'!$K120=1,'Classificação geral'!$F120="Mini"),'Classificação geral'!$A120,""),"")</f>
        <v/>
      </c>
      <c r="FW128" s="214" t="str">
        <f>IFERROR(IF(AND('Classificação geral'!$J120="mas",'Classificação geral'!$K120=1,'Classificação geral'!$F120="Mini"),'Classificação geral'!$B120,""),"")</f>
        <v/>
      </c>
      <c r="FX128" s="215" t="str">
        <f>IF($FW128='Classificação geral'!$B120,'Classificação geral'!$C120,"")</f>
        <v/>
      </c>
      <c r="FY128" s="215" t="str">
        <f>IF($FW128='Classificação geral'!$B120,'Classificação geral'!$D120,"")</f>
        <v/>
      </c>
      <c r="FZ128" s="215" t="str">
        <f>IF($FW128='Classificação geral'!$B120,'Classificação geral'!$J120,"")</f>
        <v/>
      </c>
      <c r="GA128" s="214" t="str">
        <f>IFERROR(IF(AND($FZ128="mas",'Classificação geral'!$K120=1),'Classificação geral'!K120,""),"")</f>
        <v/>
      </c>
      <c r="GB128" s="214" t="str">
        <f>IFERROR(IF(AND($FZ128="mas",'Classificação geral'!$K120=1),'Classificação geral'!P120,""),"")</f>
        <v/>
      </c>
      <c r="GC128" s="214" t="str">
        <f>IFERROR(IF(AND($FZ128="mas",'Classificação geral'!$K120=1),'Classificação geral'!S120,""),"")</f>
        <v/>
      </c>
      <c r="GD128" s="214" t="str">
        <f>IFERROR(IF(AND($FZ128="mas",'Classificação geral'!$K120=1),'Classificação geral'!T120,""),"")</f>
        <v/>
      </c>
      <c r="GE128" s="214" t="str">
        <f>IFERROR(IF(AND($FZ128="mas",'Classificação geral'!$K120=1),'Classificação geral'!L120,""),"")</f>
        <v/>
      </c>
      <c r="GF128" s="214" t="str">
        <f>IFERROR(IF(AND($FZ128="mas",'Classificação geral'!$K120=1),'Classificação geral'!U120,""),"")</f>
        <v/>
      </c>
      <c r="GG128" s="214" t="str">
        <f>IFERROR(IF(AND($FZ128="mas",'Classificação geral'!$K120=1),'Classificação geral'!W120,""),"")</f>
        <v/>
      </c>
      <c r="GH128" s="214" t="str">
        <f>IFERROR(IF(AND($FZ128="mas",'Classificação geral'!$K120=1),'Classificação geral'!X120,""),"")</f>
        <v/>
      </c>
      <c r="GI128" s="214" t="str">
        <f>IFERROR(IF(AND($FZ128="mas",'Classificação geral'!$K120=1),'Classificação geral'!M120,""),"")</f>
        <v/>
      </c>
      <c r="GJ128" s="214" t="str">
        <f>IFERROR(IF(AND($FZ128="mas",'Classificação geral'!$K120=1),'Classificação geral'!Y120,""),"")</f>
        <v/>
      </c>
      <c r="GK128" s="214" t="str">
        <f>IFERROR(IF(AND($FZ128="mas",'Classificação geral'!$K120=1),'Classificação geral'!AA120,""),"")</f>
        <v/>
      </c>
      <c r="GL128" s="214" t="str">
        <f>IFERROR(IF(AND($FZ128="mas",'Classificação geral'!$K120=1),'Classificação geral'!AB120,""),"")</f>
        <v/>
      </c>
      <c r="GM128" s="214" t="str">
        <f>IFERROR(IF(AND($FZ128="mas",'Classificação geral'!$K120=1),'Classificação geral'!N120,""),"")</f>
        <v/>
      </c>
      <c r="GN128" s="214" t="str">
        <f>IFERROR(IF(AND($FZ128="mas",'Classificação geral'!$K120=1),'Classificação geral'!O120,""),"")</f>
        <v/>
      </c>
      <c r="GO128" s="244" t="str">
        <f>IFERROR(IF(AND($FZ128="mas",'Classificação geral'!$K120=1),'Classificação geral'!AM120,""),"")</f>
        <v/>
      </c>
      <c r="GP128" s="216" t="str">
        <f>IFERROR(RANK(GO128,GO:GO,0)+ COUNTIF($GO$13:GO127,GO128),"")</f>
        <v/>
      </c>
      <c r="GQ128" s="209"/>
      <c r="GR128" s="214" t="str">
        <f>IFERROR(IF(AND('Classificação geral'!$J120="fem",'Classificação geral'!$K120=2,'Classificação geral'!$F120="Mini"),'Classificação geral'!$A120,""),"")</f>
        <v/>
      </c>
      <c r="GS128" s="214" t="str">
        <f>IFERROR(IF(AND('Classificação geral'!$J120="fem",'Classificação geral'!$K120=2,'Classificação geral'!$F120="Mini"),'Classificação geral'!$B120,""),"")</f>
        <v/>
      </c>
      <c r="GT128" s="215" t="str">
        <f>IF($GS128='Classificação geral'!$B120,'Classificação geral'!$C120,"")</f>
        <v/>
      </c>
      <c r="GU128" s="215" t="str">
        <f>IF($GS128='Classificação geral'!$B120,'Classificação geral'!$D120,"")</f>
        <v/>
      </c>
      <c r="GV128" s="215" t="str">
        <f>IF($GS128='Classificação geral'!$B120,'Classificação geral'!$J120,"")</f>
        <v/>
      </c>
      <c r="GW128" s="214" t="str">
        <f>IFERROR(IF(AND($GV128="fem",'Classificação geral'!$K120=2),'Classificação geral'!K120,""),"")</f>
        <v/>
      </c>
      <c r="GX128" s="214" t="str">
        <f>IFERROR(IF(AND($GV128="fem",'Classificação geral'!$K120=2),'Classificação geral'!P120,""),"")</f>
        <v/>
      </c>
      <c r="GY128" s="214" t="str">
        <f>IFERROR(IF(AND($GV128="fem",'Classificação geral'!$K120=2),'Classificação geral'!S120,""),"")</f>
        <v/>
      </c>
      <c r="GZ128" s="214" t="str">
        <f>IFERROR(IF(AND($GV128="fem",'Classificação geral'!$K120=2),'Classificação geral'!T120,""),"")</f>
        <v/>
      </c>
      <c r="HA128" s="214" t="str">
        <f>IFERROR(IF(AND($GV128="fem",'Classificação geral'!$K120=2),'Classificação geral'!L120,""),"")</f>
        <v/>
      </c>
      <c r="HB128" s="214" t="str">
        <f>IFERROR(IF(AND($GV128="fem",'Classificação geral'!$K120=2),'Classificação geral'!U120,""),"")</f>
        <v/>
      </c>
      <c r="HC128" s="214" t="str">
        <f>IFERROR(IF(AND($GV128="fem",'Classificação geral'!$K120=2),'Classificação geral'!W120,""),"")</f>
        <v/>
      </c>
      <c r="HD128" s="214" t="str">
        <f>IFERROR(IF(AND($GV128="fem",'Classificação geral'!$K120=2),'Classificação geral'!X120,""),"")</f>
        <v/>
      </c>
      <c r="HE128" s="214" t="str">
        <f>IFERROR(IF(AND($GV128="fem",'Classificação geral'!$K120=2),'Classificação geral'!M120,""),"")</f>
        <v/>
      </c>
      <c r="HF128" s="214" t="str">
        <f>IFERROR(IF(AND($GV128="fem",'Classificação geral'!$K120=2),'Classificação geral'!Y120,""),"")</f>
        <v/>
      </c>
      <c r="HG128" s="214" t="str">
        <f>IFERROR(IF(AND($GV128="fem",'Classificação geral'!$K120=2),'Classificação geral'!AA120,""),"")</f>
        <v/>
      </c>
      <c r="HH128" s="214" t="str">
        <f>IFERROR(IF(AND($GV128="fem",'Classificação geral'!$K120=2),'Classificação geral'!AB120,""),"")</f>
        <v/>
      </c>
      <c r="HI128" s="214" t="str">
        <f>IFERROR(IF(AND($GV128="fem",'Classificação geral'!$K120=2),'Classificação geral'!N120,""),"")</f>
        <v/>
      </c>
      <c r="HJ128" s="214" t="str">
        <f>IFERROR(IF(AND($GV128="fem",'Classificação geral'!$K120=2),'Classificação geral'!O120,""),"")</f>
        <v/>
      </c>
      <c r="HK128" s="214" t="str">
        <f>IFERROR(IF(AND($GV128="fem",'Classificação geral'!$K120=2),'Classificação geral'!AM120,""),"")</f>
        <v/>
      </c>
      <c r="HL128" s="216" t="str">
        <f>IFERROR(RANK(HK128,HK:HK,0)+ COUNTIF(HK$13:$HK126,HK128),"")</f>
        <v/>
      </c>
      <c r="HM128" s="209"/>
      <c r="HN128" s="214" t="str">
        <f>IFERROR(IF(AND('Classificação geral'!$J120="mas",'Classificação geral'!$K120=2,'Classificação geral'!$F120="Mini"),'Classificação geral'!$A120,""),"")</f>
        <v/>
      </c>
      <c r="HO128" s="214" t="str">
        <f>IFERROR(IF(AND('Classificação geral'!$J120="mas",'Classificação geral'!$K120=2,'Classificação geral'!$F120="Mini"),'Classificação geral'!$B120,""),"")</f>
        <v/>
      </c>
      <c r="HP128" s="215" t="str">
        <f>IF($HO128='Classificação geral'!$B120,'Classificação geral'!$C120,"")</f>
        <v/>
      </c>
      <c r="HQ128" s="215" t="str">
        <f>IF($HO128='Classificação geral'!$B120,'Classificação geral'!$D120,"")</f>
        <v/>
      </c>
      <c r="HR128" s="215" t="str">
        <f>IF($HO128='Classificação geral'!$B120,'Classificação geral'!$J120,"")</f>
        <v/>
      </c>
      <c r="HS128" s="214" t="str">
        <f>IFERROR(IF(AND($HR128="mas",'Classificação geral'!$K120=2),'Classificação geral'!K120,""),"")</f>
        <v/>
      </c>
      <c r="HT128" s="214" t="str">
        <f>IFERROR(IF(AND($HR128="mas",'Classificação geral'!$K120=2),'Classificação geral'!P120,""),"")</f>
        <v/>
      </c>
      <c r="HU128" s="214" t="str">
        <f>IFERROR(IF(AND($HR128="mas",'Classificação geral'!$K120=2),'Classificação geral'!S120,""),"")</f>
        <v/>
      </c>
      <c r="HV128" s="214" t="str">
        <f>IFERROR(IF(AND($HR128="mas",'Classificação geral'!$K120=2),'Classificação geral'!T120,""),"")</f>
        <v/>
      </c>
      <c r="HW128" s="214" t="str">
        <f>IFERROR(IF(AND($HR128="mas",'Classificação geral'!$K120=2),'Classificação geral'!L120,""),"")</f>
        <v/>
      </c>
      <c r="HX128" s="214" t="str">
        <f>IFERROR(IF(AND($HR128="mas",'Classificação geral'!$K120=2),'Classificação geral'!U120,""),"")</f>
        <v/>
      </c>
      <c r="HY128" s="214" t="str">
        <f>IFERROR(IF(AND($HR128="mas",'Classificação geral'!$K120=2),'Classificação geral'!W120,""),"")</f>
        <v/>
      </c>
      <c r="HZ128" s="214" t="str">
        <f>IFERROR(IF(AND($HR128="mas",'Classificação geral'!$K120=2),'Classificação geral'!X120,""),"")</f>
        <v/>
      </c>
      <c r="IA128" s="214" t="str">
        <f>IFERROR(IF(AND($HR128="mas",'Classificação geral'!$K120=2),'Classificação geral'!M120,""),"")</f>
        <v/>
      </c>
      <c r="IB128" s="214" t="str">
        <f>IFERROR(IF(AND($HR128="mas",'Classificação geral'!$K120=2),'Classificação geral'!Y120,""),"")</f>
        <v/>
      </c>
      <c r="IC128" s="214" t="str">
        <f>IFERROR(IF(AND($HR128="mas",'Classificação geral'!$K120=2),'Classificação geral'!AA120,""),"")</f>
        <v/>
      </c>
      <c r="ID128" s="214" t="str">
        <f>IFERROR(IF(AND($HR128="mas",'Classificação geral'!$K120=2),'Classificação geral'!AB120,""),"")</f>
        <v/>
      </c>
      <c r="IE128" s="214" t="str">
        <f>IFERROR(IF(AND($HR128="mas",'Classificação geral'!$K120=2),'Classificação geral'!N120,""),"")</f>
        <v/>
      </c>
      <c r="IF128" s="214" t="str">
        <f>IFERROR(IF(AND($HR128="mas",'Classificação geral'!$K120=2),'Classificação geral'!$AM120,""),"")</f>
        <v/>
      </c>
      <c r="IG128" s="216" t="str">
        <f>IFERROR(RANK(IF128,IF:IF,0)+ COUNTIF($IF$13:IF$13,IF128),"")</f>
        <v/>
      </c>
      <c r="IH128" s="209"/>
      <c r="II128" s="214" t="str">
        <f>IFERROR(IF(AND('Classificação geral'!$J120="fem",'Classificação geral'!$K120=3,'Classificação geral'!$F120="Mini"),'Classificação geral'!$A120,""),"")</f>
        <v/>
      </c>
      <c r="IJ128" s="214" t="str">
        <f>IFERROR(IF(AND('Classificação geral'!$J120="fem",'Classificação geral'!$K120=3,'Classificação geral'!$F120="Mini"),'Classificação geral'!$B120,""),"")</f>
        <v/>
      </c>
      <c r="IK128" s="215" t="str">
        <f>IF($IJ128='Classificação geral'!$B120,'Classificação geral'!$C120,"")</f>
        <v/>
      </c>
      <c r="IL128" s="215" t="str">
        <f>IF($IJ128='Classificação geral'!$B120,'Classificação geral'!$D120,"")</f>
        <v/>
      </c>
      <c r="IM128" s="215" t="str">
        <f>IF($IJ128='Classificação geral'!$B120,'Classificação geral'!$J120,"")</f>
        <v/>
      </c>
      <c r="IN128" s="215" t="str">
        <f>IF($IM128='Classificação geral'!$J120,'Classificação geral'!$K120,"")</f>
        <v/>
      </c>
      <c r="IO128" s="215" t="str">
        <f>IF($IN128='Classificação geral'!$K120,'Classificação geral'!$P120,"")</f>
        <v/>
      </c>
      <c r="IP128" s="215" t="str">
        <f>IF($IN128='Classificação geral'!$K120,'Classificação geral'!$S120,"")</f>
        <v/>
      </c>
      <c r="IQ128" s="215" t="str">
        <f>IF($IN128='Classificação geral'!$K120,'Classificação geral'!$T120,"")</f>
        <v/>
      </c>
      <c r="IR128" s="215" t="str">
        <f>IF($IN128='Classificação geral'!$K120,'Classificação geral'!$L120,"")</f>
        <v/>
      </c>
      <c r="IS128" s="215" t="str">
        <f>IF($IN128='Classificação geral'!$K120,'Classificação geral'!$U120,"")</f>
        <v/>
      </c>
      <c r="IT128" s="215" t="str">
        <f>IF($IN128='Classificação geral'!$K120,'Classificação geral'!$W120,"")</f>
        <v/>
      </c>
      <c r="IU128" s="215" t="str">
        <f>IF($IN128='Classificação geral'!$K120,'Classificação geral'!$X120,"")</f>
        <v/>
      </c>
      <c r="IV128" s="215" t="str">
        <f>IF($IN128='Classificação geral'!$K120,'Classificação geral'!$M120,"")</f>
        <v/>
      </c>
      <c r="IW128" s="215" t="str">
        <f>IF($IN128='Classificação geral'!$K120,'Classificação geral'!$Y120,"")</f>
        <v/>
      </c>
      <c r="IX128" s="215" t="str">
        <f>IF($IN128='Classificação geral'!$K120,'Classificação geral'!$AA120,"")</f>
        <v/>
      </c>
      <c r="IY128" s="215" t="str">
        <f>IF($IN128='Classificação geral'!$K120,'Classificação geral'!$AB120,"")</f>
        <v/>
      </c>
      <c r="IZ128" s="215" t="str">
        <f>IF($IN128='Classificação geral'!$K120,'Classificação geral'!$N120,"")</f>
        <v/>
      </c>
      <c r="JA128" s="215" t="str">
        <f>IF($IN128='Classificação geral'!$K120,'Classificação geral'!$O120,"")</f>
        <v/>
      </c>
      <c r="JB128" s="215" t="str">
        <f>IF($IN128='Classificação geral'!$K120,'Classificação geral'!$AM120,"")</f>
        <v/>
      </c>
      <c r="JC128" s="216" t="str">
        <f>IFERROR(RANK(JB128,JB:JB,0)+ COUNTIF($JB$13:JB126,JB128),"")</f>
        <v/>
      </c>
      <c r="JD128" s="209"/>
      <c r="JE128" s="214" t="str">
        <f>IFERROR(IF(AND('Classificação geral'!$J120="mas",'Classificação geral'!$K120=3,'Classificação geral'!$F120="Mini"),'Classificação geral'!$A120,""),"")</f>
        <v/>
      </c>
      <c r="JF128" s="214" t="str">
        <f>IFERROR(IF(AND('Classificação geral'!$J120="mas",'Classificação geral'!$K120=3,'Classificação geral'!$F120="Mini"),'Classificação geral'!$B120,""),"")</f>
        <v/>
      </c>
      <c r="JG128" s="215" t="str">
        <f>IF($JF128='Classificação geral'!$B120,'Classificação geral'!$C120,"")</f>
        <v/>
      </c>
      <c r="JH128" s="215" t="str">
        <f>IF($JF128='Classificação geral'!$B120,'Classificação geral'!$D120,"")</f>
        <v/>
      </c>
      <c r="JI128" s="215" t="str">
        <f>IF($JF128='Classificação geral'!$B120,'Classificação geral'!$J120,"")</f>
        <v/>
      </c>
      <c r="JJ128" s="214" t="str">
        <f>IFERROR(IF(AND($JI128="mas",'Classificação geral'!$K120=3),'Classificação geral'!K120,""),"")</f>
        <v/>
      </c>
      <c r="JK128" s="214" t="str">
        <f>IFERROR(IF(AND($JI128="mas",'Classificação geral'!$K120=3),'Classificação geral'!P120,""),"")</f>
        <v/>
      </c>
      <c r="JL128" s="214" t="str">
        <f>IFERROR(IF(AND($JI128="mas",'Classificação geral'!$K120=3),'Classificação geral'!S120,""),"")</f>
        <v/>
      </c>
      <c r="JM128" s="214" t="str">
        <f>IFERROR(IF(AND($JI128="mas",'Classificação geral'!$K120=3),'Classificação geral'!T120,""),"")</f>
        <v/>
      </c>
      <c r="JN128" s="214" t="str">
        <f>IFERROR(IF(AND($JI128="mas",'Classificação geral'!$K120=3),'Classificação geral'!L120,""),"")</f>
        <v/>
      </c>
      <c r="JO128" s="214" t="str">
        <f>IFERROR(IF(AND($JI128="mas",'Classificação geral'!$K120=3),'Classificação geral'!U120,""),"")</f>
        <v/>
      </c>
      <c r="JP128" s="214" t="str">
        <f>IFERROR(IF(AND($JI128="mas",'Classificação geral'!$K120=3),'Classificação geral'!W120,""),"")</f>
        <v/>
      </c>
      <c r="JQ128" s="214" t="str">
        <f>IFERROR(IF(AND($JI128="mas",'Classificação geral'!$K120=3),'Classificação geral'!X120,""),"")</f>
        <v/>
      </c>
      <c r="JR128" s="214" t="str">
        <f>IFERROR(IF(AND($JI128="mas",'Classificação geral'!$K120=3),'Classificação geral'!M120,""),"")</f>
        <v/>
      </c>
      <c r="JS128" s="214" t="str">
        <f>IFERROR(IF(AND($JI128="mas",'Classificação geral'!$K120=3),'Classificação geral'!Y120,""),"")</f>
        <v/>
      </c>
      <c r="JT128" s="214" t="str">
        <f>IFERROR(IF(AND($JI128="mas",'Classificação geral'!$K120=3),'Classificação geral'!AA120,""),"")</f>
        <v/>
      </c>
      <c r="JU128" s="214" t="str">
        <f>IFERROR(IF(AND($JI128="mas",'Classificação geral'!$K120=3),'Classificação geral'!AB120,""),"")</f>
        <v/>
      </c>
      <c r="JV128" s="214" t="str">
        <f>IFERROR(IF(AND($JI128="mas",'Classificação geral'!$K120=3),'Classificação geral'!N120,""),"")</f>
        <v/>
      </c>
      <c r="JW128" s="214" t="str">
        <f>IFERROR(IF(AND($JI128="mas",'Classificação geral'!$K120=3),'Classificação geral'!$AM120,""),"")</f>
        <v/>
      </c>
      <c r="JX128" s="216" t="str">
        <f>IFERROR(RANK(JW128,JW:JW,0)+ COUNTIF(JW$13:$JW126,JW128),"")</f>
        <v/>
      </c>
    </row>
    <row r="129" spans="2:284" s="199" customFormat="1" ht="24.75" customHeight="1" x14ac:dyDescent="0.4">
      <c r="B129" s="207"/>
      <c r="C129" s="206"/>
      <c r="D129" s="206"/>
      <c r="E129" s="206"/>
      <c r="Z129" s="207"/>
      <c r="AA129" s="206"/>
      <c r="AB129" s="206"/>
      <c r="AC129" s="206"/>
      <c r="AY129" s="206"/>
      <c r="AZ129" s="206"/>
      <c r="BA129" s="207"/>
      <c r="BW129" s="206"/>
      <c r="BX129" s="206"/>
      <c r="BY129" s="207"/>
      <c r="CS129" s="207"/>
      <c r="CT129" s="206"/>
      <c r="CU129" s="206"/>
      <c r="CV129" s="206"/>
      <c r="DQ129" s="207"/>
      <c r="DR129" s="206"/>
      <c r="DS129" s="206"/>
      <c r="DT129" s="206"/>
      <c r="EZ129" s="214" t="str">
        <f>IFERROR(IF(AND('Classificação geral'!$J121="FEM",'Classificação geral'!$K121=1,'Classificação geral'!$F121="Mini"),'Classificação geral'!$A121,""),"")</f>
        <v/>
      </c>
      <c r="FA129" s="214" t="str">
        <f>IFERROR(IF(AND('Classificação geral'!$J121="FEM",'Classificação geral'!$K121=1,'Classificação geral'!F121="Mini"),'Classificação geral'!$B121,""),"")</f>
        <v/>
      </c>
      <c r="FB129" s="215" t="str">
        <f>IF($FA129='Classificação geral'!$B121,'Classificação geral'!$C121,"")</f>
        <v/>
      </c>
      <c r="FC129" s="215" t="str">
        <f>IF($FA129='Classificação geral'!$B121,'Classificação geral'!$D121,"")</f>
        <v/>
      </c>
      <c r="FD129" s="215" t="str">
        <f>IF($FA129='Classificação geral'!$B121,'Classificação geral'!$J121,"")</f>
        <v/>
      </c>
      <c r="FE129" s="215" t="str">
        <f>IF($FD129='Classificação geral'!$J121,'Classificação geral'!$K121,"")</f>
        <v/>
      </c>
      <c r="FF129" s="215" t="str">
        <f>IF($FE129='Classificação geral'!$K121,'Classificação geral'!$P121,"")</f>
        <v/>
      </c>
      <c r="FG129" s="215" t="str">
        <f>IF($FE129='Classificação geral'!$K121,'Classificação geral'!$S121,"")</f>
        <v/>
      </c>
      <c r="FH129" s="215" t="str">
        <f>IF($FE129='Classificação geral'!$K121,'Classificação geral'!$T121,"")</f>
        <v/>
      </c>
      <c r="FI129" s="215" t="str">
        <f>IF($FE129='Classificação geral'!$K121,'Classificação geral'!$L121,"")</f>
        <v/>
      </c>
      <c r="FJ129" s="215" t="str">
        <f>IF($FE129='Classificação geral'!$K121,'Classificação geral'!$U121,"")</f>
        <v/>
      </c>
      <c r="FK129" s="215" t="str">
        <f>IF($FE129='Classificação geral'!$K121,'Classificação geral'!$W121,"")</f>
        <v/>
      </c>
      <c r="FL129" s="215" t="str">
        <f>IF($FE129='Classificação geral'!$K121,'Classificação geral'!$X121,"")</f>
        <v/>
      </c>
      <c r="FM129" s="215" t="str">
        <f>IF($FE129='Classificação geral'!$K121,'Classificação geral'!$M121,"")</f>
        <v/>
      </c>
      <c r="FN129" s="215" t="str">
        <f>IF($FE129='Classificação geral'!$K121,'Classificação geral'!$Y121,"")</f>
        <v/>
      </c>
      <c r="FO129" s="215" t="str">
        <f>IF($FE129='Classificação geral'!$K121,'Classificação geral'!$AA121,"")</f>
        <v/>
      </c>
      <c r="FP129" s="215" t="str">
        <f>IF($FE129='Classificação geral'!$K121,'Classificação geral'!$AB121,"")</f>
        <v/>
      </c>
      <c r="FQ129" s="215" t="str">
        <f>IF($FE129='Classificação geral'!$K121,'Classificação geral'!$N121,"")</f>
        <v/>
      </c>
      <c r="FR129" s="215" t="str">
        <f>IF($FE129='Classificação geral'!$K121,'Classificação geral'!$O121,"")</f>
        <v/>
      </c>
      <c r="FS129" s="215" t="str">
        <f>IF($FE129='Classificação geral'!$K121,'Classificação geral'!$AM121,"")</f>
        <v/>
      </c>
      <c r="FT129" s="216" t="str">
        <f>IFERROR(RANK(FS129,FS:FS,0)+ COUNTIF($FS$13:FS128,FS129),"")</f>
        <v/>
      </c>
      <c r="FU129" s="209"/>
      <c r="FV129" s="214" t="str">
        <f>IFERROR(IF(AND('Classificação geral'!$J121="mas",'Classificação geral'!$K121=1,'Classificação geral'!$F121="Mini"),'Classificação geral'!$A121,""),"")</f>
        <v/>
      </c>
      <c r="FW129" s="214" t="str">
        <f>IFERROR(IF(AND('Classificação geral'!$J121="mas",'Classificação geral'!$K121=1,'Classificação geral'!$F121="Mini"),'Classificação geral'!$B121,""),"")</f>
        <v/>
      </c>
      <c r="FX129" s="215" t="str">
        <f>IF($FW129='Classificação geral'!$B121,'Classificação geral'!$C121,"")</f>
        <v/>
      </c>
      <c r="FY129" s="215" t="str">
        <f>IF($FW129='Classificação geral'!$B121,'Classificação geral'!$D121,"")</f>
        <v/>
      </c>
      <c r="FZ129" s="215" t="str">
        <f>IF($FW129='Classificação geral'!$B121,'Classificação geral'!$J121,"")</f>
        <v/>
      </c>
      <c r="GA129" s="214" t="str">
        <f>IFERROR(IF(AND($FZ129="mas",'Classificação geral'!$K121=1),'Classificação geral'!K121,""),"")</f>
        <v/>
      </c>
      <c r="GB129" s="214" t="str">
        <f>IFERROR(IF(AND($FZ129="mas",'Classificação geral'!$K121=1),'Classificação geral'!P121,""),"")</f>
        <v/>
      </c>
      <c r="GC129" s="214" t="str">
        <f>IFERROR(IF(AND($FZ129="mas",'Classificação geral'!$K121=1),'Classificação geral'!S121,""),"")</f>
        <v/>
      </c>
      <c r="GD129" s="214" t="str">
        <f>IFERROR(IF(AND($FZ129="mas",'Classificação geral'!$K121=1),'Classificação geral'!T121,""),"")</f>
        <v/>
      </c>
      <c r="GE129" s="214" t="str">
        <f>IFERROR(IF(AND($FZ129="mas",'Classificação geral'!$K121=1),'Classificação geral'!L121,""),"")</f>
        <v/>
      </c>
      <c r="GF129" s="214" t="str">
        <f>IFERROR(IF(AND($FZ129="mas",'Classificação geral'!$K121=1),'Classificação geral'!U121,""),"")</f>
        <v/>
      </c>
      <c r="GG129" s="214" t="str">
        <f>IFERROR(IF(AND($FZ129="mas",'Classificação geral'!$K121=1),'Classificação geral'!W121,""),"")</f>
        <v/>
      </c>
      <c r="GH129" s="214" t="str">
        <f>IFERROR(IF(AND($FZ129="mas",'Classificação geral'!$K121=1),'Classificação geral'!X121,""),"")</f>
        <v/>
      </c>
      <c r="GI129" s="214" t="str">
        <f>IFERROR(IF(AND($FZ129="mas",'Classificação geral'!$K121=1),'Classificação geral'!M121,""),"")</f>
        <v/>
      </c>
      <c r="GJ129" s="214" t="str">
        <f>IFERROR(IF(AND($FZ129="mas",'Classificação geral'!$K121=1),'Classificação geral'!Y121,""),"")</f>
        <v/>
      </c>
      <c r="GK129" s="214" t="str">
        <f>IFERROR(IF(AND($FZ129="mas",'Classificação geral'!$K121=1),'Classificação geral'!AA121,""),"")</f>
        <v/>
      </c>
      <c r="GL129" s="214" t="str">
        <f>IFERROR(IF(AND($FZ129="mas",'Classificação geral'!$K121=1),'Classificação geral'!AB121,""),"")</f>
        <v/>
      </c>
      <c r="GM129" s="214" t="str">
        <f>IFERROR(IF(AND($FZ129="mas",'Classificação geral'!$K121=1),'Classificação geral'!N121,""),"")</f>
        <v/>
      </c>
      <c r="GN129" s="214" t="str">
        <f>IFERROR(IF(AND($FZ129="mas",'Classificação geral'!$K121=1),'Classificação geral'!O121,""),"")</f>
        <v/>
      </c>
      <c r="GO129" s="244" t="str">
        <f>IFERROR(IF(AND($FZ129="mas",'Classificação geral'!$K121=1),'Classificação geral'!AM121,""),"")</f>
        <v/>
      </c>
      <c r="GP129" s="216" t="str">
        <f>IFERROR(RANK(GO129,GO:GO,0)+ COUNTIF($GO$13:GO128,GO129),"")</f>
        <v/>
      </c>
      <c r="GQ129" s="209"/>
      <c r="GR129" s="214" t="str">
        <f>IFERROR(IF(AND('Classificação geral'!$J121="fem",'Classificação geral'!$K121=2,'Classificação geral'!$F121="Mini"),'Classificação geral'!$A121,""),"")</f>
        <v/>
      </c>
      <c r="GS129" s="214" t="str">
        <f>IFERROR(IF(AND('Classificação geral'!$J121="fem",'Classificação geral'!$K121=2,'Classificação geral'!$F121="Mini"),'Classificação geral'!$B121,""),"")</f>
        <v/>
      </c>
      <c r="GT129" s="215" t="str">
        <f>IF($GS129='Classificação geral'!$B121,'Classificação geral'!$C121,"")</f>
        <v/>
      </c>
      <c r="GU129" s="215" t="str">
        <f>IF($GS129='Classificação geral'!$B121,'Classificação geral'!$D121,"")</f>
        <v/>
      </c>
      <c r="GV129" s="215" t="str">
        <f>IF($GS129='Classificação geral'!$B121,'Classificação geral'!$J121,"")</f>
        <v/>
      </c>
      <c r="GW129" s="214" t="str">
        <f>IFERROR(IF(AND($GV129="fem",'Classificação geral'!$K121=2),'Classificação geral'!K121,""),"")</f>
        <v/>
      </c>
      <c r="GX129" s="214" t="str">
        <f>IFERROR(IF(AND($GV129="fem",'Classificação geral'!$K121=2),'Classificação geral'!P121,""),"")</f>
        <v/>
      </c>
      <c r="GY129" s="214" t="str">
        <f>IFERROR(IF(AND($GV129="fem",'Classificação geral'!$K121=2),'Classificação geral'!S121,""),"")</f>
        <v/>
      </c>
      <c r="GZ129" s="214" t="str">
        <f>IFERROR(IF(AND($GV129="fem",'Classificação geral'!$K121=2),'Classificação geral'!T121,""),"")</f>
        <v/>
      </c>
      <c r="HA129" s="214" t="str">
        <f>IFERROR(IF(AND($GV129="fem",'Classificação geral'!$K121=2),'Classificação geral'!L121,""),"")</f>
        <v/>
      </c>
      <c r="HB129" s="214" t="str">
        <f>IFERROR(IF(AND($GV129="fem",'Classificação geral'!$K121=2),'Classificação geral'!U121,""),"")</f>
        <v/>
      </c>
      <c r="HC129" s="214" t="str">
        <f>IFERROR(IF(AND($GV129="fem",'Classificação geral'!$K121=2),'Classificação geral'!W121,""),"")</f>
        <v/>
      </c>
      <c r="HD129" s="214" t="str">
        <f>IFERROR(IF(AND($GV129="fem",'Classificação geral'!$K121=2),'Classificação geral'!X121,""),"")</f>
        <v/>
      </c>
      <c r="HE129" s="214" t="str">
        <f>IFERROR(IF(AND($GV129="fem",'Classificação geral'!$K121=2),'Classificação geral'!M121,""),"")</f>
        <v/>
      </c>
      <c r="HF129" s="214" t="str">
        <f>IFERROR(IF(AND($GV129="fem",'Classificação geral'!$K121=2),'Classificação geral'!Y121,""),"")</f>
        <v/>
      </c>
      <c r="HG129" s="214" t="str">
        <f>IFERROR(IF(AND($GV129="fem",'Classificação geral'!$K121=2),'Classificação geral'!AA121,""),"")</f>
        <v/>
      </c>
      <c r="HH129" s="214" t="str">
        <f>IFERROR(IF(AND($GV129="fem",'Classificação geral'!$K121=2),'Classificação geral'!AB121,""),"")</f>
        <v/>
      </c>
      <c r="HI129" s="214" t="str">
        <f>IFERROR(IF(AND($GV129="fem",'Classificação geral'!$K121=2),'Classificação geral'!N121,""),"")</f>
        <v/>
      </c>
      <c r="HJ129" s="214" t="str">
        <f>IFERROR(IF(AND($GV129="fem",'Classificação geral'!$K121=2),'Classificação geral'!O121,""),"")</f>
        <v/>
      </c>
      <c r="HK129" s="214" t="str">
        <f>IFERROR(IF(AND($GV129="fem",'Classificação geral'!$K121=2),'Classificação geral'!AM121,""),"")</f>
        <v/>
      </c>
      <c r="HL129" s="216" t="str">
        <f>IFERROR(RANK(HK129,HK:HK,0)+ COUNTIF(HK$13:$HK127,HK129),"")</f>
        <v/>
      </c>
      <c r="HM129" s="209"/>
      <c r="HN129" s="214" t="str">
        <f>IFERROR(IF(AND('Classificação geral'!$J121="mas",'Classificação geral'!$K121=2,'Classificação geral'!$F121="Mini"),'Classificação geral'!$A121,""),"")</f>
        <v/>
      </c>
      <c r="HO129" s="214" t="str">
        <f>IFERROR(IF(AND('Classificação geral'!$J121="mas",'Classificação geral'!$K121=2,'Classificação geral'!$F121="Mini"),'Classificação geral'!$B121,""),"")</f>
        <v/>
      </c>
      <c r="HP129" s="215" t="str">
        <f>IF($HO129='Classificação geral'!$B121,'Classificação geral'!$C121,"")</f>
        <v/>
      </c>
      <c r="HQ129" s="215" t="str">
        <f>IF($HO129='Classificação geral'!$B121,'Classificação geral'!$D121,"")</f>
        <v/>
      </c>
      <c r="HR129" s="215" t="str">
        <f>IF($HO129='Classificação geral'!$B121,'Classificação geral'!$J121,"")</f>
        <v/>
      </c>
      <c r="HS129" s="214" t="str">
        <f>IFERROR(IF(AND($HR129="mas",'Classificação geral'!$K121=2),'Classificação geral'!K121,""),"")</f>
        <v/>
      </c>
      <c r="HT129" s="214" t="str">
        <f>IFERROR(IF(AND($HR129="mas",'Classificação geral'!$K121=2),'Classificação geral'!P121,""),"")</f>
        <v/>
      </c>
      <c r="HU129" s="214" t="str">
        <f>IFERROR(IF(AND($HR129="mas",'Classificação geral'!$K121=2),'Classificação geral'!S121,""),"")</f>
        <v/>
      </c>
      <c r="HV129" s="214" t="str">
        <f>IFERROR(IF(AND($HR129="mas",'Classificação geral'!$K121=2),'Classificação geral'!T121,""),"")</f>
        <v/>
      </c>
      <c r="HW129" s="214" t="str">
        <f>IFERROR(IF(AND($HR129="mas",'Classificação geral'!$K121=2),'Classificação geral'!L121,""),"")</f>
        <v/>
      </c>
      <c r="HX129" s="214" t="str">
        <f>IFERROR(IF(AND($HR129="mas",'Classificação geral'!$K121=2),'Classificação geral'!U121,""),"")</f>
        <v/>
      </c>
      <c r="HY129" s="214" t="str">
        <f>IFERROR(IF(AND($HR129="mas",'Classificação geral'!$K121=2),'Classificação geral'!W121,""),"")</f>
        <v/>
      </c>
      <c r="HZ129" s="214" t="str">
        <f>IFERROR(IF(AND($HR129="mas",'Classificação geral'!$K121=2),'Classificação geral'!X121,""),"")</f>
        <v/>
      </c>
      <c r="IA129" s="214" t="str">
        <f>IFERROR(IF(AND($HR129="mas",'Classificação geral'!$K121=2),'Classificação geral'!M121,""),"")</f>
        <v/>
      </c>
      <c r="IB129" s="214" t="str">
        <f>IFERROR(IF(AND($HR129="mas",'Classificação geral'!$K121=2),'Classificação geral'!Y121,""),"")</f>
        <v/>
      </c>
      <c r="IC129" s="214" t="str">
        <f>IFERROR(IF(AND($HR129="mas",'Classificação geral'!$K121=2),'Classificação geral'!AA121,""),"")</f>
        <v/>
      </c>
      <c r="ID129" s="214" t="str">
        <f>IFERROR(IF(AND($HR129="mas",'Classificação geral'!$K121=2),'Classificação geral'!AB121,""),"")</f>
        <v/>
      </c>
      <c r="IE129" s="214" t="str">
        <f>IFERROR(IF(AND($HR129="mas",'Classificação geral'!$K121=2),'Classificação geral'!N121,""),"")</f>
        <v/>
      </c>
      <c r="IF129" s="214" t="str">
        <f>IFERROR(IF(AND($HR129="mas",'Classificação geral'!$K121=2),'Classificação geral'!$AM121,""),"")</f>
        <v/>
      </c>
      <c r="IG129" s="216" t="str">
        <f>IFERROR(RANK(IF129,IF:IF,0)+ COUNTIF($IF$13:IF$13,IF129),"")</f>
        <v/>
      </c>
      <c r="IH129" s="209"/>
      <c r="II129" s="214" t="str">
        <f>IFERROR(IF(AND('Classificação geral'!$J121="fem",'Classificação geral'!$K121=3,'Classificação geral'!$F121="Mini"),'Classificação geral'!$A121,""),"")</f>
        <v/>
      </c>
      <c r="IJ129" s="214" t="str">
        <f>IFERROR(IF(AND('Classificação geral'!$J121="fem",'Classificação geral'!$K121=3,'Classificação geral'!$F121="Mini"),'Classificação geral'!$B121,""),"")</f>
        <v/>
      </c>
      <c r="IK129" s="215" t="str">
        <f>IF($IJ129='Classificação geral'!$B121,'Classificação geral'!$C121,"")</f>
        <v/>
      </c>
      <c r="IL129" s="215" t="str">
        <f>IF($IJ129='Classificação geral'!$B121,'Classificação geral'!$D121,"")</f>
        <v/>
      </c>
      <c r="IM129" s="215" t="str">
        <f>IF($IJ129='Classificação geral'!$B121,'Classificação geral'!$J121,"")</f>
        <v/>
      </c>
      <c r="IN129" s="215" t="str">
        <f>IF($IM129='Classificação geral'!$J121,'Classificação geral'!$K121,"")</f>
        <v/>
      </c>
      <c r="IO129" s="215" t="str">
        <f>IF($IN129='Classificação geral'!$K121,'Classificação geral'!$P121,"")</f>
        <v/>
      </c>
      <c r="IP129" s="215" t="str">
        <f>IF($IN129='Classificação geral'!$K121,'Classificação geral'!$S121,"")</f>
        <v/>
      </c>
      <c r="IQ129" s="215" t="str">
        <f>IF($IN129='Classificação geral'!$K121,'Classificação geral'!$T121,"")</f>
        <v/>
      </c>
      <c r="IR129" s="215" t="str">
        <f>IF($IN129='Classificação geral'!$K121,'Classificação geral'!$L121,"")</f>
        <v/>
      </c>
      <c r="IS129" s="215" t="str">
        <f>IF($IN129='Classificação geral'!$K121,'Classificação geral'!$U121,"")</f>
        <v/>
      </c>
      <c r="IT129" s="215" t="str">
        <f>IF($IN129='Classificação geral'!$K121,'Classificação geral'!$W121,"")</f>
        <v/>
      </c>
      <c r="IU129" s="215" t="str">
        <f>IF($IN129='Classificação geral'!$K121,'Classificação geral'!$X121,"")</f>
        <v/>
      </c>
      <c r="IV129" s="215" t="str">
        <f>IF($IN129='Classificação geral'!$K121,'Classificação geral'!$M121,"")</f>
        <v/>
      </c>
      <c r="IW129" s="215" t="str">
        <f>IF($IN129='Classificação geral'!$K121,'Classificação geral'!$Y121,"")</f>
        <v/>
      </c>
      <c r="IX129" s="215" t="str">
        <f>IF($IN129='Classificação geral'!$K121,'Classificação geral'!$AA121,"")</f>
        <v/>
      </c>
      <c r="IY129" s="215" t="str">
        <f>IF($IN129='Classificação geral'!$K121,'Classificação geral'!$AB121,"")</f>
        <v/>
      </c>
      <c r="IZ129" s="215" t="str">
        <f>IF($IN129='Classificação geral'!$K121,'Classificação geral'!$N121,"")</f>
        <v/>
      </c>
      <c r="JA129" s="215" t="str">
        <f>IF($IN129='Classificação geral'!$K121,'Classificação geral'!$O121,"")</f>
        <v/>
      </c>
      <c r="JB129" s="215" t="str">
        <f>IF($IN129='Classificação geral'!$K121,'Classificação geral'!$AM121,"")</f>
        <v/>
      </c>
      <c r="JC129" s="216" t="str">
        <f>IFERROR(RANK(JB129,JB:JB,0)+ COUNTIF($JB$13:JB127,JB129),"")</f>
        <v/>
      </c>
      <c r="JD129" s="209"/>
      <c r="JE129" s="214" t="str">
        <f>IFERROR(IF(AND('Classificação geral'!$J121="mas",'Classificação geral'!$K121=3,'Classificação geral'!$F121="Mini"),'Classificação geral'!$A121,""),"")</f>
        <v/>
      </c>
      <c r="JF129" s="214" t="str">
        <f>IFERROR(IF(AND('Classificação geral'!$J121="mas",'Classificação geral'!$K121=3,'Classificação geral'!$F121="Mini"),'Classificação geral'!$B121,""),"")</f>
        <v/>
      </c>
      <c r="JG129" s="215" t="str">
        <f>IF($JF129='Classificação geral'!$B121,'Classificação geral'!$C121,"")</f>
        <v/>
      </c>
      <c r="JH129" s="215" t="str">
        <f>IF($JF129='Classificação geral'!$B121,'Classificação geral'!$D121,"")</f>
        <v/>
      </c>
      <c r="JI129" s="215" t="str">
        <f>IF($JF129='Classificação geral'!$B121,'Classificação geral'!$J121,"")</f>
        <v/>
      </c>
      <c r="JJ129" s="214" t="str">
        <f>IFERROR(IF(AND($JI129="mas",'Classificação geral'!$K121=3),'Classificação geral'!K121,""),"")</f>
        <v/>
      </c>
      <c r="JK129" s="214" t="str">
        <f>IFERROR(IF(AND($JI129="mas",'Classificação geral'!$K121=3),'Classificação geral'!P121,""),"")</f>
        <v/>
      </c>
      <c r="JL129" s="214" t="str">
        <f>IFERROR(IF(AND($JI129="mas",'Classificação geral'!$K121=3),'Classificação geral'!S121,""),"")</f>
        <v/>
      </c>
      <c r="JM129" s="214" t="str">
        <f>IFERROR(IF(AND($JI129="mas",'Classificação geral'!$K121=3),'Classificação geral'!T121,""),"")</f>
        <v/>
      </c>
      <c r="JN129" s="214" t="str">
        <f>IFERROR(IF(AND($JI129="mas",'Classificação geral'!$K121=3),'Classificação geral'!L121,""),"")</f>
        <v/>
      </c>
      <c r="JO129" s="214" t="str">
        <f>IFERROR(IF(AND($JI129="mas",'Classificação geral'!$K121=3),'Classificação geral'!U121,""),"")</f>
        <v/>
      </c>
      <c r="JP129" s="214" t="str">
        <f>IFERROR(IF(AND($JI129="mas",'Classificação geral'!$K121=3),'Classificação geral'!W121,""),"")</f>
        <v/>
      </c>
      <c r="JQ129" s="214" t="str">
        <f>IFERROR(IF(AND($JI129="mas",'Classificação geral'!$K121=3),'Classificação geral'!X121,""),"")</f>
        <v/>
      </c>
      <c r="JR129" s="214" t="str">
        <f>IFERROR(IF(AND($JI129="mas",'Classificação geral'!$K121=3),'Classificação geral'!M121,""),"")</f>
        <v/>
      </c>
      <c r="JS129" s="214" t="str">
        <f>IFERROR(IF(AND($JI129="mas",'Classificação geral'!$K121=3),'Classificação geral'!Y121,""),"")</f>
        <v/>
      </c>
      <c r="JT129" s="214" t="str">
        <f>IFERROR(IF(AND($JI129="mas",'Classificação geral'!$K121=3),'Classificação geral'!AA121,""),"")</f>
        <v/>
      </c>
      <c r="JU129" s="214" t="str">
        <f>IFERROR(IF(AND($JI129="mas",'Classificação geral'!$K121=3),'Classificação geral'!AB121,""),"")</f>
        <v/>
      </c>
      <c r="JV129" s="214" t="str">
        <f>IFERROR(IF(AND($JI129="mas",'Classificação geral'!$K121=3),'Classificação geral'!N121,""),"")</f>
        <v/>
      </c>
      <c r="JW129" s="214" t="str">
        <f>IFERROR(IF(AND($JI129="mas",'Classificação geral'!$K121=3),'Classificação geral'!$AM121,""),"")</f>
        <v/>
      </c>
      <c r="JX129" s="216" t="str">
        <f>IFERROR(RANK(JW129,JW:JW,0)+ COUNTIF(JW$13:$JW127,JW129),"")</f>
        <v/>
      </c>
    </row>
    <row r="130" spans="2:284" s="199" customFormat="1" ht="24.75" customHeight="1" x14ac:dyDescent="0.4">
      <c r="B130" s="207"/>
      <c r="C130" s="206"/>
      <c r="D130" s="206"/>
      <c r="E130" s="206"/>
      <c r="Z130" s="207"/>
      <c r="AA130" s="206"/>
      <c r="AB130" s="206"/>
      <c r="AC130" s="206"/>
      <c r="AY130" s="206"/>
      <c r="AZ130" s="206"/>
      <c r="BA130" s="207"/>
      <c r="BW130" s="206"/>
      <c r="BX130" s="206"/>
      <c r="BY130" s="207"/>
      <c r="CS130" s="207"/>
      <c r="CT130" s="206"/>
      <c r="CU130" s="206"/>
      <c r="CV130" s="206"/>
      <c r="DQ130" s="207"/>
      <c r="DR130" s="206"/>
      <c r="DS130" s="206"/>
      <c r="DT130" s="206"/>
      <c r="EZ130" s="214" t="str">
        <f>IFERROR(IF(AND('Classificação geral'!$J122="FEM",'Classificação geral'!$K122=1,'Classificação geral'!$F122="Mini"),'Classificação geral'!$A122,""),"")</f>
        <v/>
      </c>
      <c r="FA130" s="214" t="str">
        <f>IFERROR(IF(AND('Classificação geral'!$J122="FEM",'Classificação geral'!$K122=1,'Classificação geral'!F122="Mini"),'Classificação geral'!$B122,""),"")</f>
        <v/>
      </c>
      <c r="FB130" s="215" t="str">
        <f>IF($FA130='Classificação geral'!$B122,'Classificação geral'!$C122,"")</f>
        <v/>
      </c>
      <c r="FC130" s="215" t="str">
        <f>IF($FA130='Classificação geral'!$B122,'Classificação geral'!$D122,"")</f>
        <v/>
      </c>
      <c r="FD130" s="215" t="str">
        <f>IF($FA130='Classificação geral'!$B122,'Classificação geral'!$J122,"")</f>
        <v/>
      </c>
      <c r="FE130" s="215" t="str">
        <f>IF($FD130='Classificação geral'!$J122,'Classificação geral'!$K122,"")</f>
        <v/>
      </c>
      <c r="FF130" s="215" t="str">
        <f>IF($FE130='Classificação geral'!$K122,'Classificação geral'!$P122,"")</f>
        <v/>
      </c>
      <c r="FG130" s="215" t="str">
        <f>IF($FE130='Classificação geral'!$K122,'Classificação geral'!$S122,"")</f>
        <v/>
      </c>
      <c r="FH130" s="215" t="str">
        <f>IF($FE130='Classificação geral'!$K122,'Classificação geral'!$T122,"")</f>
        <v/>
      </c>
      <c r="FI130" s="215" t="str">
        <f>IF($FE130='Classificação geral'!$K122,'Classificação geral'!$L122,"")</f>
        <v/>
      </c>
      <c r="FJ130" s="215" t="str">
        <f>IF($FE130='Classificação geral'!$K122,'Classificação geral'!$U122,"")</f>
        <v/>
      </c>
      <c r="FK130" s="215" t="str">
        <f>IF($FE130='Classificação geral'!$K122,'Classificação geral'!$W122,"")</f>
        <v/>
      </c>
      <c r="FL130" s="215" t="str">
        <f>IF($FE130='Classificação geral'!$K122,'Classificação geral'!$X122,"")</f>
        <v/>
      </c>
      <c r="FM130" s="215" t="str">
        <f>IF($FE130='Classificação geral'!$K122,'Classificação geral'!$M122,"")</f>
        <v/>
      </c>
      <c r="FN130" s="215" t="str">
        <f>IF($FE130='Classificação geral'!$K122,'Classificação geral'!$Y122,"")</f>
        <v/>
      </c>
      <c r="FO130" s="215" t="str">
        <f>IF($FE130='Classificação geral'!$K122,'Classificação geral'!$AA122,"")</f>
        <v/>
      </c>
      <c r="FP130" s="215" t="str">
        <f>IF($FE130='Classificação geral'!$K122,'Classificação geral'!$AB122,"")</f>
        <v/>
      </c>
      <c r="FQ130" s="215" t="str">
        <f>IF($FE130='Classificação geral'!$K122,'Classificação geral'!$N122,"")</f>
        <v/>
      </c>
      <c r="FR130" s="215" t="str">
        <f>IF($FE130='Classificação geral'!$K122,'Classificação geral'!$O122,"")</f>
        <v/>
      </c>
      <c r="FS130" s="215" t="str">
        <f>IF($FE130='Classificação geral'!$K122,'Classificação geral'!$AM122,"")</f>
        <v/>
      </c>
      <c r="FT130" s="216" t="str">
        <f>IFERROR(RANK(FS130,FS:FS,0)+ COUNTIF($FS$13:FS129,FS130),"")</f>
        <v/>
      </c>
      <c r="FU130" s="209"/>
      <c r="FV130" s="214" t="str">
        <f>IFERROR(IF(AND('Classificação geral'!$J122="mas",'Classificação geral'!$K122=1,'Classificação geral'!$F122="Mini"),'Classificação geral'!$A122,""),"")</f>
        <v/>
      </c>
      <c r="FW130" s="214" t="str">
        <f>IFERROR(IF(AND('Classificação geral'!$J122="mas",'Classificação geral'!$K122=1,'Classificação geral'!$F122="Mini"),'Classificação geral'!$B122,""),"")</f>
        <v/>
      </c>
      <c r="FX130" s="215" t="str">
        <f>IF($FW130='Classificação geral'!$B122,'Classificação geral'!$C122,"")</f>
        <v/>
      </c>
      <c r="FY130" s="215" t="str">
        <f>IF($FW130='Classificação geral'!$B122,'Classificação geral'!$D122,"")</f>
        <v/>
      </c>
      <c r="FZ130" s="215" t="str">
        <f>IF($FW130='Classificação geral'!$B122,'Classificação geral'!$J122,"")</f>
        <v/>
      </c>
      <c r="GA130" s="214" t="str">
        <f>IFERROR(IF(AND($FZ130="mas",'Classificação geral'!$K122=1),'Classificação geral'!K122,""),"")</f>
        <v/>
      </c>
      <c r="GB130" s="214" t="str">
        <f>IFERROR(IF(AND($FZ130="mas",'Classificação geral'!$K122=1),'Classificação geral'!P122,""),"")</f>
        <v/>
      </c>
      <c r="GC130" s="214" t="str">
        <f>IFERROR(IF(AND($FZ130="mas",'Classificação geral'!$K122=1),'Classificação geral'!S122,""),"")</f>
        <v/>
      </c>
      <c r="GD130" s="214" t="str">
        <f>IFERROR(IF(AND($FZ130="mas",'Classificação geral'!$K122=1),'Classificação geral'!T122,""),"")</f>
        <v/>
      </c>
      <c r="GE130" s="214" t="str">
        <f>IFERROR(IF(AND($FZ130="mas",'Classificação geral'!$K122=1),'Classificação geral'!L122,""),"")</f>
        <v/>
      </c>
      <c r="GF130" s="214" t="str">
        <f>IFERROR(IF(AND($FZ130="mas",'Classificação geral'!$K122=1),'Classificação geral'!U122,""),"")</f>
        <v/>
      </c>
      <c r="GG130" s="214" t="str">
        <f>IFERROR(IF(AND($FZ130="mas",'Classificação geral'!$K122=1),'Classificação geral'!W122,""),"")</f>
        <v/>
      </c>
      <c r="GH130" s="214" t="str">
        <f>IFERROR(IF(AND($FZ130="mas",'Classificação geral'!$K122=1),'Classificação geral'!X122,""),"")</f>
        <v/>
      </c>
      <c r="GI130" s="214" t="str">
        <f>IFERROR(IF(AND($FZ130="mas",'Classificação geral'!$K122=1),'Classificação geral'!M122,""),"")</f>
        <v/>
      </c>
      <c r="GJ130" s="214" t="str">
        <f>IFERROR(IF(AND($FZ130="mas",'Classificação geral'!$K122=1),'Classificação geral'!Y122,""),"")</f>
        <v/>
      </c>
      <c r="GK130" s="214" t="str">
        <f>IFERROR(IF(AND($FZ130="mas",'Classificação geral'!$K122=1),'Classificação geral'!AA122,""),"")</f>
        <v/>
      </c>
      <c r="GL130" s="214" t="str">
        <f>IFERROR(IF(AND($FZ130="mas",'Classificação geral'!$K122=1),'Classificação geral'!AB122,""),"")</f>
        <v/>
      </c>
      <c r="GM130" s="214" t="str">
        <f>IFERROR(IF(AND($FZ130="mas",'Classificação geral'!$K122=1),'Classificação geral'!N122,""),"")</f>
        <v/>
      </c>
      <c r="GN130" s="214" t="str">
        <f>IFERROR(IF(AND($FZ130="mas",'Classificação geral'!$K122=1),'Classificação geral'!O122,""),"")</f>
        <v/>
      </c>
      <c r="GO130" s="244" t="str">
        <f>IFERROR(IF(AND($FZ130="mas",'Classificação geral'!$K122=1),'Classificação geral'!AM122,""),"")</f>
        <v/>
      </c>
      <c r="GP130" s="216" t="str">
        <f>IFERROR(RANK(GO130,GO:GO,0)+ COUNTIF($GO$13:GO129,GO130),"")</f>
        <v/>
      </c>
      <c r="GQ130" s="209"/>
      <c r="GR130" s="214" t="str">
        <f>IFERROR(IF(AND('Classificação geral'!$J122="fem",'Classificação geral'!$K122=2,'Classificação geral'!$F122="Mini"),'Classificação geral'!$A122,""),"")</f>
        <v/>
      </c>
      <c r="GS130" s="214" t="str">
        <f>IFERROR(IF(AND('Classificação geral'!$J122="fem",'Classificação geral'!$K122=2,'Classificação geral'!$F122="Mini"),'Classificação geral'!$B122,""),"")</f>
        <v/>
      </c>
      <c r="GT130" s="215" t="str">
        <f>IF($GS130='Classificação geral'!$B122,'Classificação geral'!$C122,"")</f>
        <v/>
      </c>
      <c r="GU130" s="215" t="str">
        <f>IF($GS130='Classificação geral'!$B122,'Classificação geral'!$D122,"")</f>
        <v/>
      </c>
      <c r="GV130" s="215" t="str">
        <f>IF($GS130='Classificação geral'!$B122,'Classificação geral'!$J122,"")</f>
        <v/>
      </c>
      <c r="GW130" s="214" t="str">
        <f>IFERROR(IF(AND($GV130="fem",'Classificação geral'!$K122=2),'Classificação geral'!K122,""),"")</f>
        <v/>
      </c>
      <c r="GX130" s="214" t="str">
        <f>IFERROR(IF(AND($GV130="fem",'Classificação geral'!$K122=2),'Classificação geral'!P122,""),"")</f>
        <v/>
      </c>
      <c r="GY130" s="214" t="str">
        <f>IFERROR(IF(AND($GV130="fem",'Classificação geral'!$K122=2),'Classificação geral'!S122,""),"")</f>
        <v/>
      </c>
      <c r="GZ130" s="214" t="str">
        <f>IFERROR(IF(AND($GV130="fem",'Classificação geral'!$K122=2),'Classificação geral'!T122,""),"")</f>
        <v/>
      </c>
      <c r="HA130" s="214" t="str">
        <f>IFERROR(IF(AND($GV130="fem",'Classificação geral'!$K122=2),'Classificação geral'!L122,""),"")</f>
        <v/>
      </c>
      <c r="HB130" s="214" t="str">
        <f>IFERROR(IF(AND($GV130="fem",'Classificação geral'!$K122=2),'Classificação geral'!U122,""),"")</f>
        <v/>
      </c>
      <c r="HC130" s="214" t="str">
        <f>IFERROR(IF(AND($GV130="fem",'Classificação geral'!$K122=2),'Classificação geral'!W122,""),"")</f>
        <v/>
      </c>
      <c r="HD130" s="214" t="str">
        <f>IFERROR(IF(AND($GV130="fem",'Classificação geral'!$K122=2),'Classificação geral'!X122,""),"")</f>
        <v/>
      </c>
      <c r="HE130" s="214" t="str">
        <f>IFERROR(IF(AND($GV130="fem",'Classificação geral'!$K122=2),'Classificação geral'!M122,""),"")</f>
        <v/>
      </c>
      <c r="HF130" s="214" t="str">
        <f>IFERROR(IF(AND($GV130="fem",'Classificação geral'!$K122=2),'Classificação geral'!Y122,""),"")</f>
        <v/>
      </c>
      <c r="HG130" s="214" t="str">
        <f>IFERROR(IF(AND($GV130="fem",'Classificação geral'!$K122=2),'Classificação geral'!AA122,""),"")</f>
        <v/>
      </c>
      <c r="HH130" s="214" t="str">
        <f>IFERROR(IF(AND($GV130="fem",'Classificação geral'!$K122=2),'Classificação geral'!AB122,""),"")</f>
        <v/>
      </c>
      <c r="HI130" s="214" t="str">
        <f>IFERROR(IF(AND($GV130="fem",'Classificação geral'!$K122=2),'Classificação geral'!N122,""),"")</f>
        <v/>
      </c>
      <c r="HJ130" s="214" t="str">
        <f>IFERROR(IF(AND($GV130="fem",'Classificação geral'!$K122=2),'Classificação geral'!O122,""),"")</f>
        <v/>
      </c>
      <c r="HK130" s="214" t="str">
        <f>IFERROR(IF(AND($GV130="fem",'Classificação geral'!$K122=2),'Classificação geral'!AM122,""),"")</f>
        <v/>
      </c>
      <c r="HL130" s="216" t="str">
        <f>IFERROR(RANK(HK130,HK:HK,0)+ COUNTIF(HK$13:$HK128,HK130),"")</f>
        <v/>
      </c>
      <c r="HM130" s="209"/>
      <c r="HN130" s="214" t="str">
        <f>IFERROR(IF(AND('Classificação geral'!$J122="mas",'Classificação geral'!$K122=2,'Classificação geral'!$F122="Mini"),'Classificação geral'!$A122,""),"")</f>
        <v/>
      </c>
      <c r="HO130" s="214" t="str">
        <f>IFERROR(IF(AND('Classificação geral'!$J122="mas",'Classificação geral'!$K122=2,'Classificação geral'!$F122="Mini"),'Classificação geral'!$B122,""),"")</f>
        <v/>
      </c>
      <c r="HP130" s="215" t="str">
        <f>IF($HO130='Classificação geral'!$B122,'Classificação geral'!$C122,"")</f>
        <v/>
      </c>
      <c r="HQ130" s="215" t="str">
        <f>IF($HO130='Classificação geral'!$B122,'Classificação geral'!$D122,"")</f>
        <v/>
      </c>
      <c r="HR130" s="215" t="str">
        <f>IF($HO130='Classificação geral'!$B122,'Classificação geral'!$J122,"")</f>
        <v/>
      </c>
      <c r="HS130" s="214" t="str">
        <f>IFERROR(IF(AND($HR130="mas",'Classificação geral'!$K122=2),'Classificação geral'!K122,""),"")</f>
        <v/>
      </c>
      <c r="HT130" s="214" t="str">
        <f>IFERROR(IF(AND($HR130="mas",'Classificação geral'!$K122=2),'Classificação geral'!P122,""),"")</f>
        <v/>
      </c>
      <c r="HU130" s="214" t="str">
        <f>IFERROR(IF(AND($HR130="mas",'Classificação geral'!$K122=2),'Classificação geral'!S122,""),"")</f>
        <v/>
      </c>
      <c r="HV130" s="214" t="str">
        <f>IFERROR(IF(AND($HR130="mas",'Classificação geral'!$K122=2),'Classificação geral'!T122,""),"")</f>
        <v/>
      </c>
      <c r="HW130" s="214" t="str">
        <f>IFERROR(IF(AND($HR130="mas",'Classificação geral'!$K122=2),'Classificação geral'!L122,""),"")</f>
        <v/>
      </c>
      <c r="HX130" s="214" t="str">
        <f>IFERROR(IF(AND($HR130="mas",'Classificação geral'!$K122=2),'Classificação geral'!U122,""),"")</f>
        <v/>
      </c>
      <c r="HY130" s="214" t="str">
        <f>IFERROR(IF(AND($HR130="mas",'Classificação geral'!$K122=2),'Classificação geral'!W122,""),"")</f>
        <v/>
      </c>
      <c r="HZ130" s="214" t="str">
        <f>IFERROR(IF(AND($HR130="mas",'Classificação geral'!$K122=2),'Classificação geral'!X122,""),"")</f>
        <v/>
      </c>
      <c r="IA130" s="214" t="str">
        <f>IFERROR(IF(AND($HR130="mas",'Classificação geral'!$K122=2),'Classificação geral'!M122,""),"")</f>
        <v/>
      </c>
      <c r="IB130" s="214" t="str">
        <f>IFERROR(IF(AND($HR130="mas",'Classificação geral'!$K122=2),'Classificação geral'!Y122,""),"")</f>
        <v/>
      </c>
      <c r="IC130" s="214" t="str">
        <f>IFERROR(IF(AND($HR130="mas",'Classificação geral'!$K122=2),'Classificação geral'!AA122,""),"")</f>
        <v/>
      </c>
      <c r="ID130" s="214" t="str">
        <f>IFERROR(IF(AND($HR130="mas",'Classificação geral'!$K122=2),'Classificação geral'!AB122,""),"")</f>
        <v/>
      </c>
      <c r="IE130" s="214" t="str">
        <f>IFERROR(IF(AND($HR130="mas",'Classificação geral'!$K122=2),'Classificação geral'!N122,""),"")</f>
        <v/>
      </c>
      <c r="IF130" s="214" t="str">
        <f>IFERROR(IF(AND($HR130="mas",'Classificação geral'!$K122=2),'Classificação geral'!$AM122,""),"")</f>
        <v/>
      </c>
      <c r="IG130" s="216" t="str">
        <f>IFERROR(RANK(IF130,IF:IF,0)+ COUNTIF($IF$13:IF$13,IF130),"")</f>
        <v/>
      </c>
      <c r="IH130" s="209"/>
      <c r="II130" s="214" t="str">
        <f>IFERROR(IF(AND('Classificação geral'!$J122="fem",'Classificação geral'!$K122=3,'Classificação geral'!$F122="Mini"),'Classificação geral'!$A122,""),"")</f>
        <v/>
      </c>
      <c r="IJ130" s="214" t="str">
        <f>IFERROR(IF(AND('Classificação geral'!$J122="fem",'Classificação geral'!$K122=3,'Classificação geral'!$F122="Mini"),'Classificação geral'!$B122,""),"")</f>
        <v/>
      </c>
      <c r="IK130" s="215" t="str">
        <f>IF($IJ130='Classificação geral'!$B122,'Classificação geral'!$C122,"")</f>
        <v/>
      </c>
      <c r="IL130" s="215" t="str">
        <f>IF($IJ130='Classificação geral'!$B122,'Classificação geral'!$D122,"")</f>
        <v/>
      </c>
      <c r="IM130" s="215" t="str">
        <f>IF($IJ130='Classificação geral'!$B122,'Classificação geral'!$J122,"")</f>
        <v/>
      </c>
      <c r="IN130" s="215" t="str">
        <f>IF($IM130='Classificação geral'!$J122,'Classificação geral'!$K122,"")</f>
        <v/>
      </c>
      <c r="IO130" s="215" t="str">
        <f>IF($IN130='Classificação geral'!$K122,'Classificação geral'!$P122,"")</f>
        <v/>
      </c>
      <c r="IP130" s="215" t="str">
        <f>IF($IN130='Classificação geral'!$K122,'Classificação geral'!$S122,"")</f>
        <v/>
      </c>
      <c r="IQ130" s="215" t="str">
        <f>IF($IN130='Classificação geral'!$K122,'Classificação geral'!$T122,"")</f>
        <v/>
      </c>
      <c r="IR130" s="215" t="str">
        <f>IF($IN130='Classificação geral'!$K122,'Classificação geral'!$L122,"")</f>
        <v/>
      </c>
      <c r="IS130" s="215" t="str">
        <f>IF($IN130='Classificação geral'!$K122,'Classificação geral'!$U122,"")</f>
        <v/>
      </c>
      <c r="IT130" s="215" t="str">
        <f>IF($IN130='Classificação geral'!$K122,'Classificação geral'!$W122,"")</f>
        <v/>
      </c>
      <c r="IU130" s="215" t="str">
        <f>IF($IN130='Classificação geral'!$K122,'Classificação geral'!$X122,"")</f>
        <v/>
      </c>
      <c r="IV130" s="215" t="str">
        <f>IF($IN130='Classificação geral'!$K122,'Classificação geral'!$M122,"")</f>
        <v/>
      </c>
      <c r="IW130" s="215" t="str">
        <f>IF($IN130='Classificação geral'!$K122,'Classificação geral'!$Y122,"")</f>
        <v/>
      </c>
      <c r="IX130" s="215" t="str">
        <f>IF($IN130='Classificação geral'!$K122,'Classificação geral'!$AA122,"")</f>
        <v/>
      </c>
      <c r="IY130" s="215" t="str">
        <f>IF($IN130='Classificação geral'!$K122,'Classificação geral'!$AB122,"")</f>
        <v/>
      </c>
      <c r="IZ130" s="215" t="str">
        <f>IF($IN130='Classificação geral'!$K122,'Classificação geral'!$N122,"")</f>
        <v/>
      </c>
      <c r="JA130" s="215" t="str">
        <f>IF($IN130='Classificação geral'!$K122,'Classificação geral'!$O122,"")</f>
        <v/>
      </c>
      <c r="JB130" s="215" t="str">
        <f>IF($IN130='Classificação geral'!$K122,'Classificação geral'!$AM122,"")</f>
        <v/>
      </c>
      <c r="JC130" s="216" t="str">
        <f>IFERROR(RANK(JB130,JB:JB,0)+ COUNTIF($JB$13:JB128,JB130),"")</f>
        <v/>
      </c>
      <c r="JD130" s="209"/>
      <c r="JE130" s="214" t="str">
        <f>IFERROR(IF(AND('Classificação geral'!$J122="mas",'Classificação geral'!$K122=3,'Classificação geral'!$F122="Mini"),'Classificação geral'!$A122,""),"")</f>
        <v/>
      </c>
      <c r="JF130" s="214" t="str">
        <f>IFERROR(IF(AND('Classificação geral'!$J122="mas",'Classificação geral'!$K122=3,'Classificação geral'!$F122="Mini"),'Classificação geral'!$B122,""),"")</f>
        <v/>
      </c>
      <c r="JG130" s="215" t="str">
        <f>IF($JF130='Classificação geral'!$B122,'Classificação geral'!$C122,"")</f>
        <v/>
      </c>
      <c r="JH130" s="215" t="str">
        <f>IF($JF130='Classificação geral'!$B122,'Classificação geral'!$D122,"")</f>
        <v/>
      </c>
      <c r="JI130" s="215" t="str">
        <f>IF($JF130='Classificação geral'!$B122,'Classificação geral'!$J122,"")</f>
        <v/>
      </c>
      <c r="JJ130" s="214" t="str">
        <f>IFERROR(IF(AND($JI130="mas",'Classificação geral'!$K122=3),'Classificação geral'!K122,""),"")</f>
        <v/>
      </c>
      <c r="JK130" s="214" t="str">
        <f>IFERROR(IF(AND($JI130="mas",'Classificação geral'!$K122=3),'Classificação geral'!P122,""),"")</f>
        <v/>
      </c>
      <c r="JL130" s="214" t="str">
        <f>IFERROR(IF(AND($JI130="mas",'Classificação geral'!$K122=3),'Classificação geral'!S122,""),"")</f>
        <v/>
      </c>
      <c r="JM130" s="214" t="str">
        <f>IFERROR(IF(AND($JI130="mas",'Classificação geral'!$K122=3),'Classificação geral'!T122,""),"")</f>
        <v/>
      </c>
      <c r="JN130" s="214" t="str">
        <f>IFERROR(IF(AND($JI130="mas",'Classificação geral'!$K122=3),'Classificação geral'!L122,""),"")</f>
        <v/>
      </c>
      <c r="JO130" s="214" t="str">
        <f>IFERROR(IF(AND($JI130="mas",'Classificação geral'!$K122=3),'Classificação geral'!U122,""),"")</f>
        <v/>
      </c>
      <c r="JP130" s="214" t="str">
        <f>IFERROR(IF(AND($JI130="mas",'Classificação geral'!$K122=3),'Classificação geral'!W122,""),"")</f>
        <v/>
      </c>
      <c r="JQ130" s="214" t="str">
        <f>IFERROR(IF(AND($JI130="mas",'Classificação geral'!$K122=3),'Classificação geral'!X122,""),"")</f>
        <v/>
      </c>
      <c r="JR130" s="214" t="str">
        <f>IFERROR(IF(AND($JI130="mas",'Classificação geral'!$K122=3),'Classificação geral'!M122,""),"")</f>
        <v/>
      </c>
      <c r="JS130" s="214" t="str">
        <f>IFERROR(IF(AND($JI130="mas",'Classificação geral'!$K122=3),'Classificação geral'!Y122,""),"")</f>
        <v/>
      </c>
      <c r="JT130" s="214" t="str">
        <f>IFERROR(IF(AND($JI130="mas",'Classificação geral'!$K122=3),'Classificação geral'!AA122,""),"")</f>
        <v/>
      </c>
      <c r="JU130" s="214" t="str">
        <f>IFERROR(IF(AND($JI130="mas",'Classificação geral'!$K122=3),'Classificação geral'!AB122,""),"")</f>
        <v/>
      </c>
      <c r="JV130" s="214" t="str">
        <f>IFERROR(IF(AND($JI130="mas",'Classificação geral'!$K122=3),'Classificação geral'!N122,""),"")</f>
        <v/>
      </c>
      <c r="JW130" s="214" t="str">
        <f>IFERROR(IF(AND($JI130="mas",'Classificação geral'!$K122=3),'Classificação geral'!$AM122,""),"")</f>
        <v/>
      </c>
      <c r="JX130" s="216" t="str">
        <f>IFERROR(RANK(JW130,JW:JW,0)+ COUNTIF(JW$13:$JW128,JW130),"")</f>
        <v/>
      </c>
    </row>
    <row r="131" spans="2:284" s="199" customFormat="1" ht="24.75" customHeight="1" x14ac:dyDescent="0.4">
      <c r="B131" s="207"/>
      <c r="C131" s="206"/>
      <c r="D131" s="206"/>
      <c r="E131" s="206"/>
      <c r="Z131" s="207"/>
      <c r="AA131" s="206"/>
      <c r="AB131" s="206"/>
      <c r="AC131" s="206"/>
      <c r="AY131" s="206"/>
      <c r="AZ131" s="206"/>
      <c r="BA131" s="207"/>
      <c r="BW131" s="206"/>
      <c r="BX131" s="206"/>
      <c r="BY131" s="207"/>
      <c r="CS131" s="207"/>
      <c r="CT131" s="206"/>
      <c r="CU131" s="206"/>
      <c r="CV131" s="206"/>
      <c r="DQ131" s="207"/>
      <c r="DR131" s="206"/>
      <c r="DS131" s="206"/>
      <c r="DT131" s="206"/>
      <c r="EZ131" s="214" t="str">
        <f>IFERROR(IF(AND('Classificação geral'!$J123="FEM",'Classificação geral'!$K123=1,'Classificação geral'!$F123="Mini"),'Classificação geral'!$A123,""),"")</f>
        <v/>
      </c>
      <c r="FA131" s="214" t="str">
        <f>IFERROR(IF(AND('Classificação geral'!$J123="FEM",'Classificação geral'!$K123=1,'Classificação geral'!F123="Mini"),'Classificação geral'!$B123,""),"")</f>
        <v/>
      </c>
      <c r="FB131" s="215" t="str">
        <f>IF($FA131='Classificação geral'!$B123,'Classificação geral'!$C123,"")</f>
        <v/>
      </c>
      <c r="FC131" s="215" t="str">
        <f>IF($FA131='Classificação geral'!$B123,'Classificação geral'!$D123,"")</f>
        <v/>
      </c>
      <c r="FD131" s="215" t="str">
        <f>IF($FA131='Classificação geral'!$B123,'Classificação geral'!$J123,"")</f>
        <v/>
      </c>
      <c r="FE131" s="215" t="str">
        <f>IF($FD131='Classificação geral'!$J123,'Classificação geral'!$K123,"")</f>
        <v/>
      </c>
      <c r="FF131" s="215" t="str">
        <f>IF($FE131='Classificação geral'!$K123,'Classificação geral'!$P123,"")</f>
        <v/>
      </c>
      <c r="FG131" s="215" t="str">
        <f>IF($FE131='Classificação geral'!$K123,'Classificação geral'!$S123,"")</f>
        <v/>
      </c>
      <c r="FH131" s="215" t="str">
        <f>IF($FE131='Classificação geral'!$K123,'Classificação geral'!$T123,"")</f>
        <v/>
      </c>
      <c r="FI131" s="215" t="str">
        <f>IF($FE131='Classificação geral'!$K123,'Classificação geral'!$L123,"")</f>
        <v/>
      </c>
      <c r="FJ131" s="215" t="str">
        <f>IF($FE131='Classificação geral'!$K123,'Classificação geral'!$U123,"")</f>
        <v/>
      </c>
      <c r="FK131" s="215" t="str">
        <f>IF($FE131='Classificação geral'!$K123,'Classificação geral'!$W123,"")</f>
        <v/>
      </c>
      <c r="FL131" s="215" t="str">
        <f>IF($FE131='Classificação geral'!$K123,'Classificação geral'!$X123,"")</f>
        <v/>
      </c>
      <c r="FM131" s="215" t="str">
        <f>IF($FE131='Classificação geral'!$K123,'Classificação geral'!$M123,"")</f>
        <v/>
      </c>
      <c r="FN131" s="215" t="str">
        <f>IF($FE131='Classificação geral'!$K123,'Classificação geral'!$Y123,"")</f>
        <v/>
      </c>
      <c r="FO131" s="215" t="str">
        <f>IF($FE131='Classificação geral'!$K123,'Classificação geral'!$AA123,"")</f>
        <v/>
      </c>
      <c r="FP131" s="215" t="str">
        <f>IF($FE131='Classificação geral'!$K123,'Classificação geral'!$AB123,"")</f>
        <v/>
      </c>
      <c r="FQ131" s="215" t="str">
        <f>IF($FE131='Classificação geral'!$K123,'Classificação geral'!$N123,"")</f>
        <v/>
      </c>
      <c r="FR131" s="215" t="str">
        <f>IF($FE131='Classificação geral'!$K123,'Classificação geral'!$O123,"")</f>
        <v/>
      </c>
      <c r="FS131" s="215" t="str">
        <f>IF($FE131='Classificação geral'!$K123,'Classificação geral'!$AM123,"")</f>
        <v/>
      </c>
      <c r="FT131" s="216" t="str">
        <f>IFERROR(RANK(FS131,FS:FS,0)+ COUNTIF($FS$13:FS130,FS131),"")</f>
        <v/>
      </c>
      <c r="FU131" s="209"/>
      <c r="FV131" s="214" t="str">
        <f>IFERROR(IF(AND('Classificação geral'!$J123="mas",'Classificação geral'!$K123=1,'Classificação geral'!$F123="Mini"),'Classificação geral'!$A123,""),"")</f>
        <v/>
      </c>
      <c r="FW131" s="214" t="str">
        <f>IFERROR(IF(AND('Classificação geral'!$J123="mas",'Classificação geral'!$K123=1,'Classificação geral'!$F123="Mini"),'Classificação geral'!$B123,""),"")</f>
        <v/>
      </c>
      <c r="FX131" s="215" t="str">
        <f>IF($FW131='Classificação geral'!$B123,'Classificação geral'!$C123,"")</f>
        <v/>
      </c>
      <c r="FY131" s="215" t="str">
        <f>IF($FW131='Classificação geral'!$B123,'Classificação geral'!$D123,"")</f>
        <v/>
      </c>
      <c r="FZ131" s="215" t="str">
        <f>IF($FW131='Classificação geral'!$B123,'Classificação geral'!$J123,"")</f>
        <v/>
      </c>
      <c r="GA131" s="214" t="str">
        <f>IFERROR(IF(AND($FZ131="mas",'Classificação geral'!$K123=1),'Classificação geral'!K123,""),"")</f>
        <v/>
      </c>
      <c r="GB131" s="214" t="str">
        <f>IFERROR(IF(AND($FZ131="mas",'Classificação geral'!$K123=1),'Classificação geral'!P123,""),"")</f>
        <v/>
      </c>
      <c r="GC131" s="214" t="str">
        <f>IFERROR(IF(AND($FZ131="mas",'Classificação geral'!$K123=1),'Classificação geral'!S123,""),"")</f>
        <v/>
      </c>
      <c r="GD131" s="214" t="str">
        <f>IFERROR(IF(AND($FZ131="mas",'Classificação geral'!$K123=1),'Classificação geral'!T123,""),"")</f>
        <v/>
      </c>
      <c r="GE131" s="214" t="str">
        <f>IFERROR(IF(AND($FZ131="mas",'Classificação geral'!$K123=1),'Classificação geral'!L123,""),"")</f>
        <v/>
      </c>
      <c r="GF131" s="214" t="str">
        <f>IFERROR(IF(AND($FZ131="mas",'Classificação geral'!$K123=1),'Classificação geral'!U123,""),"")</f>
        <v/>
      </c>
      <c r="GG131" s="214" t="str">
        <f>IFERROR(IF(AND($FZ131="mas",'Classificação geral'!$K123=1),'Classificação geral'!W123,""),"")</f>
        <v/>
      </c>
      <c r="GH131" s="214" t="str">
        <f>IFERROR(IF(AND($FZ131="mas",'Classificação geral'!$K123=1),'Classificação geral'!X123,""),"")</f>
        <v/>
      </c>
      <c r="GI131" s="214" t="str">
        <f>IFERROR(IF(AND($FZ131="mas",'Classificação geral'!$K123=1),'Classificação geral'!M123,""),"")</f>
        <v/>
      </c>
      <c r="GJ131" s="214" t="str">
        <f>IFERROR(IF(AND($FZ131="mas",'Classificação geral'!$K123=1),'Classificação geral'!Y123,""),"")</f>
        <v/>
      </c>
      <c r="GK131" s="214" t="str">
        <f>IFERROR(IF(AND($FZ131="mas",'Classificação geral'!$K123=1),'Classificação geral'!AA123,""),"")</f>
        <v/>
      </c>
      <c r="GL131" s="214" t="str">
        <f>IFERROR(IF(AND($FZ131="mas",'Classificação geral'!$K123=1),'Classificação geral'!AB123,""),"")</f>
        <v/>
      </c>
      <c r="GM131" s="214" t="str">
        <f>IFERROR(IF(AND($FZ131="mas",'Classificação geral'!$K123=1),'Classificação geral'!N123,""),"")</f>
        <v/>
      </c>
      <c r="GN131" s="214" t="str">
        <f>IFERROR(IF(AND($FZ131="mas",'Classificação geral'!$K123=1),'Classificação geral'!O123,""),"")</f>
        <v/>
      </c>
      <c r="GO131" s="244" t="str">
        <f>IFERROR(IF(AND($FZ131="mas",'Classificação geral'!$K123=1),'Classificação geral'!AM123,""),"")</f>
        <v/>
      </c>
      <c r="GP131" s="216" t="str">
        <f>IFERROR(RANK(GO131,GO:GO,0)+ COUNTIF($GO$13:GO130,GO131),"")</f>
        <v/>
      </c>
      <c r="GQ131" s="209"/>
      <c r="GR131" s="214" t="str">
        <f>IFERROR(IF(AND('Classificação geral'!$J123="fem",'Classificação geral'!$K123=2,'Classificação geral'!$F123="Mini"),'Classificação geral'!$A123,""),"")</f>
        <v/>
      </c>
      <c r="GS131" s="214" t="str">
        <f>IFERROR(IF(AND('Classificação geral'!$J123="fem",'Classificação geral'!$K123=2,'Classificação geral'!$F123="Mini"),'Classificação geral'!$B123,""),"")</f>
        <v/>
      </c>
      <c r="GT131" s="215" t="str">
        <f>IF($GS131='Classificação geral'!$B123,'Classificação geral'!$C123,"")</f>
        <v/>
      </c>
      <c r="GU131" s="215" t="str">
        <f>IF($GS131='Classificação geral'!$B123,'Classificação geral'!$D123,"")</f>
        <v/>
      </c>
      <c r="GV131" s="215" t="str">
        <f>IF($GS131='Classificação geral'!$B123,'Classificação geral'!$J123,"")</f>
        <v/>
      </c>
      <c r="GW131" s="214" t="str">
        <f>IFERROR(IF(AND($GV131="fem",'Classificação geral'!$K123=2),'Classificação geral'!K123,""),"")</f>
        <v/>
      </c>
      <c r="GX131" s="214" t="str">
        <f>IFERROR(IF(AND($GV131="fem",'Classificação geral'!$K123=2),'Classificação geral'!P123,""),"")</f>
        <v/>
      </c>
      <c r="GY131" s="214" t="str">
        <f>IFERROR(IF(AND($GV131="fem",'Classificação geral'!$K123=2),'Classificação geral'!S123,""),"")</f>
        <v/>
      </c>
      <c r="GZ131" s="214" t="str">
        <f>IFERROR(IF(AND($GV131="fem",'Classificação geral'!$K123=2),'Classificação geral'!T123,""),"")</f>
        <v/>
      </c>
      <c r="HA131" s="214" t="str">
        <f>IFERROR(IF(AND($GV131="fem",'Classificação geral'!$K123=2),'Classificação geral'!L123,""),"")</f>
        <v/>
      </c>
      <c r="HB131" s="214" t="str">
        <f>IFERROR(IF(AND($GV131="fem",'Classificação geral'!$K123=2),'Classificação geral'!U123,""),"")</f>
        <v/>
      </c>
      <c r="HC131" s="214" t="str">
        <f>IFERROR(IF(AND($GV131="fem",'Classificação geral'!$K123=2),'Classificação geral'!W123,""),"")</f>
        <v/>
      </c>
      <c r="HD131" s="214" t="str">
        <f>IFERROR(IF(AND($GV131="fem",'Classificação geral'!$K123=2),'Classificação geral'!X123,""),"")</f>
        <v/>
      </c>
      <c r="HE131" s="214" t="str">
        <f>IFERROR(IF(AND($GV131="fem",'Classificação geral'!$K123=2),'Classificação geral'!M123,""),"")</f>
        <v/>
      </c>
      <c r="HF131" s="214" t="str">
        <f>IFERROR(IF(AND($GV131="fem",'Classificação geral'!$K123=2),'Classificação geral'!Y123,""),"")</f>
        <v/>
      </c>
      <c r="HG131" s="214" t="str">
        <f>IFERROR(IF(AND($GV131="fem",'Classificação geral'!$K123=2),'Classificação geral'!AA123,""),"")</f>
        <v/>
      </c>
      <c r="HH131" s="214" t="str">
        <f>IFERROR(IF(AND($GV131="fem",'Classificação geral'!$K123=2),'Classificação geral'!AB123,""),"")</f>
        <v/>
      </c>
      <c r="HI131" s="214" t="str">
        <f>IFERROR(IF(AND($GV131="fem",'Classificação geral'!$K123=2),'Classificação geral'!N123,""),"")</f>
        <v/>
      </c>
      <c r="HJ131" s="214" t="str">
        <f>IFERROR(IF(AND($GV131="fem",'Classificação geral'!$K123=2),'Classificação geral'!O123,""),"")</f>
        <v/>
      </c>
      <c r="HK131" s="214" t="str">
        <f>IFERROR(IF(AND($GV131="fem",'Classificação geral'!$K123=2),'Classificação geral'!AM123,""),"")</f>
        <v/>
      </c>
      <c r="HL131" s="216" t="str">
        <f>IFERROR(RANK(HK131,HK:HK,0)+ COUNTIF(HK$13:$HK129,HK131),"")</f>
        <v/>
      </c>
      <c r="HM131" s="209"/>
      <c r="HN131" s="214" t="str">
        <f>IFERROR(IF(AND('Classificação geral'!$J123="mas",'Classificação geral'!$K123=2,'Classificação geral'!$F123="Mini"),'Classificação geral'!$A123,""),"")</f>
        <v/>
      </c>
      <c r="HO131" s="214" t="str">
        <f>IFERROR(IF(AND('Classificação geral'!$J123="mas",'Classificação geral'!$K123=2,'Classificação geral'!$F123="Mini"),'Classificação geral'!$B123,""),"")</f>
        <v/>
      </c>
      <c r="HP131" s="215" t="str">
        <f>IF($HO131='Classificação geral'!$B123,'Classificação geral'!$C123,"")</f>
        <v/>
      </c>
      <c r="HQ131" s="215" t="str">
        <f>IF($HO131='Classificação geral'!$B123,'Classificação geral'!$D123,"")</f>
        <v/>
      </c>
      <c r="HR131" s="215" t="str">
        <f>IF($HO131='Classificação geral'!$B123,'Classificação geral'!$J123,"")</f>
        <v/>
      </c>
      <c r="HS131" s="214" t="str">
        <f>IFERROR(IF(AND($HR131="mas",'Classificação geral'!$K123=2),'Classificação geral'!K123,""),"")</f>
        <v/>
      </c>
      <c r="HT131" s="214" t="str">
        <f>IFERROR(IF(AND($HR131="mas",'Classificação geral'!$K123=2),'Classificação geral'!P123,""),"")</f>
        <v/>
      </c>
      <c r="HU131" s="214" t="str">
        <f>IFERROR(IF(AND($HR131="mas",'Classificação geral'!$K123=2),'Classificação geral'!S123,""),"")</f>
        <v/>
      </c>
      <c r="HV131" s="214" t="str">
        <f>IFERROR(IF(AND($HR131="mas",'Classificação geral'!$K123=2),'Classificação geral'!T123,""),"")</f>
        <v/>
      </c>
      <c r="HW131" s="214" t="str">
        <f>IFERROR(IF(AND($HR131="mas",'Classificação geral'!$K123=2),'Classificação geral'!L123,""),"")</f>
        <v/>
      </c>
      <c r="HX131" s="214" t="str">
        <f>IFERROR(IF(AND($HR131="mas",'Classificação geral'!$K123=2),'Classificação geral'!U123,""),"")</f>
        <v/>
      </c>
      <c r="HY131" s="214" t="str">
        <f>IFERROR(IF(AND($HR131="mas",'Classificação geral'!$K123=2),'Classificação geral'!W123,""),"")</f>
        <v/>
      </c>
      <c r="HZ131" s="214" t="str">
        <f>IFERROR(IF(AND($HR131="mas",'Classificação geral'!$K123=2),'Classificação geral'!X123,""),"")</f>
        <v/>
      </c>
      <c r="IA131" s="214" t="str">
        <f>IFERROR(IF(AND($HR131="mas",'Classificação geral'!$K123=2),'Classificação geral'!M123,""),"")</f>
        <v/>
      </c>
      <c r="IB131" s="214" t="str">
        <f>IFERROR(IF(AND($HR131="mas",'Classificação geral'!$K123=2),'Classificação geral'!Y123,""),"")</f>
        <v/>
      </c>
      <c r="IC131" s="214" t="str">
        <f>IFERROR(IF(AND($HR131="mas",'Classificação geral'!$K123=2),'Classificação geral'!AA123,""),"")</f>
        <v/>
      </c>
      <c r="ID131" s="214" t="str">
        <f>IFERROR(IF(AND($HR131="mas",'Classificação geral'!$K123=2),'Classificação geral'!AB123,""),"")</f>
        <v/>
      </c>
      <c r="IE131" s="214" t="str">
        <f>IFERROR(IF(AND($HR131="mas",'Classificação geral'!$K123=2),'Classificação geral'!N123,""),"")</f>
        <v/>
      </c>
      <c r="IF131" s="214" t="str">
        <f>IFERROR(IF(AND($HR131="mas",'Classificação geral'!$K123=2),'Classificação geral'!$AM123,""),"")</f>
        <v/>
      </c>
      <c r="IG131" s="216" t="str">
        <f>IFERROR(RANK(IF131,IF:IF,0)+ COUNTIF($IF$13:IF$13,IF131),"")</f>
        <v/>
      </c>
      <c r="IH131" s="209"/>
      <c r="II131" s="214" t="str">
        <f>IFERROR(IF(AND('Classificação geral'!$J123="fem",'Classificação geral'!$K123=3,'Classificação geral'!$F123="Mini"),'Classificação geral'!$A123,""),"")</f>
        <v/>
      </c>
      <c r="IJ131" s="214" t="str">
        <f>IFERROR(IF(AND('Classificação geral'!$J123="fem",'Classificação geral'!$K123=3,'Classificação geral'!$F123="Mini"),'Classificação geral'!$B123,""),"")</f>
        <v/>
      </c>
      <c r="IK131" s="215" t="str">
        <f>IF($IJ131='Classificação geral'!$B123,'Classificação geral'!$C123,"")</f>
        <v/>
      </c>
      <c r="IL131" s="215" t="str">
        <f>IF($IJ131='Classificação geral'!$B123,'Classificação geral'!$D123,"")</f>
        <v/>
      </c>
      <c r="IM131" s="215" t="str">
        <f>IF($IJ131='Classificação geral'!$B123,'Classificação geral'!$J123,"")</f>
        <v/>
      </c>
      <c r="IN131" s="215" t="str">
        <f>IF($IM131='Classificação geral'!$J123,'Classificação geral'!$K123,"")</f>
        <v/>
      </c>
      <c r="IO131" s="215" t="str">
        <f>IF($IN131='Classificação geral'!$K123,'Classificação geral'!$P123,"")</f>
        <v/>
      </c>
      <c r="IP131" s="215" t="str">
        <f>IF($IN131='Classificação geral'!$K123,'Classificação geral'!$S123,"")</f>
        <v/>
      </c>
      <c r="IQ131" s="215" t="str">
        <f>IF($IN131='Classificação geral'!$K123,'Classificação geral'!$T123,"")</f>
        <v/>
      </c>
      <c r="IR131" s="215" t="str">
        <f>IF($IN131='Classificação geral'!$K123,'Classificação geral'!$L123,"")</f>
        <v/>
      </c>
      <c r="IS131" s="215" t="str">
        <f>IF($IN131='Classificação geral'!$K123,'Classificação geral'!$U123,"")</f>
        <v/>
      </c>
      <c r="IT131" s="215" t="str">
        <f>IF($IN131='Classificação geral'!$K123,'Classificação geral'!$W123,"")</f>
        <v/>
      </c>
      <c r="IU131" s="215" t="str">
        <f>IF($IN131='Classificação geral'!$K123,'Classificação geral'!$X123,"")</f>
        <v/>
      </c>
      <c r="IV131" s="215" t="str">
        <f>IF($IN131='Classificação geral'!$K123,'Classificação geral'!$M123,"")</f>
        <v/>
      </c>
      <c r="IW131" s="215" t="str">
        <f>IF($IN131='Classificação geral'!$K123,'Classificação geral'!$Y123,"")</f>
        <v/>
      </c>
      <c r="IX131" s="215" t="str">
        <f>IF($IN131='Classificação geral'!$K123,'Classificação geral'!$AA123,"")</f>
        <v/>
      </c>
      <c r="IY131" s="215" t="str">
        <f>IF($IN131='Classificação geral'!$K123,'Classificação geral'!$AB123,"")</f>
        <v/>
      </c>
      <c r="IZ131" s="215" t="str">
        <f>IF($IN131='Classificação geral'!$K123,'Classificação geral'!$N123,"")</f>
        <v/>
      </c>
      <c r="JA131" s="215" t="str">
        <f>IF($IN131='Classificação geral'!$K123,'Classificação geral'!$O123,"")</f>
        <v/>
      </c>
      <c r="JB131" s="215" t="str">
        <f>IF($IN131='Classificação geral'!$K123,'Classificação geral'!$AM123,"")</f>
        <v/>
      </c>
      <c r="JC131" s="216" t="str">
        <f>IFERROR(RANK(JB131,JB:JB,0)+ COUNTIF($JB$13:JB129,JB131),"")</f>
        <v/>
      </c>
      <c r="JD131" s="209"/>
      <c r="JE131" s="214" t="str">
        <f>IFERROR(IF(AND('Classificação geral'!$J123="mas",'Classificação geral'!$K123=3,'Classificação geral'!$F123="Mini"),'Classificação geral'!$A123,""),"")</f>
        <v/>
      </c>
      <c r="JF131" s="214" t="str">
        <f>IFERROR(IF(AND('Classificação geral'!$J123="mas",'Classificação geral'!$K123=3,'Classificação geral'!$F123="Mini"),'Classificação geral'!$B123,""),"")</f>
        <v/>
      </c>
      <c r="JG131" s="215" t="str">
        <f>IF($JF131='Classificação geral'!$B123,'Classificação geral'!$C123,"")</f>
        <v/>
      </c>
      <c r="JH131" s="215" t="str">
        <f>IF($JF131='Classificação geral'!$B123,'Classificação geral'!$D123,"")</f>
        <v/>
      </c>
      <c r="JI131" s="215" t="str">
        <f>IF($JF131='Classificação geral'!$B123,'Classificação geral'!$J123,"")</f>
        <v/>
      </c>
      <c r="JJ131" s="214" t="str">
        <f>IFERROR(IF(AND($JI131="mas",'Classificação geral'!$K123=3),'Classificação geral'!K123,""),"")</f>
        <v/>
      </c>
      <c r="JK131" s="214" t="str">
        <f>IFERROR(IF(AND($JI131="mas",'Classificação geral'!$K123=3),'Classificação geral'!P123,""),"")</f>
        <v/>
      </c>
      <c r="JL131" s="214" t="str">
        <f>IFERROR(IF(AND($JI131="mas",'Classificação geral'!$K123=3),'Classificação geral'!S123,""),"")</f>
        <v/>
      </c>
      <c r="JM131" s="214" t="str">
        <f>IFERROR(IF(AND($JI131="mas",'Classificação geral'!$K123=3),'Classificação geral'!T123,""),"")</f>
        <v/>
      </c>
      <c r="JN131" s="214" t="str">
        <f>IFERROR(IF(AND($JI131="mas",'Classificação geral'!$K123=3),'Classificação geral'!L123,""),"")</f>
        <v/>
      </c>
      <c r="JO131" s="214" t="str">
        <f>IFERROR(IF(AND($JI131="mas",'Classificação geral'!$K123=3),'Classificação geral'!U123,""),"")</f>
        <v/>
      </c>
      <c r="JP131" s="214" t="str">
        <f>IFERROR(IF(AND($JI131="mas",'Classificação geral'!$K123=3),'Classificação geral'!W123,""),"")</f>
        <v/>
      </c>
      <c r="JQ131" s="214" t="str">
        <f>IFERROR(IF(AND($JI131="mas",'Classificação geral'!$K123=3),'Classificação geral'!X123,""),"")</f>
        <v/>
      </c>
      <c r="JR131" s="214" t="str">
        <f>IFERROR(IF(AND($JI131="mas",'Classificação geral'!$K123=3),'Classificação geral'!M123,""),"")</f>
        <v/>
      </c>
      <c r="JS131" s="214" t="str">
        <f>IFERROR(IF(AND($JI131="mas",'Classificação geral'!$K123=3),'Classificação geral'!Y123,""),"")</f>
        <v/>
      </c>
      <c r="JT131" s="214" t="str">
        <f>IFERROR(IF(AND($JI131="mas",'Classificação geral'!$K123=3),'Classificação geral'!AA123,""),"")</f>
        <v/>
      </c>
      <c r="JU131" s="214" t="str">
        <f>IFERROR(IF(AND($JI131="mas",'Classificação geral'!$K123=3),'Classificação geral'!AB123,""),"")</f>
        <v/>
      </c>
      <c r="JV131" s="214" t="str">
        <f>IFERROR(IF(AND($JI131="mas",'Classificação geral'!$K123=3),'Classificação geral'!N123,""),"")</f>
        <v/>
      </c>
      <c r="JW131" s="214" t="str">
        <f>IFERROR(IF(AND($JI131="mas",'Classificação geral'!$K123=3),'Classificação geral'!$AM123,""),"")</f>
        <v/>
      </c>
      <c r="JX131" s="216" t="str">
        <f>IFERROR(RANK(JW131,JW:JW,0)+ COUNTIF(JW$13:$JW129,JW131),"")</f>
        <v/>
      </c>
    </row>
    <row r="132" spans="2:284" s="199" customFormat="1" ht="24.75" customHeight="1" x14ac:dyDescent="0.4">
      <c r="B132" s="207"/>
      <c r="C132" s="206"/>
      <c r="D132" s="206"/>
      <c r="E132" s="206"/>
      <c r="Z132" s="207"/>
      <c r="AA132" s="206"/>
      <c r="AB132" s="206"/>
      <c r="AC132" s="206"/>
      <c r="AY132" s="206"/>
      <c r="AZ132" s="206"/>
      <c r="BA132" s="207"/>
      <c r="BW132" s="206"/>
      <c r="BX132" s="206"/>
      <c r="BY132" s="207"/>
      <c r="CS132" s="207"/>
      <c r="CT132" s="206"/>
      <c r="CU132" s="206"/>
      <c r="CV132" s="206"/>
      <c r="DQ132" s="207"/>
      <c r="DR132" s="206"/>
      <c r="DS132" s="206"/>
      <c r="DT132" s="206"/>
      <c r="EZ132" s="214" t="str">
        <f>IFERROR(IF(AND('Classificação geral'!$J124="FEM",'Classificação geral'!$K124=1,'Classificação geral'!$F124="Mini"),'Classificação geral'!$A124,""),"")</f>
        <v/>
      </c>
      <c r="FA132" s="214" t="str">
        <f>IFERROR(IF(AND('Classificação geral'!$J124="FEM",'Classificação geral'!$K124=1,'Classificação geral'!F124="Mini"),'Classificação geral'!$B124,""),"")</f>
        <v/>
      </c>
      <c r="FB132" s="215" t="str">
        <f>IF($FA132='Classificação geral'!$B124,'Classificação geral'!$C124,"")</f>
        <v/>
      </c>
      <c r="FC132" s="215" t="str">
        <f>IF($FA132='Classificação geral'!$B124,'Classificação geral'!$D124,"")</f>
        <v/>
      </c>
      <c r="FD132" s="215" t="str">
        <f>IF($FA132='Classificação geral'!$B124,'Classificação geral'!$J124,"")</f>
        <v/>
      </c>
      <c r="FE132" s="215" t="str">
        <f>IF($FD132='Classificação geral'!$J124,'Classificação geral'!$K124,"")</f>
        <v/>
      </c>
      <c r="FF132" s="215" t="str">
        <f>IF($FE132='Classificação geral'!$K124,'Classificação geral'!$P124,"")</f>
        <v/>
      </c>
      <c r="FG132" s="215" t="str">
        <f>IF($FE132='Classificação geral'!$K124,'Classificação geral'!$S124,"")</f>
        <v/>
      </c>
      <c r="FH132" s="215" t="str">
        <f>IF($FE132='Classificação geral'!$K124,'Classificação geral'!$T124,"")</f>
        <v/>
      </c>
      <c r="FI132" s="215" t="str">
        <f>IF($FE132='Classificação geral'!$K124,'Classificação geral'!$L124,"")</f>
        <v/>
      </c>
      <c r="FJ132" s="215" t="str">
        <f>IF($FE132='Classificação geral'!$K124,'Classificação geral'!$U124,"")</f>
        <v/>
      </c>
      <c r="FK132" s="215" t="str">
        <f>IF($FE132='Classificação geral'!$K124,'Classificação geral'!$W124,"")</f>
        <v/>
      </c>
      <c r="FL132" s="215" t="str">
        <f>IF($FE132='Classificação geral'!$K124,'Classificação geral'!$X124,"")</f>
        <v/>
      </c>
      <c r="FM132" s="215" t="str">
        <f>IF($FE132='Classificação geral'!$K124,'Classificação geral'!$M124,"")</f>
        <v/>
      </c>
      <c r="FN132" s="215" t="str">
        <f>IF($FE132='Classificação geral'!$K124,'Classificação geral'!$Y124,"")</f>
        <v/>
      </c>
      <c r="FO132" s="215" t="str">
        <f>IF($FE132='Classificação geral'!$K124,'Classificação geral'!$AA124,"")</f>
        <v/>
      </c>
      <c r="FP132" s="215" t="str">
        <f>IF($FE132='Classificação geral'!$K124,'Classificação geral'!$AB124,"")</f>
        <v/>
      </c>
      <c r="FQ132" s="215" t="str">
        <f>IF($FE132='Classificação geral'!$K124,'Classificação geral'!$N124,"")</f>
        <v/>
      </c>
      <c r="FR132" s="215" t="str">
        <f>IF($FE132='Classificação geral'!$K124,'Classificação geral'!$O124,"")</f>
        <v/>
      </c>
      <c r="FS132" s="215" t="str">
        <f>IF($FE132='Classificação geral'!$K124,'Classificação geral'!$AM124,"")</f>
        <v/>
      </c>
      <c r="FT132" s="216" t="str">
        <f>IFERROR(RANK(FS132,FS:FS,0)+ COUNTIF($FS$13:FS131,FS132),"")</f>
        <v/>
      </c>
      <c r="FU132" s="209"/>
      <c r="FV132" s="214" t="str">
        <f>IFERROR(IF(AND('Classificação geral'!$J124="mas",'Classificação geral'!$K124=1,'Classificação geral'!$F124="Mini"),'Classificação geral'!$A124,""),"")</f>
        <v/>
      </c>
      <c r="FW132" s="214" t="str">
        <f>IFERROR(IF(AND('Classificação geral'!$J124="mas",'Classificação geral'!$K124=1,'Classificação geral'!$F124="Mini"),'Classificação geral'!$B124,""),"")</f>
        <v/>
      </c>
      <c r="FX132" s="215" t="str">
        <f>IF($FW132='Classificação geral'!$B124,'Classificação geral'!$C124,"")</f>
        <v/>
      </c>
      <c r="FY132" s="215" t="str">
        <f>IF($FW132='Classificação geral'!$B124,'Classificação geral'!$D124,"")</f>
        <v/>
      </c>
      <c r="FZ132" s="215" t="str">
        <f>IF($FW132='Classificação geral'!$B124,'Classificação geral'!$J124,"")</f>
        <v/>
      </c>
      <c r="GA132" s="214" t="str">
        <f>IFERROR(IF(AND($FZ132="mas",'Classificação geral'!$K124=1),'Classificação geral'!K124,""),"")</f>
        <v/>
      </c>
      <c r="GB132" s="214" t="str">
        <f>IFERROR(IF(AND($FZ132="mas",'Classificação geral'!$K124=1),'Classificação geral'!P124,""),"")</f>
        <v/>
      </c>
      <c r="GC132" s="214" t="str">
        <f>IFERROR(IF(AND($FZ132="mas",'Classificação geral'!$K124=1),'Classificação geral'!S124,""),"")</f>
        <v/>
      </c>
      <c r="GD132" s="214" t="str">
        <f>IFERROR(IF(AND($FZ132="mas",'Classificação geral'!$K124=1),'Classificação geral'!T124,""),"")</f>
        <v/>
      </c>
      <c r="GE132" s="214" t="str">
        <f>IFERROR(IF(AND($FZ132="mas",'Classificação geral'!$K124=1),'Classificação geral'!L124,""),"")</f>
        <v/>
      </c>
      <c r="GF132" s="214" t="str">
        <f>IFERROR(IF(AND($FZ132="mas",'Classificação geral'!$K124=1),'Classificação geral'!U124,""),"")</f>
        <v/>
      </c>
      <c r="GG132" s="214" t="str">
        <f>IFERROR(IF(AND($FZ132="mas",'Classificação geral'!$K124=1),'Classificação geral'!W124,""),"")</f>
        <v/>
      </c>
      <c r="GH132" s="214" t="str">
        <f>IFERROR(IF(AND($FZ132="mas",'Classificação geral'!$K124=1),'Classificação geral'!X124,""),"")</f>
        <v/>
      </c>
      <c r="GI132" s="214" t="str">
        <f>IFERROR(IF(AND($FZ132="mas",'Classificação geral'!$K124=1),'Classificação geral'!M124,""),"")</f>
        <v/>
      </c>
      <c r="GJ132" s="214" t="str">
        <f>IFERROR(IF(AND($FZ132="mas",'Classificação geral'!$K124=1),'Classificação geral'!Y124,""),"")</f>
        <v/>
      </c>
      <c r="GK132" s="214" t="str">
        <f>IFERROR(IF(AND($FZ132="mas",'Classificação geral'!$K124=1),'Classificação geral'!AA124,""),"")</f>
        <v/>
      </c>
      <c r="GL132" s="214" t="str">
        <f>IFERROR(IF(AND($FZ132="mas",'Classificação geral'!$K124=1),'Classificação geral'!AB124,""),"")</f>
        <v/>
      </c>
      <c r="GM132" s="214" t="str">
        <f>IFERROR(IF(AND($FZ132="mas",'Classificação geral'!$K124=1),'Classificação geral'!N124,""),"")</f>
        <v/>
      </c>
      <c r="GN132" s="214" t="str">
        <f>IFERROR(IF(AND($FZ132="mas",'Classificação geral'!$K124=1),'Classificação geral'!O124,""),"")</f>
        <v/>
      </c>
      <c r="GO132" s="244" t="str">
        <f>IFERROR(IF(AND($FZ132="mas",'Classificação geral'!$K124=1),'Classificação geral'!AM124,""),"")</f>
        <v/>
      </c>
      <c r="GP132" s="216" t="str">
        <f>IFERROR(RANK(GO132,GO:GO,0)+ COUNTIF($GO$13:GO131,GO132),"")</f>
        <v/>
      </c>
      <c r="GQ132" s="209"/>
      <c r="GR132" s="214" t="str">
        <f>IFERROR(IF(AND('Classificação geral'!$J124="fem",'Classificação geral'!$K124=2,'Classificação geral'!$F124="Mini"),'Classificação geral'!$A124,""),"")</f>
        <v/>
      </c>
      <c r="GS132" s="214" t="str">
        <f>IFERROR(IF(AND('Classificação geral'!$J124="fem",'Classificação geral'!$K124=2,'Classificação geral'!$F124="Mini"),'Classificação geral'!$B124,""),"")</f>
        <v/>
      </c>
      <c r="GT132" s="215" t="str">
        <f>IF($GS132='Classificação geral'!$B124,'Classificação geral'!$C124,"")</f>
        <v/>
      </c>
      <c r="GU132" s="215" t="str">
        <f>IF($GS132='Classificação geral'!$B124,'Classificação geral'!$D124,"")</f>
        <v/>
      </c>
      <c r="GV132" s="215" t="str">
        <f>IF($GS132='Classificação geral'!$B124,'Classificação geral'!$J124,"")</f>
        <v/>
      </c>
      <c r="GW132" s="214" t="str">
        <f>IFERROR(IF(AND($GV132="fem",'Classificação geral'!$K124=2),'Classificação geral'!K124,""),"")</f>
        <v/>
      </c>
      <c r="GX132" s="214" t="str">
        <f>IFERROR(IF(AND($GV132="fem",'Classificação geral'!$K124=2),'Classificação geral'!P124,""),"")</f>
        <v/>
      </c>
      <c r="GY132" s="214" t="str">
        <f>IFERROR(IF(AND($GV132="fem",'Classificação geral'!$K124=2),'Classificação geral'!S124,""),"")</f>
        <v/>
      </c>
      <c r="GZ132" s="214" t="str">
        <f>IFERROR(IF(AND($GV132="fem",'Classificação geral'!$K124=2),'Classificação geral'!T124,""),"")</f>
        <v/>
      </c>
      <c r="HA132" s="214" t="str">
        <f>IFERROR(IF(AND($GV132="fem",'Classificação geral'!$K124=2),'Classificação geral'!L124,""),"")</f>
        <v/>
      </c>
      <c r="HB132" s="214" t="str">
        <f>IFERROR(IF(AND($GV132="fem",'Classificação geral'!$K124=2),'Classificação geral'!U124,""),"")</f>
        <v/>
      </c>
      <c r="HC132" s="214" t="str">
        <f>IFERROR(IF(AND($GV132="fem",'Classificação geral'!$K124=2),'Classificação geral'!W124,""),"")</f>
        <v/>
      </c>
      <c r="HD132" s="214" t="str">
        <f>IFERROR(IF(AND($GV132="fem",'Classificação geral'!$K124=2),'Classificação geral'!X124,""),"")</f>
        <v/>
      </c>
      <c r="HE132" s="214" t="str">
        <f>IFERROR(IF(AND($GV132="fem",'Classificação geral'!$K124=2),'Classificação geral'!M124,""),"")</f>
        <v/>
      </c>
      <c r="HF132" s="214" t="str">
        <f>IFERROR(IF(AND($GV132="fem",'Classificação geral'!$K124=2),'Classificação geral'!Y124,""),"")</f>
        <v/>
      </c>
      <c r="HG132" s="214" t="str">
        <f>IFERROR(IF(AND($GV132="fem",'Classificação geral'!$K124=2),'Classificação geral'!AA124,""),"")</f>
        <v/>
      </c>
      <c r="HH132" s="214" t="str">
        <f>IFERROR(IF(AND($GV132="fem",'Classificação geral'!$K124=2),'Classificação geral'!AB124,""),"")</f>
        <v/>
      </c>
      <c r="HI132" s="214" t="str">
        <f>IFERROR(IF(AND($GV132="fem",'Classificação geral'!$K124=2),'Classificação geral'!N124,""),"")</f>
        <v/>
      </c>
      <c r="HJ132" s="214" t="str">
        <f>IFERROR(IF(AND($GV132="fem",'Classificação geral'!$K124=2),'Classificação geral'!O124,""),"")</f>
        <v/>
      </c>
      <c r="HK132" s="214" t="str">
        <f>IFERROR(IF(AND($GV132="fem",'Classificação geral'!$K124=2),'Classificação geral'!AM124,""),"")</f>
        <v/>
      </c>
      <c r="HL132" s="216" t="str">
        <f>IFERROR(RANK(HK132,HK:HK,0)+ COUNTIF(HK$13:$HK130,HK132),"")</f>
        <v/>
      </c>
      <c r="HM132" s="209"/>
      <c r="HN132" s="214" t="str">
        <f>IFERROR(IF(AND('Classificação geral'!$J124="mas",'Classificação geral'!$K124=2,'Classificação geral'!$F124="Mini"),'Classificação geral'!$A124,""),"")</f>
        <v/>
      </c>
      <c r="HO132" s="214" t="str">
        <f>IFERROR(IF(AND('Classificação geral'!$J124="mas",'Classificação geral'!$K124=2,'Classificação geral'!$F124="Mini"),'Classificação geral'!$B124,""),"")</f>
        <v/>
      </c>
      <c r="HP132" s="215" t="str">
        <f>IF($HO132='Classificação geral'!$B124,'Classificação geral'!$C124,"")</f>
        <v/>
      </c>
      <c r="HQ132" s="215" t="str">
        <f>IF($HO132='Classificação geral'!$B124,'Classificação geral'!$D124,"")</f>
        <v/>
      </c>
      <c r="HR132" s="215" t="str">
        <f>IF($HO132='Classificação geral'!$B124,'Classificação geral'!$J124,"")</f>
        <v/>
      </c>
      <c r="HS132" s="214" t="str">
        <f>IFERROR(IF(AND($HR132="mas",'Classificação geral'!$K124=2),'Classificação geral'!K124,""),"")</f>
        <v/>
      </c>
      <c r="HT132" s="214" t="str">
        <f>IFERROR(IF(AND($HR132="mas",'Classificação geral'!$K124=2),'Classificação geral'!P124,""),"")</f>
        <v/>
      </c>
      <c r="HU132" s="214" t="str">
        <f>IFERROR(IF(AND($HR132="mas",'Classificação geral'!$K124=2),'Classificação geral'!S124,""),"")</f>
        <v/>
      </c>
      <c r="HV132" s="214" t="str">
        <f>IFERROR(IF(AND($HR132="mas",'Classificação geral'!$K124=2),'Classificação geral'!T124,""),"")</f>
        <v/>
      </c>
      <c r="HW132" s="214" t="str">
        <f>IFERROR(IF(AND($HR132="mas",'Classificação geral'!$K124=2),'Classificação geral'!L124,""),"")</f>
        <v/>
      </c>
      <c r="HX132" s="214" t="str">
        <f>IFERROR(IF(AND($HR132="mas",'Classificação geral'!$K124=2),'Classificação geral'!U124,""),"")</f>
        <v/>
      </c>
      <c r="HY132" s="214" t="str">
        <f>IFERROR(IF(AND($HR132="mas",'Classificação geral'!$K124=2),'Classificação geral'!W124,""),"")</f>
        <v/>
      </c>
      <c r="HZ132" s="214" t="str">
        <f>IFERROR(IF(AND($HR132="mas",'Classificação geral'!$K124=2),'Classificação geral'!X124,""),"")</f>
        <v/>
      </c>
      <c r="IA132" s="214" t="str">
        <f>IFERROR(IF(AND($HR132="mas",'Classificação geral'!$K124=2),'Classificação geral'!M124,""),"")</f>
        <v/>
      </c>
      <c r="IB132" s="214" t="str">
        <f>IFERROR(IF(AND($HR132="mas",'Classificação geral'!$K124=2),'Classificação geral'!Y124,""),"")</f>
        <v/>
      </c>
      <c r="IC132" s="214" t="str">
        <f>IFERROR(IF(AND($HR132="mas",'Classificação geral'!$K124=2),'Classificação geral'!AA124,""),"")</f>
        <v/>
      </c>
      <c r="ID132" s="214" t="str">
        <f>IFERROR(IF(AND($HR132="mas",'Classificação geral'!$K124=2),'Classificação geral'!AB124,""),"")</f>
        <v/>
      </c>
      <c r="IE132" s="214" t="str">
        <f>IFERROR(IF(AND($HR132="mas",'Classificação geral'!$K124=2),'Classificação geral'!N124,""),"")</f>
        <v/>
      </c>
      <c r="IF132" s="214" t="str">
        <f>IFERROR(IF(AND($HR132="mas",'Classificação geral'!$K124=2),'Classificação geral'!$AM124,""),"")</f>
        <v/>
      </c>
      <c r="IG132" s="216" t="str">
        <f>IFERROR(RANK(IF132,IF:IF,0)+ COUNTIF($IF$13:IF$13,IF132),"")</f>
        <v/>
      </c>
      <c r="IH132" s="209"/>
      <c r="II132" s="214" t="str">
        <f>IFERROR(IF(AND('Classificação geral'!$J124="fem",'Classificação geral'!$K124=3,'Classificação geral'!$F124="Mini"),'Classificação geral'!$A124,""),"")</f>
        <v/>
      </c>
      <c r="IJ132" s="214" t="str">
        <f>IFERROR(IF(AND('Classificação geral'!$J124="fem",'Classificação geral'!$K124=3,'Classificação geral'!$F124="Mini"),'Classificação geral'!$B124,""),"")</f>
        <v/>
      </c>
      <c r="IK132" s="215" t="str">
        <f>IF($IJ132='Classificação geral'!$B124,'Classificação geral'!$C124,"")</f>
        <v/>
      </c>
      <c r="IL132" s="215" t="str">
        <f>IF($IJ132='Classificação geral'!$B124,'Classificação geral'!$D124,"")</f>
        <v/>
      </c>
      <c r="IM132" s="215" t="str">
        <f>IF($IJ132='Classificação geral'!$B124,'Classificação geral'!$J124,"")</f>
        <v/>
      </c>
      <c r="IN132" s="215" t="str">
        <f>IF($IM132='Classificação geral'!$J124,'Classificação geral'!$K124,"")</f>
        <v/>
      </c>
      <c r="IO132" s="215" t="str">
        <f>IF($IN132='Classificação geral'!$K124,'Classificação geral'!$P124,"")</f>
        <v/>
      </c>
      <c r="IP132" s="215" t="str">
        <f>IF($IN132='Classificação geral'!$K124,'Classificação geral'!$S124,"")</f>
        <v/>
      </c>
      <c r="IQ132" s="215" t="str">
        <f>IF($IN132='Classificação geral'!$K124,'Classificação geral'!$T124,"")</f>
        <v/>
      </c>
      <c r="IR132" s="215" t="str">
        <f>IF($IN132='Classificação geral'!$K124,'Classificação geral'!$L124,"")</f>
        <v/>
      </c>
      <c r="IS132" s="215" t="str">
        <f>IF($IN132='Classificação geral'!$K124,'Classificação geral'!$U124,"")</f>
        <v/>
      </c>
      <c r="IT132" s="215" t="str">
        <f>IF($IN132='Classificação geral'!$K124,'Classificação geral'!$W124,"")</f>
        <v/>
      </c>
      <c r="IU132" s="215" t="str">
        <f>IF($IN132='Classificação geral'!$K124,'Classificação geral'!$X124,"")</f>
        <v/>
      </c>
      <c r="IV132" s="215" t="str">
        <f>IF($IN132='Classificação geral'!$K124,'Classificação geral'!$M124,"")</f>
        <v/>
      </c>
      <c r="IW132" s="215" t="str">
        <f>IF($IN132='Classificação geral'!$K124,'Classificação geral'!$Y124,"")</f>
        <v/>
      </c>
      <c r="IX132" s="215" t="str">
        <f>IF($IN132='Classificação geral'!$K124,'Classificação geral'!$AA124,"")</f>
        <v/>
      </c>
      <c r="IY132" s="215" t="str">
        <f>IF($IN132='Classificação geral'!$K124,'Classificação geral'!$AB124,"")</f>
        <v/>
      </c>
      <c r="IZ132" s="215" t="str">
        <f>IF($IN132='Classificação geral'!$K124,'Classificação geral'!$N124,"")</f>
        <v/>
      </c>
      <c r="JA132" s="215" t="str">
        <f>IF($IN132='Classificação geral'!$K124,'Classificação geral'!$O124,"")</f>
        <v/>
      </c>
      <c r="JB132" s="215" t="str">
        <f>IF($IN132='Classificação geral'!$K124,'Classificação geral'!$AM124,"")</f>
        <v/>
      </c>
      <c r="JC132" s="216" t="str">
        <f>IFERROR(RANK(JB132,JB:JB,0)+ COUNTIF($JB$13:JB130,JB132),"")</f>
        <v/>
      </c>
      <c r="JD132" s="209"/>
      <c r="JE132" s="214" t="str">
        <f>IFERROR(IF(AND('Classificação geral'!$J124="mas",'Classificação geral'!$K124=3,'Classificação geral'!$F124="Mini"),'Classificação geral'!$A124,""),"")</f>
        <v/>
      </c>
      <c r="JF132" s="214" t="str">
        <f>IFERROR(IF(AND('Classificação geral'!$J124="mas",'Classificação geral'!$K124=3,'Classificação geral'!$F124="Mini"),'Classificação geral'!$B124,""),"")</f>
        <v/>
      </c>
      <c r="JG132" s="215" t="str">
        <f>IF($JF132='Classificação geral'!$B124,'Classificação geral'!$C124,"")</f>
        <v/>
      </c>
      <c r="JH132" s="215" t="str">
        <f>IF($JF132='Classificação geral'!$B124,'Classificação geral'!$D124,"")</f>
        <v/>
      </c>
      <c r="JI132" s="215" t="str">
        <f>IF($JF132='Classificação geral'!$B124,'Classificação geral'!$J124,"")</f>
        <v/>
      </c>
      <c r="JJ132" s="214" t="str">
        <f>IFERROR(IF(AND($JI132="mas",'Classificação geral'!$K124=3),'Classificação geral'!K124,""),"")</f>
        <v/>
      </c>
      <c r="JK132" s="214" t="str">
        <f>IFERROR(IF(AND($JI132="mas",'Classificação geral'!$K124=3),'Classificação geral'!P124,""),"")</f>
        <v/>
      </c>
      <c r="JL132" s="214" t="str">
        <f>IFERROR(IF(AND($JI132="mas",'Classificação geral'!$K124=3),'Classificação geral'!S124,""),"")</f>
        <v/>
      </c>
      <c r="JM132" s="214" t="str">
        <f>IFERROR(IF(AND($JI132="mas",'Classificação geral'!$K124=3),'Classificação geral'!T124,""),"")</f>
        <v/>
      </c>
      <c r="JN132" s="214" t="str">
        <f>IFERROR(IF(AND($JI132="mas",'Classificação geral'!$K124=3),'Classificação geral'!L124,""),"")</f>
        <v/>
      </c>
      <c r="JO132" s="214" t="str">
        <f>IFERROR(IF(AND($JI132="mas",'Classificação geral'!$K124=3),'Classificação geral'!U124,""),"")</f>
        <v/>
      </c>
      <c r="JP132" s="214" t="str">
        <f>IFERROR(IF(AND($JI132="mas",'Classificação geral'!$K124=3),'Classificação geral'!W124,""),"")</f>
        <v/>
      </c>
      <c r="JQ132" s="214" t="str">
        <f>IFERROR(IF(AND($JI132="mas",'Classificação geral'!$K124=3),'Classificação geral'!X124,""),"")</f>
        <v/>
      </c>
      <c r="JR132" s="214" t="str">
        <f>IFERROR(IF(AND($JI132="mas",'Classificação geral'!$K124=3),'Classificação geral'!M124,""),"")</f>
        <v/>
      </c>
      <c r="JS132" s="214" t="str">
        <f>IFERROR(IF(AND($JI132="mas",'Classificação geral'!$K124=3),'Classificação geral'!Y124,""),"")</f>
        <v/>
      </c>
      <c r="JT132" s="214" t="str">
        <f>IFERROR(IF(AND($JI132="mas",'Classificação geral'!$K124=3),'Classificação geral'!AA124,""),"")</f>
        <v/>
      </c>
      <c r="JU132" s="214" t="str">
        <f>IFERROR(IF(AND($JI132="mas",'Classificação geral'!$K124=3),'Classificação geral'!AB124,""),"")</f>
        <v/>
      </c>
      <c r="JV132" s="214" t="str">
        <f>IFERROR(IF(AND($JI132="mas",'Classificação geral'!$K124=3),'Classificação geral'!N124,""),"")</f>
        <v/>
      </c>
      <c r="JW132" s="214" t="str">
        <f>IFERROR(IF(AND($JI132="mas",'Classificação geral'!$K124=3),'Classificação geral'!$AM124,""),"")</f>
        <v/>
      </c>
      <c r="JX132" s="216" t="str">
        <f>IFERROR(RANK(JW132,JW:JW,0)+ COUNTIF(JW$13:$JW130,JW132),"")</f>
        <v/>
      </c>
    </row>
    <row r="133" spans="2:284" s="199" customFormat="1" ht="24.75" customHeight="1" x14ac:dyDescent="0.4">
      <c r="B133" s="207"/>
      <c r="C133" s="206"/>
      <c r="D133" s="206"/>
      <c r="E133" s="206"/>
      <c r="Z133" s="207"/>
      <c r="AA133" s="206"/>
      <c r="AB133" s="206"/>
      <c r="AC133" s="206"/>
      <c r="AY133" s="206"/>
      <c r="AZ133" s="206"/>
      <c r="BA133" s="207"/>
      <c r="BW133" s="206"/>
      <c r="BX133" s="206"/>
      <c r="BY133" s="207"/>
      <c r="CS133" s="207"/>
      <c r="CT133" s="206"/>
      <c r="CU133" s="206"/>
      <c r="CV133" s="206"/>
      <c r="DQ133" s="207"/>
      <c r="DR133" s="206"/>
      <c r="DS133" s="206"/>
      <c r="DT133" s="206"/>
      <c r="EZ133" s="214" t="str">
        <f>IFERROR(IF(AND('Classificação geral'!$J125="FEM",'Classificação geral'!$K125=1,'Classificação geral'!$F125="Mini"),'Classificação geral'!$A125,""),"")</f>
        <v/>
      </c>
      <c r="FA133" s="214" t="str">
        <f>IFERROR(IF(AND('Classificação geral'!$J125="FEM",'Classificação geral'!$K125=1,'Classificação geral'!F125="Mini"),'Classificação geral'!$B125,""),"")</f>
        <v/>
      </c>
      <c r="FB133" s="215" t="str">
        <f>IF($FA133='Classificação geral'!$B125,'Classificação geral'!$C125,"")</f>
        <v/>
      </c>
      <c r="FC133" s="215" t="str">
        <f>IF($FA133='Classificação geral'!$B125,'Classificação geral'!$D125,"")</f>
        <v/>
      </c>
      <c r="FD133" s="215" t="str">
        <f>IF($FA133='Classificação geral'!$B125,'Classificação geral'!$J125,"")</f>
        <v/>
      </c>
      <c r="FE133" s="215" t="str">
        <f>IF($FD133='Classificação geral'!$J125,'Classificação geral'!$K125,"")</f>
        <v/>
      </c>
      <c r="FF133" s="215" t="str">
        <f>IF($FE133='Classificação geral'!$K125,'Classificação geral'!$P125,"")</f>
        <v/>
      </c>
      <c r="FG133" s="215" t="str">
        <f>IF($FE133='Classificação geral'!$K125,'Classificação geral'!$S125,"")</f>
        <v/>
      </c>
      <c r="FH133" s="215" t="str">
        <f>IF($FE133='Classificação geral'!$K125,'Classificação geral'!$T125,"")</f>
        <v/>
      </c>
      <c r="FI133" s="215" t="str">
        <f>IF($FE133='Classificação geral'!$K125,'Classificação geral'!$L125,"")</f>
        <v/>
      </c>
      <c r="FJ133" s="215" t="str">
        <f>IF($FE133='Classificação geral'!$K125,'Classificação geral'!$U125,"")</f>
        <v/>
      </c>
      <c r="FK133" s="215" t="str">
        <f>IF($FE133='Classificação geral'!$K125,'Classificação geral'!$W125,"")</f>
        <v/>
      </c>
      <c r="FL133" s="215" t="str">
        <f>IF($FE133='Classificação geral'!$K125,'Classificação geral'!$X125,"")</f>
        <v/>
      </c>
      <c r="FM133" s="215" t="str">
        <f>IF($FE133='Classificação geral'!$K125,'Classificação geral'!$M125,"")</f>
        <v/>
      </c>
      <c r="FN133" s="215" t="str">
        <f>IF($FE133='Classificação geral'!$K125,'Classificação geral'!$Y125,"")</f>
        <v/>
      </c>
      <c r="FO133" s="215" t="str">
        <f>IF($FE133='Classificação geral'!$K125,'Classificação geral'!$AA125,"")</f>
        <v/>
      </c>
      <c r="FP133" s="215" t="str">
        <f>IF($FE133='Classificação geral'!$K125,'Classificação geral'!$AB125,"")</f>
        <v/>
      </c>
      <c r="FQ133" s="215" t="str">
        <f>IF($FE133='Classificação geral'!$K125,'Classificação geral'!$N125,"")</f>
        <v/>
      </c>
      <c r="FR133" s="215" t="str">
        <f>IF($FE133='Classificação geral'!$K125,'Classificação geral'!$O125,"")</f>
        <v/>
      </c>
      <c r="FS133" s="215" t="str">
        <f>IF($FE133='Classificação geral'!$K125,'Classificação geral'!$AM125,"")</f>
        <v/>
      </c>
      <c r="FT133" s="216" t="str">
        <f>IFERROR(RANK(FS133,FS:FS,0)+ COUNTIF($FS$13:FS132,FS133),"")</f>
        <v/>
      </c>
      <c r="FU133" s="209"/>
      <c r="FV133" s="214" t="str">
        <f>IFERROR(IF(AND('Classificação geral'!$J125="mas",'Classificação geral'!$K125=1,'Classificação geral'!$F125="Mini"),'Classificação geral'!$A125,""),"")</f>
        <v/>
      </c>
      <c r="FW133" s="214" t="str">
        <f>IFERROR(IF(AND('Classificação geral'!$J125="mas",'Classificação geral'!$K125=1,'Classificação geral'!$F125="Mini"),'Classificação geral'!$B125,""),"")</f>
        <v/>
      </c>
      <c r="FX133" s="215" t="str">
        <f>IF($FW133='Classificação geral'!$B125,'Classificação geral'!$C125,"")</f>
        <v/>
      </c>
      <c r="FY133" s="215" t="str">
        <f>IF($FW133='Classificação geral'!$B125,'Classificação geral'!$D125,"")</f>
        <v/>
      </c>
      <c r="FZ133" s="215" t="str">
        <f>IF($FW133='Classificação geral'!$B125,'Classificação geral'!$J125,"")</f>
        <v/>
      </c>
      <c r="GA133" s="214" t="str">
        <f>IFERROR(IF(AND($FZ133="mas",'Classificação geral'!$K125=1),'Classificação geral'!K125,""),"")</f>
        <v/>
      </c>
      <c r="GB133" s="214" t="str">
        <f>IFERROR(IF(AND($FZ133="mas",'Classificação geral'!$K125=1),'Classificação geral'!P125,""),"")</f>
        <v/>
      </c>
      <c r="GC133" s="214" t="str">
        <f>IFERROR(IF(AND($FZ133="mas",'Classificação geral'!$K125=1),'Classificação geral'!S125,""),"")</f>
        <v/>
      </c>
      <c r="GD133" s="214" t="str">
        <f>IFERROR(IF(AND($FZ133="mas",'Classificação geral'!$K125=1),'Classificação geral'!T125,""),"")</f>
        <v/>
      </c>
      <c r="GE133" s="214" t="str">
        <f>IFERROR(IF(AND($FZ133="mas",'Classificação geral'!$K125=1),'Classificação geral'!L125,""),"")</f>
        <v/>
      </c>
      <c r="GF133" s="214" t="str">
        <f>IFERROR(IF(AND($FZ133="mas",'Classificação geral'!$K125=1),'Classificação geral'!U125,""),"")</f>
        <v/>
      </c>
      <c r="GG133" s="214" t="str">
        <f>IFERROR(IF(AND($FZ133="mas",'Classificação geral'!$K125=1),'Classificação geral'!W125,""),"")</f>
        <v/>
      </c>
      <c r="GH133" s="214" t="str">
        <f>IFERROR(IF(AND($FZ133="mas",'Classificação geral'!$K125=1),'Classificação geral'!X125,""),"")</f>
        <v/>
      </c>
      <c r="GI133" s="214" t="str">
        <f>IFERROR(IF(AND($FZ133="mas",'Classificação geral'!$K125=1),'Classificação geral'!M125,""),"")</f>
        <v/>
      </c>
      <c r="GJ133" s="214" t="str">
        <f>IFERROR(IF(AND($FZ133="mas",'Classificação geral'!$K125=1),'Classificação geral'!Y125,""),"")</f>
        <v/>
      </c>
      <c r="GK133" s="214" t="str">
        <f>IFERROR(IF(AND($FZ133="mas",'Classificação geral'!$K125=1),'Classificação geral'!AA125,""),"")</f>
        <v/>
      </c>
      <c r="GL133" s="214" t="str">
        <f>IFERROR(IF(AND($FZ133="mas",'Classificação geral'!$K125=1),'Classificação geral'!AB125,""),"")</f>
        <v/>
      </c>
      <c r="GM133" s="214" t="str">
        <f>IFERROR(IF(AND($FZ133="mas",'Classificação geral'!$K125=1),'Classificação geral'!N125,""),"")</f>
        <v/>
      </c>
      <c r="GN133" s="214" t="str">
        <f>IFERROR(IF(AND($FZ133="mas",'Classificação geral'!$K125=1),'Classificação geral'!O125,""),"")</f>
        <v/>
      </c>
      <c r="GO133" s="244" t="str">
        <f>IFERROR(IF(AND($FZ133="mas",'Classificação geral'!$K125=1),'Classificação geral'!AM125,""),"")</f>
        <v/>
      </c>
      <c r="GP133" s="216" t="str">
        <f>IFERROR(RANK(GO133,GO:GO,0)+ COUNTIF($GO$13:GO132,GO133),"")</f>
        <v/>
      </c>
      <c r="GQ133" s="209"/>
      <c r="GR133" s="214" t="str">
        <f>IFERROR(IF(AND('Classificação geral'!$J125="fem",'Classificação geral'!$K125=2,'Classificação geral'!$F125="Mini"),'Classificação geral'!$A125,""),"")</f>
        <v/>
      </c>
      <c r="GS133" s="214" t="str">
        <f>IFERROR(IF(AND('Classificação geral'!$J125="fem",'Classificação geral'!$K125=2,'Classificação geral'!$F125="Mini"),'Classificação geral'!$B125,""),"")</f>
        <v/>
      </c>
      <c r="GT133" s="215" t="str">
        <f>IF($GS133='Classificação geral'!$B125,'Classificação geral'!$C125,"")</f>
        <v/>
      </c>
      <c r="GU133" s="215" t="str">
        <f>IF($GS133='Classificação geral'!$B125,'Classificação geral'!$D125,"")</f>
        <v/>
      </c>
      <c r="GV133" s="215" t="str">
        <f>IF($GS133='Classificação geral'!$B125,'Classificação geral'!$J125,"")</f>
        <v/>
      </c>
      <c r="GW133" s="214" t="str">
        <f>IFERROR(IF(AND($GV133="fem",'Classificação geral'!$K125=2),'Classificação geral'!K125,""),"")</f>
        <v/>
      </c>
      <c r="GX133" s="214" t="str">
        <f>IFERROR(IF(AND($GV133="fem",'Classificação geral'!$K125=2),'Classificação geral'!P125,""),"")</f>
        <v/>
      </c>
      <c r="GY133" s="214" t="str">
        <f>IFERROR(IF(AND($GV133="fem",'Classificação geral'!$K125=2),'Classificação geral'!S125,""),"")</f>
        <v/>
      </c>
      <c r="GZ133" s="214" t="str">
        <f>IFERROR(IF(AND($GV133="fem",'Classificação geral'!$K125=2),'Classificação geral'!T125,""),"")</f>
        <v/>
      </c>
      <c r="HA133" s="214" t="str">
        <f>IFERROR(IF(AND($GV133="fem",'Classificação geral'!$K125=2),'Classificação geral'!L125,""),"")</f>
        <v/>
      </c>
      <c r="HB133" s="214" t="str">
        <f>IFERROR(IF(AND($GV133="fem",'Classificação geral'!$K125=2),'Classificação geral'!U125,""),"")</f>
        <v/>
      </c>
      <c r="HC133" s="214" t="str">
        <f>IFERROR(IF(AND($GV133="fem",'Classificação geral'!$K125=2),'Classificação geral'!W125,""),"")</f>
        <v/>
      </c>
      <c r="HD133" s="214" t="str">
        <f>IFERROR(IF(AND($GV133="fem",'Classificação geral'!$K125=2),'Classificação geral'!X125,""),"")</f>
        <v/>
      </c>
      <c r="HE133" s="214" t="str">
        <f>IFERROR(IF(AND($GV133="fem",'Classificação geral'!$K125=2),'Classificação geral'!M125,""),"")</f>
        <v/>
      </c>
      <c r="HF133" s="214" t="str">
        <f>IFERROR(IF(AND($GV133="fem",'Classificação geral'!$K125=2),'Classificação geral'!Y125,""),"")</f>
        <v/>
      </c>
      <c r="HG133" s="214" t="str">
        <f>IFERROR(IF(AND($GV133="fem",'Classificação geral'!$K125=2),'Classificação geral'!AA125,""),"")</f>
        <v/>
      </c>
      <c r="HH133" s="214" t="str">
        <f>IFERROR(IF(AND($GV133="fem",'Classificação geral'!$K125=2),'Classificação geral'!AB125,""),"")</f>
        <v/>
      </c>
      <c r="HI133" s="214" t="str">
        <f>IFERROR(IF(AND($GV133="fem",'Classificação geral'!$K125=2),'Classificação geral'!N125,""),"")</f>
        <v/>
      </c>
      <c r="HJ133" s="214" t="str">
        <f>IFERROR(IF(AND($GV133="fem",'Classificação geral'!$K125=2),'Classificação geral'!O125,""),"")</f>
        <v/>
      </c>
      <c r="HK133" s="214" t="str">
        <f>IFERROR(IF(AND($GV133="fem",'Classificação geral'!$K125=2),'Classificação geral'!AM125,""),"")</f>
        <v/>
      </c>
      <c r="HL133" s="216" t="str">
        <f>IFERROR(RANK(HK133,HK:HK,0)+ COUNTIF(HK$13:$HK131,HK133),"")</f>
        <v/>
      </c>
      <c r="HM133" s="209"/>
      <c r="HN133" s="214" t="str">
        <f>IFERROR(IF(AND('Classificação geral'!$J125="mas",'Classificação geral'!$K125=2,'Classificação geral'!$F125="Mini"),'Classificação geral'!$A125,""),"")</f>
        <v/>
      </c>
      <c r="HO133" s="214" t="str">
        <f>IFERROR(IF(AND('Classificação geral'!$J125="mas",'Classificação geral'!$K125=2,'Classificação geral'!$F125="Mini"),'Classificação geral'!$B125,""),"")</f>
        <v/>
      </c>
      <c r="HP133" s="215" t="str">
        <f>IF($HO133='Classificação geral'!$B125,'Classificação geral'!$C125,"")</f>
        <v/>
      </c>
      <c r="HQ133" s="215" t="str">
        <f>IF($HO133='Classificação geral'!$B125,'Classificação geral'!$D125,"")</f>
        <v/>
      </c>
      <c r="HR133" s="215" t="str">
        <f>IF($HO133='Classificação geral'!$B125,'Classificação geral'!$J125,"")</f>
        <v/>
      </c>
      <c r="HS133" s="214" t="str">
        <f>IFERROR(IF(AND($HR133="mas",'Classificação geral'!$K125=2),'Classificação geral'!K125,""),"")</f>
        <v/>
      </c>
      <c r="HT133" s="214" t="str">
        <f>IFERROR(IF(AND($HR133="mas",'Classificação geral'!$K125=2),'Classificação geral'!P125,""),"")</f>
        <v/>
      </c>
      <c r="HU133" s="214" t="str">
        <f>IFERROR(IF(AND($HR133="mas",'Classificação geral'!$K125=2),'Classificação geral'!S125,""),"")</f>
        <v/>
      </c>
      <c r="HV133" s="214" t="str">
        <f>IFERROR(IF(AND($HR133="mas",'Classificação geral'!$K125=2),'Classificação geral'!T125,""),"")</f>
        <v/>
      </c>
      <c r="HW133" s="214" t="str">
        <f>IFERROR(IF(AND($HR133="mas",'Classificação geral'!$K125=2),'Classificação geral'!L125,""),"")</f>
        <v/>
      </c>
      <c r="HX133" s="214" t="str">
        <f>IFERROR(IF(AND($HR133="mas",'Classificação geral'!$K125=2),'Classificação geral'!U125,""),"")</f>
        <v/>
      </c>
      <c r="HY133" s="214" t="str">
        <f>IFERROR(IF(AND($HR133="mas",'Classificação geral'!$K125=2),'Classificação geral'!W125,""),"")</f>
        <v/>
      </c>
      <c r="HZ133" s="214" t="str">
        <f>IFERROR(IF(AND($HR133="mas",'Classificação geral'!$K125=2),'Classificação geral'!X125,""),"")</f>
        <v/>
      </c>
      <c r="IA133" s="214" t="str">
        <f>IFERROR(IF(AND($HR133="mas",'Classificação geral'!$K125=2),'Classificação geral'!M125,""),"")</f>
        <v/>
      </c>
      <c r="IB133" s="214" t="str">
        <f>IFERROR(IF(AND($HR133="mas",'Classificação geral'!$K125=2),'Classificação geral'!Y125,""),"")</f>
        <v/>
      </c>
      <c r="IC133" s="214" t="str">
        <f>IFERROR(IF(AND($HR133="mas",'Classificação geral'!$K125=2),'Classificação geral'!AA125,""),"")</f>
        <v/>
      </c>
      <c r="ID133" s="214" t="str">
        <f>IFERROR(IF(AND($HR133="mas",'Classificação geral'!$K125=2),'Classificação geral'!AB125,""),"")</f>
        <v/>
      </c>
      <c r="IE133" s="214" t="str">
        <f>IFERROR(IF(AND($HR133="mas",'Classificação geral'!$K125=2),'Classificação geral'!N125,""),"")</f>
        <v/>
      </c>
      <c r="IF133" s="214" t="str">
        <f>IFERROR(IF(AND($HR133="mas",'Classificação geral'!$K125=2),'Classificação geral'!$AM125,""),"")</f>
        <v/>
      </c>
      <c r="IG133" s="216" t="str">
        <f>IFERROR(RANK(IF133,IF:IF,0)+ COUNTIF($IF$13:IF$13,IF133),"")</f>
        <v/>
      </c>
      <c r="IH133" s="209"/>
      <c r="II133" s="214" t="str">
        <f>IFERROR(IF(AND('Classificação geral'!$J125="fem",'Classificação geral'!$K125=3,'Classificação geral'!$F125="Mini"),'Classificação geral'!$A125,""),"")</f>
        <v/>
      </c>
      <c r="IJ133" s="214" t="str">
        <f>IFERROR(IF(AND('Classificação geral'!$J125="fem",'Classificação geral'!$K125=3,'Classificação geral'!$F125="Mini"),'Classificação geral'!$B125,""),"")</f>
        <v/>
      </c>
      <c r="IK133" s="215" t="str">
        <f>IF($IJ133='Classificação geral'!$B125,'Classificação geral'!$C125,"")</f>
        <v/>
      </c>
      <c r="IL133" s="215" t="str">
        <f>IF($IJ133='Classificação geral'!$B125,'Classificação geral'!$D125,"")</f>
        <v/>
      </c>
      <c r="IM133" s="215" t="str">
        <f>IF($IJ133='Classificação geral'!$B125,'Classificação geral'!$J125,"")</f>
        <v/>
      </c>
      <c r="IN133" s="215" t="str">
        <f>IF($IM133='Classificação geral'!$J125,'Classificação geral'!$K125,"")</f>
        <v/>
      </c>
      <c r="IO133" s="215" t="str">
        <f>IF($IN133='Classificação geral'!$K125,'Classificação geral'!$P125,"")</f>
        <v/>
      </c>
      <c r="IP133" s="215" t="str">
        <f>IF($IN133='Classificação geral'!$K125,'Classificação geral'!$S125,"")</f>
        <v/>
      </c>
      <c r="IQ133" s="215" t="str">
        <f>IF($IN133='Classificação geral'!$K125,'Classificação geral'!$T125,"")</f>
        <v/>
      </c>
      <c r="IR133" s="215" t="str">
        <f>IF($IN133='Classificação geral'!$K125,'Classificação geral'!$L125,"")</f>
        <v/>
      </c>
      <c r="IS133" s="215" t="str">
        <f>IF($IN133='Classificação geral'!$K125,'Classificação geral'!$U125,"")</f>
        <v/>
      </c>
      <c r="IT133" s="215" t="str">
        <f>IF($IN133='Classificação geral'!$K125,'Classificação geral'!$W125,"")</f>
        <v/>
      </c>
      <c r="IU133" s="215" t="str">
        <f>IF($IN133='Classificação geral'!$K125,'Classificação geral'!$X125,"")</f>
        <v/>
      </c>
      <c r="IV133" s="215" t="str">
        <f>IF($IN133='Classificação geral'!$K125,'Classificação geral'!$M125,"")</f>
        <v/>
      </c>
      <c r="IW133" s="215" t="str">
        <f>IF($IN133='Classificação geral'!$K125,'Classificação geral'!$Y125,"")</f>
        <v/>
      </c>
      <c r="IX133" s="215" t="str">
        <f>IF($IN133='Classificação geral'!$K125,'Classificação geral'!$AA125,"")</f>
        <v/>
      </c>
      <c r="IY133" s="215" t="str">
        <f>IF($IN133='Classificação geral'!$K125,'Classificação geral'!$AB125,"")</f>
        <v/>
      </c>
      <c r="IZ133" s="215" t="str">
        <f>IF($IN133='Classificação geral'!$K125,'Classificação geral'!$N125,"")</f>
        <v/>
      </c>
      <c r="JA133" s="215" t="str">
        <f>IF($IN133='Classificação geral'!$K125,'Classificação geral'!$O125,"")</f>
        <v/>
      </c>
      <c r="JB133" s="215" t="str">
        <f>IF($IN133='Classificação geral'!$K125,'Classificação geral'!$AM125,"")</f>
        <v/>
      </c>
      <c r="JC133" s="216" t="str">
        <f>IFERROR(RANK(JB133,JB:JB,0)+ COUNTIF($JB$13:JB131,JB133),"")</f>
        <v/>
      </c>
      <c r="JD133" s="209"/>
      <c r="JE133" s="214" t="str">
        <f>IFERROR(IF(AND('Classificação geral'!$J125="mas",'Classificação geral'!$K125=3,'Classificação geral'!$F125="Mini"),'Classificação geral'!$A125,""),"")</f>
        <v/>
      </c>
      <c r="JF133" s="214" t="str">
        <f>IFERROR(IF(AND('Classificação geral'!$J125="mas",'Classificação geral'!$K125=3,'Classificação geral'!$F125="Mini"),'Classificação geral'!$B125,""),"")</f>
        <v/>
      </c>
      <c r="JG133" s="215" t="str">
        <f>IF($JF133='Classificação geral'!$B125,'Classificação geral'!$C125,"")</f>
        <v/>
      </c>
      <c r="JH133" s="215" t="str">
        <f>IF($JF133='Classificação geral'!$B125,'Classificação geral'!$D125,"")</f>
        <v/>
      </c>
      <c r="JI133" s="215" t="str">
        <f>IF($JF133='Classificação geral'!$B125,'Classificação geral'!$J125,"")</f>
        <v/>
      </c>
      <c r="JJ133" s="214" t="str">
        <f>IFERROR(IF(AND($JI133="mas",'Classificação geral'!$K125=3),'Classificação geral'!K125,""),"")</f>
        <v/>
      </c>
      <c r="JK133" s="214" t="str">
        <f>IFERROR(IF(AND($JI133="mas",'Classificação geral'!$K125=3),'Classificação geral'!P125,""),"")</f>
        <v/>
      </c>
      <c r="JL133" s="214" t="str">
        <f>IFERROR(IF(AND($JI133="mas",'Classificação geral'!$K125=3),'Classificação geral'!S125,""),"")</f>
        <v/>
      </c>
      <c r="JM133" s="214" t="str">
        <f>IFERROR(IF(AND($JI133="mas",'Classificação geral'!$K125=3),'Classificação geral'!T125,""),"")</f>
        <v/>
      </c>
      <c r="JN133" s="214" t="str">
        <f>IFERROR(IF(AND($JI133="mas",'Classificação geral'!$K125=3),'Classificação geral'!L125,""),"")</f>
        <v/>
      </c>
      <c r="JO133" s="214" t="str">
        <f>IFERROR(IF(AND($JI133="mas",'Classificação geral'!$K125=3),'Classificação geral'!U125,""),"")</f>
        <v/>
      </c>
      <c r="JP133" s="214" t="str">
        <f>IFERROR(IF(AND($JI133="mas",'Classificação geral'!$K125=3),'Classificação geral'!W125,""),"")</f>
        <v/>
      </c>
      <c r="JQ133" s="214" t="str">
        <f>IFERROR(IF(AND($JI133="mas",'Classificação geral'!$K125=3),'Classificação geral'!X125,""),"")</f>
        <v/>
      </c>
      <c r="JR133" s="214" t="str">
        <f>IFERROR(IF(AND($JI133="mas",'Classificação geral'!$K125=3),'Classificação geral'!M125,""),"")</f>
        <v/>
      </c>
      <c r="JS133" s="214" t="str">
        <f>IFERROR(IF(AND($JI133="mas",'Classificação geral'!$K125=3),'Classificação geral'!Y125,""),"")</f>
        <v/>
      </c>
      <c r="JT133" s="214" t="str">
        <f>IFERROR(IF(AND($JI133="mas",'Classificação geral'!$K125=3),'Classificação geral'!AA125,""),"")</f>
        <v/>
      </c>
      <c r="JU133" s="214" t="str">
        <f>IFERROR(IF(AND($JI133="mas",'Classificação geral'!$K125=3),'Classificação geral'!AB125,""),"")</f>
        <v/>
      </c>
      <c r="JV133" s="214" t="str">
        <f>IFERROR(IF(AND($JI133="mas",'Classificação geral'!$K125=3),'Classificação geral'!N125,""),"")</f>
        <v/>
      </c>
      <c r="JW133" s="214" t="str">
        <f>IFERROR(IF(AND($JI133="mas",'Classificação geral'!$K125=3),'Classificação geral'!$AM125,""),"")</f>
        <v/>
      </c>
      <c r="JX133" s="216" t="str">
        <f>IFERROR(RANK(JW133,JW:JW,0)+ COUNTIF(JW$13:$JW131,JW133),"")</f>
        <v/>
      </c>
    </row>
    <row r="134" spans="2:284" s="199" customFormat="1" ht="24.75" customHeight="1" x14ac:dyDescent="0.4">
      <c r="B134" s="207"/>
      <c r="C134" s="206"/>
      <c r="D134" s="206"/>
      <c r="E134" s="206"/>
      <c r="Z134" s="207"/>
      <c r="AA134" s="206"/>
      <c r="AB134" s="206"/>
      <c r="AC134" s="206"/>
      <c r="AY134" s="206"/>
      <c r="AZ134" s="206"/>
      <c r="BA134" s="207"/>
      <c r="BW134" s="206"/>
      <c r="BX134" s="206"/>
      <c r="BY134" s="207"/>
      <c r="CS134" s="207"/>
      <c r="CT134" s="206"/>
      <c r="CU134" s="206"/>
      <c r="CV134" s="206"/>
      <c r="DQ134" s="207"/>
      <c r="DR134" s="206"/>
      <c r="DS134" s="206"/>
      <c r="DT134" s="206"/>
      <c r="EZ134" s="214" t="str">
        <f>IFERROR(IF(AND('Classificação geral'!$J126="FEM",'Classificação geral'!$K126=1,'Classificação geral'!$F126="Mini"),'Classificação geral'!$A126,""),"")</f>
        <v/>
      </c>
      <c r="FA134" s="214" t="str">
        <f>IFERROR(IF(AND('Classificação geral'!$J126="FEM",'Classificação geral'!$K126=1,'Classificação geral'!F126="Mini"),'Classificação geral'!$B126,""),"")</f>
        <v/>
      </c>
      <c r="FB134" s="215" t="str">
        <f>IF($FA134='Classificação geral'!$B126,'Classificação geral'!$C126,"")</f>
        <v/>
      </c>
      <c r="FC134" s="215" t="str">
        <f>IF($FA134='Classificação geral'!$B126,'Classificação geral'!$D126,"")</f>
        <v/>
      </c>
      <c r="FD134" s="215" t="str">
        <f>IF($FA134='Classificação geral'!$B126,'Classificação geral'!$J126,"")</f>
        <v/>
      </c>
      <c r="FE134" s="215" t="str">
        <f>IF($FD134='Classificação geral'!$J126,'Classificação geral'!$K126,"")</f>
        <v/>
      </c>
      <c r="FF134" s="215" t="str">
        <f>IF($FE134='Classificação geral'!$K126,'Classificação geral'!$P126,"")</f>
        <v/>
      </c>
      <c r="FG134" s="215" t="str">
        <f>IF($FE134='Classificação geral'!$K126,'Classificação geral'!$S126,"")</f>
        <v/>
      </c>
      <c r="FH134" s="215" t="str">
        <f>IF($FE134='Classificação geral'!$K126,'Classificação geral'!$T126,"")</f>
        <v/>
      </c>
      <c r="FI134" s="215" t="str">
        <f>IF($FE134='Classificação geral'!$K126,'Classificação geral'!$L126,"")</f>
        <v/>
      </c>
      <c r="FJ134" s="215" t="str">
        <f>IF($FE134='Classificação geral'!$K126,'Classificação geral'!$U126,"")</f>
        <v/>
      </c>
      <c r="FK134" s="215" t="str">
        <f>IF($FE134='Classificação geral'!$K126,'Classificação geral'!$W126,"")</f>
        <v/>
      </c>
      <c r="FL134" s="215" t="str">
        <f>IF($FE134='Classificação geral'!$K126,'Classificação geral'!$X126,"")</f>
        <v/>
      </c>
      <c r="FM134" s="215" t="str">
        <f>IF($FE134='Classificação geral'!$K126,'Classificação geral'!$M126,"")</f>
        <v/>
      </c>
      <c r="FN134" s="215" t="str">
        <f>IF($FE134='Classificação geral'!$K126,'Classificação geral'!$Y126,"")</f>
        <v/>
      </c>
      <c r="FO134" s="215" t="str">
        <f>IF($FE134='Classificação geral'!$K126,'Classificação geral'!$AA126,"")</f>
        <v/>
      </c>
      <c r="FP134" s="215" t="str">
        <f>IF($FE134='Classificação geral'!$K126,'Classificação geral'!$AB126,"")</f>
        <v/>
      </c>
      <c r="FQ134" s="215" t="str">
        <f>IF($FE134='Classificação geral'!$K126,'Classificação geral'!$N126,"")</f>
        <v/>
      </c>
      <c r="FR134" s="215" t="str">
        <f>IF($FE134='Classificação geral'!$K126,'Classificação geral'!$O126,"")</f>
        <v/>
      </c>
      <c r="FS134" s="215" t="str">
        <f>IF($FE134='Classificação geral'!$K126,'Classificação geral'!$AM126,"")</f>
        <v/>
      </c>
      <c r="FT134" s="216" t="str">
        <f>IFERROR(RANK(FS134,FS:FS,0)+ COUNTIF($FS$13:FS133,FS134),"")</f>
        <v/>
      </c>
      <c r="FU134" s="209"/>
      <c r="FV134" s="214" t="str">
        <f>IFERROR(IF(AND('Classificação geral'!$J126="mas",'Classificação geral'!$K126=1,'Classificação geral'!$F126="Mini"),'Classificação geral'!$A126,""),"")</f>
        <v/>
      </c>
      <c r="FW134" s="214" t="str">
        <f>IFERROR(IF(AND('Classificação geral'!$J126="mas",'Classificação geral'!$K126=1,'Classificação geral'!$F126="Mini"),'Classificação geral'!$B126,""),"")</f>
        <v/>
      </c>
      <c r="FX134" s="215" t="str">
        <f>IF($FW134='Classificação geral'!$B126,'Classificação geral'!$C126,"")</f>
        <v/>
      </c>
      <c r="FY134" s="215" t="str">
        <f>IF($FW134='Classificação geral'!$B126,'Classificação geral'!$D126,"")</f>
        <v/>
      </c>
      <c r="FZ134" s="215" t="str">
        <f>IF($FW134='Classificação geral'!$B126,'Classificação geral'!$J126,"")</f>
        <v/>
      </c>
      <c r="GA134" s="214" t="str">
        <f>IFERROR(IF(AND($FZ134="mas",'Classificação geral'!$K126=1),'Classificação geral'!K126,""),"")</f>
        <v/>
      </c>
      <c r="GB134" s="214" t="str">
        <f>IFERROR(IF(AND($FZ134="mas",'Classificação geral'!$K126=1),'Classificação geral'!P126,""),"")</f>
        <v/>
      </c>
      <c r="GC134" s="214" t="str">
        <f>IFERROR(IF(AND($FZ134="mas",'Classificação geral'!$K126=1),'Classificação geral'!S126,""),"")</f>
        <v/>
      </c>
      <c r="GD134" s="214" t="str">
        <f>IFERROR(IF(AND($FZ134="mas",'Classificação geral'!$K126=1),'Classificação geral'!T126,""),"")</f>
        <v/>
      </c>
      <c r="GE134" s="214" t="str">
        <f>IFERROR(IF(AND($FZ134="mas",'Classificação geral'!$K126=1),'Classificação geral'!L126,""),"")</f>
        <v/>
      </c>
      <c r="GF134" s="214" t="str">
        <f>IFERROR(IF(AND($FZ134="mas",'Classificação geral'!$K126=1),'Classificação geral'!U126,""),"")</f>
        <v/>
      </c>
      <c r="GG134" s="214" t="str">
        <f>IFERROR(IF(AND($FZ134="mas",'Classificação geral'!$K126=1),'Classificação geral'!W126,""),"")</f>
        <v/>
      </c>
      <c r="GH134" s="214" t="str">
        <f>IFERROR(IF(AND($FZ134="mas",'Classificação geral'!$K126=1),'Classificação geral'!X126,""),"")</f>
        <v/>
      </c>
      <c r="GI134" s="214" t="str">
        <f>IFERROR(IF(AND($FZ134="mas",'Classificação geral'!$K126=1),'Classificação geral'!M126,""),"")</f>
        <v/>
      </c>
      <c r="GJ134" s="214" t="str">
        <f>IFERROR(IF(AND($FZ134="mas",'Classificação geral'!$K126=1),'Classificação geral'!Y126,""),"")</f>
        <v/>
      </c>
      <c r="GK134" s="214" t="str">
        <f>IFERROR(IF(AND($FZ134="mas",'Classificação geral'!$K126=1),'Classificação geral'!AA126,""),"")</f>
        <v/>
      </c>
      <c r="GL134" s="214" t="str">
        <f>IFERROR(IF(AND($FZ134="mas",'Classificação geral'!$K126=1),'Classificação geral'!AB126,""),"")</f>
        <v/>
      </c>
      <c r="GM134" s="214" t="str">
        <f>IFERROR(IF(AND($FZ134="mas",'Classificação geral'!$K126=1),'Classificação geral'!N126,""),"")</f>
        <v/>
      </c>
      <c r="GN134" s="214" t="str">
        <f>IFERROR(IF(AND($FZ134="mas",'Classificação geral'!$K126=1),'Classificação geral'!O126,""),"")</f>
        <v/>
      </c>
      <c r="GO134" s="244" t="str">
        <f>IFERROR(IF(AND($FZ134="mas",'Classificação geral'!$K126=1),'Classificação geral'!AM126,""),"")</f>
        <v/>
      </c>
      <c r="GP134" s="216" t="str">
        <f>IFERROR(RANK(GO134,GO:GO,0)+ COUNTIF($GO$13:GO133,GO134),"")</f>
        <v/>
      </c>
      <c r="GQ134" s="209"/>
      <c r="GR134" s="214" t="str">
        <f>IFERROR(IF(AND('Classificação geral'!$J126="fem",'Classificação geral'!$K126=2,'Classificação geral'!$F126="Mini"),'Classificação geral'!$A126,""),"")</f>
        <v/>
      </c>
      <c r="GS134" s="214" t="str">
        <f>IFERROR(IF(AND('Classificação geral'!$J126="fem",'Classificação geral'!$K126=2,'Classificação geral'!$F126="Mini"),'Classificação geral'!$B126,""),"")</f>
        <v/>
      </c>
      <c r="GT134" s="215" t="str">
        <f>IF($GS134='Classificação geral'!$B126,'Classificação geral'!$C126,"")</f>
        <v/>
      </c>
      <c r="GU134" s="215" t="str">
        <f>IF($GS134='Classificação geral'!$B126,'Classificação geral'!$D126,"")</f>
        <v/>
      </c>
      <c r="GV134" s="215" t="str">
        <f>IF($GS134='Classificação geral'!$B126,'Classificação geral'!$J126,"")</f>
        <v/>
      </c>
      <c r="GW134" s="214" t="str">
        <f>IFERROR(IF(AND($GV134="fem",'Classificação geral'!$K126=2),'Classificação geral'!K126,""),"")</f>
        <v/>
      </c>
      <c r="GX134" s="214" t="str">
        <f>IFERROR(IF(AND($GV134="fem",'Classificação geral'!$K126=2),'Classificação geral'!P126,""),"")</f>
        <v/>
      </c>
      <c r="GY134" s="214" t="str">
        <f>IFERROR(IF(AND($GV134="fem",'Classificação geral'!$K126=2),'Classificação geral'!S126,""),"")</f>
        <v/>
      </c>
      <c r="GZ134" s="214" t="str">
        <f>IFERROR(IF(AND($GV134="fem",'Classificação geral'!$K126=2),'Classificação geral'!T126,""),"")</f>
        <v/>
      </c>
      <c r="HA134" s="214" t="str">
        <f>IFERROR(IF(AND($GV134="fem",'Classificação geral'!$K126=2),'Classificação geral'!L126,""),"")</f>
        <v/>
      </c>
      <c r="HB134" s="214" t="str">
        <f>IFERROR(IF(AND($GV134="fem",'Classificação geral'!$K126=2),'Classificação geral'!U126,""),"")</f>
        <v/>
      </c>
      <c r="HC134" s="214" t="str">
        <f>IFERROR(IF(AND($GV134="fem",'Classificação geral'!$K126=2),'Classificação geral'!W126,""),"")</f>
        <v/>
      </c>
      <c r="HD134" s="214" t="str">
        <f>IFERROR(IF(AND($GV134="fem",'Classificação geral'!$K126=2),'Classificação geral'!X126,""),"")</f>
        <v/>
      </c>
      <c r="HE134" s="214" t="str">
        <f>IFERROR(IF(AND($GV134="fem",'Classificação geral'!$K126=2),'Classificação geral'!M126,""),"")</f>
        <v/>
      </c>
      <c r="HF134" s="214" t="str">
        <f>IFERROR(IF(AND($GV134="fem",'Classificação geral'!$K126=2),'Classificação geral'!Y126,""),"")</f>
        <v/>
      </c>
      <c r="HG134" s="214" t="str">
        <f>IFERROR(IF(AND($GV134="fem",'Classificação geral'!$K126=2),'Classificação geral'!AA126,""),"")</f>
        <v/>
      </c>
      <c r="HH134" s="214" t="str">
        <f>IFERROR(IF(AND($GV134="fem",'Classificação geral'!$K126=2),'Classificação geral'!AB126,""),"")</f>
        <v/>
      </c>
      <c r="HI134" s="214" t="str">
        <f>IFERROR(IF(AND($GV134="fem",'Classificação geral'!$K126=2),'Classificação geral'!N126,""),"")</f>
        <v/>
      </c>
      <c r="HJ134" s="214" t="str">
        <f>IFERROR(IF(AND($GV134="fem",'Classificação geral'!$K126=2),'Classificação geral'!O126,""),"")</f>
        <v/>
      </c>
      <c r="HK134" s="214" t="str">
        <f>IFERROR(IF(AND($GV134="fem",'Classificação geral'!$K126=2),'Classificação geral'!AM126,""),"")</f>
        <v/>
      </c>
      <c r="HL134" s="216" t="str">
        <f>IFERROR(RANK(HK134,HK:HK,0)+ COUNTIF(HK$13:$HK132,HK134),"")</f>
        <v/>
      </c>
      <c r="HM134" s="209"/>
      <c r="HN134" s="214" t="str">
        <f>IFERROR(IF(AND('Classificação geral'!$J126="mas",'Classificação geral'!$K126=2,'Classificação geral'!$F126="Mini"),'Classificação geral'!$A126,""),"")</f>
        <v/>
      </c>
      <c r="HO134" s="214" t="str">
        <f>IFERROR(IF(AND('Classificação geral'!$J126="mas",'Classificação geral'!$K126=2,'Classificação geral'!$F126="Mini"),'Classificação geral'!$B126,""),"")</f>
        <v/>
      </c>
      <c r="HP134" s="215" t="str">
        <f>IF($HO134='Classificação geral'!$B126,'Classificação geral'!$C126,"")</f>
        <v/>
      </c>
      <c r="HQ134" s="215" t="str">
        <f>IF($HO134='Classificação geral'!$B126,'Classificação geral'!$D126,"")</f>
        <v/>
      </c>
      <c r="HR134" s="215" t="str">
        <f>IF($HO134='Classificação geral'!$B126,'Classificação geral'!$J126,"")</f>
        <v/>
      </c>
      <c r="HS134" s="214" t="str">
        <f>IFERROR(IF(AND($HR134="mas",'Classificação geral'!$K126=2),'Classificação geral'!K126,""),"")</f>
        <v/>
      </c>
      <c r="HT134" s="214" t="str">
        <f>IFERROR(IF(AND($HR134="mas",'Classificação geral'!$K126=2),'Classificação geral'!P126,""),"")</f>
        <v/>
      </c>
      <c r="HU134" s="214" t="str">
        <f>IFERROR(IF(AND($HR134="mas",'Classificação geral'!$K126=2),'Classificação geral'!S126,""),"")</f>
        <v/>
      </c>
      <c r="HV134" s="214" t="str">
        <f>IFERROR(IF(AND($HR134="mas",'Classificação geral'!$K126=2),'Classificação geral'!T126,""),"")</f>
        <v/>
      </c>
      <c r="HW134" s="214" t="str">
        <f>IFERROR(IF(AND($HR134="mas",'Classificação geral'!$K126=2),'Classificação geral'!L126,""),"")</f>
        <v/>
      </c>
      <c r="HX134" s="214" t="str">
        <f>IFERROR(IF(AND($HR134="mas",'Classificação geral'!$K126=2),'Classificação geral'!U126,""),"")</f>
        <v/>
      </c>
      <c r="HY134" s="214" t="str">
        <f>IFERROR(IF(AND($HR134="mas",'Classificação geral'!$K126=2),'Classificação geral'!W126,""),"")</f>
        <v/>
      </c>
      <c r="HZ134" s="214" t="str">
        <f>IFERROR(IF(AND($HR134="mas",'Classificação geral'!$K126=2),'Classificação geral'!X126,""),"")</f>
        <v/>
      </c>
      <c r="IA134" s="214" t="str">
        <f>IFERROR(IF(AND($HR134="mas",'Classificação geral'!$K126=2),'Classificação geral'!M126,""),"")</f>
        <v/>
      </c>
      <c r="IB134" s="214" t="str">
        <f>IFERROR(IF(AND($HR134="mas",'Classificação geral'!$K126=2),'Classificação geral'!Y126,""),"")</f>
        <v/>
      </c>
      <c r="IC134" s="214" t="str">
        <f>IFERROR(IF(AND($HR134="mas",'Classificação geral'!$K126=2),'Classificação geral'!AA126,""),"")</f>
        <v/>
      </c>
      <c r="ID134" s="214" t="str">
        <f>IFERROR(IF(AND($HR134="mas",'Classificação geral'!$K126=2),'Classificação geral'!AB126,""),"")</f>
        <v/>
      </c>
      <c r="IE134" s="214" t="str">
        <f>IFERROR(IF(AND($HR134="mas",'Classificação geral'!$K126=2),'Classificação geral'!N126,""),"")</f>
        <v/>
      </c>
      <c r="IF134" s="214" t="str">
        <f>IFERROR(IF(AND($HR134="mas",'Classificação geral'!$K126=2),'Classificação geral'!$AM126,""),"")</f>
        <v/>
      </c>
      <c r="IG134" s="216" t="str">
        <f>IFERROR(RANK(IF134,IF:IF,0)+ COUNTIF($IF$13:IF$13,IF134),"")</f>
        <v/>
      </c>
      <c r="IH134" s="209"/>
      <c r="II134" s="214" t="str">
        <f>IFERROR(IF(AND('Classificação geral'!$J126="fem",'Classificação geral'!$K126=3,'Classificação geral'!$F126="Mini"),'Classificação geral'!$A126,""),"")</f>
        <v/>
      </c>
      <c r="IJ134" s="214" t="str">
        <f>IFERROR(IF(AND('Classificação geral'!$J126="fem",'Classificação geral'!$K126=3,'Classificação geral'!$F126="Mini"),'Classificação geral'!$B126,""),"")</f>
        <v/>
      </c>
      <c r="IK134" s="215" t="str">
        <f>IF($IJ134='Classificação geral'!$B126,'Classificação geral'!$C126,"")</f>
        <v/>
      </c>
      <c r="IL134" s="215" t="str">
        <f>IF($IJ134='Classificação geral'!$B126,'Classificação geral'!$D126,"")</f>
        <v/>
      </c>
      <c r="IM134" s="215" t="str">
        <f>IF($IJ134='Classificação geral'!$B126,'Classificação geral'!$J126,"")</f>
        <v/>
      </c>
      <c r="IN134" s="215" t="str">
        <f>IF($IM134='Classificação geral'!$J126,'Classificação geral'!$K126,"")</f>
        <v/>
      </c>
      <c r="IO134" s="215" t="str">
        <f>IF($IN134='Classificação geral'!$K126,'Classificação geral'!$P126,"")</f>
        <v/>
      </c>
      <c r="IP134" s="215" t="str">
        <f>IF($IN134='Classificação geral'!$K126,'Classificação geral'!$S126,"")</f>
        <v/>
      </c>
      <c r="IQ134" s="215" t="str">
        <f>IF($IN134='Classificação geral'!$K126,'Classificação geral'!$T126,"")</f>
        <v/>
      </c>
      <c r="IR134" s="215" t="str">
        <f>IF($IN134='Classificação geral'!$K126,'Classificação geral'!$L126,"")</f>
        <v/>
      </c>
      <c r="IS134" s="215" t="str">
        <f>IF($IN134='Classificação geral'!$K126,'Classificação geral'!$U126,"")</f>
        <v/>
      </c>
      <c r="IT134" s="215" t="str">
        <f>IF($IN134='Classificação geral'!$K126,'Classificação geral'!$W126,"")</f>
        <v/>
      </c>
      <c r="IU134" s="215" t="str">
        <f>IF($IN134='Classificação geral'!$K126,'Classificação geral'!$X126,"")</f>
        <v/>
      </c>
      <c r="IV134" s="215" t="str">
        <f>IF($IN134='Classificação geral'!$K126,'Classificação geral'!$M126,"")</f>
        <v/>
      </c>
      <c r="IW134" s="215" t="str">
        <f>IF($IN134='Classificação geral'!$K126,'Classificação geral'!$Y126,"")</f>
        <v/>
      </c>
      <c r="IX134" s="215" t="str">
        <f>IF($IN134='Classificação geral'!$K126,'Classificação geral'!$AA126,"")</f>
        <v/>
      </c>
      <c r="IY134" s="215" t="str">
        <f>IF($IN134='Classificação geral'!$K126,'Classificação geral'!$AB126,"")</f>
        <v/>
      </c>
      <c r="IZ134" s="215" t="str">
        <f>IF($IN134='Classificação geral'!$K126,'Classificação geral'!$N126,"")</f>
        <v/>
      </c>
      <c r="JA134" s="215" t="str">
        <f>IF($IN134='Classificação geral'!$K126,'Classificação geral'!$O126,"")</f>
        <v/>
      </c>
      <c r="JB134" s="215" t="str">
        <f>IF($IN134='Classificação geral'!$K126,'Classificação geral'!$AM126,"")</f>
        <v/>
      </c>
      <c r="JC134" s="216" t="str">
        <f>IFERROR(RANK(JB134,JB:JB,0)+ COUNTIF($JB$13:JB132,JB134),"")</f>
        <v/>
      </c>
      <c r="JD134" s="209"/>
      <c r="JE134" s="214" t="str">
        <f>IFERROR(IF(AND('Classificação geral'!$J126="mas",'Classificação geral'!$K126=3,'Classificação geral'!$F126="Mini"),'Classificação geral'!$A126,""),"")</f>
        <v/>
      </c>
      <c r="JF134" s="214" t="str">
        <f>IFERROR(IF(AND('Classificação geral'!$J126="mas",'Classificação geral'!$K126=3,'Classificação geral'!$F126="Mini"),'Classificação geral'!$B126,""),"")</f>
        <v/>
      </c>
      <c r="JG134" s="215" t="str">
        <f>IF($JF134='Classificação geral'!$B126,'Classificação geral'!$C126,"")</f>
        <v/>
      </c>
      <c r="JH134" s="215" t="str">
        <f>IF($JF134='Classificação geral'!$B126,'Classificação geral'!$D126,"")</f>
        <v/>
      </c>
      <c r="JI134" s="215" t="str">
        <f>IF($JF134='Classificação geral'!$B126,'Classificação geral'!$J126,"")</f>
        <v/>
      </c>
      <c r="JJ134" s="214" t="str">
        <f>IFERROR(IF(AND($JI134="mas",'Classificação geral'!$K126=3),'Classificação geral'!K126,""),"")</f>
        <v/>
      </c>
      <c r="JK134" s="214" t="str">
        <f>IFERROR(IF(AND($JI134="mas",'Classificação geral'!$K126=3),'Classificação geral'!P126,""),"")</f>
        <v/>
      </c>
      <c r="JL134" s="214" t="str">
        <f>IFERROR(IF(AND($JI134="mas",'Classificação geral'!$K126=3),'Classificação geral'!S126,""),"")</f>
        <v/>
      </c>
      <c r="JM134" s="214" t="str">
        <f>IFERROR(IF(AND($JI134="mas",'Classificação geral'!$K126=3),'Classificação geral'!T126,""),"")</f>
        <v/>
      </c>
      <c r="JN134" s="214" t="str">
        <f>IFERROR(IF(AND($JI134="mas",'Classificação geral'!$K126=3),'Classificação geral'!L126,""),"")</f>
        <v/>
      </c>
      <c r="JO134" s="214" t="str">
        <f>IFERROR(IF(AND($JI134="mas",'Classificação geral'!$K126=3),'Classificação geral'!U126,""),"")</f>
        <v/>
      </c>
      <c r="JP134" s="214" t="str">
        <f>IFERROR(IF(AND($JI134="mas",'Classificação geral'!$K126=3),'Classificação geral'!W126,""),"")</f>
        <v/>
      </c>
      <c r="JQ134" s="214" t="str">
        <f>IFERROR(IF(AND($JI134="mas",'Classificação geral'!$K126=3),'Classificação geral'!X126,""),"")</f>
        <v/>
      </c>
      <c r="JR134" s="214" t="str">
        <f>IFERROR(IF(AND($JI134="mas",'Classificação geral'!$K126=3),'Classificação geral'!M126,""),"")</f>
        <v/>
      </c>
      <c r="JS134" s="214" t="str">
        <f>IFERROR(IF(AND($JI134="mas",'Classificação geral'!$K126=3),'Classificação geral'!Y126,""),"")</f>
        <v/>
      </c>
      <c r="JT134" s="214" t="str">
        <f>IFERROR(IF(AND($JI134="mas",'Classificação geral'!$K126=3),'Classificação geral'!AA126,""),"")</f>
        <v/>
      </c>
      <c r="JU134" s="214" t="str">
        <f>IFERROR(IF(AND($JI134="mas",'Classificação geral'!$K126=3),'Classificação geral'!AB126,""),"")</f>
        <v/>
      </c>
      <c r="JV134" s="214" t="str">
        <f>IFERROR(IF(AND($JI134="mas",'Classificação geral'!$K126=3),'Classificação geral'!N126,""),"")</f>
        <v/>
      </c>
      <c r="JW134" s="214" t="str">
        <f>IFERROR(IF(AND($JI134="mas",'Classificação geral'!$K126=3),'Classificação geral'!$AM126,""),"")</f>
        <v/>
      </c>
      <c r="JX134" s="216" t="str">
        <f>IFERROR(RANK(JW134,JW:JW,0)+ COUNTIF(JW$13:$JW132,JW134),"")</f>
        <v/>
      </c>
    </row>
    <row r="135" spans="2:284" ht="24.75" customHeight="1" x14ac:dyDescent="0.35">
      <c r="EZ135" s="214" t="str">
        <f>IFERROR(IF(AND('Classificação geral'!$J127="FEM",'Classificação geral'!$K127=1,'Classificação geral'!$F127="Mini"),'Classificação geral'!$A127,""),"")</f>
        <v/>
      </c>
      <c r="FA135" s="214" t="str">
        <f>IFERROR(IF(AND('Classificação geral'!$J127="FEM",'Classificação geral'!$K127=1,'Classificação geral'!F127="Mini"),'Classificação geral'!$B127,""),"")</f>
        <v/>
      </c>
      <c r="FB135" s="215" t="str">
        <f>IF($FA135='Classificação geral'!$B127,'Classificação geral'!$C127,"")</f>
        <v/>
      </c>
      <c r="FC135" s="215" t="str">
        <f>IF($FA135='Classificação geral'!$B127,'Classificação geral'!$D127,"")</f>
        <v/>
      </c>
      <c r="FD135" s="215" t="str">
        <f>IF($FA135='Classificação geral'!$B127,'Classificação geral'!$J127,"")</f>
        <v/>
      </c>
      <c r="FE135" s="215" t="str">
        <f>IF($FD135='Classificação geral'!$J127,'Classificação geral'!$K127,"")</f>
        <v/>
      </c>
      <c r="FF135" s="215" t="str">
        <f>IF($FE135='Classificação geral'!$K127,'Classificação geral'!$P127,"")</f>
        <v/>
      </c>
      <c r="FG135" s="215" t="str">
        <f>IF($FE135='Classificação geral'!$K127,'Classificação geral'!$S127,"")</f>
        <v/>
      </c>
      <c r="FH135" s="215" t="str">
        <f>IF($FE135='Classificação geral'!$K127,'Classificação geral'!$T127,"")</f>
        <v/>
      </c>
      <c r="FI135" s="215" t="str">
        <f>IF($FE135='Classificação geral'!$K127,'Classificação geral'!$L127,"")</f>
        <v/>
      </c>
      <c r="FJ135" s="215" t="str">
        <f>IF($FE135='Classificação geral'!$K127,'Classificação geral'!$U127,"")</f>
        <v/>
      </c>
      <c r="FK135" s="215" t="str">
        <f>IF($FE135='Classificação geral'!$K127,'Classificação geral'!$W127,"")</f>
        <v/>
      </c>
      <c r="FL135" s="215" t="str">
        <f>IF($FE135='Classificação geral'!$K127,'Classificação geral'!$X127,"")</f>
        <v/>
      </c>
      <c r="FM135" s="215" t="str">
        <f>IF($FE135='Classificação geral'!$K127,'Classificação geral'!$M127,"")</f>
        <v/>
      </c>
      <c r="FN135" s="215" t="str">
        <f>IF($FE135='Classificação geral'!$K127,'Classificação geral'!$Y127,"")</f>
        <v/>
      </c>
      <c r="FO135" s="215" t="str">
        <f>IF($FE135='Classificação geral'!$K127,'Classificação geral'!$AA127,"")</f>
        <v/>
      </c>
      <c r="FP135" s="215" t="str">
        <f>IF($FE135='Classificação geral'!$K127,'Classificação geral'!$AB127,"")</f>
        <v/>
      </c>
      <c r="FQ135" s="215" t="str">
        <f>IF($FE135='Classificação geral'!$K127,'Classificação geral'!$N127,"")</f>
        <v/>
      </c>
      <c r="FR135" s="215" t="str">
        <f>IF($FE135='Classificação geral'!$K127,'Classificação geral'!$O127,"")</f>
        <v/>
      </c>
      <c r="FS135" s="215" t="str">
        <f>IF($FE135='Classificação geral'!$K127,'Classificação geral'!$AM127,"")</f>
        <v/>
      </c>
      <c r="FT135" s="216" t="str">
        <f>IFERROR(RANK(FS135,FS:FS,0)+ COUNTIF($FS$13:FS134,FS135),"")</f>
        <v/>
      </c>
      <c r="FU135" s="209"/>
      <c r="FV135" s="214" t="str">
        <f>IFERROR(IF(AND('Classificação geral'!$J127="mas",'Classificação geral'!$K127=1,'Classificação geral'!$F127="Mini"),'Classificação geral'!$A127,""),"")</f>
        <v/>
      </c>
      <c r="FW135" s="214" t="str">
        <f>IFERROR(IF(AND('Classificação geral'!$J127="mas",'Classificação geral'!$K127=1,'Classificação geral'!$F127="Mini"),'Classificação geral'!$B127,""),"")</f>
        <v/>
      </c>
      <c r="FX135" s="215" t="str">
        <f>IF($FW135='Classificação geral'!$B127,'Classificação geral'!$C127,"")</f>
        <v/>
      </c>
      <c r="FY135" s="215" t="str">
        <f>IF($FW135='Classificação geral'!$B127,'Classificação geral'!$D127,"")</f>
        <v/>
      </c>
      <c r="FZ135" s="215" t="str">
        <f>IF($FW135='Classificação geral'!$B127,'Classificação geral'!$J127,"")</f>
        <v/>
      </c>
      <c r="GA135" s="214" t="str">
        <f>IFERROR(IF(AND($FZ135="mas",'Classificação geral'!$K127=1),'Classificação geral'!K127,""),"")</f>
        <v/>
      </c>
      <c r="GB135" s="214" t="str">
        <f>IFERROR(IF(AND($FZ135="mas",'Classificação geral'!$K127=1),'Classificação geral'!P127,""),"")</f>
        <v/>
      </c>
      <c r="GC135" s="214" t="str">
        <f>IFERROR(IF(AND($FZ135="mas",'Classificação geral'!$K127=1),'Classificação geral'!S127,""),"")</f>
        <v/>
      </c>
      <c r="GD135" s="214" t="str">
        <f>IFERROR(IF(AND($FZ135="mas",'Classificação geral'!$K127=1),'Classificação geral'!T127,""),"")</f>
        <v/>
      </c>
      <c r="GE135" s="214" t="str">
        <f>IFERROR(IF(AND($FZ135="mas",'Classificação geral'!$K127=1),'Classificação geral'!L127,""),"")</f>
        <v/>
      </c>
      <c r="GF135" s="214" t="str">
        <f>IFERROR(IF(AND($FZ135="mas",'Classificação geral'!$K127=1),'Classificação geral'!U127,""),"")</f>
        <v/>
      </c>
      <c r="GG135" s="214" t="str">
        <f>IFERROR(IF(AND($FZ135="mas",'Classificação geral'!$K127=1),'Classificação geral'!W127,""),"")</f>
        <v/>
      </c>
      <c r="GH135" s="214" t="str">
        <f>IFERROR(IF(AND($FZ135="mas",'Classificação geral'!$K127=1),'Classificação geral'!X127,""),"")</f>
        <v/>
      </c>
      <c r="GI135" s="214" t="str">
        <f>IFERROR(IF(AND($FZ135="mas",'Classificação geral'!$K127=1),'Classificação geral'!M127,""),"")</f>
        <v/>
      </c>
      <c r="GJ135" s="214" t="str">
        <f>IFERROR(IF(AND($FZ135="mas",'Classificação geral'!$K127=1),'Classificação geral'!Y127,""),"")</f>
        <v/>
      </c>
      <c r="GK135" s="214" t="str">
        <f>IFERROR(IF(AND($FZ135="mas",'Classificação geral'!$K127=1),'Classificação geral'!AA127,""),"")</f>
        <v/>
      </c>
      <c r="GL135" s="214" t="str">
        <f>IFERROR(IF(AND($FZ135="mas",'Classificação geral'!$K127=1),'Classificação geral'!AB127,""),"")</f>
        <v/>
      </c>
      <c r="GM135" s="214" t="str">
        <f>IFERROR(IF(AND($FZ135="mas",'Classificação geral'!$K127=1),'Classificação geral'!N127,""),"")</f>
        <v/>
      </c>
      <c r="GN135" s="214" t="str">
        <f>IFERROR(IF(AND($FZ135="mas",'Classificação geral'!$K127=1),'Classificação geral'!O127,""),"")</f>
        <v/>
      </c>
      <c r="GO135" s="244" t="str">
        <f>IFERROR(IF(AND($FZ135="mas",'Classificação geral'!$K127=1),'Classificação geral'!AM127,""),"")</f>
        <v/>
      </c>
      <c r="GP135" s="216" t="str">
        <f>IFERROR(RANK(GO135,GO:GO,0)+ COUNTIF($GO$13:GO134,GO135),"")</f>
        <v/>
      </c>
      <c r="GQ135" s="209"/>
      <c r="GR135" s="214" t="str">
        <f>IFERROR(IF(AND('Classificação geral'!$J127="fem",'Classificação geral'!$K127=2,'Classificação geral'!$F127="Mini"),'Classificação geral'!$A127,""),"")</f>
        <v/>
      </c>
      <c r="GS135" s="214" t="str">
        <f>IFERROR(IF(AND('Classificação geral'!$J127="fem",'Classificação geral'!$K127=2,'Classificação geral'!$F127="Mini"),'Classificação geral'!$B127,""),"")</f>
        <v/>
      </c>
      <c r="GT135" s="215" t="str">
        <f>IF($GS135='Classificação geral'!$B127,'Classificação geral'!$C127,"")</f>
        <v/>
      </c>
      <c r="GU135" s="215" t="str">
        <f>IF($GS135='Classificação geral'!$B127,'Classificação geral'!$D127,"")</f>
        <v/>
      </c>
      <c r="GV135" s="215" t="str">
        <f>IF($GS135='Classificação geral'!$B127,'Classificação geral'!$J127,"")</f>
        <v/>
      </c>
      <c r="GW135" s="214" t="str">
        <f>IFERROR(IF(AND($GV135="fem",'Classificação geral'!$K127=2),'Classificação geral'!K127,""),"")</f>
        <v/>
      </c>
      <c r="GX135" s="214" t="str">
        <f>IFERROR(IF(AND($GV135="fem",'Classificação geral'!$K127=2),'Classificação geral'!P127,""),"")</f>
        <v/>
      </c>
      <c r="GY135" s="214" t="str">
        <f>IFERROR(IF(AND($GV135="fem",'Classificação geral'!$K127=2),'Classificação geral'!S127,""),"")</f>
        <v/>
      </c>
      <c r="GZ135" s="214" t="str">
        <f>IFERROR(IF(AND($GV135="fem",'Classificação geral'!$K127=2),'Classificação geral'!T127,""),"")</f>
        <v/>
      </c>
      <c r="HA135" s="214" t="str">
        <f>IFERROR(IF(AND($GV135="fem",'Classificação geral'!$K127=2),'Classificação geral'!L127,""),"")</f>
        <v/>
      </c>
      <c r="HB135" s="214" t="str">
        <f>IFERROR(IF(AND($GV135="fem",'Classificação geral'!$K127=2),'Classificação geral'!U127,""),"")</f>
        <v/>
      </c>
      <c r="HC135" s="214" t="str">
        <f>IFERROR(IF(AND($GV135="fem",'Classificação geral'!$K127=2),'Classificação geral'!W127,""),"")</f>
        <v/>
      </c>
      <c r="HD135" s="214" t="str">
        <f>IFERROR(IF(AND($GV135="fem",'Classificação geral'!$K127=2),'Classificação geral'!X127,""),"")</f>
        <v/>
      </c>
      <c r="HE135" s="214" t="str">
        <f>IFERROR(IF(AND($GV135="fem",'Classificação geral'!$K127=2),'Classificação geral'!M127,""),"")</f>
        <v/>
      </c>
      <c r="HF135" s="214" t="str">
        <f>IFERROR(IF(AND($GV135="fem",'Classificação geral'!$K127=2),'Classificação geral'!Y127,""),"")</f>
        <v/>
      </c>
      <c r="HG135" s="214" t="str">
        <f>IFERROR(IF(AND($GV135="fem",'Classificação geral'!$K127=2),'Classificação geral'!AA127,""),"")</f>
        <v/>
      </c>
      <c r="HH135" s="214" t="str">
        <f>IFERROR(IF(AND($GV135="fem",'Classificação geral'!$K127=2),'Classificação geral'!AB127,""),"")</f>
        <v/>
      </c>
      <c r="HI135" s="214" t="str">
        <f>IFERROR(IF(AND($GV135="fem",'Classificação geral'!$K127=2),'Classificação geral'!N127,""),"")</f>
        <v/>
      </c>
      <c r="HJ135" s="214" t="str">
        <f>IFERROR(IF(AND($GV135="fem",'Classificação geral'!$K127=2),'Classificação geral'!O127,""),"")</f>
        <v/>
      </c>
      <c r="HK135" s="214" t="str">
        <f>IFERROR(IF(AND($GV135="fem",'Classificação geral'!$K127=2),'Classificação geral'!AM127,""),"")</f>
        <v/>
      </c>
      <c r="HL135" s="216" t="str">
        <f>IFERROR(RANK(HK135,HK:HK,0)+ COUNTIF(HK$13:$HK133,HK135),"")</f>
        <v/>
      </c>
      <c r="HM135" s="209"/>
      <c r="HN135" s="214" t="str">
        <f>IFERROR(IF(AND('Classificação geral'!$J127="mas",'Classificação geral'!$K127=2,'Classificação geral'!$F127="Mini"),'Classificação geral'!$A127,""),"")</f>
        <v/>
      </c>
      <c r="HO135" s="214" t="str">
        <f>IFERROR(IF(AND('Classificação geral'!$J127="mas",'Classificação geral'!$K127=2,'Classificação geral'!$F127="Mini"),'Classificação geral'!$B127,""),"")</f>
        <v/>
      </c>
      <c r="HP135" s="215" t="str">
        <f>IF($HO135='Classificação geral'!$B127,'Classificação geral'!$C127,"")</f>
        <v/>
      </c>
      <c r="HQ135" s="215" t="str">
        <f>IF($HO135='Classificação geral'!$B127,'Classificação geral'!$D127,"")</f>
        <v/>
      </c>
      <c r="HR135" s="215" t="str">
        <f>IF($HO135='Classificação geral'!$B127,'Classificação geral'!$J127,"")</f>
        <v/>
      </c>
      <c r="HS135" s="214" t="str">
        <f>IFERROR(IF(AND($HR135="mas",'Classificação geral'!$K127=2),'Classificação geral'!K127,""),"")</f>
        <v/>
      </c>
      <c r="HT135" s="214" t="str">
        <f>IFERROR(IF(AND($HR135="mas",'Classificação geral'!$K127=2),'Classificação geral'!P127,""),"")</f>
        <v/>
      </c>
      <c r="HU135" s="214" t="str">
        <f>IFERROR(IF(AND($HR135="mas",'Classificação geral'!$K127=2),'Classificação geral'!S127,""),"")</f>
        <v/>
      </c>
      <c r="HV135" s="214" t="str">
        <f>IFERROR(IF(AND($HR135="mas",'Classificação geral'!$K127=2),'Classificação geral'!T127,""),"")</f>
        <v/>
      </c>
      <c r="HW135" s="214" t="str">
        <f>IFERROR(IF(AND($HR135="mas",'Classificação geral'!$K127=2),'Classificação geral'!L127,""),"")</f>
        <v/>
      </c>
      <c r="HX135" s="214" t="str">
        <f>IFERROR(IF(AND($HR135="mas",'Classificação geral'!$K127=2),'Classificação geral'!U127,""),"")</f>
        <v/>
      </c>
      <c r="HY135" s="214" t="str">
        <f>IFERROR(IF(AND($HR135="mas",'Classificação geral'!$K127=2),'Classificação geral'!W127,""),"")</f>
        <v/>
      </c>
      <c r="HZ135" s="214" t="str">
        <f>IFERROR(IF(AND($HR135="mas",'Classificação geral'!$K127=2),'Classificação geral'!X127,""),"")</f>
        <v/>
      </c>
      <c r="IA135" s="214" t="str">
        <f>IFERROR(IF(AND($HR135="mas",'Classificação geral'!$K127=2),'Classificação geral'!M127,""),"")</f>
        <v/>
      </c>
      <c r="IB135" s="214" t="str">
        <f>IFERROR(IF(AND($HR135="mas",'Classificação geral'!$K127=2),'Classificação geral'!Y127,""),"")</f>
        <v/>
      </c>
      <c r="IC135" s="214" t="str">
        <f>IFERROR(IF(AND($HR135="mas",'Classificação geral'!$K127=2),'Classificação geral'!AA127,""),"")</f>
        <v/>
      </c>
      <c r="ID135" s="214" t="str">
        <f>IFERROR(IF(AND($HR135="mas",'Classificação geral'!$K127=2),'Classificação geral'!AB127,""),"")</f>
        <v/>
      </c>
      <c r="IE135" s="214" t="str">
        <f>IFERROR(IF(AND($HR135="mas",'Classificação geral'!$K127=2),'Classificação geral'!N127,""),"")</f>
        <v/>
      </c>
      <c r="IF135" s="214" t="str">
        <f>IFERROR(IF(AND($HR135="mas",'Classificação geral'!$K127=2),'Classificação geral'!$AM127,""),"")</f>
        <v/>
      </c>
      <c r="IG135" s="216" t="str">
        <f>IFERROR(RANK(IF135,IF:IF,0)+ COUNTIF($IF$13:IF$13,IF135),"")</f>
        <v/>
      </c>
      <c r="IH135" s="209"/>
      <c r="II135" s="214" t="str">
        <f>IFERROR(IF(AND('Classificação geral'!$J127="fem",'Classificação geral'!$K127=3,'Classificação geral'!$F127="Mini"),'Classificação geral'!$A127,""),"")</f>
        <v/>
      </c>
      <c r="IJ135" s="214" t="str">
        <f>IFERROR(IF(AND('Classificação geral'!$J127="fem",'Classificação geral'!$K127=3,'Classificação geral'!$F127="Mini"),'Classificação geral'!$B127,""),"")</f>
        <v/>
      </c>
      <c r="IK135" s="215" t="str">
        <f>IF($IJ135='Classificação geral'!$B127,'Classificação geral'!$C127,"")</f>
        <v/>
      </c>
      <c r="IL135" s="215" t="str">
        <f>IF($IJ135='Classificação geral'!$B127,'Classificação geral'!$D127,"")</f>
        <v/>
      </c>
      <c r="IM135" s="215" t="str">
        <f>IF($IJ135='Classificação geral'!$B127,'Classificação geral'!$J127,"")</f>
        <v/>
      </c>
      <c r="IN135" s="215" t="str">
        <f>IF($IM135='Classificação geral'!$J127,'Classificação geral'!$K127,"")</f>
        <v/>
      </c>
      <c r="IO135" s="215" t="str">
        <f>IF($IN135='Classificação geral'!$K127,'Classificação geral'!$P127,"")</f>
        <v/>
      </c>
      <c r="IP135" s="215" t="str">
        <f>IF($IN135='Classificação geral'!$K127,'Classificação geral'!$S127,"")</f>
        <v/>
      </c>
      <c r="IQ135" s="215" t="str">
        <f>IF($IN135='Classificação geral'!$K127,'Classificação geral'!$T127,"")</f>
        <v/>
      </c>
      <c r="IR135" s="215" t="str">
        <f>IF($IN135='Classificação geral'!$K127,'Classificação geral'!$L127,"")</f>
        <v/>
      </c>
      <c r="IS135" s="215" t="str">
        <f>IF($IN135='Classificação geral'!$K127,'Classificação geral'!$U127,"")</f>
        <v/>
      </c>
      <c r="IT135" s="215" t="str">
        <f>IF($IN135='Classificação geral'!$K127,'Classificação geral'!$W127,"")</f>
        <v/>
      </c>
      <c r="IU135" s="215" t="str">
        <f>IF($IN135='Classificação geral'!$K127,'Classificação geral'!$X127,"")</f>
        <v/>
      </c>
      <c r="IV135" s="215" t="str">
        <f>IF($IN135='Classificação geral'!$K127,'Classificação geral'!$M127,"")</f>
        <v/>
      </c>
      <c r="IW135" s="215" t="str">
        <f>IF($IN135='Classificação geral'!$K127,'Classificação geral'!$Y127,"")</f>
        <v/>
      </c>
      <c r="IX135" s="215" t="str">
        <f>IF($IN135='Classificação geral'!$K127,'Classificação geral'!$AA127,"")</f>
        <v/>
      </c>
      <c r="IY135" s="215" t="str">
        <f>IF($IN135='Classificação geral'!$K127,'Classificação geral'!$AB127,"")</f>
        <v/>
      </c>
      <c r="IZ135" s="215" t="str">
        <f>IF($IN135='Classificação geral'!$K127,'Classificação geral'!$N127,"")</f>
        <v/>
      </c>
      <c r="JA135" s="215" t="str">
        <f>IF($IN135='Classificação geral'!$K127,'Classificação geral'!$O127,"")</f>
        <v/>
      </c>
      <c r="JB135" s="215" t="str">
        <f>IF($IN135='Classificação geral'!$K127,'Classificação geral'!$AM127,"")</f>
        <v/>
      </c>
      <c r="JC135" s="216" t="str">
        <f>IFERROR(RANK(JB135,JB:JB,0)+ COUNTIF($JB$13:JB133,JB135),"")</f>
        <v/>
      </c>
      <c r="JD135" s="209"/>
      <c r="JE135" s="214" t="str">
        <f>IFERROR(IF(AND('Classificação geral'!$J127="mas",'Classificação geral'!$K127=3,'Classificação geral'!$F127="Mini"),'Classificação geral'!$A127,""),"")</f>
        <v/>
      </c>
      <c r="JF135" s="214" t="str">
        <f>IFERROR(IF(AND('Classificação geral'!$J127="mas",'Classificação geral'!$K127=3,'Classificação geral'!$F127="Mini"),'Classificação geral'!$B127,""),"")</f>
        <v/>
      </c>
      <c r="JG135" s="215" t="str">
        <f>IF($JF135='Classificação geral'!$B127,'Classificação geral'!$C127,"")</f>
        <v/>
      </c>
      <c r="JH135" s="215" t="str">
        <f>IF($JF135='Classificação geral'!$B127,'Classificação geral'!$D127,"")</f>
        <v/>
      </c>
      <c r="JI135" s="215" t="str">
        <f>IF($JF135='Classificação geral'!$B127,'Classificação geral'!$J127,"")</f>
        <v/>
      </c>
      <c r="JJ135" s="214" t="str">
        <f>IFERROR(IF(AND($JI135="mas",'Classificação geral'!$K127=3),'Classificação geral'!K127,""),"")</f>
        <v/>
      </c>
      <c r="JK135" s="214" t="str">
        <f>IFERROR(IF(AND($JI135="mas",'Classificação geral'!$K127=3),'Classificação geral'!P127,""),"")</f>
        <v/>
      </c>
      <c r="JL135" s="214" t="str">
        <f>IFERROR(IF(AND($JI135="mas",'Classificação geral'!$K127=3),'Classificação geral'!S127,""),"")</f>
        <v/>
      </c>
      <c r="JM135" s="214" t="str">
        <f>IFERROR(IF(AND($JI135="mas",'Classificação geral'!$K127=3),'Classificação geral'!T127,""),"")</f>
        <v/>
      </c>
      <c r="JN135" s="214" t="str">
        <f>IFERROR(IF(AND($JI135="mas",'Classificação geral'!$K127=3),'Classificação geral'!L127,""),"")</f>
        <v/>
      </c>
      <c r="JO135" s="214" t="str">
        <f>IFERROR(IF(AND($JI135="mas",'Classificação geral'!$K127=3),'Classificação geral'!U127,""),"")</f>
        <v/>
      </c>
      <c r="JP135" s="214" t="str">
        <f>IFERROR(IF(AND($JI135="mas",'Classificação geral'!$K127=3),'Classificação geral'!W127,""),"")</f>
        <v/>
      </c>
      <c r="JQ135" s="214" t="str">
        <f>IFERROR(IF(AND($JI135="mas",'Classificação geral'!$K127=3),'Classificação geral'!X127,""),"")</f>
        <v/>
      </c>
      <c r="JR135" s="214" t="str">
        <f>IFERROR(IF(AND($JI135="mas",'Classificação geral'!$K127=3),'Classificação geral'!M127,""),"")</f>
        <v/>
      </c>
      <c r="JS135" s="214" t="str">
        <f>IFERROR(IF(AND($JI135="mas",'Classificação geral'!$K127=3),'Classificação geral'!Y127,""),"")</f>
        <v/>
      </c>
      <c r="JT135" s="214" t="str">
        <f>IFERROR(IF(AND($JI135="mas",'Classificação geral'!$K127=3),'Classificação geral'!AA127,""),"")</f>
        <v/>
      </c>
      <c r="JU135" s="214" t="str">
        <f>IFERROR(IF(AND($JI135="mas",'Classificação geral'!$K127=3),'Classificação geral'!AB127,""),"")</f>
        <v/>
      </c>
      <c r="JV135" s="214" t="str">
        <f>IFERROR(IF(AND($JI135="mas",'Classificação geral'!$K127=3),'Classificação geral'!N127,""),"")</f>
        <v/>
      </c>
      <c r="JW135" s="214" t="str">
        <f>IFERROR(IF(AND($JI135="mas",'Classificação geral'!$K127=3),'Classificação geral'!$AM127,""),"")</f>
        <v/>
      </c>
      <c r="JX135" s="216" t="str">
        <f>IFERROR(RANK(JW135,JW:JW,0)+ COUNTIF(JW$13:$JW133,JW135),"")</f>
        <v/>
      </c>
    </row>
    <row r="136" spans="2:284" ht="24.75" customHeight="1" x14ac:dyDescent="0.35">
      <c r="EZ136" s="214" t="str">
        <f>IFERROR(IF(AND('Classificação geral'!$J128="FEM",'Classificação geral'!$K128=1,'Classificação geral'!$F128="Mini"),'Classificação geral'!$A128,""),"")</f>
        <v/>
      </c>
      <c r="FA136" s="214" t="str">
        <f>IFERROR(IF(AND('Classificação geral'!$J128="FEM",'Classificação geral'!$K128=1,'Classificação geral'!F128="Mini"),'Classificação geral'!$B128,""),"")</f>
        <v/>
      </c>
      <c r="FB136" s="215" t="str">
        <f>IF($FA136='Classificação geral'!$B128,'Classificação geral'!$C128,"")</f>
        <v/>
      </c>
      <c r="FC136" s="215" t="str">
        <f>IF($FA136='Classificação geral'!$B128,'Classificação geral'!$D128,"")</f>
        <v/>
      </c>
      <c r="FD136" s="215" t="str">
        <f>IF($FA136='Classificação geral'!$B128,'Classificação geral'!$J128,"")</f>
        <v/>
      </c>
      <c r="FE136" s="215" t="str">
        <f>IF($FD136='Classificação geral'!$J128,'Classificação geral'!$K128,"")</f>
        <v/>
      </c>
      <c r="FF136" s="215" t="str">
        <f>IF($FE136='Classificação geral'!$K128,'Classificação geral'!$P128,"")</f>
        <v/>
      </c>
      <c r="FG136" s="215" t="str">
        <f>IF($FE136='Classificação geral'!$K128,'Classificação geral'!$S128,"")</f>
        <v/>
      </c>
      <c r="FH136" s="215" t="str">
        <f>IF($FE136='Classificação geral'!$K128,'Classificação geral'!$T128,"")</f>
        <v/>
      </c>
      <c r="FI136" s="215" t="str">
        <f>IF($FE136='Classificação geral'!$K128,'Classificação geral'!$L128,"")</f>
        <v/>
      </c>
      <c r="FJ136" s="215" t="str">
        <f>IF($FE136='Classificação geral'!$K128,'Classificação geral'!$U128,"")</f>
        <v/>
      </c>
      <c r="FK136" s="215" t="str">
        <f>IF($FE136='Classificação geral'!$K128,'Classificação geral'!$W128,"")</f>
        <v/>
      </c>
      <c r="FL136" s="215" t="str">
        <f>IF($FE136='Classificação geral'!$K128,'Classificação geral'!$X128,"")</f>
        <v/>
      </c>
      <c r="FM136" s="215" t="str">
        <f>IF($FE136='Classificação geral'!$K128,'Classificação geral'!$M128,"")</f>
        <v/>
      </c>
      <c r="FN136" s="215" t="str">
        <f>IF($FE136='Classificação geral'!$K128,'Classificação geral'!$Y128,"")</f>
        <v/>
      </c>
      <c r="FO136" s="215" t="str">
        <f>IF($FE136='Classificação geral'!$K128,'Classificação geral'!$AA128,"")</f>
        <v/>
      </c>
      <c r="FP136" s="215" t="str">
        <f>IF($FE136='Classificação geral'!$K128,'Classificação geral'!$AB128,"")</f>
        <v/>
      </c>
      <c r="FQ136" s="215" t="str">
        <f>IF($FE136='Classificação geral'!$K128,'Classificação geral'!$N128,"")</f>
        <v/>
      </c>
      <c r="FR136" s="215" t="str">
        <f>IF($FE136='Classificação geral'!$K128,'Classificação geral'!$O128,"")</f>
        <v/>
      </c>
      <c r="FS136" s="215" t="str">
        <f>IF($FE136='Classificação geral'!$K128,'Classificação geral'!$AM128,"")</f>
        <v/>
      </c>
      <c r="FT136" s="216" t="str">
        <f>IFERROR(RANK(FS136,FS:FS,0)+ COUNTIF($FS$13:FS135,FS136),"")</f>
        <v/>
      </c>
      <c r="FU136" s="209"/>
      <c r="FV136" s="214" t="str">
        <f>IFERROR(IF(AND('Classificação geral'!$J128="mas",'Classificação geral'!$K128=1,'Classificação geral'!$F128="Mini"),'Classificação geral'!$A128,""),"")</f>
        <v/>
      </c>
      <c r="FW136" s="214" t="str">
        <f>IFERROR(IF(AND('Classificação geral'!$J128="mas",'Classificação geral'!$K128=1,'Classificação geral'!$F128="Mini"),'Classificação geral'!$B128,""),"")</f>
        <v/>
      </c>
      <c r="FX136" s="215" t="str">
        <f>IF($FW136='Classificação geral'!$B128,'Classificação geral'!$C128,"")</f>
        <v/>
      </c>
      <c r="FY136" s="215" t="str">
        <f>IF($FW136='Classificação geral'!$B128,'Classificação geral'!$D128,"")</f>
        <v/>
      </c>
      <c r="FZ136" s="215" t="str">
        <f>IF($FW136='Classificação geral'!$B128,'Classificação geral'!$J128,"")</f>
        <v/>
      </c>
      <c r="GA136" s="214" t="str">
        <f>IFERROR(IF(AND($FZ136="mas",'Classificação geral'!$K128=1),'Classificação geral'!K128,""),"")</f>
        <v/>
      </c>
      <c r="GB136" s="214" t="str">
        <f>IFERROR(IF(AND($FZ136="mas",'Classificação geral'!$K128=1),'Classificação geral'!P128,""),"")</f>
        <v/>
      </c>
      <c r="GC136" s="214" t="str">
        <f>IFERROR(IF(AND($FZ136="mas",'Classificação geral'!$K128=1),'Classificação geral'!S128,""),"")</f>
        <v/>
      </c>
      <c r="GD136" s="214" t="str">
        <f>IFERROR(IF(AND($FZ136="mas",'Classificação geral'!$K128=1),'Classificação geral'!T128,""),"")</f>
        <v/>
      </c>
      <c r="GE136" s="214" t="str">
        <f>IFERROR(IF(AND($FZ136="mas",'Classificação geral'!$K128=1),'Classificação geral'!L128,""),"")</f>
        <v/>
      </c>
      <c r="GF136" s="214" t="str">
        <f>IFERROR(IF(AND($FZ136="mas",'Classificação geral'!$K128=1),'Classificação geral'!U128,""),"")</f>
        <v/>
      </c>
      <c r="GG136" s="214" t="str">
        <f>IFERROR(IF(AND($FZ136="mas",'Classificação geral'!$K128=1),'Classificação geral'!W128,""),"")</f>
        <v/>
      </c>
      <c r="GH136" s="214" t="str">
        <f>IFERROR(IF(AND($FZ136="mas",'Classificação geral'!$K128=1),'Classificação geral'!X128,""),"")</f>
        <v/>
      </c>
      <c r="GI136" s="214" t="str">
        <f>IFERROR(IF(AND($FZ136="mas",'Classificação geral'!$K128=1),'Classificação geral'!M128,""),"")</f>
        <v/>
      </c>
      <c r="GJ136" s="214" t="str">
        <f>IFERROR(IF(AND($FZ136="mas",'Classificação geral'!$K128=1),'Classificação geral'!Y128,""),"")</f>
        <v/>
      </c>
      <c r="GK136" s="214" t="str">
        <f>IFERROR(IF(AND($FZ136="mas",'Classificação geral'!$K128=1),'Classificação geral'!AA128,""),"")</f>
        <v/>
      </c>
      <c r="GL136" s="214" t="str">
        <f>IFERROR(IF(AND($FZ136="mas",'Classificação geral'!$K128=1),'Classificação geral'!AB128,""),"")</f>
        <v/>
      </c>
      <c r="GM136" s="214" t="str">
        <f>IFERROR(IF(AND($FZ136="mas",'Classificação geral'!$K128=1),'Classificação geral'!N128,""),"")</f>
        <v/>
      </c>
      <c r="GN136" s="214" t="str">
        <f>IFERROR(IF(AND($FZ136="mas",'Classificação geral'!$K128=1),'Classificação geral'!O128,""),"")</f>
        <v/>
      </c>
      <c r="GO136" s="244" t="str">
        <f>IFERROR(IF(AND($FZ136="mas",'Classificação geral'!$K128=1),'Classificação geral'!AM128,""),"")</f>
        <v/>
      </c>
      <c r="GP136" s="216" t="str">
        <f>IFERROR(RANK(GO136,GO:GO,0)+ COUNTIF($GO$13:GO135,GO136),"")</f>
        <v/>
      </c>
      <c r="GQ136" s="209"/>
      <c r="GR136" s="214" t="str">
        <f>IFERROR(IF(AND('Classificação geral'!$J128="fem",'Classificação geral'!$K128=2,'Classificação geral'!$F128="Mini"),'Classificação geral'!$A128,""),"")</f>
        <v/>
      </c>
      <c r="GS136" s="214" t="str">
        <f>IFERROR(IF(AND('Classificação geral'!$J128="fem",'Classificação geral'!$K128=2,'Classificação geral'!$F128="Mini"),'Classificação geral'!$B128,""),"")</f>
        <v/>
      </c>
      <c r="GT136" s="215" t="str">
        <f>IF($GS136='Classificação geral'!$B128,'Classificação geral'!$C128,"")</f>
        <v/>
      </c>
      <c r="GU136" s="215" t="str">
        <f>IF($GS136='Classificação geral'!$B128,'Classificação geral'!$D128,"")</f>
        <v/>
      </c>
      <c r="GV136" s="215" t="str">
        <f>IF($GS136='Classificação geral'!$B128,'Classificação geral'!$J128,"")</f>
        <v/>
      </c>
      <c r="GW136" s="214" t="str">
        <f>IFERROR(IF(AND($GV136="fem",'Classificação geral'!$K128=2),'Classificação geral'!K128,""),"")</f>
        <v/>
      </c>
      <c r="GX136" s="214" t="str">
        <f>IFERROR(IF(AND($GV136="fem",'Classificação geral'!$K128=2),'Classificação geral'!P128,""),"")</f>
        <v/>
      </c>
      <c r="GY136" s="214" t="str">
        <f>IFERROR(IF(AND($GV136="fem",'Classificação geral'!$K128=2),'Classificação geral'!S128,""),"")</f>
        <v/>
      </c>
      <c r="GZ136" s="214" t="str">
        <f>IFERROR(IF(AND($GV136="fem",'Classificação geral'!$K128=2),'Classificação geral'!T128,""),"")</f>
        <v/>
      </c>
      <c r="HA136" s="214" t="str">
        <f>IFERROR(IF(AND($GV136="fem",'Classificação geral'!$K128=2),'Classificação geral'!L128,""),"")</f>
        <v/>
      </c>
      <c r="HB136" s="214" t="str">
        <f>IFERROR(IF(AND($GV136="fem",'Classificação geral'!$K128=2),'Classificação geral'!U128,""),"")</f>
        <v/>
      </c>
      <c r="HC136" s="214" t="str">
        <f>IFERROR(IF(AND($GV136="fem",'Classificação geral'!$K128=2),'Classificação geral'!W128,""),"")</f>
        <v/>
      </c>
      <c r="HD136" s="214" t="str">
        <f>IFERROR(IF(AND($GV136="fem",'Classificação geral'!$K128=2),'Classificação geral'!X128,""),"")</f>
        <v/>
      </c>
      <c r="HE136" s="214" t="str">
        <f>IFERROR(IF(AND($GV136="fem",'Classificação geral'!$K128=2),'Classificação geral'!M128,""),"")</f>
        <v/>
      </c>
      <c r="HF136" s="214" t="str">
        <f>IFERROR(IF(AND($GV136="fem",'Classificação geral'!$K128=2),'Classificação geral'!Y128,""),"")</f>
        <v/>
      </c>
      <c r="HG136" s="214" t="str">
        <f>IFERROR(IF(AND($GV136="fem",'Classificação geral'!$K128=2),'Classificação geral'!AA128,""),"")</f>
        <v/>
      </c>
      <c r="HH136" s="214" t="str">
        <f>IFERROR(IF(AND($GV136="fem",'Classificação geral'!$K128=2),'Classificação geral'!AB128,""),"")</f>
        <v/>
      </c>
      <c r="HI136" s="214" t="str">
        <f>IFERROR(IF(AND($GV136="fem",'Classificação geral'!$K128=2),'Classificação geral'!N128,""),"")</f>
        <v/>
      </c>
      <c r="HJ136" s="214" t="str">
        <f>IFERROR(IF(AND($GV136="fem",'Classificação geral'!$K128=2),'Classificação geral'!O128,""),"")</f>
        <v/>
      </c>
      <c r="HK136" s="214" t="str">
        <f>IFERROR(IF(AND($GV136="fem",'Classificação geral'!$K128=2),'Classificação geral'!AM128,""),"")</f>
        <v/>
      </c>
      <c r="HL136" s="216" t="str">
        <f>IFERROR(RANK(HK136,HK:HK,0)+ COUNTIF(HK$13:$HK134,HK136),"")</f>
        <v/>
      </c>
      <c r="HM136" s="209"/>
      <c r="HN136" s="214" t="str">
        <f>IFERROR(IF(AND('Classificação geral'!$J128="mas",'Classificação geral'!$K128=2,'Classificação geral'!$F128="Mini"),'Classificação geral'!$A128,""),"")</f>
        <v/>
      </c>
      <c r="HO136" s="214" t="str">
        <f>IFERROR(IF(AND('Classificação geral'!$J128="mas",'Classificação geral'!$K128=2,'Classificação geral'!$F128="Mini"),'Classificação geral'!$B128,""),"")</f>
        <v/>
      </c>
      <c r="HP136" s="215" t="str">
        <f>IF($HO136='Classificação geral'!$B128,'Classificação geral'!$C128,"")</f>
        <v/>
      </c>
      <c r="HQ136" s="215" t="str">
        <f>IF($HO136='Classificação geral'!$B128,'Classificação geral'!$D128,"")</f>
        <v/>
      </c>
      <c r="HR136" s="215" t="str">
        <f>IF($HO136='Classificação geral'!$B128,'Classificação geral'!$J128,"")</f>
        <v/>
      </c>
      <c r="HS136" s="214" t="str">
        <f>IFERROR(IF(AND($HR136="mas",'Classificação geral'!$K128=2),'Classificação geral'!K128,""),"")</f>
        <v/>
      </c>
      <c r="HT136" s="214" t="str">
        <f>IFERROR(IF(AND($HR136="mas",'Classificação geral'!$K128=2),'Classificação geral'!P128,""),"")</f>
        <v/>
      </c>
      <c r="HU136" s="214" t="str">
        <f>IFERROR(IF(AND($HR136="mas",'Classificação geral'!$K128=2),'Classificação geral'!S128,""),"")</f>
        <v/>
      </c>
      <c r="HV136" s="214" t="str">
        <f>IFERROR(IF(AND($HR136="mas",'Classificação geral'!$K128=2),'Classificação geral'!T128,""),"")</f>
        <v/>
      </c>
      <c r="HW136" s="214" t="str">
        <f>IFERROR(IF(AND($HR136="mas",'Classificação geral'!$K128=2),'Classificação geral'!L128,""),"")</f>
        <v/>
      </c>
      <c r="HX136" s="214" t="str">
        <f>IFERROR(IF(AND($HR136="mas",'Classificação geral'!$K128=2),'Classificação geral'!U128,""),"")</f>
        <v/>
      </c>
      <c r="HY136" s="214" t="str">
        <f>IFERROR(IF(AND($HR136="mas",'Classificação geral'!$K128=2),'Classificação geral'!W128,""),"")</f>
        <v/>
      </c>
      <c r="HZ136" s="214" t="str">
        <f>IFERROR(IF(AND($HR136="mas",'Classificação geral'!$K128=2),'Classificação geral'!X128,""),"")</f>
        <v/>
      </c>
      <c r="IA136" s="214" t="str">
        <f>IFERROR(IF(AND($HR136="mas",'Classificação geral'!$K128=2),'Classificação geral'!M128,""),"")</f>
        <v/>
      </c>
      <c r="IB136" s="214" t="str">
        <f>IFERROR(IF(AND($HR136="mas",'Classificação geral'!$K128=2),'Classificação geral'!Y128,""),"")</f>
        <v/>
      </c>
      <c r="IC136" s="214" t="str">
        <f>IFERROR(IF(AND($HR136="mas",'Classificação geral'!$K128=2),'Classificação geral'!AA128,""),"")</f>
        <v/>
      </c>
      <c r="ID136" s="214" t="str">
        <f>IFERROR(IF(AND($HR136="mas",'Classificação geral'!$K128=2),'Classificação geral'!AB128,""),"")</f>
        <v/>
      </c>
      <c r="IE136" s="214" t="str">
        <f>IFERROR(IF(AND($HR136="mas",'Classificação geral'!$K128=2),'Classificação geral'!N128,""),"")</f>
        <v/>
      </c>
      <c r="IF136" s="214" t="str">
        <f>IFERROR(IF(AND($HR136="mas",'Classificação geral'!$K128=2),'Classificação geral'!$AM128,""),"")</f>
        <v/>
      </c>
      <c r="IG136" s="216" t="str">
        <f>IFERROR(RANK(IF136,IF:IF,0)+ COUNTIF($IF$13:IF$13,IF136),"")</f>
        <v/>
      </c>
      <c r="IH136" s="209"/>
      <c r="II136" s="214" t="str">
        <f>IFERROR(IF(AND('Classificação geral'!$J128="fem",'Classificação geral'!$K128=3,'Classificação geral'!$F128="Mini"),'Classificação geral'!$A128,""),"")</f>
        <v/>
      </c>
      <c r="IJ136" s="214" t="str">
        <f>IFERROR(IF(AND('Classificação geral'!$J128="fem",'Classificação geral'!$K128=3,'Classificação geral'!$F128="Mini"),'Classificação geral'!$B128,""),"")</f>
        <v/>
      </c>
      <c r="IK136" s="215" t="str">
        <f>IF($IJ136='Classificação geral'!$B128,'Classificação geral'!$C128,"")</f>
        <v/>
      </c>
      <c r="IL136" s="215" t="str">
        <f>IF($IJ136='Classificação geral'!$B128,'Classificação geral'!$D128,"")</f>
        <v/>
      </c>
      <c r="IM136" s="215" t="str">
        <f>IF($IJ136='Classificação geral'!$B128,'Classificação geral'!$J128,"")</f>
        <v/>
      </c>
      <c r="IN136" s="215" t="str">
        <f>IF($IM136='Classificação geral'!$J128,'Classificação geral'!$K128,"")</f>
        <v/>
      </c>
      <c r="IO136" s="215" t="str">
        <f>IF($IN136='Classificação geral'!$K128,'Classificação geral'!$P128,"")</f>
        <v/>
      </c>
      <c r="IP136" s="215" t="str">
        <f>IF($IN136='Classificação geral'!$K128,'Classificação geral'!$S128,"")</f>
        <v/>
      </c>
      <c r="IQ136" s="215" t="str">
        <f>IF($IN136='Classificação geral'!$K128,'Classificação geral'!$T128,"")</f>
        <v/>
      </c>
      <c r="IR136" s="215" t="str">
        <f>IF($IN136='Classificação geral'!$K128,'Classificação geral'!$L128,"")</f>
        <v/>
      </c>
      <c r="IS136" s="215" t="str">
        <f>IF($IN136='Classificação geral'!$K128,'Classificação geral'!$U128,"")</f>
        <v/>
      </c>
      <c r="IT136" s="215" t="str">
        <f>IF($IN136='Classificação geral'!$K128,'Classificação geral'!$W128,"")</f>
        <v/>
      </c>
      <c r="IU136" s="215" t="str">
        <f>IF($IN136='Classificação geral'!$K128,'Classificação geral'!$X128,"")</f>
        <v/>
      </c>
      <c r="IV136" s="215" t="str">
        <f>IF($IN136='Classificação geral'!$K128,'Classificação geral'!$M128,"")</f>
        <v/>
      </c>
      <c r="IW136" s="215" t="str">
        <f>IF($IN136='Classificação geral'!$K128,'Classificação geral'!$Y128,"")</f>
        <v/>
      </c>
      <c r="IX136" s="215" t="str">
        <f>IF($IN136='Classificação geral'!$K128,'Classificação geral'!$AA128,"")</f>
        <v/>
      </c>
      <c r="IY136" s="215" t="str">
        <f>IF($IN136='Classificação geral'!$K128,'Classificação geral'!$AB128,"")</f>
        <v/>
      </c>
      <c r="IZ136" s="215" t="str">
        <f>IF($IN136='Classificação geral'!$K128,'Classificação geral'!$N128,"")</f>
        <v/>
      </c>
      <c r="JA136" s="215" t="str">
        <f>IF($IN136='Classificação geral'!$K128,'Classificação geral'!$O128,"")</f>
        <v/>
      </c>
      <c r="JB136" s="215" t="str">
        <f>IF($IN136='Classificação geral'!$K128,'Classificação geral'!$AM128,"")</f>
        <v/>
      </c>
      <c r="JC136" s="216" t="str">
        <f>IFERROR(RANK(JB136,JB:JB,0)+ COUNTIF($JB$13:JB134,JB136),"")</f>
        <v/>
      </c>
      <c r="JD136" s="209"/>
      <c r="JE136" s="214" t="str">
        <f>IFERROR(IF(AND('Classificação geral'!$J128="mas",'Classificação geral'!$K128=3,'Classificação geral'!$F128="Mini"),'Classificação geral'!$A128,""),"")</f>
        <v/>
      </c>
      <c r="JF136" s="214" t="str">
        <f>IFERROR(IF(AND('Classificação geral'!$J128="mas",'Classificação geral'!$K128=3,'Classificação geral'!$F128="Mini"),'Classificação geral'!$B128,""),"")</f>
        <v/>
      </c>
      <c r="JG136" s="215" t="str">
        <f>IF($JF136='Classificação geral'!$B128,'Classificação geral'!$C128,"")</f>
        <v/>
      </c>
      <c r="JH136" s="215" t="str">
        <f>IF($JF136='Classificação geral'!$B128,'Classificação geral'!$D128,"")</f>
        <v/>
      </c>
      <c r="JI136" s="215" t="str">
        <f>IF($JF136='Classificação geral'!$B128,'Classificação geral'!$J128,"")</f>
        <v/>
      </c>
      <c r="JJ136" s="214" t="str">
        <f>IFERROR(IF(AND($JI136="mas",'Classificação geral'!$K128=3),'Classificação geral'!K128,""),"")</f>
        <v/>
      </c>
      <c r="JK136" s="214" t="str">
        <f>IFERROR(IF(AND($JI136="mas",'Classificação geral'!$K128=3),'Classificação geral'!P128,""),"")</f>
        <v/>
      </c>
      <c r="JL136" s="214" t="str">
        <f>IFERROR(IF(AND($JI136="mas",'Classificação geral'!$K128=3),'Classificação geral'!S128,""),"")</f>
        <v/>
      </c>
      <c r="JM136" s="214" t="str">
        <f>IFERROR(IF(AND($JI136="mas",'Classificação geral'!$K128=3),'Classificação geral'!T128,""),"")</f>
        <v/>
      </c>
      <c r="JN136" s="214" t="str">
        <f>IFERROR(IF(AND($JI136="mas",'Classificação geral'!$K128=3),'Classificação geral'!L128,""),"")</f>
        <v/>
      </c>
      <c r="JO136" s="214" t="str">
        <f>IFERROR(IF(AND($JI136="mas",'Classificação geral'!$K128=3),'Classificação geral'!U128,""),"")</f>
        <v/>
      </c>
      <c r="JP136" s="214" t="str">
        <f>IFERROR(IF(AND($JI136="mas",'Classificação geral'!$K128=3),'Classificação geral'!W128,""),"")</f>
        <v/>
      </c>
      <c r="JQ136" s="214" t="str">
        <f>IFERROR(IF(AND($JI136="mas",'Classificação geral'!$K128=3),'Classificação geral'!X128,""),"")</f>
        <v/>
      </c>
      <c r="JR136" s="214" t="str">
        <f>IFERROR(IF(AND($JI136="mas",'Classificação geral'!$K128=3),'Classificação geral'!M128,""),"")</f>
        <v/>
      </c>
      <c r="JS136" s="214" t="str">
        <f>IFERROR(IF(AND($JI136="mas",'Classificação geral'!$K128=3),'Classificação geral'!Y128,""),"")</f>
        <v/>
      </c>
      <c r="JT136" s="214" t="str">
        <f>IFERROR(IF(AND($JI136="mas",'Classificação geral'!$K128=3),'Classificação geral'!AA128,""),"")</f>
        <v/>
      </c>
      <c r="JU136" s="214" t="str">
        <f>IFERROR(IF(AND($JI136="mas",'Classificação geral'!$K128=3),'Classificação geral'!AB128,""),"")</f>
        <v/>
      </c>
      <c r="JV136" s="214" t="str">
        <f>IFERROR(IF(AND($JI136="mas",'Classificação geral'!$K128=3),'Classificação geral'!N128,""),"")</f>
        <v/>
      </c>
      <c r="JW136" s="214" t="str">
        <f>IFERROR(IF(AND($JI136="mas",'Classificação geral'!$K128=3),'Classificação geral'!$AM128,""),"")</f>
        <v/>
      </c>
      <c r="JX136" s="216" t="str">
        <f>IFERROR(RANK(JW136,JW:JW,0)+ COUNTIF(JW$13:$JW134,JW136),"")</f>
        <v/>
      </c>
    </row>
    <row r="137" spans="2:284" ht="24.75" customHeight="1" x14ac:dyDescent="0.35">
      <c r="EZ137" s="214" t="str">
        <f>IFERROR(IF(AND('Classificação geral'!$J129="FEM",'Classificação geral'!$K129=1,'Classificação geral'!$F129="Mini"),'Classificação geral'!$A129,""),"")</f>
        <v/>
      </c>
      <c r="FA137" s="214" t="str">
        <f>IFERROR(IF(AND('Classificação geral'!$J129="FEM",'Classificação geral'!$K129=1,'Classificação geral'!F129="Mini"),'Classificação geral'!$B129,""),"")</f>
        <v/>
      </c>
      <c r="FB137" s="215" t="str">
        <f>IF($FA137='Classificação geral'!$B129,'Classificação geral'!$C129,"")</f>
        <v/>
      </c>
      <c r="FC137" s="215" t="str">
        <f>IF($FA137='Classificação geral'!$B129,'Classificação geral'!$D129,"")</f>
        <v/>
      </c>
      <c r="FD137" s="215" t="str">
        <f>IF($FA137='Classificação geral'!$B129,'Classificação geral'!$J129,"")</f>
        <v/>
      </c>
      <c r="FE137" s="215" t="str">
        <f>IF($FD137='Classificação geral'!$J129,'Classificação geral'!$K129,"")</f>
        <v/>
      </c>
      <c r="FF137" s="215" t="str">
        <f>IF($FE137='Classificação geral'!$K129,'Classificação geral'!$P129,"")</f>
        <v/>
      </c>
      <c r="FG137" s="215" t="str">
        <f>IF($FE137='Classificação geral'!$K129,'Classificação geral'!$S129,"")</f>
        <v/>
      </c>
      <c r="FH137" s="215" t="str">
        <f>IF($FE137='Classificação geral'!$K129,'Classificação geral'!$T129,"")</f>
        <v/>
      </c>
      <c r="FI137" s="215" t="str">
        <f>IF($FE137='Classificação geral'!$K129,'Classificação geral'!$L129,"")</f>
        <v/>
      </c>
      <c r="FJ137" s="215" t="str">
        <f>IF($FE137='Classificação geral'!$K129,'Classificação geral'!$U129,"")</f>
        <v/>
      </c>
      <c r="FK137" s="215" t="str">
        <f>IF($FE137='Classificação geral'!$K129,'Classificação geral'!$W129,"")</f>
        <v/>
      </c>
      <c r="FL137" s="215" t="str">
        <f>IF($FE137='Classificação geral'!$K129,'Classificação geral'!$X129,"")</f>
        <v/>
      </c>
      <c r="FM137" s="215" t="str">
        <f>IF($FE137='Classificação geral'!$K129,'Classificação geral'!$M129,"")</f>
        <v/>
      </c>
      <c r="FN137" s="215" t="str">
        <f>IF($FE137='Classificação geral'!$K129,'Classificação geral'!$Y129,"")</f>
        <v/>
      </c>
      <c r="FO137" s="215" t="str">
        <f>IF($FE137='Classificação geral'!$K129,'Classificação geral'!$AA129,"")</f>
        <v/>
      </c>
      <c r="FP137" s="215" t="str">
        <f>IF($FE137='Classificação geral'!$K129,'Classificação geral'!$AB129,"")</f>
        <v/>
      </c>
      <c r="FQ137" s="215" t="str">
        <f>IF($FE137='Classificação geral'!$K129,'Classificação geral'!$N129,"")</f>
        <v/>
      </c>
      <c r="FR137" s="215" t="str">
        <f>IF($FE137='Classificação geral'!$K129,'Classificação geral'!$O129,"")</f>
        <v/>
      </c>
      <c r="FS137" s="215" t="str">
        <f>IF($FE137='Classificação geral'!$K129,'Classificação geral'!$AM129,"")</f>
        <v/>
      </c>
      <c r="FT137" s="216" t="str">
        <f>IFERROR(RANK(FS137,FS:FS,0)+ COUNTIF($FS$13:FS136,FS137),"")</f>
        <v/>
      </c>
      <c r="FU137" s="209"/>
      <c r="FV137" s="214" t="str">
        <f>IFERROR(IF(AND('Classificação geral'!$J129="mas",'Classificação geral'!$K129=1,'Classificação geral'!$F129="Mini"),'Classificação geral'!$A129,""),"")</f>
        <v/>
      </c>
      <c r="FW137" s="214" t="str">
        <f>IFERROR(IF(AND('Classificação geral'!$J129="mas",'Classificação geral'!$K129=1,'Classificação geral'!$F129="Mini"),'Classificação geral'!$B129,""),"")</f>
        <v/>
      </c>
      <c r="FX137" s="215" t="str">
        <f>IF($FW137='Classificação geral'!$B129,'Classificação geral'!$C129,"")</f>
        <v/>
      </c>
      <c r="FY137" s="215" t="str">
        <f>IF($FW137='Classificação geral'!$B129,'Classificação geral'!$D129,"")</f>
        <v/>
      </c>
      <c r="FZ137" s="215" t="str">
        <f>IF($FW137='Classificação geral'!$B129,'Classificação geral'!$J129,"")</f>
        <v/>
      </c>
      <c r="GA137" s="214" t="str">
        <f>IFERROR(IF(AND($FZ137="mas",'Classificação geral'!$K129=1),'Classificação geral'!K129,""),"")</f>
        <v/>
      </c>
      <c r="GB137" s="214" t="str">
        <f>IFERROR(IF(AND($FZ137="mas",'Classificação geral'!$K129=1),'Classificação geral'!P129,""),"")</f>
        <v/>
      </c>
      <c r="GC137" s="214" t="str">
        <f>IFERROR(IF(AND($FZ137="mas",'Classificação geral'!$K129=1),'Classificação geral'!S129,""),"")</f>
        <v/>
      </c>
      <c r="GD137" s="214" t="str">
        <f>IFERROR(IF(AND($FZ137="mas",'Classificação geral'!$K129=1),'Classificação geral'!T129,""),"")</f>
        <v/>
      </c>
      <c r="GE137" s="214" t="str">
        <f>IFERROR(IF(AND($FZ137="mas",'Classificação geral'!$K129=1),'Classificação geral'!L129,""),"")</f>
        <v/>
      </c>
      <c r="GF137" s="214" t="str">
        <f>IFERROR(IF(AND($FZ137="mas",'Classificação geral'!$K129=1),'Classificação geral'!U129,""),"")</f>
        <v/>
      </c>
      <c r="GG137" s="214" t="str">
        <f>IFERROR(IF(AND($FZ137="mas",'Classificação geral'!$K129=1),'Classificação geral'!W129,""),"")</f>
        <v/>
      </c>
      <c r="GH137" s="214" t="str">
        <f>IFERROR(IF(AND($FZ137="mas",'Classificação geral'!$K129=1),'Classificação geral'!X129,""),"")</f>
        <v/>
      </c>
      <c r="GI137" s="214" t="str">
        <f>IFERROR(IF(AND($FZ137="mas",'Classificação geral'!$K129=1),'Classificação geral'!M129,""),"")</f>
        <v/>
      </c>
      <c r="GJ137" s="214" t="str">
        <f>IFERROR(IF(AND($FZ137="mas",'Classificação geral'!$K129=1),'Classificação geral'!Y129,""),"")</f>
        <v/>
      </c>
      <c r="GK137" s="214" t="str">
        <f>IFERROR(IF(AND($FZ137="mas",'Classificação geral'!$K129=1),'Classificação geral'!AA129,""),"")</f>
        <v/>
      </c>
      <c r="GL137" s="214" t="str">
        <f>IFERROR(IF(AND($FZ137="mas",'Classificação geral'!$K129=1),'Classificação geral'!AB129,""),"")</f>
        <v/>
      </c>
      <c r="GM137" s="214" t="str">
        <f>IFERROR(IF(AND($FZ137="mas",'Classificação geral'!$K129=1),'Classificação geral'!N129,""),"")</f>
        <v/>
      </c>
      <c r="GN137" s="214" t="str">
        <f>IFERROR(IF(AND($FZ137="mas",'Classificação geral'!$K129=1),'Classificação geral'!O129,""),"")</f>
        <v/>
      </c>
      <c r="GO137" s="244" t="str">
        <f>IFERROR(IF(AND($FZ137="mas",'Classificação geral'!$K129=1),'Classificação geral'!AM129,""),"")</f>
        <v/>
      </c>
      <c r="GP137" s="216" t="str">
        <f>IFERROR(RANK(GO137,GO:GO,0)+ COUNTIF($GO$13:GO136,GO137),"")</f>
        <v/>
      </c>
      <c r="GQ137" s="209"/>
      <c r="GR137" s="214" t="str">
        <f>IFERROR(IF(AND('Classificação geral'!$J129="fem",'Classificação geral'!$K129=2,'Classificação geral'!$F129="Mini"),'Classificação geral'!$A129,""),"")</f>
        <v/>
      </c>
      <c r="GS137" s="214" t="str">
        <f>IFERROR(IF(AND('Classificação geral'!$J129="fem",'Classificação geral'!$K129=2,'Classificação geral'!$F129="Mini"),'Classificação geral'!$B129,""),"")</f>
        <v/>
      </c>
      <c r="GT137" s="215" t="str">
        <f>IF($GS137='Classificação geral'!$B129,'Classificação geral'!$C129,"")</f>
        <v/>
      </c>
      <c r="GU137" s="215" t="str">
        <f>IF($GS137='Classificação geral'!$B129,'Classificação geral'!$D129,"")</f>
        <v/>
      </c>
      <c r="GV137" s="215" t="str">
        <f>IF($GS137='Classificação geral'!$B129,'Classificação geral'!$J129,"")</f>
        <v/>
      </c>
      <c r="GW137" s="214" t="str">
        <f>IFERROR(IF(AND($GV137="fem",'Classificação geral'!$K129=2),'Classificação geral'!K129,""),"")</f>
        <v/>
      </c>
      <c r="GX137" s="214" t="str">
        <f>IFERROR(IF(AND($GV137="fem",'Classificação geral'!$K129=2),'Classificação geral'!P129,""),"")</f>
        <v/>
      </c>
      <c r="GY137" s="214" t="str">
        <f>IFERROR(IF(AND($GV137="fem",'Classificação geral'!$K129=2),'Classificação geral'!S129,""),"")</f>
        <v/>
      </c>
      <c r="GZ137" s="214" t="str">
        <f>IFERROR(IF(AND($GV137="fem",'Classificação geral'!$K129=2),'Classificação geral'!T129,""),"")</f>
        <v/>
      </c>
      <c r="HA137" s="214" t="str">
        <f>IFERROR(IF(AND($GV137="fem",'Classificação geral'!$K129=2),'Classificação geral'!L129,""),"")</f>
        <v/>
      </c>
      <c r="HB137" s="214" t="str">
        <f>IFERROR(IF(AND($GV137="fem",'Classificação geral'!$K129=2),'Classificação geral'!U129,""),"")</f>
        <v/>
      </c>
      <c r="HC137" s="214" t="str">
        <f>IFERROR(IF(AND($GV137="fem",'Classificação geral'!$K129=2),'Classificação geral'!W129,""),"")</f>
        <v/>
      </c>
      <c r="HD137" s="214" t="str">
        <f>IFERROR(IF(AND($GV137="fem",'Classificação geral'!$K129=2),'Classificação geral'!X129,""),"")</f>
        <v/>
      </c>
      <c r="HE137" s="214" t="str">
        <f>IFERROR(IF(AND($GV137="fem",'Classificação geral'!$K129=2),'Classificação geral'!M129,""),"")</f>
        <v/>
      </c>
      <c r="HF137" s="214" t="str">
        <f>IFERROR(IF(AND($GV137="fem",'Classificação geral'!$K129=2),'Classificação geral'!Y129,""),"")</f>
        <v/>
      </c>
      <c r="HG137" s="214" t="str">
        <f>IFERROR(IF(AND($GV137="fem",'Classificação geral'!$K129=2),'Classificação geral'!AA129,""),"")</f>
        <v/>
      </c>
      <c r="HH137" s="214" t="str">
        <f>IFERROR(IF(AND($GV137="fem",'Classificação geral'!$K129=2),'Classificação geral'!AB129,""),"")</f>
        <v/>
      </c>
      <c r="HI137" s="214" t="str">
        <f>IFERROR(IF(AND($GV137="fem",'Classificação geral'!$K129=2),'Classificação geral'!N129,""),"")</f>
        <v/>
      </c>
      <c r="HJ137" s="214" t="str">
        <f>IFERROR(IF(AND($GV137="fem",'Classificação geral'!$K129=2),'Classificação geral'!O129,""),"")</f>
        <v/>
      </c>
      <c r="HK137" s="214" t="str">
        <f>IFERROR(IF(AND($GV137="fem",'Classificação geral'!$K129=2),'Classificação geral'!AM129,""),"")</f>
        <v/>
      </c>
      <c r="HL137" s="216" t="str">
        <f>IFERROR(RANK(HK137,HK:HK,0)+ COUNTIF(HK$13:$HK135,HK137),"")</f>
        <v/>
      </c>
      <c r="HM137" s="209"/>
      <c r="HN137" s="214" t="str">
        <f>IFERROR(IF(AND('Classificação geral'!$J129="mas",'Classificação geral'!$K129=2,'Classificação geral'!$F129="Mini"),'Classificação geral'!$A129,""),"")</f>
        <v/>
      </c>
      <c r="HO137" s="214" t="str">
        <f>IFERROR(IF(AND('Classificação geral'!$J129="mas",'Classificação geral'!$K129=2,'Classificação geral'!$F129="Mini"),'Classificação geral'!$B129,""),"")</f>
        <v/>
      </c>
      <c r="HP137" s="215" t="str">
        <f>IF($HO137='Classificação geral'!$B129,'Classificação geral'!$C129,"")</f>
        <v/>
      </c>
      <c r="HQ137" s="215" t="str">
        <f>IF($HO137='Classificação geral'!$B129,'Classificação geral'!$D129,"")</f>
        <v/>
      </c>
      <c r="HR137" s="215" t="str">
        <f>IF($HO137='Classificação geral'!$B129,'Classificação geral'!$J129,"")</f>
        <v/>
      </c>
      <c r="HS137" s="214" t="str">
        <f>IFERROR(IF(AND($HR137="mas",'Classificação geral'!$K129=2),'Classificação geral'!K129,""),"")</f>
        <v/>
      </c>
      <c r="HT137" s="214" t="str">
        <f>IFERROR(IF(AND($HR137="mas",'Classificação geral'!$K129=2),'Classificação geral'!P129,""),"")</f>
        <v/>
      </c>
      <c r="HU137" s="214" t="str">
        <f>IFERROR(IF(AND($HR137="mas",'Classificação geral'!$K129=2),'Classificação geral'!S129,""),"")</f>
        <v/>
      </c>
      <c r="HV137" s="214" t="str">
        <f>IFERROR(IF(AND($HR137="mas",'Classificação geral'!$K129=2),'Classificação geral'!T129,""),"")</f>
        <v/>
      </c>
      <c r="HW137" s="214" t="str">
        <f>IFERROR(IF(AND($HR137="mas",'Classificação geral'!$K129=2),'Classificação geral'!L129,""),"")</f>
        <v/>
      </c>
      <c r="HX137" s="214" t="str">
        <f>IFERROR(IF(AND($HR137="mas",'Classificação geral'!$K129=2),'Classificação geral'!U129,""),"")</f>
        <v/>
      </c>
      <c r="HY137" s="214" t="str">
        <f>IFERROR(IF(AND($HR137="mas",'Classificação geral'!$K129=2),'Classificação geral'!W129,""),"")</f>
        <v/>
      </c>
      <c r="HZ137" s="214" t="str">
        <f>IFERROR(IF(AND($HR137="mas",'Classificação geral'!$K129=2),'Classificação geral'!X129,""),"")</f>
        <v/>
      </c>
      <c r="IA137" s="214" t="str">
        <f>IFERROR(IF(AND($HR137="mas",'Classificação geral'!$K129=2),'Classificação geral'!M129,""),"")</f>
        <v/>
      </c>
      <c r="IB137" s="214" t="str">
        <f>IFERROR(IF(AND($HR137="mas",'Classificação geral'!$K129=2),'Classificação geral'!Y129,""),"")</f>
        <v/>
      </c>
      <c r="IC137" s="214" t="str">
        <f>IFERROR(IF(AND($HR137="mas",'Classificação geral'!$K129=2),'Classificação geral'!AA129,""),"")</f>
        <v/>
      </c>
      <c r="ID137" s="214" t="str">
        <f>IFERROR(IF(AND($HR137="mas",'Classificação geral'!$K129=2),'Classificação geral'!AB129,""),"")</f>
        <v/>
      </c>
      <c r="IE137" s="214" t="str">
        <f>IFERROR(IF(AND($HR137="mas",'Classificação geral'!$K129=2),'Classificação geral'!N129,""),"")</f>
        <v/>
      </c>
      <c r="IF137" s="214" t="str">
        <f>IFERROR(IF(AND($HR137="mas",'Classificação geral'!$K129=2),'Classificação geral'!$AM129,""),"")</f>
        <v/>
      </c>
      <c r="IG137" s="216" t="str">
        <f>IFERROR(RANK(IF137,IF:IF,0)+ COUNTIF($IF$13:IF$13,IF137),"")</f>
        <v/>
      </c>
      <c r="IH137" s="209"/>
      <c r="II137" s="214" t="str">
        <f>IFERROR(IF(AND('Classificação geral'!$J129="fem",'Classificação geral'!$K129=3,'Classificação geral'!$F129="Mini"),'Classificação geral'!$A129,""),"")</f>
        <v/>
      </c>
      <c r="IJ137" s="214" t="str">
        <f>IFERROR(IF(AND('Classificação geral'!$J129="fem",'Classificação geral'!$K129=3,'Classificação geral'!$F129="Mini"),'Classificação geral'!$B129,""),"")</f>
        <v/>
      </c>
      <c r="IK137" s="215" t="str">
        <f>IF($IJ137='Classificação geral'!$B129,'Classificação geral'!$C129,"")</f>
        <v/>
      </c>
      <c r="IL137" s="215" t="str">
        <f>IF($IJ137='Classificação geral'!$B129,'Classificação geral'!$D129,"")</f>
        <v/>
      </c>
      <c r="IM137" s="215" t="str">
        <f>IF($IJ137='Classificação geral'!$B129,'Classificação geral'!$J129,"")</f>
        <v/>
      </c>
      <c r="IN137" s="215" t="str">
        <f>IF($IM137='Classificação geral'!$J129,'Classificação geral'!$K129,"")</f>
        <v/>
      </c>
      <c r="IO137" s="215" t="str">
        <f>IF($IN137='Classificação geral'!$K129,'Classificação geral'!$P129,"")</f>
        <v/>
      </c>
      <c r="IP137" s="215" t="str">
        <f>IF($IN137='Classificação geral'!$K129,'Classificação geral'!$S129,"")</f>
        <v/>
      </c>
      <c r="IQ137" s="215" t="str">
        <f>IF($IN137='Classificação geral'!$K129,'Classificação geral'!$T129,"")</f>
        <v/>
      </c>
      <c r="IR137" s="215" t="str">
        <f>IF($IN137='Classificação geral'!$K129,'Classificação geral'!$L129,"")</f>
        <v/>
      </c>
      <c r="IS137" s="215" t="str">
        <f>IF($IN137='Classificação geral'!$K129,'Classificação geral'!$U129,"")</f>
        <v/>
      </c>
      <c r="IT137" s="215" t="str">
        <f>IF($IN137='Classificação geral'!$K129,'Classificação geral'!$W129,"")</f>
        <v/>
      </c>
      <c r="IU137" s="215" t="str">
        <f>IF($IN137='Classificação geral'!$K129,'Classificação geral'!$X129,"")</f>
        <v/>
      </c>
      <c r="IV137" s="215" t="str">
        <f>IF($IN137='Classificação geral'!$K129,'Classificação geral'!$M129,"")</f>
        <v/>
      </c>
      <c r="IW137" s="215" t="str">
        <f>IF($IN137='Classificação geral'!$K129,'Classificação geral'!$Y129,"")</f>
        <v/>
      </c>
      <c r="IX137" s="215" t="str">
        <f>IF($IN137='Classificação geral'!$K129,'Classificação geral'!$AA129,"")</f>
        <v/>
      </c>
      <c r="IY137" s="215" t="str">
        <f>IF($IN137='Classificação geral'!$K129,'Classificação geral'!$AB129,"")</f>
        <v/>
      </c>
      <c r="IZ137" s="215" t="str">
        <f>IF($IN137='Classificação geral'!$K129,'Classificação geral'!$N129,"")</f>
        <v/>
      </c>
      <c r="JA137" s="215" t="str">
        <f>IF($IN137='Classificação geral'!$K129,'Classificação geral'!$O129,"")</f>
        <v/>
      </c>
      <c r="JB137" s="215" t="str">
        <f>IF($IN137='Classificação geral'!$K129,'Classificação geral'!$AM129,"")</f>
        <v/>
      </c>
      <c r="JC137" s="216" t="str">
        <f>IFERROR(RANK(JB137,JB:JB,0)+ COUNTIF($JB$13:JB135,JB137),"")</f>
        <v/>
      </c>
      <c r="JD137" s="209"/>
      <c r="JE137" s="214" t="str">
        <f>IFERROR(IF(AND('Classificação geral'!$J129="mas",'Classificação geral'!$K129=3,'Classificação geral'!$F129="Mini"),'Classificação geral'!$A129,""),"")</f>
        <v/>
      </c>
      <c r="JF137" s="214" t="str">
        <f>IFERROR(IF(AND('Classificação geral'!$J129="mas",'Classificação geral'!$K129=3,'Classificação geral'!$F129="Mini"),'Classificação geral'!$B129,""),"")</f>
        <v/>
      </c>
      <c r="JG137" s="215" t="str">
        <f>IF($JF137='Classificação geral'!$B129,'Classificação geral'!$C129,"")</f>
        <v/>
      </c>
      <c r="JH137" s="215" t="str">
        <f>IF($JF137='Classificação geral'!$B129,'Classificação geral'!$D129,"")</f>
        <v/>
      </c>
      <c r="JI137" s="215" t="str">
        <f>IF($JF137='Classificação geral'!$B129,'Classificação geral'!$J129,"")</f>
        <v/>
      </c>
      <c r="JJ137" s="214" t="str">
        <f>IFERROR(IF(AND($JI137="mas",'Classificação geral'!$K129=3),'Classificação geral'!K129,""),"")</f>
        <v/>
      </c>
      <c r="JK137" s="214" t="str">
        <f>IFERROR(IF(AND($JI137="mas",'Classificação geral'!$K129=3),'Classificação geral'!P129,""),"")</f>
        <v/>
      </c>
      <c r="JL137" s="214" t="str">
        <f>IFERROR(IF(AND($JI137="mas",'Classificação geral'!$K129=3),'Classificação geral'!S129,""),"")</f>
        <v/>
      </c>
      <c r="JM137" s="214" t="str">
        <f>IFERROR(IF(AND($JI137="mas",'Classificação geral'!$K129=3),'Classificação geral'!T129,""),"")</f>
        <v/>
      </c>
      <c r="JN137" s="214" t="str">
        <f>IFERROR(IF(AND($JI137="mas",'Classificação geral'!$K129=3),'Classificação geral'!L129,""),"")</f>
        <v/>
      </c>
      <c r="JO137" s="214" t="str">
        <f>IFERROR(IF(AND($JI137="mas",'Classificação geral'!$K129=3),'Classificação geral'!U129,""),"")</f>
        <v/>
      </c>
      <c r="JP137" s="214" t="str">
        <f>IFERROR(IF(AND($JI137="mas",'Classificação geral'!$K129=3),'Classificação geral'!W129,""),"")</f>
        <v/>
      </c>
      <c r="JQ137" s="214" t="str">
        <f>IFERROR(IF(AND($JI137="mas",'Classificação geral'!$K129=3),'Classificação geral'!X129,""),"")</f>
        <v/>
      </c>
      <c r="JR137" s="214" t="str">
        <f>IFERROR(IF(AND($JI137="mas",'Classificação geral'!$K129=3),'Classificação geral'!M129,""),"")</f>
        <v/>
      </c>
      <c r="JS137" s="214" t="str">
        <f>IFERROR(IF(AND($JI137="mas",'Classificação geral'!$K129=3),'Classificação geral'!Y129,""),"")</f>
        <v/>
      </c>
      <c r="JT137" s="214" t="str">
        <f>IFERROR(IF(AND($JI137="mas",'Classificação geral'!$K129=3),'Classificação geral'!AA129,""),"")</f>
        <v/>
      </c>
      <c r="JU137" s="214" t="str">
        <f>IFERROR(IF(AND($JI137="mas",'Classificação geral'!$K129=3),'Classificação geral'!AB129,""),"")</f>
        <v/>
      </c>
      <c r="JV137" s="214" t="str">
        <f>IFERROR(IF(AND($JI137="mas",'Classificação geral'!$K129=3),'Classificação geral'!N129,""),"")</f>
        <v/>
      </c>
      <c r="JW137" s="214" t="str">
        <f>IFERROR(IF(AND($JI137="mas",'Classificação geral'!$K129=3),'Classificação geral'!$AM129,""),"")</f>
        <v/>
      </c>
      <c r="JX137" s="216" t="str">
        <f>IFERROR(RANK(JW137,JW:JW,0)+ COUNTIF(JW$13:$JW135,JW137),"")</f>
        <v/>
      </c>
    </row>
    <row r="138" spans="2:284" ht="24.75" customHeight="1" x14ac:dyDescent="0.35">
      <c r="EZ138" s="214" t="str">
        <f>IFERROR(IF(AND('Classificação geral'!$J130="FEM",'Classificação geral'!$K130=1,'Classificação geral'!$F130="Mini"),'Classificação geral'!$A130,""),"")</f>
        <v/>
      </c>
      <c r="FA138" s="214" t="str">
        <f>IFERROR(IF(AND('Classificação geral'!$J130="FEM",'Classificação geral'!$K130=1,'Classificação geral'!F130="Mini"),'Classificação geral'!$B130,""),"")</f>
        <v/>
      </c>
      <c r="FB138" s="215" t="str">
        <f>IF($FA138='Classificação geral'!$B130,'Classificação geral'!$C130,"")</f>
        <v/>
      </c>
      <c r="FC138" s="215" t="str">
        <f>IF($FA138='Classificação geral'!$B130,'Classificação geral'!$D130,"")</f>
        <v/>
      </c>
      <c r="FD138" s="215" t="str">
        <f>IF($FA138='Classificação geral'!$B130,'Classificação geral'!$J130,"")</f>
        <v/>
      </c>
      <c r="FE138" s="215" t="str">
        <f>IF($FD138='Classificação geral'!$J130,'Classificação geral'!$K130,"")</f>
        <v/>
      </c>
      <c r="FF138" s="215" t="str">
        <f>IF($FE138='Classificação geral'!$K130,'Classificação geral'!$P130,"")</f>
        <v/>
      </c>
      <c r="FG138" s="215" t="str">
        <f>IF($FE138='Classificação geral'!$K130,'Classificação geral'!$S130,"")</f>
        <v/>
      </c>
      <c r="FH138" s="215" t="str">
        <f>IF($FE138='Classificação geral'!$K130,'Classificação geral'!$T130,"")</f>
        <v/>
      </c>
      <c r="FI138" s="215" t="str">
        <f>IF($FE138='Classificação geral'!$K130,'Classificação geral'!$L130,"")</f>
        <v/>
      </c>
      <c r="FJ138" s="215" t="str">
        <f>IF($FE138='Classificação geral'!$K130,'Classificação geral'!$U130,"")</f>
        <v/>
      </c>
      <c r="FK138" s="215" t="str">
        <f>IF($FE138='Classificação geral'!$K130,'Classificação geral'!$W130,"")</f>
        <v/>
      </c>
      <c r="FL138" s="215" t="str">
        <f>IF($FE138='Classificação geral'!$K130,'Classificação geral'!$X130,"")</f>
        <v/>
      </c>
      <c r="FM138" s="215" t="str">
        <f>IF($FE138='Classificação geral'!$K130,'Classificação geral'!$M130,"")</f>
        <v/>
      </c>
      <c r="FN138" s="215" t="str">
        <f>IF($FE138='Classificação geral'!$K130,'Classificação geral'!$Y130,"")</f>
        <v/>
      </c>
      <c r="FO138" s="215" t="str">
        <f>IF($FE138='Classificação geral'!$K130,'Classificação geral'!$AA130,"")</f>
        <v/>
      </c>
      <c r="FP138" s="215" t="str">
        <f>IF($FE138='Classificação geral'!$K130,'Classificação geral'!$AB130,"")</f>
        <v/>
      </c>
      <c r="FQ138" s="215" t="str">
        <f>IF($FE138='Classificação geral'!$K130,'Classificação geral'!$N130,"")</f>
        <v/>
      </c>
      <c r="FR138" s="215" t="str">
        <f>IF($FE138='Classificação geral'!$K130,'Classificação geral'!$O130,"")</f>
        <v/>
      </c>
      <c r="FS138" s="215" t="str">
        <f>IF($FE138='Classificação geral'!$K130,'Classificação geral'!$AM130,"")</f>
        <v/>
      </c>
      <c r="FT138" s="216" t="str">
        <f>IFERROR(RANK(FS138,FS:FS,0)+ COUNTIF($FS$13:FS137,FS138),"")</f>
        <v/>
      </c>
      <c r="FU138" s="209"/>
      <c r="FV138" s="214" t="str">
        <f>IFERROR(IF(AND('Classificação geral'!$J130="mas",'Classificação geral'!$K130=1,'Classificação geral'!$F130="Mini"),'Classificação geral'!$A130,""),"")</f>
        <v/>
      </c>
      <c r="FW138" s="214" t="str">
        <f>IFERROR(IF(AND('Classificação geral'!$J130="mas",'Classificação geral'!$K130=1,'Classificação geral'!$F130="Mini"),'Classificação geral'!$B130,""),"")</f>
        <v/>
      </c>
      <c r="FX138" s="215" t="str">
        <f>IF($FW138='Classificação geral'!$B130,'Classificação geral'!$C130,"")</f>
        <v/>
      </c>
      <c r="FY138" s="215" t="str">
        <f>IF($FW138='Classificação geral'!$B130,'Classificação geral'!$D130,"")</f>
        <v/>
      </c>
      <c r="FZ138" s="215" t="str">
        <f>IF($FW138='Classificação geral'!$B130,'Classificação geral'!$J130,"")</f>
        <v/>
      </c>
      <c r="GA138" s="214" t="str">
        <f>IFERROR(IF(AND($FZ138="mas",'Classificação geral'!$K130=1),'Classificação geral'!K130,""),"")</f>
        <v/>
      </c>
      <c r="GB138" s="214" t="str">
        <f>IFERROR(IF(AND($FZ138="mas",'Classificação geral'!$K130=1),'Classificação geral'!P130,""),"")</f>
        <v/>
      </c>
      <c r="GC138" s="214" t="str">
        <f>IFERROR(IF(AND($FZ138="mas",'Classificação geral'!$K130=1),'Classificação geral'!S130,""),"")</f>
        <v/>
      </c>
      <c r="GD138" s="214" t="str">
        <f>IFERROR(IF(AND($FZ138="mas",'Classificação geral'!$K130=1),'Classificação geral'!T130,""),"")</f>
        <v/>
      </c>
      <c r="GE138" s="214" t="str">
        <f>IFERROR(IF(AND($FZ138="mas",'Classificação geral'!$K130=1),'Classificação geral'!L130,""),"")</f>
        <v/>
      </c>
      <c r="GF138" s="214" t="str">
        <f>IFERROR(IF(AND($FZ138="mas",'Classificação geral'!$K130=1),'Classificação geral'!U130,""),"")</f>
        <v/>
      </c>
      <c r="GG138" s="214" t="str">
        <f>IFERROR(IF(AND($FZ138="mas",'Classificação geral'!$K130=1),'Classificação geral'!W130,""),"")</f>
        <v/>
      </c>
      <c r="GH138" s="214" t="str">
        <f>IFERROR(IF(AND($FZ138="mas",'Classificação geral'!$K130=1),'Classificação geral'!X130,""),"")</f>
        <v/>
      </c>
      <c r="GI138" s="214" t="str">
        <f>IFERROR(IF(AND($FZ138="mas",'Classificação geral'!$K130=1),'Classificação geral'!M130,""),"")</f>
        <v/>
      </c>
      <c r="GJ138" s="214" t="str">
        <f>IFERROR(IF(AND($FZ138="mas",'Classificação geral'!$K130=1),'Classificação geral'!Y130,""),"")</f>
        <v/>
      </c>
      <c r="GK138" s="214" t="str">
        <f>IFERROR(IF(AND($FZ138="mas",'Classificação geral'!$K130=1),'Classificação geral'!AA130,""),"")</f>
        <v/>
      </c>
      <c r="GL138" s="214" t="str">
        <f>IFERROR(IF(AND($FZ138="mas",'Classificação geral'!$K130=1),'Classificação geral'!AB130,""),"")</f>
        <v/>
      </c>
      <c r="GM138" s="214" t="str">
        <f>IFERROR(IF(AND($FZ138="mas",'Classificação geral'!$K130=1),'Classificação geral'!N130,""),"")</f>
        <v/>
      </c>
      <c r="GN138" s="214" t="str">
        <f>IFERROR(IF(AND($FZ138="mas",'Classificação geral'!$K130=1),'Classificação geral'!O130,""),"")</f>
        <v/>
      </c>
      <c r="GO138" s="244" t="str">
        <f>IFERROR(IF(AND($FZ138="mas",'Classificação geral'!$K130=1),'Classificação geral'!AM130,""),"")</f>
        <v/>
      </c>
      <c r="GP138" s="216" t="str">
        <f>IFERROR(RANK(GO138,GO:GO,0)+ COUNTIF($GO$13:GO137,GO138),"")</f>
        <v/>
      </c>
      <c r="GQ138" s="209"/>
      <c r="GR138" s="214" t="str">
        <f>IFERROR(IF(AND('Classificação geral'!$J130="fem",'Classificação geral'!$K130=2,'Classificação geral'!$F130="Mini"),'Classificação geral'!$A130,""),"")</f>
        <v/>
      </c>
      <c r="GS138" s="214" t="str">
        <f>IFERROR(IF(AND('Classificação geral'!$J130="fem",'Classificação geral'!$K130=2,'Classificação geral'!$F130="Mini"),'Classificação geral'!$B130,""),"")</f>
        <v/>
      </c>
      <c r="GT138" s="215" t="str">
        <f>IF($GS138='Classificação geral'!$B130,'Classificação geral'!$C130,"")</f>
        <v/>
      </c>
      <c r="GU138" s="215" t="str">
        <f>IF($GS138='Classificação geral'!$B130,'Classificação geral'!$D130,"")</f>
        <v/>
      </c>
      <c r="GV138" s="215" t="str">
        <f>IF($GS138='Classificação geral'!$B130,'Classificação geral'!$J130,"")</f>
        <v/>
      </c>
      <c r="GW138" s="214" t="str">
        <f>IFERROR(IF(AND($GV138="fem",'Classificação geral'!$K130=2),'Classificação geral'!K130,""),"")</f>
        <v/>
      </c>
      <c r="GX138" s="214" t="str">
        <f>IFERROR(IF(AND($GV138="fem",'Classificação geral'!$K130=2),'Classificação geral'!P130,""),"")</f>
        <v/>
      </c>
      <c r="GY138" s="214" t="str">
        <f>IFERROR(IF(AND($GV138="fem",'Classificação geral'!$K130=2),'Classificação geral'!S130,""),"")</f>
        <v/>
      </c>
      <c r="GZ138" s="214" t="str">
        <f>IFERROR(IF(AND($GV138="fem",'Classificação geral'!$K130=2),'Classificação geral'!T130,""),"")</f>
        <v/>
      </c>
      <c r="HA138" s="214" t="str">
        <f>IFERROR(IF(AND($GV138="fem",'Classificação geral'!$K130=2),'Classificação geral'!L130,""),"")</f>
        <v/>
      </c>
      <c r="HB138" s="214" t="str">
        <f>IFERROR(IF(AND($GV138="fem",'Classificação geral'!$K130=2),'Classificação geral'!U130,""),"")</f>
        <v/>
      </c>
      <c r="HC138" s="214" t="str">
        <f>IFERROR(IF(AND($GV138="fem",'Classificação geral'!$K130=2),'Classificação geral'!W130,""),"")</f>
        <v/>
      </c>
      <c r="HD138" s="214" t="str">
        <f>IFERROR(IF(AND($GV138="fem",'Classificação geral'!$K130=2),'Classificação geral'!X130,""),"")</f>
        <v/>
      </c>
      <c r="HE138" s="214" t="str">
        <f>IFERROR(IF(AND($GV138="fem",'Classificação geral'!$K130=2),'Classificação geral'!M130,""),"")</f>
        <v/>
      </c>
      <c r="HF138" s="214" t="str">
        <f>IFERROR(IF(AND($GV138="fem",'Classificação geral'!$K130=2),'Classificação geral'!Y130,""),"")</f>
        <v/>
      </c>
      <c r="HG138" s="214" t="str">
        <f>IFERROR(IF(AND($GV138="fem",'Classificação geral'!$K130=2),'Classificação geral'!AA130,""),"")</f>
        <v/>
      </c>
      <c r="HH138" s="214" t="str">
        <f>IFERROR(IF(AND($GV138="fem",'Classificação geral'!$K130=2),'Classificação geral'!AB130,""),"")</f>
        <v/>
      </c>
      <c r="HI138" s="214" t="str">
        <f>IFERROR(IF(AND($GV138="fem",'Classificação geral'!$K130=2),'Classificação geral'!N130,""),"")</f>
        <v/>
      </c>
      <c r="HJ138" s="214" t="str">
        <f>IFERROR(IF(AND($GV138="fem",'Classificação geral'!$K130=2),'Classificação geral'!O130,""),"")</f>
        <v/>
      </c>
      <c r="HK138" s="214" t="str">
        <f>IFERROR(IF(AND($GV138="fem",'Classificação geral'!$K130=2),'Classificação geral'!AM130,""),"")</f>
        <v/>
      </c>
      <c r="HL138" s="216" t="str">
        <f>IFERROR(RANK(HK138,HK:HK,0)+ COUNTIF(HK$13:$HK136,HK138),"")</f>
        <v/>
      </c>
      <c r="HM138" s="209"/>
      <c r="HN138" s="214" t="str">
        <f>IFERROR(IF(AND('Classificação geral'!$J130="mas",'Classificação geral'!$K130=2,'Classificação geral'!$F130="Mini"),'Classificação geral'!$A130,""),"")</f>
        <v/>
      </c>
      <c r="HO138" s="214" t="str">
        <f>IFERROR(IF(AND('Classificação geral'!$J130="mas",'Classificação geral'!$K130=2,'Classificação geral'!$F130="Mini"),'Classificação geral'!$B130,""),"")</f>
        <v/>
      </c>
      <c r="HP138" s="215" t="str">
        <f>IF($HO138='Classificação geral'!$B130,'Classificação geral'!$C130,"")</f>
        <v/>
      </c>
      <c r="HQ138" s="215" t="str">
        <f>IF($HO138='Classificação geral'!$B130,'Classificação geral'!$D130,"")</f>
        <v/>
      </c>
      <c r="HR138" s="215" t="str">
        <f>IF($HO138='Classificação geral'!$B130,'Classificação geral'!$J130,"")</f>
        <v/>
      </c>
      <c r="HS138" s="214" t="str">
        <f>IFERROR(IF(AND($HR138="mas",'Classificação geral'!$K130=2),'Classificação geral'!K130,""),"")</f>
        <v/>
      </c>
      <c r="HT138" s="214" t="str">
        <f>IFERROR(IF(AND($HR138="mas",'Classificação geral'!$K130=2),'Classificação geral'!P130,""),"")</f>
        <v/>
      </c>
      <c r="HU138" s="214" t="str">
        <f>IFERROR(IF(AND($HR138="mas",'Classificação geral'!$K130=2),'Classificação geral'!S130,""),"")</f>
        <v/>
      </c>
      <c r="HV138" s="214" t="str">
        <f>IFERROR(IF(AND($HR138="mas",'Classificação geral'!$K130=2),'Classificação geral'!T130,""),"")</f>
        <v/>
      </c>
      <c r="HW138" s="214" t="str">
        <f>IFERROR(IF(AND($HR138="mas",'Classificação geral'!$K130=2),'Classificação geral'!L130,""),"")</f>
        <v/>
      </c>
      <c r="HX138" s="214" t="str">
        <f>IFERROR(IF(AND($HR138="mas",'Classificação geral'!$K130=2),'Classificação geral'!U130,""),"")</f>
        <v/>
      </c>
      <c r="HY138" s="214" t="str">
        <f>IFERROR(IF(AND($HR138="mas",'Classificação geral'!$K130=2),'Classificação geral'!W130,""),"")</f>
        <v/>
      </c>
      <c r="HZ138" s="214" t="str">
        <f>IFERROR(IF(AND($HR138="mas",'Classificação geral'!$K130=2),'Classificação geral'!X130,""),"")</f>
        <v/>
      </c>
      <c r="IA138" s="214" t="str">
        <f>IFERROR(IF(AND($HR138="mas",'Classificação geral'!$K130=2),'Classificação geral'!M130,""),"")</f>
        <v/>
      </c>
      <c r="IB138" s="214" t="str">
        <f>IFERROR(IF(AND($HR138="mas",'Classificação geral'!$K130=2),'Classificação geral'!Y130,""),"")</f>
        <v/>
      </c>
      <c r="IC138" s="214" t="str">
        <f>IFERROR(IF(AND($HR138="mas",'Classificação geral'!$K130=2),'Classificação geral'!AA130,""),"")</f>
        <v/>
      </c>
      <c r="ID138" s="214" t="str">
        <f>IFERROR(IF(AND($HR138="mas",'Classificação geral'!$K130=2),'Classificação geral'!AB130,""),"")</f>
        <v/>
      </c>
      <c r="IE138" s="214" t="str">
        <f>IFERROR(IF(AND($HR138="mas",'Classificação geral'!$K130=2),'Classificação geral'!N130,""),"")</f>
        <v/>
      </c>
      <c r="IF138" s="214" t="str">
        <f>IFERROR(IF(AND($HR138="mas",'Classificação geral'!$K130=2),'Classificação geral'!$AM130,""),"")</f>
        <v/>
      </c>
      <c r="IG138" s="216" t="str">
        <f>IFERROR(RANK(IF138,IF:IF,0)+ COUNTIF($IF$13:IF$13,IF138),"")</f>
        <v/>
      </c>
      <c r="IH138" s="209"/>
      <c r="II138" s="214" t="str">
        <f>IFERROR(IF(AND('Classificação geral'!$J130="fem",'Classificação geral'!$K130=3,'Classificação geral'!$F130="Mini"),'Classificação geral'!$A130,""),"")</f>
        <v/>
      </c>
      <c r="IJ138" s="214" t="str">
        <f>IFERROR(IF(AND('Classificação geral'!$J130="fem",'Classificação geral'!$K130=3,'Classificação geral'!$F130="Mini"),'Classificação geral'!$B130,""),"")</f>
        <v/>
      </c>
      <c r="IK138" s="215" t="str">
        <f>IF($IJ138='Classificação geral'!$B130,'Classificação geral'!$C130,"")</f>
        <v/>
      </c>
      <c r="IL138" s="215" t="str">
        <f>IF($IJ138='Classificação geral'!$B130,'Classificação geral'!$D130,"")</f>
        <v/>
      </c>
      <c r="IM138" s="215" t="str">
        <f>IF($IJ138='Classificação geral'!$B130,'Classificação geral'!$J130,"")</f>
        <v/>
      </c>
      <c r="IN138" s="215" t="str">
        <f>IF($IM138='Classificação geral'!$J130,'Classificação geral'!$K130,"")</f>
        <v/>
      </c>
      <c r="IO138" s="215" t="str">
        <f>IF($IN138='Classificação geral'!$K130,'Classificação geral'!$P130,"")</f>
        <v/>
      </c>
      <c r="IP138" s="215" t="str">
        <f>IF($IN138='Classificação geral'!$K130,'Classificação geral'!$S130,"")</f>
        <v/>
      </c>
      <c r="IQ138" s="215" t="str">
        <f>IF($IN138='Classificação geral'!$K130,'Classificação geral'!$T130,"")</f>
        <v/>
      </c>
      <c r="IR138" s="215" t="str">
        <f>IF($IN138='Classificação geral'!$K130,'Classificação geral'!$L130,"")</f>
        <v/>
      </c>
      <c r="IS138" s="215" t="str">
        <f>IF($IN138='Classificação geral'!$K130,'Classificação geral'!$U130,"")</f>
        <v/>
      </c>
      <c r="IT138" s="215" t="str">
        <f>IF($IN138='Classificação geral'!$K130,'Classificação geral'!$W130,"")</f>
        <v/>
      </c>
      <c r="IU138" s="215" t="str">
        <f>IF($IN138='Classificação geral'!$K130,'Classificação geral'!$X130,"")</f>
        <v/>
      </c>
      <c r="IV138" s="215" t="str">
        <f>IF($IN138='Classificação geral'!$K130,'Classificação geral'!$M130,"")</f>
        <v/>
      </c>
      <c r="IW138" s="215" t="str">
        <f>IF($IN138='Classificação geral'!$K130,'Classificação geral'!$Y130,"")</f>
        <v/>
      </c>
      <c r="IX138" s="215" t="str">
        <f>IF($IN138='Classificação geral'!$K130,'Classificação geral'!$AA130,"")</f>
        <v/>
      </c>
      <c r="IY138" s="215" t="str">
        <f>IF($IN138='Classificação geral'!$K130,'Classificação geral'!$AB130,"")</f>
        <v/>
      </c>
      <c r="IZ138" s="215" t="str">
        <f>IF($IN138='Classificação geral'!$K130,'Classificação geral'!$N130,"")</f>
        <v/>
      </c>
      <c r="JA138" s="215" t="str">
        <f>IF($IN138='Classificação geral'!$K130,'Classificação geral'!$O130,"")</f>
        <v/>
      </c>
      <c r="JB138" s="215" t="str">
        <f>IF($IN138='Classificação geral'!$K130,'Classificação geral'!$AM130,"")</f>
        <v/>
      </c>
      <c r="JC138" s="216" t="str">
        <f>IFERROR(RANK(JB138,JB:JB,0)+ COUNTIF($JB$13:JB136,JB138),"")</f>
        <v/>
      </c>
      <c r="JD138" s="209"/>
      <c r="JE138" s="214" t="str">
        <f>IFERROR(IF(AND('Classificação geral'!$J130="mas",'Classificação geral'!$K130=3,'Classificação geral'!$F130="Mini"),'Classificação geral'!$A130,""),"")</f>
        <v/>
      </c>
      <c r="JF138" s="214" t="str">
        <f>IFERROR(IF(AND('Classificação geral'!$J130="mas",'Classificação geral'!$K130=3,'Classificação geral'!$F130="Mini"),'Classificação geral'!$B130,""),"")</f>
        <v/>
      </c>
      <c r="JG138" s="215" t="str">
        <f>IF($JF138='Classificação geral'!$B130,'Classificação geral'!$C130,"")</f>
        <v/>
      </c>
      <c r="JH138" s="215" t="str">
        <f>IF($JF138='Classificação geral'!$B130,'Classificação geral'!$D130,"")</f>
        <v/>
      </c>
      <c r="JI138" s="215" t="str">
        <f>IF($JF138='Classificação geral'!$B130,'Classificação geral'!$J130,"")</f>
        <v/>
      </c>
      <c r="JJ138" s="214" t="str">
        <f>IFERROR(IF(AND($JI138="mas",'Classificação geral'!$K130=3),'Classificação geral'!K130,""),"")</f>
        <v/>
      </c>
      <c r="JK138" s="214" t="str">
        <f>IFERROR(IF(AND($JI138="mas",'Classificação geral'!$K130=3),'Classificação geral'!P130,""),"")</f>
        <v/>
      </c>
      <c r="JL138" s="214" t="str">
        <f>IFERROR(IF(AND($JI138="mas",'Classificação geral'!$K130=3),'Classificação geral'!S130,""),"")</f>
        <v/>
      </c>
      <c r="JM138" s="214" t="str">
        <f>IFERROR(IF(AND($JI138="mas",'Classificação geral'!$K130=3),'Classificação geral'!T130,""),"")</f>
        <v/>
      </c>
      <c r="JN138" s="214" t="str">
        <f>IFERROR(IF(AND($JI138="mas",'Classificação geral'!$K130=3),'Classificação geral'!L130,""),"")</f>
        <v/>
      </c>
      <c r="JO138" s="214" t="str">
        <f>IFERROR(IF(AND($JI138="mas",'Classificação geral'!$K130=3),'Classificação geral'!U130,""),"")</f>
        <v/>
      </c>
      <c r="JP138" s="214" t="str">
        <f>IFERROR(IF(AND($JI138="mas",'Classificação geral'!$K130=3),'Classificação geral'!W130,""),"")</f>
        <v/>
      </c>
      <c r="JQ138" s="214" t="str">
        <f>IFERROR(IF(AND($JI138="mas",'Classificação geral'!$K130=3),'Classificação geral'!X130,""),"")</f>
        <v/>
      </c>
      <c r="JR138" s="214" t="str">
        <f>IFERROR(IF(AND($JI138="mas",'Classificação geral'!$K130=3),'Classificação geral'!M130,""),"")</f>
        <v/>
      </c>
      <c r="JS138" s="214" t="str">
        <f>IFERROR(IF(AND($JI138="mas",'Classificação geral'!$K130=3),'Classificação geral'!Y130,""),"")</f>
        <v/>
      </c>
      <c r="JT138" s="214" t="str">
        <f>IFERROR(IF(AND($JI138="mas",'Classificação geral'!$K130=3),'Classificação geral'!AA130,""),"")</f>
        <v/>
      </c>
      <c r="JU138" s="214" t="str">
        <f>IFERROR(IF(AND($JI138="mas",'Classificação geral'!$K130=3),'Classificação geral'!AB130,""),"")</f>
        <v/>
      </c>
      <c r="JV138" s="214" t="str">
        <f>IFERROR(IF(AND($JI138="mas",'Classificação geral'!$K130=3),'Classificação geral'!N130,""),"")</f>
        <v/>
      </c>
      <c r="JW138" s="214" t="str">
        <f>IFERROR(IF(AND($JI138="mas",'Classificação geral'!$K130=3),'Classificação geral'!$AM130,""),"")</f>
        <v/>
      </c>
      <c r="JX138" s="216" t="str">
        <f>IFERROR(RANK(JW138,JW:JW,0)+ COUNTIF(JW$13:$JW136,JW138),"")</f>
        <v/>
      </c>
    </row>
    <row r="139" spans="2:284" ht="24.75" customHeight="1" x14ac:dyDescent="0.35">
      <c r="EZ139" s="214" t="str">
        <f>IFERROR(IF(AND('Classificação geral'!$J131="FEM",'Classificação geral'!$K131=1,'Classificação geral'!$F131="Mini"),'Classificação geral'!$A131,""),"")</f>
        <v/>
      </c>
      <c r="FA139" s="214" t="str">
        <f>IFERROR(IF(AND('Classificação geral'!$J131="FEM",'Classificação geral'!$K131=1,'Classificação geral'!F131="Mini"),'Classificação geral'!$B131,""),"")</f>
        <v/>
      </c>
      <c r="FB139" s="215" t="str">
        <f>IF($FA139='Classificação geral'!$B131,'Classificação geral'!$C131,"")</f>
        <v/>
      </c>
      <c r="FC139" s="215" t="str">
        <f>IF($FA139='Classificação geral'!$B131,'Classificação geral'!$D131,"")</f>
        <v/>
      </c>
      <c r="FD139" s="215" t="str">
        <f>IF($FA139='Classificação geral'!$B131,'Classificação geral'!$J131,"")</f>
        <v/>
      </c>
      <c r="FE139" s="215" t="str">
        <f>IF($FD139='Classificação geral'!$J131,'Classificação geral'!$K131,"")</f>
        <v/>
      </c>
      <c r="FF139" s="215" t="str">
        <f>IF($FE139='Classificação geral'!$K131,'Classificação geral'!$P131,"")</f>
        <v/>
      </c>
      <c r="FG139" s="215" t="str">
        <f>IF($FE139='Classificação geral'!$K131,'Classificação geral'!$S131,"")</f>
        <v/>
      </c>
      <c r="FH139" s="215" t="str">
        <f>IF($FE139='Classificação geral'!$K131,'Classificação geral'!$T131,"")</f>
        <v/>
      </c>
      <c r="FI139" s="215" t="str">
        <f>IF($FE139='Classificação geral'!$K131,'Classificação geral'!$L131,"")</f>
        <v/>
      </c>
      <c r="FJ139" s="215" t="str">
        <f>IF($FE139='Classificação geral'!$K131,'Classificação geral'!$U131,"")</f>
        <v/>
      </c>
      <c r="FK139" s="215" t="str">
        <f>IF($FE139='Classificação geral'!$K131,'Classificação geral'!$W131,"")</f>
        <v/>
      </c>
      <c r="FL139" s="215" t="str">
        <f>IF($FE139='Classificação geral'!$K131,'Classificação geral'!$X131,"")</f>
        <v/>
      </c>
      <c r="FM139" s="215" t="str">
        <f>IF($FE139='Classificação geral'!$K131,'Classificação geral'!$M131,"")</f>
        <v/>
      </c>
      <c r="FN139" s="215" t="str">
        <f>IF($FE139='Classificação geral'!$K131,'Classificação geral'!$Y131,"")</f>
        <v/>
      </c>
      <c r="FO139" s="215" t="str">
        <f>IF($FE139='Classificação geral'!$K131,'Classificação geral'!$AA131,"")</f>
        <v/>
      </c>
      <c r="FP139" s="215" t="str">
        <f>IF($FE139='Classificação geral'!$K131,'Classificação geral'!$AB131,"")</f>
        <v/>
      </c>
      <c r="FQ139" s="215" t="str">
        <f>IF($FE139='Classificação geral'!$K131,'Classificação geral'!$N131,"")</f>
        <v/>
      </c>
      <c r="FR139" s="215" t="str">
        <f>IF($FE139='Classificação geral'!$K131,'Classificação geral'!$O131,"")</f>
        <v/>
      </c>
      <c r="FS139" s="215" t="str">
        <f>IF($FE139='Classificação geral'!$K131,'Classificação geral'!$AM131,"")</f>
        <v/>
      </c>
      <c r="FT139" s="216" t="str">
        <f>IFERROR(RANK(FS139,FS:FS,0)+ COUNTIF($FS$13:FS138,FS139),"")</f>
        <v/>
      </c>
      <c r="FU139" s="209"/>
      <c r="FV139" s="214" t="str">
        <f>IFERROR(IF(AND('Classificação geral'!$J131="mas",'Classificação geral'!$K131=1,'Classificação geral'!$F131="Mini"),'Classificação geral'!$A131,""),"")</f>
        <v/>
      </c>
      <c r="FW139" s="214" t="str">
        <f>IFERROR(IF(AND('Classificação geral'!$J131="mas",'Classificação geral'!$K131=1,'Classificação geral'!$F131="Mini"),'Classificação geral'!$B131,""),"")</f>
        <v/>
      </c>
      <c r="FX139" s="215" t="str">
        <f>IF($FW139='Classificação geral'!$B131,'Classificação geral'!$C131,"")</f>
        <v/>
      </c>
      <c r="FY139" s="215" t="str">
        <f>IF($FW139='Classificação geral'!$B131,'Classificação geral'!$D131,"")</f>
        <v/>
      </c>
      <c r="FZ139" s="215" t="str">
        <f>IF($FW139='Classificação geral'!$B131,'Classificação geral'!$J131,"")</f>
        <v/>
      </c>
      <c r="GA139" s="214" t="str">
        <f>IFERROR(IF(AND($FZ139="mas",'Classificação geral'!$K131=1),'Classificação geral'!K131,""),"")</f>
        <v/>
      </c>
      <c r="GB139" s="214" t="str">
        <f>IFERROR(IF(AND($FZ139="mas",'Classificação geral'!$K131=1),'Classificação geral'!P131,""),"")</f>
        <v/>
      </c>
      <c r="GC139" s="214" t="str">
        <f>IFERROR(IF(AND($FZ139="mas",'Classificação geral'!$K131=1),'Classificação geral'!S131,""),"")</f>
        <v/>
      </c>
      <c r="GD139" s="214" t="str">
        <f>IFERROR(IF(AND($FZ139="mas",'Classificação geral'!$K131=1),'Classificação geral'!T131,""),"")</f>
        <v/>
      </c>
      <c r="GE139" s="214" t="str">
        <f>IFERROR(IF(AND($FZ139="mas",'Classificação geral'!$K131=1),'Classificação geral'!L131,""),"")</f>
        <v/>
      </c>
      <c r="GF139" s="214" t="str">
        <f>IFERROR(IF(AND($FZ139="mas",'Classificação geral'!$K131=1),'Classificação geral'!U131,""),"")</f>
        <v/>
      </c>
      <c r="GG139" s="214" t="str">
        <f>IFERROR(IF(AND($FZ139="mas",'Classificação geral'!$K131=1),'Classificação geral'!W131,""),"")</f>
        <v/>
      </c>
      <c r="GH139" s="214" t="str">
        <f>IFERROR(IF(AND($FZ139="mas",'Classificação geral'!$K131=1),'Classificação geral'!X131,""),"")</f>
        <v/>
      </c>
      <c r="GI139" s="214" t="str">
        <f>IFERROR(IF(AND($FZ139="mas",'Classificação geral'!$K131=1),'Classificação geral'!M131,""),"")</f>
        <v/>
      </c>
      <c r="GJ139" s="214" t="str">
        <f>IFERROR(IF(AND($FZ139="mas",'Classificação geral'!$K131=1),'Classificação geral'!Y131,""),"")</f>
        <v/>
      </c>
      <c r="GK139" s="214" t="str">
        <f>IFERROR(IF(AND($FZ139="mas",'Classificação geral'!$K131=1),'Classificação geral'!AA131,""),"")</f>
        <v/>
      </c>
      <c r="GL139" s="214" t="str">
        <f>IFERROR(IF(AND($FZ139="mas",'Classificação geral'!$K131=1),'Classificação geral'!AB131,""),"")</f>
        <v/>
      </c>
      <c r="GM139" s="214" t="str">
        <f>IFERROR(IF(AND($FZ139="mas",'Classificação geral'!$K131=1),'Classificação geral'!N131,""),"")</f>
        <v/>
      </c>
      <c r="GN139" s="214" t="str">
        <f>IFERROR(IF(AND($FZ139="mas",'Classificação geral'!$K131=1),'Classificação geral'!O131,""),"")</f>
        <v/>
      </c>
      <c r="GO139" s="244" t="str">
        <f>IFERROR(IF(AND($FZ139="mas",'Classificação geral'!$K131=1),'Classificação geral'!AM131,""),"")</f>
        <v/>
      </c>
      <c r="GP139" s="216" t="str">
        <f>IFERROR(RANK(GO139,GO:GO,0)+ COUNTIF($GO$13:GO138,GO139),"")</f>
        <v/>
      </c>
      <c r="GQ139" s="209"/>
      <c r="GR139" s="214" t="str">
        <f>IFERROR(IF(AND('Classificação geral'!$J131="fem",'Classificação geral'!$K131=2,'Classificação geral'!$F131="Mini"),'Classificação geral'!$A131,""),"")</f>
        <v/>
      </c>
      <c r="GS139" s="214" t="str">
        <f>IFERROR(IF(AND('Classificação geral'!$J131="fem",'Classificação geral'!$K131=2,'Classificação geral'!$F131="Mini"),'Classificação geral'!$B131,""),"")</f>
        <v/>
      </c>
      <c r="GT139" s="215" t="str">
        <f>IF($GS139='Classificação geral'!$B131,'Classificação geral'!$C131,"")</f>
        <v/>
      </c>
      <c r="GU139" s="215" t="str">
        <f>IF($GS139='Classificação geral'!$B131,'Classificação geral'!$D131,"")</f>
        <v/>
      </c>
      <c r="GV139" s="215" t="str">
        <f>IF($GS139='Classificação geral'!$B131,'Classificação geral'!$J131,"")</f>
        <v/>
      </c>
      <c r="GW139" s="214" t="str">
        <f>IFERROR(IF(AND($GV139="fem",'Classificação geral'!$K131=2),'Classificação geral'!K131,""),"")</f>
        <v/>
      </c>
      <c r="GX139" s="214" t="str">
        <f>IFERROR(IF(AND($GV139="fem",'Classificação geral'!$K131=2),'Classificação geral'!P131,""),"")</f>
        <v/>
      </c>
      <c r="GY139" s="214" t="str">
        <f>IFERROR(IF(AND($GV139="fem",'Classificação geral'!$K131=2),'Classificação geral'!S131,""),"")</f>
        <v/>
      </c>
      <c r="GZ139" s="214" t="str">
        <f>IFERROR(IF(AND($GV139="fem",'Classificação geral'!$K131=2),'Classificação geral'!T131,""),"")</f>
        <v/>
      </c>
      <c r="HA139" s="214" t="str">
        <f>IFERROR(IF(AND($GV139="fem",'Classificação geral'!$K131=2),'Classificação geral'!L131,""),"")</f>
        <v/>
      </c>
      <c r="HB139" s="214" t="str">
        <f>IFERROR(IF(AND($GV139="fem",'Classificação geral'!$K131=2),'Classificação geral'!U131,""),"")</f>
        <v/>
      </c>
      <c r="HC139" s="214" t="str">
        <f>IFERROR(IF(AND($GV139="fem",'Classificação geral'!$K131=2),'Classificação geral'!W131,""),"")</f>
        <v/>
      </c>
      <c r="HD139" s="214" t="str">
        <f>IFERROR(IF(AND($GV139="fem",'Classificação geral'!$K131=2),'Classificação geral'!X131,""),"")</f>
        <v/>
      </c>
      <c r="HE139" s="214" t="str">
        <f>IFERROR(IF(AND($GV139="fem",'Classificação geral'!$K131=2),'Classificação geral'!M131,""),"")</f>
        <v/>
      </c>
      <c r="HF139" s="214" t="str">
        <f>IFERROR(IF(AND($GV139="fem",'Classificação geral'!$K131=2),'Classificação geral'!Y131,""),"")</f>
        <v/>
      </c>
      <c r="HG139" s="214" t="str">
        <f>IFERROR(IF(AND($GV139="fem",'Classificação geral'!$K131=2),'Classificação geral'!AA131,""),"")</f>
        <v/>
      </c>
      <c r="HH139" s="214" t="str">
        <f>IFERROR(IF(AND($GV139="fem",'Classificação geral'!$K131=2),'Classificação geral'!AB131,""),"")</f>
        <v/>
      </c>
      <c r="HI139" s="214" t="str">
        <f>IFERROR(IF(AND($GV139="fem",'Classificação geral'!$K131=2),'Classificação geral'!N131,""),"")</f>
        <v/>
      </c>
      <c r="HJ139" s="214" t="str">
        <f>IFERROR(IF(AND($GV139="fem",'Classificação geral'!$K131=2),'Classificação geral'!O131,""),"")</f>
        <v/>
      </c>
      <c r="HK139" s="214" t="str">
        <f>IFERROR(IF(AND($GV139="fem",'Classificação geral'!$K131=2),'Classificação geral'!AM131,""),"")</f>
        <v/>
      </c>
      <c r="HL139" s="216" t="str">
        <f>IFERROR(RANK(HK139,HK:HK,0)+ COUNTIF(HK$13:$HK137,HK139),"")</f>
        <v/>
      </c>
      <c r="HM139" s="209"/>
      <c r="HN139" s="214" t="str">
        <f>IFERROR(IF(AND('Classificação geral'!$J131="mas",'Classificação geral'!$K131=2,'Classificação geral'!$F131="Mini"),'Classificação geral'!$A131,""),"")</f>
        <v/>
      </c>
      <c r="HO139" s="214" t="str">
        <f>IFERROR(IF(AND('Classificação geral'!$J131="mas",'Classificação geral'!$K131=2,'Classificação geral'!$F131="Mini"),'Classificação geral'!$B131,""),"")</f>
        <v/>
      </c>
      <c r="HP139" s="215" t="str">
        <f>IF($HO139='Classificação geral'!$B131,'Classificação geral'!$C131,"")</f>
        <v/>
      </c>
      <c r="HQ139" s="215" t="str">
        <f>IF($HO139='Classificação geral'!$B131,'Classificação geral'!$D131,"")</f>
        <v/>
      </c>
      <c r="HR139" s="215" t="str">
        <f>IF($HO139='Classificação geral'!$B131,'Classificação geral'!$J131,"")</f>
        <v/>
      </c>
      <c r="HS139" s="214" t="str">
        <f>IFERROR(IF(AND($HR139="mas",'Classificação geral'!$K131=2),'Classificação geral'!K131,""),"")</f>
        <v/>
      </c>
      <c r="HT139" s="214" t="str">
        <f>IFERROR(IF(AND($HR139="mas",'Classificação geral'!$K131=2),'Classificação geral'!P131,""),"")</f>
        <v/>
      </c>
      <c r="HU139" s="214" t="str">
        <f>IFERROR(IF(AND($HR139="mas",'Classificação geral'!$K131=2),'Classificação geral'!S131,""),"")</f>
        <v/>
      </c>
      <c r="HV139" s="214" t="str">
        <f>IFERROR(IF(AND($HR139="mas",'Classificação geral'!$K131=2),'Classificação geral'!T131,""),"")</f>
        <v/>
      </c>
      <c r="HW139" s="214" t="str">
        <f>IFERROR(IF(AND($HR139="mas",'Classificação geral'!$K131=2),'Classificação geral'!L131,""),"")</f>
        <v/>
      </c>
      <c r="HX139" s="214" t="str">
        <f>IFERROR(IF(AND($HR139="mas",'Classificação geral'!$K131=2),'Classificação geral'!U131,""),"")</f>
        <v/>
      </c>
      <c r="HY139" s="214" t="str">
        <f>IFERROR(IF(AND($HR139="mas",'Classificação geral'!$K131=2),'Classificação geral'!W131,""),"")</f>
        <v/>
      </c>
      <c r="HZ139" s="214" t="str">
        <f>IFERROR(IF(AND($HR139="mas",'Classificação geral'!$K131=2),'Classificação geral'!X131,""),"")</f>
        <v/>
      </c>
      <c r="IA139" s="214" t="str">
        <f>IFERROR(IF(AND($HR139="mas",'Classificação geral'!$K131=2),'Classificação geral'!M131,""),"")</f>
        <v/>
      </c>
      <c r="IB139" s="214" t="str">
        <f>IFERROR(IF(AND($HR139="mas",'Classificação geral'!$K131=2),'Classificação geral'!Y131,""),"")</f>
        <v/>
      </c>
      <c r="IC139" s="214" t="str">
        <f>IFERROR(IF(AND($HR139="mas",'Classificação geral'!$K131=2),'Classificação geral'!AA131,""),"")</f>
        <v/>
      </c>
      <c r="ID139" s="214" t="str">
        <f>IFERROR(IF(AND($HR139="mas",'Classificação geral'!$K131=2),'Classificação geral'!AB131,""),"")</f>
        <v/>
      </c>
      <c r="IE139" s="214" t="str">
        <f>IFERROR(IF(AND($HR139="mas",'Classificação geral'!$K131=2),'Classificação geral'!N131,""),"")</f>
        <v/>
      </c>
      <c r="IF139" s="214" t="str">
        <f>IFERROR(IF(AND($HR139="mas",'Classificação geral'!$K131=2),'Classificação geral'!$AM131,""),"")</f>
        <v/>
      </c>
      <c r="IG139" s="216" t="str">
        <f>IFERROR(RANK(IF139,IF:IF,0)+ COUNTIF($IF$13:IF$13,IF139),"")</f>
        <v/>
      </c>
      <c r="IH139" s="209"/>
      <c r="II139" s="214" t="str">
        <f>IFERROR(IF(AND('Classificação geral'!$J131="fem",'Classificação geral'!$K131=3,'Classificação geral'!$F131="Mini"),'Classificação geral'!$A131,""),"")</f>
        <v/>
      </c>
      <c r="IJ139" s="214" t="str">
        <f>IFERROR(IF(AND('Classificação geral'!$J131="fem",'Classificação geral'!$K131=3,'Classificação geral'!$F131="Mini"),'Classificação geral'!$B131,""),"")</f>
        <v/>
      </c>
      <c r="IK139" s="215" t="str">
        <f>IF($IJ139='Classificação geral'!$B131,'Classificação geral'!$C131,"")</f>
        <v/>
      </c>
      <c r="IL139" s="215" t="str">
        <f>IF($IJ139='Classificação geral'!$B131,'Classificação geral'!$D131,"")</f>
        <v/>
      </c>
      <c r="IM139" s="215" t="str">
        <f>IF($IJ139='Classificação geral'!$B131,'Classificação geral'!$J131,"")</f>
        <v/>
      </c>
      <c r="IN139" s="215" t="str">
        <f>IF($IM139='Classificação geral'!$J131,'Classificação geral'!$K131,"")</f>
        <v/>
      </c>
      <c r="IO139" s="215" t="str">
        <f>IF($IN139='Classificação geral'!$K131,'Classificação geral'!$P131,"")</f>
        <v/>
      </c>
      <c r="IP139" s="215" t="str">
        <f>IF($IN139='Classificação geral'!$K131,'Classificação geral'!$S131,"")</f>
        <v/>
      </c>
      <c r="IQ139" s="215" t="str">
        <f>IF($IN139='Classificação geral'!$K131,'Classificação geral'!$T131,"")</f>
        <v/>
      </c>
      <c r="IR139" s="215" t="str">
        <f>IF($IN139='Classificação geral'!$K131,'Classificação geral'!$L131,"")</f>
        <v/>
      </c>
      <c r="IS139" s="215" t="str">
        <f>IF($IN139='Classificação geral'!$K131,'Classificação geral'!$U131,"")</f>
        <v/>
      </c>
      <c r="IT139" s="215" t="str">
        <f>IF($IN139='Classificação geral'!$K131,'Classificação geral'!$W131,"")</f>
        <v/>
      </c>
      <c r="IU139" s="215" t="str">
        <f>IF($IN139='Classificação geral'!$K131,'Classificação geral'!$X131,"")</f>
        <v/>
      </c>
      <c r="IV139" s="215" t="str">
        <f>IF($IN139='Classificação geral'!$K131,'Classificação geral'!$M131,"")</f>
        <v/>
      </c>
      <c r="IW139" s="215" t="str">
        <f>IF($IN139='Classificação geral'!$K131,'Classificação geral'!$Y131,"")</f>
        <v/>
      </c>
      <c r="IX139" s="215" t="str">
        <f>IF($IN139='Classificação geral'!$K131,'Classificação geral'!$AA131,"")</f>
        <v/>
      </c>
      <c r="IY139" s="215" t="str">
        <f>IF($IN139='Classificação geral'!$K131,'Classificação geral'!$AB131,"")</f>
        <v/>
      </c>
      <c r="IZ139" s="215" t="str">
        <f>IF($IN139='Classificação geral'!$K131,'Classificação geral'!$N131,"")</f>
        <v/>
      </c>
      <c r="JA139" s="215" t="str">
        <f>IF($IN139='Classificação geral'!$K131,'Classificação geral'!$O131,"")</f>
        <v/>
      </c>
      <c r="JB139" s="215" t="str">
        <f>IF($IN139='Classificação geral'!$K131,'Classificação geral'!$AM131,"")</f>
        <v/>
      </c>
      <c r="JC139" s="216" t="str">
        <f>IFERROR(RANK(JB139,JB:JB,0)+ COUNTIF($JB$13:JB137,JB139),"")</f>
        <v/>
      </c>
      <c r="JD139" s="209"/>
      <c r="JE139" s="214" t="str">
        <f>IFERROR(IF(AND('Classificação geral'!$J131="mas",'Classificação geral'!$K131=3,'Classificação geral'!$F131="Mini"),'Classificação geral'!$A131,""),"")</f>
        <v/>
      </c>
      <c r="JF139" s="214" t="str">
        <f>IFERROR(IF(AND('Classificação geral'!$J131="mas",'Classificação geral'!$K131=3,'Classificação geral'!$F131="Mini"),'Classificação geral'!$B131,""),"")</f>
        <v/>
      </c>
      <c r="JG139" s="215" t="str">
        <f>IF($JF139='Classificação geral'!$B131,'Classificação geral'!$C131,"")</f>
        <v/>
      </c>
      <c r="JH139" s="215" t="str">
        <f>IF($JF139='Classificação geral'!$B131,'Classificação geral'!$D131,"")</f>
        <v/>
      </c>
      <c r="JI139" s="215" t="str">
        <f>IF($JF139='Classificação geral'!$B131,'Classificação geral'!$J131,"")</f>
        <v/>
      </c>
      <c r="JJ139" s="214" t="str">
        <f>IFERROR(IF(AND($JI139="mas",'Classificação geral'!$K131=3),'Classificação geral'!K131,""),"")</f>
        <v/>
      </c>
      <c r="JK139" s="214" t="str">
        <f>IFERROR(IF(AND($JI139="mas",'Classificação geral'!$K131=3),'Classificação geral'!P131,""),"")</f>
        <v/>
      </c>
      <c r="JL139" s="214" t="str">
        <f>IFERROR(IF(AND($JI139="mas",'Classificação geral'!$K131=3),'Classificação geral'!S131,""),"")</f>
        <v/>
      </c>
      <c r="JM139" s="214" t="str">
        <f>IFERROR(IF(AND($JI139="mas",'Classificação geral'!$K131=3),'Classificação geral'!T131,""),"")</f>
        <v/>
      </c>
      <c r="JN139" s="214" t="str">
        <f>IFERROR(IF(AND($JI139="mas",'Classificação geral'!$K131=3),'Classificação geral'!L131,""),"")</f>
        <v/>
      </c>
      <c r="JO139" s="214" t="str">
        <f>IFERROR(IF(AND($JI139="mas",'Classificação geral'!$K131=3),'Classificação geral'!U131,""),"")</f>
        <v/>
      </c>
      <c r="JP139" s="214" t="str">
        <f>IFERROR(IF(AND($JI139="mas",'Classificação geral'!$K131=3),'Classificação geral'!W131,""),"")</f>
        <v/>
      </c>
      <c r="JQ139" s="214" t="str">
        <f>IFERROR(IF(AND($JI139="mas",'Classificação geral'!$K131=3),'Classificação geral'!X131,""),"")</f>
        <v/>
      </c>
      <c r="JR139" s="214" t="str">
        <f>IFERROR(IF(AND($JI139="mas",'Classificação geral'!$K131=3),'Classificação geral'!M131,""),"")</f>
        <v/>
      </c>
      <c r="JS139" s="214" t="str">
        <f>IFERROR(IF(AND($JI139="mas",'Classificação geral'!$K131=3),'Classificação geral'!Y131,""),"")</f>
        <v/>
      </c>
      <c r="JT139" s="214" t="str">
        <f>IFERROR(IF(AND($JI139="mas",'Classificação geral'!$K131=3),'Classificação geral'!AA131,""),"")</f>
        <v/>
      </c>
      <c r="JU139" s="214" t="str">
        <f>IFERROR(IF(AND($JI139="mas",'Classificação geral'!$K131=3),'Classificação geral'!AB131,""),"")</f>
        <v/>
      </c>
      <c r="JV139" s="214" t="str">
        <f>IFERROR(IF(AND($JI139="mas",'Classificação geral'!$K131=3),'Classificação geral'!N131,""),"")</f>
        <v/>
      </c>
      <c r="JW139" s="214" t="str">
        <f>IFERROR(IF(AND($JI139="mas",'Classificação geral'!$K131=3),'Classificação geral'!$AM131,""),"")</f>
        <v/>
      </c>
      <c r="JX139" s="216" t="str">
        <f>IFERROR(RANK(JW139,JW:JW,0)+ COUNTIF(JW$13:$JW137,JW139),"")</f>
        <v/>
      </c>
    </row>
    <row r="140" spans="2:284" ht="24.75" customHeight="1" x14ac:dyDescent="0.35">
      <c r="EZ140" s="214" t="str">
        <f>IFERROR(IF(AND('Classificação geral'!$J132="FEM",'Classificação geral'!$K132=1,'Classificação geral'!$F132="Mini"),'Classificação geral'!$A132,""),"")</f>
        <v/>
      </c>
      <c r="FA140" s="214" t="str">
        <f>IFERROR(IF(AND('Classificação geral'!$J132="FEM",'Classificação geral'!$K132=1,'Classificação geral'!F132="Mini"),'Classificação geral'!$B132,""),"")</f>
        <v/>
      </c>
      <c r="FB140" s="215" t="str">
        <f>IF($FA140='Classificação geral'!$B132,'Classificação geral'!$C132,"")</f>
        <v/>
      </c>
      <c r="FC140" s="215" t="str">
        <f>IF($FA140='Classificação geral'!$B132,'Classificação geral'!$D132,"")</f>
        <v/>
      </c>
      <c r="FD140" s="215" t="str">
        <f>IF($FA140='Classificação geral'!$B132,'Classificação geral'!$J132,"")</f>
        <v/>
      </c>
      <c r="FE140" s="215" t="str">
        <f>IF($FD140='Classificação geral'!$J132,'Classificação geral'!$K132,"")</f>
        <v/>
      </c>
      <c r="FF140" s="215" t="str">
        <f>IF($FE140='Classificação geral'!$K132,'Classificação geral'!$P132,"")</f>
        <v/>
      </c>
      <c r="FG140" s="215" t="str">
        <f>IF($FE140='Classificação geral'!$K132,'Classificação geral'!$S132,"")</f>
        <v/>
      </c>
      <c r="FH140" s="215" t="str">
        <f>IF($FE140='Classificação geral'!$K132,'Classificação geral'!$T132,"")</f>
        <v/>
      </c>
      <c r="FI140" s="215" t="str">
        <f>IF($FE140='Classificação geral'!$K132,'Classificação geral'!$L132,"")</f>
        <v/>
      </c>
      <c r="FJ140" s="215" t="str">
        <f>IF($FE140='Classificação geral'!$K132,'Classificação geral'!$U132,"")</f>
        <v/>
      </c>
      <c r="FK140" s="215" t="str">
        <f>IF($FE140='Classificação geral'!$K132,'Classificação geral'!$W132,"")</f>
        <v/>
      </c>
      <c r="FL140" s="215" t="str">
        <f>IF($FE140='Classificação geral'!$K132,'Classificação geral'!$X132,"")</f>
        <v/>
      </c>
      <c r="FM140" s="215" t="str">
        <f>IF($FE140='Classificação geral'!$K132,'Classificação geral'!$M132,"")</f>
        <v/>
      </c>
      <c r="FN140" s="215" t="str">
        <f>IF($FE140='Classificação geral'!$K132,'Classificação geral'!$Y132,"")</f>
        <v/>
      </c>
      <c r="FO140" s="215" t="str">
        <f>IF($FE140='Classificação geral'!$K132,'Classificação geral'!$AA132,"")</f>
        <v/>
      </c>
      <c r="FP140" s="215" t="str">
        <f>IF($FE140='Classificação geral'!$K132,'Classificação geral'!$AB132,"")</f>
        <v/>
      </c>
      <c r="FQ140" s="215" t="str">
        <f>IF($FE140='Classificação geral'!$K132,'Classificação geral'!$N132,"")</f>
        <v/>
      </c>
      <c r="FR140" s="215" t="str">
        <f>IF($FE140='Classificação geral'!$K132,'Classificação geral'!$O132,"")</f>
        <v/>
      </c>
      <c r="FS140" s="215" t="str">
        <f>IF($FE140='Classificação geral'!$K132,'Classificação geral'!$AM132,"")</f>
        <v/>
      </c>
      <c r="FT140" s="216" t="str">
        <f>IFERROR(RANK(FS140,FS:FS,0)+ COUNTIF($FS$13:FS139,FS140),"")</f>
        <v/>
      </c>
      <c r="FU140" s="209"/>
      <c r="FV140" s="214" t="str">
        <f>IFERROR(IF(AND('Classificação geral'!$J132="mas",'Classificação geral'!$K132=1,'Classificação geral'!$F132="Mini"),'Classificação geral'!$A132,""),"")</f>
        <v/>
      </c>
      <c r="FW140" s="214" t="str">
        <f>IFERROR(IF(AND('Classificação geral'!$J132="mas",'Classificação geral'!$K132=1,'Classificação geral'!$F132="Mini"),'Classificação geral'!$B132,""),"")</f>
        <v/>
      </c>
      <c r="FX140" s="215" t="str">
        <f>IF($FW140='Classificação geral'!$B132,'Classificação geral'!$C132,"")</f>
        <v/>
      </c>
      <c r="FY140" s="215" t="str">
        <f>IF($FW140='Classificação geral'!$B132,'Classificação geral'!$D132,"")</f>
        <v/>
      </c>
      <c r="FZ140" s="215" t="str">
        <f>IF($FW140='Classificação geral'!$B132,'Classificação geral'!$J132,"")</f>
        <v/>
      </c>
      <c r="GA140" s="214" t="str">
        <f>IFERROR(IF(AND($FZ140="mas",'Classificação geral'!$K132=1),'Classificação geral'!K132,""),"")</f>
        <v/>
      </c>
      <c r="GB140" s="214" t="str">
        <f>IFERROR(IF(AND($FZ140="mas",'Classificação geral'!$K132=1),'Classificação geral'!P132,""),"")</f>
        <v/>
      </c>
      <c r="GC140" s="214" t="str">
        <f>IFERROR(IF(AND($FZ140="mas",'Classificação geral'!$K132=1),'Classificação geral'!S132,""),"")</f>
        <v/>
      </c>
      <c r="GD140" s="214" t="str">
        <f>IFERROR(IF(AND($FZ140="mas",'Classificação geral'!$K132=1),'Classificação geral'!T132,""),"")</f>
        <v/>
      </c>
      <c r="GE140" s="214" t="str">
        <f>IFERROR(IF(AND($FZ140="mas",'Classificação geral'!$K132=1),'Classificação geral'!L132,""),"")</f>
        <v/>
      </c>
      <c r="GF140" s="214" t="str">
        <f>IFERROR(IF(AND($FZ140="mas",'Classificação geral'!$K132=1),'Classificação geral'!U132,""),"")</f>
        <v/>
      </c>
      <c r="GG140" s="214" t="str">
        <f>IFERROR(IF(AND($FZ140="mas",'Classificação geral'!$K132=1),'Classificação geral'!W132,""),"")</f>
        <v/>
      </c>
      <c r="GH140" s="214" t="str">
        <f>IFERROR(IF(AND($FZ140="mas",'Classificação geral'!$K132=1),'Classificação geral'!X132,""),"")</f>
        <v/>
      </c>
      <c r="GI140" s="214" t="str">
        <f>IFERROR(IF(AND($FZ140="mas",'Classificação geral'!$K132=1),'Classificação geral'!M132,""),"")</f>
        <v/>
      </c>
      <c r="GJ140" s="214" t="str">
        <f>IFERROR(IF(AND($FZ140="mas",'Classificação geral'!$K132=1),'Classificação geral'!Y132,""),"")</f>
        <v/>
      </c>
      <c r="GK140" s="214" t="str">
        <f>IFERROR(IF(AND($FZ140="mas",'Classificação geral'!$K132=1),'Classificação geral'!AA132,""),"")</f>
        <v/>
      </c>
      <c r="GL140" s="214" t="str">
        <f>IFERROR(IF(AND($FZ140="mas",'Classificação geral'!$K132=1),'Classificação geral'!AB132,""),"")</f>
        <v/>
      </c>
      <c r="GM140" s="214" t="str">
        <f>IFERROR(IF(AND($FZ140="mas",'Classificação geral'!$K132=1),'Classificação geral'!N132,""),"")</f>
        <v/>
      </c>
      <c r="GN140" s="214" t="str">
        <f>IFERROR(IF(AND($FZ140="mas",'Classificação geral'!$K132=1),'Classificação geral'!O132,""),"")</f>
        <v/>
      </c>
      <c r="GO140" s="244" t="str">
        <f>IFERROR(IF(AND($FZ140="mas",'Classificação geral'!$K132=1),'Classificação geral'!AM132,""),"")</f>
        <v/>
      </c>
      <c r="GP140" s="216" t="str">
        <f>IFERROR(RANK(GO140,GO:GO,0)+ COUNTIF($GO$13:GO139,GO140),"")</f>
        <v/>
      </c>
      <c r="GQ140" s="209"/>
      <c r="GR140" s="214" t="str">
        <f>IFERROR(IF(AND('Classificação geral'!$J132="fem",'Classificação geral'!$K132=2,'Classificação geral'!$F132="Mini"),'Classificação geral'!$A132,""),"")</f>
        <v/>
      </c>
      <c r="GS140" s="214" t="str">
        <f>IFERROR(IF(AND('Classificação geral'!$J132="fem",'Classificação geral'!$K132=2,'Classificação geral'!$F132="Mini"),'Classificação geral'!$B132,""),"")</f>
        <v/>
      </c>
      <c r="GT140" s="215" t="str">
        <f>IF($GS140='Classificação geral'!$B132,'Classificação geral'!$C132,"")</f>
        <v/>
      </c>
      <c r="GU140" s="215" t="str">
        <f>IF($GS140='Classificação geral'!$B132,'Classificação geral'!$D132,"")</f>
        <v/>
      </c>
      <c r="GV140" s="215" t="str">
        <f>IF($GS140='Classificação geral'!$B132,'Classificação geral'!$J132,"")</f>
        <v/>
      </c>
      <c r="GW140" s="214" t="str">
        <f>IFERROR(IF(AND($GV140="fem",'Classificação geral'!$K132=2),'Classificação geral'!K132,""),"")</f>
        <v/>
      </c>
      <c r="GX140" s="214" t="str">
        <f>IFERROR(IF(AND($GV140="fem",'Classificação geral'!$K132=2),'Classificação geral'!P132,""),"")</f>
        <v/>
      </c>
      <c r="GY140" s="214" t="str">
        <f>IFERROR(IF(AND($GV140="fem",'Classificação geral'!$K132=2),'Classificação geral'!S132,""),"")</f>
        <v/>
      </c>
      <c r="GZ140" s="214" t="str">
        <f>IFERROR(IF(AND($GV140="fem",'Classificação geral'!$K132=2),'Classificação geral'!T132,""),"")</f>
        <v/>
      </c>
      <c r="HA140" s="214" t="str">
        <f>IFERROR(IF(AND($GV140="fem",'Classificação geral'!$K132=2),'Classificação geral'!L132,""),"")</f>
        <v/>
      </c>
      <c r="HB140" s="214" t="str">
        <f>IFERROR(IF(AND($GV140="fem",'Classificação geral'!$K132=2),'Classificação geral'!U132,""),"")</f>
        <v/>
      </c>
      <c r="HC140" s="214" t="str">
        <f>IFERROR(IF(AND($GV140="fem",'Classificação geral'!$K132=2),'Classificação geral'!W132,""),"")</f>
        <v/>
      </c>
      <c r="HD140" s="214" t="str">
        <f>IFERROR(IF(AND($GV140="fem",'Classificação geral'!$K132=2),'Classificação geral'!X132,""),"")</f>
        <v/>
      </c>
      <c r="HE140" s="214" t="str">
        <f>IFERROR(IF(AND($GV140="fem",'Classificação geral'!$K132=2),'Classificação geral'!M132,""),"")</f>
        <v/>
      </c>
      <c r="HF140" s="214" t="str">
        <f>IFERROR(IF(AND($GV140="fem",'Classificação geral'!$K132=2),'Classificação geral'!Y132,""),"")</f>
        <v/>
      </c>
      <c r="HG140" s="214" t="str">
        <f>IFERROR(IF(AND($GV140="fem",'Classificação geral'!$K132=2),'Classificação geral'!AA132,""),"")</f>
        <v/>
      </c>
      <c r="HH140" s="214" t="str">
        <f>IFERROR(IF(AND($GV140="fem",'Classificação geral'!$K132=2),'Classificação geral'!AB132,""),"")</f>
        <v/>
      </c>
      <c r="HI140" s="214" t="str">
        <f>IFERROR(IF(AND($GV140="fem",'Classificação geral'!$K132=2),'Classificação geral'!N132,""),"")</f>
        <v/>
      </c>
      <c r="HJ140" s="214" t="str">
        <f>IFERROR(IF(AND($GV140="fem",'Classificação geral'!$K132=2),'Classificação geral'!O132,""),"")</f>
        <v/>
      </c>
      <c r="HK140" s="214" t="str">
        <f>IFERROR(IF(AND($GV140="fem",'Classificação geral'!$K132=2),'Classificação geral'!AM132,""),"")</f>
        <v/>
      </c>
      <c r="HL140" s="216" t="str">
        <f>IFERROR(RANK(HK140,HK:HK,0)+ COUNTIF(HK$13:$HK138,HK140),"")</f>
        <v/>
      </c>
      <c r="HM140" s="209"/>
      <c r="HN140" s="214" t="str">
        <f>IFERROR(IF(AND('Classificação geral'!$J132="mas",'Classificação geral'!$K132=2,'Classificação geral'!$F132="Mini"),'Classificação geral'!$A132,""),"")</f>
        <v/>
      </c>
      <c r="HO140" s="214" t="str">
        <f>IFERROR(IF(AND('Classificação geral'!$J132="mas",'Classificação geral'!$K132=2,'Classificação geral'!$F132="Mini"),'Classificação geral'!$B132,""),"")</f>
        <v/>
      </c>
      <c r="HP140" s="215" t="str">
        <f>IF($HO140='Classificação geral'!$B132,'Classificação geral'!$C132,"")</f>
        <v/>
      </c>
      <c r="HQ140" s="215" t="str">
        <f>IF($HO140='Classificação geral'!$B132,'Classificação geral'!$D132,"")</f>
        <v/>
      </c>
      <c r="HR140" s="215" t="str">
        <f>IF($HO140='Classificação geral'!$B132,'Classificação geral'!$J132,"")</f>
        <v/>
      </c>
      <c r="HS140" s="214" t="str">
        <f>IFERROR(IF(AND($HR140="mas",'Classificação geral'!$K132=2),'Classificação geral'!K132,""),"")</f>
        <v/>
      </c>
      <c r="HT140" s="214" t="str">
        <f>IFERROR(IF(AND($HR140="mas",'Classificação geral'!$K132=2),'Classificação geral'!P132,""),"")</f>
        <v/>
      </c>
      <c r="HU140" s="214" t="str">
        <f>IFERROR(IF(AND($HR140="mas",'Classificação geral'!$K132=2),'Classificação geral'!S132,""),"")</f>
        <v/>
      </c>
      <c r="HV140" s="214" t="str">
        <f>IFERROR(IF(AND($HR140="mas",'Classificação geral'!$K132=2),'Classificação geral'!T132,""),"")</f>
        <v/>
      </c>
      <c r="HW140" s="214" t="str">
        <f>IFERROR(IF(AND($HR140="mas",'Classificação geral'!$K132=2),'Classificação geral'!L132,""),"")</f>
        <v/>
      </c>
      <c r="HX140" s="214" t="str">
        <f>IFERROR(IF(AND($HR140="mas",'Classificação geral'!$K132=2),'Classificação geral'!U132,""),"")</f>
        <v/>
      </c>
      <c r="HY140" s="214" t="str">
        <f>IFERROR(IF(AND($HR140="mas",'Classificação geral'!$K132=2),'Classificação geral'!W132,""),"")</f>
        <v/>
      </c>
      <c r="HZ140" s="214" t="str">
        <f>IFERROR(IF(AND($HR140="mas",'Classificação geral'!$K132=2),'Classificação geral'!X132,""),"")</f>
        <v/>
      </c>
      <c r="IA140" s="214" t="str">
        <f>IFERROR(IF(AND($HR140="mas",'Classificação geral'!$K132=2),'Classificação geral'!M132,""),"")</f>
        <v/>
      </c>
      <c r="IB140" s="214" t="str">
        <f>IFERROR(IF(AND($HR140="mas",'Classificação geral'!$K132=2),'Classificação geral'!Y132,""),"")</f>
        <v/>
      </c>
      <c r="IC140" s="214" t="str">
        <f>IFERROR(IF(AND($HR140="mas",'Classificação geral'!$K132=2),'Classificação geral'!AA132,""),"")</f>
        <v/>
      </c>
      <c r="ID140" s="214" t="str">
        <f>IFERROR(IF(AND($HR140="mas",'Classificação geral'!$K132=2),'Classificação geral'!AB132,""),"")</f>
        <v/>
      </c>
      <c r="IE140" s="214" t="str">
        <f>IFERROR(IF(AND($HR140="mas",'Classificação geral'!$K132=2),'Classificação geral'!N132,""),"")</f>
        <v/>
      </c>
      <c r="IF140" s="214" t="str">
        <f>IFERROR(IF(AND($HR140="mas",'Classificação geral'!$K132=2),'Classificação geral'!$AM132,""),"")</f>
        <v/>
      </c>
      <c r="IG140" s="216" t="str">
        <f>IFERROR(RANK(IF140,IF:IF,0)+ COUNTIF($IF$13:IF$13,IF140),"")</f>
        <v/>
      </c>
      <c r="IH140" s="209"/>
      <c r="II140" s="214" t="str">
        <f>IFERROR(IF(AND('Classificação geral'!$J132="fem",'Classificação geral'!$K132=3,'Classificação geral'!$F132="Mini"),'Classificação geral'!$A132,""),"")</f>
        <v/>
      </c>
      <c r="IJ140" s="214" t="str">
        <f>IFERROR(IF(AND('Classificação geral'!$J132="fem",'Classificação geral'!$K132=3,'Classificação geral'!$F132="Mini"),'Classificação geral'!$B132,""),"")</f>
        <v/>
      </c>
      <c r="IK140" s="215" t="str">
        <f>IF($IJ140='Classificação geral'!$B132,'Classificação geral'!$C132,"")</f>
        <v/>
      </c>
      <c r="IL140" s="215" t="str">
        <f>IF($IJ140='Classificação geral'!$B132,'Classificação geral'!$D132,"")</f>
        <v/>
      </c>
      <c r="IM140" s="215" t="str">
        <f>IF($IJ140='Classificação geral'!$B132,'Classificação geral'!$J132,"")</f>
        <v/>
      </c>
      <c r="IN140" s="215" t="str">
        <f>IF($IM140='Classificação geral'!$J132,'Classificação geral'!$K132,"")</f>
        <v/>
      </c>
      <c r="IO140" s="215" t="str">
        <f>IF($IN140='Classificação geral'!$K132,'Classificação geral'!$P132,"")</f>
        <v/>
      </c>
      <c r="IP140" s="215" t="str">
        <f>IF($IN140='Classificação geral'!$K132,'Classificação geral'!$S132,"")</f>
        <v/>
      </c>
      <c r="IQ140" s="215" t="str">
        <f>IF($IN140='Classificação geral'!$K132,'Classificação geral'!$T132,"")</f>
        <v/>
      </c>
      <c r="IR140" s="215" t="str">
        <f>IF($IN140='Classificação geral'!$K132,'Classificação geral'!$L132,"")</f>
        <v/>
      </c>
      <c r="IS140" s="215" t="str">
        <f>IF($IN140='Classificação geral'!$K132,'Classificação geral'!$U132,"")</f>
        <v/>
      </c>
      <c r="IT140" s="215" t="str">
        <f>IF($IN140='Classificação geral'!$K132,'Classificação geral'!$W132,"")</f>
        <v/>
      </c>
      <c r="IU140" s="215" t="str">
        <f>IF($IN140='Classificação geral'!$K132,'Classificação geral'!$X132,"")</f>
        <v/>
      </c>
      <c r="IV140" s="215" t="str">
        <f>IF($IN140='Classificação geral'!$K132,'Classificação geral'!$M132,"")</f>
        <v/>
      </c>
      <c r="IW140" s="215" t="str">
        <f>IF($IN140='Classificação geral'!$K132,'Classificação geral'!$Y132,"")</f>
        <v/>
      </c>
      <c r="IX140" s="215" t="str">
        <f>IF($IN140='Classificação geral'!$K132,'Classificação geral'!$AA132,"")</f>
        <v/>
      </c>
      <c r="IY140" s="215" t="str">
        <f>IF($IN140='Classificação geral'!$K132,'Classificação geral'!$AB132,"")</f>
        <v/>
      </c>
      <c r="IZ140" s="215" t="str">
        <f>IF($IN140='Classificação geral'!$K132,'Classificação geral'!$N132,"")</f>
        <v/>
      </c>
      <c r="JA140" s="215" t="str">
        <f>IF($IN140='Classificação geral'!$K132,'Classificação geral'!$O132,"")</f>
        <v/>
      </c>
      <c r="JB140" s="215" t="str">
        <f>IF($IN140='Classificação geral'!$K132,'Classificação geral'!$AM132,"")</f>
        <v/>
      </c>
      <c r="JC140" s="216" t="str">
        <f>IFERROR(RANK(JB140,JB:JB,0)+ COUNTIF($JB$13:JB138,JB140),"")</f>
        <v/>
      </c>
      <c r="JD140" s="209"/>
      <c r="JE140" s="214" t="str">
        <f>IFERROR(IF(AND('Classificação geral'!$J132="mas",'Classificação geral'!$K132=3,'Classificação geral'!$F132="Mini"),'Classificação geral'!$A132,""),"")</f>
        <v/>
      </c>
      <c r="JF140" s="214" t="str">
        <f>IFERROR(IF(AND('Classificação geral'!$J132="mas",'Classificação geral'!$K132=3,'Classificação geral'!$F132="Mini"),'Classificação geral'!$B132,""),"")</f>
        <v/>
      </c>
      <c r="JG140" s="215" t="str">
        <f>IF($JF140='Classificação geral'!$B132,'Classificação geral'!$C132,"")</f>
        <v/>
      </c>
      <c r="JH140" s="215" t="str">
        <f>IF($JF140='Classificação geral'!$B132,'Classificação geral'!$D132,"")</f>
        <v/>
      </c>
      <c r="JI140" s="215" t="str">
        <f>IF($JF140='Classificação geral'!$B132,'Classificação geral'!$J132,"")</f>
        <v/>
      </c>
      <c r="JJ140" s="214" t="str">
        <f>IFERROR(IF(AND($JI140="mas",'Classificação geral'!$K132=3),'Classificação geral'!K132,""),"")</f>
        <v/>
      </c>
      <c r="JK140" s="214" t="str">
        <f>IFERROR(IF(AND($JI140="mas",'Classificação geral'!$K132=3),'Classificação geral'!P132,""),"")</f>
        <v/>
      </c>
      <c r="JL140" s="214" t="str">
        <f>IFERROR(IF(AND($JI140="mas",'Classificação geral'!$K132=3),'Classificação geral'!S132,""),"")</f>
        <v/>
      </c>
      <c r="JM140" s="214" t="str">
        <f>IFERROR(IF(AND($JI140="mas",'Classificação geral'!$K132=3),'Classificação geral'!T132,""),"")</f>
        <v/>
      </c>
      <c r="JN140" s="214" t="str">
        <f>IFERROR(IF(AND($JI140="mas",'Classificação geral'!$K132=3),'Classificação geral'!L132,""),"")</f>
        <v/>
      </c>
      <c r="JO140" s="214" t="str">
        <f>IFERROR(IF(AND($JI140="mas",'Classificação geral'!$K132=3),'Classificação geral'!U132,""),"")</f>
        <v/>
      </c>
      <c r="JP140" s="214" t="str">
        <f>IFERROR(IF(AND($JI140="mas",'Classificação geral'!$K132=3),'Classificação geral'!W132,""),"")</f>
        <v/>
      </c>
      <c r="JQ140" s="214" t="str">
        <f>IFERROR(IF(AND($JI140="mas",'Classificação geral'!$K132=3),'Classificação geral'!X132,""),"")</f>
        <v/>
      </c>
      <c r="JR140" s="214" t="str">
        <f>IFERROR(IF(AND($JI140="mas",'Classificação geral'!$K132=3),'Classificação geral'!M132,""),"")</f>
        <v/>
      </c>
      <c r="JS140" s="214" t="str">
        <f>IFERROR(IF(AND($JI140="mas",'Classificação geral'!$K132=3),'Classificação geral'!Y132,""),"")</f>
        <v/>
      </c>
      <c r="JT140" s="214" t="str">
        <f>IFERROR(IF(AND($JI140="mas",'Classificação geral'!$K132=3),'Classificação geral'!AA132,""),"")</f>
        <v/>
      </c>
      <c r="JU140" s="214" t="str">
        <f>IFERROR(IF(AND($JI140="mas",'Classificação geral'!$K132=3),'Classificação geral'!AB132,""),"")</f>
        <v/>
      </c>
      <c r="JV140" s="214" t="str">
        <f>IFERROR(IF(AND($JI140="mas",'Classificação geral'!$K132=3),'Classificação geral'!N132,""),"")</f>
        <v/>
      </c>
      <c r="JW140" s="214" t="str">
        <f>IFERROR(IF(AND($JI140="mas",'Classificação geral'!$K132=3),'Classificação geral'!$AM132,""),"")</f>
        <v/>
      </c>
      <c r="JX140" s="216" t="str">
        <f>IFERROR(RANK(JW140,JW:JW,0)+ COUNTIF(JW$13:$JW138,JW140),"")</f>
        <v/>
      </c>
    </row>
    <row r="141" spans="2:284" ht="24.75" customHeight="1" x14ac:dyDescent="0.35">
      <c r="EZ141" s="214" t="str">
        <f>IFERROR(IF(AND('Classificação geral'!$J133="FEM",'Classificação geral'!$K133=1,'Classificação geral'!$F133="Mini"),'Classificação geral'!$A133,""),"")</f>
        <v/>
      </c>
      <c r="FA141" s="214" t="str">
        <f>IFERROR(IF(AND('Classificação geral'!$J133="FEM",'Classificação geral'!$K133=1,'Classificação geral'!F133="Mini"),'Classificação geral'!$B133,""),"")</f>
        <v/>
      </c>
      <c r="FB141" s="215" t="str">
        <f>IF($FA141='Classificação geral'!$B133,'Classificação geral'!$C133,"")</f>
        <v/>
      </c>
      <c r="FC141" s="215" t="str">
        <f>IF($FA141='Classificação geral'!$B133,'Classificação geral'!$D133,"")</f>
        <v/>
      </c>
      <c r="FD141" s="215" t="str">
        <f>IF($FA141='Classificação geral'!$B133,'Classificação geral'!$J133,"")</f>
        <v/>
      </c>
      <c r="FE141" s="215" t="str">
        <f>IF($FD141='Classificação geral'!$J133,'Classificação geral'!$K133,"")</f>
        <v/>
      </c>
      <c r="FF141" s="215" t="str">
        <f>IF($FE141='Classificação geral'!$K133,'Classificação geral'!$P133,"")</f>
        <v/>
      </c>
      <c r="FG141" s="215" t="str">
        <f>IF($FE141='Classificação geral'!$K133,'Classificação geral'!$S133,"")</f>
        <v/>
      </c>
      <c r="FH141" s="215" t="str">
        <f>IF($FE141='Classificação geral'!$K133,'Classificação geral'!$T133,"")</f>
        <v/>
      </c>
      <c r="FI141" s="215" t="str">
        <f>IF($FE141='Classificação geral'!$K133,'Classificação geral'!$L133,"")</f>
        <v/>
      </c>
      <c r="FJ141" s="215" t="str">
        <f>IF($FE141='Classificação geral'!$K133,'Classificação geral'!$U133,"")</f>
        <v/>
      </c>
      <c r="FK141" s="215" t="str">
        <f>IF($FE141='Classificação geral'!$K133,'Classificação geral'!$W133,"")</f>
        <v/>
      </c>
      <c r="FL141" s="215" t="str">
        <f>IF($FE141='Classificação geral'!$K133,'Classificação geral'!$X133,"")</f>
        <v/>
      </c>
      <c r="FM141" s="215" t="str">
        <f>IF($FE141='Classificação geral'!$K133,'Classificação geral'!$M133,"")</f>
        <v/>
      </c>
      <c r="FN141" s="215" t="str">
        <f>IF($FE141='Classificação geral'!$K133,'Classificação geral'!$Y133,"")</f>
        <v/>
      </c>
      <c r="FO141" s="215" t="str">
        <f>IF($FE141='Classificação geral'!$K133,'Classificação geral'!$AA133,"")</f>
        <v/>
      </c>
      <c r="FP141" s="215" t="str">
        <f>IF($FE141='Classificação geral'!$K133,'Classificação geral'!$AB133,"")</f>
        <v/>
      </c>
      <c r="FQ141" s="215" t="str">
        <f>IF($FE141='Classificação geral'!$K133,'Classificação geral'!$N133,"")</f>
        <v/>
      </c>
      <c r="FR141" s="215" t="str">
        <f>IF($FE141='Classificação geral'!$K133,'Classificação geral'!$O133,"")</f>
        <v/>
      </c>
      <c r="FS141" s="215" t="str">
        <f>IF($FE141='Classificação geral'!$K133,'Classificação geral'!$AM133,"")</f>
        <v/>
      </c>
      <c r="FT141" s="216" t="str">
        <f>IFERROR(RANK(FS141,FS:FS,0)+ COUNTIF($FS$13:FS140,FS141),"")</f>
        <v/>
      </c>
      <c r="FU141" s="209"/>
      <c r="FV141" s="214" t="str">
        <f>IFERROR(IF(AND('Classificação geral'!$J133="mas",'Classificação geral'!$K133=1,'Classificação geral'!$F133="Mini"),'Classificação geral'!$A133,""),"")</f>
        <v/>
      </c>
      <c r="FW141" s="214" t="str">
        <f>IFERROR(IF(AND('Classificação geral'!$J133="mas",'Classificação geral'!$K133=1,'Classificação geral'!$F133="Mini"),'Classificação geral'!$B133,""),"")</f>
        <v/>
      </c>
      <c r="FX141" s="215" t="str">
        <f>IF($FW141='Classificação geral'!$B133,'Classificação geral'!$C133,"")</f>
        <v/>
      </c>
      <c r="FY141" s="215" t="str">
        <f>IF($FW141='Classificação geral'!$B133,'Classificação geral'!$D133,"")</f>
        <v/>
      </c>
      <c r="FZ141" s="215" t="str">
        <f>IF($FW141='Classificação geral'!$B133,'Classificação geral'!$J133,"")</f>
        <v/>
      </c>
      <c r="GA141" s="214" t="str">
        <f>IFERROR(IF(AND($FZ141="mas",'Classificação geral'!$K133=1),'Classificação geral'!K133,""),"")</f>
        <v/>
      </c>
      <c r="GB141" s="214" t="str">
        <f>IFERROR(IF(AND($FZ141="mas",'Classificação geral'!$K133=1),'Classificação geral'!P133,""),"")</f>
        <v/>
      </c>
      <c r="GC141" s="214" t="str">
        <f>IFERROR(IF(AND($FZ141="mas",'Classificação geral'!$K133=1),'Classificação geral'!S133,""),"")</f>
        <v/>
      </c>
      <c r="GD141" s="214" t="str">
        <f>IFERROR(IF(AND($FZ141="mas",'Classificação geral'!$K133=1),'Classificação geral'!T133,""),"")</f>
        <v/>
      </c>
      <c r="GE141" s="214" t="str">
        <f>IFERROR(IF(AND($FZ141="mas",'Classificação geral'!$K133=1),'Classificação geral'!L133,""),"")</f>
        <v/>
      </c>
      <c r="GF141" s="214" t="str">
        <f>IFERROR(IF(AND($FZ141="mas",'Classificação geral'!$K133=1),'Classificação geral'!U133,""),"")</f>
        <v/>
      </c>
      <c r="GG141" s="214" t="str">
        <f>IFERROR(IF(AND($FZ141="mas",'Classificação geral'!$K133=1),'Classificação geral'!W133,""),"")</f>
        <v/>
      </c>
      <c r="GH141" s="214" t="str">
        <f>IFERROR(IF(AND($FZ141="mas",'Classificação geral'!$K133=1),'Classificação geral'!X133,""),"")</f>
        <v/>
      </c>
      <c r="GI141" s="214" t="str">
        <f>IFERROR(IF(AND($FZ141="mas",'Classificação geral'!$K133=1),'Classificação geral'!M133,""),"")</f>
        <v/>
      </c>
      <c r="GJ141" s="214" t="str">
        <f>IFERROR(IF(AND($FZ141="mas",'Classificação geral'!$K133=1),'Classificação geral'!Y133,""),"")</f>
        <v/>
      </c>
      <c r="GK141" s="214" t="str">
        <f>IFERROR(IF(AND($FZ141="mas",'Classificação geral'!$K133=1),'Classificação geral'!AA133,""),"")</f>
        <v/>
      </c>
      <c r="GL141" s="214" t="str">
        <f>IFERROR(IF(AND($FZ141="mas",'Classificação geral'!$K133=1),'Classificação geral'!AB133,""),"")</f>
        <v/>
      </c>
      <c r="GM141" s="214" t="str">
        <f>IFERROR(IF(AND($FZ141="mas",'Classificação geral'!$K133=1),'Classificação geral'!N133,""),"")</f>
        <v/>
      </c>
      <c r="GN141" s="214" t="str">
        <f>IFERROR(IF(AND($FZ141="mas",'Classificação geral'!$K133=1),'Classificação geral'!O133,""),"")</f>
        <v/>
      </c>
      <c r="GO141" s="244" t="str">
        <f>IFERROR(IF(AND($FZ141="mas",'Classificação geral'!$K133=1),'Classificação geral'!AM133,""),"")</f>
        <v/>
      </c>
      <c r="GP141" s="216" t="str">
        <f>IFERROR(RANK(GO141,GO:GO,0)+ COUNTIF($GO$13:GO140,GO141),"")</f>
        <v/>
      </c>
      <c r="GQ141" s="209"/>
      <c r="GR141" s="214" t="str">
        <f>IFERROR(IF(AND('Classificação geral'!$J133="fem",'Classificação geral'!$K133=2,'Classificação geral'!$F133="Mini"),'Classificação geral'!$A133,""),"")</f>
        <v/>
      </c>
      <c r="GS141" s="214" t="str">
        <f>IFERROR(IF(AND('Classificação geral'!$J133="fem",'Classificação geral'!$K133=2,'Classificação geral'!$F133="Mini"),'Classificação geral'!$B133,""),"")</f>
        <v/>
      </c>
      <c r="GT141" s="215" t="str">
        <f>IF($GS141='Classificação geral'!$B133,'Classificação geral'!$C133,"")</f>
        <v/>
      </c>
      <c r="GU141" s="215" t="str">
        <f>IF($GS141='Classificação geral'!$B133,'Classificação geral'!$D133,"")</f>
        <v/>
      </c>
      <c r="GV141" s="215" t="str">
        <f>IF($GS141='Classificação geral'!$B133,'Classificação geral'!$J133,"")</f>
        <v/>
      </c>
      <c r="GW141" s="214" t="str">
        <f>IFERROR(IF(AND($GV141="fem",'Classificação geral'!$K133=2),'Classificação geral'!K133,""),"")</f>
        <v/>
      </c>
      <c r="GX141" s="214" t="str">
        <f>IFERROR(IF(AND($GV141="fem",'Classificação geral'!$K133=2),'Classificação geral'!P133,""),"")</f>
        <v/>
      </c>
      <c r="GY141" s="214" t="str">
        <f>IFERROR(IF(AND($GV141="fem",'Classificação geral'!$K133=2),'Classificação geral'!S133,""),"")</f>
        <v/>
      </c>
      <c r="GZ141" s="214" t="str">
        <f>IFERROR(IF(AND($GV141="fem",'Classificação geral'!$K133=2),'Classificação geral'!T133,""),"")</f>
        <v/>
      </c>
      <c r="HA141" s="214" t="str">
        <f>IFERROR(IF(AND($GV141="fem",'Classificação geral'!$K133=2),'Classificação geral'!L133,""),"")</f>
        <v/>
      </c>
      <c r="HB141" s="214" t="str">
        <f>IFERROR(IF(AND($GV141="fem",'Classificação geral'!$K133=2),'Classificação geral'!U133,""),"")</f>
        <v/>
      </c>
      <c r="HC141" s="214" t="str">
        <f>IFERROR(IF(AND($GV141="fem",'Classificação geral'!$K133=2),'Classificação geral'!W133,""),"")</f>
        <v/>
      </c>
      <c r="HD141" s="214" t="str">
        <f>IFERROR(IF(AND($GV141="fem",'Classificação geral'!$K133=2),'Classificação geral'!X133,""),"")</f>
        <v/>
      </c>
      <c r="HE141" s="214" t="str">
        <f>IFERROR(IF(AND($GV141="fem",'Classificação geral'!$K133=2),'Classificação geral'!M133,""),"")</f>
        <v/>
      </c>
      <c r="HF141" s="214" t="str">
        <f>IFERROR(IF(AND($GV141="fem",'Classificação geral'!$K133=2),'Classificação geral'!Y133,""),"")</f>
        <v/>
      </c>
      <c r="HG141" s="214" t="str">
        <f>IFERROR(IF(AND($GV141="fem",'Classificação geral'!$K133=2),'Classificação geral'!AA133,""),"")</f>
        <v/>
      </c>
      <c r="HH141" s="214" t="str">
        <f>IFERROR(IF(AND($GV141="fem",'Classificação geral'!$K133=2),'Classificação geral'!AB133,""),"")</f>
        <v/>
      </c>
      <c r="HI141" s="214" t="str">
        <f>IFERROR(IF(AND($GV141="fem",'Classificação geral'!$K133=2),'Classificação geral'!N133,""),"")</f>
        <v/>
      </c>
      <c r="HJ141" s="214" t="str">
        <f>IFERROR(IF(AND($GV141="fem",'Classificação geral'!$K133=2),'Classificação geral'!O133,""),"")</f>
        <v/>
      </c>
      <c r="HK141" s="214" t="str">
        <f>IFERROR(IF(AND($GV141="fem",'Classificação geral'!$K133=2),'Classificação geral'!AM133,""),"")</f>
        <v/>
      </c>
      <c r="HL141" s="216" t="str">
        <f>IFERROR(RANK(HK141,HK:HK,0)+ COUNTIF(HK$13:$HK139,HK141),"")</f>
        <v/>
      </c>
      <c r="HM141" s="209"/>
      <c r="HN141" s="214" t="str">
        <f>IFERROR(IF(AND('Classificação geral'!$J133="mas",'Classificação geral'!$K133=2,'Classificação geral'!$F133="Mini"),'Classificação geral'!$A133,""),"")</f>
        <v/>
      </c>
      <c r="HO141" s="214" t="str">
        <f>IFERROR(IF(AND('Classificação geral'!$J133="mas",'Classificação geral'!$K133=2,'Classificação geral'!$F133="Mini"),'Classificação geral'!$B133,""),"")</f>
        <v/>
      </c>
      <c r="HP141" s="215" t="str">
        <f>IF($HO141='Classificação geral'!$B133,'Classificação geral'!$C133,"")</f>
        <v/>
      </c>
      <c r="HQ141" s="215" t="str">
        <f>IF($HO141='Classificação geral'!$B133,'Classificação geral'!$D133,"")</f>
        <v/>
      </c>
      <c r="HR141" s="215" t="str">
        <f>IF($HO141='Classificação geral'!$B133,'Classificação geral'!$J133,"")</f>
        <v/>
      </c>
      <c r="HS141" s="214" t="str">
        <f>IFERROR(IF(AND($HR141="mas",'Classificação geral'!$K133=2),'Classificação geral'!K133,""),"")</f>
        <v/>
      </c>
      <c r="HT141" s="214" t="str">
        <f>IFERROR(IF(AND($HR141="mas",'Classificação geral'!$K133=2),'Classificação geral'!P133,""),"")</f>
        <v/>
      </c>
      <c r="HU141" s="214" t="str">
        <f>IFERROR(IF(AND($HR141="mas",'Classificação geral'!$K133=2),'Classificação geral'!S133,""),"")</f>
        <v/>
      </c>
      <c r="HV141" s="214" t="str">
        <f>IFERROR(IF(AND($HR141="mas",'Classificação geral'!$K133=2),'Classificação geral'!T133,""),"")</f>
        <v/>
      </c>
      <c r="HW141" s="214" t="str">
        <f>IFERROR(IF(AND($HR141="mas",'Classificação geral'!$K133=2),'Classificação geral'!L133,""),"")</f>
        <v/>
      </c>
      <c r="HX141" s="214" t="str">
        <f>IFERROR(IF(AND($HR141="mas",'Classificação geral'!$K133=2),'Classificação geral'!U133,""),"")</f>
        <v/>
      </c>
      <c r="HY141" s="214" t="str">
        <f>IFERROR(IF(AND($HR141="mas",'Classificação geral'!$K133=2),'Classificação geral'!W133,""),"")</f>
        <v/>
      </c>
      <c r="HZ141" s="214" t="str">
        <f>IFERROR(IF(AND($HR141="mas",'Classificação geral'!$K133=2),'Classificação geral'!X133,""),"")</f>
        <v/>
      </c>
      <c r="IA141" s="214" t="str">
        <f>IFERROR(IF(AND($HR141="mas",'Classificação geral'!$K133=2),'Classificação geral'!M133,""),"")</f>
        <v/>
      </c>
      <c r="IB141" s="214" t="str">
        <f>IFERROR(IF(AND($HR141="mas",'Classificação geral'!$K133=2),'Classificação geral'!Y133,""),"")</f>
        <v/>
      </c>
      <c r="IC141" s="214" t="str">
        <f>IFERROR(IF(AND($HR141="mas",'Classificação geral'!$K133=2),'Classificação geral'!AA133,""),"")</f>
        <v/>
      </c>
      <c r="ID141" s="214" t="str">
        <f>IFERROR(IF(AND($HR141="mas",'Classificação geral'!$K133=2),'Classificação geral'!AB133,""),"")</f>
        <v/>
      </c>
      <c r="IE141" s="214" t="str">
        <f>IFERROR(IF(AND($HR141="mas",'Classificação geral'!$K133=2),'Classificação geral'!N133,""),"")</f>
        <v/>
      </c>
      <c r="IF141" s="214" t="str">
        <f>IFERROR(IF(AND($HR141="mas",'Classificação geral'!$K133=2),'Classificação geral'!$AM133,""),"")</f>
        <v/>
      </c>
      <c r="IG141" s="216" t="str">
        <f>IFERROR(RANK(IF141,IF:IF,0)+ COUNTIF($IF$13:IF$13,IF141),"")</f>
        <v/>
      </c>
      <c r="IH141" s="209"/>
      <c r="II141" s="214" t="str">
        <f>IFERROR(IF(AND('Classificação geral'!$J133="fem",'Classificação geral'!$K133=3,'Classificação geral'!$F133="Mini"),'Classificação geral'!$A133,""),"")</f>
        <v/>
      </c>
      <c r="IJ141" s="214" t="str">
        <f>IFERROR(IF(AND('Classificação geral'!$J133="fem",'Classificação geral'!$K133=3,'Classificação geral'!$F133="Mini"),'Classificação geral'!$B133,""),"")</f>
        <v/>
      </c>
      <c r="IK141" s="215" t="str">
        <f>IF($IJ141='Classificação geral'!$B133,'Classificação geral'!$C133,"")</f>
        <v/>
      </c>
      <c r="IL141" s="215" t="str">
        <f>IF($IJ141='Classificação geral'!$B133,'Classificação geral'!$D133,"")</f>
        <v/>
      </c>
      <c r="IM141" s="215" t="str">
        <f>IF($IJ141='Classificação geral'!$B133,'Classificação geral'!$J133,"")</f>
        <v/>
      </c>
      <c r="IN141" s="215" t="str">
        <f>IF($IM141='Classificação geral'!$J133,'Classificação geral'!$K133,"")</f>
        <v/>
      </c>
      <c r="IO141" s="215" t="str">
        <f>IF($IN141='Classificação geral'!$K133,'Classificação geral'!$P133,"")</f>
        <v/>
      </c>
      <c r="IP141" s="215" t="str">
        <f>IF($IN141='Classificação geral'!$K133,'Classificação geral'!$S133,"")</f>
        <v/>
      </c>
      <c r="IQ141" s="215" t="str">
        <f>IF($IN141='Classificação geral'!$K133,'Classificação geral'!$T133,"")</f>
        <v/>
      </c>
      <c r="IR141" s="215" t="str">
        <f>IF($IN141='Classificação geral'!$K133,'Classificação geral'!$L133,"")</f>
        <v/>
      </c>
      <c r="IS141" s="215" t="str">
        <f>IF($IN141='Classificação geral'!$K133,'Classificação geral'!$U133,"")</f>
        <v/>
      </c>
      <c r="IT141" s="215" t="str">
        <f>IF($IN141='Classificação geral'!$K133,'Classificação geral'!$W133,"")</f>
        <v/>
      </c>
      <c r="IU141" s="215" t="str">
        <f>IF($IN141='Classificação geral'!$K133,'Classificação geral'!$X133,"")</f>
        <v/>
      </c>
      <c r="IV141" s="215" t="str">
        <f>IF($IN141='Classificação geral'!$K133,'Classificação geral'!$M133,"")</f>
        <v/>
      </c>
      <c r="IW141" s="215" t="str">
        <f>IF($IN141='Classificação geral'!$K133,'Classificação geral'!$Y133,"")</f>
        <v/>
      </c>
      <c r="IX141" s="215" t="str">
        <f>IF($IN141='Classificação geral'!$K133,'Classificação geral'!$AA133,"")</f>
        <v/>
      </c>
      <c r="IY141" s="215" t="str">
        <f>IF($IN141='Classificação geral'!$K133,'Classificação geral'!$AB133,"")</f>
        <v/>
      </c>
      <c r="IZ141" s="215" t="str">
        <f>IF($IN141='Classificação geral'!$K133,'Classificação geral'!$N133,"")</f>
        <v/>
      </c>
      <c r="JA141" s="215" t="str">
        <f>IF($IN141='Classificação geral'!$K133,'Classificação geral'!$O133,"")</f>
        <v/>
      </c>
      <c r="JB141" s="215" t="str">
        <f>IF($IN141='Classificação geral'!$K133,'Classificação geral'!$AM133,"")</f>
        <v/>
      </c>
      <c r="JC141" s="216" t="str">
        <f>IFERROR(RANK(JB141,JB:JB,0)+ COUNTIF($JB$13:JB139,JB141),"")</f>
        <v/>
      </c>
      <c r="JD141" s="209"/>
      <c r="JE141" s="214" t="str">
        <f>IFERROR(IF(AND('Classificação geral'!$J133="mas",'Classificação geral'!$K133=3,'Classificação geral'!$F133="Mini"),'Classificação geral'!$A133,""),"")</f>
        <v/>
      </c>
      <c r="JF141" s="214" t="str">
        <f>IFERROR(IF(AND('Classificação geral'!$J133="mas",'Classificação geral'!$K133=3,'Classificação geral'!$F133="Mini"),'Classificação geral'!$B133,""),"")</f>
        <v/>
      </c>
      <c r="JG141" s="215" t="str">
        <f>IF($JF141='Classificação geral'!$B133,'Classificação geral'!$C133,"")</f>
        <v/>
      </c>
      <c r="JH141" s="215" t="str">
        <f>IF($JF141='Classificação geral'!$B133,'Classificação geral'!$D133,"")</f>
        <v/>
      </c>
      <c r="JI141" s="215" t="str">
        <f>IF($JF141='Classificação geral'!$B133,'Classificação geral'!$J133,"")</f>
        <v/>
      </c>
      <c r="JJ141" s="214" t="str">
        <f>IFERROR(IF(AND($JI141="mas",'Classificação geral'!$K133=3),'Classificação geral'!K133,""),"")</f>
        <v/>
      </c>
      <c r="JK141" s="214" t="str">
        <f>IFERROR(IF(AND($JI141="mas",'Classificação geral'!$K133=3),'Classificação geral'!P133,""),"")</f>
        <v/>
      </c>
      <c r="JL141" s="214" t="str">
        <f>IFERROR(IF(AND($JI141="mas",'Classificação geral'!$K133=3),'Classificação geral'!S133,""),"")</f>
        <v/>
      </c>
      <c r="JM141" s="214" t="str">
        <f>IFERROR(IF(AND($JI141="mas",'Classificação geral'!$K133=3),'Classificação geral'!T133,""),"")</f>
        <v/>
      </c>
      <c r="JN141" s="214" t="str">
        <f>IFERROR(IF(AND($JI141="mas",'Classificação geral'!$K133=3),'Classificação geral'!L133,""),"")</f>
        <v/>
      </c>
      <c r="JO141" s="214" t="str">
        <f>IFERROR(IF(AND($JI141="mas",'Classificação geral'!$K133=3),'Classificação geral'!U133,""),"")</f>
        <v/>
      </c>
      <c r="JP141" s="214" t="str">
        <f>IFERROR(IF(AND($JI141="mas",'Classificação geral'!$K133=3),'Classificação geral'!W133,""),"")</f>
        <v/>
      </c>
      <c r="JQ141" s="214" t="str">
        <f>IFERROR(IF(AND($JI141="mas",'Classificação geral'!$K133=3),'Classificação geral'!X133,""),"")</f>
        <v/>
      </c>
      <c r="JR141" s="214" t="str">
        <f>IFERROR(IF(AND($JI141="mas",'Classificação geral'!$K133=3),'Classificação geral'!M133,""),"")</f>
        <v/>
      </c>
      <c r="JS141" s="214" t="str">
        <f>IFERROR(IF(AND($JI141="mas",'Classificação geral'!$K133=3),'Classificação geral'!Y133,""),"")</f>
        <v/>
      </c>
      <c r="JT141" s="214" t="str">
        <f>IFERROR(IF(AND($JI141="mas",'Classificação geral'!$K133=3),'Classificação geral'!AA133,""),"")</f>
        <v/>
      </c>
      <c r="JU141" s="214" t="str">
        <f>IFERROR(IF(AND($JI141="mas",'Classificação geral'!$K133=3),'Classificação geral'!AB133,""),"")</f>
        <v/>
      </c>
      <c r="JV141" s="214" t="str">
        <f>IFERROR(IF(AND($JI141="mas",'Classificação geral'!$K133=3),'Classificação geral'!N133,""),"")</f>
        <v/>
      </c>
      <c r="JW141" s="214" t="str">
        <f>IFERROR(IF(AND($JI141="mas",'Classificação geral'!$K133=3),'Classificação geral'!$AM133,""),"")</f>
        <v/>
      </c>
      <c r="JX141" s="216" t="str">
        <f>IFERROR(RANK(JW141,JW:JW,0)+ COUNTIF(JW$13:$JW139,JW141),"")</f>
        <v/>
      </c>
    </row>
    <row r="142" spans="2:284" ht="24.75" customHeight="1" x14ac:dyDescent="0.35">
      <c r="EZ142" s="214" t="str">
        <f>IFERROR(IF(AND('Classificação geral'!$J134="FEM",'Classificação geral'!$K134=1,'Classificação geral'!$F134="Mini"),'Classificação geral'!$A134,""),"")</f>
        <v/>
      </c>
      <c r="FA142" s="214" t="str">
        <f>IFERROR(IF(AND('Classificação geral'!$J134="FEM",'Classificação geral'!$K134=1,'Classificação geral'!F134="Mini"),'Classificação geral'!$B134,""),"")</f>
        <v/>
      </c>
      <c r="FB142" s="215" t="str">
        <f>IF($FA142='Classificação geral'!$B134,'Classificação geral'!$C134,"")</f>
        <v/>
      </c>
      <c r="FC142" s="215" t="str">
        <f>IF($FA142='Classificação geral'!$B134,'Classificação geral'!$D134,"")</f>
        <v/>
      </c>
      <c r="FD142" s="215" t="str">
        <f>IF($FA142='Classificação geral'!$B134,'Classificação geral'!$J134,"")</f>
        <v/>
      </c>
      <c r="FE142" s="215" t="str">
        <f>IF($FD142='Classificação geral'!$J134,'Classificação geral'!$K134,"")</f>
        <v/>
      </c>
      <c r="FF142" s="215" t="str">
        <f>IF($FE142='Classificação geral'!$K134,'Classificação geral'!$P134,"")</f>
        <v/>
      </c>
      <c r="FG142" s="215" t="str">
        <f>IF($FE142='Classificação geral'!$K134,'Classificação geral'!$S134,"")</f>
        <v/>
      </c>
      <c r="FH142" s="215" t="str">
        <f>IF($FE142='Classificação geral'!$K134,'Classificação geral'!$T134,"")</f>
        <v/>
      </c>
      <c r="FI142" s="215" t="str">
        <f>IF($FE142='Classificação geral'!$K134,'Classificação geral'!$L134,"")</f>
        <v/>
      </c>
      <c r="FJ142" s="215" t="str">
        <f>IF($FE142='Classificação geral'!$K134,'Classificação geral'!$U134,"")</f>
        <v/>
      </c>
      <c r="FK142" s="215" t="str">
        <f>IF($FE142='Classificação geral'!$K134,'Classificação geral'!$W134,"")</f>
        <v/>
      </c>
      <c r="FL142" s="215" t="str">
        <f>IF($FE142='Classificação geral'!$K134,'Classificação geral'!$X134,"")</f>
        <v/>
      </c>
      <c r="FM142" s="215" t="str">
        <f>IF($FE142='Classificação geral'!$K134,'Classificação geral'!$M134,"")</f>
        <v/>
      </c>
      <c r="FN142" s="215" t="str">
        <f>IF($FE142='Classificação geral'!$K134,'Classificação geral'!$Y134,"")</f>
        <v/>
      </c>
      <c r="FO142" s="215" t="str">
        <f>IF($FE142='Classificação geral'!$K134,'Classificação geral'!$AA134,"")</f>
        <v/>
      </c>
      <c r="FP142" s="215" t="str">
        <f>IF($FE142='Classificação geral'!$K134,'Classificação geral'!$AB134,"")</f>
        <v/>
      </c>
      <c r="FQ142" s="215" t="str">
        <f>IF($FE142='Classificação geral'!$K134,'Classificação geral'!$N134,"")</f>
        <v/>
      </c>
      <c r="FR142" s="215" t="str">
        <f>IF($FE142='Classificação geral'!$K134,'Classificação geral'!$O134,"")</f>
        <v/>
      </c>
      <c r="FS142" s="215" t="str">
        <f>IF($FE142='Classificação geral'!$K134,'Classificação geral'!$AM134,"")</f>
        <v/>
      </c>
      <c r="FT142" s="216" t="str">
        <f>IFERROR(RANK(FS142,FS:FS,0)+ COUNTIF($FS$13:FS141,FS142),"")</f>
        <v/>
      </c>
      <c r="FU142" s="209"/>
      <c r="FV142" s="214" t="str">
        <f>IFERROR(IF(AND('Classificação geral'!$J134="mas",'Classificação geral'!$K134=1,'Classificação geral'!$F134="Mini"),'Classificação geral'!$A134,""),"")</f>
        <v/>
      </c>
      <c r="FW142" s="214" t="str">
        <f>IFERROR(IF(AND('Classificação geral'!$J134="mas",'Classificação geral'!$K134=1,'Classificação geral'!$F134="Mini"),'Classificação geral'!$B134,""),"")</f>
        <v/>
      </c>
      <c r="FX142" s="215" t="str">
        <f>IF($FW142='Classificação geral'!$B134,'Classificação geral'!$C134,"")</f>
        <v/>
      </c>
      <c r="FY142" s="215" t="str">
        <f>IF($FW142='Classificação geral'!$B134,'Classificação geral'!$D134,"")</f>
        <v/>
      </c>
      <c r="FZ142" s="215" t="str">
        <f>IF($FW142='Classificação geral'!$B134,'Classificação geral'!$J134,"")</f>
        <v/>
      </c>
      <c r="GA142" s="214" t="str">
        <f>IFERROR(IF(AND($FZ142="mas",'Classificação geral'!$K134=1),'Classificação geral'!K134,""),"")</f>
        <v/>
      </c>
      <c r="GB142" s="214" t="str">
        <f>IFERROR(IF(AND($FZ142="mas",'Classificação geral'!$K134=1),'Classificação geral'!P134,""),"")</f>
        <v/>
      </c>
      <c r="GC142" s="214" t="str">
        <f>IFERROR(IF(AND($FZ142="mas",'Classificação geral'!$K134=1),'Classificação geral'!S134,""),"")</f>
        <v/>
      </c>
      <c r="GD142" s="214" t="str">
        <f>IFERROR(IF(AND($FZ142="mas",'Classificação geral'!$K134=1),'Classificação geral'!T134,""),"")</f>
        <v/>
      </c>
      <c r="GE142" s="214" t="str">
        <f>IFERROR(IF(AND($FZ142="mas",'Classificação geral'!$K134=1),'Classificação geral'!L134,""),"")</f>
        <v/>
      </c>
      <c r="GF142" s="214" t="str">
        <f>IFERROR(IF(AND($FZ142="mas",'Classificação geral'!$K134=1),'Classificação geral'!U134,""),"")</f>
        <v/>
      </c>
      <c r="GG142" s="214" t="str">
        <f>IFERROR(IF(AND($FZ142="mas",'Classificação geral'!$K134=1),'Classificação geral'!W134,""),"")</f>
        <v/>
      </c>
      <c r="GH142" s="214" t="str">
        <f>IFERROR(IF(AND($FZ142="mas",'Classificação geral'!$K134=1),'Classificação geral'!X134,""),"")</f>
        <v/>
      </c>
      <c r="GI142" s="214" t="str">
        <f>IFERROR(IF(AND($FZ142="mas",'Classificação geral'!$K134=1),'Classificação geral'!M134,""),"")</f>
        <v/>
      </c>
      <c r="GJ142" s="214" t="str">
        <f>IFERROR(IF(AND($FZ142="mas",'Classificação geral'!$K134=1),'Classificação geral'!Y134,""),"")</f>
        <v/>
      </c>
      <c r="GK142" s="214" t="str">
        <f>IFERROR(IF(AND($FZ142="mas",'Classificação geral'!$K134=1),'Classificação geral'!AA134,""),"")</f>
        <v/>
      </c>
      <c r="GL142" s="214" t="str">
        <f>IFERROR(IF(AND($FZ142="mas",'Classificação geral'!$K134=1),'Classificação geral'!AB134,""),"")</f>
        <v/>
      </c>
      <c r="GM142" s="214" t="str">
        <f>IFERROR(IF(AND($FZ142="mas",'Classificação geral'!$K134=1),'Classificação geral'!N134,""),"")</f>
        <v/>
      </c>
      <c r="GN142" s="214" t="str">
        <f>IFERROR(IF(AND($FZ142="mas",'Classificação geral'!$K134=1),'Classificação geral'!O134,""),"")</f>
        <v/>
      </c>
      <c r="GO142" s="244" t="str">
        <f>IFERROR(IF(AND($FZ142="mas",'Classificação geral'!$K134=1),'Classificação geral'!AM134,""),"")</f>
        <v/>
      </c>
      <c r="GP142" s="216" t="str">
        <f>IFERROR(RANK(GO142,GO:GO,0)+ COUNTIF($GO$13:GO141,GO142),"")</f>
        <v/>
      </c>
      <c r="GQ142" s="209"/>
      <c r="GR142" s="214" t="str">
        <f>IFERROR(IF(AND('Classificação geral'!$J134="fem",'Classificação geral'!$K134=2,'Classificação geral'!$F134="Mini"),'Classificação geral'!$A134,""),"")</f>
        <v/>
      </c>
      <c r="GS142" s="214" t="str">
        <f>IFERROR(IF(AND('Classificação geral'!$J134="fem",'Classificação geral'!$K134=2,'Classificação geral'!$F134="Mini"),'Classificação geral'!$B134,""),"")</f>
        <v/>
      </c>
      <c r="GT142" s="215" t="str">
        <f>IF($GS142='Classificação geral'!$B134,'Classificação geral'!$C134,"")</f>
        <v/>
      </c>
      <c r="GU142" s="215" t="str">
        <f>IF($GS142='Classificação geral'!$B134,'Classificação geral'!$D134,"")</f>
        <v/>
      </c>
      <c r="GV142" s="215" t="str">
        <f>IF($GS142='Classificação geral'!$B134,'Classificação geral'!$J134,"")</f>
        <v/>
      </c>
      <c r="GW142" s="214" t="str">
        <f>IFERROR(IF(AND($GV142="fem",'Classificação geral'!$K134=2),'Classificação geral'!K134,""),"")</f>
        <v/>
      </c>
      <c r="GX142" s="214" t="str">
        <f>IFERROR(IF(AND($GV142="fem",'Classificação geral'!$K134=2),'Classificação geral'!P134,""),"")</f>
        <v/>
      </c>
      <c r="GY142" s="214" t="str">
        <f>IFERROR(IF(AND($GV142="fem",'Classificação geral'!$K134=2),'Classificação geral'!S134,""),"")</f>
        <v/>
      </c>
      <c r="GZ142" s="214" t="str">
        <f>IFERROR(IF(AND($GV142="fem",'Classificação geral'!$K134=2),'Classificação geral'!T134,""),"")</f>
        <v/>
      </c>
      <c r="HA142" s="214" t="str">
        <f>IFERROR(IF(AND($GV142="fem",'Classificação geral'!$K134=2),'Classificação geral'!L134,""),"")</f>
        <v/>
      </c>
      <c r="HB142" s="214" t="str">
        <f>IFERROR(IF(AND($GV142="fem",'Classificação geral'!$K134=2),'Classificação geral'!U134,""),"")</f>
        <v/>
      </c>
      <c r="HC142" s="214" t="str">
        <f>IFERROR(IF(AND($GV142="fem",'Classificação geral'!$K134=2),'Classificação geral'!W134,""),"")</f>
        <v/>
      </c>
      <c r="HD142" s="214" t="str">
        <f>IFERROR(IF(AND($GV142="fem",'Classificação geral'!$K134=2),'Classificação geral'!X134,""),"")</f>
        <v/>
      </c>
      <c r="HE142" s="214" t="str">
        <f>IFERROR(IF(AND($GV142="fem",'Classificação geral'!$K134=2),'Classificação geral'!M134,""),"")</f>
        <v/>
      </c>
      <c r="HF142" s="214" t="str">
        <f>IFERROR(IF(AND($GV142="fem",'Classificação geral'!$K134=2),'Classificação geral'!Y134,""),"")</f>
        <v/>
      </c>
      <c r="HG142" s="214" t="str">
        <f>IFERROR(IF(AND($GV142="fem",'Classificação geral'!$K134=2),'Classificação geral'!AA134,""),"")</f>
        <v/>
      </c>
      <c r="HH142" s="214" t="str">
        <f>IFERROR(IF(AND($GV142="fem",'Classificação geral'!$K134=2),'Classificação geral'!AB134,""),"")</f>
        <v/>
      </c>
      <c r="HI142" s="214" t="str">
        <f>IFERROR(IF(AND($GV142="fem",'Classificação geral'!$K134=2),'Classificação geral'!N134,""),"")</f>
        <v/>
      </c>
      <c r="HJ142" s="214" t="str">
        <f>IFERROR(IF(AND($GV142="fem",'Classificação geral'!$K134=2),'Classificação geral'!O134,""),"")</f>
        <v/>
      </c>
      <c r="HK142" s="214" t="str">
        <f>IFERROR(IF(AND($GV142="fem",'Classificação geral'!$K134=2),'Classificação geral'!AM134,""),"")</f>
        <v/>
      </c>
      <c r="HL142" s="216" t="str">
        <f>IFERROR(RANK(HK142,HK:HK,0)+ COUNTIF(HK$13:$HK140,HK142),"")</f>
        <v/>
      </c>
      <c r="HM142" s="209"/>
      <c r="HN142" s="214" t="str">
        <f>IFERROR(IF(AND('Classificação geral'!$J134="mas",'Classificação geral'!$K134=2,'Classificação geral'!$F134="Mini"),'Classificação geral'!$A134,""),"")</f>
        <v/>
      </c>
      <c r="HO142" s="214" t="str">
        <f>IFERROR(IF(AND('Classificação geral'!$J134="mas",'Classificação geral'!$K134=2,'Classificação geral'!$F134="Mini"),'Classificação geral'!$B134,""),"")</f>
        <v/>
      </c>
      <c r="HP142" s="215" t="str">
        <f>IF($HO142='Classificação geral'!$B134,'Classificação geral'!$C134,"")</f>
        <v/>
      </c>
      <c r="HQ142" s="215" t="str">
        <f>IF($HO142='Classificação geral'!$B134,'Classificação geral'!$D134,"")</f>
        <v/>
      </c>
      <c r="HR142" s="215" t="str">
        <f>IF($HO142='Classificação geral'!$B134,'Classificação geral'!$J134,"")</f>
        <v/>
      </c>
      <c r="HS142" s="214" t="str">
        <f>IFERROR(IF(AND($HR142="mas",'Classificação geral'!$K134=2),'Classificação geral'!K134,""),"")</f>
        <v/>
      </c>
      <c r="HT142" s="214" t="str">
        <f>IFERROR(IF(AND($HR142="mas",'Classificação geral'!$K134=2),'Classificação geral'!P134,""),"")</f>
        <v/>
      </c>
      <c r="HU142" s="214" t="str">
        <f>IFERROR(IF(AND($HR142="mas",'Classificação geral'!$K134=2),'Classificação geral'!S134,""),"")</f>
        <v/>
      </c>
      <c r="HV142" s="214" t="str">
        <f>IFERROR(IF(AND($HR142="mas",'Classificação geral'!$K134=2),'Classificação geral'!T134,""),"")</f>
        <v/>
      </c>
      <c r="HW142" s="214" t="str">
        <f>IFERROR(IF(AND($HR142="mas",'Classificação geral'!$K134=2),'Classificação geral'!L134,""),"")</f>
        <v/>
      </c>
      <c r="HX142" s="214" t="str">
        <f>IFERROR(IF(AND($HR142="mas",'Classificação geral'!$K134=2),'Classificação geral'!U134,""),"")</f>
        <v/>
      </c>
      <c r="HY142" s="214" t="str">
        <f>IFERROR(IF(AND($HR142="mas",'Classificação geral'!$K134=2),'Classificação geral'!W134,""),"")</f>
        <v/>
      </c>
      <c r="HZ142" s="214" t="str">
        <f>IFERROR(IF(AND($HR142="mas",'Classificação geral'!$K134=2),'Classificação geral'!X134,""),"")</f>
        <v/>
      </c>
      <c r="IA142" s="214" t="str">
        <f>IFERROR(IF(AND($HR142="mas",'Classificação geral'!$K134=2),'Classificação geral'!M134,""),"")</f>
        <v/>
      </c>
      <c r="IB142" s="214" t="str">
        <f>IFERROR(IF(AND($HR142="mas",'Classificação geral'!$K134=2),'Classificação geral'!Y134,""),"")</f>
        <v/>
      </c>
      <c r="IC142" s="214" t="str">
        <f>IFERROR(IF(AND($HR142="mas",'Classificação geral'!$K134=2),'Classificação geral'!AA134,""),"")</f>
        <v/>
      </c>
      <c r="ID142" s="214" t="str">
        <f>IFERROR(IF(AND($HR142="mas",'Classificação geral'!$K134=2),'Classificação geral'!AB134,""),"")</f>
        <v/>
      </c>
      <c r="IE142" s="214" t="str">
        <f>IFERROR(IF(AND($HR142="mas",'Classificação geral'!$K134=2),'Classificação geral'!N134,""),"")</f>
        <v/>
      </c>
      <c r="IF142" s="214" t="str">
        <f>IFERROR(IF(AND($HR142="mas",'Classificação geral'!$K134=2),'Classificação geral'!$AM134,""),"")</f>
        <v/>
      </c>
      <c r="IG142" s="216" t="str">
        <f>IFERROR(RANK(IF142,IF:IF,0)+ COUNTIF($IF$13:IF$13,IF142),"")</f>
        <v/>
      </c>
      <c r="IH142" s="209"/>
      <c r="II142" s="214" t="str">
        <f>IFERROR(IF(AND('Classificação geral'!$J134="fem",'Classificação geral'!$K134=3,'Classificação geral'!$F134="Mini"),'Classificação geral'!$A134,""),"")</f>
        <v/>
      </c>
      <c r="IJ142" s="214" t="str">
        <f>IFERROR(IF(AND('Classificação geral'!$J134="fem",'Classificação geral'!$K134=3,'Classificação geral'!$F134="Mini"),'Classificação geral'!$B134,""),"")</f>
        <v/>
      </c>
      <c r="IK142" s="215" t="str">
        <f>IF($IJ142='Classificação geral'!$B134,'Classificação geral'!$C134,"")</f>
        <v/>
      </c>
      <c r="IL142" s="215" t="str">
        <f>IF($IJ142='Classificação geral'!$B134,'Classificação geral'!$D134,"")</f>
        <v/>
      </c>
      <c r="IM142" s="215" t="str">
        <f>IF($IJ142='Classificação geral'!$B134,'Classificação geral'!$J134,"")</f>
        <v/>
      </c>
      <c r="IN142" s="215" t="str">
        <f>IF($IM142='Classificação geral'!$J134,'Classificação geral'!$K134,"")</f>
        <v/>
      </c>
      <c r="IO142" s="215" t="str">
        <f>IF($IN142='Classificação geral'!$K134,'Classificação geral'!$P134,"")</f>
        <v/>
      </c>
      <c r="IP142" s="215" t="str">
        <f>IF($IN142='Classificação geral'!$K134,'Classificação geral'!$S134,"")</f>
        <v/>
      </c>
      <c r="IQ142" s="215" t="str">
        <f>IF($IN142='Classificação geral'!$K134,'Classificação geral'!$T134,"")</f>
        <v/>
      </c>
      <c r="IR142" s="215" t="str">
        <f>IF($IN142='Classificação geral'!$K134,'Classificação geral'!$L134,"")</f>
        <v/>
      </c>
      <c r="IS142" s="215" t="str">
        <f>IF($IN142='Classificação geral'!$K134,'Classificação geral'!$U134,"")</f>
        <v/>
      </c>
      <c r="IT142" s="215" t="str">
        <f>IF($IN142='Classificação geral'!$K134,'Classificação geral'!$W134,"")</f>
        <v/>
      </c>
      <c r="IU142" s="215" t="str">
        <f>IF($IN142='Classificação geral'!$K134,'Classificação geral'!$X134,"")</f>
        <v/>
      </c>
      <c r="IV142" s="215" t="str">
        <f>IF($IN142='Classificação geral'!$K134,'Classificação geral'!$M134,"")</f>
        <v/>
      </c>
      <c r="IW142" s="215" t="str">
        <f>IF($IN142='Classificação geral'!$K134,'Classificação geral'!$Y134,"")</f>
        <v/>
      </c>
      <c r="IX142" s="215" t="str">
        <f>IF($IN142='Classificação geral'!$K134,'Classificação geral'!$AA134,"")</f>
        <v/>
      </c>
      <c r="IY142" s="215" t="str">
        <f>IF($IN142='Classificação geral'!$K134,'Classificação geral'!$AB134,"")</f>
        <v/>
      </c>
      <c r="IZ142" s="215" t="str">
        <f>IF($IN142='Classificação geral'!$K134,'Classificação geral'!$N134,"")</f>
        <v/>
      </c>
      <c r="JA142" s="215" t="str">
        <f>IF($IN142='Classificação geral'!$K134,'Classificação geral'!$O134,"")</f>
        <v/>
      </c>
      <c r="JB142" s="215" t="str">
        <f>IF($IN142='Classificação geral'!$K134,'Classificação geral'!$AM134,"")</f>
        <v/>
      </c>
      <c r="JC142" s="216" t="str">
        <f>IFERROR(RANK(JB142,JB:JB,0)+ COUNTIF($JB$13:JB140,JB142),"")</f>
        <v/>
      </c>
      <c r="JD142" s="209"/>
      <c r="JE142" s="214" t="str">
        <f>IFERROR(IF(AND('Classificação geral'!$J134="mas",'Classificação geral'!$K134=3,'Classificação geral'!$F134="Mini"),'Classificação geral'!$A134,""),"")</f>
        <v/>
      </c>
      <c r="JF142" s="214" t="str">
        <f>IFERROR(IF(AND('Classificação geral'!$J134="mas",'Classificação geral'!$K134=3,'Classificação geral'!$F134="Mini"),'Classificação geral'!$B134,""),"")</f>
        <v/>
      </c>
      <c r="JG142" s="215" t="str">
        <f>IF($JF142='Classificação geral'!$B134,'Classificação geral'!$C134,"")</f>
        <v/>
      </c>
      <c r="JH142" s="215" t="str">
        <f>IF($JF142='Classificação geral'!$B134,'Classificação geral'!$D134,"")</f>
        <v/>
      </c>
      <c r="JI142" s="215" t="str">
        <f>IF($JF142='Classificação geral'!$B134,'Classificação geral'!$J134,"")</f>
        <v/>
      </c>
      <c r="JJ142" s="214" t="str">
        <f>IFERROR(IF(AND($JI142="mas",'Classificação geral'!$K134=3),'Classificação geral'!K134,""),"")</f>
        <v/>
      </c>
      <c r="JK142" s="214" t="str">
        <f>IFERROR(IF(AND($JI142="mas",'Classificação geral'!$K134=3),'Classificação geral'!P134,""),"")</f>
        <v/>
      </c>
      <c r="JL142" s="214" t="str">
        <f>IFERROR(IF(AND($JI142="mas",'Classificação geral'!$K134=3),'Classificação geral'!S134,""),"")</f>
        <v/>
      </c>
      <c r="JM142" s="214" t="str">
        <f>IFERROR(IF(AND($JI142="mas",'Classificação geral'!$K134=3),'Classificação geral'!T134,""),"")</f>
        <v/>
      </c>
      <c r="JN142" s="214" t="str">
        <f>IFERROR(IF(AND($JI142="mas",'Classificação geral'!$K134=3),'Classificação geral'!L134,""),"")</f>
        <v/>
      </c>
      <c r="JO142" s="214" t="str">
        <f>IFERROR(IF(AND($JI142="mas",'Classificação geral'!$K134=3),'Classificação geral'!U134,""),"")</f>
        <v/>
      </c>
      <c r="JP142" s="214" t="str">
        <f>IFERROR(IF(AND($JI142="mas",'Classificação geral'!$K134=3),'Classificação geral'!W134,""),"")</f>
        <v/>
      </c>
      <c r="JQ142" s="214" t="str">
        <f>IFERROR(IF(AND($JI142="mas",'Classificação geral'!$K134=3),'Classificação geral'!X134,""),"")</f>
        <v/>
      </c>
      <c r="JR142" s="214" t="str">
        <f>IFERROR(IF(AND($JI142="mas",'Classificação geral'!$K134=3),'Classificação geral'!M134,""),"")</f>
        <v/>
      </c>
      <c r="JS142" s="214" t="str">
        <f>IFERROR(IF(AND($JI142="mas",'Classificação geral'!$K134=3),'Classificação geral'!Y134,""),"")</f>
        <v/>
      </c>
      <c r="JT142" s="214" t="str">
        <f>IFERROR(IF(AND($JI142="mas",'Classificação geral'!$K134=3),'Classificação geral'!AA134,""),"")</f>
        <v/>
      </c>
      <c r="JU142" s="214" t="str">
        <f>IFERROR(IF(AND($JI142="mas",'Classificação geral'!$K134=3),'Classificação geral'!AB134,""),"")</f>
        <v/>
      </c>
      <c r="JV142" s="214" t="str">
        <f>IFERROR(IF(AND($JI142="mas",'Classificação geral'!$K134=3),'Classificação geral'!N134,""),"")</f>
        <v/>
      </c>
      <c r="JW142" s="214" t="str">
        <f>IFERROR(IF(AND($JI142="mas",'Classificação geral'!$K134=3),'Classificação geral'!$AM134,""),"")</f>
        <v/>
      </c>
      <c r="JX142" s="216" t="str">
        <f>IFERROR(RANK(JW142,JW:JW,0)+ COUNTIF(JW$13:$JW140,JW142),"")</f>
        <v/>
      </c>
    </row>
    <row r="143" spans="2:284" ht="24.75" customHeight="1" x14ac:dyDescent="0.35">
      <c r="EZ143" s="214" t="str">
        <f>IFERROR(IF(AND('Classificação geral'!$J135="FEM",'Classificação geral'!$K135=1,'Classificação geral'!$F135="Mini"),'Classificação geral'!$A135,""),"")</f>
        <v/>
      </c>
      <c r="FA143" s="214" t="str">
        <f>IFERROR(IF(AND('Classificação geral'!$J135="FEM",'Classificação geral'!$K135=1,'Classificação geral'!F135="Mini"),'Classificação geral'!$B135,""),"")</f>
        <v/>
      </c>
      <c r="FB143" s="215" t="str">
        <f>IF($FA143='Classificação geral'!$B135,'Classificação geral'!$C135,"")</f>
        <v/>
      </c>
      <c r="FC143" s="215" t="str">
        <f>IF($FA143='Classificação geral'!$B135,'Classificação geral'!$D135,"")</f>
        <v/>
      </c>
      <c r="FD143" s="215" t="str">
        <f>IF($FA143='Classificação geral'!$B135,'Classificação geral'!$J135,"")</f>
        <v/>
      </c>
      <c r="FE143" s="215" t="str">
        <f>IF($FD143='Classificação geral'!$J135,'Classificação geral'!$K135,"")</f>
        <v/>
      </c>
      <c r="FF143" s="215" t="str">
        <f>IF($FE143='Classificação geral'!$K135,'Classificação geral'!$P135,"")</f>
        <v/>
      </c>
      <c r="FG143" s="215" t="str">
        <f>IF($FE143='Classificação geral'!$K135,'Classificação geral'!$S135,"")</f>
        <v/>
      </c>
      <c r="FH143" s="215" t="str">
        <f>IF($FE143='Classificação geral'!$K135,'Classificação geral'!$T135,"")</f>
        <v/>
      </c>
      <c r="FI143" s="215" t="str">
        <f>IF($FE143='Classificação geral'!$K135,'Classificação geral'!$L135,"")</f>
        <v/>
      </c>
      <c r="FJ143" s="215" t="str">
        <f>IF($FE143='Classificação geral'!$K135,'Classificação geral'!$U135,"")</f>
        <v/>
      </c>
      <c r="FK143" s="215" t="str">
        <f>IF($FE143='Classificação geral'!$K135,'Classificação geral'!$W135,"")</f>
        <v/>
      </c>
      <c r="FL143" s="215" t="str">
        <f>IF($FE143='Classificação geral'!$K135,'Classificação geral'!$X135,"")</f>
        <v/>
      </c>
      <c r="FM143" s="215" t="str">
        <f>IF($FE143='Classificação geral'!$K135,'Classificação geral'!$M135,"")</f>
        <v/>
      </c>
      <c r="FN143" s="215" t="str">
        <f>IF($FE143='Classificação geral'!$K135,'Classificação geral'!$Y135,"")</f>
        <v/>
      </c>
      <c r="FO143" s="215" t="str">
        <f>IF($FE143='Classificação geral'!$K135,'Classificação geral'!$AA135,"")</f>
        <v/>
      </c>
      <c r="FP143" s="215" t="str">
        <f>IF($FE143='Classificação geral'!$K135,'Classificação geral'!$AB135,"")</f>
        <v/>
      </c>
      <c r="FQ143" s="215" t="str">
        <f>IF($FE143='Classificação geral'!$K135,'Classificação geral'!$N135,"")</f>
        <v/>
      </c>
      <c r="FR143" s="215" t="str">
        <f>IF($FE143='Classificação geral'!$K135,'Classificação geral'!$O135,"")</f>
        <v/>
      </c>
      <c r="FS143" s="215" t="str">
        <f>IF($FE143='Classificação geral'!$K135,'Classificação geral'!$AM135,"")</f>
        <v/>
      </c>
      <c r="FT143" s="216" t="str">
        <f>IFERROR(RANK(FS143,FS:FS,0)+ COUNTIF($FS$13:FS142,FS143),"")</f>
        <v/>
      </c>
      <c r="FU143" s="209"/>
      <c r="FV143" s="214" t="str">
        <f>IFERROR(IF(AND('Classificação geral'!$J135="mas",'Classificação geral'!$K135=1,'Classificação geral'!$F135="Mini"),'Classificação geral'!$A135,""),"")</f>
        <v/>
      </c>
      <c r="FW143" s="214" t="str">
        <f>IFERROR(IF(AND('Classificação geral'!$J135="mas",'Classificação geral'!$K135=1,'Classificação geral'!$F135="Mini"),'Classificação geral'!$B135,""),"")</f>
        <v/>
      </c>
      <c r="FX143" s="215" t="str">
        <f>IF($FW143='Classificação geral'!$B135,'Classificação geral'!$C135,"")</f>
        <v/>
      </c>
      <c r="FY143" s="215" t="str">
        <f>IF($FW143='Classificação geral'!$B135,'Classificação geral'!$D135,"")</f>
        <v/>
      </c>
      <c r="FZ143" s="215" t="str">
        <f>IF($FW143='Classificação geral'!$B135,'Classificação geral'!$J135,"")</f>
        <v/>
      </c>
      <c r="GA143" s="214" t="str">
        <f>IFERROR(IF(AND($FZ143="mas",'Classificação geral'!$K135=1),'Classificação geral'!K135,""),"")</f>
        <v/>
      </c>
      <c r="GB143" s="214" t="str">
        <f>IFERROR(IF(AND($FZ143="mas",'Classificação geral'!$K135=1),'Classificação geral'!P135,""),"")</f>
        <v/>
      </c>
      <c r="GC143" s="214" t="str">
        <f>IFERROR(IF(AND($FZ143="mas",'Classificação geral'!$K135=1),'Classificação geral'!S135,""),"")</f>
        <v/>
      </c>
      <c r="GD143" s="214" t="str">
        <f>IFERROR(IF(AND($FZ143="mas",'Classificação geral'!$K135=1),'Classificação geral'!T135,""),"")</f>
        <v/>
      </c>
      <c r="GE143" s="214" t="str">
        <f>IFERROR(IF(AND($FZ143="mas",'Classificação geral'!$K135=1),'Classificação geral'!L135,""),"")</f>
        <v/>
      </c>
      <c r="GF143" s="214" t="str">
        <f>IFERROR(IF(AND($FZ143="mas",'Classificação geral'!$K135=1),'Classificação geral'!U135,""),"")</f>
        <v/>
      </c>
      <c r="GG143" s="214" t="str">
        <f>IFERROR(IF(AND($FZ143="mas",'Classificação geral'!$K135=1),'Classificação geral'!W135,""),"")</f>
        <v/>
      </c>
      <c r="GH143" s="214" t="str">
        <f>IFERROR(IF(AND($FZ143="mas",'Classificação geral'!$K135=1),'Classificação geral'!X135,""),"")</f>
        <v/>
      </c>
      <c r="GI143" s="214" t="str">
        <f>IFERROR(IF(AND($FZ143="mas",'Classificação geral'!$K135=1),'Classificação geral'!M135,""),"")</f>
        <v/>
      </c>
      <c r="GJ143" s="214" t="str">
        <f>IFERROR(IF(AND($FZ143="mas",'Classificação geral'!$K135=1),'Classificação geral'!Y135,""),"")</f>
        <v/>
      </c>
      <c r="GK143" s="214" t="str">
        <f>IFERROR(IF(AND($FZ143="mas",'Classificação geral'!$K135=1),'Classificação geral'!AA135,""),"")</f>
        <v/>
      </c>
      <c r="GL143" s="214" t="str">
        <f>IFERROR(IF(AND($FZ143="mas",'Classificação geral'!$K135=1),'Classificação geral'!AB135,""),"")</f>
        <v/>
      </c>
      <c r="GM143" s="214" t="str">
        <f>IFERROR(IF(AND($FZ143="mas",'Classificação geral'!$K135=1),'Classificação geral'!N135,""),"")</f>
        <v/>
      </c>
      <c r="GN143" s="214" t="str">
        <f>IFERROR(IF(AND($FZ143="mas",'Classificação geral'!$K135=1),'Classificação geral'!O135,""),"")</f>
        <v/>
      </c>
      <c r="GO143" s="244" t="str">
        <f>IFERROR(IF(AND($FZ143="mas",'Classificação geral'!$K135=1),'Classificação geral'!AM135,""),"")</f>
        <v/>
      </c>
      <c r="GP143" s="216" t="str">
        <f>IFERROR(RANK(GO143,GO:GO,0)+ COUNTIF($GO$13:GO142,GO143),"")</f>
        <v/>
      </c>
      <c r="GQ143" s="209"/>
      <c r="GR143" s="214" t="str">
        <f>IFERROR(IF(AND('Classificação geral'!$J135="fem",'Classificação geral'!$K135=2,'Classificação geral'!$F135="Mini"),'Classificação geral'!$A135,""),"")</f>
        <v/>
      </c>
      <c r="GS143" s="214" t="str">
        <f>IFERROR(IF(AND('Classificação geral'!$J135="fem",'Classificação geral'!$K135=2,'Classificação geral'!$F135="Mini"),'Classificação geral'!$B135,""),"")</f>
        <v/>
      </c>
      <c r="GT143" s="215" t="str">
        <f>IF($GS143='Classificação geral'!$B135,'Classificação geral'!$C135,"")</f>
        <v/>
      </c>
      <c r="GU143" s="215" t="str">
        <f>IF($GS143='Classificação geral'!$B135,'Classificação geral'!$D135,"")</f>
        <v/>
      </c>
      <c r="GV143" s="215" t="str">
        <f>IF($GS143='Classificação geral'!$B135,'Classificação geral'!$J135,"")</f>
        <v/>
      </c>
      <c r="GW143" s="214" t="str">
        <f>IFERROR(IF(AND($GV143="fem",'Classificação geral'!$K135=2),'Classificação geral'!K135,""),"")</f>
        <v/>
      </c>
      <c r="GX143" s="214" t="str">
        <f>IFERROR(IF(AND($GV143="fem",'Classificação geral'!$K135=2),'Classificação geral'!P135,""),"")</f>
        <v/>
      </c>
      <c r="GY143" s="214" t="str">
        <f>IFERROR(IF(AND($GV143="fem",'Classificação geral'!$K135=2),'Classificação geral'!S135,""),"")</f>
        <v/>
      </c>
      <c r="GZ143" s="214" t="str">
        <f>IFERROR(IF(AND($GV143="fem",'Classificação geral'!$K135=2),'Classificação geral'!T135,""),"")</f>
        <v/>
      </c>
      <c r="HA143" s="214" t="str">
        <f>IFERROR(IF(AND($GV143="fem",'Classificação geral'!$K135=2),'Classificação geral'!L135,""),"")</f>
        <v/>
      </c>
      <c r="HB143" s="214" t="str">
        <f>IFERROR(IF(AND($GV143="fem",'Classificação geral'!$K135=2),'Classificação geral'!U135,""),"")</f>
        <v/>
      </c>
      <c r="HC143" s="214" t="str">
        <f>IFERROR(IF(AND($GV143="fem",'Classificação geral'!$K135=2),'Classificação geral'!W135,""),"")</f>
        <v/>
      </c>
      <c r="HD143" s="214" t="str">
        <f>IFERROR(IF(AND($GV143="fem",'Classificação geral'!$K135=2),'Classificação geral'!X135,""),"")</f>
        <v/>
      </c>
      <c r="HE143" s="214" t="str">
        <f>IFERROR(IF(AND($GV143="fem",'Classificação geral'!$K135=2),'Classificação geral'!M135,""),"")</f>
        <v/>
      </c>
      <c r="HF143" s="214" t="str">
        <f>IFERROR(IF(AND($GV143="fem",'Classificação geral'!$K135=2),'Classificação geral'!Y135,""),"")</f>
        <v/>
      </c>
      <c r="HG143" s="214" t="str">
        <f>IFERROR(IF(AND($GV143="fem",'Classificação geral'!$K135=2),'Classificação geral'!AA135,""),"")</f>
        <v/>
      </c>
      <c r="HH143" s="214" t="str">
        <f>IFERROR(IF(AND($GV143="fem",'Classificação geral'!$K135=2),'Classificação geral'!AB135,""),"")</f>
        <v/>
      </c>
      <c r="HI143" s="214" t="str">
        <f>IFERROR(IF(AND($GV143="fem",'Classificação geral'!$K135=2),'Classificação geral'!N135,""),"")</f>
        <v/>
      </c>
      <c r="HJ143" s="214" t="str">
        <f>IFERROR(IF(AND($GV143="fem",'Classificação geral'!$K135=2),'Classificação geral'!O135,""),"")</f>
        <v/>
      </c>
      <c r="HK143" s="214" t="str">
        <f>IFERROR(IF(AND($GV143="fem",'Classificação geral'!$K135=2),'Classificação geral'!AM135,""),"")</f>
        <v/>
      </c>
      <c r="HL143" s="216" t="str">
        <f>IFERROR(RANK(HK143,HK:HK,0)+ COUNTIF(HK$13:$HK141,HK143),"")</f>
        <v/>
      </c>
      <c r="HM143" s="209"/>
      <c r="HN143" s="214" t="str">
        <f>IFERROR(IF(AND('Classificação geral'!$J135="mas",'Classificação geral'!$K135=2,'Classificação geral'!$F135="Mini"),'Classificação geral'!$A135,""),"")</f>
        <v/>
      </c>
      <c r="HO143" s="214" t="str">
        <f>IFERROR(IF(AND('Classificação geral'!$J135="mas",'Classificação geral'!$K135=2,'Classificação geral'!$F135="Mini"),'Classificação geral'!$B135,""),"")</f>
        <v/>
      </c>
      <c r="HP143" s="215" t="str">
        <f>IF($HO143='Classificação geral'!$B135,'Classificação geral'!$C135,"")</f>
        <v/>
      </c>
      <c r="HQ143" s="215" t="str">
        <f>IF($HO143='Classificação geral'!$B135,'Classificação geral'!$D135,"")</f>
        <v/>
      </c>
      <c r="HR143" s="215" t="str">
        <f>IF($HO143='Classificação geral'!$B135,'Classificação geral'!$J135,"")</f>
        <v/>
      </c>
      <c r="HS143" s="214" t="str">
        <f>IFERROR(IF(AND($HR143="mas",'Classificação geral'!$K135=2),'Classificação geral'!K135,""),"")</f>
        <v/>
      </c>
      <c r="HT143" s="214" t="str">
        <f>IFERROR(IF(AND($HR143="mas",'Classificação geral'!$K135=2),'Classificação geral'!P135,""),"")</f>
        <v/>
      </c>
      <c r="HU143" s="214" t="str">
        <f>IFERROR(IF(AND($HR143="mas",'Classificação geral'!$K135=2),'Classificação geral'!S135,""),"")</f>
        <v/>
      </c>
      <c r="HV143" s="214" t="str">
        <f>IFERROR(IF(AND($HR143="mas",'Classificação geral'!$K135=2),'Classificação geral'!T135,""),"")</f>
        <v/>
      </c>
      <c r="HW143" s="214" t="str">
        <f>IFERROR(IF(AND($HR143="mas",'Classificação geral'!$K135=2),'Classificação geral'!L135,""),"")</f>
        <v/>
      </c>
      <c r="HX143" s="214" t="str">
        <f>IFERROR(IF(AND($HR143="mas",'Classificação geral'!$K135=2),'Classificação geral'!U135,""),"")</f>
        <v/>
      </c>
      <c r="HY143" s="214" t="str">
        <f>IFERROR(IF(AND($HR143="mas",'Classificação geral'!$K135=2),'Classificação geral'!W135,""),"")</f>
        <v/>
      </c>
      <c r="HZ143" s="214" t="str">
        <f>IFERROR(IF(AND($HR143="mas",'Classificação geral'!$K135=2),'Classificação geral'!X135,""),"")</f>
        <v/>
      </c>
      <c r="IA143" s="214" t="str">
        <f>IFERROR(IF(AND($HR143="mas",'Classificação geral'!$K135=2),'Classificação geral'!M135,""),"")</f>
        <v/>
      </c>
      <c r="IB143" s="214" t="str">
        <f>IFERROR(IF(AND($HR143="mas",'Classificação geral'!$K135=2),'Classificação geral'!Y135,""),"")</f>
        <v/>
      </c>
      <c r="IC143" s="214" t="str">
        <f>IFERROR(IF(AND($HR143="mas",'Classificação geral'!$K135=2),'Classificação geral'!AA135,""),"")</f>
        <v/>
      </c>
      <c r="ID143" s="214" t="str">
        <f>IFERROR(IF(AND($HR143="mas",'Classificação geral'!$K135=2),'Classificação geral'!AB135,""),"")</f>
        <v/>
      </c>
      <c r="IE143" s="214" t="str">
        <f>IFERROR(IF(AND($HR143="mas",'Classificação geral'!$K135=2),'Classificação geral'!N135,""),"")</f>
        <v/>
      </c>
      <c r="IF143" s="214" t="str">
        <f>IFERROR(IF(AND($HR143="mas",'Classificação geral'!$K135=2),'Classificação geral'!$AM135,""),"")</f>
        <v/>
      </c>
      <c r="IG143" s="216" t="str">
        <f>IFERROR(RANK(IF143,IF:IF,0)+ COUNTIF($IF$13:IF$13,IF143),"")</f>
        <v/>
      </c>
      <c r="IH143" s="209"/>
      <c r="II143" s="214" t="str">
        <f>IFERROR(IF(AND('Classificação geral'!$J135="fem",'Classificação geral'!$K135=3,'Classificação geral'!$F135="Mini"),'Classificação geral'!$A135,""),"")</f>
        <v/>
      </c>
      <c r="IJ143" s="214" t="str">
        <f>IFERROR(IF(AND('Classificação geral'!$J135="fem",'Classificação geral'!$K135=3,'Classificação geral'!$F135="Mini"),'Classificação geral'!$B135,""),"")</f>
        <v/>
      </c>
      <c r="IK143" s="215" t="str">
        <f>IF($IJ143='Classificação geral'!$B135,'Classificação geral'!$C135,"")</f>
        <v/>
      </c>
      <c r="IL143" s="215" t="str">
        <f>IF($IJ143='Classificação geral'!$B135,'Classificação geral'!$D135,"")</f>
        <v/>
      </c>
      <c r="IM143" s="215" t="str">
        <f>IF($IJ143='Classificação geral'!$B135,'Classificação geral'!$J135,"")</f>
        <v/>
      </c>
      <c r="IN143" s="215" t="str">
        <f>IF($IM143='Classificação geral'!$J135,'Classificação geral'!$K135,"")</f>
        <v/>
      </c>
      <c r="IO143" s="215" t="str">
        <f>IF($IN143='Classificação geral'!$K135,'Classificação geral'!$P135,"")</f>
        <v/>
      </c>
      <c r="IP143" s="215" t="str">
        <f>IF($IN143='Classificação geral'!$K135,'Classificação geral'!$S135,"")</f>
        <v/>
      </c>
      <c r="IQ143" s="215" t="str">
        <f>IF($IN143='Classificação geral'!$K135,'Classificação geral'!$T135,"")</f>
        <v/>
      </c>
      <c r="IR143" s="215" t="str">
        <f>IF($IN143='Classificação geral'!$K135,'Classificação geral'!$L135,"")</f>
        <v/>
      </c>
      <c r="IS143" s="215" t="str">
        <f>IF($IN143='Classificação geral'!$K135,'Classificação geral'!$U135,"")</f>
        <v/>
      </c>
      <c r="IT143" s="215" t="str">
        <f>IF($IN143='Classificação geral'!$K135,'Classificação geral'!$W135,"")</f>
        <v/>
      </c>
      <c r="IU143" s="215" t="str">
        <f>IF($IN143='Classificação geral'!$K135,'Classificação geral'!$X135,"")</f>
        <v/>
      </c>
      <c r="IV143" s="215" t="str">
        <f>IF($IN143='Classificação geral'!$K135,'Classificação geral'!$M135,"")</f>
        <v/>
      </c>
      <c r="IW143" s="215" t="str">
        <f>IF($IN143='Classificação geral'!$K135,'Classificação geral'!$Y135,"")</f>
        <v/>
      </c>
      <c r="IX143" s="215" t="str">
        <f>IF($IN143='Classificação geral'!$K135,'Classificação geral'!$AA135,"")</f>
        <v/>
      </c>
      <c r="IY143" s="215" t="str">
        <f>IF($IN143='Classificação geral'!$K135,'Classificação geral'!$AB135,"")</f>
        <v/>
      </c>
      <c r="IZ143" s="215" t="str">
        <f>IF($IN143='Classificação geral'!$K135,'Classificação geral'!$N135,"")</f>
        <v/>
      </c>
      <c r="JA143" s="215" t="str">
        <f>IF($IN143='Classificação geral'!$K135,'Classificação geral'!$O135,"")</f>
        <v/>
      </c>
      <c r="JB143" s="215" t="str">
        <f>IF($IN143='Classificação geral'!$K135,'Classificação geral'!$AM135,"")</f>
        <v/>
      </c>
      <c r="JC143" s="216" t="str">
        <f>IFERROR(RANK(JB143,JB:JB,0)+ COUNTIF($JB$13:JB141,JB143),"")</f>
        <v/>
      </c>
      <c r="JD143" s="209"/>
      <c r="JE143" s="214" t="str">
        <f>IFERROR(IF(AND('Classificação geral'!$J135="mas",'Classificação geral'!$K135=3,'Classificação geral'!$F135="Mini"),'Classificação geral'!$A135,""),"")</f>
        <v/>
      </c>
      <c r="JF143" s="214" t="str">
        <f>IFERROR(IF(AND('Classificação geral'!$J135="mas",'Classificação geral'!$K135=3,'Classificação geral'!$F135="Mini"),'Classificação geral'!$B135,""),"")</f>
        <v/>
      </c>
      <c r="JG143" s="215" t="str">
        <f>IF($JF143='Classificação geral'!$B135,'Classificação geral'!$C135,"")</f>
        <v/>
      </c>
      <c r="JH143" s="215" t="str">
        <f>IF($JF143='Classificação geral'!$B135,'Classificação geral'!$D135,"")</f>
        <v/>
      </c>
      <c r="JI143" s="215" t="str">
        <f>IF($JF143='Classificação geral'!$B135,'Classificação geral'!$J135,"")</f>
        <v/>
      </c>
      <c r="JJ143" s="214" t="str">
        <f>IFERROR(IF(AND($JI143="mas",'Classificação geral'!$K135=3),'Classificação geral'!K135,""),"")</f>
        <v/>
      </c>
      <c r="JK143" s="214" t="str">
        <f>IFERROR(IF(AND($JI143="mas",'Classificação geral'!$K135=3),'Classificação geral'!P135,""),"")</f>
        <v/>
      </c>
      <c r="JL143" s="214" t="str">
        <f>IFERROR(IF(AND($JI143="mas",'Classificação geral'!$K135=3),'Classificação geral'!S135,""),"")</f>
        <v/>
      </c>
      <c r="JM143" s="214" t="str">
        <f>IFERROR(IF(AND($JI143="mas",'Classificação geral'!$K135=3),'Classificação geral'!T135,""),"")</f>
        <v/>
      </c>
      <c r="JN143" s="214" t="str">
        <f>IFERROR(IF(AND($JI143="mas",'Classificação geral'!$K135=3),'Classificação geral'!L135,""),"")</f>
        <v/>
      </c>
      <c r="JO143" s="214" t="str">
        <f>IFERROR(IF(AND($JI143="mas",'Classificação geral'!$K135=3),'Classificação geral'!U135,""),"")</f>
        <v/>
      </c>
      <c r="JP143" s="214" t="str">
        <f>IFERROR(IF(AND($JI143="mas",'Classificação geral'!$K135=3),'Classificação geral'!W135,""),"")</f>
        <v/>
      </c>
      <c r="JQ143" s="214" t="str">
        <f>IFERROR(IF(AND($JI143="mas",'Classificação geral'!$K135=3),'Classificação geral'!X135,""),"")</f>
        <v/>
      </c>
      <c r="JR143" s="214" t="str">
        <f>IFERROR(IF(AND($JI143="mas",'Classificação geral'!$K135=3),'Classificação geral'!M135,""),"")</f>
        <v/>
      </c>
      <c r="JS143" s="214" t="str">
        <f>IFERROR(IF(AND($JI143="mas",'Classificação geral'!$K135=3),'Classificação geral'!Y135,""),"")</f>
        <v/>
      </c>
      <c r="JT143" s="214" t="str">
        <f>IFERROR(IF(AND($JI143="mas",'Classificação geral'!$K135=3),'Classificação geral'!AA135,""),"")</f>
        <v/>
      </c>
      <c r="JU143" s="214" t="str">
        <f>IFERROR(IF(AND($JI143="mas",'Classificação geral'!$K135=3),'Classificação geral'!AB135,""),"")</f>
        <v/>
      </c>
      <c r="JV143" s="214" t="str">
        <f>IFERROR(IF(AND($JI143="mas",'Classificação geral'!$K135=3),'Classificação geral'!N135,""),"")</f>
        <v/>
      </c>
      <c r="JW143" s="214" t="str">
        <f>IFERROR(IF(AND($JI143="mas",'Classificação geral'!$K135=3),'Classificação geral'!$AM135,""),"")</f>
        <v/>
      </c>
      <c r="JX143" s="216" t="str">
        <f>IFERROR(RANK(JW143,JW:JW,0)+ COUNTIF(JW$13:$JW141,JW143),"")</f>
        <v/>
      </c>
    </row>
    <row r="144" spans="2:284" ht="24.75" customHeight="1" x14ac:dyDescent="0.35">
      <c r="EZ144" s="214" t="str">
        <f>IFERROR(IF(AND('Classificação geral'!$J136="FEM",'Classificação geral'!$K136=1,'Classificação geral'!$F136="Mini"),'Classificação geral'!$A136,""),"")</f>
        <v/>
      </c>
      <c r="FA144" s="214" t="str">
        <f>IFERROR(IF(AND('Classificação geral'!$J136="FEM",'Classificação geral'!$K136=1,'Classificação geral'!F136="Mini"),'Classificação geral'!$B136,""),"")</f>
        <v/>
      </c>
      <c r="FB144" s="215" t="str">
        <f>IF($FA144='Classificação geral'!$B136,'Classificação geral'!$C136,"")</f>
        <v/>
      </c>
      <c r="FC144" s="215" t="str">
        <f>IF($FA144='Classificação geral'!$B136,'Classificação geral'!$D136,"")</f>
        <v/>
      </c>
      <c r="FD144" s="215" t="str">
        <f>IF($FA144='Classificação geral'!$B136,'Classificação geral'!$J136,"")</f>
        <v/>
      </c>
      <c r="FE144" s="215" t="str">
        <f>IF($FD144='Classificação geral'!$J136,'Classificação geral'!$K136,"")</f>
        <v/>
      </c>
      <c r="FF144" s="215" t="str">
        <f>IF($FE144='Classificação geral'!$K136,'Classificação geral'!$P136,"")</f>
        <v/>
      </c>
      <c r="FG144" s="215" t="str">
        <f>IF($FE144='Classificação geral'!$K136,'Classificação geral'!$S136,"")</f>
        <v/>
      </c>
      <c r="FH144" s="215" t="str">
        <f>IF($FE144='Classificação geral'!$K136,'Classificação geral'!$T136,"")</f>
        <v/>
      </c>
      <c r="FI144" s="215" t="str">
        <f>IF($FE144='Classificação geral'!$K136,'Classificação geral'!$L136,"")</f>
        <v/>
      </c>
      <c r="FJ144" s="215" t="str">
        <f>IF($FE144='Classificação geral'!$K136,'Classificação geral'!$U136,"")</f>
        <v/>
      </c>
      <c r="FK144" s="215" t="str">
        <f>IF($FE144='Classificação geral'!$K136,'Classificação geral'!$W136,"")</f>
        <v/>
      </c>
      <c r="FL144" s="215" t="str">
        <f>IF($FE144='Classificação geral'!$K136,'Classificação geral'!$X136,"")</f>
        <v/>
      </c>
      <c r="FM144" s="215" t="str">
        <f>IF($FE144='Classificação geral'!$K136,'Classificação geral'!$M136,"")</f>
        <v/>
      </c>
      <c r="FN144" s="215" t="str">
        <f>IF($FE144='Classificação geral'!$K136,'Classificação geral'!$Y136,"")</f>
        <v/>
      </c>
      <c r="FO144" s="215" t="str">
        <f>IF($FE144='Classificação geral'!$K136,'Classificação geral'!$AA136,"")</f>
        <v/>
      </c>
      <c r="FP144" s="215" t="str">
        <f>IF($FE144='Classificação geral'!$K136,'Classificação geral'!$AB136,"")</f>
        <v/>
      </c>
      <c r="FQ144" s="215" t="str">
        <f>IF($FE144='Classificação geral'!$K136,'Classificação geral'!$N136,"")</f>
        <v/>
      </c>
      <c r="FR144" s="215" t="str">
        <f>IF($FE144='Classificação geral'!$K136,'Classificação geral'!$O136,"")</f>
        <v/>
      </c>
      <c r="FS144" s="215" t="str">
        <f>IF($FE144='Classificação geral'!$K136,'Classificação geral'!$AM136,"")</f>
        <v/>
      </c>
      <c r="FT144" s="216" t="str">
        <f>IFERROR(RANK(FS144,FS:FS,0)+ COUNTIF($FS$13:FS143,FS144),"")</f>
        <v/>
      </c>
      <c r="FU144" s="209"/>
      <c r="FV144" s="214" t="str">
        <f>IFERROR(IF(AND('Classificação geral'!$J136="mas",'Classificação geral'!$K136=1,'Classificação geral'!$F136="Mini"),'Classificação geral'!$A136,""),"")</f>
        <v/>
      </c>
      <c r="FW144" s="214" t="str">
        <f>IFERROR(IF(AND('Classificação geral'!$J136="mas",'Classificação geral'!$K136=1,'Classificação geral'!$F136="Mini"),'Classificação geral'!$B136,""),"")</f>
        <v/>
      </c>
      <c r="FX144" s="215" t="str">
        <f>IF($FW144='Classificação geral'!$B136,'Classificação geral'!$C136,"")</f>
        <v/>
      </c>
      <c r="FY144" s="215" t="str">
        <f>IF($FW144='Classificação geral'!$B136,'Classificação geral'!$D136,"")</f>
        <v/>
      </c>
      <c r="FZ144" s="215" t="str">
        <f>IF($FW144='Classificação geral'!$B136,'Classificação geral'!$J136,"")</f>
        <v/>
      </c>
      <c r="GA144" s="214" t="str">
        <f>IFERROR(IF(AND($FZ144="mas",'Classificação geral'!$K136=1),'Classificação geral'!K136,""),"")</f>
        <v/>
      </c>
      <c r="GB144" s="214" t="str">
        <f>IFERROR(IF(AND($FZ144="mas",'Classificação geral'!$K136=1),'Classificação geral'!P136,""),"")</f>
        <v/>
      </c>
      <c r="GC144" s="214" t="str">
        <f>IFERROR(IF(AND($FZ144="mas",'Classificação geral'!$K136=1),'Classificação geral'!S136,""),"")</f>
        <v/>
      </c>
      <c r="GD144" s="214" t="str">
        <f>IFERROR(IF(AND($FZ144="mas",'Classificação geral'!$K136=1),'Classificação geral'!T136,""),"")</f>
        <v/>
      </c>
      <c r="GE144" s="214" t="str">
        <f>IFERROR(IF(AND($FZ144="mas",'Classificação geral'!$K136=1),'Classificação geral'!L136,""),"")</f>
        <v/>
      </c>
      <c r="GF144" s="214" t="str">
        <f>IFERROR(IF(AND($FZ144="mas",'Classificação geral'!$K136=1),'Classificação geral'!U136,""),"")</f>
        <v/>
      </c>
      <c r="GG144" s="214" t="str">
        <f>IFERROR(IF(AND($FZ144="mas",'Classificação geral'!$K136=1),'Classificação geral'!W136,""),"")</f>
        <v/>
      </c>
      <c r="GH144" s="214" t="str">
        <f>IFERROR(IF(AND($FZ144="mas",'Classificação geral'!$K136=1),'Classificação geral'!X136,""),"")</f>
        <v/>
      </c>
      <c r="GI144" s="214" t="str">
        <f>IFERROR(IF(AND($FZ144="mas",'Classificação geral'!$K136=1),'Classificação geral'!M136,""),"")</f>
        <v/>
      </c>
      <c r="GJ144" s="214" t="str">
        <f>IFERROR(IF(AND($FZ144="mas",'Classificação geral'!$K136=1),'Classificação geral'!Y136,""),"")</f>
        <v/>
      </c>
      <c r="GK144" s="214" t="str">
        <f>IFERROR(IF(AND($FZ144="mas",'Classificação geral'!$K136=1),'Classificação geral'!AA136,""),"")</f>
        <v/>
      </c>
      <c r="GL144" s="214" t="str">
        <f>IFERROR(IF(AND($FZ144="mas",'Classificação geral'!$K136=1),'Classificação geral'!AB136,""),"")</f>
        <v/>
      </c>
      <c r="GM144" s="214" t="str">
        <f>IFERROR(IF(AND($FZ144="mas",'Classificação geral'!$K136=1),'Classificação geral'!N136,""),"")</f>
        <v/>
      </c>
      <c r="GN144" s="214" t="str">
        <f>IFERROR(IF(AND($FZ144="mas",'Classificação geral'!$K136=1),'Classificação geral'!O136,""),"")</f>
        <v/>
      </c>
      <c r="GO144" s="244" t="str">
        <f>IFERROR(IF(AND($FZ144="mas",'Classificação geral'!$K136=1),'Classificação geral'!AM136,""),"")</f>
        <v/>
      </c>
      <c r="GP144" s="216" t="str">
        <f>IFERROR(RANK(GO144,GO:GO,0)+ COUNTIF($GO$13:GO143,GO144),"")</f>
        <v/>
      </c>
      <c r="GQ144" s="209"/>
      <c r="GR144" s="214" t="str">
        <f>IFERROR(IF(AND('Classificação geral'!$J136="fem",'Classificação geral'!$K136=2,'Classificação geral'!$F136="Mini"),'Classificação geral'!$A136,""),"")</f>
        <v/>
      </c>
      <c r="GS144" s="214" t="str">
        <f>IFERROR(IF(AND('Classificação geral'!$J136="fem",'Classificação geral'!$K136=2,'Classificação geral'!$F136="Mini"),'Classificação geral'!$B136,""),"")</f>
        <v/>
      </c>
      <c r="GT144" s="215" t="str">
        <f>IF($GS144='Classificação geral'!$B136,'Classificação geral'!$C136,"")</f>
        <v/>
      </c>
      <c r="GU144" s="215" t="str">
        <f>IF($GS144='Classificação geral'!$B136,'Classificação geral'!$D136,"")</f>
        <v/>
      </c>
      <c r="GV144" s="215" t="str">
        <f>IF($GS144='Classificação geral'!$B136,'Classificação geral'!$J136,"")</f>
        <v/>
      </c>
      <c r="GW144" s="214" t="str">
        <f>IFERROR(IF(AND($GV144="fem",'Classificação geral'!$K136=2),'Classificação geral'!K136,""),"")</f>
        <v/>
      </c>
      <c r="GX144" s="214" t="str">
        <f>IFERROR(IF(AND($GV144="fem",'Classificação geral'!$K136=2),'Classificação geral'!P136,""),"")</f>
        <v/>
      </c>
      <c r="GY144" s="214" t="str">
        <f>IFERROR(IF(AND($GV144="fem",'Classificação geral'!$K136=2),'Classificação geral'!S136,""),"")</f>
        <v/>
      </c>
      <c r="GZ144" s="214" t="str">
        <f>IFERROR(IF(AND($GV144="fem",'Classificação geral'!$K136=2),'Classificação geral'!T136,""),"")</f>
        <v/>
      </c>
      <c r="HA144" s="214" t="str">
        <f>IFERROR(IF(AND($GV144="fem",'Classificação geral'!$K136=2),'Classificação geral'!L136,""),"")</f>
        <v/>
      </c>
      <c r="HB144" s="214" t="str">
        <f>IFERROR(IF(AND($GV144="fem",'Classificação geral'!$K136=2),'Classificação geral'!U136,""),"")</f>
        <v/>
      </c>
      <c r="HC144" s="214" t="str">
        <f>IFERROR(IF(AND($GV144="fem",'Classificação geral'!$K136=2),'Classificação geral'!W136,""),"")</f>
        <v/>
      </c>
      <c r="HD144" s="214" t="str">
        <f>IFERROR(IF(AND($GV144="fem",'Classificação geral'!$K136=2),'Classificação geral'!X136,""),"")</f>
        <v/>
      </c>
      <c r="HE144" s="214" t="str">
        <f>IFERROR(IF(AND($GV144="fem",'Classificação geral'!$K136=2),'Classificação geral'!M136,""),"")</f>
        <v/>
      </c>
      <c r="HF144" s="214" t="str">
        <f>IFERROR(IF(AND($GV144="fem",'Classificação geral'!$K136=2),'Classificação geral'!Y136,""),"")</f>
        <v/>
      </c>
      <c r="HG144" s="214" t="str">
        <f>IFERROR(IF(AND($GV144="fem",'Classificação geral'!$K136=2),'Classificação geral'!AA136,""),"")</f>
        <v/>
      </c>
      <c r="HH144" s="214" t="str">
        <f>IFERROR(IF(AND($GV144="fem",'Classificação geral'!$K136=2),'Classificação geral'!AB136,""),"")</f>
        <v/>
      </c>
      <c r="HI144" s="214" t="str">
        <f>IFERROR(IF(AND($GV144="fem",'Classificação geral'!$K136=2),'Classificação geral'!N136,""),"")</f>
        <v/>
      </c>
      <c r="HJ144" s="214" t="str">
        <f>IFERROR(IF(AND($GV144="fem",'Classificação geral'!$K136=2),'Classificação geral'!O136,""),"")</f>
        <v/>
      </c>
      <c r="HK144" s="214" t="str">
        <f>IFERROR(IF(AND($GV144="fem",'Classificação geral'!$K136=2),'Classificação geral'!AM136,""),"")</f>
        <v/>
      </c>
      <c r="HL144" s="216" t="str">
        <f>IFERROR(RANK(HK144,HK:HK,0)+ COUNTIF(HK$13:$HK142,HK144),"")</f>
        <v/>
      </c>
      <c r="HM144" s="209"/>
      <c r="HN144" s="214" t="str">
        <f>IFERROR(IF(AND('Classificação geral'!$J136="mas",'Classificação geral'!$K136=2,'Classificação geral'!$F136="Mini"),'Classificação geral'!$A136,""),"")</f>
        <v/>
      </c>
      <c r="HO144" s="214" t="str">
        <f>IFERROR(IF(AND('Classificação geral'!$J136="mas",'Classificação geral'!$K136=2,'Classificação geral'!$F136="Mini"),'Classificação geral'!$B136,""),"")</f>
        <v/>
      </c>
      <c r="HP144" s="215" t="str">
        <f>IF($HO144='Classificação geral'!$B136,'Classificação geral'!$C136,"")</f>
        <v/>
      </c>
      <c r="HQ144" s="215" t="str">
        <f>IF($HO144='Classificação geral'!$B136,'Classificação geral'!$D136,"")</f>
        <v/>
      </c>
      <c r="HR144" s="215" t="str">
        <f>IF($HO144='Classificação geral'!$B136,'Classificação geral'!$J136,"")</f>
        <v/>
      </c>
      <c r="HS144" s="214" t="str">
        <f>IFERROR(IF(AND($HR144="mas",'Classificação geral'!$K136=2),'Classificação geral'!K136,""),"")</f>
        <v/>
      </c>
      <c r="HT144" s="214" t="str">
        <f>IFERROR(IF(AND($HR144="mas",'Classificação geral'!$K136=2),'Classificação geral'!P136,""),"")</f>
        <v/>
      </c>
      <c r="HU144" s="214" t="str">
        <f>IFERROR(IF(AND($HR144="mas",'Classificação geral'!$K136=2),'Classificação geral'!S136,""),"")</f>
        <v/>
      </c>
      <c r="HV144" s="214" t="str">
        <f>IFERROR(IF(AND($HR144="mas",'Classificação geral'!$K136=2),'Classificação geral'!T136,""),"")</f>
        <v/>
      </c>
      <c r="HW144" s="214" t="str">
        <f>IFERROR(IF(AND($HR144="mas",'Classificação geral'!$K136=2),'Classificação geral'!L136,""),"")</f>
        <v/>
      </c>
      <c r="HX144" s="214" t="str">
        <f>IFERROR(IF(AND($HR144="mas",'Classificação geral'!$K136=2),'Classificação geral'!U136,""),"")</f>
        <v/>
      </c>
      <c r="HY144" s="214" t="str">
        <f>IFERROR(IF(AND($HR144="mas",'Classificação geral'!$K136=2),'Classificação geral'!W136,""),"")</f>
        <v/>
      </c>
      <c r="HZ144" s="214" t="str">
        <f>IFERROR(IF(AND($HR144="mas",'Classificação geral'!$K136=2),'Classificação geral'!X136,""),"")</f>
        <v/>
      </c>
      <c r="IA144" s="214" t="str">
        <f>IFERROR(IF(AND($HR144="mas",'Classificação geral'!$K136=2),'Classificação geral'!M136,""),"")</f>
        <v/>
      </c>
      <c r="IB144" s="214" t="str">
        <f>IFERROR(IF(AND($HR144="mas",'Classificação geral'!$K136=2),'Classificação geral'!Y136,""),"")</f>
        <v/>
      </c>
      <c r="IC144" s="214" t="str">
        <f>IFERROR(IF(AND($HR144="mas",'Classificação geral'!$K136=2),'Classificação geral'!AA136,""),"")</f>
        <v/>
      </c>
      <c r="ID144" s="214" t="str">
        <f>IFERROR(IF(AND($HR144="mas",'Classificação geral'!$K136=2),'Classificação geral'!AB136,""),"")</f>
        <v/>
      </c>
      <c r="IE144" s="214" t="str">
        <f>IFERROR(IF(AND($HR144="mas",'Classificação geral'!$K136=2),'Classificação geral'!N136,""),"")</f>
        <v/>
      </c>
      <c r="IF144" s="214" t="str">
        <f>IFERROR(IF(AND($HR144="mas",'Classificação geral'!$K136=2),'Classificação geral'!$AM136,""),"")</f>
        <v/>
      </c>
      <c r="IG144" s="216" t="str">
        <f>IFERROR(RANK(IF144,IF:IF,0)+ COUNTIF($IF$13:IF$13,IF144),"")</f>
        <v/>
      </c>
      <c r="IH144" s="209"/>
      <c r="II144" s="214" t="str">
        <f>IFERROR(IF(AND('Classificação geral'!$J136="fem",'Classificação geral'!$K136=3,'Classificação geral'!$F136="Mini"),'Classificação geral'!$A136,""),"")</f>
        <v/>
      </c>
      <c r="IJ144" s="214" t="str">
        <f>IFERROR(IF(AND('Classificação geral'!$J136="fem",'Classificação geral'!$K136=3,'Classificação geral'!$F136="Mini"),'Classificação geral'!$B136,""),"")</f>
        <v/>
      </c>
      <c r="IK144" s="215" t="str">
        <f>IF($IJ144='Classificação geral'!$B136,'Classificação geral'!$C136,"")</f>
        <v/>
      </c>
      <c r="IL144" s="215" t="str">
        <f>IF($IJ144='Classificação geral'!$B136,'Classificação geral'!$D136,"")</f>
        <v/>
      </c>
      <c r="IM144" s="215" t="str">
        <f>IF($IJ144='Classificação geral'!$B136,'Classificação geral'!$J136,"")</f>
        <v/>
      </c>
      <c r="IN144" s="215" t="str">
        <f>IF($IM144='Classificação geral'!$J136,'Classificação geral'!$K136,"")</f>
        <v/>
      </c>
      <c r="IO144" s="215" t="str">
        <f>IF($IN144='Classificação geral'!$K136,'Classificação geral'!$P136,"")</f>
        <v/>
      </c>
      <c r="IP144" s="215" t="str">
        <f>IF($IN144='Classificação geral'!$K136,'Classificação geral'!$S136,"")</f>
        <v/>
      </c>
      <c r="IQ144" s="215" t="str">
        <f>IF($IN144='Classificação geral'!$K136,'Classificação geral'!$T136,"")</f>
        <v/>
      </c>
      <c r="IR144" s="215" t="str">
        <f>IF($IN144='Classificação geral'!$K136,'Classificação geral'!$L136,"")</f>
        <v/>
      </c>
      <c r="IS144" s="215" t="str">
        <f>IF($IN144='Classificação geral'!$K136,'Classificação geral'!$U136,"")</f>
        <v/>
      </c>
      <c r="IT144" s="215" t="str">
        <f>IF($IN144='Classificação geral'!$K136,'Classificação geral'!$W136,"")</f>
        <v/>
      </c>
      <c r="IU144" s="215" t="str">
        <f>IF($IN144='Classificação geral'!$K136,'Classificação geral'!$X136,"")</f>
        <v/>
      </c>
      <c r="IV144" s="215" t="str">
        <f>IF($IN144='Classificação geral'!$K136,'Classificação geral'!$M136,"")</f>
        <v/>
      </c>
      <c r="IW144" s="215" t="str">
        <f>IF($IN144='Classificação geral'!$K136,'Classificação geral'!$Y136,"")</f>
        <v/>
      </c>
      <c r="IX144" s="215" t="str">
        <f>IF($IN144='Classificação geral'!$K136,'Classificação geral'!$AA136,"")</f>
        <v/>
      </c>
      <c r="IY144" s="215" t="str">
        <f>IF($IN144='Classificação geral'!$K136,'Classificação geral'!$AB136,"")</f>
        <v/>
      </c>
      <c r="IZ144" s="215" t="str">
        <f>IF($IN144='Classificação geral'!$K136,'Classificação geral'!$N136,"")</f>
        <v/>
      </c>
      <c r="JA144" s="215" t="str">
        <f>IF($IN144='Classificação geral'!$K136,'Classificação geral'!$O136,"")</f>
        <v/>
      </c>
      <c r="JB144" s="215" t="str">
        <f>IF($IN144='Classificação geral'!$K136,'Classificação geral'!$AM136,"")</f>
        <v/>
      </c>
      <c r="JC144" s="216" t="str">
        <f>IFERROR(RANK(JB144,JB:JB,0)+ COUNTIF($JB$13:JB142,JB144),"")</f>
        <v/>
      </c>
      <c r="JD144" s="209"/>
      <c r="JE144" s="214" t="str">
        <f>IFERROR(IF(AND('Classificação geral'!$J136="mas",'Classificação geral'!$K136=3,'Classificação geral'!$F136="Mini"),'Classificação geral'!$A136,""),"")</f>
        <v/>
      </c>
      <c r="JF144" s="214" t="str">
        <f>IFERROR(IF(AND('Classificação geral'!$J136="mas",'Classificação geral'!$K136=3,'Classificação geral'!$F136="Mini"),'Classificação geral'!$B136,""),"")</f>
        <v/>
      </c>
      <c r="JG144" s="215" t="str">
        <f>IF($JF144='Classificação geral'!$B136,'Classificação geral'!$C136,"")</f>
        <v/>
      </c>
      <c r="JH144" s="215" t="str">
        <f>IF($JF144='Classificação geral'!$B136,'Classificação geral'!$D136,"")</f>
        <v/>
      </c>
      <c r="JI144" s="215" t="str">
        <f>IF($JF144='Classificação geral'!$B136,'Classificação geral'!$J136,"")</f>
        <v/>
      </c>
      <c r="JJ144" s="214" t="str">
        <f>IFERROR(IF(AND($JI144="mas",'Classificação geral'!$K136=3),'Classificação geral'!K136,""),"")</f>
        <v/>
      </c>
      <c r="JK144" s="214" t="str">
        <f>IFERROR(IF(AND($JI144="mas",'Classificação geral'!$K136=3),'Classificação geral'!P136,""),"")</f>
        <v/>
      </c>
      <c r="JL144" s="214" t="str">
        <f>IFERROR(IF(AND($JI144="mas",'Classificação geral'!$K136=3),'Classificação geral'!S136,""),"")</f>
        <v/>
      </c>
      <c r="JM144" s="214" t="str">
        <f>IFERROR(IF(AND($JI144="mas",'Classificação geral'!$K136=3),'Classificação geral'!T136,""),"")</f>
        <v/>
      </c>
      <c r="JN144" s="214" t="str">
        <f>IFERROR(IF(AND($JI144="mas",'Classificação geral'!$K136=3),'Classificação geral'!L136,""),"")</f>
        <v/>
      </c>
      <c r="JO144" s="214" t="str">
        <f>IFERROR(IF(AND($JI144="mas",'Classificação geral'!$K136=3),'Classificação geral'!U136,""),"")</f>
        <v/>
      </c>
      <c r="JP144" s="214" t="str">
        <f>IFERROR(IF(AND($JI144="mas",'Classificação geral'!$K136=3),'Classificação geral'!W136,""),"")</f>
        <v/>
      </c>
      <c r="JQ144" s="214" t="str">
        <f>IFERROR(IF(AND($JI144="mas",'Classificação geral'!$K136=3),'Classificação geral'!X136,""),"")</f>
        <v/>
      </c>
      <c r="JR144" s="214" t="str">
        <f>IFERROR(IF(AND($JI144="mas",'Classificação geral'!$K136=3),'Classificação geral'!M136,""),"")</f>
        <v/>
      </c>
      <c r="JS144" s="214" t="str">
        <f>IFERROR(IF(AND($JI144="mas",'Classificação geral'!$K136=3),'Classificação geral'!Y136,""),"")</f>
        <v/>
      </c>
      <c r="JT144" s="214" t="str">
        <f>IFERROR(IF(AND($JI144="mas",'Classificação geral'!$K136=3),'Classificação geral'!AA136,""),"")</f>
        <v/>
      </c>
      <c r="JU144" s="214" t="str">
        <f>IFERROR(IF(AND($JI144="mas",'Classificação geral'!$K136=3),'Classificação geral'!AB136,""),"")</f>
        <v/>
      </c>
      <c r="JV144" s="214" t="str">
        <f>IFERROR(IF(AND($JI144="mas",'Classificação geral'!$K136=3),'Classificação geral'!N136,""),"")</f>
        <v/>
      </c>
      <c r="JW144" s="214" t="str">
        <f>IFERROR(IF(AND($JI144="mas",'Classificação geral'!$K136=3),'Classificação geral'!$AM136,""),"")</f>
        <v/>
      </c>
      <c r="JX144" s="216" t="str">
        <f>IFERROR(RANK(JW144,JW:JW,0)+ COUNTIF(JW$13:$JW142,JW144),"")</f>
        <v/>
      </c>
    </row>
    <row r="145" spans="156:284" ht="24.75" customHeight="1" x14ac:dyDescent="0.35">
      <c r="EZ145" s="214" t="str">
        <f>IFERROR(IF(AND('Classificação geral'!$J137="FEM",'Classificação geral'!$K137=1,'Classificação geral'!$F137="Mini"),'Classificação geral'!$A137,""),"")</f>
        <v/>
      </c>
      <c r="FA145" s="214" t="str">
        <f>IFERROR(IF(AND('Classificação geral'!$J137="FEM",'Classificação geral'!$K137=1,'Classificação geral'!F137="Mini"),'Classificação geral'!$B137,""),"")</f>
        <v/>
      </c>
      <c r="FB145" s="215" t="str">
        <f>IF($FA145='Classificação geral'!$B137,'Classificação geral'!$C137,"")</f>
        <v/>
      </c>
      <c r="FC145" s="215" t="str">
        <f>IF($FA145='Classificação geral'!$B137,'Classificação geral'!$D137,"")</f>
        <v/>
      </c>
      <c r="FD145" s="215" t="str">
        <f>IF($FA145='Classificação geral'!$B137,'Classificação geral'!$J137,"")</f>
        <v/>
      </c>
      <c r="FE145" s="215" t="str">
        <f>IF($FD145='Classificação geral'!$J137,'Classificação geral'!$K137,"")</f>
        <v/>
      </c>
      <c r="FF145" s="215" t="str">
        <f>IF($FE145='Classificação geral'!$K137,'Classificação geral'!$P137,"")</f>
        <v/>
      </c>
      <c r="FG145" s="215" t="str">
        <f>IF($FE145='Classificação geral'!$K137,'Classificação geral'!$S137,"")</f>
        <v/>
      </c>
      <c r="FH145" s="215" t="str">
        <f>IF($FE145='Classificação geral'!$K137,'Classificação geral'!$T137,"")</f>
        <v/>
      </c>
      <c r="FI145" s="215" t="str">
        <f>IF($FE145='Classificação geral'!$K137,'Classificação geral'!$L137,"")</f>
        <v/>
      </c>
      <c r="FJ145" s="215" t="str">
        <f>IF($FE145='Classificação geral'!$K137,'Classificação geral'!$U137,"")</f>
        <v/>
      </c>
      <c r="FK145" s="215" t="str">
        <f>IF($FE145='Classificação geral'!$K137,'Classificação geral'!$W137,"")</f>
        <v/>
      </c>
      <c r="FL145" s="215" t="str">
        <f>IF($FE145='Classificação geral'!$K137,'Classificação geral'!$X137,"")</f>
        <v/>
      </c>
      <c r="FM145" s="215" t="str">
        <f>IF($FE145='Classificação geral'!$K137,'Classificação geral'!$M137,"")</f>
        <v/>
      </c>
      <c r="FN145" s="215" t="str">
        <f>IF($FE145='Classificação geral'!$K137,'Classificação geral'!$Y137,"")</f>
        <v/>
      </c>
      <c r="FO145" s="215" t="str">
        <f>IF($FE145='Classificação geral'!$K137,'Classificação geral'!$AA137,"")</f>
        <v/>
      </c>
      <c r="FP145" s="215" t="str">
        <f>IF($FE145='Classificação geral'!$K137,'Classificação geral'!$AB137,"")</f>
        <v/>
      </c>
      <c r="FQ145" s="215" t="str">
        <f>IF($FE145='Classificação geral'!$K137,'Classificação geral'!$N137,"")</f>
        <v/>
      </c>
      <c r="FR145" s="215" t="str">
        <f>IF($FE145='Classificação geral'!$K137,'Classificação geral'!$O137,"")</f>
        <v/>
      </c>
      <c r="FS145" s="215" t="str">
        <f>IF($FE145='Classificação geral'!$K137,'Classificação geral'!$AM137,"")</f>
        <v/>
      </c>
      <c r="FT145" s="216" t="str">
        <f>IFERROR(RANK(FS145,FS:FS,0)+ COUNTIF($FS$13:FS144,FS145),"")</f>
        <v/>
      </c>
      <c r="FU145" s="209"/>
      <c r="FV145" s="214" t="str">
        <f>IFERROR(IF(AND('Classificação geral'!$J137="mas",'Classificação geral'!$K137=1,'Classificação geral'!$F137="Mini"),'Classificação geral'!$A137,""),"")</f>
        <v/>
      </c>
      <c r="FW145" s="214" t="str">
        <f>IFERROR(IF(AND('Classificação geral'!$J137="mas",'Classificação geral'!$K137=1,'Classificação geral'!$F137="Mini"),'Classificação geral'!$B137,""),"")</f>
        <v/>
      </c>
      <c r="FX145" s="215" t="str">
        <f>IF($FW145='Classificação geral'!$B137,'Classificação geral'!$C137,"")</f>
        <v/>
      </c>
      <c r="FY145" s="215" t="str">
        <f>IF($FW145='Classificação geral'!$B137,'Classificação geral'!$D137,"")</f>
        <v/>
      </c>
      <c r="FZ145" s="215" t="str">
        <f>IF($FW145='Classificação geral'!$B137,'Classificação geral'!$J137,"")</f>
        <v/>
      </c>
      <c r="GA145" s="214" t="str">
        <f>IFERROR(IF(AND($FZ145="mas",'Classificação geral'!$K137=1),'Classificação geral'!K137,""),"")</f>
        <v/>
      </c>
      <c r="GB145" s="214" t="str">
        <f>IFERROR(IF(AND($FZ145="mas",'Classificação geral'!$K137=1),'Classificação geral'!P137,""),"")</f>
        <v/>
      </c>
      <c r="GC145" s="214" t="str">
        <f>IFERROR(IF(AND($FZ145="mas",'Classificação geral'!$K137=1),'Classificação geral'!S137,""),"")</f>
        <v/>
      </c>
      <c r="GD145" s="214" t="str">
        <f>IFERROR(IF(AND($FZ145="mas",'Classificação geral'!$K137=1),'Classificação geral'!T137,""),"")</f>
        <v/>
      </c>
      <c r="GE145" s="214" t="str">
        <f>IFERROR(IF(AND($FZ145="mas",'Classificação geral'!$K137=1),'Classificação geral'!L137,""),"")</f>
        <v/>
      </c>
      <c r="GF145" s="214" t="str">
        <f>IFERROR(IF(AND($FZ145="mas",'Classificação geral'!$K137=1),'Classificação geral'!U137,""),"")</f>
        <v/>
      </c>
      <c r="GG145" s="214" t="str">
        <f>IFERROR(IF(AND($FZ145="mas",'Classificação geral'!$K137=1),'Classificação geral'!W137,""),"")</f>
        <v/>
      </c>
      <c r="GH145" s="214" t="str">
        <f>IFERROR(IF(AND($FZ145="mas",'Classificação geral'!$K137=1),'Classificação geral'!X137,""),"")</f>
        <v/>
      </c>
      <c r="GI145" s="214" t="str">
        <f>IFERROR(IF(AND($FZ145="mas",'Classificação geral'!$K137=1),'Classificação geral'!M137,""),"")</f>
        <v/>
      </c>
      <c r="GJ145" s="214" t="str">
        <f>IFERROR(IF(AND($FZ145="mas",'Classificação geral'!$K137=1),'Classificação geral'!Y137,""),"")</f>
        <v/>
      </c>
      <c r="GK145" s="214" t="str">
        <f>IFERROR(IF(AND($FZ145="mas",'Classificação geral'!$K137=1),'Classificação geral'!AA137,""),"")</f>
        <v/>
      </c>
      <c r="GL145" s="214" t="str">
        <f>IFERROR(IF(AND($FZ145="mas",'Classificação geral'!$K137=1),'Classificação geral'!AB137,""),"")</f>
        <v/>
      </c>
      <c r="GM145" s="214" t="str">
        <f>IFERROR(IF(AND($FZ145="mas",'Classificação geral'!$K137=1),'Classificação geral'!N137,""),"")</f>
        <v/>
      </c>
      <c r="GN145" s="214" t="str">
        <f>IFERROR(IF(AND($FZ145="mas",'Classificação geral'!$K137=1),'Classificação geral'!O137,""),"")</f>
        <v/>
      </c>
      <c r="GO145" s="244" t="str">
        <f>IFERROR(IF(AND($FZ145="mas",'Classificação geral'!$K137=1),'Classificação geral'!AM137,""),"")</f>
        <v/>
      </c>
      <c r="GP145" s="216" t="str">
        <f>IFERROR(RANK(GO145,GO:GO,0)+ COUNTIF($GO$13:GO144,GO145),"")</f>
        <v/>
      </c>
      <c r="GQ145" s="209"/>
      <c r="GR145" s="214" t="str">
        <f>IFERROR(IF(AND('Classificação geral'!$J137="fem",'Classificação geral'!$K137=2,'Classificação geral'!$F137="Mini"),'Classificação geral'!$A137,""),"")</f>
        <v/>
      </c>
      <c r="GS145" s="214" t="str">
        <f>IFERROR(IF(AND('Classificação geral'!$J137="fem",'Classificação geral'!$K137=2,'Classificação geral'!$F137="Mini"),'Classificação geral'!$B137,""),"")</f>
        <v/>
      </c>
      <c r="GT145" s="215" t="str">
        <f>IF($GS145='Classificação geral'!$B137,'Classificação geral'!$C137,"")</f>
        <v/>
      </c>
      <c r="GU145" s="215" t="str">
        <f>IF($GS145='Classificação geral'!$B137,'Classificação geral'!$D137,"")</f>
        <v/>
      </c>
      <c r="GV145" s="215" t="str">
        <f>IF($GS145='Classificação geral'!$B137,'Classificação geral'!$J137,"")</f>
        <v/>
      </c>
      <c r="GW145" s="214" t="str">
        <f>IFERROR(IF(AND($GV145="fem",'Classificação geral'!$K137=2),'Classificação geral'!K137,""),"")</f>
        <v/>
      </c>
      <c r="GX145" s="214" t="str">
        <f>IFERROR(IF(AND($GV145="fem",'Classificação geral'!$K137=2),'Classificação geral'!P137,""),"")</f>
        <v/>
      </c>
      <c r="GY145" s="214" t="str">
        <f>IFERROR(IF(AND($GV145="fem",'Classificação geral'!$K137=2),'Classificação geral'!S137,""),"")</f>
        <v/>
      </c>
      <c r="GZ145" s="214" t="str">
        <f>IFERROR(IF(AND($GV145="fem",'Classificação geral'!$K137=2),'Classificação geral'!T137,""),"")</f>
        <v/>
      </c>
      <c r="HA145" s="214" t="str">
        <f>IFERROR(IF(AND($GV145="fem",'Classificação geral'!$K137=2),'Classificação geral'!L137,""),"")</f>
        <v/>
      </c>
      <c r="HB145" s="214" t="str">
        <f>IFERROR(IF(AND($GV145="fem",'Classificação geral'!$K137=2),'Classificação geral'!U137,""),"")</f>
        <v/>
      </c>
      <c r="HC145" s="214" t="str">
        <f>IFERROR(IF(AND($GV145="fem",'Classificação geral'!$K137=2),'Classificação geral'!W137,""),"")</f>
        <v/>
      </c>
      <c r="HD145" s="214" t="str">
        <f>IFERROR(IF(AND($GV145="fem",'Classificação geral'!$K137=2),'Classificação geral'!X137,""),"")</f>
        <v/>
      </c>
      <c r="HE145" s="214" t="str">
        <f>IFERROR(IF(AND($GV145="fem",'Classificação geral'!$K137=2),'Classificação geral'!M137,""),"")</f>
        <v/>
      </c>
      <c r="HF145" s="214" t="str">
        <f>IFERROR(IF(AND($GV145="fem",'Classificação geral'!$K137=2),'Classificação geral'!Y137,""),"")</f>
        <v/>
      </c>
      <c r="HG145" s="214" t="str">
        <f>IFERROR(IF(AND($GV145="fem",'Classificação geral'!$K137=2),'Classificação geral'!AA137,""),"")</f>
        <v/>
      </c>
      <c r="HH145" s="214" t="str">
        <f>IFERROR(IF(AND($GV145="fem",'Classificação geral'!$K137=2),'Classificação geral'!AB137,""),"")</f>
        <v/>
      </c>
      <c r="HI145" s="214" t="str">
        <f>IFERROR(IF(AND($GV145="fem",'Classificação geral'!$K137=2),'Classificação geral'!N137,""),"")</f>
        <v/>
      </c>
      <c r="HJ145" s="214" t="str">
        <f>IFERROR(IF(AND($GV145="fem",'Classificação geral'!$K137=2),'Classificação geral'!O137,""),"")</f>
        <v/>
      </c>
      <c r="HK145" s="214" t="str">
        <f>IFERROR(IF(AND($GV145="fem",'Classificação geral'!$K137=2),'Classificação geral'!AM137,""),"")</f>
        <v/>
      </c>
      <c r="HL145" s="216" t="str">
        <f>IFERROR(RANK(HK145,HK:HK,0)+ COUNTIF(HK$13:$HK143,HK145),"")</f>
        <v/>
      </c>
      <c r="HM145" s="209"/>
      <c r="HN145" s="214" t="str">
        <f>IFERROR(IF(AND('Classificação geral'!$J137="mas",'Classificação geral'!$K137=2,'Classificação geral'!$F137="Mini"),'Classificação geral'!$A137,""),"")</f>
        <v/>
      </c>
      <c r="HO145" s="214" t="str">
        <f>IFERROR(IF(AND('Classificação geral'!$J137="mas",'Classificação geral'!$K137=2,'Classificação geral'!$F137="Mini"),'Classificação geral'!$B137,""),"")</f>
        <v/>
      </c>
      <c r="HP145" s="215" t="str">
        <f>IF($HO145='Classificação geral'!$B137,'Classificação geral'!$C137,"")</f>
        <v/>
      </c>
      <c r="HQ145" s="215" t="str">
        <f>IF($HO145='Classificação geral'!$B137,'Classificação geral'!$D137,"")</f>
        <v/>
      </c>
      <c r="HR145" s="215" t="str">
        <f>IF($HO145='Classificação geral'!$B137,'Classificação geral'!$J137,"")</f>
        <v/>
      </c>
      <c r="HS145" s="214" t="str">
        <f>IFERROR(IF(AND($HR145="mas",'Classificação geral'!$K137=2),'Classificação geral'!K137,""),"")</f>
        <v/>
      </c>
      <c r="HT145" s="214" t="str">
        <f>IFERROR(IF(AND($HR145="mas",'Classificação geral'!$K137=2),'Classificação geral'!P137,""),"")</f>
        <v/>
      </c>
      <c r="HU145" s="214" t="str">
        <f>IFERROR(IF(AND($HR145="mas",'Classificação geral'!$K137=2),'Classificação geral'!S137,""),"")</f>
        <v/>
      </c>
      <c r="HV145" s="214" t="str">
        <f>IFERROR(IF(AND($HR145="mas",'Classificação geral'!$K137=2),'Classificação geral'!T137,""),"")</f>
        <v/>
      </c>
      <c r="HW145" s="214" t="str">
        <f>IFERROR(IF(AND($HR145="mas",'Classificação geral'!$K137=2),'Classificação geral'!L137,""),"")</f>
        <v/>
      </c>
      <c r="HX145" s="214" t="str">
        <f>IFERROR(IF(AND($HR145="mas",'Classificação geral'!$K137=2),'Classificação geral'!U137,""),"")</f>
        <v/>
      </c>
      <c r="HY145" s="214" t="str">
        <f>IFERROR(IF(AND($HR145="mas",'Classificação geral'!$K137=2),'Classificação geral'!W137,""),"")</f>
        <v/>
      </c>
      <c r="HZ145" s="214" t="str">
        <f>IFERROR(IF(AND($HR145="mas",'Classificação geral'!$K137=2),'Classificação geral'!X137,""),"")</f>
        <v/>
      </c>
      <c r="IA145" s="214" t="str">
        <f>IFERROR(IF(AND($HR145="mas",'Classificação geral'!$K137=2),'Classificação geral'!M137,""),"")</f>
        <v/>
      </c>
      <c r="IB145" s="214" t="str">
        <f>IFERROR(IF(AND($HR145="mas",'Classificação geral'!$K137=2),'Classificação geral'!Y137,""),"")</f>
        <v/>
      </c>
      <c r="IC145" s="214" t="str">
        <f>IFERROR(IF(AND($HR145="mas",'Classificação geral'!$K137=2),'Classificação geral'!AA137,""),"")</f>
        <v/>
      </c>
      <c r="ID145" s="214" t="str">
        <f>IFERROR(IF(AND($HR145="mas",'Classificação geral'!$K137=2),'Classificação geral'!AB137,""),"")</f>
        <v/>
      </c>
      <c r="IE145" s="214" t="str">
        <f>IFERROR(IF(AND($HR145="mas",'Classificação geral'!$K137=2),'Classificação geral'!N137,""),"")</f>
        <v/>
      </c>
      <c r="IF145" s="214" t="str">
        <f>IFERROR(IF(AND($HR145="mas",'Classificação geral'!$K137=2),'Classificação geral'!$AM137,""),"")</f>
        <v/>
      </c>
      <c r="IG145" s="216" t="str">
        <f>IFERROR(RANK(IF145,IF:IF,0)+ COUNTIF($IF$13:IF$13,IF145),"")</f>
        <v/>
      </c>
      <c r="IH145" s="209"/>
      <c r="II145" s="214" t="str">
        <f>IFERROR(IF(AND('Classificação geral'!$J137="fem",'Classificação geral'!$K137=3,'Classificação geral'!$F137="Mini"),'Classificação geral'!$A137,""),"")</f>
        <v/>
      </c>
      <c r="IJ145" s="214" t="str">
        <f>IFERROR(IF(AND('Classificação geral'!$J137="fem",'Classificação geral'!$K137=3,'Classificação geral'!$F137="Mini"),'Classificação geral'!$B137,""),"")</f>
        <v/>
      </c>
      <c r="IK145" s="215" t="str">
        <f>IF($IJ145='Classificação geral'!$B137,'Classificação geral'!$C137,"")</f>
        <v/>
      </c>
      <c r="IL145" s="215" t="str">
        <f>IF($IJ145='Classificação geral'!$B137,'Classificação geral'!$D137,"")</f>
        <v/>
      </c>
      <c r="IM145" s="215" t="str">
        <f>IF($IJ145='Classificação geral'!$B137,'Classificação geral'!$J137,"")</f>
        <v/>
      </c>
      <c r="IN145" s="215" t="str">
        <f>IF($IM145='Classificação geral'!$J137,'Classificação geral'!$K137,"")</f>
        <v/>
      </c>
      <c r="IO145" s="215" t="str">
        <f>IF($IN145='Classificação geral'!$K137,'Classificação geral'!$P137,"")</f>
        <v/>
      </c>
      <c r="IP145" s="215" t="str">
        <f>IF($IN145='Classificação geral'!$K137,'Classificação geral'!$S137,"")</f>
        <v/>
      </c>
      <c r="IQ145" s="215" t="str">
        <f>IF($IN145='Classificação geral'!$K137,'Classificação geral'!$T137,"")</f>
        <v/>
      </c>
      <c r="IR145" s="215" t="str">
        <f>IF($IN145='Classificação geral'!$K137,'Classificação geral'!$L137,"")</f>
        <v/>
      </c>
      <c r="IS145" s="215" t="str">
        <f>IF($IN145='Classificação geral'!$K137,'Classificação geral'!$U137,"")</f>
        <v/>
      </c>
      <c r="IT145" s="215" t="str">
        <f>IF($IN145='Classificação geral'!$K137,'Classificação geral'!$W137,"")</f>
        <v/>
      </c>
      <c r="IU145" s="215" t="str">
        <f>IF($IN145='Classificação geral'!$K137,'Classificação geral'!$X137,"")</f>
        <v/>
      </c>
      <c r="IV145" s="215" t="str">
        <f>IF($IN145='Classificação geral'!$K137,'Classificação geral'!$M137,"")</f>
        <v/>
      </c>
      <c r="IW145" s="215" t="str">
        <f>IF($IN145='Classificação geral'!$K137,'Classificação geral'!$Y137,"")</f>
        <v/>
      </c>
      <c r="IX145" s="215" t="str">
        <f>IF($IN145='Classificação geral'!$K137,'Classificação geral'!$AA137,"")</f>
        <v/>
      </c>
      <c r="IY145" s="215" t="str">
        <f>IF($IN145='Classificação geral'!$K137,'Classificação geral'!$AB137,"")</f>
        <v/>
      </c>
      <c r="IZ145" s="215" t="str">
        <f>IF($IN145='Classificação geral'!$K137,'Classificação geral'!$N137,"")</f>
        <v/>
      </c>
      <c r="JA145" s="215" t="str">
        <f>IF($IN145='Classificação geral'!$K137,'Classificação geral'!$O137,"")</f>
        <v/>
      </c>
      <c r="JB145" s="215" t="str">
        <f>IF($IN145='Classificação geral'!$K137,'Classificação geral'!$AM137,"")</f>
        <v/>
      </c>
      <c r="JC145" s="216" t="str">
        <f>IFERROR(RANK(JB145,JB:JB,0)+ COUNTIF($JB$13:JB143,JB145),"")</f>
        <v/>
      </c>
      <c r="JD145" s="209"/>
      <c r="JE145" s="214" t="str">
        <f>IFERROR(IF(AND('Classificação geral'!$J137="mas",'Classificação geral'!$K137=3,'Classificação geral'!$F137="Mini"),'Classificação geral'!$A137,""),"")</f>
        <v/>
      </c>
      <c r="JF145" s="214" t="str">
        <f>IFERROR(IF(AND('Classificação geral'!$J137="mas",'Classificação geral'!$K137=3,'Classificação geral'!$F137="Mini"),'Classificação geral'!$B137,""),"")</f>
        <v/>
      </c>
      <c r="JG145" s="215" t="str">
        <f>IF($JF145='Classificação geral'!$B137,'Classificação geral'!$C137,"")</f>
        <v/>
      </c>
      <c r="JH145" s="215" t="str">
        <f>IF($JF145='Classificação geral'!$B137,'Classificação geral'!$D137,"")</f>
        <v/>
      </c>
      <c r="JI145" s="215" t="str">
        <f>IF($JF145='Classificação geral'!$B137,'Classificação geral'!$J137,"")</f>
        <v/>
      </c>
      <c r="JJ145" s="214" t="str">
        <f>IFERROR(IF(AND($JI145="mas",'Classificação geral'!$K137=3),'Classificação geral'!K137,""),"")</f>
        <v/>
      </c>
      <c r="JK145" s="214" t="str">
        <f>IFERROR(IF(AND($JI145="mas",'Classificação geral'!$K137=3),'Classificação geral'!P137,""),"")</f>
        <v/>
      </c>
      <c r="JL145" s="214" t="str">
        <f>IFERROR(IF(AND($JI145="mas",'Classificação geral'!$K137=3),'Classificação geral'!S137,""),"")</f>
        <v/>
      </c>
      <c r="JM145" s="214" t="str">
        <f>IFERROR(IF(AND($JI145="mas",'Classificação geral'!$K137=3),'Classificação geral'!T137,""),"")</f>
        <v/>
      </c>
      <c r="JN145" s="214" t="str">
        <f>IFERROR(IF(AND($JI145="mas",'Classificação geral'!$K137=3),'Classificação geral'!L137,""),"")</f>
        <v/>
      </c>
      <c r="JO145" s="214" t="str">
        <f>IFERROR(IF(AND($JI145="mas",'Classificação geral'!$K137=3),'Classificação geral'!U137,""),"")</f>
        <v/>
      </c>
      <c r="JP145" s="214" t="str">
        <f>IFERROR(IF(AND($JI145="mas",'Classificação geral'!$K137=3),'Classificação geral'!W137,""),"")</f>
        <v/>
      </c>
      <c r="JQ145" s="214" t="str">
        <f>IFERROR(IF(AND($JI145="mas",'Classificação geral'!$K137=3),'Classificação geral'!X137,""),"")</f>
        <v/>
      </c>
      <c r="JR145" s="214" t="str">
        <f>IFERROR(IF(AND($JI145="mas",'Classificação geral'!$K137=3),'Classificação geral'!M137,""),"")</f>
        <v/>
      </c>
      <c r="JS145" s="214" t="str">
        <f>IFERROR(IF(AND($JI145="mas",'Classificação geral'!$K137=3),'Classificação geral'!Y137,""),"")</f>
        <v/>
      </c>
      <c r="JT145" s="214" t="str">
        <f>IFERROR(IF(AND($JI145="mas",'Classificação geral'!$K137=3),'Classificação geral'!AA137,""),"")</f>
        <v/>
      </c>
      <c r="JU145" s="214" t="str">
        <f>IFERROR(IF(AND($JI145="mas",'Classificação geral'!$K137=3),'Classificação geral'!AB137,""),"")</f>
        <v/>
      </c>
      <c r="JV145" s="214" t="str">
        <f>IFERROR(IF(AND($JI145="mas",'Classificação geral'!$K137=3),'Classificação geral'!N137,""),"")</f>
        <v/>
      </c>
      <c r="JW145" s="214" t="str">
        <f>IFERROR(IF(AND($JI145="mas",'Classificação geral'!$K137=3),'Classificação geral'!$AM137,""),"")</f>
        <v/>
      </c>
      <c r="JX145" s="216" t="str">
        <f>IFERROR(RANK(JW145,JW:JW,0)+ COUNTIF(JW$13:$JW143,JW145),"")</f>
        <v/>
      </c>
    </row>
    <row r="146" spans="156:284" ht="24.75" customHeight="1" x14ac:dyDescent="0.35">
      <c r="EZ146" s="214" t="str">
        <f>IFERROR(IF(AND('Classificação geral'!$J138="FEM",'Classificação geral'!$K138=1,'Classificação geral'!$F138="Mini"),'Classificação geral'!$A138,""),"")</f>
        <v/>
      </c>
      <c r="FA146" s="214" t="str">
        <f>IFERROR(IF(AND('Classificação geral'!$J138="FEM",'Classificação geral'!$K138=1,'Classificação geral'!F138="Mini"),'Classificação geral'!$B138,""),"")</f>
        <v/>
      </c>
      <c r="FB146" s="215" t="str">
        <f>IF($FA146='Classificação geral'!$B138,'Classificação geral'!$C138,"")</f>
        <v/>
      </c>
      <c r="FC146" s="215" t="str">
        <f>IF($FA146='Classificação geral'!$B138,'Classificação geral'!$D138,"")</f>
        <v/>
      </c>
      <c r="FD146" s="215" t="str">
        <f>IF($FA146='Classificação geral'!$B138,'Classificação geral'!$J138,"")</f>
        <v/>
      </c>
      <c r="FE146" s="215" t="str">
        <f>IF($FD146='Classificação geral'!$J138,'Classificação geral'!$K138,"")</f>
        <v/>
      </c>
      <c r="FF146" s="215" t="str">
        <f>IF($FE146='Classificação geral'!$K138,'Classificação geral'!$P138,"")</f>
        <v/>
      </c>
      <c r="FG146" s="215" t="str">
        <f>IF($FE146='Classificação geral'!$K138,'Classificação geral'!$S138,"")</f>
        <v/>
      </c>
      <c r="FH146" s="215" t="str">
        <f>IF($FE146='Classificação geral'!$K138,'Classificação geral'!$T138,"")</f>
        <v/>
      </c>
      <c r="FI146" s="215" t="str">
        <f>IF($FE146='Classificação geral'!$K138,'Classificação geral'!$L138,"")</f>
        <v/>
      </c>
      <c r="FJ146" s="215" t="str">
        <f>IF($FE146='Classificação geral'!$K138,'Classificação geral'!$U138,"")</f>
        <v/>
      </c>
      <c r="FK146" s="215" t="str">
        <f>IF($FE146='Classificação geral'!$K138,'Classificação geral'!$W138,"")</f>
        <v/>
      </c>
      <c r="FL146" s="215" t="str">
        <f>IF($FE146='Classificação geral'!$K138,'Classificação geral'!$X138,"")</f>
        <v/>
      </c>
      <c r="FM146" s="215" t="str">
        <f>IF($FE146='Classificação geral'!$K138,'Classificação geral'!$M138,"")</f>
        <v/>
      </c>
      <c r="FN146" s="215" t="str">
        <f>IF($FE146='Classificação geral'!$K138,'Classificação geral'!$Y138,"")</f>
        <v/>
      </c>
      <c r="FO146" s="215" t="str">
        <f>IF($FE146='Classificação geral'!$K138,'Classificação geral'!$AA138,"")</f>
        <v/>
      </c>
      <c r="FP146" s="215" t="str">
        <f>IF($FE146='Classificação geral'!$K138,'Classificação geral'!$AB138,"")</f>
        <v/>
      </c>
      <c r="FQ146" s="215" t="str">
        <f>IF($FE146='Classificação geral'!$K138,'Classificação geral'!$N138,"")</f>
        <v/>
      </c>
      <c r="FR146" s="215" t="str">
        <f>IF($FE146='Classificação geral'!$K138,'Classificação geral'!$O138,"")</f>
        <v/>
      </c>
      <c r="FS146" s="215" t="str">
        <f>IF($FE146='Classificação geral'!$K138,'Classificação geral'!$AM138,"")</f>
        <v/>
      </c>
      <c r="FT146" s="216" t="str">
        <f>IFERROR(RANK(FS146,FS:FS,0)+ COUNTIF($FS$13:FS145,FS146),"")</f>
        <v/>
      </c>
      <c r="FU146" s="209"/>
      <c r="FV146" s="214" t="str">
        <f>IFERROR(IF(AND('Classificação geral'!$J138="mas",'Classificação geral'!$K138=1,'Classificação geral'!$F138="Mini"),'Classificação geral'!$A138,""),"")</f>
        <v/>
      </c>
      <c r="FW146" s="214" t="str">
        <f>IFERROR(IF(AND('Classificação geral'!$J138="mas",'Classificação geral'!$K138=1,'Classificação geral'!$F138="Mini"),'Classificação geral'!$B138,""),"")</f>
        <v/>
      </c>
      <c r="FX146" s="215" t="str">
        <f>IF($FW146='Classificação geral'!$B138,'Classificação geral'!$C138,"")</f>
        <v/>
      </c>
      <c r="FY146" s="215" t="str">
        <f>IF($FW146='Classificação geral'!$B138,'Classificação geral'!$D138,"")</f>
        <v/>
      </c>
      <c r="FZ146" s="215" t="str">
        <f>IF($FW146='Classificação geral'!$B138,'Classificação geral'!$J138,"")</f>
        <v/>
      </c>
      <c r="GA146" s="214" t="str">
        <f>IFERROR(IF(AND($FZ146="mas",'Classificação geral'!$K138=1),'Classificação geral'!K138,""),"")</f>
        <v/>
      </c>
      <c r="GB146" s="214" t="str">
        <f>IFERROR(IF(AND($FZ146="mas",'Classificação geral'!$K138=1),'Classificação geral'!P138,""),"")</f>
        <v/>
      </c>
      <c r="GC146" s="214" t="str">
        <f>IFERROR(IF(AND($FZ146="mas",'Classificação geral'!$K138=1),'Classificação geral'!S138,""),"")</f>
        <v/>
      </c>
      <c r="GD146" s="214" t="str">
        <f>IFERROR(IF(AND($FZ146="mas",'Classificação geral'!$K138=1),'Classificação geral'!T138,""),"")</f>
        <v/>
      </c>
      <c r="GE146" s="214" t="str">
        <f>IFERROR(IF(AND($FZ146="mas",'Classificação geral'!$K138=1),'Classificação geral'!L138,""),"")</f>
        <v/>
      </c>
      <c r="GF146" s="214" t="str">
        <f>IFERROR(IF(AND($FZ146="mas",'Classificação geral'!$K138=1),'Classificação geral'!U138,""),"")</f>
        <v/>
      </c>
      <c r="GG146" s="214" t="str">
        <f>IFERROR(IF(AND($FZ146="mas",'Classificação geral'!$K138=1),'Classificação geral'!W138,""),"")</f>
        <v/>
      </c>
      <c r="GH146" s="214" t="str">
        <f>IFERROR(IF(AND($FZ146="mas",'Classificação geral'!$K138=1),'Classificação geral'!X138,""),"")</f>
        <v/>
      </c>
      <c r="GI146" s="214" t="str">
        <f>IFERROR(IF(AND($FZ146="mas",'Classificação geral'!$K138=1),'Classificação geral'!M138,""),"")</f>
        <v/>
      </c>
      <c r="GJ146" s="214" t="str">
        <f>IFERROR(IF(AND($FZ146="mas",'Classificação geral'!$K138=1),'Classificação geral'!Y138,""),"")</f>
        <v/>
      </c>
      <c r="GK146" s="214" t="str">
        <f>IFERROR(IF(AND($FZ146="mas",'Classificação geral'!$K138=1),'Classificação geral'!AA138,""),"")</f>
        <v/>
      </c>
      <c r="GL146" s="214" t="str">
        <f>IFERROR(IF(AND($FZ146="mas",'Classificação geral'!$K138=1),'Classificação geral'!AB138,""),"")</f>
        <v/>
      </c>
      <c r="GM146" s="214" t="str">
        <f>IFERROR(IF(AND($FZ146="mas",'Classificação geral'!$K138=1),'Classificação geral'!N138,""),"")</f>
        <v/>
      </c>
      <c r="GN146" s="214" t="str">
        <f>IFERROR(IF(AND($FZ146="mas",'Classificação geral'!$K138=1),'Classificação geral'!O138,""),"")</f>
        <v/>
      </c>
      <c r="GO146" s="244" t="str">
        <f>IFERROR(IF(AND($FZ146="mas",'Classificação geral'!$K138=1),'Classificação geral'!AM138,""),"")</f>
        <v/>
      </c>
      <c r="GP146" s="216" t="str">
        <f>IFERROR(RANK(GO146,GO:GO,0)+ COUNTIF($GO$13:GO145,GO146),"")</f>
        <v/>
      </c>
      <c r="GQ146" s="209"/>
      <c r="GR146" s="214" t="str">
        <f>IFERROR(IF(AND('Classificação geral'!$J138="fem",'Classificação geral'!$K138=2,'Classificação geral'!$F138="Mini"),'Classificação geral'!$A138,""),"")</f>
        <v/>
      </c>
      <c r="GS146" s="214" t="str">
        <f>IFERROR(IF(AND('Classificação geral'!$J138="fem",'Classificação geral'!$K138=2,'Classificação geral'!$F138="Mini"),'Classificação geral'!$B138,""),"")</f>
        <v/>
      </c>
      <c r="GT146" s="215" t="str">
        <f>IF($GS146='Classificação geral'!$B138,'Classificação geral'!$C138,"")</f>
        <v/>
      </c>
      <c r="GU146" s="215" t="str">
        <f>IF($GS146='Classificação geral'!$B138,'Classificação geral'!$D138,"")</f>
        <v/>
      </c>
      <c r="GV146" s="215" t="str">
        <f>IF($GS146='Classificação geral'!$B138,'Classificação geral'!$J138,"")</f>
        <v/>
      </c>
      <c r="GW146" s="214" t="str">
        <f>IFERROR(IF(AND($GV146="fem",'Classificação geral'!$K138=2),'Classificação geral'!K138,""),"")</f>
        <v/>
      </c>
      <c r="GX146" s="214" t="str">
        <f>IFERROR(IF(AND($GV146="fem",'Classificação geral'!$K138=2),'Classificação geral'!P138,""),"")</f>
        <v/>
      </c>
      <c r="GY146" s="214" t="str">
        <f>IFERROR(IF(AND($GV146="fem",'Classificação geral'!$K138=2),'Classificação geral'!S138,""),"")</f>
        <v/>
      </c>
      <c r="GZ146" s="214" t="str">
        <f>IFERROR(IF(AND($GV146="fem",'Classificação geral'!$K138=2),'Classificação geral'!T138,""),"")</f>
        <v/>
      </c>
      <c r="HA146" s="214" t="str">
        <f>IFERROR(IF(AND($GV146="fem",'Classificação geral'!$K138=2),'Classificação geral'!L138,""),"")</f>
        <v/>
      </c>
      <c r="HB146" s="214" t="str">
        <f>IFERROR(IF(AND($GV146="fem",'Classificação geral'!$K138=2),'Classificação geral'!U138,""),"")</f>
        <v/>
      </c>
      <c r="HC146" s="214" t="str">
        <f>IFERROR(IF(AND($GV146="fem",'Classificação geral'!$K138=2),'Classificação geral'!W138,""),"")</f>
        <v/>
      </c>
      <c r="HD146" s="214" t="str">
        <f>IFERROR(IF(AND($GV146="fem",'Classificação geral'!$K138=2),'Classificação geral'!X138,""),"")</f>
        <v/>
      </c>
      <c r="HE146" s="214" t="str">
        <f>IFERROR(IF(AND($GV146="fem",'Classificação geral'!$K138=2),'Classificação geral'!M138,""),"")</f>
        <v/>
      </c>
      <c r="HF146" s="214" t="str">
        <f>IFERROR(IF(AND($GV146="fem",'Classificação geral'!$K138=2),'Classificação geral'!Y138,""),"")</f>
        <v/>
      </c>
      <c r="HG146" s="214" t="str">
        <f>IFERROR(IF(AND($GV146="fem",'Classificação geral'!$K138=2),'Classificação geral'!AA138,""),"")</f>
        <v/>
      </c>
      <c r="HH146" s="214" t="str">
        <f>IFERROR(IF(AND($GV146="fem",'Classificação geral'!$K138=2),'Classificação geral'!AB138,""),"")</f>
        <v/>
      </c>
      <c r="HI146" s="214" t="str">
        <f>IFERROR(IF(AND($GV146="fem",'Classificação geral'!$K138=2),'Classificação geral'!N138,""),"")</f>
        <v/>
      </c>
      <c r="HJ146" s="214" t="str">
        <f>IFERROR(IF(AND($GV146="fem",'Classificação geral'!$K138=2),'Classificação geral'!O138,""),"")</f>
        <v/>
      </c>
      <c r="HK146" s="214" t="str">
        <f>IFERROR(IF(AND($GV146="fem",'Classificação geral'!$K138=2),'Classificação geral'!AM138,""),"")</f>
        <v/>
      </c>
      <c r="HL146" s="216" t="str">
        <f>IFERROR(RANK(HK146,HK:HK,0)+ COUNTIF(HK$13:$HK144,HK146),"")</f>
        <v/>
      </c>
      <c r="HM146" s="209"/>
      <c r="HN146" s="214" t="str">
        <f>IFERROR(IF(AND('Classificação geral'!$J138="mas",'Classificação geral'!$K138=2,'Classificação geral'!$F138="Mini"),'Classificação geral'!$A138,""),"")</f>
        <v/>
      </c>
      <c r="HO146" s="214" t="str">
        <f>IFERROR(IF(AND('Classificação geral'!$J138="mas",'Classificação geral'!$K138=2,'Classificação geral'!$F138="Mini"),'Classificação geral'!$B138,""),"")</f>
        <v/>
      </c>
      <c r="HP146" s="215" t="str">
        <f>IF($HO146='Classificação geral'!$B138,'Classificação geral'!$C138,"")</f>
        <v/>
      </c>
      <c r="HQ146" s="215" t="str">
        <f>IF($HO146='Classificação geral'!$B138,'Classificação geral'!$D138,"")</f>
        <v/>
      </c>
      <c r="HR146" s="215" t="str">
        <f>IF($HO146='Classificação geral'!$B138,'Classificação geral'!$J138,"")</f>
        <v/>
      </c>
      <c r="HS146" s="214" t="str">
        <f>IFERROR(IF(AND($HR146="mas",'Classificação geral'!$K138=2),'Classificação geral'!K138,""),"")</f>
        <v/>
      </c>
      <c r="HT146" s="214" t="str">
        <f>IFERROR(IF(AND($HR146="mas",'Classificação geral'!$K138=2),'Classificação geral'!P138,""),"")</f>
        <v/>
      </c>
      <c r="HU146" s="214" t="str">
        <f>IFERROR(IF(AND($HR146="mas",'Classificação geral'!$K138=2),'Classificação geral'!S138,""),"")</f>
        <v/>
      </c>
      <c r="HV146" s="214" t="str">
        <f>IFERROR(IF(AND($HR146="mas",'Classificação geral'!$K138=2),'Classificação geral'!T138,""),"")</f>
        <v/>
      </c>
      <c r="HW146" s="214" t="str">
        <f>IFERROR(IF(AND($HR146="mas",'Classificação geral'!$K138=2),'Classificação geral'!L138,""),"")</f>
        <v/>
      </c>
      <c r="HX146" s="214" t="str">
        <f>IFERROR(IF(AND($HR146="mas",'Classificação geral'!$K138=2),'Classificação geral'!U138,""),"")</f>
        <v/>
      </c>
      <c r="HY146" s="214" t="str">
        <f>IFERROR(IF(AND($HR146="mas",'Classificação geral'!$K138=2),'Classificação geral'!W138,""),"")</f>
        <v/>
      </c>
      <c r="HZ146" s="214" t="str">
        <f>IFERROR(IF(AND($HR146="mas",'Classificação geral'!$K138=2),'Classificação geral'!X138,""),"")</f>
        <v/>
      </c>
      <c r="IA146" s="214" t="str">
        <f>IFERROR(IF(AND($HR146="mas",'Classificação geral'!$K138=2),'Classificação geral'!M138,""),"")</f>
        <v/>
      </c>
      <c r="IB146" s="214" t="str">
        <f>IFERROR(IF(AND($HR146="mas",'Classificação geral'!$K138=2),'Classificação geral'!Y138,""),"")</f>
        <v/>
      </c>
      <c r="IC146" s="214" t="str">
        <f>IFERROR(IF(AND($HR146="mas",'Classificação geral'!$K138=2),'Classificação geral'!AA138,""),"")</f>
        <v/>
      </c>
      <c r="ID146" s="214" t="str">
        <f>IFERROR(IF(AND($HR146="mas",'Classificação geral'!$K138=2),'Classificação geral'!AB138,""),"")</f>
        <v/>
      </c>
      <c r="IE146" s="214" t="str">
        <f>IFERROR(IF(AND($HR146="mas",'Classificação geral'!$K138=2),'Classificação geral'!N138,""),"")</f>
        <v/>
      </c>
      <c r="IF146" s="214" t="str">
        <f>IFERROR(IF(AND($HR146="mas",'Classificação geral'!$K138=2),'Classificação geral'!$AM138,""),"")</f>
        <v/>
      </c>
      <c r="IG146" s="216" t="str">
        <f>IFERROR(RANK(IF146,IF:IF,0)+ COUNTIF($IF$13:IF$13,IF146),"")</f>
        <v/>
      </c>
      <c r="IH146" s="209"/>
      <c r="II146" s="214" t="str">
        <f>IFERROR(IF(AND('Classificação geral'!$J138="fem",'Classificação geral'!$K138=3,'Classificação geral'!$F138="Mini"),'Classificação geral'!$A138,""),"")</f>
        <v/>
      </c>
      <c r="IJ146" s="214" t="str">
        <f>IFERROR(IF(AND('Classificação geral'!$J138="fem",'Classificação geral'!$K138=3,'Classificação geral'!$F138="Mini"),'Classificação geral'!$B138,""),"")</f>
        <v/>
      </c>
      <c r="IK146" s="215" t="str">
        <f>IF($IJ146='Classificação geral'!$B138,'Classificação geral'!$C138,"")</f>
        <v/>
      </c>
      <c r="IL146" s="215" t="str">
        <f>IF($IJ146='Classificação geral'!$B138,'Classificação geral'!$D138,"")</f>
        <v/>
      </c>
      <c r="IM146" s="215" t="str">
        <f>IF($IJ146='Classificação geral'!$B138,'Classificação geral'!$J138,"")</f>
        <v/>
      </c>
      <c r="IN146" s="215" t="str">
        <f>IF($IM146='Classificação geral'!$J138,'Classificação geral'!$K138,"")</f>
        <v/>
      </c>
      <c r="IO146" s="215" t="str">
        <f>IF($IN146='Classificação geral'!$K138,'Classificação geral'!$P138,"")</f>
        <v/>
      </c>
      <c r="IP146" s="215" t="str">
        <f>IF($IN146='Classificação geral'!$K138,'Classificação geral'!$S138,"")</f>
        <v/>
      </c>
      <c r="IQ146" s="215" t="str">
        <f>IF($IN146='Classificação geral'!$K138,'Classificação geral'!$T138,"")</f>
        <v/>
      </c>
      <c r="IR146" s="215" t="str">
        <f>IF($IN146='Classificação geral'!$K138,'Classificação geral'!$L138,"")</f>
        <v/>
      </c>
      <c r="IS146" s="215" t="str">
        <f>IF($IN146='Classificação geral'!$K138,'Classificação geral'!$U138,"")</f>
        <v/>
      </c>
      <c r="IT146" s="215" t="str">
        <f>IF($IN146='Classificação geral'!$K138,'Classificação geral'!$W138,"")</f>
        <v/>
      </c>
      <c r="IU146" s="215" t="str">
        <f>IF($IN146='Classificação geral'!$K138,'Classificação geral'!$X138,"")</f>
        <v/>
      </c>
      <c r="IV146" s="215" t="str">
        <f>IF($IN146='Classificação geral'!$K138,'Classificação geral'!$M138,"")</f>
        <v/>
      </c>
      <c r="IW146" s="215" t="str">
        <f>IF($IN146='Classificação geral'!$K138,'Classificação geral'!$Y138,"")</f>
        <v/>
      </c>
      <c r="IX146" s="215" t="str">
        <f>IF($IN146='Classificação geral'!$K138,'Classificação geral'!$AA138,"")</f>
        <v/>
      </c>
      <c r="IY146" s="215" t="str">
        <f>IF($IN146='Classificação geral'!$K138,'Classificação geral'!$AB138,"")</f>
        <v/>
      </c>
      <c r="IZ146" s="215" t="str">
        <f>IF($IN146='Classificação geral'!$K138,'Classificação geral'!$N138,"")</f>
        <v/>
      </c>
      <c r="JA146" s="215" t="str">
        <f>IF($IN146='Classificação geral'!$K138,'Classificação geral'!$O138,"")</f>
        <v/>
      </c>
      <c r="JB146" s="215" t="str">
        <f>IF($IN146='Classificação geral'!$K138,'Classificação geral'!$AM138,"")</f>
        <v/>
      </c>
      <c r="JC146" s="216" t="str">
        <f>IFERROR(RANK(JB146,JB:JB,0)+ COUNTIF($JB$13:JB144,JB146),"")</f>
        <v/>
      </c>
      <c r="JD146" s="209"/>
      <c r="JE146" s="214" t="str">
        <f>IFERROR(IF(AND('Classificação geral'!$J138="mas",'Classificação geral'!$K138=3,'Classificação geral'!$F138="Mini"),'Classificação geral'!$A138,""),"")</f>
        <v/>
      </c>
      <c r="JF146" s="214" t="str">
        <f>IFERROR(IF(AND('Classificação geral'!$J138="mas",'Classificação geral'!$K138=3,'Classificação geral'!$F138="Mini"),'Classificação geral'!$B138,""),"")</f>
        <v/>
      </c>
      <c r="JG146" s="215" t="str">
        <f>IF($JF146='Classificação geral'!$B138,'Classificação geral'!$C138,"")</f>
        <v/>
      </c>
      <c r="JH146" s="215" t="str">
        <f>IF($JF146='Classificação geral'!$B138,'Classificação geral'!$D138,"")</f>
        <v/>
      </c>
      <c r="JI146" s="215" t="str">
        <f>IF($JF146='Classificação geral'!$B138,'Classificação geral'!$J138,"")</f>
        <v/>
      </c>
      <c r="JJ146" s="214" t="str">
        <f>IFERROR(IF(AND($JI146="mas",'Classificação geral'!$K138=3),'Classificação geral'!K138,""),"")</f>
        <v/>
      </c>
      <c r="JK146" s="214" t="str">
        <f>IFERROR(IF(AND($JI146="mas",'Classificação geral'!$K138=3),'Classificação geral'!P138,""),"")</f>
        <v/>
      </c>
      <c r="JL146" s="214" t="str">
        <f>IFERROR(IF(AND($JI146="mas",'Classificação geral'!$K138=3),'Classificação geral'!S138,""),"")</f>
        <v/>
      </c>
      <c r="JM146" s="214" t="str">
        <f>IFERROR(IF(AND($JI146="mas",'Classificação geral'!$K138=3),'Classificação geral'!T138,""),"")</f>
        <v/>
      </c>
      <c r="JN146" s="214" t="str">
        <f>IFERROR(IF(AND($JI146="mas",'Classificação geral'!$K138=3),'Classificação geral'!L138,""),"")</f>
        <v/>
      </c>
      <c r="JO146" s="214" t="str">
        <f>IFERROR(IF(AND($JI146="mas",'Classificação geral'!$K138=3),'Classificação geral'!U138,""),"")</f>
        <v/>
      </c>
      <c r="JP146" s="214" t="str">
        <f>IFERROR(IF(AND($JI146="mas",'Classificação geral'!$K138=3),'Classificação geral'!W138,""),"")</f>
        <v/>
      </c>
      <c r="JQ146" s="214" t="str">
        <f>IFERROR(IF(AND($JI146="mas",'Classificação geral'!$K138=3),'Classificação geral'!X138,""),"")</f>
        <v/>
      </c>
      <c r="JR146" s="214" t="str">
        <f>IFERROR(IF(AND($JI146="mas",'Classificação geral'!$K138=3),'Classificação geral'!M138,""),"")</f>
        <v/>
      </c>
      <c r="JS146" s="214" t="str">
        <f>IFERROR(IF(AND($JI146="mas",'Classificação geral'!$K138=3),'Classificação geral'!Y138,""),"")</f>
        <v/>
      </c>
      <c r="JT146" s="214" t="str">
        <f>IFERROR(IF(AND($JI146="mas",'Classificação geral'!$K138=3),'Classificação geral'!AA138,""),"")</f>
        <v/>
      </c>
      <c r="JU146" s="214" t="str">
        <f>IFERROR(IF(AND($JI146="mas",'Classificação geral'!$K138=3),'Classificação geral'!AB138,""),"")</f>
        <v/>
      </c>
      <c r="JV146" s="214" t="str">
        <f>IFERROR(IF(AND($JI146="mas",'Classificação geral'!$K138=3),'Classificação geral'!N138,""),"")</f>
        <v/>
      </c>
      <c r="JW146" s="214" t="str">
        <f>IFERROR(IF(AND($JI146="mas",'Classificação geral'!$K138=3),'Classificação geral'!$AM138,""),"")</f>
        <v/>
      </c>
      <c r="JX146" s="216" t="str">
        <f>IFERROR(RANK(JW146,JW:JW,0)+ COUNTIF(JW$13:$JW144,JW146),"")</f>
        <v/>
      </c>
    </row>
    <row r="147" spans="156:284" ht="24.75" customHeight="1" x14ac:dyDescent="0.35">
      <c r="EZ147" s="214" t="str">
        <f>IFERROR(IF(AND('Classificação geral'!$J139="FEM",'Classificação geral'!$K139=1,'Classificação geral'!$F139="Mini"),'Classificação geral'!$A139,""),"")</f>
        <v/>
      </c>
      <c r="FA147" s="214" t="str">
        <f>IFERROR(IF(AND('Classificação geral'!$J139="FEM",'Classificação geral'!$K139=1,'Classificação geral'!F139="Mini"),'Classificação geral'!$B139,""),"")</f>
        <v/>
      </c>
      <c r="FB147" s="215" t="str">
        <f>IF($FA147='Classificação geral'!$B139,'Classificação geral'!$C139,"")</f>
        <v/>
      </c>
      <c r="FC147" s="215" t="str">
        <f>IF($FA147='Classificação geral'!$B139,'Classificação geral'!$D139,"")</f>
        <v/>
      </c>
      <c r="FD147" s="215" t="str">
        <f>IF($FA147='Classificação geral'!$B139,'Classificação geral'!$J139,"")</f>
        <v/>
      </c>
      <c r="FE147" s="215" t="str">
        <f>IF($FD147='Classificação geral'!$J139,'Classificação geral'!$K139,"")</f>
        <v/>
      </c>
      <c r="FF147" s="215" t="str">
        <f>IF($FE147='Classificação geral'!$K139,'Classificação geral'!$P139,"")</f>
        <v/>
      </c>
      <c r="FG147" s="215" t="str">
        <f>IF($FE147='Classificação geral'!$K139,'Classificação geral'!$S139,"")</f>
        <v/>
      </c>
      <c r="FH147" s="215" t="str">
        <f>IF($FE147='Classificação geral'!$K139,'Classificação geral'!$T139,"")</f>
        <v/>
      </c>
      <c r="FI147" s="215" t="str">
        <f>IF($FE147='Classificação geral'!$K139,'Classificação geral'!$L139,"")</f>
        <v/>
      </c>
      <c r="FJ147" s="215" t="str">
        <f>IF($FE147='Classificação geral'!$K139,'Classificação geral'!$U139,"")</f>
        <v/>
      </c>
      <c r="FK147" s="215" t="str">
        <f>IF($FE147='Classificação geral'!$K139,'Classificação geral'!$W139,"")</f>
        <v/>
      </c>
      <c r="FL147" s="215" t="str">
        <f>IF($FE147='Classificação geral'!$K139,'Classificação geral'!$X139,"")</f>
        <v/>
      </c>
      <c r="FM147" s="215" t="str">
        <f>IF($FE147='Classificação geral'!$K139,'Classificação geral'!$M139,"")</f>
        <v/>
      </c>
      <c r="FN147" s="215" t="str">
        <f>IF($FE147='Classificação geral'!$K139,'Classificação geral'!$Y139,"")</f>
        <v/>
      </c>
      <c r="FO147" s="215" t="str">
        <f>IF($FE147='Classificação geral'!$K139,'Classificação geral'!$AA139,"")</f>
        <v/>
      </c>
      <c r="FP147" s="215" t="str">
        <f>IF($FE147='Classificação geral'!$K139,'Classificação geral'!$AB139,"")</f>
        <v/>
      </c>
      <c r="FQ147" s="215" t="str">
        <f>IF($FE147='Classificação geral'!$K139,'Classificação geral'!$N139,"")</f>
        <v/>
      </c>
      <c r="FR147" s="215" t="str">
        <f>IF($FE147='Classificação geral'!$K139,'Classificação geral'!$O139,"")</f>
        <v/>
      </c>
      <c r="FS147" s="215" t="str">
        <f>IF($FE147='Classificação geral'!$K139,'Classificação geral'!$AM139,"")</f>
        <v/>
      </c>
      <c r="FT147" s="216" t="str">
        <f>IFERROR(RANK(FS147,FS:FS,0)+ COUNTIF($FS$13:FS146,FS147),"")</f>
        <v/>
      </c>
      <c r="FU147" s="209"/>
      <c r="FV147" s="214" t="str">
        <f>IFERROR(IF(AND('Classificação geral'!$J139="mas",'Classificação geral'!$K139=1,'Classificação geral'!$F139="Mini"),'Classificação geral'!$A139,""),"")</f>
        <v/>
      </c>
      <c r="FW147" s="214" t="str">
        <f>IFERROR(IF(AND('Classificação geral'!$J139="mas",'Classificação geral'!$K139=1,'Classificação geral'!$F139="Mini"),'Classificação geral'!$B139,""),"")</f>
        <v/>
      </c>
      <c r="FX147" s="215" t="str">
        <f>IF($FW147='Classificação geral'!$B139,'Classificação geral'!$C139,"")</f>
        <v/>
      </c>
      <c r="FY147" s="215" t="str">
        <f>IF($FW147='Classificação geral'!$B139,'Classificação geral'!$D139,"")</f>
        <v/>
      </c>
      <c r="FZ147" s="215" t="str">
        <f>IF($FW147='Classificação geral'!$B139,'Classificação geral'!$J139,"")</f>
        <v/>
      </c>
      <c r="GA147" s="214" t="str">
        <f>IFERROR(IF(AND($FZ147="mas",'Classificação geral'!$K139=1),'Classificação geral'!K139,""),"")</f>
        <v/>
      </c>
      <c r="GB147" s="214" t="str">
        <f>IFERROR(IF(AND($FZ147="mas",'Classificação geral'!$K139=1),'Classificação geral'!P139,""),"")</f>
        <v/>
      </c>
      <c r="GC147" s="214" t="str">
        <f>IFERROR(IF(AND($FZ147="mas",'Classificação geral'!$K139=1),'Classificação geral'!S139,""),"")</f>
        <v/>
      </c>
      <c r="GD147" s="214" t="str">
        <f>IFERROR(IF(AND($FZ147="mas",'Classificação geral'!$K139=1),'Classificação geral'!T139,""),"")</f>
        <v/>
      </c>
      <c r="GE147" s="214" t="str">
        <f>IFERROR(IF(AND($FZ147="mas",'Classificação geral'!$K139=1),'Classificação geral'!L139,""),"")</f>
        <v/>
      </c>
      <c r="GF147" s="214" t="str">
        <f>IFERROR(IF(AND($FZ147="mas",'Classificação geral'!$K139=1),'Classificação geral'!U139,""),"")</f>
        <v/>
      </c>
      <c r="GG147" s="214" t="str">
        <f>IFERROR(IF(AND($FZ147="mas",'Classificação geral'!$K139=1),'Classificação geral'!W139,""),"")</f>
        <v/>
      </c>
      <c r="GH147" s="214" t="str">
        <f>IFERROR(IF(AND($FZ147="mas",'Classificação geral'!$K139=1),'Classificação geral'!X139,""),"")</f>
        <v/>
      </c>
      <c r="GI147" s="214" t="str">
        <f>IFERROR(IF(AND($FZ147="mas",'Classificação geral'!$K139=1),'Classificação geral'!M139,""),"")</f>
        <v/>
      </c>
      <c r="GJ147" s="214" t="str">
        <f>IFERROR(IF(AND($FZ147="mas",'Classificação geral'!$K139=1),'Classificação geral'!Y139,""),"")</f>
        <v/>
      </c>
      <c r="GK147" s="214" t="str">
        <f>IFERROR(IF(AND($FZ147="mas",'Classificação geral'!$K139=1),'Classificação geral'!AA139,""),"")</f>
        <v/>
      </c>
      <c r="GL147" s="214" t="str">
        <f>IFERROR(IF(AND($FZ147="mas",'Classificação geral'!$K139=1),'Classificação geral'!AB139,""),"")</f>
        <v/>
      </c>
      <c r="GM147" s="214" t="str">
        <f>IFERROR(IF(AND($FZ147="mas",'Classificação geral'!$K139=1),'Classificação geral'!N139,""),"")</f>
        <v/>
      </c>
      <c r="GN147" s="214" t="str">
        <f>IFERROR(IF(AND($FZ147="mas",'Classificação geral'!$K139=1),'Classificação geral'!O139,""),"")</f>
        <v/>
      </c>
      <c r="GO147" s="244" t="str">
        <f>IFERROR(IF(AND($FZ147="mas",'Classificação geral'!$K139=1),'Classificação geral'!AM139,""),"")</f>
        <v/>
      </c>
      <c r="GP147" s="216" t="str">
        <f>IFERROR(RANK(GO147,GO:GO,0)+ COUNTIF($GO$13:GO146,GO147),"")</f>
        <v/>
      </c>
      <c r="GQ147" s="209"/>
      <c r="GR147" s="214" t="str">
        <f>IFERROR(IF(AND('Classificação geral'!$J139="fem",'Classificação geral'!$K139=2,'Classificação geral'!$F139="Mini"),'Classificação geral'!$A139,""),"")</f>
        <v/>
      </c>
      <c r="GS147" s="214" t="str">
        <f>IFERROR(IF(AND('Classificação geral'!$J139="fem",'Classificação geral'!$K139=2,'Classificação geral'!$F139="Mini"),'Classificação geral'!$B139,""),"")</f>
        <v/>
      </c>
      <c r="GT147" s="215" t="str">
        <f>IF($GS147='Classificação geral'!$B139,'Classificação geral'!$C139,"")</f>
        <v/>
      </c>
      <c r="GU147" s="215" t="str">
        <f>IF($GS147='Classificação geral'!$B139,'Classificação geral'!$D139,"")</f>
        <v/>
      </c>
      <c r="GV147" s="215" t="str">
        <f>IF($GS147='Classificação geral'!$B139,'Classificação geral'!$J139,"")</f>
        <v/>
      </c>
      <c r="GW147" s="214" t="str">
        <f>IFERROR(IF(AND($GV147="fem",'Classificação geral'!$K139=2),'Classificação geral'!K139,""),"")</f>
        <v/>
      </c>
      <c r="GX147" s="214" t="str">
        <f>IFERROR(IF(AND($GV147="fem",'Classificação geral'!$K139=2),'Classificação geral'!P139,""),"")</f>
        <v/>
      </c>
      <c r="GY147" s="214" t="str">
        <f>IFERROR(IF(AND($GV147="fem",'Classificação geral'!$K139=2),'Classificação geral'!S139,""),"")</f>
        <v/>
      </c>
      <c r="GZ147" s="214" t="str">
        <f>IFERROR(IF(AND($GV147="fem",'Classificação geral'!$K139=2),'Classificação geral'!T139,""),"")</f>
        <v/>
      </c>
      <c r="HA147" s="214" t="str">
        <f>IFERROR(IF(AND($GV147="fem",'Classificação geral'!$K139=2),'Classificação geral'!L139,""),"")</f>
        <v/>
      </c>
      <c r="HB147" s="214" t="str">
        <f>IFERROR(IF(AND($GV147="fem",'Classificação geral'!$K139=2),'Classificação geral'!U139,""),"")</f>
        <v/>
      </c>
      <c r="HC147" s="214" t="str">
        <f>IFERROR(IF(AND($GV147="fem",'Classificação geral'!$K139=2),'Classificação geral'!W139,""),"")</f>
        <v/>
      </c>
      <c r="HD147" s="214" t="str">
        <f>IFERROR(IF(AND($GV147="fem",'Classificação geral'!$K139=2),'Classificação geral'!X139,""),"")</f>
        <v/>
      </c>
      <c r="HE147" s="214" t="str">
        <f>IFERROR(IF(AND($GV147="fem",'Classificação geral'!$K139=2),'Classificação geral'!M139,""),"")</f>
        <v/>
      </c>
      <c r="HF147" s="214" t="str">
        <f>IFERROR(IF(AND($GV147="fem",'Classificação geral'!$K139=2),'Classificação geral'!Y139,""),"")</f>
        <v/>
      </c>
      <c r="HG147" s="214" t="str">
        <f>IFERROR(IF(AND($GV147="fem",'Classificação geral'!$K139=2),'Classificação geral'!AA139,""),"")</f>
        <v/>
      </c>
      <c r="HH147" s="214" t="str">
        <f>IFERROR(IF(AND($GV147="fem",'Classificação geral'!$K139=2),'Classificação geral'!AB139,""),"")</f>
        <v/>
      </c>
      <c r="HI147" s="214" t="str">
        <f>IFERROR(IF(AND($GV147="fem",'Classificação geral'!$K139=2),'Classificação geral'!N139,""),"")</f>
        <v/>
      </c>
      <c r="HJ147" s="214" t="str">
        <f>IFERROR(IF(AND($GV147="fem",'Classificação geral'!$K139=2),'Classificação geral'!O139,""),"")</f>
        <v/>
      </c>
      <c r="HK147" s="214" t="str">
        <f>IFERROR(IF(AND($GV147="fem",'Classificação geral'!$K139=2),'Classificação geral'!AM139,""),"")</f>
        <v/>
      </c>
      <c r="HL147" s="216" t="str">
        <f>IFERROR(RANK(HK147,HK:HK,0)+ COUNTIF(HK$13:$HK145,HK147),"")</f>
        <v/>
      </c>
      <c r="HM147" s="209"/>
      <c r="HN147" s="214" t="str">
        <f>IFERROR(IF(AND('Classificação geral'!$J139="mas",'Classificação geral'!$K139=2,'Classificação geral'!$F139="Mini"),'Classificação geral'!$A139,""),"")</f>
        <v/>
      </c>
      <c r="HO147" s="214" t="str">
        <f>IFERROR(IF(AND('Classificação geral'!$J139="mas",'Classificação geral'!$K139=2,'Classificação geral'!$F139="Mini"),'Classificação geral'!$B139,""),"")</f>
        <v/>
      </c>
      <c r="HP147" s="215" t="str">
        <f>IF($HO147='Classificação geral'!$B139,'Classificação geral'!$C139,"")</f>
        <v/>
      </c>
      <c r="HQ147" s="215" t="str">
        <f>IF($HO147='Classificação geral'!$B139,'Classificação geral'!$D139,"")</f>
        <v/>
      </c>
      <c r="HR147" s="215" t="str">
        <f>IF($HO147='Classificação geral'!$B139,'Classificação geral'!$J139,"")</f>
        <v/>
      </c>
      <c r="HS147" s="214" t="str">
        <f>IFERROR(IF(AND($HR147="mas",'Classificação geral'!$K139=2),'Classificação geral'!K139,""),"")</f>
        <v/>
      </c>
      <c r="HT147" s="214" t="str">
        <f>IFERROR(IF(AND($HR147="mas",'Classificação geral'!$K139=2),'Classificação geral'!P139,""),"")</f>
        <v/>
      </c>
      <c r="HU147" s="214" t="str">
        <f>IFERROR(IF(AND($HR147="mas",'Classificação geral'!$K139=2),'Classificação geral'!S139,""),"")</f>
        <v/>
      </c>
      <c r="HV147" s="214" t="str">
        <f>IFERROR(IF(AND($HR147="mas",'Classificação geral'!$K139=2),'Classificação geral'!T139,""),"")</f>
        <v/>
      </c>
      <c r="HW147" s="214" t="str">
        <f>IFERROR(IF(AND($HR147="mas",'Classificação geral'!$K139=2),'Classificação geral'!L139,""),"")</f>
        <v/>
      </c>
      <c r="HX147" s="214" t="str">
        <f>IFERROR(IF(AND($HR147="mas",'Classificação geral'!$K139=2),'Classificação geral'!U139,""),"")</f>
        <v/>
      </c>
      <c r="HY147" s="214" t="str">
        <f>IFERROR(IF(AND($HR147="mas",'Classificação geral'!$K139=2),'Classificação geral'!W139,""),"")</f>
        <v/>
      </c>
      <c r="HZ147" s="214" t="str">
        <f>IFERROR(IF(AND($HR147="mas",'Classificação geral'!$K139=2),'Classificação geral'!X139,""),"")</f>
        <v/>
      </c>
      <c r="IA147" s="214" t="str">
        <f>IFERROR(IF(AND($HR147="mas",'Classificação geral'!$K139=2),'Classificação geral'!M139,""),"")</f>
        <v/>
      </c>
      <c r="IB147" s="214" t="str">
        <f>IFERROR(IF(AND($HR147="mas",'Classificação geral'!$K139=2),'Classificação geral'!Y139,""),"")</f>
        <v/>
      </c>
      <c r="IC147" s="214" t="str">
        <f>IFERROR(IF(AND($HR147="mas",'Classificação geral'!$K139=2),'Classificação geral'!AA139,""),"")</f>
        <v/>
      </c>
      <c r="ID147" s="214" t="str">
        <f>IFERROR(IF(AND($HR147="mas",'Classificação geral'!$K139=2),'Classificação geral'!AB139,""),"")</f>
        <v/>
      </c>
      <c r="IE147" s="214" t="str">
        <f>IFERROR(IF(AND($HR147="mas",'Classificação geral'!$K139=2),'Classificação geral'!N139,""),"")</f>
        <v/>
      </c>
      <c r="IF147" s="214" t="str">
        <f>IFERROR(IF(AND($HR147="mas",'Classificação geral'!$K139=2),'Classificação geral'!$AM139,""),"")</f>
        <v/>
      </c>
      <c r="IG147" s="216" t="str">
        <f>IFERROR(RANK(IF147,IF:IF,0)+ COUNTIF($IF$13:IF$13,IF147),"")</f>
        <v/>
      </c>
      <c r="IH147" s="209"/>
      <c r="II147" s="214" t="str">
        <f>IFERROR(IF(AND('Classificação geral'!$J139="fem",'Classificação geral'!$K139=3,'Classificação geral'!$F139="Mini"),'Classificação geral'!$A139,""),"")</f>
        <v/>
      </c>
      <c r="IJ147" s="214" t="str">
        <f>IFERROR(IF(AND('Classificação geral'!$J139="fem",'Classificação geral'!$K139=3,'Classificação geral'!$F139="Mini"),'Classificação geral'!$B139,""),"")</f>
        <v/>
      </c>
      <c r="IK147" s="215" t="str">
        <f>IF($IJ147='Classificação geral'!$B139,'Classificação geral'!$C139,"")</f>
        <v/>
      </c>
      <c r="IL147" s="215" t="str">
        <f>IF($IJ147='Classificação geral'!$B139,'Classificação geral'!$D139,"")</f>
        <v/>
      </c>
      <c r="IM147" s="215" t="str">
        <f>IF($IJ147='Classificação geral'!$B139,'Classificação geral'!$J139,"")</f>
        <v/>
      </c>
      <c r="IN147" s="215" t="str">
        <f>IF($IM147='Classificação geral'!$J139,'Classificação geral'!$K139,"")</f>
        <v/>
      </c>
      <c r="IO147" s="215" t="str">
        <f>IF($IN147='Classificação geral'!$K139,'Classificação geral'!$P139,"")</f>
        <v/>
      </c>
      <c r="IP147" s="215" t="str">
        <f>IF($IN147='Classificação geral'!$K139,'Classificação geral'!$S139,"")</f>
        <v/>
      </c>
      <c r="IQ147" s="215" t="str">
        <f>IF($IN147='Classificação geral'!$K139,'Classificação geral'!$T139,"")</f>
        <v/>
      </c>
      <c r="IR147" s="215" t="str">
        <f>IF($IN147='Classificação geral'!$K139,'Classificação geral'!$L139,"")</f>
        <v/>
      </c>
      <c r="IS147" s="215" t="str">
        <f>IF($IN147='Classificação geral'!$K139,'Classificação geral'!$U139,"")</f>
        <v/>
      </c>
      <c r="IT147" s="215" t="str">
        <f>IF($IN147='Classificação geral'!$K139,'Classificação geral'!$W139,"")</f>
        <v/>
      </c>
      <c r="IU147" s="215" t="str">
        <f>IF($IN147='Classificação geral'!$K139,'Classificação geral'!$X139,"")</f>
        <v/>
      </c>
      <c r="IV147" s="215" t="str">
        <f>IF($IN147='Classificação geral'!$K139,'Classificação geral'!$M139,"")</f>
        <v/>
      </c>
      <c r="IW147" s="215" t="str">
        <f>IF($IN147='Classificação geral'!$K139,'Classificação geral'!$Y139,"")</f>
        <v/>
      </c>
      <c r="IX147" s="215" t="str">
        <f>IF($IN147='Classificação geral'!$K139,'Classificação geral'!$AA139,"")</f>
        <v/>
      </c>
      <c r="IY147" s="215" t="str">
        <f>IF($IN147='Classificação geral'!$K139,'Classificação geral'!$AB139,"")</f>
        <v/>
      </c>
      <c r="IZ147" s="215" t="str">
        <f>IF($IN147='Classificação geral'!$K139,'Classificação geral'!$N139,"")</f>
        <v/>
      </c>
      <c r="JA147" s="215" t="str">
        <f>IF($IN147='Classificação geral'!$K139,'Classificação geral'!$O139,"")</f>
        <v/>
      </c>
      <c r="JB147" s="215" t="str">
        <f>IF($IN147='Classificação geral'!$K139,'Classificação geral'!$AM139,"")</f>
        <v/>
      </c>
      <c r="JC147" s="216" t="str">
        <f>IFERROR(RANK(JB147,JB:JB,0)+ COUNTIF($JB$13:JB145,JB147),"")</f>
        <v/>
      </c>
      <c r="JD147" s="209"/>
      <c r="JE147" s="214" t="str">
        <f>IFERROR(IF(AND('Classificação geral'!$J139="mas",'Classificação geral'!$K139=3,'Classificação geral'!$F139="Mini"),'Classificação geral'!$A139,""),"")</f>
        <v/>
      </c>
      <c r="JF147" s="214" t="str">
        <f>IFERROR(IF(AND('Classificação geral'!$J139="mas",'Classificação geral'!$K139=3,'Classificação geral'!$F139="Mini"),'Classificação geral'!$B139,""),"")</f>
        <v/>
      </c>
      <c r="JG147" s="215" t="str">
        <f>IF($JF147='Classificação geral'!$B139,'Classificação geral'!$C139,"")</f>
        <v/>
      </c>
      <c r="JH147" s="215" t="str">
        <f>IF($JF147='Classificação geral'!$B139,'Classificação geral'!$D139,"")</f>
        <v/>
      </c>
      <c r="JI147" s="215" t="str">
        <f>IF($JF147='Classificação geral'!$B139,'Classificação geral'!$J139,"")</f>
        <v/>
      </c>
      <c r="JJ147" s="214" t="str">
        <f>IFERROR(IF(AND($JI147="mas",'Classificação geral'!$K139=3),'Classificação geral'!K139,""),"")</f>
        <v/>
      </c>
      <c r="JK147" s="214" t="str">
        <f>IFERROR(IF(AND($JI147="mas",'Classificação geral'!$K139=3),'Classificação geral'!P139,""),"")</f>
        <v/>
      </c>
      <c r="JL147" s="214" t="str">
        <f>IFERROR(IF(AND($JI147="mas",'Classificação geral'!$K139=3),'Classificação geral'!S139,""),"")</f>
        <v/>
      </c>
      <c r="JM147" s="214" t="str">
        <f>IFERROR(IF(AND($JI147="mas",'Classificação geral'!$K139=3),'Classificação geral'!T139,""),"")</f>
        <v/>
      </c>
      <c r="JN147" s="214" t="str">
        <f>IFERROR(IF(AND($JI147="mas",'Classificação geral'!$K139=3),'Classificação geral'!L139,""),"")</f>
        <v/>
      </c>
      <c r="JO147" s="214" t="str">
        <f>IFERROR(IF(AND($JI147="mas",'Classificação geral'!$K139=3),'Classificação geral'!U139,""),"")</f>
        <v/>
      </c>
      <c r="JP147" s="214" t="str">
        <f>IFERROR(IF(AND($JI147="mas",'Classificação geral'!$K139=3),'Classificação geral'!W139,""),"")</f>
        <v/>
      </c>
      <c r="JQ147" s="214" t="str">
        <f>IFERROR(IF(AND($JI147="mas",'Classificação geral'!$K139=3),'Classificação geral'!X139,""),"")</f>
        <v/>
      </c>
      <c r="JR147" s="214" t="str">
        <f>IFERROR(IF(AND($JI147="mas",'Classificação geral'!$K139=3),'Classificação geral'!M139,""),"")</f>
        <v/>
      </c>
      <c r="JS147" s="214" t="str">
        <f>IFERROR(IF(AND($JI147="mas",'Classificação geral'!$K139=3),'Classificação geral'!Y139,""),"")</f>
        <v/>
      </c>
      <c r="JT147" s="214" t="str">
        <f>IFERROR(IF(AND($JI147="mas",'Classificação geral'!$K139=3),'Classificação geral'!AA139,""),"")</f>
        <v/>
      </c>
      <c r="JU147" s="214" t="str">
        <f>IFERROR(IF(AND($JI147="mas",'Classificação geral'!$K139=3),'Classificação geral'!AB139,""),"")</f>
        <v/>
      </c>
      <c r="JV147" s="214" t="str">
        <f>IFERROR(IF(AND($JI147="mas",'Classificação geral'!$K139=3),'Classificação geral'!N139,""),"")</f>
        <v/>
      </c>
      <c r="JW147" s="214" t="str">
        <f>IFERROR(IF(AND($JI147="mas",'Classificação geral'!$K139=3),'Classificação geral'!$AM139,""),"")</f>
        <v/>
      </c>
      <c r="JX147" s="216" t="str">
        <f>IFERROR(RANK(JW147,JW:JW,0)+ COUNTIF(JW$13:$JW145,JW147),"")</f>
        <v/>
      </c>
    </row>
    <row r="148" spans="156:284" ht="24.75" customHeight="1" x14ac:dyDescent="0.35">
      <c r="EZ148" s="214" t="str">
        <f>IFERROR(IF(AND('Classificação geral'!$J140="FEM",'Classificação geral'!$K140=1,'Classificação geral'!$F140="Mini"),'Classificação geral'!$A140,""),"")</f>
        <v/>
      </c>
      <c r="FA148" s="214" t="str">
        <f>IFERROR(IF(AND('Classificação geral'!$J140="FEM",'Classificação geral'!$K140=1,'Classificação geral'!F140="Mini"),'Classificação geral'!$B140,""),"")</f>
        <v/>
      </c>
      <c r="FB148" s="215" t="str">
        <f>IF($FA148='Classificação geral'!$B140,'Classificação geral'!$C140,"")</f>
        <v/>
      </c>
      <c r="FC148" s="215" t="str">
        <f>IF($FA148='Classificação geral'!$B140,'Classificação geral'!$D140,"")</f>
        <v/>
      </c>
      <c r="FD148" s="215" t="str">
        <f>IF($FA148='Classificação geral'!$B140,'Classificação geral'!$J140,"")</f>
        <v/>
      </c>
      <c r="FE148" s="215" t="str">
        <f>IF($FD148='Classificação geral'!$J140,'Classificação geral'!$K140,"")</f>
        <v/>
      </c>
      <c r="FF148" s="215" t="str">
        <f>IF($FE148='Classificação geral'!$K140,'Classificação geral'!$P140,"")</f>
        <v/>
      </c>
      <c r="FG148" s="215" t="str">
        <f>IF($FE148='Classificação geral'!$K140,'Classificação geral'!$S140,"")</f>
        <v/>
      </c>
      <c r="FH148" s="215" t="str">
        <f>IF($FE148='Classificação geral'!$K140,'Classificação geral'!$T140,"")</f>
        <v/>
      </c>
      <c r="FI148" s="215" t="str">
        <f>IF($FE148='Classificação geral'!$K140,'Classificação geral'!$L140,"")</f>
        <v/>
      </c>
      <c r="FJ148" s="215" t="str">
        <f>IF($FE148='Classificação geral'!$K140,'Classificação geral'!$U140,"")</f>
        <v/>
      </c>
      <c r="FK148" s="215" t="str">
        <f>IF($FE148='Classificação geral'!$K140,'Classificação geral'!$W140,"")</f>
        <v/>
      </c>
      <c r="FL148" s="215" t="str">
        <f>IF($FE148='Classificação geral'!$K140,'Classificação geral'!$X140,"")</f>
        <v/>
      </c>
      <c r="FM148" s="215" t="str">
        <f>IF($FE148='Classificação geral'!$K140,'Classificação geral'!$M140,"")</f>
        <v/>
      </c>
      <c r="FN148" s="215" t="str">
        <f>IF($FE148='Classificação geral'!$K140,'Classificação geral'!$Y140,"")</f>
        <v/>
      </c>
      <c r="FO148" s="215" t="str">
        <f>IF($FE148='Classificação geral'!$K140,'Classificação geral'!$AA140,"")</f>
        <v/>
      </c>
      <c r="FP148" s="215" t="str">
        <f>IF($FE148='Classificação geral'!$K140,'Classificação geral'!$AB140,"")</f>
        <v/>
      </c>
      <c r="FQ148" s="215" t="str">
        <f>IF($FE148='Classificação geral'!$K140,'Classificação geral'!$N140,"")</f>
        <v/>
      </c>
      <c r="FR148" s="215" t="str">
        <f>IF($FE148='Classificação geral'!$K140,'Classificação geral'!$O140,"")</f>
        <v/>
      </c>
      <c r="FS148" s="215" t="str">
        <f>IF($FE148='Classificação geral'!$K140,'Classificação geral'!$AM140,"")</f>
        <v/>
      </c>
      <c r="FT148" s="216" t="str">
        <f>IFERROR(RANK(FS148,FS:FS,0)+ COUNTIF($FS$13:FS147,FS148),"")</f>
        <v/>
      </c>
      <c r="FU148" s="209"/>
      <c r="FV148" s="214" t="str">
        <f>IFERROR(IF(AND('Classificação geral'!$J140="mas",'Classificação geral'!$K140=1,'Classificação geral'!$F140="Mini"),'Classificação geral'!$A140,""),"")</f>
        <v/>
      </c>
      <c r="FW148" s="214" t="str">
        <f>IFERROR(IF(AND('Classificação geral'!$J140="mas",'Classificação geral'!$K140=1,'Classificação geral'!$F140="Mini"),'Classificação geral'!$B140,""),"")</f>
        <v/>
      </c>
      <c r="FX148" s="215" t="str">
        <f>IF($FW148='Classificação geral'!$B140,'Classificação geral'!$C140,"")</f>
        <v/>
      </c>
      <c r="FY148" s="215" t="str">
        <f>IF($FW148='Classificação geral'!$B140,'Classificação geral'!$D140,"")</f>
        <v/>
      </c>
      <c r="FZ148" s="215" t="str">
        <f>IF($FW148='Classificação geral'!$B140,'Classificação geral'!$J140,"")</f>
        <v/>
      </c>
      <c r="GA148" s="214" t="str">
        <f>IFERROR(IF(AND($FZ148="mas",'Classificação geral'!$K140=1),'Classificação geral'!K140,""),"")</f>
        <v/>
      </c>
      <c r="GB148" s="214" t="str">
        <f>IFERROR(IF(AND($FZ148="mas",'Classificação geral'!$K140=1),'Classificação geral'!P140,""),"")</f>
        <v/>
      </c>
      <c r="GC148" s="214" t="str">
        <f>IFERROR(IF(AND($FZ148="mas",'Classificação geral'!$K140=1),'Classificação geral'!S140,""),"")</f>
        <v/>
      </c>
      <c r="GD148" s="214" t="str">
        <f>IFERROR(IF(AND($FZ148="mas",'Classificação geral'!$K140=1),'Classificação geral'!T140,""),"")</f>
        <v/>
      </c>
      <c r="GE148" s="214" t="str">
        <f>IFERROR(IF(AND($FZ148="mas",'Classificação geral'!$K140=1),'Classificação geral'!L140,""),"")</f>
        <v/>
      </c>
      <c r="GF148" s="214" t="str">
        <f>IFERROR(IF(AND($FZ148="mas",'Classificação geral'!$K140=1),'Classificação geral'!U140,""),"")</f>
        <v/>
      </c>
      <c r="GG148" s="214" t="str">
        <f>IFERROR(IF(AND($FZ148="mas",'Classificação geral'!$K140=1),'Classificação geral'!W140,""),"")</f>
        <v/>
      </c>
      <c r="GH148" s="214" t="str">
        <f>IFERROR(IF(AND($FZ148="mas",'Classificação geral'!$K140=1),'Classificação geral'!X140,""),"")</f>
        <v/>
      </c>
      <c r="GI148" s="214" t="str">
        <f>IFERROR(IF(AND($FZ148="mas",'Classificação geral'!$K140=1),'Classificação geral'!M140,""),"")</f>
        <v/>
      </c>
      <c r="GJ148" s="214" t="str">
        <f>IFERROR(IF(AND($FZ148="mas",'Classificação geral'!$K140=1),'Classificação geral'!Y140,""),"")</f>
        <v/>
      </c>
      <c r="GK148" s="214" t="str">
        <f>IFERROR(IF(AND($FZ148="mas",'Classificação geral'!$K140=1),'Classificação geral'!AA140,""),"")</f>
        <v/>
      </c>
      <c r="GL148" s="214" t="str">
        <f>IFERROR(IF(AND($FZ148="mas",'Classificação geral'!$K140=1),'Classificação geral'!AB140,""),"")</f>
        <v/>
      </c>
      <c r="GM148" s="214" t="str">
        <f>IFERROR(IF(AND($FZ148="mas",'Classificação geral'!$K140=1),'Classificação geral'!N140,""),"")</f>
        <v/>
      </c>
      <c r="GN148" s="214" t="str">
        <f>IFERROR(IF(AND($FZ148="mas",'Classificação geral'!$K140=1),'Classificação geral'!O140,""),"")</f>
        <v/>
      </c>
      <c r="GO148" s="244" t="str">
        <f>IFERROR(IF(AND($FZ148="mas",'Classificação geral'!$K140=1),'Classificação geral'!AM140,""),"")</f>
        <v/>
      </c>
      <c r="GP148" s="216" t="str">
        <f>IFERROR(RANK(GO148,GO:GO,0)+ COUNTIF($GO$13:GO147,GO148),"")</f>
        <v/>
      </c>
      <c r="GQ148" s="209"/>
      <c r="GR148" s="214" t="str">
        <f>IFERROR(IF(AND('Classificação geral'!$J140="fem",'Classificação geral'!$K140=2,'Classificação geral'!$F140="Mini"),'Classificação geral'!$A140,""),"")</f>
        <v/>
      </c>
      <c r="GS148" s="214" t="str">
        <f>IFERROR(IF(AND('Classificação geral'!$J140="fem",'Classificação geral'!$K140=2,'Classificação geral'!$F140="Mini"),'Classificação geral'!$B140,""),"")</f>
        <v/>
      </c>
      <c r="GT148" s="215" t="str">
        <f>IF($GS148='Classificação geral'!$B140,'Classificação geral'!$C140,"")</f>
        <v/>
      </c>
      <c r="GU148" s="215" t="str">
        <f>IF($GS148='Classificação geral'!$B140,'Classificação geral'!$D140,"")</f>
        <v/>
      </c>
      <c r="GV148" s="215" t="str">
        <f>IF($GS148='Classificação geral'!$B140,'Classificação geral'!$J140,"")</f>
        <v/>
      </c>
      <c r="GW148" s="214" t="str">
        <f>IFERROR(IF(AND($GV148="fem",'Classificação geral'!$K140=2),'Classificação geral'!K140,""),"")</f>
        <v/>
      </c>
      <c r="GX148" s="214" t="str">
        <f>IFERROR(IF(AND($GV148="fem",'Classificação geral'!$K140=2),'Classificação geral'!P140,""),"")</f>
        <v/>
      </c>
      <c r="GY148" s="214" t="str">
        <f>IFERROR(IF(AND($GV148="fem",'Classificação geral'!$K140=2),'Classificação geral'!S140,""),"")</f>
        <v/>
      </c>
      <c r="GZ148" s="214" t="str">
        <f>IFERROR(IF(AND($GV148="fem",'Classificação geral'!$K140=2),'Classificação geral'!T140,""),"")</f>
        <v/>
      </c>
      <c r="HA148" s="214" t="str">
        <f>IFERROR(IF(AND($GV148="fem",'Classificação geral'!$K140=2),'Classificação geral'!L140,""),"")</f>
        <v/>
      </c>
      <c r="HB148" s="214" t="str">
        <f>IFERROR(IF(AND($GV148="fem",'Classificação geral'!$K140=2),'Classificação geral'!U140,""),"")</f>
        <v/>
      </c>
      <c r="HC148" s="214" t="str">
        <f>IFERROR(IF(AND($GV148="fem",'Classificação geral'!$K140=2),'Classificação geral'!W140,""),"")</f>
        <v/>
      </c>
      <c r="HD148" s="214" t="str">
        <f>IFERROR(IF(AND($GV148="fem",'Classificação geral'!$K140=2),'Classificação geral'!X140,""),"")</f>
        <v/>
      </c>
      <c r="HE148" s="214" t="str">
        <f>IFERROR(IF(AND($GV148="fem",'Classificação geral'!$K140=2),'Classificação geral'!M140,""),"")</f>
        <v/>
      </c>
      <c r="HF148" s="214" t="str">
        <f>IFERROR(IF(AND($GV148="fem",'Classificação geral'!$K140=2),'Classificação geral'!Y140,""),"")</f>
        <v/>
      </c>
      <c r="HG148" s="214" t="str">
        <f>IFERROR(IF(AND($GV148="fem",'Classificação geral'!$K140=2),'Classificação geral'!AA140,""),"")</f>
        <v/>
      </c>
      <c r="HH148" s="214" t="str">
        <f>IFERROR(IF(AND($GV148="fem",'Classificação geral'!$K140=2),'Classificação geral'!AB140,""),"")</f>
        <v/>
      </c>
      <c r="HI148" s="214" t="str">
        <f>IFERROR(IF(AND($GV148="fem",'Classificação geral'!$K140=2),'Classificação geral'!N140,""),"")</f>
        <v/>
      </c>
      <c r="HJ148" s="214" t="str">
        <f>IFERROR(IF(AND($GV148="fem",'Classificação geral'!$K140=2),'Classificação geral'!O140,""),"")</f>
        <v/>
      </c>
      <c r="HK148" s="214" t="str">
        <f>IFERROR(IF(AND($GV148="fem",'Classificação geral'!$K140=2),'Classificação geral'!AM140,""),"")</f>
        <v/>
      </c>
      <c r="HL148" s="216" t="str">
        <f>IFERROR(RANK(HK148,HK:HK,0)+ COUNTIF(HK$13:$HK146,HK148),"")</f>
        <v/>
      </c>
      <c r="HM148" s="209"/>
      <c r="HN148" s="214" t="str">
        <f>IFERROR(IF(AND('Classificação geral'!$J140="mas",'Classificação geral'!$K140=2,'Classificação geral'!$F140="Mini"),'Classificação geral'!$A140,""),"")</f>
        <v/>
      </c>
      <c r="HO148" s="214" t="str">
        <f>IFERROR(IF(AND('Classificação geral'!$J140="mas",'Classificação geral'!$K140=2,'Classificação geral'!$F140="Mini"),'Classificação geral'!$B140,""),"")</f>
        <v/>
      </c>
      <c r="HP148" s="215" t="str">
        <f>IF($HO148='Classificação geral'!$B140,'Classificação geral'!$C140,"")</f>
        <v/>
      </c>
      <c r="HQ148" s="215" t="str">
        <f>IF($HO148='Classificação geral'!$B140,'Classificação geral'!$D140,"")</f>
        <v/>
      </c>
      <c r="HR148" s="215" t="str">
        <f>IF($HO148='Classificação geral'!$B140,'Classificação geral'!$J140,"")</f>
        <v/>
      </c>
      <c r="HS148" s="214" t="str">
        <f>IFERROR(IF(AND($HR148="mas",'Classificação geral'!$K140=2),'Classificação geral'!K140,""),"")</f>
        <v/>
      </c>
      <c r="HT148" s="214" t="str">
        <f>IFERROR(IF(AND($HR148="mas",'Classificação geral'!$K140=2),'Classificação geral'!P140,""),"")</f>
        <v/>
      </c>
      <c r="HU148" s="214" t="str">
        <f>IFERROR(IF(AND($HR148="mas",'Classificação geral'!$K140=2),'Classificação geral'!S140,""),"")</f>
        <v/>
      </c>
      <c r="HV148" s="214" t="str">
        <f>IFERROR(IF(AND($HR148="mas",'Classificação geral'!$K140=2),'Classificação geral'!T140,""),"")</f>
        <v/>
      </c>
      <c r="HW148" s="214" t="str">
        <f>IFERROR(IF(AND($HR148="mas",'Classificação geral'!$K140=2),'Classificação geral'!L140,""),"")</f>
        <v/>
      </c>
      <c r="HX148" s="214" t="str">
        <f>IFERROR(IF(AND($HR148="mas",'Classificação geral'!$K140=2),'Classificação geral'!U140,""),"")</f>
        <v/>
      </c>
      <c r="HY148" s="214" t="str">
        <f>IFERROR(IF(AND($HR148="mas",'Classificação geral'!$K140=2),'Classificação geral'!W140,""),"")</f>
        <v/>
      </c>
      <c r="HZ148" s="214" t="str">
        <f>IFERROR(IF(AND($HR148="mas",'Classificação geral'!$K140=2),'Classificação geral'!X140,""),"")</f>
        <v/>
      </c>
      <c r="IA148" s="214" t="str">
        <f>IFERROR(IF(AND($HR148="mas",'Classificação geral'!$K140=2),'Classificação geral'!M140,""),"")</f>
        <v/>
      </c>
      <c r="IB148" s="214" t="str">
        <f>IFERROR(IF(AND($HR148="mas",'Classificação geral'!$K140=2),'Classificação geral'!Y140,""),"")</f>
        <v/>
      </c>
      <c r="IC148" s="214" t="str">
        <f>IFERROR(IF(AND($HR148="mas",'Classificação geral'!$K140=2),'Classificação geral'!AA140,""),"")</f>
        <v/>
      </c>
      <c r="ID148" s="214" t="str">
        <f>IFERROR(IF(AND($HR148="mas",'Classificação geral'!$K140=2),'Classificação geral'!AB140,""),"")</f>
        <v/>
      </c>
      <c r="IE148" s="214" t="str">
        <f>IFERROR(IF(AND($HR148="mas",'Classificação geral'!$K140=2),'Classificação geral'!N140,""),"")</f>
        <v/>
      </c>
      <c r="IF148" s="214" t="str">
        <f>IFERROR(IF(AND($HR148="mas",'Classificação geral'!$K140=2),'Classificação geral'!$AM140,""),"")</f>
        <v/>
      </c>
      <c r="IG148" s="216" t="str">
        <f>IFERROR(RANK(IF148,IF:IF,0)+ COUNTIF($IF$13:IF$13,IF148),"")</f>
        <v/>
      </c>
      <c r="IH148" s="209"/>
      <c r="II148" s="214" t="str">
        <f>IFERROR(IF(AND('Classificação geral'!$J140="fem",'Classificação geral'!$K140=3,'Classificação geral'!$F140="Mini"),'Classificação geral'!$A140,""),"")</f>
        <v/>
      </c>
      <c r="IJ148" s="214" t="str">
        <f>IFERROR(IF(AND('Classificação geral'!$J140="fem",'Classificação geral'!$K140=3,'Classificação geral'!$F140="Mini"),'Classificação geral'!$B140,""),"")</f>
        <v/>
      </c>
      <c r="IK148" s="215" t="str">
        <f>IF($IJ148='Classificação geral'!$B140,'Classificação geral'!$C140,"")</f>
        <v/>
      </c>
      <c r="IL148" s="215" t="str">
        <f>IF($IJ148='Classificação geral'!$B140,'Classificação geral'!$D140,"")</f>
        <v/>
      </c>
      <c r="IM148" s="215" t="str">
        <f>IF($IJ148='Classificação geral'!$B140,'Classificação geral'!$J140,"")</f>
        <v/>
      </c>
      <c r="IN148" s="215" t="str">
        <f>IF($IM148='Classificação geral'!$J140,'Classificação geral'!$K140,"")</f>
        <v/>
      </c>
      <c r="IO148" s="215" t="str">
        <f>IF($IN148='Classificação geral'!$K140,'Classificação geral'!$P140,"")</f>
        <v/>
      </c>
      <c r="IP148" s="215" t="str">
        <f>IF($IN148='Classificação geral'!$K140,'Classificação geral'!$S140,"")</f>
        <v/>
      </c>
      <c r="IQ148" s="215" t="str">
        <f>IF($IN148='Classificação geral'!$K140,'Classificação geral'!$T140,"")</f>
        <v/>
      </c>
      <c r="IR148" s="215" t="str">
        <f>IF($IN148='Classificação geral'!$K140,'Classificação geral'!$L140,"")</f>
        <v/>
      </c>
      <c r="IS148" s="215" t="str">
        <f>IF($IN148='Classificação geral'!$K140,'Classificação geral'!$U140,"")</f>
        <v/>
      </c>
      <c r="IT148" s="215" t="str">
        <f>IF($IN148='Classificação geral'!$K140,'Classificação geral'!$W140,"")</f>
        <v/>
      </c>
      <c r="IU148" s="215" t="str">
        <f>IF($IN148='Classificação geral'!$K140,'Classificação geral'!$X140,"")</f>
        <v/>
      </c>
      <c r="IV148" s="215" t="str">
        <f>IF($IN148='Classificação geral'!$K140,'Classificação geral'!$M140,"")</f>
        <v/>
      </c>
      <c r="IW148" s="215" t="str">
        <f>IF($IN148='Classificação geral'!$K140,'Classificação geral'!$Y140,"")</f>
        <v/>
      </c>
      <c r="IX148" s="215" t="str">
        <f>IF($IN148='Classificação geral'!$K140,'Classificação geral'!$AA140,"")</f>
        <v/>
      </c>
      <c r="IY148" s="215" t="str">
        <f>IF($IN148='Classificação geral'!$K140,'Classificação geral'!$AB140,"")</f>
        <v/>
      </c>
      <c r="IZ148" s="215" t="str">
        <f>IF($IN148='Classificação geral'!$K140,'Classificação geral'!$N140,"")</f>
        <v/>
      </c>
      <c r="JA148" s="215" t="str">
        <f>IF($IN148='Classificação geral'!$K140,'Classificação geral'!$O140,"")</f>
        <v/>
      </c>
      <c r="JB148" s="215" t="str">
        <f>IF($IN148='Classificação geral'!$K140,'Classificação geral'!$AM140,"")</f>
        <v/>
      </c>
      <c r="JC148" s="216" t="str">
        <f>IFERROR(RANK(JB148,JB:JB,0)+ COUNTIF($JB$13:JB146,JB148),"")</f>
        <v/>
      </c>
      <c r="JD148" s="209"/>
      <c r="JE148" s="214" t="str">
        <f>IFERROR(IF(AND('Classificação geral'!$J140="mas",'Classificação geral'!$K140=3,'Classificação geral'!$F140="Mini"),'Classificação geral'!$A140,""),"")</f>
        <v/>
      </c>
      <c r="JF148" s="214" t="str">
        <f>IFERROR(IF(AND('Classificação geral'!$J140="mas",'Classificação geral'!$K140=3,'Classificação geral'!$F140="Mini"),'Classificação geral'!$B140,""),"")</f>
        <v/>
      </c>
      <c r="JG148" s="215" t="str">
        <f>IF($JF148='Classificação geral'!$B140,'Classificação geral'!$C140,"")</f>
        <v/>
      </c>
      <c r="JH148" s="215" t="str">
        <f>IF($JF148='Classificação geral'!$B140,'Classificação geral'!$D140,"")</f>
        <v/>
      </c>
      <c r="JI148" s="215" t="str">
        <f>IF($JF148='Classificação geral'!$B140,'Classificação geral'!$J140,"")</f>
        <v/>
      </c>
      <c r="JJ148" s="214" t="str">
        <f>IFERROR(IF(AND($JI148="mas",'Classificação geral'!$K140=3),'Classificação geral'!K140,""),"")</f>
        <v/>
      </c>
      <c r="JK148" s="214" t="str">
        <f>IFERROR(IF(AND($JI148="mas",'Classificação geral'!$K140=3),'Classificação geral'!P140,""),"")</f>
        <v/>
      </c>
      <c r="JL148" s="214" t="str">
        <f>IFERROR(IF(AND($JI148="mas",'Classificação geral'!$K140=3),'Classificação geral'!S140,""),"")</f>
        <v/>
      </c>
      <c r="JM148" s="214" t="str">
        <f>IFERROR(IF(AND($JI148="mas",'Classificação geral'!$K140=3),'Classificação geral'!T140,""),"")</f>
        <v/>
      </c>
      <c r="JN148" s="214" t="str">
        <f>IFERROR(IF(AND($JI148="mas",'Classificação geral'!$K140=3),'Classificação geral'!L140,""),"")</f>
        <v/>
      </c>
      <c r="JO148" s="214" t="str">
        <f>IFERROR(IF(AND($JI148="mas",'Classificação geral'!$K140=3),'Classificação geral'!U140,""),"")</f>
        <v/>
      </c>
      <c r="JP148" s="214" t="str">
        <f>IFERROR(IF(AND($JI148="mas",'Classificação geral'!$K140=3),'Classificação geral'!W140,""),"")</f>
        <v/>
      </c>
      <c r="JQ148" s="214" t="str">
        <f>IFERROR(IF(AND($JI148="mas",'Classificação geral'!$K140=3),'Classificação geral'!X140,""),"")</f>
        <v/>
      </c>
      <c r="JR148" s="214" t="str">
        <f>IFERROR(IF(AND($JI148="mas",'Classificação geral'!$K140=3),'Classificação geral'!M140,""),"")</f>
        <v/>
      </c>
      <c r="JS148" s="214" t="str">
        <f>IFERROR(IF(AND($JI148="mas",'Classificação geral'!$K140=3),'Classificação geral'!Y140,""),"")</f>
        <v/>
      </c>
      <c r="JT148" s="214" t="str">
        <f>IFERROR(IF(AND($JI148="mas",'Classificação geral'!$K140=3),'Classificação geral'!AA140,""),"")</f>
        <v/>
      </c>
      <c r="JU148" s="214" t="str">
        <f>IFERROR(IF(AND($JI148="mas",'Classificação geral'!$K140=3),'Classificação geral'!AB140,""),"")</f>
        <v/>
      </c>
      <c r="JV148" s="214" t="str">
        <f>IFERROR(IF(AND($JI148="mas",'Classificação geral'!$K140=3),'Classificação geral'!N140,""),"")</f>
        <v/>
      </c>
      <c r="JW148" s="214" t="str">
        <f>IFERROR(IF(AND($JI148="mas",'Classificação geral'!$K140=3),'Classificação geral'!$AM140,""),"")</f>
        <v/>
      </c>
      <c r="JX148" s="216" t="str">
        <f>IFERROR(RANK(JW148,JW:JW,0)+ COUNTIF(JW$13:$JW146,JW148),"")</f>
        <v/>
      </c>
    </row>
    <row r="149" spans="156:284" ht="24.75" customHeight="1" x14ac:dyDescent="0.35">
      <c r="EZ149" s="214" t="str">
        <f>IFERROR(IF(AND('Classificação geral'!$J141="FEM",'Classificação geral'!$K141=1,'Classificação geral'!$F141="Mini"),'Classificação geral'!$A141,""),"")</f>
        <v/>
      </c>
      <c r="FA149" s="214" t="str">
        <f>IFERROR(IF(AND('Classificação geral'!$J141="FEM",'Classificação geral'!$K141=1,'Classificação geral'!F141="Mini"),'Classificação geral'!$B141,""),"")</f>
        <v/>
      </c>
      <c r="FB149" s="215" t="str">
        <f>IF($FA149='Classificação geral'!$B141,'Classificação geral'!$C141,"")</f>
        <v/>
      </c>
      <c r="FC149" s="215" t="str">
        <f>IF($FA149='Classificação geral'!$B141,'Classificação geral'!$D141,"")</f>
        <v/>
      </c>
      <c r="FD149" s="215" t="str">
        <f>IF($FA149='Classificação geral'!$B141,'Classificação geral'!$J141,"")</f>
        <v/>
      </c>
      <c r="FE149" s="215" t="str">
        <f>IF($FD149='Classificação geral'!$J141,'Classificação geral'!$K141,"")</f>
        <v/>
      </c>
      <c r="FF149" s="215" t="str">
        <f>IF($FE149='Classificação geral'!$K141,'Classificação geral'!$P141,"")</f>
        <v/>
      </c>
      <c r="FG149" s="215" t="str">
        <f>IF($FE149='Classificação geral'!$K141,'Classificação geral'!$S141,"")</f>
        <v/>
      </c>
      <c r="FH149" s="215" t="str">
        <f>IF($FE149='Classificação geral'!$K141,'Classificação geral'!$T141,"")</f>
        <v/>
      </c>
      <c r="FI149" s="215" t="str">
        <f>IF($FE149='Classificação geral'!$K141,'Classificação geral'!$L141,"")</f>
        <v/>
      </c>
      <c r="FJ149" s="215" t="str">
        <f>IF($FE149='Classificação geral'!$K141,'Classificação geral'!$U141,"")</f>
        <v/>
      </c>
      <c r="FK149" s="215" t="str">
        <f>IF($FE149='Classificação geral'!$K141,'Classificação geral'!$W141,"")</f>
        <v/>
      </c>
      <c r="FL149" s="215" t="str">
        <f>IF($FE149='Classificação geral'!$K141,'Classificação geral'!$X141,"")</f>
        <v/>
      </c>
      <c r="FM149" s="215" t="str">
        <f>IF($FE149='Classificação geral'!$K141,'Classificação geral'!$M141,"")</f>
        <v/>
      </c>
      <c r="FN149" s="215" t="str">
        <f>IF($FE149='Classificação geral'!$K141,'Classificação geral'!$Y141,"")</f>
        <v/>
      </c>
      <c r="FO149" s="215" t="str">
        <f>IF($FE149='Classificação geral'!$K141,'Classificação geral'!$AA141,"")</f>
        <v/>
      </c>
      <c r="FP149" s="215" t="str">
        <f>IF($FE149='Classificação geral'!$K141,'Classificação geral'!$AB141,"")</f>
        <v/>
      </c>
      <c r="FQ149" s="215" t="str">
        <f>IF($FE149='Classificação geral'!$K141,'Classificação geral'!$N141,"")</f>
        <v/>
      </c>
      <c r="FR149" s="215" t="str">
        <f>IF($FE149='Classificação geral'!$K141,'Classificação geral'!$O141,"")</f>
        <v/>
      </c>
      <c r="FS149" s="215" t="str">
        <f>IF($FE149='Classificação geral'!$K141,'Classificação geral'!$AM141,"")</f>
        <v/>
      </c>
      <c r="FT149" s="216" t="str">
        <f>IFERROR(RANK(FS149,FS:FS,0)+ COUNTIF($FS$13:FS148,FS149),"")</f>
        <v/>
      </c>
      <c r="FU149" s="209"/>
      <c r="FV149" s="214" t="str">
        <f>IFERROR(IF(AND('Classificação geral'!$J141="mas",'Classificação geral'!$K141=1,'Classificação geral'!$F141="Mini"),'Classificação geral'!$A141,""),"")</f>
        <v/>
      </c>
      <c r="FW149" s="214" t="str">
        <f>IFERROR(IF(AND('Classificação geral'!$J141="mas",'Classificação geral'!$K141=1,'Classificação geral'!$F141="Mini"),'Classificação geral'!$B141,""),"")</f>
        <v/>
      </c>
      <c r="FX149" s="215" t="str">
        <f>IF($FW149='Classificação geral'!$B141,'Classificação geral'!$C141,"")</f>
        <v/>
      </c>
      <c r="FY149" s="215" t="str">
        <f>IF($FW149='Classificação geral'!$B141,'Classificação geral'!$D141,"")</f>
        <v/>
      </c>
      <c r="FZ149" s="215" t="str">
        <f>IF($FW149='Classificação geral'!$B141,'Classificação geral'!$J141,"")</f>
        <v/>
      </c>
      <c r="GA149" s="214" t="str">
        <f>IFERROR(IF(AND($FZ149="mas",'Classificação geral'!$K141=1),'Classificação geral'!K141,""),"")</f>
        <v/>
      </c>
      <c r="GB149" s="214" t="str">
        <f>IFERROR(IF(AND($FZ149="mas",'Classificação geral'!$K141=1),'Classificação geral'!P141,""),"")</f>
        <v/>
      </c>
      <c r="GC149" s="214" t="str">
        <f>IFERROR(IF(AND($FZ149="mas",'Classificação geral'!$K141=1),'Classificação geral'!S141,""),"")</f>
        <v/>
      </c>
      <c r="GD149" s="214" t="str">
        <f>IFERROR(IF(AND($FZ149="mas",'Classificação geral'!$K141=1),'Classificação geral'!T141,""),"")</f>
        <v/>
      </c>
      <c r="GE149" s="214" t="str">
        <f>IFERROR(IF(AND($FZ149="mas",'Classificação geral'!$K141=1),'Classificação geral'!L141,""),"")</f>
        <v/>
      </c>
      <c r="GF149" s="214" t="str">
        <f>IFERROR(IF(AND($FZ149="mas",'Classificação geral'!$K141=1),'Classificação geral'!U141,""),"")</f>
        <v/>
      </c>
      <c r="GG149" s="214" t="str">
        <f>IFERROR(IF(AND($FZ149="mas",'Classificação geral'!$K141=1),'Classificação geral'!W141,""),"")</f>
        <v/>
      </c>
      <c r="GH149" s="214" t="str">
        <f>IFERROR(IF(AND($FZ149="mas",'Classificação geral'!$K141=1),'Classificação geral'!X141,""),"")</f>
        <v/>
      </c>
      <c r="GI149" s="214" t="str">
        <f>IFERROR(IF(AND($FZ149="mas",'Classificação geral'!$K141=1),'Classificação geral'!M141,""),"")</f>
        <v/>
      </c>
      <c r="GJ149" s="214" t="str">
        <f>IFERROR(IF(AND($FZ149="mas",'Classificação geral'!$K141=1),'Classificação geral'!Y141,""),"")</f>
        <v/>
      </c>
      <c r="GK149" s="214" t="str">
        <f>IFERROR(IF(AND($FZ149="mas",'Classificação geral'!$K141=1),'Classificação geral'!AA141,""),"")</f>
        <v/>
      </c>
      <c r="GL149" s="214" t="str">
        <f>IFERROR(IF(AND($FZ149="mas",'Classificação geral'!$K141=1),'Classificação geral'!AB141,""),"")</f>
        <v/>
      </c>
      <c r="GM149" s="214" t="str">
        <f>IFERROR(IF(AND($FZ149="mas",'Classificação geral'!$K141=1),'Classificação geral'!N141,""),"")</f>
        <v/>
      </c>
      <c r="GN149" s="214" t="str">
        <f>IFERROR(IF(AND($FZ149="mas",'Classificação geral'!$K141=1),'Classificação geral'!O141,""),"")</f>
        <v/>
      </c>
      <c r="GO149" s="244" t="str">
        <f>IFERROR(IF(AND($FZ149="mas",'Classificação geral'!$K141=1),'Classificação geral'!AM141,""),"")</f>
        <v/>
      </c>
      <c r="GP149" s="216" t="str">
        <f>IFERROR(RANK(GO149,GO:GO,0)+ COUNTIF($GO$13:GO148,GO149),"")</f>
        <v/>
      </c>
      <c r="GQ149" s="209"/>
      <c r="GR149" s="214" t="str">
        <f>IFERROR(IF(AND('Classificação geral'!$J141="fem",'Classificação geral'!$K141=2,'Classificação geral'!$F141="Mini"),'Classificação geral'!$A141,""),"")</f>
        <v/>
      </c>
      <c r="GS149" s="214" t="str">
        <f>IFERROR(IF(AND('Classificação geral'!$J141="fem",'Classificação geral'!$K141=2,'Classificação geral'!$F141="Mini"),'Classificação geral'!$B141,""),"")</f>
        <v/>
      </c>
      <c r="GT149" s="215" t="str">
        <f>IF($GS149='Classificação geral'!$B141,'Classificação geral'!$C141,"")</f>
        <v/>
      </c>
      <c r="GU149" s="215" t="str">
        <f>IF($GS149='Classificação geral'!$B141,'Classificação geral'!$D141,"")</f>
        <v/>
      </c>
      <c r="GV149" s="215" t="str">
        <f>IF($GS149='Classificação geral'!$B141,'Classificação geral'!$J141,"")</f>
        <v/>
      </c>
      <c r="GW149" s="214" t="str">
        <f>IFERROR(IF(AND($GV149="fem",'Classificação geral'!$K141=2),'Classificação geral'!K141,""),"")</f>
        <v/>
      </c>
      <c r="GX149" s="214" t="str">
        <f>IFERROR(IF(AND($GV149="fem",'Classificação geral'!$K141=2),'Classificação geral'!P141,""),"")</f>
        <v/>
      </c>
      <c r="GY149" s="214" t="str">
        <f>IFERROR(IF(AND($GV149="fem",'Classificação geral'!$K141=2),'Classificação geral'!S141,""),"")</f>
        <v/>
      </c>
      <c r="GZ149" s="214" t="str">
        <f>IFERROR(IF(AND($GV149="fem",'Classificação geral'!$K141=2),'Classificação geral'!T141,""),"")</f>
        <v/>
      </c>
      <c r="HA149" s="214" t="str">
        <f>IFERROR(IF(AND($GV149="fem",'Classificação geral'!$K141=2),'Classificação geral'!L141,""),"")</f>
        <v/>
      </c>
      <c r="HB149" s="214" t="str">
        <f>IFERROR(IF(AND($GV149="fem",'Classificação geral'!$K141=2),'Classificação geral'!U141,""),"")</f>
        <v/>
      </c>
      <c r="HC149" s="214" t="str">
        <f>IFERROR(IF(AND($GV149="fem",'Classificação geral'!$K141=2),'Classificação geral'!W141,""),"")</f>
        <v/>
      </c>
      <c r="HD149" s="214" t="str">
        <f>IFERROR(IF(AND($GV149="fem",'Classificação geral'!$K141=2),'Classificação geral'!X141,""),"")</f>
        <v/>
      </c>
      <c r="HE149" s="214" t="str">
        <f>IFERROR(IF(AND($GV149="fem",'Classificação geral'!$K141=2),'Classificação geral'!M141,""),"")</f>
        <v/>
      </c>
      <c r="HF149" s="214" t="str">
        <f>IFERROR(IF(AND($GV149="fem",'Classificação geral'!$K141=2),'Classificação geral'!Y141,""),"")</f>
        <v/>
      </c>
      <c r="HG149" s="214" t="str">
        <f>IFERROR(IF(AND($GV149="fem",'Classificação geral'!$K141=2),'Classificação geral'!AA141,""),"")</f>
        <v/>
      </c>
      <c r="HH149" s="214" t="str">
        <f>IFERROR(IF(AND($GV149="fem",'Classificação geral'!$K141=2),'Classificação geral'!AB141,""),"")</f>
        <v/>
      </c>
      <c r="HI149" s="214" t="str">
        <f>IFERROR(IF(AND($GV149="fem",'Classificação geral'!$K141=2),'Classificação geral'!N141,""),"")</f>
        <v/>
      </c>
      <c r="HJ149" s="214" t="str">
        <f>IFERROR(IF(AND($GV149="fem",'Classificação geral'!$K141=2),'Classificação geral'!O141,""),"")</f>
        <v/>
      </c>
      <c r="HK149" s="214" t="str">
        <f>IFERROR(IF(AND($GV149="fem",'Classificação geral'!$K141=2),'Classificação geral'!AM141,""),"")</f>
        <v/>
      </c>
      <c r="HL149" s="216" t="str">
        <f>IFERROR(RANK(HK149,HK:HK,0)+ COUNTIF(HK$13:$HK147,HK149),"")</f>
        <v/>
      </c>
      <c r="HM149" s="209"/>
      <c r="HN149" s="214" t="str">
        <f>IFERROR(IF(AND('Classificação geral'!$J141="mas",'Classificação geral'!$K141=2,'Classificação geral'!$F141="Mini"),'Classificação geral'!$A141,""),"")</f>
        <v/>
      </c>
      <c r="HO149" s="214" t="str">
        <f>IFERROR(IF(AND('Classificação geral'!$J141="mas",'Classificação geral'!$K141=2,'Classificação geral'!$F141="Mini"),'Classificação geral'!$B141,""),"")</f>
        <v/>
      </c>
      <c r="HP149" s="215" t="str">
        <f>IF($HO149='Classificação geral'!$B141,'Classificação geral'!$C141,"")</f>
        <v/>
      </c>
      <c r="HQ149" s="215" t="str">
        <f>IF($HO149='Classificação geral'!$B141,'Classificação geral'!$D141,"")</f>
        <v/>
      </c>
      <c r="HR149" s="215" t="str">
        <f>IF($HO149='Classificação geral'!$B141,'Classificação geral'!$J141,"")</f>
        <v/>
      </c>
      <c r="HS149" s="214" t="str">
        <f>IFERROR(IF(AND($HR149="mas",'Classificação geral'!$K141=2),'Classificação geral'!K141,""),"")</f>
        <v/>
      </c>
      <c r="HT149" s="214" t="str">
        <f>IFERROR(IF(AND($HR149="mas",'Classificação geral'!$K141=2),'Classificação geral'!P141,""),"")</f>
        <v/>
      </c>
      <c r="HU149" s="214" t="str">
        <f>IFERROR(IF(AND($HR149="mas",'Classificação geral'!$K141=2),'Classificação geral'!S141,""),"")</f>
        <v/>
      </c>
      <c r="HV149" s="214" t="str">
        <f>IFERROR(IF(AND($HR149="mas",'Classificação geral'!$K141=2),'Classificação geral'!T141,""),"")</f>
        <v/>
      </c>
      <c r="HW149" s="214" t="str">
        <f>IFERROR(IF(AND($HR149="mas",'Classificação geral'!$K141=2),'Classificação geral'!L141,""),"")</f>
        <v/>
      </c>
      <c r="HX149" s="214" t="str">
        <f>IFERROR(IF(AND($HR149="mas",'Classificação geral'!$K141=2),'Classificação geral'!U141,""),"")</f>
        <v/>
      </c>
      <c r="HY149" s="214" t="str">
        <f>IFERROR(IF(AND($HR149="mas",'Classificação geral'!$K141=2),'Classificação geral'!W141,""),"")</f>
        <v/>
      </c>
      <c r="HZ149" s="214" t="str">
        <f>IFERROR(IF(AND($HR149="mas",'Classificação geral'!$K141=2),'Classificação geral'!X141,""),"")</f>
        <v/>
      </c>
      <c r="IA149" s="214" t="str">
        <f>IFERROR(IF(AND($HR149="mas",'Classificação geral'!$K141=2),'Classificação geral'!M141,""),"")</f>
        <v/>
      </c>
      <c r="IB149" s="214" t="str">
        <f>IFERROR(IF(AND($HR149="mas",'Classificação geral'!$K141=2),'Classificação geral'!Y141,""),"")</f>
        <v/>
      </c>
      <c r="IC149" s="214" t="str">
        <f>IFERROR(IF(AND($HR149="mas",'Classificação geral'!$K141=2),'Classificação geral'!AA141,""),"")</f>
        <v/>
      </c>
      <c r="ID149" s="214" t="str">
        <f>IFERROR(IF(AND($HR149="mas",'Classificação geral'!$K141=2),'Classificação geral'!AB141,""),"")</f>
        <v/>
      </c>
      <c r="IE149" s="214" t="str">
        <f>IFERROR(IF(AND($HR149="mas",'Classificação geral'!$K141=2),'Classificação geral'!N141,""),"")</f>
        <v/>
      </c>
      <c r="IF149" s="214" t="str">
        <f>IFERROR(IF(AND($HR149="mas",'Classificação geral'!$K141=2),'Classificação geral'!$AM141,""),"")</f>
        <v/>
      </c>
      <c r="IG149" s="216" t="str">
        <f>IFERROR(RANK(IF149,IF:IF,0)+ COUNTIF($IF$13:IF$13,IF149),"")</f>
        <v/>
      </c>
      <c r="IH149" s="209"/>
      <c r="II149" s="214" t="str">
        <f>IFERROR(IF(AND('Classificação geral'!$J141="fem",'Classificação geral'!$K141=3,'Classificação geral'!$F141="Mini"),'Classificação geral'!$A141,""),"")</f>
        <v/>
      </c>
      <c r="IJ149" s="214" t="str">
        <f>IFERROR(IF(AND('Classificação geral'!$J141="fem",'Classificação geral'!$K141=3,'Classificação geral'!$F141="Mini"),'Classificação geral'!$B141,""),"")</f>
        <v/>
      </c>
      <c r="IK149" s="215" t="str">
        <f>IF($IJ149='Classificação geral'!$B141,'Classificação geral'!$C141,"")</f>
        <v/>
      </c>
      <c r="IL149" s="215" t="str">
        <f>IF($IJ149='Classificação geral'!$B141,'Classificação geral'!$D141,"")</f>
        <v/>
      </c>
      <c r="IM149" s="215" t="str">
        <f>IF($IJ149='Classificação geral'!$B141,'Classificação geral'!$J141,"")</f>
        <v/>
      </c>
      <c r="IN149" s="215" t="str">
        <f>IF($IM149='Classificação geral'!$J141,'Classificação geral'!$K141,"")</f>
        <v/>
      </c>
      <c r="IO149" s="215" t="str">
        <f>IF($IN149='Classificação geral'!$K141,'Classificação geral'!$P141,"")</f>
        <v/>
      </c>
      <c r="IP149" s="215" t="str">
        <f>IF($IN149='Classificação geral'!$K141,'Classificação geral'!$S141,"")</f>
        <v/>
      </c>
      <c r="IQ149" s="215" t="str">
        <f>IF($IN149='Classificação geral'!$K141,'Classificação geral'!$T141,"")</f>
        <v/>
      </c>
      <c r="IR149" s="215" t="str">
        <f>IF($IN149='Classificação geral'!$K141,'Classificação geral'!$L141,"")</f>
        <v/>
      </c>
      <c r="IS149" s="215" t="str">
        <f>IF($IN149='Classificação geral'!$K141,'Classificação geral'!$U141,"")</f>
        <v/>
      </c>
      <c r="IT149" s="215" t="str">
        <f>IF($IN149='Classificação geral'!$K141,'Classificação geral'!$W141,"")</f>
        <v/>
      </c>
      <c r="IU149" s="215" t="str">
        <f>IF($IN149='Classificação geral'!$K141,'Classificação geral'!$X141,"")</f>
        <v/>
      </c>
      <c r="IV149" s="215" t="str">
        <f>IF($IN149='Classificação geral'!$K141,'Classificação geral'!$M141,"")</f>
        <v/>
      </c>
      <c r="IW149" s="215" t="str">
        <f>IF($IN149='Classificação geral'!$K141,'Classificação geral'!$Y141,"")</f>
        <v/>
      </c>
      <c r="IX149" s="215" t="str">
        <f>IF($IN149='Classificação geral'!$K141,'Classificação geral'!$AA141,"")</f>
        <v/>
      </c>
      <c r="IY149" s="215" t="str">
        <f>IF($IN149='Classificação geral'!$K141,'Classificação geral'!$AB141,"")</f>
        <v/>
      </c>
      <c r="IZ149" s="215" t="str">
        <f>IF($IN149='Classificação geral'!$K141,'Classificação geral'!$N141,"")</f>
        <v/>
      </c>
      <c r="JA149" s="215" t="str">
        <f>IF($IN149='Classificação geral'!$K141,'Classificação geral'!$O141,"")</f>
        <v/>
      </c>
      <c r="JB149" s="215" t="str">
        <f>IF($IN149='Classificação geral'!$K141,'Classificação geral'!$AM141,"")</f>
        <v/>
      </c>
      <c r="JC149" s="216" t="str">
        <f>IFERROR(RANK(JB149,JB:JB,0)+ COUNTIF($JB$13:JB147,JB149),"")</f>
        <v/>
      </c>
      <c r="JD149" s="209"/>
      <c r="JE149" s="214" t="str">
        <f>IFERROR(IF(AND('Classificação geral'!$J141="mas",'Classificação geral'!$K141=3,'Classificação geral'!$F141="Mini"),'Classificação geral'!$A141,""),"")</f>
        <v/>
      </c>
      <c r="JF149" s="214" t="str">
        <f>IFERROR(IF(AND('Classificação geral'!$J141="mas",'Classificação geral'!$K141=3,'Classificação geral'!$F141="Mini"),'Classificação geral'!$B141,""),"")</f>
        <v/>
      </c>
      <c r="JG149" s="215" t="str">
        <f>IF($JF149='Classificação geral'!$B141,'Classificação geral'!$C141,"")</f>
        <v/>
      </c>
      <c r="JH149" s="215" t="str">
        <f>IF($JF149='Classificação geral'!$B141,'Classificação geral'!$D141,"")</f>
        <v/>
      </c>
      <c r="JI149" s="215" t="str">
        <f>IF($JF149='Classificação geral'!$B141,'Classificação geral'!$J141,"")</f>
        <v/>
      </c>
      <c r="JJ149" s="214" t="str">
        <f>IFERROR(IF(AND($JI149="mas",'Classificação geral'!$K141=3),'Classificação geral'!K141,""),"")</f>
        <v/>
      </c>
      <c r="JK149" s="214" t="str">
        <f>IFERROR(IF(AND($JI149="mas",'Classificação geral'!$K141=3),'Classificação geral'!P141,""),"")</f>
        <v/>
      </c>
      <c r="JL149" s="214" t="str">
        <f>IFERROR(IF(AND($JI149="mas",'Classificação geral'!$K141=3),'Classificação geral'!S141,""),"")</f>
        <v/>
      </c>
      <c r="JM149" s="214" t="str">
        <f>IFERROR(IF(AND($JI149="mas",'Classificação geral'!$K141=3),'Classificação geral'!T141,""),"")</f>
        <v/>
      </c>
      <c r="JN149" s="214" t="str">
        <f>IFERROR(IF(AND($JI149="mas",'Classificação geral'!$K141=3),'Classificação geral'!L141,""),"")</f>
        <v/>
      </c>
      <c r="JO149" s="214" t="str">
        <f>IFERROR(IF(AND($JI149="mas",'Classificação geral'!$K141=3),'Classificação geral'!U141,""),"")</f>
        <v/>
      </c>
      <c r="JP149" s="214" t="str">
        <f>IFERROR(IF(AND($JI149="mas",'Classificação geral'!$K141=3),'Classificação geral'!W141,""),"")</f>
        <v/>
      </c>
      <c r="JQ149" s="214" t="str">
        <f>IFERROR(IF(AND($JI149="mas",'Classificação geral'!$K141=3),'Classificação geral'!X141,""),"")</f>
        <v/>
      </c>
      <c r="JR149" s="214" t="str">
        <f>IFERROR(IF(AND($JI149="mas",'Classificação geral'!$K141=3),'Classificação geral'!M141,""),"")</f>
        <v/>
      </c>
      <c r="JS149" s="214" t="str">
        <f>IFERROR(IF(AND($JI149="mas",'Classificação geral'!$K141=3),'Classificação geral'!Y141,""),"")</f>
        <v/>
      </c>
      <c r="JT149" s="214" t="str">
        <f>IFERROR(IF(AND($JI149="mas",'Classificação geral'!$K141=3),'Classificação geral'!AA141,""),"")</f>
        <v/>
      </c>
      <c r="JU149" s="214" t="str">
        <f>IFERROR(IF(AND($JI149="mas",'Classificação geral'!$K141=3),'Classificação geral'!AB141,""),"")</f>
        <v/>
      </c>
      <c r="JV149" s="214" t="str">
        <f>IFERROR(IF(AND($JI149="mas",'Classificação geral'!$K141=3),'Classificação geral'!N141,""),"")</f>
        <v/>
      </c>
      <c r="JW149" s="214" t="str">
        <f>IFERROR(IF(AND($JI149="mas",'Classificação geral'!$K141=3),'Classificação geral'!$AM141,""),"")</f>
        <v/>
      </c>
      <c r="JX149" s="216" t="str">
        <f>IFERROR(RANK(JW149,JW:JW,0)+ COUNTIF(JW$13:$JW147,JW149),"")</f>
        <v/>
      </c>
    </row>
    <row r="150" spans="156:284" ht="24.75" customHeight="1" x14ac:dyDescent="0.35">
      <c r="EZ150" s="214" t="str">
        <f>IFERROR(IF(AND('Classificação geral'!$J142="FEM",'Classificação geral'!$K142=1,'Classificação geral'!$F142="Mini"),'Classificação geral'!$A142,""),"")</f>
        <v/>
      </c>
      <c r="FA150" s="214" t="str">
        <f>IFERROR(IF(AND('Classificação geral'!$J142="FEM",'Classificação geral'!$K142=1,'Classificação geral'!F142="Mini"),'Classificação geral'!$B142,""),"")</f>
        <v/>
      </c>
      <c r="FB150" s="215" t="str">
        <f>IF($FA150='Classificação geral'!$B142,'Classificação geral'!$C142,"")</f>
        <v/>
      </c>
      <c r="FC150" s="215" t="str">
        <f>IF($FA150='Classificação geral'!$B142,'Classificação geral'!$D142,"")</f>
        <v/>
      </c>
      <c r="FD150" s="215" t="str">
        <f>IF($FA150='Classificação geral'!$B142,'Classificação geral'!$J142,"")</f>
        <v/>
      </c>
      <c r="FE150" s="215" t="str">
        <f>IF($FD150='Classificação geral'!$J142,'Classificação geral'!$K142,"")</f>
        <v/>
      </c>
      <c r="FF150" s="215" t="str">
        <f>IF($FE150='Classificação geral'!$K142,'Classificação geral'!$P142,"")</f>
        <v/>
      </c>
      <c r="FG150" s="215" t="str">
        <f>IF($FE150='Classificação geral'!$K142,'Classificação geral'!$S142,"")</f>
        <v/>
      </c>
      <c r="FH150" s="215" t="str">
        <f>IF($FE150='Classificação geral'!$K142,'Classificação geral'!$T142,"")</f>
        <v/>
      </c>
      <c r="FI150" s="215" t="str">
        <f>IF($FE150='Classificação geral'!$K142,'Classificação geral'!$L142,"")</f>
        <v/>
      </c>
      <c r="FJ150" s="215" t="str">
        <f>IF($FE150='Classificação geral'!$K142,'Classificação geral'!$U142,"")</f>
        <v/>
      </c>
      <c r="FK150" s="215" t="str">
        <f>IF($FE150='Classificação geral'!$K142,'Classificação geral'!$W142,"")</f>
        <v/>
      </c>
      <c r="FL150" s="215" t="str">
        <f>IF($FE150='Classificação geral'!$K142,'Classificação geral'!$X142,"")</f>
        <v/>
      </c>
      <c r="FM150" s="215" t="str">
        <f>IF($FE150='Classificação geral'!$K142,'Classificação geral'!$M142,"")</f>
        <v/>
      </c>
      <c r="FN150" s="215" t="str">
        <f>IF($FE150='Classificação geral'!$K142,'Classificação geral'!$Y142,"")</f>
        <v/>
      </c>
      <c r="FO150" s="215" t="str">
        <f>IF($FE150='Classificação geral'!$K142,'Classificação geral'!$AA142,"")</f>
        <v/>
      </c>
      <c r="FP150" s="215" t="str">
        <f>IF($FE150='Classificação geral'!$K142,'Classificação geral'!$AB142,"")</f>
        <v/>
      </c>
      <c r="FQ150" s="215" t="str">
        <f>IF($FE150='Classificação geral'!$K142,'Classificação geral'!$N142,"")</f>
        <v/>
      </c>
      <c r="FR150" s="215" t="str">
        <f>IF($FE150='Classificação geral'!$K142,'Classificação geral'!$O142,"")</f>
        <v/>
      </c>
      <c r="FS150" s="215" t="str">
        <f>IF($FE150='Classificação geral'!$K142,'Classificação geral'!$AM142,"")</f>
        <v/>
      </c>
      <c r="FT150" s="216" t="str">
        <f>IFERROR(RANK(FS150,FS:FS,0)+ COUNTIF($FS$13:FS149,FS150),"")</f>
        <v/>
      </c>
      <c r="FU150" s="209"/>
      <c r="FV150" s="214" t="str">
        <f>IFERROR(IF(AND('Classificação geral'!$J142="mas",'Classificação geral'!$K142=1,'Classificação geral'!$F142="Mini"),'Classificação geral'!$A142,""),"")</f>
        <v/>
      </c>
      <c r="FW150" s="214" t="str">
        <f>IFERROR(IF(AND('Classificação geral'!$J142="mas",'Classificação geral'!$K142=1,'Classificação geral'!$F142="Mini"),'Classificação geral'!$B142,""),"")</f>
        <v/>
      </c>
      <c r="FX150" s="215" t="str">
        <f>IF($FW150='Classificação geral'!$B142,'Classificação geral'!$C142,"")</f>
        <v/>
      </c>
      <c r="FY150" s="215" t="str">
        <f>IF($FW150='Classificação geral'!$B142,'Classificação geral'!$D142,"")</f>
        <v/>
      </c>
      <c r="FZ150" s="215" t="str">
        <f>IF($FW150='Classificação geral'!$B142,'Classificação geral'!$J142,"")</f>
        <v/>
      </c>
      <c r="GA150" s="214" t="str">
        <f>IFERROR(IF(AND($FZ150="mas",'Classificação geral'!$K142=1),'Classificação geral'!K142,""),"")</f>
        <v/>
      </c>
      <c r="GB150" s="214" t="str">
        <f>IFERROR(IF(AND($FZ150="mas",'Classificação geral'!$K142=1),'Classificação geral'!P142,""),"")</f>
        <v/>
      </c>
      <c r="GC150" s="214" t="str">
        <f>IFERROR(IF(AND($FZ150="mas",'Classificação geral'!$K142=1),'Classificação geral'!S142,""),"")</f>
        <v/>
      </c>
      <c r="GD150" s="214" t="str">
        <f>IFERROR(IF(AND($FZ150="mas",'Classificação geral'!$K142=1),'Classificação geral'!T142,""),"")</f>
        <v/>
      </c>
      <c r="GE150" s="214" t="str">
        <f>IFERROR(IF(AND($FZ150="mas",'Classificação geral'!$K142=1),'Classificação geral'!L142,""),"")</f>
        <v/>
      </c>
      <c r="GF150" s="214" t="str">
        <f>IFERROR(IF(AND($FZ150="mas",'Classificação geral'!$K142=1),'Classificação geral'!U142,""),"")</f>
        <v/>
      </c>
      <c r="GG150" s="214" t="str">
        <f>IFERROR(IF(AND($FZ150="mas",'Classificação geral'!$K142=1),'Classificação geral'!W142,""),"")</f>
        <v/>
      </c>
      <c r="GH150" s="214" t="str">
        <f>IFERROR(IF(AND($FZ150="mas",'Classificação geral'!$K142=1),'Classificação geral'!X142,""),"")</f>
        <v/>
      </c>
      <c r="GI150" s="214" t="str">
        <f>IFERROR(IF(AND($FZ150="mas",'Classificação geral'!$K142=1),'Classificação geral'!M142,""),"")</f>
        <v/>
      </c>
      <c r="GJ150" s="214" t="str">
        <f>IFERROR(IF(AND($FZ150="mas",'Classificação geral'!$K142=1),'Classificação geral'!Y142,""),"")</f>
        <v/>
      </c>
      <c r="GK150" s="214" t="str">
        <f>IFERROR(IF(AND($FZ150="mas",'Classificação geral'!$K142=1),'Classificação geral'!AA142,""),"")</f>
        <v/>
      </c>
      <c r="GL150" s="214" t="str">
        <f>IFERROR(IF(AND($FZ150="mas",'Classificação geral'!$K142=1),'Classificação geral'!AB142,""),"")</f>
        <v/>
      </c>
      <c r="GM150" s="214" t="str">
        <f>IFERROR(IF(AND($FZ150="mas",'Classificação geral'!$K142=1),'Classificação geral'!N142,""),"")</f>
        <v/>
      </c>
      <c r="GN150" s="214" t="str">
        <f>IFERROR(IF(AND($FZ150="mas",'Classificação geral'!$K142=1),'Classificação geral'!O142,""),"")</f>
        <v/>
      </c>
      <c r="GO150" s="244" t="str">
        <f>IFERROR(IF(AND($FZ150="mas",'Classificação geral'!$K142=1),'Classificação geral'!AM142,""),"")</f>
        <v/>
      </c>
      <c r="GP150" s="216" t="str">
        <f>IFERROR(RANK(GO150,GO:GO,0)+ COUNTIF($GO$13:GO149,GO150),"")</f>
        <v/>
      </c>
      <c r="GQ150" s="209"/>
      <c r="GR150" s="214" t="str">
        <f>IFERROR(IF(AND('Classificação geral'!$J142="fem",'Classificação geral'!$K142=2,'Classificação geral'!$F142="Mini"),'Classificação geral'!$A142,""),"")</f>
        <v/>
      </c>
      <c r="GS150" s="214" t="str">
        <f>IFERROR(IF(AND('Classificação geral'!$J142="fem",'Classificação geral'!$K142=2,'Classificação geral'!$F142="Mini"),'Classificação geral'!$B142,""),"")</f>
        <v/>
      </c>
      <c r="GT150" s="215" t="str">
        <f>IF($GS150='Classificação geral'!$B142,'Classificação geral'!$C142,"")</f>
        <v/>
      </c>
      <c r="GU150" s="215" t="str">
        <f>IF($GS150='Classificação geral'!$B142,'Classificação geral'!$D142,"")</f>
        <v/>
      </c>
      <c r="GV150" s="215" t="str">
        <f>IF($GS150='Classificação geral'!$B142,'Classificação geral'!$J142,"")</f>
        <v/>
      </c>
      <c r="GW150" s="214" t="str">
        <f>IFERROR(IF(AND($GV150="fem",'Classificação geral'!$K142=2),'Classificação geral'!K142,""),"")</f>
        <v/>
      </c>
      <c r="GX150" s="214" t="str">
        <f>IFERROR(IF(AND($GV150="fem",'Classificação geral'!$K142=2),'Classificação geral'!P142,""),"")</f>
        <v/>
      </c>
      <c r="GY150" s="214" t="str">
        <f>IFERROR(IF(AND($GV150="fem",'Classificação geral'!$K142=2),'Classificação geral'!S142,""),"")</f>
        <v/>
      </c>
      <c r="GZ150" s="214" t="str">
        <f>IFERROR(IF(AND($GV150="fem",'Classificação geral'!$K142=2),'Classificação geral'!T142,""),"")</f>
        <v/>
      </c>
      <c r="HA150" s="214" t="str">
        <f>IFERROR(IF(AND($GV150="fem",'Classificação geral'!$K142=2),'Classificação geral'!L142,""),"")</f>
        <v/>
      </c>
      <c r="HB150" s="214" t="str">
        <f>IFERROR(IF(AND($GV150="fem",'Classificação geral'!$K142=2),'Classificação geral'!U142,""),"")</f>
        <v/>
      </c>
      <c r="HC150" s="214" t="str">
        <f>IFERROR(IF(AND($GV150="fem",'Classificação geral'!$K142=2),'Classificação geral'!W142,""),"")</f>
        <v/>
      </c>
      <c r="HD150" s="214" t="str">
        <f>IFERROR(IF(AND($GV150="fem",'Classificação geral'!$K142=2),'Classificação geral'!X142,""),"")</f>
        <v/>
      </c>
      <c r="HE150" s="214" t="str">
        <f>IFERROR(IF(AND($GV150="fem",'Classificação geral'!$K142=2),'Classificação geral'!M142,""),"")</f>
        <v/>
      </c>
      <c r="HF150" s="214" t="str">
        <f>IFERROR(IF(AND($GV150="fem",'Classificação geral'!$K142=2),'Classificação geral'!Y142,""),"")</f>
        <v/>
      </c>
      <c r="HG150" s="214" t="str">
        <f>IFERROR(IF(AND($GV150="fem",'Classificação geral'!$K142=2),'Classificação geral'!AA142,""),"")</f>
        <v/>
      </c>
      <c r="HH150" s="214" t="str">
        <f>IFERROR(IF(AND($GV150="fem",'Classificação geral'!$K142=2),'Classificação geral'!AB142,""),"")</f>
        <v/>
      </c>
      <c r="HI150" s="214" t="str">
        <f>IFERROR(IF(AND($GV150="fem",'Classificação geral'!$K142=2),'Classificação geral'!N142,""),"")</f>
        <v/>
      </c>
      <c r="HJ150" s="214" t="str">
        <f>IFERROR(IF(AND($GV150="fem",'Classificação geral'!$K142=2),'Classificação geral'!O142,""),"")</f>
        <v/>
      </c>
      <c r="HK150" s="214" t="str">
        <f>IFERROR(IF(AND($GV150="fem",'Classificação geral'!$K142=2),'Classificação geral'!AM142,""),"")</f>
        <v/>
      </c>
      <c r="HL150" s="216" t="str">
        <f>IFERROR(RANK(HK150,HK:HK,0)+ COUNTIF(HK$13:$HK148,HK150),"")</f>
        <v/>
      </c>
      <c r="HM150" s="209"/>
      <c r="HN150" s="214" t="str">
        <f>IFERROR(IF(AND('Classificação geral'!$J142="mas",'Classificação geral'!$K142=2,'Classificação geral'!$F142="Mini"),'Classificação geral'!$A142,""),"")</f>
        <v/>
      </c>
      <c r="HO150" s="214" t="str">
        <f>IFERROR(IF(AND('Classificação geral'!$J142="mas",'Classificação geral'!$K142=2,'Classificação geral'!$F142="Mini"),'Classificação geral'!$B142,""),"")</f>
        <v/>
      </c>
      <c r="HP150" s="215" t="str">
        <f>IF($HO150='Classificação geral'!$B142,'Classificação geral'!$C142,"")</f>
        <v/>
      </c>
      <c r="HQ150" s="215" t="str">
        <f>IF($HO150='Classificação geral'!$B142,'Classificação geral'!$D142,"")</f>
        <v/>
      </c>
      <c r="HR150" s="215" t="str">
        <f>IF($HO150='Classificação geral'!$B142,'Classificação geral'!$J142,"")</f>
        <v/>
      </c>
      <c r="HS150" s="214" t="str">
        <f>IFERROR(IF(AND($HR150="mas",'Classificação geral'!$K142=2),'Classificação geral'!K142,""),"")</f>
        <v/>
      </c>
      <c r="HT150" s="214" t="str">
        <f>IFERROR(IF(AND($HR150="mas",'Classificação geral'!$K142=2),'Classificação geral'!P142,""),"")</f>
        <v/>
      </c>
      <c r="HU150" s="214" t="str">
        <f>IFERROR(IF(AND($HR150="mas",'Classificação geral'!$K142=2),'Classificação geral'!S142,""),"")</f>
        <v/>
      </c>
      <c r="HV150" s="214" t="str">
        <f>IFERROR(IF(AND($HR150="mas",'Classificação geral'!$K142=2),'Classificação geral'!T142,""),"")</f>
        <v/>
      </c>
      <c r="HW150" s="214" t="str">
        <f>IFERROR(IF(AND($HR150="mas",'Classificação geral'!$K142=2),'Classificação geral'!L142,""),"")</f>
        <v/>
      </c>
      <c r="HX150" s="214" t="str">
        <f>IFERROR(IF(AND($HR150="mas",'Classificação geral'!$K142=2),'Classificação geral'!U142,""),"")</f>
        <v/>
      </c>
      <c r="HY150" s="214" t="str">
        <f>IFERROR(IF(AND($HR150="mas",'Classificação geral'!$K142=2),'Classificação geral'!W142,""),"")</f>
        <v/>
      </c>
      <c r="HZ150" s="214" t="str">
        <f>IFERROR(IF(AND($HR150="mas",'Classificação geral'!$K142=2),'Classificação geral'!X142,""),"")</f>
        <v/>
      </c>
      <c r="IA150" s="214" t="str">
        <f>IFERROR(IF(AND($HR150="mas",'Classificação geral'!$K142=2),'Classificação geral'!M142,""),"")</f>
        <v/>
      </c>
      <c r="IB150" s="214" t="str">
        <f>IFERROR(IF(AND($HR150="mas",'Classificação geral'!$K142=2),'Classificação geral'!Y142,""),"")</f>
        <v/>
      </c>
      <c r="IC150" s="214" t="str">
        <f>IFERROR(IF(AND($HR150="mas",'Classificação geral'!$K142=2),'Classificação geral'!AA142,""),"")</f>
        <v/>
      </c>
      <c r="ID150" s="214" t="str">
        <f>IFERROR(IF(AND($HR150="mas",'Classificação geral'!$K142=2),'Classificação geral'!AB142,""),"")</f>
        <v/>
      </c>
      <c r="IE150" s="214" t="str">
        <f>IFERROR(IF(AND($HR150="mas",'Classificação geral'!$K142=2),'Classificação geral'!N142,""),"")</f>
        <v/>
      </c>
      <c r="IF150" s="214" t="str">
        <f>IFERROR(IF(AND($HR150="mas",'Classificação geral'!$K142=2),'Classificação geral'!$AM142,""),"")</f>
        <v/>
      </c>
      <c r="IG150" s="216" t="str">
        <f>IFERROR(RANK(IF150,IF:IF,0)+ COUNTIF($IF$13:IF$13,IF150),"")</f>
        <v/>
      </c>
      <c r="IH150" s="209"/>
      <c r="II150" s="214" t="str">
        <f>IFERROR(IF(AND('Classificação geral'!$J142="fem",'Classificação geral'!$K142=3,'Classificação geral'!$F142="Mini"),'Classificação geral'!$A142,""),"")</f>
        <v/>
      </c>
      <c r="IJ150" s="214" t="str">
        <f>IFERROR(IF(AND('Classificação geral'!$J142="fem",'Classificação geral'!$K142=3,'Classificação geral'!$F142="Mini"),'Classificação geral'!$B142,""),"")</f>
        <v/>
      </c>
      <c r="IK150" s="215" t="str">
        <f>IF($IJ150='Classificação geral'!$B142,'Classificação geral'!$C142,"")</f>
        <v/>
      </c>
      <c r="IL150" s="215" t="str">
        <f>IF($IJ150='Classificação geral'!$B142,'Classificação geral'!$D142,"")</f>
        <v/>
      </c>
      <c r="IM150" s="215" t="str">
        <f>IF($IJ150='Classificação geral'!$B142,'Classificação geral'!$J142,"")</f>
        <v/>
      </c>
      <c r="IN150" s="215" t="str">
        <f>IF($IM150='Classificação geral'!$J142,'Classificação geral'!$K142,"")</f>
        <v/>
      </c>
      <c r="IO150" s="215" t="str">
        <f>IF($IN150='Classificação geral'!$K142,'Classificação geral'!$P142,"")</f>
        <v/>
      </c>
      <c r="IP150" s="215" t="str">
        <f>IF($IN150='Classificação geral'!$K142,'Classificação geral'!$S142,"")</f>
        <v/>
      </c>
      <c r="IQ150" s="215" t="str">
        <f>IF($IN150='Classificação geral'!$K142,'Classificação geral'!$T142,"")</f>
        <v/>
      </c>
      <c r="IR150" s="215" t="str">
        <f>IF($IN150='Classificação geral'!$K142,'Classificação geral'!$L142,"")</f>
        <v/>
      </c>
      <c r="IS150" s="215" t="str">
        <f>IF($IN150='Classificação geral'!$K142,'Classificação geral'!$U142,"")</f>
        <v/>
      </c>
      <c r="IT150" s="215" t="str">
        <f>IF($IN150='Classificação geral'!$K142,'Classificação geral'!$W142,"")</f>
        <v/>
      </c>
      <c r="IU150" s="215" t="str">
        <f>IF($IN150='Classificação geral'!$K142,'Classificação geral'!$X142,"")</f>
        <v/>
      </c>
      <c r="IV150" s="215" t="str">
        <f>IF($IN150='Classificação geral'!$K142,'Classificação geral'!$M142,"")</f>
        <v/>
      </c>
      <c r="IW150" s="215" t="str">
        <f>IF($IN150='Classificação geral'!$K142,'Classificação geral'!$Y142,"")</f>
        <v/>
      </c>
      <c r="IX150" s="215" t="str">
        <f>IF($IN150='Classificação geral'!$K142,'Classificação geral'!$AA142,"")</f>
        <v/>
      </c>
      <c r="IY150" s="215" t="str">
        <f>IF($IN150='Classificação geral'!$K142,'Classificação geral'!$AB142,"")</f>
        <v/>
      </c>
      <c r="IZ150" s="215" t="str">
        <f>IF($IN150='Classificação geral'!$K142,'Classificação geral'!$N142,"")</f>
        <v/>
      </c>
      <c r="JA150" s="215" t="str">
        <f>IF($IN150='Classificação geral'!$K142,'Classificação geral'!$O142,"")</f>
        <v/>
      </c>
      <c r="JB150" s="215" t="str">
        <f>IF($IN150='Classificação geral'!$K142,'Classificação geral'!$AM142,"")</f>
        <v/>
      </c>
      <c r="JC150" s="216" t="str">
        <f>IFERROR(RANK(JB150,JB:JB,0)+ COUNTIF($JB$13:JB148,JB150),"")</f>
        <v/>
      </c>
      <c r="JD150" s="209"/>
      <c r="JE150" s="214" t="str">
        <f>IFERROR(IF(AND('Classificação geral'!$J142="mas",'Classificação geral'!$K142=3,'Classificação geral'!$F142="Mini"),'Classificação geral'!$A142,""),"")</f>
        <v/>
      </c>
      <c r="JF150" s="214" t="str">
        <f>IFERROR(IF(AND('Classificação geral'!$J142="mas",'Classificação geral'!$K142=3,'Classificação geral'!$F142="Mini"),'Classificação geral'!$B142,""),"")</f>
        <v/>
      </c>
      <c r="JG150" s="215" t="str">
        <f>IF($JF150='Classificação geral'!$B142,'Classificação geral'!$C142,"")</f>
        <v/>
      </c>
      <c r="JH150" s="215" t="str">
        <f>IF($JF150='Classificação geral'!$B142,'Classificação geral'!$D142,"")</f>
        <v/>
      </c>
      <c r="JI150" s="215" t="str">
        <f>IF($JF150='Classificação geral'!$B142,'Classificação geral'!$J142,"")</f>
        <v/>
      </c>
      <c r="JJ150" s="214" t="str">
        <f>IFERROR(IF(AND($JI150="mas",'Classificação geral'!$K142=3),'Classificação geral'!K142,""),"")</f>
        <v/>
      </c>
      <c r="JK150" s="214" t="str">
        <f>IFERROR(IF(AND($JI150="mas",'Classificação geral'!$K142=3),'Classificação geral'!P142,""),"")</f>
        <v/>
      </c>
      <c r="JL150" s="214" t="str">
        <f>IFERROR(IF(AND($JI150="mas",'Classificação geral'!$K142=3),'Classificação geral'!S142,""),"")</f>
        <v/>
      </c>
      <c r="JM150" s="214" t="str">
        <f>IFERROR(IF(AND($JI150="mas",'Classificação geral'!$K142=3),'Classificação geral'!T142,""),"")</f>
        <v/>
      </c>
      <c r="JN150" s="214" t="str">
        <f>IFERROR(IF(AND($JI150="mas",'Classificação geral'!$K142=3),'Classificação geral'!L142,""),"")</f>
        <v/>
      </c>
      <c r="JO150" s="214" t="str">
        <f>IFERROR(IF(AND($JI150="mas",'Classificação geral'!$K142=3),'Classificação geral'!U142,""),"")</f>
        <v/>
      </c>
      <c r="JP150" s="214" t="str">
        <f>IFERROR(IF(AND($JI150="mas",'Classificação geral'!$K142=3),'Classificação geral'!W142,""),"")</f>
        <v/>
      </c>
      <c r="JQ150" s="214" t="str">
        <f>IFERROR(IF(AND($JI150="mas",'Classificação geral'!$K142=3),'Classificação geral'!X142,""),"")</f>
        <v/>
      </c>
      <c r="JR150" s="214" t="str">
        <f>IFERROR(IF(AND($JI150="mas",'Classificação geral'!$K142=3),'Classificação geral'!M142,""),"")</f>
        <v/>
      </c>
      <c r="JS150" s="214" t="str">
        <f>IFERROR(IF(AND($JI150="mas",'Classificação geral'!$K142=3),'Classificação geral'!Y142,""),"")</f>
        <v/>
      </c>
      <c r="JT150" s="214" t="str">
        <f>IFERROR(IF(AND($JI150="mas",'Classificação geral'!$K142=3),'Classificação geral'!AA142,""),"")</f>
        <v/>
      </c>
      <c r="JU150" s="214" t="str">
        <f>IFERROR(IF(AND($JI150="mas",'Classificação geral'!$K142=3),'Classificação geral'!AB142,""),"")</f>
        <v/>
      </c>
      <c r="JV150" s="214" t="str">
        <f>IFERROR(IF(AND($JI150="mas",'Classificação geral'!$K142=3),'Classificação geral'!N142,""),"")</f>
        <v/>
      </c>
      <c r="JW150" s="214" t="str">
        <f>IFERROR(IF(AND($JI150="mas",'Classificação geral'!$K142=3),'Classificação geral'!$AM142,""),"")</f>
        <v/>
      </c>
      <c r="JX150" s="216" t="str">
        <f>IFERROR(RANK(JW150,JW:JW,0)+ COUNTIF(JW$13:$JW148,JW150),"")</f>
        <v/>
      </c>
    </row>
    <row r="151" spans="156:284" ht="24.75" customHeight="1" x14ac:dyDescent="0.35">
      <c r="EZ151" s="214" t="str">
        <f>IFERROR(IF(AND('Classificação geral'!$J143="FEM",'Classificação geral'!$K143=1,'Classificação geral'!$F143="Mini"),'Classificação geral'!$A143,""),"")</f>
        <v/>
      </c>
      <c r="FA151" s="214" t="str">
        <f>IFERROR(IF(AND('Classificação geral'!$J143="FEM",'Classificação geral'!$K143=1,'Classificação geral'!F143="Mini"),'Classificação geral'!$B143,""),"")</f>
        <v/>
      </c>
      <c r="FB151" s="215" t="str">
        <f>IF($FA151='Classificação geral'!$B143,'Classificação geral'!$C143,"")</f>
        <v/>
      </c>
      <c r="FC151" s="215" t="str">
        <f>IF($FA151='Classificação geral'!$B143,'Classificação geral'!$D143,"")</f>
        <v/>
      </c>
      <c r="FD151" s="215" t="str">
        <f>IF($FA151='Classificação geral'!$B143,'Classificação geral'!$J143,"")</f>
        <v/>
      </c>
      <c r="FE151" s="215" t="str">
        <f>IF($FD151='Classificação geral'!$J143,'Classificação geral'!$K143,"")</f>
        <v/>
      </c>
      <c r="FF151" s="215" t="str">
        <f>IF($FE151='Classificação geral'!$K143,'Classificação geral'!$P143,"")</f>
        <v/>
      </c>
      <c r="FG151" s="215" t="str">
        <f>IF($FE151='Classificação geral'!$K143,'Classificação geral'!$S143,"")</f>
        <v/>
      </c>
      <c r="FH151" s="215" t="str">
        <f>IF($FE151='Classificação geral'!$K143,'Classificação geral'!$T143,"")</f>
        <v/>
      </c>
      <c r="FI151" s="215" t="str">
        <f>IF($FE151='Classificação geral'!$K143,'Classificação geral'!$L143,"")</f>
        <v/>
      </c>
      <c r="FJ151" s="215" t="str">
        <f>IF($FE151='Classificação geral'!$K143,'Classificação geral'!$U143,"")</f>
        <v/>
      </c>
      <c r="FK151" s="215" t="str">
        <f>IF($FE151='Classificação geral'!$K143,'Classificação geral'!$W143,"")</f>
        <v/>
      </c>
      <c r="FL151" s="215" t="str">
        <f>IF($FE151='Classificação geral'!$K143,'Classificação geral'!$X143,"")</f>
        <v/>
      </c>
      <c r="FM151" s="215" t="str">
        <f>IF($FE151='Classificação geral'!$K143,'Classificação geral'!$M143,"")</f>
        <v/>
      </c>
      <c r="FN151" s="215" t="str">
        <f>IF($FE151='Classificação geral'!$K143,'Classificação geral'!$Y143,"")</f>
        <v/>
      </c>
      <c r="FO151" s="215" t="str">
        <f>IF($FE151='Classificação geral'!$K143,'Classificação geral'!$AA143,"")</f>
        <v/>
      </c>
      <c r="FP151" s="215" t="str">
        <f>IF($FE151='Classificação geral'!$K143,'Classificação geral'!$AB143,"")</f>
        <v/>
      </c>
      <c r="FQ151" s="215" t="str">
        <f>IF($FE151='Classificação geral'!$K143,'Classificação geral'!$N143,"")</f>
        <v/>
      </c>
      <c r="FR151" s="215" t="str">
        <f>IF($FE151='Classificação geral'!$K143,'Classificação geral'!$O143,"")</f>
        <v/>
      </c>
      <c r="FS151" s="215" t="str">
        <f>IF($FE151='Classificação geral'!$K143,'Classificação geral'!$AM143,"")</f>
        <v/>
      </c>
      <c r="FT151" s="216" t="str">
        <f>IFERROR(RANK(FS151,FS:FS,0)+ COUNTIF($FS$13:FS150,FS151),"")</f>
        <v/>
      </c>
      <c r="FU151" s="209"/>
      <c r="FV151" s="214" t="str">
        <f>IFERROR(IF(AND('Classificação geral'!$J143="mas",'Classificação geral'!$K143=1,'Classificação geral'!$F143="Mini"),'Classificação geral'!$A143,""),"")</f>
        <v/>
      </c>
      <c r="FW151" s="214" t="str">
        <f>IFERROR(IF(AND('Classificação geral'!$J143="mas",'Classificação geral'!$K143=1,'Classificação geral'!$F143="Mini"),'Classificação geral'!$B143,""),"")</f>
        <v/>
      </c>
      <c r="FX151" s="215" t="str">
        <f>IF($FW151='Classificação geral'!$B143,'Classificação geral'!$C143,"")</f>
        <v/>
      </c>
      <c r="FY151" s="215" t="str">
        <f>IF($FW151='Classificação geral'!$B143,'Classificação geral'!$D143,"")</f>
        <v/>
      </c>
      <c r="FZ151" s="215" t="str">
        <f>IF($FW151='Classificação geral'!$B143,'Classificação geral'!$J143,"")</f>
        <v/>
      </c>
      <c r="GA151" s="214" t="str">
        <f>IFERROR(IF(AND($FZ151="mas",'Classificação geral'!$K143=1),'Classificação geral'!K143,""),"")</f>
        <v/>
      </c>
      <c r="GB151" s="214" t="str">
        <f>IFERROR(IF(AND($FZ151="mas",'Classificação geral'!$K143=1),'Classificação geral'!P143,""),"")</f>
        <v/>
      </c>
      <c r="GC151" s="214" t="str">
        <f>IFERROR(IF(AND($FZ151="mas",'Classificação geral'!$K143=1),'Classificação geral'!S143,""),"")</f>
        <v/>
      </c>
      <c r="GD151" s="214" t="str">
        <f>IFERROR(IF(AND($FZ151="mas",'Classificação geral'!$K143=1),'Classificação geral'!T143,""),"")</f>
        <v/>
      </c>
      <c r="GE151" s="214" t="str">
        <f>IFERROR(IF(AND($FZ151="mas",'Classificação geral'!$K143=1),'Classificação geral'!L143,""),"")</f>
        <v/>
      </c>
      <c r="GF151" s="214" t="str">
        <f>IFERROR(IF(AND($FZ151="mas",'Classificação geral'!$K143=1),'Classificação geral'!U143,""),"")</f>
        <v/>
      </c>
      <c r="GG151" s="214" t="str">
        <f>IFERROR(IF(AND($FZ151="mas",'Classificação geral'!$K143=1),'Classificação geral'!W143,""),"")</f>
        <v/>
      </c>
      <c r="GH151" s="214" t="str">
        <f>IFERROR(IF(AND($FZ151="mas",'Classificação geral'!$K143=1),'Classificação geral'!X143,""),"")</f>
        <v/>
      </c>
      <c r="GI151" s="214" t="str">
        <f>IFERROR(IF(AND($FZ151="mas",'Classificação geral'!$K143=1),'Classificação geral'!M143,""),"")</f>
        <v/>
      </c>
      <c r="GJ151" s="214" t="str">
        <f>IFERROR(IF(AND($FZ151="mas",'Classificação geral'!$K143=1),'Classificação geral'!Y143,""),"")</f>
        <v/>
      </c>
      <c r="GK151" s="214" t="str">
        <f>IFERROR(IF(AND($FZ151="mas",'Classificação geral'!$K143=1),'Classificação geral'!AA143,""),"")</f>
        <v/>
      </c>
      <c r="GL151" s="214" t="str">
        <f>IFERROR(IF(AND($FZ151="mas",'Classificação geral'!$K143=1),'Classificação geral'!AB143,""),"")</f>
        <v/>
      </c>
      <c r="GM151" s="214" t="str">
        <f>IFERROR(IF(AND($FZ151="mas",'Classificação geral'!$K143=1),'Classificação geral'!N143,""),"")</f>
        <v/>
      </c>
      <c r="GN151" s="214" t="str">
        <f>IFERROR(IF(AND($FZ151="mas",'Classificação geral'!$K143=1),'Classificação geral'!O143,""),"")</f>
        <v/>
      </c>
      <c r="GO151" s="244" t="str">
        <f>IFERROR(IF(AND($FZ151="mas",'Classificação geral'!$K143=1),'Classificação geral'!AM143,""),"")</f>
        <v/>
      </c>
      <c r="GP151" s="216" t="str">
        <f>IFERROR(RANK(GO151,GO:GO,0)+ COUNTIF($GO$13:GO150,GO151),"")</f>
        <v/>
      </c>
      <c r="GQ151" s="209"/>
      <c r="GR151" s="214" t="str">
        <f>IFERROR(IF(AND('Classificação geral'!$J143="fem",'Classificação geral'!$K143=2,'Classificação geral'!$F143="Mini"),'Classificação geral'!$A143,""),"")</f>
        <v/>
      </c>
      <c r="GS151" s="214" t="str">
        <f>IFERROR(IF(AND('Classificação geral'!$J143="fem",'Classificação geral'!$K143=2,'Classificação geral'!$F143="Mini"),'Classificação geral'!$B143,""),"")</f>
        <v/>
      </c>
      <c r="GT151" s="215" t="str">
        <f>IF($GS151='Classificação geral'!$B143,'Classificação geral'!$C143,"")</f>
        <v/>
      </c>
      <c r="GU151" s="215" t="str">
        <f>IF($GS151='Classificação geral'!$B143,'Classificação geral'!$D143,"")</f>
        <v/>
      </c>
      <c r="GV151" s="215" t="str">
        <f>IF($GS151='Classificação geral'!$B143,'Classificação geral'!$J143,"")</f>
        <v/>
      </c>
      <c r="GW151" s="214" t="str">
        <f>IFERROR(IF(AND($GV151="fem",'Classificação geral'!$K143=2),'Classificação geral'!K143,""),"")</f>
        <v/>
      </c>
      <c r="GX151" s="214" t="str">
        <f>IFERROR(IF(AND($GV151="fem",'Classificação geral'!$K143=2),'Classificação geral'!P143,""),"")</f>
        <v/>
      </c>
      <c r="GY151" s="214" t="str">
        <f>IFERROR(IF(AND($GV151="fem",'Classificação geral'!$K143=2),'Classificação geral'!S143,""),"")</f>
        <v/>
      </c>
      <c r="GZ151" s="214" t="str">
        <f>IFERROR(IF(AND($GV151="fem",'Classificação geral'!$K143=2),'Classificação geral'!T143,""),"")</f>
        <v/>
      </c>
      <c r="HA151" s="214" t="str">
        <f>IFERROR(IF(AND($GV151="fem",'Classificação geral'!$K143=2),'Classificação geral'!L143,""),"")</f>
        <v/>
      </c>
      <c r="HB151" s="214" t="str">
        <f>IFERROR(IF(AND($GV151="fem",'Classificação geral'!$K143=2),'Classificação geral'!U143,""),"")</f>
        <v/>
      </c>
      <c r="HC151" s="214" t="str">
        <f>IFERROR(IF(AND($GV151="fem",'Classificação geral'!$K143=2),'Classificação geral'!W143,""),"")</f>
        <v/>
      </c>
      <c r="HD151" s="214" t="str">
        <f>IFERROR(IF(AND($GV151="fem",'Classificação geral'!$K143=2),'Classificação geral'!X143,""),"")</f>
        <v/>
      </c>
      <c r="HE151" s="214" t="str">
        <f>IFERROR(IF(AND($GV151="fem",'Classificação geral'!$K143=2),'Classificação geral'!M143,""),"")</f>
        <v/>
      </c>
      <c r="HF151" s="214" t="str">
        <f>IFERROR(IF(AND($GV151="fem",'Classificação geral'!$K143=2),'Classificação geral'!Y143,""),"")</f>
        <v/>
      </c>
      <c r="HG151" s="214" t="str">
        <f>IFERROR(IF(AND($GV151="fem",'Classificação geral'!$K143=2),'Classificação geral'!AA143,""),"")</f>
        <v/>
      </c>
      <c r="HH151" s="214" t="str">
        <f>IFERROR(IF(AND($GV151="fem",'Classificação geral'!$K143=2),'Classificação geral'!AB143,""),"")</f>
        <v/>
      </c>
      <c r="HI151" s="214" t="str">
        <f>IFERROR(IF(AND($GV151="fem",'Classificação geral'!$K143=2),'Classificação geral'!N143,""),"")</f>
        <v/>
      </c>
      <c r="HJ151" s="214" t="str">
        <f>IFERROR(IF(AND($GV151="fem",'Classificação geral'!$K143=2),'Classificação geral'!O143,""),"")</f>
        <v/>
      </c>
      <c r="HK151" s="214" t="str">
        <f>IFERROR(IF(AND($GV151="fem",'Classificação geral'!$K143=2),'Classificação geral'!AM143,""),"")</f>
        <v/>
      </c>
      <c r="HL151" s="216" t="str">
        <f>IFERROR(RANK(HK151,HK:HK,0)+ COUNTIF(HK$13:$HK149,HK151),"")</f>
        <v/>
      </c>
      <c r="HM151" s="209"/>
      <c r="HN151" s="214" t="str">
        <f>IFERROR(IF(AND('Classificação geral'!$J143="mas",'Classificação geral'!$K143=2,'Classificação geral'!$F143="Mini"),'Classificação geral'!$A143,""),"")</f>
        <v/>
      </c>
      <c r="HO151" s="214" t="str">
        <f>IFERROR(IF(AND('Classificação geral'!$J143="mas",'Classificação geral'!$K143=2,'Classificação geral'!$F143="Mini"),'Classificação geral'!$B143,""),"")</f>
        <v/>
      </c>
      <c r="HP151" s="215" t="str">
        <f>IF($HO151='Classificação geral'!$B143,'Classificação geral'!$C143,"")</f>
        <v/>
      </c>
      <c r="HQ151" s="215" t="str">
        <f>IF($HO151='Classificação geral'!$B143,'Classificação geral'!$D143,"")</f>
        <v/>
      </c>
      <c r="HR151" s="215" t="str">
        <f>IF($HO151='Classificação geral'!$B143,'Classificação geral'!$J143,"")</f>
        <v/>
      </c>
      <c r="HS151" s="214" t="str">
        <f>IFERROR(IF(AND($HR151="mas",'Classificação geral'!$K143=2),'Classificação geral'!K143,""),"")</f>
        <v/>
      </c>
      <c r="HT151" s="214" t="str">
        <f>IFERROR(IF(AND($HR151="mas",'Classificação geral'!$K143=2),'Classificação geral'!P143,""),"")</f>
        <v/>
      </c>
      <c r="HU151" s="214" t="str">
        <f>IFERROR(IF(AND($HR151="mas",'Classificação geral'!$K143=2),'Classificação geral'!S143,""),"")</f>
        <v/>
      </c>
      <c r="HV151" s="214" t="str">
        <f>IFERROR(IF(AND($HR151="mas",'Classificação geral'!$K143=2),'Classificação geral'!T143,""),"")</f>
        <v/>
      </c>
      <c r="HW151" s="214" t="str">
        <f>IFERROR(IF(AND($HR151="mas",'Classificação geral'!$K143=2),'Classificação geral'!L143,""),"")</f>
        <v/>
      </c>
      <c r="HX151" s="214" t="str">
        <f>IFERROR(IF(AND($HR151="mas",'Classificação geral'!$K143=2),'Classificação geral'!U143,""),"")</f>
        <v/>
      </c>
      <c r="HY151" s="214" t="str">
        <f>IFERROR(IF(AND($HR151="mas",'Classificação geral'!$K143=2),'Classificação geral'!W143,""),"")</f>
        <v/>
      </c>
      <c r="HZ151" s="214" t="str">
        <f>IFERROR(IF(AND($HR151="mas",'Classificação geral'!$K143=2),'Classificação geral'!X143,""),"")</f>
        <v/>
      </c>
      <c r="IA151" s="214" t="str">
        <f>IFERROR(IF(AND($HR151="mas",'Classificação geral'!$K143=2),'Classificação geral'!M143,""),"")</f>
        <v/>
      </c>
      <c r="IB151" s="214" t="str">
        <f>IFERROR(IF(AND($HR151="mas",'Classificação geral'!$K143=2),'Classificação geral'!Y143,""),"")</f>
        <v/>
      </c>
      <c r="IC151" s="214" t="str">
        <f>IFERROR(IF(AND($HR151="mas",'Classificação geral'!$K143=2),'Classificação geral'!AA143,""),"")</f>
        <v/>
      </c>
      <c r="ID151" s="214" t="str">
        <f>IFERROR(IF(AND($HR151="mas",'Classificação geral'!$K143=2),'Classificação geral'!AB143,""),"")</f>
        <v/>
      </c>
      <c r="IE151" s="214" t="str">
        <f>IFERROR(IF(AND($HR151="mas",'Classificação geral'!$K143=2),'Classificação geral'!N143,""),"")</f>
        <v/>
      </c>
      <c r="IF151" s="214" t="str">
        <f>IFERROR(IF(AND($HR151="mas",'Classificação geral'!$K143=2),'Classificação geral'!$AM143,""),"")</f>
        <v/>
      </c>
      <c r="IG151" s="216" t="str">
        <f>IFERROR(RANK(IF151,IF:IF,0)+ COUNTIF($IF$13:IF$13,IF151),"")</f>
        <v/>
      </c>
      <c r="IH151" s="209"/>
      <c r="II151" s="214" t="str">
        <f>IFERROR(IF(AND('Classificação geral'!$J143="fem",'Classificação geral'!$K143=3,'Classificação geral'!$F143="Mini"),'Classificação geral'!$A143,""),"")</f>
        <v/>
      </c>
      <c r="IJ151" s="214" t="str">
        <f>IFERROR(IF(AND('Classificação geral'!$J143="fem",'Classificação geral'!$K143=3,'Classificação geral'!$F143="Mini"),'Classificação geral'!$B143,""),"")</f>
        <v/>
      </c>
      <c r="IK151" s="215" t="str">
        <f>IF($IJ151='Classificação geral'!$B143,'Classificação geral'!$C143,"")</f>
        <v/>
      </c>
      <c r="IL151" s="215" t="str">
        <f>IF($IJ151='Classificação geral'!$B143,'Classificação geral'!$D143,"")</f>
        <v/>
      </c>
      <c r="IM151" s="215" t="str">
        <f>IF($IJ151='Classificação geral'!$B143,'Classificação geral'!$J143,"")</f>
        <v/>
      </c>
      <c r="IN151" s="215" t="str">
        <f>IF($IM151='Classificação geral'!$J143,'Classificação geral'!$K143,"")</f>
        <v/>
      </c>
      <c r="IO151" s="215" t="str">
        <f>IF($IN151='Classificação geral'!$K143,'Classificação geral'!$P143,"")</f>
        <v/>
      </c>
      <c r="IP151" s="215" t="str">
        <f>IF($IN151='Classificação geral'!$K143,'Classificação geral'!$S143,"")</f>
        <v/>
      </c>
      <c r="IQ151" s="215" t="str">
        <f>IF($IN151='Classificação geral'!$K143,'Classificação geral'!$T143,"")</f>
        <v/>
      </c>
      <c r="IR151" s="215" t="str">
        <f>IF($IN151='Classificação geral'!$K143,'Classificação geral'!$L143,"")</f>
        <v/>
      </c>
      <c r="IS151" s="215" t="str">
        <f>IF($IN151='Classificação geral'!$K143,'Classificação geral'!$U143,"")</f>
        <v/>
      </c>
      <c r="IT151" s="215" t="str">
        <f>IF($IN151='Classificação geral'!$K143,'Classificação geral'!$W143,"")</f>
        <v/>
      </c>
      <c r="IU151" s="215" t="str">
        <f>IF($IN151='Classificação geral'!$K143,'Classificação geral'!$X143,"")</f>
        <v/>
      </c>
      <c r="IV151" s="215" t="str">
        <f>IF($IN151='Classificação geral'!$K143,'Classificação geral'!$M143,"")</f>
        <v/>
      </c>
      <c r="IW151" s="215" t="str">
        <f>IF($IN151='Classificação geral'!$K143,'Classificação geral'!$Y143,"")</f>
        <v/>
      </c>
      <c r="IX151" s="215" t="str">
        <f>IF($IN151='Classificação geral'!$K143,'Classificação geral'!$AA143,"")</f>
        <v/>
      </c>
      <c r="IY151" s="215" t="str">
        <f>IF($IN151='Classificação geral'!$K143,'Classificação geral'!$AB143,"")</f>
        <v/>
      </c>
      <c r="IZ151" s="215" t="str">
        <f>IF($IN151='Classificação geral'!$K143,'Classificação geral'!$N143,"")</f>
        <v/>
      </c>
      <c r="JA151" s="215" t="str">
        <f>IF($IN151='Classificação geral'!$K143,'Classificação geral'!$O143,"")</f>
        <v/>
      </c>
      <c r="JB151" s="215" t="str">
        <f>IF($IN151='Classificação geral'!$K143,'Classificação geral'!$AM143,"")</f>
        <v/>
      </c>
      <c r="JC151" s="216" t="str">
        <f>IFERROR(RANK(JB151,JB:JB,0)+ COUNTIF($JB$13:JB149,JB151),"")</f>
        <v/>
      </c>
      <c r="JD151" s="209"/>
      <c r="JE151" s="214" t="str">
        <f>IFERROR(IF(AND('Classificação geral'!$J143="mas",'Classificação geral'!$K143=3,'Classificação geral'!$F143="Mini"),'Classificação geral'!$A143,""),"")</f>
        <v/>
      </c>
      <c r="JF151" s="214" t="str">
        <f>IFERROR(IF(AND('Classificação geral'!$J143="mas",'Classificação geral'!$K143=3,'Classificação geral'!$F143="Mini"),'Classificação geral'!$B143,""),"")</f>
        <v/>
      </c>
      <c r="JG151" s="215" t="str">
        <f>IF($JF151='Classificação geral'!$B143,'Classificação geral'!$C143,"")</f>
        <v/>
      </c>
      <c r="JH151" s="215" t="str">
        <f>IF($JF151='Classificação geral'!$B143,'Classificação geral'!$D143,"")</f>
        <v/>
      </c>
      <c r="JI151" s="215" t="str">
        <f>IF($JF151='Classificação geral'!$B143,'Classificação geral'!$J143,"")</f>
        <v/>
      </c>
      <c r="JJ151" s="214" t="str">
        <f>IFERROR(IF(AND($JI151="mas",'Classificação geral'!$K143=3),'Classificação geral'!K143,""),"")</f>
        <v/>
      </c>
      <c r="JK151" s="214" t="str">
        <f>IFERROR(IF(AND($JI151="mas",'Classificação geral'!$K143=3),'Classificação geral'!P143,""),"")</f>
        <v/>
      </c>
      <c r="JL151" s="214" t="str">
        <f>IFERROR(IF(AND($JI151="mas",'Classificação geral'!$K143=3),'Classificação geral'!S143,""),"")</f>
        <v/>
      </c>
      <c r="JM151" s="214" t="str">
        <f>IFERROR(IF(AND($JI151="mas",'Classificação geral'!$K143=3),'Classificação geral'!T143,""),"")</f>
        <v/>
      </c>
      <c r="JN151" s="214" t="str">
        <f>IFERROR(IF(AND($JI151="mas",'Classificação geral'!$K143=3),'Classificação geral'!L143,""),"")</f>
        <v/>
      </c>
      <c r="JO151" s="214" t="str">
        <f>IFERROR(IF(AND($JI151="mas",'Classificação geral'!$K143=3),'Classificação geral'!U143,""),"")</f>
        <v/>
      </c>
      <c r="JP151" s="214" t="str">
        <f>IFERROR(IF(AND($JI151="mas",'Classificação geral'!$K143=3),'Classificação geral'!W143,""),"")</f>
        <v/>
      </c>
      <c r="JQ151" s="214" t="str">
        <f>IFERROR(IF(AND($JI151="mas",'Classificação geral'!$K143=3),'Classificação geral'!X143,""),"")</f>
        <v/>
      </c>
      <c r="JR151" s="214" t="str">
        <f>IFERROR(IF(AND($JI151="mas",'Classificação geral'!$K143=3),'Classificação geral'!M143,""),"")</f>
        <v/>
      </c>
      <c r="JS151" s="214" t="str">
        <f>IFERROR(IF(AND($JI151="mas",'Classificação geral'!$K143=3),'Classificação geral'!Y143,""),"")</f>
        <v/>
      </c>
      <c r="JT151" s="214" t="str">
        <f>IFERROR(IF(AND($JI151="mas",'Classificação geral'!$K143=3),'Classificação geral'!AA143,""),"")</f>
        <v/>
      </c>
      <c r="JU151" s="214" t="str">
        <f>IFERROR(IF(AND($JI151="mas",'Classificação geral'!$K143=3),'Classificação geral'!AB143,""),"")</f>
        <v/>
      </c>
      <c r="JV151" s="214" t="str">
        <f>IFERROR(IF(AND($JI151="mas",'Classificação geral'!$K143=3),'Classificação geral'!N143,""),"")</f>
        <v/>
      </c>
      <c r="JW151" s="214" t="str">
        <f>IFERROR(IF(AND($JI151="mas",'Classificação geral'!$K143=3),'Classificação geral'!$AM143,""),"")</f>
        <v/>
      </c>
      <c r="JX151" s="216" t="str">
        <f>IFERROR(RANK(JW151,JW:JW,0)+ COUNTIF(JW$13:$JW149,JW151),"")</f>
        <v/>
      </c>
    </row>
    <row r="152" spans="156:284" ht="24.75" customHeight="1" x14ac:dyDescent="0.35">
      <c r="EZ152" s="214" t="str">
        <f>IFERROR(IF(AND('Classificação geral'!$J144="FEM",'Classificação geral'!$K144=1,'Classificação geral'!$F144="Mini"),'Classificação geral'!$A144,""),"")</f>
        <v/>
      </c>
      <c r="FA152" s="214" t="str">
        <f>IFERROR(IF(AND('Classificação geral'!$J144="FEM",'Classificação geral'!$K144=1,'Classificação geral'!F144="Mini"),'Classificação geral'!$B144,""),"")</f>
        <v/>
      </c>
      <c r="FB152" s="215" t="str">
        <f>IF($FA152='Classificação geral'!$B144,'Classificação geral'!$C144,"")</f>
        <v/>
      </c>
      <c r="FC152" s="215" t="str">
        <f>IF($FA152='Classificação geral'!$B144,'Classificação geral'!$D144,"")</f>
        <v/>
      </c>
      <c r="FD152" s="215" t="str">
        <f>IF($FA152='Classificação geral'!$B144,'Classificação geral'!$J144,"")</f>
        <v/>
      </c>
      <c r="FE152" s="215" t="str">
        <f>IF($FD152='Classificação geral'!$J144,'Classificação geral'!$K144,"")</f>
        <v/>
      </c>
      <c r="FF152" s="215" t="str">
        <f>IF($FE152='Classificação geral'!$K144,'Classificação geral'!$P144,"")</f>
        <v/>
      </c>
      <c r="FG152" s="215" t="str">
        <f>IF($FE152='Classificação geral'!$K144,'Classificação geral'!$S144,"")</f>
        <v/>
      </c>
      <c r="FH152" s="215" t="str">
        <f>IF($FE152='Classificação geral'!$K144,'Classificação geral'!$T144,"")</f>
        <v/>
      </c>
      <c r="FI152" s="215" t="str">
        <f>IF($FE152='Classificação geral'!$K144,'Classificação geral'!$L144,"")</f>
        <v/>
      </c>
      <c r="FJ152" s="215" t="str">
        <f>IF($FE152='Classificação geral'!$K144,'Classificação geral'!$U144,"")</f>
        <v/>
      </c>
      <c r="FK152" s="215" t="str">
        <f>IF($FE152='Classificação geral'!$K144,'Classificação geral'!$W144,"")</f>
        <v/>
      </c>
      <c r="FL152" s="215" t="str">
        <f>IF($FE152='Classificação geral'!$K144,'Classificação geral'!$X144,"")</f>
        <v/>
      </c>
      <c r="FM152" s="215" t="str">
        <f>IF($FE152='Classificação geral'!$K144,'Classificação geral'!$M144,"")</f>
        <v/>
      </c>
      <c r="FN152" s="215" t="str">
        <f>IF($FE152='Classificação geral'!$K144,'Classificação geral'!$Y144,"")</f>
        <v/>
      </c>
      <c r="FO152" s="215" t="str">
        <f>IF($FE152='Classificação geral'!$K144,'Classificação geral'!$AA144,"")</f>
        <v/>
      </c>
      <c r="FP152" s="215" t="str">
        <f>IF($FE152='Classificação geral'!$K144,'Classificação geral'!$AB144,"")</f>
        <v/>
      </c>
      <c r="FQ152" s="215" t="str">
        <f>IF($FE152='Classificação geral'!$K144,'Classificação geral'!$N144,"")</f>
        <v/>
      </c>
      <c r="FR152" s="215" t="str">
        <f>IF($FE152='Classificação geral'!$K144,'Classificação geral'!$O144,"")</f>
        <v/>
      </c>
      <c r="FS152" s="215" t="str">
        <f>IF($FE152='Classificação geral'!$K144,'Classificação geral'!$AM144,"")</f>
        <v/>
      </c>
      <c r="FT152" s="216" t="str">
        <f>IFERROR(RANK(FS152,FS:FS,0)+ COUNTIF($FS$13:FS151,FS152),"")</f>
        <v/>
      </c>
      <c r="FU152" s="209"/>
      <c r="FV152" s="214" t="str">
        <f>IFERROR(IF(AND('Classificação geral'!$J144="mas",'Classificação geral'!$K144=1,'Classificação geral'!$F144="Mini"),'Classificação geral'!$A144,""),"")</f>
        <v/>
      </c>
      <c r="FW152" s="214" t="str">
        <f>IFERROR(IF(AND('Classificação geral'!$J144="mas",'Classificação geral'!$K144=1,'Classificação geral'!$F144="Mini"),'Classificação geral'!$B144,""),"")</f>
        <v/>
      </c>
      <c r="FX152" s="215" t="str">
        <f>IF($FW152='Classificação geral'!$B144,'Classificação geral'!$C144,"")</f>
        <v/>
      </c>
      <c r="FY152" s="215" t="str">
        <f>IF($FW152='Classificação geral'!$B144,'Classificação geral'!$D144,"")</f>
        <v/>
      </c>
      <c r="FZ152" s="215" t="str">
        <f>IF($FW152='Classificação geral'!$B144,'Classificação geral'!$J144,"")</f>
        <v/>
      </c>
      <c r="GA152" s="214" t="str">
        <f>IFERROR(IF(AND($FZ152="mas",'Classificação geral'!$K144=1),'Classificação geral'!K144,""),"")</f>
        <v/>
      </c>
      <c r="GB152" s="214" t="str">
        <f>IFERROR(IF(AND($FZ152="mas",'Classificação geral'!$K144=1),'Classificação geral'!P144,""),"")</f>
        <v/>
      </c>
      <c r="GC152" s="214" t="str">
        <f>IFERROR(IF(AND($FZ152="mas",'Classificação geral'!$K144=1),'Classificação geral'!S144,""),"")</f>
        <v/>
      </c>
      <c r="GD152" s="214" t="str">
        <f>IFERROR(IF(AND($FZ152="mas",'Classificação geral'!$K144=1),'Classificação geral'!T144,""),"")</f>
        <v/>
      </c>
      <c r="GE152" s="214" t="str">
        <f>IFERROR(IF(AND($FZ152="mas",'Classificação geral'!$K144=1),'Classificação geral'!L144,""),"")</f>
        <v/>
      </c>
      <c r="GF152" s="214" t="str">
        <f>IFERROR(IF(AND($FZ152="mas",'Classificação geral'!$K144=1),'Classificação geral'!U144,""),"")</f>
        <v/>
      </c>
      <c r="GG152" s="214" t="str">
        <f>IFERROR(IF(AND($FZ152="mas",'Classificação geral'!$K144=1),'Classificação geral'!W144,""),"")</f>
        <v/>
      </c>
      <c r="GH152" s="214" t="str">
        <f>IFERROR(IF(AND($FZ152="mas",'Classificação geral'!$K144=1),'Classificação geral'!X144,""),"")</f>
        <v/>
      </c>
      <c r="GI152" s="214" t="str">
        <f>IFERROR(IF(AND($FZ152="mas",'Classificação geral'!$K144=1),'Classificação geral'!M144,""),"")</f>
        <v/>
      </c>
      <c r="GJ152" s="214" t="str">
        <f>IFERROR(IF(AND($FZ152="mas",'Classificação geral'!$K144=1),'Classificação geral'!Y144,""),"")</f>
        <v/>
      </c>
      <c r="GK152" s="214" t="str">
        <f>IFERROR(IF(AND($FZ152="mas",'Classificação geral'!$K144=1),'Classificação geral'!AA144,""),"")</f>
        <v/>
      </c>
      <c r="GL152" s="214" t="str">
        <f>IFERROR(IF(AND($FZ152="mas",'Classificação geral'!$K144=1),'Classificação geral'!AB144,""),"")</f>
        <v/>
      </c>
      <c r="GM152" s="214" t="str">
        <f>IFERROR(IF(AND($FZ152="mas",'Classificação geral'!$K144=1),'Classificação geral'!N144,""),"")</f>
        <v/>
      </c>
      <c r="GN152" s="214" t="str">
        <f>IFERROR(IF(AND($FZ152="mas",'Classificação geral'!$K144=1),'Classificação geral'!O144,""),"")</f>
        <v/>
      </c>
      <c r="GO152" s="244" t="str">
        <f>IFERROR(IF(AND($FZ152="mas",'Classificação geral'!$K144=1),'Classificação geral'!AM144,""),"")</f>
        <v/>
      </c>
      <c r="GP152" s="216" t="str">
        <f>IFERROR(RANK(GO152,GO:GO,0)+ COUNTIF($GO$13:GO151,GO152),"")</f>
        <v/>
      </c>
      <c r="GQ152" s="209"/>
      <c r="GR152" s="214" t="str">
        <f>IFERROR(IF(AND('Classificação geral'!$J144="fem",'Classificação geral'!$K144=2,'Classificação geral'!$F144="Mini"),'Classificação geral'!$A144,""),"")</f>
        <v/>
      </c>
      <c r="GS152" s="214" t="str">
        <f>IFERROR(IF(AND('Classificação geral'!$J144="fem",'Classificação geral'!$K144=2,'Classificação geral'!$F144="Mini"),'Classificação geral'!$B144,""),"")</f>
        <v/>
      </c>
      <c r="GT152" s="215" t="str">
        <f>IF($GS152='Classificação geral'!$B144,'Classificação geral'!$C144,"")</f>
        <v/>
      </c>
      <c r="GU152" s="215" t="str">
        <f>IF($GS152='Classificação geral'!$B144,'Classificação geral'!$D144,"")</f>
        <v/>
      </c>
      <c r="GV152" s="215" t="str">
        <f>IF($GS152='Classificação geral'!$B144,'Classificação geral'!$J144,"")</f>
        <v/>
      </c>
      <c r="GW152" s="214" t="str">
        <f>IFERROR(IF(AND($GV152="fem",'Classificação geral'!$K144=2),'Classificação geral'!K144,""),"")</f>
        <v/>
      </c>
      <c r="GX152" s="214" t="str">
        <f>IFERROR(IF(AND($GV152="fem",'Classificação geral'!$K144=2),'Classificação geral'!P144,""),"")</f>
        <v/>
      </c>
      <c r="GY152" s="214" t="str">
        <f>IFERROR(IF(AND($GV152="fem",'Classificação geral'!$K144=2),'Classificação geral'!S144,""),"")</f>
        <v/>
      </c>
      <c r="GZ152" s="214" t="str">
        <f>IFERROR(IF(AND($GV152="fem",'Classificação geral'!$K144=2),'Classificação geral'!T144,""),"")</f>
        <v/>
      </c>
      <c r="HA152" s="214" t="str">
        <f>IFERROR(IF(AND($GV152="fem",'Classificação geral'!$K144=2),'Classificação geral'!L144,""),"")</f>
        <v/>
      </c>
      <c r="HB152" s="214" t="str">
        <f>IFERROR(IF(AND($GV152="fem",'Classificação geral'!$K144=2),'Classificação geral'!U144,""),"")</f>
        <v/>
      </c>
      <c r="HC152" s="214" t="str">
        <f>IFERROR(IF(AND($GV152="fem",'Classificação geral'!$K144=2),'Classificação geral'!W144,""),"")</f>
        <v/>
      </c>
      <c r="HD152" s="214" t="str">
        <f>IFERROR(IF(AND($GV152="fem",'Classificação geral'!$K144=2),'Classificação geral'!X144,""),"")</f>
        <v/>
      </c>
      <c r="HE152" s="214" t="str">
        <f>IFERROR(IF(AND($GV152="fem",'Classificação geral'!$K144=2),'Classificação geral'!M144,""),"")</f>
        <v/>
      </c>
      <c r="HF152" s="214" t="str">
        <f>IFERROR(IF(AND($GV152="fem",'Classificação geral'!$K144=2),'Classificação geral'!Y144,""),"")</f>
        <v/>
      </c>
      <c r="HG152" s="214" t="str">
        <f>IFERROR(IF(AND($GV152="fem",'Classificação geral'!$K144=2),'Classificação geral'!AA144,""),"")</f>
        <v/>
      </c>
      <c r="HH152" s="214" t="str">
        <f>IFERROR(IF(AND($GV152="fem",'Classificação geral'!$K144=2),'Classificação geral'!AB144,""),"")</f>
        <v/>
      </c>
      <c r="HI152" s="214" t="str">
        <f>IFERROR(IF(AND($GV152="fem",'Classificação geral'!$K144=2),'Classificação geral'!N144,""),"")</f>
        <v/>
      </c>
      <c r="HJ152" s="214" t="str">
        <f>IFERROR(IF(AND($GV152="fem",'Classificação geral'!$K144=2),'Classificação geral'!O144,""),"")</f>
        <v/>
      </c>
      <c r="HK152" s="214" t="str">
        <f>IFERROR(IF(AND($GV152="fem",'Classificação geral'!$K144=2),'Classificação geral'!AM144,""),"")</f>
        <v/>
      </c>
      <c r="HL152" s="216" t="str">
        <f>IFERROR(RANK(HK152,HK:HK,0)+ COUNTIF(HK$13:$HK150,HK152),"")</f>
        <v/>
      </c>
      <c r="HM152" s="209"/>
      <c r="HN152" s="214" t="str">
        <f>IFERROR(IF(AND('Classificação geral'!$J144="mas",'Classificação geral'!$K144=2,'Classificação geral'!$F144="Mini"),'Classificação geral'!$A144,""),"")</f>
        <v/>
      </c>
      <c r="HO152" s="214" t="str">
        <f>IFERROR(IF(AND('Classificação geral'!$J144="mas",'Classificação geral'!$K144=2,'Classificação geral'!$F144="Mini"),'Classificação geral'!$B144,""),"")</f>
        <v/>
      </c>
      <c r="HP152" s="215" t="str">
        <f>IF($HO152='Classificação geral'!$B144,'Classificação geral'!$C144,"")</f>
        <v/>
      </c>
      <c r="HQ152" s="215" t="str">
        <f>IF($HO152='Classificação geral'!$B144,'Classificação geral'!$D144,"")</f>
        <v/>
      </c>
      <c r="HR152" s="215" t="str">
        <f>IF($HO152='Classificação geral'!$B144,'Classificação geral'!$J144,"")</f>
        <v/>
      </c>
      <c r="HS152" s="214" t="str">
        <f>IFERROR(IF(AND($HR152="mas",'Classificação geral'!$K144=2),'Classificação geral'!K144,""),"")</f>
        <v/>
      </c>
      <c r="HT152" s="214" t="str">
        <f>IFERROR(IF(AND($HR152="mas",'Classificação geral'!$K144=2),'Classificação geral'!P144,""),"")</f>
        <v/>
      </c>
      <c r="HU152" s="214" t="str">
        <f>IFERROR(IF(AND($HR152="mas",'Classificação geral'!$K144=2),'Classificação geral'!S144,""),"")</f>
        <v/>
      </c>
      <c r="HV152" s="214" t="str">
        <f>IFERROR(IF(AND($HR152="mas",'Classificação geral'!$K144=2),'Classificação geral'!T144,""),"")</f>
        <v/>
      </c>
      <c r="HW152" s="214" t="str">
        <f>IFERROR(IF(AND($HR152="mas",'Classificação geral'!$K144=2),'Classificação geral'!L144,""),"")</f>
        <v/>
      </c>
      <c r="HX152" s="214" t="str">
        <f>IFERROR(IF(AND($HR152="mas",'Classificação geral'!$K144=2),'Classificação geral'!U144,""),"")</f>
        <v/>
      </c>
      <c r="HY152" s="214" t="str">
        <f>IFERROR(IF(AND($HR152="mas",'Classificação geral'!$K144=2),'Classificação geral'!W144,""),"")</f>
        <v/>
      </c>
      <c r="HZ152" s="214" t="str">
        <f>IFERROR(IF(AND($HR152="mas",'Classificação geral'!$K144=2),'Classificação geral'!X144,""),"")</f>
        <v/>
      </c>
      <c r="IA152" s="214" t="str">
        <f>IFERROR(IF(AND($HR152="mas",'Classificação geral'!$K144=2),'Classificação geral'!M144,""),"")</f>
        <v/>
      </c>
      <c r="IB152" s="214" t="str">
        <f>IFERROR(IF(AND($HR152="mas",'Classificação geral'!$K144=2),'Classificação geral'!Y144,""),"")</f>
        <v/>
      </c>
      <c r="IC152" s="214" t="str">
        <f>IFERROR(IF(AND($HR152="mas",'Classificação geral'!$K144=2),'Classificação geral'!AA144,""),"")</f>
        <v/>
      </c>
      <c r="ID152" s="214" t="str">
        <f>IFERROR(IF(AND($HR152="mas",'Classificação geral'!$K144=2),'Classificação geral'!AB144,""),"")</f>
        <v/>
      </c>
      <c r="IE152" s="214" t="str">
        <f>IFERROR(IF(AND($HR152="mas",'Classificação geral'!$K144=2),'Classificação geral'!N144,""),"")</f>
        <v/>
      </c>
      <c r="IF152" s="214" t="str">
        <f>IFERROR(IF(AND($HR152="mas",'Classificação geral'!$K144=2),'Classificação geral'!$AM144,""),"")</f>
        <v/>
      </c>
      <c r="IG152" s="216" t="str">
        <f>IFERROR(RANK(IF152,IF:IF,0)+ COUNTIF($IF$13:IF$13,IF152),"")</f>
        <v/>
      </c>
      <c r="IH152" s="209"/>
      <c r="II152" s="214" t="str">
        <f>IFERROR(IF(AND('Classificação geral'!$J144="fem",'Classificação geral'!$K144=3,'Classificação geral'!$F144="Mini"),'Classificação geral'!$A144,""),"")</f>
        <v/>
      </c>
      <c r="IJ152" s="214" t="str">
        <f>IFERROR(IF(AND('Classificação geral'!$J144="fem",'Classificação geral'!$K144=3,'Classificação geral'!$F144="Mini"),'Classificação geral'!$B144,""),"")</f>
        <v/>
      </c>
      <c r="IK152" s="215" t="str">
        <f>IF($IJ152='Classificação geral'!$B144,'Classificação geral'!$C144,"")</f>
        <v/>
      </c>
      <c r="IL152" s="215" t="str">
        <f>IF($IJ152='Classificação geral'!$B144,'Classificação geral'!$D144,"")</f>
        <v/>
      </c>
      <c r="IM152" s="215" t="str">
        <f>IF($IJ152='Classificação geral'!$B144,'Classificação geral'!$J144,"")</f>
        <v/>
      </c>
      <c r="IN152" s="215" t="str">
        <f>IF($IM152='Classificação geral'!$J144,'Classificação geral'!$K144,"")</f>
        <v/>
      </c>
      <c r="IO152" s="215" t="str">
        <f>IF($IN152='Classificação geral'!$K144,'Classificação geral'!$P144,"")</f>
        <v/>
      </c>
      <c r="IP152" s="215" t="str">
        <f>IF($IN152='Classificação geral'!$K144,'Classificação geral'!$S144,"")</f>
        <v/>
      </c>
      <c r="IQ152" s="215" t="str">
        <f>IF($IN152='Classificação geral'!$K144,'Classificação geral'!$T144,"")</f>
        <v/>
      </c>
      <c r="IR152" s="215" t="str">
        <f>IF($IN152='Classificação geral'!$K144,'Classificação geral'!$L144,"")</f>
        <v/>
      </c>
      <c r="IS152" s="215" t="str">
        <f>IF($IN152='Classificação geral'!$K144,'Classificação geral'!$U144,"")</f>
        <v/>
      </c>
      <c r="IT152" s="215" t="str">
        <f>IF($IN152='Classificação geral'!$K144,'Classificação geral'!$W144,"")</f>
        <v/>
      </c>
      <c r="IU152" s="215" t="str">
        <f>IF($IN152='Classificação geral'!$K144,'Classificação geral'!$X144,"")</f>
        <v/>
      </c>
      <c r="IV152" s="215" t="str">
        <f>IF($IN152='Classificação geral'!$K144,'Classificação geral'!$M144,"")</f>
        <v/>
      </c>
      <c r="IW152" s="215" t="str">
        <f>IF($IN152='Classificação geral'!$K144,'Classificação geral'!$Y144,"")</f>
        <v/>
      </c>
      <c r="IX152" s="215" t="str">
        <f>IF($IN152='Classificação geral'!$K144,'Classificação geral'!$AA144,"")</f>
        <v/>
      </c>
      <c r="IY152" s="215" t="str">
        <f>IF($IN152='Classificação geral'!$K144,'Classificação geral'!$AB144,"")</f>
        <v/>
      </c>
      <c r="IZ152" s="215" t="str">
        <f>IF($IN152='Classificação geral'!$K144,'Classificação geral'!$N144,"")</f>
        <v/>
      </c>
      <c r="JA152" s="215" t="str">
        <f>IF($IN152='Classificação geral'!$K144,'Classificação geral'!$O144,"")</f>
        <v/>
      </c>
      <c r="JB152" s="215" t="str">
        <f>IF($IN152='Classificação geral'!$K144,'Classificação geral'!$AM144,"")</f>
        <v/>
      </c>
      <c r="JC152" s="216" t="str">
        <f>IFERROR(RANK(JB152,JB:JB,0)+ COUNTIF($JB$13:JB150,JB152),"")</f>
        <v/>
      </c>
      <c r="JD152" s="209"/>
      <c r="JE152" s="214" t="str">
        <f>IFERROR(IF(AND('Classificação geral'!$J144="mas",'Classificação geral'!$K144=3,'Classificação geral'!$F144="Mini"),'Classificação geral'!$A144,""),"")</f>
        <v/>
      </c>
      <c r="JF152" s="214" t="str">
        <f>IFERROR(IF(AND('Classificação geral'!$J144="mas",'Classificação geral'!$K144=3,'Classificação geral'!$F144="Mini"),'Classificação geral'!$B144,""),"")</f>
        <v/>
      </c>
      <c r="JG152" s="215" t="str">
        <f>IF($JF152='Classificação geral'!$B144,'Classificação geral'!$C144,"")</f>
        <v/>
      </c>
      <c r="JH152" s="215" t="str">
        <f>IF($JF152='Classificação geral'!$B144,'Classificação geral'!$D144,"")</f>
        <v/>
      </c>
      <c r="JI152" s="215" t="str">
        <f>IF($JF152='Classificação geral'!$B144,'Classificação geral'!$J144,"")</f>
        <v/>
      </c>
      <c r="JJ152" s="214" t="str">
        <f>IFERROR(IF(AND($JI152="mas",'Classificação geral'!$K144=3),'Classificação geral'!K144,""),"")</f>
        <v/>
      </c>
      <c r="JK152" s="214" t="str">
        <f>IFERROR(IF(AND($JI152="mas",'Classificação geral'!$K144=3),'Classificação geral'!P144,""),"")</f>
        <v/>
      </c>
      <c r="JL152" s="214" t="str">
        <f>IFERROR(IF(AND($JI152="mas",'Classificação geral'!$K144=3),'Classificação geral'!S144,""),"")</f>
        <v/>
      </c>
      <c r="JM152" s="214" t="str">
        <f>IFERROR(IF(AND($JI152="mas",'Classificação geral'!$K144=3),'Classificação geral'!T144,""),"")</f>
        <v/>
      </c>
      <c r="JN152" s="214" t="str">
        <f>IFERROR(IF(AND($JI152="mas",'Classificação geral'!$K144=3),'Classificação geral'!L144,""),"")</f>
        <v/>
      </c>
      <c r="JO152" s="214" t="str">
        <f>IFERROR(IF(AND($JI152="mas",'Classificação geral'!$K144=3),'Classificação geral'!U144,""),"")</f>
        <v/>
      </c>
      <c r="JP152" s="214" t="str">
        <f>IFERROR(IF(AND($JI152="mas",'Classificação geral'!$K144=3),'Classificação geral'!W144,""),"")</f>
        <v/>
      </c>
      <c r="JQ152" s="214" t="str">
        <f>IFERROR(IF(AND($JI152="mas",'Classificação geral'!$K144=3),'Classificação geral'!X144,""),"")</f>
        <v/>
      </c>
      <c r="JR152" s="214" t="str">
        <f>IFERROR(IF(AND($JI152="mas",'Classificação geral'!$K144=3),'Classificação geral'!M144,""),"")</f>
        <v/>
      </c>
      <c r="JS152" s="214" t="str">
        <f>IFERROR(IF(AND($JI152="mas",'Classificação geral'!$K144=3),'Classificação geral'!Y144,""),"")</f>
        <v/>
      </c>
      <c r="JT152" s="214" t="str">
        <f>IFERROR(IF(AND($JI152="mas",'Classificação geral'!$K144=3),'Classificação geral'!AA144,""),"")</f>
        <v/>
      </c>
      <c r="JU152" s="214" t="str">
        <f>IFERROR(IF(AND($JI152="mas",'Classificação geral'!$K144=3),'Classificação geral'!AB144,""),"")</f>
        <v/>
      </c>
      <c r="JV152" s="214" t="str">
        <f>IFERROR(IF(AND($JI152="mas",'Classificação geral'!$K144=3),'Classificação geral'!N144,""),"")</f>
        <v/>
      </c>
      <c r="JW152" s="214" t="str">
        <f>IFERROR(IF(AND($JI152="mas",'Classificação geral'!$K144=3),'Classificação geral'!$AM144,""),"")</f>
        <v/>
      </c>
      <c r="JX152" s="216" t="str">
        <f>IFERROR(RANK(JW152,JW:JW,0)+ COUNTIF(JW$13:$JW150,JW152),"")</f>
        <v/>
      </c>
    </row>
    <row r="153" spans="156:284" ht="24.75" customHeight="1" x14ac:dyDescent="0.35">
      <c r="EZ153" s="214" t="str">
        <f>IFERROR(IF(AND('Classificação geral'!$J145="FEM",'Classificação geral'!$K145=1,'Classificação geral'!$F145="Mini"),'Classificação geral'!$A145,""),"")</f>
        <v/>
      </c>
      <c r="FA153" s="214" t="str">
        <f>IFERROR(IF(AND('Classificação geral'!$J145="FEM",'Classificação geral'!$K145=1,'Classificação geral'!F145="Mini"),'Classificação geral'!$B145,""),"")</f>
        <v/>
      </c>
      <c r="FB153" s="215" t="str">
        <f>IF($FA153='Classificação geral'!$B145,'Classificação geral'!$C145,"")</f>
        <v/>
      </c>
      <c r="FC153" s="215" t="str">
        <f>IF($FA153='Classificação geral'!$B145,'Classificação geral'!$D145,"")</f>
        <v/>
      </c>
      <c r="FD153" s="215" t="str">
        <f>IF($FA153='Classificação geral'!$B145,'Classificação geral'!$J145,"")</f>
        <v/>
      </c>
      <c r="FE153" s="215" t="str">
        <f>IF($FD153='Classificação geral'!$J145,'Classificação geral'!$K145,"")</f>
        <v/>
      </c>
      <c r="FF153" s="215" t="str">
        <f>IF($FE153='Classificação geral'!$K145,'Classificação geral'!$P145,"")</f>
        <v/>
      </c>
      <c r="FG153" s="215" t="str">
        <f>IF($FE153='Classificação geral'!$K145,'Classificação geral'!$S145,"")</f>
        <v/>
      </c>
      <c r="FH153" s="215" t="str">
        <f>IF($FE153='Classificação geral'!$K145,'Classificação geral'!$T145,"")</f>
        <v/>
      </c>
      <c r="FI153" s="215" t="str">
        <f>IF($FE153='Classificação geral'!$K145,'Classificação geral'!$L145,"")</f>
        <v/>
      </c>
      <c r="FJ153" s="215" t="str">
        <f>IF($FE153='Classificação geral'!$K145,'Classificação geral'!$U145,"")</f>
        <v/>
      </c>
      <c r="FK153" s="215" t="str">
        <f>IF($FE153='Classificação geral'!$K145,'Classificação geral'!$W145,"")</f>
        <v/>
      </c>
      <c r="FL153" s="215" t="str">
        <f>IF($FE153='Classificação geral'!$K145,'Classificação geral'!$X145,"")</f>
        <v/>
      </c>
      <c r="FM153" s="215" t="str">
        <f>IF($FE153='Classificação geral'!$K145,'Classificação geral'!$M145,"")</f>
        <v/>
      </c>
      <c r="FN153" s="215" t="str">
        <f>IF($FE153='Classificação geral'!$K145,'Classificação geral'!$Y145,"")</f>
        <v/>
      </c>
      <c r="FO153" s="215" t="str">
        <f>IF($FE153='Classificação geral'!$K145,'Classificação geral'!$AA145,"")</f>
        <v/>
      </c>
      <c r="FP153" s="215" t="str">
        <f>IF($FE153='Classificação geral'!$K145,'Classificação geral'!$AB145,"")</f>
        <v/>
      </c>
      <c r="FQ153" s="215" t="str">
        <f>IF($FE153='Classificação geral'!$K145,'Classificação geral'!$N145,"")</f>
        <v/>
      </c>
      <c r="FR153" s="215" t="str">
        <f>IF($FE153='Classificação geral'!$K145,'Classificação geral'!$O145,"")</f>
        <v/>
      </c>
      <c r="FS153" s="215" t="str">
        <f>IF($FE153='Classificação geral'!$K145,'Classificação geral'!$AM145,"")</f>
        <v/>
      </c>
      <c r="FT153" s="216" t="str">
        <f>IFERROR(RANK(FS153,FS:FS,0)+ COUNTIF($FS$13:FS152,FS153),"")</f>
        <v/>
      </c>
      <c r="FU153" s="209"/>
      <c r="FV153" s="214" t="str">
        <f>IFERROR(IF(AND('Classificação geral'!$J145="mas",'Classificação geral'!$K145=1,'Classificação geral'!$F145="Mini"),'Classificação geral'!$A145,""),"")</f>
        <v/>
      </c>
      <c r="FW153" s="214" t="str">
        <f>IFERROR(IF(AND('Classificação geral'!$J145="mas",'Classificação geral'!$K145=1,'Classificação geral'!$F145="Mini"),'Classificação geral'!$B145,""),"")</f>
        <v/>
      </c>
      <c r="FX153" s="215" t="str">
        <f>IF($FW153='Classificação geral'!$B145,'Classificação geral'!$C145,"")</f>
        <v/>
      </c>
      <c r="FY153" s="215" t="str">
        <f>IF($FW153='Classificação geral'!$B145,'Classificação geral'!$D145,"")</f>
        <v/>
      </c>
      <c r="FZ153" s="215" t="str">
        <f>IF($FW153='Classificação geral'!$B145,'Classificação geral'!$J145,"")</f>
        <v/>
      </c>
      <c r="GA153" s="214" t="str">
        <f>IFERROR(IF(AND($FZ153="mas",'Classificação geral'!$K145=1),'Classificação geral'!K145,""),"")</f>
        <v/>
      </c>
      <c r="GB153" s="214" t="str">
        <f>IFERROR(IF(AND($FZ153="mas",'Classificação geral'!$K145=1),'Classificação geral'!P145,""),"")</f>
        <v/>
      </c>
      <c r="GC153" s="214" t="str">
        <f>IFERROR(IF(AND($FZ153="mas",'Classificação geral'!$K145=1),'Classificação geral'!S145,""),"")</f>
        <v/>
      </c>
      <c r="GD153" s="214" t="str">
        <f>IFERROR(IF(AND($FZ153="mas",'Classificação geral'!$K145=1),'Classificação geral'!T145,""),"")</f>
        <v/>
      </c>
      <c r="GE153" s="214" t="str">
        <f>IFERROR(IF(AND($FZ153="mas",'Classificação geral'!$K145=1),'Classificação geral'!L145,""),"")</f>
        <v/>
      </c>
      <c r="GF153" s="214" t="str">
        <f>IFERROR(IF(AND($FZ153="mas",'Classificação geral'!$K145=1),'Classificação geral'!U145,""),"")</f>
        <v/>
      </c>
      <c r="GG153" s="214" t="str">
        <f>IFERROR(IF(AND($FZ153="mas",'Classificação geral'!$K145=1),'Classificação geral'!W145,""),"")</f>
        <v/>
      </c>
      <c r="GH153" s="214" t="str">
        <f>IFERROR(IF(AND($FZ153="mas",'Classificação geral'!$K145=1),'Classificação geral'!X145,""),"")</f>
        <v/>
      </c>
      <c r="GI153" s="214" t="str">
        <f>IFERROR(IF(AND($FZ153="mas",'Classificação geral'!$K145=1),'Classificação geral'!M145,""),"")</f>
        <v/>
      </c>
      <c r="GJ153" s="214" t="str">
        <f>IFERROR(IF(AND($FZ153="mas",'Classificação geral'!$K145=1),'Classificação geral'!Y145,""),"")</f>
        <v/>
      </c>
      <c r="GK153" s="214" t="str">
        <f>IFERROR(IF(AND($FZ153="mas",'Classificação geral'!$K145=1),'Classificação geral'!AA145,""),"")</f>
        <v/>
      </c>
      <c r="GL153" s="214" t="str">
        <f>IFERROR(IF(AND($FZ153="mas",'Classificação geral'!$K145=1),'Classificação geral'!AB145,""),"")</f>
        <v/>
      </c>
      <c r="GM153" s="214" t="str">
        <f>IFERROR(IF(AND($FZ153="mas",'Classificação geral'!$K145=1),'Classificação geral'!N145,""),"")</f>
        <v/>
      </c>
      <c r="GN153" s="214" t="str">
        <f>IFERROR(IF(AND($FZ153="mas",'Classificação geral'!$K145=1),'Classificação geral'!O145,""),"")</f>
        <v/>
      </c>
      <c r="GO153" s="244" t="str">
        <f>IFERROR(IF(AND($FZ153="mas",'Classificação geral'!$K145=1),'Classificação geral'!AM145,""),"")</f>
        <v/>
      </c>
      <c r="GP153" s="216" t="str">
        <f>IFERROR(RANK(GO153,GO:GO,0)+ COUNTIF($GO$13:GO152,GO153),"")</f>
        <v/>
      </c>
      <c r="GQ153" s="209"/>
      <c r="GR153" s="214" t="str">
        <f>IFERROR(IF(AND('Classificação geral'!$J145="fem",'Classificação geral'!$K145=2,'Classificação geral'!$F145="Mini"),'Classificação geral'!$A145,""),"")</f>
        <v/>
      </c>
      <c r="GS153" s="214" t="str">
        <f>IFERROR(IF(AND('Classificação geral'!$J145="fem",'Classificação geral'!$K145=2,'Classificação geral'!$F145="Mini"),'Classificação geral'!$B145,""),"")</f>
        <v/>
      </c>
      <c r="GT153" s="215" t="str">
        <f>IF($GS153='Classificação geral'!$B145,'Classificação geral'!$C145,"")</f>
        <v/>
      </c>
      <c r="GU153" s="215" t="str">
        <f>IF($GS153='Classificação geral'!$B145,'Classificação geral'!$D145,"")</f>
        <v/>
      </c>
      <c r="GV153" s="215" t="str">
        <f>IF($GS153='Classificação geral'!$B145,'Classificação geral'!$J145,"")</f>
        <v/>
      </c>
      <c r="GW153" s="214" t="str">
        <f>IFERROR(IF(AND($GV153="fem",'Classificação geral'!$K145=2),'Classificação geral'!K145,""),"")</f>
        <v/>
      </c>
      <c r="GX153" s="214" t="str">
        <f>IFERROR(IF(AND($GV153="fem",'Classificação geral'!$K145=2),'Classificação geral'!P145,""),"")</f>
        <v/>
      </c>
      <c r="GY153" s="214" t="str">
        <f>IFERROR(IF(AND($GV153="fem",'Classificação geral'!$K145=2),'Classificação geral'!S145,""),"")</f>
        <v/>
      </c>
      <c r="GZ153" s="214" t="str">
        <f>IFERROR(IF(AND($GV153="fem",'Classificação geral'!$K145=2),'Classificação geral'!T145,""),"")</f>
        <v/>
      </c>
      <c r="HA153" s="214" t="str">
        <f>IFERROR(IF(AND($GV153="fem",'Classificação geral'!$K145=2),'Classificação geral'!L145,""),"")</f>
        <v/>
      </c>
      <c r="HB153" s="214" t="str">
        <f>IFERROR(IF(AND($GV153="fem",'Classificação geral'!$K145=2),'Classificação geral'!U145,""),"")</f>
        <v/>
      </c>
      <c r="HC153" s="214" t="str">
        <f>IFERROR(IF(AND($GV153="fem",'Classificação geral'!$K145=2),'Classificação geral'!W145,""),"")</f>
        <v/>
      </c>
      <c r="HD153" s="214" t="str">
        <f>IFERROR(IF(AND($GV153="fem",'Classificação geral'!$K145=2),'Classificação geral'!X145,""),"")</f>
        <v/>
      </c>
      <c r="HE153" s="214" t="str">
        <f>IFERROR(IF(AND($GV153="fem",'Classificação geral'!$K145=2),'Classificação geral'!M145,""),"")</f>
        <v/>
      </c>
      <c r="HF153" s="214" t="str">
        <f>IFERROR(IF(AND($GV153="fem",'Classificação geral'!$K145=2),'Classificação geral'!Y145,""),"")</f>
        <v/>
      </c>
      <c r="HG153" s="214" t="str">
        <f>IFERROR(IF(AND($GV153="fem",'Classificação geral'!$K145=2),'Classificação geral'!AA145,""),"")</f>
        <v/>
      </c>
      <c r="HH153" s="214" t="str">
        <f>IFERROR(IF(AND($GV153="fem",'Classificação geral'!$K145=2),'Classificação geral'!AB145,""),"")</f>
        <v/>
      </c>
      <c r="HI153" s="214" t="str">
        <f>IFERROR(IF(AND($GV153="fem",'Classificação geral'!$K145=2),'Classificação geral'!N145,""),"")</f>
        <v/>
      </c>
      <c r="HJ153" s="214" t="str">
        <f>IFERROR(IF(AND($GV153="fem",'Classificação geral'!$K145=2),'Classificação geral'!O145,""),"")</f>
        <v/>
      </c>
      <c r="HK153" s="214" t="str">
        <f>IFERROR(IF(AND($GV153="fem",'Classificação geral'!$K145=2),'Classificação geral'!AM145,""),"")</f>
        <v/>
      </c>
      <c r="HL153" s="216" t="str">
        <f>IFERROR(RANK(HK153,HK:HK,0)+ COUNTIF(HK$13:$HK151,HK153),"")</f>
        <v/>
      </c>
      <c r="HM153" s="209"/>
      <c r="HN153" s="214" t="str">
        <f>IFERROR(IF(AND('Classificação geral'!$J145="mas",'Classificação geral'!$K145=2,'Classificação geral'!$F145="Mini"),'Classificação geral'!$A145,""),"")</f>
        <v/>
      </c>
      <c r="HO153" s="214" t="str">
        <f>IFERROR(IF(AND('Classificação geral'!$J145="mas",'Classificação geral'!$K145=2,'Classificação geral'!$F145="Mini"),'Classificação geral'!$B145,""),"")</f>
        <v/>
      </c>
      <c r="HP153" s="215" t="str">
        <f>IF($HO153='Classificação geral'!$B145,'Classificação geral'!$C145,"")</f>
        <v/>
      </c>
      <c r="HQ153" s="215" t="str">
        <f>IF($HO153='Classificação geral'!$B145,'Classificação geral'!$D145,"")</f>
        <v/>
      </c>
      <c r="HR153" s="215" t="str">
        <f>IF($HO153='Classificação geral'!$B145,'Classificação geral'!$J145,"")</f>
        <v/>
      </c>
      <c r="HS153" s="214" t="str">
        <f>IFERROR(IF(AND($HR153="mas",'Classificação geral'!$K145=2),'Classificação geral'!K145,""),"")</f>
        <v/>
      </c>
      <c r="HT153" s="214" t="str">
        <f>IFERROR(IF(AND($HR153="mas",'Classificação geral'!$K145=2),'Classificação geral'!P145,""),"")</f>
        <v/>
      </c>
      <c r="HU153" s="214" t="str">
        <f>IFERROR(IF(AND($HR153="mas",'Classificação geral'!$K145=2),'Classificação geral'!S145,""),"")</f>
        <v/>
      </c>
      <c r="HV153" s="214" t="str">
        <f>IFERROR(IF(AND($HR153="mas",'Classificação geral'!$K145=2),'Classificação geral'!T145,""),"")</f>
        <v/>
      </c>
      <c r="HW153" s="214" t="str">
        <f>IFERROR(IF(AND($HR153="mas",'Classificação geral'!$K145=2),'Classificação geral'!L145,""),"")</f>
        <v/>
      </c>
      <c r="HX153" s="214" t="str">
        <f>IFERROR(IF(AND($HR153="mas",'Classificação geral'!$K145=2),'Classificação geral'!U145,""),"")</f>
        <v/>
      </c>
      <c r="HY153" s="214" t="str">
        <f>IFERROR(IF(AND($HR153="mas",'Classificação geral'!$K145=2),'Classificação geral'!W145,""),"")</f>
        <v/>
      </c>
      <c r="HZ153" s="214" t="str">
        <f>IFERROR(IF(AND($HR153="mas",'Classificação geral'!$K145=2),'Classificação geral'!X145,""),"")</f>
        <v/>
      </c>
      <c r="IA153" s="214" t="str">
        <f>IFERROR(IF(AND($HR153="mas",'Classificação geral'!$K145=2),'Classificação geral'!M145,""),"")</f>
        <v/>
      </c>
      <c r="IB153" s="214" t="str">
        <f>IFERROR(IF(AND($HR153="mas",'Classificação geral'!$K145=2),'Classificação geral'!Y145,""),"")</f>
        <v/>
      </c>
      <c r="IC153" s="214" t="str">
        <f>IFERROR(IF(AND($HR153="mas",'Classificação geral'!$K145=2),'Classificação geral'!AA145,""),"")</f>
        <v/>
      </c>
      <c r="ID153" s="214" t="str">
        <f>IFERROR(IF(AND($HR153="mas",'Classificação geral'!$K145=2),'Classificação geral'!AB145,""),"")</f>
        <v/>
      </c>
      <c r="IE153" s="214" t="str">
        <f>IFERROR(IF(AND($HR153="mas",'Classificação geral'!$K145=2),'Classificação geral'!N145,""),"")</f>
        <v/>
      </c>
      <c r="IF153" s="214" t="str">
        <f>IFERROR(IF(AND($HR153="mas",'Classificação geral'!$K145=2),'Classificação geral'!$AM145,""),"")</f>
        <v/>
      </c>
      <c r="IG153" s="216" t="str">
        <f>IFERROR(RANK(IF153,IF:IF,0)+ COUNTIF($IF$13:IF$13,IF153),"")</f>
        <v/>
      </c>
      <c r="IH153" s="209"/>
      <c r="II153" s="214" t="str">
        <f>IFERROR(IF(AND('Classificação geral'!$J145="fem",'Classificação geral'!$K145=3,'Classificação geral'!$F145="Mini"),'Classificação geral'!$A145,""),"")</f>
        <v/>
      </c>
      <c r="IJ153" s="214" t="str">
        <f>IFERROR(IF(AND('Classificação geral'!$J145="fem",'Classificação geral'!$K145=3,'Classificação geral'!$F145="Mini"),'Classificação geral'!$B145,""),"")</f>
        <v/>
      </c>
      <c r="IK153" s="215" t="str">
        <f>IF($IJ153='Classificação geral'!$B145,'Classificação geral'!$C145,"")</f>
        <v/>
      </c>
      <c r="IL153" s="215" t="str">
        <f>IF($IJ153='Classificação geral'!$B145,'Classificação geral'!$D145,"")</f>
        <v/>
      </c>
      <c r="IM153" s="215" t="str">
        <f>IF($IJ153='Classificação geral'!$B145,'Classificação geral'!$J145,"")</f>
        <v/>
      </c>
      <c r="IN153" s="215" t="str">
        <f>IF($IM153='Classificação geral'!$J145,'Classificação geral'!$K145,"")</f>
        <v/>
      </c>
      <c r="IO153" s="215" t="str">
        <f>IF($IN153='Classificação geral'!$K145,'Classificação geral'!$P145,"")</f>
        <v/>
      </c>
      <c r="IP153" s="215" t="str">
        <f>IF($IN153='Classificação geral'!$K145,'Classificação geral'!$S145,"")</f>
        <v/>
      </c>
      <c r="IQ153" s="215" t="str">
        <f>IF($IN153='Classificação geral'!$K145,'Classificação geral'!$T145,"")</f>
        <v/>
      </c>
      <c r="IR153" s="215" t="str">
        <f>IF($IN153='Classificação geral'!$K145,'Classificação geral'!$L145,"")</f>
        <v/>
      </c>
      <c r="IS153" s="215" t="str">
        <f>IF($IN153='Classificação geral'!$K145,'Classificação geral'!$U145,"")</f>
        <v/>
      </c>
      <c r="IT153" s="215" t="str">
        <f>IF($IN153='Classificação geral'!$K145,'Classificação geral'!$W145,"")</f>
        <v/>
      </c>
      <c r="IU153" s="215" t="str">
        <f>IF($IN153='Classificação geral'!$K145,'Classificação geral'!$X145,"")</f>
        <v/>
      </c>
      <c r="IV153" s="215" t="str">
        <f>IF($IN153='Classificação geral'!$K145,'Classificação geral'!$M145,"")</f>
        <v/>
      </c>
      <c r="IW153" s="215" t="str">
        <f>IF($IN153='Classificação geral'!$K145,'Classificação geral'!$Y145,"")</f>
        <v/>
      </c>
      <c r="IX153" s="215" t="str">
        <f>IF($IN153='Classificação geral'!$K145,'Classificação geral'!$AA145,"")</f>
        <v/>
      </c>
      <c r="IY153" s="215" t="str">
        <f>IF($IN153='Classificação geral'!$K145,'Classificação geral'!$AB145,"")</f>
        <v/>
      </c>
      <c r="IZ153" s="215" t="str">
        <f>IF($IN153='Classificação geral'!$K145,'Classificação geral'!$N145,"")</f>
        <v/>
      </c>
      <c r="JA153" s="215" t="str">
        <f>IF($IN153='Classificação geral'!$K145,'Classificação geral'!$O145,"")</f>
        <v/>
      </c>
      <c r="JB153" s="215" t="str">
        <f>IF($IN153='Classificação geral'!$K145,'Classificação geral'!$AM145,"")</f>
        <v/>
      </c>
      <c r="JC153" s="216" t="str">
        <f>IFERROR(RANK(JB153,JB:JB,0)+ COUNTIF($JB$13:JB151,JB153),"")</f>
        <v/>
      </c>
      <c r="JD153" s="209"/>
      <c r="JE153" s="214" t="str">
        <f>IFERROR(IF(AND('Classificação geral'!$J145="mas",'Classificação geral'!$K145=3,'Classificação geral'!$F145="Mini"),'Classificação geral'!$A145,""),"")</f>
        <v/>
      </c>
      <c r="JF153" s="214" t="str">
        <f>IFERROR(IF(AND('Classificação geral'!$J145="mas",'Classificação geral'!$K145=3,'Classificação geral'!$F145="Mini"),'Classificação geral'!$B145,""),"")</f>
        <v/>
      </c>
      <c r="JG153" s="215" t="str">
        <f>IF($JF153='Classificação geral'!$B145,'Classificação geral'!$C145,"")</f>
        <v/>
      </c>
      <c r="JH153" s="215" t="str">
        <f>IF($JF153='Classificação geral'!$B145,'Classificação geral'!$D145,"")</f>
        <v/>
      </c>
      <c r="JI153" s="215" t="str">
        <f>IF($JF153='Classificação geral'!$B145,'Classificação geral'!$J145,"")</f>
        <v/>
      </c>
      <c r="JJ153" s="214" t="str">
        <f>IFERROR(IF(AND($JI153="mas",'Classificação geral'!$K145=3),'Classificação geral'!K145,""),"")</f>
        <v/>
      </c>
      <c r="JK153" s="214" t="str">
        <f>IFERROR(IF(AND($JI153="mas",'Classificação geral'!$K145=3),'Classificação geral'!P145,""),"")</f>
        <v/>
      </c>
      <c r="JL153" s="214" t="str">
        <f>IFERROR(IF(AND($JI153="mas",'Classificação geral'!$K145=3),'Classificação geral'!S145,""),"")</f>
        <v/>
      </c>
      <c r="JM153" s="214" t="str">
        <f>IFERROR(IF(AND($JI153="mas",'Classificação geral'!$K145=3),'Classificação geral'!T145,""),"")</f>
        <v/>
      </c>
      <c r="JN153" s="214" t="str">
        <f>IFERROR(IF(AND($JI153="mas",'Classificação geral'!$K145=3),'Classificação geral'!L145,""),"")</f>
        <v/>
      </c>
      <c r="JO153" s="214" t="str">
        <f>IFERROR(IF(AND($JI153="mas",'Classificação geral'!$K145=3),'Classificação geral'!U145,""),"")</f>
        <v/>
      </c>
      <c r="JP153" s="214" t="str">
        <f>IFERROR(IF(AND($JI153="mas",'Classificação geral'!$K145=3),'Classificação geral'!W145,""),"")</f>
        <v/>
      </c>
      <c r="JQ153" s="214" t="str">
        <f>IFERROR(IF(AND($JI153="mas",'Classificação geral'!$K145=3),'Classificação geral'!X145,""),"")</f>
        <v/>
      </c>
      <c r="JR153" s="214" t="str">
        <f>IFERROR(IF(AND($JI153="mas",'Classificação geral'!$K145=3),'Classificação geral'!M145,""),"")</f>
        <v/>
      </c>
      <c r="JS153" s="214" t="str">
        <f>IFERROR(IF(AND($JI153="mas",'Classificação geral'!$K145=3),'Classificação geral'!Y145,""),"")</f>
        <v/>
      </c>
      <c r="JT153" s="214" t="str">
        <f>IFERROR(IF(AND($JI153="mas",'Classificação geral'!$K145=3),'Classificação geral'!AA145,""),"")</f>
        <v/>
      </c>
      <c r="JU153" s="214" t="str">
        <f>IFERROR(IF(AND($JI153="mas",'Classificação geral'!$K145=3),'Classificação geral'!AB145,""),"")</f>
        <v/>
      </c>
      <c r="JV153" s="214" t="str">
        <f>IFERROR(IF(AND($JI153="mas",'Classificação geral'!$K145=3),'Classificação geral'!N145,""),"")</f>
        <v/>
      </c>
      <c r="JW153" s="214" t="str">
        <f>IFERROR(IF(AND($JI153="mas",'Classificação geral'!$K145=3),'Classificação geral'!$AM145,""),"")</f>
        <v/>
      </c>
      <c r="JX153" s="216" t="str">
        <f>IFERROR(RANK(JW153,JW:JW,0)+ COUNTIF(JW$13:$JW151,JW153),"")</f>
        <v/>
      </c>
    </row>
    <row r="154" spans="156:284" ht="24.75" customHeight="1" x14ac:dyDescent="0.35">
      <c r="EZ154" s="214" t="str">
        <f>IFERROR(IF(AND('Classificação geral'!$J146="FEM",'Classificação geral'!$K146=1,'Classificação geral'!$F146="Mini"),'Classificação geral'!$A146,""),"")</f>
        <v/>
      </c>
      <c r="FA154" s="214" t="str">
        <f>IFERROR(IF(AND('Classificação geral'!$J146="FEM",'Classificação geral'!$K146=1,'Classificação geral'!F146="Mini"),'Classificação geral'!$B146,""),"")</f>
        <v/>
      </c>
      <c r="FB154" s="215" t="str">
        <f>IF($FA154='Classificação geral'!$B146,'Classificação geral'!$C146,"")</f>
        <v/>
      </c>
      <c r="FC154" s="215" t="str">
        <f>IF($FA154='Classificação geral'!$B146,'Classificação geral'!$D146,"")</f>
        <v/>
      </c>
      <c r="FD154" s="215" t="str">
        <f>IF($FA154='Classificação geral'!$B146,'Classificação geral'!$J146,"")</f>
        <v/>
      </c>
      <c r="FE154" s="215" t="str">
        <f>IF($FD154='Classificação geral'!$J146,'Classificação geral'!$K146,"")</f>
        <v/>
      </c>
      <c r="FF154" s="215" t="str">
        <f>IF($FE154='Classificação geral'!$K146,'Classificação geral'!$P146,"")</f>
        <v/>
      </c>
      <c r="FG154" s="215" t="str">
        <f>IF($FE154='Classificação geral'!$K146,'Classificação geral'!$S146,"")</f>
        <v/>
      </c>
      <c r="FH154" s="215" t="str">
        <f>IF($FE154='Classificação geral'!$K146,'Classificação geral'!$T146,"")</f>
        <v/>
      </c>
      <c r="FI154" s="215" t="str">
        <f>IF($FE154='Classificação geral'!$K146,'Classificação geral'!$L146,"")</f>
        <v/>
      </c>
      <c r="FJ154" s="215" t="str">
        <f>IF($FE154='Classificação geral'!$K146,'Classificação geral'!$U146,"")</f>
        <v/>
      </c>
      <c r="FK154" s="215" t="str">
        <f>IF($FE154='Classificação geral'!$K146,'Classificação geral'!$W146,"")</f>
        <v/>
      </c>
      <c r="FL154" s="215" t="str">
        <f>IF($FE154='Classificação geral'!$K146,'Classificação geral'!$X146,"")</f>
        <v/>
      </c>
      <c r="FM154" s="215" t="str">
        <f>IF($FE154='Classificação geral'!$K146,'Classificação geral'!$M146,"")</f>
        <v/>
      </c>
      <c r="FN154" s="215" t="str">
        <f>IF($FE154='Classificação geral'!$K146,'Classificação geral'!$Y146,"")</f>
        <v/>
      </c>
      <c r="FO154" s="215" t="str">
        <f>IF($FE154='Classificação geral'!$K146,'Classificação geral'!$AA146,"")</f>
        <v/>
      </c>
      <c r="FP154" s="215" t="str">
        <f>IF($FE154='Classificação geral'!$K146,'Classificação geral'!$AB146,"")</f>
        <v/>
      </c>
      <c r="FQ154" s="215" t="str">
        <f>IF($FE154='Classificação geral'!$K146,'Classificação geral'!$N146,"")</f>
        <v/>
      </c>
      <c r="FR154" s="215" t="str">
        <f>IF($FE154='Classificação geral'!$K146,'Classificação geral'!$O146,"")</f>
        <v/>
      </c>
      <c r="FS154" s="215" t="str">
        <f>IF($FE154='Classificação geral'!$K146,'Classificação geral'!$AM146,"")</f>
        <v/>
      </c>
      <c r="FT154" s="216" t="str">
        <f>IFERROR(RANK(FS154,FS:FS,0)+ COUNTIF($FS$13:FS153,FS154),"")</f>
        <v/>
      </c>
      <c r="FU154" s="209"/>
      <c r="FV154" s="214" t="str">
        <f>IFERROR(IF(AND('Classificação geral'!$J146="mas",'Classificação geral'!$K146=1,'Classificação geral'!$F146="Mini"),'Classificação geral'!$A146,""),"")</f>
        <v/>
      </c>
      <c r="FW154" s="214" t="str">
        <f>IFERROR(IF(AND('Classificação geral'!$J146="mas",'Classificação geral'!$K146=1,'Classificação geral'!$F146="Mini"),'Classificação geral'!$B146,""),"")</f>
        <v/>
      </c>
      <c r="FX154" s="215" t="str">
        <f>IF($FW154='Classificação geral'!$B146,'Classificação geral'!$C146,"")</f>
        <v/>
      </c>
      <c r="FY154" s="215" t="str">
        <f>IF($FW154='Classificação geral'!$B146,'Classificação geral'!$D146,"")</f>
        <v/>
      </c>
      <c r="FZ154" s="215" t="str">
        <f>IF($FW154='Classificação geral'!$B146,'Classificação geral'!$J146,"")</f>
        <v/>
      </c>
      <c r="GA154" s="214" t="str">
        <f>IFERROR(IF(AND($FZ154="mas",'Classificação geral'!$K146=1),'Classificação geral'!K146,""),"")</f>
        <v/>
      </c>
      <c r="GB154" s="214" t="str">
        <f>IFERROR(IF(AND($FZ154="mas",'Classificação geral'!$K146=1),'Classificação geral'!P146,""),"")</f>
        <v/>
      </c>
      <c r="GC154" s="214" t="str">
        <f>IFERROR(IF(AND($FZ154="mas",'Classificação geral'!$K146=1),'Classificação geral'!S146,""),"")</f>
        <v/>
      </c>
      <c r="GD154" s="214" t="str">
        <f>IFERROR(IF(AND($FZ154="mas",'Classificação geral'!$K146=1),'Classificação geral'!T146,""),"")</f>
        <v/>
      </c>
      <c r="GE154" s="214" t="str">
        <f>IFERROR(IF(AND($FZ154="mas",'Classificação geral'!$K146=1),'Classificação geral'!L146,""),"")</f>
        <v/>
      </c>
      <c r="GF154" s="214" t="str">
        <f>IFERROR(IF(AND($FZ154="mas",'Classificação geral'!$K146=1),'Classificação geral'!U146,""),"")</f>
        <v/>
      </c>
      <c r="GG154" s="214" t="str">
        <f>IFERROR(IF(AND($FZ154="mas",'Classificação geral'!$K146=1),'Classificação geral'!W146,""),"")</f>
        <v/>
      </c>
      <c r="GH154" s="214" t="str">
        <f>IFERROR(IF(AND($FZ154="mas",'Classificação geral'!$K146=1),'Classificação geral'!X146,""),"")</f>
        <v/>
      </c>
      <c r="GI154" s="214" t="str">
        <f>IFERROR(IF(AND($FZ154="mas",'Classificação geral'!$K146=1),'Classificação geral'!M146,""),"")</f>
        <v/>
      </c>
      <c r="GJ154" s="214" t="str">
        <f>IFERROR(IF(AND($FZ154="mas",'Classificação geral'!$K146=1),'Classificação geral'!Y146,""),"")</f>
        <v/>
      </c>
      <c r="GK154" s="214" t="str">
        <f>IFERROR(IF(AND($FZ154="mas",'Classificação geral'!$K146=1),'Classificação geral'!AA146,""),"")</f>
        <v/>
      </c>
      <c r="GL154" s="214" t="str">
        <f>IFERROR(IF(AND($FZ154="mas",'Classificação geral'!$K146=1),'Classificação geral'!AB146,""),"")</f>
        <v/>
      </c>
      <c r="GM154" s="214" t="str">
        <f>IFERROR(IF(AND($FZ154="mas",'Classificação geral'!$K146=1),'Classificação geral'!N146,""),"")</f>
        <v/>
      </c>
      <c r="GN154" s="214" t="str">
        <f>IFERROR(IF(AND($FZ154="mas",'Classificação geral'!$K146=1),'Classificação geral'!O146,""),"")</f>
        <v/>
      </c>
      <c r="GO154" s="244" t="str">
        <f>IFERROR(IF(AND($FZ154="mas",'Classificação geral'!$K146=1),'Classificação geral'!AM146,""),"")</f>
        <v/>
      </c>
      <c r="GP154" s="216" t="str">
        <f>IFERROR(RANK(GO154,GO:GO,0)+ COUNTIF($GO$13:GO153,GO154),"")</f>
        <v/>
      </c>
      <c r="GQ154" s="209"/>
      <c r="GR154" s="214" t="str">
        <f>IFERROR(IF(AND('Classificação geral'!$J146="fem",'Classificação geral'!$K146=2,'Classificação geral'!$F146="Mini"),'Classificação geral'!$A146,""),"")</f>
        <v/>
      </c>
      <c r="GS154" s="214" t="str">
        <f>IFERROR(IF(AND('Classificação geral'!$J146="fem",'Classificação geral'!$K146=2,'Classificação geral'!$F146="Mini"),'Classificação geral'!$B146,""),"")</f>
        <v/>
      </c>
      <c r="GT154" s="215" t="str">
        <f>IF($GS154='Classificação geral'!$B146,'Classificação geral'!$C146,"")</f>
        <v/>
      </c>
      <c r="GU154" s="215" t="str">
        <f>IF($GS154='Classificação geral'!$B146,'Classificação geral'!$D146,"")</f>
        <v/>
      </c>
      <c r="GV154" s="215" t="str">
        <f>IF($GS154='Classificação geral'!$B146,'Classificação geral'!$J146,"")</f>
        <v/>
      </c>
      <c r="GW154" s="214" t="str">
        <f>IFERROR(IF(AND($GV154="fem",'Classificação geral'!$K146=2),'Classificação geral'!K146,""),"")</f>
        <v/>
      </c>
      <c r="GX154" s="214" t="str">
        <f>IFERROR(IF(AND($GV154="fem",'Classificação geral'!$K146=2),'Classificação geral'!P146,""),"")</f>
        <v/>
      </c>
      <c r="GY154" s="214" t="str">
        <f>IFERROR(IF(AND($GV154="fem",'Classificação geral'!$K146=2),'Classificação geral'!S146,""),"")</f>
        <v/>
      </c>
      <c r="GZ154" s="214" t="str">
        <f>IFERROR(IF(AND($GV154="fem",'Classificação geral'!$K146=2),'Classificação geral'!T146,""),"")</f>
        <v/>
      </c>
      <c r="HA154" s="214" t="str">
        <f>IFERROR(IF(AND($GV154="fem",'Classificação geral'!$K146=2),'Classificação geral'!L146,""),"")</f>
        <v/>
      </c>
      <c r="HB154" s="214" t="str">
        <f>IFERROR(IF(AND($GV154="fem",'Classificação geral'!$K146=2),'Classificação geral'!U146,""),"")</f>
        <v/>
      </c>
      <c r="HC154" s="214" t="str">
        <f>IFERROR(IF(AND($GV154="fem",'Classificação geral'!$K146=2),'Classificação geral'!W146,""),"")</f>
        <v/>
      </c>
      <c r="HD154" s="214" t="str">
        <f>IFERROR(IF(AND($GV154="fem",'Classificação geral'!$K146=2),'Classificação geral'!X146,""),"")</f>
        <v/>
      </c>
      <c r="HE154" s="214" t="str">
        <f>IFERROR(IF(AND($GV154="fem",'Classificação geral'!$K146=2),'Classificação geral'!M146,""),"")</f>
        <v/>
      </c>
      <c r="HF154" s="214" t="str">
        <f>IFERROR(IF(AND($GV154="fem",'Classificação geral'!$K146=2),'Classificação geral'!Y146,""),"")</f>
        <v/>
      </c>
      <c r="HG154" s="214" t="str">
        <f>IFERROR(IF(AND($GV154="fem",'Classificação geral'!$K146=2),'Classificação geral'!AA146,""),"")</f>
        <v/>
      </c>
      <c r="HH154" s="214" t="str">
        <f>IFERROR(IF(AND($GV154="fem",'Classificação geral'!$K146=2),'Classificação geral'!AB146,""),"")</f>
        <v/>
      </c>
      <c r="HI154" s="214" t="str">
        <f>IFERROR(IF(AND($GV154="fem",'Classificação geral'!$K146=2),'Classificação geral'!N146,""),"")</f>
        <v/>
      </c>
      <c r="HJ154" s="214" t="str">
        <f>IFERROR(IF(AND($GV154="fem",'Classificação geral'!$K146=2),'Classificação geral'!O146,""),"")</f>
        <v/>
      </c>
      <c r="HK154" s="214" t="str">
        <f>IFERROR(IF(AND($GV154="fem",'Classificação geral'!$K146=2),'Classificação geral'!AM146,""),"")</f>
        <v/>
      </c>
      <c r="HL154" s="216" t="str">
        <f>IFERROR(RANK(HK154,HK:HK,0)+ COUNTIF(HK$13:$HK152,HK154),"")</f>
        <v/>
      </c>
      <c r="HM154" s="209"/>
      <c r="HN154" s="214" t="str">
        <f>IFERROR(IF(AND('Classificação geral'!$J146="mas",'Classificação geral'!$K146=2,'Classificação geral'!$F146="Mini"),'Classificação geral'!$A146,""),"")</f>
        <v/>
      </c>
      <c r="HO154" s="214" t="str">
        <f>IFERROR(IF(AND('Classificação geral'!$J146="mas",'Classificação geral'!$K146=2,'Classificação geral'!$F146="Mini"),'Classificação geral'!$B146,""),"")</f>
        <v/>
      </c>
      <c r="HP154" s="215" t="str">
        <f>IF($HO154='Classificação geral'!$B146,'Classificação geral'!$C146,"")</f>
        <v/>
      </c>
      <c r="HQ154" s="215" t="str">
        <f>IF($HO154='Classificação geral'!$B146,'Classificação geral'!$D146,"")</f>
        <v/>
      </c>
      <c r="HR154" s="215" t="str">
        <f>IF($HO154='Classificação geral'!$B146,'Classificação geral'!$J146,"")</f>
        <v/>
      </c>
      <c r="HS154" s="214" t="str">
        <f>IFERROR(IF(AND($HR154="mas",'Classificação geral'!$K146=2),'Classificação geral'!K146,""),"")</f>
        <v/>
      </c>
      <c r="HT154" s="214" t="str">
        <f>IFERROR(IF(AND($HR154="mas",'Classificação geral'!$K146=2),'Classificação geral'!P146,""),"")</f>
        <v/>
      </c>
      <c r="HU154" s="214" t="str">
        <f>IFERROR(IF(AND($HR154="mas",'Classificação geral'!$K146=2),'Classificação geral'!S146,""),"")</f>
        <v/>
      </c>
      <c r="HV154" s="214" t="str">
        <f>IFERROR(IF(AND($HR154="mas",'Classificação geral'!$K146=2),'Classificação geral'!T146,""),"")</f>
        <v/>
      </c>
      <c r="HW154" s="214" t="str">
        <f>IFERROR(IF(AND($HR154="mas",'Classificação geral'!$K146=2),'Classificação geral'!L146,""),"")</f>
        <v/>
      </c>
      <c r="HX154" s="214" t="str">
        <f>IFERROR(IF(AND($HR154="mas",'Classificação geral'!$K146=2),'Classificação geral'!U146,""),"")</f>
        <v/>
      </c>
      <c r="HY154" s="214" t="str">
        <f>IFERROR(IF(AND($HR154="mas",'Classificação geral'!$K146=2),'Classificação geral'!W146,""),"")</f>
        <v/>
      </c>
      <c r="HZ154" s="214" t="str">
        <f>IFERROR(IF(AND($HR154="mas",'Classificação geral'!$K146=2),'Classificação geral'!X146,""),"")</f>
        <v/>
      </c>
      <c r="IA154" s="214" t="str">
        <f>IFERROR(IF(AND($HR154="mas",'Classificação geral'!$K146=2),'Classificação geral'!M146,""),"")</f>
        <v/>
      </c>
      <c r="IB154" s="214" t="str">
        <f>IFERROR(IF(AND($HR154="mas",'Classificação geral'!$K146=2),'Classificação geral'!Y146,""),"")</f>
        <v/>
      </c>
      <c r="IC154" s="214" t="str">
        <f>IFERROR(IF(AND($HR154="mas",'Classificação geral'!$K146=2),'Classificação geral'!AA146,""),"")</f>
        <v/>
      </c>
      <c r="ID154" s="214" t="str">
        <f>IFERROR(IF(AND($HR154="mas",'Classificação geral'!$K146=2),'Classificação geral'!AB146,""),"")</f>
        <v/>
      </c>
      <c r="IE154" s="214" t="str">
        <f>IFERROR(IF(AND($HR154="mas",'Classificação geral'!$K146=2),'Classificação geral'!N146,""),"")</f>
        <v/>
      </c>
      <c r="IF154" s="214" t="str">
        <f>IFERROR(IF(AND($HR154="mas",'Classificação geral'!$K146=2),'Classificação geral'!$AM146,""),"")</f>
        <v/>
      </c>
      <c r="IG154" s="216" t="str">
        <f>IFERROR(RANK(IF154,IF:IF,0)+ COUNTIF($IF$13:IF$13,IF154),"")</f>
        <v/>
      </c>
      <c r="IH154" s="209"/>
      <c r="II154" s="214" t="str">
        <f>IFERROR(IF(AND('Classificação geral'!$J146="fem",'Classificação geral'!$K146=3,'Classificação geral'!$F146="Mini"),'Classificação geral'!$A146,""),"")</f>
        <v/>
      </c>
      <c r="IJ154" s="214" t="str">
        <f>IFERROR(IF(AND('Classificação geral'!$J146="fem",'Classificação geral'!$K146=3,'Classificação geral'!$F146="Mini"),'Classificação geral'!$B146,""),"")</f>
        <v/>
      </c>
      <c r="IK154" s="215" t="str">
        <f>IF($IJ154='Classificação geral'!$B146,'Classificação geral'!$C146,"")</f>
        <v/>
      </c>
      <c r="IL154" s="215" t="str">
        <f>IF($IJ154='Classificação geral'!$B146,'Classificação geral'!$D146,"")</f>
        <v/>
      </c>
      <c r="IM154" s="215" t="str">
        <f>IF($IJ154='Classificação geral'!$B146,'Classificação geral'!$J146,"")</f>
        <v/>
      </c>
      <c r="IN154" s="215" t="str">
        <f>IF($IM154='Classificação geral'!$J146,'Classificação geral'!$K146,"")</f>
        <v/>
      </c>
      <c r="IO154" s="215" t="str">
        <f>IF($IN154='Classificação geral'!$K146,'Classificação geral'!$P146,"")</f>
        <v/>
      </c>
      <c r="IP154" s="215" t="str">
        <f>IF($IN154='Classificação geral'!$K146,'Classificação geral'!$S146,"")</f>
        <v/>
      </c>
      <c r="IQ154" s="215" t="str">
        <f>IF($IN154='Classificação geral'!$K146,'Classificação geral'!$T146,"")</f>
        <v/>
      </c>
      <c r="IR154" s="215" t="str">
        <f>IF($IN154='Classificação geral'!$K146,'Classificação geral'!$L146,"")</f>
        <v/>
      </c>
      <c r="IS154" s="215" t="str">
        <f>IF($IN154='Classificação geral'!$K146,'Classificação geral'!$U146,"")</f>
        <v/>
      </c>
      <c r="IT154" s="215" t="str">
        <f>IF($IN154='Classificação geral'!$K146,'Classificação geral'!$W146,"")</f>
        <v/>
      </c>
      <c r="IU154" s="215" t="str">
        <f>IF($IN154='Classificação geral'!$K146,'Classificação geral'!$X146,"")</f>
        <v/>
      </c>
      <c r="IV154" s="215" t="str">
        <f>IF($IN154='Classificação geral'!$K146,'Classificação geral'!$M146,"")</f>
        <v/>
      </c>
      <c r="IW154" s="215" t="str">
        <f>IF($IN154='Classificação geral'!$K146,'Classificação geral'!$Y146,"")</f>
        <v/>
      </c>
      <c r="IX154" s="215" t="str">
        <f>IF($IN154='Classificação geral'!$K146,'Classificação geral'!$AA146,"")</f>
        <v/>
      </c>
      <c r="IY154" s="215" t="str">
        <f>IF($IN154='Classificação geral'!$K146,'Classificação geral'!$AB146,"")</f>
        <v/>
      </c>
      <c r="IZ154" s="215" t="str">
        <f>IF($IN154='Classificação geral'!$K146,'Classificação geral'!$N146,"")</f>
        <v/>
      </c>
      <c r="JA154" s="215" t="str">
        <f>IF($IN154='Classificação geral'!$K146,'Classificação geral'!$O146,"")</f>
        <v/>
      </c>
      <c r="JB154" s="215" t="str">
        <f>IF($IN154='Classificação geral'!$K146,'Classificação geral'!$AM146,"")</f>
        <v/>
      </c>
      <c r="JC154" s="216" t="str">
        <f>IFERROR(RANK(JB154,JB:JB,0)+ COUNTIF($JB$13:JB152,JB154),"")</f>
        <v/>
      </c>
      <c r="JD154" s="209"/>
      <c r="JE154" s="214" t="str">
        <f>IFERROR(IF(AND('Classificação geral'!$J146="mas",'Classificação geral'!$K146=3,'Classificação geral'!$F146="Mini"),'Classificação geral'!$A146,""),"")</f>
        <v/>
      </c>
      <c r="JF154" s="214" t="str">
        <f>IFERROR(IF(AND('Classificação geral'!$J146="mas",'Classificação geral'!$K146=3,'Classificação geral'!$F146="Mini"),'Classificação geral'!$B146,""),"")</f>
        <v/>
      </c>
      <c r="JG154" s="215" t="str">
        <f>IF($JF154='Classificação geral'!$B146,'Classificação geral'!$C146,"")</f>
        <v/>
      </c>
      <c r="JH154" s="215" t="str">
        <f>IF($JF154='Classificação geral'!$B146,'Classificação geral'!$D146,"")</f>
        <v/>
      </c>
      <c r="JI154" s="215" t="str">
        <f>IF($JF154='Classificação geral'!$B146,'Classificação geral'!$J146,"")</f>
        <v/>
      </c>
      <c r="JJ154" s="214" t="str">
        <f>IFERROR(IF(AND($JI154="mas",'Classificação geral'!$K146=3),'Classificação geral'!K146,""),"")</f>
        <v/>
      </c>
      <c r="JK154" s="214" t="str">
        <f>IFERROR(IF(AND($JI154="mas",'Classificação geral'!$K146=3),'Classificação geral'!P146,""),"")</f>
        <v/>
      </c>
      <c r="JL154" s="214" t="str">
        <f>IFERROR(IF(AND($JI154="mas",'Classificação geral'!$K146=3),'Classificação geral'!S146,""),"")</f>
        <v/>
      </c>
      <c r="JM154" s="214" t="str">
        <f>IFERROR(IF(AND($JI154="mas",'Classificação geral'!$K146=3),'Classificação geral'!T146,""),"")</f>
        <v/>
      </c>
      <c r="JN154" s="214" t="str">
        <f>IFERROR(IF(AND($JI154="mas",'Classificação geral'!$K146=3),'Classificação geral'!L146,""),"")</f>
        <v/>
      </c>
      <c r="JO154" s="214" t="str">
        <f>IFERROR(IF(AND($JI154="mas",'Classificação geral'!$K146=3),'Classificação geral'!U146,""),"")</f>
        <v/>
      </c>
      <c r="JP154" s="214" t="str">
        <f>IFERROR(IF(AND($JI154="mas",'Classificação geral'!$K146=3),'Classificação geral'!W146,""),"")</f>
        <v/>
      </c>
      <c r="JQ154" s="214" t="str">
        <f>IFERROR(IF(AND($JI154="mas",'Classificação geral'!$K146=3),'Classificação geral'!X146,""),"")</f>
        <v/>
      </c>
      <c r="JR154" s="214" t="str">
        <f>IFERROR(IF(AND($JI154="mas",'Classificação geral'!$K146=3),'Classificação geral'!M146,""),"")</f>
        <v/>
      </c>
      <c r="JS154" s="214" t="str">
        <f>IFERROR(IF(AND($JI154="mas",'Classificação geral'!$K146=3),'Classificação geral'!Y146,""),"")</f>
        <v/>
      </c>
      <c r="JT154" s="214" t="str">
        <f>IFERROR(IF(AND($JI154="mas",'Classificação geral'!$K146=3),'Classificação geral'!AA146,""),"")</f>
        <v/>
      </c>
      <c r="JU154" s="214" t="str">
        <f>IFERROR(IF(AND($JI154="mas",'Classificação geral'!$K146=3),'Classificação geral'!AB146,""),"")</f>
        <v/>
      </c>
      <c r="JV154" s="214" t="str">
        <f>IFERROR(IF(AND($JI154="mas",'Classificação geral'!$K146=3),'Classificação geral'!N146,""),"")</f>
        <v/>
      </c>
      <c r="JW154" s="214" t="str">
        <f>IFERROR(IF(AND($JI154="mas",'Classificação geral'!$K146=3),'Classificação geral'!$AM146,""),"")</f>
        <v/>
      </c>
      <c r="JX154" s="216" t="str">
        <f>IFERROR(RANK(JW154,JW:JW,0)+ COUNTIF(JW$13:$JW152,JW154),"")</f>
        <v/>
      </c>
    </row>
    <row r="155" spans="156:284" ht="24.75" customHeight="1" x14ac:dyDescent="0.35">
      <c r="EZ155" s="214" t="str">
        <f>IFERROR(IF(AND('Classificação geral'!$J147="FEM",'Classificação geral'!$K147=1,'Classificação geral'!$F147="Mini"),'Classificação geral'!$A147,""),"")</f>
        <v/>
      </c>
      <c r="FA155" s="214" t="str">
        <f>IFERROR(IF(AND('Classificação geral'!$J147="FEM",'Classificação geral'!$K147=1,'Classificação geral'!F147="Mini"),'Classificação geral'!$B147,""),"")</f>
        <v/>
      </c>
      <c r="FB155" s="215" t="str">
        <f>IF($FA155='Classificação geral'!$B147,'Classificação geral'!$C147,"")</f>
        <v/>
      </c>
      <c r="FC155" s="215" t="str">
        <f>IF($FA155='Classificação geral'!$B147,'Classificação geral'!$D147,"")</f>
        <v/>
      </c>
      <c r="FD155" s="215" t="str">
        <f>IF($FA155='Classificação geral'!$B147,'Classificação geral'!$J147,"")</f>
        <v/>
      </c>
      <c r="FE155" s="215" t="str">
        <f>IF($FD155='Classificação geral'!$J147,'Classificação geral'!$K147,"")</f>
        <v/>
      </c>
      <c r="FF155" s="215" t="str">
        <f>IF($FE155='Classificação geral'!$K147,'Classificação geral'!$P147,"")</f>
        <v/>
      </c>
      <c r="FG155" s="215" t="str">
        <f>IF($FE155='Classificação geral'!$K147,'Classificação geral'!$S147,"")</f>
        <v/>
      </c>
      <c r="FH155" s="215" t="str">
        <f>IF($FE155='Classificação geral'!$K147,'Classificação geral'!$T147,"")</f>
        <v/>
      </c>
      <c r="FI155" s="215" t="str">
        <f>IF($FE155='Classificação geral'!$K147,'Classificação geral'!$L147,"")</f>
        <v/>
      </c>
      <c r="FJ155" s="215" t="str">
        <f>IF($FE155='Classificação geral'!$K147,'Classificação geral'!$U147,"")</f>
        <v/>
      </c>
      <c r="FK155" s="215" t="str">
        <f>IF($FE155='Classificação geral'!$K147,'Classificação geral'!$W147,"")</f>
        <v/>
      </c>
      <c r="FL155" s="215" t="str">
        <f>IF($FE155='Classificação geral'!$K147,'Classificação geral'!$X147,"")</f>
        <v/>
      </c>
      <c r="FM155" s="215" t="str">
        <f>IF($FE155='Classificação geral'!$K147,'Classificação geral'!$M147,"")</f>
        <v/>
      </c>
      <c r="FN155" s="215" t="str">
        <f>IF($FE155='Classificação geral'!$K147,'Classificação geral'!$Y147,"")</f>
        <v/>
      </c>
      <c r="FO155" s="215" t="str">
        <f>IF($FE155='Classificação geral'!$K147,'Classificação geral'!$AA147,"")</f>
        <v/>
      </c>
      <c r="FP155" s="215" t="str">
        <f>IF($FE155='Classificação geral'!$K147,'Classificação geral'!$AB147,"")</f>
        <v/>
      </c>
      <c r="FQ155" s="215" t="str">
        <f>IF($FE155='Classificação geral'!$K147,'Classificação geral'!$N147,"")</f>
        <v/>
      </c>
      <c r="FR155" s="215" t="str">
        <f>IF($FE155='Classificação geral'!$K147,'Classificação geral'!$O147,"")</f>
        <v/>
      </c>
      <c r="FS155" s="215" t="str">
        <f>IF($FE155='Classificação geral'!$K147,'Classificação geral'!$AM147,"")</f>
        <v/>
      </c>
      <c r="FT155" s="216" t="str">
        <f>IFERROR(RANK(FS155,FS:FS,0)+ COUNTIF($FS$13:FS154,FS155),"")</f>
        <v/>
      </c>
      <c r="FU155" s="209"/>
      <c r="FV155" s="214" t="str">
        <f>IFERROR(IF(AND('Classificação geral'!$J147="mas",'Classificação geral'!$K147=1,'Classificação geral'!$F147="Mini"),'Classificação geral'!$A147,""),"")</f>
        <v/>
      </c>
      <c r="FW155" s="214" t="str">
        <f>IFERROR(IF(AND('Classificação geral'!$J147="mas",'Classificação geral'!$K147=1,'Classificação geral'!$F147="Mini"),'Classificação geral'!$B147,""),"")</f>
        <v/>
      </c>
      <c r="FX155" s="215" t="str">
        <f>IF($FW155='Classificação geral'!$B147,'Classificação geral'!$C147,"")</f>
        <v/>
      </c>
      <c r="FY155" s="215" t="str">
        <f>IF($FW155='Classificação geral'!$B147,'Classificação geral'!$D147,"")</f>
        <v/>
      </c>
      <c r="FZ155" s="215" t="str">
        <f>IF($FW155='Classificação geral'!$B147,'Classificação geral'!$J147,"")</f>
        <v/>
      </c>
      <c r="GA155" s="214" t="str">
        <f>IFERROR(IF(AND($FZ155="mas",'Classificação geral'!$K147=1),'Classificação geral'!K147,""),"")</f>
        <v/>
      </c>
      <c r="GB155" s="214" t="str">
        <f>IFERROR(IF(AND($FZ155="mas",'Classificação geral'!$K147=1),'Classificação geral'!P147,""),"")</f>
        <v/>
      </c>
      <c r="GC155" s="214" t="str">
        <f>IFERROR(IF(AND($FZ155="mas",'Classificação geral'!$K147=1),'Classificação geral'!S147,""),"")</f>
        <v/>
      </c>
      <c r="GD155" s="214" t="str">
        <f>IFERROR(IF(AND($FZ155="mas",'Classificação geral'!$K147=1),'Classificação geral'!T147,""),"")</f>
        <v/>
      </c>
      <c r="GE155" s="214" t="str">
        <f>IFERROR(IF(AND($FZ155="mas",'Classificação geral'!$K147=1),'Classificação geral'!L147,""),"")</f>
        <v/>
      </c>
      <c r="GF155" s="214" t="str">
        <f>IFERROR(IF(AND($FZ155="mas",'Classificação geral'!$K147=1),'Classificação geral'!U147,""),"")</f>
        <v/>
      </c>
      <c r="GG155" s="214" t="str">
        <f>IFERROR(IF(AND($FZ155="mas",'Classificação geral'!$K147=1),'Classificação geral'!W147,""),"")</f>
        <v/>
      </c>
      <c r="GH155" s="214" t="str">
        <f>IFERROR(IF(AND($FZ155="mas",'Classificação geral'!$K147=1),'Classificação geral'!X147,""),"")</f>
        <v/>
      </c>
      <c r="GI155" s="214" t="str">
        <f>IFERROR(IF(AND($FZ155="mas",'Classificação geral'!$K147=1),'Classificação geral'!M147,""),"")</f>
        <v/>
      </c>
      <c r="GJ155" s="214" t="str">
        <f>IFERROR(IF(AND($FZ155="mas",'Classificação geral'!$K147=1),'Classificação geral'!Y147,""),"")</f>
        <v/>
      </c>
      <c r="GK155" s="214" t="str">
        <f>IFERROR(IF(AND($FZ155="mas",'Classificação geral'!$K147=1),'Classificação geral'!AA147,""),"")</f>
        <v/>
      </c>
      <c r="GL155" s="214" t="str">
        <f>IFERROR(IF(AND($FZ155="mas",'Classificação geral'!$K147=1),'Classificação geral'!AB147,""),"")</f>
        <v/>
      </c>
      <c r="GM155" s="214" t="str">
        <f>IFERROR(IF(AND($FZ155="mas",'Classificação geral'!$K147=1),'Classificação geral'!N147,""),"")</f>
        <v/>
      </c>
      <c r="GN155" s="214" t="str">
        <f>IFERROR(IF(AND($FZ155="mas",'Classificação geral'!$K147=1),'Classificação geral'!O147,""),"")</f>
        <v/>
      </c>
      <c r="GO155" s="244" t="str">
        <f>IFERROR(IF(AND($FZ155="mas",'Classificação geral'!$K147=1),'Classificação geral'!AM147,""),"")</f>
        <v/>
      </c>
      <c r="GP155" s="216" t="str">
        <f>IFERROR(RANK(GO155,GO:GO,0)+ COUNTIF($GO$13:GO154,GO155),"")</f>
        <v/>
      </c>
      <c r="GQ155" s="209"/>
      <c r="GR155" s="214" t="str">
        <f>IFERROR(IF(AND('Classificação geral'!$J147="fem",'Classificação geral'!$K147=2,'Classificação geral'!$F147="Mini"),'Classificação geral'!$A147,""),"")</f>
        <v/>
      </c>
      <c r="GS155" s="214" t="str">
        <f>IFERROR(IF(AND('Classificação geral'!$J147="fem",'Classificação geral'!$K147=2,'Classificação geral'!$F147="Mini"),'Classificação geral'!$B147,""),"")</f>
        <v/>
      </c>
      <c r="GT155" s="215" t="str">
        <f>IF($GS155='Classificação geral'!$B147,'Classificação geral'!$C147,"")</f>
        <v/>
      </c>
      <c r="GU155" s="215" t="str">
        <f>IF($GS155='Classificação geral'!$B147,'Classificação geral'!$D147,"")</f>
        <v/>
      </c>
      <c r="GV155" s="215" t="str">
        <f>IF($GS155='Classificação geral'!$B147,'Classificação geral'!$J147,"")</f>
        <v/>
      </c>
      <c r="GW155" s="214" t="str">
        <f>IFERROR(IF(AND($GV155="fem",'Classificação geral'!$K147=2),'Classificação geral'!K147,""),"")</f>
        <v/>
      </c>
      <c r="GX155" s="214" t="str">
        <f>IFERROR(IF(AND($GV155="fem",'Classificação geral'!$K147=2),'Classificação geral'!P147,""),"")</f>
        <v/>
      </c>
      <c r="GY155" s="214" t="str">
        <f>IFERROR(IF(AND($GV155="fem",'Classificação geral'!$K147=2),'Classificação geral'!S147,""),"")</f>
        <v/>
      </c>
      <c r="GZ155" s="214" t="str">
        <f>IFERROR(IF(AND($GV155="fem",'Classificação geral'!$K147=2),'Classificação geral'!T147,""),"")</f>
        <v/>
      </c>
      <c r="HA155" s="214" t="str">
        <f>IFERROR(IF(AND($GV155="fem",'Classificação geral'!$K147=2),'Classificação geral'!L147,""),"")</f>
        <v/>
      </c>
      <c r="HB155" s="214" t="str">
        <f>IFERROR(IF(AND($GV155="fem",'Classificação geral'!$K147=2),'Classificação geral'!U147,""),"")</f>
        <v/>
      </c>
      <c r="HC155" s="214" t="str">
        <f>IFERROR(IF(AND($GV155="fem",'Classificação geral'!$K147=2),'Classificação geral'!W147,""),"")</f>
        <v/>
      </c>
      <c r="HD155" s="214" t="str">
        <f>IFERROR(IF(AND($GV155="fem",'Classificação geral'!$K147=2),'Classificação geral'!X147,""),"")</f>
        <v/>
      </c>
      <c r="HE155" s="214" t="str">
        <f>IFERROR(IF(AND($GV155="fem",'Classificação geral'!$K147=2),'Classificação geral'!M147,""),"")</f>
        <v/>
      </c>
      <c r="HF155" s="214" t="str">
        <f>IFERROR(IF(AND($GV155="fem",'Classificação geral'!$K147=2),'Classificação geral'!Y147,""),"")</f>
        <v/>
      </c>
      <c r="HG155" s="214" t="str">
        <f>IFERROR(IF(AND($GV155="fem",'Classificação geral'!$K147=2),'Classificação geral'!AA147,""),"")</f>
        <v/>
      </c>
      <c r="HH155" s="214" t="str">
        <f>IFERROR(IF(AND($GV155="fem",'Classificação geral'!$K147=2),'Classificação geral'!AB147,""),"")</f>
        <v/>
      </c>
      <c r="HI155" s="214" t="str">
        <f>IFERROR(IF(AND($GV155="fem",'Classificação geral'!$K147=2),'Classificação geral'!N147,""),"")</f>
        <v/>
      </c>
      <c r="HJ155" s="214" t="str">
        <f>IFERROR(IF(AND($GV155="fem",'Classificação geral'!$K147=2),'Classificação geral'!O147,""),"")</f>
        <v/>
      </c>
      <c r="HK155" s="214" t="str">
        <f>IFERROR(IF(AND($GV155="fem",'Classificação geral'!$K147=2),'Classificação geral'!AM147,""),"")</f>
        <v/>
      </c>
      <c r="HL155" s="216" t="str">
        <f>IFERROR(RANK(HK155,HK:HK,0)+ COUNTIF(HK$13:$HK153,HK155),"")</f>
        <v/>
      </c>
      <c r="HM155" s="209"/>
      <c r="HN155" s="214" t="str">
        <f>IFERROR(IF(AND('Classificação geral'!$J147="mas",'Classificação geral'!$K147=2,'Classificação geral'!$F147="Mini"),'Classificação geral'!$A147,""),"")</f>
        <v/>
      </c>
      <c r="HO155" s="214" t="str">
        <f>IFERROR(IF(AND('Classificação geral'!$J147="mas",'Classificação geral'!$K147=2,'Classificação geral'!$F147="Mini"),'Classificação geral'!$B147,""),"")</f>
        <v/>
      </c>
      <c r="HP155" s="215" t="str">
        <f>IF($HO155='Classificação geral'!$B147,'Classificação geral'!$C147,"")</f>
        <v/>
      </c>
      <c r="HQ155" s="215" t="str">
        <f>IF($HO155='Classificação geral'!$B147,'Classificação geral'!$D147,"")</f>
        <v/>
      </c>
      <c r="HR155" s="215" t="str">
        <f>IF($HO155='Classificação geral'!$B147,'Classificação geral'!$J147,"")</f>
        <v/>
      </c>
      <c r="HS155" s="214" t="str">
        <f>IFERROR(IF(AND($HR155="mas",'Classificação geral'!$K147=2),'Classificação geral'!K147,""),"")</f>
        <v/>
      </c>
      <c r="HT155" s="214" t="str">
        <f>IFERROR(IF(AND($HR155="mas",'Classificação geral'!$K147=2),'Classificação geral'!P147,""),"")</f>
        <v/>
      </c>
      <c r="HU155" s="214" t="str">
        <f>IFERROR(IF(AND($HR155="mas",'Classificação geral'!$K147=2),'Classificação geral'!S147,""),"")</f>
        <v/>
      </c>
      <c r="HV155" s="214" t="str">
        <f>IFERROR(IF(AND($HR155="mas",'Classificação geral'!$K147=2),'Classificação geral'!T147,""),"")</f>
        <v/>
      </c>
      <c r="HW155" s="214" t="str">
        <f>IFERROR(IF(AND($HR155="mas",'Classificação geral'!$K147=2),'Classificação geral'!L147,""),"")</f>
        <v/>
      </c>
      <c r="HX155" s="214" t="str">
        <f>IFERROR(IF(AND($HR155="mas",'Classificação geral'!$K147=2),'Classificação geral'!U147,""),"")</f>
        <v/>
      </c>
      <c r="HY155" s="214" t="str">
        <f>IFERROR(IF(AND($HR155="mas",'Classificação geral'!$K147=2),'Classificação geral'!W147,""),"")</f>
        <v/>
      </c>
      <c r="HZ155" s="214" t="str">
        <f>IFERROR(IF(AND($HR155="mas",'Classificação geral'!$K147=2),'Classificação geral'!X147,""),"")</f>
        <v/>
      </c>
      <c r="IA155" s="214" t="str">
        <f>IFERROR(IF(AND($HR155="mas",'Classificação geral'!$K147=2),'Classificação geral'!M147,""),"")</f>
        <v/>
      </c>
      <c r="IB155" s="214" t="str">
        <f>IFERROR(IF(AND($HR155="mas",'Classificação geral'!$K147=2),'Classificação geral'!Y147,""),"")</f>
        <v/>
      </c>
      <c r="IC155" s="214" t="str">
        <f>IFERROR(IF(AND($HR155="mas",'Classificação geral'!$K147=2),'Classificação geral'!AA147,""),"")</f>
        <v/>
      </c>
      <c r="ID155" s="214" t="str">
        <f>IFERROR(IF(AND($HR155="mas",'Classificação geral'!$K147=2),'Classificação geral'!AB147,""),"")</f>
        <v/>
      </c>
      <c r="IE155" s="214" t="str">
        <f>IFERROR(IF(AND($HR155="mas",'Classificação geral'!$K147=2),'Classificação geral'!N147,""),"")</f>
        <v/>
      </c>
      <c r="IF155" s="214" t="str">
        <f>IFERROR(IF(AND($HR155="mas",'Classificação geral'!$K147=2),'Classificação geral'!$AM147,""),"")</f>
        <v/>
      </c>
      <c r="IG155" s="216" t="str">
        <f>IFERROR(RANK(IF155,IF:IF,0)+ COUNTIF($IF$13:IF$13,IF155),"")</f>
        <v/>
      </c>
      <c r="IH155" s="209"/>
      <c r="II155" s="214" t="str">
        <f>IFERROR(IF(AND('Classificação geral'!$J147="fem",'Classificação geral'!$K147=3,'Classificação geral'!$F147="Mini"),'Classificação geral'!$A147,""),"")</f>
        <v/>
      </c>
      <c r="IJ155" s="214" t="str">
        <f>IFERROR(IF(AND('Classificação geral'!$J147="fem",'Classificação geral'!$K147=3,'Classificação geral'!$F147="Mini"),'Classificação geral'!$B147,""),"")</f>
        <v/>
      </c>
      <c r="IK155" s="215" t="str">
        <f>IF($IJ155='Classificação geral'!$B147,'Classificação geral'!$C147,"")</f>
        <v/>
      </c>
      <c r="IL155" s="215" t="str">
        <f>IF($IJ155='Classificação geral'!$B147,'Classificação geral'!$D147,"")</f>
        <v/>
      </c>
      <c r="IM155" s="215" t="str">
        <f>IF($IJ155='Classificação geral'!$B147,'Classificação geral'!$J147,"")</f>
        <v/>
      </c>
      <c r="IN155" s="215" t="str">
        <f>IF($IM155='Classificação geral'!$J147,'Classificação geral'!$K147,"")</f>
        <v/>
      </c>
      <c r="IO155" s="215" t="str">
        <f>IF($IN155='Classificação geral'!$K147,'Classificação geral'!$P147,"")</f>
        <v/>
      </c>
      <c r="IP155" s="215" t="str">
        <f>IF($IN155='Classificação geral'!$K147,'Classificação geral'!$S147,"")</f>
        <v/>
      </c>
      <c r="IQ155" s="215" t="str">
        <f>IF($IN155='Classificação geral'!$K147,'Classificação geral'!$T147,"")</f>
        <v/>
      </c>
      <c r="IR155" s="215" t="str">
        <f>IF($IN155='Classificação geral'!$K147,'Classificação geral'!$L147,"")</f>
        <v/>
      </c>
      <c r="IS155" s="215" t="str">
        <f>IF($IN155='Classificação geral'!$K147,'Classificação geral'!$U147,"")</f>
        <v/>
      </c>
      <c r="IT155" s="215" t="str">
        <f>IF($IN155='Classificação geral'!$K147,'Classificação geral'!$W147,"")</f>
        <v/>
      </c>
      <c r="IU155" s="215" t="str">
        <f>IF($IN155='Classificação geral'!$K147,'Classificação geral'!$X147,"")</f>
        <v/>
      </c>
      <c r="IV155" s="215" t="str">
        <f>IF($IN155='Classificação geral'!$K147,'Classificação geral'!$M147,"")</f>
        <v/>
      </c>
      <c r="IW155" s="215" t="str">
        <f>IF($IN155='Classificação geral'!$K147,'Classificação geral'!$Y147,"")</f>
        <v/>
      </c>
      <c r="IX155" s="215" t="str">
        <f>IF($IN155='Classificação geral'!$K147,'Classificação geral'!$AA147,"")</f>
        <v/>
      </c>
      <c r="IY155" s="215" t="str">
        <f>IF($IN155='Classificação geral'!$K147,'Classificação geral'!$AB147,"")</f>
        <v/>
      </c>
      <c r="IZ155" s="215" t="str">
        <f>IF($IN155='Classificação geral'!$K147,'Classificação geral'!$N147,"")</f>
        <v/>
      </c>
      <c r="JA155" s="215" t="str">
        <f>IF($IN155='Classificação geral'!$K147,'Classificação geral'!$O147,"")</f>
        <v/>
      </c>
      <c r="JB155" s="215" t="str">
        <f>IF($IN155='Classificação geral'!$K147,'Classificação geral'!$AM147,"")</f>
        <v/>
      </c>
      <c r="JC155" s="216" t="str">
        <f>IFERROR(RANK(JB155,JB:JB,0)+ COUNTIF($JB$13:JB153,JB155),"")</f>
        <v/>
      </c>
      <c r="JD155" s="209"/>
      <c r="JE155" s="214" t="str">
        <f>IFERROR(IF(AND('Classificação geral'!$J147="mas",'Classificação geral'!$K147=3,'Classificação geral'!$F147="Mini"),'Classificação geral'!$A147,""),"")</f>
        <v/>
      </c>
      <c r="JF155" s="214" t="str">
        <f>IFERROR(IF(AND('Classificação geral'!$J147="mas",'Classificação geral'!$K147=3,'Classificação geral'!$F147="Mini"),'Classificação geral'!$B147,""),"")</f>
        <v/>
      </c>
      <c r="JG155" s="215" t="str">
        <f>IF($JF155='Classificação geral'!$B147,'Classificação geral'!$C147,"")</f>
        <v/>
      </c>
      <c r="JH155" s="215" t="str">
        <f>IF($JF155='Classificação geral'!$B147,'Classificação geral'!$D147,"")</f>
        <v/>
      </c>
      <c r="JI155" s="215" t="str">
        <f>IF($JF155='Classificação geral'!$B147,'Classificação geral'!$J147,"")</f>
        <v/>
      </c>
      <c r="JJ155" s="214" t="str">
        <f>IFERROR(IF(AND($JI155="mas",'Classificação geral'!$K147=3),'Classificação geral'!K147,""),"")</f>
        <v/>
      </c>
      <c r="JK155" s="214" t="str">
        <f>IFERROR(IF(AND($JI155="mas",'Classificação geral'!$K147=3),'Classificação geral'!P147,""),"")</f>
        <v/>
      </c>
      <c r="JL155" s="214" t="str">
        <f>IFERROR(IF(AND($JI155="mas",'Classificação geral'!$K147=3),'Classificação geral'!S147,""),"")</f>
        <v/>
      </c>
      <c r="JM155" s="214" t="str">
        <f>IFERROR(IF(AND($JI155="mas",'Classificação geral'!$K147=3),'Classificação geral'!T147,""),"")</f>
        <v/>
      </c>
      <c r="JN155" s="214" t="str">
        <f>IFERROR(IF(AND($JI155="mas",'Classificação geral'!$K147=3),'Classificação geral'!L147,""),"")</f>
        <v/>
      </c>
      <c r="JO155" s="214" t="str">
        <f>IFERROR(IF(AND($JI155="mas",'Classificação geral'!$K147=3),'Classificação geral'!U147,""),"")</f>
        <v/>
      </c>
      <c r="JP155" s="214" t="str">
        <f>IFERROR(IF(AND($JI155="mas",'Classificação geral'!$K147=3),'Classificação geral'!W147,""),"")</f>
        <v/>
      </c>
      <c r="JQ155" s="214" t="str">
        <f>IFERROR(IF(AND($JI155="mas",'Classificação geral'!$K147=3),'Classificação geral'!X147,""),"")</f>
        <v/>
      </c>
      <c r="JR155" s="214" t="str">
        <f>IFERROR(IF(AND($JI155="mas",'Classificação geral'!$K147=3),'Classificação geral'!M147,""),"")</f>
        <v/>
      </c>
      <c r="JS155" s="214" t="str">
        <f>IFERROR(IF(AND($JI155="mas",'Classificação geral'!$K147=3),'Classificação geral'!Y147,""),"")</f>
        <v/>
      </c>
      <c r="JT155" s="214" t="str">
        <f>IFERROR(IF(AND($JI155="mas",'Classificação geral'!$K147=3),'Classificação geral'!AA147,""),"")</f>
        <v/>
      </c>
      <c r="JU155" s="214" t="str">
        <f>IFERROR(IF(AND($JI155="mas",'Classificação geral'!$K147=3),'Classificação geral'!AB147,""),"")</f>
        <v/>
      </c>
      <c r="JV155" s="214" t="str">
        <f>IFERROR(IF(AND($JI155="mas",'Classificação geral'!$K147=3),'Classificação geral'!N147,""),"")</f>
        <v/>
      </c>
      <c r="JW155" s="214" t="str">
        <f>IFERROR(IF(AND($JI155="mas",'Classificação geral'!$K147=3),'Classificação geral'!$AM147,""),"")</f>
        <v/>
      </c>
      <c r="JX155" s="216" t="str">
        <f>IFERROR(RANK(JW155,JW:JW,0)+ COUNTIF(JW$13:$JW153,JW155),"")</f>
        <v/>
      </c>
    </row>
    <row r="156" spans="156:284" ht="24.75" customHeight="1" x14ac:dyDescent="0.35">
      <c r="EZ156" s="214" t="str">
        <f>IFERROR(IF(AND('Classificação geral'!$J148="FEM",'Classificação geral'!$K148=1,'Classificação geral'!$F148="Mini"),'Classificação geral'!$A148,""),"")</f>
        <v/>
      </c>
      <c r="FA156" s="214" t="str">
        <f>IFERROR(IF(AND('Classificação geral'!$J148="FEM",'Classificação geral'!$K148=1,'Classificação geral'!F148="Mini"),'Classificação geral'!$B148,""),"")</f>
        <v/>
      </c>
      <c r="FB156" s="215" t="str">
        <f>IF($FA156='Classificação geral'!$B148,'Classificação geral'!$C148,"")</f>
        <v/>
      </c>
      <c r="FC156" s="215" t="str">
        <f>IF($FA156='Classificação geral'!$B148,'Classificação geral'!$D148,"")</f>
        <v/>
      </c>
      <c r="FD156" s="215" t="str">
        <f>IF($FA156='Classificação geral'!$B148,'Classificação geral'!$J148,"")</f>
        <v/>
      </c>
      <c r="FE156" s="215" t="str">
        <f>IF($FD156='Classificação geral'!$J148,'Classificação geral'!$K148,"")</f>
        <v/>
      </c>
      <c r="FF156" s="215" t="str">
        <f>IF($FE156='Classificação geral'!$K148,'Classificação geral'!$P148,"")</f>
        <v/>
      </c>
      <c r="FG156" s="215" t="str">
        <f>IF($FE156='Classificação geral'!$K148,'Classificação geral'!$S148,"")</f>
        <v/>
      </c>
      <c r="FH156" s="215" t="str">
        <f>IF($FE156='Classificação geral'!$K148,'Classificação geral'!$T148,"")</f>
        <v/>
      </c>
      <c r="FI156" s="215" t="str">
        <f>IF($FE156='Classificação geral'!$K148,'Classificação geral'!$L148,"")</f>
        <v/>
      </c>
      <c r="FJ156" s="215" t="str">
        <f>IF($FE156='Classificação geral'!$K148,'Classificação geral'!$U148,"")</f>
        <v/>
      </c>
      <c r="FK156" s="215" t="str">
        <f>IF($FE156='Classificação geral'!$K148,'Classificação geral'!$W148,"")</f>
        <v/>
      </c>
      <c r="FL156" s="215" t="str">
        <f>IF($FE156='Classificação geral'!$K148,'Classificação geral'!$X148,"")</f>
        <v/>
      </c>
      <c r="FM156" s="215" t="str">
        <f>IF($FE156='Classificação geral'!$K148,'Classificação geral'!$M148,"")</f>
        <v/>
      </c>
      <c r="FN156" s="215" t="str">
        <f>IF($FE156='Classificação geral'!$K148,'Classificação geral'!$Y148,"")</f>
        <v/>
      </c>
      <c r="FO156" s="215" t="str">
        <f>IF($FE156='Classificação geral'!$K148,'Classificação geral'!$AA148,"")</f>
        <v/>
      </c>
      <c r="FP156" s="215" t="str">
        <f>IF($FE156='Classificação geral'!$K148,'Classificação geral'!$AB148,"")</f>
        <v/>
      </c>
      <c r="FQ156" s="215" t="str">
        <f>IF($FE156='Classificação geral'!$K148,'Classificação geral'!$N148,"")</f>
        <v/>
      </c>
      <c r="FR156" s="215" t="str">
        <f>IF($FE156='Classificação geral'!$K148,'Classificação geral'!$O148,"")</f>
        <v/>
      </c>
      <c r="FS156" s="215" t="str">
        <f>IF($FE156='Classificação geral'!$K148,'Classificação geral'!$AM148,"")</f>
        <v/>
      </c>
      <c r="FT156" s="216" t="str">
        <f>IFERROR(RANK(FS156,FS:FS,0)+ COUNTIF($FS$13:FS155,FS156),"")</f>
        <v/>
      </c>
      <c r="FU156" s="209"/>
      <c r="FV156" s="214" t="str">
        <f>IFERROR(IF(AND('Classificação geral'!$J148="mas",'Classificação geral'!$K148=1,'Classificação geral'!$F148="Mini"),'Classificação geral'!$A148,""),"")</f>
        <v/>
      </c>
      <c r="FW156" s="214" t="str">
        <f>IFERROR(IF(AND('Classificação geral'!$J148="mas",'Classificação geral'!$K148=1,'Classificação geral'!$F148="Mini"),'Classificação geral'!$B148,""),"")</f>
        <v/>
      </c>
      <c r="FX156" s="215" t="str">
        <f>IF($FW156='Classificação geral'!$B148,'Classificação geral'!$C148,"")</f>
        <v/>
      </c>
      <c r="FY156" s="215" t="str">
        <f>IF($FW156='Classificação geral'!$B148,'Classificação geral'!$D148,"")</f>
        <v/>
      </c>
      <c r="FZ156" s="215" t="str">
        <f>IF($FW156='Classificação geral'!$B148,'Classificação geral'!$J148,"")</f>
        <v/>
      </c>
      <c r="GA156" s="214" t="str">
        <f>IFERROR(IF(AND($FZ156="mas",'Classificação geral'!$K148=1),'Classificação geral'!K148,""),"")</f>
        <v/>
      </c>
      <c r="GB156" s="214" t="str">
        <f>IFERROR(IF(AND($FZ156="mas",'Classificação geral'!$K148=1),'Classificação geral'!P148,""),"")</f>
        <v/>
      </c>
      <c r="GC156" s="214" t="str">
        <f>IFERROR(IF(AND($FZ156="mas",'Classificação geral'!$K148=1),'Classificação geral'!S148,""),"")</f>
        <v/>
      </c>
      <c r="GD156" s="214" t="str">
        <f>IFERROR(IF(AND($FZ156="mas",'Classificação geral'!$K148=1),'Classificação geral'!T148,""),"")</f>
        <v/>
      </c>
      <c r="GE156" s="214" t="str">
        <f>IFERROR(IF(AND($FZ156="mas",'Classificação geral'!$K148=1),'Classificação geral'!L148,""),"")</f>
        <v/>
      </c>
      <c r="GF156" s="214" t="str">
        <f>IFERROR(IF(AND($FZ156="mas",'Classificação geral'!$K148=1),'Classificação geral'!U148,""),"")</f>
        <v/>
      </c>
      <c r="GG156" s="214" t="str">
        <f>IFERROR(IF(AND($FZ156="mas",'Classificação geral'!$K148=1),'Classificação geral'!W148,""),"")</f>
        <v/>
      </c>
      <c r="GH156" s="214" t="str">
        <f>IFERROR(IF(AND($FZ156="mas",'Classificação geral'!$K148=1),'Classificação geral'!X148,""),"")</f>
        <v/>
      </c>
      <c r="GI156" s="214" t="str">
        <f>IFERROR(IF(AND($FZ156="mas",'Classificação geral'!$K148=1),'Classificação geral'!M148,""),"")</f>
        <v/>
      </c>
      <c r="GJ156" s="214" t="str">
        <f>IFERROR(IF(AND($FZ156="mas",'Classificação geral'!$K148=1),'Classificação geral'!Y148,""),"")</f>
        <v/>
      </c>
      <c r="GK156" s="214" t="str">
        <f>IFERROR(IF(AND($FZ156="mas",'Classificação geral'!$K148=1),'Classificação geral'!AA148,""),"")</f>
        <v/>
      </c>
      <c r="GL156" s="214" t="str">
        <f>IFERROR(IF(AND($FZ156="mas",'Classificação geral'!$K148=1),'Classificação geral'!AB148,""),"")</f>
        <v/>
      </c>
      <c r="GM156" s="214" t="str">
        <f>IFERROR(IF(AND($FZ156="mas",'Classificação geral'!$K148=1),'Classificação geral'!N148,""),"")</f>
        <v/>
      </c>
      <c r="GN156" s="214" t="str">
        <f>IFERROR(IF(AND($FZ156="mas",'Classificação geral'!$K148=1),'Classificação geral'!O148,""),"")</f>
        <v/>
      </c>
      <c r="GO156" s="244" t="str">
        <f>IFERROR(IF(AND($FZ156="mas",'Classificação geral'!$K148=1),'Classificação geral'!AM148,""),"")</f>
        <v/>
      </c>
      <c r="GP156" s="216" t="str">
        <f>IFERROR(RANK(GO156,GO:GO,0)+ COUNTIF($GO$13:GO155,GO156),"")</f>
        <v/>
      </c>
      <c r="GQ156" s="209"/>
      <c r="GR156" s="214" t="str">
        <f>IFERROR(IF(AND('Classificação geral'!$J148="fem",'Classificação geral'!$K148=2,'Classificação geral'!$F148="Mini"),'Classificação geral'!$A148,""),"")</f>
        <v/>
      </c>
      <c r="GS156" s="214" t="str">
        <f>IFERROR(IF(AND('Classificação geral'!$J148="fem",'Classificação geral'!$K148=2,'Classificação geral'!$F148="Mini"),'Classificação geral'!$B148,""),"")</f>
        <v/>
      </c>
      <c r="GT156" s="215" t="str">
        <f>IF($GS156='Classificação geral'!$B148,'Classificação geral'!$C148,"")</f>
        <v/>
      </c>
      <c r="GU156" s="215" t="str">
        <f>IF($GS156='Classificação geral'!$B148,'Classificação geral'!$D148,"")</f>
        <v/>
      </c>
      <c r="GV156" s="215" t="str">
        <f>IF($GS156='Classificação geral'!$B148,'Classificação geral'!$J148,"")</f>
        <v/>
      </c>
      <c r="GW156" s="214" t="str">
        <f>IFERROR(IF(AND($GV156="fem",'Classificação geral'!$K148=2),'Classificação geral'!K148,""),"")</f>
        <v/>
      </c>
      <c r="GX156" s="214" t="str">
        <f>IFERROR(IF(AND($GV156="fem",'Classificação geral'!$K148=2),'Classificação geral'!P148,""),"")</f>
        <v/>
      </c>
      <c r="GY156" s="214" t="str">
        <f>IFERROR(IF(AND($GV156="fem",'Classificação geral'!$K148=2),'Classificação geral'!S148,""),"")</f>
        <v/>
      </c>
      <c r="GZ156" s="214" t="str">
        <f>IFERROR(IF(AND($GV156="fem",'Classificação geral'!$K148=2),'Classificação geral'!T148,""),"")</f>
        <v/>
      </c>
      <c r="HA156" s="214" t="str">
        <f>IFERROR(IF(AND($GV156="fem",'Classificação geral'!$K148=2),'Classificação geral'!L148,""),"")</f>
        <v/>
      </c>
      <c r="HB156" s="214" t="str">
        <f>IFERROR(IF(AND($GV156="fem",'Classificação geral'!$K148=2),'Classificação geral'!U148,""),"")</f>
        <v/>
      </c>
      <c r="HC156" s="214" t="str">
        <f>IFERROR(IF(AND($GV156="fem",'Classificação geral'!$K148=2),'Classificação geral'!W148,""),"")</f>
        <v/>
      </c>
      <c r="HD156" s="214" t="str">
        <f>IFERROR(IF(AND($GV156="fem",'Classificação geral'!$K148=2),'Classificação geral'!X148,""),"")</f>
        <v/>
      </c>
      <c r="HE156" s="214" t="str">
        <f>IFERROR(IF(AND($GV156="fem",'Classificação geral'!$K148=2),'Classificação geral'!M148,""),"")</f>
        <v/>
      </c>
      <c r="HF156" s="214" t="str">
        <f>IFERROR(IF(AND($GV156="fem",'Classificação geral'!$K148=2),'Classificação geral'!Y148,""),"")</f>
        <v/>
      </c>
      <c r="HG156" s="214" t="str">
        <f>IFERROR(IF(AND($GV156="fem",'Classificação geral'!$K148=2),'Classificação geral'!AA148,""),"")</f>
        <v/>
      </c>
      <c r="HH156" s="214" t="str">
        <f>IFERROR(IF(AND($GV156="fem",'Classificação geral'!$K148=2),'Classificação geral'!AB148,""),"")</f>
        <v/>
      </c>
      <c r="HI156" s="214" t="str">
        <f>IFERROR(IF(AND($GV156="fem",'Classificação geral'!$K148=2),'Classificação geral'!N148,""),"")</f>
        <v/>
      </c>
      <c r="HJ156" s="214" t="str">
        <f>IFERROR(IF(AND($GV156="fem",'Classificação geral'!$K148=2),'Classificação geral'!O148,""),"")</f>
        <v/>
      </c>
      <c r="HK156" s="214" t="str">
        <f>IFERROR(IF(AND($GV156="fem",'Classificação geral'!$K148=2),'Classificação geral'!AM148,""),"")</f>
        <v/>
      </c>
      <c r="HL156" s="216" t="str">
        <f>IFERROR(RANK(HK156,HK:HK,0)+ COUNTIF(HK$13:$HK154,HK156),"")</f>
        <v/>
      </c>
      <c r="HM156" s="209"/>
      <c r="HN156" s="214" t="str">
        <f>IFERROR(IF(AND('Classificação geral'!$J148="mas",'Classificação geral'!$K148=2,'Classificação geral'!$F148="Mini"),'Classificação geral'!$A148,""),"")</f>
        <v/>
      </c>
      <c r="HO156" s="214" t="str">
        <f>IFERROR(IF(AND('Classificação geral'!$J148="mas",'Classificação geral'!$K148=2,'Classificação geral'!$F148="Mini"),'Classificação geral'!$B148,""),"")</f>
        <v/>
      </c>
      <c r="HP156" s="215" t="str">
        <f>IF($HO156='Classificação geral'!$B148,'Classificação geral'!$C148,"")</f>
        <v/>
      </c>
      <c r="HQ156" s="215" t="str">
        <f>IF($HO156='Classificação geral'!$B148,'Classificação geral'!$D148,"")</f>
        <v/>
      </c>
      <c r="HR156" s="215" t="str">
        <f>IF($HO156='Classificação geral'!$B148,'Classificação geral'!$J148,"")</f>
        <v/>
      </c>
      <c r="HS156" s="214" t="str">
        <f>IFERROR(IF(AND($HR156="mas",'Classificação geral'!$K148=2),'Classificação geral'!K148,""),"")</f>
        <v/>
      </c>
      <c r="HT156" s="214" t="str">
        <f>IFERROR(IF(AND($HR156="mas",'Classificação geral'!$K148=2),'Classificação geral'!P148,""),"")</f>
        <v/>
      </c>
      <c r="HU156" s="214" t="str">
        <f>IFERROR(IF(AND($HR156="mas",'Classificação geral'!$K148=2),'Classificação geral'!S148,""),"")</f>
        <v/>
      </c>
      <c r="HV156" s="214" t="str">
        <f>IFERROR(IF(AND($HR156="mas",'Classificação geral'!$K148=2),'Classificação geral'!T148,""),"")</f>
        <v/>
      </c>
      <c r="HW156" s="214" t="str">
        <f>IFERROR(IF(AND($HR156="mas",'Classificação geral'!$K148=2),'Classificação geral'!L148,""),"")</f>
        <v/>
      </c>
      <c r="HX156" s="214" t="str">
        <f>IFERROR(IF(AND($HR156="mas",'Classificação geral'!$K148=2),'Classificação geral'!U148,""),"")</f>
        <v/>
      </c>
      <c r="HY156" s="214" t="str">
        <f>IFERROR(IF(AND($HR156="mas",'Classificação geral'!$K148=2),'Classificação geral'!W148,""),"")</f>
        <v/>
      </c>
      <c r="HZ156" s="214" t="str">
        <f>IFERROR(IF(AND($HR156="mas",'Classificação geral'!$K148=2),'Classificação geral'!X148,""),"")</f>
        <v/>
      </c>
      <c r="IA156" s="214" t="str">
        <f>IFERROR(IF(AND($HR156="mas",'Classificação geral'!$K148=2),'Classificação geral'!M148,""),"")</f>
        <v/>
      </c>
      <c r="IB156" s="214" t="str">
        <f>IFERROR(IF(AND($HR156="mas",'Classificação geral'!$K148=2),'Classificação geral'!Y148,""),"")</f>
        <v/>
      </c>
      <c r="IC156" s="214" t="str">
        <f>IFERROR(IF(AND($HR156="mas",'Classificação geral'!$K148=2),'Classificação geral'!AA148,""),"")</f>
        <v/>
      </c>
      <c r="ID156" s="214" t="str">
        <f>IFERROR(IF(AND($HR156="mas",'Classificação geral'!$K148=2),'Classificação geral'!AB148,""),"")</f>
        <v/>
      </c>
      <c r="IE156" s="214" t="str">
        <f>IFERROR(IF(AND($HR156="mas",'Classificação geral'!$K148=2),'Classificação geral'!N148,""),"")</f>
        <v/>
      </c>
      <c r="IF156" s="214" t="str">
        <f>IFERROR(IF(AND($HR156="mas",'Classificação geral'!$K148=2),'Classificação geral'!$AM148,""),"")</f>
        <v/>
      </c>
      <c r="IG156" s="216" t="str">
        <f>IFERROR(RANK(IF156,IF:IF,0)+ COUNTIF($IF$13:IF$13,IF156),"")</f>
        <v/>
      </c>
      <c r="IH156" s="209"/>
      <c r="II156" s="214" t="str">
        <f>IFERROR(IF(AND('Classificação geral'!$J148="fem",'Classificação geral'!$K148=3,'Classificação geral'!$F148="Mini"),'Classificação geral'!$A148,""),"")</f>
        <v/>
      </c>
      <c r="IJ156" s="214" t="str">
        <f>IFERROR(IF(AND('Classificação geral'!$J148="fem",'Classificação geral'!$K148=3,'Classificação geral'!$F148="Mini"),'Classificação geral'!$B148,""),"")</f>
        <v/>
      </c>
      <c r="IK156" s="215" t="str">
        <f>IF($IJ156='Classificação geral'!$B148,'Classificação geral'!$C148,"")</f>
        <v/>
      </c>
      <c r="IL156" s="215" t="str">
        <f>IF($IJ156='Classificação geral'!$B148,'Classificação geral'!$D148,"")</f>
        <v/>
      </c>
      <c r="IM156" s="215" t="str">
        <f>IF($IJ156='Classificação geral'!$B148,'Classificação geral'!$J148,"")</f>
        <v/>
      </c>
      <c r="IN156" s="215" t="str">
        <f>IF($IM156='Classificação geral'!$J148,'Classificação geral'!$K148,"")</f>
        <v/>
      </c>
      <c r="IO156" s="215" t="str">
        <f>IF($IN156='Classificação geral'!$K148,'Classificação geral'!$P148,"")</f>
        <v/>
      </c>
      <c r="IP156" s="215" t="str">
        <f>IF($IN156='Classificação geral'!$K148,'Classificação geral'!$S148,"")</f>
        <v/>
      </c>
      <c r="IQ156" s="215" t="str">
        <f>IF($IN156='Classificação geral'!$K148,'Classificação geral'!$T148,"")</f>
        <v/>
      </c>
      <c r="IR156" s="215" t="str">
        <f>IF($IN156='Classificação geral'!$K148,'Classificação geral'!$L148,"")</f>
        <v/>
      </c>
      <c r="IS156" s="215" t="str">
        <f>IF($IN156='Classificação geral'!$K148,'Classificação geral'!$U148,"")</f>
        <v/>
      </c>
      <c r="IT156" s="215" t="str">
        <f>IF($IN156='Classificação geral'!$K148,'Classificação geral'!$W148,"")</f>
        <v/>
      </c>
      <c r="IU156" s="215" t="str">
        <f>IF($IN156='Classificação geral'!$K148,'Classificação geral'!$X148,"")</f>
        <v/>
      </c>
      <c r="IV156" s="215" t="str">
        <f>IF($IN156='Classificação geral'!$K148,'Classificação geral'!$M148,"")</f>
        <v/>
      </c>
      <c r="IW156" s="215" t="str">
        <f>IF($IN156='Classificação geral'!$K148,'Classificação geral'!$Y148,"")</f>
        <v/>
      </c>
      <c r="IX156" s="215" t="str">
        <f>IF($IN156='Classificação geral'!$K148,'Classificação geral'!$AA148,"")</f>
        <v/>
      </c>
      <c r="IY156" s="215" t="str">
        <f>IF($IN156='Classificação geral'!$K148,'Classificação geral'!$AB148,"")</f>
        <v/>
      </c>
      <c r="IZ156" s="215" t="str">
        <f>IF($IN156='Classificação geral'!$K148,'Classificação geral'!$N148,"")</f>
        <v/>
      </c>
      <c r="JA156" s="215" t="str">
        <f>IF($IN156='Classificação geral'!$K148,'Classificação geral'!$O148,"")</f>
        <v/>
      </c>
      <c r="JB156" s="215" t="str">
        <f>IF($IN156='Classificação geral'!$K148,'Classificação geral'!$AM148,"")</f>
        <v/>
      </c>
      <c r="JC156" s="216" t="str">
        <f>IFERROR(RANK(JB156,JB:JB,0)+ COUNTIF($JB$13:JB154,JB156),"")</f>
        <v/>
      </c>
      <c r="JD156" s="209"/>
      <c r="JE156" s="214" t="str">
        <f>IFERROR(IF(AND('Classificação geral'!$J148="mas",'Classificação geral'!$K148=3,'Classificação geral'!$F148="Mini"),'Classificação geral'!$A148,""),"")</f>
        <v/>
      </c>
      <c r="JF156" s="214" t="str">
        <f>IFERROR(IF(AND('Classificação geral'!$J148="mas",'Classificação geral'!$K148=3,'Classificação geral'!$F148="Mini"),'Classificação geral'!$B148,""),"")</f>
        <v/>
      </c>
      <c r="JG156" s="215" t="str">
        <f>IF($JF156='Classificação geral'!$B148,'Classificação geral'!$C148,"")</f>
        <v/>
      </c>
      <c r="JH156" s="215" t="str">
        <f>IF($JF156='Classificação geral'!$B148,'Classificação geral'!$D148,"")</f>
        <v/>
      </c>
      <c r="JI156" s="215" t="str">
        <f>IF($JF156='Classificação geral'!$B148,'Classificação geral'!$J148,"")</f>
        <v/>
      </c>
      <c r="JJ156" s="214" t="str">
        <f>IFERROR(IF(AND($JI156="mas",'Classificação geral'!$K148=3),'Classificação geral'!K148,""),"")</f>
        <v/>
      </c>
      <c r="JK156" s="214" t="str">
        <f>IFERROR(IF(AND($JI156="mas",'Classificação geral'!$K148=3),'Classificação geral'!P148,""),"")</f>
        <v/>
      </c>
      <c r="JL156" s="214" t="str">
        <f>IFERROR(IF(AND($JI156="mas",'Classificação geral'!$K148=3),'Classificação geral'!S148,""),"")</f>
        <v/>
      </c>
      <c r="JM156" s="214" t="str">
        <f>IFERROR(IF(AND($JI156="mas",'Classificação geral'!$K148=3),'Classificação geral'!T148,""),"")</f>
        <v/>
      </c>
      <c r="JN156" s="214" t="str">
        <f>IFERROR(IF(AND($JI156="mas",'Classificação geral'!$K148=3),'Classificação geral'!L148,""),"")</f>
        <v/>
      </c>
      <c r="JO156" s="214" t="str">
        <f>IFERROR(IF(AND($JI156="mas",'Classificação geral'!$K148=3),'Classificação geral'!U148,""),"")</f>
        <v/>
      </c>
      <c r="JP156" s="214" t="str">
        <f>IFERROR(IF(AND($JI156="mas",'Classificação geral'!$K148=3),'Classificação geral'!W148,""),"")</f>
        <v/>
      </c>
      <c r="JQ156" s="214" t="str">
        <f>IFERROR(IF(AND($JI156="mas",'Classificação geral'!$K148=3),'Classificação geral'!X148,""),"")</f>
        <v/>
      </c>
      <c r="JR156" s="214" t="str">
        <f>IFERROR(IF(AND($JI156="mas",'Classificação geral'!$K148=3),'Classificação geral'!M148,""),"")</f>
        <v/>
      </c>
      <c r="JS156" s="214" t="str">
        <f>IFERROR(IF(AND($JI156="mas",'Classificação geral'!$K148=3),'Classificação geral'!Y148,""),"")</f>
        <v/>
      </c>
      <c r="JT156" s="214" t="str">
        <f>IFERROR(IF(AND($JI156="mas",'Classificação geral'!$K148=3),'Classificação geral'!AA148,""),"")</f>
        <v/>
      </c>
      <c r="JU156" s="214" t="str">
        <f>IFERROR(IF(AND($JI156="mas",'Classificação geral'!$K148=3),'Classificação geral'!AB148,""),"")</f>
        <v/>
      </c>
      <c r="JV156" s="214" t="str">
        <f>IFERROR(IF(AND($JI156="mas",'Classificação geral'!$K148=3),'Classificação geral'!N148,""),"")</f>
        <v/>
      </c>
      <c r="JW156" s="214" t="str">
        <f>IFERROR(IF(AND($JI156="mas",'Classificação geral'!$K148=3),'Classificação geral'!$AM148,""),"")</f>
        <v/>
      </c>
      <c r="JX156" s="216" t="str">
        <f>IFERROR(RANK(JW156,JW:JW,0)+ COUNTIF(JW$13:$JW154,JW156),"")</f>
        <v/>
      </c>
    </row>
    <row r="157" spans="156:284" ht="24.75" customHeight="1" x14ac:dyDescent="0.35">
      <c r="EZ157" s="214" t="str">
        <f>IFERROR(IF(AND('Classificação geral'!$J149="FEM",'Classificação geral'!$K149=1,'Classificação geral'!$F149="Mini"),'Classificação geral'!$A149,""),"")</f>
        <v/>
      </c>
      <c r="FA157" s="214" t="str">
        <f>IFERROR(IF(AND('Classificação geral'!$J149="FEM",'Classificação geral'!$K149=1,'Classificação geral'!F149="Mini"),'Classificação geral'!$B149,""),"")</f>
        <v/>
      </c>
      <c r="FB157" s="215" t="str">
        <f>IF($FA157='Classificação geral'!$B149,'Classificação geral'!$C149,"")</f>
        <v/>
      </c>
      <c r="FC157" s="215" t="str">
        <f>IF($FA157='Classificação geral'!$B149,'Classificação geral'!$D149,"")</f>
        <v/>
      </c>
      <c r="FD157" s="215" t="str">
        <f>IF($FA157='Classificação geral'!$B149,'Classificação geral'!$J149,"")</f>
        <v/>
      </c>
      <c r="FE157" s="215" t="str">
        <f>IF($FD157='Classificação geral'!$J149,'Classificação geral'!$K149,"")</f>
        <v/>
      </c>
      <c r="FF157" s="215" t="str">
        <f>IF($FE157='Classificação geral'!$K149,'Classificação geral'!$P149,"")</f>
        <v/>
      </c>
      <c r="FG157" s="215" t="str">
        <f>IF($FE157='Classificação geral'!$K149,'Classificação geral'!$S149,"")</f>
        <v/>
      </c>
      <c r="FH157" s="215" t="str">
        <f>IF($FE157='Classificação geral'!$K149,'Classificação geral'!$T149,"")</f>
        <v/>
      </c>
      <c r="FI157" s="215" t="str">
        <f>IF($FE157='Classificação geral'!$K149,'Classificação geral'!$L149,"")</f>
        <v/>
      </c>
      <c r="FJ157" s="215" t="str">
        <f>IF($FE157='Classificação geral'!$K149,'Classificação geral'!$U149,"")</f>
        <v/>
      </c>
      <c r="FK157" s="215" t="str">
        <f>IF($FE157='Classificação geral'!$K149,'Classificação geral'!$W149,"")</f>
        <v/>
      </c>
      <c r="FL157" s="215" t="str">
        <f>IF($FE157='Classificação geral'!$K149,'Classificação geral'!$X149,"")</f>
        <v/>
      </c>
      <c r="FM157" s="215" t="str">
        <f>IF($FE157='Classificação geral'!$K149,'Classificação geral'!$M149,"")</f>
        <v/>
      </c>
      <c r="FN157" s="215" t="str">
        <f>IF($FE157='Classificação geral'!$K149,'Classificação geral'!$Y149,"")</f>
        <v/>
      </c>
      <c r="FO157" s="215" t="str">
        <f>IF($FE157='Classificação geral'!$K149,'Classificação geral'!$AA149,"")</f>
        <v/>
      </c>
      <c r="FP157" s="215" t="str">
        <f>IF($FE157='Classificação geral'!$K149,'Classificação geral'!$AB149,"")</f>
        <v/>
      </c>
      <c r="FQ157" s="215" t="str">
        <f>IF($FE157='Classificação geral'!$K149,'Classificação geral'!$N149,"")</f>
        <v/>
      </c>
      <c r="FR157" s="215" t="str">
        <f>IF($FE157='Classificação geral'!$K149,'Classificação geral'!$O149,"")</f>
        <v/>
      </c>
      <c r="FS157" s="215" t="str">
        <f>IF($FE157='Classificação geral'!$K149,'Classificação geral'!$AM149,"")</f>
        <v/>
      </c>
      <c r="FT157" s="216" t="str">
        <f>IFERROR(RANK(FS157,FS:FS,0)+ COUNTIF($FS$13:FS156,FS157),"")</f>
        <v/>
      </c>
      <c r="FU157" s="209"/>
      <c r="FV157" s="214" t="str">
        <f>IFERROR(IF(AND('Classificação geral'!$J149="mas",'Classificação geral'!$K149=1,'Classificação geral'!$F149="Mini"),'Classificação geral'!$A149,""),"")</f>
        <v/>
      </c>
      <c r="FW157" s="214" t="str">
        <f>IFERROR(IF(AND('Classificação geral'!$J149="mas",'Classificação geral'!$K149=1,'Classificação geral'!$F149="Mini"),'Classificação geral'!$B149,""),"")</f>
        <v/>
      </c>
      <c r="FX157" s="215" t="str">
        <f>IF($FW157='Classificação geral'!$B149,'Classificação geral'!$C149,"")</f>
        <v/>
      </c>
      <c r="FY157" s="215" t="str">
        <f>IF($FW157='Classificação geral'!$B149,'Classificação geral'!$D149,"")</f>
        <v/>
      </c>
      <c r="FZ157" s="215" t="str">
        <f>IF($FW157='Classificação geral'!$B149,'Classificação geral'!$J149,"")</f>
        <v/>
      </c>
      <c r="GA157" s="214" t="str">
        <f>IFERROR(IF(AND($FZ157="mas",'Classificação geral'!$K149=1),'Classificação geral'!K149,""),"")</f>
        <v/>
      </c>
      <c r="GB157" s="214" t="str">
        <f>IFERROR(IF(AND($FZ157="mas",'Classificação geral'!$K149=1),'Classificação geral'!P149,""),"")</f>
        <v/>
      </c>
      <c r="GC157" s="214" t="str">
        <f>IFERROR(IF(AND($FZ157="mas",'Classificação geral'!$K149=1),'Classificação geral'!S149,""),"")</f>
        <v/>
      </c>
      <c r="GD157" s="214" t="str">
        <f>IFERROR(IF(AND($FZ157="mas",'Classificação geral'!$K149=1),'Classificação geral'!T149,""),"")</f>
        <v/>
      </c>
      <c r="GE157" s="214" t="str">
        <f>IFERROR(IF(AND($FZ157="mas",'Classificação geral'!$K149=1),'Classificação geral'!L149,""),"")</f>
        <v/>
      </c>
      <c r="GF157" s="214" t="str">
        <f>IFERROR(IF(AND($FZ157="mas",'Classificação geral'!$K149=1),'Classificação geral'!U149,""),"")</f>
        <v/>
      </c>
      <c r="GG157" s="214" t="str">
        <f>IFERROR(IF(AND($FZ157="mas",'Classificação geral'!$K149=1),'Classificação geral'!W149,""),"")</f>
        <v/>
      </c>
      <c r="GH157" s="214" t="str">
        <f>IFERROR(IF(AND($FZ157="mas",'Classificação geral'!$K149=1),'Classificação geral'!X149,""),"")</f>
        <v/>
      </c>
      <c r="GI157" s="214" t="str">
        <f>IFERROR(IF(AND($FZ157="mas",'Classificação geral'!$K149=1),'Classificação geral'!M149,""),"")</f>
        <v/>
      </c>
      <c r="GJ157" s="214" t="str">
        <f>IFERROR(IF(AND($FZ157="mas",'Classificação geral'!$K149=1),'Classificação geral'!Y149,""),"")</f>
        <v/>
      </c>
      <c r="GK157" s="214" t="str">
        <f>IFERROR(IF(AND($FZ157="mas",'Classificação geral'!$K149=1),'Classificação geral'!AA149,""),"")</f>
        <v/>
      </c>
      <c r="GL157" s="214" t="str">
        <f>IFERROR(IF(AND($FZ157="mas",'Classificação geral'!$K149=1),'Classificação geral'!AB149,""),"")</f>
        <v/>
      </c>
      <c r="GM157" s="214" t="str">
        <f>IFERROR(IF(AND($FZ157="mas",'Classificação geral'!$K149=1),'Classificação geral'!N149,""),"")</f>
        <v/>
      </c>
      <c r="GN157" s="214" t="str">
        <f>IFERROR(IF(AND($FZ157="mas",'Classificação geral'!$K149=1),'Classificação geral'!O149,""),"")</f>
        <v/>
      </c>
      <c r="GO157" s="244" t="str">
        <f>IFERROR(IF(AND($FZ157="mas",'Classificação geral'!$K149=1),'Classificação geral'!AM149,""),"")</f>
        <v/>
      </c>
      <c r="GP157" s="216" t="str">
        <f>IFERROR(RANK(GO157,GO:GO,0)+ COUNTIF($GO$13:GO156,GO157),"")</f>
        <v/>
      </c>
      <c r="GQ157" s="209"/>
      <c r="GR157" s="214" t="str">
        <f>IFERROR(IF(AND('Classificação geral'!$J149="fem",'Classificação geral'!$K149=2,'Classificação geral'!$F149="Mini"),'Classificação geral'!$A149,""),"")</f>
        <v/>
      </c>
      <c r="GS157" s="214" t="str">
        <f>IFERROR(IF(AND('Classificação geral'!$J149="fem",'Classificação geral'!$K149=2,'Classificação geral'!$F149="Mini"),'Classificação geral'!$B149,""),"")</f>
        <v/>
      </c>
      <c r="GT157" s="215" t="str">
        <f>IF($GS157='Classificação geral'!$B149,'Classificação geral'!$C149,"")</f>
        <v/>
      </c>
      <c r="GU157" s="215" t="str">
        <f>IF($GS157='Classificação geral'!$B149,'Classificação geral'!$D149,"")</f>
        <v/>
      </c>
      <c r="GV157" s="215" t="str">
        <f>IF($GS157='Classificação geral'!$B149,'Classificação geral'!$J149,"")</f>
        <v/>
      </c>
      <c r="GW157" s="214" t="str">
        <f>IFERROR(IF(AND($GV157="fem",'Classificação geral'!$K149=2),'Classificação geral'!K149,""),"")</f>
        <v/>
      </c>
      <c r="GX157" s="214" t="str">
        <f>IFERROR(IF(AND($GV157="fem",'Classificação geral'!$K149=2),'Classificação geral'!P149,""),"")</f>
        <v/>
      </c>
      <c r="GY157" s="214" t="str">
        <f>IFERROR(IF(AND($GV157="fem",'Classificação geral'!$K149=2),'Classificação geral'!S149,""),"")</f>
        <v/>
      </c>
      <c r="GZ157" s="214" t="str">
        <f>IFERROR(IF(AND($GV157="fem",'Classificação geral'!$K149=2),'Classificação geral'!T149,""),"")</f>
        <v/>
      </c>
      <c r="HA157" s="214" t="str">
        <f>IFERROR(IF(AND($GV157="fem",'Classificação geral'!$K149=2),'Classificação geral'!L149,""),"")</f>
        <v/>
      </c>
      <c r="HB157" s="214" t="str">
        <f>IFERROR(IF(AND($GV157="fem",'Classificação geral'!$K149=2),'Classificação geral'!U149,""),"")</f>
        <v/>
      </c>
      <c r="HC157" s="214" t="str">
        <f>IFERROR(IF(AND($GV157="fem",'Classificação geral'!$K149=2),'Classificação geral'!W149,""),"")</f>
        <v/>
      </c>
      <c r="HD157" s="214" t="str">
        <f>IFERROR(IF(AND($GV157="fem",'Classificação geral'!$K149=2),'Classificação geral'!X149,""),"")</f>
        <v/>
      </c>
      <c r="HE157" s="214" t="str">
        <f>IFERROR(IF(AND($GV157="fem",'Classificação geral'!$K149=2),'Classificação geral'!M149,""),"")</f>
        <v/>
      </c>
      <c r="HF157" s="214" t="str">
        <f>IFERROR(IF(AND($GV157="fem",'Classificação geral'!$K149=2),'Classificação geral'!Y149,""),"")</f>
        <v/>
      </c>
      <c r="HG157" s="214" t="str">
        <f>IFERROR(IF(AND($GV157="fem",'Classificação geral'!$K149=2),'Classificação geral'!AA149,""),"")</f>
        <v/>
      </c>
      <c r="HH157" s="214" t="str">
        <f>IFERROR(IF(AND($GV157="fem",'Classificação geral'!$K149=2),'Classificação geral'!AB149,""),"")</f>
        <v/>
      </c>
      <c r="HI157" s="214" t="str">
        <f>IFERROR(IF(AND($GV157="fem",'Classificação geral'!$K149=2),'Classificação geral'!N149,""),"")</f>
        <v/>
      </c>
      <c r="HJ157" s="214" t="str">
        <f>IFERROR(IF(AND($GV157="fem",'Classificação geral'!$K149=2),'Classificação geral'!O149,""),"")</f>
        <v/>
      </c>
      <c r="HK157" s="214" t="str">
        <f>IFERROR(IF(AND($GV157="fem",'Classificação geral'!$K149=2),'Classificação geral'!AM149,""),"")</f>
        <v/>
      </c>
      <c r="HL157" s="216" t="str">
        <f>IFERROR(RANK(HK157,HK:HK,0)+ COUNTIF(HK$13:$HK155,HK157),"")</f>
        <v/>
      </c>
      <c r="HM157" s="209"/>
      <c r="HN157" s="214" t="str">
        <f>IFERROR(IF(AND('Classificação geral'!$J149="mas",'Classificação geral'!$K149=2,'Classificação geral'!$F149="Mini"),'Classificação geral'!$A149,""),"")</f>
        <v/>
      </c>
      <c r="HO157" s="214" t="str">
        <f>IFERROR(IF(AND('Classificação geral'!$J149="mas",'Classificação geral'!$K149=2,'Classificação geral'!$F149="Mini"),'Classificação geral'!$B149,""),"")</f>
        <v/>
      </c>
      <c r="HP157" s="215" t="str">
        <f>IF($HO157='Classificação geral'!$B149,'Classificação geral'!$C149,"")</f>
        <v/>
      </c>
      <c r="HQ157" s="215" t="str">
        <f>IF($HO157='Classificação geral'!$B149,'Classificação geral'!$D149,"")</f>
        <v/>
      </c>
      <c r="HR157" s="215" t="str">
        <f>IF($HO157='Classificação geral'!$B149,'Classificação geral'!$J149,"")</f>
        <v/>
      </c>
      <c r="HS157" s="214" t="str">
        <f>IFERROR(IF(AND($HR157="mas",'Classificação geral'!$K149=2),'Classificação geral'!K149,""),"")</f>
        <v/>
      </c>
      <c r="HT157" s="214" t="str">
        <f>IFERROR(IF(AND($HR157="mas",'Classificação geral'!$K149=2),'Classificação geral'!P149,""),"")</f>
        <v/>
      </c>
      <c r="HU157" s="214" t="str">
        <f>IFERROR(IF(AND($HR157="mas",'Classificação geral'!$K149=2),'Classificação geral'!S149,""),"")</f>
        <v/>
      </c>
      <c r="HV157" s="214" t="str">
        <f>IFERROR(IF(AND($HR157="mas",'Classificação geral'!$K149=2),'Classificação geral'!T149,""),"")</f>
        <v/>
      </c>
      <c r="HW157" s="214" t="str">
        <f>IFERROR(IF(AND($HR157="mas",'Classificação geral'!$K149=2),'Classificação geral'!L149,""),"")</f>
        <v/>
      </c>
      <c r="HX157" s="214" t="str">
        <f>IFERROR(IF(AND($HR157="mas",'Classificação geral'!$K149=2),'Classificação geral'!U149,""),"")</f>
        <v/>
      </c>
      <c r="HY157" s="214" t="str">
        <f>IFERROR(IF(AND($HR157="mas",'Classificação geral'!$K149=2),'Classificação geral'!W149,""),"")</f>
        <v/>
      </c>
      <c r="HZ157" s="214" t="str">
        <f>IFERROR(IF(AND($HR157="mas",'Classificação geral'!$K149=2),'Classificação geral'!X149,""),"")</f>
        <v/>
      </c>
      <c r="IA157" s="214" t="str">
        <f>IFERROR(IF(AND($HR157="mas",'Classificação geral'!$K149=2),'Classificação geral'!M149,""),"")</f>
        <v/>
      </c>
      <c r="IB157" s="214" t="str">
        <f>IFERROR(IF(AND($HR157="mas",'Classificação geral'!$K149=2),'Classificação geral'!Y149,""),"")</f>
        <v/>
      </c>
      <c r="IC157" s="214" t="str">
        <f>IFERROR(IF(AND($HR157="mas",'Classificação geral'!$K149=2),'Classificação geral'!AA149,""),"")</f>
        <v/>
      </c>
      <c r="ID157" s="214" t="str">
        <f>IFERROR(IF(AND($HR157="mas",'Classificação geral'!$K149=2),'Classificação geral'!AB149,""),"")</f>
        <v/>
      </c>
      <c r="IE157" s="214" t="str">
        <f>IFERROR(IF(AND($HR157="mas",'Classificação geral'!$K149=2),'Classificação geral'!N149,""),"")</f>
        <v/>
      </c>
      <c r="IF157" s="214" t="str">
        <f>IFERROR(IF(AND($HR157="mas",'Classificação geral'!$K149=2),'Classificação geral'!$AM149,""),"")</f>
        <v/>
      </c>
      <c r="IG157" s="216" t="str">
        <f>IFERROR(RANK(IF157,IF:IF,0)+ COUNTIF($IF$13:IF$13,IF157),"")</f>
        <v/>
      </c>
      <c r="IH157" s="209"/>
      <c r="II157" s="214" t="str">
        <f>IFERROR(IF(AND('Classificação geral'!$J149="fem",'Classificação geral'!$K149=3,'Classificação geral'!$F149="Mini"),'Classificação geral'!$A149,""),"")</f>
        <v/>
      </c>
      <c r="IJ157" s="214" t="str">
        <f>IFERROR(IF(AND('Classificação geral'!$J149="fem",'Classificação geral'!$K149=3,'Classificação geral'!$F149="Mini"),'Classificação geral'!$B149,""),"")</f>
        <v/>
      </c>
      <c r="IK157" s="215" t="str">
        <f>IF($IJ157='Classificação geral'!$B149,'Classificação geral'!$C149,"")</f>
        <v/>
      </c>
      <c r="IL157" s="215" t="str">
        <f>IF($IJ157='Classificação geral'!$B149,'Classificação geral'!$D149,"")</f>
        <v/>
      </c>
      <c r="IM157" s="215" t="str">
        <f>IF($IJ157='Classificação geral'!$B149,'Classificação geral'!$J149,"")</f>
        <v/>
      </c>
      <c r="IN157" s="215" t="str">
        <f>IF($IM157='Classificação geral'!$J149,'Classificação geral'!$K149,"")</f>
        <v/>
      </c>
      <c r="IO157" s="215" t="str">
        <f>IF($IN157='Classificação geral'!$K149,'Classificação geral'!$P149,"")</f>
        <v/>
      </c>
      <c r="IP157" s="215" t="str">
        <f>IF($IN157='Classificação geral'!$K149,'Classificação geral'!$S149,"")</f>
        <v/>
      </c>
      <c r="IQ157" s="215" t="str">
        <f>IF($IN157='Classificação geral'!$K149,'Classificação geral'!$T149,"")</f>
        <v/>
      </c>
      <c r="IR157" s="215" t="str">
        <f>IF($IN157='Classificação geral'!$K149,'Classificação geral'!$L149,"")</f>
        <v/>
      </c>
      <c r="IS157" s="215" t="str">
        <f>IF($IN157='Classificação geral'!$K149,'Classificação geral'!$U149,"")</f>
        <v/>
      </c>
      <c r="IT157" s="215" t="str">
        <f>IF($IN157='Classificação geral'!$K149,'Classificação geral'!$W149,"")</f>
        <v/>
      </c>
      <c r="IU157" s="215" t="str">
        <f>IF($IN157='Classificação geral'!$K149,'Classificação geral'!$X149,"")</f>
        <v/>
      </c>
      <c r="IV157" s="215" t="str">
        <f>IF($IN157='Classificação geral'!$K149,'Classificação geral'!$M149,"")</f>
        <v/>
      </c>
      <c r="IW157" s="215" t="str">
        <f>IF($IN157='Classificação geral'!$K149,'Classificação geral'!$Y149,"")</f>
        <v/>
      </c>
      <c r="IX157" s="215" t="str">
        <f>IF($IN157='Classificação geral'!$K149,'Classificação geral'!$AA149,"")</f>
        <v/>
      </c>
      <c r="IY157" s="215" t="str">
        <f>IF($IN157='Classificação geral'!$K149,'Classificação geral'!$AB149,"")</f>
        <v/>
      </c>
      <c r="IZ157" s="215" t="str">
        <f>IF($IN157='Classificação geral'!$K149,'Classificação geral'!$N149,"")</f>
        <v/>
      </c>
      <c r="JA157" s="215" t="str">
        <f>IF($IN157='Classificação geral'!$K149,'Classificação geral'!$O149,"")</f>
        <v/>
      </c>
      <c r="JB157" s="215" t="str">
        <f>IF($IN157='Classificação geral'!$K149,'Classificação geral'!$AM149,"")</f>
        <v/>
      </c>
      <c r="JC157" s="216" t="str">
        <f>IFERROR(RANK(JB157,JB:JB,0)+ COUNTIF($JB$13:JB155,JB157),"")</f>
        <v/>
      </c>
      <c r="JD157" s="209"/>
      <c r="JE157" s="214" t="str">
        <f>IFERROR(IF(AND('Classificação geral'!$J149="mas",'Classificação geral'!$K149=3,'Classificação geral'!$F149="Mini"),'Classificação geral'!$A149,""),"")</f>
        <v/>
      </c>
      <c r="JF157" s="214" t="str">
        <f>IFERROR(IF(AND('Classificação geral'!$J149="mas",'Classificação geral'!$K149=3,'Classificação geral'!$F149="Mini"),'Classificação geral'!$B149,""),"")</f>
        <v/>
      </c>
      <c r="JG157" s="215" t="str">
        <f>IF($JF157='Classificação geral'!$B149,'Classificação geral'!$C149,"")</f>
        <v/>
      </c>
      <c r="JH157" s="215" t="str">
        <f>IF($JF157='Classificação geral'!$B149,'Classificação geral'!$D149,"")</f>
        <v/>
      </c>
      <c r="JI157" s="215" t="str">
        <f>IF($JF157='Classificação geral'!$B149,'Classificação geral'!$J149,"")</f>
        <v/>
      </c>
      <c r="JJ157" s="214" t="str">
        <f>IFERROR(IF(AND($JI157="mas",'Classificação geral'!$K149=3),'Classificação geral'!K149,""),"")</f>
        <v/>
      </c>
      <c r="JK157" s="214" t="str">
        <f>IFERROR(IF(AND($JI157="mas",'Classificação geral'!$K149=3),'Classificação geral'!P149,""),"")</f>
        <v/>
      </c>
      <c r="JL157" s="214" t="str">
        <f>IFERROR(IF(AND($JI157="mas",'Classificação geral'!$K149=3),'Classificação geral'!S149,""),"")</f>
        <v/>
      </c>
      <c r="JM157" s="214" t="str">
        <f>IFERROR(IF(AND($JI157="mas",'Classificação geral'!$K149=3),'Classificação geral'!T149,""),"")</f>
        <v/>
      </c>
      <c r="JN157" s="214" t="str">
        <f>IFERROR(IF(AND($JI157="mas",'Classificação geral'!$K149=3),'Classificação geral'!L149,""),"")</f>
        <v/>
      </c>
      <c r="JO157" s="214" t="str">
        <f>IFERROR(IF(AND($JI157="mas",'Classificação geral'!$K149=3),'Classificação geral'!U149,""),"")</f>
        <v/>
      </c>
      <c r="JP157" s="214" t="str">
        <f>IFERROR(IF(AND($JI157="mas",'Classificação geral'!$K149=3),'Classificação geral'!W149,""),"")</f>
        <v/>
      </c>
      <c r="JQ157" s="214" t="str">
        <f>IFERROR(IF(AND($JI157="mas",'Classificação geral'!$K149=3),'Classificação geral'!X149,""),"")</f>
        <v/>
      </c>
      <c r="JR157" s="214" t="str">
        <f>IFERROR(IF(AND($JI157="mas",'Classificação geral'!$K149=3),'Classificação geral'!M149,""),"")</f>
        <v/>
      </c>
      <c r="JS157" s="214" t="str">
        <f>IFERROR(IF(AND($JI157="mas",'Classificação geral'!$K149=3),'Classificação geral'!Y149,""),"")</f>
        <v/>
      </c>
      <c r="JT157" s="214" t="str">
        <f>IFERROR(IF(AND($JI157="mas",'Classificação geral'!$K149=3),'Classificação geral'!AA149,""),"")</f>
        <v/>
      </c>
      <c r="JU157" s="214" t="str">
        <f>IFERROR(IF(AND($JI157="mas",'Classificação geral'!$K149=3),'Classificação geral'!AB149,""),"")</f>
        <v/>
      </c>
      <c r="JV157" s="214" t="str">
        <f>IFERROR(IF(AND($JI157="mas",'Classificação geral'!$K149=3),'Classificação geral'!N149,""),"")</f>
        <v/>
      </c>
      <c r="JW157" s="214" t="str">
        <f>IFERROR(IF(AND($JI157="mas",'Classificação geral'!$K149=3),'Classificação geral'!$AM149,""),"")</f>
        <v/>
      </c>
      <c r="JX157" s="216" t="str">
        <f>IFERROR(RANK(JW157,JW:JW,0)+ COUNTIF(JW$13:$JW155,JW157),"")</f>
        <v/>
      </c>
    </row>
    <row r="158" spans="156:284" ht="24.75" customHeight="1" x14ac:dyDescent="0.35">
      <c r="EZ158" s="214" t="str">
        <f>IFERROR(IF(AND('Classificação geral'!$J150="FEM",'Classificação geral'!$K150=1,'Classificação geral'!$F150="Mini"),'Classificação geral'!$A150,""),"")</f>
        <v/>
      </c>
      <c r="FA158" s="214" t="str">
        <f>IFERROR(IF(AND('Classificação geral'!$J150="FEM",'Classificação geral'!$K150=1,'Classificação geral'!F150="Mini"),'Classificação geral'!$B150,""),"")</f>
        <v/>
      </c>
      <c r="FB158" s="215" t="str">
        <f>IF($FA158='Classificação geral'!$B150,'Classificação geral'!$C150,"")</f>
        <v/>
      </c>
      <c r="FC158" s="215" t="str">
        <f>IF($FA158='Classificação geral'!$B150,'Classificação geral'!$D150,"")</f>
        <v/>
      </c>
      <c r="FD158" s="215" t="str">
        <f>IF($FA158='Classificação geral'!$B150,'Classificação geral'!$J150,"")</f>
        <v/>
      </c>
      <c r="FE158" s="215" t="str">
        <f>IF($FD158='Classificação geral'!$J150,'Classificação geral'!$K150,"")</f>
        <v/>
      </c>
      <c r="FF158" s="215" t="str">
        <f>IF($FE158='Classificação geral'!$K150,'Classificação geral'!$P150,"")</f>
        <v/>
      </c>
      <c r="FG158" s="215" t="str">
        <f>IF($FE158='Classificação geral'!$K150,'Classificação geral'!$S150,"")</f>
        <v/>
      </c>
      <c r="FH158" s="215" t="str">
        <f>IF($FE158='Classificação geral'!$K150,'Classificação geral'!$T150,"")</f>
        <v/>
      </c>
      <c r="FI158" s="215" t="str">
        <f>IF($FE158='Classificação geral'!$K150,'Classificação geral'!$L150,"")</f>
        <v/>
      </c>
      <c r="FJ158" s="215" t="str">
        <f>IF($FE158='Classificação geral'!$K150,'Classificação geral'!$U150,"")</f>
        <v/>
      </c>
      <c r="FK158" s="215" t="str">
        <f>IF($FE158='Classificação geral'!$K150,'Classificação geral'!$W150,"")</f>
        <v/>
      </c>
      <c r="FL158" s="215" t="str">
        <f>IF($FE158='Classificação geral'!$K150,'Classificação geral'!$X150,"")</f>
        <v/>
      </c>
      <c r="FM158" s="215" t="str">
        <f>IF($FE158='Classificação geral'!$K150,'Classificação geral'!$M150,"")</f>
        <v/>
      </c>
      <c r="FN158" s="215" t="str">
        <f>IF($FE158='Classificação geral'!$K150,'Classificação geral'!$Y150,"")</f>
        <v/>
      </c>
      <c r="FO158" s="215" t="str">
        <f>IF($FE158='Classificação geral'!$K150,'Classificação geral'!$AA150,"")</f>
        <v/>
      </c>
      <c r="FP158" s="215" t="str">
        <f>IF($FE158='Classificação geral'!$K150,'Classificação geral'!$AB150,"")</f>
        <v/>
      </c>
      <c r="FQ158" s="215" t="str">
        <f>IF($FE158='Classificação geral'!$K150,'Classificação geral'!$N150,"")</f>
        <v/>
      </c>
      <c r="FR158" s="215" t="str">
        <f>IF($FE158='Classificação geral'!$K150,'Classificação geral'!$O150,"")</f>
        <v/>
      </c>
      <c r="FS158" s="215" t="str">
        <f>IF($FE158='Classificação geral'!$K150,'Classificação geral'!$AM150,"")</f>
        <v/>
      </c>
      <c r="FT158" s="216" t="str">
        <f>IFERROR(RANK(FS158,FS:FS,0)+ COUNTIF($FS$13:FS157,FS158),"")</f>
        <v/>
      </c>
      <c r="FU158" s="209"/>
      <c r="FV158" s="214" t="str">
        <f>IFERROR(IF(AND('Classificação geral'!$J150="mas",'Classificação geral'!$K150=1,'Classificação geral'!$F150="Mini"),'Classificação geral'!$A150,""),"")</f>
        <v/>
      </c>
      <c r="FW158" s="214" t="str">
        <f>IFERROR(IF(AND('Classificação geral'!$J150="mas",'Classificação geral'!$K150=1,'Classificação geral'!$F150="Mini"),'Classificação geral'!$B150,""),"")</f>
        <v/>
      </c>
      <c r="FX158" s="215" t="str">
        <f>IF($FW158='Classificação geral'!$B150,'Classificação geral'!$C150,"")</f>
        <v/>
      </c>
      <c r="FY158" s="215" t="str">
        <f>IF($FW158='Classificação geral'!$B150,'Classificação geral'!$D150,"")</f>
        <v/>
      </c>
      <c r="FZ158" s="215" t="str">
        <f>IF($FW158='Classificação geral'!$B150,'Classificação geral'!$J150,"")</f>
        <v/>
      </c>
      <c r="GA158" s="214" t="str">
        <f>IFERROR(IF(AND($FZ158="mas",'Classificação geral'!$K150=1),'Classificação geral'!K150,""),"")</f>
        <v/>
      </c>
      <c r="GB158" s="214" t="str">
        <f>IFERROR(IF(AND($FZ158="mas",'Classificação geral'!$K150=1),'Classificação geral'!P150,""),"")</f>
        <v/>
      </c>
      <c r="GC158" s="214" t="str">
        <f>IFERROR(IF(AND($FZ158="mas",'Classificação geral'!$K150=1),'Classificação geral'!S150,""),"")</f>
        <v/>
      </c>
      <c r="GD158" s="214" t="str">
        <f>IFERROR(IF(AND($FZ158="mas",'Classificação geral'!$K150=1),'Classificação geral'!T150,""),"")</f>
        <v/>
      </c>
      <c r="GE158" s="214" t="str">
        <f>IFERROR(IF(AND($FZ158="mas",'Classificação geral'!$K150=1),'Classificação geral'!L150,""),"")</f>
        <v/>
      </c>
      <c r="GF158" s="214" t="str">
        <f>IFERROR(IF(AND($FZ158="mas",'Classificação geral'!$K150=1),'Classificação geral'!U150,""),"")</f>
        <v/>
      </c>
      <c r="GG158" s="214" t="str">
        <f>IFERROR(IF(AND($FZ158="mas",'Classificação geral'!$K150=1),'Classificação geral'!W150,""),"")</f>
        <v/>
      </c>
      <c r="GH158" s="214" t="str">
        <f>IFERROR(IF(AND($FZ158="mas",'Classificação geral'!$K150=1),'Classificação geral'!X150,""),"")</f>
        <v/>
      </c>
      <c r="GI158" s="214" t="str">
        <f>IFERROR(IF(AND($FZ158="mas",'Classificação geral'!$K150=1),'Classificação geral'!M150,""),"")</f>
        <v/>
      </c>
      <c r="GJ158" s="214" t="str">
        <f>IFERROR(IF(AND($FZ158="mas",'Classificação geral'!$K150=1),'Classificação geral'!Y150,""),"")</f>
        <v/>
      </c>
      <c r="GK158" s="214" t="str">
        <f>IFERROR(IF(AND($FZ158="mas",'Classificação geral'!$K150=1),'Classificação geral'!AA150,""),"")</f>
        <v/>
      </c>
      <c r="GL158" s="214" t="str">
        <f>IFERROR(IF(AND($FZ158="mas",'Classificação geral'!$K150=1),'Classificação geral'!AB150,""),"")</f>
        <v/>
      </c>
      <c r="GM158" s="214" t="str">
        <f>IFERROR(IF(AND($FZ158="mas",'Classificação geral'!$K150=1),'Classificação geral'!N150,""),"")</f>
        <v/>
      </c>
      <c r="GN158" s="214" t="str">
        <f>IFERROR(IF(AND($FZ158="mas",'Classificação geral'!$K150=1),'Classificação geral'!O150,""),"")</f>
        <v/>
      </c>
      <c r="GO158" s="244" t="str">
        <f>IFERROR(IF(AND($FZ158="mas",'Classificação geral'!$K150=1),'Classificação geral'!AM150,""),"")</f>
        <v/>
      </c>
      <c r="GP158" s="216" t="str">
        <f>IFERROR(RANK(GO158,GO:GO,0)+ COUNTIF($GO$13:GO157,GO158),"")</f>
        <v/>
      </c>
      <c r="GQ158" s="209"/>
      <c r="GR158" s="214" t="str">
        <f>IFERROR(IF(AND('Classificação geral'!$J150="fem",'Classificação geral'!$K150=2,'Classificação geral'!$F150="Mini"),'Classificação geral'!$A150,""),"")</f>
        <v/>
      </c>
      <c r="GS158" s="214" t="str">
        <f>IFERROR(IF(AND('Classificação geral'!$J150="fem",'Classificação geral'!$K150=2,'Classificação geral'!$F150="Mini"),'Classificação geral'!$B150,""),"")</f>
        <v/>
      </c>
      <c r="GT158" s="215" t="str">
        <f>IF($GS158='Classificação geral'!$B150,'Classificação geral'!$C150,"")</f>
        <v/>
      </c>
      <c r="GU158" s="215" t="str">
        <f>IF($GS158='Classificação geral'!$B150,'Classificação geral'!$D150,"")</f>
        <v/>
      </c>
      <c r="GV158" s="215" t="str">
        <f>IF($GS158='Classificação geral'!$B150,'Classificação geral'!$J150,"")</f>
        <v/>
      </c>
      <c r="GW158" s="214" t="str">
        <f>IFERROR(IF(AND($GV158="fem",'Classificação geral'!$K150=2),'Classificação geral'!K150,""),"")</f>
        <v/>
      </c>
      <c r="GX158" s="214" t="str">
        <f>IFERROR(IF(AND($GV158="fem",'Classificação geral'!$K150=2),'Classificação geral'!P150,""),"")</f>
        <v/>
      </c>
      <c r="GY158" s="214" t="str">
        <f>IFERROR(IF(AND($GV158="fem",'Classificação geral'!$K150=2),'Classificação geral'!S150,""),"")</f>
        <v/>
      </c>
      <c r="GZ158" s="214" t="str">
        <f>IFERROR(IF(AND($GV158="fem",'Classificação geral'!$K150=2),'Classificação geral'!T150,""),"")</f>
        <v/>
      </c>
      <c r="HA158" s="214" t="str">
        <f>IFERROR(IF(AND($GV158="fem",'Classificação geral'!$K150=2),'Classificação geral'!L150,""),"")</f>
        <v/>
      </c>
      <c r="HB158" s="214" t="str">
        <f>IFERROR(IF(AND($GV158="fem",'Classificação geral'!$K150=2),'Classificação geral'!U150,""),"")</f>
        <v/>
      </c>
      <c r="HC158" s="214" t="str">
        <f>IFERROR(IF(AND($GV158="fem",'Classificação geral'!$K150=2),'Classificação geral'!W150,""),"")</f>
        <v/>
      </c>
      <c r="HD158" s="214" t="str">
        <f>IFERROR(IF(AND($GV158="fem",'Classificação geral'!$K150=2),'Classificação geral'!X150,""),"")</f>
        <v/>
      </c>
      <c r="HE158" s="214" t="str">
        <f>IFERROR(IF(AND($GV158="fem",'Classificação geral'!$K150=2),'Classificação geral'!M150,""),"")</f>
        <v/>
      </c>
      <c r="HF158" s="214" t="str">
        <f>IFERROR(IF(AND($GV158="fem",'Classificação geral'!$K150=2),'Classificação geral'!Y150,""),"")</f>
        <v/>
      </c>
      <c r="HG158" s="214" t="str">
        <f>IFERROR(IF(AND($GV158="fem",'Classificação geral'!$K150=2),'Classificação geral'!AA150,""),"")</f>
        <v/>
      </c>
      <c r="HH158" s="214" t="str">
        <f>IFERROR(IF(AND($GV158="fem",'Classificação geral'!$K150=2),'Classificação geral'!AB150,""),"")</f>
        <v/>
      </c>
      <c r="HI158" s="214" t="str">
        <f>IFERROR(IF(AND($GV158="fem",'Classificação geral'!$K150=2),'Classificação geral'!N150,""),"")</f>
        <v/>
      </c>
      <c r="HJ158" s="214" t="str">
        <f>IFERROR(IF(AND($GV158="fem",'Classificação geral'!$K150=2),'Classificação geral'!O150,""),"")</f>
        <v/>
      </c>
      <c r="HK158" s="214" t="str">
        <f>IFERROR(IF(AND($GV158="fem",'Classificação geral'!$K150=2),'Classificação geral'!AM150,""),"")</f>
        <v/>
      </c>
      <c r="HL158" s="216" t="str">
        <f>IFERROR(RANK(HK158,HK:HK,0)+ COUNTIF(HK$13:$HK156,HK158),"")</f>
        <v/>
      </c>
      <c r="HM158" s="209"/>
      <c r="HN158" s="214" t="str">
        <f>IFERROR(IF(AND('Classificação geral'!$J150="mas",'Classificação geral'!$K150=2,'Classificação geral'!$F150="Mini"),'Classificação geral'!$A150,""),"")</f>
        <v/>
      </c>
      <c r="HO158" s="214" t="str">
        <f>IFERROR(IF(AND('Classificação geral'!$J150="mas",'Classificação geral'!$K150=2,'Classificação geral'!$F150="Mini"),'Classificação geral'!$B150,""),"")</f>
        <v/>
      </c>
      <c r="HP158" s="215" t="str">
        <f>IF($HO158='Classificação geral'!$B150,'Classificação geral'!$C150,"")</f>
        <v/>
      </c>
      <c r="HQ158" s="215" t="str">
        <f>IF($HO158='Classificação geral'!$B150,'Classificação geral'!$D150,"")</f>
        <v/>
      </c>
      <c r="HR158" s="215" t="str">
        <f>IF($HO158='Classificação geral'!$B150,'Classificação geral'!$J150,"")</f>
        <v/>
      </c>
      <c r="HS158" s="214" t="str">
        <f>IFERROR(IF(AND($HR158="mas",'Classificação geral'!$K150=2),'Classificação geral'!K150,""),"")</f>
        <v/>
      </c>
      <c r="HT158" s="214" t="str">
        <f>IFERROR(IF(AND($HR158="mas",'Classificação geral'!$K150=2),'Classificação geral'!P150,""),"")</f>
        <v/>
      </c>
      <c r="HU158" s="214" t="str">
        <f>IFERROR(IF(AND($HR158="mas",'Classificação geral'!$K150=2),'Classificação geral'!S150,""),"")</f>
        <v/>
      </c>
      <c r="HV158" s="214" t="str">
        <f>IFERROR(IF(AND($HR158="mas",'Classificação geral'!$K150=2),'Classificação geral'!T150,""),"")</f>
        <v/>
      </c>
      <c r="HW158" s="214" t="str">
        <f>IFERROR(IF(AND($HR158="mas",'Classificação geral'!$K150=2),'Classificação geral'!L150,""),"")</f>
        <v/>
      </c>
      <c r="HX158" s="214" t="str">
        <f>IFERROR(IF(AND($HR158="mas",'Classificação geral'!$K150=2),'Classificação geral'!U150,""),"")</f>
        <v/>
      </c>
      <c r="HY158" s="214" t="str">
        <f>IFERROR(IF(AND($HR158="mas",'Classificação geral'!$K150=2),'Classificação geral'!W150,""),"")</f>
        <v/>
      </c>
      <c r="HZ158" s="214" t="str">
        <f>IFERROR(IF(AND($HR158="mas",'Classificação geral'!$K150=2),'Classificação geral'!X150,""),"")</f>
        <v/>
      </c>
      <c r="IA158" s="214" t="str">
        <f>IFERROR(IF(AND($HR158="mas",'Classificação geral'!$K150=2),'Classificação geral'!M150,""),"")</f>
        <v/>
      </c>
      <c r="IB158" s="214" t="str">
        <f>IFERROR(IF(AND($HR158="mas",'Classificação geral'!$K150=2),'Classificação geral'!Y150,""),"")</f>
        <v/>
      </c>
      <c r="IC158" s="214" t="str">
        <f>IFERROR(IF(AND($HR158="mas",'Classificação geral'!$K150=2),'Classificação geral'!AA150,""),"")</f>
        <v/>
      </c>
      <c r="ID158" s="214" t="str">
        <f>IFERROR(IF(AND($HR158="mas",'Classificação geral'!$K150=2),'Classificação geral'!AB150,""),"")</f>
        <v/>
      </c>
      <c r="IE158" s="214" t="str">
        <f>IFERROR(IF(AND($HR158="mas",'Classificação geral'!$K150=2),'Classificação geral'!N150,""),"")</f>
        <v/>
      </c>
      <c r="IF158" s="214" t="str">
        <f>IFERROR(IF(AND($HR158="mas",'Classificação geral'!$K150=2),'Classificação geral'!$AM150,""),"")</f>
        <v/>
      </c>
      <c r="IG158" s="216" t="str">
        <f>IFERROR(RANK(IF158,IF:IF,0)+ COUNTIF($IF$13:IF$13,IF158),"")</f>
        <v/>
      </c>
      <c r="IH158" s="209"/>
      <c r="II158" s="214" t="str">
        <f>IFERROR(IF(AND('Classificação geral'!$J150="fem",'Classificação geral'!$K150=3,'Classificação geral'!$F150="Mini"),'Classificação geral'!$A150,""),"")</f>
        <v/>
      </c>
      <c r="IJ158" s="214" t="str">
        <f>IFERROR(IF(AND('Classificação geral'!$J150="fem",'Classificação geral'!$K150=3,'Classificação geral'!$F150="Mini"),'Classificação geral'!$B150,""),"")</f>
        <v/>
      </c>
      <c r="IK158" s="215" t="str">
        <f>IF($IJ158='Classificação geral'!$B150,'Classificação geral'!$C150,"")</f>
        <v/>
      </c>
      <c r="IL158" s="215" t="str">
        <f>IF($IJ158='Classificação geral'!$B150,'Classificação geral'!$D150,"")</f>
        <v/>
      </c>
      <c r="IM158" s="215" t="str">
        <f>IF($IJ158='Classificação geral'!$B150,'Classificação geral'!$J150,"")</f>
        <v/>
      </c>
      <c r="IN158" s="215" t="str">
        <f>IF($IM158='Classificação geral'!$J150,'Classificação geral'!$K150,"")</f>
        <v/>
      </c>
      <c r="IO158" s="215" t="str">
        <f>IF($IN158='Classificação geral'!$K150,'Classificação geral'!$P150,"")</f>
        <v/>
      </c>
      <c r="IP158" s="215" t="str">
        <f>IF($IN158='Classificação geral'!$K150,'Classificação geral'!$S150,"")</f>
        <v/>
      </c>
      <c r="IQ158" s="215" t="str">
        <f>IF($IN158='Classificação geral'!$K150,'Classificação geral'!$T150,"")</f>
        <v/>
      </c>
      <c r="IR158" s="215" t="str">
        <f>IF($IN158='Classificação geral'!$K150,'Classificação geral'!$L150,"")</f>
        <v/>
      </c>
      <c r="IS158" s="215" t="str">
        <f>IF($IN158='Classificação geral'!$K150,'Classificação geral'!$U150,"")</f>
        <v/>
      </c>
      <c r="IT158" s="215" t="str">
        <f>IF($IN158='Classificação geral'!$K150,'Classificação geral'!$W150,"")</f>
        <v/>
      </c>
      <c r="IU158" s="215" t="str">
        <f>IF($IN158='Classificação geral'!$K150,'Classificação geral'!$X150,"")</f>
        <v/>
      </c>
      <c r="IV158" s="215" t="str">
        <f>IF($IN158='Classificação geral'!$K150,'Classificação geral'!$M150,"")</f>
        <v/>
      </c>
      <c r="IW158" s="215" t="str">
        <f>IF($IN158='Classificação geral'!$K150,'Classificação geral'!$Y150,"")</f>
        <v/>
      </c>
      <c r="IX158" s="215" t="str">
        <f>IF($IN158='Classificação geral'!$K150,'Classificação geral'!$AA150,"")</f>
        <v/>
      </c>
      <c r="IY158" s="215" t="str">
        <f>IF($IN158='Classificação geral'!$K150,'Classificação geral'!$AB150,"")</f>
        <v/>
      </c>
      <c r="IZ158" s="215" t="str">
        <f>IF($IN158='Classificação geral'!$K150,'Classificação geral'!$N150,"")</f>
        <v/>
      </c>
      <c r="JA158" s="215" t="str">
        <f>IF($IN158='Classificação geral'!$K150,'Classificação geral'!$O150,"")</f>
        <v/>
      </c>
      <c r="JB158" s="215" t="str">
        <f>IF($IN158='Classificação geral'!$K150,'Classificação geral'!$AM150,"")</f>
        <v/>
      </c>
      <c r="JC158" s="216" t="str">
        <f>IFERROR(RANK(JB158,JB:JB,0)+ COUNTIF($JB$13:JB156,JB158),"")</f>
        <v/>
      </c>
      <c r="JD158" s="209"/>
      <c r="JE158" s="214" t="str">
        <f>IFERROR(IF(AND('Classificação geral'!$J150="mas",'Classificação geral'!$K150=3,'Classificação geral'!$F150="Mini"),'Classificação geral'!$A150,""),"")</f>
        <v/>
      </c>
      <c r="JF158" s="214" t="str">
        <f>IFERROR(IF(AND('Classificação geral'!$J150="mas",'Classificação geral'!$K150=3,'Classificação geral'!$F150="Mini"),'Classificação geral'!$B150,""),"")</f>
        <v/>
      </c>
      <c r="JG158" s="215" t="str">
        <f>IF($JF158='Classificação geral'!$B150,'Classificação geral'!$C150,"")</f>
        <v/>
      </c>
      <c r="JH158" s="215" t="str">
        <f>IF($JF158='Classificação geral'!$B150,'Classificação geral'!$D150,"")</f>
        <v/>
      </c>
      <c r="JI158" s="215" t="str">
        <f>IF($JF158='Classificação geral'!$B150,'Classificação geral'!$J150,"")</f>
        <v/>
      </c>
      <c r="JJ158" s="214" t="str">
        <f>IFERROR(IF(AND($JI158="mas",'Classificação geral'!$K150=3),'Classificação geral'!K150,""),"")</f>
        <v/>
      </c>
      <c r="JK158" s="214" t="str">
        <f>IFERROR(IF(AND($JI158="mas",'Classificação geral'!$K150=3),'Classificação geral'!P150,""),"")</f>
        <v/>
      </c>
      <c r="JL158" s="214" t="str">
        <f>IFERROR(IF(AND($JI158="mas",'Classificação geral'!$K150=3),'Classificação geral'!S150,""),"")</f>
        <v/>
      </c>
      <c r="JM158" s="214" t="str">
        <f>IFERROR(IF(AND($JI158="mas",'Classificação geral'!$K150=3),'Classificação geral'!T150,""),"")</f>
        <v/>
      </c>
      <c r="JN158" s="214" t="str">
        <f>IFERROR(IF(AND($JI158="mas",'Classificação geral'!$K150=3),'Classificação geral'!L150,""),"")</f>
        <v/>
      </c>
      <c r="JO158" s="214" t="str">
        <f>IFERROR(IF(AND($JI158="mas",'Classificação geral'!$K150=3),'Classificação geral'!U150,""),"")</f>
        <v/>
      </c>
      <c r="JP158" s="214" t="str">
        <f>IFERROR(IF(AND($JI158="mas",'Classificação geral'!$K150=3),'Classificação geral'!W150,""),"")</f>
        <v/>
      </c>
      <c r="JQ158" s="214" t="str">
        <f>IFERROR(IF(AND($JI158="mas",'Classificação geral'!$K150=3),'Classificação geral'!X150,""),"")</f>
        <v/>
      </c>
      <c r="JR158" s="214" t="str">
        <f>IFERROR(IF(AND($JI158="mas",'Classificação geral'!$K150=3),'Classificação geral'!M150,""),"")</f>
        <v/>
      </c>
      <c r="JS158" s="214" t="str">
        <f>IFERROR(IF(AND($JI158="mas",'Classificação geral'!$K150=3),'Classificação geral'!Y150,""),"")</f>
        <v/>
      </c>
      <c r="JT158" s="214" t="str">
        <f>IFERROR(IF(AND($JI158="mas",'Classificação geral'!$K150=3),'Classificação geral'!AA150,""),"")</f>
        <v/>
      </c>
      <c r="JU158" s="214" t="str">
        <f>IFERROR(IF(AND($JI158="mas",'Classificação geral'!$K150=3),'Classificação geral'!AB150,""),"")</f>
        <v/>
      </c>
      <c r="JV158" s="214" t="str">
        <f>IFERROR(IF(AND($JI158="mas",'Classificação geral'!$K150=3),'Classificação geral'!N150,""),"")</f>
        <v/>
      </c>
      <c r="JW158" s="214" t="str">
        <f>IFERROR(IF(AND($JI158="mas",'Classificação geral'!$K150=3),'Classificação geral'!$AM150,""),"")</f>
        <v/>
      </c>
      <c r="JX158" s="216" t="str">
        <f>IFERROR(RANK(JW158,JW:JW,0)+ COUNTIF(JW$13:$JW156,JW158),"")</f>
        <v/>
      </c>
    </row>
    <row r="159" spans="156:284" ht="24.75" customHeight="1" x14ac:dyDescent="0.35">
      <c r="EZ159" s="214" t="str">
        <f>IFERROR(IF(AND('Classificação geral'!$J151="FEM",'Classificação geral'!$K151=1,'Classificação geral'!$F151="Mini"),'Classificação geral'!$A151,""),"")</f>
        <v/>
      </c>
      <c r="FA159" s="214" t="str">
        <f>IFERROR(IF(AND('Classificação geral'!$J151="FEM",'Classificação geral'!$K151=1,'Classificação geral'!F151="Mini"),'Classificação geral'!$B151,""),"")</f>
        <v/>
      </c>
      <c r="FB159" s="215" t="str">
        <f>IF($FA159='Classificação geral'!$B151,'Classificação geral'!$C151,"")</f>
        <v/>
      </c>
      <c r="FC159" s="215" t="str">
        <f>IF($FA159='Classificação geral'!$B151,'Classificação geral'!$D151,"")</f>
        <v/>
      </c>
      <c r="FD159" s="215" t="str">
        <f>IF($FA159='Classificação geral'!$B151,'Classificação geral'!$J151,"")</f>
        <v/>
      </c>
      <c r="FE159" s="215" t="str">
        <f>IF($FD159='Classificação geral'!$J151,'Classificação geral'!$K151,"")</f>
        <v/>
      </c>
      <c r="FF159" s="215" t="str">
        <f>IF($FE159='Classificação geral'!$K151,'Classificação geral'!$P151,"")</f>
        <v/>
      </c>
      <c r="FG159" s="215" t="str">
        <f>IF($FE159='Classificação geral'!$K151,'Classificação geral'!$S151,"")</f>
        <v/>
      </c>
      <c r="FH159" s="215" t="str">
        <f>IF($FE159='Classificação geral'!$K151,'Classificação geral'!$T151,"")</f>
        <v/>
      </c>
      <c r="FI159" s="215" t="str">
        <f>IF($FE159='Classificação geral'!$K151,'Classificação geral'!$L151,"")</f>
        <v/>
      </c>
      <c r="FJ159" s="215" t="str">
        <f>IF($FE159='Classificação geral'!$K151,'Classificação geral'!$U151,"")</f>
        <v/>
      </c>
      <c r="FK159" s="215" t="str">
        <f>IF($FE159='Classificação geral'!$K151,'Classificação geral'!$W151,"")</f>
        <v/>
      </c>
      <c r="FL159" s="215" t="str">
        <f>IF($FE159='Classificação geral'!$K151,'Classificação geral'!$X151,"")</f>
        <v/>
      </c>
      <c r="FM159" s="215" t="str">
        <f>IF($FE159='Classificação geral'!$K151,'Classificação geral'!$M151,"")</f>
        <v/>
      </c>
      <c r="FN159" s="215" t="str">
        <f>IF($FE159='Classificação geral'!$K151,'Classificação geral'!$Y151,"")</f>
        <v/>
      </c>
      <c r="FO159" s="215" t="str">
        <f>IF($FE159='Classificação geral'!$K151,'Classificação geral'!$AA151,"")</f>
        <v/>
      </c>
      <c r="FP159" s="215" t="str">
        <f>IF($FE159='Classificação geral'!$K151,'Classificação geral'!$AB151,"")</f>
        <v/>
      </c>
      <c r="FQ159" s="215" t="str">
        <f>IF($FE159='Classificação geral'!$K151,'Classificação geral'!$N151,"")</f>
        <v/>
      </c>
      <c r="FR159" s="215" t="str">
        <f>IF($FE159='Classificação geral'!$K151,'Classificação geral'!$O151,"")</f>
        <v/>
      </c>
      <c r="FS159" s="215" t="str">
        <f>IF($FE159='Classificação geral'!$K151,'Classificação geral'!$AM151,"")</f>
        <v/>
      </c>
      <c r="FT159" s="216" t="str">
        <f>IFERROR(RANK(FS159,FS:FS,0)+ COUNTIF($FS$13:FS158,FS159),"")</f>
        <v/>
      </c>
      <c r="FU159" s="209"/>
      <c r="FV159" s="214" t="str">
        <f>IFERROR(IF(AND('Classificação geral'!$J151="mas",'Classificação geral'!$K151=1,'Classificação geral'!$F151="Mini"),'Classificação geral'!$A151,""),"")</f>
        <v/>
      </c>
      <c r="FW159" s="214" t="str">
        <f>IFERROR(IF(AND('Classificação geral'!$J151="mas",'Classificação geral'!$K151=1,'Classificação geral'!$F151="Mini"),'Classificação geral'!$B151,""),"")</f>
        <v/>
      </c>
      <c r="FX159" s="215" t="str">
        <f>IF($FW159='Classificação geral'!$B151,'Classificação geral'!$C151,"")</f>
        <v/>
      </c>
      <c r="FY159" s="215" t="str">
        <f>IF($FW159='Classificação geral'!$B151,'Classificação geral'!$D151,"")</f>
        <v/>
      </c>
      <c r="FZ159" s="215" t="str">
        <f>IF($FW159='Classificação geral'!$B151,'Classificação geral'!$J151,"")</f>
        <v/>
      </c>
      <c r="GA159" s="214" t="str">
        <f>IFERROR(IF(AND($FZ159="mas",'Classificação geral'!$K151=1),'Classificação geral'!K151,""),"")</f>
        <v/>
      </c>
      <c r="GB159" s="214" t="str">
        <f>IFERROR(IF(AND($FZ159="mas",'Classificação geral'!$K151=1),'Classificação geral'!P151,""),"")</f>
        <v/>
      </c>
      <c r="GC159" s="214" t="str">
        <f>IFERROR(IF(AND($FZ159="mas",'Classificação geral'!$K151=1),'Classificação geral'!S151,""),"")</f>
        <v/>
      </c>
      <c r="GD159" s="214" t="str">
        <f>IFERROR(IF(AND($FZ159="mas",'Classificação geral'!$K151=1),'Classificação geral'!T151,""),"")</f>
        <v/>
      </c>
      <c r="GE159" s="214" t="str">
        <f>IFERROR(IF(AND($FZ159="mas",'Classificação geral'!$K151=1),'Classificação geral'!L151,""),"")</f>
        <v/>
      </c>
      <c r="GF159" s="214" t="str">
        <f>IFERROR(IF(AND($FZ159="mas",'Classificação geral'!$K151=1),'Classificação geral'!U151,""),"")</f>
        <v/>
      </c>
      <c r="GG159" s="214" t="str">
        <f>IFERROR(IF(AND($FZ159="mas",'Classificação geral'!$K151=1),'Classificação geral'!W151,""),"")</f>
        <v/>
      </c>
      <c r="GH159" s="214" t="str">
        <f>IFERROR(IF(AND($FZ159="mas",'Classificação geral'!$K151=1),'Classificação geral'!X151,""),"")</f>
        <v/>
      </c>
      <c r="GI159" s="214" t="str">
        <f>IFERROR(IF(AND($FZ159="mas",'Classificação geral'!$K151=1),'Classificação geral'!M151,""),"")</f>
        <v/>
      </c>
      <c r="GJ159" s="214" t="str">
        <f>IFERROR(IF(AND($FZ159="mas",'Classificação geral'!$K151=1),'Classificação geral'!Y151,""),"")</f>
        <v/>
      </c>
      <c r="GK159" s="214" t="str">
        <f>IFERROR(IF(AND($FZ159="mas",'Classificação geral'!$K151=1),'Classificação geral'!AA151,""),"")</f>
        <v/>
      </c>
      <c r="GL159" s="214" t="str">
        <f>IFERROR(IF(AND($FZ159="mas",'Classificação geral'!$K151=1),'Classificação geral'!AB151,""),"")</f>
        <v/>
      </c>
      <c r="GM159" s="214" t="str">
        <f>IFERROR(IF(AND($FZ159="mas",'Classificação geral'!$K151=1),'Classificação geral'!N151,""),"")</f>
        <v/>
      </c>
      <c r="GN159" s="214" t="str">
        <f>IFERROR(IF(AND($FZ159="mas",'Classificação geral'!$K151=1),'Classificação geral'!O151,""),"")</f>
        <v/>
      </c>
      <c r="GO159" s="244" t="str">
        <f>IFERROR(IF(AND($FZ159="mas",'Classificação geral'!$K151=1),'Classificação geral'!AM151,""),"")</f>
        <v/>
      </c>
      <c r="GP159" s="216" t="str">
        <f>IFERROR(RANK(GO159,GO:GO,0)+ COUNTIF($GO$13:GO158,GO159),"")</f>
        <v/>
      </c>
      <c r="GQ159" s="209"/>
      <c r="GR159" s="214" t="str">
        <f>IFERROR(IF(AND('Classificação geral'!$J151="fem",'Classificação geral'!$K151=2,'Classificação geral'!$F151="Mini"),'Classificação geral'!$A151,""),"")</f>
        <v/>
      </c>
      <c r="GS159" s="214" t="str">
        <f>IFERROR(IF(AND('Classificação geral'!$J151="fem",'Classificação geral'!$K151=2,'Classificação geral'!$F151="Mini"),'Classificação geral'!$B151,""),"")</f>
        <v/>
      </c>
      <c r="GT159" s="215" t="str">
        <f>IF($GS159='Classificação geral'!$B151,'Classificação geral'!$C151,"")</f>
        <v/>
      </c>
      <c r="GU159" s="215" t="str">
        <f>IF($GS159='Classificação geral'!$B151,'Classificação geral'!$D151,"")</f>
        <v/>
      </c>
      <c r="GV159" s="215" t="str">
        <f>IF($GS159='Classificação geral'!$B151,'Classificação geral'!$J151,"")</f>
        <v/>
      </c>
      <c r="GW159" s="214" t="str">
        <f>IFERROR(IF(AND($GV159="fem",'Classificação geral'!$K151=2),'Classificação geral'!K151,""),"")</f>
        <v/>
      </c>
      <c r="GX159" s="214" t="str">
        <f>IFERROR(IF(AND($GV159="fem",'Classificação geral'!$K151=2),'Classificação geral'!P151,""),"")</f>
        <v/>
      </c>
      <c r="GY159" s="214" t="str">
        <f>IFERROR(IF(AND($GV159="fem",'Classificação geral'!$K151=2),'Classificação geral'!S151,""),"")</f>
        <v/>
      </c>
      <c r="GZ159" s="214" t="str">
        <f>IFERROR(IF(AND($GV159="fem",'Classificação geral'!$K151=2),'Classificação geral'!T151,""),"")</f>
        <v/>
      </c>
      <c r="HA159" s="214" t="str">
        <f>IFERROR(IF(AND($GV159="fem",'Classificação geral'!$K151=2),'Classificação geral'!L151,""),"")</f>
        <v/>
      </c>
      <c r="HB159" s="214" t="str">
        <f>IFERROR(IF(AND($GV159="fem",'Classificação geral'!$K151=2),'Classificação geral'!U151,""),"")</f>
        <v/>
      </c>
      <c r="HC159" s="214" t="str">
        <f>IFERROR(IF(AND($GV159="fem",'Classificação geral'!$K151=2),'Classificação geral'!W151,""),"")</f>
        <v/>
      </c>
      <c r="HD159" s="214" t="str">
        <f>IFERROR(IF(AND($GV159="fem",'Classificação geral'!$K151=2),'Classificação geral'!X151,""),"")</f>
        <v/>
      </c>
      <c r="HE159" s="214" t="str">
        <f>IFERROR(IF(AND($GV159="fem",'Classificação geral'!$K151=2),'Classificação geral'!M151,""),"")</f>
        <v/>
      </c>
      <c r="HF159" s="214" t="str">
        <f>IFERROR(IF(AND($GV159="fem",'Classificação geral'!$K151=2),'Classificação geral'!Y151,""),"")</f>
        <v/>
      </c>
      <c r="HG159" s="214" t="str">
        <f>IFERROR(IF(AND($GV159="fem",'Classificação geral'!$K151=2),'Classificação geral'!AA151,""),"")</f>
        <v/>
      </c>
      <c r="HH159" s="214" t="str">
        <f>IFERROR(IF(AND($GV159="fem",'Classificação geral'!$K151=2),'Classificação geral'!AB151,""),"")</f>
        <v/>
      </c>
      <c r="HI159" s="214" t="str">
        <f>IFERROR(IF(AND($GV159="fem",'Classificação geral'!$K151=2),'Classificação geral'!N151,""),"")</f>
        <v/>
      </c>
      <c r="HJ159" s="214" t="str">
        <f>IFERROR(IF(AND($GV159="fem",'Classificação geral'!$K151=2),'Classificação geral'!O151,""),"")</f>
        <v/>
      </c>
      <c r="HK159" s="214" t="str">
        <f>IFERROR(IF(AND($GV159="fem",'Classificação geral'!$K151=2),'Classificação geral'!AM151,""),"")</f>
        <v/>
      </c>
      <c r="HL159" s="216" t="str">
        <f>IFERROR(RANK(HK159,HK:HK,0)+ COUNTIF(HK$13:$HK157,HK159),"")</f>
        <v/>
      </c>
      <c r="HM159" s="209"/>
      <c r="HN159" s="214" t="str">
        <f>IFERROR(IF(AND('Classificação geral'!$J151="mas",'Classificação geral'!$K151=2,'Classificação geral'!$F151="Mini"),'Classificação geral'!$A151,""),"")</f>
        <v/>
      </c>
      <c r="HO159" s="214" t="str">
        <f>IFERROR(IF(AND('Classificação geral'!$J151="mas",'Classificação geral'!$K151=2,'Classificação geral'!$F151="Mini"),'Classificação geral'!$B151,""),"")</f>
        <v/>
      </c>
      <c r="HP159" s="215" t="str">
        <f>IF($HO159='Classificação geral'!$B151,'Classificação geral'!$C151,"")</f>
        <v/>
      </c>
      <c r="HQ159" s="215" t="str">
        <f>IF($HO159='Classificação geral'!$B151,'Classificação geral'!$D151,"")</f>
        <v/>
      </c>
      <c r="HR159" s="215" t="str">
        <f>IF($HO159='Classificação geral'!$B151,'Classificação geral'!$J151,"")</f>
        <v/>
      </c>
      <c r="HS159" s="214" t="str">
        <f>IFERROR(IF(AND($HR159="mas",'Classificação geral'!$K151=2),'Classificação geral'!K151,""),"")</f>
        <v/>
      </c>
      <c r="HT159" s="214" t="str">
        <f>IFERROR(IF(AND($HR159="mas",'Classificação geral'!$K151=2),'Classificação geral'!P151,""),"")</f>
        <v/>
      </c>
      <c r="HU159" s="214" t="str">
        <f>IFERROR(IF(AND($HR159="mas",'Classificação geral'!$K151=2),'Classificação geral'!S151,""),"")</f>
        <v/>
      </c>
      <c r="HV159" s="214" t="str">
        <f>IFERROR(IF(AND($HR159="mas",'Classificação geral'!$K151=2),'Classificação geral'!T151,""),"")</f>
        <v/>
      </c>
      <c r="HW159" s="214" t="str">
        <f>IFERROR(IF(AND($HR159="mas",'Classificação geral'!$K151=2),'Classificação geral'!L151,""),"")</f>
        <v/>
      </c>
      <c r="HX159" s="214" t="str">
        <f>IFERROR(IF(AND($HR159="mas",'Classificação geral'!$K151=2),'Classificação geral'!U151,""),"")</f>
        <v/>
      </c>
      <c r="HY159" s="214" t="str">
        <f>IFERROR(IF(AND($HR159="mas",'Classificação geral'!$K151=2),'Classificação geral'!W151,""),"")</f>
        <v/>
      </c>
      <c r="HZ159" s="214" t="str">
        <f>IFERROR(IF(AND($HR159="mas",'Classificação geral'!$K151=2),'Classificação geral'!X151,""),"")</f>
        <v/>
      </c>
      <c r="IA159" s="214" t="str">
        <f>IFERROR(IF(AND($HR159="mas",'Classificação geral'!$K151=2),'Classificação geral'!M151,""),"")</f>
        <v/>
      </c>
      <c r="IB159" s="214" t="str">
        <f>IFERROR(IF(AND($HR159="mas",'Classificação geral'!$K151=2),'Classificação geral'!Y151,""),"")</f>
        <v/>
      </c>
      <c r="IC159" s="214" t="str">
        <f>IFERROR(IF(AND($HR159="mas",'Classificação geral'!$K151=2),'Classificação geral'!AA151,""),"")</f>
        <v/>
      </c>
      <c r="ID159" s="214" t="str">
        <f>IFERROR(IF(AND($HR159="mas",'Classificação geral'!$K151=2),'Classificação geral'!AB151,""),"")</f>
        <v/>
      </c>
      <c r="IE159" s="214" t="str">
        <f>IFERROR(IF(AND($HR159="mas",'Classificação geral'!$K151=2),'Classificação geral'!N151,""),"")</f>
        <v/>
      </c>
      <c r="IF159" s="214" t="str">
        <f>IFERROR(IF(AND($HR159="mas",'Classificação geral'!$K151=2),'Classificação geral'!$AM151,""),"")</f>
        <v/>
      </c>
      <c r="IG159" s="216" t="str">
        <f>IFERROR(RANK(IF159,IF:IF,0)+ COUNTIF($IF$13:IF$13,IF159),"")</f>
        <v/>
      </c>
      <c r="IH159" s="209"/>
      <c r="II159" s="214" t="str">
        <f>IFERROR(IF(AND('Classificação geral'!$J151="fem",'Classificação geral'!$K151=3,'Classificação geral'!$F151="Mini"),'Classificação geral'!$A151,""),"")</f>
        <v/>
      </c>
      <c r="IJ159" s="214" t="str">
        <f>IFERROR(IF(AND('Classificação geral'!$J151="fem",'Classificação geral'!$K151=3,'Classificação geral'!$F151="Mini"),'Classificação geral'!$B151,""),"")</f>
        <v/>
      </c>
      <c r="IK159" s="215" t="str">
        <f>IF($IJ159='Classificação geral'!$B151,'Classificação geral'!$C151,"")</f>
        <v/>
      </c>
      <c r="IL159" s="215" t="str">
        <f>IF($IJ159='Classificação geral'!$B151,'Classificação geral'!$D151,"")</f>
        <v/>
      </c>
      <c r="IM159" s="215" t="str">
        <f>IF($IJ159='Classificação geral'!$B151,'Classificação geral'!$J151,"")</f>
        <v/>
      </c>
      <c r="IN159" s="215" t="str">
        <f>IF($IM159='Classificação geral'!$J151,'Classificação geral'!$K151,"")</f>
        <v/>
      </c>
      <c r="IO159" s="215" t="str">
        <f>IF($IN159='Classificação geral'!$K151,'Classificação geral'!$P151,"")</f>
        <v/>
      </c>
      <c r="IP159" s="215" t="str">
        <f>IF($IN159='Classificação geral'!$K151,'Classificação geral'!$S151,"")</f>
        <v/>
      </c>
      <c r="IQ159" s="215" t="str">
        <f>IF($IN159='Classificação geral'!$K151,'Classificação geral'!$T151,"")</f>
        <v/>
      </c>
      <c r="IR159" s="215" t="str">
        <f>IF($IN159='Classificação geral'!$K151,'Classificação geral'!$L151,"")</f>
        <v/>
      </c>
      <c r="IS159" s="215" t="str">
        <f>IF($IN159='Classificação geral'!$K151,'Classificação geral'!$U151,"")</f>
        <v/>
      </c>
      <c r="IT159" s="215" t="str">
        <f>IF($IN159='Classificação geral'!$K151,'Classificação geral'!$W151,"")</f>
        <v/>
      </c>
      <c r="IU159" s="215" t="str">
        <f>IF($IN159='Classificação geral'!$K151,'Classificação geral'!$X151,"")</f>
        <v/>
      </c>
      <c r="IV159" s="215" t="str">
        <f>IF($IN159='Classificação geral'!$K151,'Classificação geral'!$M151,"")</f>
        <v/>
      </c>
      <c r="IW159" s="215" t="str">
        <f>IF($IN159='Classificação geral'!$K151,'Classificação geral'!$Y151,"")</f>
        <v/>
      </c>
      <c r="IX159" s="215" t="str">
        <f>IF($IN159='Classificação geral'!$K151,'Classificação geral'!$AA151,"")</f>
        <v/>
      </c>
      <c r="IY159" s="215" t="str">
        <f>IF($IN159='Classificação geral'!$K151,'Classificação geral'!$AB151,"")</f>
        <v/>
      </c>
      <c r="IZ159" s="215" t="str">
        <f>IF($IN159='Classificação geral'!$K151,'Classificação geral'!$N151,"")</f>
        <v/>
      </c>
      <c r="JA159" s="215" t="str">
        <f>IF($IN159='Classificação geral'!$K151,'Classificação geral'!$O151,"")</f>
        <v/>
      </c>
      <c r="JB159" s="215" t="str">
        <f>IF($IN159='Classificação geral'!$K151,'Classificação geral'!$AM151,"")</f>
        <v/>
      </c>
      <c r="JC159" s="216" t="str">
        <f>IFERROR(RANK(JB159,JB:JB,0)+ COUNTIF($JB$13:JB157,JB159),"")</f>
        <v/>
      </c>
      <c r="JD159" s="209"/>
      <c r="JE159" s="214" t="str">
        <f>IFERROR(IF(AND('Classificação geral'!$J151="mas",'Classificação geral'!$K151=3,'Classificação geral'!$F151="Mini"),'Classificação geral'!$A151,""),"")</f>
        <v/>
      </c>
      <c r="JF159" s="214" t="str">
        <f>IFERROR(IF(AND('Classificação geral'!$J151="mas",'Classificação geral'!$K151=3,'Classificação geral'!$F151="Mini"),'Classificação geral'!$B151,""),"")</f>
        <v/>
      </c>
      <c r="JG159" s="215" t="str">
        <f>IF($JF159='Classificação geral'!$B151,'Classificação geral'!$C151,"")</f>
        <v/>
      </c>
      <c r="JH159" s="215" t="str">
        <f>IF($JF159='Classificação geral'!$B151,'Classificação geral'!$D151,"")</f>
        <v/>
      </c>
      <c r="JI159" s="215" t="str">
        <f>IF($JF159='Classificação geral'!$B151,'Classificação geral'!$J151,"")</f>
        <v/>
      </c>
      <c r="JJ159" s="214" t="str">
        <f>IFERROR(IF(AND($JI159="mas",'Classificação geral'!$K151=3),'Classificação geral'!K151,""),"")</f>
        <v/>
      </c>
      <c r="JK159" s="214" t="str">
        <f>IFERROR(IF(AND($JI159="mas",'Classificação geral'!$K151=3),'Classificação geral'!P151,""),"")</f>
        <v/>
      </c>
      <c r="JL159" s="214" t="str">
        <f>IFERROR(IF(AND($JI159="mas",'Classificação geral'!$K151=3),'Classificação geral'!S151,""),"")</f>
        <v/>
      </c>
      <c r="JM159" s="214" t="str">
        <f>IFERROR(IF(AND($JI159="mas",'Classificação geral'!$K151=3),'Classificação geral'!T151,""),"")</f>
        <v/>
      </c>
      <c r="JN159" s="214" t="str">
        <f>IFERROR(IF(AND($JI159="mas",'Classificação geral'!$K151=3),'Classificação geral'!L151,""),"")</f>
        <v/>
      </c>
      <c r="JO159" s="214" t="str">
        <f>IFERROR(IF(AND($JI159="mas",'Classificação geral'!$K151=3),'Classificação geral'!U151,""),"")</f>
        <v/>
      </c>
      <c r="JP159" s="214" t="str">
        <f>IFERROR(IF(AND($JI159="mas",'Classificação geral'!$K151=3),'Classificação geral'!W151,""),"")</f>
        <v/>
      </c>
      <c r="JQ159" s="214" t="str">
        <f>IFERROR(IF(AND($JI159="mas",'Classificação geral'!$K151=3),'Classificação geral'!X151,""),"")</f>
        <v/>
      </c>
      <c r="JR159" s="214" t="str">
        <f>IFERROR(IF(AND($JI159="mas",'Classificação geral'!$K151=3),'Classificação geral'!M151,""),"")</f>
        <v/>
      </c>
      <c r="JS159" s="214" t="str">
        <f>IFERROR(IF(AND($JI159="mas",'Classificação geral'!$K151=3),'Classificação geral'!Y151,""),"")</f>
        <v/>
      </c>
      <c r="JT159" s="214" t="str">
        <f>IFERROR(IF(AND($JI159="mas",'Classificação geral'!$K151=3),'Classificação geral'!AA151,""),"")</f>
        <v/>
      </c>
      <c r="JU159" s="214" t="str">
        <f>IFERROR(IF(AND($JI159="mas",'Classificação geral'!$K151=3),'Classificação geral'!AB151,""),"")</f>
        <v/>
      </c>
      <c r="JV159" s="214" t="str">
        <f>IFERROR(IF(AND($JI159="mas",'Classificação geral'!$K151=3),'Classificação geral'!N151,""),"")</f>
        <v/>
      </c>
      <c r="JW159" s="214" t="str">
        <f>IFERROR(IF(AND($JI159="mas",'Classificação geral'!$K151=3),'Classificação geral'!$AM151,""),"")</f>
        <v/>
      </c>
      <c r="JX159" s="216" t="str">
        <f>IFERROR(RANK(JW159,JW:JW,0)+ COUNTIF(JW$13:$JW157,JW159),"")</f>
        <v/>
      </c>
    </row>
    <row r="160" spans="156:284" ht="24.75" customHeight="1" x14ac:dyDescent="0.35">
      <c r="EZ160" s="214" t="str">
        <f>IFERROR(IF(AND('Classificação geral'!$J152="FEM",'Classificação geral'!$K152=1,'Classificação geral'!$F152="Mini"),'Classificação geral'!$A152,""),"")</f>
        <v/>
      </c>
      <c r="FA160" s="214" t="str">
        <f>IFERROR(IF(AND('Classificação geral'!$J152="FEM",'Classificação geral'!$K152=1,'Classificação geral'!F152="Mini"),'Classificação geral'!$B152,""),"")</f>
        <v/>
      </c>
      <c r="FB160" s="215" t="str">
        <f>IF($FA160='Classificação geral'!$B152,'Classificação geral'!$C152,"")</f>
        <v/>
      </c>
      <c r="FC160" s="215" t="str">
        <f>IF($FA160='Classificação geral'!$B152,'Classificação geral'!$D152,"")</f>
        <v/>
      </c>
      <c r="FD160" s="215" t="str">
        <f>IF($FA160='Classificação geral'!$B152,'Classificação geral'!$J152,"")</f>
        <v/>
      </c>
      <c r="FE160" s="215" t="str">
        <f>IF($FD160='Classificação geral'!$J152,'Classificação geral'!$K152,"")</f>
        <v/>
      </c>
      <c r="FF160" s="215" t="str">
        <f>IF($FE160='Classificação geral'!$K152,'Classificação geral'!$P152,"")</f>
        <v/>
      </c>
      <c r="FG160" s="215" t="str">
        <f>IF($FE160='Classificação geral'!$K152,'Classificação geral'!$S152,"")</f>
        <v/>
      </c>
      <c r="FH160" s="215" t="str">
        <f>IF($FE160='Classificação geral'!$K152,'Classificação geral'!$T152,"")</f>
        <v/>
      </c>
      <c r="FI160" s="215" t="str">
        <f>IF($FE160='Classificação geral'!$K152,'Classificação geral'!$L152,"")</f>
        <v/>
      </c>
      <c r="FJ160" s="215" t="str">
        <f>IF($FE160='Classificação geral'!$K152,'Classificação geral'!$U152,"")</f>
        <v/>
      </c>
      <c r="FK160" s="215" t="str">
        <f>IF($FE160='Classificação geral'!$K152,'Classificação geral'!$W152,"")</f>
        <v/>
      </c>
      <c r="FL160" s="215" t="str">
        <f>IF($FE160='Classificação geral'!$K152,'Classificação geral'!$X152,"")</f>
        <v/>
      </c>
      <c r="FM160" s="215" t="str">
        <f>IF($FE160='Classificação geral'!$K152,'Classificação geral'!$M152,"")</f>
        <v/>
      </c>
      <c r="FN160" s="215" t="str">
        <f>IF($FE160='Classificação geral'!$K152,'Classificação geral'!$Y152,"")</f>
        <v/>
      </c>
      <c r="FO160" s="215" t="str">
        <f>IF($FE160='Classificação geral'!$K152,'Classificação geral'!$AA152,"")</f>
        <v/>
      </c>
      <c r="FP160" s="215" t="str">
        <f>IF($FE160='Classificação geral'!$K152,'Classificação geral'!$AB152,"")</f>
        <v/>
      </c>
      <c r="FQ160" s="215" t="str">
        <f>IF($FE160='Classificação geral'!$K152,'Classificação geral'!$N152,"")</f>
        <v/>
      </c>
      <c r="FR160" s="215" t="str">
        <f>IF($FE160='Classificação geral'!$K152,'Classificação geral'!$O152,"")</f>
        <v/>
      </c>
      <c r="FS160" s="215" t="str">
        <f>IF($FE160='Classificação geral'!$K152,'Classificação geral'!$AM152,"")</f>
        <v/>
      </c>
      <c r="FT160" s="216" t="str">
        <f>IFERROR(RANK(FS160,FS:FS,0)+ COUNTIF($FS$13:FS159,FS160),"")</f>
        <v/>
      </c>
      <c r="FU160" s="209"/>
      <c r="FV160" s="214" t="str">
        <f>IFERROR(IF(AND('Classificação geral'!$J152="mas",'Classificação geral'!$K152=1,'Classificação geral'!$F152="Mini"),'Classificação geral'!$A152,""),"")</f>
        <v/>
      </c>
      <c r="FW160" s="214" t="str">
        <f>IFERROR(IF(AND('Classificação geral'!$J152="mas",'Classificação geral'!$K152=1,'Classificação geral'!$F152="Mini"),'Classificação geral'!$B152,""),"")</f>
        <v/>
      </c>
      <c r="FX160" s="215" t="str">
        <f>IF($FW160='Classificação geral'!$B152,'Classificação geral'!$C152,"")</f>
        <v/>
      </c>
      <c r="FY160" s="215" t="str">
        <f>IF($FW160='Classificação geral'!$B152,'Classificação geral'!$D152,"")</f>
        <v/>
      </c>
      <c r="FZ160" s="215" t="str">
        <f>IF($FW160='Classificação geral'!$B152,'Classificação geral'!$J152,"")</f>
        <v/>
      </c>
      <c r="GA160" s="214" t="str">
        <f>IFERROR(IF(AND($FZ160="mas",'Classificação geral'!$K152=1),'Classificação geral'!K152,""),"")</f>
        <v/>
      </c>
      <c r="GB160" s="214" t="str">
        <f>IFERROR(IF(AND($FZ160="mas",'Classificação geral'!$K152=1),'Classificação geral'!P152,""),"")</f>
        <v/>
      </c>
      <c r="GC160" s="214" t="str">
        <f>IFERROR(IF(AND($FZ160="mas",'Classificação geral'!$K152=1),'Classificação geral'!S152,""),"")</f>
        <v/>
      </c>
      <c r="GD160" s="214" t="str">
        <f>IFERROR(IF(AND($FZ160="mas",'Classificação geral'!$K152=1),'Classificação geral'!T152,""),"")</f>
        <v/>
      </c>
      <c r="GE160" s="214" t="str">
        <f>IFERROR(IF(AND($FZ160="mas",'Classificação geral'!$K152=1),'Classificação geral'!L152,""),"")</f>
        <v/>
      </c>
      <c r="GF160" s="214" t="str">
        <f>IFERROR(IF(AND($FZ160="mas",'Classificação geral'!$K152=1),'Classificação geral'!U152,""),"")</f>
        <v/>
      </c>
      <c r="GG160" s="214" t="str">
        <f>IFERROR(IF(AND($FZ160="mas",'Classificação geral'!$K152=1),'Classificação geral'!W152,""),"")</f>
        <v/>
      </c>
      <c r="GH160" s="214" t="str">
        <f>IFERROR(IF(AND($FZ160="mas",'Classificação geral'!$K152=1),'Classificação geral'!X152,""),"")</f>
        <v/>
      </c>
      <c r="GI160" s="214" t="str">
        <f>IFERROR(IF(AND($FZ160="mas",'Classificação geral'!$K152=1),'Classificação geral'!M152,""),"")</f>
        <v/>
      </c>
      <c r="GJ160" s="214" t="str">
        <f>IFERROR(IF(AND($FZ160="mas",'Classificação geral'!$K152=1),'Classificação geral'!Y152,""),"")</f>
        <v/>
      </c>
      <c r="GK160" s="214" t="str">
        <f>IFERROR(IF(AND($FZ160="mas",'Classificação geral'!$K152=1),'Classificação geral'!AA152,""),"")</f>
        <v/>
      </c>
      <c r="GL160" s="214" t="str">
        <f>IFERROR(IF(AND($FZ160="mas",'Classificação geral'!$K152=1),'Classificação geral'!AB152,""),"")</f>
        <v/>
      </c>
      <c r="GM160" s="214" t="str">
        <f>IFERROR(IF(AND($FZ160="mas",'Classificação geral'!$K152=1),'Classificação geral'!N152,""),"")</f>
        <v/>
      </c>
      <c r="GN160" s="214" t="str">
        <f>IFERROR(IF(AND($FZ160="mas",'Classificação geral'!$K152=1),'Classificação geral'!O152,""),"")</f>
        <v/>
      </c>
      <c r="GO160" s="244" t="str">
        <f>IFERROR(IF(AND($FZ160="mas",'Classificação geral'!$K152=1),'Classificação geral'!AM152,""),"")</f>
        <v/>
      </c>
      <c r="GP160" s="216" t="str">
        <f>IFERROR(RANK(GO160,GO:GO,0)+ COUNTIF($GO$13:GO159,GO160),"")</f>
        <v/>
      </c>
      <c r="GQ160" s="209"/>
      <c r="GR160" s="214" t="str">
        <f>IFERROR(IF(AND('Classificação geral'!$J152="fem",'Classificação geral'!$K152=2,'Classificação geral'!$F152="Mini"),'Classificação geral'!$A152,""),"")</f>
        <v/>
      </c>
      <c r="GS160" s="214" t="str">
        <f>IFERROR(IF(AND('Classificação geral'!$J152="fem",'Classificação geral'!$K152=2,'Classificação geral'!$F152="Mini"),'Classificação geral'!$B152,""),"")</f>
        <v/>
      </c>
      <c r="GT160" s="215" t="str">
        <f>IF($GS160='Classificação geral'!$B152,'Classificação geral'!$C152,"")</f>
        <v/>
      </c>
      <c r="GU160" s="215" t="str">
        <f>IF($GS160='Classificação geral'!$B152,'Classificação geral'!$D152,"")</f>
        <v/>
      </c>
      <c r="GV160" s="215" t="str">
        <f>IF($GS160='Classificação geral'!$B152,'Classificação geral'!$J152,"")</f>
        <v/>
      </c>
      <c r="GW160" s="214" t="str">
        <f>IFERROR(IF(AND($GV160="fem",'Classificação geral'!$K152=2),'Classificação geral'!K152,""),"")</f>
        <v/>
      </c>
      <c r="GX160" s="214" t="str">
        <f>IFERROR(IF(AND($GV160="fem",'Classificação geral'!$K152=2),'Classificação geral'!P152,""),"")</f>
        <v/>
      </c>
      <c r="GY160" s="214" t="str">
        <f>IFERROR(IF(AND($GV160="fem",'Classificação geral'!$K152=2),'Classificação geral'!S152,""),"")</f>
        <v/>
      </c>
      <c r="GZ160" s="214" t="str">
        <f>IFERROR(IF(AND($GV160="fem",'Classificação geral'!$K152=2),'Classificação geral'!T152,""),"")</f>
        <v/>
      </c>
      <c r="HA160" s="214" t="str">
        <f>IFERROR(IF(AND($GV160="fem",'Classificação geral'!$K152=2),'Classificação geral'!L152,""),"")</f>
        <v/>
      </c>
      <c r="HB160" s="214" t="str">
        <f>IFERROR(IF(AND($GV160="fem",'Classificação geral'!$K152=2),'Classificação geral'!U152,""),"")</f>
        <v/>
      </c>
      <c r="HC160" s="214" t="str">
        <f>IFERROR(IF(AND($GV160="fem",'Classificação geral'!$K152=2),'Classificação geral'!W152,""),"")</f>
        <v/>
      </c>
      <c r="HD160" s="214" t="str">
        <f>IFERROR(IF(AND($GV160="fem",'Classificação geral'!$K152=2),'Classificação geral'!X152,""),"")</f>
        <v/>
      </c>
      <c r="HE160" s="214" t="str">
        <f>IFERROR(IF(AND($GV160="fem",'Classificação geral'!$K152=2),'Classificação geral'!M152,""),"")</f>
        <v/>
      </c>
      <c r="HF160" s="214" t="str">
        <f>IFERROR(IF(AND($GV160="fem",'Classificação geral'!$K152=2),'Classificação geral'!Y152,""),"")</f>
        <v/>
      </c>
      <c r="HG160" s="214" t="str">
        <f>IFERROR(IF(AND($GV160="fem",'Classificação geral'!$K152=2),'Classificação geral'!AA152,""),"")</f>
        <v/>
      </c>
      <c r="HH160" s="214" t="str">
        <f>IFERROR(IF(AND($GV160="fem",'Classificação geral'!$K152=2),'Classificação geral'!AB152,""),"")</f>
        <v/>
      </c>
      <c r="HI160" s="214" t="str">
        <f>IFERROR(IF(AND($GV160="fem",'Classificação geral'!$K152=2),'Classificação geral'!N152,""),"")</f>
        <v/>
      </c>
      <c r="HJ160" s="214" t="str">
        <f>IFERROR(IF(AND($GV160="fem",'Classificação geral'!$K152=2),'Classificação geral'!O152,""),"")</f>
        <v/>
      </c>
      <c r="HK160" s="214" t="str">
        <f>IFERROR(IF(AND($GV160="fem",'Classificação geral'!$K152=2),'Classificação geral'!AM152,""),"")</f>
        <v/>
      </c>
      <c r="HL160" s="216" t="str">
        <f>IFERROR(RANK(HK160,HK:HK,0)+ COUNTIF(HK$13:$HK158,HK160),"")</f>
        <v/>
      </c>
      <c r="HM160" s="209"/>
      <c r="HN160" s="214" t="str">
        <f>IFERROR(IF(AND('Classificação geral'!$J152="mas",'Classificação geral'!$K152=2,'Classificação geral'!$F152="Mini"),'Classificação geral'!$A152,""),"")</f>
        <v/>
      </c>
      <c r="HO160" s="214" t="str">
        <f>IFERROR(IF(AND('Classificação geral'!$J152="mas",'Classificação geral'!$K152=2,'Classificação geral'!$F152="Mini"),'Classificação geral'!$B152,""),"")</f>
        <v/>
      </c>
      <c r="HP160" s="215" t="str">
        <f>IF($HO160='Classificação geral'!$B152,'Classificação geral'!$C152,"")</f>
        <v/>
      </c>
      <c r="HQ160" s="215" t="str">
        <f>IF($HO160='Classificação geral'!$B152,'Classificação geral'!$D152,"")</f>
        <v/>
      </c>
      <c r="HR160" s="215" t="str">
        <f>IF($HO160='Classificação geral'!$B152,'Classificação geral'!$J152,"")</f>
        <v/>
      </c>
      <c r="HS160" s="214" t="str">
        <f>IFERROR(IF(AND($HR160="mas",'Classificação geral'!$K152=2),'Classificação geral'!K152,""),"")</f>
        <v/>
      </c>
      <c r="HT160" s="214" t="str">
        <f>IFERROR(IF(AND($HR160="mas",'Classificação geral'!$K152=2),'Classificação geral'!P152,""),"")</f>
        <v/>
      </c>
      <c r="HU160" s="214" t="str">
        <f>IFERROR(IF(AND($HR160="mas",'Classificação geral'!$K152=2),'Classificação geral'!S152,""),"")</f>
        <v/>
      </c>
      <c r="HV160" s="214" t="str">
        <f>IFERROR(IF(AND($HR160="mas",'Classificação geral'!$K152=2),'Classificação geral'!T152,""),"")</f>
        <v/>
      </c>
      <c r="HW160" s="214" t="str">
        <f>IFERROR(IF(AND($HR160="mas",'Classificação geral'!$K152=2),'Classificação geral'!L152,""),"")</f>
        <v/>
      </c>
      <c r="HX160" s="214" t="str">
        <f>IFERROR(IF(AND($HR160="mas",'Classificação geral'!$K152=2),'Classificação geral'!U152,""),"")</f>
        <v/>
      </c>
      <c r="HY160" s="214" t="str">
        <f>IFERROR(IF(AND($HR160="mas",'Classificação geral'!$K152=2),'Classificação geral'!W152,""),"")</f>
        <v/>
      </c>
      <c r="HZ160" s="214" t="str">
        <f>IFERROR(IF(AND($HR160="mas",'Classificação geral'!$K152=2),'Classificação geral'!X152,""),"")</f>
        <v/>
      </c>
      <c r="IA160" s="214" t="str">
        <f>IFERROR(IF(AND($HR160="mas",'Classificação geral'!$K152=2),'Classificação geral'!M152,""),"")</f>
        <v/>
      </c>
      <c r="IB160" s="214" t="str">
        <f>IFERROR(IF(AND($HR160="mas",'Classificação geral'!$K152=2),'Classificação geral'!Y152,""),"")</f>
        <v/>
      </c>
      <c r="IC160" s="214" t="str">
        <f>IFERROR(IF(AND($HR160="mas",'Classificação geral'!$K152=2),'Classificação geral'!AA152,""),"")</f>
        <v/>
      </c>
      <c r="ID160" s="214" t="str">
        <f>IFERROR(IF(AND($HR160="mas",'Classificação geral'!$K152=2),'Classificação geral'!AB152,""),"")</f>
        <v/>
      </c>
      <c r="IE160" s="214" t="str">
        <f>IFERROR(IF(AND($HR160="mas",'Classificação geral'!$K152=2),'Classificação geral'!N152,""),"")</f>
        <v/>
      </c>
      <c r="IF160" s="214" t="str">
        <f>IFERROR(IF(AND($HR160="mas",'Classificação geral'!$K152=2),'Classificação geral'!$AM152,""),"")</f>
        <v/>
      </c>
      <c r="IG160" s="216" t="str">
        <f>IFERROR(RANK(IF160,IF:IF,0)+ COUNTIF($IF$13:IF$13,IF160),"")</f>
        <v/>
      </c>
      <c r="IH160" s="209"/>
      <c r="II160" s="214" t="str">
        <f>IFERROR(IF(AND('Classificação geral'!$J152="fem",'Classificação geral'!$K152=3,'Classificação geral'!$F152="Mini"),'Classificação geral'!$A152,""),"")</f>
        <v/>
      </c>
      <c r="IJ160" s="214" t="str">
        <f>IFERROR(IF(AND('Classificação geral'!$J152="fem",'Classificação geral'!$K152=3,'Classificação geral'!$F152="Mini"),'Classificação geral'!$B152,""),"")</f>
        <v/>
      </c>
      <c r="IK160" s="215" t="str">
        <f>IF($IJ160='Classificação geral'!$B152,'Classificação geral'!$C152,"")</f>
        <v/>
      </c>
      <c r="IL160" s="215" t="str">
        <f>IF($IJ160='Classificação geral'!$B152,'Classificação geral'!$D152,"")</f>
        <v/>
      </c>
      <c r="IM160" s="215" t="str">
        <f>IF($IJ160='Classificação geral'!$B152,'Classificação geral'!$J152,"")</f>
        <v/>
      </c>
      <c r="IN160" s="215" t="str">
        <f>IF($IM160='Classificação geral'!$J152,'Classificação geral'!$K152,"")</f>
        <v/>
      </c>
      <c r="IO160" s="215" t="str">
        <f>IF($IN160='Classificação geral'!$K152,'Classificação geral'!$P152,"")</f>
        <v/>
      </c>
      <c r="IP160" s="215" t="str">
        <f>IF($IN160='Classificação geral'!$K152,'Classificação geral'!$S152,"")</f>
        <v/>
      </c>
      <c r="IQ160" s="215" t="str">
        <f>IF($IN160='Classificação geral'!$K152,'Classificação geral'!$T152,"")</f>
        <v/>
      </c>
      <c r="IR160" s="215" t="str">
        <f>IF($IN160='Classificação geral'!$K152,'Classificação geral'!$L152,"")</f>
        <v/>
      </c>
      <c r="IS160" s="215" t="str">
        <f>IF($IN160='Classificação geral'!$K152,'Classificação geral'!$U152,"")</f>
        <v/>
      </c>
      <c r="IT160" s="215" t="str">
        <f>IF($IN160='Classificação geral'!$K152,'Classificação geral'!$W152,"")</f>
        <v/>
      </c>
      <c r="IU160" s="215" t="str">
        <f>IF($IN160='Classificação geral'!$K152,'Classificação geral'!$X152,"")</f>
        <v/>
      </c>
      <c r="IV160" s="215" t="str">
        <f>IF($IN160='Classificação geral'!$K152,'Classificação geral'!$M152,"")</f>
        <v/>
      </c>
      <c r="IW160" s="215" t="str">
        <f>IF($IN160='Classificação geral'!$K152,'Classificação geral'!$Y152,"")</f>
        <v/>
      </c>
      <c r="IX160" s="215" t="str">
        <f>IF($IN160='Classificação geral'!$K152,'Classificação geral'!$AA152,"")</f>
        <v/>
      </c>
      <c r="IY160" s="215" t="str">
        <f>IF($IN160='Classificação geral'!$K152,'Classificação geral'!$AB152,"")</f>
        <v/>
      </c>
      <c r="IZ160" s="215" t="str">
        <f>IF($IN160='Classificação geral'!$K152,'Classificação geral'!$N152,"")</f>
        <v/>
      </c>
      <c r="JA160" s="215" t="str">
        <f>IF($IN160='Classificação geral'!$K152,'Classificação geral'!$O152,"")</f>
        <v/>
      </c>
      <c r="JB160" s="215" t="str">
        <f>IF($IN160='Classificação geral'!$K152,'Classificação geral'!$AM152,"")</f>
        <v/>
      </c>
      <c r="JC160" s="216" t="str">
        <f>IFERROR(RANK(JB160,JB:JB,0)+ COUNTIF($JB$13:JB158,JB160),"")</f>
        <v/>
      </c>
      <c r="JD160" s="209"/>
      <c r="JE160" s="214" t="str">
        <f>IFERROR(IF(AND('Classificação geral'!$J152="mas",'Classificação geral'!$K152=3,'Classificação geral'!$F152="Mini"),'Classificação geral'!$A152,""),"")</f>
        <v/>
      </c>
      <c r="JF160" s="214" t="str">
        <f>IFERROR(IF(AND('Classificação geral'!$J152="mas",'Classificação geral'!$K152=3,'Classificação geral'!$F152="Mini"),'Classificação geral'!$B152,""),"")</f>
        <v/>
      </c>
      <c r="JG160" s="215" t="str">
        <f>IF($JF160='Classificação geral'!$B152,'Classificação geral'!$C152,"")</f>
        <v/>
      </c>
      <c r="JH160" s="215" t="str">
        <f>IF($JF160='Classificação geral'!$B152,'Classificação geral'!$D152,"")</f>
        <v/>
      </c>
      <c r="JI160" s="215" t="str">
        <f>IF($JF160='Classificação geral'!$B152,'Classificação geral'!$J152,"")</f>
        <v/>
      </c>
      <c r="JJ160" s="214" t="str">
        <f>IFERROR(IF(AND($JI160="mas",'Classificação geral'!$K152=3),'Classificação geral'!K152,""),"")</f>
        <v/>
      </c>
      <c r="JK160" s="214" t="str">
        <f>IFERROR(IF(AND($JI160="mas",'Classificação geral'!$K152=3),'Classificação geral'!P152,""),"")</f>
        <v/>
      </c>
      <c r="JL160" s="214" t="str">
        <f>IFERROR(IF(AND($JI160="mas",'Classificação geral'!$K152=3),'Classificação geral'!S152,""),"")</f>
        <v/>
      </c>
      <c r="JM160" s="214" t="str">
        <f>IFERROR(IF(AND($JI160="mas",'Classificação geral'!$K152=3),'Classificação geral'!T152,""),"")</f>
        <v/>
      </c>
      <c r="JN160" s="214" t="str">
        <f>IFERROR(IF(AND($JI160="mas",'Classificação geral'!$K152=3),'Classificação geral'!L152,""),"")</f>
        <v/>
      </c>
      <c r="JO160" s="214" t="str">
        <f>IFERROR(IF(AND($JI160="mas",'Classificação geral'!$K152=3),'Classificação geral'!U152,""),"")</f>
        <v/>
      </c>
      <c r="JP160" s="214" t="str">
        <f>IFERROR(IF(AND($JI160="mas",'Classificação geral'!$K152=3),'Classificação geral'!W152,""),"")</f>
        <v/>
      </c>
      <c r="JQ160" s="214" t="str">
        <f>IFERROR(IF(AND($JI160="mas",'Classificação geral'!$K152=3),'Classificação geral'!X152,""),"")</f>
        <v/>
      </c>
      <c r="JR160" s="214" t="str">
        <f>IFERROR(IF(AND($JI160="mas",'Classificação geral'!$K152=3),'Classificação geral'!M152,""),"")</f>
        <v/>
      </c>
      <c r="JS160" s="214" t="str">
        <f>IFERROR(IF(AND($JI160="mas",'Classificação geral'!$K152=3),'Classificação geral'!Y152,""),"")</f>
        <v/>
      </c>
      <c r="JT160" s="214" t="str">
        <f>IFERROR(IF(AND($JI160="mas",'Classificação geral'!$K152=3),'Classificação geral'!AA152,""),"")</f>
        <v/>
      </c>
      <c r="JU160" s="214" t="str">
        <f>IFERROR(IF(AND($JI160="mas",'Classificação geral'!$K152=3),'Classificação geral'!AB152,""),"")</f>
        <v/>
      </c>
      <c r="JV160" s="214" t="str">
        <f>IFERROR(IF(AND($JI160="mas",'Classificação geral'!$K152=3),'Classificação geral'!N152,""),"")</f>
        <v/>
      </c>
      <c r="JW160" s="214" t="str">
        <f>IFERROR(IF(AND($JI160="mas",'Classificação geral'!$K152=3),'Classificação geral'!$AM152,""),"")</f>
        <v/>
      </c>
      <c r="JX160" s="216" t="str">
        <f>IFERROR(RANK(JW160,JW:JW,0)+ COUNTIF(JW$13:$JW158,JW160),"")</f>
        <v/>
      </c>
    </row>
    <row r="161" spans="156:284" ht="24.75" customHeight="1" x14ac:dyDescent="0.35">
      <c r="EZ161" s="214" t="str">
        <f>IFERROR(IF(AND('Classificação geral'!$J153="FEM",'Classificação geral'!$K153=1,'Classificação geral'!$F153="Mini"),'Classificação geral'!$A153,""),"")</f>
        <v/>
      </c>
      <c r="FA161" s="214" t="str">
        <f>IFERROR(IF(AND('Classificação geral'!$J153="FEM",'Classificação geral'!$K153=1,'Classificação geral'!F153="Mini"),'Classificação geral'!$B153,""),"")</f>
        <v/>
      </c>
      <c r="FB161" s="215" t="str">
        <f>IF($FA161='Classificação geral'!$B153,'Classificação geral'!$C153,"")</f>
        <v/>
      </c>
      <c r="FC161" s="215" t="str">
        <f>IF($FA161='Classificação geral'!$B153,'Classificação geral'!$D153,"")</f>
        <v/>
      </c>
      <c r="FD161" s="215" t="str">
        <f>IF($FA161='Classificação geral'!$B153,'Classificação geral'!$J153,"")</f>
        <v/>
      </c>
      <c r="FE161" s="215" t="str">
        <f>IF($FD161='Classificação geral'!$J153,'Classificação geral'!$K153,"")</f>
        <v/>
      </c>
      <c r="FF161" s="215" t="str">
        <f>IF($FE161='Classificação geral'!$K153,'Classificação geral'!$P153,"")</f>
        <v/>
      </c>
      <c r="FG161" s="215" t="str">
        <f>IF($FE161='Classificação geral'!$K153,'Classificação geral'!$S153,"")</f>
        <v/>
      </c>
      <c r="FH161" s="215" t="str">
        <f>IF($FE161='Classificação geral'!$K153,'Classificação geral'!$T153,"")</f>
        <v/>
      </c>
      <c r="FI161" s="215" t="str">
        <f>IF($FE161='Classificação geral'!$K153,'Classificação geral'!$L153,"")</f>
        <v/>
      </c>
      <c r="FJ161" s="215" t="str">
        <f>IF($FE161='Classificação geral'!$K153,'Classificação geral'!$U153,"")</f>
        <v/>
      </c>
      <c r="FK161" s="215" t="str">
        <f>IF($FE161='Classificação geral'!$K153,'Classificação geral'!$W153,"")</f>
        <v/>
      </c>
      <c r="FL161" s="215" t="str">
        <f>IF($FE161='Classificação geral'!$K153,'Classificação geral'!$X153,"")</f>
        <v/>
      </c>
      <c r="FM161" s="215" t="str">
        <f>IF($FE161='Classificação geral'!$K153,'Classificação geral'!$M153,"")</f>
        <v/>
      </c>
      <c r="FN161" s="215" t="str">
        <f>IF($FE161='Classificação geral'!$K153,'Classificação geral'!$Y153,"")</f>
        <v/>
      </c>
      <c r="FO161" s="215" t="str">
        <f>IF($FE161='Classificação geral'!$K153,'Classificação geral'!$AA153,"")</f>
        <v/>
      </c>
      <c r="FP161" s="215" t="str">
        <f>IF($FE161='Classificação geral'!$K153,'Classificação geral'!$AB153,"")</f>
        <v/>
      </c>
      <c r="FQ161" s="215" t="str">
        <f>IF($FE161='Classificação geral'!$K153,'Classificação geral'!$N153,"")</f>
        <v/>
      </c>
      <c r="FR161" s="215" t="str">
        <f>IF($FE161='Classificação geral'!$K153,'Classificação geral'!$O153,"")</f>
        <v/>
      </c>
      <c r="FS161" s="215" t="str">
        <f>IF($FE161='Classificação geral'!$K153,'Classificação geral'!$AM153,"")</f>
        <v/>
      </c>
      <c r="FT161" s="216" t="str">
        <f>IFERROR(RANK(FS161,FS:FS,0)+ COUNTIF($FS$13:FS160,FS161),"")</f>
        <v/>
      </c>
      <c r="FU161" s="209"/>
      <c r="FV161" s="214" t="str">
        <f>IFERROR(IF(AND('Classificação geral'!$J153="mas",'Classificação geral'!$K153=1,'Classificação geral'!$F153="Mini"),'Classificação geral'!$A153,""),"")</f>
        <v/>
      </c>
      <c r="FW161" s="214" t="str">
        <f>IFERROR(IF(AND('Classificação geral'!$J153="mas",'Classificação geral'!$K153=1,'Classificação geral'!$F153="Mini"),'Classificação geral'!$B153,""),"")</f>
        <v/>
      </c>
      <c r="FX161" s="215" t="str">
        <f>IF($FW161='Classificação geral'!$B153,'Classificação geral'!$C153,"")</f>
        <v/>
      </c>
      <c r="FY161" s="215" t="str">
        <f>IF($FW161='Classificação geral'!$B153,'Classificação geral'!$D153,"")</f>
        <v/>
      </c>
      <c r="FZ161" s="215" t="str">
        <f>IF($FW161='Classificação geral'!$B153,'Classificação geral'!$J153,"")</f>
        <v/>
      </c>
      <c r="GA161" s="214" t="str">
        <f>IFERROR(IF(AND($FZ161="mas",'Classificação geral'!$K153=1),'Classificação geral'!K153,""),"")</f>
        <v/>
      </c>
      <c r="GB161" s="214" t="str">
        <f>IFERROR(IF(AND($FZ161="mas",'Classificação geral'!$K153=1),'Classificação geral'!P153,""),"")</f>
        <v/>
      </c>
      <c r="GC161" s="214" t="str">
        <f>IFERROR(IF(AND($FZ161="mas",'Classificação geral'!$K153=1),'Classificação geral'!S153,""),"")</f>
        <v/>
      </c>
      <c r="GD161" s="214" t="str">
        <f>IFERROR(IF(AND($FZ161="mas",'Classificação geral'!$K153=1),'Classificação geral'!T153,""),"")</f>
        <v/>
      </c>
      <c r="GE161" s="214" t="str">
        <f>IFERROR(IF(AND($FZ161="mas",'Classificação geral'!$K153=1),'Classificação geral'!L153,""),"")</f>
        <v/>
      </c>
      <c r="GF161" s="214" t="str">
        <f>IFERROR(IF(AND($FZ161="mas",'Classificação geral'!$K153=1),'Classificação geral'!U153,""),"")</f>
        <v/>
      </c>
      <c r="GG161" s="214" t="str">
        <f>IFERROR(IF(AND($FZ161="mas",'Classificação geral'!$K153=1),'Classificação geral'!W153,""),"")</f>
        <v/>
      </c>
      <c r="GH161" s="214" t="str">
        <f>IFERROR(IF(AND($FZ161="mas",'Classificação geral'!$K153=1),'Classificação geral'!X153,""),"")</f>
        <v/>
      </c>
      <c r="GI161" s="214" t="str">
        <f>IFERROR(IF(AND($FZ161="mas",'Classificação geral'!$K153=1),'Classificação geral'!M153,""),"")</f>
        <v/>
      </c>
      <c r="GJ161" s="214" t="str">
        <f>IFERROR(IF(AND($FZ161="mas",'Classificação geral'!$K153=1),'Classificação geral'!Y153,""),"")</f>
        <v/>
      </c>
      <c r="GK161" s="214" t="str">
        <f>IFERROR(IF(AND($FZ161="mas",'Classificação geral'!$K153=1),'Classificação geral'!AA153,""),"")</f>
        <v/>
      </c>
      <c r="GL161" s="214" t="str">
        <f>IFERROR(IF(AND($FZ161="mas",'Classificação geral'!$K153=1),'Classificação geral'!AB153,""),"")</f>
        <v/>
      </c>
      <c r="GM161" s="214" t="str">
        <f>IFERROR(IF(AND($FZ161="mas",'Classificação geral'!$K153=1),'Classificação geral'!N153,""),"")</f>
        <v/>
      </c>
      <c r="GN161" s="214" t="str">
        <f>IFERROR(IF(AND($FZ161="mas",'Classificação geral'!$K153=1),'Classificação geral'!O153,""),"")</f>
        <v/>
      </c>
      <c r="GO161" s="244" t="str">
        <f>IFERROR(IF(AND($FZ161="mas",'Classificação geral'!$K153=1),'Classificação geral'!AM153,""),"")</f>
        <v/>
      </c>
      <c r="GP161" s="216" t="str">
        <f>IFERROR(RANK(GO161,GO:GO,0)+ COUNTIF($GO$13:GO160,GO161),"")</f>
        <v/>
      </c>
      <c r="GQ161" s="209"/>
      <c r="GR161" s="214" t="str">
        <f>IFERROR(IF(AND('Classificação geral'!$J153="fem",'Classificação geral'!$K153=2,'Classificação geral'!$F153="Mini"),'Classificação geral'!$A153,""),"")</f>
        <v/>
      </c>
      <c r="GS161" s="214" t="str">
        <f>IFERROR(IF(AND('Classificação geral'!$J153="fem",'Classificação geral'!$K153=2,'Classificação geral'!$F153="Mini"),'Classificação geral'!$B153,""),"")</f>
        <v/>
      </c>
      <c r="GT161" s="215" t="str">
        <f>IF($GS161='Classificação geral'!$B153,'Classificação geral'!$C153,"")</f>
        <v/>
      </c>
      <c r="GU161" s="215" t="str">
        <f>IF($GS161='Classificação geral'!$B153,'Classificação geral'!$D153,"")</f>
        <v/>
      </c>
      <c r="GV161" s="215" t="str">
        <f>IF($GS161='Classificação geral'!$B153,'Classificação geral'!$J153,"")</f>
        <v/>
      </c>
      <c r="GW161" s="214" t="str">
        <f>IFERROR(IF(AND($GV161="fem",'Classificação geral'!$K153=2),'Classificação geral'!K153,""),"")</f>
        <v/>
      </c>
      <c r="GX161" s="214" t="str">
        <f>IFERROR(IF(AND($GV161="fem",'Classificação geral'!$K153=2),'Classificação geral'!P153,""),"")</f>
        <v/>
      </c>
      <c r="GY161" s="214" t="str">
        <f>IFERROR(IF(AND($GV161="fem",'Classificação geral'!$K153=2),'Classificação geral'!S153,""),"")</f>
        <v/>
      </c>
      <c r="GZ161" s="214" t="str">
        <f>IFERROR(IF(AND($GV161="fem",'Classificação geral'!$K153=2),'Classificação geral'!T153,""),"")</f>
        <v/>
      </c>
      <c r="HA161" s="214" t="str">
        <f>IFERROR(IF(AND($GV161="fem",'Classificação geral'!$K153=2),'Classificação geral'!L153,""),"")</f>
        <v/>
      </c>
      <c r="HB161" s="214" t="str">
        <f>IFERROR(IF(AND($GV161="fem",'Classificação geral'!$K153=2),'Classificação geral'!U153,""),"")</f>
        <v/>
      </c>
      <c r="HC161" s="214" t="str">
        <f>IFERROR(IF(AND($GV161="fem",'Classificação geral'!$K153=2),'Classificação geral'!W153,""),"")</f>
        <v/>
      </c>
      <c r="HD161" s="214" t="str">
        <f>IFERROR(IF(AND($GV161="fem",'Classificação geral'!$K153=2),'Classificação geral'!X153,""),"")</f>
        <v/>
      </c>
      <c r="HE161" s="214" t="str">
        <f>IFERROR(IF(AND($GV161="fem",'Classificação geral'!$K153=2),'Classificação geral'!M153,""),"")</f>
        <v/>
      </c>
      <c r="HF161" s="214" t="str">
        <f>IFERROR(IF(AND($GV161="fem",'Classificação geral'!$K153=2),'Classificação geral'!Y153,""),"")</f>
        <v/>
      </c>
      <c r="HG161" s="214" t="str">
        <f>IFERROR(IF(AND($GV161="fem",'Classificação geral'!$K153=2),'Classificação geral'!AA153,""),"")</f>
        <v/>
      </c>
      <c r="HH161" s="214" t="str">
        <f>IFERROR(IF(AND($GV161="fem",'Classificação geral'!$K153=2),'Classificação geral'!AB153,""),"")</f>
        <v/>
      </c>
      <c r="HI161" s="214" t="str">
        <f>IFERROR(IF(AND($GV161="fem",'Classificação geral'!$K153=2),'Classificação geral'!N153,""),"")</f>
        <v/>
      </c>
      <c r="HJ161" s="214" t="str">
        <f>IFERROR(IF(AND($GV161="fem",'Classificação geral'!$K153=2),'Classificação geral'!O153,""),"")</f>
        <v/>
      </c>
      <c r="HK161" s="214" t="str">
        <f>IFERROR(IF(AND($GV161="fem",'Classificação geral'!$K153=2),'Classificação geral'!AM153,""),"")</f>
        <v/>
      </c>
      <c r="HL161" s="216" t="str">
        <f>IFERROR(RANK(HK161,HK:HK,0)+ COUNTIF(HK$13:$HK159,HK161),"")</f>
        <v/>
      </c>
      <c r="HM161" s="209"/>
      <c r="HN161" s="214" t="str">
        <f>IFERROR(IF(AND('Classificação geral'!$J153="mas",'Classificação geral'!$K153=2,'Classificação geral'!$F153="Mini"),'Classificação geral'!$A153,""),"")</f>
        <v/>
      </c>
      <c r="HO161" s="214" t="str">
        <f>IFERROR(IF(AND('Classificação geral'!$J153="mas",'Classificação geral'!$K153=2,'Classificação geral'!$F153="Mini"),'Classificação geral'!$B153,""),"")</f>
        <v/>
      </c>
      <c r="HP161" s="215" t="str">
        <f>IF($HO161='Classificação geral'!$B153,'Classificação geral'!$C153,"")</f>
        <v/>
      </c>
      <c r="HQ161" s="215" t="str">
        <f>IF($HO161='Classificação geral'!$B153,'Classificação geral'!$D153,"")</f>
        <v/>
      </c>
      <c r="HR161" s="215" t="str">
        <f>IF($HO161='Classificação geral'!$B153,'Classificação geral'!$J153,"")</f>
        <v/>
      </c>
      <c r="HS161" s="214" t="str">
        <f>IFERROR(IF(AND($HR161="mas",'Classificação geral'!$K153=2),'Classificação geral'!K153,""),"")</f>
        <v/>
      </c>
      <c r="HT161" s="214" t="str">
        <f>IFERROR(IF(AND($HR161="mas",'Classificação geral'!$K153=2),'Classificação geral'!P153,""),"")</f>
        <v/>
      </c>
      <c r="HU161" s="214" t="str">
        <f>IFERROR(IF(AND($HR161="mas",'Classificação geral'!$K153=2),'Classificação geral'!S153,""),"")</f>
        <v/>
      </c>
      <c r="HV161" s="214" t="str">
        <f>IFERROR(IF(AND($HR161="mas",'Classificação geral'!$K153=2),'Classificação geral'!T153,""),"")</f>
        <v/>
      </c>
      <c r="HW161" s="214" t="str">
        <f>IFERROR(IF(AND($HR161="mas",'Classificação geral'!$K153=2),'Classificação geral'!L153,""),"")</f>
        <v/>
      </c>
      <c r="HX161" s="214" t="str">
        <f>IFERROR(IF(AND($HR161="mas",'Classificação geral'!$K153=2),'Classificação geral'!U153,""),"")</f>
        <v/>
      </c>
      <c r="HY161" s="214" t="str">
        <f>IFERROR(IF(AND($HR161="mas",'Classificação geral'!$K153=2),'Classificação geral'!W153,""),"")</f>
        <v/>
      </c>
      <c r="HZ161" s="214" t="str">
        <f>IFERROR(IF(AND($HR161="mas",'Classificação geral'!$K153=2),'Classificação geral'!X153,""),"")</f>
        <v/>
      </c>
      <c r="IA161" s="214" t="str">
        <f>IFERROR(IF(AND($HR161="mas",'Classificação geral'!$K153=2),'Classificação geral'!M153,""),"")</f>
        <v/>
      </c>
      <c r="IB161" s="214" t="str">
        <f>IFERROR(IF(AND($HR161="mas",'Classificação geral'!$K153=2),'Classificação geral'!Y153,""),"")</f>
        <v/>
      </c>
      <c r="IC161" s="214" t="str">
        <f>IFERROR(IF(AND($HR161="mas",'Classificação geral'!$K153=2),'Classificação geral'!AA153,""),"")</f>
        <v/>
      </c>
      <c r="ID161" s="214" t="str">
        <f>IFERROR(IF(AND($HR161="mas",'Classificação geral'!$K153=2),'Classificação geral'!AB153,""),"")</f>
        <v/>
      </c>
      <c r="IE161" s="214" t="str">
        <f>IFERROR(IF(AND($HR161="mas",'Classificação geral'!$K153=2),'Classificação geral'!N153,""),"")</f>
        <v/>
      </c>
      <c r="IF161" s="214" t="str">
        <f>IFERROR(IF(AND($HR161="mas",'Classificação geral'!$K153=2),'Classificação geral'!$AM153,""),"")</f>
        <v/>
      </c>
      <c r="IG161" s="216" t="str">
        <f>IFERROR(RANK(IF161,IF:IF,0)+ COUNTIF($IF$13:IF$13,IF161),"")</f>
        <v/>
      </c>
      <c r="IH161" s="209"/>
      <c r="II161" s="214" t="str">
        <f>IFERROR(IF(AND('Classificação geral'!$J153="fem",'Classificação geral'!$K153=3,'Classificação geral'!$F153="Mini"),'Classificação geral'!$A153,""),"")</f>
        <v/>
      </c>
      <c r="IJ161" s="214" t="str">
        <f>IFERROR(IF(AND('Classificação geral'!$J153="fem",'Classificação geral'!$K153=3,'Classificação geral'!$F153="Mini"),'Classificação geral'!$B153,""),"")</f>
        <v/>
      </c>
      <c r="IK161" s="215" t="str">
        <f>IF($IJ161='Classificação geral'!$B153,'Classificação geral'!$C153,"")</f>
        <v/>
      </c>
      <c r="IL161" s="215" t="str">
        <f>IF($IJ161='Classificação geral'!$B153,'Classificação geral'!$D153,"")</f>
        <v/>
      </c>
      <c r="IM161" s="215" t="str">
        <f>IF($IJ161='Classificação geral'!$B153,'Classificação geral'!$J153,"")</f>
        <v/>
      </c>
      <c r="IN161" s="215" t="str">
        <f>IF($IM161='Classificação geral'!$J153,'Classificação geral'!$K153,"")</f>
        <v/>
      </c>
      <c r="IO161" s="215" t="str">
        <f>IF($IN161='Classificação geral'!$K153,'Classificação geral'!$P153,"")</f>
        <v/>
      </c>
      <c r="IP161" s="215" t="str">
        <f>IF($IN161='Classificação geral'!$K153,'Classificação geral'!$S153,"")</f>
        <v/>
      </c>
      <c r="IQ161" s="215" t="str">
        <f>IF($IN161='Classificação geral'!$K153,'Classificação geral'!$T153,"")</f>
        <v/>
      </c>
      <c r="IR161" s="215" t="str">
        <f>IF($IN161='Classificação geral'!$K153,'Classificação geral'!$L153,"")</f>
        <v/>
      </c>
      <c r="IS161" s="215" t="str">
        <f>IF($IN161='Classificação geral'!$K153,'Classificação geral'!$U153,"")</f>
        <v/>
      </c>
      <c r="IT161" s="215" t="str">
        <f>IF($IN161='Classificação geral'!$K153,'Classificação geral'!$W153,"")</f>
        <v/>
      </c>
      <c r="IU161" s="215" t="str">
        <f>IF($IN161='Classificação geral'!$K153,'Classificação geral'!$X153,"")</f>
        <v/>
      </c>
      <c r="IV161" s="215" t="str">
        <f>IF($IN161='Classificação geral'!$K153,'Classificação geral'!$M153,"")</f>
        <v/>
      </c>
      <c r="IW161" s="215" t="str">
        <f>IF($IN161='Classificação geral'!$K153,'Classificação geral'!$Y153,"")</f>
        <v/>
      </c>
      <c r="IX161" s="215" t="str">
        <f>IF($IN161='Classificação geral'!$K153,'Classificação geral'!$AA153,"")</f>
        <v/>
      </c>
      <c r="IY161" s="215" t="str">
        <f>IF($IN161='Classificação geral'!$K153,'Classificação geral'!$AB153,"")</f>
        <v/>
      </c>
      <c r="IZ161" s="215" t="str">
        <f>IF($IN161='Classificação geral'!$K153,'Classificação geral'!$N153,"")</f>
        <v/>
      </c>
      <c r="JA161" s="215" t="str">
        <f>IF($IN161='Classificação geral'!$K153,'Classificação geral'!$O153,"")</f>
        <v/>
      </c>
      <c r="JB161" s="215" t="str">
        <f>IF($IN161='Classificação geral'!$K153,'Classificação geral'!$AM153,"")</f>
        <v/>
      </c>
      <c r="JC161" s="216" t="str">
        <f>IFERROR(RANK(JB161,JB:JB,0)+ COUNTIF($JB$13:JB159,JB161),"")</f>
        <v/>
      </c>
      <c r="JD161" s="209"/>
      <c r="JE161" s="214" t="str">
        <f>IFERROR(IF(AND('Classificação geral'!$J153="mas",'Classificação geral'!$K153=3,'Classificação geral'!$F153="Mini"),'Classificação geral'!$A153,""),"")</f>
        <v/>
      </c>
      <c r="JF161" s="214" t="str">
        <f>IFERROR(IF(AND('Classificação geral'!$J153="mas",'Classificação geral'!$K153=3,'Classificação geral'!$F153="Mini"),'Classificação geral'!$B153,""),"")</f>
        <v/>
      </c>
      <c r="JG161" s="215" t="str">
        <f>IF($JF161='Classificação geral'!$B153,'Classificação geral'!$C153,"")</f>
        <v/>
      </c>
      <c r="JH161" s="215" t="str">
        <f>IF($JF161='Classificação geral'!$B153,'Classificação geral'!$D153,"")</f>
        <v/>
      </c>
      <c r="JI161" s="215" t="str">
        <f>IF($JF161='Classificação geral'!$B153,'Classificação geral'!$J153,"")</f>
        <v/>
      </c>
      <c r="JJ161" s="214" t="str">
        <f>IFERROR(IF(AND($JI161="mas",'Classificação geral'!$K153=3),'Classificação geral'!K153,""),"")</f>
        <v/>
      </c>
      <c r="JK161" s="214" t="str">
        <f>IFERROR(IF(AND($JI161="mas",'Classificação geral'!$K153=3),'Classificação geral'!P153,""),"")</f>
        <v/>
      </c>
      <c r="JL161" s="214" t="str">
        <f>IFERROR(IF(AND($JI161="mas",'Classificação geral'!$K153=3),'Classificação geral'!S153,""),"")</f>
        <v/>
      </c>
      <c r="JM161" s="214" t="str">
        <f>IFERROR(IF(AND($JI161="mas",'Classificação geral'!$K153=3),'Classificação geral'!T153,""),"")</f>
        <v/>
      </c>
      <c r="JN161" s="214" t="str">
        <f>IFERROR(IF(AND($JI161="mas",'Classificação geral'!$K153=3),'Classificação geral'!L153,""),"")</f>
        <v/>
      </c>
      <c r="JO161" s="214" t="str">
        <f>IFERROR(IF(AND($JI161="mas",'Classificação geral'!$K153=3),'Classificação geral'!U153,""),"")</f>
        <v/>
      </c>
      <c r="JP161" s="214" t="str">
        <f>IFERROR(IF(AND($JI161="mas",'Classificação geral'!$K153=3),'Classificação geral'!W153,""),"")</f>
        <v/>
      </c>
      <c r="JQ161" s="214" t="str">
        <f>IFERROR(IF(AND($JI161="mas",'Classificação geral'!$K153=3),'Classificação geral'!X153,""),"")</f>
        <v/>
      </c>
      <c r="JR161" s="214" t="str">
        <f>IFERROR(IF(AND($JI161="mas",'Classificação geral'!$K153=3),'Classificação geral'!M153,""),"")</f>
        <v/>
      </c>
      <c r="JS161" s="214" t="str">
        <f>IFERROR(IF(AND($JI161="mas",'Classificação geral'!$K153=3),'Classificação geral'!Y153,""),"")</f>
        <v/>
      </c>
      <c r="JT161" s="214" t="str">
        <f>IFERROR(IF(AND($JI161="mas",'Classificação geral'!$K153=3),'Classificação geral'!AA153,""),"")</f>
        <v/>
      </c>
      <c r="JU161" s="214" t="str">
        <f>IFERROR(IF(AND($JI161="mas",'Classificação geral'!$K153=3),'Classificação geral'!AB153,""),"")</f>
        <v/>
      </c>
      <c r="JV161" s="214" t="str">
        <f>IFERROR(IF(AND($JI161="mas",'Classificação geral'!$K153=3),'Classificação geral'!N153,""),"")</f>
        <v/>
      </c>
      <c r="JW161" s="214" t="str">
        <f>IFERROR(IF(AND($JI161="mas",'Classificação geral'!$K153=3),'Classificação geral'!$AM153,""),"")</f>
        <v/>
      </c>
      <c r="JX161" s="216" t="str">
        <f>IFERROR(RANK(JW161,JW:JW,0)+ COUNTIF(JW$13:$JW159,JW161),"")</f>
        <v/>
      </c>
    </row>
    <row r="162" spans="156:284" ht="24.75" customHeight="1" x14ac:dyDescent="0.3">
      <c r="FS162" s="175"/>
      <c r="FT162" s="208"/>
      <c r="GA162" s="174"/>
      <c r="GB162" s="174"/>
      <c r="GC162" s="174"/>
      <c r="GD162" s="174"/>
      <c r="GE162" s="174"/>
      <c r="GF162" s="174"/>
      <c r="GG162" s="174"/>
      <c r="GH162" s="174"/>
      <c r="GI162" s="174"/>
      <c r="GJ162" s="174"/>
      <c r="GK162" s="174"/>
      <c r="GL162" s="174"/>
      <c r="GM162" s="174"/>
      <c r="GN162" s="174"/>
      <c r="GO162" s="174"/>
      <c r="GP162" s="208"/>
      <c r="GS162" s="174"/>
      <c r="GT162" s="175"/>
      <c r="GU162" s="175"/>
      <c r="GV162" s="175"/>
      <c r="GW162" s="174"/>
      <c r="GX162" s="174"/>
      <c r="GY162" s="174"/>
      <c r="GZ162" s="174"/>
      <c r="HA162" s="174"/>
      <c r="HB162" s="174"/>
      <c r="HC162" s="174"/>
      <c r="HD162" s="174"/>
      <c r="HE162" s="174"/>
      <c r="HF162" s="174"/>
      <c r="HG162" s="174"/>
      <c r="HH162" s="174"/>
      <c r="HI162" s="174"/>
      <c r="HJ162" s="174"/>
      <c r="HK162" s="174"/>
      <c r="HL162" s="208"/>
      <c r="HO162" s="174"/>
      <c r="HP162" s="175"/>
      <c r="HQ162" s="175"/>
      <c r="HR162" s="175"/>
      <c r="HS162" s="174"/>
      <c r="HT162" s="174"/>
      <c r="HU162" s="174"/>
      <c r="HV162" s="174"/>
      <c r="HW162" s="174"/>
      <c r="HX162" s="174"/>
      <c r="HY162" s="174"/>
      <c r="HZ162" s="174"/>
      <c r="IA162" s="174"/>
      <c r="IB162" s="174"/>
      <c r="IC162" s="174"/>
      <c r="ID162" s="174"/>
      <c r="IE162" s="174"/>
      <c r="IF162" s="174"/>
      <c r="IG162" s="208"/>
      <c r="IJ162" s="174"/>
      <c r="IK162" s="175"/>
      <c r="IL162" s="175"/>
      <c r="IM162" s="175"/>
      <c r="IN162" s="175"/>
      <c r="IO162" s="175"/>
      <c r="IP162" s="175"/>
      <c r="IQ162" s="175"/>
      <c r="IR162" s="175"/>
      <c r="IS162" s="175"/>
      <c r="IT162" s="175"/>
      <c r="IU162" s="175"/>
      <c r="IV162" s="175"/>
      <c r="IW162" s="175"/>
      <c r="IX162" s="175"/>
      <c r="IY162" s="175"/>
      <c r="IZ162" s="175"/>
      <c r="JA162" s="175"/>
      <c r="JB162" s="175"/>
      <c r="JC162" s="208"/>
      <c r="JF162" s="174"/>
      <c r="JG162" s="175"/>
      <c r="JH162" s="175"/>
      <c r="JI162" s="175"/>
      <c r="JJ162" s="174"/>
      <c r="JK162" s="174"/>
      <c r="JL162" s="174"/>
      <c r="JM162" s="174"/>
      <c r="JN162" s="174"/>
      <c r="JO162" s="174"/>
      <c r="JP162" s="174"/>
      <c r="JQ162" s="174"/>
      <c r="JR162" s="174"/>
      <c r="JS162" s="174"/>
      <c r="JT162" s="174"/>
      <c r="JU162" s="174"/>
      <c r="JV162" s="174"/>
      <c r="JW162" s="174"/>
      <c r="JX162" s="208"/>
    </row>
    <row r="163" spans="156:284" ht="24.75" customHeight="1" x14ac:dyDescent="0.3">
      <c r="FS163" s="175"/>
      <c r="FT163" s="208"/>
      <c r="GA163" s="174"/>
      <c r="GB163" s="174"/>
      <c r="GC163" s="174"/>
      <c r="GD163" s="174"/>
      <c r="GE163" s="174"/>
      <c r="GF163" s="174"/>
      <c r="GG163" s="174"/>
      <c r="GH163" s="174"/>
      <c r="GI163" s="174"/>
      <c r="GJ163" s="174"/>
      <c r="GK163" s="174"/>
      <c r="GL163" s="174"/>
      <c r="GM163" s="174"/>
      <c r="GN163" s="174"/>
      <c r="GO163" s="174"/>
      <c r="GP163" s="208"/>
      <c r="GS163" s="174"/>
      <c r="GT163" s="175"/>
      <c r="GU163" s="175"/>
      <c r="GV163" s="175"/>
      <c r="GW163" s="174"/>
      <c r="GX163" s="174"/>
      <c r="GY163" s="174"/>
      <c r="GZ163" s="174"/>
      <c r="HA163" s="174"/>
      <c r="HB163" s="174"/>
      <c r="HC163" s="174"/>
      <c r="HD163" s="174"/>
      <c r="HE163" s="174"/>
      <c r="HF163" s="174"/>
      <c r="HG163" s="174"/>
      <c r="HH163" s="174"/>
      <c r="HI163" s="174"/>
      <c r="HJ163" s="174"/>
      <c r="HK163" s="174"/>
      <c r="HL163" s="208"/>
      <c r="HO163" s="174"/>
      <c r="HP163" s="175"/>
      <c r="HQ163" s="175"/>
      <c r="HR163" s="175"/>
      <c r="HS163" s="174"/>
      <c r="HT163" s="174"/>
      <c r="HU163" s="174"/>
      <c r="HV163" s="174"/>
      <c r="HW163" s="174"/>
      <c r="HX163" s="174"/>
      <c r="HY163" s="174"/>
      <c r="HZ163" s="174"/>
      <c r="IA163" s="174"/>
      <c r="IB163" s="174"/>
      <c r="IC163" s="174"/>
      <c r="ID163" s="174"/>
      <c r="IE163" s="174"/>
      <c r="IF163" s="174"/>
      <c r="IG163" s="208"/>
      <c r="IJ163" s="174"/>
      <c r="IK163" s="175"/>
      <c r="IL163" s="175"/>
      <c r="IM163" s="175"/>
      <c r="IN163" s="175"/>
      <c r="IO163" s="175"/>
      <c r="IP163" s="175"/>
      <c r="IQ163" s="175"/>
      <c r="IR163" s="175"/>
      <c r="IS163" s="175"/>
      <c r="IT163" s="175"/>
      <c r="IU163" s="175"/>
      <c r="IV163" s="175"/>
      <c r="IW163" s="175"/>
      <c r="IX163" s="175"/>
      <c r="IY163" s="175"/>
      <c r="IZ163" s="175"/>
      <c r="JA163" s="175"/>
      <c r="JB163" s="175"/>
      <c r="JC163" s="208"/>
      <c r="JF163" s="174"/>
      <c r="JG163" s="175"/>
      <c r="JH163" s="175"/>
      <c r="JI163" s="175"/>
      <c r="JJ163" s="174"/>
      <c r="JK163" s="174"/>
      <c r="JL163" s="174"/>
      <c r="JM163" s="174"/>
      <c r="JN163" s="174"/>
      <c r="JO163" s="174"/>
      <c r="JP163" s="174"/>
      <c r="JQ163" s="174"/>
      <c r="JR163" s="174"/>
      <c r="JS163" s="174"/>
      <c r="JT163" s="174"/>
      <c r="JU163" s="174"/>
      <c r="JV163" s="174"/>
      <c r="JW163" s="174"/>
      <c r="JX163" s="208"/>
    </row>
    <row r="164" spans="156:284" ht="24.75" customHeight="1" x14ac:dyDescent="0.3">
      <c r="FS164" s="175"/>
      <c r="FT164" s="208"/>
      <c r="GA164" s="174"/>
      <c r="GB164" s="174"/>
      <c r="GC164" s="174"/>
      <c r="GD164" s="174"/>
      <c r="GE164" s="174"/>
      <c r="GF164" s="174"/>
      <c r="GG164" s="174"/>
      <c r="GH164" s="174"/>
      <c r="GI164" s="174"/>
      <c r="GJ164" s="174"/>
      <c r="GK164" s="174"/>
      <c r="GL164" s="174"/>
      <c r="GM164" s="174"/>
      <c r="GN164" s="174"/>
      <c r="GO164" s="174"/>
      <c r="GP164" s="208"/>
      <c r="GS164" s="174"/>
      <c r="GT164" s="175"/>
      <c r="GU164" s="175"/>
      <c r="GV164" s="175"/>
      <c r="GW164" s="174"/>
      <c r="GX164" s="174"/>
      <c r="GY164" s="174"/>
      <c r="GZ164" s="174"/>
      <c r="HA164" s="174"/>
      <c r="HB164" s="174"/>
      <c r="HC164" s="174"/>
      <c r="HD164" s="174"/>
      <c r="HE164" s="174"/>
      <c r="HF164" s="174"/>
      <c r="HG164" s="174"/>
      <c r="HH164" s="174"/>
      <c r="HI164" s="174"/>
      <c r="HJ164" s="174"/>
      <c r="HK164" s="174"/>
      <c r="HL164" s="208"/>
      <c r="HO164" s="174"/>
      <c r="HP164" s="175"/>
      <c r="HQ164" s="175"/>
      <c r="HR164" s="175"/>
      <c r="HS164" s="174"/>
      <c r="HT164" s="174"/>
      <c r="HU164" s="174"/>
      <c r="HV164" s="174"/>
      <c r="HW164" s="174"/>
      <c r="HX164" s="174"/>
      <c r="HY164" s="174"/>
      <c r="HZ164" s="174"/>
      <c r="IA164" s="174"/>
      <c r="IB164" s="174"/>
      <c r="IC164" s="174"/>
      <c r="ID164" s="174"/>
      <c r="IE164" s="174"/>
      <c r="IF164" s="174"/>
      <c r="IG164" s="208"/>
      <c r="IJ164" s="174"/>
      <c r="IK164" s="175"/>
      <c r="IL164" s="175"/>
      <c r="IM164" s="175"/>
      <c r="IN164" s="175"/>
      <c r="IO164" s="175"/>
      <c r="IP164" s="175"/>
      <c r="IQ164" s="175"/>
      <c r="IR164" s="175"/>
      <c r="IS164" s="175"/>
      <c r="IT164" s="175"/>
      <c r="IU164" s="175"/>
      <c r="IV164" s="175"/>
      <c r="IW164" s="175"/>
      <c r="IX164" s="175"/>
      <c r="IY164" s="175"/>
      <c r="IZ164" s="175"/>
      <c r="JA164" s="175"/>
      <c r="JB164" s="175"/>
      <c r="JC164" s="208"/>
      <c r="JF164" s="174"/>
      <c r="JG164" s="175"/>
      <c r="JH164" s="175"/>
      <c r="JI164" s="175"/>
      <c r="JJ164" s="174"/>
      <c r="JK164" s="174"/>
      <c r="JL164" s="174"/>
      <c r="JM164" s="174"/>
      <c r="JN164" s="174"/>
      <c r="JO164" s="174"/>
      <c r="JP164" s="174"/>
      <c r="JQ164" s="174"/>
      <c r="JR164" s="174"/>
      <c r="JS164" s="174"/>
      <c r="JT164" s="174"/>
      <c r="JU164" s="174"/>
      <c r="JV164" s="174"/>
      <c r="JW164" s="174"/>
      <c r="JX164" s="208"/>
    </row>
    <row r="165" spans="156:284" ht="24.75" customHeight="1" x14ac:dyDescent="0.3">
      <c r="FS165" s="175"/>
      <c r="FT165" s="208"/>
      <c r="GA165" s="174"/>
      <c r="GB165" s="174"/>
      <c r="GC165" s="174"/>
      <c r="GD165" s="174"/>
      <c r="GE165" s="174"/>
      <c r="GF165" s="174"/>
      <c r="GG165" s="174"/>
      <c r="GH165" s="174"/>
      <c r="GI165" s="174"/>
      <c r="GJ165" s="174"/>
      <c r="GK165" s="174"/>
      <c r="GL165" s="174"/>
      <c r="GM165" s="174"/>
      <c r="GN165" s="174"/>
      <c r="GO165" s="174"/>
      <c r="GP165" s="208"/>
      <c r="GS165" s="174"/>
      <c r="GT165" s="175"/>
      <c r="GU165" s="175"/>
      <c r="GV165" s="175"/>
      <c r="GW165" s="174"/>
      <c r="GX165" s="174"/>
      <c r="GY165" s="174"/>
      <c r="GZ165" s="174"/>
      <c r="HA165" s="174"/>
      <c r="HB165" s="174"/>
      <c r="HC165" s="174"/>
      <c r="HD165" s="174"/>
      <c r="HE165" s="174"/>
      <c r="HF165" s="174"/>
      <c r="HG165" s="174"/>
      <c r="HH165" s="174"/>
      <c r="HI165" s="174"/>
      <c r="HJ165" s="174"/>
      <c r="HK165" s="174"/>
      <c r="HL165" s="208"/>
      <c r="HO165" s="174"/>
      <c r="HP165" s="175"/>
      <c r="HQ165" s="175"/>
      <c r="HR165" s="175"/>
      <c r="HS165" s="174"/>
      <c r="HT165" s="174"/>
      <c r="HU165" s="174"/>
      <c r="HV165" s="174"/>
      <c r="HW165" s="174"/>
      <c r="HX165" s="174"/>
      <c r="HY165" s="174"/>
      <c r="HZ165" s="174"/>
      <c r="IA165" s="174"/>
      <c r="IB165" s="174"/>
      <c r="IC165" s="174"/>
      <c r="ID165" s="174"/>
      <c r="IE165" s="174"/>
      <c r="IF165" s="174"/>
      <c r="IG165" s="208"/>
      <c r="IJ165" s="174"/>
      <c r="IK165" s="175"/>
      <c r="IL165" s="175"/>
      <c r="IM165" s="175"/>
      <c r="IN165" s="175"/>
      <c r="IO165" s="175"/>
      <c r="IP165" s="175"/>
      <c r="IQ165" s="175"/>
      <c r="IR165" s="175"/>
      <c r="IS165" s="175"/>
      <c r="IT165" s="175"/>
      <c r="IU165" s="175"/>
      <c r="IV165" s="175"/>
      <c r="IW165" s="175"/>
      <c r="IX165" s="175"/>
      <c r="IY165" s="175"/>
      <c r="IZ165" s="175"/>
      <c r="JA165" s="175"/>
      <c r="JB165" s="175"/>
      <c r="JC165" s="208"/>
      <c r="JF165" s="174"/>
      <c r="JG165" s="175"/>
      <c r="JH165" s="175"/>
      <c r="JI165" s="175"/>
      <c r="JJ165" s="174"/>
      <c r="JK165" s="174"/>
      <c r="JL165" s="174"/>
      <c r="JM165" s="174"/>
      <c r="JN165" s="174"/>
      <c r="JO165" s="174"/>
      <c r="JP165" s="174"/>
      <c r="JQ165" s="174"/>
      <c r="JR165" s="174"/>
      <c r="JS165" s="174"/>
      <c r="JT165" s="174"/>
      <c r="JU165" s="174"/>
      <c r="JV165" s="174"/>
      <c r="JW165" s="174"/>
      <c r="JX165" s="208"/>
    </row>
    <row r="166" spans="156:284" ht="24.75" customHeight="1" x14ac:dyDescent="0.3">
      <c r="FS166" s="175"/>
      <c r="FT166" s="208"/>
      <c r="GA166" s="174"/>
      <c r="GB166" s="174"/>
      <c r="GC166" s="174"/>
      <c r="GD166" s="174"/>
      <c r="GE166" s="174"/>
      <c r="GF166" s="174"/>
      <c r="GG166" s="174"/>
      <c r="GH166" s="174"/>
      <c r="GI166" s="174"/>
      <c r="GJ166" s="174"/>
      <c r="GK166" s="174"/>
      <c r="GL166" s="174"/>
      <c r="GM166" s="174"/>
      <c r="GN166" s="174"/>
      <c r="GO166" s="174"/>
      <c r="GP166" s="208"/>
      <c r="GS166" s="174"/>
      <c r="GT166" s="175"/>
      <c r="GU166" s="175"/>
      <c r="GV166" s="175"/>
      <c r="GW166" s="174"/>
      <c r="GX166" s="174"/>
      <c r="GY166" s="174"/>
      <c r="GZ166" s="174"/>
      <c r="HA166" s="174"/>
      <c r="HB166" s="174"/>
      <c r="HC166" s="174"/>
      <c r="HD166" s="174"/>
      <c r="HE166" s="174"/>
      <c r="HF166" s="174"/>
      <c r="HG166" s="174"/>
      <c r="HH166" s="174"/>
      <c r="HI166" s="174"/>
      <c r="HJ166" s="174"/>
      <c r="HK166" s="174"/>
      <c r="HL166" s="208"/>
      <c r="HO166" s="174"/>
      <c r="HP166" s="175"/>
      <c r="HQ166" s="175"/>
      <c r="HR166" s="175"/>
      <c r="HS166" s="174"/>
      <c r="HT166" s="174"/>
      <c r="HU166" s="174"/>
      <c r="HV166" s="174"/>
      <c r="HW166" s="174"/>
      <c r="HX166" s="174"/>
      <c r="HY166" s="174"/>
      <c r="HZ166" s="174"/>
      <c r="IA166" s="174"/>
      <c r="IB166" s="174"/>
      <c r="IC166" s="174"/>
      <c r="ID166" s="174"/>
      <c r="IE166" s="174"/>
      <c r="IF166" s="174"/>
      <c r="IG166" s="208"/>
      <c r="IJ166" s="174"/>
      <c r="IK166" s="175"/>
      <c r="IL166" s="175"/>
      <c r="IM166" s="175"/>
      <c r="IN166" s="175"/>
      <c r="IO166" s="175"/>
      <c r="IP166" s="175"/>
      <c r="IQ166" s="175"/>
      <c r="IR166" s="175"/>
      <c r="IS166" s="175"/>
      <c r="IT166" s="175"/>
      <c r="IU166" s="175"/>
      <c r="IV166" s="175"/>
      <c r="IW166" s="175"/>
      <c r="IX166" s="175"/>
      <c r="IY166" s="175"/>
      <c r="IZ166" s="175"/>
      <c r="JA166" s="175"/>
      <c r="JB166" s="175"/>
      <c r="JC166" s="208"/>
      <c r="JF166" s="174"/>
      <c r="JG166" s="175"/>
      <c r="JH166" s="175"/>
      <c r="JI166" s="175"/>
      <c r="JJ166" s="174"/>
      <c r="JK166" s="174"/>
      <c r="JL166" s="174"/>
      <c r="JM166" s="174"/>
      <c r="JN166" s="174"/>
      <c r="JO166" s="174"/>
      <c r="JP166" s="174"/>
      <c r="JQ166" s="174"/>
      <c r="JR166" s="174"/>
      <c r="JS166" s="174"/>
      <c r="JT166" s="174"/>
      <c r="JU166" s="174"/>
      <c r="JV166" s="174"/>
      <c r="JW166" s="174"/>
      <c r="JX166" s="208"/>
    </row>
    <row r="167" spans="156:284" ht="24.75" customHeight="1" x14ac:dyDescent="0.3">
      <c r="FS167" s="175"/>
      <c r="FT167" s="208"/>
      <c r="GA167" s="174"/>
      <c r="GB167" s="174"/>
      <c r="GC167" s="174"/>
      <c r="GD167" s="174"/>
      <c r="GE167" s="174"/>
      <c r="GF167" s="174"/>
      <c r="GG167" s="174"/>
      <c r="GH167" s="174"/>
      <c r="GI167" s="174"/>
      <c r="GJ167" s="174"/>
      <c r="GK167" s="174"/>
      <c r="GL167" s="174"/>
      <c r="GM167" s="174"/>
      <c r="GN167" s="174"/>
      <c r="GO167" s="174"/>
      <c r="GP167" s="208"/>
      <c r="GS167" s="174"/>
      <c r="GT167" s="175"/>
      <c r="GU167" s="175"/>
      <c r="GV167" s="175"/>
      <c r="GW167" s="174"/>
      <c r="GX167" s="174"/>
      <c r="GY167" s="174"/>
      <c r="GZ167" s="174"/>
      <c r="HA167" s="174"/>
      <c r="HB167" s="174"/>
      <c r="HC167" s="174"/>
      <c r="HD167" s="174"/>
      <c r="HE167" s="174"/>
      <c r="HF167" s="174"/>
      <c r="HG167" s="174"/>
      <c r="HH167" s="174"/>
      <c r="HI167" s="174"/>
      <c r="HJ167" s="174"/>
      <c r="HK167" s="174"/>
      <c r="HL167" s="208"/>
      <c r="HO167" s="174"/>
      <c r="HP167" s="175"/>
      <c r="HQ167" s="175"/>
      <c r="HR167" s="175"/>
      <c r="HS167" s="174"/>
      <c r="HT167" s="174"/>
      <c r="HU167" s="174"/>
      <c r="HV167" s="174"/>
      <c r="HW167" s="174"/>
      <c r="HX167" s="174"/>
      <c r="HY167" s="174"/>
      <c r="HZ167" s="174"/>
      <c r="IA167" s="174"/>
      <c r="IB167" s="174"/>
      <c r="IC167" s="174"/>
      <c r="ID167" s="174"/>
      <c r="IE167" s="174"/>
      <c r="IF167" s="174"/>
      <c r="IG167" s="208"/>
      <c r="IJ167" s="174"/>
      <c r="IK167" s="175"/>
      <c r="IL167" s="175"/>
      <c r="IM167" s="175"/>
      <c r="IN167" s="175"/>
      <c r="IO167" s="175"/>
      <c r="IP167" s="175"/>
      <c r="IQ167" s="175"/>
      <c r="IR167" s="175"/>
      <c r="IS167" s="175"/>
      <c r="IT167" s="175"/>
      <c r="IU167" s="175"/>
      <c r="IV167" s="175"/>
      <c r="IW167" s="175"/>
      <c r="IX167" s="175"/>
      <c r="IY167" s="175"/>
      <c r="IZ167" s="175"/>
      <c r="JA167" s="175"/>
      <c r="JB167" s="175"/>
      <c r="JC167" s="208"/>
      <c r="JF167" s="174"/>
      <c r="JG167" s="175"/>
      <c r="JH167" s="175"/>
      <c r="JI167" s="175"/>
      <c r="JJ167" s="174"/>
      <c r="JK167" s="174"/>
      <c r="JL167" s="174"/>
      <c r="JM167" s="174"/>
      <c r="JN167" s="174"/>
      <c r="JO167" s="174"/>
      <c r="JP167" s="174"/>
      <c r="JQ167" s="174"/>
      <c r="JR167" s="174"/>
      <c r="JS167" s="174"/>
      <c r="JT167" s="174"/>
      <c r="JU167" s="174"/>
      <c r="JV167" s="174"/>
      <c r="JW167" s="174"/>
      <c r="JX167" s="208"/>
    </row>
    <row r="168" spans="156:284" ht="24.75" customHeight="1" x14ac:dyDescent="0.3">
      <c r="FS168" s="175"/>
      <c r="FT168" s="208"/>
      <c r="GA168" s="174"/>
      <c r="GB168" s="174"/>
      <c r="GC168" s="174"/>
      <c r="GD168" s="174"/>
      <c r="GE168" s="174"/>
      <c r="GF168" s="174"/>
      <c r="GG168" s="174"/>
      <c r="GH168" s="174"/>
      <c r="GI168" s="174"/>
      <c r="GJ168" s="174"/>
      <c r="GK168" s="174"/>
      <c r="GL168" s="174"/>
      <c r="GM168" s="174"/>
      <c r="GN168" s="174"/>
      <c r="GO168" s="174"/>
      <c r="GP168" s="208"/>
      <c r="GS168" s="174"/>
      <c r="GT168" s="175"/>
      <c r="GU168" s="175"/>
      <c r="GV168" s="175"/>
      <c r="GW168" s="174"/>
      <c r="GX168" s="174"/>
      <c r="GY168" s="174"/>
      <c r="GZ168" s="174"/>
      <c r="HA168" s="174"/>
      <c r="HB168" s="174"/>
      <c r="HC168" s="174"/>
      <c r="HD168" s="174"/>
      <c r="HE168" s="174"/>
      <c r="HF168" s="174"/>
      <c r="HG168" s="174"/>
      <c r="HH168" s="174"/>
      <c r="HI168" s="174"/>
      <c r="HJ168" s="174"/>
      <c r="HK168" s="174"/>
      <c r="HL168" s="208"/>
      <c r="HO168" s="174"/>
      <c r="HP168" s="175"/>
      <c r="HQ168" s="175"/>
      <c r="HR168" s="175"/>
      <c r="HS168" s="174"/>
      <c r="HT168" s="174"/>
      <c r="HU168" s="174"/>
      <c r="HV168" s="174"/>
      <c r="HW168" s="174"/>
      <c r="HX168" s="174"/>
      <c r="HY168" s="174"/>
      <c r="HZ168" s="174"/>
      <c r="IA168" s="174"/>
      <c r="IB168" s="174"/>
      <c r="IC168" s="174"/>
      <c r="ID168" s="174"/>
      <c r="IE168" s="174"/>
      <c r="IF168" s="174"/>
      <c r="IG168" s="208"/>
      <c r="IJ168" s="174"/>
      <c r="IK168" s="175"/>
      <c r="IL168" s="175"/>
      <c r="IM168" s="175"/>
      <c r="IN168" s="175"/>
      <c r="IO168" s="175"/>
      <c r="IP168" s="175"/>
      <c r="IQ168" s="175"/>
      <c r="IR168" s="175"/>
      <c r="IS168" s="175"/>
      <c r="IT168" s="175"/>
      <c r="IU168" s="175"/>
      <c r="IV168" s="175"/>
      <c r="IW168" s="175"/>
      <c r="IX168" s="175"/>
      <c r="IY168" s="175"/>
      <c r="IZ168" s="175"/>
      <c r="JA168" s="175"/>
      <c r="JB168" s="175"/>
      <c r="JC168" s="208"/>
      <c r="JF168" s="174"/>
      <c r="JG168" s="175"/>
      <c r="JH168" s="175"/>
      <c r="JI168" s="175"/>
      <c r="JJ168" s="174"/>
      <c r="JK168" s="174"/>
      <c r="JL168" s="174"/>
      <c r="JM168" s="174"/>
      <c r="JN168" s="174"/>
      <c r="JO168" s="174"/>
      <c r="JP168" s="174"/>
      <c r="JQ168" s="174"/>
      <c r="JR168" s="174"/>
      <c r="JS168" s="174"/>
      <c r="JT168" s="174"/>
      <c r="JU168" s="174"/>
      <c r="JV168" s="174"/>
      <c r="JW168" s="174"/>
      <c r="JX168" s="208"/>
    </row>
    <row r="169" spans="156:284" ht="24.75" customHeight="1" x14ac:dyDescent="0.3">
      <c r="FS169" s="175"/>
      <c r="FT169" s="208"/>
      <c r="GA169" s="174"/>
      <c r="GB169" s="174"/>
      <c r="GC169" s="174"/>
      <c r="GD169" s="174"/>
      <c r="GE169" s="174"/>
      <c r="GF169" s="174"/>
      <c r="GG169" s="174"/>
      <c r="GH169" s="174"/>
      <c r="GI169" s="174"/>
      <c r="GJ169" s="174"/>
      <c r="GK169" s="174"/>
      <c r="GL169" s="174"/>
      <c r="GM169" s="174"/>
      <c r="GN169" s="174"/>
      <c r="GO169" s="174"/>
      <c r="GP169" s="208"/>
      <c r="GS169" s="174"/>
      <c r="GT169" s="175"/>
      <c r="GU169" s="175"/>
      <c r="GV169" s="175"/>
      <c r="GW169" s="174"/>
      <c r="GX169" s="174"/>
      <c r="GY169" s="174"/>
      <c r="GZ169" s="174"/>
      <c r="HA169" s="174"/>
      <c r="HB169" s="174"/>
      <c r="HC169" s="174"/>
      <c r="HD169" s="174"/>
      <c r="HE169" s="174"/>
      <c r="HF169" s="174"/>
      <c r="HG169" s="174"/>
      <c r="HH169" s="174"/>
      <c r="HI169" s="174"/>
      <c r="HJ169" s="174"/>
      <c r="HK169" s="174"/>
      <c r="HL169" s="208"/>
      <c r="HO169" s="174"/>
      <c r="HP169" s="175"/>
      <c r="HQ169" s="175"/>
      <c r="HR169" s="175"/>
      <c r="HS169" s="174"/>
      <c r="HT169" s="174"/>
      <c r="HU169" s="174"/>
      <c r="HV169" s="174"/>
      <c r="HW169" s="174"/>
      <c r="HX169" s="174"/>
      <c r="HY169" s="174"/>
      <c r="HZ169" s="174"/>
      <c r="IA169" s="174"/>
      <c r="IB169" s="174"/>
      <c r="IC169" s="174"/>
      <c r="ID169" s="174"/>
      <c r="IE169" s="174"/>
      <c r="IF169" s="174"/>
      <c r="IG169" s="208"/>
      <c r="IJ169" s="174"/>
      <c r="IK169" s="175"/>
      <c r="IL169" s="175"/>
      <c r="IM169" s="175"/>
      <c r="IN169" s="175"/>
      <c r="IO169" s="175"/>
      <c r="IP169" s="175"/>
      <c r="IQ169" s="175"/>
      <c r="IR169" s="175"/>
      <c r="IS169" s="175"/>
      <c r="IT169" s="175"/>
      <c r="IU169" s="175"/>
      <c r="IV169" s="175"/>
      <c r="IW169" s="175"/>
      <c r="IX169" s="175"/>
      <c r="IY169" s="175"/>
      <c r="IZ169" s="175"/>
      <c r="JA169" s="175"/>
      <c r="JB169" s="175"/>
      <c r="JC169" s="208"/>
      <c r="JF169" s="174"/>
      <c r="JG169" s="175"/>
      <c r="JH169" s="175"/>
      <c r="JI169" s="175"/>
      <c r="JJ169" s="174"/>
      <c r="JK169" s="174"/>
      <c r="JL169" s="174"/>
      <c r="JM169" s="174"/>
      <c r="JN169" s="174"/>
      <c r="JO169" s="174"/>
      <c r="JP169" s="174"/>
      <c r="JQ169" s="174"/>
      <c r="JR169" s="174"/>
      <c r="JS169" s="174"/>
      <c r="JT169" s="174"/>
      <c r="JU169" s="174"/>
      <c r="JV169" s="174"/>
      <c r="JW169" s="174"/>
      <c r="JX169" s="208"/>
    </row>
    <row r="170" spans="156:284" ht="24.75" customHeight="1" x14ac:dyDescent="0.3">
      <c r="FS170" s="175"/>
      <c r="FT170" s="208"/>
      <c r="GA170" s="174"/>
      <c r="GB170" s="174"/>
      <c r="GC170" s="174"/>
      <c r="GD170" s="174"/>
      <c r="GE170" s="174"/>
      <c r="GF170" s="174"/>
      <c r="GG170" s="174"/>
      <c r="GH170" s="174"/>
      <c r="GI170" s="174"/>
      <c r="GJ170" s="174"/>
      <c r="GK170" s="174"/>
      <c r="GL170" s="174"/>
      <c r="GM170" s="174"/>
      <c r="GN170" s="174"/>
      <c r="GO170" s="174"/>
      <c r="GP170" s="208"/>
      <c r="GS170" s="174"/>
      <c r="GT170" s="175"/>
      <c r="GU170" s="175"/>
      <c r="GV170" s="175"/>
      <c r="GW170" s="174"/>
      <c r="GX170" s="174"/>
      <c r="GY170" s="174"/>
      <c r="GZ170" s="174"/>
      <c r="HA170" s="174"/>
      <c r="HB170" s="174"/>
      <c r="HC170" s="174"/>
      <c r="HD170" s="174"/>
      <c r="HE170" s="174"/>
      <c r="HF170" s="174"/>
      <c r="HG170" s="174"/>
      <c r="HH170" s="174"/>
      <c r="HI170" s="174"/>
      <c r="HJ170" s="174"/>
      <c r="HK170" s="174"/>
      <c r="HL170" s="208"/>
      <c r="HO170" s="174"/>
      <c r="HP170" s="175"/>
      <c r="HQ170" s="175"/>
      <c r="HR170" s="175"/>
      <c r="HS170" s="174"/>
      <c r="HT170" s="174"/>
      <c r="HU170" s="174"/>
      <c r="HV170" s="174"/>
      <c r="HW170" s="174"/>
      <c r="HX170" s="174"/>
      <c r="HY170" s="174"/>
      <c r="HZ170" s="174"/>
      <c r="IA170" s="174"/>
      <c r="IB170" s="174"/>
      <c r="IC170" s="174"/>
      <c r="ID170" s="174"/>
      <c r="IE170" s="174"/>
      <c r="IF170" s="174"/>
      <c r="IG170" s="208"/>
      <c r="IJ170" s="174"/>
      <c r="IK170" s="175"/>
      <c r="IL170" s="175"/>
      <c r="IM170" s="175"/>
      <c r="IN170" s="175"/>
      <c r="IO170" s="175"/>
      <c r="IP170" s="175"/>
      <c r="IQ170" s="175"/>
      <c r="IR170" s="175"/>
      <c r="IS170" s="175"/>
      <c r="IT170" s="175"/>
      <c r="IU170" s="175"/>
      <c r="IV170" s="175"/>
      <c r="IW170" s="175"/>
      <c r="IX170" s="175"/>
      <c r="IY170" s="175"/>
      <c r="IZ170" s="175"/>
      <c r="JA170" s="175"/>
      <c r="JB170" s="175"/>
      <c r="JC170" s="208"/>
      <c r="JF170" s="174"/>
      <c r="JG170" s="175"/>
      <c r="JH170" s="175"/>
      <c r="JI170" s="175"/>
      <c r="JJ170" s="174"/>
      <c r="JK170" s="174"/>
      <c r="JL170" s="174"/>
      <c r="JM170" s="174"/>
      <c r="JN170" s="174"/>
      <c r="JO170" s="174"/>
      <c r="JP170" s="174"/>
      <c r="JQ170" s="174"/>
      <c r="JR170" s="174"/>
      <c r="JS170" s="174"/>
      <c r="JT170" s="174"/>
      <c r="JU170" s="174"/>
      <c r="JV170" s="174"/>
      <c r="JW170" s="174"/>
      <c r="JX170" s="208"/>
    </row>
    <row r="171" spans="156:284" ht="24.75" customHeight="1" x14ac:dyDescent="0.3">
      <c r="FS171" s="175"/>
      <c r="FT171" s="208"/>
      <c r="GA171" s="174"/>
      <c r="GB171" s="174"/>
      <c r="GC171" s="174"/>
      <c r="GD171" s="174"/>
      <c r="GE171" s="174"/>
      <c r="GF171" s="174"/>
      <c r="GG171" s="174"/>
      <c r="GH171" s="174"/>
      <c r="GI171" s="174"/>
      <c r="GJ171" s="174"/>
      <c r="GK171" s="174"/>
      <c r="GL171" s="174"/>
      <c r="GM171" s="174"/>
      <c r="GN171" s="174"/>
      <c r="GO171" s="174"/>
      <c r="GP171" s="208"/>
      <c r="GS171" s="174"/>
      <c r="GT171" s="175"/>
      <c r="GU171" s="175"/>
      <c r="GV171" s="175"/>
      <c r="GW171" s="174"/>
      <c r="GX171" s="174"/>
      <c r="GY171" s="174"/>
      <c r="GZ171" s="174"/>
      <c r="HA171" s="174"/>
      <c r="HB171" s="174"/>
      <c r="HC171" s="174"/>
      <c r="HD171" s="174"/>
      <c r="HE171" s="174"/>
      <c r="HF171" s="174"/>
      <c r="HG171" s="174"/>
      <c r="HH171" s="174"/>
      <c r="HI171" s="174"/>
      <c r="HJ171" s="174"/>
      <c r="HK171" s="174"/>
      <c r="HL171" s="208"/>
      <c r="HO171" s="174"/>
      <c r="HP171" s="175"/>
      <c r="HQ171" s="175"/>
      <c r="HR171" s="175"/>
      <c r="HS171" s="174"/>
      <c r="HT171" s="174"/>
      <c r="HU171" s="174"/>
      <c r="HV171" s="174"/>
      <c r="HW171" s="174"/>
      <c r="HX171" s="174"/>
      <c r="HY171" s="174"/>
      <c r="HZ171" s="174"/>
      <c r="IA171" s="174"/>
      <c r="IB171" s="174"/>
      <c r="IC171" s="174"/>
      <c r="ID171" s="174"/>
      <c r="IE171" s="174"/>
      <c r="IF171" s="174"/>
      <c r="IG171" s="208"/>
      <c r="IJ171" s="174"/>
      <c r="IK171" s="175"/>
      <c r="IL171" s="175"/>
      <c r="IM171" s="175"/>
      <c r="IN171" s="175"/>
      <c r="IO171" s="175"/>
      <c r="IP171" s="175"/>
      <c r="IQ171" s="175"/>
      <c r="IR171" s="175"/>
      <c r="IS171" s="175"/>
      <c r="IT171" s="175"/>
      <c r="IU171" s="175"/>
      <c r="IV171" s="175"/>
      <c r="IW171" s="175"/>
      <c r="IX171" s="175"/>
      <c r="IY171" s="175"/>
      <c r="IZ171" s="175"/>
      <c r="JA171" s="175"/>
      <c r="JB171" s="175"/>
      <c r="JC171" s="208"/>
      <c r="JF171" s="174"/>
      <c r="JG171" s="175"/>
      <c r="JH171" s="175"/>
      <c r="JI171" s="175"/>
      <c r="JJ171" s="174"/>
      <c r="JK171" s="174"/>
      <c r="JL171" s="174"/>
      <c r="JM171" s="174"/>
      <c r="JN171" s="174"/>
      <c r="JO171" s="174"/>
      <c r="JP171" s="174"/>
      <c r="JQ171" s="174"/>
      <c r="JR171" s="174"/>
      <c r="JS171" s="174"/>
      <c r="JT171" s="174"/>
      <c r="JU171" s="174"/>
      <c r="JV171" s="174"/>
      <c r="JW171" s="174"/>
      <c r="JX171" s="208"/>
    </row>
    <row r="172" spans="156:284" ht="24.75" customHeight="1" x14ac:dyDescent="0.3">
      <c r="FS172" s="175"/>
      <c r="FT172" s="208"/>
      <c r="GA172" s="174"/>
      <c r="GB172" s="174"/>
      <c r="GC172" s="174"/>
      <c r="GD172" s="174"/>
      <c r="GE172" s="174"/>
      <c r="GF172" s="174"/>
      <c r="GG172" s="174"/>
      <c r="GH172" s="174"/>
      <c r="GI172" s="174"/>
      <c r="GJ172" s="174"/>
      <c r="GK172" s="174"/>
      <c r="GL172" s="174"/>
      <c r="GM172" s="174"/>
      <c r="GN172" s="174"/>
      <c r="GO172" s="174"/>
      <c r="GP172" s="208"/>
      <c r="GS172" s="174"/>
      <c r="GT172" s="175"/>
      <c r="GU172" s="175"/>
      <c r="GV172" s="175"/>
      <c r="GW172" s="174"/>
      <c r="GX172" s="174"/>
      <c r="GY172" s="174"/>
      <c r="GZ172" s="174"/>
      <c r="HA172" s="174"/>
      <c r="HB172" s="174"/>
      <c r="HC172" s="174"/>
      <c r="HD172" s="174"/>
      <c r="HE172" s="174"/>
      <c r="HF172" s="174"/>
      <c r="HG172" s="174"/>
      <c r="HH172" s="174"/>
      <c r="HI172" s="174"/>
      <c r="HJ172" s="174"/>
      <c r="HK172" s="174"/>
      <c r="HL172" s="208"/>
      <c r="HO172" s="174"/>
      <c r="HP172" s="175"/>
      <c r="HQ172" s="175"/>
      <c r="HR172" s="175"/>
      <c r="HS172" s="174"/>
      <c r="HT172" s="174"/>
      <c r="HU172" s="174"/>
      <c r="HV172" s="174"/>
      <c r="HW172" s="174"/>
      <c r="HX172" s="174"/>
      <c r="HY172" s="174"/>
      <c r="HZ172" s="174"/>
      <c r="IA172" s="174"/>
      <c r="IB172" s="174"/>
      <c r="IC172" s="174"/>
      <c r="ID172" s="174"/>
      <c r="IE172" s="174"/>
      <c r="IF172" s="174"/>
      <c r="IG172" s="208"/>
      <c r="IJ172" s="174"/>
      <c r="IK172" s="175"/>
      <c r="IL172" s="175"/>
      <c r="IM172" s="175"/>
      <c r="IN172" s="175"/>
      <c r="IO172" s="175"/>
      <c r="IP172" s="175"/>
      <c r="IQ172" s="175"/>
      <c r="IR172" s="175"/>
      <c r="IS172" s="175"/>
      <c r="IT172" s="175"/>
      <c r="IU172" s="175"/>
      <c r="IV172" s="175"/>
      <c r="IW172" s="175"/>
      <c r="IX172" s="175"/>
      <c r="IY172" s="175"/>
      <c r="IZ172" s="175"/>
      <c r="JA172" s="175"/>
      <c r="JB172" s="175"/>
      <c r="JC172" s="208"/>
      <c r="JF172" s="174"/>
      <c r="JG172" s="175"/>
      <c r="JH172" s="175"/>
      <c r="JI172" s="175"/>
      <c r="JJ172" s="174"/>
      <c r="JK172" s="174"/>
      <c r="JL172" s="174"/>
      <c r="JM172" s="174"/>
      <c r="JN172" s="174"/>
      <c r="JO172" s="174"/>
      <c r="JP172" s="174"/>
      <c r="JQ172" s="174"/>
      <c r="JR172" s="174"/>
      <c r="JS172" s="174"/>
      <c r="JT172" s="174"/>
      <c r="JU172" s="174"/>
      <c r="JV172" s="174"/>
      <c r="JW172" s="174"/>
      <c r="JX172" s="208"/>
    </row>
    <row r="173" spans="156:284" ht="24.75" customHeight="1" x14ac:dyDescent="0.3">
      <c r="FS173" s="175"/>
      <c r="FT173" s="208"/>
      <c r="GA173" s="174"/>
      <c r="GB173" s="174"/>
      <c r="GC173" s="174"/>
      <c r="GD173" s="174"/>
      <c r="GE173" s="174"/>
      <c r="GF173" s="174"/>
      <c r="GG173" s="174"/>
      <c r="GH173" s="174"/>
      <c r="GI173" s="174"/>
      <c r="GJ173" s="174"/>
      <c r="GK173" s="174"/>
      <c r="GL173" s="174"/>
      <c r="GM173" s="174"/>
      <c r="GN173" s="174"/>
      <c r="GO173" s="174"/>
      <c r="GP173" s="208"/>
      <c r="GS173" s="174"/>
      <c r="GT173" s="175"/>
      <c r="GU173" s="175"/>
      <c r="GV173" s="175"/>
      <c r="GW173" s="174"/>
      <c r="GX173" s="174"/>
      <c r="GY173" s="174"/>
      <c r="GZ173" s="174"/>
      <c r="HA173" s="174"/>
      <c r="HB173" s="174"/>
      <c r="HC173" s="174"/>
      <c r="HD173" s="174"/>
      <c r="HE173" s="174"/>
      <c r="HF173" s="174"/>
      <c r="HG173" s="174"/>
      <c r="HH173" s="174"/>
      <c r="HI173" s="174"/>
      <c r="HJ173" s="174"/>
      <c r="HK173" s="174"/>
      <c r="HL173" s="208"/>
      <c r="HO173" s="174"/>
      <c r="HP173" s="175"/>
      <c r="HQ173" s="175"/>
      <c r="HR173" s="175"/>
      <c r="HS173" s="174"/>
      <c r="HT173" s="174"/>
      <c r="HU173" s="174"/>
      <c r="HV173" s="174"/>
      <c r="HW173" s="174"/>
      <c r="HX173" s="174"/>
      <c r="HY173" s="174"/>
      <c r="HZ173" s="174"/>
      <c r="IA173" s="174"/>
      <c r="IB173" s="174"/>
      <c r="IC173" s="174"/>
      <c r="ID173" s="174"/>
      <c r="IE173" s="174"/>
      <c r="IF173" s="174"/>
      <c r="IG173" s="208"/>
      <c r="IJ173" s="174"/>
      <c r="IK173" s="175"/>
      <c r="IL173" s="175"/>
      <c r="IM173" s="175"/>
      <c r="IN173" s="175"/>
      <c r="IO173" s="175"/>
      <c r="IP173" s="175"/>
      <c r="IQ173" s="175"/>
      <c r="IR173" s="175"/>
      <c r="IS173" s="175"/>
      <c r="IT173" s="175"/>
      <c r="IU173" s="175"/>
      <c r="IV173" s="175"/>
      <c r="IW173" s="175"/>
      <c r="IX173" s="175"/>
      <c r="IY173" s="175"/>
      <c r="IZ173" s="175"/>
      <c r="JA173" s="175"/>
      <c r="JB173" s="175"/>
      <c r="JC173" s="208"/>
      <c r="JF173" s="174"/>
      <c r="JG173" s="175"/>
      <c r="JH173" s="175"/>
      <c r="JI173" s="175"/>
      <c r="JJ173" s="174"/>
      <c r="JK173" s="174"/>
      <c r="JL173" s="174"/>
      <c r="JM173" s="174"/>
      <c r="JN173" s="174"/>
      <c r="JO173" s="174"/>
      <c r="JP173" s="174"/>
      <c r="JQ173" s="174"/>
      <c r="JR173" s="174"/>
      <c r="JS173" s="174"/>
      <c r="JT173" s="174"/>
      <c r="JU173" s="174"/>
      <c r="JV173" s="174"/>
      <c r="JW173" s="174"/>
      <c r="JX173" s="208"/>
    </row>
    <row r="174" spans="156:284" ht="24.75" customHeight="1" x14ac:dyDescent="0.3">
      <c r="FS174" s="175"/>
      <c r="FT174" s="208"/>
      <c r="GA174" s="174"/>
      <c r="GB174" s="174"/>
      <c r="GC174" s="174"/>
      <c r="GD174" s="174"/>
      <c r="GE174" s="174"/>
      <c r="GF174" s="174"/>
      <c r="GG174" s="174"/>
      <c r="GH174" s="174"/>
      <c r="GI174" s="174"/>
      <c r="GJ174" s="174"/>
      <c r="GK174" s="174"/>
      <c r="GL174" s="174"/>
      <c r="GM174" s="174"/>
      <c r="GN174" s="174"/>
      <c r="GO174" s="174"/>
      <c r="GP174" s="208"/>
      <c r="GS174" s="174"/>
      <c r="GT174" s="175"/>
      <c r="GU174" s="175"/>
      <c r="GV174" s="175"/>
      <c r="GW174" s="174"/>
      <c r="GX174" s="174"/>
      <c r="GY174" s="174"/>
      <c r="GZ174" s="174"/>
      <c r="HA174" s="174"/>
      <c r="HB174" s="174"/>
      <c r="HC174" s="174"/>
      <c r="HD174" s="174"/>
      <c r="HE174" s="174"/>
      <c r="HF174" s="174"/>
      <c r="HG174" s="174"/>
      <c r="HH174" s="174"/>
      <c r="HI174" s="174"/>
      <c r="HJ174" s="174"/>
      <c r="HK174" s="174"/>
      <c r="HL174" s="208"/>
      <c r="HO174" s="174"/>
      <c r="HP174" s="175"/>
      <c r="HQ174" s="175"/>
      <c r="HR174" s="175"/>
      <c r="HS174" s="174"/>
      <c r="HT174" s="174"/>
      <c r="HU174" s="174"/>
      <c r="HV174" s="174"/>
      <c r="HW174" s="174"/>
      <c r="HX174" s="174"/>
      <c r="HY174" s="174"/>
      <c r="HZ174" s="174"/>
      <c r="IA174" s="174"/>
      <c r="IB174" s="174"/>
      <c r="IC174" s="174"/>
      <c r="ID174" s="174"/>
      <c r="IE174" s="174"/>
      <c r="IF174" s="174"/>
      <c r="IG174" s="208"/>
      <c r="IJ174" s="174"/>
      <c r="IK174" s="175"/>
      <c r="IL174" s="175"/>
      <c r="IM174" s="175"/>
      <c r="IN174" s="175"/>
      <c r="IO174" s="175"/>
      <c r="IP174" s="175"/>
      <c r="IQ174" s="175"/>
      <c r="IR174" s="175"/>
      <c r="IS174" s="175"/>
      <c r="IT174" s="175"/>
      <c r="IU174" s="175"/>
      <c r="IV174" s="175"/>
      <c r="IW174" s="175"/>
      <c r="IX174" s="175"/>
      <c r="IY174" s="175"/>
      <c r="IZ174" s="175"/>
      <c r="JA174" s="175"/>
      <c r="JB174" s="175"/>
      <c r="JC174" s="208"/>
      <c r="JF174" s="174"/>
      <c r="JG174" s="175"/>
      <c r="JH174" s="175"/>
      <c r="JI174" s="175"/>
      <c r="JJ174" s="174"/>
      <c r="JK174" s="174"/>
      <c r="JL174" s="174"/>
      <c r="JM174" s="174"/>
      <c r="JN174" s="174"/>
      <c r="JO174" s="174"/>
      <c r="JP174" s="174"/>
      <c r="JQ174" s="174"/>
      <c r="JR174" s="174"/>
      <c r="JS174" s="174"/>
      <c r="JT174" s="174"/>
      <c r="JU174" s="174"/>
      <c r="JV174" s="174"/>
      <c r="JW174" s="174"/>
      <c r="JX174" s="208"/>
    </row>
    <row r="175" spans="156:284" ht="24.75" customHeight="1" x14ac:dyDescent="0.3">
      <c r="FS175" s="175"/>
      <c r="FT175" s="208"/>
      <c r="GA175" s="174"/>
      <c r="GB175" s="174"/>
      <c r="GC175" s="174"/>
      <c r="GD175" s="174"/>
      <c r="GE175" s="174"/>
      <c r="GF175" s="174"/>
      <c r="GG175" s="174"/>
      <c r="GH175" s="174"/>
      <c r="GI175" s="174"/>
      <c r="GJ175" s="174"/>
      <c r="GK175" s="174"/>
      <c r="GL175" s="174"/>
      <c r="GM175" s="174"/>
      <c r="GN175" s="174"/>
      <c r="GO175" s="174"/>
      <c r="GP175" s="208"/>
      <c r="GS175" s="174"/>
      <c r="GT175" s="175"/>
      <c r="GU175" s="175"/>
      <c r="GV175" s="175"/>
      <c r="GW175" s="174"/>
      <c r="GX175" s="174"/>
      <c r="GY175" s="174"/>
      <c r="GZ175" s="174"/>
      <c r="HA175" s="174"/>
      <c r="HB175" s="174"/>
      <c r="HC175" s="174"/>
      <c r="HD175" s="174"/>
      <c r="HE175" s="174"/>
      <c r="HF175" s="174"/>
      <c r="HG175" s="174"/>
      <c r="HH175" s="174"/>
      <c r="HI175" s="174"/>
      <c r="HJ175" s="174"/>
      <c r="HK175" s="174"/>
      <c r="HL175" s="208"/>
      <c r="HO175" s="174"/>
      <c r="HP175" s="175"/>
      <c r="HQ175" s="175"/>
      <c r="HR175" s="175"/>
      <c r="HS175" s="174"/>
      <c r="HT175" s="174"/>
      <c r="HU175" s="174"/>
      <c r="HV175" s="174"/>
      <c r="HW175" s="174"/>
      <c r="HX175" s="174"/>
      <c r="HY175" s="174"/>
      <c r="HZ175" s="174"/>
      <c r="IA175" s="174"/>
      <c r="IB175" s="174"/>
      <c r="IC175" s="174"/>
      <c r="ID175" s="174"/>
      <c r="IE175" s="174"/>
      <c r="IF175" s="174"/>
      <c r="IG175" s="208"/>
      <c r="IJ175" s="174"/>
      <c r="IK175" s="175"/>
      <c r="IL175" s="175"/>
      <c r="IM175" s="175"/>
      <c r="IN175" s="175"/>
      <c r="IO175" s="175"/>
      <c r="IP175" s="175"/>
      <c r="IQ175" s="175"/>
      <c r="IR175" s="175"/>
      <c r="IS175" s="175"/>
      <c r="IT175" s="175"/>
      <c r="IU175" s="175"/>
      <c r="IV175" s="175"/>
      <c r="IW175" s="175"/>
      <c r="IX175" s="175"/>
      <c r="IY175" s="175"/>
      <c r="IZ175" s="175"/>
      <c r="JA175" s="175"/>
      <c r="JB175" s="175"/>
      <c r="JC175" s="208"/>
      <c r="JF175" s="174"/>
      <c r="JG175" s="175"/>
      <c r="JH175" s="175"/>
      <c r="JI175" s="175"/>
      <c r="JJ175" s="174"/>
      <c r="JK175" s="174"/>
      <c r="JL175" s="174"/>
      <c r="JM175" s="174"/>
      <c r="JN175" s="174"/>
      <c r="JO175" s="174"/>
      <c r="JP175" s="174"/>
      <c r="JQ175" s="174"/>
      <c r="JR175" s="174"/>
      <c r="JS175" s="174"/>
      <c r="JT175" s="174"/>
      <c r="JU175" s="174"/>
      <c r="JV175" s="174"/>
      <c r="JW175" s="174"/>
      <c r="JX175" s="208"/>
    </row>
    <row r="176" spans="156:284" ht="24.75" customHeight="1" x14ac:dyDescent="0.3">
      <c r="FS176" s="175"/>
      <c r="FT176" s="208"/>
      <c r="GA176" s="174"/>
      <c r="GB176" s="174"/>
      <c r="GC176" s="174"/>
      <c r="GD176" s="174"/>
      <c r="GE176" s="174"/>
      <c r="GF176" s="174"/>
      <c r="GG176" s="174"/>
      <c r="GH176" s="174"/>
      <c r="GI176" s="174"/>
      <c r="GJ176" s="174"/>
      <c r="GK176" s="174"/>
      <c r="GL176" s="174"/>
      <c r="GM176" s="174"/>
      <c r="GN176" s="174"/>
      <c r="GO176" s="174"/>
      <c r="GP176" s="208"/>
      <c r="GS176" s="174"/>
      <c r="GT176" s="175"/>
      <c r="GU176" s="175"/>
      <c r="GV176" s="175"/>
      <c r="GW176" s="174"/>
      <c r="GX176" s="174"/>
      <c r="GY176" s="174"/>
      <c r="GZ176" s="174"/>
      <c r="HA176" s="174"/>
      <c r="HB176" s="174"/>
      <c r="HC176" s="174"/>
      <c r="HD176" s="174"/>
      <c r="HE176" s="174"/>
      <c r="HF176" s="174"/>
      <c r="HG176" s="174"/>
      <c r="HH176" s="174"/>
      <c r="HI176" s="174"/>
      <c r="HJ176" s="174"/>
      <c r="HK176" s="174"/>
      <c r="HL176" s="208"/>
      <c r="HO176" s="174"/>
      <c r="HP176" s="175"/>
      <c r="HQ176" s="175"/>
      <c r="HR176" s="175"/>
      <c r="HS176" s="174"/>
      <c r="HT176" s="174"/>
      <c r="HU176" s="174"/>
      <c r="HV176" s="174"/>
      <c r="HW176" s="174"/>
      <c r="HX176" s="174"/>
      <c r="HY176" s="174"/>
      <c r="HZ176" s="174"/>
      <c r="IA176" s="174"/>
      <c r="IB176" s="174"/>
      <c r="IC176" s="174"/>
      <c r="ID176" s="174"/>
      <c r="IE176" s="174"/>
      <c r="IF176" s="174"/>
      <c r="IG176" s="208"/>
      <c r="IJ176" s="174"/>
      <c r="IK176" s="175"/>
      <c r="IL176" s="175"/>
      <c r="IM176" s="175"/>
      <c r="IN176" s="175"/>
      <c r="IO176" s="175"/>
      <c r="IP176" s="175"/>
      <c r="IQ176" s="175"/>
      <c r="IR176" s="175"/>
      <c r="IS176" s="175"/>
      <c r="IT176" s="175"/>
      <c r="IU176" s="175"/>
      <c r="IV176" s="175"/>
      <c r="IW176" s="175"/>
      <c r="IX176" s="175"/>
      <c r="IY176" s="175"/>
      <c r="IZ176" s="175"/>
      <c r="JA176" s="175"/>
      <c r="JB176" s="175"/>
      <c r="JC176" s="208"/>
      <c r="JF176" s="174"/>
      <c r="JG176" s="175"/>
      <c r="JH176" s="175"/>
      <c r="JI176" s="175"/>
      <c r="JJ176" s="174"/>
      <c r="JK176" s="174"/>
      <c r="JL176" s="174"/>
      <c r="JM176" s="174"/>
      <c r="JN176" s="174"/>
      <c r="JO176" s="174"/>
      <c r="JP176" s="174"/>
      <c r="JQ176" s="174"/>
      <c r="JR176" s="174"/>
      <c r="JS176" s="174"/>
      <c r="JT176" s="174"/>
      <c r="JU176" s="174"/>
      <c r="JV176" s="174"/>
      <c r="JW176" s="174"/>
      <c r="JX176" s="208"/>
    </row>
    <row r="177" spans="175:284" ht="24.75" customHeight="1" x14ac:dyDescent="0.3">
      <c r="FS177" s="175"/>
      <c r="FT177" s="208"/>
      <c r="GA177" s="174"/>
      <c r="GB177" s="174"/>
      <c r="GC177" s="174"/>
      <c r="GD177" s="174"/>
      <c r="GE177" s="174"/>
      <c r="GF177" s="174"/>
      <c r="GG177" s="174"/>
      <c r="GH177" s="174"/>
      <c r="GI177" s="174"/>
      <c r="GJ177" s="174"/>
      <c r="GK177" s="174"/>
      <c r="GL177" s="174"/>
      <c r="GM177" s="174"/>
      <c r="GN177" s="174"/>
      <c r="GO177" s="174"/>
      <c r="GP177" s="208"/>
      <c r="GS177" s="174"/>
      <c r="GT177" s="175"/>
      <c r="GU177" s="175"/>
      <c r="GV177" s="175"/>
      <c r="GW177" s="174"/>
      <c r="GX177" s="174"/>
      <c r="GY177" s="174"/>
      <c r="GZ177" s="174"/>
      <c r="HA177" s="174"/>
      <c r="HB177" s="174"/>
      <c r="HC177" s="174"/>
      <c r="HD177" s="174"/>
      <c r="HE177" s="174"/>
      <c r="HF177" s="174"/>
      <c r="HG177" s="174"/>
      <c r="HH177" s="174"/>
      <c r="HI177" s="174"/>
      <c r="HJ177" s="174"/>
      <c r="HK177" s="174"/>
      <c r="HL177" s="208"/>
      <c r="HO177" s="174"/>
      <c r="HP177" s="175"/>
      <c r="HQ177" s="175"/>
      <c r="HR177" s="175"/>
      <c r="HS177" s="174"/>
      <c r="HT177" s="174"/>
      <c r="HU177" s="174"/>
      <c r="HV177" s="174"/>
      <c r="HW177" s="174"/>
      <c r="HX177" s="174"/>
      <c r="HY177" s="174"/>
      <c r="HZ177" s="174"/>
      <c r="IA177" s="174"/>
      <c r="IB177" s="174"/>
      <c r="IC177" s="174"/>
      <c r="ID177" s="174"/>
      <c r="IE177" s="174"/>
      <c r="IF177" s="174"/>
      <c r="IG177" s="208"/>
      <c r="IJ177" s="174"/>
      <c r="IK177" s="175"/>
      <c r="IL177" s="175"/>
      <c r="IM177" s="175"/>
      <c r="IN177" s="175"/>
      <c r="IO177" s="175"/>
      <c r="IP177" s="175"/>
      <c r="IQ177" s="175"/>
      <c r="IR177" s="175"/>
      <c r="IS177" s="175"/>
      <c r="IT177" s="175"/>
      <c r="IU177" s="175"/>
      <c r="IV177" s="175"/>
      <c r="IW177" s="175"/>
      <c r="IX177" s="175"/>
      <c r="IY177" s="175"/>
      <c r="IZ177" s="175"/>
      <c r="JA177" s="175"/>
      <c r="JB177" s="175"/>
      <c r="JC177" s="208"/>
      <c r="JF177" s="174"/>
      <c r="JG177" s="175"/>
      <c r="JH177" s="175"/>
      <c r="JI177" s="175"/>
      <c r="JJ177" s="174"/>
      <c r="JK177" s="174"/>
      <c r="JL177" s="174"/>
      <c r="JM177" s="174"/>
      <c r="JN177" s="174"/>
      <c r="JO177" s="174"/>
      <c r="JP177" s="174"/>
      <c r="JQ177" s="174"/>
      <c r="JR177" s="174"/>
      <c r="JS177" s="174"/>
      <c r="JT177" s="174"/>
      <c r="JU177" s="174"/>
      <c r="JV177" s="174"/>
      <c r="JW177" s="174"/>
      <c r="JX177" s="208"/>
    </row>
    <row r="178" spans="175:284" ht="24.75" customHeight="1" x14ac:dyDescent="0.3">
      <c r="FS178" s="175"/>
      <c r="FT178" s="208"/>
      <c r="GA178" s="174"/>
      <c r="GB178" s="174"/>
      <c r="GC178" s="174"/>
      <c r="GD178" s="174"/>
      <c r="GE178" s="174"/>
      <c r="GF178" s="174"/>
      <c r="GG178" s="174"/>
      <c r="GH178" s="174"/>
      <c r="GI178" s="174"/>
      <c r="GJ178" s="174"/>
      <c r="GK178" s="174"/>
      <c r="GL178" s="174"/>
      <c r="GM178" s="174"/>
      <c r="GN178" s="174"/>
      <c r="GO178" s="174"/>
      <c r="GP178" s="208"/>
      <c r="GS178" s="174"/>
      <c r="GT178" s="175"/>
      <c r="GU178" s="175"/>
      <c r="GV178" s="175"/>
      <c r="GW178" s="174"/>
      <c r="GX178" s="174"/>
      <c r="GY178" s="174"/>
      <c r="GZ178" s="174"/>
      <c r="HA178" s="174"/>
      <c r="HB178" s="174"/>
      <c r="HC178" s="174"/>
      <c r="HD178" s="174"/>
      <c r="HE178" s="174"/>
      <c r="HF178" s="174"/>
      <c r="HG178" s="174"/>
      <c r="HH178" s="174"/>
      <c r="HI178" s="174"/>
      <c r="HJ178" s="174"/>
      <c r="HK178" s="174"/>
      <c r="HL178" s="208"/>
      <c r="HO178" s="174"/>
      <c r="HP178" s="175"/>
      <c r="HQ178" s="175"/>
      <c r="HR178" s="175"/>
      <c r="HS178" s="174"/>
      <c r="HT178" s="174"/>
      <c r="HU178" s="174"/>
      <c r="HV178" s="174"/>
      <c r="HW178" s="174"/>
      <c r="HX178" s="174"/>
      <c r="HY178" s="174"/>
      <c r="HZ178" s="174"/>
      <c r="IA178" s="174"/>
      <c r="IB178" s="174"/>
      <c r="IC178" s="174"/>
      <c r="ID178" s="174"/>
      <c r="IE178" s="174"/>
      <c r="IF178" s="174"/>
      <c r="IG178" s="208"/>
      <c r="IJ178" s="174"/>
      <c r="IK178" s="175"/>
      <c r="IL178" s="175"/>
      <c r="IM178" s="175"/>
      <c r="IN178" s="175"/>
      <c r="IO178" s="175"/>
      <c r="IP178" s="175"/>
      <c r="IQ178" s="175"/>
      <c r="IR178" s="175"/>
      <c r="IS178" s="175"/>
      <c r="IT178" s="175"/>
      <c r="IU178" s="175"/>
      <c r="IV178" s="175"/>
      <c r="IW178" s="175"/>
      <c r="IX178" s="175"/>
      <c r="IY178" s="175"/>
      <c r="IZ178" s="175"/>
      <c r="JA178" s="175"/>
      <c r="JB178" s="175"/>
      <c r="JC178" s="208"/>
      <c r="JF178" s="174"/>
      <c r="JG178" s="175"/>
      <c r="JH178" s="175"/>
      <c r="JI178" s="175"/>
      <c r="JJ178" s="174"/>
      <c r="JK178" s="174"/>
      <c r="JL178" s="174"/>
      <c r="JM178" s="174"/>
      <c r="JN178" s="174"/>
      <c r="JO178" s="174"/>
      <c r="JP178" s="174"/>
      <c r="JQ178" s="174"/>
      <c r="JR178" s="174"/>
      <c r="JS178" s="174"/>
      <c r="JT178" s="174"/>
      <c r="JU178" s="174"/>
      <c r="JV178" s="174"/>
      <c r="JW178" s="174"/>
      <c r="JX178" s="208"/>
    </row>
    <row r="179" spans="175:284" ht="24.75" customHeight="1" x14ac:dyDescent="0.3">
      <c r="FS179" s="175"/>
      <c r="FT179" s="208"/>
      <c r="GA179" s="174"/>
      <c r="GB179" s="174"/>
      <c r="GC179" s="174"/>
      <c r="GD179" s="174"/>
      <c r="GE179" s="174"/>
      <c r="GF179" s="174"/>
      <c r="GG179" s="174"/>
      <c r="GH179" s="174"/>
      <c r="GI179" s="174"/>
      <c r="GJ179" s="174"/>
      <c r="GK179" s="174"/>
      <c r="GL179" s="174"/>
      <c r="GM179" s="174"/>
      <c r="GN179" s="174"/>
      <c r="GO179" s="174"/>
      <c r="GP179" s="208"/>
      <c r="GS179" s="174"/>
      <c r="GT179" s="175"/>
      <c r="GU179" s="175"/>
      <c r="GV179" s="175"/>
      <c r="GW179" s="174"/>
      <c r="GX179" s="174"/>
      <c r="GY179" s="174"/>
      <c r="GZ179" s="174"/>
      <c r="HA179" s="174"/>
      <c r="HB179" s="174"/>
      <c r="HC179" s="174"/>
      <c r="HD179" s="174"/>
      <c r="HE179" s="174"/>
      <c r="HF179" s="174"/>
      <c r="HG179" s="174"/>
      <c r="HH179" s="174"/>
      <c r="HI179" s="174"/>
      <c r="HJ179" s="174"/>
      <c r="HK179" s="174"/>
      <c r="HL179" s="208"/>
      <c r="HO179" s="174"/>
      <c r="HP179" s="175"/>
      <c r="HQ179" s="175"/>
      <c r="HR179" s="175"/>
      <c r="HS179" s="174"/>
      <c r="HT179" s="174"/>
      <c r="HU179" s="174"/>
      <c r="HV179" s="174"/>
      <c r="HW179" s="174"/>
      <c r="HX179" s="174"/>
      <c r="HY179" s="174"/>
      <c r="HZ179" s="174"/>
      <c r="IA179" s="174"/>
      <c r="IB179" s="174"/>
      <c r="IC179" s="174"/>
      <c r="ID179" s="174"/>
      <c r="IE179" s="174"/>
      <c r="IF179" s="174"/>
      <c r="IG179" s="208"/>
      <c r="IJ179" s="174"/>
      <c r="IK179" s="175"/>
      <c r="IL179" s="175"/>
      <c r="IM179" s="175"/>
      <c r="IN179" s="175"/>
      <c r="IO179" s="175"/>
      <c r="IP179" s="175"/>
      <c r="IQ179" s="175"/>
      <c r="IR179" s="175"/>
      <c r="IS179" s="175"/>
      <c r="IT179" s="175"/>
      <c r="IU179" s="175"/>
      <c r="IV179" s="175"/>
      <c r="IW179" s="175"/>
      <c r="IX179" s="175"/>
      <c r="IY179" s="175"/>
      <c r="IZ179" s="175"/>
      <c r="JA179" s="175"/>
      <c r="JB179" s="175"/>
      <c r="JC179" s="208"/>
      <c r="JF179" s="174"/>
      <c r="JG179" s="175"/>
      <c r="JH179" s="175"/>
      <c r="JI179" s="175"/>
      <c r="JJ179" s="174"/>
      <c r="JK179" s="174"/>
      <c r="JL179" s="174"/>
      <c r="JM179" s="174"/>
      <c r="JN179" s="174"/>
      <c r="JO179" s="174"/>
      <c r="JP179" s="174"/>
      <c r="JQ179" s="174"/>
      <c r="JR179" s="174"/>
      <c r="JS179" s="174"/>
      <c r="JT179" s="174"/>
      <c r="JU179" s="174"/>
      <c r="JV179" s="174"/>
      <c r="JW179" s="174"/>
      <c r="JX179" s="208"/>
    </row>
    <row r="180" spans="175:284" ht="24.75" customHeight="1" x14ac:dyDescent="0.3">
      <c r="FS180" s="175"/>
      <c r="FT180" s="208"/>
      <c r="GA180" s="174"/>
      <c r="GB180" s="174"/>
      <c r="GC180" s="174"/>
      <c r="GD180" s="174"/>
      <c r="GE180" s="174"/>
      <c r="GF180" s="174"/>
      <c r="GG180" s="174"/>
      <c r="GH180" s="174"/>
      <c r="GI180" s="174"/>
      <c r="GJ180" s="174"/>
      <c r="GK180" s="174"/>
      <c r="GL180" s="174"/>
      <c r="GM180" s="174"/>
      <c r="GN180" s="174"/>
      <c r="GO180" s="174"/>
      <c r="GP180" s="208"/>
      <c r="GS180" s="174"/>
      <c r="GT180" s="175"/>
      <c r="GU180" s="175"/>
      <c r="GV180" s="175"/>
      <c r="GW180" s="174"/>
      <c r="GX180" s="174"/>
      <c r="GY180" s="174"/>
      <c r="GZ180" s="174"/>
      <c r="HA180" s="174"/>
      <c r="HB180" s="174"/>
      <c r="HC180" s="174"/>
      <c r="HD180" s="174"/>
      <c r="HE180" s="174"/>
      <c r="HF180" s="174"/>
      <c r="HG180" s="174"/>
      <c r="HH180" s="174"/>
      <c r="HI180" s="174"/>
      <c r="HJ180" s="174"/>
      <c r="HK180" s="174"/>
      <c r="HL180" s="208"/>
      <c r="HO180" s="174"/>
      <c r="HP180" s="175"/>
      <c r="HQ180" s="175"/>
      <c r="HR180" s="175"/>
      <c r="HS180" s="174"/>
      <c r="HT180" s="174"/>
      <c r="HU180" s="174"/>
      <c r="HV180" s="174"/>
      <c r="HW180" s="174"/>
      <c r="HX180" s="174"/>
      <c r="HY180" s="174"/>
      <c r="HZ180" s="174"/>
      <c r="IA180" s="174"/>
      <c r="IB180" s="174"/>
      <c r="IC180" s="174"/>
      <c r="ID180" s="174"/>
      <c r="IE180" s="174"/>
      <c r="IF180" s="174"/>
      <c r="IG180" s="208"/>
      <c r="IJ180" s="174"/>
      <c r="IK180" s="175"/>
      <c r="IL180" s="175"/>
      <c r="IM180" s="175"/>
      <c r="IN180" s="175"/>
      <c r="IO180" s="175"/>
      <c r="IP180" s="175"/>
      <c r="IQ180" s="175"/>
      <c r="IR180" s="175"/>
      <c r="IS180" s="175"/>
      <c r="IT180" s="175"/>
      <c r="IU180" s="175"/>
      <c r="IV180" s="175"/>
      <c r="IW180" s="175"/>
      <c r="IX180" s="175"/>
      <c r="IY180" s="175"/>
      <c r="IZ180" s="175"/>
      <c r="JA180" s="175"/>
      <c r="JB180" s="175"/>
      <c r="JC180" s="208"/>
      <c r="JF180" s="174"/>
      <c r="JG180" s="175"/>
      <c r="JH180" s="175"/>
      <c r="JI180" s="175"/>
      <c r="JJ180" s="174"/>
      <c r="JK180" s="174"/>
      <c r="JL180" s="174"/>
      <c r="JM180" s="174"/>
      <c r="JN180" s="174"/>
      <c r="JO180" s="174"/>
      <c r="JP180" s="174"/>
      <c r="JQ180" s="174"/>
      <c r="JR180" s="174"/>
      <c r="JS180" s="174"/>
      <c r="JT180" s="174"/>
      <c r="JU180" s="174"/>
      <c r="JV180" s="174"/>
      <c r="JW180" s="174"/>
      <c r="JX180" s="208"/>
    </row>
    <row r="181" spans="175:284" ht="24.75" customHeight="1" x14ac:dyDescent="0.3">
      <c r="FS181" s="175"/>
      <c r="FT181" s="208"/>
      <c r="GA181" s="174"/>
      <c r="GB181" s="174"/>
      <c r="GC181" s="174"/>
      <c r="GD181" s="174"/>
      <c r="GE181" s="174"/>
      <c r="GF181" s="174"/>
      <c r="GG181" s="174"/>
      <c r="GH181" s="174"/>
      <c r="GI181" s="174"/>
      <c r="GJ181" s="174"/>
      <c r="GK181" s="174"/>
      <c r="GL181" s="174"/>
      <c r="GM181" s="174"/>
      <c r="GN181" s="174"/>
      <c r="GO181" s="174"/>
      <c r="GP181" s="208"/>
      <c r="GS181" s="174"/>
      <c r="GT181" s="175"/>
      <c r="GU181" s="175"/>
      <c r="GV181" s="175"/>
      <c r="GW181" s="174"/>
      <c r="GX181" s="174"/>
      <c r="GY181" s="174"/>
      <c r="GZ181" s="174"/>
      <c r="HA181" s="174"/>
      <c r="HB181" s="174"/>
      <c r="HC181" s="174"/>
      <c r="HD181" s="174"/>
      <c r="HE181" s="174"/>
      <c r="HF181" s="174"/>
      <c r="HG181" s="174"/>
      <c r="HH181" s="174"/>
      <c r="HI181" s="174"/>
      <c r="HJ181" s="174"/>
      <c r="HK181" s="174"/>
      <c r="HL181" s="208"/>
      <c r="HO181" s="174"/>
      <c r="HP181" s="175"/>
      <c r="HQ181" s="175"/>
      <c r="HR181" s="175"/>
      <c r="HS181" s="174"/>
      <c r="HT181" s="174"/>
      <c r="HU181" s="174"/>
      <c r="HV181" s="174"/>
      <c r="HW181" s="174"/>
      <c r="HX181" s="174"/>
      <c r="HY181" s="174"/>
      <c r="HZ181" s="174"/>
      <c r="IA181" s="174"/>
      <c r="IB181" s="174"/>
      <c r="IC181" s="174"/>
      <c r="ID181" s="174"/>
      <c r="IE181" s="174"/>
      <c r="IF181" s="174"/>
      <c r="IG181" s="208"/>
      <c r="IJ181" s="174"/>
      <c r="IK181" s="175"/>
      <c r="IL181" s="175"/>
      <c r="IM181" s="175"/>
      <c r="IN181" s="175"/>
      <c r="IO181" s="175"/>
      <c r="IP181" s="175"/>
      <c r="IQ181" s="175"/>
      <c r="IR181" s="175"/>
      <c r="IS181" s="175"/>
      <c r="IT181" s="175"/>
      <c r="IU181" s="175"/>
      <c r="IV181" s="175"/>
      <c r="IW181" s="175"/>
      <c r="IX181" s="175"/>
      <c r="IY181" s="175"/>
      <c r="IZ181" s="175"/>
      <c r="JA181" s="175"/>
      <c r="JB181" s="175"/>
      <c r="JC181" s="208"/>
      <c r="JF181" s="174"/>
      <c r="JG181" s="175"/>
      <c r="JH181" s="175"/>
      <c r="JI181" s="175"/>
      <c r="JJ181" s="174"/>
      <c r="JK181" s="174"/>
      <c r="JL181" s="174"/>
      <c r="JM181" s="174"/>
      <c r="JN181" s="174"/>
      <c r="JO181" s="174"/>
      <c r="JP181" s="174"/>
      <c r="JQ181" s="174"/>
      <c r="JR181" s="174"/>
      <c r="JS181" s="174"/>
      <c r="JT181" s="174"/>
      <c r="JU181" s="174"/>
      <c r="JV181" s="174"/>
      <c r="JW181" s="174"/>
      <c r="JX181" s="208"/>
    </row>
    <row r="182" spans="175:284" ht="24.75" customHeight="1" x14ac:dyDescent="0.3">
      <c r="FS182" s="175"/>
      <c r="FT182" s="208"/>
      <c r="GA182" s="174"/>
      <c r="GB182" s="174"/>
      <c r="GC182" s="174"/>
      <c r="GD182" s="174"/>
      <c r="GE182" s="174"/>
      <c r="GF182" s="174"/>
      <c r="GG182" s="174"/>
      <c r="GH182" s="174"/>
      <c r="GI182" s="174"/>
      <c r="GJ182" s="174"/>
      <c r="GK182" s="174"/>
      <c r="GL182" s="174"/>
      <c r="GM182" s="174"/>
      <c r="GN182" s="174"/>
      <c r="GO182" s="174"/>
      <c r="GP182" s="208"/>
      <c r="GS182" s="174"/>
      <c r="GT182" s="175"/>
      <c r="GU182" s="175"/>
      <c r="GV182" s="175"/>
      <c r="GW182" s="174"/>
      <c r="GX182" s="174"/>
      <c r="GY182" s="174"/>
      <c r="GZ182" s="174"/>
      <c r="HA182" s="174"/>
      <c r="HB182" s="174"/>
      <c r="HC182" s="174"/>
      <c r="HD182" s="174"/>
      <c r="HE182" s="174"/>
      <c r="HF182" s="174"/>
      <c r="HG182" s="174"/>
      <c r="HH182" s="174"/>
      <c r="HI182" s="174"/>
      <c r="HJ182" s="174"/>
      <c r="HK182" s="174"/>
      <c r="HL182" s="208"/>
      <c r="HO182" s="174"/>
      <c r="HP182" s="175"/>
      <c r="HQ182" s="175"/>
      <c r="HR182" s="175"/>
      <c r="HS182" s="174"/>
      <c r="HT182" s="174"/>
      <c r="HU182" s="174"/>
      <c r="HV182" s="174"/>
      <c r="HW182" s="174"/>
      <c r="HX182" s="174"/>
      <c r="HY182" s="174"/>
      <c r="HZ182" s="174"/>
      <c r="IA182" s="174"/>
      <c r="IB182" s="174"/>
      <c r="IC182" s="174"/>
      <c r="ID182" s="174"/>
      <c r="IE182" s="174"/>
      <c r="IF182" s="174"/>
      <c r="IG182" s="208"/>
      <c r="IJ182" s="174"/>
      <c r="IK182" s="175"/>
      <c r="IL182" s="175"/>
      <c r="IM182" s="175"/>
      <c r="IN182" s="175"/>
      <c r="IO182" s="175"/>
      <c r="IP182" s="175"/>
      <c r="IQ182" s="175"/>
      <c r="IR182" s="175"/>
      <c r="IS182" s="175"/>
      <c r="IT182" s="175"/>
      <c r="IU182" s="175"/>
      <c r="IV182" s="175"/>
      <c r="IW182" s="175"/>
      <c r="IX182" s="175"/>
      <c r="IY182" s="175"/>
      <c r="IZ182" s="175"/>
      <c r="JA182" s="175"/>
      <c r="JB182" s="175"/>
      <c r="JC182" s="208"/>
      <c r="JF182" s="174"/>
      <c r="JG182" s="175"/>
      <c r="JH182" s="175"/>
      <c r="JI182" s="175"/>
      <c r="JJ182" s="174"/>
      <c r="JK182" s="174"/>
      <c r="JL182" s="174"/>
      <c r="JM182" s="174"/>
      <c r="JN182" s="174"/>
      <c r="JO182" s="174"/>
      <c r="JP182" s="174"/>
      <c r="JQ182" s="174"/>
      <c r="JR182" s="174"/>
      <c r="JS182" s="174"/>
      <c r="JT182" s="174"/>
      <c r="JU182" s="174"/>
      <c r="JV182" s="174"/>
      <c r="JW182" s="174"/>
      <c r="JX182" s="208"/>
    </row>
    <row r="183" spans="175:284" ht="24.75" customHeight="1" x14ac:dyDescent="0.3">
      <c r="FS183" s="175"/>
      <c r="FT183" s="208"/>
      <c r="GA183" s="174"/>
      <c r="GB183" s="174"/>
      <c r="GC183" s="174"/>
      <c r="GD183" s="174"/>
      <c r="GE183" s="174"/>
      <c r="GF183" s="174"/>
      <c r="GG183" s="174"/>
      <c r="GH183" s="174"/>
      <c r="GI183" s="174"/>
      <c r="GJ183" s="174"/>
      <c r="GK183" s="174"/>
      <c r="GL183" s="174"/>
      <c r="GM183" s="174"/>
      <c r="GN183" s="174"/>
      <c r="GO183" s="174"/>
      <c r="GP183" s="208"/>
      <c r="GS183" s="174"/>
      <c r="GT183" s="175"/>
      <c r="GU183" s="175"/>
      <c r="GV183" s="175"/>
      <c r="GW183" s="174"/>
      <c r="GX183" s="174"/>
      <c r="GY183" s="174"/>
      <c r="GZ183" s="174"/>
      <c r="HA183" s="174"/>
      <c r="HB183" s="174"/>
      <c r="HC183" s="174"/>
      <c r="HD183" s="174"/>
      <c r="HE183" s="174"/>
      <c r="HF183" s="174"/>
      <c r="HG183" s="174"/>
      <c r="HH183" s="174"/>
      <c r="HI183" s="174"/>
      <c r="HJ183" s="174"/>
      <c r="HK183" s="174"/>
      <c r="HL183" s="208"/>
      <c r="HO183" s="174"/>
      <c r="HP183" s="175"/>
      <c r="HQ183" s="175"/>
      <c r="HR183" s="175"/>
      <c r="HS183" s="174"/>
      <c r="HT183" s="174"/>
      <c r="HU183" s="174"/>
      <c r="HV183" s="174"/>
      <c r="HW183" s="174"/>
      <c r="HX183" s="174"/>
      <c r="HY183" s="174"/>
      <c r="HZ183" s="174"/>
      <c r="IA183" s="174"/>
      <c r="IB183" s="174"/>
      <c r="IC183" s="174"/>
      <c r="ID183" s="174"/>
      <c r="IE183" s="174"/>
      <c r="IF183" s="174"/>
      <c r="IG183" s="208"/>
      <c r="IJ183" s="174"/>
      <c r="IK183" s="175"/>
      <c r="IL183" s="175"/>
      <c r="IM183" s="175"/>
      <c r="IN183" s="175"/>
      <c r="IO183" s="175"/>
      <c r="IP183" s="175"/>
      <c r="IQ183" s="175"/>
      <c r="IR183" s="175"/>
      <c r="IS183" s="175"/>
      <c r="IT183" s="175"/>
      <c r="IU183" s="175"/>
      <c r="IV183" s="175"/>
      <c r="IW183" s="175"/>
      <c r="IX183" s="175"/>
      <c r="IY183" s="175"/>
      <c r="IZ183" s="175"/>
      <c r="JA183" s="175"/>
      <c r="JB183" s="175"/>
      <c r="JC183" s="208"/>
      <c r="JF183" s="174"/>
      <c r="JG183" s="175"/>
      <c r="JH183" s="175"/>
      <c r="JI183" s="175"/>
      <c r="JJ183" s="174"/>
      <c r="JK183" s="174"/>
      <c r="JL183" s="174"/>
      <c r="JM183" s="174"/>
      <c r="JN183" s="174"/>
      <c r="JO183" s="174"/>
      <c r="JP183" s="174"/>
      <c r="JQ183" s="174"/>
      <c r="JR183" s="174"/>
      <c r="JS183" s="174"/>
      <c r="JT183" s="174"/>
      <c r="JU183" s="174"/>
      <c r="JV183" s="174"/>
      <c r="JW183" s="174"/>
      <c r="JX183" s="208"/>
    </row>
    <row r="184" spans="175:284" ht="24.75" customHeight="1" x14ac:dyDescent="0.3">
      <c r="FS184" s="175"/>
      <c r="FT184" s="208"/>
      <c r="GA184" s="174"/>
      <c r="GB184" s="174"/>
      <c r="GC184" s="174"/>
      <c r="GD184" s="174"/>
      <c r="GE184" s="174"/>
      <c r="GF184" s="174"/>
      <c r="GG184" s="174"/>
      <c r="GH184" s="174"/>
      <c r="GI184" s="174"/>
      <c r="GJ184" s="174"/>
      <c r="GK184" s="174"/>
      <c r="GL184" s="174"/>
      <c r="GM184" s="174"/>
      <c r="GN184" s="174"/>
      <c r="GO184" s="174"/>
      <c r="GP184" s="208"/>
      <c r="GS184" s="174"/>
      <c r="GT184" s="175"/>
      <c r="GU184" s="175"/>
      <c r="GV184" s="175"/>
      <c r="GW184" s="174"/>
      <c r="GX184" s="174"/>
      <c r="GY184" s="174"/>
      <c r="GZ184" s="174"/>
      <c r="HA184" s="174"/>
      <c r="HB184" s="174"/>
      <c r="HC184" s="174"/>
      <c r="HD184" s="174"/>
      <c r="HE184" s="174"/>
      <c r="HF184" s="174"/>
      <c r="HG184" s="174"/>
      <c r="HH184" s="174"/>
      <c r="HI184" s="174"/>
      <c r="HJ184" s="174"/>
      <c r="HK184" s="174"/>
      <c r="HL184" s="208"/>
      <c r="HO184" s="174"/>
      <c r="HP184" s="175"/>
      <c r="HQ184" s="175"/>
      <c r="HR184" s="175"/>
      <c r="HS184" s="174"/>
      <c r="HT184" s="174"/>
      <c r="HU184" s="174"/>
      <c r="HV184" s="174"/>
      <c r="HW184" s="174"/>
      <c r="HX184" s="174"/>
      <c r="HY184" s="174"/>
      <c r="HZ184" s="174"/>
      <c r="IA184" s="174"/>
      <c r="IB184" s="174"/>
      <c r="IC184" s="174"/>
      <c r="ID184" s="174"/>
      <c r="IE184" s="174"/>
      <c r="IF184" s="174"/>
      <c r="IG184" s="208"/>
      <c r="IJ184" s="174"/>
      <c r="IK184" s="175"/>
      <c r="IL184" s="175"/>
      <c r="IM184" s="175"/>
      <c r="IN184" s="175"/>
      <c r="IO184" s="175"/>
      <c r="IP184" s="175"/>
      <c r="IQ184" s="175"/>
      <c r="IR184" s="175"/>
      <c r="IS184" s="175"/>
      <c r="IT184" s="175"/>
      <c r="IU184" s="175"/>
      <c r="IV184" s="175"/>
      <c r="IW184" s="175"/>
      <c r="IX184" s="175"/>
      <c r="IY184" s="175"/>
      <c r="IZ184" s="175"/>
      <c r="JA184" s="175"/>
      <c r="JB184" s="175"/>
      <c r="JC184" s="208"/>
      <c r="JF184" s="174"/>
      <c r="JG184" s="175"/>
      <c r="JH184" s="175"/>
      <c r="JI184" s="175"/>
      <c r="JJ184" s="174"/>
      <c r="JK184" s="174"/>
      <c r="JL184" s="174"/>
      <c r="JM184" s="174"/>
      <c r="JN184" s="174"/>
      <c r="JO184" s="174"/>
      <c r="JP184" s="174"/>
      <c r="JQ184" s="174"/>
      <c r="JR184" s="174"/>
      <c r="JS184" s="174"/>
      <c r="JT184" s="174"/>
      <c r="JU184" s="174"/>
      <c r="JV184" s="174"/>
      <c r="JW184" s="174"/>
      <c r="JX184" s="208"/>
    </row>
    <row r="185" spans="175:284" ht="24.75" customHeight="1" x14ac:dyDescent="0.3">
      <c r="FS185" s="175"/>
      <c r="FT185" s="208"/>
      <c r="GA185" s="174"/>
      <c r="GB185" s="174"/>
      <c r="GC185" s="174"/>
      <c r="GD185" s="174"/>
      <c r="GE185" s="174"/>
      <c r="GF185" s="174"/>
      <c r="GG185" s="174"/>
      <c r="GH185" s="174"/>
      <c r="GI185" s="174"/>
      <c r="GJ185" s="174"/>
      <c r="GK185" s="174"/>
      <c r="GL185" s="174"/>
      <c r="GM185" s="174"/>
      <c r="GN185" s="174"/>
      <c r="GO185" s="174"/>
      <c r="GP185" s="208"/>
      <c r="GS185" s="174"/>
      <c r="GT185" s="175"/>
      <c r="GU185" s="175"/>
      <c r="GV185" s="175"/>
      <c r="GW185" s="174"/>
      <c r="GX185" s="174"/>
      <c r="GY185" s="174"/>
      <c r="GZ185" s="174"/>
      <c r="HA185" s="174"/>
      <c r="HB185" s="174"/>
      <c r="HC185" s="174"/>
      <c r="HD185" s="174"/>
      <c r="HE185" s="174"/>
      <c r="HF185" s="174"/>
      <c r="HG185" s="174"/>
      <c r="HH185" s="174"/>
      <c r="HI185" s="174"/>
      <c r="HJ185" s="174"/>
      <c r="HK185" s="174"/>
      <c r="HL185" s="208"/>
      <c r="HO185" s="174"/>
      <c r="HP185" s="175"/>
      <c r="HQ185" s="175"/>
      <c r="HR185" s="175"/>
      <c r="HS185" s="174"/>
      <c r="HT185" s="174"/>
      <c r="HU185" s="174"/>
      <c r="HV185" s="174"/>
      <c r="HW185" s="174"/>
      <c r="HX185" s="174"/>
      <c r="HY185" s="174"/>
      <c r="HZ185" s="174"/>
      <c r="IA185" s="174"/>
      <c r="IB185" s="174"/>
      <c r="IC185" s="174"/>
      <c r="ID185" s="174"/>
      <c r="IE185" s="174"/>
      <c r="IF185" s="174"/>
      <c r="IG185" s="208"/>
      <c r="IJ185" s="174"/>
      <c r="IK185" s="175"/>
      <c r="IL185" s="175"/>
      <c r="IM185" s="175"/>
      <c r="IN185" s="175"/>
      <c r="IO185" s="175"/>
      <c r="IP185" s="175"/>
      <c r="IQ185" s="175"/>
      <c r="IR185" s="175"/>
      <c r="IS185" s="175"/>
      <c r="IT185" s="175"/>
      <c r="IU185" s="175"/>
      <c r="IV185" s="175"/>
      <c r="IW185" s="175"/>
      <c r="IX185" s="175"/>
      <c r="IY185" s="175"/>
      <c r="IZ185" s="175"/>
      <c r="JA185" s="175"/>
      <c r="JB185" s="175"/>
      <c r="JC185" s="208"/>
      <c r="JF185" s="174"/>
      <c r="JG185" s="175"/>
      <c r="JH185" s="175"/>
      <c r="JI185" s="175"/>
      <c r="JJ185" s="174"/>
      <c r="JK185" s="174"/>
      <c r="JL185" s="174"/>
      <c r="JM185" s="174"/>
      <c r="JN185" s="174"/>
      <c r="JO185" s="174"/>
      <c r="JP185" s="174"/>
      <c r="JQ185" s="174"/>
      <c r="JR185" s="174"/>
      <c r="JS185" s="174"/>
      <c r="JT185" s="174"/>
      <c r="JU185" s="174"/>
      <c r="JV185" s="174"/>
      <c r="JW185" s="174"/>
      <c r="JX185" s="208"/>
    </row>
    <row r="186" spans="175:284" ht="24.75" customHeight="1" x14ac:dyDescent="0.3">
      <c r="FS186" s="175"/>
      <c r="FT186" s="208"/>
      <c r="GA186" s="174"/>
      <c r="GB186" s="174"/>
      <c r="GC186" s="174"/>
      <c r="GD186" s="174"/>
      <c r="GE186" s="174"/>
      <c r="GF186" s="174"/>
      <c r="GG186" s="174"/>
      <c r="GH186" s="174"/>
      <c r="GI186" s="174"/>
      <c r="GJ186" s="174"/>
      <c r="GK186" s="174"/>
      <c r="GL186" s="174"/>
      <c r="GM186" s="174"/>
      <c r="GN186" s="174"/>
      <c r="GO186" s="174"/>
      <c r="GP186" s="208"/>
      <c r="GS186" s="174"/>
      <c r="GT186" s="175"/>
      <c r="GU186" s="175"/>
      <c r="GV186" s="175"/>
      <c r="GW186" s="174"/>
      <c r="GX186" s="174"/>
      <c r="GY186" s="174"/>
      <c r="GZ186" s="174"/>
      <c r="HA186" s="174"/>
      <c r="HB186" s="174"/>
      <c r="HC186" s="174"/>
      <c r="HD186" s="174"/>
      <c r="HE186" s="174"/>
      <c r="HF186" s="174"/>
      <c r="HG186" s="174"/>
      <c r="HH186" s="174"/>
      <c r="HI186" s="174"/>
      <c r="HJ186" s="174"/>
      <c r="HK186" s="174"/>
      <c r="HL186" s="208"/>
      <c r="HO186" s="174"/>
      <c r="HP186" s="175"/>
      <c r="HQ186" s="175"/>
      <c r="HR186" s="175"/>
      <c r="HS186" s="174"/>
      <c r="HT186" s="174"/>
      <c r="HU186" s="174"/>
      <c r="HV186" s="174"/>
      <c r="HW186" s="174"/>
      <c r="HX186" s="174"/>
      <c r="HY186" s="174"/>
      <c r="HZ186" s="174"/>
      <c r="IA186" s="174"/>
      <c r="IB186" s="174"/>
      <c r="IC186" s="174"/>
      <c r="ID186" s="174"/>
      <c r="IE186" s="174"/>
      <c r="IF186" s="174"/>
      <c r="IG186" s="208"/>
      <c r="IJ186" s="174"/>
      <c r="IK186" s="175"/>
      <c r="IL186" s="175"/>
      <c r="IM186" s="175"/>
      <c r="IN186" s="175"/>
      <c r="IO186" s="175"/>
      <c r="IP186" s="175"/>
      <c r="IQ186" s="175"/>
      <c r="IR186" s="175"/>
      <c r="IS186" s="175"/>
      <c r="IT186" s="175"/>
      <c r="IU186" s="175"/>
      <c r="IV186" s="175"/>
      <c r="IW186" s="175"/>
      <c r="IX186" s="175"/>
      <c r="IY186" s="175"/>
      <c r="IZ186" s="175"/>
      <c r="JA186" s="175"/>
      <c r="JB186" s="175"/>
      <c r="JC186" s="208"/>
      <c r="JF186" s="174"/>
      <c r="JG186" s="175"/>
      <c r="JH186" s="175"/>
      <c r="JI186" s="175"/>
      <c r="JJ186" s="174"/>
      <c r="JK186" s="174"/>
      <c r="JL186" s="174"/>
      <c r="JM186" s="174"/>
      <c r="JN186" s="174"/>
      <c r="JO186" s="174"/>
      <c r="JP186" s="174"/>
      <c r="JQ186" s="174"/>
      <c r="JR186" s="174"/>
      <c r="JS186" s="174"/>
      <c r="JT186" s="174"/>
      <c r="JU186" s="174"/>
      <c r="JV186" s="174"/>
      <c r="JW186" s="174"/>
      <c r="JX186" s="208"/>
    </row>
    <row r="187" spans="175:284" ht="24.75" customHeight="1" x14ac:dyDescent="0.3">
      <c r="FS187" s="175"/>
      <c r="FT187" s="208"/>
      <c r="GA187" s="174"/>
      <c r="GB187" s="174"/>
      <c r="GC187" s="174"/>
      <c r="GD187" s="174"/>
      <c r="GE187" s="174"/>
      <c r="GF187" s="174"/>
      <c r="GG187" s="174"/>
      <c r="GH187" s="174"/>
      <c r="GI187" s="174"/>
      <c r="GJ187" s="174"/>
      <c r="GK187" s="174"/>
      <c r="GL187" s="174"/>
      <c r="GM187" s="174"/>
      <c r="GN187" s="174"/>
      <c r="GO187" s="174"/>
      <c r="GP187" s="208"/>
      <c r="GS187" s="174"/>
      <c r="GT187" s="175"/>
      <c r="GU187" s="175"/>
      <c r="GV187" s="175"/>
      <c r="GW187" s="174"/>
      <c r="GX187" s="174"/>
      <c r="GY187" s="174"/>
      <c r="GZ187" s="174"/>
      <c r="HA187" s="174"/>
      <c r="HB187" s="174"/>
      <c r="HC187" s="174"/>
      <c r="HD187" s="174"/>
      <c r="HE187" s="174"/>
      <c r="HF187" s="174"/>
      <c r="HG187" s="174"/>
      <c r="HH187" s="174"/>
      <c r="HI187" s="174"/>
      <c r="HJ187" s="174"/>
      <c r="HK187" s="174"/>
      <c r="HL187" s="208"/>
      <c r="HO187" s="174"/>
      <c r="HP187" s="175"/>
      <c r="HQ187" s="175"/>
      <c r="HR187" s="175"/>
      <c r="HS187" s="174"/>
      <c r="HT187" s="174"/>
      <c r="HU187" s="174"/>
      <c r="HV187" s="174"/>
      <c r="HW187" s="174"/>
      <c r="HX187" s="174"/>
      <c r="HY187" s="174"/>
      <c r="HZ187" s="174"/>
      <c r="IA187" s="174"/>
      <c r="IB187" s="174"/>
      <c r="IC187" s="174"/>
      <c r="ID187" s="174"/>
      <c r="IE187" s="174"/>
      <c r="IF187" s="174"/>
      <c r="IG187" s="208"/>
      <c r="IJ187" s="174"/>
      <c r="IK187" s="175"/>
      <c r="IL187" s="175"/>
      <c r="IM187" s="175"/>
      <c r="IN187" s="175"/>
      <c r="IO187" s="175"/>
      <c r="IP187" s="175"/>
      <c r="IQ187" s="175"/>
      <c r="IR187" s="175"/>
      <c r="IS187" s="175"/>
      <c r="IT187" s="175"/>
      <c r="IU187" s="175"/>
      <c r="IV187" s="175"/>
      <c r="IW187" s="175"/>
      <c r="IX187" s="175"/>
      <c r="IY187" s="175"/>
      <c r="IZ187" s="175"/>
      <c r="JA187" s="175"/>
      <c r="JB187" s="175"/>
      <c r="JC187" s="208"/>
      <c r="JF187" s="174"/>
      <c r="JG187" s="175"/>
      <c r="JH187" s="175"/>
      <c r="JI187" s="175"/>
      <c r="JJ187" s="174"/>
      <c r="JK187" s="174"/>
      <c r="JL187" s="174"/>
      <c r="JM187" s="174"/>
      <c r="JN187" s="174"/>
      <c r="JO187" s="174"/>
      <c r="JP187" s="174"/>
      <c r="JQ187" s="174"/>
      <c r="JR187" s="174"/>
      <c r="JS187" s="174"/>
      <c r="JT187" s="174"/>
      <c r="JU187" s="174"/>
      <c r="JV187" s="174"/>
      <c r="JW187" s="174"/>
      <c r="JX187" s="208"/>
    </row>
    <row r="188" spans="175:284" ht="24.75" customHeight="1" x14ac:dyDescent="0.3">
      <c r="FS188" s="175"/>
      <c r="FT188" s="208"/>
      <c r="GA188" s="174"/>
      <c r="GB188" s="174"/>
      <c r="GC188" s="174"/>
      <c r="GD188" s="174"/>
      <c r="GE188" s="174"/>
      <c r="GF188" s="174"/>
      <c r="GG188" s="174"/>
      <c r="GH188" s="174"/>
      <c r="GI188" s="174"/>
      <c r="GJ188" s="174"/>
      <c r="GK188" s="174"/>
      <c r="GL188" s="174"/>
      <c r="GM188" s="174"/>
      <c r="GN188" s="174"/>
      <c r="GO188" s="174"/>
      <c r="GP188" s="208"/>
      <c r="GS188" s="174"/>
      <c r="GT188" s="175"/>
      <c r="GU188" s="175"/>
      <c r="GV188" s="175"/>
      <c r="GW188" s="174"/>
      <c r="GX188" s="174"/>
      <c r="GY188" s="174"/>
      <c r="GZ188" s="174"/>
      <c r="HA188" s="174"/>
      <c r="HB188" s="174"/>
      <c r="HC188" s="174"/>
      <c r="HD188" s="174"/>
      <c r="HE188" s="174"/>
      <c r="HF188" s="174"/>
      <c r="HG188" s="174"/>
      <c r="HH188" s="174"/>
      <c r="HI188" s="174"/>
      <c r="HJ188" s="174"/>
      <c r="HK188" s="174"/>
      <c r="HL188" s="208"/>
      <c r="HO188" s="174"/>
      <c r="HP188" s="175"/>
      <c r="HQ188" s="175"/>
      <c r="HR188" s="175"/>
      <c r="HS188" s="174"/>
      <c r="HT188" s="174"/>
      <c r="HU188" s="174"/>
      <c r="HV188" s="174"/>
      <c r="HW188" s="174"/>
      <c r="HX188" s="174"/>
      <c r="HY188" s="174"/>
      <c r="HZ188" s="174"/>
      <c r="IA188" s="174"/>
      <c r="IB188" s="174"/>
      <c r="IC188" s="174"/>
      <c r="ID188" s="174"/>
      <c r="IE188" s="174"/>
      <c r="IF188" s="174"/>
      <c r="IG188" s="208"/>
      <c r="IJ188" s="174"/>
      <c r="IK188" s="175"/>
      <c r="IL188" s="175"/>
      <c r="IM188" s="175"/>
      <c r="IN188" s="175"/>
      <c r="IO188" s="175"/>
      <c r="IP188" s="175"/>
      <c r="IQ188" s="175"/>
      <c r="IR188" s="175"/>
      <c r="IS188" s="175"/>
      <c r="IT188" s="175"/>
      <c r="IU188" s="175"/>
      <c r="IV188" s="175"/>
      <c r="IW188" s="175"/>
      <c r="IX188" s="175"/>
      <c r="IY188" s="175"/>
      <c r="IZ188" s="175"/>
      <c r="JA188" s="175"/>
      <c r="JB188" s="175"/>
      <c r="JC188" s="208"/>
      <c r="JF188" s="174"/>
      <c r="JG188" s="175"/>
      <c r="JH188" s="175"/>
      <c r="JI188" s="175"/>
      <c r="JJ188" s="174"/>
      <c r="JK188" s="174"/>
      <c r="JL188" s="174"/>
      <c r="JM188" s="174"/>
      <c r="JN188" s="174"/>
      <c r="JO188" s="174"/>
      <c r="JP188" s="174"/>
      <c r="JQ188" s="174"/>
      <c r="JR188" s="174"/>
      <c r="JS188" s="174"/>
      <c r="JT188" s="174"/>
      <c r="JU188" s="174"/>
      <c r="JV188" s="174"/>
      <c r="JW188" s="174"/>
      <c r="JX188" s="208"/>
    </row>
    <row r="189" spans="175:284" ht="24.75" customHeight="1" x14ac:dyDescent="0.3">
      <c r="FS189" s="175"/>
      <c r="FT189" s="208"/>
      <c r="GA189" s="174"/>
      <c r="GB189" s="174"/>
      <c r="GC189" s="174"/>
      <c r="GD189" s="174"/>
      <c r="GE189" s="174"/>
      <c r="GF189" s="174"/>
      <c r="GG189" s="174"/>
      <c r="GH189" s="174"/>
      <c r="GI189" s="174"/>
      <c r="GJ189" s="174"/>
      <c r="GK189" s="174"/>
      <c r="GL189" s="174"/>
      <c r="GM189" s="174"/>
      <c r="GN189" s="174"/>
      <c r="GO189" s="174"/>
      <c r="GP189" s="208"/>
      <c r="GS189" s="174"/>
      <c r="GT189" s="175"/>
      <c r="GU189" s="175"/>
      <c r="GV189" s="175"/>
      <c r="GW189" s="174"/>
      <c r="GX189" s="174"/>
      <c r="GY189" s="174"/>
      <c r="GZ189" s="174"/>
      <c r="HA189" s="174"/>
      <c r="HB189" s="174"/>
      <c r="HC189" s="174"/>
      <c r="HD189" s="174"/>
      <c r="HE189" s="174"/>
      <c r="HF189" s="174"/>
      <c r="HG189" s="174"/>
      <c r="HH189" s="174"/>
      <c r="HI189" s="174"/>
      <c r="HJ189" s="174"/>
      <c r="HK189" s="174"/>
      <c r="HL189" s="208"/>
      <c r="HO189" s="174"/>
      <c r="HP189" s="175"/>
      <c r="HQ189" s="175"/>
      <c r="HR189" s="175"/>
      <c r="HS189" s="174"/>
      <c r="HT189" s="174"/>
      <c r="HU189" s="174"/>
      <c r="HV189" s="174"/>
      <c r="HW189" s="174"/>
      <c r="HX189" s="174"/>
      <c r="HY189" s="174"/>
      <c r="HZ189" s="174"/>
      <c r="IA189" s="174"/>
      <c r="IB189" s="174"/>
      <c r="IC189" s="174"/>
      <c r="ID189" s="174"/>
      <c r="IE189" s="174"/>
      <c r="IF189" s="174"/>
      <c r="IG189" s="208"/>
      <c r="IJ189" s="174"/>
      <c r="IK189" s="175"/>
      <c r="IL189" s="175"/>
      <c r="IM189" s="175"/>
      <c r="IN189" s="175"/>
      <c r="IO189" s="175"/>
      <c r="IP189" s="175"/>
      <c r="IQ189" s="175"/>
      <c r="IR189" s="175"/>
      <c r="IS189" s="175"/>
      <c r="IT189" s="175"/>
      <c r="IU189" s="175"/>
      <c r="IV189" s="175"/>
      <c r="IW189" s="175"/>
      <c r="IX189" s="175"/>
      <c r="IY189" s="175"/>
      <c r="IZ189" s="175"/>
      <c r="JA189" s="175"/>
      <c r="JB189" s="175"/>
      <c r="JC189" s="208"/>
      <c r="JF189" s="174"/>
      <c r="JG189" s="175"/>
      <c r="JH189" s="175"/>
      <c r="JI189" s="175"/>
      <c r="JJ189" s="174"/>
      <c r="JK189" s="174"/>
      <c r="JL189" s="174"/>
      <c r="JM189" s="174"/>
      <c r="JN189" s="174"/>
      <c r="JO189" s="174"/>
      <c r="JP189" s="174"/>
      <c r="JQ189" s="174"/>
      <c r="JR189" s="174"/>
      <c r="JS189" s="174"/>
      <c r="JT189" s="174"/>
      <c r="JU189" s="174"/>
      <c r="JV189" s="174"/>
      <c r="JW189" s="174"/>
      <c r="JX189" s="208"/>
    </row>
    <row r="190" spans="175:284" ht="24.75" customHeight="1" x14ac:dyDescent="0.3">
      <c r="FS190" s="175"/>
      <c r="FT190" s="208"/>
      <c r="GA190" s="174"/>
      <c r="GB190" s="174"/>
      <c r="GC190" s="174"/>
      <c r="GD190" s="174"/>
      <c r="GE190" s="174"/>
      <c r="GF190" s="174"/>
      <c r="GG190" s="174"/>
      <c r="GH190" s="174"/>
      <c r="GI190" s="174"/>
      <c r="GJ190" s="174"/>
      <c r="GK190" s="174"/>
      <c r="GL190" s="174"/>
      <c r="GM190" s="174"/>
      <c r="GN190" s="174"/>
      <c r="GO190" s="174"/>
      <c r="GP190" s="208"/>
      <c r="GS190" s="174"/>
      <c r="GT190" s="175"/>
      <c r="GU190" s="175"/>
      <c r="GV190" s="175"/>
      <c r="GW190" s="174"/>
      <c r="GX190" s="174"/>
      <c r="GY190" s="174"/>
      <c r="GZ190" s="174"/>
      <c r="HA190" s="174"/>
      <c r="HB190" s="174"/>
      <c r="HC190" s="174"/>
      <c r="HD190" s="174"/>
      <c r="HE190" s="174"/>
      <c r="HF190" s="174"/>
      <c r="HG190" s="174"/>
      <c r="HH190" s="174"/>
      <c r="HI190" s="174"/>
      <c r="HJ190" s="174"/>
      <c r="HK190" s="174"/>
      <c r="HL190" s="208"/>
      <c r="HO190" s="174"/>
      <c r="HP190" s="175"/>
      <c r="HQ190" s="175"/>
      <c r="HR190" s="175"/>
      <c r="HS190" s="174"/>
      <c r="HT190" s="174"/>
      <c r="HU190" s="174"/>
      <c r="HV190" s="174"/>
      <c r="HW190" s="174"/>
      <c r="HX190" s="174"/>
      <c r="HY190" s="174"/>
      <c r="HZ190" s="174"/>
      <c r="IA190" s="174"/>
      <c r="IB190" s="174"/>
      <c r="IC190" s="174"/>
      <c r="ID190" s="174"/>
      <c r="IE190" s="174"/>
      <c r="IF190" s="174"/>
      <c r="IG190" s="208"/>
      <c r="IJ190" s="174"/>
      <c r="IK190" s="175"/>
      <c r="IL190" s="175"/>
      <c r="IM190" s="175"/>
      <c r="IN190" s="175"/>
      <c r="IO190" s="175"/>
      <c r="IP190" s="175"/>
      <c r="IQ190" s="175"/>
      <c r="IR190" s="175"/>
      <c r="IS190" s="175"/>
      <c r="IT190" s="175"/>
      <c r="IU190" s="175"/>
      <c r="IV190" s="175"/>
      <c r="IW190" s="175"/>
      <c r="IX190" s="175"/>
      <c r="IY190" s="175"/>
      <c r="IZ190" s="175"/>
      <c r="JA190" s="175"/>
      <c r="JB190" s="175"/>
      <c r="JC190" s="208"/>
      <c r="JF190" s="174"/>
      <c r="JG190" s="175"/>
      <c r="JH190" s="175"/>
      <c r="JI190" s="175"/>
      <c r="JJ190" s="174"/>
      <c r="JK190" s="174"/>
      <c r="JL190" s="174"/>
      <c r="JM190" s="174"/>
      <c r="JN190" s="174"/>
      <c r="JO190" s="174"/>
      <c r="JP190" s="174"/>
      <c r="JQ190" s="174"/>
      <c r="JR190" s="174"/>
      <c r="JS190" s="174"/>
      <c r="JT190" s="174"/>
      <c r="JU190" s="174"/>
      <c r="JV190" s="174"/>
      <c r="JW190" s="174"/>
      <c r="JX190" s="208"/>
    </row>
    <row r="191" spans="175:284" ht="24.75" customHeight="1" x14ac:dyDescent="0.3">
      <c r="FS191" s="175"/>
      <c r="FT191" s="208"/>
      <c r="GA191" s="174"/>
      <c r="GB191" s="174"/>
      <c r="GC191" s="174"/>
      <c r="GD191" s="174"/>
      <c r="GE191" s="174"/>
      <c r="GF191" s="174"/>
      <c r="GG191" s="174"/>
      <c r="GH191" s="174"/>
      <c r="GI191" s="174"/>
      <c r="GJ191" s="174"/>
      <c r="GK191" s="174"/>
      <c r="GL191" s="174"/>
      <c r="GM191" s="174"/>
      <c r="GN191" s="174"/>
      <c r="GO191" s="174"/>
      <c r="GP191" s="208"/>
      <c r="GS191" s="174"/>
      <c r="GT191" s="175"/>
      <c r="GU191" s="175"/>
      <c r="GV191" s="175"/>
      <c r="GW191" s="174"/>
      <c r="GX191" s="174"/>
      <c r="GY191" s="174"/>
      <c r="GZ191" s="174"/>
      <c r="HA191" s="174"/>
      <c r="HB191" s="174"/>
      <c r="HC191" s="174"/>
      <c r="HD191" s="174"/>
      <c r="HE191" s="174"/>
      <c r="HF191" s="174"/>
      <c r="HG191" s="174"/>
      <c r="HH191" s="174"/>
      <c r="HI191" s="174"/>
      <c r="HJ191" s="174"/>
      <c r="HK191" s="174"/>
      <c r="HL191" s="208"/>
      <c r="HO191" s="174"/>
      <c r="HP191" s="175"/>
      <c r="HQ191" s="175"/>
      <c r="HR191" s="175"/>
      <c r="HS191" s="174"/>
      <c r="HT191" s="174"/>
      <c r="HU191" s="174"/>
      <c r="HV191" s="174"/>
      <c r="HW191" s="174"/>
      <c r="HX191" s="174"/>
      <c r="HY191" s="174"/>
      <c r="HZ191" s="174"/>
      <c r="IA191" s="174"/>
      <c r="IB191" s="174"/>
      <c r="IC191" s="174"/>
      <c r="ID191" s="174"/>
      <c r="IE191" s="174"/>
      <c r="IF191" s="174"/>
      <c r="IG191" s="208"/>
      <c r="IJ191" s="174"/>
      <c r="IK191" s="175"/>
      <c r="IL191" s="175"/>
      <c r="IM191" s="175"/>
      <c r="IN191" s="175"/>
      <c r="IO191" s="175"/>
      <c r="IP191" s="175"/>
      <c r="IQ191" s="175"/>
      <c r="IR191" s="175"/>
      <c r="IS191" s="175"/>
      <c r="IT191" s="175"/>
      <c r="IU191" s="175"/>
      <c r="IV191" s="175"/>
      <c r="IW191" s="175"/>
      <c r="IX191" s="175"/>
      <c r="IY191" s="175"/>
      <c r="IZ191" s="175"/>
      <c r="JA191" s="175"/>
      <c r="JB191" s="175"/>
      <c r="JC191" s="208"/>
      <c r="JF191" s="174"/>
      <c r="JG191" s="175"/>
      <c r="JH191" s="175"/>
      <c r="JI191" s="175"/>
      <c r="JJ191" s="174"/>
      <c r="JK191" s="174"/>
      <c r="JL191" s="174"/>
      <c r="JM191" s="174"/>
      <c r="JN191" s="174"/>
      <c r="JO191" s="174"/>
      <c r="JP191" s="174"/>
      <c r="JQ191" s="174"/>
      <c r="JR191" s="174"/>
      <c r="JS191" s="174"/>
      <c r="JT191" s="174"/>
      <c r="JU191" s="174"/>
      <c r="JV191" s="174"/>
      <c r="JW191" s="174"/>
      <c r="JX191" s="208"/>
    </row>
    <row r="192" spans="175:284" ht="24.75" customHeight="1" x14ac:dyDescent="0.3">
      <c r="FS192" s="175"/>
      <c r="FT192" s="208"/>
      <c r="GA192" s="174"/>
      <c r="GB192" s="174"/>
      <c r="GC192" s="174"/>
      <c r="GD192" s="174"/>
      <c r="GE192" s="174"/>
      <c r="GF192" s="174"/>
      <c r="GG192" s="174"/>
      <c r="GH192" s="174"/>
      <c r="GI192" s="174"/>
      <c r="GJ192" s="174"/>
      <c r="GK192" s="174"/>
      <c r="GL192" s="174"/>
      <c r="GM192" s="174"/>
      <c r="GN192" s="174"/>
      <c r="GO192" s="174"/>
      <c r="GP192" s="208"/>
      <c r="GS192" s="174"/>
      <c r="GT192" s="175"/>
      <c r="GU192" s="175"/>
      <c r="GV192" s="175"/>
      <c r="GW192" s="174"/>
      <c r="GX192" s="174"/>
      <c r="GY192" s="174"/>
      <c r="GZ192" s="174"/>
      <c r="HA192" s="174"/>
      <c r="HB192" s="174"/>
      <c r="HC192" s="174"/>
      <c r="HD192" s="174"/>
      <c r="HE192" s="174"/>
      <c r="HF192" s="174"/>
      <c r="HG192" s="174"/>
      <c r="HH192" s="174"/>
      <c r="HI192" s="174"/>
      <c r="HJ192" s="174"/>
      <c r="HK192" s="174"/>
      <c r="HL192" s="208"/>
      <c r="HO192" s="174"/>
      <c r="HP192" s="175"/>
      <c r="HQ192" s="175"/>
      <c r="HR192" s="175"/>
      <c r="HS192" s="174"/>
      <c r="HT192" s="174"/>
      <c r="HU192" s="174"/>
      <c r="HV192" s="174"/>
      <c r="HW192" s="174"/>
      <c r="HX192" s="174"/>
      <c r="HY192" s="174"/>
      <c r="HZ192" s="174"/>
      <c r="IA192" s="174"/>
      <c r="IB192" s="174"/>
      <c r="IC192" s="174"/>
      <c r="ID192" s="174"/>
      <c r="IE192" s="174"/>
      <c r="IF192" s="174"/>
      <c r="IG192" s="208"/>
      <c r="IJ192" s="174"/>
      <c r="IK192" s="175"/>
      <c r="IL192" s="175"/>
      <c r="IM192" s="175"/>
      <c r="IN192" s="175"/>
      <c r="IO192" s="175"/>
      <c r="IP192" s="175"/>
      <c r="IQ192" s="175"/>
      <c r="IR192" s="175"/>
      <c r="IS192" s="175"/>
      <c r="IT192" s="175"/>
      <c r="IU192" s="175"/>
      <c r="IV192" s="175"/>
      <c r="IW192" s="175"/>
      <c r="IX192" s="175"/>
      <c r="IY192" s="175"/>
      <c r="IZ192" s="175"/>
      <c r="JA192" s="175"/>
      <c r="JB192" s="175"/>
      <c r="JC192" s="208"/>
      <c r="JF192" s="174"/>
      <c r="JG192" s="175"/>
      <c r="JH192" s="175"/>
      <c r="JI192" s="175"/>
      <c r="JJ192" s="174"/>
      <c r="JK192" s="174"/>
      <c r="JL192" s="174"/>
      <c r="JM192" s="174"/>
      <c r="JN192" s="174"/>
      <c r="JO192" s="174"/>
      <c r="JP192" s="174"/>
      <c r="JQ192" s="174"/>
      <c r="JR192" s="174"/>
      <c r="JS192" s="174"/>
      <c r="JT192" s="174"/>
      <c r="JU192" s="174"/>
      <c r="JV192" s="174"/>
      <c r="JW192" s="174"/>
      <c r="JX192" s="208"/>
    </row>
    <row r="193" spans="175:284" ht="24.75" customHeight="1" x14ac:dyDescent="0.3">
      <c r="FS193" s="175"/>
      <c r="FT193" s="208"/>
      <c r="GA193" s="174"/>
      <c r="GB193" s="174"/>
      <c r="GC193" s="174"/>
      <c r="GD193" s="174"/>
      <c r="GE193" s="174"/>
      <c r="GF193" s="174"/>
      <c r="GG193" s="174"/>
      <c r="GH193" s="174"/>
      <c r="GI193" s="174"/>
      <c r="GJ193" s="174"/>
      <c r="GK193" s="174"/>
      <c r="GL193" s="174"/>
      <c r="GM193" s="174"/>
      <c r="GN193" s="174"/>
      <c r="GO193" s="174"/>
      <c r="GP193" s="208"/>
      <c r="GS193" s="174"/>
      <c r="GT193" s="175"/>
      <c r="GU193" s="175"/>
      <c r="GV193" s="175"/>
      <c r="GW193" s="174"/>
      <c r="GX193" s="174"/>
      <c r="GY193" s="174"/>
      <c r="GZ193" s="174"/>
      <c r="HA193" s="174"/>
      <c r="HB193" s="174"/>
      <c r="HC193" s="174"/>
      <c r="HD193" s="174"/>
      <c r="HE193" s="174"/>
      <c r="HF193" s="174"/>
      <c r="HG193" s="174"/>
      <c r="HH193" s="174"/>
      <c r="HI193" s="174"/>
      <c r="HJ193" s="174"/>
      <c r="HK193" s="174"/>
      <c r="HL193" s="208"/>
      <c r="HO193" s="174"/>
      <c r="HP193" s="175"/>
      <c r="HQ193" s="175"/>
      <c r="HR193" s="175"/>
      <c r="HS193" s="174"/>
      <c r="HT193" s="174"/>
      <c r="HU193" s="174"/>
      <c r="HV193" s="174"/>
      <c r="HW193" s="174"/>
      <c r="HX193" s="174"/>
      <c r="HY193" s="174"/>
      <c r="HZ193" s="174"/>
      <c r="IA193" s="174"/>
      <c r="IB193" s="174"/>
      <c r="IC193" s="174"/>
      <c r="ID193" s="174"/>
      <c r="IE193" s="174"/>
      <c r="IF193" s="174"/>
      <c r="IG193" s="208"/>
      <c r="IJ193" s="174"/>
      <c r="IK193" s="175"/>
      <c r="IL193" s="175"/>
      <c r="IM193" s="175"/>
      <c r="IN193" s="175"/>
      <c r="IO193" s="175"/>
      <c r="IP193" s="175"/>
      <c r="IQ193" s="175"/>
      <c r="IR193" s="175"/>
      <c r="IS193" s="175"/>
      <c r="IT193" s="175"/>
      <c r="IU193" s="175"/>
      <c r="IV193" s="175"/>
      <c r="IW193" s="175"/>
      <c r="IX193" s="175"/>
      <c r="IY193" s="175"/>
      <c r="IZ193" s="175"/>
      <c r="JA193" s="175"/>
      <c r="JB193" s="175"/>
      <c r="JC193" s="208"/>
      <c r="JF193" s="174"/>
      <c r="JG193" s="175"/>
      <c r="JH193" s="175"/>
      <c r="JI193" s="175"/>
      <c r="JJ193" s="174"/>
      <c r="JK193" s="174"/>
      <c r="JL193" s="174"/>
      <c r="JM193" s="174"/>
      <c r="JN193" s="174"/>
      <c r="JO193" s="174"/>
      <c r="JP193" s="174"/>
      <c r="JQ193" s="174"/>
      <c r="JR193" s="174"/>
      <c r="JS193" s="174"/>
      <c r="JT193" s="174"/>
      <c r="JU193" s="174"/>
      <c r="JV193" s="174"/>
      <c r="JW193" s="174"/>
      <c r="JX193" s="208"/>
    </row>
    <row r="194" spans="175:284" ht="24.75" customHeight="1" x14ac:dyDescent="0.3">
      <c r="FS194" s="175"/>
      <c r="FT194" s="208"/>
      <c r="GA194" s="174"/>
      <c r="GB194" s="174"/>
      <c r="GC194" s="174"/>
      <c r="GD194" s="174"/>
      <c r="GE194" s="174"/>
      <c r="GF194" s="174"/>
      <c r="GG194" s="174"/>
      <c r="GH194" s="174"/>
      <c r="GI194" s="174"/>
      <c r="GJ194" s="174"/>
      <c r="GK194" s="174"/>
      <c r="GL194" s="174"/>
      <c r="GM194" s="174"/>
      <c r="GN194" s="174"/>
      <c r="GO194" s="174"/>
      <c r="GP194" s="208"/>
      <c r="GS194" s="174"/>
      <c r="GT194" s="175"/>
      <c r="GU194" s="175"/>
      <c r="GV194" s="175"/>
      <c r="GW194" s="174"/>
      <c r="GX194" s="174"/>
      <c r="GY194" s="174"/>
      <c r="GZ194" s="174"/>
      <c r="HA194" s="174"/>
      <c r="HB194" s="174"/>
      <c r="HC194" s="174"/>
      <c r="HD194" s="174"/>
      <c r="HE194" s="174"/>
      <c r="HF194" s="174"/>
      <c r="HG194" s="174"/>
      <c r="HH194" s="174"/>
      <c r="HI194" s="174"/>
      <c r="HJ194" s="174"/>
      <c r="HK194" s="174"/>
      <c r="HL194" s="208"/>
      <c r="HO194" s="174"/>
      <c r="HP194" s="175"/>
      <c r="HQ194" s="175"/>
      <c r="HR194" s="175"/>
      <c r="HS194" s="174"/>
      <c r="HT194" s="174"/>
      <c r="HU194" s="174"/>
      <c r="HV194" s="174"/>
      <c r="HW194" s="174"/>
      <c r="HX194" s="174"/>
      <c r="HY194" s="174"/>
      <c r="HZ194" s="174"/>
      <c r="IA194" s="174"/>
      <c r="IB194" s="174"/>
      <c r="IC194" s="174"/>
      <c r="ID194" s="174"/>
      <c r="IE194" s="174"/>
      <c r="IF194" s="174"/>
      <c r="IG194" s="208"/>
      <c r="IJ194" s="174"/>
      <c r="IK194" s="175"/>
      <c r="IL194" s="175"/>
      <c r="IM194" s="175"/>
      <c r="IN194" s="175"/>
      <c r="IO194" s="175"/>
      <c r="IP194" s="175"/>
      <c r="IQ194" s="175"/>
      <c r="IR194" s="175"/>
      <c r="IS194" s="175"/>
      <c r="IT194" s="175"/>
      <c r="IU194" s="175"/>
      <c r="IV194" s="175"/>
      <c r="IW194" s="175"/>
      <c r="IX194" s="175"/>
      <c r="IY194" s="175"/>
      <c r="IZ194" s="175"/>
      <c r="JA194" s="175"/>
      <c r="JB194" s="175"/>
      <c r="JC194" s="208"/>
      <c r="JF194" s="174"/>
      <c r="JG194" s="175"/>
      <c r="JH194" s="175"/>
      <c r="JI194" s="175"/>
      <c r="JJ194" s="174"/>
      <c r="JK194" s="174"/>
      <c r="JL194" s="174"/>
      <c r="JM194" s="174"/>
      <c r="JN194" s="174"/>
      <c r="JO194" s="174"/>
      <c r="JP194" s="174"/>
      <c r="JQ194" s="174"/>
      <c r="JR194" s="174"/>
      <c r="JS194" s="174"/>
      <c r="JT194" s="174"/>
      <c r="JU194" s="174"/>
      <c r="JV194" s="174"/>
      <c r="JW194" s="174"/>
      <c r="JX194" s="208"/>
    </row>
    <row r="195" spans="175:284" ht="24.75" customHeight="1" x14ac:dyDescent="0.3">
      <c r="FS195" s="175"/>
      <c r="FT195" s="208"/>
      <c r="GA195" s="174"/>
      <c r="GB195" s="174"/>
      <c r="GC195" s="174"/>
      <c r="GD195" s="174"/>
      <c r="GE195" s="174"/>
      <c r="GF195" s="174"/>
      <c r="GG195" s="174"/>
      <c r="GH195" s="174"/>
      <c r="GI195" s="174"/>
      <c r="GJ195" s="174"/>
      <c r="GK195" s="174"/>
      <c r="GL195" s="174"/>
      <c r="GM195" s="174"/>
      <c r="GN195" s="174"/>
      <c r="GO195" s="174"/>
      <c r="GP195" s="208"/>
      <c r="GS195" s="174"/>
      <c r="GT195" s="175"/>
      <c r="GU195" s="175"/>
      <c r="GV195" s="175"/>
      <c r="GW195" s="174"/>
      <c r="GX195" s="174"/>
      <c r="GY195" s="174"/>
      <c r="GZ195" s="174"/>
      <c r="HA195" s="174"/>
      <c r="HB195" s="174"/>
      <c r="HC195" s="174"/>
      <c r="HD195" s="174"/>
      <c r="HE195" s="174"/>
      <c r="HF195" s="174"/>
      <c r="HG195" s="174"/>
      <c r="HH195" s="174"/>
      <c r="HI195" s="174"/>
      <c r="HJ195" s="174"/>
      <c r="HK195" s="174"/>
      <c r="HL195" s="208"/>
      <c r="HO195" s="174"/>
      <c r="HP195" s="175"/>
      <c r="HQ195" s="175"/>
      <c r="HR195" s="175"/>
      <c r="HS195" s="174"/>
      <c r="HT195" s="174"/>
      <c r="HU195" s="174"/>
      <c r="HV195" s="174"/>
      <c r="HW195" s="174"/>
      <c r="HX195" s="174"/>
      <c r="HY195" s="174"/>
      <c r="HZ195" s="174"/>
      <c r="IA195" s="174"/>
      <c r="IB195" s="174"/>
      <c r="IC195" s="174"/>
      <c r="ID195" s="174"/>
      <c r="IE195" s="174"/>
      <c r="IF195" s="174"/>
      <c r="IG195" s="208"/>
      <c r="IJ195" s="174"/>
      <c r="IK195" s="175"/>
      <c r="IL195" s="175"/>
      <c r="IM195" s="175"/>
      <c r="IN195" s="175"/>
      <c r="IO195" s="175"/>
      <c r="IP195" s="175"/>
      <c r="IQ195" s="175"/>
      <c r="IR195" s="175"/>
      <c r="IS195" s="175"/>
      <c r="IT195" s="175"/>
      <c r="IU195" s="175"/>
      <c r="IV195" s="175"/>
      <c r="IW195" s="175"/>
      <c r="IX195" s="175"/>
      <c r="IY195" s="175"/>
      <c r="IZ195" s="175"/>
      <c r="JA195" s="175"/>
      <c r="JB195" s="175"/>
      <c r="JC195" s="208"/>
      <c r="JF195" s="174"/>
      <c r="JG195" s="175"/>
      <c r="JH195" s="175"/>
      <c r="JI195" s="175"/>
      <c r="JJ195" s="174"/>
      <c r="JK195" s="174"/>
      <c r="JL195" s="174"/>
      <c r="JM195" s="174"/>
      <c r="JN195" s="174"/>
      <c r="JO195" s="174"/>
      <c r="JP195" s="174"/>
      <c r="JQ195" s="174"/>
      <c r="JR195" s="174"/>
      <c r="JS195" s="174"/>
      <c r="JT195" s="174"/>
      <c r="JU195" s="174"/>
      <c r="JV195" s="174"/>
      <c r="JW195" s="174"/>
      <c r="JX195" s="208"/>
    </row>
    <row r="196" spans="175:284" ht="24.75" customHeight="1" x14ac:dyDescent="0.3">
      <c r="FS196" s="175"/>
      <c r="FT196" s="208"/>
      <c r="GA196" s="174"/>
      <c r="GB196" s="174"/>
      <c r="GC196" s="174"/>
      <c r="GD196" s="174"/>
      <c r="GE196" s="174"/>
      <c r="GF196" s="174"/>
      <c r="GG196" s="174"/>
      <c r="GH196" s="174"/>
      <c r="GI196" s="174"/>
      <c r="GJ196" s="174"/>
      <c r="GK196" s="174"/>
      <c r="GL196" s="174"/>
      <c r="GM196" s="174"/>
      <c r="GN196" s="174"/>
      <c r="GO196" s="174"/>
      <c r="GP196" s="208"/>
      <c r="GS196" s="174"/>
      <c r="GT196" s="175"/>
      <c r="GU196" s="175"/>
      <c r="GV196" s="175"/>
      <c r="GW196" s="174"/>
      <c r="GX196" s="174"/>
      <c r="GY196" s="174"/>
      <c r="GZ196" s="174"/>
      <c r="HA196" s="174"/>
      <c r="HB196" s="174"/>
      <c r="HC196" s="174"/>
      <c r="HD196" s="174"/>
      <c r="HE196" s="174"/>
      <c r="HF196" s="174"/>
      <c r="HG196" s="174"/>
      <c r="HH196" s="174"/>
      <c r="HI196" s="174"/>
      <c r="HJ196" s="174"/>
      <c r="HK196" s="174"/>
      <c r="HL196" s="208"/>
      <c r="HO196" s="174"/>
      <c r="HP196" s="175"/>
      <c r="HQ196" s="175"/>
      <c r="HR196" s="175"/>
      <c r="HS196" s="174"/>
      <c r="HT196" s="174"/>
      <c r="HU196" s="174"/>
      <c r="HV196" s="174"/>
      <c r="HW196" s="174"/>
      <c r="HX196" s="174"/>
      <c r="HY196" s="174"/>
      <c r="HZ196" s="174"/>
      <c r="IA196" s="174"/>
      <c r="IB196" s="174"/>
      <c r="IC196" s="174"/>
      <c r="ID196" s="174"/>
      <c r="IE196" s="174"/>
      <c r="IF196" s="174"/>
      <c r="IG196" s="208"/>
      <c r="IJ196" s="174"/>
      <c r="IK196" s="175"/>
      <c r="IL196" s="175"/>
      <c r="IM196" s="175"/>
      <c r="IN196" s="175"/>
      <c r="IO196" s="175"/>
      <c r="IP196" s="175"/>
      <c r="IQ196" s="175"/>
      <c r="IR196" s="175"/>
      <c r="IS196" s="175"/>
      <c r="IT196" s="175"/>
      <c r="IU196" s="175"/>
      <c r="IV196" s="175"/>
      <c r="IW196" s="175"/>
      <c r="IX196" s="175"/>
      <c r="IY196" s="175"/>
      <c r="IZ196" s="175"/>
      <c r="JA196" s="175"/>
      <c r="JB196" s="175"/>
      <c r="JC196" s="208"/>
      <c r="JF196" s="174"/>
      <c r="JG196" s="175"/>
      <c r="JH196" s="175"/>
      <c r="JI196" s="175"/>
      <c r="JJ196" s="174"/>
      <c r="JK196" s="174"/>
      <c r="JL196" s="174"/>
      <c r="JM196" s="174"/>
      <c r="JN196" s="174"/>
      <c r="JO196" s="174"/>
      <c r="JP196" s="174"/>
      <c r="JQ196" s="174"/>
      <c r="JR196" s="174"/>
      <c r="JS196" s="174"/>
      <c r="JT196" s="174"/>
      <c r="JU196" s="174"/>
      <c r="JV196" s="174"/>
      <c r="JW196" s="174"/>
      <c r="JX196" s="208"/>
    </row>
    <row r="197" spans="175:284" ht="24.75" customHeight="1" x14ac:dyDescent="0.3">
      <c r="FS197" s="175"/>
      <c r="FT197" s="208"/>
      <c r="GA197" s="174"/>
      <c r="GB197" s="174"/>
      <c r="GC197" s="174"/>
      <c r="GD197" s="174"/>
      <c r="GE197" s="174"/>
      <c r="GF197" s="174"/>
      <c r="GG197" s="174"/>
      <c r="GH197" s="174"/>
      <c r="GI197" s="174"/>
      <c r="GJ197" s="174"/>
      <c r="GK197" s="174"/>
      <c r="GL197" s="174"/>
      <c r="GM197" s="174"/>
      <c r="GN197" s="174"/>
      <c r="GO197" s="174"/>
      <c r="GP197" s="208"/>
      <c r="GS197" s="174"/>
      <c r="GT197" s="175"/>
      <c r="GU197" s="175"/>
      <c r="GV197" s="175"/>
      <c r="GW197" s="174"/>
      <c r="GX197" s="174"/>
      <c r="GY197" s="174"/>
      <c r="GZ197" s="174"/>
      <c r="HA197" s="174"/>
      <c r="HB197" s="174"/>
      <c r="HC197" s="174"/>
      <c r="HD197" s="174"/>
      <c r="HE197" s="174"/>
      <c r="HF197" s="174"/>
      <c r="HG197" s="174"/>
      <c r="HH197" s="174"/>
      <c r="HI197" s="174"/>
      <c r="HJ197" s="174"/>
      <c r="HK197" s="174"/>
      <c r="HL197" s="208"/>
      <c r="HO197" s="174"/>
      <c r="HP197" s="175"/>
      <c r="HQ197" s="175"/>
      <c r="HR197" s="175"/>
      <c r="HS197" s="174"/>
      <c r="HT197" s="174"/>
      <c r="HU197" s="174"/>
      <c r="HV197" s="174"/>
      <c r="HW197" s="174"/>
      <c r="HX197" s="174"/>
      <c r="HY197" s="174"/>
      <c r="HZ197" s="174"/>
      <c r="IA197" s="174"/>
      <c r="IB197" s="174"/>
      <c r="IC197" s="174"/>
      <c r="ID197" s="174"/>
      <c r="IE197" s="174"/>
      <c r="IF197" s="174"/>
      <c r="IG197" s="208"/>
      <c r="IJ197" s="174"/>
      <c r="IK197" s="175"/>
      <c r="IL197" s="175"/>
      <c r="IM197" s="175"/>
      <c r="IN197" s="175"/>
      <c r="IO197" s="175"/>
      <c r="IP197" s="175"/>
      <c r="IQ197" s="175"/>
      <c r="IR197" s="175"/>
      <c r="IS197" s="175"/>
      <c r="IT197" s="175"/>
      <c r="IU197" s="175"/>
      <c r="IV197" s="175"/>
      <c r="IW197" s="175"/>
      <c r="IX197" s="175"/>
      <c r="IY197" s="175"/>
      <c r="IZ197" s="175"/>
      <c r="JA197" s="175"/>
      <c r="JB197" s="175"/>
      <c r="JC197" s="208"/>
      <c r="JF197" s="174"/>
      <c r="JG197" s="175"/>
      <c r="JH197" s="175"/>
      <c r="JI197" s="175"/>
      <c r="JJ197" s="174"/>
      <c r="JK197" s="174"/>
      <c r="JL197" s="174"/>
      <c r="JM197" s="174"/>
      <c r="JN197" s="174"/>
      <c r="JO197" s="174"/>
      <c r="JP197" s="174"/>
      <c r="JQ197" s="174"/>
      <c r="JR197" s="174"/>
      <c r="JS197" s="174"/>
      <c r="JT197" s="174"/>
      <c r="JU197" s="174"/>
      <c r="JV197" s="174"/>
      <c r="JW197" s="174"/>
      <c r="JX197" s="208"/>
    </row>
    <row r="198" spans="175:284" ht="24.75" customHeight="1" x14ac:dyDescent="0.3">
      <c r="FS198" s="175"/>
      <c r="FT198" s="208"/>
      <c r="GA198" s="174"/>
      <c r="GB198" s="174"/>
      <c r="GC198" s="174"/>
      <c r="GD198" s="174"/>
      <c r="GE198" s="174"/>
      <c r="GF198" s="174"/>
      <c r="GG198" s="174"/>
      <c r="GH198" s="174"/>
      <c r="GI198" s="174"/>
      <c r="GJ198" s="174"/>
      <c r="GK198" s="174"/>
      <c r="GL198" s="174"/>
      <c r="GM198" s="174"/>
      <c r="GN198" s="174"/>
      <c r="GO198" s="174"/>
      <c r="GP198" s="208"/>
      <c r="GS198" s="174"/>
      <c r="GT198" s="175"/>
      <c r="GU198" s="175"/>
      <c r="GV198" s="175"/>
      <c r="GW198" s="174"/>
      <c r="GX198" s="174"/>
      <c r="GY198" s="174"/>
      <c r="GZ198" s="174"/>
      <c r="HA198" s="174"/>
      <c r="HB198" s="174"/>
      <c r="HC198" s="174"/>
      <c r="HD198" s="174"/>
      <c r="HE198" s="174"/>
      <c r="HF198" s="174"/>
      <c r="HG198" s="174"/>
      <c r="HH198" s="174"/>
      <c r="HI198" s="174"/>
      <c r="HJ198" s="174"/>
      <c r="HK198" s="174"/>
      <c r="HL198" s="208"/>
      <c r="HO198" s="174"/>
      <c r="HP198" s="175"/>
      <c r="HQ198" s="175"/>
      <c r="HR198" s="175"/>
      <c r="HS198" s="174"/>
      <c r="HT198" s="174"/>
      <c r="HU198" s="174"/>
      <c r="HV198" s="174"/>
      <c r="HW198" s="174"/>
      <c r="HX198" s="174"/>
      <c r="HY198" s="174"/>
      <c r="HZ198" s="174"/>
      <c r="IA198" s="174"/>
      <c r="IB198" s="174"/>
      <c r="IC198" s="174"/>
      <c r="ID198" s="174"/>
      <c r="IE198" s="174"/>
      <c r="IF198" s="174"/>
      <c r="IG198" s="208"/>
      <c r="IJ198" s="174"/>
      <c r="IK198" s="175"/>
      <c r="IL198" s="175"/>
      <c r="IM198" s="175"/>
      <c r="IN198" s="175"/>
      <c r="IO198" s="175"/>
      <c r="IP198" s="175"/>
      <c r="IQ198" s="175"/>
      <c r="IR198" s="175"/>
      <c r="IS198" s="175"/>
      <c r="IT198" s="175"/>
      <c r="IU198" s="175"/>
      <c r="IV198" s="175"/>
      <c r="IW198" s="175"/>
      <c r="IX198" s="175"/>
      <c r="IY198" s="175"/>
      <c r="IZ198" s="175"/>
      <c r="JA198" s="175"/>
      <c r="JB198" s="175"/>
      <c r="JC198" s="208"/>
      <c r="JF198" s="174"/>
      <c r="JG198" s="175"/>
      <c r="JH198" s="175"/>
      <c r="JI198" s="175"/>
      <c r="JJ198" s="174"/>
      <c r="JK198" s="174"/>
      <c r="JL198" s="174"/>
      <c r="JM198" s="174"/>
      <c r="JN198" s="174"/>
      <c r="JO198" s="174"/>
      <c r="JP198" s="174"/>
      <c r="JQ198" s="174"/>
      <c r="JR198" s="174"/>
      <c r="JS198" s="174"/>
      <c r="JT198" s="174"/>
      <c r="JU198" s="174"/>
      <c r="JV198" s="174"/>
      <c r="JW198" s="174"/>
      <c r="JX198" s="208"/>
    </row>
    <row r="199" spans="175:284" ht="24.75" customHeight="1" x14ac:dyDescent="0.3">
      <c r="FS199" s="175"/>
      <c r="FT199" s="208"/>
      <c r="GA199" s="174"/>
      <c r="GB199" s="174"/>
      <c r="GC199" s="174"/>
      <c r="GD199" s="174"/>
      <c r="GE199" s="174"/>
      <c r="GF199" s="174"/>
      <c r="GG199" s="174"/>
      <c r="GH199" s="174"/>
      <c r="GI199" s="174"/>
      <c r="GJ199" s="174"/>
      <c r="GK199" s="174"/>
      <c r="GL199" s="174"/>
      <c r="GM199" s="174"/>
      <c r="GN199" s="174"/>
      <c r="GO199" s="174"/>
      <c r="GP199" s="208"/>
      <c r="GS199" s="174"/>
      <c r="GT199" s="175"/>
      <c r="GU199" s="175"/>
      <c r="GV199" s="175"/>
      <c r="GW199" s="174"/>
      <c r="GX199" s="174"/>
      <c r="GY199" s="174"/>
      <c r="GZ199" s="174"/>
      <c r="HA199" s="174"/>
      <c r="HB199" s="174"/>
      <c r="HC199" s="174"/>
      <c r="HD199" s="174"/>
      <c r="HE199" s="174"/>
      <c r="HF199" s="174"/>
      <c r="HG199" s="174"/>
      <c r="HH199" s="174"/>
      <c r="HI199" s="174"/>
      <c r="HJ199" s="174"/>
      <c r="HK199" s="174"/>
      <c r="HL199" s="208"/>
      <c r="HO199" s="174"/>
      <c r="HP199" s="175"/>
      <c r="HQ199" s="175"/>
      <c r="HR199" s="175"/>
      <c r="HS199" s="174"/>
      <c r="HT199" s="174"/>
      <c r="HU199" s="174"/>
      <c r="HV199" s="174"/>
      <c r="HW199" s="174"/>
      <c r="HX199" s="174"/>
      <c r="HY199" s="174"/>
      <c r="HZ199" s="174"/>
      <c r="IA199" s="174"/>
      <c r="IB199" s="174"/>
      <c r="IC199" s="174"/>
      <c r="ID199" s="174"/>
      <c r="IE199" s="174"/>
      <c r="IF199" s="174"/>
      <c r="IG199" s="208"/>
      <c r="IJ199" s="174"/>
      <c r="IK199" s="175"/>
      <c r="IL199" s="175"/>
      <c r="IM199" s="175"/>
      <c r="IN199" s="175"/>
      <c r="IO199" s="175"/>
      <c r="IP199" s="175"/>
      <c r="IQ199" s="175"/>
      <c r="IR199" s="175"/>
      <c r="IS199" s="175"/>
      <c r="IT199" s="175"/>
      <c r="IU199" s="175"/>
      <c r="IV199" s="175"/>
      <c r="IW199" s="175"/>
      <c r="IX199" s="175"/>
      <c r="IY199" s="175"/>
      <c r="IZ199" s="175"/>
      <c r="JA199" s="175"/>
      <c r="JB199" s="175"/>
      <c r="JC199" s="208"/>
      <c r="JF199" s="174"/>
      <c r="JG199" s="175"/>
      <c r="JH199" s="175"/>
      <c r="JI199" s="175"/>
      <c r="JJ199" s="174"/>
      <c r="JK199" s="174"/>
      <c r="JL199" s="174"/>
      <c r="JM199" s="174"/>
      <c r="JN199" s="174"/>
      <c r="JO199" s="174"/>
      <c r="JP199" s="174"/>
      <c r="JQ199" s="174"/>
      <c r="JR199" s="174"/>
      <c r="JS199" s="174"/>
      <c r="JT199" s="174"/>
      <c r="JU199" s="174"/>
      <c r="JV199" s="174"/>
      <c r="JW199" s="174"/>
      <c r="JX199" s="208"/>
    </row>
    <row r="200" spans="175:284" ht="24.75" customHeight="1" x14ac:dyDescent="0.3">
      <c r="FS200" s="175"/>
      <c r="FT200" s="208"/>
      <c r="GA200" s="174"/>
      <c r="GB200" s="174"/>
      <c r="GC200" s="174"/>
      <c r="GD200" s="174"/>
      <c r="GE200" s="174"/>
      <c r="GF200" s="174"/>
      <c r="GG200" s="174"/>
      <c r="GH200" s="174"/>
      <c r="GI200" s="174"/>
      <c r="GJ200" s="174"/>
      <c r="GK200" s="174"/>
      <c r="GL200" s="174"/>
      <c r="GM200" s="174"/>
      <c r="GN200" s="174"/>
      <c r="GO200" s="174"/>
      <c r="GP200" s="208"/>
      <c r="GS200" s="174"/>
      <c r="GT200" s="175"/>
      <c r="GU200" s="175"/>
      <c r="GV200" s="175"/>
      <c r="GW200" s="174"/>
      <c r="GX200" s="174"/>
      <c r="GY200" s="174"/>
      <c r="GZ200" s="174"/>
      <c r="HA200" s="174"/>
      <c r="HB200" s="174"/>
      <c r="HC200" s="174"/>
      <c r="HD200" s="174"/>
      <c r="HE200" s="174"/>
      <c r="HF200" s="174"/>
      <c r="HG200" s="174"/>
      <c r="HH200" s="174"/>
      <c r="HI200" s="174"/>
      <c r="HJ200" s="174"/>
      <c r="HK200" s="174"/>
      <c r="HL200" s="208"/>
      <c r="HO200" s="174"/>
      <c r="HP200" s="175"/>
      <c r="HQ200" s="175"/>
      <c r="HR200" s="175"/>
      <c r="HS200" s="174"/>
      <c r="HT200" s="174"/>
      <c r="HU200" s="174"/>
      <c r="HV200" s="174"/>
      <c r="HW200" s="174"/>
      <c r="HX200" s="174"/>
      <c r="HY200" s="174"/>
      <c r="HZ200" s="174"/>
      <c r="IA200" s="174"/>
      <c r="IB200" s="174"/>
      <c r="IC200" s="174"/>
      <c r="ID200" s="174"/>
      <c r="IE200" s="174"/>
      <c r="IF200" s="174"/>
      <c r="IG200" s="208"/>
      <c r="IJ200" s="174"/>
      <c r="IK200" s="175"/>
      <c r="IL200" s="175"/>
      <c r="IM200" s="175"/>
      <c r="IN200" s="175"/>
      <c r="IO200" s="175"/>
      <c r="IP200" s="175"/>
      <c r="IQ200" s="175"/>
      <c r="IR200" s="175"/>
      <c r="IS200" s="175"/>
      <c r="IT200" s="175"/>
      <c r="IU200" s="175"/>
      <c r="IV200" s="175"/>
      <c r="IW200" s="175"/>
      <c r="IX200" s="175"/>
      <c r="IY200" s="175"/>
      <c r="IZ200" s="175"/>
      <c r="JA200" s="175"/>
      <c r="JB200" s="175"/>
      <c r="JC200" s="208"/>
      <c r="JF200" s="174"/>
      <c r="JG200" s="175"/>
      <c r="JH200" s="175"/>
      <c r="JI200" s="175"/>
      <c r="JJ200" s="174"/>
      <c r="JK200" s="174"/>
      <c r="JL200" s="174"/>
      <c r="JM200" s="174"/>
      <c r="JN200" s="174"/>
      <c r="JO200" s="174"/>
      <c r="JP200" s="174"/>
      <c r="JQ200" s="174"/>
      <c r="JR200" s="174"/>
      <c r="JS200" s="174"/>
      <c r="JT200" s="174"/>
      <c r="JU200" s="174"/>
      <c r="JV200" s="174"/>
      <c r="JW200" s="174"/>
      <c r="JX200" s="208"/>
    </row>
    <row r="201" spans="175:284" ht="24.75" customHeight="1" x14ac:dyDescent="0.3">
      <c r="FS201" s="175"/>
      <c r="FT201" s="208"/>
      <c r="GA201" s="174"/>
      <c r="GB201" s="174"/>
      <c r="GC201" s="174"/>
      <c r="GD201" s="174"/>
      <c r="GE201" s="174"/>
      <c r="GF201" s="174"/>
      <c r="GG201" s="174"/>
      <c r="GH201" s="174"/>
      <c r="GI201" s="174"/>
      <c r="GJ201" s="174"/>
      <c r="GK201" s="174"/>
      <c r="GL201" s="174"/>
      <c r="GM201" s="174"/>
      <c r="GN201" s="174"/>
      <c r="GO201" s="174"/>
      <c r="GP201" s="208"/>
      <c r="GS201" s="174"/>
      <c r="GT201" s="175"/>
      <c r="GU201" s="175"/>
      <c r="GV201" s="175"/>
      <c r="GW201" s="174"/>
      <c r="GX201" s="174"/>
      <c r="GY201" s="174"/>
      <c r="GZ201" s="174"/>
      <c r="HA201" s="174"/>
      <c r="HB201" s="174"/>
      <c r="HC201" s="174"/>
      <c r="HD201" s="174"/>
      <c r="HE201" s="174"/>
      <c r="HF201" s="174"/>
      <c r="HG201" s="174"/>
      <c r="HH201" s="174"/>
      <c r="HI201" s="174"/>
      <c r="HJ201" s="174"/>
      <c r="HK201" s="174"/>
      <c r="HL201" s="208"/>
      <c r="HO201" s="174"/>
      <c r="HP201" s="175"/>
      <c r="HQ201" s="175"/>
      <c r="HR201" s="175"/>
      <c r="HS201" s="174"/>
      <c r="HT201" s="174"/>
      <c r="HU201" s="174"/>
      <c r="HV201" s="174"/>
      <c r="HW201" s="174"/>
      <c r="HX201" s="174"/>
      <c r="HY201" s="174"/>
      <c r="HZ201" s="174"/>
      <c r="IA201" s="174"/>
      <c r="IB201" s="174"/>
      <c r="IC201" s="174"/>
      <c r="ID201" s="174"/>
      <c r="IE201" s="174"/>
      <c r="IF201" s="174"/>
      <c r="IG201" s="208"/>
      <c r="IJ201" s="174"/>
      <c r="IK201" s="175"/>
      <c r="IL201" s="175"/>
      <c r="IM201" s="175"/>
      <c r="IN201" s="175"/>
      <c r="IO201" s="175"/>
      <c r="IP201" s="175"/>
      <c r="IQ201" s="175"/>
      <c r="IR201" s="175"/>
      <c r="IS201" s="175"/>
      <c r="IT201" s="175"/>
      <c r="IU201" s="175"/>
      <c r="IV201" s="175"/>
      <c r="IW201" s="175"/>
      <c r="IX201" s="175"/>
      <c r="IY201" s="175"/>
      <c r="IZ201" s="175"/>
      <c r="JA201" s="175"/>
      <c r="JB201" s="175"/>
      <c r="JC201" s="208"/>
      <c r="JF201" s="174"/>
      <c r="JG201" s="175"/>
      <c r="JH201" s="175"/>
      <c r="JI201" s="175"/>
      <c r="JJ201" s="174"/>
      <c r="JK201" s="174"/>
      <c r="JL201" s="174"/>
      <c r="JM201" s="174"/>
      <c r="JN201" s="174"/>
      <c r="JO201" s="174"/>
      <c r="JP201" s="174"/>
      <c r="JQ201" s="174"/>
      <c r="JR201" s="174"/>
      <c r="JS201" s="174"/>
      <c r="JT201" s="174"/>
      <c r="JU201" s="174"/>
      <c r="JV201" s="174"/>
      <c r="JW201" s="174"/>
      <c r="JX201" s="208"/>
    </row>
    <row r="202" spans="175:284" ht="24.75" customHeight="1" x14ac:dyDescent="0.3">
      <c r="FS202" s="175"/>
      <c r="FT202" s="208"/>
      <c r="GA202" s="174"/>
      <c r="GB202" s="174"/>
      <c r="GC202" s="174"/>
      <c r="GD202" s="174"/>
      <c r="GE202" s="174"/>
      <c r="GF202" s="174"/>
      <c r="GG202" s="174"/>
      <c r="GH202" s="174"/>
      <c r="GI202" s="174"/>
      <c r="GJ202" s="174"/>
      <c r="GK202" s="174"/>
      <c r="GL202" s="174"/>
      <c r="GM202" s="174"/>
      <c r="GN202" s="174"/>
      <c r="GO202" s="174"/>
      <c r="GP202" s="208"/>
      <c r="GS202" s="174"/>
      <c r="GT202" s="175"/>
      <c r="GU202" s="175"/>
      <c r="GV202" s="175"/>
      <c r="GW202" s="174"/>
      <c r="GX202" s="174"/>
      <c r="GY202" s="174"/>
      <c r="GZ202" s="174"/>
      <c r="HA202" s="174"/>
      <c r="HB202" s="174"/>
      <c r="HC202" s="174"/>
      <c r="HD202" s="174"/>
      <c r="HE202" s="174"/>
      <c r="HF202" s="174"/>
      <c r="HG202" s="174"/>
      <c r="HH202" s="174"/>
      <c r="HI202" s="174"/>
      <c r="HJ202" s="174"/>
      <c r="HK202" s="174"/>
      <c r="HL202" s="208"/>
      <c r="HO202" s="174"/>
      <c r="HP202" s="175"/>
      <c r="HQ202" s="175"/>
      <c r="HR202" s="175"/>
      <c r="HS202" s="174"/>
      <c r="HT202" s="174"/>
      <c r="HU202" s="174"/>
      <c r="HV202" s="174"/>
      <c r="HW202" s="174"/>
      <c r="HX202" s="174"/>
      <c r="HY202" s="174"/>
      <c r="HZ202" s="174"/>
      <c r="IA202" s="174"/>
      <c r="IB202" s="174"/>
      <c r="IC202" s="174"/>
      <c r="ID202" s="174"/>
      <c r="IE202" s="174"/>
      <c r="IF202" s="174"/>
      <c r="IG202" s="208"/>
      <c r="IJ202" s="174"/>
      <c r="IK202" s="175"/>
      <c r="IL202" s="175"/>
      <c r="IM202" s="175"/>
      <c r="IN202" s="175"/>
      <c r="IO202" s="175"/>
      <c r="IP202" s="175"/>
      <c r="IQ202" s="175"/>
      <c r="IR202" s="175"/>
      <c r="IS202" s="175"/>
      <c r="IT202" s="175"/>
      <c r="IU202" s="175"/>
      <c r="IV202" s="175"/>
      <c r="IW202" s="175"/>
      <c r="IX202" s="175"/>
      <c r="IY202" s="175"/>
      <c r="IZ202" s="175"/>
      <c r="JA202" s="175"/>
      <c r="JB202" s="175"/>
      <c r="JC202" s="208"/>
      <c r="JF202" s="174"/>
      <c r="JG202" s="175"/>
      <c r="JH202" s="175"/>
      <c r="JI202" s="175"/>
      <c r="JJ202" s="174"/>
      <c r="JK202" s="174"/>
      <c r="JL202" s="174"/>
      <c r="JM202" s="174"/>
      <c r="JN202" s="174"/>
      <c r="JO202" s="174"/>
      <c r="JP202" s="174"/>
      <c r="JQ202" s="174"/>
      <c r="JR202" s="174"/>
      <c r="JS202" s="174"/>
      <c r="JT202" s="174"/>
      <c r="JU202" s="174"/>
      <c r="JV202" s="174"/>
      <c r="JW202" s="174"/>
      <c r="JX202" s="208"/>
    </row>
    <row r="203" spans="175:284" ht="24.75" customHeight="1" x14ac:dyDescent="0.3">
      <c r="FS203" s="175"/>
      <c r="FT203" s="208"/>
      <c r="GA203" s="174"/>
      <c r="GB203" s="174"/>
      <c r="GC203" s="174"/>
      <c r="GD203" s="174"/>
      <c r="GE203" s="174"/>
      <c r="GF203" s="174"/>
      <c r="GG203" s="174"/>
      <c r="GH203" s="174"/>
      <c r="GI203" s="174"/>
      <c r="GJ203" s="174"/>
      <c r="GK203" s="174"/>
      <c r="GL203" s="174"/>
      <c r="GM203" s="174"/>
      <c r="GN203" s="174"/>
      <c r="GO203" s="174"/>
      <c r="GP203" s="208"/>
      <c r="GS203" s="174"/>
      <c r="GT203" s="175"/>
      <c r="GU203" s="175"/>
      <c r="GV203" s="175"/>
      <c r="GW203" s="174"/>
      <c r="GX203" s="174"/>
      <c r="GY203" s="174"/>
      <c r="GZ203" s="174"/>
      <c r="HA203" s="174"/>
      <c r="HB203" s="174"/>
      <c r="HC203" s="174"/>
      <c r="HD203" s="174"/>
      <c r="HE203" s="174"/>
      <c r="HF203" s="174"/>
      <c r="HG203" s="174"/>
      <c r="HH203" s="174"/>
      <c r="HI203" s="174"/>
      <c r="HJ203" s="174"/>
      <c r="HK203" s="174"/>
      <c r="HL203" s="208"/>
      <c r="HO203" s="174"/>
      <c r="HP203" s="175"/>
      <c r="HQ203" s="175"/>
      <c r="HR203" s="175"/>
      <c r="HS203" s="174"/>
      <c r="HT203" s="174"/>
      <c r="HU203" s="174"/>
      <c r="HV203" s="174"/>
      <c r="HW203" s="174"/>
      <c r="HX203" s="174"/>
      <c r="HY203" s="174"/>
      <c r="HZ203" s="174"/>
      <c r="IA203" s="174"/>
      <c r="IB203" s="174"/>
      <c r="IC203" s="174"/>
      <c r="ID203" s="174"/>
      <c r="IE203" s="174"/>
      <c r="IF203" s="174"/>
      <c r="IG203" s="208"/>
      <c r="IJ203" s="174"/>
      <c r="IK203" s="175"/>
      <c r="IL203" s="175"/>
      <c r="IM203" s="175"/>
      <c r="IN203" s="175"/>
      <c r="IO203" s="175"/>
      <c r="IP203" s="175"/>
      <c r="IQ203" s="175"/>
      <c r="IR203" s="175"/>
      <c r="IS203" s="175"/>
      <c r="IT203" s="175"/>
      <c r="IU203" s="175"/>
      <c r="IV203" s="175"/>
      <c r="IW203" s="175"/>
      <c r="IX203" s="175"/>
      <c r="IY203" s="175"/>
      <c r="IZ203" s="175"/>
      <c r="JA203" s="175"/>
      <c r="JB203" s="175"/>
      <c r="JC203" s="208"/>
      <c r="JF203" s="174"/>
      <c r="JG203" s="175"/>
      <c r="JH203" s="175"/>
      <c r="JI203" s="175"/>
      <c r="JJ203" s="174"/>
      <c r="JK203" s="174"/>
      <c r="JL203" s="174"/>
      <c r="JM203" s="174"/>
      <c r="JN203" s="174"/>
      <c r="JO203" s="174"/>
      <c r="JP203" s="174"/>
      <c r="JQ203" s="174"/>
      <c r="JR203" s="174"/>
      <c r="JS203" s="174"/>
      <c r="JT203" s="174"/>
      <c r="JU203" s="174"/>
      <c r="JV203" s="174"/>
      <c r="JW203" s="174"/>
      <c r="JX203" s="208"/>
    </row>
    <row r="204" spans="175:284" ht="24.75" customHeight="1" x14ac:dyDescent="0.3">
      <c r="FS204" s="175"/>
      <c r="FT204" s="208"/>
      <c r="GA204" s="174"/>
      <c r="GB204" s="174"/>
      <c r="GC204" s="174"/>
      <c r="GD204" s="174"/>
      <c r="GE204" s="174"/>
      <c r="GF204" s="174"/>
      <c r="GG204" s="174"/>
      <c r="GH204" s="174"/>
      <c r="GI204" s="174"/>
      <c r="GJ204" s="174"/>
      <c r="GK204" s="174"/>
      <c r="GL204" s="174"/>
      <c r="GM204" s="174"/>
      <c r="GN204" s="174"/>
      <c r="GO204" s="174"/>
      <c r="GP204" s="208"/>
      <c r="GS204" s="174"/>
      <c r="GT204" s="175"/>
      <c r="GU204" s="175"/>
      <c r="GV204" s="175"/>
      <c r="GW204" s="174"/>
      <c r="GX204" s="174"/>
      <c r="GY204" s="174"/>
      <c r="GZ204" s="174"/>
      <c r="HA204" s="174"/>
      <c r="HB204" s="174"/>
      <c r="HC204" s="174"/>
      <c r="HD204" s="174"/>
      <c r="HE204" s="174"/>
      <c r="HF204" s="174"/>
      <c r="HG204" s="174"/>
      <c r="HH204" s="174"/>
      <c r="HI204" s="174"/>
      <c r="HJ204" s="174"/>
      <c r="HK204" s="174"/>
      <c r="HL204" s="208"/>
      <c r="HO204" s="174"/>
      <c r="HP204" s="175"/>
      <c r="HQ204" s="175"/>
      <c r="HR204" s="175"/>
      <c r="HS204" s="174"/>
      <c r="HT204" s="174"/>
      <c r="HU204" s="174"/>
      <c r="HV204" s="174"/>
      <c r="HW204" s="174"/>
      <c r="HX204" s="174"/>
      <c r="HY204" s="174"/>
      <c r="HZ204" s="174"/>
      <c r="IA204" s="174"/>
      <c r="IB204" s="174"/>
      <c r="IC204" s="174"/>
      <c r="ID204" s="174"/>
      <c r="IE204" s="174"/>
      <c r="IF204" s="174"/>
      <c r="IG204" s="208"/>
      <c r="IJ204" s="174"/>
      <c r="IK204" s="175"/>
      <c r="IL204" s="175"/>
      <c r="IM204" s="175"/>
      <c r="IN204" s="175"/>
      <c r="IO204" s="175"/>
      <c r="IP204" s="175"/>
      <c r="IQ204" s="175"/>
      <c r="IR204" s="175"/>
      <c r="IS204" s="175"/>
      <c r="IT204" s="175"/>
      <c r="IU204" s="175"/>
      <c r="IV204" s="175"/>
      <c r="IW204" s="175"/>
      <c r="IX204" s="175"/>
      <c r="IY204" s="175"/>
      <c r="IZ204" s="175"/>
      <c r="JA204" s="175"/>
      <c r="JB204" s="175"/>
      <c r="JC204" s="208"/>
      <c r="JF204" s="174"/>
      <c r="JG204" s="175"/>
      <c r="JH204" s="175"/>
      <c r="JI204" s="175"/>
      <c r="JJ204" s="174"/>
      <c r="JK204" s="174"/>
      <c r="JL204" s="174"/>
      <c r="JM204" s="174"/>
      <c r="JN204" s="174"/>
      <c r="JO204" s="174"/>
      <c r="JP204" s="174"/>
      <c r="JQ204" s="174"/>
      <c r="JR204" s="174"/>
      <c r="JS204" s="174"/>
      <c r="JT204" s="174"/>
      <c r="JU204" s="174"/>
      <c r="JV204" s="174"/>
      <c r="JW204" s="174"/>
      <c r="JX204" s="208"/>
    </row>
    <row r="205" spans="175:284" ht="24.75" customHeight="1" x14ac:dyDescent="0.3">
      <c r="FS205" s="175"/>
      <c r="FT205" s="208"/>
      <c r="GA205" s="174"/>
      <c r="GB205" s="174"/>
      <c r="GC205" s="174"/>
      <c r="GD205" s="174"/>
      <c r="GE205" s="174"/>
      <c r="GF205" s="174"/>
      <c r="GG205" s="174"/>
      <c r="GH205" s="174"/>
      <c r="GI205" s="174"/>
      <c r="GJ205" s="174"/>
      <c r="GK205" s="174"/>
      <c r="GL205" s="174"/>
      <c r="GM205" s="174"/>
      <c r="GN205" s="174"/>
      <c r="GO205" s="174"/>
      <c r="GP205" s="208"/>
      <c r="GS205" s="174"/>
      <c r="GT205" s="175"/>
      <c r="GU205" s="175"/>
      <c r="GV205" s="175"/>
      <c r="GW205" s="174"/>
      <c r="GX205" s="174"/>
      <c r="GY205" s="174"/>
      <c r="GZ205" s="174"/>
      <c r="HA205" s="174"/>
      <c r="HB205" s="174"/>
      <c r="HC205" s="174"/>
      <c r="HD205" s="174"/>
      <c r="HE205" s="174"/>
      <c r="HF205" s="174"/>
      <c r="HG205" s="174"/>
      <c r="HH205" s="174"/>
      <c r="HI205" s="174"/>
      <c r="HJ205" s="174"/>
      <c r="HK205" s="174"/>
      <c r="HL205" s="208"/>
      <c r="HO205" s="174"/>
      <c r="HP205" s="175"/>
      <c r="HQ205" s="175"/>
      <c r="HR205" s="175"/>
      <c r="HS205" s="174"/>
      <c r="HT205" s="174"/>
      <c r="HU205" s="174"/>
      <c r="HV205" s="174"/>
      <c r="HW205" s="174"/>
      <c r="HX205" s="174"/>
      <c r="HY205" s="174"/>
      <c r="HZ205" s="174"/>
      <c r="IA205" s="174"/>
      <c r="IB205" s="174"/>
      <c r="IC205" s="174"/>
      <c r="ID205" s="174"/>
      <c r="IE205" s="174"/>
      <c r="IF205" s="174"/>
      <c r="IG205" s="208"/>
      <c r="IJ205" s="174"/>
      <c r="IK205" s="175"/>
      <c r="IL205" s="175"/>
      <c r="IM205" s="175"/>
      <c r="IN205" s="175"/>
      <c r="IO205" s="175"/>
      <c r="IP205" s="175"/>
      <c r="IQ205" s="175"/>
      <c r="IR205" s="175"/>
      <c r="IS205" s="175"/>
      <c r="IT205" s="175"/>
      <c r="IU205" s="175"/>
      <c r="IV205" s="175"/>
      <c r="IW205" s="175"/>
      <c r="IX205" s="175"/>
      <c r="IY205" s="175"/>
      <c r="IZ205" s="175"/>
      <c r="JA205" s="175"/>
      <c r="JB205" s="175"/>
      <c r="JC205" s="208"/>
      <c r="JF205" s="174"/>
      <c r="JG205" s="175"/>
      <c r="JH205" s="175"/>
      <c r="JI205" s="175"/>
      <c r="JJ205" s="174"/>
      <c r="JK205" s="174"/>
      <c r="JL205" s="174"/>
      <c r="JM205" s="174"/>
      <c r="JN205" s="174"/>
      <c r="JO205" s="174"/>
      <c r="JP205" s="174"/>
      <c r="JQ205" s="174"/>
      <c r="JR205" s="174"/>
      <c r="JS205" s="174"/>
      <c r="JT205" s="174"/>
      <c r="JU205" s="174"/>
      <c r="JV205" s="174"/>
      <c r="JW205" s="174"/>
      <c r="JX205" s="208"/>
    </row>
    <row r="206" spans="175:284" ht="24.75" customHeight="1" x14ac:dyDescent="0.3">
      <c r="FS206" s="175"/>
      <c r="FT206" s="208"/>
      <c r="GA206" s="174"/>
      <c r="GB206" s="174"/>
      <c r="GC206" s="174"/>
      <c r="GD206" s="174"/>
      <c r="GE206" s="174"/>
      <c r="GF206" s="174"/>
      <c r="GG206" s="174"/>
      <c r="GH206" s="174"/>
      <c r="GI206" s="174"/>
      <c r="GJ206" s="174"/>
      <c r="GK206" s="174"/>
      <c r="GL206" s="174"/>
      <c r="GM206" s="174"/>
      <c r="GN206" s="174"/>
      <c r="GO206" s="174"/>
      <c r="GP206" s="208"/>
      <c r="GS206" s="174"/>
      <c r="GT206" s="175"/>
      <c r="GU206" s="175"/>
      <c r="GV206" s="175"/>
      <c r="GW206" s="174"/>
      <c r="GX206" s="174"/>
      <c r="GY206" s="174"/>
      <c r="GZ206" s="174"/>
      <c r="HA206" s="174"/>
      <c r="HB206" s="174"/>
      <c r="HC206" s="174"/>
      <c r="HD206" s="174"/>
      <c r="HE206" s="174"/>
      <c r="HF206" s="174"/>
      <c r="HG206" s="174"/>
      <c r="HH206" s="174"/>
      <c r="HI206" s="174"/>
      <c r="HJ206" s="174"/>
      <c r="HK206" s="174"/>
      <c r="HL206" s="208"/>
      <c r="HO206" s="174"/>
      <c r="HP206" s="175"/>
      <c r="HQ206" s="175"/>
      <c r="HR206" s="175"/>
      <c r="HS206" s="174"/>
      <c r="HT206" s="174"/>
      <c r="HU206" s="174"/>
      <c r="HV206" s="174"/>
      <c r="HW206" s="174"/>
      <c r="HX206" s="174"/>
      <c r="HY206" s="174"/>
      <c r="HZ206" s="174"/>
      <c r="IA206" s="174"/>
      <c r="IB206" s="174"/>
      <c r="IC206" s="174"/>
      <c r="ID206" s="174"/>
      <c r="IE206" s="174"/>
      <c r="IF206" s="174"/>
      <c r="IG206" s="208"/>
      <c r="IJ206" s="174"/>
      <c r="IK206" s="175"/>
      <c r="IL206" s="175"/>
      <c r="IM206" s="175"/>
      <c r="IN206" s="175"/>
      <c r="IO206" s="175"/>
      <c r="IP206" s="175"/>
      <c r="IQ206" s="175"/>
      <c r="IR206" s="175"/>
      <c r="IS206" s="175"/>
      <c r="IT206" s="175"/>
      <c r="IU206" s="175"/>
      <c r="IV206" s="175"/>
      <c r="IW206" s="175"/>
      <c r="IX206" s="175"/>
      <c r="IY206" s="175"/>
      <c r="IZ206" s="175"/>
      <c r="JA206" s="175"/>
      <c r="JB206" s="175"/>
      <c r="JC206" s="208"/>
      <c r="JF206" s="174"/>
      <c r="JG206" s="175"/>
      <c r="JH206" s="175"/>
      <c r="JI206" s="175"/>
      <c r="JJ206" s="174"/>
      <c r="JK206" s="174"/>
      <c r="JL206" s="174"/>
      <c r="JM206" s="174"/>
      <c r="JN206" s="174"/>
      <c r="JO206" s="174"/>
      <c r="JP206" s="174"/>
      <c r="JQ206" s="174"/>
      <c r="JR206" s="174"/>
      <c r="JS206" s="174"/>
      <c r="JT206" s="174"/>
      <c r="JU206" s="174"/>
      <c r="JV206" s="174"/>
      <c r="JW206" s="174"/>
      <c r="JX206" s="208"/>
    </row>
    <row r="207" spans="175:284" ht="24.75" customHeight="1" x14ac:dyDescent="0.3">
      <c r="FS207" s="175"/>
      <c r="FT207" s="208"/>
      <c r="GA207" s="174"/>
      <c r="GB207" s="174"/>
      <c r="GC207" s="174"/>
      <c r="GD207" s="174"/>
      <c r="GE207" s="174"/>
      <c r="GF207" s="174"/>
      <c r="GG207" s="174"/>
      <c r="GH207" s="174"/>
      <c r="GI207" s="174"/>
      <c r="GJ207" s="174"/>
      <c r="GK207" s="174"/>
      <c r="GL207" s="174"/>
      <c r="GM207" s="174"/>
      <c r="GN207" s="174"/>
      <c r="GO207" s="174"/>
      <c r="GP207" s="208"/>
      <c r="GS207" s="174"/>
      <c r="GT207" s="175"/>
      <c r="GU207" s="175"/>
      <c r="GV207" s="175"/>
      <c r="GW207" s="174"/>
      <c r="GX207" s="174"/>
      <c r="GY207" s="174"/>
      <c r="GZ207" s="174"/>
      <c r="HA207" s="174"/>
      <c r="HB207" s="174"/>
      <c r="HC207" s="174"/>
      <c r="HD207" s="174"/>
      <c r="HE207" s="174"/>
      <c r="HF207" s="174"/>
      <c r="HG207" s="174"/>
      <c r="HH207" s="174"/>
      <c r="HI207" s="174"/>
      <c r="HJ207" s="174"/>
      <c r="HK207" s="174"/>
      <c r="HL207" s="208"/>
      <c r="HO207" s="174"/>
      <c r="HP207" s="175"/>
      <c r="HQ207" s="175"/>
      <c r="HR207" s="175"/>
      <c r="HS207" s="174"/>
      <c r="HT207" s="174"/>
      <c r="HU207" s="174"/>
      <c r="HV207" s="174"/>
      <c r="HW207" s="174"/>
      <c r="HX207" s="174"/>
      <c r="HY207" s="174"/>
      <c r="HZ207" s="174"/>
      <c r="IA207" s="174"/>
      <c r="IB207" s="174"/>
      <c r="IC207" s="174"/>
      <c r="ID207" s="174"/>
      <c r="IE207" s="174"/>
      <c r="IF207" s="174"/>
      <c r="IG207" s="208"/>
      <c r="IJ207" s="174"/>
      <c r="IK207" s="175"/>
      <c r="IL207" s="175"/>
      <c r="IM207" s="175"/>
      <c r="IN207" s="175"/>
      <c r="IO207" s="175"/>
      <c r="IP207" s="175"/>
      <c r="IQ207" s="175"/>
      <c r="IR207" s="175"/>
      <c r="IS207" s="175"/>
      <c r="IT207" s="175"/>
      <c r="IU207" s="175"/>
      <c r="IV207" s="175"/>
      <c r="IW207" s="175"/>
      <c r="IX207" s="175"/>
      <c r="IY207" s="175"/>
      <c r="IZ207" s="175"/>
      <c r="JA207" s="175"/>
      <c r="JB207" s="175"/>
      <c r="JC207" s="208"/>
      <c r="JF207" s="174"/>
      <c r="JG207" s="175"/>
      <c r="JH207" s="175"/>
      <c r="JI207" s="175"/>
      <c r="JJ207" s="174"/>
      <c r="JK207" s="174"/>
      <c r="JL207" s="174"/>
      <c r="JM207" s="174"/>
      <c r="JN207" s="174"/>
      <c r="JO207" s="174"/>
      <c r="JP207" s="174"/>
      <c r="JQ207" s="174"/>
      <c r="JR207" s="174"/>
      <c r="JS207" s="174"/>
      <c r="JT207" s="174"/>
      <c r="JU207" s="174"/>
      <c r="JV207" s="174"/>
      <c r="JW207" s="174"/>
      <c r="JX207" s="208"/>
    </row>
    <row r="208" spans="175:284" ht="24.75" customHeight="1" x14ac:dyDescent="0.3">
      <c r="FS208" s="175"/>
      <c r="FT208" s="208"/>
      <c r="GA208" s="174"/>
      <c r="GB208" s="174"/>
      <c r="GC208" s="174"/>
      <c r="GD208" s="174"/>
      <c r="GE208" s="174"/>
      <c r="GF208" s="174"/>
      <c r="GG208" s="174"/>
      <c r="GH208" s="174"/>
      <c r="GI208" s="174"/>
      <c r="GJ208" s="174"/>
      <c r="GK208" s="174"/>
      <c r="GL208" s="174"/>
      <c r="GM208" s="174"/>
      <c r="GN208" s="174"/>
      <c r="GO208" s="174"/>
      <c r="GP208" s="208"/>
      <c r="GS208" s="174"/>
      <c r="GT208" s="175"/>
      <c r="GU208" s="175"/>
      <c r="GV208" s="175"/>
      <c r="GW208" s="174"/>
      <c r="GX208" s="174"/>
      <c r="GY208" s="174"/>
      <c r="GZ208" s="174"/>
      <c r="HA208" s="174"/>
      <c r="HB208" s="174"/>
      <c r="HC208" s="174"/>
      <c r="HD208" s="174"/>
      <c r="HE208" s="174"/>
      <c r="HF208" s="174"/>
      <c r="HG208" s="174"/>
      <c r="HH208" s="174"/>
      <c r="HI208" s="174"/>
      <c r="HJ208" s="174"/>
      <c r="HK208" s="174"/>
      <c r="HL208" s="208"/>
      <c r="HO208" s="174"/>
      <c r="HP208" s="175"/>
      <c r="HQ208" s="175"/>
      <c r="HR208" s="175"/>
      <c r="HS208" s="174"/>
      <c r="HT208" s="174"/>
      <c r="HU208" s="174"/>
      <c r="HV208" s="174"/>
      <c r="HW208" s="174"/>
      <c r="HX208" s="174"/>
      <c r="HY208" s="174"/>
      <c r="HZ208" s="174"/>
      <c r="IA208" s="174"/>
      <c r="IB208" s="174"/>
      <c r="IC208" s="174"/>
      <c r="ID208" s="174"/>
      <c r="IE208" s="174"/>
      <c r="IF208" s="174"/>
      <c r="IG208" s="208"/>
      <c r="IJ208" s="174"/>
      <c r="IK208" s="175"/>
      <c r="IL208" s="175"/>
      <c r="IM208" s="175"/>
      <c r="IN208" s="175"/>
      <c r="IO208" s="175"/>
      <c r="IP208" s="175"/>
      <c r="IQ208" s="175"/>
      <c r="IR208" s="175"/>
      <c r="IS208" s="175"/>
      <c r="IT208" s="175"/>
      <c r="IU208" s="175"/>
      <c r="IV208" s="175"/>
      <c r="IW208" s="175"/>
      <c r="IX208" s="175"/>
      <c r="IY208" s="175"/>
      <c r="IZ208" s="175"/>
      <c r="JA208" s="175"/>
      <c r="JB208" s="175"/>
      <c r="JC208" s="208"/>
      <c r="JF208" s="174"/>
      <c r="JG208" s="175"/>
      <c r="JH208" s="175"/>
      <c r="JI208" s="175"/>
      <c r="JJ208" s="174"/>
      <c r="JK208" s="174"/>
      <c r="JL208" s="174"/>
      <c r="JM208" s="174"/>
      <c r="JN208" s="174"/>
      <c r="JO208" s="174"/>
      <c r="JP208" s="174"/>
      <c r="JQ208" s="174"/>
      <c r="JR208" s="174"/>
      <c r="JS208" s="174"/>
      <c r="JT208" s="174"/>
      <c r="JU208" s="174"/>
      <c r="JV208" s="174"/>
      <c r="JW208" s="174"/>
      <c r="JX208" s="208"/>
    </row>
    <row r="209" spans="175:284" ht="24.75" customHeight="1" x14ac:dyDescent="0.3">
      <c r="FS209" s="175"/>
      <c r="FT209" s="208"/>
      <c r="GA209" s="174"/>
      <c r="GB209" s="174"/>
      <c r="GC209" s="174"/>
      <c r="GD209" s="174"/>
      <c r="GE209" s="174"/>
      <c r="GF209" s="174"/>
      <c r="GG209" s="174"/>
      <c r="GH209" s="174"/>
      <c r="GI209" s="174"/>
      <c r="GJ209" s="174"/>
      <c r="GK209" s="174"/>
      <c r="GL209" s="174"/>
      <c r="GM209" s="174"/>
      <c r="GN209" s="174"/>
      <c r="GO209" s="174"/>
      <c r="GP209" s="208"/>
      <c r="GS209" s="174"/>
      <c r="GT209" s="175"/>
      <c r="GU209" s="175"/>
      <c r="GV209" s="175"/>
      <c r="GW209" s="174"/>
      <c r="GX209" s="174"/>
      <c r="GY209" s="174"/>
      <c r="GZ209" s="174"/>
      <c r="HA209" s="174"/>
      <c r="HB209" s="174"/>
      <c r="HC209" s="174"/>
      <c r="HD209" s="174"/>
      <c r="HE209" s="174"/>
      <c r="HF209" s="174"/>
      <c r="HG209" s="174"/>
      <c r="HH209" s="174"/>
      <c r="HI209" s="174"/>
      <c r="HJ209" s="174"/>
      <c r="HK209" s="174"/>
      <c r="HL209" s="208"/>
      <c r="HO209" s="174"/>
      <c r="HP209" s="175"/>
      <c r="HQ209" s="175"/>
      <c r="HR209" s="175"/>
      <c r="HS209" s="174"/>
      <c r="HT209" s="174"/>
      <c r="HU209" s="174"/>
      <c r="HV209" s="174"/>
      <c r="HW209" s="174"/>
      <c r="HX209" s="174"/>
      <c r="HY209" s="174"/>
      <c r="HZ209" s="174"/>
      <c r="IA209" s="174"/>
      <c r="IB209" s="174"/>
      <c r="IC209" s="174"/>
      <c r="ID209" s="174"/>
      <c r="IE209" s="174"/>
      <c r="IF209" s="174"/>
      <c r="IG209" s="208"/>
      <c r="IJ209" s="174"/>
      <c r="IK209" s="175"/>
      <c r="IL209" s="175"/>
      <c r="IM209" s="175"/>
      <c r="IN209" s="175"/>
      <c r="IO209" s="175"/>
      <c r="IP209" s="175"/>
      <c r="IQ209" s="175"/>
      <c r="IR209" s="175"/>
      <c r="IS209" s="175"/>
      <c r="IT209" s="175"/>
      <c r="IU209" s="175"/>
      <c r="IV209" s="175"/>
      <c r="IW209" s="175"/>
      <c r="IX209" s="175"/>
      <c r="IY209" s="175"/>
      <c r="IZ209" s="175"/>
      <c r="JA209" s="175"/>
      <c r="JB209" s="175"/>
      <c r="JC209" s="208"/>
      <c r="JF209" s="174"/>
      <c r="JG209" s="175"/>
      <c r="JH209" s="175"/>
      <c r="JI209" s="175"/>
      <c r="JJ209" s="174"/>
      <c r="JK209" s="174"/>
      <c r="JL209" s="174"/>
      <c r="JM209" s="174"/>
      <c r="JN209" s="174"/>
      <c r="JO209" s="174"/>
      <c r="JP209" s="174"/>
      <c r="JQ209" s="174"/>
      <c r="JR209" s="174"/>
      <c r="JS209" s="174"/>
      <c r="JT209" s="174"/>
      <c r="JU209" s="174"/>
      <c r="JV209" s="174"/>
      <c r="JW209" s="174"/>
      <c r="JX209" s="208"/>
    </row>
    <row r="210" spans="175:284" ht="24.75" customHeight="1" x14ac:dyDescent="0.3">
      <c r="FS210" s="175"/>
      <c r="FT210" s="208"/>
      <c r="GA210" s="174"/>
      <c r="GB210" s="174"/>
      <c r="GC210" s="174"/>
      <c r="GD210" s="174"/>
      <c r="GE210" s="174"/>
      <c r="GF210" s="174"/>
      <c r="GG210" s="174"/>
      <c r="GH210" s="174"/>
      <c r="GI210" s="174"/>
      <c r="GJ210" s="174"/>
      <c r="GK210" s="174"/>
      <c r="GL210" s="174"/>
      <c r="GM210" s="174"/>
      <c r="GN210" s="174"/>
      <c r="GO210" s="174"/>
      <c r="GP210" s="208"/>
      <c r="GS210" s="174"/>
      <c r="GT210" s="175"/>
      <c r="GU210" s="175"/>
      <c r="GV210" s="175"/>
      <c r="GW210" s="174"/>
      <c r="GX210" s="174"/>
      <c r="GY210" s="174"/>
      <c r="GZ210" s="174"/>
      <c r="HA210" s="174"/>
      <c r="HB210" s="174"/>
      <c r="HC210" s="174"/>
      <c r="HD210" s="174"/>
      <c r="HE210" s="174"/>
      <c r="HF210" s="174"/>
      <c r="HG210" s="174"/>
      <c r="HH210" s="174"/>
      <c r="HI210" s="174"/>
      <c r="HJ210" s="174"/>
      <c r="HK210" s="174"/>
      <c r="HL210" s="208"/>
      <c r="HO210" s="174"/>
      <c r="HP210" s="175"/>
      <c r="HQ210" s="175"/>
      <c r="HR210" s="175"/>
      <c r="HS210" s="174"/>
      <c r="HT210" s="174"/>
      <c r="HU210" s="174"/>
      <c r="HV210" s="174"/>
      <c r="HW210" s="174"/>
      <c r="HX210" s="174"/>
      <c r="HY210" s="174"/>
      <c r="HZ210" s="174"/>
      <c r="IA210" s="174"/>
      <c r="IB210" s="174"/>
      <c r="IC210" s="174"/>
      <c r="ID210" s="174"/>
      <c r="IE210" s="174"/>
      <c r="IF210" s="174"/>
      <c r="IG210" s="208"/>
      <c r="IJ210" s="174"/>
      <c r="IK210" s="175"/>
      <c r="IL210" s="175"/>
      <c r="IM210" s="175"/>
      <c r="IN210" s="175"/>
      <c r="IO210" s="175"/>
      <c r="IP210" s="175"/>
      <c r="IQ210" s="175"/>
      <c r="IR210" s="175"/>
      <c r="IS210" s="175"/>
      <c r="IT210" s="175"/>
      <c r="IU210" s="175"/>
      <c r="IV210" s="175"/>
      <c r="IW210" s="175"/>
      <c r="IX210" s="175"/>
      <c r="IY210" s="175"/>
      <c r="IZ210" s="175"/>
      <c r="JA210" s="175"/>
      <c r="JB210" s="175"/>
      <c r="JC210" s="208"/>
      <c r="JF210" s="174"/>
      <c r="JG210" s="175"/>
      <c r="JH210" s="175"/>
      <c r="JI210" s="175"/>
      <c r="JJ210" s="174"/>
      <c r="JK210" s="174"/>
      <c r="JL210" s="174"/>
      <c r="JM210" s="174"/>
      <c r="JN210" s="174"/>
      <c r="JO210" s="174"/>
      <c r="JP210" s="174"/>
      <c r="JQ210" s="174"/>
      <c r="JR210" s="174"/>
      <c r="JS210" s="174"/>
      <c r="JT210" s="174"/>
      <c r="JU210" s="174"/>
      <c r="JV210" s="174"/>
      <c r="JW210" s="174"/>
      <c r="JX210" s="208"/>
    </row>
    <row r="211" spans="175:284" ht="24.75" customHeight="1" x14ac:dyDescent="0.3">
      <c r="FS211" s="175"/>
      <c r="FT211" s="208"/>
      <c r="GA211" s="174"/>
      <c r="GB211" s="174"/>
      <c r="GC211" s="174"/>
      <c r="GD211" s="174"/>
      <c r="GE211" s="174"/>
      <c r="GF211" s="174"/>
      <c r="GG211" s="174"/>
      <c r="GH211" s="174"/>
      <c r="GI211" s="174"/>
      <c r="GJ211" s="174"/>
      <c r="GK211" s="174"/>
      <c r="GL211" s="174"/>
      <c r="GM211" s="174"/>
      <c r="GN211" s="174"/>
      <c r="GO211" s="174"/>
      <c r="GP211" s="208"/>
      <c r="GS211" s="174"/>
      <c r="GT211" s="175"/>
      <c r="GU211" s="175"/>
      <c r="GV211" s="175"/>
      <c r="GW211" s="174"/>
      <c r="GX211" s="174"/>
      <c r="GY211" s="174"/>
      <c r="GZ211" s="174"/>
      <c r="HA211" s="174"/>
      <c r="HB211" s="174"/>
      <c r="HC211" s="174"/>
      <c r="HD211" s="174"/>
      <c r="HE211" s="174"/>
      <c r="HF211" s="174"/>
      <c r="HG211" s="174"/>
      <c r="HH211" s="174"/>
      <c r="HI211" s="174"/>
      <c r="HJ211" s="174"/>
      <c r="HK211" s="174"/>
      <c r="HL211" s="208"/>
      <c r="HO211" s="174"/>
      <c r="HP211" s="175"/>
      <c r="HQ211" s="175"/>
      <c r="HR211" s="175"/>
      <c r="HS211" s="174"/>
      <c r="HT211" s="174"/>
      <c r="HU211" s="174"/>
      <c r="HV211" s="174"/>
      <c r="HW211" s="174"/>
      <c r="HX211" s="174"/>
      <c r="HY211" s="174"/>
      <c r="HZ211" s="174"/>
      <c r="IA211" s="174"/>
      <c r="IB211" s="174"/>
      <c r="IC211" s="174"/>
      <c r="ID211" s="174"/>
      <c r="IE211" s="174"/>
      <c r="IF211" s="174"/>
      <c r="IG211" s="208"/>
      <c r="IJ211" s="174"/>
      <c r="IK211" s="175"/>
      <c r="IL211" s="175"/>
      <c r="IM211" s="175"/>
      <c r="IN211" s="175"/>
      <c r="IO211" s="175"/>
      <c r="IP211" s="175"/>
      <c r="IQ211" s="175"/>
      <c r="IR211" s="175"/>
      <c r="IS211" s="175"/>
      <c r="IT211" s="175"/>
      <c r="IU211" s="175"/>
      <c r="IV211" s="175"/>
      <c r="IW211" s="175"/>
      <c r="IX211" s="175"/>
      <c r="IY211" s="175"/>
      <c r="IZ211" s="175"/>
      <c r="JA211" s="175"/>
      <c r="JB211" s="175"/>
      <c r="JC211" s="208"/>
      <c r="JF211" s="174"/>
      <c r="JG211" s="175"/>
      <c r="JH211" s="175"/>
      <c r="JI211" s="175"/>
      <c r="JJ211" s="174"/>
      <c r="JK211" s="174"/>
      <c r="JL211" s="174"/>
      <c r="JM211" s="174"/>
      <c r="JN211" s="174"/>
      <c r="JO211" s="174"/>
      <c r="JP211" s="174"/>
      <c r="JQ211" s="174"/>
      <c r="JR211" s="174"/>
      <c r="JS211" s="174"/>
      <c r="JT211" s="174"/>
      <c r="JU211" s="174"/>
      <c r="JV211" s="174"/>
      <c r="JW211" s="174"/>
      <c r="JX211" s="208"/>
    </row>
    <row r="212" spans="175:284" ht="24.75" customHeight="1" x14ac:dyDescent="0.3">
      <c r="FS212" s="175"/>
      <c r="FT212" s="208"/>
      <c r="GA212" s="174"/>
      <c r="GB212" s="174"/>
      <c r="GC212" s="174"/>
      <c r="GD212" s="174"/>
      <c r="GE212" s="174"/>
      <c r="GF212" s="174"/>
      <c r="GG212" s="174"/>
      <c r="GH212" s="174"/>
      <c r="GI212" s="174"/>
      <c r="GJ212" s="174"/>
      <c r="GK212" s="174"/>
      <c r="GL212" s="174"/>
      <c r="GM212" s="174"/>
      <c r="GN212" s="174"/>
      <c r="GO212" s="174"/>
      <c r="GP212" s="208"/>
      <c r="GS212" s="174"/>
      <c r="GT212" s="175"/>
      <c r="GU212" s="175"/>
      <c r="GV212" s="175"/>
      <c r="GW212" s="174"/>
      <c r="GX212" s="174"/>
      <c r="GY212" s="174"/>
      <c r="GZ212" s="174"/>
      <c r="HA212" s="174"/>
      <c r="HB212" s="174"/>
      <c r="HC212" s="174"/>
      <c r="HD212" s="174"/>
      <c r="HE212" s="174"/>
      <c r="HF212" s="174"/>
      <c r="HG212" s="174"/>
      <c r="HH212" s="174"/>
      <c r="HI212" s="174"/>
      <c r="HJ212" s="174"/>
      <c r="HK212" s="174"/>
      <c r="HL212" s="208"/>
      <c r="HO212" s="174"/>
      <c r="HP212" s="175"/>
      <c r="HQ212" s="175"/>
      <c r="HR212" s="175"/>
      <c r="HS212" s="174"/>
      <c r="HT212" s="174"/>
      <c r="HU212" s="174"/>
      <c r="HV212" s="174"/>
      <c r="HW212" s="174"/>
      <c r="HX212" s="174"/>
      <c r="HY212" s="174"/>
      <c r="HZ212" s="174"/>
      <c r="IA212" s="174"/>
      <c r="IB212" s="174"/>
      <c r="IC212" s="174"/>
      <c r="ID212" s="174"/>
      <c r="IE212" s="174"/>
      <c r="IF212" s="174"/>
      <c r="IG212" s="208"/>
      <c r="IJ212" s="174"/>
      <c r="IK212" s="175"/>
      <c r="IL212" s="175"/>
      <c r="IM212" s="175"/>
      <c r="IN212" s="175"/>
      <c r="IO212" s="175"/>
      <c r="IP212" s="175"/>
      <c r="IQ212" s="175"/>
      <c r="IR212" s="175"/>
      <c r="IS212" s="175"/>
      <c r="IT212" s="175"/>
      <c r="IU212" s="175"/>
      <c r="IV212" s="175"/>
      <c r="IW212" s="175"/>
      <c r="IX212" s="175"/>
      <c r="IY212" s="175"/>
      <c r="IZ212" s="175"/>
      <c r="JA212" s="175"/>
      <c r="JB212" s="175"/>
      <c r="JC212" s="208"/>
      <c r="JF212" s="174"/>
      <c r="JG212" s="175"/>
      <c r="JH212" s="175"/>
      <c r="JI212" s="175"/>
      <c r="JJ212" s="174"/>
      <c r="JK212" s="174"/>
      <c r="JL212" s="174"/>
      <c r="JM212" s="174"/>
      <c r="JN212" s="174"/>
      <c r="JO212" s="174"/>
      <c r="JP212" s="174"/>
      <c r="JQ212" s="174"/>
      <c r="JR212" s="174"/>
      <c r="JS212" s="174"/>
      <c r="JT212" s="174"/>
      <c r="JU212" s="174"/>
      <c r="JV212" s="174"/>
      <c r="JW212" s="174"/>
      <c r="JX212" s="208"/>
    </row>
    <row r="213" spans="175:284" ht="24.75" customHeight="1" x14ac:dyDescent="0.3">
      <c r="FS213" s="175"/>
      <c r="FT213" s="208"/>
      <c r="GA213" s="174"/>
      <c r="GB213" s="174"/>
      <c r="GC213" s="174"/>
      <c r="GD213" s="174"/>
      <c r="GE213" s="174"/>
      <c r="GF213" s="174"/>
      <c r="GG213" s="174"/>
      <c r="GH213" s="174"/>
      <c r="GI213" s="174"/>
      <c r="GJ213" s="174"/>
      <c r="GK213" s="174"/>
      <c r="GL213" s="174"/>
      <c r="GM213" s="174"/>
      <c r="GN213" s="174"/>
      <c r="GO213" s="174"/>
      <c r="GP213" s="208"/>
      <c r="GS213" s="174"/>
      <c r="GT213" s="175"/>
      <c r="GU213" s="175"/>
      <c r="GV213" s="175"/>
      <c r="GW213" s="174"/>
      <c r="GX213" s="174"/>
      <c r="GY213" s="174"/>
      <c r="GZ213" s="174"/>
      <c r="HA213" s="174"/>
      <c r="HB213" s="174"/>
      <c r="HC213" s="174"/>
      <c r="HD213" s="174"/>
      <c r="HE213" s="174"/>
      <c r="HF213" s="174"/>
      <c r="HG213" s="174"/>
      <c r="HH213" s="174"/>
      <c r="HI213" s="174"/>
      <c r="HJ213" s="174"/>
      <c r="HK213" s="174"/>
      <c r="HL213" s="208"/>
      <c r="HO213" s="174"/>
      <c r="HP213" s="175"/>
      <c r="HQ213" s="175"/>
      <c r="HR213" s="175"/>
      <c r="HS213" s="174"/>
      <c r="HT213" s="174"/>
      <c r="HU213" s="174"/>
      <c r="HV213" s="174"/>
      <c r="HW213" s="174"/>
      <c r="HX213" s="174"/>
      <c r="HY213" s="174"/>
      <c r="HZ213" s="174"/>
      <c r="IA213" s="174"/>
      <c r="IB213" s="174"/>
      <c r="IC213" s="174"/>
      <c r="ID213" s="174"/>
      <c r="IE213" s="174"/>
      <c r="IF213" s="174"/>
      <c r="IG213" s="208"/>
      <c r="IJ213" s="174"/>
      <c r="IK213" s="175"/>
      <c r="IL213" s="175"/>
      <c r="IM213" s="175"/>
      <c r="IN213" s="175"/>
      <c r="IO213" s="175"/>
      <c r="IP213" s="175"/>
      <c r="IQ213" s="175"/>
      <c r="IR213" s="175"/>
      <c r="IS213" s="175"/>
      <c r="IT213" s="175"/>
      <c r="IU213" s="175"/>
      <c r="IV213" s="175"/>
      <c r="IW213" s="175"/>
      <c r="IX213" s="175"/>
      <c r="IY213" s="175"/>
      <c r="IZ213" s="175"/>
      <c r="JA213" s="175"/>
      <c r="JB213" s="175"/>
      <c r="JC213" s="208"/>
      <c r="JF213" s="174"/>
      <c r="JG213" s="175"/>
      <c r="JH213" s="175"/>
      <c r="JI213" s="175"/>
      <c r="JJ213" s="174"/>
      <c r="JK213" s="174"/>
      <c r="JL213" s="174"/>
      <c r="JM213" s="174"/>
      <c r="JN213" s="174"/>
      <c r="JO213" s="174"/>
      <c r="JP213" s="174"/>
      <c r="JQ213" s="174"/>
      <c r="JR213" s="174"/>
      <c r="JS213" s="174"/>
      <c r="JT213" s="174"/>
      <c r="JU213" s="174"/>
      <c r="JV213" s="174"/>
      <c r="JW213" s="174"/>
      <c r="JX213" s="208"/>
    </row>
    <row r="214" spans="175:284" ht="24.75" customHeight="1" x14ac:dyDescent="0.3">
      <c r="FS214" s="175"/>
      <c r="FT214" s="208"/>
      <c r="GA214" s="174"/>
      <c r="GB214" s="174"/>
      <c r="GC214" s="174"/>
      <c r="GD214" s="174"/>
      <c r="GE214" s="174"/>
      <c r="GF214" s="174"/>
      <c r="GG214" s="174"/>
      <c r="GH214" s="174"/>
      <c r="GI214" s="174"/>
      <c r="GJ214" s="174"/>
      <c r="GK214" s="174"/>
      <c r="GL214" s="174"/>
      <c r="GM214" s="174"/>
      <c r="GN214" s="174"/>
      <c r="GO214" s="174"/>
      <c r="GP214" s="208"/>
      <c r="GS214" s="174"/>
      <c r="GT214" s="175"/>
      <c r="GU214" s="175"/>
      <c r="GV214" s="175"/>
      <c r="GW214" s="174"/>
      <c r="GX214" s="174"/>
      <c r="GY214" s="174"/>
      <c r="GZ214" s="174"/>
      <c r="HA214" s="174"/>
      <c r="HB214" s="174"/>
      <c r="HC214" s="174"/>
      <c r="HD214" s="174"/>
      <c r="HE214" s="174"/>
      <c r="HF214" s="174"/>
      <c r="HG214" s="174"/>
      <c r="HH214" s="174"/>
      <c r="HI214" s="174"/>
      <c r="HJ214" s="174"/>
      <c r="HK214" s="174"/>
      <c r="HL214" s="208"/>
      <c r="HO214" s="174"/>
      <c r="HP214" s="175"/>
      <c r="HQ214" s="175"/>
      <c r="HR214" s="175"/>
      <c r="HS214" s="174"/>
      <c r="HT214" s="174"/>
      <c r="HU214" s="174"/>
      <c r="HV214" s="174"/>
      <c r="HW214" s="174"/>
      <c r="HX214" s="174"/>
      <c r="HY214" s="174"/>
      <c r="HZ214" s="174"/>
      <c r="IA214" s="174"/>
      <c r="IB214" s="174"/>
      <c r="IC214" s="174"/>
      <c r="ID214" s="174"/>
      <c r="IE214" s="174"/>
      <c r="IF214" s="174"/>
      <c r="IG214" s="208"/>
      <c r="IJ214" s="174"/>
      <c r="IK214" s="175"/>
      <c r="IL214" s="175"/>
      <c r="IM214" s="175"/>
      <c r="IN214" s="175"/>
      <c r="IO214" s="175"/>
      <c r="IP214" s="175"/>
      <c r="IQ214" s="175"/>
      <c r="IR214" s="175"/>
      <c r="IS214" s="175"/>
      <c r="IT214" s="175"/>
      <c r="IU214" s="175"/>
      <c r="IV214" s="175"/>
      <c r="IW214" s="175"/>
      <c r="IX214" s="175"/>
      <c r="IY214" s="175"/>
      <c r="IZ214" s="175"/>
      <c r="JA214" s="175"/>
      <c r="JB214" s="175"/>
      <c r="JC214" s="208"/>
      <c r="JF214" s="174"/>
      <c r="JG214" s="175"/>
      <c r="JH214" s="175"/>
      <c r="JI214" s="175"/>
      <c r="JJ214" s="174"/>
      <c r="JK214" s="174"/>
      <c r="JL214" s="174"/>
      <c r="JM214" s="174"/>
      <c r="JN214" s="174"/>
      <c r="JO214" s="174"/>
      <c r="JP214" s="174"/>
      <c r="JQ214" s="174"/>
      <c r="JR214" s="174"/>
      <c r="JS214" s="174"/>
      <c r="JT214" s="174"/>
      <c r="JU214" s="174"/>
      <c r="JV214" s="174"/>
      <c r="JW214" s="174"/>
      <c r="JX214" s="208"/>
    </row>
    <row r="215" spans="175:284" ht="24.75" customHeight="1" x14ac:dyDescent="0.3">
      <c r="FS215" s="175"/>
      <c r="FT215" s="208"/>
      <c r="GA215" s="174"/>
      <c r="GB215" s="174"/>
      <c r="GC215" s="174"/>
      <c r="GD215" s="174"/>
      <c r="GE215" s="174"/>
      <c r="GF215" s="174"/>
      <c r="GG215" s="174"/>
      <c r="GH215" s="174"/>
      <c r="GI215" s="174"/>
      <c r="GJ215" s="174"/>
      <c r="GK215" s="174"/>
      <c r="GL215" s="174"/>
      <c r="GM215" s="174"/>
      <c r="GN215" s="174"/>
      <c r="GO215" s="174"/>
      <c r="GP215" s="208"/>
      <c r="GS215" s="174"/>
      <c r="GT215" s="175"/>
      <c r="GU215" s="175"/>
      <c r="GV215" s="175"/>
      <c r="GW215" s="174"/>
      <c r="GX215" s="174"/>
      <c r="GY215" s="174"/>
      <c r="GZ215" s="174"/>
      <c r="HA215" s="174"/>
      <c r="HB215" s="174"/>
      <c r="HC215" s="174"/>
      <c r="HD215" s="174"/>
      <c r="HE215" s="174"/>
      <c r="HF215" s="174"/>
      <c r="HG215" s="174"/>
      <c r="HH215" s="174"/>
      <c r="HI215" s="174"/>
      <c r="HJ215" s="174"/>
      <c r="HK215" s="174"/>
      <c r="HL215" s="208"/>
      <c r="HO215" s="174"/>
      <c r="HP215" s="175"/>
      <c r="HQ215" s="175"/>
      <c r="HR215" s="175"/>
      <c r="HS215" s="174"/>
      <c r="HT215" s="174"/>
      <c r="HU215" s="174"/>
      <c r="HV215" s="174"/>
      <c r="HW215" s="174"/>
      <c r="HX215" s="174"/>
      <c r="HY215" s="174"/>
      <c r="HZ215" s="174"/>
      <c r="IA215" s="174"/>
      <c r="IB215" s="174"/>
      <c r="IC215" s="174"/>
      <c r="ID215" s="174"/>
      <c r="IE215" s="174"/>
      <c r="IF215" s="174"/>
      <c r="IG215" s="208"/>
      <c r="IJ215" s="174"/>
      <c r="IK215" s="175"/>
      <c r="IL215" s="175"/>
      <c r="IM215" s="175"/>
      <c r="IN215" s="175"/>
      <c r="IO215" s="175"/>
      <c r="IP215" s="175"/>
      <c r="IQ215" s="175"/>
      <c r="IR215" s="175"/>
      <c r="IS215" s="175"/>
      <c r="IT215" s="175"/>
      <c r="IU215" s="175"/>
      <c r="IV215" s="175"/>
      <c r="IW215" s="175"/>
      <c r="IX215" s="175"/>
      <c r="IY215" s="175"/>
      <c r="IZ215" s="175"/>
      <c r="JA215" s="175"/>
      <c r="JB215" s="175"/>
      <c r="JC215" s="208"/>
      <c r="JF215" s="174"/>
      <c r="JG215" s="175"/>
      <c r="JH215" s="175"/>
      <c r="JI215" s="175"/>
      <c r="JJ215" s="174"/>
      <c r="JK215" s="174"/>
      <c r="JL215" s="174"/>
      <c r="JM215" s="174"/>
      <c r="JN215" s="174"/>
      <c r="JO215" s="174"/>
      <c r="JP215" s="174"/>
      <c r="JQ215" s="174"/>
      <c r="JR215" s="174"/>
      <c r="JS215" s="174"/>
      <c r="JT215" s="174"/>
      <c r="JU215" s="174"/>
      <c r="JV215" s="174"/>
      <c r="JW215" s="174"/>
      <c r="JX215" s="208"/>
    </row>
    <row r="216" spans="175:284" ht="24.75" customHeight="1" x14ac:dyDescent="0.3">
      <c r="FS216" s="175"/>
      <c r="FT216" s="208"/>
      <c r="GA216" s="174"/>
      <c r="GB216" s="174"/>
      <c r="GC216" s="174"/>
      <c r="GD216" s="174"/>
      <c r="GE216" s="174"/>
      <c r="GF216" s="174"/>
      <c r="GG216" s="174"/>
      <c r="GH216" s="174"/>
      <c r="GI216" s="174"/>
      <c r="GJ216" s="174"/>
      <c r="GK216" s="174"/>
      <c r="GL216" s="174"/>
      <c r="GM216" s="174"/>
      <c r="GN216" s="174"/>
      <c r="GO216" s="174"/>
      <c r="GP216" s="208"/>
      <c r="GS216" s="174"/>
      <c r="GT216" s="175"/>
      <c r="GU216" s="175"/>
      <c r="GV216" s="175"/>
      <c r="GW216" s="174"/>
      <c r="GX216" s="174"/>
      <c r="GY216" s="174"/>
      <c r="GZ216" s="174"/>
      <c r="HA216" s="174"/>
      <c r="HB216" s="174"/>
      <c r="HC216" s="174"/>
      <c r="HD216" s="174"/>
      <c r="HE216" s="174"/>
      <c r="HF216" s="174"/>
      <c r="HG216" s="174"/>
      <c r="HH216" s="174"/>
      <c r="HI216" s="174"/>
      <c r="HJ216" s="174"/>
      <c r="HK216" s="174"/>
      <c r="HL216" s="208"/>
      <c r="HO216" s="174"/>
      <c r="HP216" s="175"/>
      <c r="HQ216" s="175"/>
      <c r="HR216" s="175"/>
      <c r="HS216" s="174"/>
      <c r="HT216" s="174"/>
      <c r="HU216" s="174"/>
      <c r="HV216" s="174"/>
      <c r="HW216" s="174"/>
      <c r="HX216" s="174"/>
      <c r="HY216" s="174"/>
      <c r="HZ216" s="174"/>
      <c r="IA216" s="174"/>
      <c r="IB216" s="174"/>
      <c r="IC216" s="174"/>
      <c r="ID216" s="174"/>
      <c r="IE216" s="174"/>
      <c r="IF216" s="174"/>
      <c r="IG216" s="208"/>
      <c r="IJ216" s="174"/>
      <c r="IK216" s="175"/>
      <c r="IL216" s="175"/>
      <c r="IM216" s="175"/>
      <c r="IN216" s="175"/>
      <c r="IO216" s="175"/>
      <c r="IP216" s="175"/>
      <c r="IQ216" s="175"/>
      <c r="IR216" s="175"/>
      <c r="IS216" s="175"/>
      <c r="IT216" s="175"/>
      <c r="IU216" s="175"/>
      <c r="IV216" s="175"/>
      <c r="IW216" s="175"/>
      <c r="IX216" s="175"/>
      <c r="IY216" s="175"/>
      <c r="IZ216" s="175"/>
      <c r="JA216" s="175"/>
      <c r="JB216" s="175"/>
      <c r="JC216" s="208"/>
      <c r="JF216" s="174"/>
      <c r="JG216" s="175"/>
      <c r="JH216" s="175"/>
      <c r="JI216" s="175"/>
      <c r="JJ216" s="174"/>
      <c r="JK216" s="174"/>
      <c r="JL216" s="174"/>
      <c r="JM216" s="174"/>
      <c r="JN216" s="174"/>
      <c r="JO216" s="174"/>
      <c r="JP216" s="174"/>
      <c r="JQ216" s="174"/>
      <c r="JR216" s="174"/>
      <c r="JS216" s="174"/>
      <c r="JT216" s="174"/>
      <c r="JU216" s="174"/>
      <c r="JV216" s="174"/>
      <c r="JW216" s="174"/>
      <c r="JX216" s="208"/>
    </row>
    <row r="217" spans="175:284" ht="24.75" customHeight="1" x14ac:dyDescent="0.3">
      <c r="FS217" s="175"/>
      <c r="FT217" s="208"/>
      <c r="GA217" s="174"/>
      <c r="GB217" s="174"/>
      <c r="GC217" s="174"/>
      <c r="GD217" s="174"/>
      <c r="GE217" s="174"/>
      <c r="GF217" s="174"/>
      <c r="GG217" s="174"/>
      <c r="GH217" s="174"/>
      <c r="GI217" s="174"/>
      <c r="GJ217" s="174"/>
      <c r="GK217" s="174"/>
      <c r="GL217" s="174"/>
      <c r="GM217" s="174"/>
      <c r="GN217" s="174"/>
      <c r="GO217" s="174"/>
      <c r="GP217" s="208"/>
      <c r="GS217" s="174"/>
      <c r="GT217" s="175"/>
      <c r="GU217" s="175"/>
      <c r="GV217" s="175"/>
      <c r="GW217" s="174"/>
      <c r="GX217" s="174"/>
      <c r="GY217" s="174"/>
      <c r="GZ217" s="174"/>
      <c r="HA217" s="174"/>
      <c r="HB217" s="174"/>
      <c r="HC217" s="174"/>
      <c r="HD217" s="174"/>
      <c r="HE217" s="174"/>
      <c r="HF217" s="174"/>
      <c r="HG217" s="174"/>
      <c r="HH217" s="174"/>
      <c r="HI217" s="174"/>
      <c r="HJ217" s="174"/>
      <c r="HK217" s="174"/>
      <c r="HL217" s="208"/>
      <c r="HO217" s="174"/>
      <c r="HP217" s="175"/>
      <c r="HQ217" s="175"/>
      <c r="HR217" s="175"/>
      <c r="HS217" s="174"/>
      <c r="HT217" s="174"/>
      <c r="HU217" s="174"/>
      <c r="HV217" s="174"/>
      <c r="HW217" s="174"/>
      <c r="HX217" s="174"/>
      <c r="HY217" s="174"/>
      <c r="HZ217" s="174"/>
      <c r="IA217" s="174"/>
      <c r="IB217" s="174"/>
      <c r="IC217" s="174"/>
      <c r="ID217" s="174"/>
      <c r="IE217" s="174"/>
      <c r="IF217" s="174"/>
      <c r="IG217" s="208"/>
      <c r="IJ217" s="174"/>
      <c r="IK217" s="175"/>
      <c r="IL217" s="175"/>
      <c r="IM217" s="175"/>
      <c r="IN217" s="175"/>
      <c r="IO217" s="175"/>
      <c r="IP217" s="175"/>
      <c r="IQ217" s="175"/>
      <c r="IR217" s="175"/>
      <c r="IS217" s="175"/>
      <c r="IT217" s="175"/>
      <c r="IU217" s="175"/>
      <c r="IV217" s="175"/>
      <c r="IW217" s="175"/>
      <c r="IX217" s="175"/>
      <c r="IY217" s="175"/>
      <c r="IZ217" s="175"/>
      <c r="JA217" s="175"/>
      <c r="JB217" s="175"/>
      <c r="JC217" s="208"/>
      <c r="JF217" s="174"/>
      <c r="JG217" s="175"/>
      <c r="JH217" s="175"/>
      <c r="JI217" s="175"/>
      <c r="JJ217" s="174"/>
      <c r="JK217" s="174"/>
      <c r="JL217" s="174"/>
      <c r="JM217" s="174"/>
      <c r="JN217" s="174"/>
      <c r="JO217" s="174"/>
      <c r="JP217" s="174"/>
      <c r="JQ217" s="174"/>
      <c r="JR217" s="174"/>
      <c r="JS217" s="174"/>
      <c r="JT217" s="174"/>
      <c r="JU217" s="174"/>
      <c r="JV217" s="174"/>
      <c r="JW217" s="174"/>
      <c r="JX217" s="208"/>
    </row>
    <row r="218" spans="175:284" ht="24.75" customHeight="1" x14ac:dyDescent="0.3">
      <c r="FS218" s="175"/>
      <c r="FT218" s="208"/>
      <c r="GA218" s="174"/>
      <c r="GB218" s="174"/>
      <c r="GC218" s="174"/>
      <c r="GD218" s="174"/>
      <c r="GE218" s="174"/>
      <c r="GF218" s="174"/>
      <c r="GG218" s="174"/>
      <c r="GH218" s="174"/>
      <c r="GI218" s="174"/>
      <c r="GJ218" s="174"/>
      <c r="GK218" s="174"/>
      <c r="GL218" s="174"/>
      <c r="GM218" s="174"/>
      <c r="GN218" s="174"/>
      <c r="GO218" s="174"/>
      <c r="GP218" s="208"/>
      <c r="GS218" s="174"/>
      <c r="GT218" s="175"/>
      <c r="GU218" s="175"/>
      <c r="GV218" s="175"/>
      <c r="GW218" s="174"/>
      <c r="GX218" s="174"/>
      <c r="GY218" s="174"/>
      <c r="GZ218" s="174"/>
      <c r="HA218" s="174"/>
      <c r="HB218" s="174"/>
      <c r="HC218" s="174"/>
      <c r="HD218" s="174"/>
      <c r="HE218" s="174"/>
      <c r="HF218" s="174"/>
      <c r="HG218" s="174"/>
      <c r="HH218" s="174"/>
      <c r="HI218" s="174"/>
      <c r="HJ218" s="174"/>
      <c r="HK218" s="174"/>
      <c r="HL218" s="208"/>
      <c r="HO218" s="174"/>
      <c r="HP218" s="175"/>
      <c r="HQ218" s="175"/>
      <c r="HR218" s="175"/>
      <c r="HS218" s="174"/>
      <c r="HT218" s="174"/>
      <c r="HU218" s="174"/>
      <c r="HV218" s="174"/>
      <c r="HW218" s="174"/>
      <c r="HX218" s="174"/>
      <c r="HY218" s="174"/>
      <c r="HZ218" s="174"/>
      <c r="IA218" s="174"/>
      <c r="IB218" s="174"/>
      <c r="IC218" s="174"/>
      <c r="ID218" s="174"/>
      <c r="IE218" s="174"/>
      <c r="IF218" s="174"/>
      <c r="IG218" s="208"/>
      <c r="IJ218" s="174"/>
      <c r="IK218" s="175"/>
      <c r="IL218" s="175"/>
      <c r="IM218" s="175"/>
      <c r="IN218" s="175"/>
      <c r="IO218" s="175"/>
      <c r="IP218" s="175"/>
      <c r="IQ218" s="175"/>
      <c r="IR218" s="175"/>
      <c r="IS218" s="175"/>
      <c r="IT218" s="175"/>
      <c r="IU218" s="175"/>
      <c r="IV218" s="175"/>
      <c r="IW218" s="175"/>
      <c r="IX218" s="175"/>
      <c r="IY218" s="175"/>
      <c r="IZ218" s="175"/>
      <c r="JA218" s="175"/>
      <c r="JB218" s="175"/>
      <c r="JC218" s="208"/>
      <c r="JF218" s="174"/>
      <c r="JG218" s="175"/>
      <c r="JH218" s="175"/>
      <c r="JI218" s="175"/>
      <c r="JJ218" s="174"/>
      <c r="JK218" s="174"/>
      <c r="JL218" s="174"/>
      <c r="JM218" s="174"/>
      <c r="JN218" s="174"/>
      <c r="JO218" s="174"/>
      <c r="JP218" s="174"/>
      <c r="JQ218" s="174"/>
      <c r="JR218" s="174"/>
      <c r="JS218" s="174"/>
      <c r="JT218" s="174"/>
      <c r="JU218" s="174"/>
      <c r="JV218" s="174"/>
      <c r="JW218" s="174"/>
      <c r="JX218" s="208"/>
    </row>
    <row r="219" spans="175:284" ht="24.75" customHeight="1" x14ac:dyDescent="0.3">
      <c r="FS219" s="175"/>
      <c r="FT219" s="208"/>
      <c r="GA219" s="174"/>
      <c r="GB219" s="174"/>
      <c r="GC219" s="174"/>
      <c r="GD219" s="174"/>
      <c r="GE219" s="174"/>
      <c r="GF219" s="174"/>
      <c r="GG219" s="174"/>
      <c r="GH219" s="174"/>
      <c r="GI219" s="174"/>
      <c r="GJ219" s="174"/>
      <c r="GK219" s="174"/>
      <c r="GL219" s="174"/>
      <c r="GM219" s="174"/>
      <c r="GN219" s="174"/>
      <c r="GO219" s="174"/>
      <c r="GP219" s="208"/>
      <c r="GS219" s="174"/>
      <c r="GT219" s="175"/>
      <c r="GU219" s="175"/>
      <c r="GV219" s="175"/>
      <c r="GW219" s="174"/>
      <c r="GX219" s="174"/>
      <c r="GY219" s="174"/>
      <c r="GZ219" s="174"/>
      <c r="HA219" s="174"/>
      <c r="HB219" s="174"/>
      <c r="HC219" s="174"/>
      <c r="HD219" s="174"/>
      <c r="HE219" s="174"/>
      <c r="HF219" s="174"/>
      <c r="HG219" s="174"/>
      <c r="HH219" s="174"/>
      <c r="HI219" s="174"/>
      <c r="HJ219" s="174"/>
      <c r="HK219" s="174"/>
      <c r="HL219" s="208"/>
      <c r="HO219" s="174"/>
      <c r="HP219" s="175"/>
      <c r="HQ219" s="175"/>
      <c r="HR219" s="175"/>
      <c r="HS219" s="174"/>
      <c r="HT219" s="174"/>
      <c r="HU219" s="174"/>
      <c r="HV219" s="174"/>
      <c r="HW219" s="174"/>
      <c r="HX219" s="174"/>
      <c r="HY219" s="174"/>
      <c r="HZ219" s="174"/>
      <c r="IA219" s="174"/>
      <c r="IB219" s="174"/>
      <c r="IC219" s="174"/>
      <c r="ID219" s="174"/>
      <c r="IE219" s="174"/>
      <c r="IF219" s="174"/>
      <c r="IG219" s="208"/>
      <c r="IJ219" s="174"/>
      <c r="IK219" s="175"/>
      <c r="IL219" s="175"/>
      <c r="IM219" s="175"/>
      <c r="IN219" s="175"/>
      <c r="IO219" s="175"/>
      <c r="IP219" s="175"/>
      <c r="IQ219" s="175"/>
      <c r="IR219" s="175"/>
      <c r="IS219" s="175"/>
      <c r="IT219" s="175"/>
      <c r="IU219" s="175"/>
      <c r="IV219" s="175"/>
      <c r="IW219" s="175"/>
      <c r="IX219" s="175"/>
      <c r="IY219" s="175"/>
      <c r="IZ219" s="175"/>
      <c r="JA219" s="175"/>
      <c r="JB219" s="175"/>
      <c r="JC219" s="208"/>
      <c r="JF219" s="174"/>
      <c r="JG219" s="175"/>
      <c r="JH219" s="175"/>
      <c r="JI219" s="175"/>
      <c r="JJ219" s="174"/>
      <c r="JK219" s="174"/>
      <c r="JL219" s="174"/>
      <c r="JM219" s="174"/>
      <c r="JN219" s="174"/>
      <c r="JO219" s="174"/>
      <c r="JP219" s="174"/>
      <c r="JQ219" s="174"/>
      <c r="JR219" s="174"/>
      <c r="JS219" s="174"/>
      <c r="JT219" s="174"/>
      <c r="JU219" s="174"/>
      <c r="JV219" s="174"/>
      <c r="JW219" s="174"/>
      <c r="JX219" s="208"/>
    </row>
    <row r="220" spans="175:284" ht="24.75" customHeight="1" x14ac:dyDescent="0.3">
      <c r="FS220" s="175"/>
      <c r="FT220" s="208"/>
      <c r="GA220" s="174"/>
      <c r="GB220" s="174"/>
      <c r="GC220" s="174"/>
      <c r="GD220" s="174"/>
      <c r="GE220" s="174"/>
      <c r="GF220" s="174"/>
      <c r="GG220" s="174"/>
      <c r="GH220" s="174"/>
      <c r="GI220" s="174"/>
      <c r="GJ220" s="174"/>
      <c r="GK220" s="174"/>
      <c r="GL220" s="174"/>
      <c r="GM220" s="174"/>
      <c r="GN220" s="174"/>
      <c r="GO220" s="174"/>
      <c r="GP220" s="208"/>
      <c r="GS220" s="174"/>
      <c r="GT220" s="175"/>
      <c r="GU220" s="175"/>
      <c r="GV220" s="175"/>
      <c r="GW220" s="174"/>
      <c r="GX220" s="174"/>
      <c r="GY220" s="174"/>
      <c r="GZ220" s="174"/>
      <c r="HA220" s="174"/>
      <c r="HB220" s="174"/>
      <c r="HC220" s="174"/>
      <c r="HD220" s="174"/>
      <c r="HE220" s="174"/>
      <c r="HF220" s="174"/>
      <c r="HG220" s="174"/>
      <c r="HH220" s="174"/>
      <c r="HI220" s="174"/>
      <c r="HJ220" s="174"/>
      <c r="HK220" s="174"/>
      <c r="HL220" s="208"/>
      <c r="HO220" s="174"/>
      <c r="HP220" s="175"/>
      <c r="HQ220" s="175"/>
      <c r="HR220" s="175"/>
      <c r="HS220" s="174"/>
      <c r="HT220" s="174"/>
      <c r="HU220" s="174"/>
      <c r="HV220" s="174"/>
      <c r="HW220" s="174"/>
      <c r="HX220" s="174"/>
      <c r="HY220" s="174"/>
      <c r="HZ220" s="174"/>
      <c r="IA220" s="174"/>
      <c r="IB220" s="174"/>
      <c r="IC220" s="174"/>
      <c r="ID220" s="174"/>
      <c r="IE220" s="174"/>
      <c r="IF220" s="174"/>
      <c r="IG220" s="208"/>
      <c r="IJ220" s="174"/>
      <c r="IK220" s="175"/>
      <c r="IL220" s="175"/>
      <c r="IM220" s="175"/>
      <c r="IN220" s="175"/>
      <c r="IO220" s="175"/>
      <c r="IP220" s="175"/>
      <c r="IQ220" s="175"/>
      <c r="IR220" s="175"/>
      <c r="IS220" s="175"/>
      <c r="IT220" s="175"/>
      <c r="IU220" s="175"/>
      <c r="IV220" s="175"/>
      <c r="IW220" s="175"/>
      <c r="IX220" s="175"/>
      <c r="IY220" s="175"/>
      <c r="IZ220" s="175"/>
      <c r="JA220" s="175"/>
      <c r="JB220" s="175"/>
      <c r="JC220" s="208"/>
      <c r="JF220" s="174"/>
      <c r="JG220" s="175"/>
      <c r="JH220" s="175"/>
      <c r="JI220" s="175"/>
      <c r="JJ220" s="174"/>
      <c r="JK220" s="174"/>
      <c r="JL220" s="174"/>
      <c r="JM220" s="174"/>
      <c r="JN220" s="174"/>
      <c r="JO220" s="174"/>
      <c r="JP220" s="174"/>
      <c r="JQ220" s="174"/>
      <c r="JR220" s="174"/>
      <c r="JS220" s="174"/>
      <c r="JT220" s="174"/>
      <c r="JU220" s="174"/>
      <c r="JV220" s="174"/>
      <c r="JW220" s="174"/>
      <c r="JX220" s="208"/>
    </row>
    <row r="221" spans="175:284" ht="24.75" customHeight="1" x14ac:dyDescent="0.3">
      <c r="FS221" s="175"/>
      <c r="FT221" s="208"/>
      <c r="GA221" s="174"/>
      <c r="GB221" s="174"/>
      <c r="GC221" s="174"/>
      <c r="GD221" s="174"/>
      <c r="GE221" s="174"/>
      <c r="GF221" s="174"/>
      <c r="GG221" s="174"/>
      <c r="GH221" s="174"/>
      <c r="GI221" s="174"/>
      <c r="GJ221" s="174"/>
      <c r="GK221" s="174"/>
      <c r="GL221" s="174"/>
      <c r="GM221" s="174"/>
      <c r="GN221" s="174"/>
      <c r="GO221" s="174"/>
      <c r="GP221" s="208"/>
      <c r="GS221" s="174"/>
      <c r="GT221" s="175"/>
      <c r="GU221" s="175"/>
      <c r="GV221" s="175"/>
      <c r="GW221" s="174"/>
      <c r="GX221" s="174"/>
      <c r="GY221" s="174"/>
      <c r="GZ221" s="174"/>
      <c r="HA221" s="174"/>
      <c r="HB221" s="174"/>
      <c r="HC221" s="174"/>
      <c r="HD221" s="174"/>
      <c r="HE221" s="174"/>
      <c r="HF221" s="174"/>
      <c r="HG221" s="174"/>
      <c r="HH221" s="174"/>
      <c r="HI221" s="174"/>
      <c r="HJ221" s="174"/>
      <c r="HK221" s="174"/>
      <c r="HL221" s="208"/>
      <c r="HO221" s="174"/>
      <c r="HP221" s="175"/>
      <c r="HQ221" s="175"/>
      <c r="HR221" s="175"/>
      <c r="HS221" s="174"/>
      <c r="HT221" s="174"/>
      <c r="HU221" s="174"/>
      <c r="HV221" s="174"/>
      <c r="HW221" s="174"/>
      <c r="HX221" s="174"/>
      <c r="HY221" s="174"/>
      <c r="HZ221" s="174"/>
      <c r="IA221" s="174"/>
      <c r="IB221" s="174"/>
      <c r="IC221" s="174"/>
      <c r="ID221" s="174"/>
      <c r="IE221" s="174"/>
      <c r="IF221" s="174"/>
      <c r="IG221" s="208"/>
      <c r="IJ221" s="174"/>
      <c r="IK221" s="175"/>
      <c r="IL221" s="175"/>
      <c r="IM221" s="175"/>
      <c r="IN221" s="175"/>
      <c r="IO221" s="175"/>
      <c r="IP221" s="175"/>
      <c r="IQ221" s="175"/>
      <c r="IR221" s="175"/>
      <c r="IS221" s="175"/>
      <c r="IT221" s="175"/>
      <c r="IU221" s="175"/>
      <c r="IV221" s="175"/>
      <c r="IW221" s="175"/>
      <c r="IX221" s="175"/>
      <c r="IY221" s="175"/>
      <c r="IZ221" s="175"/>
      <c r="JA221" s="175"/>
      <c r="JB221" s="175"/>
      <c r="JC221" s="208"/>
      <c r="JF221" s="174"/>
      <c r="JG221" s="175"/>
      <c r="JH221" s="175"/>
      <c r="JI221" s="175"/>
      <c r="JJ221" s="174"/>
      <c r="JK221" s="174"/>
      <c r="JL221" s="174"/>
      <c r="JM221" s="174"/>
      <c r="JN221" s="174"/>
      <c r="JO221" s="174"/>
      <c r="JP221" s="174"/>
      <c r="JQ221" s="174"/>
      <c r="JR221" s="174"/>
      <c r="JS221" s="174"/>
      <c r="JT221" s="174"/>
      <c r="JU221" s="174"/>
      <c r="JV221" s="174"/>
      <c r="JW221" s="174"/>
      <c r="JX221" s="208"/>
    </row>
    <row r="222" spans="175:284" ht="24.75" customHeight="1" x14ac:dyDescent="0.3">
      <c r="FS222" s="175"/>
      <c r="FT222" s="208"/>
      <c r="GA222" s="174"/>
      <c r="GB222" s="174"/>
      <c r="GC222" s="174"/>
      <c r="GD222" s="174"/>
      <c r="GE222" s="174"/>
      <c r="GF222" s="174"/>
      <c r="GG222" s="174"/>
      <c r="GH222" s="174"/>
      <c r="GI222" s="174"/>
      <c r="GJ222" s="174"/>
      <c r="GK222" s="174"/>
      <c r="GL222" s="174"/>
      <c r="GM222" s="174"/>
      <c r="GN222" s="174"/>
      <c r="GO222" s="174"/>
      <c r="GP222" s="208"/>
      <c r="GS222" s="174"/>
      <c r="GT222" s="175"/>
      <c r="GU222" s="175"/>
      <c r="GV222" s="175"/>
      <c r="GW222" s="174"/>
      <c r="GX222" s="174"/>
      <c r="GY222" s="174"/>
      <c r="GZ222" s="174"/>
      <c r="HA222" s="174"/>
      <c r="HB222" s="174"/>
      <c r="HC222" s="174"/>
      <c r="HD222" s="174"/>
      <c r="HE222" s="174"/>
      <c r="HF222" s="174"/>
      <c r="HG222" s="174"/>
      <c r="HH222" s="174"/>
      <c r="HI222" s="174"/>
      <c r="HJ222" s="174"/>
      <c r="HK222" s="174"/>
      <c r="HL222" s="208"/>
      <c r="HO222" s="174"/>
      <c r="HP222" s="175"/>
      <c r="HQ222" s="175"/>
      <c r="HR222" s="175"/>
      <c r="HS222" s="174"/>
      <c r="HT222" s="174"/>
      <c r="HU222" s="174"/>
      <c r="HV222" s="174"/>
      <c r="HW222" s="174"/>
      <c r="HX222" s="174"/>
      <c r="HY222" s="174"/>
      <c r="HZ222" s="174"/>
      <c r="IA222" s="174"/>
      <c r="IB222" s="174"/>
      <c r="IC222" s="174"/>
      <c r="ID222" s="174"/>
      <c r="IE222" s="174"/>
      <c r="IF222" s="174"/>
      <c r="IG222" s="208"/>
      <c r="IJ222" s="174"/>
      <c r="IK222" s="175"/>
      <c r="IL222" s="175"/>
      <c r="IM222" s="175"/>
      <c r="IN222" s="175"/>
      <c r="IO222" s="175"/>
      <c r="IP222" s="175"/>
      <c r="IQ222" s="175"/>
      <c r="IR222" s="175"/>
      <c r="IS222" s="175"/>
      <c r="IT222" s="175"/>
      <c r="IU222" s="175"/>
      <c r="IV222" s="175"/>
      <c r="IW222" s="175"/>
      <c r="IX222" s="175"/>
      <c r="IY222" s="175"/>
      <c r="IZ222" s="175"/>
      <c r="JA222" s="175"/>
      <c r="JB222" s="175"/>
      <c r="JC222" s="208"/>
      <c r="JF222" s="174"/>
      <c r="JG222" s="175"/>
      <c r="JH222" s="175"/>
      <c r="JI222" s="175"/>
      <c r="JJ222" s="174"/>
      <c r="JK222" s="174"/>
      <c r="JL222" s="174"/>
      <c r="JM222" s="174"/>
      <c r="JN222" s="174"/>
      <c r="JO222" s="174"/>
      <c r="JP222" s="174"/>
      <c r="JQ222" s="174"/>
      <c r="JR222" s="174"/>
      <c r="JS222" s="174"/>
      <c r="JT222" s="174"/>
      <c r="JU222" s="174"/>
      <c r="JV222" s="174"/>
      <c r="JW222" s="174"/>
      <c r="JX222" s="208"/>
    </row>
    <row r="223" spans="175:284" ht="24.75" customHeight="1" x14ac:dyDescent="0.3">
      <c r="FS223" s="175"/>
      <c r="FT223" s="208"/>
      <c r="GA223" s="174"/>
      <c r="GB223" s="174"/>
      <c r="GC223" s="174"/>
      <c r="GD223" s="174"/>
      <c r="GE223" s="174"/>
      <c r="GF223" s="174"/>
      <c r="GG223" s="174"/>
      <c r="GH223" s="174"/>
      <c r="GI223" s="174"/>
      <c r="GJ223" s="174"/>
      <c r="GK223" s="174"/>
      <c r="GL223" s="174"/>
      <c r="GM223" s="174"/>
      <c r="GN223" s="174"/>
      <c r="GO223" s="174"/>
      <c r="GP223" s="208"/>
      <c r="GS223" s="174"/>
      <c r="GT223" s="175"/>
      <c r="GU223" s="175"/>
      <c r="GV223" s="175"/>
      <c r="GW223" s="174"/>
      <c r="GX223" s="174"/>
      <c r="GY223" s="174"/>
      <c r="GZ223" s="174"/>
      <c r="HA223" s="174"/>
      <c r="HB223" s="174"/>
      <c r="HC223" s="174"/>
      <c r="HD223" s="174"/>
      <c r="HE223" s="174"/>
      <c r="HF223" s="174"/>
      <c r="HG223" s="174"/>
      <c r="HH223" s="174"/>
      <c r="HI223" s="174"/>
      <c r="HJ223" s="174"/>
      <c r="HK223" s="174"/>
      <c r="HL223" s="208"/>
      <c r="HO223" s="174"/>
      <c r="HP223" s="175"/>
      <c r="HQ223" s="175"/>
      <c r="HR223" s="175"/>
      <c r="HS223" s="174"/>
      <c r="HT223" s="174"/>
      <c r="HU223" s="174"/>
      <c r="HV223" s="174"/>
      <c r="HW223" s="174"/>
      <c r="HX223" s="174"/>
      <c r="HY223" s="174"/>
      <c r="HZ223" s="174"/>
      <c r="IA223" s="174"/>
      <c r="IB223" s="174"/>
      <c r="IC223" s="174"/>
      <c r="ID223" s="174"/>
      <c r="IE223" s="174"/>
      <c r="IF223" s="174"/>
      <c r="IG223" s="208"/>
      <c r="IJ223" s="174"/>
      <c r="IK223" s="175"/>
      <c r="IL223" s="175"/>
      <c r="IM223" s="175"/>
      <c r="IN223" s="175"/>
      <c r="IO223" s="175"/>
      <c r="IP223" s="175"/>
      <c r="IQ223" s="175"/>
      <c r="IR223" s="175"/>
      <c r="IS223" s="175"/>
      <c r="IT223" s="175"/>
      <c r="IU223" s="175"/>
      <c r="IV223" s="175"/>
      <c r="IW223" s="175"/>
      <c r="IX223" s="175"/>
      <c r="IY223" s="175"/>
      <c r="IZ223" s="175"/>
      <c r="JA223" s="175"/>
      <c r="JB223" s="175"/>
      <c r="JC223" s="208"/>
      <c r="JF223" s="174"/>
      <c r="JG223" s="175"/>
      <c r="JH223" s="175"/>
      <c r="JI223" s="175"/>
      <c r="JJ223" s="174"/>
      <c r="JK223" s="174"/>
      <c r="JL223" s="174"/>
      <c r="JM223" s="174"/>
      <c r="JN223" s="174"/>
      <c r="JO223" s="174"/>
      <c r="JP223" s="174"/>
      <c r="JQ223" s="174"/>
      <c r="JR223" s="174"/>
      <c r="JS223" s="174"/>
      <c r="JT223" s="174"/>
      <c r="JU223" s="174"/>
      <c r="JV223" s="174"/>
      <c r="JW223" s="174"/>
      <c r="JX223" s="208"/>
    </row>
    <row r="224" spans="175:284" ht="24.75" customHeight="1" x14ac:dyDescent="0.3">
      <c r="FS224" s="175"/>
      <c r="FT224" s="208"/>
      <c r="GA224" s="174"/>
      <c r="GB224" s="174"/>
      <c r="GC224" s="174"/>
      <c r="GD224" s="174"/>
      <c r="GE224" s="174"/>
      <c r="GF224" s="174"/>
      <c r="GG224" s="174"/>
      <c r="GH224" s="174"/>
      <c r="GI224" s="174"/>
      <c r="GJ224" s="174"/>
      <c r="GK224" s="174"/>
      <c r="GL224" s="174"/>
      <c r="GM224" s="174"/>
      <c r="GN224" s="174"/>
      <c r="GO224" s="174"/>
      <c r="GP224" s="208"/>
      <c r="GS224" s="174"/>
      <c r="GT224" s="175"/>
      <c r="GU224" s="175"/>
      <c r="GV224" s="175"/>
      <c r="GW224" s="174"/>
      <c r="GX224" s="174"/>
      <c r="GY224" s="174"/>
      <c r="GZ224" s="174"/>
      <c r="HA224" s="174"/>
      <c r="HB224" s="174"/>
      <c r="HC224" s="174"/>
      <c r="HD224" s="174"/>
      <c r="HE224" s="174"/>
      <c r="HF224" s="174"/>
      <c r="HG224" s="174"/>
      <c r="HH224" s="174"/>
      <c r="HI224" s="174"/>
      <c r="HJ224" s="174"/>
      <c r="HK224" s="174"/>
      <c r="HL224" s="208"/>
      <c r="HO224" s="174"/>
      <c r="HP224" s="175"/>
      <c r="HQ224" s="175"/>
      <c r="HR224" s="175"/>
      <c r="HS224" s="174"/>
      <c r="HT224" s="174"/>
      <c r="HU224" s="174"/>
      <c r="HV224" s="174"/>
      <c r="HW224" s="174"/>
      <c r="HX224" s="174"/>
      <c r="HY224" s="174"/>
      <c r="HZ224" s="174"/>
      <c r="IA224" s="174"/>
      <c r="IB224" s="174"/>
      <c r="IC224" s="174"/>
      <c r="ID224" s="174"/>
      <c r="IE224" s="174"/>
      <c r="IF224" s="174"/>
      <c r="IG224" s="208"/>
      <c r="IJ224" s="174"/>
      <c r="IK224" s="175"/>
      <c r="IL224" s="175"/>
      <c r="IM224" s="175"/>
      <c r="IN224" s="175"/>
      <c r="IO224" s="175"/>
      <c r="IP224" s="175"/>
      <c r="IQ224" s="175"/>
      <c r="IR224" s="175"/>
      <c r="IS224" s="175"/>
      <c r="IT224" s="175"/>
      <c r="IU224" s="175"/>
      <c r="IV224" s="175"/>
      <c r="IW224" s="175"/>
      <c r="IX224" s="175"/>
      <c r="IY224" s="175"/>
      <c r="IZ224" s="175"/>
      <c r="JA224" s="175"/>
      <c r="JB224" s="175"/>
      <c r="JC224" s="208"/>
      <c r="JF224" s="174"/>
      <c r="JG224" s="175"/>
      <c r="JH224" s="175"/>
      <c r="JI224" s="175"/>
      <c r="JJ224" s="174"/>
      <c r="JK224" s="174"/>
      <c r="JL224" s="174"/>
      <c r="JM224" s="174"/>
      <c r="JN224" s="174"/>
      <c r="JO224" s="174"/>
      <c r="JP224" s="174"/>
      <c r="JQ224" s="174"/>
      <c r="JR224" s="174"/>
      <c r="JS224" s="174"/>
      <c r="JT224" s="174"/>
      <c r="JU224" s="174"/>
      <c r="JV224" s="174"/>
      <c r="JW224" s="174"/>
      <c r="JX224" s="208"/>
    </row>
    <row r="225" spans="175:284" ht="24.75" customHeight="1" x14ac:dyDescent="0.3">
      <c r="FS225" s="175"/>
      <c r="FT225" s="208"/>
      <c r="GA225" s="174"/>
      <c r="GB225" s="174"/>
      <c r="GC225" s="174"/>
      <c r="GD225" s="174"/>
      <c r="GE225" s="174"/>
      <c r="GF225" s="174"/>
      <c r="GG225" s="174"/>
      <c r="GH225" s="174"/>
      <c r="GI225" s="174"/>
      <c r="GJ225" s="174"/>
      <c r="GK225" s="174"/>
      <c r="GL225" s="174"/>
      <c r="GM225" s="174"/>
      <c r="GN225" s="174"/>
      <c r="GO225" s="174"/>
      <c r="GP225" s="208"/>
      <c r="GS225" s="174"/>
      <c r="GT225" s="175"/>
      <c r="GU225" s="175"/>
      <c r="GV225" s="175"/>
      <c r="GW225" s="174"/>
      <c r="GX225" s="174"/>
      <c r="GY225" s="174"/>
      <c r="GZ225" s="174"/>
      <c r="HA225" s="174"/>
      <c r="HB225" s="174"/>
      <c r="HC225" s="174"/>
      <c r="HD225" s="174"/>
      <c r="HE225" s="174"/>
      <c r="HF225" s="174"/>
      <c r="HG225" s="174"/>
      <c r="HH225" s="174"/>
      <c r="HI225" s="174"/>
      <c r="HJ225" s="174"/>
      <c r="HK225" s="174"/>
      <c r="HL225" s="208"/>
      <c r="HO225" s="174"/>
      <c r="HP225" s="175"/>
      <c r="HQ225" s="175"/>
      <c r="HR225" s="175"/>
      <c r="HS225" s="174"/>
      <c r="HT225" s="174"/>
      <c r="HU225" s="174"/>
      <c r="HV225" s="174"/>
      <c r="HW225" s="174"/>
      <c r="HX225" s="174"/>
      <c r="HY225" s="174"/>
      <c r="HZ225" s="174"/>
      <c r="IA225" s="174"/>
      <c r="IB225" s="174"/>
      <c r="IC225" s="174"/>
      <c r="ID225" s="174"/>
      <c r="IE225" s="174"/>
      <c r="IF225" s="174"/>
      <c r="IG225" s="208"/>
      <c r="IJ225" s="174"/>
      <c r="IK225" s="175"/>
      <c r="IL225" s="175"/>
      <c r="IM225" s="175"/>
      <c r="IN225" s="175"/>
      <c r="IO225" s="175"/>
      <c r="IP225" s="175"/>
      <c r="IQ225" s="175"/>
      <c r="IR225" s="175"/>
      <c r="IS225" s="175"/>
      <c r="IT225" s="175"/>
      <c r="IU225" s="175"/>
      <c r="IV225" s="175"/>
      <c r="IW225" s="175"/>
      <c r="IX225" s="175"/>
      <c r="IY225" s="175"/>
      <c r="IZ225" s="175"/>
      <c r="JA225" s="175"/>
      <c r="JB225" s="175"/>
      <c r="JC225" s="208"/>
      <c r="JF225" s="174"/>
      <c r="JG225" s="175"/>
      <c r="JH225" s="175"/>
      <c r="JI225" s="175"/>
      <c r="JJ225" s="174"/>
      <c r="JK225" s="174"/>
      <c r="JL225" s="174"/>
      <c r="JM225" s="174"/>
      <c r="JN225" s="174"/>
      <c r="JO225" s="174"/>
      <c r="JP225" s="174"/>
      <c r="JQ225" s="174"/>
      <c r="JR225" s="174"/>
      <c r="JS225" s="174"/>
      <c r="JT225" s="174"/>
      <c r="JU225" s="174"/>
      <c r="JV225" s="174"/>
      <c r="JW225" s="174"/>
      <c r="JX225" s="208"/>
    </row>
    <row r="226" spans="175:284" ht="24.75" customHeight="1" x14ac:dyDescent="0.3">
      <c r="FS226" s="175"/>
      <c r="FT226" s="208"/>
      <c r="GA226" s="174"/>
      <c r="GB226" s="174"/>
      <c r="GC226" s="174"/>
      <c r="GD226" s="174"/>
      <c r="GE226" s="174"/>
      <c r="GF226" s="174"/>
      <c r="GG226" s="174"/>
      <c r="GH226" s="174"/>
      <c r="GI226" s="174"/>
      <c r="GJ226" s="174"/>
      <c r="GK226" s="174"/>
      <c r="GL226" s="174"/>
      <c r="GM226" s="174"/>
      <c r="GN226" s="174"/>
      <c r="GO226" s="174"/>
      <c r="GP226" s="208"/>
      <c r="GS226" s="174"/>
      <c r="GT226" s="175"/>
      <c r="GU226" s="175"/>
      <c r="GV226" s="175"/>
      <c r="GW226" s="174"/>
      <c r="GX226" s="174"/>
      <c r="GY226" s="174"/>
      <c r="GZ226" s="174"/>
      <c r="HA226" s="174"/>
      <c r="HB226" s="174"/>
      <c r="HC226" s="174"/>
      <c r="HD226" s="174"/>
      <c r="HE226" s="174"/>
      <c r="HF226" s="174"/>
      <c r="HG226" s="174"/>
      <c r="HH226" s="174"/>
      <c r="HI226" s="174"/>
      <c r="HJ226" s="174"/>
      <c r="HK226" s="174"/>
      <c r="HL226" s="208"/>
      <c r="HO226" s="174"/>
      <c r="HP226" s="175"/>
      <c r="HQ226" s="175"/>
      <c r="HR226" s="175"/>
      <c r="HS226" s="174"/>
      <c r="HT226" s="174"/>
      <c r="HU226" s="174"/>
      <c r="HV226" s="174"/>
      <c r="HW226" s="174"/>
      <c r="HX226" s="174"/>
      <c r="HY226" s="174"/>
      <c r="HZ226" s="174"/>
      <c r="IA226" s="174"/>
      <c r="IB226" s="174"/>
      <c r="IC226" s="174"/>
      <c r="ID226" s="174"/>
      <c r="IE226" s="174"/>
      <c r="IF226" s="174"/>
      <c r="IG226" s="208"/>
      <c r="IJ226" s="174"/>
      <c r="IK226" s="175"/>
      <c r="IL226" s="175"/>
      <c r="IM226" s="175"/>
      <c r="IN226" s="175"/>
      <c r="IO226" s="175"/>
      <c r="IP226" s="175"/>
      <c r="IQ226" s="175"/>
      <c r="IR226" s="175"/>
      <c r="IS226" s="175"/>
      <c r="IT226" s="175"/>
      <c r="IU226" s="175"/>
      <c r="IV226" s="175"/>
      <c r="IW226" s="175"/>
      <c r="IX226" s="175"/>
      <c r="IY226" s="175"/>
      <c r="IZ226" s="175"/>
      <c r="JA226" s="175"/>
      <c r="JB226" s="175"/>
      <c r="JC226" s="208"/>
      <c r="JF226" s="174"/>
      <c r="JG226" s="175"/>
      <c r="JH226" s="175"/>
      <c r="JI226" s="175"/>
      <c r="JJ226" s="174"/>
      <c r="JK226" s="174"/>
      <c r="JL226" s="174"/>
      <c r="JM226" s="174"/>
      <c r="JN226" s="174"/>
      <c r="JO226" s="174"/>
      <c r="JP226" s="174"/>
      <c r="JQ226" s="174"/>
      <c r="JR226" s="174"/>
      <c r="JS226" s="174"/>
      <c r="JT226" s="174"/>
      <c r="JU226" s="174"/>
      <c r="JV226" s="174"/>
      <c r="JW226" s="174"/>
      <c r="JX226" s="208"/>
    </row>
    <row r="227" spans="175:284" ht="24.75" customHeight="1" x14ac:dyDescent="0.3">
      <c r="FS227" s="175"/>
      <c r="FT227" s="208"/>
      <c r="GA227" s="174"/>
      <c r="GB227" s="174"/>
      <c r="GC227" s="174"/>
      <c r="GD227" s="174"/>
      <c r="GE227" s="174"/>
      <c r="GF227" s="174"/>
      <c r="GG227" s="174"/>
      <c r="GH227" s="174"/>
      <c r="GI227" s="174"/>
      <c r="GJ227" s="174"/>
      <c r="GK227" s="174"/>
      <c r="GL227" s="174"/>
      <c r="GM227" s="174"/>
      <c r="GN227" s="174"/>
      <c r="GO227" s="174"/>
      <c r="GP227" s="208"/>
      <c r="GS227" s="174"/>
      <c r="GT227" s="175"/>
      <c r="GU227" s="175"/>
      <c r="GV227" s="175"/>
      <c r="GW227" s="174"/>
      <c r="GX227" s="174"/>
      <c r="GY227" s="174"/>
      <c r="GZ227" s="174"/>
      <c r="HA227" s="174"/>
      <c r="HB227" s="174"/>
      <c r="HC227" s="174"/>
      <c r="HD227" s="174"/>
      <c r="HE227" s="174"/>
      <c r="HF227" s="174"/>
      <c r="HG227" s="174"/>
      <c r="HH227" s="174"/>
      <c r="HI227" s="174"/>
      <c r="HJ227" s="174"/>
      <c r="HK227" s="174"/>
      <c r="HL227" s="208"/>
      <c r="HO227" s="174"/>
      <c r="HP227" s="175"/>
      <c r="HQ227" s="175"/>
      <c r="HR227" s="175"/>
      <c r="HS227" s="174"/>
      <c r="HT227" s="174"/>
      <c r="HU227" s="174"/>
      <c r="HV227" s="174"/>
      <c r="HW227" s="174"/>
      <c r="HX227" s="174"/>
      <c r="HY227" s="174"/>
      <c r="HZ227" s="174"/>
      <c r="IA227" s="174"/>
      <c r="IB227" s="174"/>
      <c r="IC227" s="174"/>
      <c r="ID227" s="174"/>
      <c r="IE227" s="174"/>
      <c r="IF227" s="174"/>
      <c r="IG227" s="208"/>
      <c r="IJ227" s="174"/>
      <c r="IK227" s="175"/>
      <c r="IL227" s="175"/>
      <c r="IM227" s="175"/>
      <c r="IN227" s="175"/>
      <c r="IO227" s="175"/>
      <c r="IP227" s="175"/>
      <c r="IQ227" s="175"/>
      <c r="IR227" s="175"/>
      <c r="IS227" s="175"/>
      <c r="IT227" s="175"/>
      <c r="IU227" s="175"/>
      <c r="IV227" s="175"/>
      <c r="IW227" s="175"/>
      <c r="IX227" s="175"/>
      <c r="IY227" s="175"/>
      <c r="IZ227" s="175"/>
      <c r="JA227" s="175"/>
      <c r="JB227" s="175"/>
      <c r="JC227" s="208"/>
      <c r="JF227" s="174"/>
      <c r="JG227" s="175"/>
      <c r="JH227" s="175"/>
      <c r="JI227" s="175"/>
      <c r="JJ227" s="174"/>
      <c r="JK227" s="174"/>
      <c r="JL227" s="174"/>
      <c r="JM227" s="174"/>
      <c r="JN227" s="174"/>
      <c r="JO227" s="174"/>
      <c r="JP227" s="174"/>
      <c r="JQ227" s="174"/>
      <c r="JR227" s="174"/>
      <c r="JS227" s="174"/>
      <c r="JT227" s="174"/>
      <c r="JU227" s="174"/>
      <c r="JV227" s="174"/>
      <c r="JW227" s="174"/>
      <c r="JX227" s="208"/>
    </row>
    <row r="228" spans="175:284" ht="24.75" customHeight="1" x14ac:dyDescent="0.3">
      <c r="FS228" s="175"/>
      <c r="FT228" s="208"/>
      <c r="GA228" s="174"/>
      <c r="GB228" s="174"/>
      <c r="GC228" s="174"/>
      <c r="GD228" s="174"/>
      <c r="GE228" s="174"/>
      <c r="GF228" s="174"/>
      <c r="GG228" s="174"/>
      <c r="GH228" s="174"/>
      <c r="GI228" s="174"/>
      <c r="GJ228" s="174"/>
      <c r="GK228" s="174"/>
      <c r="GL228" s="174"/>
      <c r="GM228" s="174"/>
      <c r="GN228" s="174"/>
      <c r="GO228" s="174"/>
      <c r="GP228" s="208"/>
      <c r="GS228" s="174"/>
      <c r="GT228" s="175"/>
      <c r="GU228" s="175"/>
      <c r="GV228" s="175"/>
      <c r="GW228" s="174"/>
      <c r="GX228" s="174"/>
      <c r="GY228" s="174"/>
      <c r="GZ228" s="174"/>
      <c r="HA228" s="174"/>
      <c r="HB228" s="174"/>
      <c r="HC228" s="174"/>
      <c r="HD228" s="174"/>
      <c r="HE228" s="174"/>
      <c r="HF228" s="174"/>
      <c r="HG228" s="174"/>
      <c r="HH228" s="174"/>
      <c r="HI228" s="174"/>
      <c r="HJ228" s="174"/>
      <c r="HK228" s="174"/>
      <c r="HL228" s="208"/>
      <c r="HO228" s="174"/>
      <c r="HP228" s="175"/>
      <c r="HQ228" s="175"/>
      <c r="HR228" s="175"/>
      <c r="HS228" s="174"/>
      <c r="HT228" s="174"/>
      <c r="HU228" s="174"/>
      <c r="HV228" s="174"/>
      <c r="HW228" s="174"/>
      <c r="HX228" s="174"/>
      <c r="HY228" s="174"/>
      <c r="HZ228" s="174"/>
      <c r="IA228" s="174"/>
      <c r="IB228" s="174"/>
      <c r="IC228" s="174"/>
      <c r="ID228" s="174"/>
      <c r="IE228" s="174"/>
      <c r="IF228" s="174"/>
      <c r="IG228" s="208"/>
      <c r="IJ228" s="174"/>
      <c r="IK228" s="175"/>
      <c r="IL228" s="175"/>
      <c r="IM228" s="175"/>
      <c r="IN228" s="175"/>
      <c r="IO228" s="175"/>
      <c r="IP228" s="175"/>
      <c r="IQ228" s="175"/>
      <c r="IR228" s="175"/>
      <c r="IS228" s="175"/>
      <c r="IT228" s="175"/>
      <c r="IU228" s="175"/>
      <c r="IV228" s="175"/>
      <c r="IW228" s="175"/>
      <c r="IX228" s="175"/>
      <c r="IY228" s="175"/>
      <c r="IZ228" s="175"/>
      <c r="JA228" s="175"/>
      <c r="JB228" s="175"/>
      <c r="JC228" s="208"/>
      <c r="JF228" s="174"/>
      <c r="JG228" s="175"/>
      <c r="JH228" s="175"/>
      <c r="JI228" s="175"/>
      <c r="JJ228" s="174"/>
      <c r="JK228" s="174"/>
      <c r="JL228" s="174"/>
      <c r="JM228" s="174"/>
      <c r="JN228" s="174"/>
      <c r="JO228" s="174"/>
      <c r="JP228" s="174"/>
      <c r="JQ228" s="174"/>
      <c r="JR228" s="174"/>
      <c r="JS228" s="174"/>
      <c r="JT228" s="174"/>
      <c r="JU228" s="174"/>
      <c r="JV228" s="174"/>
      <c r="JW228" s="174"/>
      <c r="JX228" s="208"/>
    </row>
    <row r="229" spans="175:284" ht="24.75" customHeight="1" x14ac:dyDescent="0.3">
      <c r="FS229" s="175"/>
      <c r="FT229" s="208"/>
      <c r="GA229" s="174"/>
      <c r="GB229" s="174"/>
      <c r="GC229" s="174"/>
      <c r="GD229" s="174"/>
      <c r="GE229" s="174"/>
      <c r="GF229" s="174"/>
      <c r="GG229" s="174"/>
      <c r="GH229" s="174"/>
      <c r="GI229" s="174"/>
      <c r="GJ229" s="174"/>
      <c r="GK229" s="174"/>
      <c r="GL229" s="174"/>
      <c r="GM229" s="174"/>
      <c r="GN229" s="174"/>
      <c r="GO229" s="174"/>
      <c r="GP229" s="208"/>
      <c r="GS229" s="174"/>
      <c r="GT229" s="175"/>
      <c r="GU229" s="175"/>
      <c r="GV229" s="175"/>
      <c r="GW229" s="174"/>
      <c r="GX229" s="174"/>
      <c r="GY229" s="174"/>
      <c r="GZ229" s="174"/>
      <c r="HA229" s="174"/>
      <c r="HB229" s="174"/>
      <c r="HC229" s="174"/>
      <c r="HD229" s="174"/>
      <c r="HE229" s="174"/>
      <c r="HF229" s="174"/>
      <c r="HG229" s="174"/>
      <c r="HH229" s="174"/>
      <c r="HI229" s="174"/>
      <c r="HJ229" s="174"/>
      <c r="HK229" s="174"/>
      <c r="HL229" s="208"/>
      <c r="HO229" s="174"/>
      <c r="HP229" s="175"/>
      <c r="HQ229" s="175"/>
      <c r="HR229" s="175"/>
      <c r="HS229" s="174"/>
      <c r="HT229" s="174"/>
      <c r="HU229" s="174"/>
      <c r="HV229" s="174"/>
      <c r="HW229" s="174"/>
      <c r="HX229" s="174"/>
      <c r="HY229" s="174"/>
      <c r="HZ229" s="174"/>
      <c r="IA229" s="174"/>
      <c r="IB229" s="174"/>
      <c r="IC229" s="174"/>
      <c r="ID229" s="174"/>
      <c r="IE229" s="174"/>
      <c r="IF229" s="174"/>
      <c r="IG229" s="208"/>
      <c r="IJ229" s="174"/>
      <c r="IK229" s="175"/>
      <c r="IL229" s="175"/>
      <c r="IM229" s="175"/>
      <c r="IN229" s="175"/>
      <c r="IO229" s="175"/>
      <c r="IP229" s="175"/>
      <c r="IQ229" s="175"/>
      <c r="IR229" s="175"/>
      <c r="IS229" s="175"/>
      <c r="IT229" s="175"/>
      <c r="IU229" s="175"/>
      <c r="IV229" s="175"/>
      <c r="IW229" s="175"/>
      <c r="IX229" s="175"/>
      <c r="IY229" s="175"/>
      <c r="IZ229" s="175"/>
      <c r="JA229" s="175"/>
      <c r="JB229" s="175"/>
      <c r="JC229" s="208"/>
      <c r="JF229" s="174"/>
      <c r="JG229" s="175"/>
      <c r="JH229" s="175"/>
      <c r="JI229" s="175"/>
      <c r="JJ229" s="174"/>
      <c r="JK229" s="174"/>
      <c r="JL229" s="174"/>
      <c r="JM229" s="174"/>
      <c r="JN229" s="174"/>
      <c r="JO229" s="174"/>
      <c r="JP229" s="174"/>
      <c r="JQ229" s="174"/>
      <c r="JR229" s="174"/>
      <c r="JS229" s="174"/>
      <c r="JT229" s="174"/>
      <c r="JU229" s="174"/>
      <c r="JV229" s="174"/>
      <c r="JW229" s="174"/>
      <c r="JX229" s="208"/>
    </row>
    <row r="230" spans="175:284" ht="24.75" customHeight="1" x14ac:dyDescent="0.3">
      <c r="FS230" s="175"/>
      <c r="FT230" s="208"/>
      <c r="GA230" s="174"/>
      <c r="GB230" s="174"/>
      <c r="GC230" s="174"/>
      <c r="GD230" s="174"/>
      <c r="GE230" s="174"/>
      <c r="GF230" s="174"/>
      <c r="GG230" s="174"/>
      <c r="GH230" s="174"/>
      <c r="GI230" s="174"/>
      <c r="GJ230" s="174"/>
      <c r="GK230" s="174"/>
      <c r="GL230" s="174"/>
      <c r="GM230" s="174"/>
      <c r="GN230" s="174"/>
      <c r="GO230" s="174"/>
      <c r="GP230" s="208"/>
      <c r="GS230" s="174"/>
      <c r="GT230" s="175"/>
      <c r="GU230" s="175"/>
      <c r="GV230" s="175"/>
      <c r="GW230" s="174"/>
      <c r="GX230" s="174"/>
      <c r="GY230" s="174"/>
      <c r="GZ230" s="174"/>
      <c r="HA230" s="174"/>
      <c r="HB230" s="174"/>
      <c r="HC230" s="174"/>
      <c r="HD230" s="174"/>
      <c r="HE230" s="174"/>
      <c r="HF230" s="174"/>
      <c r="HG230" s="174"/>
      <c r="HH230" s="174"/>
      <c r="HI230" s="174"/>
      <c r="HJ230" s="174"/>
      <c r="HK230" s="174"/>
      <c r="HL230" s="208"/>
      <c r="HO230" s="174"/>
      <c r="HP230" s="175"/>
      <c r="HQ230" s="175"/>
      <c r="HR230" s="175"/>
      <c r="HS230" s="174"/>
      <c r="HT230" s="174"/>
      <c r="HU230" s="174"/>
      <c r="HV230" s="174"/>
      <c r="HW230" s="174"/>
      <c r="HX230" s="174"/>
      <c r="HY230" s="174"/>
      <c r="HZ230" s="174"/>
      <c r="IA230" s="174"/>
      <c r="IB230" s="174"/>
      <c r="IC230" s="174"/>
      <c r="ID230" s="174"/>
      <c r="IE230" s="174"/>
      <c r="IF230" s="174"/>
      <c r="IG230" s="208"/>
      <c r="IJ230" s="174"/>
      <c r="IK230" s="175"/>
      <c r="IL230" s="175"/>
      <c r="IM230" s="175"/>
      <c r="IN230" s="175"/>
      <c r="IO230" s="175"/>
      <c r="IP230" s="175"/>
      <c r="IQ230" s="175"/>
      <c r="IR230" s="175"/>
      <c r="IS230" s="175"/>
      <c r="IT230" s="175"/>
      <c r="IU230" s="175"/>
      <c r="IV230" s="175"/>
      <c r="IW230" s="175"/>
      <c r="IX230" s="175"/>
      <c r="IY230" s="175"/>
      <c r="IZ230" s="175"/>
      <c r="JA230" s="175"/>
      <c r="JB230" s="175"/>
      <c r="JC230" s="208"/>
      <c r="JF230" s="174"/>
      <c r="JG230" s="175"/>
      <c r="JH230" s="175"/>
      <c r="JI230" s="175"/>
      <c r="JJ230" s="174"/>
      <c r="JK230" s="174"/>
      <c r="JL230" s="174"/>
      <c r="JM230" s="174"/>
      <c r="JN230" s="174"/>
      <c r="JO230" s="174"/>
      <c r="JP230" s="174"/>
      <c r="JQ230" s="174"/>
      <c r="JR230" s="174"/>
      <c r="JS230" s="174"/>
      <c r="JT230" s="174"/>
      <c r="JU230" s="174"/>
      <c r="JV230" s="174"/>
      <c r="JW230" s="174"/>
      <c r="JX230" s="208"/>
    </row>
    <row r="231" spans="175:284" ht="24.75" customHeight="1" x14ac:dyDescent="0.3">
      <c r="FS231" s="175"/>
      <c r="FT231" s="208"/>
      <c r="GA231" s="174"/>
      <c r="GB231" s="174"/>
      <c r="GC231" s="174"/>
      <c r="GD231" s="174"/>
      <c r="GE231" s="174"/>
      <c r="GF231" s="174"/>
      <c r="GG231" s="174"/>
      <c r="GH231" s="174"/>
      <c r="GI231" s="174"/>
      <c r="GJ231" s="174"/>
      <c r="GK231" s="174"/>
      <c r="GL231" s="174"/>
      <c r="GM231" s="174"/>
      <c r="GN231" s="174"/>
      <c r="GO231" s="174"/>
      <c r="GP231" s="208"/>
      <c r="GS231" s="174"/>
      <c r="GT231" s="175"/>
      <c r="GU231" s="175"/>
      <c r="GV231" s="175"/>
      <c r="GW231" s="174"/>
      <c r="GX231" s="174"/>
      <c r="GY231" s="174"/>
      <c r="GZ231" s="174"/>
      <c r="HA231" s="174"/>
      <c r="HB231" s="174"/>
      <c r="HC231" s="174"/>
      <c r="HD231" s="174"/>
      <c r="HE231" s="174"/>
      <c r="HF231" s="174"/>
      <c r="HG231" s="174"/>
      <c r="HH231" s="174"/>
      <c r="HI231" s="174"/>
      <c r="HJ231" s="174"/>
      <c r="HK231" s="174"/>
      <c r="HL231" s="208"/>
      <c r="HO231" s="174"/>
      <c r="HP231" s="175"/>
      <c r="HQ231" s="175"/>
      <c r="HR231" s="175"/>
      <c r="HS231" s="174"/>
      <c r="HT231" s="174"/>
      <c r="HU231" s="174"/>
      <c r="HV231" s="174"/>
      <c r="HW231" s="174"/>
      <c r="HX231" s="174"/>
      <c r="HY231" s="174"/>
      <c r="HZ231" s="174"/>
      <c r="IA231" s="174"/>
      <c r="IB231" s="174"/>
      <c r="IC231" s="174"/>
      <c r="ID231" s="174"/>
      <c r="IE231" s="174"/>
      <c r="IF231" s="174"/>
      <c r="IG231" s="208"/>
      <c r="IJ231" s="174"/>
      <c r="IK231" s="175"/>
      <c r="IL231" s="175"/>
      <c r="IM231" s="175"/>
      <c r="IN231" s="175"/>
      <c r="IO231" s="175"/>
      <c r="IP231" s="175"/>
      <c r="IQ231" s="175"/>
      <c r="IR231" s="175"/>
      <c r="IS231" s="175"/>
      <c r="IT231" s="175"/>
      <c r="IU231" s="175"/>
      <c r="IV231" s="175"/>
      <c r="IW231" s="175"/>
      <c r="IX231" s="175"/>
      <c r="IY231" s="175"/>
      <c r="IZ231" s="175"/>
      <c r="JA231" s="175"/>
      <c r="JB231" s="175"/>
      <c r="JC231" s="208"/>
      <c r="JF231" s="174"/>
      <c r="JG231" s="175"/>
      <c r="JH231" s="175"/>
      <c r="JI231" s="175"/>
      <c r="JJ231" s="174"/>
      <c r="JK231" s="174"/>
      <c r="JL231" s="174"/>
      <c r="JM231" s="174"/>
      <c r="JN231" s="174"/>
      <c r="JO231" s="174"/>
      <c r="JP231" s="174"/>
      <c r="JQ231" s="174"/>
      <c r="JR231" s="174"/>
      <c r="JS231" s="174"/>
      <c r="JT231" s="174"/>
      <c r="JU231" s="174"/>
      <c r="JV231" s="174"/>
      <c r="JW231" s="174"/>
      <c r="JX231" s="208"/>
    </row>
    <row r="232" spans="175:284" ht="24.75" customHeight="1" x14ac:dyDescent="0.3">
      <c r="FS232" s="175"/>
      <c r="FT232" s="208"/>
      <c r="GA232" s="174"/>
      <c r="GB232" s="174"/>
      <c r="GC232" s="174"/>
      <c r="GD232" s="174"/>
      <c r="GE232" s="174"/>
      <c r="GF232" s="174"/>
      <c r="GG232" s="174"/>
      <c r="GH232" s="174"/>
      <c r="GI232" s="174"/>
      <c r="GJ232" s="174"/>
      <c r="GK232" s="174"/>
      <c r="GL232" s="174"/>
      <c r="GM232" s="174"/>
      <c r="GN232" s="174"/>
      <c r="GO232" s="174"/>
      <c r="GP232" s="208"/>
      <c r="GS232" s="174"/>
      <c r="GT232" s="175"/>
      <c r="GU232" s="175"/>
      <c r="GV232" s="175"/>
      <c r="GW232" s="174"/>
      <c r="GX232" s="174"/>
      <c r="GY232" s="174"/>
      <c r="GZ232" s="174"/>
      <c r="HA232" s="174"/>
      <c r="HB232" s="174"/>
      <c r="HC232" s="174"/>
      <c r="HD232" s="174"/>
      <c r="HE232" s="174"/>
      <c r="HF232" s="174"/>
      <c r="HG232" s="174"/>
      <c r="HH232" s="174"/>
      <c r="HI232" s="174"/>
      <c r="HJ232" s="174"/>
      <c r="HK232" s="174"/>
      <c r="HL232" s="208"/>
      <c r="HO232" s="174"/>
      <c r="HP232" s="175"/>
      <c r="HQ232" s="175"/>
      <c r="HR232" s="175"/>
      <c r="HS232" s="174"/>
      <c r="HT232" s="174"/>
      <c r="HU232" s="174"/>
      <c r="HV232" s="174"/>
      <c r="HW232" s="174"/>
      <c r="HX232" s="174"/>
      <c r="HY232" s="174"/>
      <c r="HZ232" s="174"/>
      <c r="IA232" s="174"/>
      <c r="IB232" s="174"/>
      <c r="IC232" s="174"/>
      <c r="ID232" s="174"/>
      <c r="IE232" s="174"/>
      <c r="IF232" s="174"/>
      <c r="IG232" s="208"/>
      <c r="IJ232" s="174"/>
      <c r="IK232" s="175"/>
      <c r="IL232" s="175"/>
      <c r="IM232" s="175"/>
      <c r="IN232" s="175"/>
      <c r="IO232" s="175"/>
      <c r="IP232" s="175"/>
      <c r="IQ232" s="175"/>
      <c r="IR232" s="175"/>
      <c r="IS232" s="175"/>
      <c r="IT232" s="175"/>
      <c r="IU232" s="175"/>
      <c r="IV232" s="175"/>
      <c r="IW232" s="175"/>
      <c r="IX232" s="175"/>
      <c r="IY232" s="175"/>
      <c r="IZ232" s="175"/>
      <c r="JA232" s="175"/>
      <c r="JB232" s="175"/>
      <c r="JC232" s="208"/>
      <c r="JF232" s="174"/>
      <c r="JG232" s="175"/>
      <c r="JH232" s="175"/>
      <c r="JI232" s="175"/>
      <c r="JJ232" s="174"/>
      <c r="JK232" s="174"/>
      <c r="JL232" s="174"/>
      <c r="JM232" s="174"/>
      <c r="JN232" s="174"/>
      <c r="JO232" s="174"/>
      <c r="JP232" s="174"/>
      <c r="JQ232" s="174"/>
      <c r="JR232" s="174"/>
      <c r="JS232" s="174"/>
      <c r="JT232" s="174"/>
      <c r="JU232" s="174"/>
      <c r="JV232" s="174"/>
      <c r="JW232" s="174"/>
      <c r="JX232" s="208"/>
    </row>
    <row r="233" spans="175:284" ht="24.75" customHeight="1" x14ac:dyDescent="0.3">
      <c r="FS233" s="175"/>
      <c r="FT233" s="208"/>
      <c r="GA233" s="174"/>
      <c r="GB233" s="174"/>
      <c r="GC233" s="174"/>
      <c r="GD233" s="174"/>
      <c r="GE233" s="174"/>
      <c r="GF233" s="174"/>
      <c r="GG233" s="174"/>
      <c r="GH233" s="174"/>
      <c r="GI233" s="174"/>
      <c r="GJ233" s="174"/>
      <c r="GK233" s="174"/>
      <c r="GL233" s="174"/>
      <c r="GM233" s="174"/>
      <c r="GN233" s="174"/>
      <c r="GO233" s="174"/>
      <c r="GP233" s="208"/>
      <c r="GS233" s="174"/>
      <c r="GT233" s="175"/>
      <c r="GU233" s="175"/>
      <c r="GV233" s="175"/>
      <c r="GW233" s="174"/>
      <c r="GX233" s="174"/>
      <c r="GY233" s="174"/>
      <c r="GZ233" s="174"/>
      <c r="HA233" s="174"/>
      <c r="HB233" s="174"/>
      <c r="HC233" s="174"/>
      <c r="HD233" s="174"/>
      <c r="HE233" s="174"/>
      <c r="HF233" s="174"/>
      <c r="HG233" s="174"/>
      <c r="HH233" s="174"/>
      <c r="HI233" s="174"/>
      <c r="HJ233" s="174"/>
      <c r="HK233" s="174"/>
      <c r="HL233" s="208"/>
      <c r="HO233" s="174"/>
      <c r="HP233" s="175"/>
      <c r="HQ233" s="175"/>
      <c r="HR233" s="175"/>
      <c r="HS233" s="174"/>
      <c r="HT233" s="174"/>
      <c r="HU233" s="174"/>
      <c r="HV233" s="174"/>
      <c r="HW233" s="174"/>
      <c r="HX233" s="174"/>
      <c r="HY233" s="174"/>
      <c r="HZ233" s="174"/>
      <c r="IA233" s="174"/>
      <c r="IB233" s="174"/>
      <c r="IC233" s="174"/>
      <c r="ID233" s="174"/>
      <c r="IE233" s="174"/>
      <c r="IF233" s="174"/>
      <c r="IG233" s="208"/>
      <c r="IJ233" s="174"/>
      <c r="IK233" s="175"/>
      <c r="IL233" s="175"/>
      <c r="IM233" s="175"/>
      <c r="IN233" s="175"/>
      <c r="IO233" s="175"/>
      <c r="IP233" s="175"/>
      <c r="IQ233" s="175"/>
      <c r="IR233" s="175"/>
      <c r="IS233" s="175"/>
      <c r="IT233" s="175"/>
      <c r="IU233" s="175"/>
      <c r="IV233" s="175"/>
      <c r="IW233" s="175"/>
      <c r="IX233" s="175"/>
      <c r="IY233" s="175"/>
      <c r="IZ233" s="175"/>
      <c r="JA233" s="175"/>
      <c r="JB233" s="175"/>
      <c r="JC233" s="208"/>
      <c r="JF233" s="174"/>
      <c r="JG233" s="175"/>
      <c r="JH233" s="175"/>
      <c r="JI233" s="175"/>
      <c r="JJ233" s="174"/>
      <c r="JK233" s="174"/>
      <c r="JL233" s="174"/>
      <c r="JM233" s="174"/>
      <c r="JN233" s="174"/>
      <c r="JO233" s="174"/>
      <c r="JP233" s="174"/>
      <c r="JQ233" s="174"/>
      <c r="JR233" s="174"/>
      <c r="JS233" s="174"/>
      <c r="JT233" s="174"/>
      <c r="JU233" s="174"/>
      <c r="JV233" s="174"/>
      <c r="JW233" s="174"/>
      <c r="JX233" s="208"/>
    </row>
    <row r="234" spans="175:284" ht="24.75" customHeight="1" x14ac:dyDescent="0.3">
      <c r="FS234" s="175"/>
      <c r="FT234" s="208"/>
      <c r="GA234" s="174"/>
      <c r="GB234" s="174"/>
      <c r="GC234" s="174"/>
      <c r="GD234" s="174"/>
      <c r="GE234" s="174"/>
      <c r="GF234" s="174"/>
      <c r="GG234" s="174"/>
      <c r="GH234" s="174"/>
      <c r="GI234" s="174"/>
      <c r="GJ234" s="174"/>
      <c r="GK234" s="174"/>
      <c r="GL234" s="174"/>
      <c r="GM234" s="174"/>
      <c r="GN234" s="174"/>
      <c r="GO234" s="174"/>
      <c r="GP234" s="208"/>
      <c r="GS234" s="174"/>
      <c r="GT234" s="175"/>
      <c r="GU234" s="175"/>
      <c r="GV234" s="175"/>
      <c r="GW234" s="174"/>
      <c r="GX234" s="174"/>
      <c r="GY234" s="174"/>
      <c r="GZ234" s="174"/>
      <c r="HA234" s="174"/>
      <c r="HB234" s="174"/>
      <c r="HC234" s="174"/>
      <c r="HD234" s="174"/>
      <c r="HE234" s="174"/>
      <c r="HF234" s="174"/>
      <c r="HG234" s="174"/>
      <c r="HH234" s="174"/>
      <c r="HI234" s="174"/>
      <c r="HJ234" s="174"/>
      <c r="HK234" s="174"/>
      <c r="HL234" s="208"/>
      <c r="HO234" s="174"/>
      <c r="HP234" s="175"/>
      <c r="HQ234" s="175"/>
      <c r="HR234" s="175"/>
      <c r="HS234" s="174"/>
      <c r="HT234" s="174"/>
      <c r="HU234" s="174"/>
      <c r="HV234" s="174"/>
      <c r="HW234" s="174"/>
      <c r="HX234" s="174"/>
      <c r="HY234" s="174"/>
      <c r="HZ234" s="174"/>
      <c r="IA234" s="174"/>
      <c r="IB234" s="174"/>
      <c r="IC234" s="174"/>
      <c r="ID234" s="174"/>
      <c r="IE234" s="174"/>
      <c r="IF234" s="174"/>
      <c r="IG234" s="208"/>
      <c r="IJ234" s="174"/>
      <c r="IK234" s="175"/>
      <c r="IL234" s="175"/>
      <c r="IM234" s="175"/>
      <c r="IN234" s="175"/>
      <c r="IO234" s="175"/>
      <c r="IP234" s="175"/>
      <c r="IQ234" s="175"/>
      <c r="IR234" s="175"/>
      <c r="IS234" s="175"/>
      <c r="IT234" s="175"/>
      <c r="IU234" s="175"/>
      <c r="IV234" s="175"/>
      <c r="IW234" s="175"/>
      <c r="IX234" s="175"/>
      <c r="IY234" s="175"/>
      <c r="IZ234" s="175"/>
      <c r="JA234" s="175"/>
      <c r="JB234" s="175"/>
      <c r="JC234" s="208"/>
      <c r="JF234" s="174"/>
      <c r="JG234" s="175"/>
      <c r="JH234" s="175"/>
      <c r="JI234" s="175"/>
      <c r="JJ234" s="174"/>
      <c r="JK234" s="174"/>
      <c r="JL234" s="174"/>
      <c r="JM234" s="174"/>
      <c r="JN234" s="174"/>
      <c r="JO234" s="174"/>
      <c r="JP234" s="174"/>
      <c r="JQ234" s="174"/>
      <c r="JR234" s="174"/>
      <c r="JS234" s="174"/>
      <c r="JT234" s="174"/>
      <c r="JU234" s="174"/>
      <c r="JV234" s="174"/>
      <c r="JW234" s="174"/>
      <c r="JX234" s="208"/>
    </row>
    <row r="235" spans="175:284" ht="24.75" customHeight="1" x14ac:dyDescent="0.3">
      <c r="FS235" s="175"/>
      <c r="FT235" s="208"/>
      <c r="GA235" s="174"/>
      <c r="GB235" s="174"/>
      <c r="GC235" s="174"/>
      <c r="GD235" s="174"/>
      <c r="GE235" s="174"/>
      <c r="GF235" s="174"/>
      <c r="GG235" s="174"/>
      <c r="GH235" s="174"/>
      <c r="GI235" s="174"/>
      <c r="GJ235" s="174"/>
      <c r="GK235" s="174"/>
      <c r="GL235" s="174"/>
      <c r="GM235" s="174"/>
      <c r="GN235" s="174"/>
      <c r="GO235" s="174"/>
      <c r="GP235" s="208"/>
      <c r="GS235" s="174"/>
      <c r="GT235" s="175"/>
      <c r="GU235" s="175"/>
      <c r="GV235" s="175"/>
      <c r="GW235" s="174"/>
      <c r="GX235" s="174"/>
      <c r="GY235" s="174"/>
      <c r="GZ235" s="174"/>
      <c r="HA235" s="174"/>
      <c r="HB235" s="174"/>
      <c r="HC235" s="174"/>
      <c r="HD235" s="174"/>
      <c r="HE235" s="174"/>
      <c r="HF235" s="174"/>
      <c r="HG235" s="174"/>
      <c r="HH235" s="174"/>
      <c r="HI235" s="174"/>
      <c r="HJ235" s="174"/>
      <c r="HK235" s="174"/>
      <c r="HL235" s="208"/>
      <c r="HO235" s="174"/>
      <c r="HP235" s="175"/>
      <c r="HQ235" s="175"/>
      <c r="HR235" s="175"/>
      <c r="HS235" s="174"/>
      <c r="HT235" s="174"/>
      <c r="HU235" s="174"/>
      <c r="HV235" s="174"/>
      <c r="HW235" s="174"/>
      <c r="HX235" s="174"/>
      <c r="HY235" s="174"/>
      <c r="HZ235" s="174"/>
      <c r="IA235" s="174"/>
      <c r="IB235" s="174"/>
      <c r="IC235" s="174"/>
      <c r="ID235" s="174"/>
      <c r="IE235" s="174"/>
      <c r="IF235" s="174"/>
      <c r="IG235" s="208"/>
      <c r="IJ235" s="174"/>
      <c r="IK235" s="175"/>
      <c r="IL235" s="175"/>
      <c r="IM235" s="175"/>
      <c r="IN235" s="175"/>
      <c r="IO235" s="175"/>
      <c r="IP235" s="175"/>
      <c r="IQ235" s="175"/>
      <c r="IR235" s="175"/>
      <c r="IS235" s="175"/>
      <c r="IT235" s="175"/>
      <c r="IU235" s="175"/>
      <c r="IV235" s="175"/>
      <c r="IW235" s="175"/>
      <c r="IX235" s="175"/>
      <c r="IY235" s="175"/>
      <c r="IZ235" s="175"/>
      <c r="JA235" s="175"/>
      <c r="JB235" s="175"/>
      <c r="JC235" s="208"/>
      <c r="JF235" s="174"/>
      <c r="JG235" s="175"/>
      <c r="JH235" s="175"/>
      <c r="JI235" s="175"/>
      <c r="JJ235" s="174"/>
      <c r="JK235" s="174"/>
      <c r="JL235" s="174"/>
      <c r="JM235" s="174"/>
      <c r="JN235" s="174"/>
      <c r="JO235" s="174"/>
      <c r="JP235" s="174"/>
      <c r="JQ235" s="174"/>
      <c r="JR235" s="174"/>
      <c r="JS235" s="174"/>
      <c r="JT235" s="174"/>
      <c r="JU235" s="174"/>
      <c r="JV235" s="174"/>
      <c r="JW235" s="174"/>
      <c r="JX235" s="208"/>
    </row>
    <row r="236" spans="175:284" ht="24.75" customHeight="1" x14ac:dyDescent="0.3">
      <c r="FS236" s="175"/>
      <c r="FT236" s="208"/>
      <c r="GA236" s="174"/>
      <c r="GB236" s="174"/>
      <c r="GC236" s="174"/>
      <c r="GD236" s="174"/>
      <c r="GE236" s="174"/>
      <c r="GF236" s="174"/>
      <c r="GG236" s="174"/>
      <c r="GH236" s="174"/>
      <c r="GI236" s="174"/>
      <c r="GJ236" s="174"/>
      <c r="GK236" s="174"/>
      <c r="GL236" s="174"/>
      <c r="GM236" s="174"/>
      <c r="GN236" s="174"/>
      <c r="GO236" s="174"/>
      <c r="GP236" s="208"/>
      <c r="GS236" s="174"/>
      <c r="GT236" s="175"/>
      <c r="GU236" s="175"/>
      <c r="GV236" s="175"/>
      <c r="GW236" s="174"/>
      <c r="GX236" s="174"/>
      <c r="GY236" s="174"/>
      <c r="GZ236" s="174"/>
      <c r="HA236" s="174"/>
      <c r="HB236" s="174"/>
      <c r="HC236" s="174"/>
      <c r="HD236" s="174"/>
      <c r="HE236" s="174"/>
      <c r="HF236" s="174"/>
      <c r="HG236" s="174"/>
      <c r="HH236" s="174"/>
      <c r="HI236" s="174"/>
      <c r="HJ236" s="174"/>
      <c r="HK236" s="174"/>
      <c r="HL236" s="208"/>
      <c r="HO236" s="174"/>
      <c r="HP236" s="175"/>
      <c r="HQ236" s="175"/>
      <c r="HR236" s="175"/>
      <c r="HS236" s="174"/>
      <c r="HT236" s="174"/>
      <c r="HU236" s="174"/>
      <c r="HV236" s="174"/>
      <c r="HW236" s="174"/>
      <c r="HX236" s="174"/>
      <c r="HY236" s="174"/>
      <c r="HZ236" s="174"/>
      <c r="IA236" s="174"/>
      <c r="IB236" s="174"/>
      <c r="IC236" s="174"/>
      <c r="ID236" s="174"/>
      <c r="IE236" s="174"/>
      <c r="IF236" s="174"/>
      <c r="IG236" s="208"/>
      <c r="IJ236" s="174"/>
      <c r="IK236" s="175"/>
      <c r="IL236" s="175"/>
      <c r="IM236" s="175"/>
      <c r="IN236" s="175"/>
      <c r="IO236" s="175"/>
      <c r="IP236" s="175"/>
      <c r="IQ236" s="175"/>
      <c r="IR236" s="175"/>
      <c r="IS236" s="175"/>
      <c r="IT236" s="175"/>
      <c r="IU236" s="175"/>
      <c r="IV236" s="175"/>
      <c r="IW236" s="175"/>
      <c r="IX236" s="175"/>
      <c r="IY236" s="175"/>
      <c r="IZ236" s="175"/>
      <c r="JA236" s="175"/>
      <c r="JB236" s="175"/>
      <c r="JC236" s="208"/>
      <c r="JF236" s="174"/>
      <c r="JG236" s="175"/>
      <c r="JH236" s="175"/>
      <c r="JI236" s="175"/>
      <c r="JJ236" s="174"/>
      <c r="JK236" s="174"/>
      <c r="JL236" s="174"/>
      <c r="JM236" s="174"/>
      <c r="JN236" s="174"/>
      <c r="JO236" s="174"/>
      <c r="JP236" s="174"/>
      <c r="JQ236" s="174"/>
      <c r="JR236" s="174"/>
      <c r="JS236" s="174"/>
      <c r="JT236" s="174"/>
      <c r="JU236" s="174"/>
      <c r="JV236" s="174"/>
      <c r="JW236" s="174"/>
      <c r="JX236" s="208"/>
    </row>
    <row r="237" spans="175:284" ht="24.75" customHeight="1" x14ac:dyDescent="0.3">
      <c r="FS237" s="175"/>
      <c r="FT237" s="208"/>
      <c r="GA237" s="174"/>
      <c r="GB237" s="174"/>
      <c r="GC237" s="174"/>
      <c r="GD237" s="174"/>
      <c r="GE237" s="174"/>
      <c r="GF237" s="174"/>
      <c r="GG237" s="174"/>
      <c r="GH237" s="174"/>
      <c r="GI237" s="174"/>
      <c r="GJ237" s="174"/>
      <c r="GK237" s="174"/>
      <c r="GL237" s="174"/>
      <c r="GM237" s="174"/>
      <c r="GN237" s="174"/>
      <c r="GO237" s="174"/>
      <c r="GP237" s="208"/>
      <c r="GS237" s="174"/>
      <c r="GT237" s="175"/>
      <c r="GU237" s="175"/>
      <c r="GV237" s="175"/>
      <c r="GW237" s="174"/>
      <c r="GX237" s="174"/>
      <c r="GY237" s="174"/>
      <c r="GZ237" s="174"/>
      <c r="HA237" s="174"/>
      <c r="HB237" s="174"/>
      <c r="HC237" s="174"/>
      <c r="HD237" s="174"/>
      <c r="HE237" s="174"/>
      <c r="HF237" s="174"/>
      <c r="HG237" s="174"/>
      <c r="HH237" s="174"/>
      <c r="HI237" s="174"/>
      <c r="HJ237" s="174"/>
      <c r="HK237" s="174"/>
      <c r="HL237" s="208"/>
      <c r="HO237" s="174"/>
      <c r="HP237" s="175"/>
      <c r="HQ237" s="175"/>
      <c r="HR237" s="175"/>
      <c r="HS237" s="174"/>
      <c r="HT237" s="174"/>
      <c r="HU237" s="174"/>
      <c r="HV237" s="174"/>
      <c r="HW237" s="174"/>
      <c r="HX237" s="174"/>
      <c r="HY237" s="174"/>
      <c r="HZ237" s="174"/>
      <c r="IA237" s="174"/>
      <c r="IB237" s="174"/>
      <c r="IC237" s="174"/>
      <c r="ID237" s="174"/>
      <c r="IE237" s="174"/>
      <c r="IF237" s="174"/>
      <c r="IG237" s="208"/>
      <c r="IJ237" s="174"/>
      <c r="IK237" s="175"/>
      <c r="IL237" s="175"/>
      <c r="IM237" s="175"/>
      <c r="IN237" s="175"/>
      <c r="IO237" s="175"/>
      <c r="IP237" s="175"/>
      <c r="IQ237" s="175"/>
      <c r="IR237" s="175"/>
      <c r="IS237" s="175"/>
      <c r="IT237" s="175"/>
      <c r="IU237" s="175"/>
      <c r="IV237" s="175"/>
      <c r="IW237" s="175"/>
      <c r="IX237" s="175"/>
      <c r="IY237" s="175"/>
      <c r="IZ237" s="175"/>
      <c r="JA237" s="175"/>
      <c r="JB237" s="175"/>
      <c r="JC237" s="208"/>
      <c r="JF237" s="174"/>
      <c r="JG237" s="175"/>
      <c r="JH237" s="175"/>
      <c r="JI237" s="175"/>
      <c r="JJ237" s="174"/>
      <c r="JK237" s="174"/>
      <c r="JL237" s="174"/>
      <c r="JM237" s="174"/>
      <c r="JN237" s="174"/>
      <c r="JO237" s="174"/>
      <c r="JP237" s="174"/>
      <c r="JQ237" s="174"/>
      <c r="JR237" s="174"/>
      <c r="JS237" s="174"/>
      <c r="JT237" s="174"/>
      <c r="JU237" s="174"/>
      <c r="JV237" s="174"/>
      <c r="JW237" s="174"/>
      <c r="JX237" s="208"/>
    </row>
    <row r="238" spans="175:284" ht="24.75" customHeight="1" x14ac:dyDescent="0.3">
      <c r="FS238" s="175"/>
      <c r="FT238" s="208"/>
      <c r="GA238" s="174"/>
      <c r="GB238" s="174"/>
      <c r="GC238" s="174"/>
      <c r="GD238" s="174"/>
      <c r="GE238" s="174"/>
      <c r="GF238" s="174"/>
      <c r="GG238" s="174"/>
      <c r="GH238" s="174"/>
      <c r="GI238" s="174"/>
      <c r="GJ238" s="174"/>
      <c r="GK238" s="174"/>
      <c r="GL238" s="174"/>
      <c r="GM238" s="174"/>
      <c r="GN238" s="174"/>
      <c r="GO238" s="174"/>
      <c r="GP238" s="208"/>
      <c r="GS238" s="174"/>
      <c r="GT238" s="175"/>
      <c r="GU238" s="175"/>
      <c r="GV238" s="175"/>
      <c r="GW238" s="174"/>
      <c r="GX238" s="174"/>
      <c r="GY238" s="174"/>
      <c r="GZ238" s="174"/>
      <c r="HA238" s="174"/>
      <c r="HB238" s="174"/>
      <c r="HC238" s="174"/>
      <c r="HD238" s="174"/>
      <c r="HE238" s="174"/>
      <c r="HF238" s="174"/>
      <c r="HG238" s="174"/>
      <c r="HH238" s="174"/>
      <c r="HI238" s="174"/>
      <c r="HJ238" s="174"/>
      <c r="HK238" s="174"/>
      <c r="HL238" s="208"/>
      <c r="HO238" s="174"/>
      <c r="HP238" s="175"/>
      <c r="HQ238" s="175"/>
      <c r="HR238" s="175"/>
      <c r="HS238" s="174"/>
      <c r="HT238" s="174"/>
      <c r="HU238" s="174"/>
      <c r="HV238" s="174"/>
      <c r="HW238" s="174"/>
      <c r="HX238" s="174"/>
      <c r="HY238" s="174"/>
      <c r="HZ238" s="174"/>
      <c r="IA238" s="174"/>
      <c r="IB238" s="174"/>
      <c r="IC238" s="174"/>
      <c r="ID238" s="174"/>
      <c r="IE238" s="174"/>
      <c r="IF238" s="174"/>
      <c r="IG238" s="208"/>
      <c r="IJ238" s="174"/>
      <c r="IK238" s="175"/>
      <c r="IL238" s="175"/>
      <c r="IM238" s="175"/>
      <c r="IN238" s="175"/>
      <c r="IO238" s="175"/>
      <c r="IP238" s="175"/>
      <c r="IQ238" s="175"/>
      <c r="IR238" s="175"/>
      <c r="IS238" s="175"/>
      <c r="IT238" s="175"/>
      <c r="IU238" s="175"/>
      <c r="IV238" s="175"/>
      <c r="IW238" s="175"/>
      <c r="IX238" s="175"/>
      <c r="IY238" s="175"/>
      <c r="IZ238" s="175"/>
      <c r="JA238" s="175"/>
      <c r="JB238" s="175"/>
      <c r="JC238" s="208"/>
      <c r="JF238" s="174"/>
      <c r="JG238" s="175"/>
      <c r="JH238" s="175"/>
      <c r="JI238" s="175"/>
      <c r="JJ238" s="174"/>
      <c r="JK238" s="174"/>
      <c r="JL238" s="174"/>
      <c r="JM238" s="174"/>
      <c r="JN238" s="174"/>
      <c r="JO238" s="174"/>
      <c r="JP238" s="174"/>
      <c r="JQ238" s="174"/>
      <c r="JR238" s="174"/>
      <c r="JS238" s="174"/>
      <c r="JT238" s="174"/>
      <c r="JU238" s="174"/>
      <c r="JV238" s="174"/>
      <c r="JW238" s="174"/>
      <c r="JX238" s="208"/>
    </row>
    <row r="239" spans="175:284" ht="24.75" customHeight="1" x14ac:dyDescent="0.3">
      <c r="FS239" s="175"/>
      <c r="FT239" s="208"/>
      <c r="GA239" s="174"/>
      <c r="GB239" s="174"/>
      <c r="GC239" s="174"/>
      <c r="GD239" s="174"/>
      <c r="GE239" s="174"/>
      <c r="GF239" s="174"/>
      <c r="GG239" s="174"/>
      <c r="GH239" s="174"/>
      <c r="GI239" s="174"/>
      <c r="GJ239" s="174"/>
      <c r="GK239" s="174"/>
      <c r="GL239" s="174"/>
      <c r="GM239" s="174"/>
      <c r="GN239" s="174"/>
      <c r="GO239" s="174"/>
      <c r="GP239" s="208"/>
      <c r="GS239" s="174"/>
      <c r="GT239" s="175"/>
      <c r="GU239" s="175"/>
      <c r="GV239" s="175"/>
      <c r="GW239" s="174"/>
      <c r="GX239" s="174"/>
      <c r="GY239" s="174"/>
      <c r="GZ239" s="174"/>
      <c r="HA239" s="174"/>
      <c r="HB239" s="174"/>
      <c r="HC239" s="174"/>
      <c r="HD239" s="174"/>
      <c r="HE239" s="174"/>
      <c r="HF239" s="174"/>
      <c r="HG239" s="174"/>
      <c r="HH239" s="174"/>
      <c r="HI239" s="174"/>
      <c r="HJ239" s="174"/>
      <c r="HK239" s="174"/>
      <c r="HL239" s="208"/>
      <c r="HO239" s="174"/>
      <c r="HP239" s="175"/>
      <c r="HQ239" s="175"/>
      <c r="HR239" s="175"/>
      <c r="HS239" s="174"/>
      <c r="HT239" s="174"/>
      <c r="HU239" s="174"/>
      <c r="HV239" s="174"/>
      <c r="HW239" s="174"/>
      <c r="HX239" s="174"/>
      <c r="HY239" s="174"/>
      <c r="HZ239" s="174"/>
      <c r="IA239" s="174"/>
      <c r="IB239" s="174"/>
      <c r="IC239" s="174"/>
      <c r="ID239" s="174"/>
      <c r="IE239" s="174"/>
      <c r="IF239" s="174"/>
      <c r="IG239" s="208"/>
      <c r="IJ239" s="174"/>
      <c r="IK239" s="175"/>
      <c r="IL239" s="175"/>
      <c r="IM239" s="175"/>
      <c r="IN239" s="175"/>
      <c r="IO239" s="175"/>
      <c r="IP239" s="175"/>
      <c r="IQ239" s="175"/>
      <c r="IR239" s="175"/>
      <c r="IS239" s="175"/>
      <c r="IT239" s="175"/>
      <c r="IU239" s="175"/>
      <c r="IV239" s="175"/>
      <c r="IW239" s="175"/>
      <c r="IX239" s="175"/>
      <c r="IY239" s="175"/>
      <c r="IZ239" s="175"/>
      <c r="JA239" s="175"/>
      <c r="JB239" s="175"/>
      <c r="JC239" s="208"/>
      <c r="JF239" s="174"/>
      <c r="JG239" s="175"/>
      <c r="JH239" s="175"/>
      <c r="JI239" s="175"/>
      <c r="JJ239" s="174"/>
      <c r="JK239" s="174"/>
      <c r="JL239" s="174"/>
      <c r="JM239" s="174"/>
      <c r="JN239" s="174"/>
      <c r="JO239" s="174"/>
      <c r="JP239" s="174"/>
      <c r="JQ239" s="174"/>
      <c r="JR239" s="174"/>
      <c r="JS239" s="174"/>
      <c r="JT239" s="174"/>
      <c r="JU239" s="174"/>
      <c r="JV239" s="174"/>
      <c r="JW239" s="174"/>
      <c r="JX239" s="208"/>
    </row>
    <row r="240" spans="175:284" ht="24.75" customHeight="1" x14ac:dyDescent="0.3">
      <c r="FS240" s="175"/>
      <c r="FT240" s="208"/>
      <c r="GA240" s="174"/>
      <c r="GB240" s="174"/>
      <c r="GC240" s="174"/>
      <c r="GD240" s="174"/>
      <c r="GE240" s="174"/>
      <c r="GF240" s="174"/>
      <c r="GG240" s="174"/>
      <c r="GH240" s="174"/>
      <c r="GI240" s="174"/>
      <c r="GJ240" s="174"/>
      <c r="GK240" s="174"/>
      <c r="GL240" s="174"/>
      <c r="GM240" s="174"/>
      <c r="GN240" s="174"/>
      <c r="GO240" s="174"/>
      <c r="GP240" s="208"/>
      <c r="GS240" s="174"/>
      <c r="GT240" s="175"/>
      <c r="GU240" s="175"/>
      <c r="GV240" s="175"/>
      <c r="GW240" s="174"/>
      <c r="GX240" s="174"/>
      <c r="GY240" s="174"/>
      <c r="GZ240" s="174"/>
      <c r="HA240" s="174"/>
      <c r="HB240" s="174"/>
      <c r="HC240" s="174"/>
      <c r="HD240" s="174"/>
      <c r="HE240" s="174"/>
      <c r="HF240" s="174"/>
      <c r="HG240" s="174"/>
      <c r="HH240" s="174"/>
      <c r="HI240" s="174"/>
      <c r="HJ240" s="174"/>
      <c r="HK240" s="174"/>
      <c r="HL240" s="208"/>
      <c r="HO240" s="174"/>
      <c r="HP240" s="175"/>
      <c r="HQ240" s="175"/>
      <c r="HR240" s="175"/>
      <c r="HS240" s="174"/>
      <c r="HT240" s="174"/>
      <c r="HU240" s="174"/>
      <c r="HV240" s="174"/>
      <c r="HW240" s="174"/>
      <c r="HX240" s="174"/>
      <c r="HY240" s="174"/>
      <c r="HZ240" s="174"/>
      <c r="IA240" s="174"/>
      <c r="IB240" s="174"/>
      <c r="IC240" s="174"/>
      <c r="ID240" s="174"/>
      <c r="IE240" s="174"/>
      <c r="IF240" s="174"/>
      <c r="IG240" s="208"/>
      <c r="IJ240" s="174"/>
      <c r="IK240" s="175"/>
      <c r="IL240" s="175"/>
      <c r="IM240" s="175"/>
      <c r="IN240" s="175"/>
      <c r="IO240" s="175"/>
      <c r="IP240" s="175"/>
      <c r="IQ240" s="175"/>
      <c r="IR240" s="175"/>
      <c r="IS240" s="175"/>
      <c r="IT240" s="175"/>
      <c r="IU240" s="175"/>
      <c r="IV240" s="175"/>
      <c r="IW240" s="175"/>
      <c r="IX240" s="175"/>
      <c r="IY240" s="175"/>
      <c r="IZ240" s="175"/>
      <c r="JA240" s="175"/>
      <c r="JB240" s="175"/>
      <c r="JC240" s="208"/>
      <c r="JF240" s="174"/>
      <c r="JG240" s="175"/>
      <c r="JH240" s="175"/>
      <c r="JI240" s="175"/>
      <c r="JJ240" s="174"/>
      <c r="JK240" s="174"/>
      <c r="JL240" s="174"/>
      <c r="JM240" s="174"/>
      <c r="JN240" s="174"/>
      <c r="JO240" s="174"/>
      <c r="JP240" s="174"/>
      <c r="JQ240" s="174"/>
      <c r="JR240" s="174"/>
      <c r="JS240" s="174"/>
      <c r="JT240" s="174"/>
      <c r="JU240" s="174"/>
      <c r="JV240" s="174"/>
      <c r="JW240" s="174"/>
      <c r="JX240" s="208"/>
    </row>
    <row r="241" spans="175:284" ht="24.75" customHeight="1" x14ac:dyDescent="0.3">
      <c r="FS241" s="175"/>
      <c r="FT241" s="208"/>
      <c r="GA241" s="174"/>
      <c r="GB241" s="174"/>
      <c r="GC241" s="174"/>
      <c r="GD241" s="174"/>
      <c r="GE241" s="174"/>
      <c r="GF241" s="174"/>
      <c r="GG241" s="174"/>
      <c r="GH241" s="174"/>
      <c r="GI241" s="174"/>
      <c r="GJ241" s="174"/>
      <c r="GK241" s="174"/>
      <c r="GL241" s="174"/>
      <c r="GM241" s="174"/>
      <c r="GN241" s="174"/>
      <c r="GO241" s="174"/>
      <c r="GP241" s="208"/>
      <c r="GS241" s="174"/>
      <c r="GT241" s="175"/>
      <c r="GU241" s="175"/>
      <c r="GV241" s="175"/>
      <c r="GW241" s="174"/>
      <c r="GX241" s="174"/>
      <c r="GY241" s="174"/>
      <c r="GZ241" s="174"/>
      <c r="HA241" s="174"/>
      <c r="HB241" s="174"/>
      <c r="HC241" s="174"/>
      <c r="HD241" s="174"/>
      <c r="HE241" s="174"/>
      <c r="HF241" s="174"/>
      <c r="HG241" s="174"/>
      <c r="HH241" s="174"/>
      <c r="HI241" s="174"/>
      <c r="HJ241" s="174"/>
      <c r="HK241" s="174"/>
      <c r="HL241" s="208"/>
      <c r="HO241" s="174"/>
      <c r="HP241" s="175"/>
      <c r="HQ241" s="175"/>
      <c r="HR241" s="175"/>
      <c r="HS241" s="174"/>
      <c r="HT241" s="174"/>
      <c r="HU241" s="174"/>
      <c r="HV241" s="174"/>
      <c r="HW241" s="174"/>
      <c r="HX241" s="174"/>
      <c r="HY241" s="174"/>
      <c r="HZ241" s="174"/>
      <c r="IA241" s="174"/>
      <c r="IB241" s="174"/>
      <c r="IC241" s="174"/>
      <c r="ID241" s="174"/>
      <c r="IE241" s="174"/>
      <c r="IF241" s="174"/>
      <c r="IG241" s="208"/>
      <c r="IJ241" s="174"/>
      <c r="IK241" s="175"/>
      <c r="IL241" s="175"/>
      <c r="IM241" s="175"/>
      <c r="IN241" s="175"/>
      <c r="IO241" s="175"/>
      <c r="IP241" s="175"/>
      <c r="IQ241" s="175"/>
      <c r="IR241" s="175"/>
      <c r="IS241" s="175"/>
      <c r="IT241" s="175"/>
      <c r="IU241" s="175"/>
      <c r="IV241" s="175"/>
      <c r="IW241" s="175"/>
      <c r="IX241" s="175"/>
      <c r="IY241" s="175"/>
      <c r="IZ241" s="175"/>
      <c r="JA241" s="175"/>
      <c r="JB241" s="175"/>
      <c r="JC241" s="208"/>
      <c r="JF241" s="174"/>
      <c r="JG241" s="175"/>
      <c r="JH241" s="175"/>
      <c r="JI241" s="175"/>
      <c r="JJ241" s="174"/>
      <c r="JK241" s="174"/>
      <c r="JL241" s="174"/>
      <c r="JM241" s="174"/>
      <c r="JN241" s="174"/>
      <c r="JO241" s="174"/>
      <c r="JP241" s="174"/>
      <c r="JQ241" s="174"/>
      <c r="JR241" s="174"/>
      <c r="JS241" s="174"/>
      <c r="JT241" s="174"/>
      <c r="JU241" s="174"/>
      <c r="JV241" s="174"/>
      <c r="JW241" s="174"/>
      <c r="JX241" s="208"/>
    </row>
    <row r="242" spans="175:284" ht="24.75" customHeight="1" x14ac:dyDescent="0.3">
      <c r="FS242" s="175"/>
      <c r="FT242" s="208"/>
      <c r="GA242" s="174"/>
      <c r="GB242" s="174"/>
      <c r="GC242" s="174"/>
      <c r="GD242" s="174"/>
      <c r="GE242" s="174"/>
      <c r="GF242" s="174"/>
      <c r="GG242" s="174"/>
      <c r="GH242" s="174"/>
      <c r="GI242" s="174"/>
      <c r="GJ242" s="174"/>
      <c r="GK242" s="174"/>
      <c r="GL242" s="174"/>
      <c r="GM242" s="174"/>
      <c r="GN242" s="174"/>
      <c r="GO242" s="174"/>
      <c r="GP242" s="208"/>
      <c r="GS242" s="174"/>
      <c r="GT242" s="175"/>
      <c r="GU242" s="175"/>
      <c r="GV242" s="175"/>
      <c r="GW242" s="174"/>
      <c r="GX242" s="174"/>
      <c r="GY242" s="174"/>
      <c r="GZ242" s="174"/>
      <c r="HA242" s="174"/>
      <c r="HB242" s="174"/>
      <c r="HC242" s="174"/>
      <c r="HD242" s="174"/>
      <c r="HE242" s="174"/>
      <c r="HF242" s="174"/>
      <c r="HG242" s="174"/>
      <c r="HH242" s="174"/>
      <c r="HI242" s="174"/>
      <c r="HJ242" s="174"/>
      <c r="HK242" s="174"/>
      <c r="HL242" s="208"/>
      <c r="HO242" s="174"/>
      <c r="HP242" s="175"/>
      <c r="HQ242" s="175"/>
      <c r="HR242" s="175"/>
      <c r="HS242" s="174"/>
      <c r="HT242" s="174"/>
      <c r="HU242" s="174"/>
      <c r="HV242" s="174"/>
      <c r="HW242" s="174"/>
      <c r="HX242" s="174"/>
      <c r="HY242" s="174"/>
      <c r="HZ242" s="174"/>
      <c r="IA242" s="174"/>
      <c r="IB242" s="174"/>
      <c r="IC242" s="174"/>
      <c r="ID242" s="174"/>
      <c r="IE242" s="174"/>
      <c r="IF242" s="174"/>
      <c r="IG242" s="208"/>
      <c r="IJ242" s="174"/>
      <c r="IK242" s="175"/>
      <c r="IL242" s="175"/>
      <c r="IM242" s="175"/>
      <c r="IN242" s="175"/>
      <c r="IO242" s="175"/>
      <c r="IP242" s="175"/>
      <c r="IQ242" s="175"/>
      <c r="IR242" s="175"/>
      <c r="IS242" s="175"/>
      <c r="IT242" s="175"/>
      <c r="IU242" s="175"/>
      <c r="IV242" s="175"/>
      <c r="IW242" s="175"/>
      <c r="IX242" s="175"/>
      <c r="IY242" s="175"/>
      <c r="IZ242" s="175"/>
      <c r="JA242" s="175"/>
      <c r="JB242" s="175"/>
      <c r="JC242" s="208"/>
      <c r="JF242" s="174"/>
      <c r="JG242" s="175"/>
      <c r="JH242" s="175"/>
      <c r="JI242" s="175"/>
      <c r="JJ242" s="174"/>
      <c r="JK242" s="174"/>
      <c r="JL242" s="174"/>
      <c r="JM242" s="174"/>
      <c r="JN242" s="174"/>
      <c r="JO242" s="174"/>
      <c r="JP242" s="174"/>
      <c r="JQ242" s="174"/>
      <c r="JR242" s="174"/>
      <c r="JS242" s="174"/>
      <c r="JT242" s="174"/>
      <c r="JU242" s="174"/>
      <c r="JV242" s="174"/>
      <c r="JW242" s="174"/>
      <c r="JX242" s="208"/>
    </row>
    <row r="243" spans="175:284" ht="24.75" customHeight="1" x14ac:dyDescent="0.3">
      <c r="FS243" s="175"/>
      <c r="FT243" s="208"/>
      <c r="GA243" s="174"/>
      <c r="GB243" s="174"/>
      <c r="GC243" s="174"/>
      <c r="GD243" s="174"/>
      <c r="GE243" s="174"/>
      <c r="GF243" s="174"/>
      <c r="GG243" s="174"/>
      <c r="GH243" s="174"/>
      <c r="GI243" s="174"/>
      <c r="GJ243" s="174"/>
      <c r="GK243" s="174"/>
      <c r="GL243" s="174"/>
      <c r="GM243" s="174"/>
      <c r="GN243" s="174"/>
      <c r="GO243" s="174"/>
      <c r="GP243" s="208"/>
      <c r="GS243" s="174"/>
      <c r="GT243" s="175"/>
      <c r="GU243" s="175"/>
      <c r="GV243" s="175"/>
      <c r="GW243" s="174"/>
      <c r="GX243" s="174"/>
      <c r="GY243" s="174"/>
      <c r="GZ243" s="174"/>
      <c r="HA243" s="174"/>
      <c r="HB243" s="174"/>
      <c r="HC243" s="174"/>
      <c r="HD243" s="174"/>
      <c r="HE243" s="174"/>
      <c r="HF243" s="174"/>
      <c r="HG243" s="174"/>
      <c r="HH243" s="174"/>
      <c r="HI243" s="174"/>
      <c r="HJ243" s="174"/>
      <c r="HK243" s="174"/>
      <c r="HL243" s="208"/>
      <c r="HO243" s="174"/>
      <c r="HP243" s="175"/>
      <c r="HQ243" s="175"/>
      <c r="HR243" s="175"/>
      <c r="HS243" s="174"/>
      <c r="HT243" s="174"/>
      <c r="HU243" s="174"/>
      <c r="HV243" s="174"/>
      <c r="HW243" s="174"/>
      <c r="HX243" s="174"/>
      <c r="HY243" s="174"/>
      <c r="HZ243" s="174"/>
      <c r="IA243" s="174"/>
      <c r="IB243" s="174"/>
      <c r="IC243" s="174"/>
      <c r="ID243" s="174"/>
      <c r="IE243" s="174"/>
      <c r="IF243" s="174"/>
      <c r="IG243" s="208"/>
      <c r="IJ243" s="174"/>
      <c r="IK243" s="175"/>
      <c r="IL243" s="175"/>
      <c r="IM243" s="175"/>
      <c r="IN243" s="175"/>
      <c r="IO243" s="175"/>
      <c r="IP243" s="175"/>
      <c r="IQ243" s="175"/>
      <c r="IR243" s="175"/>
      <c r="IS243" s="175"/>
      <c r="IT243" s="175"/>
      <c r="IU243" s="175"/>
      <c r="IV243" s="175"/>
      <c r="IW243" s="175"/>
      <c r="IX243" s="175"/>
      <c r="IY243" s="175"/>
      <c r="IZ243" s="175"/>
      <c r="JA243" s="175"/>
      <c r="JB243" s="175"/>
      <c r="JC243" s="208"/>
      <c r="JF243" s="174"/>
      <c r="JG243" s="175"/>
      <c r="JH243" s="175"/>
      <c r="JI243" s="175"/>
      <c r="JJ243" s="174"/>
      <c r="JK243" s="174"/>
      <c r="JL243" s="174"/>
      <c r="JM243" s="174"/>
      <c r="JN243" s="174"/>
      <c r="JO243" s="174"/>
      <c r="JP243" s="174"/>
      <c r="JQ243" s="174"/>
      <c r="JR243" s="174"/>
      <c r="JS243" s="174"/>
      <c r="JT243" s="174"/>
      <c r="JU243" s="174"/>
      <c r="JV243" s="174"/>
      <c r="JW243" s="174"/>
      <c r="JX243" s="208"/>
    </row>
    <row r="244" spans="175:284" ht="24.75" customHeight="1" x14ac:dyDescent="0.3">
      <c r="FS244" s="175"/>
      <c r="FT244" s="208"/>
      <c r="GA244" s="174"/>
      <c r="GB244" s="174"/>
      <c r="GC244" s="174"/>
      <c r="GD244" s="174"/>
      <c r="GE244" s="174"/>
      <c r="GF244" s="174"/>
      <c r="GG244" s="174"/>
      <c r="GH244" s="174"/>
      <c r="GI244" s="174"/>
      <c r="GJ244" s="174"/>
      <c r="GK244" s="174"/>
      <c r="GL244" s="174"/>
      <c r="GM244" s="174"/>
      <c r="GN244" s="174"/>
      <c r="GO244" s="174"/>
      <c r="GP244" s="208"/>
      <c r="GS244" s="174"/>
      <c r="GT244" s="175"/>
      <c r="GU244" s="175"/>
      <c r="GV244" s="175"/>
      <c r="GW244" s="174"/>
      <c r="GX244" s="174"/>
      <c r="GY244" s="174"/>
      <c r="GZ244" s="174"/>
      <c r="HA244" s="174"/>
      <c r="HB244" s="174"/>
      <c r="HC244" s="174"/>
      <c r="HD244" s="174"/>
      <c r="HE244" s="174"/>
      <c r="HF244" s="174"/>
      <c r="HG244" s="174"/>
      <c r="HH244" s="174"/>
      <c r="HI244" s="174"/>
      <c r="HJ244" s="174"/>
      <c r="HK244" s="174"/>
      <c r="HL244" s="208"/>
      <c r="HO244" s="174"/>
      <c r="HP244" s="175"/>
      <c r="HQ244" s="175"/>
      <c r="HR244" s="175"/>
      <c r="HS244" s="174"/>
      <c r="HT244" s="174"/>
      <c r="HU244" s="174"/>
      <c r="HV244" s="174"/>
      <c r="HW244" s="174"/>
      <c r="HX244" s="174"/>
      <c r="HY244" s="174"/>
      <c r="HZ244" s="174"/>
      <c r="IA244" s="174"/>
      <c r="IB244" s="174"/>
      <c r="IC244" s="174"/>
      <c r="ID244" s="174"/>
      <c r="IE244" s="174"/>
      <c r="IF244" s="174"/>
      <c r="IG244" s="208"/>
      <c r="IJ244" s="174"/>
      <c r="IK244" s="175"/>
      <c r="IL244" s="175"/>
      <c r="IM244" s="175"/>
      <c r="IN244" s="175"/>
      <c r="IO244" s="175"/>
      <c r="IP244" s="175"/>
      <c r="IQ244" s="175"/>
      <c r="IR244" s="175"/>
      <c r="IS244" s="175"/>
      <c r="IT244" s="175"/>
      <c r="IU244" s="175"/>
      <c r="IV244" s="175"/>
      <c r="IW244" s="175"/>
      <c r="IX244" s="175"/>
      <c r="IY244" s="175"/>
      <c r="IZ244" s="175"/>
      <c r="JA244" s="175"/>
      <c r="JB244" s="175"/>
      <c r="JC244" s="208"/>
      <c r="JF244" s="174"/>
      <c r="JG244" s="175"/>
      <c r="JH244" s="175"/>
      <c r="JI244" s="175"/>
      <c r="JJ244" s="174"/>
      <c r="JK244" s="174"/>
      <c r="JL244" s="174"/>
      <c r="JM244" s="174"/>
      <c r="JN244" s="174"/>
      <c r="JO244" s="174"/>
      <c r="JP244" s="174"/>
      <c r="JQ244" s="174"/>
      <c r="JR244" s="174"/>
      <c r="JS244" s="174"/>
      <c r="JT244" s="174"/>
      <c r="JU244" s="174"/>
      <c r="JV244" s="174"/>
      <c r="JW244" s="174"/>
      <c r="JX244" s="208"/>
    </row>
    <row r="245" spans="175:284" ht="24.75" customHeight="1" x14ac:dyDescent="0.3">
      <c r="FS245" s="175"/>
      <c r="FT245" s="208"/>
      <c r="GA245" s="174"/>
      <c r="GB245" s="174"/>
      <c r="GC245" s="174"/>
      <c r="GD245" s="174"/>
      <c r="GE245" s="174"/>
      <c r="GF245" s="174"/>
      <c r="GG245" s="174"/>
      <c r="GH245" s="174"/>
      <c r="GI245" s="174"/>
      <c r="GJ245" s="174"/>
      <c r="GK245" s="174"/>
      <c r="GL245" s="174"/>
      <c r="GM245" s="174"/>
      <c r="GN245" s="174"/>
      <c r="GO245" s="174"/>
      <c r="GP245" s="208"/>
      <c r="GS245" s="174"/>
      <c r="GT245" s="175"/>
      <c r="GU245" s="175"/>
      <c r="GV245" s="175"/>
      <c r="GW245" s="174"/>
      <c r="GX245" s="174"/>
      <c r="GY245" s="174"/>
      <c r="GZ245" s="174"/>
      <c r="HA245" s="174"/>
      <c r="HB245" s="174"/>
      <c r="HC245" s="174"/>
      <c r="HD245" s="174"/>
      <c r="HE245" s="174"/>
      <c r="HF245" s="174"/>
      <c r="HG245" s="174"/>
      <c r="HH245" s="174"/>
      <c r="HI245" s="174"/>
      <c r="HJ245" s="174"/>
      <c r="HK245" s="174"/>
      <c r="HL245" s="208"/>
      <c r="HO245" s="174"/>
      <c r="HP245" s="175"/>
      <c r="HQ245" s="175"/>
      <c r="HR245" s="175"/>
      <c r="HS245" s="174"/>
      <c r="HT245" s="174"/>
      <c r="HU245" s="174"/>
      <c r="HV245" s="174"/>
      <c r="HW245" s="174"/>
      <c r="HX245" s="174"/>
      <c r="HY245" s="174"/>
      <c r="HZ245" s="174"/>
      <c r="IA245" s="174"/>
      <c r="IB245" s="174"/>
      <c r="IC245" s="174"/>
      <c r="ID245" s="174"/>
      <c r="IE245" s="174"/>
      <c r="IF245" s="174"/>
      <c r="IG245" s="208"/>
      <c r="IJ245" s="174"/>
      <c r="IK245" s="175"/>
      <c r="IL245" s="175"/>
      <c r="IM245" s="175"/>
      <c r="IN245" s="175"/>
      <c r="IO245" s="175"/>
      <c r="IP245" s="175"/>
      <c r="IQ245" s="175"/>
      <c r="IR245" s="175"/>
      <c r="IS245" s="175"/>
      <c r="IT245" s="175"/>
      <c r="IU245" s="175"/>
      <c r="IV245" s="175"/>
      <c r="IW245" s="175"/>
      <c r="IX245" s="175"/>
      <c r="IY245" s="175"/>
      <c r="IZ245" s="175"/>
      <c r="JA245" s="175"/>
      <c r="JB245" s="175"/>
      <c r="JC245" s="208"/>
      <c r="JF245" s="174"/>
      <c r="JG245" s="175"/>
      <c r="JH245" s="175"/>
      <c r="JI245" s="175"/>
      <c r="JJ245" s="174"/>
      <c r="JK245" s="174"/>
      <c r="JL245" s="174"/>
      <c r="JM245" s="174"/>
      <c r="JN245" s="174"/>
      <c r="JO245" s="174"/>
      <c r="JP245" s="174"/>
      <c r="JQ245" s="174"/>
      <c r="JR245" s="174"/>
      <c r="JS245" s="174"/>
      <c r="JT245" s="174"/>
      <c r="JU245" s="174"/>
      <c r="JV245" s="174"/>
      <c r="JW245" s="174"/>
      <c r="JX245" s="208"/>
    </row>
    <row r="246" spans="175:284" ht="24.75" customHeight="1" x14ac:dyDescent="0.3">
      <c r="FS246" s="175"/>
      <c r="FT246" s="208"/>
      <c r="GA246" s="174"/>
      <c r="GB246" s="174"/>
      <c r="GC246" s="174"/>
      <c r="GD246" s="174"/>
      <c r="GE246" s="174"/>
      <c r="GF246" s="174"/>
      <c r="GG246" s="174"/>
      <c r="GH246" s="174"/>
      <c r="GI246" s="174"/>
      <c r="GJ246" s="174"/>
      <c r="GK246" s="174"/>
      <c r="GL246" s="174"/>
      <c r="GM246" s="174"/>
      <c r="GN246" s="174"/>
      <c r="GO246" s="174"/>
      <c r="GP246" s="208"/>
      <c r="GS246" s="174"/>
      <c r="GT246" s="175"/>
      <c r="GU246" s="175"/>
      <c r="GV246" s="175"/>
      <c r="GW246" s="174"/>
      <c r="GX246" s="174"/>
      <c r="GY246" s="174"/>
      <c r="GZ246" s="174"/>
      <c r="HA246" s="174"/>
      <c r="HB246" s="174"/>
      <c r="HC246" s="174"/>
      <c r="HD246" s="174"/>
      <c r="HE246" s="174"/>
      <c r="HF246" s="174"/>
      <c r="HG246" s="174"/>
      <c r="HH246" s="174"/>
      <c r="HI246" s="174"/>
      <c r="HJ246" s="174"/>
      <c r="HK246" s="174"/>
      <c r="HL246" s="208"/>
      <c r="HO246" s="174"/>
      <c r="HP246" s="175"/>
      <c r="HQ246" s="175"/>
      <c r="HR246" s="175"/>
      <c r="HS246" s="174"/>
      <c r="HT246" s="174"/>
      <c r="HU246" s="174"/>
      <c r="HV246" s="174"/>
      <c r="HW246" s="174"/>
      <c r="HX246" s="174"/>
      <c r="HY246" s="174"/>
      <c r="HZ246" s="174"/>
      <c r="IA246" s="174"/>
      <c r="IB246" s="174"/>
      <c r="IC246" s="174"/>
      <c r="ID246" s="174"/>
      <c r="IE246" s="174"/>
      <c r="IF246" s="174"/>
      <c r="IG246" s="208"/>
      <c r="IJ246" s="174"/>
      <c r="IK246" s="175"/>
      <c r="IL246" s="175"/>
      <c r="IM246" s="175"/>
      <c r="IN246" s="175"/>
      <c r="IO246" s="175"/>
      <c r="IP246" s="175"/>
      <c r="IQ246" s="175"/>
      <c r="IR246" s="175"/>
      <c r="IS246" s="175"/>
      <c r="IT246" s="175"/>
      <c r="IU246" s="175"/>
      <c r="IV246" s="175"/>
      <c r="IW246" s="175"/>
      <c r="IX246" s="175"/>
      <c r="IY246" s="175"/>
      <c r="IZ246" s="175"/>
      <c r="JA246" s="175"/>
      <c r="JB246" s="175"/>
      <c r="JC246" s="208"/>
      <c r="JF246" s="174"/>
      <c r="JG246" s="175"/>
      <c r="JH246" s="175"/>
      <c r="JI246" s="175"/>
      <c r="JJ246" s="174"/>
      <c r="JK246" s="174"/>
      <c r="JL246" s="174"/>
      <c r="JM246" s="174"/>
      <c r="JN246" s="174"/>
      <c r="JO246" s="174"/>
      <c r="JP246" s="174"/>
      <c r="JQ246" s="174"/>
      <c r="JR246" s="174"/>
      <c r="JS246" s="174"/>
      <c r="JT246" s="174"/>
      <c r="JU246" s="174"/>
      <c r="JV246" s="174"/>
      <c r="JW246" s="174"/>
      <c r="JX246" s="208"/>
    </row>
    <row r="247" spans="175:284" ht="24.75" customHeight="1" x14ac:dyDescent="0.3">
      <c r="FS247" s="175"/>
      <c r="FT247" s="208"/>
      <c r="GA247" s="174"/>
      <c r="GB247" s="174"/>
      <c r="GC247" s="174"/>
      <c r="GD247" s="174"/>
      <c r="GE247" s="174"/>
      <c r="GF247" s="174"/>
      <c r="GG247" s="174"/>
      <c r="GH247" s="174"/>
      <c r="GI247" s="174"/>
      <c r="GJ247" s="174"/>
      <c r="GK247" s="174"/>
      <c r="GL247" s="174"/>
      <c r="GM247" s="174"/>
      <c r="GN247" s="174"/>
      <c r="GO247" s="174"/>
      <c r="GP247" s="208"/>
      <c r="GS247" s="174"/>
      <c r="GT247" s="175"/>
      <c r="GU247" s="175"/>
      <c r="GV247" s="175"/>
      <c r="GW247" s="174"/>
      <c r="GX247" s="174"/>
      <c r="GY247" s="174"/>
      <c r="GZ247" s="174"/>
      <c r="HA247" s="174"/>
      <c r="HB247" s="174"/>
      <c r="HC247" s="174"/>
      <c r="HD247" s="174"/>
      <c r="HE247" s="174"/>
      <c r="HF247" s="174"/>
      <c r="HG247" s="174"/>
      <c r="HH247" s="174"/>
      <c r="HI247" s="174"/>
      <c r="HJ247" s="174"/>
      <c r="HK247" s="174"/>
      <c r="HL247" s="208"/>
      <c r="HO247" s="174"/>
      <c r="HP247" s="175"/>
      <c r="HQ247" s="175"/>
      <c r="HR247" s="175"/>
      <c r="HS247" s="174"/>
      <c r="HT247" s="174"/>
      <c r="HU247" s="174"/>
      <c r="HV247" s="174"/>
      <c r="HW247" s="174"/>
      <c r="HX247" s="174"/>
      <c r="HY247" s="174"/>
      <c r="HZ247" s="174"/>
      <c r="IA247" s="174"/>
      <c r="IB247" s="174"/>
      <c r="IC247" s="174"/>
      <c r="ID247" s="174"/>
      <c r="IE247" s="174"/>
      <c r="IF247" s="174"/>
      <c r="IG247" s="208"/>
      <c r="IJ247" s="174"/>
      <c r="IK247" s="175"/>
      <c r="IL247" s="175"/>
      <c r="IM247" s="175"/>
      <c r="IN247" s="175"/>
      <c r="IO247" s="175"/>
      <c r="IP247" s="175"/>
      <c r="IQ247" s="175"/>
      <c r="IR247" s="175"/>
      <c r="IS247" s="175"/>
      <c r="IT247" s="175"/>
      <c r="IU247" s="175"/>
      <c r="IV247" s="175"/>
      <c r="IW247" s="175"/>
      <c r="IX247" s="175"/>
      <c r="IY247" s="175"/>
      <c r="IZ247" s="175"/>
      <c r="JA247" s="175"/>
      <c r="JB247" s="175"/>
      <c r="JC247" s="208"/>
      <c r="JF247" s="174"/>
      <c r="JG247" s="175"/>
      <c r="JH247" s="175"/>
      <c r="JI247" s="175"/>
      <c r="JJ247" s="174"/>
      <c r="JK247" s="174"/>
      <c r="JL247" s="174"/>
      <c r="JM247" s="174"/>
      <c r="JN247" s="174"/>
      <c r="JO247" s="174"/>
      <c r="JP247" s="174"/>
      <c r="JQ247" s="174"/>
      <c r="JR247" s="174"/>
      <c r="JS247" s="174"/>
      <c r="JT247" s="174"/>
      <c r="JU247" s="174"/>
      <c r="JV247" s="174"/>
      <c r="JW247" s="174"/>
      <c r="JX247" s="208"/>
    </row>
    <row r="248" spans="175:284" ht="24.75" customHeight="1" x14ac:dyDescent="0.3">
      <c r="FS248" s="175"/>
      <c r="FT248" s="208"/>
      <c r="GA248" s="174"/>
      <c r="GB248" s="174"/>
      <c r="GC248" s="174"/>
      <c r="GD248" s="174"/>
      <c r="GE248" s="174"/>
      <c r="GF248" s="174"/>
      <c r="GG248" s="174"/>
      <c r="GH248" s="174"/>
      <c r="GI248" s="174"/>
      <c r="GJ248" s="174"/>
      <c r="GK248" s="174"/>
      <c r="GL248" s="174"/>
      <c r="GM248" s="174"/>
      <c r="GN248" s="174"/>
      <c r="GO248" s="174"/>
      <c r="GP248" s="208"/>
      <c r="GS248" s="174"/>
      <c r="GT248" s="175"/>
      <c r="GU248" s="175"/>
      <c r="GV248" s="175"/>
      <c r="GW248" s="174"/>
      <c r="GX248" s="174"/>
      <c r="GY248" s="174"/>
      <c r="GZ248" s="174"/>
      <c r="HA248" s="174"/>
      <c r="HB248" s="174"/>
      <c r="HC248" s="174"/>
      <c r="HD248" s="174"/>
      <c r="HE248" s="174"/>
      <c r="HF248" s="174"/>
      <c r="HG248" s="174"/>
      <c r="HH248" s="174"/>
      <c r="HI248" s="174"/>
      <c r="HJ248" s="174"/>
      <c r="HK248" s="174"/>
      <c r="HL248" s="208"/>
      <c r="HO248" s="174"/>
      <c r="HP248" s="175"/>
      <c r="HQ248" s="175"/>
      <c r="HR248" s="175"/>
      <c r="HS248" s="174"/>
      <c r="HT248" s="174"/>
      <c r="HU248" s="174"/>
      <c r="HV248" s="174"/>
      <c r="HW248" s="174"/>
      <c r="HX248" s="174"/>
      <c r="HY248" s="174"/>
      <c r="HZ248" s="174"/>
      <c r="IA248" s="174"/>
      <c r="IB248" s="174"/>
      <c r="IC248" s="174"/>
      <c r="ID248" s="174"/>
      <c r="IE248" s="174"/>
      <c r="IF248" s="174"/>
      <c r="IG248" s="208"/>
      <c r="IJ248" s="174"/>
      <c r="IK248" s="175"/>
      <c r="IL248" s="175"/>
      <c r="IM248" s="175"/>
      <c r="IN248" s="175"/>
      <c r="IO248" s="175"/>
      <c r="IP248" s="175"/>
      <c r="IQ248" s="175"/>
      <c r="IR248" s="175"/>
      <c r="IS248" s="175"/>
      <c r="IT248" s="175"/>
      <c r="IU248" s="175"/>
      <c r="IV248" s="175"/>
      <c r="IW248" s="175"/>
      <c r="IX248" s="175"/>
      <c r="IY248" s="175"/>
      <c r="IZ248" s="175"/>
      <c r="JA248" s="175"/>
      <c r="JB248" s="175"/>
      <c r="JC248" s="208"/>
      <c r="JF248" s="174"/>
      <c r="JG248" s="175"/>
      <c r="JH248" s="175"/>
      <c r="JI248" s="175"/>
      <c r="JJ248" s="174"/>
      <c r="JK248" s="174"/>
      <c r="JL248" s="174"/>
      <c r="JM248" s="174"/>
      <c r="JN248" s="174"/>
      <c r="JO248" s="174"/>
      <c r="JP248" s="174"/>
      <c r="JQ248" s="174"/>
      <c r="JR248" s="174"/>
      <c r="JS248" s="174"/>
      <c r="JT248" s="174"/>
      <c r="JU248" s="174"/>
      <c r="JV248" s="174"/>
      <c r="JW248" s="174"/>
      <c r="JX248" s="208"/>
    </row>
    <row r="249" spans="175:284" ht="24.75" customHeight="1" x14ac:dyDescent="0.3">
      <c r="FS249" s="175"/>
      <c r="FT249" s="208"/>
      <c r="GA249" s="174"/>
      <c r="GB249" s="174"/>
      <c r="GC249" s="174"/>
      <c r="GD249" s="174"/>
      <c r="GE249" s="174"/>
      <c r="GF249" s="174"/>
      <c r="GG249" s="174"/>
      <c r="GH249" s="174"/>
      <c r="GI249" s="174"/>
      <c r="GJ249" s="174"/>
      <c r="GK249" s="174"/>
      <c r="GL249" s="174"/>
      <c r="GM249" s="174"/>
      <c r="GN249" s="174"/>
      <c r="GO249" s="174"/>
      <c r="GP249" s="208"/>
      <c r="GS249" s="174"/>
      <c r="GT249" s="175"/>
      <c r="GU249" s="175"/>
      <c r="GV249" s="175"/>
      <c r="GW249" s="174"/>
      <c r="GX249" s="174"/>
      <c r="GY249" s="174"/>
      <c r="GZ249" s="174"/>
      <c r="HA249" s="174"/>
      <c r="HB249" s="174"/>
      <c r="HC249" s="174"/>
      <c r="HD249" s="174"/>
      <c r="HE249" s="174"/>
      <c r="HF249" s="174"/>
      <c r="HG249" s="174"/>
      <c r="HH249" s="174"/>
      <c r="HI249" s="174"/>
      <c r="HJ249" s="174"/>
      <c r="HK249" s="174"/>
      <c r="HL249" s="208"/>
      <c r="HO249" s="174"/>
      <c r="HP249" s="175"/>
      <c r="HQ249" s="175"/>
      <c r="HR249" s="175"/>
      <c r="HS249" s="174"/>
      <c r="HT249" s="174"/>
      <c r="HU249" s="174"/>
      <c r="HV249" s="174"/>
      <c r="HW249" s="174"/>
      <c r="HX249" s="174"/>
      <c r="HY249" s="174"/>
      <c r="HZ249" s="174"/>
      <c r="IA249" s="174"/>
      <c r="IB249" s="174"/>
      <c r="IC249" s="174"/>
      <c r="ID249" s="174"/>
      <c r="IE249" s="174"/>
      <c r="IF249" s="174"/>
      <c r="IG249" s="208"/>
      <c r="IJ249" s="174"/>
      <c r="IK249" s="175"/>
      <c r="IL249" s="175"/>
      <c r="IM249" s="175"/>
      <c r="IN249" s="175"/>
      <c r="IO249" s="175"/>
      <c r="IP249" s="175"/>
      <c r="IQ249" s="175"/>
      <c r="IR249" s="175"/>
      <c r="IS249" s="175"/>
      <c r="IT249" s="175"/>
      <c r="IU249" s="175"/>
      <c r="IV249" s="175"/>
      <c r="IW249" s="175"/>
      <c r="IX249" s="175"/>
      <c r="IY249" s="175"/>
      <c r="IZ249" s="175"/>
      <c r="JA249" s="175"/>
      <c r="JB249" s="175"/>
      <c r="JC249" s="208"/>
      <c r="JF249" s="174"/>
      <c r="JG249" s="175"/>
      <c r="JH249" s="175"/>
      <c r="JI249" s="175"/>
      <c r="JJ249" s="174"/>
      <c r="JK249" s="174"/>
      <c r="JL249" s="174"/>
      <c r="JM249" s="174"/>
      <c r="JN249" s="174"/>
      <c r="JO249" s="174"/>
      <c r="JP249" s="174"/>
      <c r="JQ249" s="174"/>
      <c r="JR249" s="174"/>
      <c r="JS249" s="174"/>
      <c r="JT249" s="174"/>
      <c r="JU249" s="174"/>
      <c r="JV249" s="174"/>
      <c r="JW249" s="174"/>
      <c r="JX249" s="208"/>
    </row>
    <row r="250" spans="175:284" ht="24.75" customHeight="1" x14ac:dyDescent="0.3">
      <c r="FS250" s="175"/>
      <c r="FT250" s="208"/>
      <c r="GA250" s="174"/>
      <c r="GB250" s="174"/>
      <c r="GC250" s="174"/>
      <c r="GD250" s="174"/>
      <c r="GE250" s="174"/>
      <c r="GF250" s="174"/>
      <c r="GG250" s="174"/>
      <c r="GH250" s="174"/>
      <c r="GI250" s="174"/>
      <c r="GJ250" s="174"/>
      <c r="GK250" s="174"/>
      <c r="GL250" s="174"/>
      <c r="GM250" s="174"/>
      <c r="GN250" s="174"/>
      <c r="GO250" s="174"/>
      <c r="GP250" s="208"/>
      <c r="GS250" s="174"/>
      <c r="GT250" s="175"/>
      <c r="GU250" s="175"/>
      <c r="GV250" s="175"/>
      <c r="GW250" s="174"/>
      <c r="GX250" s="174"/>
      <c r="GY250" s="174"/>
      <c r="GZ250" s="174"/>
      <c r="HA250" s="174"/>
      <c r="HB250" s="174"/>
      <c r="HC250" s="174"/>
      <c r="HD250" s="174"/>
      <c r="HE250" s="174"/>
      <c r="HF250" s="174"/>
      <c r="HG250" s="174"/>
      <c r="HH250" s="174"/>
      <c r="HI250" s="174"/>
      <c r="HJ250" s="174"/>
      <c r="HK250" s="174"/>
      <c r="HL250" s="208"/>
      <c r="HO250" s="174"/>
      <c r="HP250" s="175"/>
      <c r="HQ250" s="175"/>
      <c r="HR250" s="175"/>
      <c r="HS250" s="174"/>
      <c r="HT250" s="174"/>
      <c r="HU250" s="174"/>
      <c r="HV250" s="174"/>
      <c r="HW250" s="174"/>
      <c r="HX250" s="174"/>
      <c r="HY250" s="174"/>
      <c r="HZ250" s="174"/>
      <c r="IA250" s="174"/>
      <c r="IB250" s="174"/>
      <c r="IC250" s="174"/>
      <c r="ID250" s="174"/>
      <c r="IE250" s="174"/>
      <c r="IF250" s="174"/>
      <c r="IG250" s="208"/>
      <c r="IJ250" s="174"/>
      <c r="IK250" s="175"/>
      <c r="IL250" s="175"/>
      <c r="IM250" s="175"/>
      <c r="IN250" s="175"/>
      <c r="IO250" s="175"/>
      <c r="IP250" s="175"/>
      <c r="IQ250" s="175"/>
      <c r="IR250" s="175"/>
      <c r="IS250" s="175"/>
      <c r="IT250" s="175"/>
      <c r="IU250" s="175"/>
      <c r="IV250" s="175"/>
      <c r="IW250" s="175"/>
      <c r="IX250" s="175"/>
      <c r="IY250" s="175"/>
      <c r="IZ250" s="175"/>
      <c r="JA250" s="175"/>
      <c r="JB250" s="175"/>
      <c r="JC250" s="208"/>
      <c r="JF250" s="174"/>
      <c r="JG250" s="175"/>
      <c r="JH250" s="175"/>
      <c r="JI250" s="175"/>
      <c r="JJ250" s="174"/>
      <c r="JK250" s="174"/>
      <c r="JL250" s="174"/>
      <c r="JM250" s="174"/>
      <c r="JN250" s="174"/>
      <c r="JO250" s="174"/>
      <c r="JP250" s="174"/>
      <c r="JQ250" s="174"/>
      <c r="JR250" s="174"/>
      <c r="JS250" s="174"/>
      <c r="JT250" s="174"/>
      <c r="JU250" s="174"/>
      <c r="JV250" s="174"/>
      <c r="JW250" s="174"/>
      <c r="JX250" s="208"/>
    </row>
    <row r="251" spans="175:284" ht="24.75" customHeight="1" x14ac:dyDescent="0.3">
      <c r="FS251" s="175"/>
      <c r="FT251" s="208"/>
      <c r="GA251" s="174"/>
      <c r="GB251" s="174"/>
      <c r="GC251" s="174"/>
      <c r="GD251" s="174"/>
      <c r="GE251" s="174"/>
      <c r="GF251" s="174"/>
      <c r="GG251" s="174"/>
      <c r="GH251" s="174"/>
      <c r="GI251" s="174"/>
      <c r="GJ251" s="174"/>
      <c r="GK251" s="174"/>
      <c r="GL251" s="174"/>
      <c r="GM251" s="174"/>
      <c r="GN251" s="174"/>
      <c r="GO251" s="174"/>
      <c r="GP251" s="208"/>
      <c r="GS251" s="174"/>
      <c r="GT251" s="175"/>
      <c r="GU251" s="175"/>
      <c r="GV251" s="175"/>
      <c r="GW251" s="174"/>
      <c r="GX251" s="174"/>
      <c r="GY251" s="174"/>
      <c r="GZ251" s="174"/>
      <c r="HA251" s="174"/>
      <c r="HB251" s="174"/>
      <c r="HC251" s="174"/>
      <c r="HD251" s="174"/>
      <c r="HE251" s="174"/>
      <c r="HF251" s="174"/>
      <c r="HG251" s="174"/>
      <c r="HH251" s="174"/>
      <c r="HI251" s="174"/>
      <c r="HJ251" s="174"/>
      <c r="HK251" s="174"/>
      <c r="HL251" s="208"/>
      <c r="HO251" s="174"/>
      <c r="HP251" s="175"/>
      <c r="HQ251" s="175"/>
      <c r="HR251" s="175"/>
      <c r="HS251" s="174"/>
      <c r="HT251" s="174"/>
      <c r="HU251" s="174"/>
      <c r="HV251" s="174"/>
      <c r="HW251" s="174"/>
      <c r="HX251" s="174"/>
      <c r="HY251" s="174"/>
      <c r="HZ251" s="174"/>
      <c r="IA251" s="174"/>
      <c r="IB251" s="174"/>
      <c r="IC251" s="174"/>
      <c r="ID251" s="174"/>
      <c r="IE251" s="174"/>
      <c r="IF251" s="174"/>
      <c r="IG251" s="208"/>
      <c r="IJ251" s="174"/>
      <c r="IK251" s="175"/>
      <c r="IL251" s="175"/>
      <c r="IM251" s="175"/>
      <c r="IN251" s="175"/>
      <c r="IO251" s="175"/>
      <c r="IP251" s="175"/>
      <c r="IQ251" s="175"/>
      <c r="IR251" s="175"/>
      <c r="IS251" s="175"/>
      <c r="IT251" s="175"/>
      <c r="IU251" s="175"/>
      <c r="IV251" s="175"/>
      <c r="IW251" s="175"/>
      <c r="IX251" s="175"/>
      <c r="IY251" s="175"/>
      <c r="IZ251" s="175"/>
      <c r="JA251" s="175"/>
      <c r="JB251" s="175"/>
      <c r="JC251" s="208"/>
      <c r="JF251" s="174"/>
      <c r="JG251" s="175"/>
      <c r="JH251" s="175"/>
      <c r="JI251" s="175"/>
      <c r="JJ251" s="174"/>
      <c r="JK251" s="174"/>
      <c r="JL251" s="174"/>
      <c r="JM251" s="174"/>
      <c r="JN251" s="174"/>
      <c r="JO251" s="174"/>
      <c r="JP251" s="174"/>
      <c r="JQ251" s="174"/>
      <c r="JR251" s="174"/>
      <c r="JS251" s="174"/>
      <c r="JT251" s="174"/>
      <c r="JU251" s="174"/>
      <c r="JV251" s="174"/>
      <c r="JW251" s="174"/>
      <c r="JX251" s="208"/>
    </row>
    <row r="252" spans="175:284" ht="24.75" customHeight="1" x14ac:dyDescent="0.3">
      <c r="FS252" s="175"/>
      <c r="FT252" s="208"/>
      <c r="GA252" s="174"/>
      <c r="GB252" s="174"/>
      <c r="GC252" s="174"/>
      <c r="GD252" s="174"/>
      <c r="GE252" s="174"/>
      <c r="GF252" s="174"/>
      <c r="GG252" s="174"/>
      <c r="GH252" s="174"/>
      <c r="GI252" s="174"/>
      <c r="GJ252" s="174"/>
      <c r="GK252" s="174"/>
      <c r="GL252" s="174"/>
      <c r="GM252" s="174"/>
      <c r="GN252" s="174"/>
      <c r="GO252" s="174"/>
      <c r="GP252" s="208"/>
      <c r="GS252" s="174"/>
      <c r="GT252" s="175"/>
      <c r="GU252" s="175"/>
      <c r="GV252" s="175"/>
      <c r="GW252" s="174"/>
      <c r="GX252" s="174"/>
      <c r="GY252" s="174"/>
      <c r="GZ252" s="174"/>
      <c r="HA252" s="174"/>
      <c r="HB252" s="174"/>
      <c r="HC252" s="174"/>
      <c r="HD252" s="174"/>
      <c r="HE252" s="174"/>
      <c r="HF252" s="174"/>
      <c r="HG252" s="174"/>
      <c r="HH252" s="174"/>
      <c r="HI252" s="174"/>
      <c r="HJ252" s="174"/>
      <c r="HK252" s="174"/>
      <c r="HL252" s="208"/>
      <c r="HO252" s="174"/>
      <c r="HP252" s="175"/>
      <c r="HQ252" s="175"/>
      <c r="HR252" s="175"/>
      <c r="HS252" s="174"/>
      <c r="HT252" s="174"/>
      <c r="HU252" s="174"/>
      <c r="HV252" s="174"/>
      <c r="HW252" s="174"/>
      <c r="HX252" s="174"/>
      <c r="HY252" s="174"/>
      <c r="HZ252" s="174"/>
      <c r="IA252" s="174"/>
      <c r="IB252" s="174"/>
      <c r="IC252" s="174"/>
      <c r="ID252" s="174"/>
      <c r="IE252" s="174"/>
      <c r="IF252" s="174"/>
      <c r="IG252" s="208"/>
      <c r="IJ252" s="174"/>
      <c r="IK252" s="175"/>
      <c r="IL252" s="175"/>
      <c r="IM252" s="175"/>
      <c r="IN252" s="175"/>
      <c r="IO252" s="175"/>
      <c r="IP252" s="175"/>
      <c r="IQ252" s="175"/>
      <c r="IR252" s="175"/>
      <c r="IS252" s="175"/>
      <c r="IT252" s="175"/>
      <c r="IU252" s="175"/>
      <c r="IV252" s="175"/>
      <c r="IW252" s="175"/>
      <c r="IX252" s="175"/>
      <c r="IY252" s="175"/>
      <c r="IZ252" s="175"/>
      <c r="JA252" s="175"/>
      <c r="JB252" s="175"/>
      <c r="JC252" s="208"/>
      <c r="JF252" s="174"/>
      <c r="JG252" s="175"/>
      <c r="JH252" s="175"/>
      <c r="JI252" s="175"/>
      <c r="JJ252" s="174"/>
      <c r="JK252" s="174"/>
      <c r="JL252" s="174"/>
      <c r="JM252" s="174"/>
      <c r="JN252" s="174"/>
      <c r="JO252" s="174"/>
      <c r="JP252" s="174"/>
      <c r="JQ252" s="174"/>
      <c r="JR252" s="174"/>
      <c r="JS252" s="174"/>
      <c r="JT252" s="174"/>
      <c r="JU252" s="174"/>
      <c r="JV252" s="174"/>
      <c r="JW252" s="174"/>
      <c r="JX252" s="208"/>
    </row>
    <row r="253" spans="175:284" ht="24.75" customHeight="1" x14ac:dyDescent="0.3">
      <c r="FS253" s="175"/>
      <c r="FT253" s="208"/>
      <c r="GA253" s="174"/>
      <c r="GB253" s="174"/>
      <c r="GC253" s="174"/>
      <c r="GD253" s="174"/>
      <c r="GE253" s="174"/>
      <c r="GF253" s="174"/>
      <c r="GG253" s="174"/>
      <c r="GH253" s="174"/>
      <c r="GI253" s="174"/>
      <c r="GJ253" s="174"/>
      <c r="GK253" s="174"/>
      <c r="GL253" s="174"/>
      <c r="GM253" s="174"/>
      <c r="GN253" s="174"/>
      <c r="GO253" s="174"/>
      <c r="GP253" s="208"/>
      <c r="GS253" s="174"/>
      <c r="GT253" s="175"/>
      <c r="GU253" s="175"/>
      <c r="GV253" s="175"/>
      <c r="GW253" s="174"/>
      <c r="GX253" s="174"/>
      <c r="GY253" s="174"/>
      <c r="GZ253" s="174"/>
      <c r="HA253" s="174"/>
      <c r="HB253" s="174"/>
      <c r="HC253" s="174"/>
      <c r="HD253" s="174"/>
      <c r="HE253" s="174"/>
      <c r="HF253" s="174"/>
      <c r="HG253" s="174"/>
      <c r="HH253" s="174"/>
      <c r="HI253" s="174"/>
      <c r="HJ253" s="174"/>
      <c r="HK253" s="174"/>
      <c r="HL253" s="208"/>
      <c r="HO253" s="174"/>
      <c r="HP253" s="175"/>
      <c r="HQ253" s="175"/>
      <c r="HR253" s="175"/>
      <c r="HS253" s="174"/>
      <c r="HT253" s="174"/>
      <c r="HU253" s="174"/>
      <c r="HV253" s="174"/>
      <c r="HW253" s="174"/>
      <c r="HX253" s="174"/>
      <c r="HY253" s="174"/>
      <c r="HZ253" s="174"/>
      <c r="IA253" s="174"/>
      <c r="IB253" s="174"/>
      <c r="IC253" s="174"/>
      <c r="ID253" s="174"/>
      <c r="IE253" s="174"/>
      <c r="IF253" s="174"/>
      <c r="IG253" s="208"/>
      <c r="IJ253" s="174"/>
      <c r="IK253" s="175"/>
      <c r="IL253" s="175"/>
      <c r="IM253" s="175"/>
      <c r="IN253" s="175"/>
      <c r="IO253" s="175"/>
      <c r="IP253" s="175"/>
      <c r="IQ253" s="175"/>
      <c r="IR253" s="175"/>
      <c r="IS253" s="175"/>
      <c r="IT253" s="175"/>
      <c r="IU253" s="175"/>
      <c r="IV253" s="175"/>
      <c r="IW253" s="175"/>
      <c r="IX253" s="175"/>
      <c r="IY253" s="175"/>
      <c r="IZ253" s="175"/>
      <c r="JA253" s="175"/>
      <c r="JB253" s="175"/>
      <c r="JC253" s="208"/>
      <c r="JF253" s="174"/>
      <c r="JG253" s="175"/>
      <c r="JH253" s="175"/>
      <c r="JI253" s="175"/>
      <c r="JJ253" s="174"/>
      <c r="JK253" s="174"/>
      <c r="JL253" s="174"/>
      <c r="JM253" s="174"/>
      <c r="JN253" s="174"/>
      <c r="JO253" s="174"/>
      <c r="JP253" s="174"/>
      <c r="JQ253" s="174"/>
      <c r="JR253" s="174"/>
      <c r="JS253" s="174"/>
      <c r="JT253" s="174"/>
      <c r="JU253" s="174"/>
      <c r="JV253" s="174"/>
      <c r="JW253" s="174"/>
      <c r="JX253" s="208"/>
    </row>
    <row r="254" spans="175:284" ht="24.75" customHeight="1" x14ac:dyDescent="0.3">
      <c r="FS254" s="175"/>
      <c r="FT254" s="208"/>
      <c r="GA254" s="174"/>
      <c r="GB254" s="174"/>
      <c r="GC254" s="174"/>
      <c r="GD254" s="174"/>
      <c r="GE254" s="174"/>
      <c r="GF254" s="174"/>
      <c r="GG254" s="174"/>
      <c r="GH254" s="174"/>
      <c r="GI254" s="174"/>
      <c r="GJ254" s="174"/>
      <c r="GK254" s="174"/>
      <c r="GL254" s="174"/>
      <c r="GM254" s="174"/>
      <c r="GN254" s="174"/>
      <c r="GO254" s="174"/>
      <c r="GP254" s="208"/>
      <c r="GS254" s="174"/>
      <c r="GT254" s="175"/>
      <c r="GU254" s="175"/>
      <c r="GV254" s="175"/>
      <c r="GW254" s="174"/>
      <c r="GX254" s="174"/>
      <c r="GY254" s="174"/>
      <c r="GZ254" s="174"/>
      <c r="HA254" s="174"/>
      <c r="HB254" s="174"/>
      <c r="HC254" s="174"/>
      <c r="HD254" s="174"/>
      <c r="HE254" s="174"/>
      <c r="HF254" s="174"/>
      <c r="HG254" s="174"/>
      <c r="HH254" s="174"/>
      <c r="HI254" s="174"/>
      <c r="HJ254" s="174"/>
      <c r="HK254" s="174"/>
      <c r="HL254" s="208"/>
      <c r="HO254" s="174"/>
      <c r="HP254" s="175"/>
      <c r="HQ254" s="175"/>
      <c r="HR254" s="175"/>
      <c r="HS254" s="174"/>
      <c r="HT254" s="174"/>
      <c r="HU254" s="174"/>
      <c r="HV254" s="174"/>
      <c r="HW254" s="174"/>
      <c r="HX254" s="174"/>
      <c r="HY254" s="174"/>
      <c r="HZ254" s="174"/>
      <c r="IA254" s="174"/>
      <c r="IB254" s="174"/>
      <c r="IC254" s="174"/>
      <c r="ID254" s="174"/>
      <c r="IE254" s="174"/>
      <c r="IF254" s="174"/>
      <c r="IG254" s="208"/>
      <c r="IJ254" s="174"/>
      <c r="IK254" s="175"/>
      <c r="IL254" s="175"/>
      <c r="IM254" s="175"/>
      <c r="IN254" s="175"/>
      <c r="IO254" s="175"/>
      <c r="IP254" s="175"/>
      <c r="IQ254" s="175"/>
      <c r="IR254" s="175"/>
      <c r="IS254" s="175"/>
      <c r="IT254" s="175"/>
      <c r="IU254" s="175"/>
      <c r="IV254" s="175"/>
      <c r="IW254" s="175"/>
      <c r="IX254" s="175"/>
      <c r="IY254" s="175"/>
      <c r="IZ254" s="175"/>
      <c r="JA254" s="175"/>
      <c r="JB254" s="175"/>
      <c r="JC254" s="208"/>
      <c r="JF254" s="174"/>
      <c r="JG254" s="175"/>
      <c r="JH254" s="175"/>
      <c r="JI254" s="175"/>
      <c r="JJ254" s="174"/>
      <c r="JK254" s="174"/>
      <c r="JL254" s="174"/>
      <c r="JM254" s="174"/>
      <c r="JN254" s="174"/>
      <c r="JO254" s="174"/>
      <c r="JP254" s="174"/>
      <c r="JQ254" s="174"/>
      <c r="JR254" s="174"/>
      <c r="JS254" s="174"/>
      <c r="JT254" s="174"/>
      <c r="JU254" s="174"/>
      <c r="JV254" s="174"/>
      <c r="JW254" s="174"/>
      <c r="JX254" s="208"/>
    </row>
    <row r="255" spans="175:284" ht="24.75" customHeight="1" x14ac:dyDescent="0.3">
      <c r="FS255" s="175"/>
      <c r="FT255" s="208"/>
      <c r="GA255" s="174"/>
      <c r="GB255" s="174"/>
      <c r="GC255" s="174"/>
      <c r="GD255" s="174"/>
      <c r="GE255" s="174"/>
      <c r="GF255" s="174"/>
      <c r="GG255" s="174"/>
      <c r="GH255" s="174"/>
      <c r="GI255" s="174"/>
      <c r="GJ255" s="174"/>
      <c r="GK255" s="174"/>
      <c r="GL255" s="174"/>
      <c r="GM255" s="174"/>
      <c r="GN255" s="174"/>
      <c r="GO255" s="174"/>
      <c r="GP255" s="208"/>
      <c r="GS255" s="174"/>
      <c r="GT255" s="175"/>
      <c r="GU255" s="175"/>
      <c r="GV255" s="175"/>
      <c r="GW255" s="174"/>
      <c r="GX255" s="174"/>
      <c r="GY255" s="174"/>
      <c r="GZ255" s="174"/>
      <c r="HA255" s="174"/>
      <c r="HB255" s="174"/>
      <c r="HC255" s="174"/>
      <c r="HD255" s="174"/>
      <c r="HE255" s="174"/>
      <c r="HF255" s="174"/>
      <c r="HG255" s="174"/>
      <c r="HH255" s="174"/>
      <c r="HI255" s="174"/>
      <c r="HJ255" s="174"/>
      <c r="HK255" s="174"/>
      <c r="HL255" s="208"/>
      <c r="HO255" s="174"/>
      <c r="HP255" s="175"/>
      <c r="HQ255" s="175"/>
      <c r="HR255" s="175"/>
      <c r="HS255" s="174"/>
      <c r="HT255" s="174"/>
      <c r="HU255" s="174"/>
      <c r="HV255" s="174"/>
      <c r="HW255" s="174"/>
      <c r="HX255" s="174"/>
      <c r="HY255" s="174"/>
      <c r="HZ255" s="174"/>
      <c r="IA255" s="174"/>
      <c r="IB255" s="174"/>
      <c r="IC255" s="174"/>
      <c r="ID255" s="174"/>
      <c r="IE255" s="174"/>
      <c r="IF255" s="174"/>
      <c r="IG255" s="208"/>
      <c r="IJ255" s="174"/>
      <c r="IK255" s="175"/>
      <c r="IL255" s="175"/>
      <c r="IM255" s="175"/>
      <c r="IN255" s="175"/>
      <c r="IO255" s="175"/>
      <c r="IP255" s="175"/>
      <c r="IQ255" s="175"/>
      <c r="IR255" s="175"/>
      <c r="IS255" s="175"/>
      <c r="IT255" s="175"/>
      <c r="IU255" s="175"/>
      <c r="IV255" s="175"/>
      <c r="IW255" s="175"/>
      <c r="IX255" s="175"/>
      <c r="IY255" s="175"/>
      <c r="IZ255" s="175"/>
      <c r="JA255" s="175"/>
      <c r="JB255" s="175"/>
      <c r="JC255" s="208"/>
      <c r="JF255" s="174"/>
      <c r="JG255" s="175"/>
      <c r="JH255" s="175"/>
      <c r="JI255" s="175"/>
      <c r="JJ255" s="174"/>
      <c r="JK255" s="174"/>
      <c r="JL255" s="174"/>
      <c r="JM255" s="174"/>
      <c r="JN255" s="174"/>
      <c r="JO255" s="174"/>
      <c r="JP255" s="174"/>
      <c r="JQ255" s="174"/>
      <c r="JR255" s="174"/>
      <c r="JS255" s="174"/>
      <c r="JT255" s="174"/>
      <c r="JU255" s="174"/>
      <c r="JV255" s="174"/>
      <c r="JW255" s="174"/>
      <c r="JX255" s="208"/>
    </row>
    <row r="256" spans="175:284" ht="24.75" customHeight="1" x14ac:dyDescent="0.3">
      <c r="FS256" s="175"/>
      <c r="FT256" s="208"/>
      <c r="GA256" s="174"/>
      <c r="GB256" s="174"/>
      <c r="GC256" s="174"/>
      <c r="GD256" s="174"/>
      <c r="GE256" s="174"/>
      <c r="GF256" s="174"/>
      <c r="GG256" s="174"/>
      <c r="GH256" s="174"/>
      <c r="GI256" s="174"/>
      <c r="GJ256" s="174"/>
      <c r="GK256" s="174"/>
      <c r="GL256" s="174"/>
      <c r="GM256" s="174"/>
      <c r="GN256" s="174"/>
      <c r="GO256" s="174"/>
      <c r="GP256" s="208"/>
      <c r="GS256" s="174"/>
      <c r="GT256" s="175"/>
      <c r="GU256" s="175"/>
      <c r="GV256" s="175"/>
      <c r="GW256" s="174"/>
      <c r="GX256" s="174"/>
      <c r="GY256" s="174"/>
      <c r="GZ256" s="174"/>
      <c r="HA256" s="174"/>
      <c r="HB256" s="174"/>
      <c r="HC256" s="174"/>
      <c r="HD256" s="174"/>
      <c r="HE256" s="174"/>
      <c r="HF256" s="174"/>
      <c r="HG256" s="174"/>
      <c r="HH256" s="174"/>
      <c r="HI256" s="174"/>
      <c r="HJ256" s="174"/>
      <c r="HK256" s="174"/>
      <c r="HL256" s="208"/>
      <c r="HO256" s="174"/>
      <c r="HP256" s="175"/>
      <c r="HQ256" s="175"/>
      <c r="HR256" s="175"/>
      <c r="HS256" s="174"/>
      <c r="HT256" s="174"/>
      <c r="HU256" s="174"/>
      <c r="HV256" s="174"/>
      <c r="HW256" s="174"/>
      <c r="HX256" s="174"/>
      <c r="HY256" s="174"/>
      <c r="HZ256" s="174"/>
      <c r="IA256" s="174"/>
      <c r="IB256" s="174"/>
      <c r="IC256" s="174"/>
      <c r="ID256" s="174"/>
      <c r="IE256" s="174"/>
      <c r="IF256" s="174"/>
      <c r="IG256" s="208"/>
      <c r="IJ256" s="174"/>
      <c r="IK256" s="175"/>
      <c r="IL256" s="175"/>
      <c r="IM256" s="175"/>
      <c r="IN256" s="175"/>
      <c r="IO256" s="175"/>
      <c r="IP256" s="175"/>
      <c r="IQ256" s="175"/>
      <c r="IR256" s="175"/>
      <c r="IS256" s="175"/>
      <c r="IT256" s="175"/>
      <c r="IU256" s="175"/>
      <c r="IV256" s="175"/>
      <c r="IW256" s="175"/>
      <c r="IX256" s="175"/>
      <c r="IY256" s="175"/>
      <c r="IZ256" s="175"/>
      <c r="JA256" s="175"/>
      <c r="JB256" s="175"/>
      <c r="JC256" s="208"/>
      <c r="JF256" s="174"/>
      <c r="JG256" s="175"/>
      <c r="JH256" s="175"/>
      <c r="JI256" s="175"/>
      <c r="JJ256" s="174"/>
      <c r="JK256" s="174"/>
      <c r="JL256" s="174"/>
      <c r="JM256" s="174"/>
      <c r="JN256" s="174"/>
      <c r="JO256" s="174"/>
      <c r="JP256" s="174"/>
      <c r="JQ256" s="174"/>
      <c r="JR256" s="174"/>
      <c r="JS256" s="174"/>
      <c r="JT256" s="174"/>
      <c r="JU256" s="174"/>
      <c r="JV256" s="174"/>
      <c r="JW256" s="174"/>
      <c r="JX256" s="208"/>
    </row>
    <row r="257" spans="175:284" ht="24.75" customHeight="1" x14ac:dyDescent="0.3">
      <c r="FS257" s="175"/>
      <c r="FT257" s="208"/>
      <c r="GA257" s="174"/>
      <c r="GB257" s="174"/>
      <c r="GC257" s="174"/>
      <c r="GD257" s="174"/>
      <c r="GE257" s="174"/>
      <c r="GF257" s="174"/>
      <c r="GG257" s="174"/>
      <c r="GH257" s="174"/>
      <c r="GI257" s="174"/>
      <c r="GJ257" s="174"/>
      <c r="GK257" s="174"/>
      <c r="GL257" s="174"/>
      <c r="GM257" s="174"/>
      <c r="GN257" s="174"/>
      <c r="GO257" s="174"/>
      <c r="GP257" s="208"/>
      <c r="GS257" s="174"/>
      <c r="GT257" s="175"/>
      <c r="GU257" s="175"/>
      <c r="GV257" s="175"/>
      <c r="GW257" s="174"/>
      <c r="GX257" s="174"/>
      <c r="GY257" s="174"/>
      <c r="GZ257" s="174"/>
      <c r="HA257" s="174"/>
      <c r="HB257" s="174"/>
      <c r="HC257" s="174"/>
      <c r="HD257" s="174"/>
      <c r="HE257" s="174"/>
      <c r="HF257" s="174"/>
      <c r="HG257" s="174"/>
      <c r="HH257" s="174"/>
      <c r="HI257" s="174"/>
      <c r="HJ257" s="174"/>
      <c r="HK257" s="174"/>
      <c r="HL257" s="208"/>
      <c r="HO257" s="174"/>
      <c r="HP257" s="175"/>
      <c r="HQ257" s="175"/>
      <c r="HR257" s="175"/>
      <c r="HS257" s="174"/>
      <c r="HT257" s="174"/>
      <c r="HU257" s="174"/>
      <c r="HV257" s="174"/>
      <c r="HW257" s="174"/>
      <c r="HX257" s="174"/>
      <c r="HY257" s="174"/>
      <c r="HZ257" s="174"/>
      <c r="IA257" s="174"/>
      <c r="IB257" s="174"/>
      <c r="IC257" s="174"/>
      <c r="ID257" s="174"/>
      <c r="IE257" s="174"/>
      <c r="IF257" s="174"/>
      <c r="IG257" s="208"/>
      <c r="IJ257" s="174"/>
      <c r="IK257" s="175"/>
      <c r="IL257" s="175"/>
      <c r="IM257" s="175"/>
      <c r="IN257" s="175"/>
      <c r="IO257" s="175"/>
      <c r="IP257" s="175"/>
      <c r="IQ257" s="175"/>
      <c r="IR257" s="175"/>
      <c r="IS257" s="175"/>
      <c r="IT257" s="175"/>
      <c r="IU257" s="175"/>
      <c r="IV257" s="175"/>
      <c r="IW257" s="175"/>
      <c r="IX257" s="175"/>
      <c r="IY257" s="175"/>
      <c r="IZ257" s="175"/>
      <c r="JA257" s="175"/>
      <c r="JB257" s="175"/>
      <c r="JC257" s="208"/>
      <c r="JF257" s="174"/>
      <c r="JG257" s="175"/>
      <c r="JH257" s="175"/>
      <c r="JI257" s="175"/>
      <c r="JJ257" s="174"/>
      <c r="JK257" s="174"/>
      <c r="JL257" s="174"/>
      <c r="JM257" s="174"/>
      <c r="JN257" s="174"/>
      <c r="JO257" s="174"/>
      <c r="JP257" s="174"/>
      <c r="JQ257" s="174"/>
      <c r="JR257" s="174"/>
      <c r="JS257" s="174"/>
      <c r="JT257" s="174"/>
      <c r="JU257" s="174"/>
      <c r="JV257" s="174"/>
      <c r="JW257" s="174"/>
      <c r="JX257" s="208"/>
    </row>
    <row r="258" spans="175:284" ht="24.75" customHeight="1" x14ac:dyDescent="0.3">
      <c r="FS258" s="175"/>
      <c r="FT258" s="208"/>
      <c r="GA258" s="174"/>
      <c r="GB258" s="174"/>
      <c r="GC258" s="174"/>
      <c r="GD258" s="174"/>
      <c r="GE258" s="174"/>
      <c r="GF258" s="174"/>
      <c r="GG258" s="174"/>
      <c r="GH258" s="174"/>
      <c r="GI258" s="174"/>
      <c r="GJ258" s="174"/>
      <c r="GK258" s="174"/>
      <c r="GL258" s="174"/>
      <c r="GM258" s="174"/>
      <c r="GN258" s="174"/>
      <c r="GO258" s="174"/>
      <c r="GP258" s="208"/>
      <c r="GS258" s="174"/>
      <c r="GT258" s="175"/>
      <c r="GU258" s="175"/>
      <c r="GV258" s="175"/>
      <c r="GW258" s="174"/>
      <c r="GX258" s="174"/>
      <c r="GY258" s="174"/>
      <c r="GZ258" s="174"/>
      <c r="HA258" s="174"/>
      <c r="HB258" s="174"/>
      <c r="HC258" s="174"/>
      <c r="HD258" s="174"/>
      <c r="HE258" s="174"/>
      <c r="HF258" s="174"/>
      <c r="HG258" s="174"/>
      <c r="HH258" s="174"/>
      <c r="HI258" s="174"/>
      <c r="HJ258" s="174"/>
      <c r="HK258" s="174"/>
      <c r="HL258" s="208"/>
      <c r="HO258" s="174"/>
      <c r="HP258" s="175"/>
      <c r="HQ258" s="175"/>
      <c r="HR258" s="175"/>
      <c r="HS258" s="174"/>
      <c r="HT258" s="174"/>
      <c r="HU258" s="174"/>
      <c r="HV258" s="174"/>
      <c r="HW258" s="174"/>
      <c r="HX258" s="174"/>
      <c r="HY258" s="174"/>
      <c r="HZ258" s="174"/>
      <c r="IA258" s="174"/>
      <c r="IB258" s="174"/>
      <c r="IC258" s="174"/>
      <c r="ID258" s="174"/>
      <c r="IE258" s="174"/>
      <c r="IF258" s="174"/>
      <c r="IG258" s="208"/>
      <c r="IJ258" s="174"/>
      <c r="IK258" s="175"/>
      <c r="IL258" s="175"/>
      <c r="IM258" s="175"/>
      <c r="IN258" s="175"/>
      <c r="IO258" s="175"/>
      <c r="IP258" s="175"/>
      <c r="IQ258" s="175"/>
      <c r="IR258" s="175"/>
      <c r="IS258" s="175"/>
      <c r="IT258" s="175"/>
      <c r="IU258" s="175"/>
      <c r="IV258" s="175"/>
      <c r="IW258" s="175"/>
      <c r="IX258" s="175"/>
      <c r="IY258" s="175"/>
      <c r="IZ258" s="175"/>
      <c r="JA258" s="175"/>
      <c r="JB258" s="175"/>
      <c r="JC258" s="208"/>
      <c r="JF258" s="174"/>
      <c r="JG258" s="175"/>
      <c r="JH258" s="175"/>
      <c r="JI258" s="175"/>
      <c r="JJ258" s="174"/>
      <c r="JK258" s="174"/>
      <c r="JL258" s="174"/>
      <c r="JM258" s="174"/>
      <c r="JN258" s="174"/>
      <c r="JO258" s="174"/>
      <c r="JP258" s="174"/>
      <c r="JQ258" s="174"/>
      <c r="JR258" s="174"/>
      <c r="JS258" s="174"/>
      <c r="JT258" s="174"/>
      <c r="JU258" s="174"/>
      <c r="JV258" s="174"/>
      <c r="JW258" s="174"/>
      <c r="JX258" s="208"/>
    </row>
    <row r="259" spans="175:284" ht="24.75" customHeight="1" x14ac:dyDescent="0.3">
      <c r="FS259" s="175"/>
      <c r="FT259" s="208"/>
      <c r="GA259" s="174"/>
      <c r="GB259" s="174"/>
      <c r="GC259" s="174"/>
      <c r="GD259" s="174"/>
      <c r="GE259" s="174"/>
      <c r="GF259" s="174"/>
      <c r="GG259" s="174"/>
      <c r="GH259" s="174"/>
      <c r="GI259" s="174"/>
      <c r="GJ259" s="174"/>
      <c r="GK259" s="174"/>
      <c r="GL259" s="174"/>
      <c r="GM259" s="174"/>
      <c r="GN259" s="174"/>
      <c r="GO259" s="174"/>
      <c r="GP259" s="208"/>
      <c r="GS259" s="174"/>
      <c r="GT259" s="175"/>
      <c r="GU259" s="175"/>
      <c r="GV259" s="175"/>
      <c r="GW259" s="174"/>
      <c r="GX259" s="174"/>
      <c r="GY259" s="174"/>
      <c r="GZ259" s="174"/>
      <c r="HA259" s="174"/>
      <c r="HB259" s="174"/>
      <c r="HC259" s="174"/>
      <c r="HD259" s="174"/>
      <c r="HE259" s="174"/>
      <c r="HF259" s="174"/>
      <c r="HG259" s="174"/>
      <c r="HH259" s="174"/>
      <c r="HI259" s="174"/>
      <c r="HJ259" s="174"/>
      <c r="HK259" s="174"/>
      <c r="HL259" s="208"/>
      <c r="HO259" s="174"/>
      <c r="HP259" s="175"/>
      <c r="HQ259" s="175"/>
      <c r="HR259" s="175"/>
      <c r="HS259" s="174"/>
      <c r="HT259" s="174"/>
      <c r="HU259" s="174"/>
      <c r="HV259" s="174"/>
      <c r="HW259" s="174"/>
      <c r="HX259" s="174"/>
      <c r="HY259" s="174"/>
      <c r="HZ259" s="174"/>
      <c r="IA259" s="174"/>
      <c r="IB259" s="174"/>
      <c r="IC259" s="174"/>
      <c r="ID259" s="174"/>
      <c r="IE259" s="174"/>
      <c r="IF259" s="174"/>
      <c r="IG259" s="208"/>
      <c r="IJ259" s="174"/>
      <c r="IK259" s="175"/>
      <c r="IL259" s="175"/>
      <c r="IM259" s="175"/>
      <c r="IN259" s="175"/>
      <c r="IO259" s="175"/>
      <c r="IP259" s="175"/>
      <c r="IQ259" s="175"/>
      <c r="IR259" s="175"/>
      <c r="IS259" s="175"/>
      <c r="IT259" s="175"/>
      <c r="IU259" s="175"/>
      <c r="IV259" s="175"/>
      <c r="IW259" s="175"/>
      <c r="IX259" s="175"/>
      <c r="IY259" s="175"/>
      <c r="IZ259" s="175"/>
      <c r="JA259" s="175"/>
      <c r="JB259" s="175"/>
      <c r="JC259" s="208"/>
      <c r="JF259" s="174"/>
      <c r="JG259" s="175"/>
      <c r="JH259" s="175"/>
      <c r="JI259" s="175"/>
      <c r="JJ259" s="174"/>
      <c r="JK259" s="174"/>
      <c r="JL259" s="174"/>
      <c r="JM259" s="174"/>
      <c r="JN259" s="174"/>
      <c r="JO259" s="174"/>
      <c r="JP259" s="174"/>
      <c r="JQ259" s="174"/>
      <c r="JR259" s="174"/>
      <c r="JS259" s="174"/>
      <c r="JT259" s="174"/>
      <c r="JU259" s="174"/>
      <c r="JV259" s="174"/>
      <c r="JW259" s="174"/>
      <c r="JX259" s="208"/>
    </row>
    <row r="260" spans="175:284" ht="24.75" customHeight="1" x14ac:dyDescent="0.3">
      <c r="FS260" s="175"/>
      <c r="FT260" s="208"/>
      <c r="GA260" s="174"/>
      <c r="GB260" s="174"/>
      <c r="GC260" s="174"/>
      <c r="GD260" s="174"/>
      <c r="GE260" s="174"/>
      <c r="GF260" s="174"/>
      <c r="GG260" s="174"/>
      <c r="GH260" s="174"/>
      <c r="GI260" s="174"/>
      <c r="GJ260" s="174"/>
      <c r="GK260" s="174"/>
      <c r="GL260" s="174"/>
      <c r="GM260" s="174"/>
      <c r="GN260" s="174"/>
      <c r="GO260" s="174"/>
      <c r="GP260" s="208"/>
      <c r="GS260" s="174"/>
      <c r="GT260" s="175"/>
      <c r="GU260" s="175"/>
      <c r="GV260" s="175"/>
      <c r="GW260" s="174"/>
      <c r="GX260" s="174"/>
      <c r="GY260" s="174"/>
      <c r="GZ260" s="174"/>
      <c r="HA260" s="174"/>
      <c r="HB260" s="174"/>
      <c r="HC260" s="174"/>
      <c r="HD260" s="174"/>
      <c r="HE260" s="174"/>
      <c r="HF260" s="174"/>
      <c r="HG260" s="174"/>
      <c r="HH260" s="174"/>
      <c r="HI260" s="174"/>
      <c r="HJ260" s="174"/>
      <c r="HK260" s="174"/>
      <c r="HL260" s="208"/>
      <c r="HO260" s="174"/>
      <c r="HP260" s="175"/>
      <c r="HQ260" s="175"/>
      <c r="HR260" s="175"/>
      <c r="HS260" s="174"/>
      <c r="HT260" s="174"/>
      <c r="HU260" s="174"/>
      <c r="HV260" s="174"/>
      <c r="HW260" s="174"/>
      <c r="HX260" s="174"/>
      <c r="HY260" s="174"/>
      <c r="HZ260" s="174"/>
      <c r="IA260" s="174"/>
      <c r="IB260" s="174"/>
      <c r="IC260" s="174"/>
      <c r="ID260" s="174"/>
      <c r="IE260" s="174"/>
      <c r="IF260" s="174"/>
      <c r="IG260" s="208"/>
      <c r="IJ260" s="174"/>
      <c r="IK260" s="175"/>
      <c r="IL260" s="175"/>
      <c r="IM260" s="175"/>
      <c r="IN260" s="175"/>
      <c r="IO260" s="175"/>
      <c r="IP260" s="175"/>
      <c r="IQ260" s="175"/>
      <c r="IR260" s="175"/>
      <c r="IS260" s="175"/>
      <c r="IT260" s="175"/>
      <c r="IU260" s="175"/>
      <c r="IV260" s="175"/>
      <c r="IW260" s="175"/>
      <c r="IX260" s="175"/>
      <c r="IY260" s="175"/>
      <c r="IZ260" s="175"/>
      <c r="JA260" s="175"/>
      <c r="JB260" s="175"/>
      <c r="JC260" s="208"/>
      <c r="JF260" s="174"/>
      <c r="JG260" s="175"/>
      <c r="JH260" s="175"/>
      <c r="JI260" s="175"/>
      <c r="JJ260" s="174"/>
      <c r="JK260" s="174"/>
      <c r="JL260" s="174"/>
      <c r="JM260" s="174"/>
      <c r="JN260" s="174"/>
      <c r="JO260" s="174"/>
      <c r="JP260" s="174"/>
      <c r="JQ260" s="174"/>
      <c r="JR260" s="174"/>
      <c r="JS260" s="174"/>
      <c r="JT260" s="174"/>
      <c r="JU260" s="174"/>
      <c r="JV260" s="174"/>
      <c r="JW260" s="174"/>
      <c r="JX260" s="208"/>
    </row>
    <row r="261" spans="175:284" ht="19.5" customHeight="1" x14ac:dyDescent="0.3">
      <c r="FS261" s="175"/>
      <c r="FT261" s="208"/>
      <c r="GA261" s="174"/>
      <c r="GB261" s="174"/>
      <c r="GC261" s="174"/>
      <c r="GD261" s="174"/>
      <c r="GE261" s="174"/>
      <c r="GF261" s="174"/>
      <c r="GG261" s="174"/>
      <c r="GH261" s="174"/>
      <c r="GI261" s="174"/>
      <c r="GJ261" s="174"/>
      <c r="GK261" s="174"/>
      <c r="GL261" s="174"/>
      <c r="GM261" s="174"/>
      <c r="GN261" s="174"/>
      <c r="GO261" s="174"/>
      <c r="GP261" s="208"/>
      <c r="GS261" s="174"/>
      <c r="GT261" s="175"/>
      <c r="GU261" s="175"/>
      <c r="GV261" s="175"/>
      <c r="GW261" s="174"/>
      <c r="GX261" s="174"/>
      <c r="GY261" s="174"/>
      <c r="GZ261" s="174"/>
      <c r="HA261" s="174"/>
      <c r="HB261" s="174"/>
      <c r="HC261" s="174"/>
      <c r="HD261" s="174"/>
      <c r="HE261" s="174"/>
      <c r="HF261" s="174"/>
      <c r="HG261" s="174"/>
      <c r="HH261" s="174"/>
      <c r="HI261" s="174"/>
      <c r="HJ261" s="174"/>
      <c r="HK261" s="174"/>
      <c r="HL261" s="208"/>
      <c r="HO261" s="174"/>
      <c r="HP261" s="175"/>
      <c r="HQ261" s="175"/>
      <c r="HR261" s="175"/>
      <c r="HS261" s="174"/>
      <c r="HT261" s="174"/>
      <c r="HU261" s="174"/>
      <c r="HV261" s="174"/>
      <c r="HW261" s="174"/>
      <c r="HX261" s="174"/>
      <c r="HY261" s="174"/>
      <c r="HZ261" s="174"/>
      <c r="IA261" s="174"/>
      <c r="IB261" s="174"/>
      <c r="IC261" s="174"/>
      <c r="ID261" s="174"/>
      <c r="IE261" s="174"/>
      <c r="IF261" s="174"/>
      <c r="IG261" s="208"/>
      <c r="IJ261" s="174"/>
      <c r="IK261" s="175"/>
      <c r="IL261" s="175"/>
      <c r="IM261" s="175"/>
      <c r="IN261" s="175"/>
      <c r="IO261" s="175"/>
      <c r="IP261" s="175"/>
      <c r="IQ261" s="175"/>
      <c r="IR261" s="175"/>
      <c r="IS261" s="175"/>
      <c r="IT261" s="175"/>
      <c r="IU261" s="175"/>
      <c r="IV261" s="175"/>
      <c r="IW261" s="175"/>
      <c r="IX261" s="175"/>
      <c r="IY261" s="175"/>
      <c r="IZ261" s="175"/>
      <c r="JA261" s="175"/>
      <c r="JB261" s="175"/>
      <c r="JC261" s="208"/>
      <c r="JF261" s="174"/>
      <c r="JG261" s="175"/>
      <c r="JH261" s="175"/>
      <c r="JI261" s="175"/>
      <c r="JJ261" s="174"/>
      <c r="JK261" s="174"/>
      <c r="JL261" s="174"/>
      <c r="JM261" s="174"/>
      <c r="JN261" s="174"/>
      <c r="JO261" s="174"/>
      <c r="JP261" s="174"/>
      <c r="JQ261" s="174"/>
      <c r="JR261" s="174"/>
      <c r="JS261" s="174"/>
      <c r="JT261" s="174"/>
      <c r="JU261" s="174"/>
      <c r="JV261" s="174"/>
      <c r="JW261" s="174"/>
      <c r="JX261" s="208"/>
    </row>
    <row r="262" spans="175:284" ht="19.5" customHeight="1" x14ac:dyDescent="0.3">
      <c r="FS262" s="175"/>
      <c r="FT262" s="208"/>
      <c r="GA262" s="174"/>
      <c r="GB262" s="174"/>
      <c r="GC262" s="174"/>
      <c r="GD262" s="174"/>
      <c r="GE262" s="174"/>
      <c r="GF262" s="174"/>
      <c r="GG262" s="174"/>
      <c r="GH262" s="174"/>
      <c r="GI262" s="174"/>
      <c r="GJ262" s="174"/>
      <c r="GK262" s="174"/>
      <c r="GL262" s="174"/>
      <c r="GM262" s="174"/>
      <c r="GN262" s="174"/>
      <c r="GO262" s="174"/>
      <c r="GP262" s="208"/>
      <c r="GS262" s="174"/>
      <c r="GT262" s="175"/>
      <c r="GU262" s="175"/>
      <c r="GV262" s="175"/>
      <c r="GW262" s="174"/>
      <c r="GX262" s="174"/>
      <c r="GY262" s="174"/>
      <c r="GZ262" s="174"/>
      <c r="HA262" s="174"/>
      <c r="HB262" s="174"/>
      <c r="HC262" s="174"/>
      <c r="HD262" s="174"/>
      <c r="HE262" s="174"/>
      <c r="HF262" s="174"/>
      <c r="HG262" s="174"/>
      <c r="HH262" s="174"/>
      <c r="HI262" s="174"/>
      <c r="HJ262" s="174"/>
      <c r="HK262" s="174"/>
      <c r="HL262" s="208"/>
      <c r="HO262" s="174"/>
      <c r="HP262" s="175"/>
      <c r="HQ262" s="175"/>
      <c r="HR262" s="175"/>
      <c r="HS262" s="174"/>
      <c r="HT262" s="174"/>
      <c r="HU262" s="174"/>
      <c r="HV262" s="174"/>
      <c r="HW262" s="174"/>
      <c r="HX262" s="174"/>
      <c r="HY262" s="174"/>
      <c r="HZ262" s="174"/>
      <c r="IA262" s="174"/>
      <c r="IB262" s="174"/>
      <c r="IC262" s="174"/>
      <c r="ID262" s="174"/>
      <c r="IE262" s="174"/>
      <c r="IF262" s="174"/>
      <c r="IG262" s="208"/>
      <c r="IJ262" s="174"/>
      <c r="IK262" s="175"/>
      <c r="IL262" s="175"/>
      <c r="IM262" s="175"/>
      <c r="IN262" s="175"/>
      <c r="IO262" s="175"/>
      <c r="IP262" s="175"/>
      <c r="IQ262" s="175"/>
      <c r="IR262" s="175"/>
      <c r="IS262" s="175"/>
      <c r="IT262" s="175"/>
      <c r="IU262" s="175"/>
      <c r="IV262" s="175"/>
      <c r="IW262" s="175"/>
      <c r="IX262" s="175"/>
      <c r="IY262" s="175"/>
      <c r="IZ262" s="175"/>
      <c r="JA262" s="175"/>
      <c r="JB262" s="175"/>
      <c r="JC262" s="208"/>
      <c r="JF262" s="174"/>
      <c r="JG262" s="175"/>
      <c r="JH262" s="175"/>
      <c r="JI262" s="175"/>
      <c r="JJ262" s="174"/>
      <c r="JK262" s="174"/>
      <c r="JL262" s="174"/>
      <c r="JM262" s="174"/>
      <c r="JN262" s="174"/>
      <c r="JO262" s="174"/>
      <c r="JP262" s="174"/>
      <c r="JQ262" s="174"/>
      <c r="JR262" s="174"/>
      <c r="JS262" s="174"/>
      <c r="JT262" s="174"/>
      <c r="JU262" s="174"/>
      <c r="JV262" s="174"/>
      <c r="JW262" s="174"/>
      <c r="JX262" s="208"/>
    </row>
    <row r="263" spans="175:284" ht="19.5" customHeight="1" x14ac:dyDescent="0.3">
      <c r="FS263" s="175"/>
      <c r="FT263" s="208"/>
      <c r="GA263" s="174"/>
      <c r="GB263" s="174"/>
      <c r="GC263" s="174"/>
      <c r="GD263" s="174"/>
      <c r="GE263" s="174"/>
      <c r="GF263" s="174"/>
      <c r="GG263" s="174"/>
      <c r="GH263" s="174"/>
      <c r="GI263" s="174"/>
      <c r="GJ263" s="174"/>
      <c r="GK263" s="174"/>
      <c r="GL263" s="174"/>
      <c r="GM263" s="174"/>
      <c r="GN263" s="174"/>
      <c r="GO263" s="174"/>
      <c r="GP263" s="208"/>
      <c r="GS263" s="174"/>
      <c r="GT263" s="175"/>
      <c r="GU263" s="175"/>
      <c r="GV263" s="175"/>
      <c r="GW263" s="174"/>
      <c r="GX263" s="174"/>
      <c r="GY263" s="174"/>
      <c r="GZ263" s="174"/>
      <c r="HA263" s="174"/>
      <c r="HB263" s="174"/>
      <c r="HC263" s="174"/>
      <c r="HD263" s="174"/>
      <c r="HE263" s="174"/>
      <c r="HF263" s="174"/>
      <c r="HG263" s="174"/>
      <c r="HH263" s="174"/>
      <c r="HI263" s="174"/>
      <c r="HJ263" s="174"/>
      <c r="HK263" s="174"/>
      <c r="HL263" s="208"/>
      <c r="HO263" s="174"/>
      <c r="HP263" s="175"/>
      <c r="HQ263" s="175"/>
      <c r="HR263" s="175"/>
      <c r="HS263" s="174"/>
      <c r="HT263" s="174"/>
      <c r="HU263" s="174"/>
      <c r="HV263" s="174"/>
      <c r="HW263" s="174"/>
      <c r="HX263" s="174"/>
      <c r="HY263" s="174"/>
      <c r="HZ263" s="174"/>
      <c r="IA263" s="174"/>
      <c r="IB263" s="174"/>
      <c r="IC263" s="174"/>
      <c r="ID263" s="174"/>
      <c r="IE263" s="174"/>
      <c r="IF263" s="174"/>
      <c r="IG263" s="208"/>
      <c r="IJ263" s="174"/>
      <c r="IK263" s="175"/>
      <c r="IL263" s="175"/>
      <c r="IM263" s="175"/>
      <c r="IN263" s="175"/>
      <c r="IO263" s="175"/>
      <c r="IP263" s="175"/>
      <c r="IQ263" s="175"/>
      <c r="IR263" s="175"/>
      <c r="IS263" s="175"/>
      <c r="IT263" s="175"/>
      <c r="IU263" s="175"/>
      <c r="IV263" s="175"/>
      <c r="IW263" s="175"/>
      <c r="IX263" s="175"/>
      <c r="IY263" s="175"/>
      <c r="IZ263" s="175"/>
      <c r="JA263" s="175"/>
      <c r="JB263" s="175"/>
      <c r="JC263" s="208"/>
      <c r="JF263" s="174"/>
      <c r="JG263" s="175"/>
      <c r="JH263" s="175"/>
      <c r="JI263" s="175"/>
      <c r="JJ263" s="174"/>
      <c r="JK263" s="174"/>
      <c r="JL263" s="174"/>
      <c r="JM263" s="174"/>
      <c r="JN263" s="174"/>
      <c r="JO263" s="174"/>
      <c r="JP263" s="174"/>
      <c r="JQ263" s="174"/>
      <c r="JR263" s="174"/>
      <c r="JS263" s="174"/>
      <c r="JT263" s="174"/>
      <c r="JU263" s="174"/>
      <c r="JV263" s="174"/>
      <c r="JW263" s="174"/>
      <c r="JX263" s="208"/>
    </row>
    <row r="264" spans="175:284" ht="19.5" customHeight="1" x14ac:dyDescent="0.3">
      <c r="FS264" s="175"/>
      <c r="FT264" s="208"/>
      <c r="GA264" s="174"/>
      <c r="GB264" s="174"/>
      <c r="GC264" s="174"/>
      <c r="GD264" s="174"/>
      <c r="GE264" s="174"/>
      <c r="GF264" s="174"/>
      <c r="GG264" s="174"/>
      <c r="GH264" s="174"/>
      <c r="GI264" s="174"/>
      <c r="GJ264" s="174"/>
      <c r="GK264" s="174"/>
      <c r="GL264" s="174"/>
      <c r="GM264" s="174"/>
      <c r="GN264" s="174"/>
      <c r="GO264" s="174"/>
      <c r="GP264" s="208"/>
      <c r="GS264" s="174"/>
      <c r="GT264" s="175"/>
      <c r="GU264" s="175"/>
      <c r="GV264" s="175"/>
      <c r="GW264" s="174"/>
      <c r="GX264" s="174"/>
      <c r="GY264" s="174"/>
      <c r="GZ264" s="174"/>
      <c r="HA264" s="174"/>
      <c r="HB264" s="174"/>
      <c r="HC264" s="174"/>
      <c r="HD264" s="174"/>
      <c r="HE264" s="174"/>
      <c r="HF264" s="174"/>
      <c r="HG264" s="174"/>
      <c r="HH264" s="174"/>
      <c r="HI264" s="174"/>
      <c r="HJ264" s="174"/>
      <c r="HK264" s="174"/>
      <c r="HL264" s="208"/>
      <c r="HO264" s="174"/>
      <c r="HP264" s="175"/>
      <c r="HQ264" s="175"/>
      <c r="HR264" s="175"/>
      <c r="HS264" s="174"/>
      <c r="HT264" s="174"/>
      <c r="HU264" s="174"/>
      <c r="HV264" s="174"/>
      <c r="HW264" s="174"/>
      <c r="HX264" s="174"/>
      <c r="HY264" s="174"/>
      <c r="HZ264" s="174"/>
      <c r="IA264" s="174"/>
      <c r="IB264" s="174"/>
      <c r="IC264" s="174"/>
      <c r="ID264" s="174"/>
      <c r="IE264" s="174"/>
      <c r="IF264" s="174"/>
      <c r="IG264" s="208"/>
      <c r="IJ264" s="174"/>
      <c r="IK264" s="175"/>
      <c r="IL264" s="175"/>
      <c r="IM264" s="175"/>
      <c r="IN264" s="175"/>
      <c r="IO264" s="175"/>
      <c r="IP264" s="175"/>
      <c r="IQ264" s="175"/>
      <c r="IR264" s="175"/>
      <c r="IS264" s="175"/>
      <c r="IT264" s="175"/>
      <c r="IU264" s="175"/>
      <c r="IV264" s="175"/>
      <c r="IW264" s="175"/>
      <c r="IX264" s="175"/>
      <c r="IY264" s="175"/>
      <c r="IZ264" s="175"/>
      <c r="JA264" s="175"/>
      <c r="JB264" s="175"/>
      <c r="JC264" s="208"/>
      <c r="JF264" s="174"/>
      <c r="JG264" s="175"/>
      <c r="JH264" s="175"/>
      <c r="JI264" s="175"/>
      <c r="JJ264" s="174"/>
      <c r="JK264" s="174"/>
      <c r="JL264" s="174"/>
      <c r="JM264" s="174"/>
      <c r="JN264" s="174"/>
      <c r="JO264" s="174"/>
      <c r="JP264" s="174"/>
      <c r="JQ264" s="174"/>
      <c r="JR264" s="174"/>
      <c r="JS264" s="174"/>
      <c r="JT264" s="174"/>
      <c r="JU264" s="174"/>
      <c r="JV264" s="174"/>
      <c r="JW264" s="174"/>
      <c r="JX264" s="208"/>
    </row>
    <row r="265" spans="175:284" ht="19.5" customHeight="1" x14ac:dyDescent="0.3">
      <c r="FS265" s="175"/>
      <c r="FT265" s="208"/>
      <c r="GA265" s="174"/>
      <c r="GB265" s="174"/>
      <c r="GC265" s="174"/>
      <c r="GD265" s="174"/>
      <c r="GE265" s="174"/>
      <c r="GF265" s="174"/>
      <c r="GG265" s="174"/>
      <c r="GH265" s="174"/>
      <c r="GI265" s="174"/>
      <c r="GJ265" s="174"/>
      <c r="GK265" s="174"/>
      <c r="GL265" s="174"/>
      <c r="GM265" s="174"/>
      <c r="GN265" s="174"/>
      <c r="GO265" s="174"/>
      <c r="GP265" s="208"/>
      <c r="GS265" s="174"/>
      <c r="GT265" s="175"/>
      <c r="GU265" s="175"/>
      <c r="GV265" s="175"/>
      <c r="GW265" s="174"/>
      <c r="GX265" s="174"/>
      <c r="GY265" s="174"/>
      <c r="GZ265" s="174"/>
      <c r="HA265" s="174"/>
      <c r="HB265" s="174"/>
      <c r="HC265" s="174"/>
      <c r="HD265" s="174"/>
      <c r="HE265" s="174"/>
      <c r="HF265" s="174"/>
      <c r="HG265" s="174"/>
      <c r="HH265" s="174"/>
      <c r="HI265" s="174"/>
      <c r="HJ265" s="174"/>
      <c r="HK265" s="174"/>
      <c r="HL265" s="208"/>
      <c r="HO265" s="174"/>
      <c r="HP265" s="175"/>
      <c r="HQ265" s="175"/>
      <c r="HR265" s="175"/>
      <c r="HS265" s="174"/>
      <c r="HT265" s="174"/>
      <c r="HU265" s="174"/>
      <c r="HV265" s="174"/>
      <c r="HW265" s="174"/>
      <c r="HX265" s="174"/>
      <c r="HY265" s="174"/>
      <c r="HZ265" s="174"/>
      <c r="IA265" s="174"/>
      <c r="IB265" s="174"/>
      <c r="IC265" s="174"/>
      <c r="ID265" s="174"/>
      <c r="IE265" s="174"/>
      <c r="IF265" s="174"/>
      <c r="IG265" s="208"/>
      <c r="IJ265" s="174"/>
      <c r="IK265" s="175"/>
      <c r="IL265" s="175"/>
      <c r="IM265" s="175"/>
      <c r="IN265" s="175"/>
      <c r="IO265" s="175"/>
      <c r="IP265" s="175"/>
      <c r="IQ265" s="175"/>
      <c r="IR265" s="175"/>
      <c r="IS265" s="175"/>
      <c r="IT265" s="175"/>
      <c r="IU265" s="175"/>
      <c r="IV265" s="175"/>
      <c r="IW265" s="175"/>
      <c r="IX265" s="175"/>
      <c r="IY265" s="175"/>
      <c r="IZ265" s="175"/>
      <c r="JA265" s="175"/>
      <c r="JB265" s="175"/>
      <c r="JC265" s="208"/>
      <c r="JF265" s="174"/>
      <c r="JG265" s="175"/>
      <c r="JH265" s="175"/>
      <c r="JI265" s="175"/>
      <c r="JJ265" s="174"/>
      <c r="JK265" s="174"/>
      <c r="JL265" s="174"/>
      <c r="JM265" s="174"/>
      <c r="JN265" s="174"/>
      <c r="JO265" s="174"/>
      <c r="JP265" s="174"/>
      <c r="JQ265" s="174"/>
      <c r="JR265" s="174"/>
      <c r="JS265" s="174"/>
      <c r="JT265" s="174"/>
      <c r="JU265" s="174"/>
      <c r="JV265" s="174"/>
      <c r="JW265" s="174"/>
      <c r="JX265" s="208"/>
    </row>
    <row r="266" spans="175:284" ht="19.5" customHeight="1" x14ac:dyDescent="0.3">
      <c r="FS266" s="175"/>
      <c r="FT266" s="208"/>
      <c r="GA266" s="174"/>
      <c r="GB266" s="174"/>
      <c r="GC266" s="174"/>
      <c r="GD266" s="174"/>
      <c r="GE266" s="174"/>
      <c r="GF266" s="174"/>
      <c r="GG266" s="174"/>
      <c r="GH266" s="174"/>
      <c r="GI266" s="174"/>
      <c r="GJ266" s="174"/>
      <c r="GK266" s="174"/>
      <c r="GL266" s="174"/>
      <c r="GM266" s="174"/>
      <c r="GN266" s="174"/>
      <c r="GO266" s="174"/>
      <c r="GP266" s="208"/>
      <c r="GS266" s="174"/>
      <c r="GT266" s="175"/>
      <c r="GU266" s="175"/>
      <c r="GV266" s="175"/>
      <c r="GW266" s="174"/>
      <c r="GX266" s="174"/>
      <c r="GY266" s="174"/>
      <c r="GZ266" s="174"/>
      <c r="HA266" s="174"/>
      <c r="HB266" s="174"/>
      <c r="HC266" s="174"/>
      <c r="HD266" s="174"/>
      <c r="HE266" s="174"/>
      <c r="HF266" s="174"/>
      <c r="HG266" s="174"/>
      <c r="HH266" s="174"/>
      <c r="HI266" s="174"/>
      <c r="HJ266" s="174"/>
      <c r="HK266" s="174"/>
      <c r="HL266" s="208"/>
      <c r="HO266" s="174"/>
      <c r="HP266" s="175"/>
      <c r="HQ266" s="175"/>
      <c r="HR266" s="175"/>
      <c r="HS266" s="174"/>
      <c r="HT266" s="174"/>
      <c r="HU266" s="174"/>
      <c r="HV266" s="174"/>
      <c r="HW266" s="174"/>
      <c r="HX266" s="174"/>
      <c r="HY266" s="174"/>
      <c r="HZ266" s="174"/>
      <c r="IA266" s="174"/>
      <c r="IB266" s="174"/>
      <c r="IC266" s="174"/>
      <c r="ID266" s="174"/>
      <c r="IE266" s="174"/>
      <c r="IF266" s="174"/>
      <c r="IG266" s="208"/>
      <c r="IJ266" s="174"/>
      <c r="IK266" s="175"/>
      <c r="IL266" s="175"/>
      <c r="IM266" s="175"/>
      <c r="IN266" s="175"/>
      <c r="IO266" s="175"/>
      <c r="IP266" s="175"/>
      <c r="IQ266" s="175"/>
      <c r="IR266" s="175"/>
      <c r="IS266" s="175"/>
      <c r="IT266" s="175"/>
      <c r="IU266" s="175"/>
      <c r="IV266" s="175"/>
      <c r="IW266" s="175"/>
      <c r="IX266" s="175"/>
      <c r="IY266" s="175"/>
      <c r="IZ266" s="175"/>
      <c r="JA266" s="175"/>
      <c r="JB266" s="175"/>
      <c r="JC266" s="208"/>
      <c r="JF266" s="174"/>
      <c r="JG266" s="175"/>
      <c r="JH266" s="175"/>
      <c r="JI266" s="175"/>
      <c r="JJ266" s="174"/>
      <c r="JK266" s="174"/>
      <c r="JL266" s="174"/>
      <c r="JM266" s="174"/>
      <c r="JN266" s="174"/>
      <c r="JO266" s="174"/>
      <c r="JP266" s="174"/>
      <c r="JQ266" s="174"/>
      <c r="JR266" s="174"/>
      <c r="JS266" s="174"/>
      <c r="JT266" s="174"/>
      <c r="JU266" s="174"/>
      <c r="JV266" s="174"/>
      <c r="JW266" s="174"/>
      <c r="JX266" s="208"/>
    </row>
    <row r="267" spans="175:284" ht="19.5" customHeight="1" x14ac:dyDescent="0.3">
      <c r="FS267" s="175"/>
      <c r="FT267" s="208"/>
      <c r="GA267" s="174"/>
      <c r="GB267" s="174"/>
      <c r="GC267" s="174"/>
      <c r="GD267" s="174"/>
      <c r="GE267" s="174"/>
      <c r="GF267" s="174"/>
      <c r="GG267" s="174"/>
      <c r="GH267" s="174"/>
      <c r="GI267" s="174"/>
      <c r="GJ267" s="174"/>
      <c r="GK267" s="174"/>
      <c r="GL267" s="174"/>
      <c r="GM267" s="174"/>
      <c r="GN267" s="174"/>
      <c r="GO267" s="174"/>
      <c r="GP267" s="208"/>
      <c r="GS267" s="174"/>
      <c r="GT267" s="175"/>
      <c r="GU267" s="175"/>
      <c r="GV267" s="175"/>
      <c r="GW267" s="174"/>
      <c r="GX267" s="174"/>
      <c r="GY267" s="174"/>
      <c r="GZ267" s="174"/>
      <c r="HA267" s="174"/>
      <c r="HB267" s="174"/>
      <c r="HC267" s="174"/>
      <c r="HD267" s="174"/>
      <c r="HE267" s="174"/>
      <c r="HF267" s="174"/>
      <c r="HG267" s="174"/>
      <c r="HH267" s="174"/>
      <c r="HI267" s="174"/>
      <c r="HJ267" s="174"/>
      <c r="HK267" s="174"/>
      <c r="HL267" s="208"/>
      <c r="HO267" s="174"/>
      <c r="HP267" s="175"/>
      <c r="HQ267" s="175"/>
      <c r="HR267" s="175"/>
      <c r="HS267" s="174"/>
      <c r="HT267" s="174"/>
      <c r="HU267" s="174"/>
      <c r="HV267" s="174"/>
      <c r="HW267" s="174"/>
      <c r="HX267" s="174"/>
      <c r="HY267" s="174"/>
      <c r="HZ267" s="174"/>
      <c r="IA267" s="174"/>
      <c r="IB267" s="174"/>
      <c r="IC267" s="174"/>
      <c r="ID267" s="174"/>
      <c r="IE267" s="174"/>
      <c r="IF267" s="174"/>
      <c r="IG267" s="208"/>
      <c r="IJ267" s="174"/>
      <c r="IK267" s="175"/>
      <c r="IL267" s="175"/>
      <c r="IM267" s="175"/>
      <c r="IN267" s="175"/>
      <c r="IO267" s="175"/>
      <c r="IP267" s="175"/>
      <c r="IQ267" s="175"/>
      <c r="IR267" s="175"/>
      <c r="IS267" s="175"/>
      <c r="IT267" s="175"/>
      <c r="IU267" s="175"/>
      <c r="IV267" s="175"/>
      <c r="IW267" s="175"/>
      <c r="IX267" s="175"/>
      <c r="IY267" s="175"/>
      <c r="IZ267" s="175"/>
      <c r="JA267" s="175"/>
      <c r="JB267" s="175"/>
      <c r="JC267" s="208"/>
      <c r="JF267" s="174"/>
      <c r="JG267" s="175"/>
      <c r="JH267" s="175"/>
      <c r="JI267" s="175"/>
      <c r="JJ267" s="174"/>
      <c r="JK267" s="174"/>
      <c r="JL267" s="174"/>
      <c r="JM267" s="174"/>
      <c r="JN267" s="174"/>
      <c r="JO267" s="174"/>
      <c r="JP267" s="174"/>
      <c r="JQ267" s="174"/>
      <c r="JR267" s="174"/>
      <c r="JS267" s="174"/>
      <c r="JT267" s="174"/>
      <c r="JU267" s="174"/>
      <c r="JV267" s="174"/>
      <c r="JW267" s="174"/>
      <c r="JX267" s="208"/>
    </row>
    <row r="268" spans="175:284" ht="19.5" customHeight="1" x14ac:dyDescent="0.3">
      <c r="FS268" s="175"/>
      <c r="FT268" s="208"/>
      <c r="GA268" s="174"/>
      <c r="GB268" s="174"/>
      <c r="GC268" s="174"/>
      <c r="GD268" s="174"/>
      <c r="GE268" s="174"/>
      <c r="GF268" s="174"/>
      <c r="GG268" s="174"/>
      <c r="GH268" s="174"/>
      <c r="GI268" s="174"/>
      <c r="GJ268" s="174"/>
      <c r="GK268" s="174"/>
      <c r="GL268" s="174"/>
      <c r="GM268" s="174"/>
      <c r="GN268" s="174"/>
      <c r="GO268" s="174"/>
      <c r="GP268" s="208"/>
      <c r="GS268" s="174"/>
      <c r="GT268" s="175"/>
      <c r="GU268" s="175"/>
      <c r="GV268" s="175"/>
      <c r="GW268" s="174"/>
      <c r="GX268" s="174"/>
      <c r="GY268" s="174"/>
      <c r="GZ268" s="174"/>
      <c r="HA268" s="174"/>
      <c r="HB268" s="174"/>
      <c r="HC268" s="174"/>
      <c r="HD268" s="174"/>
      <c r="HE268" s="174"/>
      <c r="HF268" s="174"/>
      <c r="HG268" s="174"/>
      <c r="HH268" s="174"/>
      <c r="HI268" s="174"/>
      <c r="HJ268" s="174"/>
      <c r="HK268" s="174"/>
      <c r="HL268" s="208"/>
      <c r="HO268" s="174"/>
      <c r="HP268" s="175"/>
      <c r="HQ268" s="175"/>
      <c r="HR268" s="175"/>
      <c r="HS268" s="174"/>
      <c r="HT268" s="174"/>
      <c r="HU268" s="174"/>
      <c r="HV268" s="174"/>
      <c r="HW268" s="174"/>
      <c r="HX268" s="174"/>
      <c r="HY268" s="174"/>
      <c r="HZ268" s="174"/>
      <c r="IA268" s="174"/>
      <c r="IB268" s="174"/>
      <c r="IC268" s="174"/>
      <c r="ID268" s="174"/>
      <c r="IE268" s="174"/>
      <c r="IF268" s="174"/>
      <c r="IG268" s="208"/>
      <c r="IJ268" s="174"/>
      <c r="IK268" s="175"/>
      <c r="IL268" s="175"/>
      <c r="IM268" s="175"/>
      <c r="IN268" s="175"/>
      <c r="IO268" s="175"/>
      <c r="IP268" s="175"/>
      <c r="IQ268" s="175"/>
      <c r="IR268" s="175"/>
      <c r="IS268" s="175"/>
      <c r="IT268" s="175"/>
      <c r="IU268" s="175"/>
      <c r="IV268" s="175"/>
      <c r="IW268" s="175"/>
      <c r="IX268" s="175"/>
      <c r="IY268" s="175"/>
      <c r="IZ268" s="175"/>
      <c r="JA268" s="175"/>
      <c r="JB268" s="175"/>
      <c r="JC268" s="208"/>
      <c r="JF268" s="174"/>
      <c r="JG268" s="175"/>
      <c r="JH268" s="175"/>
      <c r="JI268" s="175"/>
      <c r="JJ268" s="174"/>
      <c r="JK268" s="174"/>
      <c r="JL268" s="174"/>
      <c r="JM268" s="174"/>
      <c r="JN268" s="174"/>
      <c r="JO268" s="174"/>
      <c r="JP268" s="174"/>
      <c r="JQ268" s="174"/>
      <c r="JR268" s="174"/>
      <c r="JS268" s="174"/>
      <c r="JT268" s="174"/>
      <c r="JU268" s="174"/>
      <c r="JV268" s="174"/>
      <c r="JW268" s="174"/>
      <c r="JX268" s="208"/>
    </row>
    <row r="269" spans="175:284" ht="19.5" customHeight="1" x14ac:dyDescent="0.3">
      <c r="FS269" s="175"/>
      <c r="FT269" s="208"/>
      <c r="GA269" s="174"/>
      <c r="GB269" s="174"/>
      <c r="GC269" s="174"/>
      <c r="GD269" s="174"/>
      <c r="GE269" s="174"/>
      <c r="GF269" s="174"/>
      <c r="GG269" s="174"/>
      <c r="GH269" s="174"/>
      <c r="GI269" s="174"/>
      <c r="GJ269" s="174"/>
      <c r="GK269" s="174"/>
      <c r="GL269" s="174"/>
      <c r="GM269" s="174"/>
      <c r="GN269" s="174"/>
      <c r="GO269" s="174"/>
      <c r="GP269" s="208"/>
      <c r="GS269" s="174"/>
      <c r="GT269" s="175"/>
      <c r="GU269" s="175"/>
      <c r="GV269" s="175"/>
      <c r="GW269" s="174"/>
      <c r="GX269" s="174"/>
      <c r="GY269" s="174"/>
      <c r="GZ269" s="174"/>
      <c r="HA269" s="174"/>
      <c r="HB269" s="174"/>
      <c r="HC269" s="174"/>
      <c r="HD269" s="174"/>
      <c r="HE269" s="174"/>
      <c r="HF269" s="174"/>
      <c r="HG269" s="174"/>
      <c r="HH269" s="174"/>
      <c r="HI269" s="174"/>
      <c r="HJ269" s="174"/>
      <c r="HK269" s="174"/>
      <c r="HL269" s="208"/>
      <c r="HO269" s="174"/>
      <c r="HP269" s="175"/>
      <c r="HQ269" s="175"/>
      <c r="HR269" s="175"/>
      <c r="HS269" s="174"/>
      <c r="HT269" s="174"/>
      <c r="HU269" s="174"/>
      <c r="HV269" s="174"/>
      <c r="HW269" s="174"/>
      <c r="HX269" s="174"/>
      <c r="HY269" s="174"/>
      <c r="HZ269" s="174"/>
      <c r="IA269" s="174"/>
      <c r="IB269" s="174"/>
      <c r="IC269" s="174"/>
      <c r="ID269" s="174"/>
      <c r="IE269" s="174"/>
      <c r="IF269" s="174"/>
      <c r="IG269" s="208"/>
      <c r="IJ269" s="174"/>
      <c r="IK269" s="175"/>
      <c r="IL269" s="175"/>
      <c r="IM269" s="175"/>
      <c r="IN269" s="175"/>
      <c r="IO269" s="175"/>
      <c r="IP269" s="175"/>
      <c r="IQ269" s="175"/>
      <c r="IR269" s="175"/>
      <c r="IS269" s="175"/>
      <c r="IT269" s="175"/>
      <c r="IU269" s="175"/>
      <c r="IV269" s="175"/>
      <c r="IW269" s="175"/>
      <c r="IX269" s="175"/>
      <c r="IY269" s="175"/>
      <c r="IZ269" s="175"/>
      <c r="JA269" s="175"/>
      <c r="JB269" s="175"/>
      <c r="JC269" s="208"/>
      <c r="JF269" s="174"/>
      <c r="JG269" s="175"/>
      <c r="JH269" s="175"/>
      <c r="JI269" s="175"/>
      <c r="JJ269" s="174"/>
      <c r="JK269" s="174"/>
      <c r="JL269" s="174"/>
      <c r="JM269" s="174"/>
      <c r="JN269" s="174"/>
      <c r="JO269" s="174"/>
      <c r="JP269" s="174"/>
      <c r="JQ269" s="174"/>
      <c r="JR269" s="174"/>
      <c r="JS269" s="174"/>
      <c r="JT269" s="174"/>
      <c r="JU269" s="174"/>
      <c r="JV269" s="174"/>
      <c r="JW269" s="174"/>
      <c r="JX269" s="208"/>
    </row>
    <row r="270" spans="175:284" ht="19.5" customHeight="1" x14ac:dyDescent="0.3">
      <c r="FS270" s="175"/>
      <c r="FT270" s="208"/>
      <c r="GA270" s="174"/>
      <c r="GB270" s="174"/>
      <c r="GC270" s="174"/>
      <c r="GD270" s="174"/>
      <c r="GE270" s="174"/>
      <c r="GF270" s="174"/>
      <c r="GG270" s="174"/>
      <c r="GH270" s="174"/>
      <c r="GI270" s="174"/>
      <c r="GJ270" s="174"/>
      <c r="GK270" s="174"/>
      <c r="GL270" s="174"/>
      <c r="GM270" s="174"/>
      <c r="GN270" s="174"/>
      <c r="GO270" s="174"/>
      <c r="GP270" s="208"/>
      <c r="GS270" s="174"/>
      <c r="GT270" s="175"/>
      <c r="GU270" s="175"/>
      <c r="GV270" s="175"/>
      <c r="GW270" s="174"/>
      <c r="GX270" s="174"/>
      <c r="GY270" s="174"/>
      <c r="GZ270" s="174"/>
      <c r="HA270" s="174"/>
      <c r="HB270" s="174"/>
      <c r="HC270" s="174"/>
      <c r="HD270" s="174"/>
      <c r="HE270" s="174"/>
      <c r="HF270" s="174"/>
      <c r="HG270" s="174"/>
      <c r="HH270" s="174"/>
      <c r="HI270" s="174"/>
      <c r="HJ270" s="174"/>
      <c r="HK270" s="174"/>
      <c r="HL270" s="208"/>
      <c r="HO270" s="174"/>
      <c r="HP270" s="175"/>
      <c r="HQ270" s="175"/>
      <c r="HR270" s="175"/>
      <c r="HS270" s="174"/>
      <c r="HT270" s="174"/>
      <c r="HU270" s="174"/>
      <c r="HV270" s="174"/>
      <c r="HW270" s="174"/>
      <c r="HX270" s="174"/>
      <c r="HY270" s="174"/>
      <c r="HZ270" s="174"/>
      <c r="IA270" s="174"/>
      <c r="IB270" s="174"/>
      <c r="IC270" s="174"/>
      <c r="ID270" s="174"/>
      <c r="IE270" s="174"/>
      <c r="IF270" s="174"/>
      <c r="IG270" s="208"/>
      <c r="IJ270" s="174"/>
      <c r="IK270" s="175"/>
      <c r="IL270" s="175"/>
      <c r="IM270" s="175"/>
      <c r="IN270" s="175"/>
      <c r="IO270" s="175"/>
      <c r="IP270" s="175"/>
      <c r="IQ270" s="175"/>
      <c r="IR270" s="175"/>
      <c r="IS270" s="175"/>
      <c r="IT270" s="175"/>
      <c r="IU270" s="175"/>
      <c r="IV270" s="175"/>
      <c r="IW270" s="175"/>
      <c r="IX270" s="175"/>
      <c r="IY270" s="175"/>
      <c r="IZ270" s="175"/>
      <c r="JA270" s="175"/>
      <c r="JB270" s="175"/>
      <c r="JC270" s="208"/>
      <c r="JF270" s="174"/>
      <c r="JG270" s="175"/>
      <c r="JH270" s="175"/>
      <c r="JI270" s="175"/>
      <c r="JJ270" s="174"/>
      <c r="JK270" s="174"/>
      <c r="JL270" s="174"/>
      <c r="JM270" s="174"/>
      <c r="JN270" s="174"/>
      <c r="JO270" s="174"/>
      <c r="JP270" s="174"/>
      <c r="JQ270" s="174"/>
      <c r="JR270" s="174"/>
      <c r="JS270" s="174"/>
      <c r="JT270" s="174"/>
      <c r="JU270" s="174"/>
      <c r="JV270" s="174"/>
      <c r="JW270" s="174"/>
      <c r="JX270" s="208"/>
    </row>
    <row r="271" spans="175:284" ht="19.5" customHeight="1" x14ac:dyDescent="0.3">
      <c r="FS271" s="175"/>
      <c r="FT271" s="208"/>
      <c r="GA271" s="174"/>
      <c r="GB271" s="174"/>
      <c r="GC271" s="174"/>
      <c r="GD271" s="174"/>
      <c r="GE271" s="174"/>
      <c r="GF271" s="174"/>
      <c r="GG271" s="174"/>
      <c r="GH271" s="174"/>
      <c r="GI271" s="174"/>
      <c r="GJ271" s="174"/>
      <c r="GK271" s="174"/>
      <c r="GL271" s="174"/>
      <c r="GM271" s="174"/>
      <c r="GN271" s="174"/>
      <c r="GO271" s="174"/>
      <c r="GP271" s="208"/>
      <c r="GS271" s="174"/>
      <c r="GT271" s="175"/>
      <c r="GU271" s="175"/>
      <c r="GV271" s="175"/>
      <c r="GW271" s="174"/>
      <c r="GX271" s="174"/>
      <c r="GY271" s="174"/>
      <c r="GZ271" s="174"/>
      <c r="HA271" s="174"/>
      <c r="HB271" s="174"/>
      <c r="HC271" s="174"/>
      <c r="HD271" s="174"/>
      <c r="HE271" s="174"/>
      <c r="HF271" s="174"/>
      <c r="HG271" s="174"/>
      <c r="HH271" s="174"/>
      <c r="HI271" s="174"/>
      <c r="HJ271" s="174"/>
      <c r="HK271" s="174"/>
      <c r="HL271" s="208"/>
      <c r="HO271" s="174"/>
      <c r="HP271" s="175"/>
      <c r="HQ271" s="175"/>
      <c r="HR271" s="175"/>
      <c r="HS271" s="174"/>
      <c r="HT271" s="174"/>
      <c r="HU271" s="174"/>
      <c r="HV271" s="174"/>
      <c r="HW271" s="174"/>
      <c r="HX271" s="174"/>
      <c r="HY271" s="174"/>
      <c r="HZ271" s="174"/>
      <c r="IA271" s="174"/>
      <c r="IB271" s="174"/>
      <c r="IC271" s="174"/>
      <c r="ID271" s="174"/>
      <c r="IE271" s="174"/>
      <c r="IF271" s="174"/>
      <c r="IG271" s="208"/>
      <c r="IJ271" s="174"/>
      <c r="IK271" s="175"/>
      <c r="IL271" s="175"/>
      <c r="IM271" s="175"/>
      <c r="IN271" s="175"/>
      <c r="IO271" s="175"/>
      <c r="IP271" s="175"/>
      <c r="IQ271" s="175"/>
      <c r="IR271" s="175"/>
      <c r="IS271" s="175"/>
      <c r="IT271" s="175"/>
      <c r="IU271" s="175"/>
      <c r="IV271" s="175"/>
      <c r="IW271" s="175"/>
      <c r="IX271" s="175"/>
      <c r="IY271" s="175"/>
      <c r="IZ271" s="175"/>
      <c r="JA271" s="175"/>
      <c r="JB271" s="175"/>
      <c r="JC271" s="208"/>
      <c r="JF271" s="174"/>
      <c r="JG271" s="175"/>
      <c r="JH271" s="175"/>
      <c r="JI271" s="175"/>
      <c r="JJ271" s="174"/>
      <c r="JK271" s="174"/>
      <c r="JL271" s="174"/>
      <c r="JM271" s="174"/>
      <c r="JN271" s="174"/>
      <c r="JO271" s="174"/>
      <c r="JP271" s="174"/>
      <c r="JQ271" s="174"/>
      <c r="JR271" s="174"/>
      <c r="JS271" s="174"/>
      <c r="JT271" s="174"/>
      <c r="JU271" s="174"/>
      <c r="JV271" s="174"/>
      <c r="JW271" s="174"/>
      <c r="JX271" s="208"/>
    </row>
    <row r="272" spans="175:284" ht="19.5" customHeight="1" x14ac:dyDescent="0.3">
      <c r="FS272" s="175"/>
      <c r="FT272" s="208"/>
      <c r="GA272" s="174"/>
      <c r="GB272" s="174"/>
      <c r="GC272" s="174"/>
      <c r="GD272" s="174"/>
      <c r="GE272" s="174"/>
      <c r="GF272" s="174"/>
      <c r="GG272" s="174"/>
      <c r="GH272" s="174"/>
      <c r="GI272" s="174"/>
      <c r="GJ272" s="174"/>
      <c r="GK272" s="174"/>
      <c r="GL272" s="174"/>
      <c r="GM272" s="174"/>
      <c r="GN272" s="174"/>
      <c r="GO272" s="174"/>
      <c r="GP272" s="208"/>
      <c r="GS272" s="174"/>
      <c r="GT272" s="175"/>
      <c r="GU272" s="175"/>
      <c r="GV272" s="175"/>
      <c r="GW272" s="174"/>
      <c r="GX272" s="174"/>
      <c r="GY272" s="174"/>
      <c r="GZ272" s="174"/>
      <c r="HA272" s="174"/>
      <c r="HB272" s="174"/>
      <c r="HC272" s="174"/>
      <c r="HD272" s="174"/>
      <c r="HE272" s="174"/>
      <c r="HF272" s="174"/>
      <c r="HG272" s="174"/>
      <c r="HH272" s="174"/>
      <c r="HI272" s="174"/>
      <c r="HJ272" s="174"/>
      <c r="HK272" s="174"/>
      <c r="HL272" s="208"/>
      <c r="HO272" s="174"/>
      <c r="HP272" s="175"/>
      <c r="HQ272" s="175"/>
      <c r="HR272" s="175"/>
      <c r="HS272" s="174"/>
      <c r="HT272" s="174"/>
      <c r="HU272" s="174"/>
      <c r="HV272" s="174"/>
      <c r="HW272" s="174"/>
      <c r="HX272" s="174"/>
      <c r="HY272" s="174"/>
      <c r="HZ272" s="174"/>
      <c r="IA272" s="174"/>
      <c r="IB272" s="174"/>
      <c r="IC272" s="174"/>
      <c r="ID272" s="174"/>
      <c r="IE272" s="174"/>
      <c r="IF272" s="174"/>
      <c r="IG272" s="208"/>
      <c r="IJ272" s="174"/>
      <c r="IK272" s="175"/>
      <c r="IL272" s="175"/>
      <c r="IM272" s="175"/>
      <c r="IN272" s="175"/>
      <c r="IO272" s="175"/>
      <c r="IP272" s="175"/>
      <c r="IQ272" s="175"/>
      <c r="IR272" s="175"/>
      <c r="IS272" s="175"/>
      <c r="IT272" s="175"/>
      <c r="IU272" s="175"/>
      <c r="IV272" s="175"/>
      <c r="IW272" s="175"/>
      <c r="IX272" s="175"/>
      <c r="IY272" s="175"/>
      <c r="IZ272" s="175"/>
      <c r="JA272" s="175"/>
      <c r="JB272" s="175"/>
      <c r="JC272" s="208"/>
      <c r="JF272" s="174"/>
      <c r="JG272" s="175"/>
      <c r="JH272" s="175"/>
      <c r="JI272" s="175"/>
      <c r="JJ272" s="174"/>
      <c r="JK272" s="174"/>
      <c r="JL272" s="174"/>
      <c r="JM272" s="174"/>
      <c r="JN272" s="174"/>
      <c r="JO272" s="174"/>
      <c r="JP272" s="174"/>
      <c r="JQ272" s="174"/>
      <c r="JR272" s="174"/>
      <c r="JS272" s="174"/>
      <c r="JT272" s="174"/>
      <c r="JU272" s="174"/>
      <c r="JV272" s="174"/>
      <c r="JW272" s="174"/>
      <c r="JX272" s="208"/>
    </row>
    <row r="273" spans="175:284" ht="19.5" customHeight="1" x14ac:dyDescent="0.3">
      <c r="FS273" s="175"/>
      <c r="FT273" s="208"/>
      <c r="GA273" s="174"/>
      <c r="GB273" s="174"/>
      <c r="GC273" s="174"/>
      <c r="GD273" s="174"/>
      <c r="GE273" s="174"/>
      <c r="GF273" s="174"/>
      <c r="GG273" s="174"/>
      <c r="GH273" s="174"/>
      <c r="GI273" s="174"/>
      <c r="GJ273" s="174"/>
      <c r="GK273" s="174"/>
      <c r="GL273" s="174"/>
      <c r="GM273" s="174"/>
      <c r="GN273" s="174"/>
      <c r="GO273" s="174"/>
      <c r="GP273" s="208"/>
      <c r="GS273" s="174"/>
      <c r="GT273" s="175"/>
      <c r="GU273" s="175"/>
      <c r="GV273" s="175"/>
      <c r="GW273" s="174"/>
      <c r="GX273" s="174"/>
      <c r="GY273" s="174"/>
      <c r="GZ273" s="174"/>
      <c r="HA273" s="174"/>
      <c r="HB273" s="174"/>
      <c r="HC273" s="174"/>
      <c r="HD273" s="174"/>
      <c r="HE273" s="174"/>
      <c r="HF273" s="174"/>
      <c r="HG273" s="174"/>
      <c r="HH273" s="174"/>
      <c r="HI273" s="174"/>
      <c r="HJ273" s="174"/>
      <c r="HK273" s="174"/>
      <c r="HL273" s="208"/>
      <c r="HO273" s="174"/>
      <c r="HP273" s="175"/>
      <c r="HQ273" s="175"/>
      <c r="HR273" s="175"/>
      <c r="HS273" s="174"/>
      <c r="HT273" s="174"/>
      <c r="HU273" s="174"/>
      <c r="HV273" s="174"/>
      <c r="HW273" s="174"/>
      <c r="HX273" s="174"/>
      <c r="HY273" s="174"/>
      <c r="HZ273" s="174"/>
      <c r="IA273" s="174"/>
      <c r="IB273" s="174"/>
      <c r="IC273" s="174"/>
      <c r="ID273" s="174"/>
      <c r="IE273" s="174"/>
      <c r="IF273" s="174"/>
      <c r="IG273" s="208"/>
      <c r="IJ273" s="174"/>
      <c r="IK273" s="175"/>
      <c r="IL273" s="175"/>
      <c r="IM273" s="175"/>
      <c r="IN273" s="175"/>
      <c r="IO273" s="175"/>
      <c r="IP273" s="175"/>
      <c r="IQ273" s="175"/>
      <c r="IR273" s="175"/>
      <c r="IS273" s="175"/>
      <c r="IT273" s="175"/>
      <c r="IU273" s="175"/>
      <c r="IV273" s="175"/>
      <c r="IW273" s="175"/>
      <c r="IX273" s="175"/>
      <c r="IY273" s="175"/>
      <c r="IZ273" s="175"/>
      <c r="JA273" s="175"/>
      <c r="JB273" s="175"/>
      <c r="JC273" s="208"/>
      <c r="JF273" s="174"/>
      <c r="JG273" s="175"/>
      <c r="JH273" s="175"/>
      <c r="JI273" s="175"/>
      <c r="JJ273" s="174"/>
      <c r="JK273" s="174"/>
      <c r="JL273" s="174"/>
      <c r="JM273" s="174"/>
      <c r="JN273" s="174"/>
      <c r="JO273" s="174"/>
      <c r="JP273" s="174"/>
      <c r="JQ273" s="174"/>
      <c r="JR273" s="174"/>
      <c r="JS273" s="174"/>
      <c r="JT273" s="174"/>
      <c r="JU273" s="174"/>
      <c r="JV273" s="174"/>
      <c r="JW273" s="174"/>
      <c r="JX273" s="208"/>
    </row>
    <row r="274" spans="175:284" ht="19.5" customHeight="1" x14ac:dyDescent="0.3">
      <c r="FS274" s="175"/>
      <c r="FT274" s="208"/>
      <c r="GA274" s="174"/>
      <c r="GB274" s="174"/>
      <c r="GC274" s="174"/>
      <c r="GD274" s="174"/>
      <c r="GE274" s="174"/>
      <c r="GF274" s="174"/>
      <c r="GG274" s="174"/>
      <c r="GH274" s="174"/>
      <c r="GI274" s="174"/>
      <c r="GJ274" s="174"/>
      <c r="GK274" s="174"/>
      <c r="GL274" s="174"/>
      <c r="GM274" s="174"/>
      <c r="GN274" s="174"/>
      <c r="GO274" s="174"/>
      <c r="GP274" s="208"/>
      <c r="GS274" s="174"/>
      <c r="GT274" s="175"/>
      <c r="GU274" s="175"/>
      <c r="GV274" s="175"/>
      <c r="GW274" s="174"/>
      <c r="GX274" s="174"/>
      <c r="GY274" s="174"/>
      <c r="GZ274" s="174"/>
      <c r="HA274" s="174"/>
      <c r="HB274" s="174"/>
      <c r="HC274" s="174"/>
      <c r="HD274" s="174"/>
      <c r="HE274" s="174"/>
      <c r="HF274" s="174"/>
      <c r="HG274" s="174"/>
      <c r="HH274" s="174"/>
      <c r="HI274" s="174"/>
      <c r="HJ274" s="174"/>
      <c r="HK274" s="174"/>
      <c r="HL274" s="208"/>
      <c r="HO274" s="174"/>
      <c r="HP274" s="175"/>
      <c r="HQ274" s="175"/>
      <c r="HR274" s="175"/>
      <c r="HS274" s="174"/>
      <c r="HT274" s="174"/>
      <c r="HU274" s="174"/>
      <c r="HV274" s="174"/>
      <c r="HW274" s="174"/>
      <c r="HX274" s="174"/>
      <c r="HY274" s="174"/>
      <c r="HZ274" s="174"/>
      <c r="IA274" s="174"/>
      <c r="IB274" s="174"/>
      <c r="IC274" s="174"/>
      <c r="ID274" s="174"/>
      <c r="IE274" s="174"/>
      <c r="IF274" s="174"/>
      <c r="IG274" s="208"/>
      <c r="IJ274" s="174"/>
      <c r="IK274" s="175"/>
      <c r="IL274" s="175"/>
      <c r="IM274" s="175"/>
      <c r="IN274" s="175"/>
      <c r="IO274" s="175"/>
      <c r="IP274" s="175"/>
      <c r="IQ274" s="175"/>
      <c r="IR274" s="175"/>
      <c r="IS274" s="175"/>
      <c r="IT274" s="175"/>
      <c r="IU274" s="175"/>
      <c r="IV274" s="175"/>
      <c r="IW274" s="175"/>
      <c r="IX274" s="175"/>
      <c r="IY274" s="175"/>
      <c r="IZ274" s="175"/>
      <c r="JA274" s="175"/>
      <c r="JB274" s="175"/>
      <c r="JC274" s="208"/>
      <c r="JF274" s="174"/>
      <c r="JG274" s="175"/>
      <c r="JH274" s="175"/>
      <c r="JI274" s="175"/>
      <c r="JJ274" s="174"/>
      <c r="JK274" s="174"/>
      <c r="JL274" s="174"/>
      <c r="JM274" s="174"/>
      <c r="JN274" s="174"/>
      <c r="JO274" s="174"/>
      <c r="JP274" s="174"/>
      <c r="JQ274" s="174"/>
      <c r="JR274" s="174"/>
      <c r="JS274" s="174"/>
      <c r="JT274" s="174"/>
      <c r="JU274" s="174"/>
      <c r="JV274" s="174"/>
      <c r="JW274" s="174"/>
      <c r="JX274" s="208"/>
    </row>
    <row r="275" spans="175:284" ht="19.5" customHeight="1" x14ac:dyDescent="0.3">
      <c r="FS275" s="175"/>
      <c r="FT275" s="208"/>
      <c r="GA275" s="174"/>
      <c r="GB275" s="174"/>
      <c r="GC275" s="174"/>
      <c r="GD275" s="174"/>
      <c r="GE275" s="174"/>
      <c r="GF275" s="174"/>
      <c r="GG275" s="174"/>
      <c r="GH275" s="174"/>
      <c r="GI275" s="174"/>
      <c r="GJ275" s="174"/>
      <c r="GK275" s="174"/>
      <c r="GL275" s="174"/>
      <c r="GM275" s="174"/>
      <c r="GN275" s="174"/>
      <c r="GO275" s="174"/>
      <c r="GP275" s="208"/>
      <c r="GS275" s="174"/>
      <c r="GT275" s="175"/>
      <c r="GU275" s="175"/>
      <c r="GV275" s="175"/>
      <c r="GW275" s="174"/>
      <c r="GX275" s="174"/>
      <c r="GY275" s="174"/>
      <c r="GZ275" s="174"/>
      <c r="HA275" s="174"/>
      <c r="HB275" s="174"/>
      <c r="HC275" s="174"/>
      <c r="HD275" s="174"/>
      <c r="HE275" s="174"/>
      <c r="HF275" s="174"/>
      <c r="HG275" s="174"/>
      <c r="HH275" s="174"/>
      <c r="HI275" s="174"/>
      <c r="HJ275" s="174"/>
      <c r="HK275" s="174"/>
      <c r="HL275" s="208"/>
      <c r="HO275" s="174"/>
      <c r="HP275" s="175"/>
      <c r="HQ275" s="175"/>
      <c r="HR275" s="175"/>
      <c r="HS275" s="174"/>
      <c r="HT275" s="174"/>
      <c r="HU275" s="174"/>
      <c r="HV275" s="174"/>
      <c r="HW275" s="174"/>
      <c r="HX275" s="174"/>
      <c r="HY275" s="174"/>
      <c r="HZ275" s="174"/>
      <c r="IA275" s="174"/>
      <c r="IB275" s="174"/>
      <c r="IC275" s="174"/>
      <c r="ID275" s="174"/>
      <c r="IE275" s="174"/>
      <c r="IF275" s="174"/>
      <c r="IG275" s="208"/>
      <c r="IJ275" s="174"/>
      <c r="IK275" s="175"/>
      <c r="IL275" s="175"/>
      <c r="IM275" s="175"/>
      <c r="IN275" s="175"/>
      <c r="IO275" s="175"/>
      <c r="IP275" s="175"/>
      <c r="IQ275" s="175"/>
      <c r="IR275" s="175"/>
      <c r="IS275" s="175"/>
      <c r="IT275" s="175"/>
      <c r="IU275" s="175"/>
      <c r="IV275" s="175"/>
      <c r="IW275" s="175"/>
      <c r="IX275" s="175"/>
      <c r="IY275" s="175"/>
      <c r="IZ275" s="175"/>
      <c r="JA275" s="175"/>
      <c r="JB275" s="175"/>
      <c r="JC275" s="208"/>
      <c r="JF275" s="174"/>
      <c r="JG275" s="175"/>
      <c r="JH275" s="175"/>
      <c r="JI275" s="175"/>
      <c r="JJ275" s="174"/>
      <c r="JK275" s="174"/>
      <c r="JL275" s="174"/>
      <c r="JM275" s="174"/>
      <c r="JN275" s="174"/>
      <c r="JO275" s="174"/>
      <c r="JP275" s="174"/>
      <c r="JQ275" s="174"/>
      <c r="JR275" s="174"/>
      <c r="JS275" s="174"/>
      <c r="JT275" s="174"/>
      <c r="JU275" s="174"/>
      <c r="JV275" s="174"/>
      <c r="JW275" s="174"/>
      <c r="JX275" s="208"/>
    </row>
    <row r="276" spans="175:284" ht="19.5" customHeight="1" x14ac:dyDescent="0.3">
      <c r="FS276" s="175"/>
      <c r="FT276" s="208"/>
      <c r="GA276" s="174"/>
      <c r="GB276" s="174"/>
      <c r="GC276" s="174"/>
      <c r="GD276" s="174"/>
      <c r="GE276" s="174"/>
      <c r="GF276" s="174"/>
      <c r="GG276" s="174"/>
      <c r="GH276" s="174"/>
      <c r="GI276" s="174"/>
      <c r="GJ276" s="174"/>
      <c r="GK276" s="174"/>
      <c r="GL276" s="174"/>
      <c r="GM276" s="174"/>
      <c r="GN276" s="174"/>
      <c r="GO276" s="174"/>
      <c r="GP276" s="208"/>
      <c r="GS276" s="174"/>
      <c r="GT276" s="175"/>
      <c r="GU276" s="175"/>
      <c r="GV276" s="175"/>
      <c r="GW276" s="174"/>
      <c r="GX276" s="174"/>
      <c r="GY276" s="174"/>
      <c r="GZ276" s="174"/>
      <c r="HA276" s="174"/>
      <c r="HB276" s="174"/>
      <c r="HC276" s="174"/>
      <c r="HD276" s="174"/>
      <c r="HE276" s="174"/>
      <c r="HF276" s="174"/>
      <c r="HG276" s="174"/>
      <c r="HH276" s="174"/>
      <c r="HI276" s="174"/>
      <c r="HJ276" s="174"/>
      <c r="HK276" s="174"/>
      <c r="HL276" s="208"/>
      <c r="HO276" s="174"/>
      <c r="HP276" s="175"/>
      <c r="HQ276" s="175"/>
      <c r="HR276" s="175"/>
      <c r="HS276" s="174"/>
      <c r="HT276" s="174"/>
      <c r="HU276" s="174"/>
      <c r="HV276" s="174"/>
      <c r="HW276" s="174"/>
      <c r="HX276" s="174"/>
      <c r="HY276" s="174"/>
      <c r="HZ276" s="174"/>
      <c r="IA276" s="174"/>
      <c r="IB276" s="174"/>
      <c r="IC276" s="174"/>
      <c r="ID276" s="174"/>
      <c r="IE276" s="174"/>
      <c r="IF276" s="174"/>
      <c r="IG276" s="208"/>
      <c r="IJ276" s="174"/>
      <c r="IK276" s="175"/>
      <c r="IL276" s="175"/>
      <c r="IM276" s="175"/>
      <c r="IN276" s="175"/>
      <c r="IO276" s="175"/>
      <c r="IP276" s="175"/>
      <c r="IQ276" s="175"/>
      <c r="IR276" s="175"/>
      <c r="IS276" s="175"/>
      <c r="IT276" s="175"/>
      <c r="IU276" s="175"/>
      <c r="IV276" s="175"/>
      <c r="IW276" s="175"/>
      <c r="IX276" s="175"/>
      <c r="IY276" s="175"/>
      <c r="IZ276" s="175"/>
      <c r="JA276" s="175"/>
      <c r="JB276" s="175"/>
      <c r="JC276" s="208"/>
      <c r="JF276" s="174"/>
      <c r="JG276" s="175"/>
      <c r="JH276" s="175"/>
      <c r="JI276" s="175"/>
      <c r="JJ276" s="174"/>
      <c r="JK276" s="174"/>
      <c r="JL276" s="174"/>
      <c r="JM276" s="174"/>
      <c r="JN276" s="174"/>
      <c r="JO276" s="174"/>
      <c r="JP276" s="174"/>
      <c r="JQ276" s="174"/>
      <c r="JR276" s="174"/>
      <c r="JS276" s="174"/>
      <c r="JT276" s="174"/>
      <c r="JU276" s="174"/>
      <c r="JV276" s="174"/>
      <c r="JW276" s="174"/>
      <c r="JX276" s="208"/>
    </row>
    <row r="277" spans="175:284" ht="19.5" customHeight="1" x14ac:dyDescent="0.3">
      <c r="FS277" s="175"/>
      <c r="FT277" s="208"/>
      <c r="GA277" s="174"/>
      <c r="GB277" s="174"/>
      <c r="GC277" s="174"/>
      <c r="GD277" s="174"/>
      <c r="GE277" s="174"/>
      <c r="GF277" s="174"/>
      <c r="GG277" s="174"/>
      <c r="GH277" s="174"/>
      <c r="GI277" s="174"/>
      <c r="GJ277" s="174"/>
      <c r="GK277" s="174"/>
      <c r="GL277" s="174"/>
      <c r="GM277" s="174"/>
      <c r="GN277" s="174"/>
      <c r="GO277" s="174"/>
      <c r="GP277" s="208"/>
      <c r="GS277" s="174"/>
      <c r="GT277" s="175"/>
      <c r="GU277" s="175"/>
      <c r="GV277" s="175"/>
      <c r="GW277" s="174"/>
      <c r="GX277" s="174"/>
      <c r="GY277" s="174"/>
      <c r="GZ277" s="174"/>
      <c r="HA277" s="174"/>
      <c r="HB277" s="174"/>
      <c r="HC277" s="174"/>
      <c r="HD277" s="174"/>
      <c r="HE277" s="174"/>
      <c r="HF277" s="174"/>
      <c r="HG277" s="174"/>
      <c r="HH277" s="174"/>
      <c r="HI277" s="174"/>
      <c r="HJ277" s="174"/>
      <c r="HK277" s="174"/>
      <c r="HL277" s="208"/>
      <c r="HO277" s="174"/>
      <c r="HP277" s="175"/>
      <c r="HQ277" s="175"/>
      <c r="HR277" s="175"/>
      <c r="HS277" s="174"/>
      <c r="HT277" s="174"/>
      <c r="HU277" s="174"/>
      <c r="HV277" s="174"/>
      <c r="HW277" s="174"/>
      <c r="HX277" s="174"/>
      <c r="HY277" s="174"/>
      <c r="HZ277" s="174"/>
      <c r="IA277" s="174"/>
      <c r="IB277" s="174"/>
      <c r="IC277" s="174"/>
      <c r="ID277" s="174"/>
      <c r="IE277" s="174"/>
      <c r="IF277" s="174"/>
      <c r="IG277" s="208"/>
      <c r="IJ277" s="174"/>
      <c r="IK277" s="175"/>
      <c r="IL277" s="175"/>
      <c r="IM277" s="175"/>
      <c r="IN277" s="175"/>
      <c r="IO277" s="175"/>
      <c r="IP277" s="175"/>
      <c r="IQ277" s="175"/>
      <c r="IR277" s="175"/>
      <c r="IS277" s="175"/>
      <c r="IT277" s="175"/>
      <c r="IU277" s="175"/>
      <c r="IV277" s="175"/>
      <c r="IW277" s="175"/>
      <c r="IX277" s="175"/>
      <c r="IY277" s="175"/>
      <c r="IZ277" s="175"/>
      <c r="JA277" s="175"/>
      <c r="JB277" s="175"/>
      <c r="JC277" s="208"/>
      <c r="JF277" s="174"/>
      <c r="JG277" s="175"/>
      <c r="JH277" s="175"/>
      <c r="JI277" s="175"/>
      <c r="JJ277" s="174"/>
      <c r="JK277" s="174"/>
      <c r="JL277" s="174"/>
      <c r="JM277" s="174"/>
      <c r="JN277" s="174"/>
      <c r="JO277" s="174"/>
      <c r="JP277" s="174"/>
      <c r="JQ277" s="174"/>
      <c r="JR277" s="174"/>
      <c r="JS277" s="174"/>
      <c r="JT277" s="174"/>
      <c r="JU277" s="174"/>
      <c r="JV277" s="174"/>
      <c r="JW277" s="174"/>
      <c r="JX277" s="208"/>
    </row>
    <row r="278" spans="175:284" ht="19.5" customHeight="1" x14ac:dyDescent="0.3">
      <c r="FS278" s="175"/>
      <c r="FT278" s="208"/>
      <c r="GA278" s="174"/>
      <c r="GB278" s="174"/>
      <c r="GC278" s="174"/>
      <c r="GD278" s="174"/>
      <c r="GE278" s="174"/>
      <c r="GF278" s="174"/>
      <c r="GG278" s="174"/>
      <c r="GH278" s="174"/>
      <c r="GI278" s="174"/>
      <c r="GJ278" s="174"/>
      <c r="GK278" s="174"/>
      <c r="GL278" s="174"/>
      <c r="GM278" s="174"/>
      <c r="GN278" s="174"/>
      <c r="GO278" s="174"/>
      <c r="GP278" s="208"/>
      <c r="GS278" s="174"/>
      <c r="GT278" s="175"/>
      <c r="GU278" s="175"/>
      <c r="GV278" s="175"/>
      <c r="GW278" s="174"/>
      <c r="GX278" s="174"/>
      <c r="GY278" s="174"/>
      <c r="GZ278" s="174"/>
      <c r="HA278" s="174"/>
      <c r="HB278" s="174"/>
      <c r="HC278" s="174"/>
      <c r="HD278" s="174"/>
      <c r="HE278" s="174"/>
      <c r="HF278" s="174"/>
      <c r="HG278" s="174"/>
      <c r="HH278" s="174"/>
      <c r="HI278" s="174"/>
      <c r="HJ278" s="174"/>
      <c r="HK278" s="174"/>
      <c r="HL278" s="208"/>
      <c r="HO278" s="174"/>
      <c r="HP278" s="175"/>
      <c r="HQ278" s="175"/>
      <c r="HR278" s="175"/>
      <c r="HS278" s="174"/>
      <c r="HT278" s="174"/>
      <c r="HU278" s="174"/>
      <c r="HV278" s="174"/>
      <c r="HW278" s="174"/>
      <c r="HX278" s="174"/>
      <c r="HY278" s="174"/>
      <c r="HZ278" s="174"/>
      <c r="IA278" s="174"/>
      <c r="IB278" s="174"/>
      <c r="IC278" s="174"/>
      <c r="ID278" s="174"/>
      <c r="IE278" s="174"/>
      <c r="IF278" s="174"/>
      <c r="IG278" s="208"/>
      <c r="IJ278" s="174"/>
      <c r="IK278" s="175"/>
      <c r="IL278" s="175"/>
      <c r="IM278" s="175"/>
      <c r="IN278" s="175"/>
      <c r="IO278" s="175"/>
      <c r="IP278" s="175"/>
      <c r="IQ278" s="175"/>
      <c r="IR278" s="175"/>
      <c r="IS278" s="175"/>
      <c r="IT278" s="175"/>
      <c r="IU278" s="175"/>
      <c r="IV278" s="175"/>
      <c r="IW278" s="175"/>
      <c r="IX278" s="175"/>
      <c r="IY278" s="175"/>
      <c r="IZ278" s="175"/>
      <c r="JA278" s="175"/>
      <c r="JB278" s="175"/>
      <c r="JC278" s="208"/>
      <c r="JF278" s="174"/>
      <c r="JG278" s="175"/>
      <c r="JH278" s="175"/>
      <c r="JI278" s="175"/>
      <c r="JJ278" s="174"/>
      <c r="JK278" s="174"/>
      <c r="JL278" s="174"/>
      <c r="JM278" s="174"/>
      <c r="JN278" s="174"/>
      <c r="JO278" s="174"/>
      <c r="JP278" s="174"/>
      <c r="JQ278" s="174"/>
      <c r="JR278" s="174"/>
      <c r="JS278" s="174"/>
      <c r="JT278" s="174"/>
      <c r="JU278" s="174"/>
      <c r="JV278" s="174"/>
      <c r="JW278" s="174"/>
      <c r="JX278" s="208"/>
    </row>
    <row r="279" spans="175:284" ht="19.5" customHeight="1" x14ac:dyDescent="0.3">
      <c r="FS279" s="175"/>
      <c r="FT279" s="208"/>
      <c r="GA279" s="174"/>
      <c r="GB279" s="174"/>
      <c r="GC279" s="174"/>
      <c r="GD279" s="174"/>
      <c r="GE279" s="174"/>
      <c r="GF279" s="174"/>
      <c r="GG279" s="174"/>
      <c r="GH279" s="174"/>
      <c r="GI279" s="174"/>
      <c r="GJ279" s="174"/>
      <c r="GK279" s="174"/>
      <c r="GL279" s="174"/>
      <c r="GM279" s="174"/>
      <c r="GN279" s="174"/>
      <c r="GO279" s="174"/>
      <c r="GP279" s="208"/>
      <c r="GS279" s="174"/>
      <c r="GT279" s="175"/>
      <c r="GU279" s="175"/>
      <c r="GV279" s="175"/>
      <c r="GW279" s="174"/>
      <c r="GX279" s="174"/>
      <c r="GY279" s="174"/>
      <c r="GZ279" s="174"/>
      <c r="HA279" s="174"/>
      <c r="HB279" s="174"/>
      <c r="HC279" s="174"/>
      <c r="HD279" s="174"/>
      <c r="HE279" s="174"/>
      <c r="HF279" s="174"/>
      <c r="HG279" s="174"/>
      <c r="HH279" s="174"/>
      <c r="HI279" s="174"/>
      <c r="HJ279" s="174"/>
      <c r="HK279" s="174"/>
      <c r="HL279" s="208"/>
      <c r="HO279" s="174"/>
      <c r="HP279" s="175"/>
      <c r="HQ279" s="175"/>
      <c r="HR279" s="175"/>
      <c r="HS279" s="174"/>
      <c r="HT279" s="174"/>
      <c r="HU279" s="174"/>
      <c r="HV279" s="174"/>
      <c r="HW279" s="174"/>
      <c r="HX279" s="174"/>
      <c r="HY279" s="174"/>
      <c r="HZ279" s="174"/>
      <c r="IA279" s="174"/>
      <c r="IB279" s="174"/>
      <c r="IC279" s="174"/>
      <c r="ID279" s="174"/>
      <c r="IE279" s="174"/>
      <c r="IF279" s="174"/>
      <c r="IG279" s="208"/>
      <c r="IJ279" s="174"/>
      <c r="IK279" s="175"/>
      <c r="IL279" s="175"/>
      <c r="IM279" s="175"/>
      <c r="IN279" s="175"/>
      <c r="IO279" s="175"/>
      <c r="IP279" s="175"/>
      <c r="IQ279" s="175"/>
      <c r="IR279" s="175"/>
      <c r="IS279" s="175"/>
      <c r="IT279" s="175"/>
      <c r="IU279" s="175"/>
      <c r="IV279" s="175"/>
      <c r="IW279" s="175"/>
      <c r="IX279" s="175"/>
      <c r="IY279" s="175"/>
      <c r="IZ279" s="175"/>
      <c r="JA279" s="175"/>
      <c r="JB279" s="175"/>
      <c r="JC279" s="208"/>
      <c r="JF279" s="174"/>
      <c r="JG279" s="175"/>
      <c r="JH279" s="175"/>
      <c r="JI279" s="175"/>
      <c r="JJ279" s="174"/>
      <c r="JK279" s="174"/>
      <c r="JL279" s="174"/>
      <c r="JM279" s="174"/>
      <c r="JN279" s="174"/>
      <c r="JO279" s="174"/>
      <c r="JP279" s="174"/>
      <c r="JQ279" s="174"/>
      <c r="JR279" s="174"/>
      <c r="JS279" s="174"/>
      <c r="JT279" s="174"/>
      <c r="JU279" s="174"/>
      <c r="JV279" s="174"/>
      <c r="JW279" s="174"/>
      <c r="JX279" s="208"/>
    </row>
    <row r="280" spans="175:284" ht="19.5" customHeight="1" x14ac:dyDescent="0.3">
      <c r="FS280" s="175"/>
      <c r="FT280" s="208"/>
      <c r="GA280" s="174"/>
      <c r="GB280" s="174"/>
      <c r="GC280" s="174"/>
      <c r="GD280" s="174"/>
      <c r="GE280" s="174"/>
      <c r="GF280" s="174"/>
      <c r="GG280" s="174"/>
      <c r="GH280" s="174"/>
      <c r="GI280" s="174"/>
      <c r="GJ280" s="174"/>
      <c r="GK280" s="174"/>
      <c r="GL280" s="174"/>
      <c r="GM280" s="174"/>
      <c r="GN280" s="174"/>
      <c r="GO280" s="174"/>
      <c r="GP280" s="208"/>
      <c r="GS280" s="174"/>
      <c r="GT280" s="175"/>
      <c r="GU280" s="175"/>
      <c r="GV280" s="175"/>
      <c r="GW280" s="174"/>
      <c r="GX280" s="174"/>
      <c r="GY280" s="174"/>
      <c r="GZ280" s="174"/>
      <c r="HA280" s="174"/>
      <c r="HB280" s="174"/>
      <c r="HC280" s="174"/>
      <c r="HD280" s="174"/>
      <c r="HE280" s="174"/>
      <c r="HF280" s="174"/>
      <c r="HG280" s="174"/>
      <c r="HH280" s="174"/>
      <c r="HI280" s="174"/>
      <c r="HJ280" s="174"/>
      <c r="HK280" s="174"/>
      <c r="HL280" s="208"/>
      <c r="HO280" s="174"/>
      <c r="HP280" s="175"/>
      <c r="HQ280" s="175"/>
      <c r="HR280" s="175"/>
      <c r="HS280" s="174"/>
      <c r="HT280" s="174"/>
      <c r="HU280" s="174"/>
      <c r="HV280" s="174"/>
      <c r="HW280" s="174"/>
      <c r="HX280" s="174"/>
      <c r="HY280" s="174"/>
      <c r="HZ280" s="174"/>
      <c r="IA280" s="174"/>
      <c r="IB280" s="174"/>
      <c r="IC280" s="174"/>
      <c r="ID280" s="174"/>
      <c r="IE280" s="174"/>
      <c r="IF280" s="174"/>
      <c r="IG280" s="208"/>
      <c r="IJ280" s="174"/>
      <c r="IK280" s="175"/>
      <c r="IL280" s="175"/>
      <c r="IM280" s="175"/>
      <c r="IN280" s="175"/>
      <c r="IO280" s="175"/>
      <c r="IP280" s="175"/>
      <c r="IQ280" s="175"/>
      <c r="IR280" s="175"/>
      <c r="IS280" s="175"/>
      <c r="IT280" s="175"/>
      <c r="IU280" s="175"/>
      <c r="IV280" s="175"/>
      <c r="IW280" s="175"/>
      <c r="IX280" s="175"/>
      <c r="IY280" s="175"/>
      <c r="IZ280" s="175"/>
      <c r="JA280" s="175"/>
      <c r="JB280" s="175"/>
      <c r="JC280" s="208"/>
      <c r="JF280" s="174"/>
      <c r="JG280" s="175"/>
      <c r="JH280" s="175"/>
      <c r="JI280" s="175"/>
      <c r="JJ280" s="174"/>
      <c r="JK280" s="174"/>
      <c r="JL280" s="174"/>
      <c r="JM280" s="174"/>
      <c r="JN280" s="174"/>
      <c r="JO280" s="174"/>
      <c r="JP280" s="174"/>
      <c r="JQ280" s="174"/>
      <c r="JR280" s="174"/>
      <c r="JS280" s="174"/>
      <c r="JT280" s="174"/>
      <c r="JU280" s="174"/>
      <c r="JV280" s="174"/>
      <c r="JW280" s="174"/>
      <c r="JX280" s="208"/>
    </row>
    <row r="281" spans="175:284" ht="19.5" customHeight="1" x14ac:dyDescent="0.3"/>
  </sheetData>
  <sheetProtection algorithmName="SHA-512" hashValue="KUb3TNGvStd55G17B0Y1Lk78kiuYk64AhH5UrqWYkHv4Rs7QacWC+QKlXZ7cr+OqRxjAomSc8Zvnvk/5UJXlfQ==" saltValue="5JYm34lAQEfQcE7cRh2pRw==" spinCount="100000" sheet="1" objects="1" scenarios="1" selectLockedCells="1" sort="0" autoFilter="0"/>
  <customSheetViews>
    <customSheetView guid="{90818CD5-1CF2-4954-93E7-840C994A2AD1}" scale="55" showPageBreaks="1" showGridLines="0" printArea="1" hiddenColumns="1" view="pageBreakPreview">
      <selection activeCell="W15" sqref="W15"/>
      <colBreaks count="5" manualBreakCount="5">
        <brk id="24" min="1" max="83" man="1"/>
        <brk id="48" min="1" max="83" man="1"/>
        <brk id="72" min="1" max="83" man="1"/>
        <brk id="95" min="1" max="83" man="1"/>
        <brk id="119" min="1" max="83" man="1"/>
      </colBreaks>
      <pageMargins left="0" right="0" top="0" bottom="0" header="0.31496062992125984" footer="0.31496062992125984"/>
      <printOptions horizontalCentered="1"/>
      <pageSetup paperSize="9" scale="51" orientation="landscape" r:id="rId1"/>
    </customSheetView>
    <customSheetView guid="{D19304DF-64F7-4161-9FBE-C2B2A4C02684}" scale="55" showPageBreaks="1" showGridLines="0" printArea="1" hiddenColumns="1" view="pageBreakPreview" topLeftCell="DL1">
      <selection activeCell="W15" sqref="W15"/>
      <colBreaks count="5" manualBreakCount="5">
        <brk id="24" min="1" max="83" man="1"/>
        <brk id="48" min="1" max="83" man="1"/>
        <brk id="72" min="1" max="83" man="1"/>
        <brk id="95" min="1" max="83" man="1"/>
        <brk id="119" min="1" max="83" man="1"/>
      </colBreaks>
      <pageMargins left="0" right="0" top="0" bottom="0" header="0.31496062992125984" footer="0.31496062992125984"/>
      <printOptions horizontalCentered="1"/>
      <pageSetup paperSize="9" scale="51" orientation="landscape" r:id="rId2"/>
    </customSheetView>
    <customSheetView guid="{1098C4A5-C1ED-4CD4-8181-1AF30B0D1BBB}" scale="55" showPageBreaks="1" showGridLines="0" printArea="1" hiddenColumns="1" view="pageBreakPreview" topLeftCell="DS1">
      <selection activeCell="W15" sqref="W15"/>
      <colBreaks count="5" manualBreakCount="5">
        <brk id="24" min="1" max="83" man="1"/>
        <brk id="48" min="1" max="83" man="1"/>
        <brk id="72" min="1" max="83" man="1"/>
        <brk id="95" min="1" max="83" man="1"/>
        <brk id="119" min="1" max="83" man="1"/>
      </colBreaks>
      <pageMargins left="0" right="0" top="0" bottom="0" header="0.31496062992125984" footer="0.31496062992125984"/>
      <printOptions horizontalCentered="1"/>
      <pageSetup paperSize="9" scale="52" orientation="landscape" r:id="rId3"/>
    </customSheetView>
    <customSheetView guid="{2F657D64-8090-44CA-B47E-8240DC328EA8}" scale="55" showPageBreaks="1" showGridLines="0" printArea="1" hiddenColumns="1" view="pageBreakPreview" topLeftCell="DS1">
      <selection activeCell="W15" sqref="W15"/>
      <colBreaks count="5" manualBreakCount="5">
        <brk id="24" min="1" max="83" man="1"/>
        <brk id="48" min="1" max="83" man="1"/>
        <brk id="72" min="1" max="83" man="1"/>
        <brk id="95" min="1" max="83" man="1"/>
        <brk id="119" min="1" max="83" man="1"/>
      </colBreaks>
      <pageMargins left="0" right="0" top="0" bottom="0" header="0.31496062992125984" footer="0.31496062992125984"/>
      <printOptions horizontalCentered="1"/>
      <pageSetup paperSize="9" scale="52" orientation="landscape" r:id="rId4"/>
    </customSheetView>
  </customSheetViews>
  <mergeCells count="120">
    <mergeCell ref="C11:C13"/>
    <mergeCell ref="D11:D13"/>
    <mergeCell ref="E11:E13"/>
    <mergeCell ref="F11:F13"/>
    <mergeCell ref="G11:G13"/>
    <mergeCell ref="AT11:AT13"/>
    <mergeCell ref="U11:U13"/>
    <mergeCell ref="V11:V13"/>
    <mergeCell ref="AA11:AA13"/>
    <mergeCell ref="AB11:AB13"/>
    <mergeCell ref="AC11:AC13"/>
    <mergeCell ref="AD11:AD13"/>
    <mergeCell ref="AE11:AE13"/>
    <mergeCell ref="AS11:AS13"/>
    <mergeCell ref="H12:K12"/>
    <mergeCell ref="L12:O12"/>
    <mergeCell ref="P12:T12"/>
    <mergeCell ref="H11:T11"/>
    <mergeCell ref="W11:W13"/>
    <mergeCell ref="C9:V10"/>
    <mergeCell ref="AA9:AT10"/>
    <mergeCell ref="AY9:BR10"/>
    <mergeCell ref="BW9:CP10"/>
    <mergeCell ref="CT9:DM10"/>
    <mergeCell ref="C3:V4"/>
    <mergeCell ref="F8:V8"/>
    <mergeCell ref="AD8:AT8"/>
    <mergeCell ref="BB8:BR8"/>
    <mergeCell ref="BZ8:CP8"/>
    <mergeCell ref="CW8:DM8"/>
    <mergeCell ref="D5:W7"/>
    <mergeCell ref="AA3:AT4"/>
    <mergeCell ref="AB5:AU7"/>
    <mergeCell ref="AY3:BR4"/>
    <mergeCell ref="AZ5:BS7"/>
    <mergeCell ref="BW3:CP4"/>
    <mergeCell ref="BX5:CQ7"/>
    <mergeCell ref="BW11:BW13"/>
    <mergeCell ref="BX11:BX13"/>
    <mergeCell ref="AF11:AR11"/>
    <mergeCell ref="AF12:AI12"/>
    <mergeCell ref="AJ12:AM12"/>
    <mergeCell ref="AN12:AR12"/>
    <mergeCell ref="BD12:BG12"/>
    <mergeCell ref="BH12:BK12"/>
    <mergeCell ref="BL12:BP12"/>
    <mergeCell ref="AY11:AY13"/>
    <mergeCell ref="AZ11:AZ13"/>
    <mergeCell ref="BA11:BA13"/>
    <mergeCell ref="BB11:BB13"/>
    <mergeCell ref="BC11:BC13"/>
    <mergeCell ref="BD11:BP11"/>
    <mergeCell ref="BQ11:BQ13"/>
    <mergeCell ref="BR11:BR13"/>
    <mergeCell ref="AU11:AU13"/>
    <mergeCell ref="BS11:BS13"/>
    <mergeCell ref="BY11:BY13"/>
    <mergeCell ref="EK11:EK13"/>
    <mergeCell ref="DL11:DL13"/>
    <mergeCell ref="DM11:DM13"/>
    <mergeCell ref="DR11:DR13"/>
    <mergeCell ref="DS11:DS13"/>
    <mergeCell ref="DT11:DT13"/>
    <mergeCell ref="DU11:DU13"/>
    <mergeCell ref="DV11:DV13"/>
    <mergeCell ref="EJ11:EJ13"/>
    <mergeCell ref="CA11:CA13"/>
    <mergeCell ref="BZ11:BZ13"/>
    <mergeCell ref="CO11:CO13"/>
    <mergeCell ref="DC12:DF12"/>
    <mergeCell ref="DG12:DK12"/>
    <mergeCell ref="CY12:DB12"/>
    <mergeCell ref="CB11:CN11"/>
    <mergeCell ref="CB12:CE12"/>
    <mergeCell ref="CF12:CI12"/>
    <mergeCell ref="JS12:JV12"/>
    <mergeCell ref="DW11:EI11"/>
    <mergeCell ref="DW12:DZ12"/>
    <mergeCell ref="EA12:ED12"/>
    <mergeCell ref="EE12:EI12"/>
    <mergeCell ref="IO12:IR12"/>
    <mergeCell ref="IS12:IV12"/>
    <mergeCell ref="IW12:IZ12"/>
    <mergeCell ref="IJ10:JC11"/>
    <mergeCell ref="JF10:JX11"/>
    <mergeCell ref="HT12:HW12"/>
    <mergeCell ref="HX12:IA12"/>
    <mergeCell ref="IB12:IE12"/>
    <mergeCell ref="HO10:IG11"/>
    <mergeCell ref="FJ12:FM12"/>
    <mergeCell ref="FN12:FQ12"/>
    <mergeCell ref="GX12:HA12"/>
    <mergeCell ref="HB12:HE12"/>
    <mergeCell ref="HF12:HI12"/>
    <mergeCell ref="GB12:GE12"/>
    <mergeCell ref="GF12:GI12"/>
    <mergeCell ref="GJ12:GM12"/>
    <mergeCell ref="FW10:GP11"/>
    <mergeCell ref="GS10:HL11"/>
    <mergeCell ref="DR3:EK4"/>
    <mergeCell ref="DS5:EL7"/>
    <mergeCell ref="CT3:DM4"/>
    <mergeCell ref="CU5:DN7"/>
    <mergeCell ref="JK12:JN12"/>
    <mergeCell ref="JO12:JR12"/>
    <mergeCell ref="CJ12:CN12"/>
    <mergeCell ref="CP11:CP13"/>
    <mergeCell ref="CT11:CT13"/>
    <mergeCell ref="CU11:CU13"/>
    <mergeCell ref="CV11:CV13"/>
    <mergeCell ref="FF12:FI12"/>
    <mergeCell ref="CY11:DK11"/>
    <mergeCell ref="CW11:CW13"/>
    <mergeCell ref="CX11:CX13"/>
    <mergeCell ref="DN11:DN13"/>
    <mergeCell ref="CQ11:CQ13"/>
    <mergeCell ref="EL11:EL13"/>
    <mergeCell ref="DU8:EK8"/>
    <mergeCell ref="DR9:EK10"/>
    <mergeCell ref="FA10:FT11"/>
  </mergeCells>
  <conditionalFormatting sqref="IG15:IG131 JG15:JI131 JX15:JX131 FX15:FZ131 HP15:HR131 GO15:GP131 FB16:FE131 FS16:FT131 FB15:FT15 FF16:FR161 GT15:HL15 GT16:GW131 HJ16:HL131 GX16:HI161 IK15:JC15 IK16:IN131 JA16:JC131 IO16:IZ161">
    <cfRule type="cellIs" dxfId="40" priority="1" operator="equal">
      <formula>0</formula>
    </cfRule>
  </conditionalFormatting>
  <conditionalFormatting sqref="FA162:FT280 IJ162:JC280 FW162:GP280 GS162:HL280 HO162:HR280 IG132:IG280 JG132:JI280 JX132:JX280 FX132:FZ161 HP132:HR161 FB132:FE161 GO132:GP161 IK132:IN161 GT132:GW161 FS132:FT161 HJ132:HL161 JA132:JC161">
    <cfRule type="cellIs" dxfId="39" priority="2" operator="equal">
      <formula>0</formula>
    </cfRule>
  </conditionalFormatting>
  <printOptions horizontalCentered="1"/>
  <pageMargins left="0" right="0" top="0" bottom="0" header="0.31496062992125984" footer="0.31496062992125984"/>
  <pageSetup paperSize="9" scale="50" orientation="landscape" r:id="rId5"/>
  <colBreaks count="5" manualBreakCount="5">
    <brk id="24" min="1" max="83" man="1"/>
    <brk id="48" min="1" max="83" man="1"/>
    <brk id="72" min="1" max="83" man="1"/>
    <brk id="95" min="1" max="83" man="1"/>
    <brk id="119" min="1" max="42" man="1"/>
  </colBreaks>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O280"/>
  <sheetViews>
    <sheetView showGridLines="0" view="pageBreakPreview" zoomScale="55" zoomScaleNormal="55" zoomScaleSheetLayoutView="55" workbookViewId="0"/>
  </sheetViews>
  <sheetFormatPr defaultColWidth="9.109375" defaultRowHeight="15.6" x14ac:dyDescent="0.3"/>
  <cols>
    <col min="1" max="1" width="4.33203125" style="9" customWidth="1"/>
    <col min="2" max="2" width="6.5546875" style="11" hidden="1" customWidth="1"/>
    <col min="3" max="3" width="49.6640625" style="8" customWidth="1"/>
    <col min="4" max="4" width="58.5546875" style="8" customWidth="1"/>
    <col min="5" max="5" width="32.109375" style="8" customWidth="1"/>
    <col min="6" max="7" width="9.88671875" style="9" customWidth="1"/>
    <col min="8" max="9" width="16.6640625" style="9" customWidth="1"/>
    <col min="10" max="10" width="12.88671875" style="9" customWidth="1"/>
    <col min="11" max="11" width="9.88671875" style="9" customWidth="1"/>
    <col min="12" max="12" width="9.88671875" style="9" hidden="1" customWidth="1"/>
    <col min="13" max="14" width="3.88671875" style="9" customWidth="1"/>
    <col min="15" max="15" width="4.88671875" style="11" hidden="1" customWidth="1"/>
    <col min="16" max="16" width="58.5546875" style="8" customWidth="1"/>
    <col min="17" max="17" width="44.5546875" style="8" customWidth="1"/>
    <col min="18" max="18" width="32.109375" style="8" customWidth="1"/>
    <col min="19" max="20" width="9.88671875" style="9" customWidth="1"/>
    <col min="21" max="22" width="17.33203125" style="9" customWidth="1"/>
    <col min="23" max="23" width="13.109375" style="9" customWidth="1"/>
    <col min="24" max="24" width="10.5546875" style="9" customWidth="1"/>
    <col min="25" max="25" width="10.5546875" style="9" hidden="1" customWidth="1"/>
    <col min="26" max="26" width="3.5546875" style="9" customWidth="1"/>
    <col min="27" max="27" width="3.109375" style="9" customWidth="1"/>
    <col min="28" max="28" width="4.88671875" style="9" hidden="1" customWidth="1"/>
    <col min="29" max="29" width="49.6640625" style="8" customWidth="1"/>
    <col min="30" max="30" width="58.5546875" style="8" customWidth="1"/>
    <col min="31" max="31" width="32.109375" style="11" customWidth="1"/>
    <col min="32" max="33" width="9.88671875" style="9" customWidth="1"/>
    <col min="34" max="35" width="15.6640625" style="9" customWidth="1"/>
    <col min="36" max="36" width="11.33203125" style="9" customWidth="1"/>
    <col min="37" max="37" width="9.88671875" style="9" customWidth="1"/>
    <col min="38" max="38" width="9.88671875" style="9" hidden="1" customWidth="1"/>
    <col min="39" max="40" width="3.88671875" style="9" customWidth="1"/>
    <col min="41" max="41" width="4.88671875" style="9" hidden="1" customWidth="1"/>
    <col min="42" max="42" width="49.6640625" style="8" customWidth="1"/>
    <col min="43" max="43" width="58.5546875" style="8" customWidth="1"/>
    <col min="44" max="44" width="32.109375" style="11" customWidth="1"/>
    <col min="45" max="46" width="11.44140625" style="9" customWidth="1"/>
    <col min="47" max="48" width="16.88671875" style="9" customWidth="1"/>
    <col min="49" max="49" width="12.109375" style="9" customWidth="1"/>
    <col min="50" max="50" width="10.5546875" style="9" customWidth="1"/>
    <col min="51" max="51" width="10.5546875" style="9" hidden="1" customWidth="1"/>
    <col min="52" max="52" width="2.5546875" style="9" customWidth="1"/>
    <col min="53" max="53" width="3.5546875" style="9" customWidth="1"/>
    <col min="54" max="54" width="4.88671875" style="11" hidden="1" customWidth="1"/>
    <col min="55" max="55" width="49.6640625" style="8" customWidth="1"/>
    <col min="56" max="56" width="58.5546875" style="8" customWidth="1"/>
    <col min="57" max="57" width="32.109375" style="8" customWidth="1"/>
    <col min="58" max="58" width="9.88671875" style="9" customWidth="1"/>
    <col min="59" max="59" width="11.109375" style="9" customWidth="1"/>
    <col min="60" max="61" width="15.6640625" style="9" customWidth="1"/>
    <col min="62" max="62" width="13.109375" style="9" customWidth="1"/>
    <col min="63" max="63" width="10.5546875" style="9" customWidth="1"/>
    <col min="64" max="64" width="9.88671875" style="9" hidden="1" customWidth="1"/>
    <col min="65" max="66" width="3.88671875" style="9" customWidth="1"/>
    <col min="67" max="67" width="4.88671875" style="11" hidden="1" customWidth="1"/>
    <col min="68" max="68" width="50.77734375" style="8" customWidth="1"/>
    <col min="69" max="69" width="58.5546875" style="8" customWidth="1"/>
    <col min="70" max="70" width="32.109375" style="8" customWidth="1"/>
    <col min="71" max="71" width="9.88671875" style="9" customWidth="1"/>
    <col min="72" max="72" width="11.6640625" style="9" customWidth="1"/>
    <col min="73" max="74" width="16.44140625" style="9" customWidth="1"/>
    <col min="75" max="75" width="13" style="9" customWidth="1"/>
    <col min="76" max="76" width="10.44140625" style="9" customWidth="1"/>
    <col min="77" max="77" width="10.5546875" style="9" hidden="1" customWidth="1"/>
    <col min="78" max="90" width="3.5546875" style="9" customWidth="1"/>
    <col min="91" max="91" width="9.109375" style="9" hidden="1" customWidth="1"/>
    <col min="92" max="92" width="10.5546875" style="174" hidden="1" customWidth="1"/>
    <col min="93" max="100" width="10.5546875" style="175" hidden="1" customWidth="1"/>
    <col min="101" max="101" width="14" style="176" hidden="1" customWidth="1"/>
    <col min="102" max="102" width="10.5546875" style="175" hidden="1" customWidth="1"/>
    <col min="103" max="103" width="10.5546875" style="9" hidden="1" customWidth="1"/>
    <col min="104" max="104" width="15.44140625" style="9" hidden="1" customWidth="1"/>
    <col min="105" max="105" width="10.5546875" style="174" hidden="1" customWidth="1"/>
    <col min="106" max="113" width="10.5546875" style="175" hidden="1" customWidth="1"/>
    <col min="114" max="114" width="10.5546875" style="176" hidden="1" customWidth="1"/>
    <col min="115" max="115" width="10.5546875" style="175" hidden="1" customWidth="1"/>
    <col min="116" max="116" width="10.5546875" style="9" hidden="1" customWidth="1"/>
    <col min="117" max="117" width="11.5546875" style="9" hidden="1" customWidth="1"/>
    <col min="118" max="123" width="10.5546875" style="9" hidden="1" customWidth="1"/>
    <col min="124" max="124" width="8.44140625" style="9" hidden="1" customWidth="1"/>
    <col min="125" max="129" width="10.5546875" style="9" hidden="1" customWidth="1"/>
    <col min="130" max="130" width="9.33203125" style="9" hidden="1" customWidth="1"/>
    <col min="131" max="141" width="10.5546875" style="9" hidden="1" customWidth="1"/>
    <col min="142" max="142" width="67.109375" style="9" hidden="1" customWidth="1"/>
    <col min="143" max="143" width="7.88671875" style="9" hidden="1" customWidth="1"/>
    <col min="144" max="155" width="10.5546875" style="9" hidden="1" customWidth="1"/>
    <col min="156" max="156" width="3.5546875" style="9" hidden="1" customWidth="1"/>
    <col min="157" max="171" width="10.5546875" style="9" hidden="1" customWidth="1"/>
    <col min="172" max="179" width="10.5546875" style="9" customWidth="1"/>
    <col min="180" max="16384" width="9.109375" style="9"/>
  </cols>
  <sheetData>
    <row r="1" spans="1:167" s="251" customFormat="1" ht="51.6" customHeight="1" x14ac:dyDescent="0.3">
      <c r="B1" s="270"/>
      <c r="D1" s="271"/>
      <c r="E1" s="271"/>
      <c r="F1" s="271"/>
      <c r="G1" s="270"/>
      <c r="H1" s="270"/>
    </row>
    <row r="2" spans="1:167" ht="13.5" customHeight="1" x14ac:dyDescent="0.3">
      <c r="AB2" s="11"/>
      <c r="AE2" s="8"/>
      <c r="AO2" s="11"/>
      <c r="AR2" s="8"/>
    </row>
    <row r="3" spans="1:167" s="221" customFormat="1" ht="78" customHeight="1" x14ac:dyDescent="0.8">
      <c r="A3" s="222"/>
      <c r="B3" s="222"/>
      <c r="C3" s="894" t="str">
        <f>"Classificações do "&amp;menú!$J$3</f>
        <v xml:space="preserve">Classificações do </v>
      </c>
      <c r="D3" s="894"/>
      <c r="E3" s="894"/>
      <c r="F3" s="894"/>
      <c r="G3" s="894"/>
      <c r="H3" s="894"/>
      <c r="I3" s="894"/>
      <c r="J3" s="894"/>
      <c r="K3" s="894"/>
      <c r="L3" s="429"/>
      <c r="M3" s="179"/>
      <c r="N3" s="222"/>
      <c r="O3" s="222"/>
      <c r="P3" s="894" t="str">
        <f>"Classificações do "&amp;menú!$J$3</f>
        <v xml:space="preserve">Classificações do </v>
      </c>
      <c r="Q3" s="894"/>
      <c r="R3" s="894"/>
      <c r="S3" s="894"/>
      <c r="T3" s="894"/>
      <c r="U3" s="894"/>
      <c r="V3" s="894"/>
      <c r="W3" s="894"/>
      <c r="X3" s="894"/>
      <c r="Y3" s="429"/>
      <c r="Z3" s="179"/>
      <c r="AA3" s="222"/>
      <c r="AB3" s="222"/>
      <c r="AC3" s="894" t="str">
        <f>"Classificações do "&amp;menú!$J$3</f>
        <v xml:space="preserve">Classificações do </v>
      </c>
      <c r="AD3" s="894"/>
      <c r="AE3" s="894"/>
      <c r="AF3" s="894"/>
      <c r="AG3" s="894"/>
      <c r="AH3" s="894"/>
      <c r="AI3" s="894"/>
      <c r="AJ3" s="894"/>
      <c r="AK3" s="894"/>
      <c r="AL3" s="429"/>
      <c r="AM3" s="179"/>
      <c r="AN3" s="222"/>
      <c r="AO3" s="222"/>
      <c r="AP3" s="894" t="str">
        <f>"Classificações do "&amp;menú!$J$3</f>
        <v xml:space="preserve">Classificações do </v>
      </c>
      <c r="AQ3" s="894"/>
      <c r="AR3" s="894"/>
      <c r="AS3" s="894"/>
      <c r="AT3" s="894"/>
      <c r="AU3" s="894"/>
      <c r="AV3" s="894"/>
      <c r="AW3" s="894"/>
      <c r="AX3" s="894"/>
      <c r="AY3" s="429"/>
      <c r="AZ3" s="179"/>
      <c r="BA3" s="222"/>
      <c r="BB3" s="222"/>
      <c r="BC3" s="894" t="str">
        <f>"Classificações do "&amp;menú!$J$3</f>
        <v xml:space="preserve">Classificações do </v>
      </c>
      <c r="BD3" s="894"/>
      <c r="BE3" s="894"/>
      <c r="BF3" s="894"/>
      <c r="BG3" s="894"/>
      <c r="BH3" s="894"/>
      <c r="BI3" s="894"/>
      <c r="BJ3" s="894"/>
      <c r="BK3" s="894"/>
      <c r="BL3" s="429"/>
      <c r="BM3" s="179"/>
      <c r="BN3" s="222"/>
      <c r="BO3" s="222"/>
      <c r="BP3" s="894" t="str">
        <f>"Classificações do "&amp;menú!$J$3</f>
        <v xml:space="preserve">Classificações do </v>
      </c>
      <c r="BQ3" s="894"/>
      <c r="BR3" s="894"/>
      <c r="BS3" s="894"/>
      <c r="BT3" s="894"/>
      <c r="BU3" s="894"/>
      <c r="BV3" s="894"/>
      <c r="BW3" s="894"/>
      <c r="BX3" s="894"/>
      <c r="BY3" s="429"/>
      <c r="BZ3" s="179"/>
      <c r="CA3" s="180"/>
      <c r="CB3" s="180"/>
      <c r="CC3" s="180"/>
      <c r="CD3" s="180"/>
      <c r="CE3" s="180"/>
      <c r="CF3" s="180"/>
      <c r="CG3" s="180"/>
      <c r="CH3" s="180"/>
      <c r="CI3" s="180"/>
      <c r="CJ3" s="180"/>
      <c r="CK3" s="180"/>
      <c r="CL3" s="180"/>
      <c r="CM3" s="180"/>
      <c r="CN3" s="181"/>
      <c r="CO3" s="219"/>
      <c r="CP3" s="219"/>
      <c r="CQ3" s="219"/>
      <c r="CR3" s="219"/>
      <c r="CS3" s="219"/>
      <c r="CT3" s="219"/>
      <c r="CU3" s="219"/>
      <c r="CV3" s="219"/>
      <c r="CW3" s="220"/>
      <c r="CX3" s="219"/>
      <c r="CZ3" s="180"/>
      <c r="DA3" s="181"/>
      <c r="DB3" s="219"/>
      <c r="DC3" s="219"/>
      <c r="DD3" s="219"/>
      <c r="DE3" s="219"/>
      <c r="DF3" s="219"/>
      <c r="DG3" s="219"/>
      <c r="DH3" s="219"/>
      <c r="DI3" s="219"/>
      <c r="DJ3" s="220"/>
      <c r="DK3" s="219"/>
      <c r="DM3" s="180"/>
      <c r="DZ3" s="180"/>
      <c r="EM3" s="180"/>
      <c r="EZ3" s="180"/>
    </row>
    <row r="4" spans="1:167" s="232" customFormat="1" ht="15.75" customHeight="1" x14ac:dyDescent="0.6">
      <c r="A4" s="36"/>
      <c r="B4" s="498"/>
      <c r="C4" s="894"/>
      <c r="D4" s="894"/>
      <c r="E4" s="894"/>
      <c r="F4" s="894"/>
      <c r="G4" s="894"/>
      <c r="H4" s="894"/>
      <c r="I4" s="894"/>
      <c r="J4" s="894"/>
      <c r="K4" s="894"/>
      <c r="L4" s="376"/>
      <c r="M4" s="36"/>
      <c r="N4" s="36"/>
      <c r="O4" s="299"/>
      <c r="P4" s="894"/>
      <c r="Q4" s="894"/>
      <c r="R4" s="894"/>
      <c r="S4" s="894"/>
      <c r="T4" s="894"/>
      <c r="U4" s="894"/>
      <c r="V4" s="894"/>
      <c r="W4" s="894"/>
      <c r="X4" s="894"/>
      <c r="Y4" s="376"/>
      <c r="Z4" s="36"/>
      <c r="AA4" s="36"/>
      <c r="AB4" s="299"/>
      <c r="AC4" s="894"/>
      <c r="AD4" s="894"/>
      <c r="AE4" s="894"/>
      <c r="AF4" s="894"/>
      <c r="AG4" s="894"/>
      <c r="AH4" s="894"/>
      <c r="AI4" s="894"/>
      <c r="AJ4" s="894"/>
      <c r="AK4" s="894"/>
      <c r="AL4" s="376"/>
      <c r="AM4" s="36"/>
      <c r="AN4" s="36"/>
      <c r="AO4" s="299"/>
      <c r="AP4" s="894"/>
      <c r="AQ4" s="894"/>
      <c r="AR4" s="894"/>
      <c r="AS4" s="894"/>
      <c r="AT4" s="894"/>
      <c r="AU4" s="894"/>
      <c r="AV4" s="894"/>
      <c r="AW4" s="894"/>
      <c r="AX4" s="894"/>
      <c r="AY4" s="376"/>
      <c r="AZ4" s="36"/>
      <c r="BA4" s="36"/>
      <c r="BB4" s="299"/>
      <c r="BC4" s="894"/>
      <c r="BD4" s="894"/>
      <c r="BE4" s="894"/>
      <c r="BF4" s="894"/>
      <c r="BG4" s="894"/>
      <c r="BH4" s="894"/>
      <c r="BI4" s="894"/>
      <c r="BJ4" s="894"/>
      <c r="BK4" s="894"/>
      <c r="BL4" s="376"/>
      <c r="BM4" s="36"/>
      <c r="BN4" s="36"/>
      <c r="BO4" s="299"/>
      <c r="BP4" s="894"/>
      <c r="BQ4" s="894"/>
      <c r="BR4" s="894"/>
      <c r="BS4" s="894"/>
      <c r="BT4" s="894"/>
      <c r="BU4" s="894"/>
      <c r="BV4" s="894"/>
      <c r="BW4" s="894"/>
      <c r="BX4" s="894"/>
      <c r="BY4" s="376"/>
      <c r="BZ4" s="36"/>
      <c r="CA4" s="311"/>
      <c r="CB4" s="311"/>
      <c r="CC4" s="311"/>
      <c r="CD4" s="311"/>
      <c r="CE4" s="311"/>
      <c r="CF4" s="311"/>
      <c r="CG4" s="311"/>
      <c r="CH4" s="311"/>
      <c r="CI4" s="311"/>
      <c r="CJ4" s="311"/>
      <c r="CK4" s="311"/>
      <c r="CL4" s="311"/>
      <c r="CM4" s="299"/>
      <c r="CN4" s="229"/>
      <c r="CO4" s="230"/>
      <c r="CP4" s="230"/>
      <c r="CQ4" s="230"/>
      <c r="CR4" s="230"/>
      <c r="CS4" s="230"/>
      <c r="CT4" s="230"/>
      <c r="CU4" s="230"/>
      <c r="CV4" s="230"/>
      <c r="CW4" s="231"/>
      <c r="CX4" s="230"/>
      <c r="CZ4" s="299"/>
      <c r="DA4" s="229"/>
      <c r="DB4" s="230"/>
      <c r="DC4" s="230"/>
      <c r="DD4" s="230"/>
      <c r="DE4" s="230"/>
      <c r="DF4" s="230"/>
      <c r="DG4" s="230"/>
      <c r="DH4" s="230"/>
      <c r="DI4" s="230"/>
      <c r="DJ4" s="231"/>
      <c r="DK4" s="230"/>
      <c r="DM4" s="299"/>
      <c r="DZ4" s="299"/>
      <c r="EM4" s="299"/>
      <c r="EZ4" s="299"/>
    </row>
    <row r="5" spans="1:167" s="233" customFormat="1" ht="15" customHeight="1" x14ac:dyDescent="0.3">
      <c r="A5" s="218"/>
      <c r="B5" s="320"/>
      <c r="C5" s="377"/>
      <c r="D5" s="895" t="s">
        <v>95</v>
      </c>
      <c r="E5" s="895"/>
      <c r="F5" s="895"/>
      <c r="G5" s="895"/>
      <c r="H5" s="895"/>
      <c r="I5" s="378"/>
      <c r="J5" s="378"/>
      <c r="K5" s="378"/>
      <c r="L5" s="430"/>
      <c r="M5" s="36"/>
      <c r="N5" s="218"/>
      <c r="O5" s="320"/>
      <c r="P5" s="377"/>
      <c r="Q5" s="895" t="s">
        <v>95</v>
      </c>
      <c r="R5" s="895"/>
      <c r="S5" s="895"/>
      <c r="T5" s="895"/>
      <c r="U5" s="895"/>
      <c r="V5" s="378"/>
      <c r="W5" s="378"/>
      <c r="X5" s="378"/>
      <c r="Y5" s="430"/>
      <c r="Z5" s="36"/>
      <c r="AA5" s="218"/>
      <c r="AB5" s="320"/>
      <c r="AC5" s="377"/>
      <c r="AD5" s="895" t="s">
        <v>95</v>
      </c>
      <c r="AE5" s="895"/>
      <c r="AF5" s="895"/>
      <c r="AG5" s="895"/>
      <c r="AH5" s="895"/>
      <c r="AI5" s="378"/>
      <c r="AJ5" s="378"/>
      <c r="AK5" s="378"/>
      <c r="AL5" s="430"/>
      <c r="AM5" s="36"/>
      <c r="AN5" s="218"/>
      <c r="AO5" s="320"/>
      <c r="AP5" s="377"/>
      <c r="AQ5" s="895" t="s">
        <v>95</v>
      </c>
      <c r="AR5" s="895"/>
      <c r="AS5" s="895"/>
      <c r="AT5" s="895"/>
      <c r="AU5" s="895"/>
      <c r="AV5" s="378"/>
      <c r="AW5" s="378"/>
      <c r="AX5" s="378"/>
      <c r="AY5" s="430"/>
      <c r="AZ5" s="36"/>
      <c r="BA5" s="218"/>
      <c r="BB5" s="320"/>
      <c r="BC5" s="377"/>
      <c r="BD5" s="895" t="s">
        <v>95</v>
      </c>
      <c r="BE5" s="895"/>
      <c r="BF5" s="895"/>
      <c r="BG5" s="895"/>
      <c r="BH5" s="895"/>
      <c r="BI5" s="378"/>
      <c r="BJ5" s="378"/>
      <c r="BK5" s="378"/>
      <c r="BL5" s="430"/>
      <c r="BM5" s="36"/>
      <c r="BN5" s="218"/>
      <c r="BO5" s="320"/>
      <c r="BP5" s="377"/>
      <c r="BQ5" s="895" t="s">
        <v>95</v>
      </c>
      <c r="BR5" s="895"/>
      <c r="BS5" s="895"/>
      <c r="BT5" s="895"/>
      <c r="BU5" s="895"/>
      <c r="BV5" s="378"/>
      <c r="BW5" s="378"/>
      <c r="BX5" s="378"/>
      <c r="BY5" s="430"/>
      <c r="BZ5" s="36"/>
      <c r="CA5" s="36"/>
      <c r="CB5" s="36"/>
      <c r="CC5" s="36"/>
      <c r="CD5" s="36"/>
      <c r="CE5" s="36"/>
      <c r="CF5" s="36"/>
      <c r="CG5" s="36"/>
      <c r="CH5" s="36"/>
      <c r="CI5" s="36"/>
      <c r="CJ5" s="36"/>
      <c r="CK5" s="36"/>
      <c r="CL5" s="36"/>
      <c r="CM5" s="222"/>
      <c r="CZ5" s="222"/>
      <c r="DM5" s="222"/>
      <c r="DZ5" s="222"/>
      <c r="EM5" s="222"/>
      <c r="EZ5" s="222"/>
    </row>
    <row r="6" spans="1:167" s="233" customFormat="1" ht="15" customHeight="1" x14ac:dyDescent="0.3">
      <c r="B6" s="235"/>
      <c r="C6" s="377"/>
      <c r="D6" s="895"/>
      <c r="E6" s="895"/>
      <c r="F6" s="895"/>
      <c r="G6" s="895"/>
      <c r="H6" s="895"/>
      <c r="I6" s="378"/>
      <c r="J6" s="378"/>
      <c r="K6" s="378"/>
      <c r="L6" s="430"/>
      <c r="M6" s="234"/>
      <c r="O6" s="235"/>
      <c r="P6" s="377"/>
      <c r="Q6" s="895"/>
      <c r="R6" s="895"/>
      <c r="S6" s="895"/>
      <c r="T6" s="895"/>
      <c r="U6" s="895"/>
      <c r="V6" s="378"/>
      <c r="W6" s="378"/>
      <c r="X6" s="378"/>
      <c r="Y6" s="430"/>
      <c r="Z6" s="234"/>
      <c r="AB6" s="235"/>
      <c r="AC6" s="377"/>
      <c r="AD6" s="895"/>
      <c r="AE6" s="895"/>
      <c r="AF6" s="895"/>
      <c r="AG6" s="895"/>
      <c r="AH6" s="895"/>
      <c r="AI6" s="378"/>
      <c r="AJ6" s="378"/>
      <c r="AK6" s="378"/>
      <c r="AL6" s="430"/>
      <c r="AM6" s="234"/>
      <c r="AO6" s="235"/>
      <c r="AP6" s="377"/>
      <c r="AQ6" s="895"/>
      <c r="AR6" s="895"/>
      <c r="AS6" s="895"/>
      <c r="AT6" s="895"/>
      <c r="AU6" s="895"/>
      <c r="AV6" s="378"/>
      <c r="AW6" s="378"/>
      <c r="AX6" s="378"/>
      <c r="AY6" s="430"/>
      <c r="AZ6" s="234"/>
      <c r="BB6" s="235"/>
      <c r="BC6" s="377"/>
      <c r="BD6" s="895"/>
      <c r="BE6" s="895"/>
      <c r="BF6" s="895"/>
      <c r="BG6" s="895"/>
      <c r="BH6" s="895"/>
      <c r="BI6" s="378"/>
      <c r="BJ6" s="378"/>
      <c r="BK6" s="378"/>
      <c r="BL6" s="430"/>
      <c r="BM6" s="234"/>
      <c r="BO6" s="235"/>
      <c r="BP6" s="377"/>
      <c r="BQ6" s="895"/>
      <c r="BR6" s="895"/>
      <c r="BS6" s="895"/>
      <c r="BT6" s="895"/>
      <c r="BU6" s="895"/>
      <c r="BV6" s="378"/>
      <c r="BW6" s="378"/>
      <c r="BX6" s="378"/>
      <c r="BY6" s="430"/>
      <c r="BZ6" s="234"/>
      <c r="CA6" s="234"/>
      <c r="CB6" s="234"/>
      <c r="CC6" s="234"/>
      <c r="CD6" s="234"/>
      <c r="CE6" s="234"/>
      <c r="CF6" s="234"/>
      <c r="CG6" s="234"/>
      <c r="CH6" s="234"/>
      <c r="CI6" s="234"/>
      <c r="CJ6" s="234"/>
      <c r="CK6" s="234"/>
      <c r="CL6" s="234"/>
      <c r="CM6" s="223"/>
      <c r="CZ6" s="223"/>
      <c r="DM6" s="223"/>
      <c r="DZ6" s="223"/>
      <c r="EM6" s="223"/>
      <c r="EZ6" s="223"/>
    </row>
    <row r="7" spans="1:167" s="233" customFormat="1" ht="15" customHeight="1" x14ac:dyDescent="0.3">
      <c r="B7" s="1"/>
      <c r="C7" s="377"/>
      <c r="D7" s="895"/>
      <c r="E7" s="895"/>
      <c r="F7" s="895"/>
      <c r="G7" s="895"/>
      <c r="H7" s="895"/>
      <c r="I7" s="379"/>
      <c r="J7" s="379"/>
      <c r="K7" s="379"/>
      <c r="L7" s="379"/>
      <c r="M7" s="234"/>
      <c r="O7" s="1"/>
      <c r="P7" s="377"/>
      <c r="Q7" s="895"/>
      <c r="R7" s="895"/>
      <c r="S7" s="895"/>
      <c r="T7" s="895"/>
      <c r="U7" s="895"/>
      <c r="V7" s="379"/>
      <c r="W7" s="379"/>
      <c r="X7" s="379"/>
      <c r="Y7" s="379"/>
      <c r="Z7" s="234"/>
      <c r="AB7" s="1"/>
      <c r="AC7" s="377"/>
      <c r="AD7" s="895"/>
      <c r="AE7" s="895"/>
      <c r="AF7" s="895"/>
      <c r="AG7" s="895"/>
      <c r="AH7" s="895"/>
      <c r="AI7" s="379"/>
      <c r="AJ7" s="379"/>
      <c r="AK7" s="379"/>
      <c r="AL7" s="379"/>
      <c r="AM7" s="234"/>
      <c r="AO7" s="1"/>
      <c r="AP7" s="377"/>
      <c r="AQ7" s="895"/>
      <c r="AR7" s="895"/>
      <c r="AS7" s="895"/>
      <c r="AT7" s="895"/>
      <c r="AU7" s="895"/>
      <c r="AV7" s="379"/>
      <c r="AW7" s="379"/>
      <c r="AX7" s="379"/>
      <c r="AY7" s="379"/>
      <c r="AZ7" s="234"/>
      <c r="BB7" s="1"/>
      <c r="BC7" s="377"/>
      <c r="BD7" s="895"/>
      <c r="BE7" s="895"/>
      <c r="BF7" s="895"/>
      <c r="BG7" s="895"/>
      <c r="BH7" s="895"/>
      <c r="BI7" s="379"/>
      <c r="BJ7" s="379"/>
      <c r="BK7" s="379"/>
      <c r="BL7" s="379"/>
      <c r="BM7" s="234"/>
      <c r="BO7" s="1"/>
      <c r="BP7" s="377"/>
      <c r="BQ7" s="895"/>
      <c r="BR7" s="895"/>
      <c r="BS7" s="895"/>
      <c r="BT7" s="895"/>
      <c r="BU7" s="895"/>
      <c r="BV7" s="379"/>
      <c r="BW7" s="379"/>
      <c r="BX7" s="379"/>
      <c r="BY7" s="379"/>
      <c r="BZ7" s="234"/>
      <c r="CA7" s="234"/>
      <c r="CB7" s="234"/>
      <c r="CC7" s="234"/>
      <c r="CD7" s="234"/>
      <c r="CE7" s="234"/>
      <c r="CF7" s="234"/>
      <c r="CG7" s="234"/>
      <c r="CH7" s="234"/>
      <c r="CI7" s="234"/>
      <c r="CJ7" s="234"/>
      <c r="CK7" s="234"/>
      <c r="CL7" s="234"/>
      <c r="CM7" s="35"/>
      <c r="CZ7" s="35"/>
      <c r="DM7" s="35"/>
      <c r="DZ7" s="35"/>
      <c r="EM7" s="35"/>
      <c r="EZ7" s="35"/>
    </row>
    <row r="8" spans="1:167" s="422" customFormat="1" ht="24" customHeight="1" x14ac:dyDescent="0.3">
      <c r="C8" s="577" t="str">
        <f>menú!$M$17</f>
        <v>José Emanuel Rocha - 2011-2020</v>
      </c>
      <c r="D8" s="577"/>
      <c r="E8" s="577"/>
      <c r="F8" s="893">
        <f>menú!$C$3</f>
        <v>0</v>
      </c>
      <c r="G8" s="893"/>
      <c r="H8" s="893"/>
      <c r="I8" s="893"/>
      <c r="J8" s="893"/>
      <c r="K8" s="893"/>
      <c r="L8" s="438"/>
      <c r="M8" s="423"/>
      <c r="P8" s="577" t="str">
        <f>menú!$M$17</f>
        <v>José Emanuel Rocha - 2011-2020</v>
      </c>
      <c r="Q8" s="577"/>
      <c r="R8" s="577"/>
      <c r="S8" s="893">
        <f>menú!$C$3</f>
        <v>0</v>
      </c>
      <c r="T8" s="893"/>
      <c r="U8" s="893"/>
      <c r="V8" s="893"/>
      <c r="W8" s="893"/>
      <c r="X8" s="893"/>
      <c r="Y8" s="438"/>
      <c r="Z8" s="423"/>
      <c r="AC8" s="577" t="str">
        <f>menú!$M$17</f>
        <v>José Emanuel Rocha - 2011-2020</v>
      </c>
      <c r="AD8" s="577"/>
      <c r="AE8" s="577"/>
      <c r="AF8" s="893">
        <f>menú!$C$3</f>
        <v>0</v>
      </c>
      <c r="AG8" s="893"/>
      <c r="AH8" s="893"/>
      <c r="AI8" s="893"/>
      <c r="AJ8" s="893"/>
      <c r="AK8" s="893"/>
      <c r="AL8" s="438"/>
      <c r="AM8" s="423"/>
      <c r="AP8" s="577" t="str">
        <f>menú!$M$17</f>
        <v>José Emanuel Rocha - 2011-2020</v>
      </c>
      <c r="AQ8" s="577"/>
      <c r="AR8" s="577"/>
      <c r="AS8" s="893">
        <f>menú!$C$3</f>
        <v>0</v>
      </c>
      <c r="AT8" s="893"/>
      <c r="AU8" s="893"/>
      <c r="AV8" s="893"/>
      <c r="AW8" s="893"/>
      <c r="AX8" s="893"/>
      <c r="AY8" s="438"/>
      <c r="AZ8" s="423"/>
      <c r="BC8" s="577" t="str">
        <f>menú!$M$17</f>
        <v>José Emanuel Rocha - 2011-2020</v>
      </c>
      <c r="BD8" s="577"/>
      <c r="BE8" s="577"/>
      <c r="BF8" s="893">
        <f>menú!$C$3</f>
        <v>0</v>
      </c>
      <c r="BG8" s="893"/>
      <c r="BH8" s="893"/>
      <c r="BI8" s="893"/>
      <c r="BJ8" s="893"/>
      <c r="BK8" s="893"/>
      <c r="BL8" s="438"/>
      <c r="BM8" s="423"/>
      <c r="BP8" s="577" t="str">
        <f>menú!$M$17</f>
        <v>José Emanuel Rocha - 2011-2020</v>
      </c>
      <c r="BQ8" s="577"/>
      <c r="BR8" s="577"/>
      <c r="BS8" s="893">
        <f>menú!$C$3</f>
        <v>0</v>
      </c>
      <c r="BT8" s="893"/>
      <c r="BU8" s="893"/>
      <c r="BV8" s="893"/>
      <c r="BW8" s="893"/>
      <c r="BX8" s="893"/>
      <c r="BY8" s="438"/>
      <c r="BZ8" s="423"/>
      <c r="CA8" s="423"/>
      <c r="CB8" s="423"/>
      <c r="CC8" s="423"/>
      <c r="CD8" s="423"/>
      <c r="CE8" s="423"/>
      <c r="CF8" s="423"/>
      <c r="CG8" s="423"/>
      <c r="CH8" s="423"/>
      <c r="CI8" s="423"/>
      <c r="CJ8" s="423"/>
      <c r="CK8" s="423"/>
      <c r="CL8" s="423"/>
      <c r="CM8" s="423"/>
      <c r="CZ8" s="423"/>
      <c r="DM8" s="423"/>
      <c r="DZ8" s="423"/>
      <c r="EM8" s="423"/>
      <c r="EZ8" s="423"/>
    </row>
    <row r="9" spans="1:167" s="178" customFormat="1" ht="18" customHeight="1" x14ac:dyDescent="0.3">
      <c r="B9" s="236"/>
      <c r="C9" s="822" t="s">
        <v>96</v>
      </c>
      <c r="D9" s="823"/>
      <c r="E9" s="823"/>
      <c r="F9" s="823"/>
      <c r="G9" s="823"/>
      <c r="H9" s="823"/>
      <c r="I9" s="823"/>
      <c r="J9" s="823"/>
      <c r="K9" s="824"/>
      <c r="L9" s="427"/>
      <c r="M9" s="179"/>
      <c r="N9" s="179"/>
      <c r="O9" s="180"/>
      <c r="P9" s="825" t="s">
        <v>97</v>
      </c>
      <c r="Q9" s="825"/>
      <c r="R9" s="825"/>
      <c r="S9" s="825"/>
      <c r="T9" s="825"/>
      <c r="U9" s="825"/>
      <c r="V9" s="825"/>
      <c r="W9" s="825"/>
      <c r="X9" s="825"/>
      <c r="Y9" s="428"/>
      <c r="Z9" s="180"/>
      <c r="AA9" s="181"/>
      <c r="AB9" s="179"/>
      <c r="AC9" s="822" t="s">
        <v>98</v>
      </c>
      <c r="AD9" s="823"/>
      <c r="AE9" s="823"/>
      <c r="AF9" s="823"/>
      <c r="AG9" s="823"/>
      <c r="AH9" s="823"/>
      <c r="AI9" s="823"/>
      <c r="AJ9" s="823"/>
      <c r="AK9" s="824"/>
      <c r="AL9" s="427"/>
      <c r="AM9" s="179"/>
      <c r="AN9" s="179"/>
      <c r="AO9" s="179"/>
      <c r="AP9" s="825" t="s">
        <v>99</v>
      </c>
      <c r="AQ9" s="825"/>
      <c r="AR9" s="825"/>
      <c r="AS9" s="825"/>
      <c r="AT9" s="825"/>
      <c r="AU9" s="825"/>
      <c r="AV9" s="825"/>
      <c r="AW9" s="825"/>
      <c r="AX9" s="825"/>
      <c r="AY9" s="428"/>
      <c r="AZ9" s="181"/>
      <c r="BA9" s="181"/>
      <c r="BB9" s="219"/>
      <c r="BC9" s="822" t="s">
        <v>100</v>
      </c>
      <c r="BD9" s="823"/>
      <c r="BE9" s="823"/>
      <c r="BF9" s="823"/>
      <c r="BG9" s="823"/>
      <c r="BH9" s="823"/>
      <c r="BI9" s="823"/>
      <c r="BJ9" s="823"/>
      <c r="BK9" s="824"/>
      <c r="BL9" s="427"/>
      <c r="BM9" s="181"/>
      <c r="BN9" s="181"/>
      <c r="BO9" s="219"/>
      <c r="BP9" s="825" t="s">
        <v>101</v>
      </c>
      <c r="BQ9" s="825"/>
      <c r="BR9" s="825"/>
      <c r="BS9" s="825"/>
      <c r="BT9" s="825"/>
      <c r="BU9" s="825"/>
      <c r="BV9" s="825"/>
      <c r="BW9" s="825"/>
      <c r="BX9" s="825"/>
      <c r="BY9" s="428"/>
      <c r="BZ9" s="181"/>
      <c r="CA9" s="181"/>
      <c r="CB9" s="181"/>
      <c r="CC9" s="181"/>
      <c r="CD9" s="181"/>
      <c r="CE9" s="181"/>
      <c r="CF9" s="181"/>
      <c r="CG9" s="181"/>
      <c r="CH9" s="181"/>
      <c r="CI9" s="181"/>
      <c r="CJ9" s="181"/>
      <c r="CK9" s="181"/>
      <c r="CL9" s="181"/>
      <c r="CM9" s="181"/>
      <c r="CZ9" s="181"/>
      <c r="DM9" s="181"/>
      <c r="DZ9" s="181"/>
      <c r="EM9" s="181"/>
      <c r="EZ9" s="181"/>
    </row>
    <row r="10" spans="1:167" s="178" customFormat="1" ht="18" customHeight="1" x14ac:dyDescent="0.3">
      <c r="B10" s="236"/>
      <c r="C10" s="822"/>
      <c r="D10" s="823"/>
      <c r="E10" s="823"/>
      <c r="F10" s="823"/>
      <c r="G10" s="823"/>
      <c r="H10" s="823"/>
      <c r="I10" s="823"/>
      <c r="J10" s="823"/>
      <c r="K10" s="824"/>
      <c r="L10" s="427"/>
      <c r="M10" s="179"/>
      <c r="N10" s="179"/>
      <c r="O10" s="180"/>
      <c r="P10" s="826"/>
      <c r="Q10" s="826"/>
      <c r="R10" s="826"/>
      <c r="S10" s="826"/>
      <c r="T10" s="826"/>
      <c r="U10" s="826"/>
      <c r="V10" s="826"/>
      <c r="W10" s="826"/>
      <c r="X10" s="826"/>
      <c r="Y10" s="428"/>
      <c r="Z10" s="180"/>
      <c r="AA10" s="181"/>
      <c r="AB10" s="179"/>
      <c r="AC10" s="822"/>
      <c r="AD10" s="823"/>
      <c r="AE10" s="823"/>
      <c r="AF10" s="823"/>
      <c r="AG10" s="823"/>
      <c r="AH10" s="823"/>
      <c r="AI10" s="823"/>
      <c r="AJ10" s="823"/>
      <c r="AK10" s="824"/>
      <c r="AL10" s="427"/>
      <c r="AM10" s="179"/>
      <c r="AN10" s="179"/>
      <c r="AO10" s="179"/>
      <c r="AP10" s="826"/>
      <c r="AQ10" s="826"/>
      <c r="AR10" s="826"/>
      <c r="AS10" s="826"/>
      <c r="AT10" s="826"/>
      <c r="AU10" s="826"/>
      <c r="AV10" s="826"/>
      <c r="AW10" s="826"/>
      <c r="AX10" s="826"/>
      <c r="AY10" s="428"/>
      <c r="AZ10" s="181"/>
      <c r="BA10" s="181"/>
      <c r="BB10" s="219"/>
      <c r="BC10" s="822"/>
      <c r="BD10" s="823"/>
      <c r="BE10" s="823"/>
      <c r="BF10" s="823"/>
      <c r="BG10" s="823"/>
      <c r="BH10" s="823"/>
      <c r="BI10" s="823"/>
      <c r="BJ10" s="823"/>
      <c r="BK10" s="824"/>
      <c r="BL10" s="427"/>
      <c r="BM10" s="179"/>
      <c r="BN10" s="179"/>
      <c r="BO10" s="180"/>
      <c r="BP10" s="826"/>
      <c r="BQ10" s="826"/>
      <c r="BR10" s="826"/>
      <c r="BS10" s="826"/>
      <c r="BT10" s="826"/>
      <c r="BU10" s="826"/>
      <c r="BV10" s="826"/>
      <c r="BW10" s="826"/>
      <c r="BX10" s="826"/>
      <c r="BY10" s="428"/>
      <c r="BZ10" s="181"/>
      <c r="CA10" s="181"/>
      <c r="CB10" s="181"/>
      <c r="CC10" s="181"/>
      <c r="CD10" s="181"/>
      <c r="CE10" s="181"/>
      <c r="CF10" s="181"/>
      <c r="CG10" s="181"/>
      <c r="CH10" s="181"/>
      <c r="CI10" s="181"/>
      <c r="CJ10" s="181"/>
      <c r="CK10" s="181"/>
      <c r="CL10" s="181"/>
      <c r="CM10" s="181"/>
      <c r="CN10" s="821" t="s">
        <v>102</v>
      </c>
      <c r="CO10" s="821"/>
      <c r="CP10" s="821"/>
      <c r="CQ10" s="821"/>
      <c r="CR10" s="821"/>
      <c r="CS10" s="821"/>
      <c r="CT10" s="821"/>
      <c r="CU10" s="821"/>
      <c r="CV10" s="821"/>
      <c r="CW10" s="821"/>
      <c r="CX10" s="821"/>
      <c r="CZ10" s="181"/>
      <c r="DA10" s="821" t="s">
        <v>103</v>
      </c>
      <c r="DB10" s="821"/>
      <c r="DC10" s="821"/>
      <c r="DD10" s="821"/>
      <c r="DE10" s="821"/>
      <c r="DF10" s="821"/>
      <c r="DG10" s="821"/>
      <c r="DH10" s="821"/>
      <c r="DI10" s="821"/>
      <c r="DJ10" s="821"/>
      <c r="DK10" s="821"/>
      <c r="DM10" s="181"/>
      <c r="DN10" s="821" t="s">
        <v>104</v>
      </c>
      <c r="DO10" s="821"/>
      <c r="DP10" s="821"/>
      <c r="DQ10" s="821"/>
      <c r="DR10" s="821"/>
      <c r="DS10" s="821"/>
      <c r="DT10" s="821"/>
      <c r="DU10" s="821"/>
      <c r="DV10" s="821"/>
      <c r="DW10" s="821"/>
      <c r="DX10" s="821"/>
      <c r="DZ10" s="181"/>
      <c r="EA10" s="821" t="s">
        <v>105</v>
      </c>
      <c r="EB10" s="821"/>
      <c r="EC10" s="821"/>
      <c r="ED10" s="821"/>
      <c r="EE10" s="821"/>
      <c r="EF10" s="821"/>
      <c r="EG10" s="821"/>
      <c r="EH10" s="821"/>
      <c r="EI10" s="821"/>
      <c r="EJ10" s="821"/>
      <c r="EK10" s="821"/>
      <c r="EM10" s="181"/>
      <c r="EN10" s="821" t="s">
        <v>106</v>
      </c>
      <c r="EO10" s="821"/>
      <c r="EP10" s="821"/>
      <c r="EQ10" s="821"/>
      <c r="ER10" s="821"/>
      <c r="ES10" s="821"/>
      <c r="ET10" s="821"/>
      <c r="EU10" s="821"/>
      <c r="EV10" s="821"/>
      <c r="EW10" s="821"/>
      <c r="EX10" s="821"/>
      <c r="EZ10" s="181"/>
      <c r="FA10" s="821" t="s">
        <v>107</v>
      </c>
      <c r="FB10" s="821"/>
      <c r="FC10" s="821"/>
      <c r="FD10" s="821"/>
      <c r="FE10" s="821"/>
      <c r="FF10" s="821"/>
      <c r="FG10" s="821"/>
      <c r="FH10" s="821"/>
      <c r="FI10" s="821"/>
      <c r="FJ10" s="821"/>
      <c r="FK10" s="821"/>
    </row>
    <row r="11" spans="1:167" s="224" customFormat="1" ht="23.25" customHeight="1" x14ac:dyDescent="0.3">
      <c r="C11" s="827" t="s">
        <v>2</v>
      </c>
      <c r="D11" s="828" t="s">
        <v>5</v>
      </c>
      <c r="E11" s="829" t="s">
        <v>291</v>
      </c>
      <c r="F11" s="828" t="s">
        <v>7</v>
      </c>
      <c r="G11" s="828" t="s">
        <v>8</v>
      </c>
      <c r="H11" s="885" t="s">
        <v>108</v>
      </c>
      <c r="I11" s="828" t="s">
        <v>13</v>
      </c>
      <c r="J11" s="833" t="s">
        <v>109</v>
      </c>
      <c r="K11" s="834" t="s">
        <v>23</v>
      </c>
      <c r="L11" s="896" t="s">
        <v>251</v>
      </c>
      <c r="P11" s="835" t="s">
        <v>2</v>
      </c>
      <c r="Q11" s="835" t="s">
        <v>5</v>
      </c>
      <c r="R11" s="835" t="s">
        <v>291</v>
      </c>
      <c r="S11" s="835" t="s">
        <v>7</v>
      </c>
      <c r="T11" s="835" t="s">
        <v>8</v>
      </c>
      <c r="U11" s="836" t="s">
        <v>108</v>
      </c>
      <c r="V11" s="831" t="s">
        <v>13</v>
      </c>
      <c r="W11" s="837" t="s">
        <v>109</v>
      </c>
      <c r="X11" s="831" t="s">
        <v>23</v>
      </c>
      <c r="Y11" s="831" t="s">
        <v>251</v>
      </c>
      <c r="AC11" s="827" t="s">
        <v>2</v>
      </c>
      <c r="AD11" s="828" t="s">
        <v>5</v>
      </c>
      <c r="AE11" s="829" t="s">
        <v>291</v>
      </c>
      <c r="AF11" s="828" t="s">
        <v>7</v>
      </c>
      <c r="AG11" s="828" t="s">
        <v>8</v>
      </c>
      <c r="AH11" s="885" t="s">
        <v>108</v>
      </c>
      <c r="AI11" s="828" t="s">
        <v>13</v>
      </c>
      <c r="AJ11" s="833" t="s">
        <v>109</v>
      </c>
      <c r="AK11" s="834" t="s">
        <v>23</v>
      </c>
      <c r="AL11" s="896" t="s">
        <v>251</v>
      </c>
      <c r="AP11" s="835" t="s">
        <v>2</v>
      </c>
      <c r="AQ11" s="835" t="s">
        <v>5</v>
      </c>
      <c r="AR11" s="835" t="s">
        <v>291</v>
      </c>
      <c r="AS11" s="835" t="s">
        <v>7</v>
      </c>
      <c r="AT11" s="835" t="s">
        <v>8</v>
      </c>
      <c r="AU11" s="836" t="s">
        <v>108</v>
      </c>
      <c r="AV11" s="831" t="s">
        <v>13</v>
      </c>
      <c r="AW11" s="837" t="s">
        <v>109</v>
      </c>
      <c r="AX11" s="831" t="s">
        <v>23</v>
      </c>
      <c r="AY11" s="831" t="s">
        <v>251</v>
      </c>
      <c r="BC11" s="827" t="s">
        <v>2</v>
      </c>
      <c r="BD11" s="828" t="s">
        <v>5</v>
      </c>
      <c r="BE11" s="829" t="s">
        <v>291</v>
      </c>
      <c r="BF11" s="828" t="s">
        <v>7</v>
      </c>
      <c r="BG11" s="828" t="s">
        <v>8</v>
      </c>
      <c r="BH11" s="885" t="s">
        <v>108</v>
      </c>
      <c r="BI11" s="828" t="s">
        <v>13</v>
      </c>
      <c r="BJ11" s="833" t="s">
        <v>109</v>
      </c>
      <c r="BK11" s="834" t="s">
        <v>23</v>
      </c>
      <c r="BL11" s="896" t="s">
        <v>251</v>
      </c>
      <c r="BM11" s="225"/>
      <c r="BN11" s="225"/>
      <c r="BP11" s="835" t="s">
        <v>2</v>
      </c>
      <c r="BQ11" s="835" t="s">
        <v>5</v>
      </c>
      <c r="BR11" s="835" t="s">
        <v>291</v>
      </c>
      <c r="BS11" s="835" t="s">
        <v>7</v>
      </c>
      <c r="BT11" s="835" t="s">
        <v>8</v>
      </c>
      <c r="BU11" s="836" t="s">
        <v>108</v>
      </c>
      <c r="BV11" s="831" t="s">
        <v>13</v>
      </c>
      <c r="BW11" s="837" t="s">
        <v>109</v>
      </c>
      <c r="BX11" s="831" t="s">
        <v>23</v>
      </c>
      <c r="BY11" s="831" t="s">
        <v>251</v>
      </c>
      <c r="CB11" s="576"/>
      <c r="CC11" s="576"/>
      <c r="CD11" s="576"/>
      <c r="CE11" s="576"/>
      <c r="CF11" s="576"/>
      <c r="CG11" s="576"/>
      <c r="CH11" s="576"/>
      <c r="CI11" s="576"/>
      <c r="CN11" s="821"/>
      <c r="CO11" s="821"/>
      <c r="CP11" s="821"/>
      <c r="CQ11" s="821"/>
      <c r="CR11" s="821"/>
      <c r="CS11" s="821"/>
      <c r="CT11" s="821"/>
      <c r="CU11" s="821"/>
      <c r="CV11" s="821"/>
      <c r="CW11" s="821"/>
      <c r="CX11" s="821"/>
      <c r="DA11" s="821"/>
      <c r="DB11" s="821"/>
      <c r="DC11" s="821"/>
      <c r="DD11" s="821"/>
      <c r="DE11" s="821"/>
      <c r="DF11" s="821"/>
      <c r="DG11" s="821"/>
      <c r="DH11" s="821"/>
      <c r="DI11" s="821"/>
      <c r="DJ11" s="821"/>
      <c r="DK11" s="821"/>
      <c r="DN11" s="821"/>
      <c r="DO11" s="821"/>
      <c r="DP11" s="821"/>
      <c r="DQ11" s="821"/>
      <c r="DR11" s="821"/>
      <c r="DS11" s="821"/>
      <c r="DT11" s="821"/>
      <c r="DU11" s="821"/>
      <c r="DV11" s="821"/>
      <c r="DW11" s="821"/>
      <c r="DX11" s="821"/>
      <c r="EA11" s="821"/>
      <c r="EB11" s="821"/>
      <c r="EC11" s="821"/>
      <c r="ED11" s="821"/>
      <c r="EE11" s="821"/>
      <c r="EF11" s="821"/>
      <c r="EG11" s="821"/>
      <c r="EH11" s="821"/>
      <c r="EI11" s="821"/>
      <c r="EJ11" s="821"/>
      <c r="EK11" s="821"/>
      <c r="EN11" s="821"/>
      <c r="EO11" s="821"/>
      <c r="EP11" s="821"/>
      <c r="EQ11" s="821"/>
      <c r="ER11" s="821"/>
      <c r="ES11" s="821"/>
      <c r="ET11" s="821"/>
      <c r="EU11" s="821"/>
      <c r="EV11" s="821"/>
      <c r="EW11" s="821"/>
      <c r="EX11" s="821"/>
      <c r="FA11" s="821"/>
      <c r="FB11" s="821"/>
      <c r="FC11" s="821"/>
      <c r="FD11" s="821"/>
      <c r="FE11" s="821"/>
      <c r="FF11" s="821"/>
      <c r="FG11" s="821"/>
      <c r="FH11" s="821"/>
      <c r="FI11" s="821"/>
      <c r="FJ11" s="821"/>
      <c r="FK11" s="821"/>
    </row>
    <row r="12" spans="1:167" s="224" customFormat="1" ht="23.25" customHeight="1" x14ac:dyDescent="0.3">
      <c r="B12" s="286" t="s">
        <v>4</v>
      </c>
      <c r="C12" s="827"/>
      <c r="D12" s="828"/>
      <c r="E12" s="830"/>
      <c r="F12" s="828"/>
      <c r="G12" s="828"/>
      <c r="H12" s="887"/>
      <c r="I12" s="828"/>
      <c r="J12" s="833"/>
      <c r="K12" s="834"/>
      <c r="L12" s="896"/>
      <c r="O12" s="312" t="s">
        <v>4</v>
      </c>
      <c r="P12" s="836"/>
      <c r="Q12" s="836"/>
      <c r="R12" s="836"/>
      <c r="S12" s="836"/>
      <c r="T12" s="836"/>
      <c r="U12" s="871"/>
      <c r="V12" s="832"/>
      <c r="W12" s="838"/>
      <c r="X12" s="832"/>
      <c r="Y12" s="832"/>
      <c r="AB12" s="237" t="s">
        <v>4</v>
      </c>
      <c r="AC12" s="827"/>
      <c r="AD12" s="828"/>
      <c r="AE12" s="830"/>
      <c r="AF12" s="828"/>
      <c r="AG12" s="828"/>
      <c r="AH12" s="887"/>
      <c r="AI12" s="828"/>
      <c r="AJ12" s="833"/>
      <c r="AK12" s="834"/>
      <c r="AL12" s="896"/>
      <c r="AO12" s="312" t="s">
        <v>4</v>
      </c>
      <c r="AP12" s="836"/>
      <c r="AQ12" s="836"/>
      <c r="AR12" s="836"/>
      <c r="AS12" s="836"/>
      <c r="AT12" s="836"/>
      <c r="AU12" s="871"/>
      <c r="AV12" s="832"/>
      <c r="AW12" s="838"/>
      <c r="AX12" s="832"/>
      <c r="AY12" s="832"/>
      <c r="BB12" s="237" t="s">
        <v>4</v>
      </c>
      <c r="BC12" s="827"/>
      <c r="BD12" s="828"/>
      <c r="BE12" s="830"/>
      <c r="BF12" s="828"/>
      <c r="BG12" s="828"/>
      <c r="BH12" s="887"/>
      <c r="BI12" s="828"/>
      <c r="BJ12" s="833"/>
      <c r="BK12" s="834"/>
      <c r="BL12" s="896"/>
      <c r="BM12" s="226"/>
      <c r="BN12" s="226"/>
      <c r="BO12" s="312" t="s">
        <v>4</v>
      </c>
      <c r="BP12" s="836"/>
      <c r="BQ12" s="836"/>
      <c r="BR12" s="836"/>
      <c r="BS12" s="836"/>
      <c r="BT12" s="836"/>
      <c r="BU12" s="871"/>
      <c r="BV12" s="832"/>
      <c r="BW12" s="838"/>
      <c r="BX12" s="832"/>
      <c r="BY12" s="832"/>
      <c r="CN12" s="227" t="s">
        <v>110</v>
      </c>
      <c r="CO12" s="227" t="s">
        <v>111</v>
      </c>
      <c r="CP12" s="227" t="s">
        <v>291</v>
      </c>
      <c r="CQ12" s="227" t="s">
        <v>112</v>
      </c>
      <c r="CR12" s="227" t="s">
        <v>113</v>
      </c>
      <c r="CS12" s="227" t="s">
        <v>114</v>
      </c>
      <c r="CT12" s="227" t="s">
        <v>115</v>
      </c>
      <c r="CU12" s="227" t="s">
        <v>116</v>
      </c>
      <c r="CV12" s="227" t="s">
        <v>117</v>
      </c>
      <c r="CW12" s="228" t="s">
        <v>118</v>
      </c>
      <c r="CX12" s="227" t="s">
        <v>119</v>
      </c>
      <c r="DA12" s="227" t="s">
        <v>110</v>
      </c>
      <c r="DB12" s="227" t="s">
        <v>111</v>
      </c>
      <c r="DC12" s="227" t="s">
        <v>291</v>
      </c>
      <c r="DD12" s="227" t="s">
        <v>112</v>
      </c>
      <c r="DE12" s="227" t="s">
        <v>113</v>
      </c>
      <c r="DF12" s="227" t="s">
        <v>114</v>
      </c>
      <c r="DG12" s="227" t="s">
        <v>115</v>
      </c>
      <c r="DH12" s="227" t="s">
        <v>116</v>
      </c>
      <c r="DI12" s="227" t="s">
        <v>117</v>
      </c>
      <c r="DJ12" s="228" t="s">
        <v>118</v>
      </c>
      <c r="DK12" s="227" t="s">
        <v>119</v>
      </c>
      <c r="DN12" s="227" t="s">
        <v>110</v>
      </c>
      <c r="DO12" s="227" t="s">
        <v>111</v>
      </c>
      <c r="DP12" s="227" t="s">
        <v>291</v>
      </c>
      <c r="DQ12" s="227" t="s">
        <v>112</v>
      </c>
      <c r="DR12" s="227" t="s">
        <v>113</v>
      </c>
      <c r="DS12" s="227" t="s">
        <v>114</v>
      </c>
      <c r="DT12" s="227" t="s">
        <v>115</v>
      </c>
      <c r="DU12" s="227" t="s">
        <v>116</v>
      </c>
      <c r="DV12" s="227" t="s">
        <v>117</v>
      </c>
      <c r="DW12" s="228" t="s">
        <v>118</v>
      </c>
      <c r="DX12" s="227" t="s">
        <v>119</v>
      </c>
      <c r="EA12" s="227" t="s">
        <v>110</v>
      </c>
      <c r="EB12" s="227" t="s">
        <v>111</v>
      </c>
      <c r="EC12" s="227" t="s">
        <v>291</v>
      </c>
      <c r="ED12" s="227" t="s">
        <v>112</v>
      </c>
      <c r="EE12" s="227" t="s">
        <v>113</v>
      </c>
      <c r="EF12" s="227" t="s">
        <v>114</v>
      </c>
      <c r="EG12" s="227" t="s">
        <v>115</v>
      </c>
      <c r="EH12" s="227" t="s">
        <v>116</v>
      </c>
      <c r="EI12" s="227" t="s">
        <v>117</v>
      </c>
      <c r="EJ12" s="228" t="s">
        <v>118</v>
      </c>
      <c r="EK12" s="227" t="s">
        <v>119</v>
      </c>
      <c r="EN12" s="227" t="s">
        <v>110</v>
      </c>
      <c r="EO12" s="227" t="s">
        <v>111</v>
      </c>
      <c r="EP12" s="227" t="s">
        <v>291</v>
      </c>
      <c r="EQ12" s="227" t="s">
        <v>112</v>
      </c>
      <c r="ER12" s="227" t="s">
        <v>113</v>
      </c>
      <c r="ES12" s="227" t="s">
        <v>114</v>
      </c>
      <c r="ET12" s="227" t="s">
        <v>115</v>
      </c>
      <c r="EU12" s="227" t="s">
        <v>116</v>
      </c>
      <c r="EV12" s="227" t="s">
        <v>117</v>
      </c>
      <c r="EW12" s="228" t="s">
        <v>118</v>
      </c>
      <c r="EX12" s="227" t="s">
        <v>119</v>
      </c>
      <c r="FA12" s="227" t="s">
        <v>110</v>
      </c>
      <c r="FB12" s="227" t="s">
        <v>111</v>
      </c>
      <c r="FC12" s="227" t="s">
        <v>291</v>
      </c>
      <c r="FD12" s="227" t="s">
        <v>112</v>
      </c>
      <c r="FE12" s="227" t="s">
        <v>113</v>
      </c>
      <c r="FF12" s="227" t="s">
        <v>114</v>
      </c>
      <c r="FG12" s="227" t="s">
        <v>115</v>
      </c>
      <c r="FH12" s="227" t="s">
        <v>116</v>
      </c>
      <c r="FI12" s="227" t="s">
        <v>117</v>
      </c>
      <c r="FJ12" s="228" t="s">
        <v>118</v>
      </c>
      <c r="FK12" s="227" t="s">
        <v>119</v>
      </c>
    </row>
    <row r="13" spans="1:167" ht="6.75" customHeight="1" x14ac:dyDescent="0.3">
      <c r="C13" s="28"/>
      <c r="D13" s="182"/>
      <c r="E13" s="182"/>
      <c r="F13" s="183"/>
      <c r="G13" s="183"/>
      <c r="H13" s="183"/>
      <c r="I13" s="183"/>
      <c r="J13" s="184"/>
      <c r="K13" s="10"/>
      <c r="L13" s="10"/>
      <c r="M13" s="10"/>
      <c r="N13" s="10"/>
      <c r="O13" s="10"/>
      <c r="P13" s="28"/>
      <c r="Q13" s="182"/>
      <c r="R13" s="182"/>
      <c r="S13" s="183"/>
      <c r="T13" s="183"/>
      <c r="U13" s="183"/>
      <c r="V13" s="183"/>
      <c r="W13" s="184"/>
      <c r="X13" s="10"/>
      <c r="Y13" s="10"/>
      <c r="Z13" s="10"/>
      <c r="AB13" s="10"/>
      <c r="AC13" s="9"/>
      <c r="AD13" s="9"/>
      <c r="AE13" s="10"/>
      <c r="AL13" s="10"/>
      <c r="AP13" s="9"/>
      <c r="AQ13" s="9"/>
      <c r="AR13" s="10"/>
      <c r="AY13" s="10"/>
      <c r="BC13" s="9"/>
      <c r="BD13" s="9"/>
      <c r="BE13" s="9"/>
      <c r="BL13" s="10"/>
      <c r="BM13" s="10"/>
      <c r="BN13" s="10"/>
      <c r="BO13" s="10"/>
      <c r="BP13" s="9"/>
      <c r="BQ13" s="9"/>
      <c r="BR13" s="9"/>
      <c r="BY13" s="10"/>
      <c r="CN13" s="19"/>
      <c r="CO13" s="185"/>
      <c r="CP13" s="185"/>
      <c r="CQ13" s="19"/>
      <c r="CR13" s="19"/>
      <c r="CS13" s="19"/>
      <c r="CT13" s="19"/>
      <c r="CU13" s="19"/>
      <c r="CV13" s="19"/>
      <c r="CW13" s="186"/>
      <c r="CX13" s="185"/>
      <c r="DA13" s="19"/>
      <c r="DB13" s="185"/>
      <c r="DC13" s="185"/>
      <c r="DD13" s="19"/>
      <c r="DE13" s="19"/>
      <c r="DF13" s="19"/>
      <c r="DG13" s="19"/>
      <c r="DH13" s="19"/>
      <c r="DI13" s="19"/>
      <c r="DJ13" s="186"/>
      <c r="DK13" s="185"/>
      <c r="DN13" s="19"/>
      <c r="DO13" s="185"/>
      <c r="DP13" s="185"/>
      <c r="DQ13" s="19"/>
      <c r="DR13" s="19"/>
      <c r="DS13" s="19"/>
      <c r="DT13" s="19"/>
      <c r="DU13" s="19"/>
      <c r="DV13" s="19"/>
      <c r="DW13" s="186"/>
      <c r="DX13" s="185"/>
      <c r="EA13" s="19"/>
      <c r="EB13" s="185"/>
      <c r="EC13" s="185"/>
      <c r="ED13" s="19"/>
      <c r="EE13" s="19"/>
      <c r="EF13" s="19"/>
      <c r="EG13" s="19"/>
      <c r="EH13" s="19"/>
      <c r="EI13" s="19"/>
      <c r="EJ13" s="186"/>
      <c r="EK13" s="185"/>
      <c r="EN13" s="19"/>
      <c r="EO13" s="185"/>
      <c r="EP13" s="185"/>
      <c r="EQ13" s="19"/>
      <c r="ER13" s="19"/>
      <c r="ES13" s="19"/>
      <c r="ET13" s="19"/>
      <c r="EU13" s="19"/>
      <c r="EV13" s="19"/>
      <c r="EW13" s="186"/>
      <c r="EX13" s="185"/>
      <c r="FA13" s="19"/>
      <c r="FB13" s="185"/>
      <c r="FC13" s="185"/>
      <c r="FD13" s="19"/>
      <c r="FE13" s="19"/>
      <c r="FF13" s="19"/>
      <c r="FG13" s="19"/>
      <c r="FH13" s="19"/>
      <c r="FI13" s="19"/>
      <c r="FJ13" s="186"/>
      <c r="FK13" s="185"/>
    </row>
    <row r="14" spans="1:167" s="209" customFormat="1" ht="37.5" customHeight="1" x14ac:dyDescent="0.35">
      <c r="B14" s="211" t="str">
        <f t="shared" ref="B14:B45" si="0">IFERROR(INDEX($CM$14:$CM$160,MATCH($K14,$CX$14:$CX$160,0)),"")</f>
        <v/>
      </c>
      <c r="C14" s="210" t="str">
        <f t="shared" ref="C14:C45" si="1">IFERROR(INDEX($CN$14:$CN$160,MATCH($K14,$CX$14:$CX$160,0)),"")</f>
        <v/>
      </c>
      <c r="D14" s="210" t="str">
        <f t="shared" ref="D14:D45" si="2">IFERROR(INDEX($CO$14:$CO$160,MATCH($K14,$CX$14:$CX$160,0)),"")</f>
        <v/>
      </c>
      <c r="E14" s="210" t="str">
        <f t="shared" ref="E14:E45" si="3">IFERROR(INDEX($CP$14:$CP$160,MATCH($K14,$CX$14:$CX$160,0)),"")</f>
        <v/>
      </c>
      <c r="F14" s="211" t="str">
        <f t="shared" ref="F14:F45" si="4">IFERROR(INDEX($CQ$14:$CQ$160,MATCH($K14,$CX$14:$CX$160,0)),"")</f>
        <v/>
      </c>
      <c r="G14" s="211" t="str">
        <f t="shared" ref="G14:G45" si="5">IFERROR(INDEX($CR$14:$CR$160,MATCH($K14,$CX$14:$CX$160,0)),"")</f>
        <v/>
      </c>
      <c r="H14" s="212" t="str">
        <f t="shared" ref="H14:H45" si="6">IFERROR(INDEX($CS$14:$CS$160,MATCH($K14,$CX$14:$CX$160,0)),"")</f>
        <v/>
      </c>
      <c r="I14" s="212" t="str">
        <f t="shared" ref="I14:I45" si="7">IFERROR(INDEX($CV$14:$CV$160,MATCH($K14,$CX$14:$CX$160,0)),"")</f>
        <v/>
      </c>
      <c r="J14" s="212" t="str">
        <f t="shared" ref="J14:J45" si="8">IFERROR(INDEX($CW$14:$CW$160,MATCH($K14,$CX$14:$CX$160,0)),"")</f>
        <v/>
      </c>
      <c r="K14" s="435">
        <v>1</v>
      </c>
      <c r="L14" s="431"/>
      <c r="M14" s="213"/>
      <c r="N14" s="213"/>
      <c r="O14" s="211" t="str">
        <f t="shared" ref="O14:O45" si="9">IFERROR(INDEX($CZ$14:$CZ$160,MATCH($X14,$DK$14:$DK$160,0)),"")</f>
        <v/>
      </c>
      <c r="P14" s="210" t="str">
        <f t="shared" ref="P14:P45" si="10">IFERROR(INDEX($DA$14:$DA$160,MATCH($X14,$DK$14:$DK$160,0)),"")</f>
        <v/>
      </c>
      <c r="Q14" s="210" t="str">
        <f t="shared" ref="Q14:Q45" si="11">IFERROR(INDEX($DB$14:$DB$160,MATCH($X14,$DK$14:$DK$160,0)),"")</f>
        <v/>
      </c>
      <c r="R14" s="210" t="str">
        <f t="shared" ref="R14:R45" si="12">IFERROR(INDEX($DC$14:$DC$160,MATCH($K14,$DK$14:$DK$160,0)),"")</f>
        <v/>
      </c>
      <c r="S14" s="211" t="str">
        <f t="shared" ref="S14:S45" si="13">IFERROR(INDEX($DD$14:$DD$160,MATCH($X14,$DK$14:$DK$160,0)),"")</f>
        <v/>
      </c>
      <c r="T14" s="211" t="str">
        <f t="shared" ref="T14:T45" si="14">IFERROR(INDEX($DE$14:$DE$160,MATCH($X14,$DK$14:$DK$160,0)),"")</f>
        <v/>
      </c>
      <c r="U14" s="212" t="str">
        <f t="shared" ref="U14:U45" si="15">IFERROR(INDEX($DF$14:$DF$160,MATCH($X14,$DK$14:$DK$160,0)),"")</f>
        <v/>
      </c>
      <c r="V14" s="212" t="str">
        <f t="shared" ref="V14:V45" si="16">IFERROR(INDEX($DI$14:$DI$160,MATCH($X14,$DK$14:$DK$160,0)),"")</f>
        <v/>
      </c>
      <c r="W14" s="212" t="str">
        <f t="shared" ref="W14:W45" si="17">IFERROR(INDEX($DJ$14:$DJ$160,MATCH($X14,$DK$14:$DK$160,0)),"")</f>
        <v/>
      </c>
      <c r="X14" s="435">
        <v>1</v>
      </c>
      <c r="Y14" s="431"/>
      <c r="Z14" s="213"/>
      <c r="AB14" s="210" t="str">
        <f t="shared" ref="AB14:AB45" si="18">IFERROR(INDEX($DM$14:$DM$160,MATCH($AK14,$DX$14:$DX$160,0)),"")</f>
        <v/>
      </c>
      <c r="AC14" s="210" t="str">
        <f t="shared" ref="AC14:AC45" si="19">IFERROR(INDEX($DN$14:$DN$160,MATCH($AK14,$DX$14:$DX$160,0)),"")</f>
        <v/>
      </c>
      <c r="AD14" s="210" t="str">
        <f t="shared" ref="AD14:AD45" si="20">IFERROR(INDEX($DO$14:$DO$160,MATCH($AK14,$DX$14:$DX$160,0)),"")</f>
        <v/>
      </c>
      <c r="AE14" s="210" t="str">
        <f t="shared" ref="AE14:AE45" si="21">IFERROR(INDEX($DP$14:$DP$160,MATCH($K14,$DX$14:$DX$160,0)),"")</f>
        <v/>
      </c>
      <c r="AF14" s="211" t="str">
        <f t="shared" ref="AF14:AF45" si="22">IFERROR(INDEX($DQ$14:$DQ$160,MATCH($AK14,$DX$14:$DX$160,0)),"")</f>
        <v/>
      </c>
      <c r="AG14" s="211" t="str">
        <f t="shared" ref="AG14:AG45" si="23">IFERROR(INDEX($DR$14:$DR$160,MATCH($AK14,$DX$14:$DX$160,0)),"")</f>
        <v/>
      </c>
      <c r="AH14" s="212" t="str">
        <f t="shared" ref="AH14:AH45" si="24">IFERROR(INDEX($DS$14:$DS$160,MATCH($AK14,$DX$14:$DX$160,0)),"")</f>
        <v/>
      </c>
      <c r="AI14" s="212" t="str">
        <f t="shared" ref="AI14:AI45" si="25">IFERROR(INDEX($DV$14:$DV$160,MATCH($AK14,$DX$14:$DX$160,0)),"")</f>
        <v/>
      </c>
      <c r="AJ14" s="212" t="str">
        <f t="shared" ref="AJ14:AJ45" si="26">IFERROR(INDEX($DW$14:$DW$160,MATCH($AK14,$DX$14:$DX$160,0)),"")</f>
        <v/>
      </c>
      <c r="AK14" s="435">
        <v>1</v>
      </c>
      <c r="AL14" s="431"/>
      <c r="AM14" s="213"/>
      <c r="AN14" s="213"/>
      <c r="AO14" s="210" t="str">
        <f t="shared" ref="AO14:AO45" si="27">IFERROR(INDEX($DZ$14:$DZ$160,MATCH($AX14,$EK$14:$EK$160,0)),"")</f>
        <v/>
      </c>
      <c r="AP14" s="210" t="str">
        <f t="shared" ref="AP14:AP45" si="28">IFERROR(INDEX($EA$14:$EA$160,MATCH($AX14,$EK$14:$EK$160,0)),"")</f>
        <v/>
      </c>
      <c r="AQ14" s="210" t="str">
        <f t="shared" ref="AQ14:AQ45" si="29">IFERROR(INDEX($EB$14:$EB$160,MATCH($AX14,$EK$14:$EK$160,0)),"")</f>
        <v/>
      </c>
      <c r="AR14" s="210" t="str">
        <f t="shared" ref="AR14:AR45" si="30">IFERROR(INDEX($EC$14:$EC$160,MATCH($K14,$EK$14:$EK$160,0)),"")</f>
        <v/>
      </c>
      <c r="AS14" s="211" t="str">
        <f t="shared" ref="AS14:AS45" si="31">IFERROR(INDEX($ED$14:$ED$160,MATCH($AX14,$EK$14:$EK$160,0)),"")</f>
        <v/>
      </c>
      <c r="AT14" s="211" t="str">
        <f t="shared" ref="AT14:AT45" si="32">IFERROR(INDEX($EE$14:$EE$160,MATCH($AX14,$EK$14:$EK$160,0)),"")</f>
        <v/>
      </c>
      <c r="AU14" s="212" t="str">
        <f t="shared" ref="AU14:AU45" si="33">IFERROR(INDEX($EF$14:$EF$160,MATCH($AX14,$EK$14:$EK$160,0)),"")</f>
        <v/>
      </c>
      <c r="AV14" s="212" t="str">
        <f t="shared" ref="AV14:AV45" si="34">IFERROR(INDEX($EI$14:$EI$160,MATCH($AX14,$EK$14:$EK$160,0)),"")</f>
        <v/>
      </c>
      <c r="AW14" s="212" t="str">
        <f t="shared" ref="AW14:AW45" si="35">IFERROR(INDEX($EJ$14:$EJ$160,MATCH($AX14,$EK$14:$EK$160,0)),"")</f>
        <v/>
      </c>
      <c r="AX14" s="435">
        <v>1</v>
      </c>
      <c r="AY14" s="431"/>
      <c r="BB14" s="211" t="str">
        <f t="shared" ref="BB14:BB45" si="36">IFERROR(INDEX($EM$14:$EM$160,MATCH($BK14,$EX$14:$EX$160,0)),"")</f>
        <v/>
      </c>
      <c r="BC14" s="210" t="str">
        <f t="shared" ref="BC14:BC45" si="37">IFERROR(INDEX($EN$14:$EN$160,MATCH($BK14,$EX$14:$EX$160,0)),"")</f>
        <v/>
      </c>
      <c r="BD14" s="210" t="str">
        <f t="shared" ref="BD14:BD45" si="38">IFERROR(INDEX($EO$14:$EO$160,MATCH($BK14,$EX$14:$EX$160,0)),"")</f>
        <v/>
      </c>
      <c r="BE14" s="210" t="str">
        <f t="shared" ref="BE14:BE45" si="39">IFERROR(INDEX($EP$14:$EP$160,MATCH($BK14,$EX$14:$EX$160,0)),"")</f>
        <v/>
      </c>
      <c r="BF14" s="211" t="str">
        <f t="shared" ref="BF14:BF45" si="40">IFERROR(INDEX($EQ$14:$EQ$160,MATCH($BK14,$EX$14:$EX$160,0)),"")</f>
        <v/>
      </c>
      <c r="BG14" s="211" t="str">
        <f t="shared" ref="BG14:BG45" si="41">IFERROR(INDEX($ER$14:$ER$160,MATCH($BK14,$EX$14:$EX$160,0)),"")</f>
        <v/>
      </c>
      <c r="BH14" s="212" t="str">
        <f t="shared" ref="BH14:BH45" si="42">IFERROR(INDEX($ES$14:$ES$160,MATCH($BK14,$EX$14:$EX$160,0)),"")</f>
        <v/>
      </c>
      <c r="BI14" s="212" t="str">
        <f t="shared" ref="BI14:BI45" si="43">IFERROR(INDEX($EV$14:$EV$160,MATCH($BK14,$EX$14:$EX$160,0)),"")</f>
        <v/>
      </c>
      <c r="BJ14" s="212" t="str">
        <f t="shared" ref="BJ14:BJ45" si="44">IFERROR(INDEX($EW$14:$EW$160,MATCH($BK14,$EX$14:$EX$160,0)),"")</f>
        <v/>
      </c>
      <c r="BK14" s="435">
        <v>1</v>
      </c>
      <c r="BL14" s="431"/>
      <c r="BM14" s="213"/>
      <c r="BN14" s="213"/>
      <c r="BO14" s="211" t="str">
        <f>IFERROR(INDEX($EZ$14:$EZ$160,MATCH($BX14,$FK$14:$FK$160,0)),"")</f>
        <v/>
      </c>
      <c r="BP14" s="210" t="str">
        <f>IFERROR(INDEX($FA$14:$FA$160,MATCH($BX14,$FK$14:$FK$160,0)),"")</f>
        <v/>
      </c>
      <c r="BQ14" s="210" t="str">
        <f>IFERROR(INDEX($FB$14:$FB$160,MATCH($BX14,$FK$14:$FK$160,0)),"")</f>
        <v/>
      </c>
      <c r="BR14" s="210" t="str">
        <f>IFERROR(INDEX($FC$14:$FC$160,MATCH($BX14,$FK$14:$FK$160,0)),"")</f>
        <v/>
      </c>
      <c r="BS14" s="211" t="str">
        <f>IFERROR(INDEX($FD$14:$FD$160,MATCH($BX14,$FK$14:$FK$160,0)),"")</f>
        <v/>
      </c>
      <c r="BT14" s="211" t="str">
        <f>IFERROR(INDEX($FE$14:$FE$160,MATCH($BX14,$FK$14:$FK$160,0)),"")</f>
        <v/>
      </c>
      <c r="BU14" s="212" t="str">
        <f>IFERROR(INDEX($FF$14:$FF$160,MATCH($BX14,$FK$14:$FK$160,0)),"")</f>
        <v/>
      </c>
      <c r="BV14" s="212" t="str">
        <f>IFERROR(INDEX($FI$14:$FI$160,MATCH($BX14,$FK$14:$FK$160,0)),"")</f>
        <v/>
      </c>
      <c r="BW14" s="212" t="str">
        <f>IFERROR(INDEX($FJ$14:$FJ$160,MATCH($BX14,$FK$14:$FK$160,0)),"")</f>
        <v/>
      </c>
      <c r="BX14" s="436">
        <v>1</v>
      </c>
      <c r="BY14" s="431"/>
      <c r="CM14" s="214" t="str">
        <f>IFERROR(IF(AND('Classificação geral'!$J7="FEM",'Classificação geral'!$K7=1,'Classificação geral'!G7="PCT"),'Classificação geral'!A7,""),"")</f>
        <v/>
      </c>
      <c r="CN14" s="214" t="str">
        <f>IFERROR(IF(AND('Classificação geral'!$J7="FEM",'Classificação geral'!$K7=1,'Classificação geral'!G7="PCT"),'Classificação geral'!$B7,""),"")</f>
        <v/>
      </c>
      <c r="CO14" s="215" t="str">
        <f>IF($CN14='Classificação geral'!$B7,'Classificação geral'!$C7,"")</f>
        <v/>
      </c>
      <c r="CP14" s="215" t="str">
        <f>IF($CN14='Classificação geral'!$B7,'Classificação geral'!$D7,"")</f>
        <v/>
      </c>
      <c r="CQ14" s="215" t="str">
        <f>IF($CN14='Classificação geral'!$B7,'Classificação geral'!$J7,"")</f>
        <v/>
      </c>
      <c r="CR14" s="215" t="str">
        <f>IF($CQ14='Classificação geral'!$J7,'Classificação geral'!$K7,"")</f>
        <v/>
      </c>
      <c r="CS14" s="205" t="str">
        <f>IF($CR14='Classificação geral'!$K7,'Classificação geral'!$AG7,"")</f>
        <v/>
      </c>
      <c r="CT14" s="215" t="str">
        <f>IF($CR14='Classificação geral'!$K7,'Classificação geral'!$M7,"")</f>
        <v/>
      </c>
      <c r="CU14" s="215" t="str">
        <f>IF($CR14='Classificação geral'!$K7,'Classificação geral'!$N7,"")</f>
        <v/>
      </c>
      <c r="CV14" s="215" t="str">
        <f>IF($CR14='Classificação geral'!$K7,'Classificação geral'!$O7,"")</f>
        <v/>
      </c>
      <c r="CW14" s="309" t="str">
        <f>IF($CR14='Classificação geral'!$K7,'Classificação geral'!$AH7,"")</f>
        <v/>
      </c>
      <c r="CX14" s="216" t="str">
        <f>IFERROR(RANK(CW14,CW:CW,0)+ COUNTIF($CW$12:CW13,CW14),"")</f>
        <v/>
      </c>
      <c r="CY14" s="209" t="str">
        <f ca="1">IFERROR(RDEM(CX14,CX:CX,0),"")</f>
        <v/>
      </c>
      <c r="CZ14" s="214" t="str">
        <f>IFERROR(IF(AND('Classificação geral'!$J7="mas",'Classificação geral'!$K7=1,'Classificação geral'!$G7="pct"),'Classificação geral'!$A7,""),"")</f>
        <v/>
      </c>
      <c r="DA14" s="214" t="str">
        <f>IFERROR(IF(AND('Classificação geral'!$J7="mas",'Classificação geral'!$K7=1,'Classificação geral'!$G7="PCT"),'Classificação geral'!$B7,""),"")</f>
        <v/>
      </c>
      <c r="DB14" s="215" t="str">
        <f>IF($DA14='Classificação geral'!$B7,'Classificação geral'!$C7,"")</f>
        <v/>
      </c>
      <c r="DC14" s="215" t="str">
        <f>IF($DA14='Classificação geral'!$B7,'Classificação geral'!$D7,"")</f>
        <v/>
      </c>
      <c r="DD14" s="215" t="str">
        <f>IF($DA14='Classificação geral'!$B7,'Classificação geral'!$J7,"")</f>
        <v/>
      </c>
      <c r="DE14" s="214" t="str">
        <f>IFERROR(IF(AND($DD14="mas",'Classificação geral'!$K7=1),'Classificação geral'!K7,""),"")</f>
        <v/>
      </c>
      <c r="DF14" s="214" t="str">
        <f>IFERROR(IF(AND($DD14="mas",'Classificação geral'!$K7=1),'Classificação geral'!AG7,""),"")</f>
        <v/>
      </c>
      <c r="DG14" s="214" t="str">
        <f>IFERROR(IF(AND($DD14="mas",'Classificação geral'!$K7=1),'Classificação geral'!M7,""),"")</f>
        <v/>
      </c>
      <c r="DH14" s="214" t="str">
        <f>IFERROR(IF(AND($DD14="mas",'Classificação geral'!$K7=1),'Classificação geral'!N7,""),"")</f>
        <v/>
      </c>
      <c r="DI14" s="214" t="str">
        <f>IFERROR(IF(AND($DD14="mas",'Classificação geral'!$K7=1),'Classificação geral'!O7,""),"")</f>
        <v/>
      </c>
      <c r="DJ14" s="214" t="str">
        <f>IFERROR(IF(AND($DD14="mas",'Classificação geral'!$K7=1),'Classificação geral'!AH7,""),"")</f>
        <v/>
      </c>
      <c r="DK14" s="216" t="str">
        <f>IFERROR(RANK(DJ14,DJ1:DJ200,0)+ COUNTIF($DJ$12:DJ13,DJ14),"")</f>
        <v/>
      </c>
      <c r="DM14" s="214" t="str">
        <f>IFERROR(IF(AND('Classificação geral'!$J7="fem",'Classificação geral'!$K7=2,'Classificação geral'!$G7="pct"),'Classificação geral'!$A7,""),"")</f>
        <v/>
      </c>
      <c r="DN14" s="214" t="str">
        <f>IFERROR(IF(AND('Classificação geral'!$J7="fem",'Classificação geral'!$K7=2,'Classificação geral'!$G7="pct"),'Classificação geral'!$B7,""),"")</f>
        <v/>
      </c>
      <c r="DO14" s="215" t="str">
        <f>IF($DN14='Classificação geral'!$B7,'Classificação geral'!$C7,"")</f>
        <v/>
      </c>
      <c r="DP14" s="215" t="str">
        <f>IF($DN14='Classificação geral'!$B7,'Classificação geral'!$D7,"")</f>
        <v/>
      </c>
      <c r="DQ14" s="215" t="str">
        <f>IF($DN14='Classificação geral'!$B7,'Classificação geral'!$J7,"")</f>
        <v/>
      </c>
      <c r="DR14" s="214" t="str">
        <f>IFERROR(IF(AND($DQ14="fem",'Classificação geral'!$K7=2),'Classificação geral'!K7,""),"")</f>
        <v/>
      </c>
      <c r="DS14" s="214" t="str">
        <f>IFERROR(IF(AND($DQ14="fem",'Classificação geral'!$K7=2),'Classificação geral'!AG7,""),"")</f>
        <v/>
      </c>
      <c r="DT14" s="214" t="str">
        <f>IFERROR(IF(AND($DQ14="fem",'Classificação geral'!$K7=2),'Classificação geral'!M7,""),"")</f>
        <v/>
      </c>
      <c r="DU14" s="214" t="str">
        <f>IFERROR(IF(AND($DQ14="fem",'Classificação geral'!$K7=2),'Classificação geral'!N7,""),"")</f>
        <v/>
      </c>
      <c r="DV14" s="214" t="str">
        <f>IFERROR(IF(AND($DQ14="fem",'Classificação geral'!$K7=2),'Classificação geral'!O7,""),"")</f>
        <v/>
      </c>
      <c r="DW14" s="214" t="str">
        <f>IFERROR(IF(AND($DQ14="fem",'Classificação geral'!$K7=2),'Classificação geral'!AH7,""),"")</f>
        <v/>
      </c>
      <c r="DX14" s="216" t="str">
        <f>IFERROR(RANK(DW14,DW:DW,0)+ COUNTIF(DW$12:$DW12,DW14),"")</f>
        <v/>
      </c>
      <c r="DZ14" s="214" t="str">
        <f>IFERROR(IF(AND('Classificação geral'!$J7="mas",'Classificação geral'!$K7=2,'Classificação geral'!$G7="pct"),'Classificação geral'!$A7,""),"")</f>
        <v/>
      </c>
      <c r="EA14" s="214" t="str">
        <f>IFERROR(IF(AND('Classificação geral'!$J7="mas",'Classificação geral'!$K7=2,'Classificação geral'!$G7="pct"),'Classificação geral'!$B7,""),"")</f>
        <v/>
      </c>
      <c r="EB14" s="215" t="str">
        <f>IF($EA14='Classificação geral'!$B7,'Classificação geral'!$C7,"")</f>
        <v/>
      </c>
      <c r="EC14" s="215" t="str">
        <f>IF($EA14='Classificação geral'!$B7,'Classificação geral'!$D7,"")</f>
        <v/>
      </c>
      <c r="ED14" s="215" t="str">
        <f>IF($EA14='Classificação geral'!$B7,'Classificação geral'!$J7,"")</f>
        <v/>
      </c>
      <c r="EE14" s="214" t="str">
        <f>IFERROR(IF(AND($ED14="mas",'Classificação geral'!$K7=2),'Classificação geral'!K7,""),"")</f>
        <v/>
      </c>
      <c r="EF14" s="214" t="str">
        <f>IFERROR(IF(AND($ED14="mas",'Classificação geral'!$K7=2),'Classificação geral'!AG7,""),"")</f>
        <v/>
      </c>
      <c r="EG14" s="214" t="str">
        <f>IFERROR(IF(AND($ED14="mas",'Classificação geral'!$K7=2),'Classificação geral'!M7,""),"")</f>
        <v/>
      </c>
      <c r="EH14" s="214" t="str">
        <f>IFERROR(IF(AND($ED14="mas",'Classificação geral'!$K7=2),'Classificação geral'!N7,""),"")</f>
        <v/>
      </c>
      <c r="EI14" s="214" t="str">
        <f>IFERROR(IF(AND($ED14="mas",'Classificação geral'!$K7=2),'Classificação geral'!O7,""),"")</f>
        <v/>
      </c>
      <c r="EJ14" s="214" t="str">
        <f>IFERROR(IF(AND($ED14="mas",'Classificação geral'!$K7=2),'Classificação geral'!AH7,""),"")</f>
        <v/>
      </c>
      <c r="EK14" s="216" t="str">
        <f>IFERROR(RANK(EJ14,EJ:EJ,0)+ COUNTIF(EJ$12:$GJ$12,EJ14),"")</f>
        <v/>
      </c>
      <c r="EM14" s="214" t="str">
        <f>IFERROR(IF(AND('Classificação geral'!$J7="fem",'Classificação geral'!$K7=3,'Classificação geral'!$G7="pct"),'Classificação geral'!$A7,""),"")</f>
        <v/>
      </c>
      <c r="EN14" s="214" t="str">
        <f>IFERROR(IF(AND('Classificação geral'!$J7="fem",'Classificação geral'!$K7=3,'Classificação geral'!$G7="pct"),'Classificação geral'!$B7,""),"")</f>
        <v/>
      </c>
      <c r="EO14" s="215" t="str">
        <f>IF($EN14='Classificação geral'!$B7,'Classificação geral'!$C7,"")</f>
        <v/>
      </c>
      <c r="EP14" s="215" t="str">
        <f>IF($EN14='Classificação geral'!$B7,'Classificação geral'!$D7,"")</f>
        <v/>
      </c>
      <c r="EQ14" s="215" t="str">
        <f>IF($EN14='Classificação geral'!$B7,'Classificação geral'!$J7,"")</f>
        <v/>
      </c>
      <c r="ER14" s="215" t="str">
        <f>IF($EQ14='Classificação geral'!$J7,'Classificação geral'!$K7,"")</f>
        <v/>
      </c>
      <c r="ES14" s="215" t="str">
        <f>IF($ER14='Classificação geral'!$K7,'Classificação geral'!$AG7,"")</f>
        <v/>
      </c>
      <c r="ET14" s="215" t="str">
        <f>IF($ER14='Classificação geral'!$K7,'Classificação geral'!$M7,"")</f>
        <v/>
      </c>
      <c r="EU14" s="215" t="str">
        <f>IF($ER14='Classificação geral'!$K7,'Classificação geral'!$N7,"")</f>
        <v/>
      </c>
      <c r="EV14" s="215" t="str">
        <f>IF($ER14='Classificação geral'!$K7,'Classificação geral'!$O7,"")</f>
        <v/>
      </c>
      <c r="EW14" s="215" t="str">
        <f>IF($ER14='Classificação geral'!$K7,'Classificação geral'!$AH7,"")</f>
        <v/>
      </c>
      <c r="EX14" s="216" t="str">
        <f>IFERROR(RANK(EW14,EW:EW,0)+ COUNTIF(EW$12:$GW12,EW14),"")</f>
        <v/>
      </c>
      <c r="EZ14" s="214" t="str">
        <f>IFERROR(IF(AND('Classificação geral'!$J7="mas",'Classificação geral'!$K7=3,'Classificação geral'!$G7="PCT"),'Classificação geral'!$A7,""),"")</f>
        <v/>
      </c>
      <c r="FA14" s="214" t="str">
        <f>IFERROR(IF(AND('Classificação geral'!$J7="mas",'Classificação geral'!$K7=3,'Classificação geral'!$G7="PCT"),'Classificação geral'!$B7,""),"")</f>
        <v/>
      </c>
      <c r="FB14" s="215" t="str">
        <f>IF($FA14='Classificação geral'!$B7,'Classificação geral'!$C7,"")</f>
        <v/>
      </c>
      <c r="FC14" s="215" t="str">
        <f>IF($FA14='Classificação geral'!$B7,'Classificação geral'!$D7,"")</f>
        <v/>
      </c>
      <c r="FD14" s="215" t="str">
        <f>IF($FA14='Classificação geral'!$B7,'Classificação geral'!$J7,"")</f>
        <v/>
      </c>
      <c r="FE14" s="214" t="str">
        <f>IFERROR(IF(AND($FD14="mas",'Classificação geral'!$K7=3),'Classificação geral'!K7,""),"")</f>
        <v/>
      </c>
      <c r="FF14" s="214" t="str">
        <f>IFERROR(IF(AND($FD14="mas",'Classificação geral'!$K7=3),'Classificação geral'!AG7,""),"")</f>
        <v/>
      </c>
      <c r="FG14" s="214" t="str">
        <f>IFERROR(IF(AND($FD14="mas",'Classificação geral'!$K7=3),'Classificação geral'!M7,""),"")</f>
        <v/>
      </c>
      <c r="FH14" s="214" t="str">
        <f>IFERROR(IF(AND($FD14="mas",'Classificação geral'!$K7=3),'Classificação geral'!N7,""),"")</f>
        <v/>
      </c>
      <c r="FI14" s="214" t="str">
        <f>IFERROR(IF(AND($FD14="mas",'Classificação geral'!$K7=3),'Classificação geral'!O7,""),"")</f>
        <v/>
      </c>
      <c r="FJ14" s="214" t="str">
        <f>IFERROR(IF(AND($FD14="mas",'Classificação geral'!$K7=3),'Classificação geral'!AH7,""),"")</f>
        <v/>
      </c>
      <c r="FK14" s="216" t="str">
        <f>IFERROR(RANK(FJ14,FJ:FJ,0)+ COUNTIF(FJ$12:$FJ12,FJ14),"")</f>
        <v/>
      </c>
    </row>
    <row r="15" spans="1:167" s="209" customFormat="1" ht="37.5" customHeight="1" x14ac:dyDescent="0.35">
      <c r="B15" s="211" t="str">
        <f t="shared" si="0"/>
        <v/>
      </c>
      <c r="C15" s="210" t="str">
        <f t="shared" si="1"/>
        <v/>
      </c>
      <c r="D15" s="210" t="str">
        <f t="shared" si="2"/>
        <v/>
      </c>
      <c r="E15" s="210" t="str">
        <f t="shared" si="3"/>
        <v/>
      </c>
      <c r="F15" s="211" t="str">
        <f t="shared" si="4"/>
        <v/>
      </c>
      <c r="G15" s="211" t="str">
        <f t="shared" si="5"/>
        <v/>
      </c>
      <c r="H15" s="212" t="str">
        <f t="shared" si="6"/>
        <v/>
      </c>
      <c r="I15" s="212" t="str">
        <f t="shared" si="7"/>
        <v/>
      </c>
      <c r="J15" s="212" t="str">
        <f t="shared" si="8"/>
        <v/>
      </c>
      <c r="K15" s="435">
        <v>2</v>
      </c>
      <c r="L15" s="431"/>
      <c r="M15" s="213"/>
      <c r="N15" s="213"/>
      <c r="O15" s="211" t="str">
        <f t="shared" si="9"/>
        <v/>
      </c>
      <c r="P15" s="210" t="str">
        <f t="shared" si="10"/>
        <v/>
      </c>
      <c r="Q15" s="210" t="str">
        <f t="shared" si="11"/>
        <v/>
      </c>
      <c r="R15" s="210" t="str">
        <f t="shared" si="12"/>
        <v/>
      </c>
      <c r="S15" s="211" t="str">
        <f t="shared" si="13"/>
        <v/>
      </c>
      <c r="T15" s="211" t="str">
        <f t="shared" si="14"/>
        <v/>
      </c>
      <c r="U15" s="212" t="str">
        <f t="shared" si="15"/>
        <v/>
      </c>
      <c r="V15" s="212" t="str">
        <f t="shared" si="16"/>
        <v/>
      </c>
      <c r="W15" s="212" t="str">
        <f t="shared" si="17"/>
        <v/>
      </c>
      <c r="X15" s="435">
        <v>2</v>
      </c>
      <c r="Y15" s="431"/>
      <c r="Z15" s="213"/>
      <c r="AB15" s="210" t="str">
        <f t="shared" si="18"/>
        <v/>
      </c>
      <c r="AC15" s="210" t="str">
        <f t="shared" si="19"/>
        <v/>
      </c>
      <c r="AD15" s="210" t="str">
        <f t="shared" si="20"/>
        <v/>
      </c>
      <c r="AE15" s="210" t="str">
        <f t="shared" si="21"/>
        <v/>
      </c>
      <c r="AF15" s="211" t="str">
        <f t="shared" si="22"/>
        <v/>
      </c>
      <c r="AG15" s="211" t="str">
        <f t="shared" si="23"/>
        <v/>
      </c>
      <c r="AH15" s="212" t="str">
        <f t="shared" si="24"/>
        <v/>
      </c>
      <c r="AI15" s="212" t="str">
        <f t="shared" si="25"/>
        <v/>
      </c>
      <c r="AJ15" s="212" t="str">
        <f t="shared" si="26"/>
        <v/>
      </c>
      <c r="AK15" s="435">
        <v>2</v>
      </c>
      <c r="AL15" s="431"/>
      <c r="AM15" s="213"/>
      <c r="AN15" s="213"/>
      <c r="AO15" s="210" t="str">
        <f t="shared" si="27"/>
        <v/>
      </c>
      <c r="AP15" s="210" t="str">
        <f t="shared" si="28"/>
        <v/>
      </c>
      <c r="AQ15" s="210" t="str">
        <f t="shared" si="29"/>
        <v/>
      </c>
      <c r="AR15" s="210" t="str">
        <f t="shared" si="30"/>
        <v/>
      </c>
      <c r="AS15" s="211" t="str">
        <f t="shared" si="31"/>
        <v/>
      </c>
      <c r="AT15" s="211" t="str">
        <f t="shared" si="32"/>
        <v/>
      </c>
      <c r="AU15" s="212" t="str">
        <f t="shared" si="33"/>
        <v/>
      </c>
      <c r="AV15" s="212" t="str">
        <f t="shared" si="34"/>
        <v/>
      </c>
      <c r="AW15" s="212" t="str">
        <f t="shared" si="35"/>
        <v/>
      </c>
      <c r="AX15" s="435">
        <v>2</v>
      </c>
      <c r="AY15" s="431"/>
      <c r="BB15" s="211" t="str">
        <f t="shared" si="36"/>
        <v/>
      </c>
      <c r="BC15" s="210" t="str">
        <f t="shared" si="37"/>
        <v/>
      </c>
      <c r="BD15" s="210" t="str">
        <f t="shared" si="38"/>
        <v/>
      </c>
      <c r="BE15" s="210" t="str">
        <f t="shared" si="39"/>
        <v/>
      </c>
      <c r="BF15" s="211" t="str">
        <f t="shared" si="40"/>
        <v/>
      </c>
      <c r="BG15" s="211" t="str">
        <f t="shared" si="41"/>
        <v/>
      </c>
      <c r="BH15" s="212" t="str">
        <f t="shared" si="42"/>
        <v/>
      </c>
      <c r="BI15" s="212" t="str">
        <f t="shared" si="43"/>
        <v/>
      </c>
      <c r="BJ15" s="212" t="str">
        <f t="shared" si="44"/>
        <v/>
      </c>
      <c r="BK15" s="435">
        <v>2</v>
      </c>
      <c r="BL15" s="431"/>
      <c r="BM15" s="213"/>
      <c r="BN15" s="213"/>
      <c r="BO15" s="211" t="str">
        <f>IFERROR(INDEX($EZ$14:$EZ$160,MATCH($BX15,$FK$14:$FK$160,0)),"")</f>
        <v/>
      </c>
      <c r="BP15" s="210" t="str">
        <f>IFERROR(INDEX($FA$14:$FA$160,MATCH($BX15,$FK$14:$FK$160,0)),"")</f>
        <v/>
      </c>
      <c r="BQ15" s="210" t="str">
        <f>IFERROR(INDEX($FB$14:$FB$160,MATCH($BX15,$FK$14:$FK$160,0)),"")</f>
        <v/>
      </c>
      <c r="BR15" s="210" t="str">
        <f>IFERROR(INDEX($FC$14:$FC$160,MATCH($BX15,$FK$14:$FK$160,0)),"")</f>
        <v/>
      </c>
      <c r="BS15" s="211" t="str">
        <f>IFERROR(INDEX($FD$14:$FD$160,MATCH($BX15,$FK$14:$FK$160,0)),"")</f>
        <v/>
      </c>
      <c r="BT15" s="211" t="str">
        <f>IFERROR(INDEX($FE$14:$FE$160,MATCH($BX15,$FK$14:$FK$160,0)),"")</f>
        <v/>
      </c>
      <c r="BU15" s="212" t="str">
        <f>IFERROR(INDEX($FF$14:$FF$160,MATCH($BX15,$FK$14:$FK$160,0)),"")</f>
        <v/>
      </c>
      <c r="BV15" s="212" t="str">
        <f>IFERROR(INDEX($FI$14:$FI$160,MATCH($BX15,$FK$14:$FK$160,0)),"")</f>
        <v/>
      </c>
      <c r="BW15" s="212" t="str">
        <f>IFERROR(INDEX($FJ$14:$FJ$160,MATCH($BX15,$FK$14:$FK$160,0)),"")</f>
        <v/>
      </c>
      <c r="BX15" s="436">
        <v>2</v>
      </c>
      <c r="BY15" s="431"/>
      <c r="CM15" s="214" t="str">
        <f>IFERROR(IF(AND('Classificação geral'!$J8="FEM",'Classificação geral'!$K8=1,'Classificação geral'!G8="PCT"),'Classificação geral'!A8,""),"")</f>
        <v/>
      </c>
      <c r="CN15" s="214" t="str">
        <f>IFERROR(IF(AND('Classificação geral'!$J8="FEM",'Classificação geral'!$K8=1,'Classificação geral'!G8="PCT"),'Classificação geral'!$B8,""),"")</f>
        <v/>
      </c>
      <c r="CO15" s="215" t="str">
        <f>IF($CN15='Classificação geral'!$B8,'Classificação geral'!$C8,"")</f>
        <v/>
      </c>
      <c r="CP15" s="215" t="str">
        <f>IF($CN15='Classificação geral'!$B8,'Classificação geral'!$D8,"")</f>
        <v/>
      </c>
      <c r="CQ15" s="215" t="str">
        <f>IF($CN15='Classificação geral'!$B8,'Classificação geral'!$J8,"")</f>
        <v/>
      </c>
      <c r="CR15" s="215" t="str">
        <f>IF($CQ15='Classificação geral'!$J8,'Classificação geral'!$K8,"")</f>
        <v/>
      </c>
      <c r="CS15" s="205" t="str">
        <f>IF($CR15='Classificação geral'!$K8,'Classificação geral'!$AG8,"")</f>
        <v/>
      </c>
      <c r="CT15" s="215" t="str">
        <f>IF($CR15='Classificação geral'!$K8,'Classificação geral'!$M8,"")</f>
        <v/>
      </c>
      <c r="CU15" s="215" t="str">
        <f>IF($CR15='Classificação geral'!$K8,'Classificação geral'!$N8,"")</f>
        <v/>
      </c>
      <c r="CV15" s="215" t="str">
        <f>IF($CR15='Classificação geral'!$K8,'Classificação geral'!$O8,"")</f>
        <v/>
      </c>
      <c r="CW15" s="309" t="str">
        <f>IF($CR15='Classificação geral'!$K8,'Classificação geral'!$AH8,"")</f>
        <v/>
      </c>
      <c r="CX15" s="216" t="str">
        <f>IFERROR(RANK(CW15,CW:CW,0)+ COUNTIF($CW$12:CW14,CW15),"")</f>
        <v/>
      </c>
      <c r="CY15" s="209" t="str">
        <f ca="1">IFERROR(RDEM(CX15,CX:CX,0),"")</f>
        <v/>
      </c>
      <c r="CZ15" s="214" t="str">
        <f>IFERROR(IF(AND('Classificação geral'!$J8="mas",'Classificação geral'!$K8=1,'Classificação geral'!$G8="pct"),'Classificação geral'!$A8,""),"")</f>
        <v/>
      </c>
      <c r="DA15" s="214" t="str">
        <f>IFERROR(IF(AND('Classificação geral'!$J8="mas",'Classificação geral'!$K8=1,'Classificação geral'!$G8="PCT"),'Classificação geral'!$B8,""),"")</f>
        <v/>
      </c>
      <c r="DB15" s="215" t="str">
        <f>IF($DA15='Classificação geral'!$B8,'Classificação geral'!$C8,"")</f>
        <v/>
      </c>
      <c r="DC15" s="215" t="str">
        <f>IF($DA15='Classificação geral'!$B8,'Classificação geral'!$D8,"")</f>
        <v/>
      </c>
      <c r="DD15" s="215" t="str">
        <f>IF($DA15='Classificação geral'!$B8,'Classificação geral'!$J8,"")</f>
        <v/>
      </c>
      <c r="DE15" s="214" t="str">
        <f>IFERROR(IF(AND($DD15="mas",'Classificação geral'!$K8=1),'Classificação geral'!K8,""),"")</f>
        <v/>
      </c>
      <c r="DF15" s="214" t="str">
        <f>IFERROR(IF(AND($DD15="mas",'Classificação geral'!$K8=1),'Classificação geral'!AG8,""),"")</f>
        <v/>
      </c>
      <c r="DG15" s="214" t="str">
        <f>IFERROR(IF(AND($DD15="mas",'Classificação geral'!$K8=1),'Classificação geral'!M8,""),"")</f>
        <v/>
      </c>
      <c r="DH15" s="214" t="str">
        <f>IFERROR(IF(AND($DD15="mas",'Classificação geral'!$K8=1),'Classificação geral'!N8,""),"")</f>
        <v/>
      </c>
      <c r="DI15" s="214" t="str">
        <f>IFERROR(IF(AND($DD15="mas",'Classificação geral'!$K8=1),'Classificação geral'!O8,""),"")</f>
        <v/>
      </c>
      <c r="DJ15" s="214" t="str">
        <f>IFERROR(IF(AND($DD15="mas",'Classificação geral'!$K8=1),'Classificação geral'!AH8,""),"")</f>
        <v/>
      </c>
      <c r="DK15" s="216" t="str">
        <f>IFERROR(RANK(DJ15,DJ2:DJ201,0)+ COUNTIF($DJ$12:DJ14,DJ15),"")</f>
        <v/>
      </c>
      <c r="DM15" s="214" t="str">
        <f>IFERROR(IF(AND('Classificação geral'!$J8="fem",'Classificação geral'!$K8=2,'Classificação geral'!$G8="pct"),'Classificação geral'!$A8,""),"")</f>
        <v/>
      </c>
      <c r="DN15" s="214" t="str">
        <f>IFERROR(IF(AND('Classificação geral'!$J8="fem",'Classificação geral'!$K8=2,'Classificação geral'!$G8="pct"),'Classificação geral'!$B8,""),"")</f>
        <v/>
      </c>
      <c r="DO15" s="215" t="str">
        <f>IF($DN15='Classificação geral'!$B8,'Classificação geral'!$C8,"")</f>
        <v/>
      </c>
      <c r="DP15" s="215" t="str">
        <f>IF($DN15='Classificação geral'!$B8,'Classificação geral'!$D8,"")</f>
        <v/>
      </c>
      <c r="DQ15" s="215" t="str">
        <f>IF($DN15='Classificação geral'!$B8,'Classificação geral'!$J8,"")</f>
        <v/>
      </c>
      <c r="DR15" s="214" t="str">
        <f>IFERROR(IF(AND($DQ15="fem",'Classificação geral'!$K8=2),'Classificação geral'!K8,""),"")</f>
        <v/>
      </c>
      <c r="DS15" s="214" t="str">
        <f>IFERROR(IF(AND($DQ15="fem",'Classificação geral'!$K8=2),'Classificação geral'!AG8,""),"")</f>
        <v/>
      </c>
      <c r="DT15" s="214" t="str">
        <f>IFERROR(IF(AND($DQ15="fem",'Classificação geral'!$K8=2),'Classificação geral'!M8,""),"")</f>
        <v/>
      </c>
      <c r="DU15" s="214" t="str">
        <f>IFERROR(IF(AND($DQ15="fem",'Classificação geral'!$K8=2),'Classificação geral'!N8,""),"")</f>
        <v/>
      </c>
      <c r="DV15" s="214" t="str">
        <f>IFERROR(IF(AND($DQ15="fem",'Classificação geral'!$K8=2),'Classificação geral'!O8,""),"")</f>
        <v/>
      </c>
      <c r="DW15" s="214" t="str">
        <f>IFERROR(IF(AND($DQ15="fem",'Classificação geral'!$K8=2),'Classificação geral'!AH8,""),"")</f>
        <v/>
      </c>
      <c r="DX15" s="216" t="str">
        <f>IFERROR(RANK(DW15,DW:DW,0)+ COUNTIF(DW$12:$DW13,DW15),"")</f>
        <v/>
      </c>
      <c r="DZ15" s="214" t="str">
        <f>IFERROR(IF(AND('Classificação geral'!$J8="mas",'Classificação geral'!$K8=2,'Classificação geral'!$G8="pct"),'Classificação geral'!$A8,""),"")</f>
        <v/>
      </c>
      <c r="EA15" s="214" t="str">
        <f>IFERROR(IF(AND('Classificação geral'!$J8="mas",'Classificação geral'!$K8=2,'Classificação geral'!$G8="pct"),'Classificação geral'!$B8,""),"")</f>
        <v/>
      </c>
      <c r="EB15" s="215" t="str">
        <f>IF($EA15='Classificação geral'!$B8,'Classificação geral'!$C8,"")</f>
        <v/>
      </c>
      <c r="EC15" s="215" t="str">
        <f>IF($EA15='Classificação geral'!$B8,'Classificação geral'!$D8,"")</f>
        <v/>
      </c>
      <c r="ED15" s="215" t="str">
        <f>IF($EA15='Classificação geral'!$B8,'Classificação geral'!$J8,"")</f>
        <v/>
      </c>
      <c r="EE15" s="214" t="str">
        <f>IFERROR(IF(AND($ED15="mas",'Classificação geral'!$K8=2),'Classificação geral'!K8,""),"")</f>
        <v/>
      </c>
      <c r="EF15" s="214" t="str">
        <f>IFERROR(IF(AND($ED15="mas",'Classificação geral'!$K8=2),'Classificação geral'!AG8,""),"")</f>
        <v/>
      </c>
      <c r="EG15" s="214" t="str">
        <f>IFERROR(IF(AND($ED15="mas",'Classificação geral'!$K8=2),'Classificação geral'!M8,""),"")</f>
        <v/>
      </c>
      <c r="EH15" s="214" t="str">
        <f>IFERROR(IF(AND($ED15="mas",'Classificação geral'!$K8=2),'Classificação geral'!N8,""),"")</f>
        <v/>
      </c>
      <c r="EI15" s="214" t="str">
        <f>IFERROR(IF(AND($ED15="mas",'Classificação geral'!$K8=2),'Classificação geral'!O8,""),"")</f>
        <v/>
      </c>
      <c r="EJ15" s="214" t="str">
        <f>IFERROR(IF(AND($ED15="mas",'Classificação geral'!$K8=2),'Classificação geral'!AH8,""),"")</f>
        <v/>
      </c>
      <c r="EK15" s="216" t="str">
        <f>IFERROR(RANK(EJ15,EJ:EJ,0)+ COUNTIF(EJ$12:$GJ$12,EJ15),"")</f>
        <v/>
      </c>
      <c r="EM15" s="214" t="str">
        <f>IFERROR(IF(AND('Classificação geral'!$J8="fem",'Classificação geral'!$K8=3,'Classificação geral'!$G8="pct"),'Classificação geral'!$A8,""),"")</f>
        <v/>
      </c>
      <c r="EN15" s="214" t="str">
        <f>IFERROR(IF(AND('Classificação geral'!$J8="fem",'Classificação geral'!$K8=3,'Classificação geral'!$G8="pct"),'Classificação geral'!$B8,""),"")</f>
        <v/>
      </c>
      <c r="EO15" s="215" t="str">
        <f>IF($EN15='Classificação geral'!$B8,'Classificação geral'!$C8,"")</f>
        <v/>
      </c>
      <c r="EP15" s="215" t="str">
        <f>IF($EN15='Classificação geral'!$B8,'Classificação geral'!$D8,"")</f>
        <v/>
      </c>
      <c r="EQ15" s="215" t="str">
        <f>IF($EN15='Classificação geral'!$B8,'Classificação geral'!$J8,"")</f>
        <v/>
      </c>
      <c r="ER15" s="215" t="str">
        <f>IF($EQ15='Classificação geral'!$J8,'Classificação geral'!$K8,"")</f>
        <v/>
      </c>
      <c r="ES15" s="215" t="str">
        <f>IF($ER15='Classificação geral'!$K8,'Classificação geral'!$AG8,"")</f>
        <v/>
      </c>
      <c r="ET15" s="215" t="str">
        <f>IF($ER15='Classificação geral'!$K8,'Classificação geral'!$M8,"")</f>
        <v/>
      </c>
      <c r="EU15" s="215" t="str">
        <f>IF($ER15='Classificação geral'!$K8,'Classificação geral'!$N8,"")</f>
        <v/>
      </c>
      <c r="EV15" s="215" t="str">
        <f>IF($ER15='Classificação geral'!$K8,'Classificação geral'!$O8,"")</f>
        <v/>
      </c>
      <c r="EW15" s="215" t="str">
        <f>IF($ER15='Classificação geral'!$K8,'Classificação geral'!$AH8,"")</f>
        <v/>
      </c>
      <c r="EX15" s="216" t="str">
        <f>IFERROR(RANK(EW15,EW:EW,0)+ COUNTIF(EW$12:$GW13,EW15),"")</f>
        <v/>
      </c>
      <c r="EZ15" s="214" t="str">
        <f>IFERROR(IF(AND('Classificação geral'!$J8="mas",'Classificação geral'!$K8=3,'Classificação geral'!$G8="PCT"),'Classificação geral'!$A8,""),"")</f>
        <v/>
      </c>
      <c r="FA15" s="214" t="str">
        <f>IFERROR(IF(AND('Classificação geral'!$J8="mas",'Classificação geral'!$K8=3,'Classificação geral'!$G8="PCT"),'Classificação geral'!$B8,""),"")</f>
        <v/>
      </c>
      <c r="FB15" s="215" t="str">
        <f>IF($FA15='Classificação geral'!$B8,'Classificação geral'!$C8,"")</f>
        <v/>
      </c>
      <c r="FC15" s="215" t="str">
        <f>IF($FA15='Classificação geral'!$B8,'Classificação geral'!$D8,"")</f>
        <v/>
      </c>
      <c r="FD15" s="215" t="str">
        <f>IF($FA15='Classificação geral'!$B8,'Classificação geral'!$J8,"")</f>
        <v/>
      </c>
      <c r="FE15" s="214" t="str">
        <f>IFERROR(IF(AND($FD15="mas",'Classificação geral'!$K8=3),'Classificação geral'!K8,""),"")</f>
        <v/>
      </c>
      <c r="FF15" s="214" t="str">
        <f>IFERROR(IF(AND($FD15="mas",'Classificação geral'!$K8=3),'Classificação geral'!AG8,""),"")</f>
        <v/>
      </c>
      <c r="FG15" s="214" t="str">
        <f>IFERROR(IF(AND($FD15="mas",'Classificação geral'!$K8=3),'Classificação geral'!M8,""),"")</f>
        <v/>
      </c>
      <c r="FH15" s="214" t="str">
        <f>IFERROR(IF(AND($FD15="mas",'Classificação geral'!$K8=3),'Classificação geral'!N8,""),"")</f>
        <v/>
      </c>
      <c r="FI15" s="214" t="str">
        <f>IFERROR(IF(AND($FD15="mas",'Classificação geral'!$K8=3),'Classificação geral'!O8,""),"")</f>
        <v/>
      </c>
      <c r="FJ15" s="214" t="str">
        <f>IFERROR(IF(AND($FD15="mas",'Classificação geral'!$K8=3),'Classificação geral'!AH8,""),"")</f>
        <v/>
      </c>
      <c r="FK15" s="216" t="str">
        <f>IFERROR(RANK(FJ15,FJ:FJ,0)+ COUNTIF(FJ$12:$FJ13,FJ15),"")</f>
        <v/>
      </c>
    </row>
    <row r="16" spans="1:167" s="209" customFormat="1" ht="37.5" customHeight="1" x14ac:dyDescent="0.35">
      <c r="B16" s="211" t="str">
        <f t="shared" si="0"/>
        <v/>
      </c>
      <c r="C16" s="210" t="str">
        <f t="shared" si="1"/>
        <v/>
      </c>
      <c r="D16" s="210" t="str">
        <f t="shared" si="2"/>
        <v/>
      </c>
      <c r="E16" s="210" t="str">
        <f t="shared" si="3"/>
        <v/>
      </c>
      <c r="F16" s="211" t="str">
        <f t="shared" si="4"/>
        <v/>
      </c>
      <c r="G16" s="211" t="str">
        <f t="shared" si="5"/>
        <v/>
      </c>
      <c r="H16" s="212" t="str">
        <f t="shared" si="6"/>
        <v/>
      </c>
      <c r="I16" s="212" t="str">
        <f t="shared" si="7"/>
        <v/>
      </c>
      <c r="J16" s="212" t="str">
        <f t="shared" si="8"/>
        <v/>
      </c>
      <c r="K16" s="435">
        <v>3</v>
      </c>
      <c r="L16" s="431"/>
      <c r="M16" s="213"/>
      <c r="N16" s="213"/>
      <c r="O16" s="211" t="str">
        <f t="shared" si="9"/>
        <v/>
      </c>
      <c r="P16" s="210" t="str">
        <f t="shared" si="10"/>
        <v/>
      </c>
      <c r="Q16" s="210" t="str">
        <f t="shared" si="11"/>
        <v/>
      </c>
      <c r="R16" s="210" t="str">
        <f t="shared" si="12"/>
        <v/>
      </c>
      <c r="S16" s="211" t="str">
        <f t="shared" si="13"/>
        <v/>
      </c>
      <c r="T16" s="211" t="str">
        <f t="shared" si="14"/>
        <v/>
      </c>
      <c r="U16" s="212" t="str">
        <f t="shared" si="15"/>
        <v/>
      </c>
      <c r="V16" s="212" t="str">
        <f t="shared" si="16"/>
        <v/>
      </c>
      <c r="W16" s="212" t="str">
        <f t="shared" si="17"/>
        <v/>
      </c>
      <c r="X16" s="435">
        <v>3</v>
      </c>
      <c r="Y16" s="431"/>
      <c r="Z16" s="213"/>
      <c r="AB16" s="210" t="str">
        <f t="shared" si="18"/>
        <v/>
      </c>
      <c r="AC16" s="210" t="str">
        <f t="shared" si="19"/>
        <v/>
      </c>
      <c r="AD16" s="210" t="str">
        <f t="shared" si="20"/>
        <v/>
      </c>
      <c r="AE16" s="210" t="str">
        <f t="shared" si="21"/>
        <v/>
      </c>
      <c r="AF16" s="211" t="str">
        <f t="shared" si="22"/>
        <v/>
      </c>
      <c r="AG16" s="211" t="str">
        <f t="shared" si="23"/>
        <v/>
      </c>
      <c r="AH16" s="212" t="str">
        <f t="shared" si="24"/>
        <v/>
      </c>
      <c r="AI16" s="212" t="str">
        <f t="shared" si="25"/>
        <v/>
      </c>
      <c r="AJ16" s="212" t="str">
        <f t="shared" si="26"/>
        <v/>
      </c>
      <c r="AK16" s="435">
        <v>3</v>
      </c>
      <c r="AL16" s="431"/>
      <c r="AM16" s="213"/>
      <c r="AN16" s="213"/>
      <c r="AO16" s="210" t="str">
        <f t="shared" si="27"/>
        <v/>
      </c>
      <c r="AP16" s="210" t="str">
        <f t="shared" si="28"/>
        <v/>
      </c>
      <c r="AQ16" s="210" t="str">
        <f t="shared" si="29"/>
        <v/>
      </c>
      <c r="AR16" s="210" t="str">
        <f t="shared" si="30"/>
        <v/>
      </c>
      <c r="AS16" s="211" t="str">
        <f t="shared" si="31"/>
        <v/>
      </c>
      <c r="AT16" s="211" t="str">
        <f t="shared" si="32"/>
        <v/>
      </c>
      <c r="AU16" s="212" t="str">
        <f t="shared" si="33"/>
        <v/>
      </c>
      <c r="AV16" s="212" t="str">
        <f t="shared" si="34"/>
        <v/>
      </c>
      <c r="AW16" s="212" t="str">
        <f t="shared" si="35"/>
        <v/>
      </c>
      <c r="AX16" s="435">
        <v>3</v>
      </c>
      <c r="AY16" s="431"/>
      <c r="BB16" s="211" t="str">
        <f t="shared" si="36"/>
        <v/>
      </c>
      <c r="BC16" s="210" t="str">
        <f t="shared" si="37"/>
        <v/>
      </c>
      <c r="BD16" s="210" t="str">
        <f t="shared" si="38"/>
        <v/>
      </c>
      <c r="BE16" s="210" t="str">
        <f t="shared" si="39"/>
        <v/>
      </c>
      <c r="BF16" s="211" t="str">
        <f t="shared" si="40"/>
        <v/>
      </c>
      <c r="BG16" s="211" t="str">
        <f t="shared" si="41"/>
        <v/>
      </c>
      <c r="BH16" s="212" t="str">
        <f t="shared" si="42"/>
        <v/>
      </c>
      <c r="BI16" s="212" t="str">
        <f t="shared" si="43"/>
        <v/>
      </c>
      <c r="BJ16" s="212" t="str">
        <f t="shared" si="44"/>
        <v/>
      </c>
      <c r="BK16" s="435">
        <v>3</v>
      </c>
      <c r="BL16" s="431"/>
      <c r="BM16" s="213"/>
      <c r="BN16" s="213"/>
      <c r="BO16" s="211" t="str">
        <f>IFERROR(INDEX($EZ$14:$EZ$160,MATCH($BX16,$FK$14:$FK$160,0)),"")</f>
        <v/>
      </c>
      <c r="BP16" s="210" t="str">
        <f>IFERROR(INDEX($FA$14:$FA$160,MATCH($BX16,$FK$14:$FK$160,0)),"")</f>
        <v/>
      </c>
      <c r="BQ16" s="210" t="str">
        <f>IFERROR(INDEX($FB$14:$FB$160,MATCH($BX16,$FK$14:$FK$160,0)),"")</f>
        <v/>
      </c>
      <c r="BR16" s="210" t="str">
        <f>IFERROR(INDEX($FC$14:$FC$160,MATCH($BX16,$FK$14:$FK$160,0)),"")</f>
        <v/>
      </c>
      <c r="BS16" s="211" t="str">
        <f>IFERROR(INDEX($FD$14:$FD$160,MATCH($BX16,$FK$14:$FK$160,0)),"")</f>
        <v/>
      </c>
      <c r="BT16" s="211" t="str">
        <f>IFERROR(INDEX($FE$14:$FE$160,MATCH($BX16,$FK$14:$FK$160,0)),"")</f>
        <v/>
      </c>
      <c r="BU16" s="212" t="str">
        <f>IFERROR(INDEX($FF$14:$FF$160,MATCH($BX16,$FK$14:$FK$160,0)),"")</f>
        <v/>
      </c>
      <c r="BV16" s="212" t="str">
        <f>IFERROR(INDEX($FI$14:$FI$160,MATCH($BX16,$FK$14:$FK$160,0)),"")</f>
        <v/>
      </c>
      <c r="BW16" s="212" t="str">
        <f>IFERROR(INDEX($FJ$14:$FJ$160,MATCH($BX16,$FK$14:$FK$160,0)),"")</f>
        <v/>
      </c>
      <c r="BX16" s="436">
        <v>3</v>
      </c>
      <c r="BY16" s="431"/>
      <c r="CM16" s="214" t="str">
        <f>IFERROR(IF(AND('Classificação geral'!$J9="FEM",'Classificação geral'!$K9=1,'Classificação geral'!G9="PCT"),'Classificação geral'!A9,""),"")</f>
        <v/>
      </c>
      <c r="CN16" s="214" t="str">
        <f>IFERROR(IF(AND('Classificação geral'!$J9="FEM",'Classificação geral'!$K9=1,'Classificação geral'!G9="PCT"),'Classificação geral'!$B9,""),"")</f>
        <v/>
      </c>
      <c r="CO16" s="215" t="str">
        <f>IF($CN16='Classificação geral'!$B9,'Classificação geral'!$C9,"")</f>
        <v/>
      </c>
      <c r="CP16" s="215" t="str">
        <f>IF($CN16='Classificação geral'!$B9,'Classificação geral'!$D9,"")</f>
        <v/>
      </c>
      <c r="CQ16" s="215" t="str">
        <f>IF($CN16='Classificação geral'!$B9,'Classificação geral'!$J9,"")</f>
        <v/>
      </c>
      <c r="CR16" s="215" t="str">
        <f>IF($CQ16='Classificação geral'!$J9,'Classificação geral'!$K9,"")</f>
        <v/>
      </c>
      <c r="CS16" s="205" t="str">
        <f>IF($CR16='Classificação geral'!$K9,'Classificação geral'!$AG9,"")</f>
        <v/>
      </c>
      <c r="CT16" s="215" t="str">
        <f>IF($CR16='Classificação geral'!$K9,'Classificação geral'!$M9,"")</f>
        <v/>
      </c>
      <c r="CU16" s="215" t="str">
        <f>IF($CR16='Classificação geral'!$K9,'Classificação geral'!$N9,"")</f>
        <v/>
      </c>
      <c r="CV16" s="215" t="str">
        <f>IF($CR16='Classificação geral'!$K9,'Classificação geral'!$O9,"")</f>
        <v/>
      </c>
      <c r="CW16" s="309" t="str">
        <f>IF($CR16='Classificação geral'!$K9,'Classificação geral'!$AH9,"")</f>
        <v/>
      </c>
      <c r="CX16" s="216" t="str">
        <f>IFERROR(RANK(CW16,CW:CW,0)+ COUNTIF($CW$12:CW15,CW16),"")</f>
        <v/>
      </c>
      <c r="CY16" s="209" t="str">
        <f ca="1">IFERROR(RDEM(CX16,CX:CX,0),"")</f>
        <v/>
      </c>
      <c r="CZ16" s="214" t="str">
        <f>IFERROR(IF(AND('Classificação geral'!$J9="mas",'Classificação geral'!$K9=1,'Classificação geral'!$G9="pct"),'Classificação geral'!$A9,""),"")</f>
        <v/>
      </c>
      <c r="DA16" s="214" t="str">
        <f>IFERROR(IF(AND('Classificação geral'!$J9="mas",'Classificação geral'!$K9=1,'Classificação geral'!$G9="PCT"),'Classificação geral'!$B9,""),"")</f>
        <v/>
      </c>
      <c r="DB16" s="215" t="str">
        <f>IF($DA16='Classificação geral'!$B9,'Classificação geral'!$C9,"")</f>
        <v/>
      </c>
      <c r="DC16" s="215" t="str">
        <f>IF($DA16='Classificação geral'!$B9,'Classificação geral'!$D9,"")</f>
        <v/>
      </c>
      <c r="DD16" s="215" t="str">
        <f>IF($DA16='Classificação geral'!$B9,'Classificação geral'!$J9,"")</f>
        <v/>
      </c>
      <c r="DE16" s="214" t="str">
        <f>IFERROR(IF(AND($DD16="mas",'Classificação geral'!$K9=1),'Classificação geral'!K9,""),"")</f>
        <v/>
      </c>
      <c r="DF16" s="214" t="str">
        <f>IFERROR(IF(AND($DD16="mas",'Classificação geral'!$K9=1),'Classificação geral'!AG9,""),"")</f>
        <v/>
      </c>
      <c r="DG16" s="214" t="str">
        <f>IFERROR(IF(AND($DD16="mas",'Classificação geral'!$K9=1),'Classificação geral'!M9,""),"")</f>
        <v/>
      </c>
      <c r="DH16" s="214" t="str">
        <f>IFERROR(IF(AND($DD16="mas",'Classificação geral'!$K9=1),'Classificação geral'!N9,""),"")</f>
        <v/>
      </c>
      <c r="DI16" s="214" t="str">
        <f>IFERROR(IF(AND($DD16="mas",'Classificação geral'!$K9=1),'Classificação geral'!O9,""),"")</f>
        <v/>
      </c>
      <c r="DJ16" s="214" t="str">
        <f>IFERROR(IF(AND($DD16="mas",'Classificação geral'!$K9=1),'Classificação geral'!AH9,""),"")</f>
        <v/>
      </c>
      <c r="DK16" s="216" t="str">
        <f>IFERROR(RANK(DJ16,DJ3:DJ202,0)+ COUNTIF($DJ$12:DJ15,DJ16),"")</f>
        <v/>
      </c>
      <c r="DM16" s="214" t="str">
        <f>IFERROR(IF(AND('Classificação geral'!$J9="fem",'Classificação geral'!$K9=2,'Classificação geral'!$G9="pct"),'Classificação geral'!$A9,""),"")</f>
        <v/>
      </c>
      <c r="DN16" s="214" t="str">
        <f>IFERROR(IF(AND('Classificação geral'!$J9="fem",'Classificação geral'!$K9=2,'Classificação geral'!$G9="pct"),'Classificação geral'!$B9,""),"")</f>
        <v/>
      </c>
      <c r="DO16" s="215" t="str">
        <f>IF($DN16='Classificação geral'!$B9,'Classificação geral'!$C9,"")</f>
        <v/>
      </c>
      <c r="DP16" s="215" t="str">
        <f>IF($DN16='Classificação geral'!$B9,'Classificação geral'!$D9,"")</f>
        <v/>
      </c>
      <c r="DQ16" s="215" t="str">
        <f>IF($DN16='Classificação geral'!$B9,'Classificação geral'!$J9,"")</f>
        <v/>
      </c>
      <c r="DR16" s="214" t="str">
        <f>IFERROR(IF(AND($DQ16="fem",'Classificação geral'!$K9=2),'Classificação geral'!K9,""),"")</f>
        <v/>
      </c>
      <c r="DS16" s="214" t="str">
        <f>IFERROR(IF(AND($DQ16="fem",'Classificação geral'!$K9=2),'Classificação geral'!AG9,""),"")</f>
        <v/>
      </c>
      <c r="DT16" s="214" t="str">
        <f>IFERROR(IF(AND($DQ16="fem",'Classificação geral'!$K9=2),'Classificação geral'!M9,""),"")</f>
        <v/>
      </c>
      <c r="DU16" s="214" t="str">
        <f>IFERROR(IF(AND($DQ16="fem",'Classificação geral'!$K9=2),'Classificação geral'!N9,""),"")</f>
        <v/>
      </c>
      <c r="DV16" s="214" t="str">
        <f>IFERROR(IF(AND($DQ16="fem",'Classificação geral'!$K9=2),'Classificação geral'!O9,""),"")</f>
        <v/>
      </c>
      <c r="DW16" s="214" t="str">
        <f>IFERROR(IF(AND($DQ16="fem",'Classificação geral'!$K9=2),'Classificação geral'!AH9,""),"")</f>
        <v/>
      </c>
      <c r="DX16" s="216" t="str">
        <f>IFERROR(RANK(DW16,DW:DW,0)+ COUNTIF(DW$12:$DW14,DW16),"")</f>
        <v/>
      </c>
      <c r="DZ16" s="214" t="str">
        <f>IFERROR(IF(AND('Classificação geral'!$J9="mas",'Classificação geral'!$K9=2,'Classificação geral'!$G9="pct"),'Classificação geral'!$A9,""),"")</f>
        <v/>
      </c>
      <c r="EA16" s="214" t="str">
        <f>IFERROR(IF(AND('Classificação geral'!$J9="mas",'Classificação geral'!$K9=2,'Classificação geral'!$G9="pct"),'Classificação geral'!$B9,""),"")</f>
        <v/>
      </c>
      <c r="EB16" s="215" t="str">
        <f>IF($EA16='Classificação geral'!$B9,'Classificação geral'!$C9,"")</f>
        <v/>
      </c>
      <c r="EC16" s="215" t="str">
        <f>IF($EA16='Classificação geral'!$B9,'Classificação geral'!$D9,"")</f>
        <v/>
      </c>
      <c r="ED16" s="215" t="str">
        <f>IF($EA16='Classificação geral'!$B9,'Classificação geral'!$J9,"")</f>
        <v/>
      </c>
      <c r="EE16" s="214" t="str">
        <f>IFERROR(IF(AND($ED16="mas",'Classificação geral'!$K9=2),'Classificação geral'!K9,""),"")</f>
        <v/>
      </c>
      <c r="EF16" s="214" t="str">
        <f>IFERROR(IF(AND($ED16="mas",'Classificação geral'!$K9=2),'Classificação geral'!AG9,""),"")</f>
        <v/>
      </c>
      <c r="EG16" s="214" t="str">
        <f>IFERROR(IF(AND($ED16="mas",'Classificação geral'!$K9=2),'Classificação geral'!M9,""),"")</f>
        <v/>
      </c>
      <c r="EH16" s="214" t="str">
        <f>IFERROR(IF(AND($ED16="mas",'Classificação geral'!$K9=2),'Classificação geral'!N9,""),"")</f>
        <v/>
      </c>
      <c r="EI16" s="214" t="str">
        <f>IFERROR(IF(AND($ED16="mas",'Classificação geral'!$K9=2),'Classificação geral'!O9,""),"")</f>
        <v/>
      </c>
      <c r="EJ16" s="214" t="str">
        <f>IFERROR(IF(AND($ED16="mas",'Classificação geral'!$K9=2),'Classificação geral'!AH9,""),"")</f>
        <v/>
      </c>
      <c r="EK16" s="216" t="str">
        <f>IFERROR(RANK(EJ16,EJ:EJ,0)+ COUNTIF(EJ$12:$GJ$12,EJ16),"")</f>
        <v/>
      </c>
      <c r="EM16" s="214" t="str">
        <f>IFERROR(IF(AND('Classificação geral'!$J9="fem",'Classificação geral'!$K9=3,'Classificação geral'!$G9="pct"),'Classificação geral'!$A9,""),"")</f>
        <v/>
      </c>
      <c r="EN16" s="214" t="str">
        <f>IFERROR(IF(AND('Classificação geral'!$J9="fem",'Classificação geral'!$K9=3,'Classificação geral'!$G9="pct"),'Classificação geral'!$B9,""),"")</f>
        <v/>
      </c>
      <c r="EO16" s="215" t="str">
        <f>IF($EN16='Classificação geral'!$B9,'Classificação geral'!$C9,"")</f>
        <v/>
      </c>
      <c r="EP16" s="215" t="str">
        <f>IF($EN16='Classificação geral'!$B9,'Classificação geral'!$D9,"")</f>
        <v/>
      </c>
      <c r="EQ16" s="215" t="str">
        <f>IF($EN16='Classificação geral'!$B9,'Classificação geral'!$J9,"")</f>
        <v/>
      </c>
      <c r="ER16" s="215" t="str">
        <f>IF($EQ16='Classificação geral'!$J9,'Classificação geral'!$K9,"")</f>
        <v/>
      </c>
      <c r="ES16" s="215" t="str">
        <f>IF($ER16='Classificação geral'!$K9,'Classificação geral'!$AG9,"")</f>
        <v/>
      </c>
      <c r="ET16" s="215" t="str">
        <f>IF($ER16='Classificação geral'!$K9,'Classificação geral'!$M9,"")</f>
        <v/>
      </c>
      <c r="EU16" s="215" t="str">
        <f>IF($ER16='Classificação geral'!$K9,'Classificação geral'!$N9,"")</f>
        <v/>
      </c>
      <c r="EV16" s="215" t="str">
        <f>IF($ER16='Classificação geral'!$K9,'Classificação geral'!$O9,"")</f>
        <v/>
      </c>
      <c r="EW16" s="215" t="str">
        <f>IF($ER16='Classificação geral'!$K9,'Classificação geral'!$AH9,"")</f>
        <v/>
      </c>
      <c r="EX16" s="216" t="str">
        <f>IFERROR(RANK(EW16,EW:EW,0)+ COUNTIF(EW$12:$GW14,EW16),"")</f>
        <v/>
      </c>
      <c r="EZ16" s="214" t="str">
        <f>IFERROR(IF(AND('Classificação geral'!$J9="mas",'Classificação geral'!$K9=3,'Classificação geral'!$G9="PCT"),'Classificação geral'!$A9,""),"")</f>
        <v/>
      </c>
      <c r="FA16" s="214" t="str">
        <f>IFERROR(IF(AND('Classificação geral'!$J9="mas",'Classificação geral'!$K9=3,'Classificação geral'!$G9="PCT"),'Classificação geral'!$B9,""),"")</f>
        <v/>
      </c>
      <c r="FB16" s="215" t="str">
        <f>IF($FA16='Classificação geral'!$B9,'Classificação geral'!$C9,"")</f>
        <v/>
      </c>
      <c r="FC16" s="215" t="str">
        <f>IF($FA16='Classificação geral'!$B9,'Classificação geral'!$D9,"")</f>
        <v/>
      </c>
      <c r="FD16" s="215" t="str">
        <f>IF($FA16='Classificação geral'!$B9,'Classificação geral'!$J9,"")</f>
        <v/>
      </c>
      <c r="FE16" s="214" t="str">
        <f>IFERROR(IF(AND($FD16="mas",'Classificação geral'!$K9=3),'Classificação geral'!K9,""),"")</f>
        <v/>
      </c>
      <c r="FF16" s="214" t="str">
        <f>IFERROR(IF(AND($FD16="mas",'Classificação geral'!$K9=3),'Classificação geral'!AG9,""),"")</f>
        <v/>
      </c>
      <c r="FG16" s="214" t="str">
        <f>IFERROR(IF(AND($FD16="mas",'Classificação geral'!$K9=3),'Classificação geral'!M9,""),"")</f>
        <v/>
      </c>
      <c r="FH16" s="214" t="str">
        <f>IFERROR(IF(AND($FD16="mas",'Classificação geral'!$K9=3),'Classificação geral'!N9,""),"")</f>
        <v/>
      </c>
      <c r="FI16" s="214" t="str">
        <f>IFERROR(IF(AND($FD16="mas",'Classificação geral'!$K9=3),'Classificação geral'!O9,""),"")</f>
        <v/>
      </c>
      <c r="FJ16" s="214" t="str">
        <f>IFERROR(IF(AND($FD16="mas",'Classificação geral'!$K9=3),'Classificação geral'!AH9,""),"")</f>
        <v/>
      </c>
      <c r="FK16" s="216" t="str">
        <f>IFERROR(RANK(FJ16,FJ:FJ,0)+ COUNTIF(FJ$12:$FJ14,FJ16),"")</f>
        <v/>
      </c>
    </row>
    <row r="17" spans="2:167" s="243" customFormat="1" ht="27.75" customHeight="1" x14ac:dyDescent="0.4">
      <c r="B17" s="248" t="str">
        <f t="shared" si="0"/>
        <v/>
      </c>
      <c r="C17" s="238" t="str">
        <f t="shared" si="1"/>
        <v/>
      </c>
      <c r="D17" s="238" t="str">
        <f t="shared" si="2"/>
        <v/>
      </c>
      <c r="E17" s="238" t="str">
        <f t="shared" si="3"/>
        <v/>
      </c>
      <c r="F17" s="239" t="str">
        <f t="shared" si="4"/>
        <v/>
      </c>
      <c r="G17" s="239" t="str">
        <f t="shared" si="5"/>
        <v/>
      </c>
      <c r="H17" s="240" t="str">
        <f t="shared" si="6"/>
        <v/>
      </c>
      <c r="I17" s="240" t="str">
        <f t="shared" si="7"/>
        <v/>
      </c>
      <c r="J17" s="240" t="str">
        <f t="shared" si="8"/>
        <v/>
      </c>
      <c r="K17" s="241">
        <v>4</v>
      </c>
      <c r="L17" s="432"/>
      <c r="M17" s="242"/>
      <c r="N17" s="242"/>
      <c r="O17" s="248" t="str">
        <f t="shared" si="9"/>
        <v/>
      </c>
      <c r="P17" s="238" t="str">
        <f t="shared" si="10"/>
        <v/>
      </c>
      <c r="Q17" s="238" t="str">
        <f t="shared" si="11"/>
        <v/>
      </c>
      <c r="R17" s="238" t="str">
        <f t="shared" si="12"/>
        <v/>
      </c>
      <c r="S17" s="239" t="str">
        <f t="shared" si="13"/>
        <v/>
      </c>
      <c r="T17" s="239" t="str">
        <f t="shared" si="14"/>
        <v/>
      </c>
      <c r="U17" s="240" t="str">
        <f t="shared" si="15"/>
        <v/>
      </c>
      <c r="V17" s="240" t="str">
        <f t="shared" si="16"/>
        <v/>
      </c>
      <c r="W17" s="240" t="str">
        <f t="shared" si="17"/>
        <v/>
      </c>
      <c r="X17" s="241">
        <v>4</v>
      </c>
      <c r="Y17" s="432"/>
      <c r="Z17" s="242"/>
      <c r="AB17" s="249" t="str">
        <f t="shared" si="18"/>
        <v/>
      </c>
      <c r="AC17" s="238" t="str">
        <f t="shared" si="19"/>
        <v/>
      </c>
      <c r="AD17" s="238" t="str">
        <f t="shared" si="20"/>
        <v/>
      </c>
      <c r="AE17" s="238" t="str">
        <f t="shared" si="21"/>
        <v/>
      </c>
      <c r="AF17" s="239" t="str">
        <f t="shared" si="22"/>
        <v/>
      </c>
      <c r="AG17" s="239" t="str">
        <f t="shared" si="23"/>
        <v/>
      </c>
      <c r="AH17" s="240" t="str">
        <f t="shared" si="24"/>
        <v/>
      </c>
      <c r="AI17" s="240" t="str">
        <f t="shared" si="25"/>
        <v/>
      </c>
      <c r="AJ17" s="240" t="str">
        <f t="shared" si="26"/>
        <v/>
      </c>
      <c r="AK17" s="241">
        <v>4</v>
      </c>
      <c r="AL17" s="432"/>
      <c r="AM17" s="242"/>
      <c r="AN17" s="242"/>
      <c r="AO17" s="249" t="str">
        <f t="shared" si="27"/>
        <v/>
      </c>
      <c r="AP17" s="238" t="str">
        <f t="shared" si="28"/>
        <v/>
      </c>
      <c r="AQ17" s="238" t="str">
        <f t="shared" si="29"/>
        <v/>
      </c>
      <c r="AR17" s="238" t="str">
        <f t="shared" si="30"/>
        <v/>
      </c>
      <c r="AS17" s="239" t="str">
        <f t="shared" si="31"/>
        <v/>
      </c>
      <c r="AT17" s="239" t="str">
        <f t="shared" si="32"/>
        <v/>
      </c>
      <c r="AU17" s="240" t="str">
        <f t="shared" si="33"/>
        <v/>
      </c>
      <c r="AV17" s="240" t="str">
        <f t="shared" si="34"/>
        <v/>
      </c>
      <c r="AW17" s="240" t="str">
        <f t="shared" si="35"/>
        <v/>
      </c>
      <c r="AX17" s="241">
        <v>4</v>
      </c>
      <c r="AY17" s="432"/>
      <c r="BB17" s="248" t="str">
        <f t="shared" si="36"/>
        <v/>
      </c>
      <c r="BC17" s="238" t="str">
        <f t="shared" si="37"/>
        <v/>
      </c>
      <c r="BD17" s="238" t="str">
        <f t="shared" si="38"/>
        <v/>
      </c>
      <c r="BE17" s="238" t="str">
        <f t="shared" si="39"/>
        <v/>
      </c>
      <c r="BF17" s="239" t="str">
        <f t="shared" si="40"/>
        <v/>
      </c>
      <c r="BG17" s="239" t="str">
        <f t="shared" si="41"/>
        <v/>
      </c>
      <c r="BH17" s="239" t="str">
        <f t="shared" si="42"/>
        <v/>
      </c>
      <c r="BI17" s="239" t="str">
        <f t="shared" si="43"/>
        <v/>
      </c>
      <c r="BJ17" s="240" t="str">
        <f t="shared" si="44"/>
        <v/>
      </c>
      <c r="BK17" s="241">
        <v>4</v>
      </c>
      <c r="BL17" s="432"/>
      <c r="BM17" s="242"/>
      <c r="BN17" s="242"/>
      <c r="BO17" s="248" t="str">
        <f>IFERROR(INDEX($EZ$14:$EZ$160,MATCH($BX17,$FK$14:$FK$160,0)),"")</f>
        <v/>
      </c>
      <c r="BP17" s="238" t="str">
        <f>IFERROR(INDEX($FA$14:$FA$160,MATCH($BX17,$FK$14:$FK$160,0)),"")</f>
        <v/>
      </c>
      <c r="BQ17" s="238" t="str">
        <f>IFERROR(INDEX($FB$14:$FB$160,MATCH($BX17,$FK$14:$FK$160,0)),"")</f>
        <v/>
      </c>
      <c r="BR17" s="238" t="str">
        <f>IFERROR(INDEX($FC$14:$FC$160,MATCH($BX17,$FK$14:$FK$160,0)),"")</f>
        <v/>
      </c>
      <c r="BS17" s="239" t="str">
        <f>IFERROR(INDEX($FD$14:$FD$160,MATCH($BX17,$FK$14:$FK$160,0)),"")</f>
        <v/>
      </c>
      <c r="BT17" s="239" t="str">
        <f>IFERROR(INDEX($FE$14:$FE$160,MATCH($BX17,$FK$14:$FK$160,0)),"")</f>
        <v/>
      </c>
      <c r="BU17" s="240" t="str">
        <f>IFERROR(INDEX($FF$14:$FF$160,MATCH($BX17,$FK$14:$FK$160,0)),"")</f>
        <v/>
      </c>
      <c r="BV17" s="240" t="str">
        <f>IFERROR(INDEX($FI$14:$FI$160,MATCH($BX17,$FK$14:$FK$160,0)),"")</f>
        <v/>
      </c>
      <c r="BW17" s="240" t="str">
        <f>IFERROR(INDEX($FJ$14:$FJ$160,MATCH($BX17,$FK$14:$FK$160,0)),"")</f>
        <v/>
      </c>
      <c r="BX17" s="241">
        <v>4</v>
      </c>
      <c r="BY17" s="432"/>
      <c r="CM17" s="214" t="str">
        <f>IFERROR(IF(AND('Classificação geral'!$J10="FEM",'Classificação geral'!$K10=1,'Classificação geral'!G10="PCT"),'Classificação geral'!A10,""),"")</f>
        <v/>
      </c>
      <c r="CN17" s="214" t="str">
        <f>IFERROR(IF(AND('Classificação geral'!$J10="FEM",'Classificação geral'!$K10=1,'Classificação geral'!G10="PCT"),'Classificação geral'!$B10,""),"")</f>
        <v/>
      </c>
      <c r="CO17" s="215" t="str">
        <f>IF($CN17='Classificação geral'!$B10,'Classificação geral'!$C10,"")</f>
        <v/>
      </c>
      <c r="CP17" s="215" t="str">
        <f>IF($CN17='Classificação geral'!$B10,'Classificação geral'!$D10,"")</f>
        <v/>
      </c>
      <c r="CQ17" s="215" t="str">
        <f>IF($CN17='Classificação geral'!$B10,'Classificação geral'!$J10,"")</f>
        <v/>
      </c>
      <c r="CR17" s="215" t="str">
        <f>IF($CQ17='Classificação geral'!$J10,'Classificação geral'!$K10,"")</f>
        <v/>
      </c>
      <c r="CS17" s="205" t="str">
        <f>IF($CR17='Classificação geral'!$K10,'Classificação geral'!$AG10,"")</f>
        <v/>
      </c>
      <c r="CT17" s="215" t="str">
        <f>IF($CR17='Classificação geral'!$K10,'Classificação geral'!$M10,"")</f>
        <v/>
      </c>
      <c r="CU17" s="215" t="str">
        <f>IF($CR17='Classificação geral'!$K10,'Classificação geral'!$N10,"")</f>
        <v/>
      </c>
      <c r="CV17" s="215" t="str">
        <f>IF($CR17='Classificação geral'!$K10,'Classificação geral'!$O10,"")</f>
        <v/>
      </c>
      <c r="CW17" s="309" t="str">
        <f>IF($CR17='Classificação geral'!$K10,'Classificação geral'!$AH10,"")</f>
        <v/>
      </c>
      <c r="CX17" s="216" t="str">
        <f>IFERROR(RANK(CW17,CW:CW,0)+ COUNTIF($CW$12:CW16,CW17),"")</f>
        <v/>
      </c>
      <c r="CY17" s="209" t="str">
        <f ca="1">IFERROR(RDEM(CX17,CX:CX,0),"")</f>
        <v/>
      </c>
      <c r="CZ17" s="214" t="str">
        <f>IFERROR(IF(AND('Classificação geral'!$J10="mas",'Classificação geral'!$K10=1,'Classificação geral'!$G10="pct"),'Classificação geral'!$A10,""),"")</f>
        <v/>
      </c>
      <c r="DA17" s="214" t="str">
        <f>IFERROR(IF(AND('Classificação geral'!$J10="mas",'Classificação geral'!$K10=1,'Classificação geral'!$G10="PCT"),'Classificação geral'!$B10,""),"")</f>
        <v/>
      </c>
      <c r="DB17" s="215" t="str">
        <f>IF($DA17='Classificação geral'!$B10,'Classificação geral'!$C10,"")</f>
        <v/>
      </c>
      <c r="DC17" s="215" t="str">
        <f>IF($DA17='Classificação geral'!$B10,'Classificação geral'!$D10,"")</f>
        <v/>
      </c>
      <c r="DD17" s="215" t="str">
        <f>IF($DA17='Classificação geral'!$B10,'Classificação geral'!$J10,"")</f>
        <v/>
      </c>
      <c r="DE17" s="214" t="str">
        <f>IFERROR(IF(AND($DD17="mas",'Classificação geral'!$K10=1),'Classificação geral'!K10,""),"")</f>
        <v/>
      </c>
      <c r="DF17" s="214" t="str">
        <f>IFERROR(IF(AND($DD17="mas",'Classificação geral'!$K10=1),'Classificação geral'!AG10,""),"")</f>
        <v/>
      </c>
      <c r="DG17" s="214" t="str">
        <f>IFERROR(IF(AND($DD17="mas",'Classificação geral'!$K10=1),'Classificação geral'!M10,""),"")</f>
        <v/>
      </c>
      <c r="DH17" s="214" t="str">
        <f>IFERROR(IF(AND($DD17="mas",'Classificação geral'!$K10=1),'Classificação geral'!N10,""),"")</f>
        <v/>
      </c>
      <c r="DI17" s="214" t="str">
        <f>IFERROR(IF(AND($DD17="mas",'Classificação geral'!$K10=1),'Classificação geral'!O10,""),"")</f>
        <v/>
      </c>
      <c r="DJ17" s="214" t="str">
        <f>IFERROR(IF(AND($DD17="mas",'Classificação geral'!$K10=1),'Classificação geral'!AH10,""),"")</f>
        <v/>
      </c>
      <c r="DK17" s="216" t="str">
        <f>IFERROR(RANK(DJ17,DJ4:DJ203,0)+ COUNTIF($DJ$12:DJ16,DJ17),"")</f>
        <v/>
      </c>
      <c r="DL17" s="209"/>
      <c r="DM17" s="214" t="str">
        <f>IFERROR(IF(AND('Classificação geral'!$J10="fem",'Classificação geral'!$K10=2,'Classificação geral'!$G10="pct"),'Classificação geral'!$A10,""),"")</f>
        <v/>
      </c>
      <c r="DN17" s="214" t="str">
        <f>IFERROR(IF(AND('Classificação geral'!$J10="fem",'Classificação geral'!$K10=2,'Classificação geral'!$G10="pct"),'Classificação geral'!$B10,""),"")</f>
        <v/>
      </c>
      <c r="DO17" s="215" t="str">
        <f>IF($DN17='Classificação geral'!$B10,'Classificação geral'!$C10,"")</f>
        <v/>
      </c>
      <c r="DP17" s="215" t="str">
        <f>IF($DN17='Classificação geral'!$B10,'Classificação geral'!$D10,"")</f>
        <v/>
      </c>
      <c r="DQ17" s="215" t="str">
        <f>IF($DN17='Classificação geral'!$B10,'Classificação geral'!$J10,"")</f>
        <v/>
      </c>
      <c r="DR17" s="214" t="str">
        <f>IFERROR(IF(AND($DQ17="fem",'Classificação geral'!$K10=2),'Classificação geral'!K10,""),"")</f>
        <v/>
      </c>
      <c r="DS17" s="214" t="str">
        <f>IFERROR(IF(AND($DQ17="fem",'Classificação geral'!$K10=2),'Classificação geral'!AG10,""),"")</f>
        <v/>
      </c>
      <c r="DT17" s="214" t="str">
        <f>IFERROR(IF(AND($DQ17="fem",'Classificação geral'!$K10=2),'Classificação geral'!M10,""),"")</f>
        <v/>
      </c>
      <c r="DU17" s="214" t="str">
        <f>IFERROR(IF(AND($DQ17="fem",'Classificação geral'!$K10=2),'Classificação geral'!N10,""),"")</f>
        <v/>
      </c>
      <c r="DV17" s="214" t="str">
        <f>IFERROR(IF(AND($DQ17="fem",'Classificação geral'!$K10=2),'Classificação geral'!O10,""),"")</f>
        <v/>
      </c>
      <c r="DW17" s="214" t="str">
        <f>IFERROR(IF(AND($DQ17="fem",'Classificação geral'!$K10=2),'Classificação geral'!AH10,""),"")</f>
        <v/>
      </c>
      <c r="DX17" s="216" t="str">
        <f>IFERROR(RANK(DW17,DW:DW,0)+ COUNTIF(DW$12:$DW15,DW17),"")</f>
        <v/>
      </c>
      <c r="DY17" s="209"/>
      <c r="DZ17" s="214" t="str">
        <f>IFERROR(IF(AND('Classificação geral'!$J10="mas",'Classificação geral'!$K10=2,'Classificação geral'!$G10="pct"),'Classificação geral'!$A10,""),"")</f>
        <v/>
      </c>
      <c r="EA17" s="214" t="str">
        <f>IFERROR(IF(AND('Classificação geral'!$J10="mas",'Classificação geral'!$K10=2,'Classificação geral'!$G10="pct"),'Classificação geral'!$B10,""),"")</f>
        <v/>
      </c>
      <c r="EB17" s="215" t="str">
        <f>IF($EA17='Classificação geral'!$B10,'Classificação geral'!$C10,"")</f>
        <v/>
      </c>
      <c r="EC17" s="215" t="str">
        <f>IF($EA17='Classificação geral'!$B10,'Classificação geral'!$D10,"")</f>
        <v/>
      </c>
      <c r="ED17" s="215" t="str">
        <f>IF($EA17='Classificação geral'!$B10,'Classificação geral'!$J10,"")</f>
        <v/>
      </c>
      <c r="EE17" s="214" t="str">
        <f>IFERROR(IF(AND($ED17="mas",'Classificação geral'!$K10=2),'Classificação geral'!K10,""),"")</f>
        <v/>
      </c>
      <c r="EF17" s="214" t="str">
        <f>IFERROR(IF(AND($ED17="mas",'Classificação geral'!$K10=2),'Classificação geral'!AG10,""),"")</f>
        <v/>
      </c>
      <c r="EG17" s="214" t="str">
        <f>IFERROR(IF(AND($ED17="mas",'Classificação geral'!$K10=2),'Classificação geral'!M10,""),"")</f>
        <v/>
      </c>
      <c r="EH17" s="214" t="str">
        <f>IFERROR(IF(AND($ED17="mas",'Classificação geral'!$K10=2),'Classificação geral'!N10,""),"")</f>
        <v/>
      </c>
      <c r="EI17" s="214" t="str">
        <f>IFERROR(IF(AND($ED17="mas",'Classificação geral'!$K10=2),'Classificação geral'!O10,""),"")</f>
        <v/>
      </c>
      <c r="EJ17" s="214" t="str">
        <f>IFERROR(IF(AND($ED17="mas",'Classificação geral'!$K10=2),'Classificação geral'!AH10,""),"")</f>
        <v/>
      </c>
      <c r="EK17" s="216" t="str">
        <f>IFERROR(RANK(EJ17,EJ:EJ,0)+ COUNTIF(EJ$12:$GJ$12,EJ17),"")</f>
        <v/>
      </c>
      <c r="EL17" s="209"/>
      <c r="EM17" s="214" t="str">
        <f>IFERROR(IF(AND('Classificação geral'!$J10="fem",'Classificação geral'!$K10=3,'Classificação geral'!$G10="pct"),'Classificação geral'!$A10,""),"")</f>
        <v/>
      </c>
      <c r="EN17" s="214" t="str">
        <f>IFERROR(IF(AND('Classificação geral'!$J10="fem",'Classificação geral'!$K10=3,'Classificação geral'!$G10="pct"),'Classificação geral'!$B10,""),"")</f>
        <v/>
      </c>
      <c r="EO17" s="215" t="str">
        <f>IF($EN17='Classificação geral'!$B10,'Classificação geral'!$C10,"")</f>
        <v/>
      </c>
      <c r="EP17" s="215" t="str">
        <f>IF($EN17='Classificação geral'!$B10,'Classificação geral'!$D10,"")</f>
        <v/>
      </c>
      <c r="EQ17" s="215" t="str">
        <f>IF($EN17='Classificação geral'!$B10,'Classificação geral'!$J10,"")</f>
        <v/>
      </c>
      <c r="ER17" s="215" t="str">
        <f>IF($EQ17='Classificação geral'!$J10,'Classificação geral'!$K10,"")</f>
        <v/>
      </c>
      <c r="ES17" s="215" t="str">
        <f>IF($ER17='Classificação geral'!$K10,'Classificação geral'!$AG10,"")</f>
        <v/>
      </c>
      <c r="ET17" s="215" t="str">
        <f>IF($ER17='Classificação geral'!$K10,'Classificação geral'!$M10,"")</f>
        <v/>
      </c>
      <c r="EU17" s="215" t="str">
        <f>IF($ER17='Classificação geral'!$K10,'Classificação geral'!$N10,"")</f>
        <v/>
      </c>
      <c r="EV17" s="215" t="str">
        <f>IF($ER17='Classificação geral'!$K10,'Classificação geral'!$O10,"")</f>
        <v/>
      </c>
      <c r="EW17" s="215" t="str">
        <f>IF($ER17='Classificação geral'!$K10,'Classificação geral'!$AH10,"")</f>
        <v/>
      </c>
      <c r="EX17" s="216" t="str">
        <f>IFERROR(RANK(EW17,EW:EW,0)+ COUNTIF(EW$12:$GW15,EW17),"")</f>
        <v/>
      </c>
      <c r="EY17" s="209"/>
      <c r="EZ17" s="214" t="str">
        <f>IFERROR(IF(AND('Classificação geral'!$J10="mas",'Classificação geral'!$K10=3,'Classificação geral'!$G10="PCT"),'Classificação geral'!$A10,""),"")</f>
        <v/>
      </c>
      <c r="FA17" s="214" t="str">
        <f>IFERROR(IF(AND('Classificação geral'!$J10="mas",'Classificação geral'!$K10=3,'Classificação geral'!$G10="PCT"),'Classificação geral'!$B10,""),"")</f>
        <v/>
      </c>
      <c r="FB17" s="215" t="str">
        <f>IF($FA17='Classificação geral'!$B10,'Classificação geral'!$C10,"")</f>
        <v/>
      </c>
      <c r="FC17" s="215" t="str">
        <f>IF($FA17='Classificação geral'!$B10,'Classificação geral'!$D10,"")</f>
        <v/>
      </c>
      <c r="FD17" s="215" t="str">
        <f>IF($FA17='Classificação geral'!$B10,'Classificação geral'!$J10,"")</f>
        <v/>
      </c>
      <c r="FE17" s="214" t="str">
        <f>IFERROR(IF(AND($FD17="mas",'Classificação geral'!$K10=3),'Classificação geral'!K10,""),"")</f>
        <v/>
      </c>
      <c r="FF17" s="214" t="str">
        <f>IFERROR(IF(AND($FD17="mas",'Classificação geral'!$K10=3),'Classificação geral'!AG10,""),"")</f>
        <v/>
      </c>
      <c r="FG17" s="214" t="str">
        <f>IFERROR(IF(AND($FD17="mas",'Classificação geral'!$K10=3),'Classificação geral'!M10,""),"")</f>
        <v/>
      </c>
      <c r="FH17" s="214" t="str">
        <f>IFERROR(IF(AND($FD17="mas",'Classificação geral'!$K10=3),'Classificação geral'!N10,""),"")</f>
        <v/>
      </c>
      <c r="FI17" s="214" t="str">
        <f>IFERROR(IF(AND($FD17="mas",'Classificação geral'!$K10=3),'Classificação geral'!O10,""),"")</f>
        <v/>
      </c>
      <c r="FJ17" s="214" t="str">
        <f>IFERROR(IF(AND($FD17="mas",'Classificação geral'!$K10=3),'Classificação geral'!AH10,""),"")</f>
        <v/>
      </c>
      <c r="FK17" s="216" t="str">
        <f>IFERROR(RANK(FJ17,FJ:FJ,0)+ COUNTIF(FJ$12:$FJ15,FJ17),"")</f>
        <v/>
      </c>
    </row>
    <row r="18" spans="2:167" s="243" customFormat="1" ht="27.75" customHeight="1" x14ac:dyDescent="0.4">
      <c r="B18" s="248" t="str">
        <f t="shared" si="0"/>
        <v/>
      </c>
      <c r="C18" s="238" t="str">
        <f t="shared" si="1"/>
        <v/>
      </c>
      <c r="D18" s="238" t="str">
        <f t="shared" si="2"/>
        <v/>
      </c>
      <c r="E18" s="238" t="str">
        <f t="shared" si="3"/>
        <v/>
      </c>
      <c r="F18" s="239" t="str">
        <f t="shared" si="4"/>
        <v/>
      </c>
      <c r="G18" s="239" t="str">
        <f t="shared" si="5"/>
        <v/>
      </c>
      <c r="H18" s="240" t="str">
        <f t="shared" si="6"/>
        <v/>
      </c>
      <c r="I18" s="240" t="str">
        <f t="shared" si="7"/>
        <v/>
      </c>
      <c r="J18" s="240" t="str">
        <f t="shared" si="8"/>
        <v/>
      </c>
      <c r="K18" s="241">
        <v>5</v>
      </c>
      <c r="L18" s="432"/>
      <c r="M18" s="242"/>
      <c r="N18" s="242"/>
      <c r="O18" s="248" t="str">
        <f t="shared" si="9"/>
        <v/>
      </c>
      <c r="P18" s="238" t="str">
        <f t="shared" si="10"/>
        <v/>
      </c>
      <c r="Q18" s="238" t="str">
        <f t="shared" si="11"/>
        <v/>
      </c>
      <c r="R18" s="238" t="str">
        <f t="shared" si="12"/>
        <v/>
      </c>
      <c r="S18" s="239" t="str">
        <f t="shared" si="13"/>
        <v/>
      </c>
      <c r="T18" s="239" t="str">
        <f t="shared" si="14"/>
        <v/>
      </c>
      <c r="U18" s="240" t="str">
        <f t="shared" si="15"/>
        <v/>
      </c>
      <c r="V18" s="240" t="str">
        <f t="shared" si="16"/>
        <v/>
      </c>
      <c r="W18" s="240" t="str">
        <f t="shared" si="17"/>
        <v/>
      </c>
      <c r="X18" s="241">
        <v>5</v>
      </c>
      <c r="Y18" s="432"/>
      <c r="Z18" s="242"/>
      <c r="AB18" s="249" t="str">
        <f t="shared" si="18"/>
        <v/>
      </c>
      <c r="AC18" s="238" t="str">
        <f t="shared" si="19"/>
        <v/>
      </c>
      <c r="AD18" s="238" t="str">
        <f t="shared" si="20"/>
        <v/>
      </c>
      <c r="AE18" s="238" t="str">
        <f t="shared" si="21"/>
        <v/>
      </c>
      <c r="AF18" s="239" t="str">
        <f t="shared" si="22"/>
        <v/>
      </c>
      <c r="AG18" s="239" t="str">
        <f t="shared" si="23"/>
        <v/>
      </c>
      <c r="AH18" s="240" t="str">
        <f t="shared" si="24"/>
        <v/>
      </c>
      <c r="AI18" s="240" t="str">
        <f t="shared" si="25"/>
        <v/>
      </c>
      <c r="AJ18" s="240" t="str">
        <f t="shared" si="26"/>
        <v/>
      </c>
      <c r="AK18" s="241">
        <v>5</v>
      </c>
      <c r="AL18" s="432"/>
      <c r="AM18" s="242"/>
      <c r="AN18" s="242"/>
      <c r="AO18" s="249" t="str">
        <f t="shared" si="27"/>
        <v/>
      </c>
      <c r="AP18" s="238" t="str">
        <f t="shared" si="28"/>
        <v/>
      </c>
      <c r="AQ18" s="238" t="str">
        <f t="shared" si="29"/>
        <v/>
      </c>
      <c r="AR18" s="238" t="str">
        <f t="shared" si="30"/>
        <v/>
      </c>
      <c r="AS18" s="239" t="str">
        <f t="shared" si="31"/>
        <v/>
      </c>
      <c r="AT18" s="239" t="str">
        <f t="shared" si="32"/>
        <v/>
      </c>
      <c r="AU18" s="240" t="str">
        <f t="shared" si="33"/>
        <v/>
      </c>
      <c r="AV18" s="240" t="str">
        <f t="shared" si="34"/>
        <v/>
      </c>
      <c r="AW18" s="240" t="str">
        <f t="shared" si="35"/>
        <v/>
      </c>
      <c r="AX18" s="241">
        <v>5</v>
      </c>
      <c r="AY18" s="432"/>
      <c r="BB18" s="248" t="str">
        <f t="shared" si="36"/>
        <v/>
      </c>
      <c r="BC18" s="238" t="str">
        <f t="shared" si="37"/>
        <v/>
      </c>
      <c r="BD18" s="238" t="str">
        <f t="shared" si="38"/>
        <v/>
      </c>
      <c r="BE18" s="238" t="str">
        <f t="shared" si="39"/>
        <v/>
      </c>
      <c r="BF18" s="239" t="str">
        <f t="shared" si="40"/>
        <v/>
      </c>
      <c r="BG18" s="239" t="str">
        <f t="shared" si="41"/>
        <v/>
      </c>
      <c r="BH18" s="588" t="str">
        <f t="shared" si="42"/>
        <v/>
      </c>
      <c r="BI18" s="239" t="str">
        <f t="shared" si="43"/>
        <v/>
      </c>
      <c r="BJ18" s="240" t="str">
        <f t="shared" si="44"/>
        <v/>
      </c>
      <c r="BK18" s="241">
        <v>5</v>
      </c>
      <c r="BL18" s="432"/>
      <c r="BM18" s="242"/>
      <c r="BN18" s="242"/>
      <c r="BO18" s="248" t="str">
        <f t="shared" ref="BO18:BO69" si="45">IFERROR(INDEX($EZ$14:$EZ$160,MATCH($BX18,$FK$14:$FK$160,0)),"")</f>
        <v/>
      </c>
      <c r="BP18" s="238" t="str">
        <f t="shared" ref="BP18:BP69" si="46">IFERROR(INDEX($FA$14:$FA$160,MATCH($BX18,$FK$14:$FK$160,0)),"")</f>
        <v/>
      </c>
      <c r="BQ18" s="238" t="str">
        <f t="shared" ref="BQ18:BQ69" si="47">IFERROR(INDEX($FB$14:$FB$160,MATCH($BX18,$FK$14:$FK$160,0)),"")</f>
        <v/>
      </c>
      <c r="BR18" s="238" t="str">
        <f t="shared" ref="BR18:BR69" si="48">IFERROR(INDEX($FC$14:$FC$160,MATCH($BX18,$FK$14:$FK$160,0)),"")</f>
        <v/>
      </c>
      <c r="BS18" s="239" t="str">
        <f t="shared" ref="BS18:BS69" si="49">IFERROR(INDEX($FD$14:$FD$160,MATCH($BX18,$FK$14:$FK$160,0)),"")</f>
        <v/>
      </c>
      <c r="BT18" s="239" t="str">
        <f t="shared" ref="BT18:BT69" si="50">IFERROR(INDEX($FE$14:$FE$160,MATCH($BX18,$FK$14:$FK$160,0)),"")</f>
        <v/>
      </c>
      <c r="BU18" s="240" t="str">
        <f t="shared" ref="BU18:BU69" si="51">IFERROR(INDEX($FF$14:$FF$160,MATCH($BX18,$FK$14:$FK$160,0)),"")</f>
        <v/>
      </c>
      <c r="BV18" s="240" t="str">
        <f t="shared" ref="BV18:BV69" si="52">IFERROR(INDEX($FI$14:$FI$160,MATCH($BX18,$FK$14:$FK$160,0)),"")</f>
        <v/>
      </c>
      <c r="BW18" s="240" t="str">
        <f t="shared" ref="BW18:BW69" si="53">IFERROR(INDEX($FJ$14:$FJ$160,MATCH($BX18,$FK$14:$FK$160,0)),"")</f>
        <v/>
      </c>
      <c r="BX18" s="241">
        <v>5</v>
      </c>
      <c r="BY18" s="432"/>
      <c r="CM18" s="214" t="str">
        <f>IFERROR(IF(AND('Classificação geral'!$J11="FEM",'Classificação geral'!$K11=1,'Classificação geral'!G11="PCT"),'Classificação geral'!A11,""),"")</f>
        <v/>
      </c>
      <c r="CN18" s="214" t="str">
        <f>IFERROR(IF(AND('Classificação geral'!$J11="FEM",'Classificação geral'!$K11=1,'Classificação geral'!G11="PCT"),'Classificação geral'!$B11,""),"")</f>
        <v/>
      </c>
      <c r="CO18" s="215" t="str">
        <f>IF($CN18='Classificação geral'!$B11,'Classificação geral'!$C11,"")</f>
        <v/>
      </c>
      <c r="CP18" s="215" t="str">
        <f>IF($CN18='Classificação geral'!$B11,'Classificação geral'!$D11,"")</f>
        <v/>
      </c>
      <c r="CQ18" s="215" t="str">
        <f>IF($CN18='Classificação geral'!$B11,'Classificação geral'!$J11,"")</f>
        <v/>
      </c>
      <c r="CR18" s="215" t="str">
        <f>IF($CQ18='Classificação geral'!$J11,'Classificação geral'!$K11,"")</f>
        <v/>
      </c>
      <c r="CS18" s="205" t="str">
        <f>IF($CR18='Classificação geral'!$K11,'Classificação geral'!$AG11,"")</f>
        <v/>
      </c>
      <c r="CT18" s="215" t="str">
        <f>IF($CR18='Classificação geral'!$K11,'Classificação geral'!$M11,"")</f>
        <v/>
      </c>
      <c r="CU18" s="215" t="str">
        <f>IF($CR18='Classificação geral'!$K11,'Classificação geral'!$N11,"")</f>
        <v/>
      </c>
      <c r="CV18" s="215" t="str">
        <f>IF($CR18='Classificação geral'!$K11,'Classificação geral'!$O11,"")</f>
        <v/>
      </c>
      <c r="CW18" s="309" t="str">
        <f>IF($CR18='Classificação geral'!$K11,'Classificação geral'!$AH11,"")</f>
        <v/>
      </c>
      <c r="CX18" s="216" t="str">
        <f>IFERROR(RANK(CW18,CW:CW,0)+ COUNTIF($CW$12:CW17,CW18),"")</f>
        <v/>
      </c>
      <c r="CY18" s="209" t="str">
        <f ca="1">IFERROR(RDEM(CX18,CX:CX,0),"")</f>
        <v/>
      </c>
      <c r="CZ18" s="214" t="str">
        <f>IFERROR(IF(AND('Classificação geral'!$J11="mas",'Classificação geral'!$K11=1,'Classificação geral'!$G11="pct"),'Classificação geral'!$A11,""),"")</f>
        <v/>
      </c>
      <c r="DA18" s="214" t="str">
        <f>IFERROR(IF(AND('Classificação geral'!$J11="mas",'Classificação geral'!$K11=1,'Classificação geral'!$G11="PCT"),'Classificação geral'!$B11,""),"")</f>
        <v/>
      </c>
      <c r="DB18" s="215" t="str">
        <f>IF($DA18='Classificação geral'!$B11,'Classificação geral'!$C11,"")</f>
        <v/>
      </c>
      <c r="DC18" s="215" t="str">
        <f>IF($DA18='Classificação geral'!$B11,'Classificação geral'!$D11,"")</f>
        <v/>
      </c>
      <c r="DD18" s="215" t="str">
        <f>IF($DA18='Classificação geral'!$B11,'Classificação geral'!$J11,"")</f>
        <v/>
      </c>
      <c r="DE18" s="214" t="str">
        <f>IFERROR(IF(AND($DD18="mas",'Classificação geral'!$K11=1),'Classificação geral'!K11,""),"")</f>
        <v/>
      </c>
      <c r="DF18" s="214" t="str">
        <f>IFERROR(IF(AND($DD18="mas",'Classificação geral'!$K11=1),'Classificação geral'!AG11,""),"")</f>
        <v/>
      </c>
      <c r="DG18" s="214" t="str">
        <f>IFERROR(IF(AND($DD18="mas",'Classificação geral'!$K11=1),'Classificação geral'!M11,""),"")</f>
        <v/>
      </c>
      <c r="DH18" s="214" t="str">
        <f>IFERROR(IF(AND($DD18="mas",'Classificação geral'!$K11=1),'Classificação geral'!N11,""),"")</f>
        <v/>
      </c>
      <c r="DI18" s="214" t="str">
        <f>IFERROR(IF(AND($DD18="mas",'Classificação geral'!$K11=1),'Classificação geral'!O11,""),"")</f>
        <v/>
      </c>
      <c r="DJ18" s="214" t="str">
        <f>IFERROR(IF(AND($DD18="mas",'Classificação geral'!$K11=1),'Classificação geral'!AH11,""),"")</f>
        <v/>
      </c>
      <c r="DK18" s="216" t="str">
        <f>IFERROR(RANK(DJ18,DJ5:DJ204,0)+ COUNTIF($DJ$12:DJ17,DJ18),"")</f>
        <v/>
      </c>
      <c r="DL18" s="209"/>
      <c r="DM18" s="214" t="str">
        <f>IFERROR(IF(AND('Classificação geral'!$J11="fem",'Classificação geral'!$K11=2,'Classificação geral'!$G11="pct"),'Classificação geral'!$A11,""),"")</f>
        <v/>
      </c>
      <c r="DN18" s="214" t="str">
        <f>IFERROR(IF(AND('Classificação geral'!$J11="fem",'Classificação geral'!$K11=2,'Classificação geral'!$G11="pct"),'Classificação geral'!$B11,""),"")</f>
        <v/>
      </c>
      <c r="DO18" s="215" t="str">
        <f>IF($DN18='Classificação geral'!$B11,'Classificação geral'!$C11,"")</f>
        <v/>
      </c>
      <c r="DP18" s="215" t="str">
        <f>IF($DN18='Classificação geral'!$B11,'Classificação geral'!$D11,"")</f>
        <v/>
      </c>
      <c r="DQ18" s="215" t="str">
        <f>IF($DN18='Classificação geral'!$B11,'Classificação geral'!$J11,"")</f>
        <v/>
      </c>
      <c r="DR18" s="214" t="str">
        <f>IFERROR(IF(AND($DQ18="fem",'Classificação geral'!$K11=2),'Classificação geral'!K11,""),"")</f>
        <v/>
      </c>
      <c r="DS18" s="214" t="str">
        <f>IFERROR(IF(AND($DQ18="fem",'Classificação geral'!$K11=2),'Classificação geral'!AG11,""),"")</f>
        <v/>
      </c>
      <c r="DT18" s="214" t="str">
        <f>IFERROR(IF(AND($DQ18="fem",'Classificação geral'!$K11=2),'Classificação geral'!M11,""),"")</f>
        <v/>
      </c>
      <c r="DU18" s="214" t="str">
        <f>IFERROR(IF(AND($DQ18="fem",'Classificação geral'!$K11=2),'Classificação geral'!N11,""),"")</f>
        <v/>
      </c>
      <c r="DV18" s="214" t="str">
        <f>IFERROR(IF(AND($DQ18="fem",'Classificação geral'!$K11=2),'Classificação geral'!O11,""),"")</f>
        <v/>
      </c>
      <c r="DW18" s="214" t="str">
        <f>IFERROR(IF(AND($DQ18="fem",'Classificação geral'!$K11=2),'Classificação geral'!AH11,""),"")</f>
        <v/>
      </c>
      <c r="DX18" s="216" t="str">
        <f>IFERROR(RANK(DW18,DW:DW,0)+ COUNTIF(DW$12:$DW16,DW18),"")</f>
        <v/>
      </c>
      <c r="DY18" s="209"/>
      <c r="DZ18" s="214" t="str">
        <f>IFERROR(IF(AND('Classificação geral'!$J11="mas",'Classificação geral'!$K11=2,'Classificação geral'!$G11="pct"),'Classificação geral'!$A11,""),"")</f>
        <v/>
      </c>
      <c r="EA18" s="214" t="str">
        <f>IFERROR(IF(AND('Classificação geral'!$J11="mas",'Classificação geral'!$K11=2,'Classificação geral'!$G11="pct"),'Classificação geral'!$B11,""),"")</f>
        <v/>
      </c>
      <c r="EB18" s="215" t="str">
        <f>IF($EA18='Classificação geral'!$B11,'Classificação geral'!$C11,"")</f>
        <v/>
      </c>
      <c r="EC18" s="215" t="str">
        <f>IF($EA18='Classificação geral'!$B11,'Classificação geral'!$D11,"")</f>
        <v/>
      </c>
      <c r="ED18" s="215" t="str">
        <f>IF($EA18='Classificação geral'!$B11,'Classificação geral'!$J11,"")</f>
        <v/>
      </c>
      <c r="EE18" s="214" t="str">
        <f>IFERROR(IF(AND($ED18="mas",'Classificação geral'!$K11=2),'Classificação geral'!K11,""),"")</f>
        <v/>
      </c>
      <c r="EF18" s="214" t="str">
        <f>IFERROR(IF(AND($ED18="mas",'Classificação geral'!$K11=2),'Classificação geral'!AG11,""),"")</f>
        <v/>
      </c>
      <c r="EG18" s="214" t="str">
        <f>IFERROR(IF(AND($ED18="mas",'Classificação geral'!$K11=2),'Classificação geral'!M11,""),"")</f>
        <v/>
      </c>
      <c r="EH18" s="214" t="str">
        <f>IFERROR(IF(AND($ED18="mas",'Classificação geral'!$K11=2),'Classificação geral'!N11,""),"")</f>
        <v/>
      </c>
      <c r="EI18" s="214" t="str">
        <f>IFERROR(IF(AND($ED18="mas",'Classificação geral'!$K11=2),'Classificação geral'!O11,""),"")</f>
        <v/>
      </c>
      <c r="EJ18" s="214" t="str">
        <f>IFERROR(IF(AND($ED18="mas",'Classificação geral'!$K11=2),'Classificação geral'!AH11,""),"")</f>
        <v/>
      </c>
      <c r="EK18" s="216" t="str">
        <f>IFERROR(RANK(EJ18,EJ:EJ,0)+ COUNTIF(EJ$12:$GJ$12,EJ18),"")</f>
        <v/>
      </c>
      <c r="EL18" s="209"/>
      <c r="EM18" s="214" t="str">
        <f>IFERROR(IF(AND('Classificação geral'!$J11="fem",'Classificação geral'!$K11=3,'Classificação geral'!$G11="pct"),'Classificação geral'!$A11,""),"")</f>
        <v/>
      </c>
      <c r="EN18" s="214" t="str">
        <f>IFERROR(IF(AND('Classificação geral'!$J11="fem",'Classificação geral'!$K11=3,'Classificação geral'!$G11="pct"),'Classificação geral'!$B11,""),"")</f>
        <v/>
      </c>
      <c r="EO18" s="215" t="str">
        <f>IF($EN18='Classificação geral'!$B11,'Classificação geral'!$C11,"")</f>
        <v/>
      </c>
      <c r="EP18" s="215" t="str">
        <f>IF($EN18='Classificação geral'!$B11,'Classificação geral'!$D11,"")</f>
        <v/>
      </c>
      <c r="EQ18" s="215" t="str">
        <f>IF($EN18='Classificação geral'!$B11,'Classificação geral'!$J11,"")</f>
        <v/>
      </c>
      <c r="ER18" s="215" t="str">
        <f>IF($EQ18='Classificação geral'!$J11,'Classificação geral'!$K11,"")</f>
        <v/>
      </c>
      <c r="ES18" s="215" t="str">
        <f>IF($ER18='Classificação geral'!$K11,'Classificação geral'!$AG11,"")</f>
        <v/>
      </c>
      <c r="ET18" s="215" t="str">
        <f>IF($ER18='Classificação geral'!$K11,'Classificação geral'!$M11,"")</f>
        <v/>
      </c>
      <c r="EU18" s="215" t="str">
        <f>IF($ER18='Classificação geral'!$K11,'Classificação geral'!$N11,"")</f>
        <v/>
      </c>
      <c r="EV18" s="215" t="str">
        <f>IF($ER18='Classificação geral'!$K11,'Classificação geral'!$O11,"")</f>
        <v/>
      </c>
      <c r="EW18" s="215" t="str">
        <f>IF($ER18='Classificação geral'!$K11,'Classificação geral'!$AH11,"")</f>
        <v/>
      </c>
      <c r="EX18" s="216" t="str">
        <f>IFERROR(RANK(EW18,EW:EW,0)+ COUNTIF(EW$12:$GW16,EW18),"")</f>
        <v/>
      </c>
      <c r="EY18" s="209"/>
      <c r="EZ18" s="214" t="str">
        <f>IFERROR(IF(AND('Classificação geral'!$J11="mas",'Classificação geral'!$K11=3,'Classificação geral'!$G11="PCT"),'Classificação geral'!$A11,""),"")</f>
        <v/>
      </c>
      <c r="FA18" s="214" t="str">
        <f>IFERROR(IF(AND('Classificação geral'!$J11="mas",'Classificação geral'!$K11=3,'Classificação geral'!$G11="PCT"),'Classificação geral'!$B11,""),"")</f>
        <v/>
      </c>
      <c r="FB18" s="215" t="str">
        <f>IF($FA18='Classificação geral'!$B11,'Classificação geral'!$C11,"")</f>
        <v/>
      </c>
      <c r="FC18" s="215" t="str">
        <f>IF($FA18='Classificação geral'!$B11,'Classificação geral'!$D11,"")</f>
        <v/>
      </c>
      <c r="FD18" s="215" t="str">
        <f>IF($FA18='Classificação geral'!$B11,'Classificação geral'!$J11,"")</f>
        <v/>
      </c>
      <c r="FE18" s="214" t="str">
        <f>IFERROR(IF(AND($FD18="mas",'Classificação geral'!$K11=3),'Classificação geral'!K11,""),"")</f>
        <v/>
      </c>
      <c r="FF18" s="214" t="str">
        <f>IFERROR(IF(AND($FD18="mas",'Classificação geral'!$K11=3),'Classificação geral'!AG11,""),"")</f>
        <v/>
      </c>
      <c r="FG18" s="214" t="str">
        <f>IFERROR(IF(AND($FD18="mas",'Classificação geral'!$K11=3),'Classificação geral'!M11,""),"")</f>
        <v/>
      </c>
      <c r="FH18" s="214" t="str">
        <f>IFERROR(IF(AND($FD18="mas",'Classificação geral'!$K11=3),'Classificação geral'!N11,""),"")</f>
        <v/>
      </c>
      <c r="FI18" s="214" t="str">
        <f>IFERROR(IF(AND($FD18="mas",'Classificação geral'!$K11=3),'Classificação geral'!O11,""),"")</f>
        <v/>
      </c>
      <c r="FJ18" s="214" t="str">
        <f>IFERROR(IF(AND($FD18="mas",'Classificação geral'!$K11=3),'Classificação geral'!AH11,""),"")</f>
        <v/>
      </c>
      <c r="FK18" s="216" t="str">
        <f>IFERROR(RANK(FJ18,FJ:FJ,0)+ COUNTIF(FJ$12:$FJ16,FJ18),"")</f>
        <v/>
      </c>
    </row>
    <row r="19" spans="2:167" s="243" customFormat="1" ht="27.75" customHeight="1" x14ac:dyDescent="0.4">
      <c r="B19" s="248" t="str">
        <f t="shared" si="0"/>
        <v/>
      </c>
      <c r="C19" s="238" t="str">
        <f t="shared" si="1"/>
        <v/>
      </c>
      <c r="D19" s="238" t="str">
        <f t="shared" si="2"/>
        <v/>
      </c>
      <c r="E19" s="238" t="str">
        <f t="shared" si="3"/>
        <v/>
      </c>
      <c r="F19" s="239" t="str">
        <f t="shared" si="4"/>
        <v/>
      </c>
      <c r="G19" s="239" t="str">
        <f t="shared" si="5"/>
        <v/>
      </c>
      <c r="H19" s="240" t="str">
        <f t="shared" si="6"/>
        <v/>
      </c>
      <c r="I19" s="240" t="str">
        <f t="shared" si="7"/>
        <v/>
      </c>
      <c r="J19" s="240" t="str">
        <f t="shared" si="8"/>
        <v/>
      </c>
      <c r="K19" s="241">
        <v>6</v>
      </c>
      <c r="L19" s="432"/>
      <c r="M19" s="242"/>
      <c r="N19" s="242"/>
      <c r="O19" s="248" t="str">
        <f t="shared" si="9"/>
        <v/>
      </c>
      <c r="P19" s="238" t="str">
        <f t="shared" si="10"/>
        <v/>
      </c>
      <c r="Q19" s="238" t="str">
        <f t="shared" si="11"/>
        <v/>
      </c>
      <c r="R19" s="238" t="str">
        <f t="shared" si="12"/>
        <v/>
      </c>
      <c r="S19" s="239" t="str">
        <f t="shared" si="13"/>
        <v/>
      </c>
      <c r="T19" s="239" t="str">
        <f t="shared" si="14"/>
        <v/>
      </c>
      <c r="U19" s="240" t="str">
        <f t="shared" si="15"/>
        <v/>
      </c>
      <c r="V19" s="240" t="str">
        <f t="shared" si="16"/>
        <v/>
      </c>
      <c r="W19" s="240" t="str">
        <f t="shared" si="17"/>
        <v/>
      </c>
      <c r="X19" s="241">
        <v>6</v>
      </c>
      <c r="Y19" s="432"/>
      <c r="Z19" s="242"/>
      <c r="AB19" s="249" t="str">
        <f t="shared" si="18"/>
        <v/>
      </c>
      <c r="AC19" s="238" t="str">
        <f t="shared" si="19"/>
        <v/>
      </c>
      <c r="AD19" s="238" t="str">
        <f t="shared" si="20"/>
        <v/>
      </c>
      <c r="AE19" s="238" t="str">
        <f t="shared" si="21"/>
        <v/>
      </c>
      <c r="AF19" s="239" t="str">
        <f t="shared" si="22"/>
        <v/>
      </c>
      <c r="AG19" s="239" t="str">
        <f t="shared" si="23"/>
        <v/>
      </c>
      <c r="AH19" s="240" t="str">
        <f t="shared" si="24"/>
        <v/>
      </c>
      <c r="AI19" s="240" t="str">
        <f t="shared" si="25"/>
        <v/>
      </c>
      <c r="AJ19" s="240" t="str">
        <f t="shared" si="26"/>
        <v/>
      </c>
      <c r="AK19" s="241">
        <v>6</v>
      </c>
      <c r="AL19" s="432"/>
      <c r="AM19" s="242"/>
      <c r="AN19" s="242"/>
      <c r="AO19" s="249" t="str">
        <f t="shared" si="27"/>
        <v/>
      </c>
      <c r="AP19" s="238" t="str">
        <f t="shared" si="28"/>
        <v/>
      </c>
      <c r="AQ19" s="238" t="str">
        <f t="shared" si="29"/>
        <v/>
      </c>
      <c r="AR19" s="238" t="str">
        <f t="shared" si="30"/>
        <v/>
      </c>
      <c r="AS19" s="239" t="str">
        <f t="shared" si="31"/>
        <v/>
      </c>
      <c r="AT19" s="239" t="str">
        <f t="shared" si="32"/>
        <v/>
      </c>
      <c r="AU19" s="240" t="str">
        <f t="shared" si="33"/>
        <v/>
      </c>
      <c r="AV19" s="240" t="str">
        <f t="shared" si="34"/>
        <v/>
      </c>
      <c r="AW19" s="240" t="str">
        <f t="shared" si="35"/>
        <v/>
      </c>
      <c r="AX19" s="241">
        <v>6</v>
      </c>
      <c r="AY19" s="432"/>
      <c r="BB19" s="248" t="str">
        <f t="shared" si="36"/>
        <v/>
      </c>
      <c r="BC19" s="238" t="str">
        <f t="shared" si="37"/>
        <v/>
      </c>
      <c r="BD19" s="238" t="str">
        <f t="shared" si="38"/>
        <v/>
      </c>
      <c r="BE19" s="238" t="str">
        <f t="shared" si="39"/>
        <v/>
      </c>
      <c r="BF19" s="239" t="str">
        <f t="shared" si="40"/>
        <v/>
      </c>
      <c r="BG19" s="239" t="str">
        <f t="shared" si="41"/>
        <v/>
      </c>
      <c r="BH19" s="239" t="str">
        <f t="shared" si="42"/>
        <v/>
      </c>
      <c r="BI19" s="239" t="str">
        <f t="shared" si="43"/>
        <v/>
      </c>
      <c r="BJ19" s="240" t="str">
        <f t="shared" si="44"/>
        <v/>
      </c>
      <c r="BK19" s="241">
        <v>6</v>
      </c>
      <c r="BL19" s="432"/>
      <c r="BM19" s="242"/>
      <c r="BN19" s="242"/>
      <c r="BO19" s="248" t="str">
        <f t="shared" si="45"/>
        <v/>
      </c>
      <c r="BP19" s="238" t="str">
        <f t="shared" si="46"/>
        <v/>
      </c>
      <c r="BQ19" s="238" t="str">
        <f t="shared" si="47"/>
        <v/>
      </c>
      <c r="BR19" s="238" t="str">
        <f t="shared" si="48"/>
        <v/>
      </c>
      <c r="BS19" s="239" t="str">
        <f t="shared" si="49"/>
        <v/>
      </c>
      <c r="BT19" s="239" t="str">
        <f t="shared" si="50"/>
        <v/>
      </c>
      <c r="BU19" s="240" t="str">
        <f t="shared" si="51"/>
        <v/>
      </c>
      <c r="BV19" s="240" t="str">
        <f t="shared" si="52"/>
        <v/>
      </c>
      <c r="BW19" s="240" t="str">
        <f t="shared" si="53"/>
        <v/>
      </c>
      <c r="BX19" s="241">
        <v>6</v>
      </c>
      <c r="BY19" s="432"/>
      <c r="CM19" s="214" t="str">
        <f>IFERROR(IF(AND('Classificação geral'!$J12="FEM",'Classificação geral'!$K12=1,'Classificação geral'!G12="PCT"),'Classificação geral'!A12,""),"")</f>
        <v/>
      </c>
      <c r="CN19" s="214" t="str">
        <f>IFERROR(IF(AND('Classificação geral'!$J12="FEM",'Classificação geral'!$K12=1,'Classificação geral'!G12="PCT"),'Classificação geral'!$B12,""),"")</f>
        <v/>
      </c>
      <c r="CO19" s="215" t="str">
        <f>IF($CN19='Classificação geral'!$B12,'Classificação geral'!$C12,"")</f>
        <v/>
      </c>
      <c r="CP19" s="215" t="str">
        <f>IF($CN19='Classificação geral'!$B12,'Classificação geral'!$D12,"")</f>
        <v/>
      </c>
      <c r="CQ19" s="215" t="str">
        <f>IF($CN19='Classificação geral'!$B12,'Classificação geral'!$J12,"")</f>
        <v/>
      </c>
      <c r="CR19" s="215" t="str">
        <f>IF($CQ19='Classificação geral'!$J12,'Classificação geral'!$K12,"")</f>
        <v/>
      </c>
      <c r="CS19" s="205" t="str">
        <f>IF($CR19='Classificação geral'!$K12,'Classificação geral'!$AG12,"")</f>
        <v/>
      </c>
      <c r="CT19" s="215" t="str">
        <f>IF($CR19='Classificação geral'!$K12,'Classificação geral'!$M12,"")</f>
        <v/>
      </c>
      <c r="CU19" s="215" t="str">
        <f>IF($CR19='Classificação geral'!$K12,'Classificação geral'!$N12,"")</f>
        <v/>
      </c>
      <c r="CV19" s="215" t="str">
        <f>IF($CR19='Classificação geral'!$K12,'Classificação geral'!$O12,"")</f>
        <v/>
      </c>
      <c r="CW19" s="309" t="str">
        <f>IF($CR19='Classificação geral'!$K12,'Classificação geral'!$AH12,"")</f>
        <v/>
      </c>
      <c r="CX19" s="216" t="str">
        <f>IFERROR(RANK(CW19,CW:CW,0)+ COUNTIF($CW$12:CW18,CW19),"")</f>
        <v/>
      </c>
      <c r="CY19" s="209" t="str">
        <f ca="1">IFERROR(RDEM(CX19,CX:CX,0),"")</f>
        <v/>
      </c>
      <c r="CZ19" s="214" t="str">
        <f>IFERROR(IF(AND('Classificação geral'!$J12="mas",'Classificação geral'!$K12=1,'Classificação geral'!$G12="pct"),'Classificação geral'!$A12,""),"")</f>
        <v/>
      </c>
      <c r="DA19" s="214" t="str">
        <f>IFERROR(IF(AND('Classificação geral'!$J12="mas",'Classificação geral'!$K12=1,'Classificação geral'!$G12="PCT"),'Classificação geral'!$B12,""),"")</f>
        <v/>
      </c>
      <c r="DB19" s="215" t="str">
        <f>IF($DA19='Classificação geral'!$B12,'Classificação geral'!$C12,"")</f>
        <v/>
      </c>
      <c r="DC19" s="215" t="str">
        <f>IF($DA19='Classificação geral'!$B12,'Classificação geral'!$D12,"")</f>
        <v/>
      </c>
      <c r="DD19" s="215" t="str">
        <f>IF($DA19='Classificação geral'!$B12,'Classificação geral'!$J12,"")</f>
        <v/>
      </c>
      <c r="DE19" s="214" t="str">
        <f>IFERROR(IF(AND($DD19="mas",'Classificação geral'!$K12=1),'Classificação geral'!K12,""),"")</f>
        <v/>
      </c>
      <c r="DF19" s="214" t="str">
        <f>IFERROR(IF(AND($DD19="mas",'Classificação geral'!$K12=1),'Classificação geral'!AG12,""),"")</f>
        <v/>
      </c>
      <c r="DG19" s="214" t="str">
        <f>IFERROR(IF(AND($DD19="mas",'Classificação geral'!$K12=1),'Classificação geral'!M12,""),"")</f>
        <v/>
      </c>
      <c r="DH19" s="214" t="str">
        <f>IFERROR(IF(AND($DD19="mas",'Classificação geral'!$K12=1),'Classificação geral'!N12,""),"")</f>
        <v/>
      </c>
      <c r="DI19" s="214" t="str">
        <f>IFERROR(IF(AND($DD19="mas",'Classificação geral'!$K12=1),'Classificação geral'!O12,""),"")</f>
        <v/>
      </c>
      <c r="DJ19" s="214" t="str">
        <f>IFERROR(IF(AND($DD19="mas",'Classificação geral'!$K12=1),'Classificação geral'!AH12,""),"")</f>
        <v/>
      </c>
      <c r="DK19" s="216" t="str">
        <f>IFERROR(RANK(DJ19,DJ6:DJ205,0)+ COUNTIF($DJ$12:DJ18,DJ19),"")</f>
        <v/>
      </c>
      <c r="DL19" s="209"/>
      <c r="DM19" s="214" t="str">
        <f>IFERROR(IF(AND('Classificação geral'!$J12="fem",'Classificação geral'!$K12=2,'Classificação geral'!$G12="pct"),'Classificação geral'!$A12,""),"")</f>
        <v/>
      </c>
      <c r="DN19" s="214" t="str">
        <f>IFERROR(IF(AND('Classificação geral'!$J12="fem",'Classificação geral'!$K12=2,'Classificação geral'!$G12="pct"),'Classificação geral'!$B12,""),"")</f>
        <v/>
      </c>
      <c r="DO19" s="215" t="str">
        <f>IF($DN19='Classificação geral'!$B12,'Classificação geral'!$C12,"")</f>
        <v/>
      </c>
      <c r="DP19" s="215" t="str">
        <f>IF($DN19='Classificação geral'!$B12,'Classificação geral'!$D12,"")</f>
        <v/>
      </c>
      <c r="DQ19" s="215" t="str">
        <f>IF($DN19='Classificação geral'!$B12,'Classificação geral'!$J12,"")</f>
        <v/>
      </c>
      <c r="DR19" s="214" t="str">
        <f>IFERROR(IF(AND($DQ19="fem",'Classificação geral'!$K12=2),'Classificação geral'!K12,""),"")</f>
        <v/>
      </c>
      <c r="DS19" s="214" t="str">
        <f>IFERROR(IF(AND($DQ19="fem",'Classificação geral'!$K12=2),'Classificação geral'!AG12,""),"")</f>
        <v/>
      </c>
      <c r="DT19" s="214" t="str">
        <f>IFERROR(IF(AND($DQ19="fem",'Classificação geral'!$K12=2),'Classificação geral'!M12,""),"")</f>
        <v/>
      </c>
      <c r="DU19" s="214" t="str">
        <f>IFERROR(IF(AND($DQ19="fem",'Classificação geral'!$K12=2),'Classificação geral'!N12,""),"")</f>
        <v/>
      </c>
      <c r="DV19" s="214" t="str">
        <f>IFERROR(IF(AND($DQ19="fem",'Classificação geral'!$K12=2),'Classificação geral'!O12,""),"")</f>
        <v/>
      </c>
      <c r="DW19" s="214" t="str">
        <f>IFERROR(IF(AND($DQ19="fem",'Classificação geral'!$K12=2),'Classificação geral'!AH12,""),"")</f>
        <v/>
      </c>
      <c r="DX19" s="216" t="str">
        <f>IFERROR(RANK(DW19,DW:DW,0)+ COUNTIF(DW$12:$DW17,DW19),"")</f>
        <v/>
      </c>
      <c r="DY19" s="209"/>
      <c r="DZ19" s="214" t="str">
        <f>IFERROR(IF(AND('Classificação geral'!$J12="mas",'Classificação geral'!$K12=2,'Classificação geral'!$G12="pct"),'Classificação geral'!$A12,""),"")</f>
        <v/>
      </c>
      <c r="EA19" s="214" t="str">
        <f>IFERROR(IF(AND('Classificação geral'!$J12="mas",'Classificação geral'!$K12=2,'Classificação geral'!$G12="pct"),'Classificação geral'!$B12,""),"")</f>
        <v/>
      </c>
      <c r="EB19" s="215" t="str">
        <f>IF($EA19='Classificação geral'!$B12,'Classificação geral'!$C12,"")</f>
        <v/>
      </c>
      <c r="EC19" s="215" t="str">
        <f>IF($EA19='Classificação geral'!$B12,'Classificação geral'!$D12,"")</f>
        <v/>
      </c>
      <c r="ED19" s="215" t="str">
        <f>IF($EA19='Classificação geral'!$B12,'Classificação geral'!$J12,"")</f>
        <v/>
      </c>
      <c r="EE19" s="214" t="str">
        <f>IFERROR(IF(AND($ED19="mas",'Classificação geral'!$K12=2),'Classificação geral'!K12,""),"")</f>
        <v/>
      </c>
      <c r="EF19" s="214" t="str">
        <f>IFERROR(IF(AND($ED19="mas",'Classificação geral'!$K12=2),'Classificação geral'!AG12,""),"")</f>
        <v/>
      </c>
      <c r="EG19" s="214" t="str">
        <f>IFERROR(IF(AND($ED19="mas",'Classificação geral'!$K12=2),'Classificação geral'!M12,""),"")</f>
        <v/>
      </c>
      <c r="EH19" s="214" t="str">
        <f>IFERROR(IF(AND($ED19="mas",'Classificação geral'!$K12=2),'Classificação geral'!N12,""),"")</f>
        <v/>
      </c>
      <c r="EI19" s="214" t="str">
        <f>IFERROR(IF(AND($ED19="mas",'Classificação geral'!$K12=2),'Classificação geral'!O12,""),"")</f>
        <v/>
      </c>
      <c r="EJ19" s="214" t="str">
        <f>IFERROR(IF(AND($ED19="mas",'Classificação geral'!$K12=2),'Classificação geral'!AH12,""),"")</f>
        <v/>
      </c>
      <c r="EK19" s="216" t="str">
        <f>IFERROR(RANK(EJ19,EJ:EJ,0)+ COUNTIF(EJ$12:$GJ$12,EJ19),"")</f>
        <v/>
      </c>
      <c r="EL19" s="209"/>
      <c r="EM19" s="214" t="str">
        <f>IFERROR(IF(AND('Classificação geral'!$J12="fem",'Classificação geral'!$K12=3,'Classificação geral'!$G12="pct"),'Classificação geral'!$A12,""),"")</f>
        <v/>
      </c>
      <c r="EN19" s="214" t="str">
        <f>IFERROR(IF(AND('Classificação geral'!$J12="fem",'Classificação geral'!$K12=3,'Classificação geral'!$G12="pct"),'Classificação geral'!$B12,""),"")</f>
        <v/>
      </c>
      <c r="EO19" s="215" t="str">
        <f>IF($EN19='Classificação geral'!$B12,'Classificação geral'!$C12,"")</f>
        <v/>
      </c>
      <c r="EP19" s="215" t="str">
        <f>IF($EN19='Classificação geral'!$B12,'Classificação geral'!$D12,"")</f>
        <v/>
      </c>
      <c r="EQ19" s="215" t="str">
        <f>IF($EN19='Classificação geral'!$B12,'Classificação geral'!$J12,"")</f>
        <v/>
      </c>
      <c r="ER19" s="215" t="str">
        <f>IF($EQ19='Classificação geral'!$J12,'Classificação geral'!$K12,"")</f>
        <v/>
      </c>
      <c r="ES19" s="215" t="str">
        <f>IF($ER19='Classificação geral'!$K12,'Classificação geral'!$AG12,"")</f>
        <v/>
      </c>
      <c r="ET19" s="215" t="str">
        <f>IF($ER19='Classificação geral'!$K12,'Classificação geral'!$M12,"")</f>
        <v/>
      </c>
      <c r="EU19" s="215" t="str">
        <f>IF($ER19='Classificação geral'!$K12,'Classificação geral'!$N12,"")</f>
        <v/>
      </c>
      <c r="EV19" s="215" t="str">
        <f>IF($ER19='Classificação geral'!$K12,'Classificação geral'!$O12,"")</f>
        <v/>
      </c>
      <c r="EW19" s="215" t="str">
        <f>IF($ER19='Classificação geral'!$K12,'Classificação geral'!$AH12,"")</f>
        <v/>
      </c>
      <c r="EX19" s="216" t="str">
        <f>IFERROR(RANK(EW19,EW:EW,0)+ COUNTIF(EW$12:$GW17,EW19),"")</f>
        <v/>
      </c>
      <c r="EY19" s="209"/>
      <c r="EZ19" s="214" t="str">
        <f>IFERROR(IF(AND('Classificação geral'!$J12="mas",'Classificação geral'!$K12=3,'Classificação geral'!$G12="PCT"),'Classificação geral'!$A12,""),"")</f>
        <v/>
      </c>
      <c r="FA19" s="214" t="str">
        <f>IFERROR(IF(AND('Classificação geral'!$J12="mas",'Classificação geral'!$K12=3,'Classificação geral'!$G12="PCT"),'Classificação geral'!$B12,""),"")</f>
        <v/>
      </c>
      <c r="FB19" s="215" t="str">
        <f>IF($FA19='Classificação geral'!$B12,'Classificação geral'!$C12,"")</f>
        <v/>
      </c>
      <c r="FC19" s="215" t="str">
        <f>IF($FA19='Classificação geral'!$B12,'Classificação geral'!$D12,"")</f>
        <v/>
      </c>
      <c r="FD19" s="215" t="str">
        <f>IF($FA19='Classificação geral'!$B12,'Classificação geral'!$J12,"")</f>
        <v/>
      </c>
      <c r="FE19" s="214" t="str">
        <f>IFERROR(IF(AND($FD19="mas",'Classificação geral'!$K12=3),'Classificação geral'!K12,""),"")</f>
        <v/>
      </c>
      <c r="FF19" s="214" t="str">
        <f>IFERROR(IF(AND($FD19="mas",'Classificação geral'!$K12=3),'Classificação geral'!AG12,""),"")</f>
        <v/>
      </c>
      <c r="FG19" s="214" t="str">
        <f>IFERROR(IF(AND($FD19="mas",'Classificação geral'!$K12=3),'Classificação geral'!M12,""),"")</f>
        <v/>
      </c>
      <c r="FH19" s="214" t="str">
        <f>IFERROR(IF(AND($FD19="mas",'Classificação geral'!$K12=3),'Classificação geral'!N12,""),"")</f>
        <v/>
      </c>
      <c r="FI19" s="214" t="str">
        <f>IFERROR(IF(AND($FD19="mas",'Classificação geral'!$K12=3),'Classificação geral'!O12,""),"")</f>
        <v/>
      </c>
      <c r="FJ19" s="214" t="str">
        <f>IFERROR(IF(AND($FD19="mas",'Classificação geral'!$K12=3),'Classificação geral'!AH12,""),"")</f>
        <v/>
      </c>
      <c r="FK19" s="216" t="str">
        <f>IFERROR(RANK(FJ19,FJ:FJ,0)+ COUNTIF(FJ$12:$FJ17,FJ19),"")</f>
        <v/>
      </c>
    </row>
    <row r="20" spans="2:167" s="243" customFormat="1" ht="27.75" customHeight="1" x14ac:dyDescent="0.4">
      <c r="B20" s="248" t="str">
        <f t="shared" si="0"/>
        <v/>
      </c>
      <c r="C20" s="238" t="str">
        <f t="shared" si="1"/>
        <v/>
      </c>
      <c r="D20" s="238" t="str">
        <f t="shared" si="2"/>
        <v/>
      </c>
      <c r="E20" s="238" t="str">
        <f t="shared" si="3"/>
        <v/>
      </c>
      <c r="F20" s="239" t="str">
        <f t="shared" si="4"/>
        <v/>
      </c>
      <c r="G20" s="239" t="str">
        <f t="shared" si="5"/>
        <v/>
      </c>
      <c r="H20" s="240" t="str">
        <f t="shared" si="6"/>
        <v/>
      </c>
      <c r="I20" s="240" t="str">
        <f t="shared" si="7"/>
        <v/>
      </c>
      <c r="J20" s="240" t="str">
        <f t="shared" si="8"/>
        <v/>
      </c>
      <c r="K20" s="241">
        <v>7</v>
      </c>
      <c r="L20" s="432"/>
      <c r="M20" s="242"/>
      <c r="N20" s="242"/>
      <c r="O20" s="248" t="str">
        <f t="shared" si="9"/>
        <v/>
      </c>
      <c r="P20" s="238" t="str">
        <f t="shared" si="10"/>
        <v/>
      </c>
      <c r="Q20" s="238" t="str">
        <f t="shared" si="11"/>
        <v/>
      </c>
      <c r="R20" s="238" t="str">
        <f t="shared" si="12"/>
        <v/>
      </c>
      <c r="S20" s="239" t="str">
        <f t="shared" si="13"/>
        <v/>
      </c>
      <c r="T20" s="239" t="str">
        <f t="shared" si="14"/>
        <v/>
      </c>
      <c r="U20" s="240" t="str">
        <f t="shared" si="15"/>
        <v/>
      </c>
      <c r="V20" s="240" t="str">
        <f t="shared" si="16"/>
        <v/>
      </c>
      <c r="W20" s="240" t="str">
        <f t="shared" si="17"/>
        <v/>
      </c>
      <c r="X20" s="241">
        <v>7</v>
      </c>
      <c r="Y20" s="432"/>
      <c r="Z20" s="242"/>
      <c r="AB20" s="249" t="str">
        <f t="shared" si="18"/>
        <v/>
      </c>
      <c r="AC20" s="238" t="str">
        <f t="shared" si="19"/>
        <v/>
      </c>
      <c r="AD20" s="238" t="str">
        <f t="shared" si="20"/>
        <v/>
      </c>
      <c r="AE20" s="238" t="str">
        <f t="shared" si="21"/>
        <v/>
      </c>
      <c r="AF20" s="239" t="str">
        <f t="shared" si="22"/>
        <v/>
      </c>
      <c r="AG20" s="239" t="str">
        <f t="shared" si="23"/>
        <v/>
      </c>
      <c r="AH20" s="240" t="str">
        <f t="shared" si="24"/>
        <v/>
      </c>
      <c r="AI20" s="240" t="str">
        <f t="shared" si="25"/>
        <v/>
      </c>
      <c r="AJ20" s="240" t="str">
        <f t="shared" si="26"/>
        <v/>
      </c>
      <c r="AK20" s="241">
        <v>7</v>
      </c>
      <c r="AL20" s="432"/>
      <c r="AM20" s="242"/>
      <c r="AN20" s="242"/>
      <c r="AO20" s="249" t="str">
        <f t="shared" si="27"/>
        <v/>
      </c>
      <c r="AP20" s="238" t="str">
        <f t="shared" si="28"/>
        <v/>
      </c>
      <c r="AQ20" s="238" t="str">
        <f t="shared" si="29"/>
        <v/>
      </c>
      <c r="AR20" s="238" t="str">
        <f t="shared" si="30"/>
        <v/>
      </c>
      <c r="AS20" s="239" t="str">
        <f t="shared" si="31"/>
        <v/>
      </c>
      <c r="AT20" s="239" t="str">
        <f t="shared" si="32"/>
        <v/>
      </c>
      <c r="AU20" s="240" t="str">
        <f t="shared" si="33"/>
        <v/>
      </c>
      <c r="AV20" s="240" t="str">
        <f t="shared" si="34"/>
        <v/>
      </c>
      <c r="AW20" s="240" t="str">
        <f t="shared" si="35"/>
        <v/>
      </c>
      <c r="AX20" s="241">
        <v>7</v>
      </c>
      <c r="AY20" s="432"/>
      <c r="BB20" s="248" t="str">
        <f t="shared" si="36"/>
        <v/>
      </c>
      <c r="BC20" s="238" t="str">
        <f t="shared" si="37"/>
        <v/>
      </c>
      <c r="BD20" s="238" t="str">
        <f t="shared" si="38"/>
        <v/>
      </c>
      <c r="BE20" s="238" t="str">
        <f t="shared" si="39"/>
        <v/>
      </c>
      <c r="BF20" s="239" t="str">
        <f t="shared" si="40"/>
        <v/>
      </c>
      <c r="BG20" s="239" t="str">
        <f t="shared" si="41"/>
        <v/>
      </c>
      <c r="BH20" s="239" t="str">
        <f t="shared" si="42"/>
        <v/>
      </c>
      <c r="BI20" s="239" t="str">
        <f t="shared" si="43"/>
        <v/>
      </c>
      <c r="BJ20" s="240" t="str">
        <f t="shared" si="44"/>
        <v/>
      </c>
      <c r="BK20" s="241">
        <v>7</v>
      </c>
      <c r="BL20" s="432"/>
      <c r="BM20" s="242"/>
      <c r="BN20" s="242"/>
      <c r="BO20" s="248" t="str">
        <f t="shared" si="45"/>
        <v/>
      </c>
      <c r="BP20" s="238" t="str">
        <f t="shared" si="46"/>
        <v/>
      </c>
      <c r="BQ20" s="238" t="str">
        <f t="shared" si="47"/>
        <v/>
      </c>
      <c r="BR20" s="238" t="str">
        <f t="shared" si="48"/>
        <v/>
      </c>
      <c r="BS20" s="239" t="str">
        <f t="shared" si="49"/>
        <v/>
      </c>
      <c r="BT20" s="239" t="str">
        <f t="shared" si="50"/>
        <v/>
      </c>
      <c r="BU20" s="240" t="str">
        <f t="shared" si="51"/>
        <v/>
      </c>
      <c r="BV20" s="240" t="str">
        <f t="shared" si="52"/>
        <v/>
      </c>
      <c r="BW20" s="240" t="str">
        <f t="shared" si="53"/>
        <v/>
      </c>
      <c r="BX20" s="241">
        <v>7</v>
      </c>
      <c r="BY20" s="432"/>
      <c r="CM20" s="214" t="str">
        <f>IFERROR(IF(AND('Classificação geral'!$J13="FEM",'Classificação geral'!$K13=1,'Classificação geral'!G13="PCT"),'Classificação geral'!A13,""),"")</f>
        <v/>
      </c>
      <c r="CN20" s="214" t="str">
        <f>IFERROR(IF(AND('Classificação geral'!$J13="FEM",'Classificação geral'!$K13=1,'Classificação geral'!G13="PCT"),'Classificação geral'!$B13,""),"")</f>
        <v/>
      </c>
      <c r="CO20" s="215" t="str">
        <f>IF($CN20='Classificação geral'!$B13,'Classificação geral'!$C13,"")</f>
        <v/>
      </c>
      <c r="CP20" s="215" t="str">
        <f>IF($CN20='Classificação geral'!$B13,'Classificação geral'!$D13,"")</f>
        <v/>
      </c>
      <c r="CQ20" s="215" t="str">
        <f>IF($CN20='Classificação geral'!$B13,'Classificação geral'!$J13,"")</f>
        <v/>
      </c>
      <c r="CR20" s="215" t="str">
        <f>IF($CQ20='Classificação geral'!$J13,'Classificação geral'!$K13,"")</f>
        <v/>
      </c>
      <c r="CS20" s="205" t="str">
        <f>IF($CR20='Classificação geral'!$K13,'Classificação geral'!$AG13,"")</f>
        <v/>
      </c>
      <c r="CT20" s="215" t="str">
        <f>IF($CR20='Classificação geral'!$K13,'Classificação geral'!$M13,"")</f>
        <v/>
      </c>
      <c r="CU20" s="215" t="str">
        <f>IF($CR20='Classificação geral'!$K13,'Classificação geral'!$N13,"")</f>
        <v/>
      </c>
      <c r="CV20" s="215" t="str">
        <f>IF($CR20='Classificação geral'!$K13,'Classificação geral'!$O13,"")</f>
        <v/>
      </c>
      <c r="CW20" s="309" t="str">
        <f>IF($CR20='Classificação geral'!$K13,'Classificação geral'!$AH13,"")</f>
        <v/>
      </c>
      <c r="CX20" s="216" t="str">
        <f>IFERROR(RANK(CW20,CW:CW,0)+ COUNTIF($CW$12:CW19,CW20),"")</f>
        <v/>
      </c>
      <c r="CY20" s="209" t="str">
        <f ca="1">IFERROR(RDEM(CX20,CX:CX,0),"")</f>
        <v/>
      </c>
      <c r="CZ20" s="214" t="str">
        <f>IFERROR(IF(AND('Classificação geral'!$J13="mas",'Classificação geral'!$K13=1,'Classificação geral'!$G13="pct"),'Classificação geral'!$A13,""),"")</f>
        <v/>
      </c>
      <c r="DA20" s="214" t="str">
        <f>IFERROR(IF(AND('Classificação geral'!$J13="mas",'Classificação geral'!$K13=1,'Classificação geral'!$G13="PCT"),'Classificação geral'!$B13,""),"")</f>
        <v/>
      </c>
      <c r="DB20" s="215" t="str">
        <f>IF($DA20='Classificação geral'!$B13,'Classificação geral'!$C13,"")</f>
        <v/>
      </c>
      <c r="DC20" s="215" t="str">
        <f>IF($DA20='Classificação geral'!$B13,'Classificação geral'!$D13,"")</f>
        <v/>
      </c>
      <c r="DD20" s="215" t="str">
        <f>IF($DA20='Classificação geral'!$B13,'Classificação geral'!$J13,"")</f>
        <v/>
      </c>
      <c r="DE20" s="214" t="str">
        <f>IFERROR(IF(AND($DD20="mas",'Classificação geral'!$K13=1),'Classificação geral'!K13,""),"")</f>
        <v/>
      </c>
      <c r="DF20" s="214" t="str">
        <f>IFERROR(IF(AND($DD20="mas",'Classificação geral'!$K13=1),'Classificação geral'!AG13,""),"")</f>
        <v/>
      </c>
      <c r="DG20" s="214" t="str">
        <f>IFERROR(IF(AND($DD20="mas",'Classificação geral'!$K13=1),'Classificação geral'!M13,""),"")</f>
        <v/>
      </c>
      <c r="DH20" s="214" t="str">
        <f>IFERROR(IF(AND($DD20="mas",'Classificação geral'!$K13=1),'Classificação geral'!N13,""),"")</f>
        <v/>
      </c>
      <c r="DI20" s="214" t="str">
        <f>IFERROR(IF(AND($DD20="mas",'Classificação geral'!$K13=1),'Classificação geral'!O13,""),"")</f>
        <v/>
      </c>
      <c r="DJ20" s="214" t="str">
        <f>IFERROR(IF(AND($DD20="mas",'Classificação geral'!$K13=1),'Classificação geral'!AH13,""),"")</f>
        <v/>
      </c>
      <c r="DK20" s="216" t="str">
        <f>IFERROR(RANK(DJ20,DJ7:DJ206,0)+ COUNTIF($DJ$12:DJ19,DJ20),"")</f>
        <v/>
      </c>
      <c r="DL20" s="209"/>
      <c r="DM20" s="214" t="str">
        <f>IFERROR(IF(AND('Classificação geral'!$J13="fem",'Classificação geral'!$K13=2,'Classificação geral'!$G13="pct"),'Classificação geral'!$A13,""),"")</f>
        <v/>
      </c>
      <c r="DN20" s="214" t="str">
        <f>IFERROR(IF(AND('Classificação geral'!$J13="fem",'Classificação geral'!$K13=2,'Classificação geral'!$G13="pct"),'Classificação geral'!$B13,""),"")</f>
        <v/>
      </c>
      <c r="DO20" s="215" t="str">
        <f>IF($DN20='Classificação geral'!$B13,'Classificação geral'!$C13,"")</f>
        <v/>
      </c>
      <c r="DP20" s="215" t="str">
        <f>IF($DN20='Classificação geral'!$B13,'Classificação geral'!$D13,"")</f>
        <v/>
      </c>
      <c r="DQ20" s="215" t="str">
        <f>IF($DN20='Classificação geral'!$B13,'Classificação geral'!$J13,"")</f>
        <v/>
      </c>
      <c r="DR20" s="214" t="str">
        <f>IFERROR(IF(AND($DQ20="fem",'Classificação geral'!$K13=2),'Classificação geral'!K13,""),"")</f>
        <v/>
      </c>
      <c r="DS20" s="214" t="str">
        <f>IFERROR(IF(AND($DQ20="fem",'Classificação geral'!$K13=2),'Classificação geral'!AG13,""),"")</f>
        <v/>
      </c>
      <c r="DT20" s="214" t="str">
        <f>IFERROR(IF(AND($DQ20="fem",'Classificação geral'!$K13=2),'Classificação geral'!M13,""),"")</f>
        <v/>
      </c>
      <c r="DU20" s="214" t="str">
        <f>IFERROR(IF(AND($DQ20="fem",'Classificação geral'!$K13=2),'Classificação geral'!N13,""),"")</f>
        <v/>
      </c>
      <c r="DV20" s="214" t="str">
        <f>IFERROR(IF(AND($DQ20="fem",'Classificação geral'!$K13=2),'Classificação geral'!O13,""),"")</f>
        <v/>
      </c>
      <c r="DW20" s="214" t="str">
        <f>IFERROR(IF(AND($DQ20="fem",'Classificação geral'!$K13=2),'Classificação geral'!AH13,""),"")</f>
        <v/>
      </c>
      <c r="DX20" s="216" t="str">
        <f>IFERROR(RANK(DW20,DW:DW,0)+ COUNTIF(DW$12:$DW18,DW20),"")</f>
        <v/>
      </c>
      <c r="DY20" s="209"/>
      <c r="DZ20" s="214" t="str">
        <f>IFERROR(IF(AND('Classificação geral'!$J13="mas",'Classificação geral'!$K13=2,'Classificação geral'!$G13="pct"),'Classificação geral'!$A13,""),"")</f>
        <v/>
      </c>
      <c r="EA20" s="214" t="str">
        <f>IFERROR(IF(AND('Classificação geral'!$J13="mas",'Classificação geral'!$K13=2,'Classificação geral'!$G13="pct"),'Classificação geral'!$B13,""),"")</f>
        <v/>
      </c>
      <c r="EB20" s="215" t="str">
        <f>IF($EA20='Classificação geral'!$B13,'Classificação geral'!$C13,"")</f>
        <v/>
      </c>
      <c r="EC20" s="215" t="str">
        <f>IF($EA20='Classificação geral'!$B13,'Classificação geral'!$D13,"")</f>
        <v/>
      </c>
      <c r="ED20" s="215" t="str">
        <f>IF($EA20='Classificação geral'!$B13,'Classificação geral'!$J13,"")</f>
        <v/>
      </c>
      <c r="EE20" s="214" t="str">
        <f>IFERROR(IF(AND($ED20="mas",'Classificação geral'!$K13=2),'Classificação geral'!K13,""),"")</f>
        <v/>
      </c>
      <c r="EF20" s="214" t="str">
        <f>IFERROR(IF(AND($ED20="mas",'Classificação geral'!$K13=2),'Classificação geral'!AG13,""),"")</f>
        <v/>
      </c>
      <c r="EG20" s="214" t="str">
        <f>IFERROR(IF(AND($ED20="mas",'Classificação geral'!$K13=2),'Classificação geral'!M13,""),"")</f>
        <v/>
      </c>
      <c r="EH20" s="214" t="str">
        <f>IFERROR(IF(AND($ED20="mas",'Classificação geral'!$K13=2),'Classificação geral'!N13,""),"")</f>
        <v/>
      </c>
      <c r="EI20" s="214" t="str">
        <f>IFERROR(IF(AND($ED20="mas",'Classificação geral'!$K13=2),'Classificação geral'!O13,""),"")</f>
        <v/>
      </c>
      <c r="EJ20" s="214" t="str">
        <f>IFERROR(IF(AND($ED20="mas",'Classificação geral'!$K13=2),'Classificação geral'!AH13,""),"")</f>
        <v/>
      </c>
      <c r="EK20" s="216" t="str">
        <f>IFERROR(RANK(EJ20,EJ:EJ,0)+ COUNTIF(EJ$12:$GJ$12,EJ20),"")</f>
        <v/>
      </c>
      <c r="EL20" s="209"/>
      <c r="EM20" s="214" t="str">
        <f>IFERROR(IF(AND('Classificação geral'!$J13="fem",'Classificação geral'!$K13=3,'Classificação geral'!$G13="pct"),'Classificação geral'!$A13,""),"")</f>
        <v/>
      </c>
      <c r="EN20" s="214" t="str">
        <f>IFERROR(IF(AND('Classificação geral'!$J13="fem",'Classificação geral'!$K13=3,'Classificação geral'!$G13="pct"),'Classificação geral'!$B13,""),"")</f>
        <v/>
      </c>
      <c r="EO20" s="215" t="str">
        <f>IF($EN20='Classificação geral'!$B13,'Classificação geral'!$C13,"")</f>
        <v/>
      </c>
      <c r="EP20" s="215" t="str">
        <f>IF($EN20='Classificação geral'!$B13,'Classificação geral'!$D13,"")</f>
        <v/>
      </c>
      <c r="EQ20" s="215" t="str">
        <f>IF($EN20='Classificação geral'!$B13,'Classificação geral'!$J13,"")</f>
        <v/>
      </c>
      <c r="ER20" s="215" t="str">
        <f>IF($EQ20='Classificação geral'!$J13,'Classificação geral'!$K13,"")</f>
        <v/>
      </c>
      <c r="ES20" s="215" t="str">
        <f>IF($ER20='Classificação geral'!$K13,'Classificação geral'!$AG13,"")</f>
        <v/>
      </c>
      <c r="ET20" s="215" t="str">
        <f>IF($ER20='Classificação geral'!$K13,'Classificação geral'!$M13,"")</f>
        <v/>
      </c>
      <c r="EU20" s="215" t="str">
        <f>IF($ER20='Classificação geral'!$K13,'Classificação geral'!$N13,"")</f>
        <v/>
      </c>
      <c r="EV20" s="215" t="str">
        <f>IF($ER20='Classificação geral'!$K13,'Classificação geral'!$O13,"")</f>
        <v/>
      </c>
      <c r="EW20" s="215" t="str">
        <f>IF($ER20='Classificação geral'!$K13,'Classificação geral'!$AH13,"")</f>
        <v/>
      </c>
      <c r="EX20" s="216" t="str">
        <f>IFERROR(RANK(EW20,EW:EW,0)+ COUNTIF(EW$12:$GW18,EW20),"")</f>
        <v/>
      </c>
      <c r="EY20" s="209"/>
      <c r="EZ20" s="214" t="str">
        <f>IFERROR(IF(AND('Classificação geral'!$J13="mas",'Classificação geral'!$K13=3,'Classificação geral'!$G13="PCT"),'Classificação geral'!$A13,""),"")</f>
        <v/>
      </c>
      <c r="FA20" s="214" t="str">
        <f>IFERROR(IF(AND('Classificação geral'!$J13="mas",'Classificação geral'!$K13=3,'Classificação geral'!$G13="PCT"),'Classificação geral'!$B13,""),"")</f>
        <v/>
      </c>
      <c r="FB20" s="215" t="str">
        <f>IF($FA20='Classificação geral'!$B13,'Classificação geral'!$C13,"")</f>
        <v/>
      </c>
      <c r="FC20" s="215" t="str">
        <f>IF($FA20='Classificação geral'!$B13,'Classificação geral'!$D13,"")</f>
        <v/>
      </c>
      <c r="FD20" s="215" t="str">
        <f>IF($FA20='Classificação geral'!$B13,'Classificação geral'!$J13,"")</f>
        <v/>
      </c>
      <c r="FE20" s="214" t="str">
        <f>IFERROR(IF(AND($FD20="mas",'Classificação geral'!$K13=3),'Classificação geral'!K13,""),"")</f>
        <v/>
      </c>
      <c r="FF20" s="214" t="str">
        <f>IFERROR(IF(AND($FD20="mas",'Classificação geral'!$K13=3),'Classificação geral'!AG13,""),"")</f>
        <v/>
      </c>
      <c r="FG20" s="214" t="str">
        <f>IFERROR(IF(AND($FD20="mas",'Classificação geral'!$K13=3),'Classificação geral'!M13,""),"")</f>
        <v/>
      </c>
      <c r="FH20" s="214" t="str">
        <f>IFERROR(IF(AND($FD20="mas",'Classificação geral'!$K13=3),'Classificação geral'!N13,""),"")</f>
        <v/>
      </c>
      <c r="FI20" s="214" t="str">
        <f>IFERROR(IF(AND($FD20="mas",'Classificação geral'!$K13=3),'Classificação geral'!O13,""),"")</f>
        <v/>
      </c>
      <c r="FJ20" s="214" t="str">
        <f>IFERROR(IF(AND($FD20="mas",'Classificação geral'!$K13=3),'Classificação geral'!AH13,""),"")</f>
        <v/>
      </c>
      <c r="FK20" s="216" t="str">
        <f>IFERROR(RANK(FJ20,FJ:FJ,0)+ COUNTIF(FJ$12:$FJ18,FJ20),"")</f>
        <v/>
      </c>
    </row>
    <row r="21" spans="2:167" s="243" customFormat="1" ht="27.75" customHeight="1" x14ac:dyDescent="0.4">
      <c r="B21" s="248" t="str">
        <f t="shared" si="0"/>
        <v/>
      </c>
      <c r="C21" s="238" t="str">
        <f t="shared" si="1"/>
        <v/>
      </c>
      <c r="D21" s="238" t="str">
        <f t="shared" si="2"/>
        <v/>
      </c>
      <c r="E21" s="238" t="str">
        <f t="shared" si="3"/>
        <v/>
      </c>
      <c r="F21" s="239" t="str">
        <f t="shared" si="4"/>
        <v/>
      </c>
      <c r="G21" s="239" t="str">
        <f t="shared" si="5"/>
        <v/>
      </c>
      <c r="H21" s="240" t="str">
        <f t="shared" si="6"/>
        <v/>
      </c>
      <c r="I21" s="240" t="str">
        <f t="shared" si="7"/>
        <v/>
      </c>
      <c r="J21" s="240" t="str">
        <f t="shared" si="8"/>
        <v/>
      </c>
      <c r="K21" s="241">
        <v>8</v>
      </c>
      <c r="L21" s="432"/>
      <c r="M21" s="242"/>
      <c r="N21" s="242"/>
      <c r="O21" s="248" t="str">
        <f t="shared" si="9"/>
        <v/>
      </c>
      <c r="P21" s="238" t="str">
        <f t="shared" si="10"/>
        <v/>
      </c>
      <c r="Q21" s="238" t="str">
        <f t="shared" si="11"/>
        <v/>
      </c>
      <c r="R21" s="238" t="str">
        <f t="shared" si="12"/>
        <v/>
      </c>
      <c r="S21" s="239" t="str">
        <f t="shared" si="13"/>
        <v/>
      </c>
      <c r="T21" s="239" t="str">
        <f t="shared" si="14"/>
        <v/>
      </c>
      <c r="U21" s="240" t="str">
        <f t="shared" si="15"/>
        <v/>
      </c>
      <c r="V21" s="240" t="str">
        <f t="shared" si="16"/>
        <v/>
      </c>
      <c r="W21" s="240" t="str">
        <f t="shared" si="17"/>
        <v/>
      </c>
      <c r="X21" s="241">
        <v>8</v>
      </c>
      <c r="Y21" s="432"/>
      <c r="Z21" s="242"/>
      <c r="AB21" s="249" t="str">
        <f t="shared" si="18"/>
        <v/>
      </c>
      <c r="AC21" s="238" t="str">
        <f t="shared" si="19"/>
        <v/>
      </c>
      <c r="AD21" s="238" t="str">
        <f t="shared" si="20"/>
        <v/>
      </c>
      <c r="AE21" s="238" t="str">
        <f t="shared" si="21"/>
        <v/>
      </c>
      <c r="AF21" s="239" t="str">
        <f t="shared" si="22"/>
        <v/>
      </c>
      <c r="AG21" s="239" t="str">
        <f t="shared" si="23"/>
        <v/>
      </c>
      <c r="AH21" s="240" t="str">
        <f t="shared" si="24"/>
        <v/>
      </c>
      <c r="AI21" s="240" t="str">
        <f t="shared" si="25"/>
        <v/>
      </c>
      <c r="AJ21" s="240" t="str">
        <f t="shared" si="26"/>
        <v/>
      </c>
      <c r="AK21" s="241">
        <v>8</v>
      </c>
      <c r="AL21" s="432"/>
      <c r="AM21" s="242"/>
      <c r="AN21" s="242"/>
      <c r="AO21" s="249" t="str">
        <f t="shared" si="27"/>
        <v/>
      </c>
      <c r="AP21" s="238" t="str">
        <f t="shared" si="28"/>
        <v/>
      </c>
      <c r="AQ21" s="238" t="str">
        <f t="shared" si="29"/>
        <v/>
      </c>
      <c r="AR21" s="238" t="str">
        <f t="shared" si="30"/>
        <v/>
      </c>
      <c r="AS21" s="239" t="str">
        <f t="shared" si="31"/>
        <v/>
      </c>
      <c r="AT21" s="239" t="str">
        <f t="shared" si="32"/>
        <v/>
      </c>
      <c r="AU21" s="240" t="str">
        <f t="shared" si="33"/>
        <v/>
      </c>
      <c r="AV21" s="240" t="str">
        <f t="shared" si="34"/>
        <v/>
      </c>
      <c r="AW21" s="240" t="str">
        <f t="shared" si="35"/>
        <v/>
      </c>
      <c r="AX21" s="241">
        <v>8</v>
      </c>
      <c r="AY21" s="432"/>
      <c r="BB21" s="248" t="str">
        <f t="shared" si="36"/>
        <v/>
      </c>
      <c r="BC21" s="238" t="str">
        <f t="shared" si="37"/>
        <v/>
      </c>
      <c r="BD21" s="238" t="str">
        <f t="shared" si="38"/>
        <v/>
      </c>
      <c r="BE21" s="238" t="str">
        <f t="shared" si="39"/>
        <v/>
      </c>
      <c r="BF21" s="239" t="str">
        <f t="shared" si="40"/>
        <v/>
      </c>
      <c r="BG21" s="239" t="str">
        <f t="shared" si="41"/>
        <v/>
      </c>
      <c r="BH21" s="239" t="str">
        <f t="shared" si="42"/>
        <v/>
      </c>
      <c r="BI21" s="239" t="str">
        <f t="shared" si="43"/>
        <v/>
      </c>
      <c r="BJ21" s="240" t="str">
        <f t="shared" si="44"/>
        <v/>
      </c>
      <c r="BK21" s="241">
        <v>8</v>
      </c>
      <c r="BL21" s="432"/>
      <c r="BM21" s="242"/>
      <c r="BN21" s="242"/>
      <c r="BO21" s="248" t="str">
        <f t="shared" si="45"/>
        <v/>
      </c>
      <c r="BP21" s="238" t="str">
        <f t="shared" si="46"/>
        <v/>
      </c>
      <c r="BQ21" s="238" t="str">
        <f t="shared" si="47"/>
        <v/>
      </c>
      <c r="BR21" s="238" t="str">
        <f t="shared" si="48"/>
        <v/>
      </c>
      <c r="BS21" s="239" t="str">
        <f t="shared" si="49"/>
        <v/>
      </c>
      <c r="BT21" s="239" t="str">
        <f t="shared" si="50"/>
        <v/>
      </c>
      <c r="BU21" s="240" t="str">
        <f t="shared" si="51"/>
        <v/>
      </c>
      <c r="BV21" s="240" t="str">
        <f t="shared" si="52"/>
        <v/>
      </c>
      <c r="BW21" s="240" t="str">
        <f t="shared" si="53"/>
        <v/>
      </c>
      <c r="BX21" s="241">
        <v>8</v>
      </c>
      <c r="BY21" s="432"/>
      <c r="CM21" s="214" t="str">
        <f>IFERROR(IF(AND('Classificação geral'!$J14="FEM",'Classificação geral'!$K14=1,'Classificação geral'!G14="PCT"),'Classificação geral'!A14,""),"")</f>
        <v/>
      </c>
      <c r="CN21" s="214" t="str">
        <f>IFERROR(IF(AND('Classificação geral'!$J14="FEM",'Classificação geral'!$K14=1,'Classificação geral'!G14="PCT"),'Classificação geral'!$B14,""),"")</f>
        <v/>
      </c>
      <c r="CO21" s="215" t="str">
        <f>IF($CN21='Classificação geral'!$B14,'Classificação geral'!$C14,"")</f>
        <v/>
      </c>
      <c r="CP21" s="215" t="str">
        <f>IF($CN21='Classificação geral'!$B14,'Classificação geral'!$D14,"")</f>
        <v/>
      </c>
      <c r="CQ21" s="215" t="str">
        <f>IF($CN21='Classificação geral'!$B14,'Classificação geral'!$J14,"")</f>
        <v/>
      </c>
      <c r="CR21" s="215" t="str">
        <f>IF($CQ21='Classificação geral'!$J14,'Classificação geral'!$K14,"")</f>
        <v/>
      </c>
      <c r="CS21" s="205" t="str">
        <f>IF($CR21='Classificação geral'!$K14,'Classificação geral'!$AG14,"")</f>
        <v/>
      </c>
      <c r="CT21" s="215" t="str">
        <f>IF($CR21='Classificação geral'!$K14,'Classificação geral'!$M14,"")</f>
        <v/>
      </c>
      <c r="CU21" s="215" t="str">
        <f>IF($CR21='Classificação geral'!$K14,'Classificação geral'!$N14,"")</f>
        <v/>
      </c>
      <c r="CV21" s="215" t="str">
        <f>IF($CR21='Classificação geral'!$K14,'Classificação geral'!$O14,"")</f>
        <v/>
      </c>
      <c r="CW21" s="309" t="str">
        <f>IF($CR21='Classificação geral'!$K14,'Classificação geral'!$AH14,"")</f>
        <v/>
      </c>
      <c r="CX21" s="216" t="str">
        <f>IFERROR(RANK(CW21,CW:CW,0)+ COUNTIF($CW$12:CW20,CW21),"")</f>
        <v/>
      </c>
      <c r="CY21" s="209" t="str">
        <f ca="1">IFERROR(RDEM(CX21,CX:CX,0),"")</f>
        <v/>
      </c>
      <c r="CZ21" s="214" t="str">
        <f>IFERROR(IF(AND('Classificação geral'!$J14="mas",'Classificação geral'!$K14=1,'Classificação geral'!$G14="pct"),'Classificação geral'!$A14,""),"")</f>
        <v/>
      </c>
      <c r="DA21" s="214" t="str">
        <f>IFERROR(IF(AND('Classificação geral'!$J14="mas",'Classificação geral'!$K14=1,'Classificação geral'!$G14="PCT"),'Classificação geral'!$B14,""),"")</f>
        <v/>
      </c>
      <c r="DB21" s="215" t="str">
        <f>IF($DA21='Classificação geral'!$B14,'Classificação geral'!$C14,"")</f>
        <v/>
      </c>
      <c r="DC21" s="215" t="str">
        <f>IF($DA21='Classificação geral'!$B14,'Classificação geral'!$D14,"")</f>
        <v/>
      </c>
      <c r="DD21" s="215" t="str">
        <f>IF($DA21='Classificação geral'!$B14,'Classificação geral'!$J14,"")</f>
        <v/>
      </c>
      <c r="DE21" s="214" t="str">
        <f>IFERROR(IF(AND($DD21="mas",'Classificação geral'!$K14=1),'Classificação geral'!K14,""),"")</f>
        <v/>
      </c>
      <c r="DF21" s="214" t="str">
        <f>IFERROR(IF(AND($DD21="mas",'Classificação geral'!$K14=1),'Classificação geral'!AG14,""),"")</f>
        <v/>
      </c>
      <c r="DG21" s="214" t="str">
        <f>IFERROR(IF(AND($DD21="mas",'Classificação geral'!$K14=1),'Classificação geral'!M14,""),"")</f>
        <v/>
      </c>
      <c r="DH21" s="214" t="str">
        <f>IFERROR(IF(AND($DD21="mas",'Classificação geral'!$K14=1),'Classificação geral'!N14,""),"")</f>
        <v/>
      </c>
      <c r="DI21" s="214" t="str">
        <f>IFERROR(IF(AND($DD21="mas",'Classificação geral'!$K14=1),'Classificação geral'!O14,""),"")</f>
        <v/>
      </c>
      <c r="DJ21" s="214" t="str">
        <f>IFERROR(IF(AND($DD21="mas",'Classificação geral'!$K14=1),'Classificação geral'!AH14,""),"")</f>
        <v/>
      </c>
      <c r="DK21" s="216" t="str">
        <f>IFERROR(RANK(DJ21,DJ8:DJ207,0)+ COUNTIF($DJ$12:DJ20,DJ21),"")</f>
        <v/>
      </c>
      <c r="DL21" s="209"/>
      <c r="DM21" s="214" t="str">
        <f>IFERROR(IF(AND('Classificação geral'!$J14="fem",'Classificação geral'!$K14=2,'Classificação geral'!$G14="pct"),'Classificação geral'!$A14,""),"")</f>
        <v/>
      </c>
      <c r="DN21" s="214" t="str">
        <f>IFERROR(IF(AND('Classificação geral'!$J14="fem",'Classificação geral'!$K14=2,'Classificação geral'!$G14="pct"),'Classificação geral'!$B14,""),"")</f>
        <v/>
      </c>
      <c r="DO21" s="215" t="str">
        <f>IF($DN21='Classificação geral'!$B14,'Classificação geral'!$C14,"")</f>
        <v/>
      </c>
      <c r="DP21" s="215" t="str">
        <f>IF($DN21='Classificação geral'!$B14,'Classificação geral'!$D14,"")</f>
        <v/>
      </c>
      <c r="DQ21" s="215" t="str">
        <f>IF($DN21='Classificação geral'!$B14,'Classificação geral'!$J14,"")</f>
        <v/>
      </c>
      <c r="DR21" s="214" t="str">
        <f>IFERROR(IF(AND($DQ21="fem",'Classificação geral'!$K14=2),'Classificação geral'!K14,""),"")</f>
        <v/>
      </c>
      <c r="DS21" s="214" t="str">
        <f>IFERROR(IF(AND($DQ21="fem",'Classificação geral'!$K14=2),'Classificação geral'!AG14,""),"")</f>
        <v/>
      </c>
      <c r="DT21" s="214" t="str">
        <f>IFERROR(IF(AND($DQ21="fem",'Classificação geral'!$K14=2),'Classificação geral'!M14,""),"")</f>
        <v/>
      </c>
      <c r="DU21" s="214" t="str">
        <f>IFERROR(IF(AND($DQ21="fem",'Classificação geral'!$K14=2),'Classificação geral'!N14,""),"")</f>
        <v/>
      </c>
      <c r="DV21" s="214" t="str">
        <f>IFERROR(IF(AND($DQ21="fem",'Classificação geral'!$K14=2),'Classificação geral'!O14,""),"")</f>
        <v/>
      </c>
      <c r="DW21" s="214" t="str">
        <f>IFERROR(IF(AND($DQ21="fem",'Classificação geral'!$K14=2),'Classificação geral'!AH14,""),"")</f>
        <v/>
      </c>
      <c r="DX21" s="216" t="str">
        <f>IFERROR(RANK(DW21,DW:DW,0)+ COUNTIF(DW$12:$DW19,DW21),"")</f>
        <v/>
      </c>
      <c r="DY21" s="209"/>
      <c r="DZ21" s="214" t="str">
        <f>IFERROR(IF(AND('Classificação geral'!$J14="mas",'Classificação geral'!$K14=2,'Classificação geral'!$G14="pct"),'Classificação geral'!$A14,""),"")</f>
        <v/>
      </c>
      <c r="EA21" s="214" t="str">
        <f>IFERROR(IF(AND('Classificação geral'!$J14="mas",'Classificação geral'!$K14=2,'Classificação geral'!$G14="pct"),'Classificação geral'!$B14,""),"")</f>
        <v/>
      </c>
      <c r="EB21" s="215" t="str">
        <f>IF($EA21='Classificação geral'!$B14,'Classificação geral'!$C14,"")</f>
        <v/>
      </c>
      <c r="EC21" s="215" t="str">
        <f>IF($EA21='Classificação geral'!$B14,'Classificação geral'!$D14,"")</f>
        <v/>
      </c>
      <c r="ED21" s="215" t="str">
        <f>IF($EA21='Classificação geral'!$B14,'Classificação geral'!$J14,"")</f>
        <v/>
      </c>
      <c r="EE21" s="214" t="str">
        <f>IFERROR(IF(AND($ED21="mas",'Classificação geral'!$K14=2),'Classificação geral'!K14,""),"")</f>
        <v/>
      </c>
      <c r="EF21" s="214" t="str">
        <f>IFERROR(IF(AND($ED21="mas",'Classificação geral'!$K14=2),'Classificação geral'!AG14,""),"")</f>
        <v/>
      </c>
      <c r="EG21" s="214" t="str">
        <f>IFERROR(IF(AND($ED21="mas",'Classificação geral'!$K14=2),'Classificação geral'!M14,""),"")</f>
        <v/>
      </c>
      <c r="EH21" s="214" t="str">
        <f>IFERROR(IF(AND($ED21="mas",'Classificação geral'!$K14=2),'Classificação geral'!N14,""),"")</f>
        <v/>
      </c>
      <c r="EI21" s="214" t="str">
        <f>IFERROR(IF(AND($ED21="mas",'Classificação geral'!$K14=2),'Classificação geral'!O14,""),"")</f>
        <v/>
      </c>
      <c r="EJ21" s="214" t="str">
        <f>IFERROR(IF(AND($ED21="mas",'Classificação geral'!$K14=2),'Classificação geral'!AH14,""),"")</f>
        <v/>
      </c>
      <c r="EK21" s="216" t="str">
        <f>IFERROR(RANK(EJ21,EJ:EJ,0)+ COUNTIF(EJ$12:$GJ$12,EJ21),"")</f>
        <v/>
      </c>
      <c r="EL21" s="209"/>
      <c r="EM21" s="214" t="str">
        <f>IFERROR(IF(AND('Classificação geral'!$J14="fem",'Classificação geral'!$K14=3,'Classificação geral'!$G14="pct"),'Classificação geral'!$A14,""),"")</f>
        <v/>
      </c>
      <c r="EN21" s="214" t="str">
        <f>IFERROR(IF(AND('Classificação geral'!$J14="fem",'Classificação geral'!$K14=3,'Classificação geral'!$G14="pct"),'Classificação geral'!$B14,""),"")</f>
        <v/>
      </c>
      <c r="EO21" s="215" t="str">
        <f>IF($EN21='Classificação geral'!$B14,'Classificação geral'!$C14,"")</f>
        <v/>
      </c>
      <c r="EP21" s="215" t="str">
        <f>IF($EN21='Classificação geral'!$B14,'Classificação geral'!$D14,"")</f>
        <v/>
      </c>
      <c r="EQ21" s="215" t="str">
        <f>IF($EN21='Classificação geral'!$B14,'Classificação geral'!$J14,"")</f>
        <v/>
      </c>
      <c r="ER21" s="215" t="str">
        <f>IF($EQ21='Classificação geral'!$J14,'Classificação geral'!$K14,"")</f>
        <v/>
      </c>
      <c r="ES21" s="215" t="str">
        <f>IF($ER21='Classificação geral'!$K14,'Classificação geral'!$AG14,"")</f>
        <v/>
      </c>
      <c r="ET21" s="215" t="str">
        <f>IF($ER21='Classificação geral'!$K14,'Classificação geral'!$M14,"")</f>
        <v/>
      </c>
      <c r="EU21" s="215" t="str">
        <f>IF($ER21='Classificação geral'!$K14,'Classificação geral'!$N14,"")</f>
        <v/>
      </c>
      <c r="EV21" s="215" t="str">
        <f>IF($ER21='Classificação geral'!$K14,'Classificação geral'!$O14,"")</f>
        <v/>
      </c>
      <c r="EW21" s="215" t="str">
        <f>IF($ER21='Classificação geral'!$K14,'Classificação geral'!$AH14,"")</f>
        <v/>
      </c>
      <c r="EX21" s="216" t="str">
        <f>IFERROR(RANK(EW21,EW:EW,0)+ COUNTIF(EW$12:$GW19,EW21),"")</f>
        <v/>
      </c>
      <c r="EY21" s="209"/>
      <c r="EZ21" s="214" t="str">
        <f>IFERROR(IF(AND('Classificação geral'!$J14="mas",'Classificação geral'!$K14=3,'Classificação geral'!$G14="PCT"),'Classificação geral'!$A14,""),"")</f>
        <v/>
      </c>
      <c r="FA21" s="214" t="str">
        <f>IFERROR(IF(AND('Classificação geral'!$J14="mas",'Classificação geral'!$K14=3,'Classificação geral'!$G14="PCT"),'Classificação geral'!$B14,""),"")</f>
        <v/>
      </c>
      <c r="FB21" s="215" t="str">
        <f>IF($FA21='Classificação geral'!$B14,'Classificação geral'!$C14,"")</f>
        <v/>
      </c>
      <c r="FC21" s="215" t="str">
        <f>IF($FA21='Classificação geral'!$B14,'Classificação geral'!$D14,"")</f>
        <v/>
      </c>
      <c r="FD21" s="215" t="str">
        <f>IF($FA21='Classificação geral'!$B14,'Classificação geral'!$J14,"")</f>
        <v/>
      </c>
      <c r="FE21" s="214" t="str">
        <f>IFERROR(IF(AND($FD21="mas",'Classificação geral'!$K14=3),'Classificação geral'!K14,""),"")</f>
        <v/>
      </c>
      <c r="FF21" s="214" t="str">
        <f>IFERROR(IF(AND($FD21="mas",'Classificação geral'!$K14=3),'Classificação geral'!AG14,""),"")</f>
        <v/>
      </c>
      <c r="FG21" s="214" t="str">
        <f>IFERROR(IF(AND($FD21="mas",'Classificação geral'!$K14=3),'Classificação geral'!M14,""),"")</f>
        <v/>
      </c>
      <c r="FH21" s="214" t="str">
        <f>IFERROR(IF(AND($FD21="mas",'Classificação geral'!$K14=3),'Classificação geral'!N14,""),"")</f>
        <v/>
      </c>
      <c r="FI21" s="214" t="str">
        <f>IFERROR(IF(AND($FD21="mas",'Classificação geral'!$K14=3),'Classificação geral'!O14,""),"")</f>
        <v/>
      </c>
      <c r="FJ21" s="214" t="str">
        <f>IFERROR(IF(AND($FD21="mas",'Classificação geral'!$K14=3),'Classificação geral'!AH14,""),"")</f>
        <v/>
      </c>
      <c r="FK21" s="216" t="str">
        <f>IFERROR(RANK(FJ21,FJ:FJ,0)+ COUNTIF(FJ$12:$FJ19,FJ21),"")</f>
        <v/>
      </c>
    </row>
    <row r="22" spans="2:167" s="243" customFormat="1" ht="27.75" customHeight="1" x14ac:dyDescent="0.4">
      <c r="B22" s="248" t="str">
        <f t="shared" si="0"/>
        <v/>
      </c>
      <c r="C22" s="238" t="str">
        <f t="shared" si="1"/>
        <v/>
      </c>
      <c r="D22" s="238" t="str">
        <f t="shared" si="2"/>
        <v/>
      </c>
      <c r="E22" s="238" t="str">
        <f t="shared" si="3"/>
        <v/>
      </c>
      <c r="F22" s="239" t="str">
        <f t="shared" si="4"/>
        <v/>
      </c>
      <c r="G22" s="239" t="str">
        <f t="shared" si="5"/>
        <v/>
      </c>
      <c r="H22" s="240" t="str">
        <f t="shared" si="6"/>
        <v/>
      </c>
      <c r="I22" s="240" t="str">
        <f t="shared" si="7"/>
        <v/>
      </c>
      <c r="J22" s="240" t="str">
        <f t="shared" si="8"/>
        <v/>
      </c>
      <c r="K22" s="241">
        <v>9</v>
      </c>
      <c r="L22" s="432"/>
      <c r="M22" s="242"/>
      <c r="N22" s="242"/>
      <c r="O22" s="248" t="str">
        <f t="shared" si="9"/>
        <v/>
      </c>
      <c r="P22" s="238" t="str">
        <f t="shared" si="10"/>
        <v/>
      </c>
      <c r="Q22" s="238" t="str">
        <f t="shared" si="11"/>
        <v/>
      </c>
      <c r="R22" s="238" t="str">
        <f t="shared" si="12"/>
        <v/>
      </c>
      <c r="S22" s="239" t="str">
        <f t="shared" si="13"/>
        <v/>
      </c>
      <c r="T22" s="239" t="str">
        <f t="shared" si="14"/>
        <v/>
      </c>
      <c r="U22" s="240" t="str">
        <f t="shared" si="15"/>
        <v/>
      </c>
      <c r="V22" s="240" t="str">
        <f t="shared" si="16"/>
        <v/>
      </c>
      <c r="W22" s="240" t="str">
        <f t="shared" si="17"/>
        <v/>
      </c>
      <c r="X22" s="241">
        <v>9</v>
      </c>
      <c r="Y22" s="432"/>
      <c r="Z22" s="242"/>
      <c r="AB22" s="249" t="str">
        <f t="shared" si="18"/>
        <v/>
      </c>
      <c r="AC22" s="238" t="str">
        <f t="shared" si="19"/>
        <v/>
      </c>
      <c r="AD22" s="238" t="str">
        <f t="shared" si="20"/>
        <v/>
      </c>
      <c r="AE22" s="238" t="str">
        <f t="shared" si="21"/>
        <v/>
      </c>
      <c r="AF22" s="239" t="str">
        <f t="shared" si="22"/>
        <v/>
      </c>
      <c r="AG22" s="239" t="str">
        <f t="shared" si="23"/>
        <v/>
      </c>
      <c r="AH22" s="240" t="str">
        <f t="shared" si="24"/>
        <v/>
      </c>
      <c r="AI22" s="240" t="str">
        <f t="shared" si="25"/>
        <v/>
      </c>
      <c r="AJ22" s="240" t="str">
        <f t="shared" si="26"/>
        <v/>
      </c>
      <c r="AK22" s="241">
        <v>9</v>
      </c>
      <c r="AL22" s="432"/>
      <c r="AM22" s="242"/>
      <c r="AN22" s="242"/>
      <c r="AO22" s="249" t="str">
        <f t="shared" si="27"/>
        <v/>
      </c>
      <c r="AP22" s="238" t="str">
        <f t="shared" si="28"/>
        <v/>
      </c>
      <c r="AQ22" s="238" t="str">
        <f t="shared" si="29"/>
        <v/>
      </c>
      <c r="AR22" s="238" t="str">
        <f t="shared" si="30"/>
        <v/>
      </c>
      <c r="AS22" s="239" t="str">
        <f t="shared" si="31"/>
        <v/>
      </c>
      <c r="AT22" s="239" t="str">
        <f t="shared" si="32"/>
        <v/>
      </c>
      <c r="AU22" s="240" t="str">
        <f t="shared" si="33"/>
        <v/>
      </c>
      <c r="AV22" s="240" t="str">
        <f t="shared" si="34"/>
        <v/>
      </c>
      <c r="AW22" s="240" t="str">
        <f t="shared" si="35"/>
        <v/>
      </c>
      <c r="AX22" s="241">
        <v>9</v>
      </c>
      <c r="AY22" s="432"/>
      <c r="BB22" s="248" t="str">
        <f t="shared" si="36"/>
        <v/>
      </c>
      <c r="BC22" s="238" t="str">
        <f t="shared" si="37"/>
        <v/>
      </c>
      <c r="BD22" s="238" t="str">
        <f t="shared" si="38"/>
        <v/>
      </c>
      <c r="BE22" s="238" t="str">
        <f t="shared" si="39"/>
        <v/>
      </c>
      <c r="BF22" s="239" t="str">
        <f t="shared" si="40"/>
        <v/>
      </c>
      <c r="BG22" s="239" t="str">
        <f t="shared" si="41"/>
        <v/>
      </c>
      <c r="BH22" s="239" t="str">
        <f t="shared" si="42"/>
        <v/>
      </c>
      <c r="BI22" s="239" t="str">
        <f t="shared" si="43"/>
        <v/>
      </c>
      <c r="BJ22" s="240" t="str">
        <f t="shared" si="44"/>
        <v/>
      </c>
      <c r="BK22" s="241">
        <v>9</v>
      </c>
      <c r="BL22" s="432"/>
      <c r="BM22" s="242"/>
      <c r="BN22" s="242"/>
      <c r="BO22" s="248" t="str">
        <f t="shared" si="45"/>
        <v/>
      </c>
      <c r="BP22" s="238" t="str">
        <f t="shared" si="46"/>
        <v/>
      </c>
      <c r="BQ22" s="238" t="str">
        <f t="shared" si="47"/>
        <v/>
      </c>
      <c r="BR22" s="238" t="str">
        <f t="shared" si="48"/>
        <v/>
      </c>
      <c r="BS22" s="239" t="str">
        <f t="shared" si="49"/>
        <v/>
      </c>
      <c r="BT22" s="239" t="str">
        <f t="shared" si="50"/>
        <v/>
      </c>
      <c r="BU22" s="240" t="str">
        <f t="shared" si="51"/>
        <v/>
      </c>
      <c r="BV22" s="240" t="str">
        <f t="shared" si="52"/>
        <v/>
      </c>
      <c r="BW22" s="240" t="str">
        <f t="shared" si="53"/>
        <v/>
      </c>
      <c r="BX22" s="241">
        <v>9</v>
      </c>
      <c r="BY22" s="432"/>
      <c r="CM22" s="214" t="str">
        <f>IFERROR(IF(AND('Classificação geral'!$J15="FEM",'Classificação geral'!$K15=1,'Classificação geral'!G15="PCT"),'Classificação geral'!A15,""),"")</f>
        <v/>
      </c>
      <c r="CN22" s="214" t="str">
        <f>IFERROR(IF(AND('Classificação geral'!$J15="FEM",'Classificação geral'!$K15=1,'Classificação geral'!G15="PCT"),'Classificação geral'!$B15,""),"")</f>
        <v/>
      </c>
      <c r="CO22" s="215" t="str">
        <f>IF($CN22='Classificação geral'!$B15,'Classificação geral'!$C15,"")</f>
        <v/>
      </c>
      <c r="CP22" s="215" t="str">
        <f>IF($CN22='Classificação geral'!$B15,'Classificação geral'!$D15,"")</f>
        <v/>
      </c>
      <c r="CQ22" s="215" t="str">
        <f>IF($CN22='Classificação geral'!$B15,'Classificação geral'!$J15,"")</f>
        <v/>
      </c>
      <c r="CR22" s="215" t="str">
        <f>IF($CQ22='Classificação geral'!$J15,'Classificação geral'!$K15,"")</f>
        <v/>
      </c>
      <c r="CS22" s="205" t="str">
        <f>IF($CR22='Classificação geral'!$K15,'Classificação geral'!$AG15,"")</f>
        <v/>
      </c>
      <c r="CT22" s="215" t="str">
        <f>IF($CR22='Classificação geral'!$K15,'Classificação geral'!$M15,"")</f>
        <v/>
      </c>
      <c r="CU22" s="215" t="str">
        <f>IF($CR22='Classificação geral'!$K15,'Classificação geral'!$N15,"")</f>
        <v/>
      </c>
      <c r="CV22" s="215" t="str">
        <f>IF($CR22='Classificação geral'!$K15,'Classificação geral'!$O15,"")</f>
        <v/>
      </c>
      <c r="CW22" s="309" t="str">
        <f>IF($CR22='Classificação geral'!$K15,'Classificação geral'!$AH15,"")</f>
        <v/>
      </c>
      <c r="CX22" s="216" t="str">
        <f>IFERROR(RANK(CW22,CW:CW,0)+ COUNTIF($CW$12:CW21,CW22),"")</f>
        <v/>
      </c>
      <c r="CY22" s="209" t="str">
        <f ca="1">IFERROR(RDEM(CX22,CX:CX,0),"")</f>
        <v/>
      </c>
      <c r="CZ22" s="214" t="str">
        <f>IFERROR(IF(AND('Classificação geral'!$J15="mas",'Classificação geral'!$K15=1,'Classificação geral'!$G15="pct"),'Classificação geral'!$A15,""),"")</f>
        <v/>
      </c>
      <c r="DA22" s="214" t="str">
        <f>IFERROR(IF(AND('Classificação geral'!$J15="mas",'Classificação geral'!$K15=1,'Classificação geral'!$G15="PCT"),'Classificação geral'!$B15,""),"")</f>
        <v/>
      </c>
      <c r="DB22" s="215" t="str">
        <f>IF($DA22='Classificação geral'!$B15,'Classificação geral'!$C15,"")</f>
        <v/>
      </c>
      <c r="DC22" s="215" t="str">
        <f>IF($DA22='Classificação geral'!$B15,'Classificação geral'!$D15,"")</f>
        <v/>
      </c>
      <c r="DD22" s="215" t="str">
        <f>IF($DA22='Classificação geral'!$B15,'Classificação geral'!$J15,"")</f>
        <v/>
      </c>
      <c r="DE22" s="214" t="str">
        <f>IFERROR(IF(AND($DD22="mas",'Classificação geral'!$K15=1),'Classificação geral'!K15,""),"")</f>
        <v/>
      </c>
      <c r="DF22" s="214" t="str">
        <f>IFERROR(IF(AND($DD22="mas",'Classificação geral'!$K15=1),'Classificação geral'!AG15,""),"")</f>
        <v/>
      </c>
      <c r="DG22" s="214" t="str">
        <f>IFERROR(IF(AND($DD22="mas",'Classificação geral'!$K15=1),'Classificação geral'!M15,""),"")</f>
        <v/>
      </c>
      <c r="DH22" s="214" t="str">
        <f>IFERROR(IF(AND($DD22="mas",'Classificação geral'!$K15=1),'Classificação geral'!N15,""),"")</f>
        <v/>
      </c>
      <c r="DI22" s="214" t="str">
        <f>IFERROR(IF(AND($DD22="mas",'Classificação geral'!$K15=1),'Classificação geral'!O15,""),"")</f>
        <v/>
      </c>
      <c r="DJ22" s="214" t="str">
        <f>IFERROR(IF(AND($DD22="mas",'Classificação geral'!$K15=1),'Classificação geral'!AH15,""),"")</f>
        <v/>
      </c>
      <c r="DK22" s="216" t="str">
        <f>IFERROR(RANK(DJ22,DJ9:DJ208,0)+ COUNTIF($DJ$12:DJ21,DJ22),"")</f>
        <v/>
      </c>
      <c r="DL22" s="209"/>
      <c r="DM22" s="214" t="str">
        <f>IFERROR(IF(AND('Classificação geral'!$J15="fem",'Classificação geral'!$K15=2,'Classificação geral'!$G15="pct"),'Classificação geral'!$A15,""),"")</f>
        <v/>
      </c>
      <c r="DN22" s="214" t="str">
        <f>IFERROR(IF(AND('Classificação geral'!$J15="fem",'Classificação geral'!$K15=2,'Classificação geral'!$G15="pct"),'Classificação geral'!$B15,""),"")</f>
        <v/>
      </c>
      <c r="DO22" s="215" t="str">
        <f>IF($DN22='Classificação geral'!$B15,'Classificação geral'!$C15,"")</f>
        <v/>
      </c>
      <c r="DP22" s="215" t="str">
        <f>IF($DN22='Classificação geral'!$B15,'Classificação geral'!$D15,"")</f>
        <v/>
      </c>
      <c r="DQ22" s="215" t="str">
        <f>IF($DN22='Classificação geral'!$B15,'Classificação geral'!$J15,"")</f>
        <v/>
      </c>
      <c r="DR22" s="214" t="str">
        <f>IFERROR(IF(AND($DQ22="fem",'Classificação geral'!$K15=2),'Classificação geral'!K15,""),"")</f>
        <v/>
      </c>
      <c r="DS22" s="214" t="str">
        <f>IFERROR(IF(AND($DQ22="fem",'Classificação geral'!$K15=2),'Classificação geral'!AG15,""),"")</f>
        <v/>
      </c>
      <c r="DT22" s="214" t="str">
        <f>IFERROR(IF(AND($DQ22="fem",'Classificação geral'!$K15=2),'Classificação geral'!M15,""),"")</f>
        <v/>
      </c>
      <c r="DU22" s="214" t="str">
        <f>IFERROR(IF(AND($DQ22="fem",'Classificação geral'!$K15=2),'Classificação geral'!N15,""),"")</f>
        <v/>
      </c>
      <c r="DV22" s="214" t="str">
        <f>IFERROR(IF(AND($DQ22="fem",'Classificação geral'!$K15=2),'Classificação geral'!O15,""),"")</f>
        <v/>
      </c>
      <c r="DW22" s="214" t="str">
        <f>IFERROR(IF(AND($DQ22="fem",'Classificação geral'!$K15=2),'Classificação geral'!AH15,""),"")</f>
        <v/>
      </c>
      <c r="DX22" s="216" t="str">
        <f>IFERROR(RANK(DW22,DW:DW,0)+ COUNTIF(DW$12:$DW20,DW22),"")</f>
        <v/>
      </c>
      <c r="DY22" s="209"/>
      <c r="DZ22" s="214" t="str">
        <f>IFERROR(IF(AND('Classificação geral'!$J15="mas",'Classificação geral'!$K15=2,'Classificação geral'!$G15="pct"),'Classificação geral'!$A15,""),"")</f>
        <v/>
      </c>
      <c r="EA22" s="214" t="str">
        <f>IFERROR(IF(AND('Classificação geral'!$J15="mas",'Classificação geral'!$K15=2,'Classificação geral'!$G15="pct"),'Classificação geral'!$B15,""),"")</f>
        <v/>
      </c>
      <c r="EB22" s="215" t="str">
        <f>IF($EA22='Classificação geral'!$B15,'Classificação geral'!$C15,"")</f>
        <v/>
      </c>
      <c r="EC22" s="215" t="str">
        <f>IF($EA22='Classificação geral'!$B15,'Classificação geral'!$D15,"")</f>
        <v/>
      </c>
      <c r="ED22" s="215" t="str">
        <f>IF($EA22='Classificação geral'!$B15,'Classificação geral'!$J15,"")</f>
        <v/>
      </c>
      <c r="EE22" s="214" t="str">
        <f>IFERROR(IF(AND($ED22="mas",'Classificação geral'!$K15=2),'Classificação geral'!K15,""),"")</f>
        <v/>
      </c>
      <c r="EF22" s="214" t="str">
        <f>IFERROR(IF(AND($ED22="mas",'Classificação geral'!$K15=2),'Classificação geral'!AG15,""),"")</f>
        <v/>
      </c>
      <c r="EG22" s="214" t="str">
        <f>IFERROR(IF(AND($ED22="mas",'Classificação geral'!$K15=2),'Classificação geral'!M15,""),"")</f>
        <v/>
      </c>
      <c r="EH22" s="214" t="str">
        <f>IFERROR(IF(AND($ED22="mas",'Classificação geral'!$K15=2),'Classificação geral'!N15,""),"")</f>
        <v/>
      </c>
      <c r="EI22" s="214" t="str">
        <f>IFERROR(IF(AND($ED22="mas",'Classificação geral'!$K15=2),'Classificação geral'!O15,""),"")</f>
        <v/>
      </c>
      <c r="EJ22" s="214" t="str">
        <f>IFERROR(IF(AND($ED22="mas",'Classificação geral'!$K15=2),'Classificação geral'!AH15,""),"")</f>
        <v/>
      </c>
      <c r="EK22" s="216" t="str">
        <f>IFERROR(RANK(EJ22,EJ:EJ,0)+ COUNTIF(EJ$12:$GJ$12,EJ22),"")</f>
        <v/>
      </c>
      <c r="EL22" s="209"/>
      <c r="EM22" s="214" t="str">
        <f>IFERROR(IF(AND('Classificação geral'!$J15="fem",'Classificação geral'!$K15=3,'Classificação geral'!$G15="pct"),'Classificação geral'!$A15,""),"")</f>
        <v/>
      </c>
      <c r="EN22" s="214" t="str">
        <f>IFERROR(IF(AND('Classificação geral'!$J15="fem",'Classificação geral'!$K15=3,'Classificação geral'!$G15="pct"),'Classificação geral'!$B15,""),"")</f>
        <v/>
      </c>
      <c r="EO22" s="215" t="str">
        <f>IF($EN22='Classificação geral'!$B15,'Classificação geral'!$C15,"")</f>
        <v/>
      </c>
      <c r="EP22" s="215" t="str">
        <f>IF($EN22='Classificação geral'!$B15,'Classificação geral'!$D15,"")</f>
        <v/>
      </c>
      <c r="EQ22" s="215" t="str">
        <f>IF($EN22='Classificação geral'!$B15,'Classificação geral'!$J15,"")</f>
        <v/>
      </c>
      <c r="ER22" s="215" t="str">
        <f>IF($EQ22='Classificação geral'!$J15,'Classificação geral'!$K15,"")</f>
        <v/>
      </c>
      <c r="ES22" s="215" t="str">
        <f>IF($ER22='Classificação geral'!$K15,'Classificação geral'!$AG15,"")</f>
        <v/>
      </c>
      <c r="ET22" s="215" t="str">
        <f>IF($ER22='Classificação geral'!$K15,'Classificação geral'!$M15,"")</f>
        <v/>
      </c>
      <c r="EU22" s="215" t="str">
        <f>IF($ER22='Classificação geral'!$K15,'Classificação geral'!$N15,"")</f>
        <v/>
      </c>
      <c r="EV22" s="215" t="str">
        <f>IF($ER22='Classificação geral'!$K15,'Classificação geral'!$O15,"")</f>
        <v/>
      </c>
      <c r="EW22" s="215" t="str">
        <f>IF($ER22='Classificação geral'!$K15,'Classificação geral'!$AH15,"")</f>
        <v/>
      </c>
      <c r="EX22" s="216" t="str">
        <f>IFERROR(RANK(EW22,EW:EW,0)+ COUNTIF(EW$12:$GW20,EW22),"")</f>
        <v/>
      </c>
      <c r="EY22" s="209"/>
      <c r="EZ22" s="214" t="str">
        <f>IFERROR(IF(AND('Classificação geral'!$J15="mas",'Classificação geral'!$K15=3,'Classificação geral'!$G15="PCT"),'Classificação geral'!$A15,""),"")</f>
        <v/>
      </c>
      <c r="FA22" s="214" t="str">
        <f>IFERROR(IF(AND('Classificação geral'!$J15="mas",'Classificação geral'!$K15=3,'Classificação geral'!$G15="PCT"),'Classificação geral'!$B15,""),"")</f>
        <v/>
      </c>
      <c r="FB22" s="215" t="str">
        <f>IF($FA22='Classificação geral'!$B15,'Classificação geral'!$C15,"")</f>
        <v/>
      </c>
      <c r="FC22" s="215" t="str">
        <f>IF($FA22='Classificação geral'!$B15,'Classificação geral'!$D15,"")</f>
        <v/>
      </c>
      <c r="FD22" s="215" t="str">
        <f>IF($FA22='Classificação geral'!$B15,'Classificação geral'!$J15,"")</f>
        <v/>
      </c>
      <c r="FE22" s="214" t="str">
        <f>IFERROR(IF(AND($FD22="mas",'Classificação geral'!$K15=3),'Classificação geral'!K15,""),"")</f>
        <v/>
      </c>
      <c r="FF22" s="214" t="str">
        <f>IFERROR(IF(AND($FD22="mas",'Classificação geral'!$K15=3),'Classificação geral'!AG15,""),"")</f>
        <v/>
      </c>
      <c r="FG22" s="214" t="str">
        <f>IFERROR(IF(AND($FD22="mas",'Classificação geral'!$K15=3),'Classificação geral'!M15,""),"")</f>
        <v/>
      </c>
      <c r="FH22" s="214" t="str">
        <f>IFERROR(IF(AND($FD22="mas",'Classificação geral'!$K15=3),'Classificação geral'!N15,""),"")</f>
        <v/>
      </c>
      <c r="FI22" s="214" t="str">
        <f>IFERROR(IF(AND($FD22="mas",'Classificação geral'!$K15=3),'Classificação geral'!O15,""),"")</f>
        <v/>
      </c>
      <c r="FJ22" s="214" t="str">
        <f>IFERROR(IF(AND($FD22="mas",'Classificação geral'!$K15=3),'Classificação geral'!AH15,""),"")</f>
        <v/>
      </c>
      <c r="FK22" s="216" t="str">
        <f>IFERROR(RANK(FJ22,FJ:FJ,0)+ COUNTIF(FJ$12:$FJ20,FJ22),"")</f>
        <v/>
      </c>
    </row>
    <row r="23" spans="2:167" s="243" customFormat="1" ht="27.75" customHeight="1" x14ac:dyDescent="0.4">
      <c r="B23" s="248" t="str">
        <f t="shared" si="0"/>
        <v/>
      </c>
      <c r="C23" s="238" t="str">
        <f t="shared" si="1"/>
        <v/>
      </c>
      <c r="D23" s="238" t="str">
        <f t="shared" si="2"/>
        <v/>
      </c>
      <c r="E23" s="238" t="str">
        <f t="shared" si="3"/>
        <v/>
      </c>
      <c r="F23" s="239" t="str">
        <f t="shared" si="4"/>
        <v/>
      </c>
      <c r="G23" s="239" t="str">
        <f t="shared" si="5"/>
        <v/>
      </c>
      <c r="H23" s="240" t="str">
        <f t="shared" si="6"/>
        <v/>
      </c>
      <c r="I23" s="240" t="str">
        <f t="shared" si="7"/>
        <v/>
      </c>
      <c r="J23" s="240" t="str">
        <f t="shared" si="8"/>
        <v/>
      </c>
      <c r="K23" s="241">
        <v>10</v>
      </c>
      <c r="L23" s="432"/>
      <c r="M23" s="242"/>
      <c r="N23" s="242"/>
      <c r="O23" s="248" t="str">
        <f t="shared" si="9"/>
        <v/>
      </c>
      <c r="P23" s="238" t="str">
        <f t="shared" si="10"/>
        <v/>
      </c>
      <c r="Q23" s="238" t="str">
        <f t="shared" si="11"/>
        <v/>
      </c>
      <c r="R23" s="238" t="str">
        <f t="shared" si="12"/>
        <v/>
      </c>
      <c r="S23" s="239" t="str">
        <f t="shared" si="13"/>
        <v/>
      </c>
      <c r="T23" s="239" t="str">
        <f t="shared" si="14"/>
        <v/>
      </c>
      <c r="U23" s="240" t="str">
        <f t="shared" si="15"/>
        <v/>
      </c>
      <c r="V23" s="240" t="str">
        <f t="shared" si="16"/>
        <v/>
      </c>
      <c r="W23" s="240" t="str">
        <f t="shared" si="17"/>
        <v/>
      </c>
      <c r="X23" s="241">
        <v>10</v>
      </c>
      <c r="Y23" s="432"/>
      <c r="Z23" s="242"/>
      <c r="AB23" s="249" t="str">
        <f t="shared" si="18"/>
        <v/>
      </c>
      <c r="AC23" s="238" t="str">
        <f t="shared" si="19"/>
        <v/>
      </c>
      <c r="AD23" s="238" t="str">
        <f t="shared" si="20"/>
        <v/>
      </c>
      <c r="AE23" s="238" t="str">
        <f t="shared" si="21"/>
        <v/>
      </c>
      <c r="AF23" s="239" t="str">
        <f t="shared" si="22"/>
        <v/>
      </c>
      <c r="AG23" s="239" t="str">
        <f t="shared" si="23"/>
        <v/>
      </c>
      <c r="AH23" s="240" t="str">
        <f t="shared" si="24"/>
        <v/>
      </c>
      <c r="AI23" s="240" t="str">
        <f t="shared" si="25"/>
        <v/>
      </c>
      <c r="AJ23" s="240" t="str">
        <f t="shared" si="26"/>
        <v/>
      </c>
      <c r="AK23" s="241">
        <v>10</v>
      </c>
      <c r="AL23" s="432"/>
      <c r="AM23" s="242"/>
      <c r="AN23" s="242"/>
      <c r="AO23" s="249" t="str">
        <f t="shared" si="27"/>
        <v/>
      </c>
      <c r="AP23" s="238" t="str">
        <f t="shared" si="28"/>
        <v/>
      </c>
      <c r="AQ23" s="238" t="str">
        <f t="shared" si="29"/>
        <v/>
      </c>
      <c r="AR23" s="238" t="str">
        <f t="shared" si="30"/>
        <v/>
      </c>
      <c r="AS23" s="239" t="str">
        <f t="shared" si="31"/>
        <v/>
      </c>
      <c r="AT23" s="239" t="str">
        <f t="shared" si="32"/>
        <v/>
      </c>
      <c r="AU23" s="240" t="str">
        <f t="shared" si="33"/>
        <v/>
      </c>
      <c r="AV23" s="240" t="str">
        <f t="shared" si="34"/>
        <v/>
      </c>
      <c r="AW23" s="240" t="str">
        <f t="shared" si="35"/>
        <v/>
      </c>
      <c r="AX23" s="241">
        <v>10</v>
      </c>
      <c r="AY23" s="432"/>
      <c r="BB23" s="248" t="str">
        <f t="shared" si="36"/>
        <v/>
      </c>
      <c r="BC23" s="238" t="str">
        <f t="shared" si="37"/>
        <v/>
      </c>
      <c r="BD23" s="238" t="str">
        <f t="shared" si="38"/>
        <v/>
      </c>
      <c r="BE23" s="238" t="str">
        <f t="shared" si="39"/>
        <v/>
      </c>
      <c r="BF23" s="239" t="str">
        <f t="shared" si="40"/>
        <v/>
      </c>
      <c r="BG23" s="239" t="str">
        <f t="shared" si="41"/>
        <v/>
      </c>
      <c r="BH23" s="239" t="str">
        <f t="shared" si="42"/>
        <v/>
      </c>
      <c r="BI23" s="239" t="str">
        <f t="shared" si="43"/>
        <v/>
      </c>
      <c r="BJ23" s="240" t="str">
        <f t="shared" si="44"/>
        <v/>
      </c>
      <c r="BK23" s="241">
        <v>10</v>
      </c>
      <c r="BL23" s="432"/>
      <c r="BM23" s="242"/>
      <c r="BN23" s="242"/>
      <c r="BO23" s="248" t="str">
        <f t="shared" si="45"/>
        <v/>
      </c>
      <c r="BP23" s="238" t="str">
        <f t="shared" si="46"/>
        <v/>
      </c>
      <c r="BQ23" s="238" t="str">
        <f t="shared" si="47"/>
        <v/>
      </c>
      <c r="BR23" s="238" t="str">
        <f t="shared" si="48"/>
        <v/>
      </c>
      <c r="BS23" s="239" t="str">
        <f t="shared" si="49"/>
        <v/>
      </c>
      <c r="BT23" s="239" t="str">
        <f t="shared" si="50"/>
        <v/>
      </c>
      <c r="BU23" s="240" t="str">
        <f t="shared" si="51"/>
        <v/>
      </c>
      <c r="BV23" s="240" t="str">
        <f t="shared" si="52"/>
        <v/>
      </c>
      <c r="BW23" s="240" t="str">
        <f t="shared" si="53"/>
        <v/>
      </c>
      <c r="BX23" s="241">
        <v>10</v>
      </c>
      <c r="BY23" s="432"/>
      <c r="CM23" s="214" t="str">
        <f>IFERROR(IF(AND('Classificação geral'!$J16="FEM",'Classificação geral'!$K16=1,'Classificação geral'!G16="PCT"),'Classificação geral'!A16,""),"")</f>
        <v/>
      </c>
      <c r="CN23" s="214" t="str">
        <f>IFERROR(IF(AND('Classificação geral'!$J16="FEM",'Classificação geral'!$K16=1,'Classificação geral'!G16="PCT"),'Classificação geral'!$B16,""),"")</f>
        <v/>
      </c>
      <c r="CO23" s="215" t="str">
        <f>IF($CN23='Classificação geral'!$B16,'Classificação geral'!$C16,"")</f>
        <v/>
      </c>
      <c r="CP23" s="215" t="str">
        <f>IF($CN23='Classificação geral'!$B16,'Classificação geral'!$D16,"")</f>
        <v/>
      </c>
      <c r="CQ23" s="215" t="str">
        <f>IF($CN23='Classificação geral'!$B16,'Classificação geral'!$J16,"")</f>
        <v/>
      </c>
      <c r="CR23" s="215" t="str">
        <f>IF($CQ23='Classificação geral'!$J16,'Classificação geral'!$K16,"")</f>
        <v/>
      </c>
      <c r="CS23" s="205" t="str">
        <f>IF($CR23='Classificação geral'!$K16,'Classificação geral'!$AG16,"")</f>
        <v/>
      </c>
      <c r="CT23" s="215" t="str">
        <f>IF($CR23='Classificação geral'!$K16,'Classificação geral'!$M16,"")</f>
        <v/>
      </c>
      <c r="CU23" s="215" t="str">
        <f>IF($CR23='Classificação geral'!$K16,'Classificação geral'!$N16,"")</f>
        <v/>
      </c>
      <c r="CV23" s="215" t="str">
        <f>IF($CR23='Classificação geral'!$K16,'Classificação geral'!$O16,"")</f>
        <v/>
      </c>
      <c r="CW23" s="309" t="str">
        <f>IF($CR23='Classificação geral'!$K16,'Classificação geral'!$AH16,"")</f>
        <v/>
      </c>
      <c r="CX23" s="216" t="str">
        <f>IFERROR(RANK(CW23,CW:CW,0)+ COUNTIF($CW$12:CW22,CW23),"")</f>
        <v/>
      </c>
      <c r="CY23" s="209" t="str">
        <f ca="1">IFERROR(RDEM(CX23,CX:CX,0),"")</f>
        <v/>
      </c>
      <c r="CZ23" s="214" t="str">
        <f>IFERROR(IF(AND('Classificação geral'!$J16="mas",'Classificação geral'!$K16=1,'Classificação geral'!$G16="pct"),'Classificação geral'!$A16,""),"")</f>
        <v/>
      </c>
      <c r="DA23" s="214" t="str">
        <f>IFERROR(IF(AND('Classificação geral'!$J16="mas",'Classificação geral'!$K16=1,'Classificação geral'!$G16="PCT"),'Classificação geral'!$B16,""),"")</f>
        <v/>
      </c>
      <c r="DB23" s="215" t="str">
        <f>IF($DA23='Classificação geral'!$B16,'Classificação geral'!$C16,"")</f>
        <v/>
      </c>
      <c r="DC23" s="215" t="str">
        <f>IF($DA23='Classificação geral'!$B16,'Classificação geral'!$D16,"")</f>
        <v/>
      </c>
      <c r="DD23" s="215" t="str">
        <f>IF($DA23='Classificação geral'!$B16,'Classificação geral'!$J16,"")</f>
        <v/>
      </c>
      <c r="DE23" s="214" t="str">
        <f>IFERROR(IF(AND($DD23="mas",'Classificação geral'!$K16=1),'Classificação geral'!K16,""),"")</f>
        <v/>
      </c>
      <c r="DF23" s="214" t="str">
        <f>IFERROR(IF(AND($DD23="mas",'Classificação geral'!$K16=1),'Classificação geral'!AG16,""),"")</f>
        <v/>
      </c>
      <c r="DG23" s="214" t="str">
        <f>IFERROR(IF(AND($DD23="mas",'Classificação geral'!$K16=1),'Classificação geral'!M16,""),"")</f>
        <v/>
      </c>
      <c r="DH23" s="214" t="str">
        <f>IFERROR(IF(AND($DD23="mas",'Classificação geral'!$K16=1),'Classificação geral'!N16,""),"")</f>
        <v/>
      </c>
      <c r="DI23" s="214" t="str">
        <f>IFERROR(IF(AND($DD23="mas",'Classificação geral'!$K16=1),'Classificação geral'!O16,""),"")</f>
        <v/>
      </c>
      <c r="DJ23" s="214" t="str">
        <f>IFERROR(IF(AND($DD23="mas",'Classificação geral'!$K16=1),'Classificação geral'!AH16,""),"")</f>
        <v/>
      </c>
      <c r="DK23" s="216" t="str">
        <f>IFERROR(RANK(DJ23,DJ10:DJ209,0)+ COUNTIF($DJ$12:DJ22,DJ23),"")</f>
        <v/>
      </c>
      <c r="DL23" s="209"/>
      <c r="DM23" s="214" t="str">
        <f>IFERROR(IF(AND('Classificação geral'!$J16="fem",'Classificação geral'!$K16=2,'Classificação geral'!$G16="pct"),'Classificação geral'!$A16,""),"")</f>
        <v/>
      </c>
      <c r="DN23" s="214" t="str">
        <f>IFERROR(IF(AND('Classificação geral'!$J16="fem",'Classificação geral'!$K16=2,'Classificação geral'!$G16="pct"),'Classificação geral'!$B16,""),"")</f>
        <v/>
      </c>
      <c r="DO23" s="215" t="str">
        <f>IF($DN23='Classificação geral'!$B16,'Classificação geral'!$C16,"")</f>
        <v/>
      </c>
      <c r="DP23" s="215" t="str">
        <f>IF($DN23='Classificação geral'!$B16,'Classificação geral'!$D16,"")</f>
        <v/>
      </c>
      <c r="DQ23" s="215" t="str">
        <f>IF($DN23='Classificação geral'!$B16,'Classificação geral'!$J16,"")</f>
        <v/>
      </c>
      <c r="DR23" s="214" t="str">
        <f>IFERROR(IF(AND($DQ23="fem",'Classificação geral'!$K16=2),'Classificação geral'!K16,""),"")</f>
        <v/>
      </c>
      <c r="DS23" s="214" t="str">
        <f>IFERROR(IF(AND($DQ23="fem",'Classificação geral'!$K16=2),'Classificação geral'!AG16,""),"")</f>
        <v/>
      </c>
      <c r="DT23" s="214" t="str">
        <f>IFERROR(IF(AND($DQ23="fem",'Classificação geral'!$K16=2),'Classificação geral'!M16,""),"")</f>
        <v/>
      </c>
      <c r="DU23" s="214" t="str">
        <f>IFERROR(IF(AND($DQ23="fem",'Classificação geral'!$K16=2),'Classificação geral'!N16,""),"")</f>
        <v/>
      </c>
      <c r="DV23" s="214" t="str">
        <f>IFERROR(IF(AND($DQ23="fem",'Classificação geral'!$K16=2),'Classificação geral'!O16,""),"")</f>
        <v/>
      </c>
      <c r="DW23" s="214" t="str">
        <f>IFERROR(IF(AND($DQ23="fem",'Classificação geral'!$K16=2),'Classificação geral'!AH16,""),"")</f>
        <v/>
      </c>
      <c r="DX23" s="216" t="str">
        <f>IFERROR(RANK(DW23,DW:DW,0)+ COUNTIF(DW$12:$DW21,DW23),"")</f>
        <v/>
      </c>
      <c r="DY23" s="209"/>
      <c r="DZ23" s="214" t="str">
        <f>IFERROR(IF(AND('Classificação geral'!$J16="mas",'Classificação geral'!$K16=2,'Classificação geral'!$G16="pct"),'Classificação geral'!$A16,""),"")</f>
        <v/>
      </c>
      <c r="EA23" s="214" t="str">
        <f>IFERROR(IF(AND('Classificação geral'!$J16="mas",'Classificação geral'!$K16=2,'Classificação geral'!$G16="pct"),'Classificação geral'!$B16,""),"")</f>
        <v/>
      </c>
      <c r="EB23" s="215" t="str">
        <f>IF($EA23='Classificação geral'!$B16,'Classificação geral'!$C16,"")</f>
        <v/>
      </c>
      <c r="EC23" s="215" t="str">
        <f>IF($EA23='Classificação geral'!$B16,'Classificação geral'!$D16,"")</f>
        <v/>
      </c>
      <c r="ED23" s="215" t="str">
        <f>IF($EA23='Classificação geral'!$B16,'Classificação geral'!$J16,"")</f>
        <v/>
      </c>
      <c r="EE23" s="214" t="str">
        <f>IFERROR(IF(AND($ED23="mas",'Classificação geral'!$K16=2),'Classificação geral'!K16,""),"")</f>
        <v/>
      </c>
      <c r="EF23" s="214" t="str">
        <f>IFERROR(IF(AND($ED23="mas",'Classificação geral'!$K16=2),'Classificação geral'!AG16,""),"")</f>
        <v/>
      </c>
      <c r="EG23" s="214" t="str">
        <f>IFERROR(IF(AND($ED23="mas",'Classificação geral'!$K16=2),'Classificação geral'!M16,""),"")</f>
        <v/>
      </c>
      <c r="EH23" s="214" t="str">
        <f>IFERROR(IF(AND($ED23="mas",'Classificação geral'!$K16=2),'Classificação geral'!N16,""),"")</f>
        <v/>
      </c>
      <c r="EI23" s="214" t="str">
        <f>IFERROR(IF(AND($ED23="mas",'Classificação geral'!$K16=2),'Classificação geral'!O16,""),"")</f>
        <v/>
      </c>
      <c r="EJ23" s="214" t="str">
        <f>IFERROR(IF(AND($ED23="mas",'Classificação geral'!$K16=2),'Classificação geral'!AH16,""),"")</f>
        <v/>
      </c>
      <c r="EK23" s="216" t="str">
        <f>IFERROR(RANK(EJ23,EJ:EJ,0)+ COUNTIF(EJ$12:$GJ$12,EJ23),"")</f>
        <v/>
      </c>
      <c r="EL23" s="209"/>
      <c r="EM23" s="214" t="str">
        <f>IFERROR(IF(AND('Classificação geral'!$J16="fem",'Classificação geral'!$K16=3,'Classificação geral'!$G16="pct"),'Classificação geral'!$A16,""),"")</f>
        <v/>
      </c>
      <c r="EN23" s="214" t="str">
        <f>IFERROR(IF(AND('Classificação geral'!$J16="fem",'Classificação geral'!$K16=3,'Classificação geral'!$G16="pct"),'Classificação geral'!$B16,""),"")</f>
        <v/>
      </c>
      <c r="EO23" s="215" t="str">
        <f>IF($EN23='Classificação geral'!$B16,'Classificação geral'!$C16,"")</f>
        <v/>
      </c>
      <c r="EP23" s="215" t="str">
        <f>IF($EN23='Classificação geral'!$B16,'Classificação geral'!$D16,"")</f>
        <v/>
      </c>
      <c r="EQ23" s="215" t="str">
        <f>IF($EN23='Classificação geral'!$B16,'Classificação geral'!$J16,"")</f>
        <v/>
      </c>
      <c r="ER23" s="215" t="str">
        <f>IF($EQ23='Classificação geral'!$J16,'Classificação geral'!$K16,"")</f>
        <v/>
      </c>
      <c r="ES23" s="215" t="str">
        <f>IF($ER23='Classificação geral'!$K16,'Classificação geral'!$AG16,"")</f>
        <v/>
      </c>
      <c r="ET23" s="215" t="str">
        <f>IF($ER23='Classificação geral'!$K16,'Classificação geral'!$M16,"")</f>
        <v/>
      </c>
      <c r="EU23" s="215" t="str">
        <f>IF($ER23='Classificação geral'!$K16,'Classificação geral'!$N16,"")</f>
        <v/>
      </c>
      <c r="EV23" s="215" t="str">
        <f>IF($ER23='Classificação geral'!$K16,'Classificação geral'!$O16,"")</f>
        <v/>
      </c>
      <c r="EW23" s="215" t="str">
        <f>IF($ER23='Classificação geral'!$K16,'Classificação geral'!$AH16,"")</f>
        <v/>
      </c>
      <c r="EX23" s="216" t="str">
        <f>IFERROR(RANK(EW23,EW:EW,0)+ COUNTIF(EW$12:$GW21,EW23),"")</f>
        <v/>
      </c>
      <c r="EY23" s="209"/>
      <c r="EZ23" s="214" t="str">
        <f>IFERROR(IF(AND('Classificação geral'!$J16="mas",'Classificação geral'!$K16=3,'Classificação geral'!$G16="PCT"),'Classificação geral'!$A16,""),"")</f>
        <v/>
      </c>
      <c r="FA23" s="214" t="str">
        <f>IFERROR(IF(AND('Classificação geral'!$J16="mas",'Classificação geral'!$K16=3,'Classificação geral'!$G16="PCT"),'Classificação geral'!$B16,""),"")</f>
        <v/>
      </c>
      <c r="FB23" s="215" t="str">
        <f>IF($FA23='Classificação geral'!$B16,'Classificação geral'!$C16,"")</f>
        <v/>
      </c>
      <c r="FC23" s="215" t="str">
        <f>IF($FA23='Classificação geral'!$B16,'Classificação geral'!$D16,"")</f>
        <v/>
      </c>
      <c r="FD23" s="215" t="str">
        <f>IF($FA23='Classificação geral'!$B16,'Classificação geral'!$J16,"")</f>
        <v/>
      </c>
      <c r="FE23" s="214" t="str">
        <f>IFERROR(IF(AND($FD23="mas",'Classificação geral'!$K16=3),'Classificação geral'!K16,""),"")</f>
        <v/>
      </c>
      <c r="FF23" s="214" t="str">
        <f>IFERROR(IF(AND($FD23="mas",'Classificação geral'!$K16=3),'Classificação geral'!AG16,""),"")</f>
        <v/>
      </c>
      <c r="FG23" s="214" t="str">
        <f>IFERROR(IF(AND($FD23="mas",'Classificação geral'!$K16=3),'Classificação geral'!M16,""),"")</f>
        <v/>
      </c>
      <c r="FH23" s="214" t="str">
        <f>IFERROR(IF(AND($FD23="mas",'Classificação geral'!$K16=3),'Classificação geral'!N16,""),"")</f>
        <v/>
      </c>
      <c r="FI23" s="214" t="str">
        <f>IFERROR(IF(AND($FD23="mas",'Classificação geral'!$K16=3),'Classificação geral'!O16,""),"")</f>
        <v/>
      </c>
      <c r="FJ23" s="214" t="str">
        <f>IFERROR(IF(AND($FD23="mas",'Classificação geral'!$K16=3),'Classificação geral'!AH16,""),"")</f>
        <v/>
      </c>
      <c r="FK23" s="216" t="str">
        <f>IFERROR(RANK(FJ23,FJ:FJ,0)+ COUNTIF(FJ$12:$FJ21,FJ23),"")</f>
        <v/>
      </c>
    </row>
    <row r="24" spans="2:167" s="243" customFormat="1" ht="27.75" customHeight="1" x14ac:dyDescent="0.4">
      <c r="B24" s="248" t="str">
        <f t="shared" si="0"/>
        <v/>
      </c>
      <c r="C24" s="238" t="str">
        <f t="shared" si="1"/>
        <v/>
      </c>
      <c r="D24" s="238" t="str">
        <f t="shared" si="2"/>
        <v/>
      </c>
      <c r="E24" s="238" t="str">
        <f t="shared" si="3"/>
        <v/>
      </c>
      <c r="F24" s="239" t="str">
        <f t="shared" si="4"/>
        <v/>
      </c>
      <c r="G24" s="239" t="str">
        <f t="shared" si="5"/>
        <v/>
      </c>
      <c r="H24" s="240" t="str">
        <f t="shared" si="6"/>
        <v/>
      </c>
      <c r="I24" s="240" t="str">
        <f t="shared" si="7"/>
        <v/>
      </c>
      <c r="J24" s="240" t="str">
        <f t="shared" si="8"/>
        <v/>
      </c>
      <c r="K24" s="241">
        <v>11</v>
      </c>
      <c r="L24" s="432"/>
      <c r="M24" s="242"/>
      <c r="N24" s="242"/>
      <c r="O24" s="248" t="str">
        <f t="shared" si="9"/>
        <v/>
      </c>
      <c r="P24" s="238" t="str">
        <f t="shared" si="10"/>
        <v/>
      </c>
      <c r="Q24" s="238" t="str">
        <f t="shared" si="11"/>
        <v/>
      </c>
      <c r="R24" s="238" t="str">
        <f t="shared" si="12"/>
        <v/>
      </c>
      <c r="S24" s="239" t="str">
        <f t="shared" si="13"/>
        <v/>
      </c>
      <c r="T24" s="239" t="str">
        <f t="shared" si="14"/>
        <v/>
      </c>
      <c r="U24" s="240" t="str">
        <f t="shared" si="15"/>
        <v/>
      </c>
      <c r="V24" s="240" t="str">
        <f t="shared" si="16"/>
        <v/>
      </c>
      <c r="W24" s="240" t="str">
        <f t="shared" si="17"/>
        <v/>
      </c>
      <c r="X24" s="241">
        <v>11</v>
      </c>
      <c r="Y24" s="432"/>
      <c r="Z24" s="242"/>
      <c r="AB24" s="249" t="str">
        <f t="shared" si="18"/>
        <v/>
      </c>
      <c r="AC24" s="238" t="str">
        <f t="shared" si="19"/>
        <v/>
      </c>
      <c r="AD24" s="238" t="str">
        <f t="shared" si="20"/>
        <v/>
      </c>
      <c r="AE24" s="238" t="str">
        <f t="shared" si="21"/>
        <v/>
      </c>
      <c r="AF24" s="239" t="str">
        <f t="shared" si="22"/>
        <v/>
      </c>
      <c r="AG24" s="239" t="str">
        <f t="shared" si="23"/>
        <v/>
      </c>
      <c r="AH24" s="240" t="str">
        <f t="shared" si="24"/>
        <v/>
      </c>
      <c r="AI24" s="240" t="str">
        <f t="shared" si="25"/>
        <v/>
      </c>
      <c r="AJ24" s="240" t="str">
        <f t="shared" si="26"/>
        <v/>
      </c>
      <c r="AK24" s="241">
        <v>11</v>
      </c>
      <c r="AL24" s="432"/>
      <c r="AM24" s="242"/>
      <c r="AN24" s="242"/>
      <c r="AO24" s="249" t="str">
        <f t="shared" si="27"/>
        <v/>
      </c>
      <c r="AP24" s="238" t="str">
        <f t="shared" si="28"/>
        <v/>
      </c>
      <c r="AQ24" s="238" t="str">
        <f t="shared" si="29"/>
        <v/>
      </c>
      <c r="AR24" s="238" t="str">
        <f t="shared" si="30"/>
        <v/>
      </c>
      <c r="AS24" s="239" t="str">
        <f t="shared" si="31"/>
        <v/>
      </c>
      <c r="AT24" s="239" t="str">
        <f t="shared" si="32"/>
        <v/>
      </c>
      <c r="AU24" s="240" t="str">
        <f t="shared" si="33"/>
        <v/>
      </c>
      <c r="AV24" s="240" t="str">
        <f t="shared" si="34"/>
        <v/>
      </c>
      <c r="AW24" s="240" t="str">
        <f t="shared" si="35"/>
        <v/>
      </c>
      <c r="AX24" s="241">
        <v>11</v>
      </c>
      <c r="AY24" s="432"/>
      <c r="BB24" s="248" t="str">
        <f t="shared" si="36"/>
        <v/>
      </c>
      <c r="BC24" s="238" t="str">
        <f t="shared" si="37"/>
        <v/>
      </c>
      <c r="BD24" s="238" t="str">
        <f t="shared" si="38"/>
        <v/>
      </c>
      <c r="BE24" s="238" t="str">
        <f t="shared" si="39"/>
        <v/>
      </c>
      <c r="BF24" s="239" t="str">
        <f t="shared" si="40"/>
        <v/>
      </c>
      <c r="BG24" s="239" t="str">
        <f t="shared" si="41"/>
        <v/>
      </c>
      <c r="BH24" s="239" t="str">
        <f t="shared" si="42"/>
        <v/>
      </c>
      <c r="BI24" s="239" t="str">
        <f t="shared" si="43"/>
        <v/>
      </c>
      <c r="BJ24" s="240" t="str">
        <f t="shared" si="44"/>
        <v/>
      </c>
      <c r="BK24" s="241">
        <v>11</v>
      </c>
      <c r="BL24" s="432"/>
      <c r="BM24" s="242"/>
      <c r="BN24" s="242"/>
      <c r="BO24" s="248" t="str">
        <f t="shared" si="45"/>
        <v/>
      </c>
      <c r="BP24" s="238" t="str">
        <f t="shared" si="46"/>
        <v/>
      </c>
      <c r="BQ24" s="238" t="str">
        <f t="shared" si="47"/>
        <v/>
      </c>
      <c r="BR24" s="238" t="str">
        <f t="shared" si="48"/>
        <v/>
      </c>
      <c r="BS24" s="239" t="str">
        <f t="shared" si="49"/>
        <v/>
      </c>
      <c r="BT24" s="239" t="str">
        <f t="shared" si="50"/>
        <v/>
      </c>
      <c r="BU24" s="240" t="str">
        <f t="shared" si="51"/>
        <v/>
      </c>
      <c r="BV24" s="240" t="str">
        <f t="shared" si="52"/>
        <v/>
      </c>
      <c r="BW24" s="240" t="str">
        <f t="shared" si="53"/>
        <v/>
      </c>
      <c r="BX24" s="241">
        <v>11</v>
      </c>
      <c r="BY24" s="432"/>
      <c r="CM24" s="214" t="str">
        <f>IFERROR(IF(AND('Classificação geral'!$J17="FEM",'Classificação geral'!$K17=1,'Classificação geral'!G17="PCT"),'Classificação geral'!A17,""),"")</f>
        <v/>
      </c>
      <c r="CN24" s="214" t="str">
        <f>IFERROR(IF(AND('Classificação geral'!$J17="FEM",'Classificação geral'!$K17=1,'Classificação geral'!G17="PCT"),'Classificação geral'!$B17,""),"")</f>
        <v/>
      </c>
      <c r="CO24" s="215" t="str">
        <f>IF($CN24='Classificação geral'!$B17,'Classificação geral'!$C17,"")</f>
        <v/>
      </c>
      <c r="CP24" s="215" t="str">
        <f>IF($CN24='Classificação geral'!$B17,'Classificação geral'!$D17,"")</f>
        <v/>
      </c>
      <c r="CQ24" s="215" t="str">
        <f>IF($CN24='Classificação geral'!$B17,'Classificação geral'!$J17,"")</f>
        <v/>
      </c>
      <c r="CR24" s="215" t="str">
        <f>IF($CQ24='Classificação geral'!$J17,'Classificação geral'!$K17,"")</f>
        <v/>
      </c>
      <c r="CS24" s="205" t="str">
        <f>IF($CR24='Classificação geral'!$K17,'Classificação geral'!$AG17,"")</f>
        <v/>
      </c>
      <c r="CT24" s="215" t="str">
        <f>IF($CR24='Classificação geral'!$K17,'Classificação geral'!$M17,"")</f>
        <v/>
      </c>
      <c r="CU24" s="215" t="str">
        <f>IF($CR24='Classificação geral'!$K17,'Classificação geral'!$N17,"")</f>
        <v/>
      </c>
      <c r="CV24" s="215" t="str">
        <f>IF($CR24='Classificação geral'!$K17,'Classificação geral'!$O17,"")</f>
        <v/>
      </c>
      <c r="CW24" s="309" t="str">
        <f>IF($CR24='Classificação geral'!$K17,'Classificação geral'!$AH17,"")</f>
        <v/>
      </c>
      <c r="CX24" s="216" t="str">
        <f>IFERROR(RANK(CW24,CW:CW,0)+ COUNTIF($CW$12:CW23,CW24),"")</f>
        <v/>
      </c>
      <c r="CY24" s="209" t="str">
        <f ca="1">IFERROR(RDEM(CX24,CX:CX,0),"")</f>
        <v/>
      </c>
      <c r="CZ24" s="214" t="str">
        <f>IFERROR(IF(AND('Classificação geral'!$J17="mas",'Classificação geral'!$K17=1,'Classificação geral'!$G17="pct"),'Classificação geral'!$A17,""),"")</f>
        <v/>
      </c>
      <c r="DA24" s="214" t="str">
        <f>IFERROR(IF(AND('Classificação geral'!$J17="mas",'Classificação geral'!$K17=1,'Classificação geral'!$G17="PCT"),'Classificação geral'!$B17,""),"")</f>
        <v/>
      </c>
      <c r="DB24" s="215" t="str">
        <f>IF($DA24='Classificação geral'!$B17,'Classificação geral'!$C17,"")</f>
        <v/>
      </c>
      <c r="DC24" s="215" t="str">
        <f>IF($DA24='Classificação geral'!$B17,'Classificação geral'!$D17,"")</f>
        <v/>
      </c>
      <c r="DD24" s="215" t="str">
        <f>IF($DA24='Classificação geral'!$B17,'Classificação geral'!$J17,"")</f>
        <v/>
      </c>
      <c r="DE24" s="214" t="str">
        <f>IFERROR(IF(AND($DD24="mas",'Classificação geral'!$K17=1),'Classificação geral'!K17,""),"")</f>
        <v/>
      </c>
      <c r="DF24" s="214" t="str">
        <f>IFERROR(IF(AND($DD24="mas",'Classificação geral'!$K17=1),'Classificação geral'!AG17,""),"")</f>
        <v/>
      </c>
      <c r="DG24" s="214" t="str">
        <f>IFERROR(IF(AND($DD24="mas",'Classificação geral'!$K17=1),'Classificação geral'!M17,""),"")</f>
        <v/>
      </c>
      <c r="DH24" s="214" t="str">
        <f>IFERROR(IF(AND($DD24="mas",'Classificação geral'!$K17=1),'Classificação geral'!N17,""),"")</f>
        <v/>
      </c>
      <c r="DI24" s="214" t="str">
        <f>IFERROR(IF(AND($DD24="mas",'Classificação geral'!$K17=1),'Classificação geral'!O17,""),"")</f>
        <v/>
      </c>
      <c r="DJ24" s="214" t="str">
        <f>IFERROR(IF(AND($DD24="mas",'Classificação geral'!$K17=1),'Classificação geral'!AH17,""),"")</f>
        <v/>
      </c>
      <c r="DK24" s="216" t="str">
        <f>IFERROR(RANK(DJ24,DJ11:DJ210,0)+ COUNTIF($DJ$12:DJ23,DJ24),"")</f>
        <v/>
      </c>
      <c r="DL24" s="209"/>
      <c r="DM24" s="214" t="str">
        <f>IFERROR(IF(AND('Classificação geral'!$J17="fem",'Classificação geral'!$K17=2,'Classificação geral'!$G17="pct"),'Classificação geral'!$A17,""),"")</f>
        <v/>
      </c>
      <c r="DN24" s="214" t="str">
        <f>IFERROR(IF(AND('Classificação geral'!$J17="fem",'Classificação geral'!$K17=2,'Classificação geral'!$G17="pct"),'Classificação geral'!$B17,""),"")</f>
        <v/>
      </c>
      <c r="DO24" s="215" t="str">
        <f>IF($DN24='Classificação geral'!$B17,'Classificação geral'!$C17,"")</f>
        <v/>
      </c>
      <c r="DP24" s="215" t="str">
        <f>IF($DN24='Classificação geral'!$B17,'Classificação geral'!$D17,"")</f>
        <v/>
      </c>
      <c r="DQ24" s="215" t="str">
        <f>IF($DN24='Classificação geral'!$B17,'Classificação geral'!$J17,"")</f>
        <v/>
      </c>
      <c r="DR24" s="214" t="str">
        <f>IFERROR(IF(AND($DQ24="fem",'Classificação geral'!$K17=2),'Classificação geral'!K17,""),"")</f>
        <v/>
      </c>
      <c r="DS24" s="214" t="str">
        <f>IFERROR(IF(AND($DQ24="fem",'Classificação geral'!$K17=2),'Classificação geral'!AG17,""),"")</f>
        <v/>
      </c>
      <c r="DT24" s="214" t="str">
        <f>IFERROR(IF(AND($DQ24="fem",'Classificação geral'!$K17=2),'Classificação geral'!M17,""),"")</f>
        <v/>
      </c>
      <c r="DU24" s="214" t="str">
        <f>IFERROR(IF(AND($DQ24="fem",'Classificação geral'!$K17=2),'Classificação geral'!N17,""),"")</f>
        <v/>
      </c>
      <c r="DV24" s="214" t="str">
        <f>IFERROR(IF(AND($DQ24="fem",'Classificação geral'!$K17=2),'Classificação geral'!O17,""),"")</f>
        <v/>
      </c>
      <c r="DW24" s="214" t="str">
        <f>IFERROR(IF(AND($DQ24="fem",'Classificação geral'!$K17=2),'Classificação geral'!AH17,""),"")</f>
        <v/>
      </c>
      <c r="DX24" s="216" t="str">
        <f>IFERROR(RANK(DW24,DW:DW,0)+ COUNTIF(DW$12:$DW22,DW24),"")</f>
        <v/>
      </c>
      <c r="DY24" s="209"/>
      <c r="DZ24" s="214" t="str">
        <f>IFERROR(IF(AND('Classificação geral'!$J17="mas",'Classificação geral'!$K17=2,'Classificação geral'!$G17="pct"),'Classificação geral'!$A17,""),"")</f>
        <v/>
      </c>
      <c r="EA24" s="214" t="str">
        <f>IFERROR(IF(AND('Classificação geral'!$J17="mas",'Classificação geral'!$K17=2,'Classificação geral'!$G17="pct"),'Classificação geral'!$B17,""),"")</f>
        <v/>
      </c>
      <c r="EB24" s="215" t="str">
        <f>IF($EA24='Classificação geral'!$B17,'Classificação geral'!$C17,"")</f>
        <v/>
      </c>
      <c r="EC24" s="215" t="str">
        <f>IF($EA24='Classificação geral'!$B17,'Classificação geral'!$D17,"")</f>
        <v/>
      </c>
      <c r="ED24" s="215" t="str">
        <f>IF($EA24='Classificação geral'!$B17,'Classificação geral'!$J17,"")</f>
        <v/>
      </c>
      <c r="EE24" s="214" t="str">
        <f>IFERROR(IF(AND($ED24="mas",'Classificação geral'!$K17=2),'Classificação geral'!K17,""),"")</f>
        <v/>
      </c>
      <c r="EF24" s="214" t="str">
        <f>IFERROR(IF(AND($ED24="mas",'Classificação geral'!$K17=2),'Classificação geral'!AG17,""),"")</f>
        <v/>
      </c>
      <c r="EG24" s="214" t="str">
        <f>IFERROR(IF(AND($ED24="mas",'Classificação geral'!$K17=2),'Classificação geral'!M17,""),"")</f>
        <v/>
      </c>
      <c r="EH24" s="214" t="str">
        <f>IFERROR(IF(AND($ED24="mas",'Classificação geral'!$K17=2),'Classificação geral'!N17,""),"")</f>
        <v/>
      </c>
      <c r="EI24" s="214" t="str">
        <f>IFERROR(IF(AND($ED24="mas",'Classificação geral'!$K17=2),'Classificação geral'!O17,""),"")</f>
        <v/>
      </c>
      <c r="EJ24" s="214" t="str">
        <f>IFERROR(IF(AND($ED24="mas",'Classificação geral'!$K17=2),'Classificação geral'!AH17,""),"")</f>
        <v/>
      </c>
      <c r="EK24" s="216" t="str">
        <f>IFERROR(RANK(EJ24,EJ:EJ,0)+ COUNTIF(EJ$12:$GJ$12,EJ24),"")</f>
        <v/>
      </c>
      <c r="EL24" s="209"/>
      <c r="EM24" s="214" t="str">
        <f>IFERROR(IF(AND('Classificação geral'!$J17="fem",'Classificação geral'!$K17=3,'Classificação geral'!$G17="pct"),'Classificação geral'!$A17,""),"")</f>
        <v/>
      </c>
      <c r="EN24" s="214" t="str">
        <f>IFERROR(IF(AND('Classificação geral'!$J17="fem",'Classificação geral'!$K17=3,'Classificação geral'!$G17="pct"),'Classificação geral'!$B17,""),"")</f>
        <v/>
      </c>
      <c r="EO24" s="215" t="str">
        <f>IF($EN24='Classificação geral'!$B17,'Classificação geral'!$C17,"")</f>
        <v/>
      </c>
      <c r="EP24" s="215" t="str">
        <f>IF($EN24='Classificação geral'!$B17,'Classificação geral'!$D17,"")</f>
        <v/>
      </c>
      <c r="EQ24" s="215" t="str">
        <f>IF($EN24='Classificação geral'!$B17,'Classificação geral'!$J17,"")</f>
        <v/>
      </c>
      <c r="ER24" s="215" t="str">
        <f>IF($EQ24='Classificação geral'!$J17,'Classificação geral'!$K17,"")</f>
        <v/>
      </c>
      <c r="ES24" s="215" t="str">
        <f>IF($ER24='Classificação geral'!$K17,'Classificação geral'!$AG17,"")</f>
        <v/>
      </c>
      <c r="ET24" s="215" t="str">
        <f>IF($ER24='Classificação geral'!$K17,'Classificação geral'!$M17,"")</f>
        <v/>
      </c>
      <c r="EU24" s="215" t="str">
        <f>IF($ER24='Classificação geral'!$K17,'Classificação geral'!$N17,"")</f>
        <v/>
      </c>
      <c r="EV24" s="215" t="str">
        <f>IF($ER24='Classificação geral'!$K17,'Classificação geral'!$O17,"")</f>
        <v/>
      </c>
      <c r="EW24" s="215" t="str">
        <f>IF($ER24='Classificação geral'!$K17,'Classificação geral'!$AH17,"")</f>
        <v/>
      </c>
      <c r="EX24" s="216" t="str">
        <f>IFERROR(RANK(EW24,EW:EW,0)+ COUNTIF(EW$12:$GW22,EW24),"")</f>
        <v/>
      </c>
      <c r="EY24" s="209"/>
      <c r="EZ24" s="214" t="str">
        <f>IFERROR(IF(AND('Classificação geral'!$J17="mas",'Classificação geral'!$K17=3,'Classificação geral'!$G17="PCT"),'Classificação geral'!$A17,""),"")</f>
        <v/>
      </c>
      <c r="FA24" s="214" t="str">
        <f>IFERROR(IF(AND('Classificação geral'!$J17="mas",'Classificação geral'!$K17=3,'Classificação geral'!$G17="PCT"),'Classificação geral'!$B17,""),"")</f>
        <v/>
      </c>
      <c r="FB24" s="215" t="str">
        <f>IF($FA24='Classificação geral'!$B17,'Classificação geral'!$C17,"")</f>
        <v/>
      </c>
      <c r="FC24" s="215" t="str">
        <f>IF($FA24='Classificação geral'!$B17,'Classificação geral'!$D17,"")</f>
        <v/>
      </c>
      <c r="FD24" s="215" t="str">
        <f>IF($FA24='Classificação geral'!$B17,'Classificação geral'!$J17,"")</f>
        <v/>
      </c>
      <c r="FE24" s="214" t="str">
        <f>IFERROR(IF(AND($FD24="mas",'Classificação geral'!$K17=3),'Classificação geral'!K17,""),"")</f>
        <v/>
      </c>
      <c r="FF24" s="214" t="str">
        <f>IFERROR(IF(AND($FD24="mas",'Classificação geral'!$K17=3),'Classificação geral'!AG17,""),"")</f>
        <v/>
      </c>
      <c r="FG24" s="214" t="str">
        <f>IFERROR(IF(AND($FD24="mas",'Classificação geral'!$K17=3),'Classificação geral'!M17,""),"")</f>
        <v/>
      </c>
      <c r="FH24" s="214" t="str">
        <f>IFERROR(IF(AND($FD24="mas",'Classificação geral'!$K17=3),'Classificação geral'!N17,""),"")</f>
        <v/>
      </c>
      <c r="FI24" s="214" t="str">
        <f>IFERROR(IF(AND($FD24="mas",'Classificação geral'!$K17=3),'Classificação geral'!O17,""),"")</f>
        <v/>
      </c>
      <c r="FJ24" s="214" t="str">
        <f>IFERROR(IF(AND($FD24="mas",'Classificação geral'!$K17=3),'Classificação geral'!AH17,""),"")</f>
        <v/>
      </c>
      <c r="FK24" s="216" t="str">
        <f>IFERROR(RANK(FJ24,FJ:FJ,0)+ COUNTIF(FJ$12:$FJ22,FJ24),"")</f>
        <v/>
      </c>
    </row>
    <row r="25" spans="2:167" s="243" customFormat="1" ht="27.75" customHeight="1" x14ac:dyDescent="0.4">
      <c r="B25" s="248" t="str">
        <f t="shared" si="0"/>
        <v/>
      </c>
      <c r="C25" s="238" t="str">
        <f t="shared" si="1"/>
        <v/>
      </c>
      <c r="D25" s="238" t="str">
        <f t="shared" si="2"/>
        <v/>
      </c>
      <c r="E25" s="238" t="str">
        <f t="shared" si="3"/>
        <v/>
      </c>
      <c r="F25" s="239" t="str">
        <f t="shared" si="4"/>
        <v/>
      </c>
      <c r="G25" s="239" t="str">
        <f t="shared" si="5"/>
        <v/>
      </c>
      <c r="H25" s="240" t="str">
        <f t="shared" si="6"/>
        <v/>
      </c>
      <c r="I25" s="240" t="str">
        <f t="shared" si="7"/>
        <v/>
      </c>
      <c r="J25" s="240" t="str">
        <f t="shared" si="8"/>
        <v/>
      </c>
      <c r="K25" s="241">
        <v>12</v>
      </c>
      <c r="L25" s="432"/>
      <c r="M25" s="242"/>
      <c r="N25" s="242"/>
      <c r="O25" s="248" t="str">
        <f t="shared" si="9"/>
        <v/>
      </c>
      <c r="P25" s="238" t="str">
        <f t="shared" si="10"/>
        <v/>
      </c>
      <c r="Q25" s="238" t="str">
        <f t="shared" si="11"/>
        <v/>
      </c>
      <c r="R25" s="238" t="str">
        <f t="shared" si="12"/>
        <v/>
      </c>
      <c r="S25" s="239" t="str">
        <f t="shared" si="13"/>
        <v/>
      </c>
      <c r="T25" s="239" t="str">
        <f t="shared" si="14"/>
        <v/>
      </c>
      <c r="U25" s="240" t="str">
        <f t="shared" si="15"/>
        <v/>
      </c>
      <c r="V25" s="240" t="str">
        <f t="shared" si="16"/>
        <v/>
      </c>
      <c r="W25" s="240" t="str">
        <f t="shared" si="17"/>
        <v/>
      </c>
      <c r="X25" s="241">
        <v>12</v>
      </c>
      <c r="Y25" s="432"/>
      <c r="Z25" s="242"/>
      <c r="AB25" s="249" t="str">
        <f t="shared" si="18"/>
        <v/>
      </c>
      <c r="AC25" s="238" t="str">
        <f t="shared" si="19"/>
        <v/>
      </c>
      <c r="AD25" s="238" t="str">
        <f t="shared" si="20"/>
        <v/>
      </c>
      <c r="AE25" s="238" t="str">
        <f t="shared" si="21"/>
        <v/>
      </c>
      <c r="AF25" s="239" t="str">
        <f t="shared" si="22"/>
        <v/>
      </c>
      <c r="AG25" s="239" t="str">
        <f t="shared" si="23"/>
        <v/>
      </c>
      <c r="AH25" s="240" t="str">
        <f t="shared" si="24"/>
        <v/>
      </c>
      <c r="AI25" s="240" t="str">
        <f t="shared" si="25"/>
        <v/>
      </c>
      <c r="AJ25" s="240" t="str">
        <f t="shared" si="26"/>
        <v/>
      </c>
      <c r="AK25" s="241">
        <v>12</v>
      </c>
      <c r="AL25" s="432"/>
      <c r="AM25" s="242"/>
      <c r="AN25" s="242"/>
      <c r="AO25" s="249" t="str">
        <f t="shared" si="27"/>
        <v/>
      </c>
      <c r="AP25" s="238" t="str">
        <f t="shared" si="28"/>
        <v/>
      </c>
      <c r="AQ25" s="238" t="str">
        <f t="shared" si="29"/>
        <v/>
      </c>
      <c r="AR25" s="238" t="str">
        <f t="shared" si="30"/>
        <v/>
      </c>
      <c r="AS25" s="239" t="str">
        <f t="shared" si="31"/>
        <v/>
      </c>
      <c r="AT25" s="239" t="str">
        <f t="shared" si="32"/>
        <v/>
      </c>
      <c r="AU25" s="240" t="str">
        <f t="shared" si="33"/>
        <v/>
      </c>
      <c r="AV25" s="240" t="str">
        <f t="shared" si="34"/>
        <v/>
      </c>
      <c r="AW25" s="240" t="str">
        <f t="shared" si="35"/>
        <v/>
      </c>
      <c r="AX25" s="241">
        <v>12</v>
      </c>
      <c r="AY25" s="432"/>
      <c r="BB25" s="248" t="str">
        <f t="shared" si="36"/>
        <v/>
      </c>
      <c r="BC25" s="238" t="str">
        <f t="shared" si="37"/>
        <v/>
      </c>
      <c r="BD25" s="238" t="str">
        <f t="shared" si="38"/>
        <v/>
      </c>
      <c r="BE25" s="238" t="str">
        <f t="shared" si="39"/>
        <v/>
      </c>
      <c r="BF25" s="239" t="str">
        <f t="shared" si="40"/>
        <v/>
      </c>
      <c r="BG25" s="239" t="str">
        <f t="shared" si="41"/>
        <v/>
      </c>
      <c r="BH25" s="239" t="str">
        <f t="shared" si="42"/>
        <v/>
      </c>
      <c r="BI25" s="239" t="str">
        <f t="shared" si="43"/>
        <v/>
      </c>
      <c r="BJ25" s="240" t="str">
        <f t="shared" si="44"/>
        <v/>
      </c>
      <c r="BK25" s="241">
        <v>12</v>
      </c>
      <c r="BL25" s="432"/>
      <c r="BM25" s="242"/>
      <c r="BN25" s="242"/>
      <c r="BO25" s="248" t="str">
        <f t="shared" si="45"/>
        <v/>
      </c>
      <c r="BP25" s="238" t="str">
        <f t="shared" si="46"/>
        <v/>
      </c>
      <c r="BQ25" s="238" t="str">
        <f t="shared" si="47"/>
        <v/>
      </c>
      <c r="BR25" s="238" t="str">
        <f t="shared" si="48"/>
        <v/>
      </c>
      <c r="BS25" s="239" t="str">
        <f t="shared" si="49"/>
        <v/>
      </c>
      <c r="BT25" s="239" t="str">
        <f t="shared" si="50"/>
        <v/>
      </c>
      <c r="BU25" s="240" t="str">
        <f t="shared" si="51"/>
        <v/>
      </c>
      <c r="BV25" s="240" t="str">
        <f t="shared" si="52"/>
        <v/>
      </c>
      <c r="BW25" s="240" t="str">
        <f t="shared" si="53"/>
        <v/>
      </c>
      <c r="BX25" s="241">
        <v>12</v>
      </c>
      <c r="BY25" s="432"/>
      <c r="CM25" s="214" t="str">
        <f>IFERROR(IF(AND('Classificação geral'!$J18="FEM",'Classificação geral'!$K18=1,'Classificação geral'!G18="PCT"),'Classificação geral'!A18,""),"")</f>
        <v/>
      </c>
      <c r="CN25" s="214" t="str">
        <f>IFERROR(IF(AND('Classificação geral'!$J18="FEM",'Classificação geral'!$K18=1,'Classificação geral'!G18="PCT"),'Classificação geral'!$B18,""),"")</f>
        <v/>
      </c>
      <c r="CO25" s="215" t="str">
        <f>IF($CN25='Classificação geral'!$B18,'Classificação geral'!$C18,"")</f>
        <v/>
      </c>
      <c r="CP25" s="215" t="str">
        <f>IF($CN25='Classificação geral'!$B18,'Classificação geral'!$D18,"")</f>
        <v/>
      </c>
      <c r="CQ25" s="215" t="str">
        <f>IF($CN25='Classificação geral'!$B18,'Classificação geral'!$J18,"")</f>
        <v/>
      </c>
      <c r="CR25" s="215" t="str">
        <f>IF($CQ25='Classificação geral'!$J18,'Classificação geral'!$K18,"")</f>
        <v/>
      </c>
      <c r="CS25" s="205" t="str">
        <f>IF($CR25='Classificação geral'!$K18,'Classificação geral'!$AG18,"")</f>
        <v/>
      </c>
      <c r="CT25" s="215" t="str">
        <f>IF($CR25='Classificação geral'!$K18,'Classificação geral'!$M18,"")</f>
        <v/>
      </c>
      <c r="CU25" s="215" t="str">
        <f>IF($CR25='Classificação geral'!$K18,'Classificação geral'!$N18,"")</f>
        <v/>
      </c>
      <c r="CV25" s="215" t="str">
        <f>IF($CR25='Classificação geral'!$K18,'Classificação geral'!$O18,"")</f>
        <v/>
      </c>
      <c r="CW25" s="309" t="str">
        <f>IF($CR25='Classificação geral'!$K18,'Classificação geral'!$AH18,"")</f>
        <v/>
      </c>
      <c r="CX25" s="216" t="str">
        <f>IFERROR(RANK(CW25,CW:CW,0)+ COUNTIF($CW$12:CW24,CW25),"")</f>
        <v/>
      </c>
      <c r="CY25" s="209" t="str">
        <f ca="1">IFERROR(RDEM(CX25,CX:CX,0),"")</f>
        <v/>
      </c>
      <c r="CZ25" s="214" t="str">
        <f>IFERROR(IF(AND('Classificação geral'!$J18="mas",'Classificação geral'!$K18=1,'Classificação geral'!$G18="pct"),'Classificação geral'!$A18,""),"")</f>
        <v/>
      </c>
      <c r="DA25" s="214" t="str">
        <f>IFERROR(IF(AND('Classificação geral'!$J18="mas",'Classificação geral'!$K18=1,'Classificação geral'!$G18="PCT"),'Classificação geral'!$B18,""),"")</f>
        <v/>
      </c>
      <c r="DB25" s="215" t="str">
        <f>IF($DA25='Classificação geral'!$B18,'Classificação geral'!$C18,"")</f>
        <v/>
      </c>
      <c r="DC25" s="215" t="str">
        <f>IF($DA25='Classificação geral'!$B18,'Classificação geral'!$D18,"")</f>
        <v/>
      </c>
      <c r="DD25" s="215" t="str">
        <f>IF($DA25='Classificação geral'!$B18,'Classificação geral'!$J18,"")</f>
        <v/>
      </c>
      <c r="DE25" s="214" t="str">
        <f>IFERROR(IF(AND($DD25="mas",'Classificação geral'!$K18=1),'Classificação geral'!K18,""),"")</f>
        <v/>
      </c>
      <c r="DF25" s="214" t="str">
        <f>IFERROR(IF(AND($DD25="mas",'Classificação geral'!$K18=1),'Classificação geral'!AG18,""),"")</f>
        <v/>
      </c>
      <c r="DG25" s="214" t="str">
        <f>IFERROR(IF(AND($DD25="mas",'Classificação geral'!$K18=1),'Classificação geral'!M18,""),"")</f>
        <v/>
      </c>
      <c r="DH25" s="214" t="str">
        <f>IFERROR(IF(AND($DD25="mas",'Classificação geral'!$K18=1),'Classificação geral'!N18,""),"")</f>
        <v/>
      </c>
      <c r="DI25" s="214" t="str">
        <f>IFERROR(IF(AND($DD25="mas",'Classificação geral'!$K18=1),'Classificação geral'!O18,""),"")</f>
        <v/>
      </c>
      <c r="DJ25" s="214" t="str">
        <f>IFERROR(IF(AND($DD25="mas",'Classificação geral'!$K18=1),'Classificação geral'!AH18,""),"")</f>
        <v/>
      </c>
      <c r="DK25" s="216" t="str">
        <f>IFERROR(RANK(DJ25,DJ12:DJ211,0)+ COUNTIF($DJ$12:DJ24,DJ25),"")</f>
        <v/>
      </c>
      <c r="DL25" s="209"/>
      <c r="DM25" s="214" t="str">
        <f>IFERROR(IF(AND('Classificação geral'!$J18="fem",'Classificação geral'!$K18=2,'Classificação geral'!$G18="pct"),'Classificação geral'!$A18,""),"")</f>
        <v/>
      </c>
      <c r="DN25" s="214" t="str">
        <f>IFERROR(IF(AND('Classificação geral'!$J18="fem",'Classificação geral'!$K18=2,'Classificação geral'!$G18="pct"),'Classificação geral'!$B18,""),"")</f>
        <v/>
      </c>
      <c r="DO25" s="215" t="str">
        <f>IF($DN25='Classificação geral'!$B18,'Classificação geral'!$C18,"")</f>
        <v/>
      </c>
      <c r="DP25" s="215" t="str">
        <f>IF($DN25='Classificação geral'!$B18,'Classificação geral'!$D18,"")</f>
        <v/>
      </c>
      <c r="DQ25" s="215" t="str">
        <f>IF($DN25='Classificação geral'!$B18,'Classificação geral'!$J18,"")</f>
        <v/>
      </c>
      <c r="DR25" s="214" t="str">
        <f>IFERROR(IF(AND($DQ25="fem",'Classificação geral'!$K18=2),'Classificação geral'!K18,""),"")</f>
        <v/>
      </c>
      <c r="DS25" s="214" t="str">
        <f>IFERROR(IF(AND($DQ25="fem",'Classificação geral'!$K18=2),'Classificação geral'!AG18,""),"")</f>
        <v/>
      </c>
      <c r="DT25" s="214" t="str">
        <f>IFERROR(IF(AND($DQ25="fem",'Classificação geral'!$K18=2),'Classificação geral'!M18,""),"")</f>
        <v/>
      </c>
      <c r="DU25" s="214" t="str">
        <f>IFERROR(IF(AND($DQ25="fem",'Classificação geral'!$K18=2),'Classificação geral'!N18,""),"")</f>
        <v/>
      </c>
      <c r="DV25" s="214" t="str">
        <f>IFERROR(IF(AND($DQ25="fem",'Classificação geral'!$K18=2),'Classificação geral'!O18,""),"")</f>
        <v/>
      </c>
      <c r="DW25" s="214" t="str">
        <f>IFERROR(IF(AND($DQ25="fem",'Classificação geral'!$K18=2),'Classificação geral'!AH18,""),"")</f>
        <v/>
      </c>
      <c r="DX25" s="216" t="str">
        <f>IFERROR(RANK(DW25,DW:DW,0)+ COUNTIF(DW$12:$DW23,DW25),"")</f>
        <v/>
      </c>
      <c r="DY25" s="209"/>
      <c r="DZ25" s="214" t="str">
        <f>IFERROR(IF(AND('Classificação geral'!$J18="mas",'Classificação geral'!$K18=2,'Classificação geral'!$G18="pct"),'Classificação geral'!$A18,""),"")</f>
        <v/>
      </c>
      <c r="EA25" s="214" t="str">
        <f>IFERROR(IF(AND('Classificação geral'!$J18="mas",'Classificação geral'!$K18=2,'Classificação geral'!$G18="pct"),'Classificação geral'!$B18,""),"")</f>
        <v/>
      </c>
      <c r="EB25" s="215" t="str">
        <f>IF($EA25='Classificação geral'!$B18,'Classificação geral'!$C18,"")</f>
        <v/>
      </c>
      <c r="EC25" s="215" t="str">
        <f>IF($EA25='Classificação geral'!$B18,'Classificação geral'!$D18,"")</f>
        <v/>
      </c>
      <c r="ED25" s="215" t="str">
        <f>IF($EA25='Classificação geral'!$B18,'Classificação geral'!$J18,"")</f>
        <v/>
      </c>
      <c r="EE25" s="214" t="str">
        <f>IFERROR(IF(AND($ED25="mas",'Classificação geral'!$K18=2),'Classificação geral'!K18,""),"")</f>
        <v/>
      </c>
      <c r="EF25" s="214" t="str">
        <f>IFERROR(IF(AND($ED25="mas",'Classificação geral'!$K18=2),'Classificação geral'!AG18,""),"")</f>
        <v/>
      </c>
      <c r="EG25" s="214" t="str">
        <f>IFERROR(IF(AND($ED25="mas",'Classificação geral'!$K18=2),'Classificação geral'!M18,""),"")</f>
        <v/>
      </c>
      <c r="EH25" s="214" t="str">
        <f>IFERROR(IF(AND($ED25="mas",'Classificação geral'!$K18=2),'Classificação geral'!N18,""),"")</f>
        <v/>
      </c>
      <c r="EI25" s="214" t="str">
        <f>IFERROR(IF(AND($ED25="mas",'Classificação geral'!$K18=2),'Classificação geral'!O18,""),"")</f>
        <v/>
      </c>
      <c r="EJ25" s="214" t="str">
        <f>IFERROR(IF(AND($ED25="mas",'Classificação geral'!$K18=2),'Classificação geral'!AH18,""),"")</f>
        <v/>
      </c>
      <c r="EK25" s="216" t="str">
        <f>IFERROR(RANK(EJ25,EJ:EJ,0)+ COUNTIF(EJ$12:$GJ$12,EJ25),"")</f>
        <v/>
      </c>
      <c r="EL25" s="209"/>
      <c r="EM25" s="214" t="str">
        <f>IFERROR(IF(AND('Classificação geral'!$J18="fem",'Classificação geral'!$K18=3,'Classificação geral'!$G18="pct"),'Classificação geral'!$A18,""),"")</f>
        <v/>
      </c>
      <c r="EN25" s="214" t="str">
        <f>IFERROR(IF(AND('Classificação geral'!$J18="fem",'Classificação geral'!$K18=3,'Classificação geral'!$G18="pct"),'Classificação geral'!$B18,""),"")</f>
        <v/>
      </c>
      <c r="EO25" s="215" t="str">
        <f>IF($EN25='Classificação geral'!$B18,'Classificação geral'!$C18,"")</f>
        <v/>
      </c>
      <c r="EP25" s="215" t="str">
        <f>IF($EN25='Classificação geral'!$B18,'Classificação geral'!$D18,"")</f>
        <v/>
      </c>
      <c r="EQ25" s="215" t="str">
        <f>IF($EN25='Classificação geral'!$B18,'Classificação geral'!$J18,"")</f>
        <v/>
      </c>
      <c r="ER25" s="215" t="str">
        <f>IF($EQ25='Classificação geral'!$J18,'Classificação geral'!$K18,"")</f>
        <v/>
      </c>
      <c r="ES25" s="215" t="str">
        <f>IF($ER25='Classificação geral'!$K18,'Classificação geral'!$AG18,"")</f>
        <v/>
      </c>
      <c r="ET25" s="215" t="str">
        <f>IF($ER25='Classificação geral'!$K18,'Classificação geral'!$M18,"")</f>
        <v/>
      </c>
      <c r="EU25" s="215" t="str">
        <f>IF($ER25='Classificação geral'!$K18,'Classificação geral'!$N18,"")</f>
        <v/>
      </c>
      <c r="EV25" s="215" t="str">
        <f>IF($ER25='Classificação geral'!$K18,'Classificação geral'!$O18,"")</f>
        <v/>
      </c>
      <c r="EW25" s="215" t="str">
        <f>IF($ER25='Classificação geral'!$K18,'Classificação geral'!$AH18,"")</f>
        <v/>
      </c>
      <c r="EX25" s="216" t="str">
        <f>IFERROR(RANK(EW25,EW:EW,0)+ COUNTIF(EW$12:$GW23,EW25),"")</f>
        <v/>
      </c>
      <c r="EY25" s="209"/>
      <c r="EZ25" s="214" t="str">
        <f>IFERROR(IF(AND('Classificação geral'!$J18="mas",'Classificação geral'!$K18=3,'Classificação geral'!$G18="PCT"),'Classificação geral'!$A18,""),"")</f>
        <v/>
      </c>
      <c r="FA25" s="214" t="str">
        <f>IFERROR(IF(AND('Classificação geral'!$J18="mas",'Classificação geral'!$K18=3,'Classificação geral'!$G18="PCT"),'Classificação geral'!$B18,""),"")</f>
        <v/>
      </c>
      <c r="FB25" s="215" t="str">
        <f>IF($FA25='Classificação geral'!$B18,'Classificação geral'!$C18,"")</f>
        <v/>
      </c>
      <c r="FC25" s="215" t="str">
        <f>IF($FA25='Classificação geral'!$B18,'Classificação geral'!$D18,"")</f>
        <v/>
      </c>
      <c r="FD25" s="215" t="str">
        <f>IF($FA25='Classificação geral'!$B18,'Classificação geral'!$J18,"")</f>
        <v/>
      </c>
      <c r="FE25" s="214" t="str">
        <f>IFERROR(IF(AND($FD25="mas",'Classificação geral'!$K18=3),'Classificação geral'!K18,""),"")</f>
        <v/>
      </c>
      <c r="FF25" s="214" t="str">
        <f>IFERROR(IF(AND($FD25="mas",'Classificação geral'!$K18=3),'Classificação geral'!AG18,""),"")</f>
        <v/>
      </c>
      <c r="FG25" s="214" t="str">
        <f>IFERROR(IF(AND($FD25="mas",'Classificação geral'!$K18=3),'Classificação geral'!M18,""),"")</f>
        <v/>
      </c>
      <c r="FH25" s="214" t="str">
        <f>IFERROR(IF(AND($FD25="mas",'Classificação geral'!$K18=3),'Classificação geral'!N18,""),"")</f>
        <v/>
      </c>
      <c r="FI25" s="214" t="str">
        <f>IFERROR(IF(AND($FD25="mas",'Classificação geral'!$K18=3),'Classificação geral'!O18,""),"")</f>
        <v/>
      </c>
      <c r="FJ25" s="214" t="str">
        <f>IFERROR(IF(AND($FD25="mas",'Classificação geral'!$K18=3),'Classificação geral'!AH18,""),"")</f>
        <v/>
      </c>
      <c r="FK25" s="216" t="str">
        <f>IFERROR(RANK(FJ25,FJ:FJ,0)+ COUNTIF(FJ$12:$FJ23,FJ25),"")</f>
        <v/>
      </c>
    </row>
    <row r="26" spans="2:167" s="243" customFormat="1" ht="27.75" customHeight="1" x14ac:dyDescent="0.4">
      <c r="B26" s="248" t="str">
        <f t="shared" si="0"/>
        <v/>
      </c>
      <c r="C26" s="238" t="str">
        <f t="shared" si="1"/>
        <v/>
      </c>
      <c r="D26" s="238" t="str">
        <f t="shared" si="2"/>
        <v/>
      </c>
      <c r="E26" s="238" t="str">
        <f t="shared" si="3"/>
        <v/>
      </c>
      <c r="F26" s="239" t="str">
        <f t="shared" si="4"/>
        <v/>
      </c>
      <c r="G26" s="239" t="str">
        <f t="shared" si="5"/>
        <v/>
      </c>
      <c r="H26" s="240" t="str">
        <f t="shared" si="6"/>
        <v/>
      </c>
      <c r="I26" s="240" t="str">
        <f t="shared" si="7"/>
        <v/>
      </c>
      <c r="J26" s="240" t="str">
        <f t="shared" si="8"/>
        <v/>
      </c>
      <c r="K26" s="241">
        <v>13</v>
      </c>
      <c r="L26" s="432"/>
      <c r="M26" s="242"/>
      <c r="N26" s="242"/>
      <c r="O26" s="248" t="str">
        <f t="shared" si="9"/>
        <v/>
      </c>
      <c r="P26" s="238" t="str">
        <f t="shared" si="10"/>
        <v/>
      </c>
      <c r="Q26" s="238" t="str">
        <f t="shared" si="11"/>
        <v/>
      </c>
      <c r="R26" s="238" t="str">
        <f t="shared" si="12"/>
        <v/>
      </c>
      <c r="S26" s="239" t="str">
        <f t="shared" si="13"/>
        <v/>
      </c>
      <c r="T26" s="239" t="str">
        <f t="shared" si="14"/>
        <v/>
      </c>
      <c r="U26" s="240" t="str">
        <f t="shared" si="15"/>
        <v/>
      </c>
      <c r="V26" s="240" t="str">
        <f t="shared" si="16"/>
        <v/>
      </c>
      <c r="W26" s="240" t="str">
        <f t="shared" si="17"/>
        <v/>
      </c>
      <c r="X26" s="241">
        <v>13</v>
      </c>
      <c r="Y26" s="432"/>
      <c r="Z26" s="242"/>
      <c r="AB26" s="249" t="str">
        <f t="shared" si="18"/>
        <v/>
      </c>
      <c r="AC26" s="238" t="str">
        <f t="shared" si="19"/>
        <v/>
      </c>
      <c r="AD26" s="238" t="str">
        <f t="shared" si="20"/>
        <v/>
      </c>
      <c r="AE26" s="238" t="str">
        <f t="shared" si="21"/>
        <v/>
      </c>
      <c r="AF26" s="239" t="str">
        <f t="shared" si="22"/>
        <v/>
      </c>
      <c r="AG26" s="239" t="str">
        <f t="shared" si="23"/>
        <v/>
      </c>
      <c r="AH26" s="240" t="str">
        <f t="shared" si="24"/>
        <v/>
      </c>
      <c r="AI26" s="240" t="str">
        <f t="shared" si="25"/>
        <v/>
      </c>
      <c r="AJ26" s="240" t="str">
        <f t="shared" si="26"/>
        <v/>
      </c>
      <c r="AK26" s="241">
        <v>13</v>
      </c>
      <c r="AL26" s="432"/>
      <c r="AM26" s="242"/>
      <c r="AN26" s="242"/>
      <c r="AO26" s="249" t="str">
        <f t="shared" si="27"/>
        <v/>
      </c>
      <c r="AP26" s="238" t="str">
        <f t="shared" si="28"/>
        <v/>
      </c>
      <c r="AQ26" s="238" t="str">
        <f t="shared" si="29"/>
        <v/>
      </c>
      <c r="AR26" s="238" t="str">
        <f t="shared" si="30"/>
        <v/>
      </c>
      <c r="AS26" s="239" t="str">
        <f t="shared" si="31"/>
        <v/>
      </c>
      <c r="AT26" s="239" t="str">
        <f t="shared" si="32"/>
        <v/>
      </c>
      <c r="AU26" s="240" t="str">
        <f t="shared" si="33"/>
        <v/>
      </c>
      <c r="AV26" s="240" t="str">
        <f t="shared" si="34"/>
        <v/>
      </c>
      <c r="AW26" s="240" t="str">
        <f t="shared" si="35"/>
        <v/>
      </c>
      <c r="AX26" s="241">
        <v>13</v>
      </c>
      <c r="AY26" s="432"/>
      <c r="BB26" s="248" t="str">
        <f t="shared" si="36"/>
        <v/>
      </c>
      <c r="BC26" s="238" t="str">
        <f t="shared" si="37"/>
        <v/>
      </c>
      <c r="BD26" s="238" t="str">
        <f t="shared" si="38"/>
        <v/>
      </c>
      <c r="BE26" s="238" t="str">
        <f t="shared" si="39"/>
        <v/>
      </c>
      <c r="BF26" s="239" t="str">
        <f t="shared" si="40"/>
        <v/>
      </c>
      <c r="BG26" s="239" t="str">
        <f t="shared" si="41"/>
        <v/>
      </c>
      <c r="BH26" s="239" t="str">
        <f t="shared" si="42"/>
        <v/>
      </c>
      <c r="BI26" s="239" t="str">
        <f t="shared" si="43"/>
        <v/>
      </c>
      <c r="BJ26" s="240" t="str">
        <f t="shared" si="44"/>
        <v/>
      </c>
      <c r="BK26" s="241">
        <v>13</v>
      </c>
      <c r="BL26" s="432"/>
      <c r="BM26" s="242"/>
      <c r="BN26" s="242"/>
      <c r="BO26" s="248" t="str">
        <f t="shared" si="45"/>
        <v/>
      </c>
      <c r="BP26" s="238" t="str">
        <f t="shared" si="46"/>
        <v/>
      </c>
      <c r="BQ26" s="238" t="str">
        <f t="shared" si="47"/>
        <v/>
      </c>
      <c r="BR26" s="238" t="str">
        <f t="shared" si="48"/>
        <v/>
      </c>
      <c r="BS26" s="239" t="str">
        <f t="shared" si="49"/>
        <v/>
      </c>
      <c r="BT26" s="239" t="str">
        <f t="shared" si="50"/>
        <v/>
      </c>
      <c r="BU26" s="240" t="str">
        <f t="shared" si="51"/>
        <v/>
      </c>
      <c r="BV26" s="240" t="str">
        <f t="shared" si="52"/>
        <v/>
      </c>
      <c r="BW26" s="240" t="str">
        <f t="shared" si="53"/>
        <v/>
      </c>
      <c r="BX26" s="241">
        <v>13</v>
      </c>
      <c r="BY26" s="432"/>
      <c r="CM26" s="214" t="str">
        <f>IFERROR(IF(AND('Classificação geral'!$J19="FEM",'Classificação geral'!$K19=1,'Classificação geral'!G19="PCT"),'Classificação geral'!A19,""),"")</f>
        <v/>
      </c>
      <c r="CN26" s="214" t="str">
        <f>IFERROR(IF(AND('Classificação geral'!$J19="FEM",'Classificação geral'!$K19=1,'Classificação geral'!G19="PCT"),'Classificação geral'!$B19,""),"")</f>
        <v/>
      </c>
      <c r="CO26" s="215" t="str">
        <f>IF($CN26='Classificação geral'!$B19,'Classificação geral'!$C19,"")</f>
        <v/>
      </c>
      <c r="CP26" s="215" t="str">
        <f>IF($CN26='Classificação geral'!$B19,'Classificação geral'!$D19,"")</f>
        <v/>
      </c>
      <c r="CQ26" s="215" t="str">
        <f>IF($CN26='Classificação geral'!$B19,'Classificação geral'!$J19,"")</f>
        <v/>
      </c>
      <c r="CR26" s="215" t="str">
        <f>IF($CQ26='Classificação geral'!$J19,'Classificação geral'!$K19,"")</f>
        <v/>
      </c>
      <c r="CS26" s="205" t="str">
        <f>IF($CR26='Classificação geral'!$K19,'Classificação geral'!$AG19,"")</f>
        <v/>
      </c>
      <c r="CT26" s="215" t="str">
        <f>IF($CR26='Classificação geral'!$K19,'Classificação geral'!$M19,"")</f>
        <v/>
      </c>
      <c r="CU26" s="215" t="str">
        <f>IF($CR26='Classificação geral'!$K19,'Classificação geral'!$N19,"")</f>
        <v/>
      </c>
      <c r="CV26" s="215" t="str">
        <f>IF($CR26='Classificação geral'!$K19,'Classificação geral'!$O19,"")</f>
        <v/>
      </c>
      <c r="CW26" s="309" t="str">
        <f>IF($CR26='Classificação geral'!$K19,'Classificação geral'!$AH19,"")</f>
        <v/>
      </c>
      <c r="CX26" s="216" t="str">
        <f>IFERROR(RANK(CW26,CW:CW,0)+ COUNTIF($CW$12:CW25,CW26),"")</f>
        <v/>
      </c>
      <c r="CY26" s="209" t="str">
        <f ca="1">IFERROR(RDEM(CX26,CX:CX,0),"")</f>
        <v/>
      </c>
      <c r="CZ26" s="214" t="str">
        <f>IFERROR(IF(AND('Classificação geral'!$J19="mas",'Classificação geral'!$K19=1,'Classificação geral'!$G19="pct"),'Classificação geral'!$A19,""),"")</f>
        <v/>
      </c>
      <c r="DA26" s="214" t="str">
        <f>IFERROR(IF(AND('Classificação geral'!$J19="mas",'Classificação geral'!$K19=1,'Classificação geral'!$G19="PCT"),'Classificação geral'!$B19,""),"")</f>
        <v/>
      </c>
      <c r="DB26" s="215" t="str">
        <f>IF($DA26='Classificação geral'!$B19,'Classificação geral'!$C19,"")</f>
        <v/>
      </c>
      <c r="DC26" s="215" t="str">
        <f>IF($DA26='Classificação geral'!$B19,'Classificação geral'!$D19,"")</f>
        <v/>
      </c>
      <c r="DD26" s="215" t="str">
        <f>IF($DA26='Classificação geral'!$B19,'Classificação geral'!$J19,"")</f>
        <v/>
      </c>
      <c r="DE26" s="214" t="str">
        <f>IFERROR(IF(AND($DD26="mas",'Classificação geral'!$K19=1),'Classificação geral'!K19,""),"")</f>
        <v/>
      </c>
      <c r="DF26" s="214" t="str">
        <f>IFERROR(IF(AND($DD26="mas",'Classificação geral'!$K19=1),'Classificação geral'!AG19,""),"")</f>
        <v/>
      </c>
      <c r="DG26" s="214" t="str">
        <f>IFERROR(IF(AND($DD26="mas",'Classificação geral'!$K19=1),'Classificação geral'!M19,""),"")</f>
        <v/>
      </c>
      <c r="DH26" s="214" t="str">
        <f>IFERROR(IF(AND($DD26="mas",'Classificação geral'!$K19=1),'Classificação geral'!N19,""),"")</f>
        <v/>
      </c>
      <c r="DI26" s="214" t="str">
        <f>IFERROR(IF(AND($DD26="mas",'Classificação geral'!$K19=1),'Classificação geral'!O19,""),"")</f>
        <v/>
      </c>
      <c r="DJ26" s="214" t="str">
        <f>IFERROR(IF(AND($DD26="mas",'Classificação geral'!$K19=1),'Classificação geral'!AH19,""),"")</f>
        <v/>
      </c>
      <c r="DK26" s="216" t="str">
        <f>IFERROR(RANK(DJ26,DJ13:DJ212,0)+ COUNTIF($DJ$12:DJ25,DJ26),"")</f>
        <v/>
      </c>
      <c r="DL26" s="209"/>
      <c r="DM26" s="214" t="str">
        <f>IFERROR(IF(AND('Classificação geral'!$J19="fem",'Classificação geral'!$K19=2,'Classificação geral'!$G19="pct"),'Classificação geral'!$A19,""),"")</f>
        <v/>
      </c>
      <c r="DN26" s="214" t="str">
        <f>IFERROR(IF(AND('Classificação geral'!$J19="fem",'Classificação geral'!$K19=2,'Classificação geral'!$G19="pct"),'Classificação geral'!$B19,""),"")</f>
        <v/>
      </c>
      <c r="DO26" s="215" t="str">
        <f>IF($DN26='Classificação geral'!$B19,'Classificação geral'!$C19,"")</f>
        <v/>
      </c>
      <c r="DP26" s="215" t="str">
        <f>IF($DN26='Classificação geral'!$B19,'Classificação geral'!$D19,"")</f>
        <v/>
      </c>
      <c r="DQ26" s="215" t="str">
        <f>IF($DN26='Classificação geral'!$B19,'Classificação geral'!$J19,"")</f>
        <v/>
      </c>
      <c r="DR26" s="214" t="str">
        <f>IFERROR(IF(AND($DQ26="fem",'Classificação geral'!$K19=2),'Classificação geral'!K19,""),"")</f>
        <v/>
      </c>
      <c r="DS26" s="214" t="str">
        <f>IFERROR(IF(AND($DQ26="fem",'Classificação geral'!$K19=2),'Classificação geral'!AG19,""),"")</f>
        <v/>
      </c>
      <c r="DT26" s="214" t="str">
        <f>IFERROR(IF(AND($DQ26="fem",'Classificação geral'!$K19=2),'Classificação geral'!M19,""),"")</f>
        <v/>
      </c>
      <c r="DU26" s="214" t="str">
        <f>IFERROR(IF(AND($DQ26="fem",'Classificação geral'!$K19=2),'Classificação geral'!N19,""),"")</f>
        <v/>
      </c>
      <c r="DV26" s="214" t="str">
        <f>IFERROR(IF(AND($DQ26="fem",'Classificação geral'!$K19=2),'Classificação geral'!O19,""),"")</f>
        <v/>
      </c>
      <c r="DW26" s="214" t="str">
        <f>IFERROR(IF(AND($DQ26="fem",'Classificação geral'!$K19=2),'Classificação geral'!AH19,""),"")</f>
        <v/>
      </c>
      <c r="DX26" s="216" t="str">
        <f>IFERROR(RANK(DW26,DW:DW,0)+ COUNTIF(DW$12:$DW24,DW26),"")</f>
        <v/>
      </c>
      <c r="DY26" s="209"/>
      <c r="DZ26" s="214" t="str">
        <f>IFERROR(IF(AND('Classificação geral'!$J19="mas",'Classificação geral'!$K19=2,'Classificação geral'!$G19="pct"),'Classificação geral'!$A19,""),"")</f>
        <v/>
      </c>
      <c r="EA26" s="214" t="str">
        <f>IFERROR(IF(AND('Classificação geral'!$J19="mas",'Classificação geral'!$K19=2,'Classificação geral'!$G19="pct"),'Classificação geral'!$B19,""),"")</f>
        <v/>
      </c>
      <c r="EB26" s="215" t="str">
        <f>IF($EA26='Classificação geral'!$B19,'Classificação geral'!$C19,"")</f>
        <v/>
      </c>
      <c r="EC26" s="215" t="str">
        <f>IF($EA26='Classificação geral'!$B19,'Classificação geral'!$D19,"")</f>
        <v/>
      </c>
      <c r="ED26" s="215" t="str">
        <f>IF($EA26='Classificação geral'!$B19,'Classificação geral'!$J19,"")</f>
        <v/>
      </c>
      <c r="EE26" s="214" t="str">
        <f>IFERROR(IF(AND($ED26="mas",'Classificação geral'!$K19=2),'Classificação geral'!K19,""),"")</f>
        <v/>
      </c>
      <c r="EF26" s="214" t="str">
        <f>IFERROR(IF(AND($ED26="mas",'Classificação geral'!$K19=2),'Classificação geral'!AG19,""),"")</f>
        <v/>
      </c>
      <c r="EG26" s="214" t="str">
        <f>IFERROR(IF(AND($ED26="mas",'Classificação geral'!$K19=2),'Classificação geral'!M19,""),"")</f>
        <v/>
      </c>
      <c r="EH26" s="214" t="str">
        <f>IFERROR(IF(AND($ED26="mas",'Classificação geral'!$K19=2),'Classificação geral'!N19,""),"")</f>
        <v/>
      </c>
      <c r="EI26" s="214" t="str">
        <f>IFERROR(IF(AND($ED26="mas",'Classificação geral'!$K19=2),'Classificação geral'!O19,""),"")</f>
        <v/>
      </c>
      <c r="EJ26" s="214" t="str">
        <f>IFERROR(IF(AND($ED26="mas",'Classificação geral'!$K19=2),'Classificação geral'!AH19,""),"")</f>
        <v/>
      </c>
      <c r="EK26" s="216" t="str">
        <f>IFERROR(RANK(EJ26,EJ:EJ,0)+ COUNTIF(EJ$12:$GJ$12,EJ26),"")</f>
        <v/>
      </c>
      <c r="EL26" s="209"/>
      <c r="EM26" s="214" t="str">
        <f>IFERROR(IF(AND('Classificação geral'!$J19="fem",'Classificação geral'!$K19=3,'Classificação geral'!$G19="pct"),'Classificação geral'!$A19,""),"")</f>
        <v/>
      </c>
      <c r="EN26" s="214" t="str">
        <f>IFERROR(IF(AND('Classificação geral'!$J19="fem",'Classificação geral'!$K19=3,'Classificação geral'!$G19="pct"),'Classificação geral'!$B19,""),"")</f>
        <v/>
      </c>
      <c r="EO26" s="215" t="str">
        <f>IF($EN26='Classificação geral'!$B19,'Classificação geral'!$C19,"")</f>
        <v/>
      </c>
      <c r="EP26" s="215" t="str">
        <f>IF($EN26='Classificação geral'!$B19,'Classificação geral'!$D19,"")</f>
        <v/>
      </c>
      <c r="EQ26" s="215" t="str">
        <f>IF($EN26='Classificação geral'!$B19,'Classificação geral'!$J19,"")</f>
        <v/>
      </c>
      <c r="ER26" s="215" t="str">
        <f>IF($EQ26='Classificação geral'!$J19,'Classificação geral'!$K19,"")</f>
        <v/>
      </c>
      <c r="ES26" s="215" t="str">
        <f>IF($ER26='Classificação geral'!$K19,'Classificação geral'!$AG19,"")</f>
        <v/>
      </c>
      <c r="ET26" s="215" t="str">
        <f>IF($ER26='Classificação geral'!$K19,'Classificação geral'!$M19,"")</f>
        <v/>
      </c>
      <c r="EU26" s="215" t="str">
        <f>IF($ER26='Classificação geral'!$K19,'Classificação geral'!$N19,"")</f>
        <v/>
      </c>
      <c r="EV26" s="215" t="str">
        <f>IF($ER26='Classificação geral'!$K19,'Classificação geral'!$O19,"")</f>
        <v/>
      </c>
      <c r="EW26" s="215" t="str">
        <f>IF($ER26='Classificação geral'!$K19,'Classificação geral'!$AH19,"")</f>
        <v/>
      </c>
      <c r="EX26" s="216" t="str">
        <f>IFERROR(RANK(EW26,EW:EW,0)+ COUNTIF(EW$12:$GW24,EW26),"")</f>
        <v/>
      </c>
      <c r="EY26" s="209"/>
      <c r="EZ26" s="214" t="str">
        <f>IFERROR(IF(AND('Classificação geral'!$J19="mas",'Classificação geral'!$K19=3,'Classificação geral'!$G19="PCT"),'Classificação geral'!$A19,""),"")</f>
        <v/>
      </c>
      <c r="FA26" s="214" t="str">
        <f>IFERROR(IF(AND('Classificação geral'!$J19="mas",'Classificação geral'!$K19=3,'Classificação geral'!$G19="PCT"),'Classificação geral'!$B19,""),"")</f>
        <v/>
      </c>
      <c r="FB26" s="215" t="str">
        <f>IF($FA26='Classificação geral'!$B19,'Classificação geral'!$C19,"")</f>
        <v/>
      </c>
      <c r="FC26" s="215" t="str">
        <f>IF($FA26='Classificação geral'!$B19,'Classificação geral'!$D19,"")</f>
        <v/>
      </c>
      <c r="FD26" s="215" t="str">
        <f>IF($FA26='Classificação geral'!$B19,'Classificação geral'!$J19,"")</f>
        <v/>
      </c>
      <c r="FE26" s="214" t="str">
        <f>IFERROR(IF(AND($FD26="mas",'Classificação geral'!$K19=3),'Classificação geral'!K19,""),"")</f>
        <v/>
      </c>
      <c r="FF26" s="214" t="str">
        <f>IFERROR(IF(AND($FD26="mas",'Classificação geral'!$K19=3),'Classificação geral'!AG19,""),"")</f>
        <v/>
      </c>
      <c r="FG26" s="214" t="str">
        <f>IFERROR(IF(AND($FD26="mas",'Classificação geral'!$K19=3),'Classificação geral'!M19,""),"")</f>
        <v/>
      </c>
      <c r="FH26" s="214" t="str">
        <f>IFERROR(IF(AND($FD26="mas",'Classificação geral'!$K19=3),'Classificação geral'!N19,""),"")</f>
        <v/>
      </c>
      <c r="FI26" s="214" t="str">
        <f>IFERROR(IF(AND($FD26="mas",'Classificação geral'!$K19=3),'Classificação geral'!O19,""),"")</f>
        <v/>
      </c>
      <c r="FJ26" s="214" t="str">
        <f>IFERROR(IF(AND($FD26="mas",'Classificação geral'!$K19=3),'Classificação geral'!AH19,""),"")</f>
        <v/>
      </c>
      <c r="FK26" s="216" t="str">
        <f>IFERROR(RANK(FJ26,FJ:FJ,0)+ COUNTIF(FJ$12:$FJ24,FJ26),"")</f>
        <v/>
      </c>
    </row>
    <row r="27" spans="2:167" s="243" customFormat="1" ht="27.75" customHeight="1" x14ac:dyDescent="0.4">
      <c r="B27" s="248" t="str">
        <f t="shared" si="0"/>
        <v/>
      </c>
      <c r="C27" s="238" t="str">
        <f t="shared" si="1"/>
        <v/>
      </c>
      <c r="D27" s="238" t="str">
        <f t="shared" si="2"/>
        <v/>
      </c>
      <c r="E27" s="238" t="str">
        <f t="shared" si="3"/>
        <v/>
      </c>
      <c r="F27" s="239" t="str">
        <f t="shared" si="4"/>
        <v/>
      </c>
      <c r="G27" s="239" t="str">
        <f t="shared" si="5"/>
        <v/>
      </c>
      <c r="H27" s="240" t="str">
        <f t="shared" si="6"/>
        <v/>
      </c>
      <c r="I27" s="240" t="str">
        <f t="shared" si="7"/>
        <v/>
      </c>
      <c r="J27" s="240" t="str">
        <f t="shared" si="8"/>
        <v/>
      </c>
      <c r="K27" s="241">
        <v>14</v>
      </c>
      <c r="L27" s="432"/>
      <c r="M27" s="242"/>
      <c r="N27" s="242"/>
      <c r="O27" s="248" t="str">
        <f t="shared" si="9"/>
        <v/>
      </c>
      <c r="P27" s="238" t="str">
        <f t="shared" si="10"/>
        <v/>
      </c>
      <c r="Q27" s="238" t="str">
        <f t="shared" si="11"/>
        <v/>
      </c>
      <c r="R27" s="238" t="str">
        <f t="shared" si="12"/>
        <v/>
      </c>
      <c r="S27" s="239" t="str">
        <f t="shared" si="13"/>
        <v/>
      </c>
      <c r="T27" s="239" t="str">
        <f t="shared" si="14"/>
        <v/>
      </c>
      <c r="U27" s="240" t="str">
        <f t="shared" si="15"/>
        <v/>
      </c>
      <c r="V27" s="240" t="str">
        <f t="shared" si="16"/>
        <v/>
      </c>
      <c r="W27" s="240" t="str">
        <f t="shared" si="17"/>
        <v/>
      </c>
      <c r="X27" s="241">
        <v>14</v>
      </c>
      <c r="Y27" s="432"/>
      <c r="Z27" s="242"/>
      <c r="AB27" s="249" t="str">
        <f t="shared" si="18"/>
        <v/>
      </c>
      <c r="AC27" s="238" t="str">
        <f t="shared" si="19"/>
        <v/>
      </c>
      <c r="AD27" s="238" t="str">
        <f t="shared" si="20"/>
        <v/>
      </c>
      <c r="AE27" s="238" t="str">
        <f t="shared" si="21"/>
        <v/>
      </c>
      <c r="AF27" s="239" t="str">
        <f t="shared" si="22"/>
        <v/>
      </c>
      <c r="AG27" s="239" t="str">
        <f t="shared" si="23"/>
        <v/>
      </c>
      <c r="AH27" s="240" t="str">
        <f t="shared" si="24"/>
        <v/>
      </c>
      <c r="AI27" s="240" t="str">
        <f t="shared" si="25"/>
        <v/>
      </c>
      <c r="AJ27" s="240" t="str">
        <f t="shared" si="26"/>
        <v/>
      </c>
      <c r="AK27" s="241">
        <v>14</v>
      </c>
      <c r="AL27" s="432"/>
      <c r="AM27" s="242"/>
      <c r="AN27" s="242"/>
      <c r="AO27" s="249" t="str">
        <f t="shared" si="27"/>
        <v/>
      </c>
      <c r="AP27" s="238" t="str">
        <f t="shared" si="28"/>
        <v/>
      </c>
      <c r="AQ27" s="238" t="str">
        <f t="shared" si="29"/>
        <v/>
      </c>
      <c r="AR27" s="238" t="str">
        <f t="shared" si="30"/>
        <v/>
      </c>
      <c r="AS27" s="239" t="str">
        <f t="shared" si="31"/>
        <v/>
      </c>
      <c r="AT27" s="239" t="str">
        <f t="shared" si="32"/>
        <v/>
      </c>
      <c r="AU27" s="240" t="str">
        <f t="shared" si="33"/>
        <v/>
      </c>
      <c r="AV27" s="240" t="str">
        <f t="shared" si="34"/>
        <v/>
      </c>
      <c r="AW27" s="240" t="str">
        <f t="shared" si="35"/>
        <v/>
      </c>
      <c r="AX27" s="241">
        <v>14</v>
      </c>
      <c r="AY27" s="432"/>
      <c r="BB27" s="248" t="str">
        <f t="shared" si="36"/>
        <v/>
      </c>
      <c r="BC27" s="238" t="str">
        <f t="shared" si="37"/>
        <v/>
      </c>
      <c r="BD27" s="238" t="str">
        <f t="shared" si="38"/>
        <v/>
      </c>
      <c r="BE27" s="238" t="str">
        <f t="shared" si="39"/>
        <v/>
      </c>
      <c r="BF27" s="239" t="str">
        <f t="shared" si="40"/>
        <v/>
      </c>
      <c r="BG27" s="239" t="str">
        <f t="shared" si="41"/>
        <v/>
      </c>
      <c r="BH27" s="239" t="str">
        <f t="shared" si="42"/>
        <v/>
      </c>
      <c r="BI27" s="239" t="str">
        <f t="shared" si="43"/>
        <v/>
      </c>
      <c r="BJ27" s="240" t="str">
        <f t="shared" si="44"/>
        <v/>
      </c>
      <c r="BK27" s="241">
        <v>14</v>
      </c>
      <c r="BL27" s="432"/>
      <c r="BM27" s="242"/>
      <c r="BN27" s="242"/>
      <c r="BO27" s="248" t="str">
        <f t="shared" si="45"/>
        <v/>
      </c>
      <c r="BP27" s="238" t="str">
        <f t="shared" si="46"/>
        <v/>
      </c>
      <c r="BQ27" s="238" t="str">
        <f t="shared" si="47"/>
        <v/>
      </c>
      <c r="BR27" s="238" t="str">
        <f t="shared" si="48"/>
        <v/>
      </c>
      <c r="BS27" s="239" t="str">
        <f t="shared" si="49"/>
        <v/>
      </c>
      <c r="BT27" s="239" t="str">
        <f t="shared" si="50"/>
        <v/>
      </c>
      <c r="BU27" s="240" t="str">
        <f t="shared" si="51"/>
        <v/>
      </c>
      <c r="BV27" s="240" t="str">
        <f t="shared" si="52"/>
        <v/>
      </c>
      <c r="BW27" s="240" t="str">
        <f t="shared" si="53"/>
        <v/>
      </c>
      <c r="BX27" s="241">
        <v>14</v>
      </c>
      <c r="BY27" s="432"/>
      <c r="CM27" s="214" t="str">
        <f>IFERROR(IF(AND('Classificação geral'!$J20="FEM",'Classificação geral'!$K20=1,'Classificação geral'!G20="PCT"),'Classificação geral'!A20,""),"")</f>
        <v/>
      </c>
      <c r="CN27" s="214" t="str">
        <f>IFERROR(IF(AND('Classificação geral'!$J20="FEM",'Classificação geral'!$K20=1,'Classificação geral'!G20="PCT"),'Classificação geral'!$B20,""),"")</f>
        <v/>
      </c>
      <c r="CO27" s="215" t="str">
        <f>IF($CN27='Classificação geral'!$B20,'Classificação geral'!$C20,"")</f>
        <v/>
      </c>
      <c r="CP27" s="215" t="str">
        <f>IF($CN27='Classificação geral'!$B20,'Classificação geral'!$D20,"")</f>
        <v/>
      </c>
      <c r="CQ27" s="215" t="str">
        <f>IF($CN27='Classificação geral'!$B20,'Classificação geral'!$J20,"")</f>
        <v/>
      </c>
      <c r="CR27" s="215" t="str">
        <f>IF($CQ27='Classificação geral'!$J20,'Classificação geral'!$K20,"")</f>
        <v/>
      </c>
      <c r="CS27" s="205" t="str">
        <f>IF($CR27='Classificação geral'!$K20,'Classificação geral'!$AG20,"")</f>
        <v/>
      </c>
      <c r="CT27" s="215" t="str">
        <f>IF($CR27='Classificação geral'!$K20,'Classificação geral'!$M20,"")</f>
        <v/>
      </c>
      <c r="CU27" s="215" t="str">
        <f>IF($CR27='Classificação geral'!$K20,'Classificação geral'!$N20,"")</f>
        <v/>
      </c>
      <c r="CV27" s="215" t="str">
        <f>IF($CR27='Classificação geral'!$K20,'Classificação geral'!$O20,"")</f>
        <v/>
      </c>
      <c r="CW27" s="309" t="str">
        <f>IF($CR27='Classificação geral'!$K20,'Classificação geral'!$AH20,"")</f>
        <v/>
      </c>
      <c r="CX27" s="216" t="str">
        <f>IFERROR(RANK(CW27,CW:CW,0)+ COUNTIF($CW$12:CW26,CW27),"")</f>
        <v/>
      </c>
      <c r="CY27" s="209" t="str">
        <f ca="1">IFERROR(RDEM(CX27,CX:CX,0),"")</f>
        <v/>
      </c>
      <c r="CZ27" s="214" t="str">
        <f>IFERROR(IF(AND('Classificação geral'!$J20="mas",'Classificação geral'!$K20=1,'Classificação geral'!$G20="pct"),'Classificação geral'!$A20,""),"")</f>
        <v/>
      </c>
      <c r="DA27" s="214" t="str">
        <f>IFERROR(IF(AND('Classificação geral'!$J20="mas",'Classificação geral'!$K20=1,'Classificação geral'!$G20="PCT"),'Classificação geral'!$B20,""),"")</f>
        <v/>
      </c>
      <c r="DB27" s="215" t="str">
        <f>IF($DA27='Classificação geral'!$B20,'Classificação geral'!$C20,"")</f>
        <v/>
      </c>
      <c r="DC27" s="215" t="str">
        <f>IF($DA27='Classificação geral'!$B20,'Classificação geral'!$D20,"")</f>
        <v/>
      </c>
      <c r="DD27" s="215" t="str">
        <f>IF($DA27='Classificação geral'!$B20,'Classificação geral'!$J20,"")</f>
        <v/>
      </c>
      <c r="DE27" s="214" t="str">
        <f>IFERROR(IF(AND($DD27="mas",'Classificação geral'!$K20=1),'Classificação geral'!K20,""),"")</f>
        <v/>
      </c>
      <c r="DF27" s="214" t="str">
        <f>IFERROR(IF(AND($DD27="mas",'Classificação geral'!$K20=1),'Classificação geral'!AG20,""),"")</f>
        <v/>
      </c>
      <c r="DG27" s="214" t="str">
        <f>IFERROR(IF(AND($DD27="mas",'Classificação geral'!$K20=1),'Classificação geral'!M20,""),"")</f>
        <v/>
      </c>
      <c r="DH27" s="214" t="str">
        <f>IFERROR(IF(AND($DD27="mas",'Classificação geral'!$K20=1),'Classificação geral'!N20,""),"")</f>
        <v/>
      </c>
      <c r="DI27" s="214" t="str">
        <f>IFERROR(IF(AND($DD27="mas",'Classificação geral'!$K20=1),'Classificação geral'!O20,""),"")</f>
        <v/>
      </c>
      <c r="DJ27" s="214" t="str">
        <f>IFERROR(IF(AND($DD27="mas",'Classificação geral'!$K20=1),'Classificação geral'!AH20,""),"")</f>
        <v/>
      </c>
      <c r="DK27" s="216" t="str">
        <f>IFERROR(RANK(DJ27,DJ14:DJ213,0)+ COUNTIF($DJ$12:DJ26,DJ27),"")</f>
        <v/>
      </c>
      <c r="DL27" s="209"/>
      <c r="DM27" s="214" t="str">
        <f>IFERROR(IF(AND('Classificação geral'!$J20="fem",'Classificação geral'!$K20=2,'Classificação geral'!$G20="pct"),'Classificação geral'!$A20,""),"")</f>
        <v/>
      </c>
      <c r="DN27" s="214" t="str">
        <f>IFERROR(IF(AND('Classificação geral'!$J20="fem",'Classificação geral'!$K20=2,'Classificação geral'!$G20="pct"),'Classificação geral'!$B20,""),"")</f>
        <v/>
      </c>
      <c r="DO27" s="215" t="str">
        <f>IF($DN27='Classificação geral'!$B20,'Classificação geral'!$C20,"")</f>
        <v/>
      </c>
      <c r="DP27" s="215" t="str">
        <f>IF($DN27='Classificação geral'!$B20,'Classificação geral'!$D20,"")</f>
        <v/>
      </c>
      <c r="DQ27" s="215" t="str">
        <f>IF($DN27='Classificação geral'!$B20,'Classificação geral'!$J20,"")</f>
        <v/>
      </c>
      <c r="DR27" s="214" t="str">
        <f>IFERROR(IF(AND($DQ27="fem",'Classificação geral'!$K20=2),'Classificação geral'!K20,""),"")</f>
        <v/>
      </c>
      <c r="DS27" s="214" t="str">
        <f>IFERROR(IF(AND($DQ27="fem",'Classificação geral'!$K20=2),'Classificação geral'!AG20,""),"")</f>
        <v/>
      </c>
      <c r="DT27" s="214" t="str">
        <f>IFERROR(IF(AND($DQ27="fem",'Classificação geral'!$K20=2),'Classificação geral'!M20,""),"")</f>
        <v/>
      </c>
      <c r="DU27" s="214" t="str">
        <f>IFERROR(IF(AND($DQ27="fem",'Classificação geral'!$K20=2),'Classificação geral'!N20,""),"")</f>
        <v/>
      </c>
      <c r="DV27" s="214" t="str">
        <f>IFERROR(IF(AND($DQ27="fem",'Classificação geral'!$K20=2),'Classificação geral'!O20,""),"")</f>
        <v/>
      </c>
      <c r="DW27" s="214" t="str">
        <f>IFERROR(IF(AND($DQ27="fem",'Classificação geral'!$K20=2),'Classificação geral'!AH20,""),"")</f>
        <v/>
      </c>
      <c r="DX27" s="216" t="str">
        <f>IFERROR(RANK(DW27,DW:DW,0)+ COUNTIF(DW$12:$DW25,DW27),"")</f>
        <v/>
      </c>
      <c r="DY27" s="209"/>
      <c r="DZ27" s="214" t="str">
        <f>IFERROR(IF(AND('Classificação geral'!$J20="mas",'Classificação geral'!$K20=2,'Classificação geral'!$G20="pct"),'Classificação geral'!$A20,""),"")</f>
        <v/>
      </c>
      <c r="EA27" s="214" t="str">
        <f>IFERROR(IF(AND('Classificação geral'!$J20="mas",'Classificação geral'!$K20=2,'Classificação geral'!$G20="pct"),'Classificação geral'!$B20,""),"")</f>
        <v/>
      </c>
      <c r="EB27" s="215" t="str">
        <f>IF($EA27='Classificação geral'!$B20,'Classificação geral'!$C20,"")</f>
        <v/>
      </c>
      <c r="EC27" s="215" t="str">
        <f>IF($EA27='Classificação geral'!$B20,'Classificação geral'!$D20,"")</f>
        <v/>
      </c>
      <c r="ED27" s="215" t="str">
        <f>IF($EA27='Classificação geral'!$B20,'Classificação geral'!$J20,"")</f>
        <v/>
      </c>
      <c r="EE27" s="214" t="str">
        <f>IFERROR(IF(AND($ED27="mas",'Classificação geral'!$K20=2),'Classificação geral'!K20,""),"")</f>
        <v/>
      </c>
      <c r="EF27" s="214" t="str">
        <f>IFERROR(IF(AND($ED27="mas",'Classificação geral'!$K20=2),'Classificação geral'!AG20,""),"")</f>
        <v/>
      </c>
      <c r="EG27" s="214" t="str">
        <f>IFERROR(IF(AND($ED27="mas",'Classificação geral'!$K20=2),'Classificação geral'!M20,""),"")</f>
        <v/>
      </c>
      <c r="EH27" s="214" t="str">
        <f>IFERROR(IF(AND($ED27="mas",'Classificação geral'!$K20=2),'Classificação geral'!N20,""),"")</f>
        <v/>
      </c>
      <c r="EI27" s="214" t="str">
        <f>IFERROR(IF(AND($ED27="mas",'Classificação geral'!$K20=2),'Classificação geral'!O20,""),"")</f>
        <v/>
      </c>
      <c r="EJ27" s="214" t="str">
        <f>IFERROR(IF(AND($ED27="mas",'Classificação geral'!$K20=2),'Classificação geral'!AH20,""),"")</f>
        <v/>
      </c>
      <c r="EK27" s="216" t="str">
        <f>IFERROR(RANK(EJ27,EJ:EJ,0)+ COUNTIF(EJ$12:$GJ$12,EJ27),"")</f>
        <v/>
      </c>
      <c r="EL27" s="209"/>
      <c r="EM27" s="214" t="str">
        <f>IFERROR(IF(AND('Classificação geral'!$J20="fem",'Classificação geral'!$K20=3,'Classificação geral'!$G20="pct"),'Classificação geral'!$A20,""),"")</f>
        <v/>
      </c>
      <c r="EN27" s="214" t="str">
        <f>IFERROR(IF(AND('Classificação geral'!$J20="fem",'Classificação geral'!$K20=3,'Classificação geral'!$G20="pct"),'Classificação geral'!$B20,""),"")</f>
        <v/>
      </c>
      <c r="EO27" s="215" t="str">
        <f>IF($EN27='Classificação geral'!$B20,'Classificação geral'!$C20,"")</f>
        <v/>
      </c>
      <c r="EP27" s="215" t="str">
        <f>IF($EN27='Classificação geral'!$B20,'Classificação geral'!$D20,"")</f>
        <v/>
      </c>
      <c r="EQ27" s="215" t="str">
        <f>IF($EN27='Classificação geral'!$B20,'Classificação geral'!$J20,"")</f>
        <v/>
      </c>
      <c r="ER27" s="215" t="str">
        <f>IF($EQ27='Classificação geral'!$J20,'Classificação geral'!$K20,"")</f>
        <v/>
      </c>
      <c r="ES27" s="215" t="str">
        <f>IF($ER27='Classificação geral'!$K20,'Classificação geral'!$AG20,"")</f>
        <v/>
      </c>
      <c r="ET27" s="215" t="str">
        <f>IF($ER27='Classificação geral'!$K20,'Classificação geral'!$M20,"")</f>
        <v/>
      </c>
      <c r="EU27" s="215" t="str">
        <f>IF($ER27='Classificação geral'!$K20,'Classificação geral'!$N20,"")</f>
        <v/>
      </c>
      <c r="EV27" s="215" t="str">
        <f>IF($ER27='Classificação geral'!$K20,'Classificação geral'!$O20,"")</f>
        <v/>
      </c>
      <c r="EW27" s="215" t="str">
        <f>IF($ER27='Classificação geral'!$K20,'Classificação geral'!$AH20,"")</f>
        <v/>
      </c>
      <c r="EX27" s="216" t="str">
        <f>IFERROR(RANK(EW27,EW:EW,0)+ COUNTIF(EW$12:$GW25,EW27),"")</f>
        <v/>
      </c>
      <c r="EY27" s="209"/>
      <c r="EZ27" s="214" t="str">
        <f>IFERROR(IF(AND('Classificação geral'!$J20="mas",'Classificação geral'!$K20=3,'Classificação geral'!$G20="PCT"),'Classificação geral'!$A20,""),"")</f>
        <v/>
      </c>
      <c r="FA27" s="214" t="str">
        <f>IFERROR(IF(AND('Classificação geral'!$J20="mas",'Classificação geral'!$K20=3,'Classificação geral'!$G20="PCT"),'Classificação geral'!$B20,""),"")</f>
        <v/>
      </c>
      <c r="FB27" s="215" t="str">
        <f>IF($FA27='Classificação geral'!$B20,'Classificação geral'!$C20,"")</f>
        <v/>
      </c>
      <c r="FC27" s="215" t="str">
        <f>IF($FA27='Classificação geral'!$B20,'Classificação geral'!$D20,"")</f>
        <v/>
      </c>
      <c r="FD27" s="215" t="str">
        <f>IF($FA27='Classificação geral'!$B20,'Classificação geral'!$J20,"")</f>
        <v/>
      </c>
      <c r="FE27" s="214" t="str">
        <f>IFERROR(IF(AND($FD27="mas",'Classificação geral'!$K20=3),'Classificação geral'!K20,""),"")</f>
        <v/>
      </c>
      <c r="FF27" s="214" t="str">
        <f>IFERROR(IF(AND($FD27="mas",'Classificação geral'!$K20=3),'Classificação geral'!AG20,""),"")</f>
        <v/>
      </c>
      <c r="FG27" s="214" t="str">
        <f>IFERROR(IF(AND($FD27="mas",'Classificação geral'!$K20=3),'Classificação geral'!M20,""),"")</f>
        <v/>
      </c>
      <c r="FH27" s="214" t="str">
        <f>IFERROR(IF(AND($FD27="mas",'Classificação geral'!$K20=3),'Classificação geral'!N20,""),"")</f>
        <v/>
      </c>
      <c r="FI27" s="214" t="str">
        <f>IFERROR(IF(AND($FD27="mas",'Classificação geral'!$K20=3),'Classificação geral'!O20,""),"")</f>
        <v/>
      </c>
      <c r="FJ27" s="214" t="str">
        <f>IFERROR(IF(AND($FD27="mas",'Classificação geral'!$K20=3),'Classificação geral'!AH20,""),"")</f>
        <v/>
      </c>
      <c r="FK27" s="216" t="str">
        <f>IFERROR(RANK(FJ27,FJ:FJ,0)+ COUNTIF(FJ$12:$FJ25,FJ27),"")</f>
        <v/>
      </c>
    </row>
    <row r="28" spans="2:167" s="243" customFormat="1" ht="27.75" customHeight="1" x14ac:dyDescent="0.4">
      <c r="B28" s="248" t="str">
        <f t="shared" si="0"/>
        <v/>
      </c>
      <c r="C28" s="238" t="str">
        <f t="shared" si="1"/>
        <v/>
      </c>
      <c r="D28" s="238" t="str">
        <f t="shared" si="2"/>
        <v/>
      </c>
      <c r="E28" s="238" t="str">
        <f t="shared" si="3"/>
        <v/>
      </c>
      <c r="F28" s="239" t="str">
        <f t="shared" si="4"/>
        <v/>
      </c>
      <c r="G28" s="239" t="str">
        <f t="shared" si="5"/>
        <v/>
      </c>
      <c r="H28" s="240" t="str">
        <f t="shared" si="6"/>
        <v/>
      </c>
      <c r="I28" s="240" t="str">
        <f t="shared" si="7"/>
        <v/>
      </c>
      <c r="J28" s="240" t="str">
        <f t="shared" si="8"/>
        <v/>
      </c>
      <c r="K28" s="241">
        <v>15</v>
      </c>
      <c r="L28" s="432"/>
      <c r="M28" s="242"/>
      <c r="N28" s="242"/>
      <c r="O28" s="248" t="str">
        <f t="shared" si="9"/>
        <v/>
      </c>
      <c r="P28" s="238" t="str">
        <f t="shared" si="10"/>
        <v/>
      </c>
      <c r="Q28" s="238" t="str">
        <f t="shared" si="11"/>
        <v/>
      </c>
      <c r="R28" s="238" t="str">
        <f t="shared" si="12"/>
        <v/>
      </c>
      <c r="S28" s="239" t="str">
        <f t="shared" si="13"/>
        <v/>
      </c>
      <c r="T28" s="239" t="str">
        <f t="shared" si="14"/>
        <v/>
      </c>
      <c r="U28" s="240" t="str">
        <f t="shared" si="15"/>
        <v/>
      </c>
      <c r="V28" s="240" t="str">
        <f t="shared" si="16"/>
        <v/>
      </c>
      <c r="W28" s="240" t="str">
        <f t="shared" si="17"/>
        <v/>
      </c>
      <c r="X28" s="241">
        <v>15</v>
      </c>
      <c r="Y28" s="432"/>
      <c r="Z28" s="242"/>
      <c r="AB28" s="249" t="str">
        <f t="shared" si="18"/>
        <v/>
      </c>
      <c r="AC28" s="238" t="str">
        <f t="shared" si="19"/>
        <v/>
      </c>
      <c r="AD28" s="238" t="str">
        <f t="shared" si="20"/>
        <v/>
      </c>
      <c r="AE28" s="238" t="str">
        <f t="shared" si="21"/>
        <v/>
      </c>
      <c r="AF28" s="239" t="str">
        <f t="shared" si="22"/>
        <v/>
      </c>
      <c r="AG28" s="239" t="str">
        <f t="shared" si="23"/>
        <v/>
      </c>
      <c r="AH28" s="240" t="str">
        <f t="shared" si="24"/>
        <v/>
      </c>
      <c r="AI28" s="240" t="str">
        <f t="shared" si="25"/>
        <v/>
      </c>
      <c r="AJ28" s="240" t="str">
        <f t="shared" si="26"/>
        <v/>
      </c>
      <c r="AK28" s="241">
        <v>15</v>
      </c>
      <c r="AL28" s="432"/>
      <c r="AM28" s="242"/>
      <c r="AN28" s="242"/>
      <c r="AO28" s="249" t="str">
        <f t="shared" si="27"/>
        <v/>
      </c>
      <c r="AP28" s="238" t="str">
        <f t="shared" si="28"/>
        <v/>
      </c>
      <c r="AQ28" s="238" t="str">
        <f t="shared" si="29"/>
        <v/>
      </c>
      <c r="AR28" s="238" t="str">
        <f t="shared" si="30"/>
        <v/>
      </c>
      <c r="AS28" s="239" t="str">
        <f t="shared" si="31"/>
        <v/>
      </c>
      <c r="AT28" s="239" t="str">
        <f t="shared" si="32"/>
        <v/>
      </c>
      <c r="AU28" s="240" t="str">
        <f t="shared" si="33"/>
        <v/>
      </c>
      <c r="AV28" s="240" t="str">
        <f t="shared" si="34"/>
        <v/>
      </c>
      <c r="AW28" s="240" t="str">
        <f t="shared" si="35"/>
        <v/>
      </c>
      <c r="AX28" s="241">
        <v>15</v>
      </c>
      <c r="AY28" s="432"/>
      <c r="BB28" s="248" t="str">
        <f t="shared" si="36"/>
        <v/>
      </c>
      <c r="BC28" s="238" t="str">
        <f t="shared" si="37"/>
        <v/>
      </c>
      <c r="BD28" s="238" t="str">
        <f t="shared" si="38"/>
        <v/>
      </c>
      <c r="BE28" s="238" t="str">
        <f t="shared" si="39"/>
        <v/>
      </c>
      <c r="BF28" s="239" t="str">
        <f t="shared" si="40"/>
        <v/>
      </c>
      <c r="BG28" s="239" t="str">
        <f t="shared" si="41"/>
        <v/>
      </c>
      <c r="BH28" s="239" t="str">
        <f t="shared" si="42"/>
        <v/>
      </c>
      <c r="BI28" s="239" t="str">
        <f t="shared" si="43"/>
        <v/>
      </c>
      <c r="BJ28" s="240" t="str">
        <f t="shared" si="44"/>
        <v/>
      </c>
      <c r="BK28" s="241">
        <v>15</v>
      </c>
      <c r="BL28" s="432"/>
      <c r="BM28" s="242"/>
      <c r="BN28" s="242"/>
      <c r="BO28" s="248" t="str">
        <f t="shared" si="45"/>
        <v/>
      </c>
      <c r="BP28" s="238" t="str">
        <f t="shared" si="46"/>
        <v/>
      </c>
      <c r="BQ28" s="238" t="str">
        <f t="shared" si="47"/>
        <v/>
      </c>
      <c r="BR28" s="238" t="str">
        <f t="shared" si="48"/>
        <v/>
      </c>
      <c r="BS28" s="239" t="str">
        <f t="shared" si="49"/>
        <v/>
      </c>
      <c r="BT28" s="239" t="str">
        <f t="shared" si="50"/>
        <v/>
      </c>
      <c r="BU28" s="240" t="str">
        <f t="shared" si="51"/>
        <v/>
      </c>
      <c r="BV28" s="240" t="str">
        <f t="shared" si="52"/>
        <v/>
      </c>
      <c r="BW28" s="240" t="str">
        <f t="shared" si="53"/>
        <v/>
      </c>
      <c r="BX28" s="241">
        <v>15</v>
      </c>
      <c r="BY28" s="432"/>
      <c r="CM28" s="214" t="str">
        <f>IFERROR(IF(AND('Classificação geral'!$J21="FEM",'Classificação geral'!$K21=1,'Classificação geral'!G21="PCT"),'Classificação geral'!A21,""),"")</f>
        <v/>
      </c>
      <c r="CN28" s="214" t="str">
        <f>IFERROR(IF(AND('Classificação geral'!$J21="FEM",'Classificação geral'!$K21=1,'Classificação geral'!G21="PCT"),'Classificação geral'!$B21,""),"")</f>
        <v/>
      </c>
      <c r="CO28" s="215" t="str">
        <f>IF($CN28='Classificação geral'!$B21,'Classificação geral'!$C21,"")</f>
        <v/>
      </c>
      <c r="CP28" s="215" t="str">
        <f>IF($CN28='Classificação geral'!$B21,'Classificação geral'!$D21,"")</f>
        <v/>
      </c>
      <c r="CQ28" s="215" t="str">
        <f>IF($CN28='Classificação geral'!$B21,'Classificação geral'!$J21,"")</f>
        <v/>
      </c>
      <c r="CR28" s="215" t="str">
        <f>IF($CQ28='Classificação geral'!$J21,'Classificação geral'!$K21,"")</f>
        <v/>
      </c>
      <c r="CS28" s="205" t="str">
        <f>IF($CR28='Classificação geral'!$K21,'Classificação geral'!$AG21,"")</f>
        <v/>
      </c>
      <c r="CT28" s="215" t="str">
        <f>IF($CR28='Classificação geral'!$K21,'Classificação geral'!$M21,"")</f>
        <v/>
      </c>
      <c r="CU28" s="215" t="str">
        <f>IF($CR28='Classificação geral'!$K21,'Classificação geral'!$N21,"")</f>
        <v/>
      </c>
      <c r="CV28" s="215" t="str">
        <f>IF($CR28='Classificação geral'!$K21,'Classificação geral'!$O21,"")</f>
        <v/>
      </c>
      <c r="CW28" s="309" t="str">
        <f>IF($CR28='Classificação geral'!$K21,'Classificação geral'!$AH21,"")</f>
        <v/>
      </c>
      <c r="CX28" s="216" t="str">
        <f>IFERROR(RANK(CW28,CW:CW,0)+ COUNTIF($CW$12:CW27,CW28),"")</f>
        <v/>
      </c>
      <c r="CY28" s="209" t="str">
        <f ca="1">IFERROR(RDEM(CX28,CX:CX,0),"")</f>
        <v/>
      </c>
      <c r="CZ28" s="214" t="str">
        <f>IFERROR(IF(AND('Classificação geral'!$J21="mas",'Classificação geral'!$K21=1,'Classificação geral'!$G21="pct"),'Classificação geral'!$A21,""),"")</f>
        <v/>
      </c>
      <c r="DA28" s="214" t="str">
        <f>IFERROR(IF(AND('Classificação geral'!$J21="mas",'Classificação geral'!$K21=1,'Classificação geral'!$G21="PCT"),'Classificação geral'!$B21,""),"")</f>
        <v/>
      </c>
      <c r="DB28" s="215" t="str">
        <f>IF($DA28='Classificação geral'!$B21,'Classificação geral'!$C21,"")</f>
        <v/>
      </c>
      <c r="DC28" s="215" t="str">
        <f>IF($DA28='Classificação geral'!$B21,'Classificação geral'!$D21,"")</f>
        <v/>
      </c>
      <c r="DD28" s="215" t="str">
        <f>IF($DA28='Classificação geral'!$B21,'Classificação geral'!$J21,"")</f>
        <v/>
      </c>
      <c r="DE28" s="214" t="str">
        <f>IFERROR(IF(AND($DD28="mas",'Classificação geral'!$K21=1),'Classificação geral'!K21,""),"")</f>
        <v/>
      </c>
      <c r="DF28" s="214" t="str">
        <f>IFERROR(IF(AND($DD28="mas",'Classificação geral'!$K21=1),'Classificação geral'!AG21,""),"")</f>
        <v/>
      </c>
      <c r="DG28" s="214" t="str">
        <f>IFERROR(IF(AND($DD28="mas",'Classificação geral'!$K21=1),'Classificação geral'!M21,""),"")</f>
        <v/>
      </c>
      <c r="DH28" s="214" t="str">
        <f>IFERROR(IF(AND($DD28="mas",'Classificação geral'!$K21=1),'Classificação geral'!N21,""),"")</f>
        <v/>
      </c>
      <c r="DI28" s="214" t="str">
        <f>IFERROR(IF(AND($DD28="mas",'Classificação geral'!$K21=1),'Classificação geral'!O21,""),"")</f>
        <v/>
      </c>
      <c r="DJ28" s="214" t="str">
        <f>IFERROR(IF(AND($DD28="mas",'Classificação geral'!$K21=1),'Classificação geral'!AH21,""),"")</f>
        <v/>
      </c>
      <c r="DK28" s="216" t="str">
        <f>IFERROR(RANK(DJ28,DJ15:DJ214,0)+ COUNTIF($DJ$12:DJ27,DJ28),"")</f>
        <v/>
      </c>
      <c r="DL28" s="209"/>
      <c r="DM28" s="214" t="str">
        <f>IFERROR(IF(AND('Classificação geral'!$J21="fem",'Classificação geral'!$K21=2,'Classificação geral'!$G21="pct"),'Classificação geral'!$A21,""),"")</f>
        <v/>
      </c>
      <c r="DN28" s="214" t="str">
        <f>IFERROR(IF(AND('Classificação geral'!$J21="fem",'Classificação geral'!$K21=2,'Classificação geral'!$G21="pct"),'Classificação geral'!$B21,""),"")</f>
        <v/>
      </c>
      <c r="DO28" s="215" t="str">
        <f>IF($DN28='Classificação geral'!$B21,'Classificação geral'!$C21,"")</f>
        <v/>
      </c>
      <c r="DP28" s="215" t="str">
        <f>IF($DN28='Classificação geral'!$B21,'Classificação geral'!$D21,"")</f>
        <v/>
      </c>
      <c r="DQ28" s="215" t="str">
        <f>IF($DN28='Classificação geral'!$B21,'Classificação geral'!$J21,"")</f>
        <v/>
      </c>
      <c r="DR28" s="214" t="str">
        <f>IFERROR(IF(AND($DQ28="fem",'Classificação geral'!$K21=2),'Classificação geral'!K21,""),"")</f>
        <v/>
      </c>
      <c r="DS28" s="214" t="str">
        <f>IFERROR(IF(AND($DQ28="fem",'Classificação geral'!$K21=2),'Classificação geral'!AG21,""),"")</f>
        <v/>
      </c>
      <c r="DT28" s="214" t="str">
        <f>IFERROR(IF(AND($DQ28="fem",'Classificação geral'!$K21=2),'Classificação geral'!M21,""),"")</f>
        <v/>
      </c>
      <c r="DU28" s="214" t="str">
        <f>IFERROR(IF(AND($DQ28="fem",'Classificação geral'!$K21=2),'Classificação geral'!N21,""),"")</f>
        <v/>
      </c>
      <c r="DV28" s="214" t="str">
        <f>IFERROR(IF(AND($DQ28="fem",'Classificação geral'!$K21=2),'Classificação geral'!O21,""),"")</f>
        <v/>
      </c>
      <c r="DW28" s="214" t="str">
        <f>IFERROR(IF(AND($DQ28="fem",'Classificação geral'!$K21=2),'Classificação geral'!AH21,""),"")</f>
        <v/>
      </c>
      <c r="DX28" s="216" t="str">
        <f>IFERROR(RANK(DW28,DW:DW,0)+ COUNTIF(DW$12:$DW26,DW28),"")</f>
        <v/>
      </c>
      <c r="DY28" s="209"/>
      <c r="DZ28" s="214" t="str">
        <f>IFERROR(IF(AND('Classificação geral'!$J21="mas",'Classificação geral'!$K21=2,'Classificação geral'!$G21="pct"),'Classificação geral'!$A21,""),"")</f>
        <v/>
      </c>
      <c r="EA28" s="214" t="str">
        <f>IFERROR(IF(AND('Classificação geral'!$J21="mas",'Classificação geral'!$K21=2,'Classificação geral'!$G21="pct"),'Classificação geral'!$B21,""),"")</f>
        <v/>
      </c>
      <c r="EB28" s="215" t="str">
        <f>IF($EA28='Classificação geral'!$B21,'Classificação geral'!$C21,"")</f>
        <v/>
      </c>
      <c r="EC28" s="215" t="str">
        <f>IF($EA28='Classificação geral'!$B21,'Classificação geral'!$D21,"")</f>
        <v/>
      </c>
      <c r="ED28" s="215" t="str">
        <f>IF($EA28='Classificação geral'!$B21,'Classificação geral'!$J21,"")</f>
        <v/>
      </c>
      <c r="EE28" s="214" t="str">
        <f>IFERROR(IF(AND($ED28="mas",'Classificação geral'!$K21=2),'Classificação geral'!K21,""),"")</f>
        <v/>
      </c>
      <c r="EF28" s="214" t="str">
        <f>IFERROR(IF(AND($ED28="mas",'Classificação geral'!$K21=2),'Classificação geral'!AG21,""),"")</f>
        <v/>
      </c>
      <c r="EG28" s="214" t="str">
        <f>IFERROR(IF(AND($ED28="mas",'Classificação geral'!$K21=2),'Classificação geral'!M21,""),"")</f>
        <v/>
      </c>
      <c r="EH28" s="214" t="str">
        <f>IFERROR(IF(AND($ED28="mas",'Classificação geral'!$K21=2),'Classificação geral'!N21,""),"")</f>
        <v/>
      </c>
      <c r="EI28" s="214" t="str">
        <f>IFERROR(IF(AND($ED28="mas",'Classificação geral'!$K21=2),'Classificação geral'!O21,""),"")</f>
        <v/>
      </c>
      <c r="EJ28" s="214" t="str">
        <f>IFERROR(IF(AND($ED28="mas",'Classificação geral'!$K21=2),'Classificação geral'!AH21,""),"")</f>
        <v/>
      </c>
      <c r="EK28" s="216" t="str">
        <f>IFERROR(RANK(EJ28,EJ:EJ,0)+ COUNTIF(EJ$12:$GJ$12,EJ28),"")</f>
        <v/>
      </c>
      <c r="EL28" s="209"/>
      <c r="EM28" s="214" t="str">
        <f>IFERROR(IF(AND('Classificação geral'!$J21="fem",'Classificação geral'!$K21=3,'Classificação geral'!$G21="pct"),'Classificação geral'!$A21,""),"")</f>
        <v/>
      </c>
      <c r="EN28" s="214" t="str">
        <f>IFERROR(IF(AND('Classificação geral'!$J21="fem",'Classificação geral'!$K21=3,'Classificação geral'!$G21="pct"),'Classificação geral'!$B21,""),"")</f>
        <v/>
      </c>
      <c r="EO28" s="215" t="str">
        <f>IF($EN28='Classificação geral'!$B21,'Classificação geral'!$C21,"")</f>
        <v/>
      </c>
      <c r="EP28" s="215" t="str">
        <f>IF($EN28='Classificação geral'!$B21,'Classificação geral'!$D21,"")</f>
        <v/>
      </c>
      <c r="EQ28" s="215" t="str">
        <f>IF($EN28='Classificação geral'!$B21,'Classificação geral'!$J21,"")</f>
        <v/>
      </c>
      <c r="ER28" s="215" t="str">
        <f>IF($EQ28='Classificação geral'!$J21,'Classificação geral'!$K21,"")</f>
        <v/>
      </c>
      <c r="ES28" s="215" t="str">
        <f>IF($ER28='Classificação geral'!$K21,'Classificação geral'!$AG21,"")</f>
        <v/>
      </c>
      <c r="ET28" s="215" t="str">
        <f>IF($ER28='Classificação geral'!$K21,'Classificação geral'!$M21,"")</f>
        <v/>
      </c>
      <c r="EU28" s="215" t="str">
        <f>IF($ER28='Classificação geral'!$K21,'Classificação geral'!$N21,"")</f>
        <v/>
      </c>
      <c r="EV28" s="215" t="str">
        <f>IF($ER28='Classificação geral'!$K21,'Classificação geral'!$O21,"")</f>
        <v/>
      </c>
      <c r="EW28" s="215" t="str">
        <f>IF($ER28='Classificação geral'!$K21,'Classificação geral'!$AH21,"")</f>
        <v/>
      </c>
      <c r="EX28" s="216" t="str">
        <f>IFERROR(RANK(EW28,EW:EW,0)+ COUNTIF(EW$12:$GW26,EW28),"")</f>
        <v/>
      </c>
      <c r="EY28" s="209"/>
      <c r="EZ28" s="214" t="str">
        <f>IFERROR(IF(AND('Classificação geral'!$J21="mas",'Classificação geral'!$K21=3,'Classificação geral'!$G21="PCT"),'Classificação geral'!$A21,""),"")</f>
        <v/>
      </c>
      <c r="FA28" s="214" t="str">
        <f>IFERROR(IF(AND('Classificação geral'!$J21="mas",'Classificação geral'!$K21=3,'Classificação geral'!$G21="PCT"),'Classificação geral'!$B21,""),"")</f>
        <v/>
      </c>
      <c r="FB28" s="215" t="str">
        <f>IF($FA28='Classificação geral'!$B21,'Classificação geral'!$C21,"")</f>
        <v/>
      </c>
      <c r="FC28" s="215" t="str">
        <f>IF($FA28='Classificação geral'!$B21,'Classificação geral'!$D21,"")</f>
        <v/>
      </c>
      <c r="FD28" s="215" t="str">
        <f>IF($FA28='Classificação geral'!$B21,'Classificação geral'!$J21,"")</f>
        <v/>
      </c>
      <c r="FE28" s="214" t="str">
        <f>IFERROR(IF(AND($FD28="mas",'Classificação geral'!$K21=3),'Classificação geral'!K21,""),"")</f>
        <v/>
      </c>
      <c r="FF28" s="214" t="str">
        <f>IFERROR(IF(AND($FD28="mas",'Classificação geral'!$K21=3),'Classificação geral'!AG21,""),"")</f>
        <v/>
      </c>
      <c r="FG28" s="214" t="str">
        <f>IFERROR(IF(AND($FD28="mas",'Classificação geral'!$K21=3),'Classificação geral'!M21,""),"")</f>
        <v/>
      </c>
      <c r="FH28" s="214" t="str">
        <f>IFERROR(IF(AND($FD28="mas",'Classificação geral'!$K21=3),'Classificação geral'!N21,""),"")</f>
        <v/>
      </c>
      <c r="FI28" s="214" t="str">
        <f>IFERROR(IF(AND($FD28="mas",'Classificação geral'!$K21=3),'Classificação geral'!O21,""),"")</f>
        <v/>
      </c>
      <c r="FJ28" s="214" t="str">
        <f>IFERROR(IF(AND($FD28="mas",'Classificação geral'!$K21=3),'Classificação geral'!AH21,""),"")</f>
        <v/>
      </c>
      <c r="FK28" s="216" t="str">
        <f>IFERROR(RANK(FJ28,FJ:FJ,0)+ COUNTIF(FJ$12:$FJ26,FJ28),"")</f>
        <v/>
      </c>
    </row>
    <row r="29" spans="2:167" s="199" customFormat="1" ht="27.75" customHeight="1" x14ac:dyDescent="0.4">
      <c r="B29" s="248" t="str">
        <f t="shared" si="0"/>
        <v/>
      </c>
      <c r="C29" s="238" t="str">
        <f t="shared" si="1"/>
        <v/>
      </c>
      <c r="D29" s="238" t="str">
        <f t="shared" si="2"/>
        <v/>
      </c>
      <c r="E29" s="238" t="str">
        <f t="shared" si="3"/>
        <v/>
      </c>
      <c r="F29" s="239" t="str">
        <f t="shared" si="4"/>
        <v/>
      </c>
      <c r="G29" s="239" t="str">
        <f t="shared" si="5"/>
        <v/>
      </c>
      <c r="H29" s="240" t="str">
        <f t="shared" si="6"/>
        <v/>
      </c>
      <c r="I29" s="240" t="str">
        <f t="shared" si="7"/>
        <v/>
      </c>
      <c r="J29" s="240" t="str">
        <f t="shared" si="8"/>
        <v/>
      </c>
      <c r="K29" s="241">
        <v>16</v>
      </c>
      <c r="L29" s="432"/>
      <c r="M29" s="242"/>
      <c r="N29" s="242"/>
      <c r="O29" s="248" t="str">
        <f t="shared" si="9"/>
        <v/>
      </c>
      <c r="P29" s="238" t="str">
        <f t="shared" si="10"/>
        <v/>
      </c>
      <c r="Q29" s="238" t="str">
        <f t="shared" si="11"/>
        <v/>
      </c>
      <c r="R29" s="238" t="str">
        <f t="shared" si="12"/>
        <v/>
      </c>
      <c r="S29" s="239" t="str">
        <f t="shared" si="13"/>
        <v/>
      </c>
      <c r="T29" s="239" t="str">
        <f t="shared" si="14"/>
        <v/>
      </c>
      <c r="U29" s="240" t="str">
        <f t="shared" si="15"/>
        <v/>
      </c>
      <c r="V29" s="240" t="str">
        <f t="shared" si="16"/>
        <v/>
      </c>
      <c r="W29" s="240" t="str">
        <f t="shared" si="17"/>
        <v/>
      </c>
      <c r="X29" s="241">
        <v>16</v>
      </c>
      <c r="Y29" s="432"/>
      <c r="Z29" s="242"/>
      <c r="AA29" s="243"/>
      <c r="AB29" s="249" t="str">
        <f t="shared" si="18"/>
        <v/>
      </c>
      <c r="AC29" s="238" t="str">
        <f t="shared" si="19"/>
        <v/>
      </c>
      <c r="AD29" s="238" t="str">
        <f t="shared" si="20"/>
        <v/>
      </c>
      <c r="AE29" s="238" t="str">
        <f t="shared" si="21"/>
        <v/>
      </c>
      <c r="AF29" s="239" t="str">
        <f t="shared" si="22"/>
        <v/>
      </c>
      <c r="AG29" s="239" t="str">
        <f t="shared" si="23"/>
        <v/>
      </c>
      <c r="AH29" s="240" t="str">
        <f t="shared" si="24"/>
        <v/>
      </c>
      <c r="AI29" s="240" t="str">
        <f t="shared" si="25"/>
        <v/>
      </c>
      <c r="AJ29" s="240" t="str">
        <f t="shared" si="26"/>
        <v/>
      </c>
      <c r="AK29" s="241">
        <v>16</v>
      </c>
      <c r="AL29" s="432"/>
      <c r="AM29" s="242"/>
      <c r="AN29" s="242"/>
      <c r="AO29" s="249" t="str">
        <f t="shared" si="27"/>
        <v/>
      </c>
      <c r="AP29" s="238" t="str">
        <f t="shared" si="28"/>
        <v/>
      </c>
      <c r="AQ29" s="238" t="str">
        <f t="shared" si="29"/>
        <v/>
      </c>
      <c r="AR29" s="238" t="str">
        <f t="shared" si="30"/>
        <v/>
      </c>
      <c r="AS29" s="239" t="str">
        <f t="shared" si="31"/>
        <v/>
      </c>
      <c r="AT29" s="239" t="str">
        <f t="shared" si="32"/>
        <v/>
      </c>
      <c r="AU29" s="240" t="str">
        <f t="shared" si="33"/>
        <v/>
      </c>
      <c r="AV29" s="240" t="str">
        <f t="shared" si="34"/>
        <v/>
      </c>
      <c r="AW29" s="240" t="str">
        <f t="shared" si="35"/>
        <v/>
      </c>
      <c r="AX29" s="241">
        <v>16</v>
      </c>
      <c r="AY29" s="432"/>
      <c r="AZ29" s="243"/>
      <c r="BA29" s="243"/>
      <c r="BB29" s="248" t="str">
        <f t="shared" si="36"/>
        <v/>
      </c>
      <c r="BC29" s="238" t="str">
        <f t="shared" si="37"/>
        <v/>
      </c>
      <c r="BD29" s="238" t="str">
        <f t="shared" si="38"/>
        <v/>
      </c>
      <c r="BE29" s="238" t="str">
        <f t="shared" si="39"/>
        <v/>
      </c>
      <c r="BF29" s="239" t="str">
        <f t="shared" si="40"/>
        <v/>
      </c>
      <c r="BG29" s="239" t="str">
        <f t="shared" si="41"/>
        <v/>
      </c>
      <c r="BH29" s="239" t="str">
        <f t="shared" si="42"/>
        <v/>
      </c>
      <c r="BI29" s="239" t="str">
        <f t="shared" si="43"/>
        <v/>
      </c>
      <c r="BJ29" s="240" t="str">
        <f t="shared" si="44"/>
        <v/>
      </c>
      <c r="BK29" s="241">
        <v>16</v>
      </c>
      <c r="BL29" s="432"/>
      <c r="BM29" s="242"/>
      <c r="BN29" s="242"/>
      <c r="BO29" s="248" t="str">
        <f t="shared" si="45"/>
        <v/>
      </c>
      <c r="BP29" s="238" t="str">
        <f t="shared" si="46"/>
        <v/>
      </c>
      <c r="BQ29" s="238" t="str">
        <f t="shared" si="47"/>
        <v/>
      </c>
      <c r="BR29" s="238" t="str">
        <f t="shared" si="48"/>
        <v/>
      </c>
      <c r="BS29" s="239" t="str">
        <f t="shared" si="49"/>
        <v/>
      </c>
      <c r="BT29" s="239" t="str">
        <f t="shared" si="50"/>
        <v/>
      </c>
      <c r="BU29" s="240" t="str">
        <f t="shared" si="51"/>
        <v/>
      </c>
      <c r="BV29" s="240" t="str">
        <f t="shared" si="52"/>
        <v/>
      </c>
      <c r="BW29" s="240" t="str">
        <f t="shared" si="53"/>
        <v/>
      </c>
      <c r="BX29" s="241">
        <v>16</v>
      </c>
      <c r="BY29" s="432"/>
      <c r="CM29" s="214" t="str">
        <f>IFERROR(IF(AND('Classificação geral'!$J22="FEM",'Classificação geral'!$K22=1,'Classificação geral'!G22="PCT"),'Classificação geral'!A22,""),"")</f>
        <v/>
      </c>
      <c r="CN29" s="214" t="str">
        <f>IFERROR(IF(AND('Classificação geral'!$J22="FEM",'Classificação geral'!$K22=1,'Classificação geral'!G22="PCT"),'Classificação geral'!$B22,""),"")</f>
        <v/>
      </c>
      <c r="CO29" s="215" t="str">
        <f>IF($CN29='Classificação geral'!$B22,'Classificação geral'!$C22,"")</f>
        <v/>
      </c>
      <c r="CP29" s="215" t="str">
        <f>IF($CN29='Classificação geral'!$B22,'Classificação geral'!$D22,"")</f>
        <v/>
      </c>
      <c r="CQ29" s="215" t="str">
        <f>IF($CN29='Classificação geral'!$B22,'Classificação geral'!$J22,"")</f>
        <v/>
      </c>
      <c r="CR29" s="215" t="str">
        <f>IF($CQ29='Classificação geral'!$J22,'Classificação geral'!$K22,"")</f>
        <v/>
      </c>
      <c r="CS29" s="205" t="str">
        <f>IF($CR29='Classificação geral'!$K22,'Classificação geral'!$AG22,"")</f>
        <v/>
      </c>
      <c r="CT29" s="215" t="str">
        <f>IF($CR29='Classificação geral'!$K22,'Classificação geral'!$M22,"")</f>
        <v/>
      </c>
      <c r="CU29" s="215" t="str">
        <f>IF($CR29='Classificação geral'!$K22,'Classificação geral'!$N22,"")</f>
        <v/>
      </c>
      <c r="CV29" s="215" t="str">
        <f>IF($CR29='Classificação geral'!$K22,'Classificação geral'!$O22,"")</f>
        <v/>
      </c>
      <c r="CW29" s="309" t="str">
        <f>IF($CR29='Classificação geral'!$K22,'Classificação geral'!$AH22,"")</f>
        <v/>
      </c>
      <c r="CX29" s="216" t="str">
        <f>IFERROR(RANK(CW29,CW:CW,0)+ COUNTIF($CW$12:CW28,CW29),"")</f>
        <v/>
      </c>
      <c r="CY29" s="209" t="str">
        <f ca="1">IFERROR(RDEM(CX29,CX:CX,0),"")</f>
        <v/>
      </c>
      <c r="CZ29" s="214" t="str">
        <f>IFERROR(IF(AND('Classificação geral'!$J22="mas",'Classificação geral'!$K22=1,'Classificação geral'!$G22="pct"),'Classificação geral'!$A22,""),"")</f>
        <v/>
      </c>
      <c r="DA29" s="214" t="str">
        <f>IFERROR(IF(AND('Classificação geral'!$J22="mas",'Classificação geral'!$K22=1,'Classificação geral'!$G22="PCT"),'Classificação geral'!$B22,""),"")</f>
        <v/>
      </c>
      <c r="DB29" s="215" t="str">
        <f>IF($DA29='Classificação geral'!$B22,'Classificação geral'!$C22,"")</f>
        <v/>
      </c>
      <c r="DC29" s="215" t="str">
        <f>IF($DA29='Classificação geral'!$B22,'Classificação geral'!$D22,"")</f>
        <v/>
      </c>
      <c r="DD29" s="215" t="str">
        <f>IF($DA29='Classificação geral'!$B22,'Classificação geral'!$J22,"")</f>
        <v/>
      </c>
      <c r="DE29" s="214" t="str">
        <f>IFERROR(IF(AND($DD29="mas",'Classificação geral'!$K22=1),'Classificação geral'!K22,""),"")</f>
        <v/>
      </c>
      <c r="DF29" s="214" t="str">
        <f>IFERROR(IF(AND($DD29="mas",'Classificação geral'!$K22=1),'Classificação geral'!AG22,""),"")</f>
        <v/>
      </c>
      <c r="DG29" s="214" t="str">
        <f>IFERROR(IF(AND($DD29="mas",'Classificação geral'!$K22=1),'Classificação geral'!M22,""),"")</f>
        <v/>
      </c>
      <c r="DH29" s="214" t="str">
        <f>IFERROR(IF(AND($DD29="mas",'Classificação geral'!$K22=1),'Classificação geral'!N22,""),"")</f>
        <v/>
      </c>
      <c r="DI29" s="214" t="str">
        <f>IFERROR(IF(AND($DD29="mas",'Classificação geral'!$K22=1),'Classificação geral'!O22,""),"")</f>
        <v/>
      </c>
      <c r="DJ29" s="214" t="str">
        <f>IFERROR(IF(AND($DD29="mas",'Classificação geral'!$K22=1),'Classificação geral'!AH22,""),"")</f>
        <v/>
      </c>
      <c r="DK29" s="216" t="str">
        <f>IFERROR(RANK(DJ29,DJ16:DJ215,0)+ COUNTIF($DJ$12:DJ28,DJ29),"")</f>
        <v/>
      </c>
      <c r="DL29" s="209"/>
      <c r="DM29" s="214" t="str">
        <f>IFERROR(IF(AND('Classificação geral'!$J22="fem",'Classificação geral'!$K22=2,'Classificação geral'!$G22="pct"),'Classificação geral'!$A22,""),"")</f>
        <v/>
      </c>
      <c r="DN29" s="214" t="str">
        <f>IFERROR(IF(AND('Classificação geral'!$J22="fem",'Classificação geral'!$K22=2,'Classificação geral'!$G22="pct"),'Classificação geral'!$B22,""),"")</f>
        <v/>
      </c>
      <c r="DO29" s="215" t="str">
        <f>IF($DN29='Classificação geral'!$B22,'Classificação geral'!$C22,"")</f>
        <v/>
      </c>
      <c r="DP29" s="215" t="str">
        <f>IF($DN29='Classificação geral'!$B22,'Classificação geral'!$D22,"")</f>
        <v/>
      </c>
      <c r="DQ29" s="215" t="str">
        <f>IF($DN29='Classificação geral'!$B22,'Classificação geral'!$J22,"")</f>
        <v/>
      </c>
      <c r="DR29" s="214" t="str">
        <f>IFERROR(IF(AND($DQ29="fem",'Classificação geral'!$K22=2),'Classificação geral'!K22,""),"")</f>
        <v/>
      </c>
      <c r="DS29" s="214" t="str">
        <f>IFERROR(IF(AND($DQ29="fem",'Classificação geral'!$K22=2),'Classificação geral'!AG22,""),"")</f>
        <v/>
      </c>
      <c r="DT29" s="214" t="str">
        <f>IFERROR(IF(AND($DQ29="fem",'Classificação geral'!$K22=2),'Classificação geral'!M22,""),"")</f>
        <v/>
      </c>
      <c r="DU29" s="214" t="str">
        <f>IFERROR(IF(AND($DQ29="fem",'Classificação geral'!$K22=2),'Classificação geral'!N22,""),"")</f>
        <v/>
      </c>
      <c r="DV29" s="214" t="str">
        <f>IFERROR(IF(AND($DQ29="fem",'Classificação geral'!$K22=2),'Classificação geral'!O22,""),"")</f>
        <v/>
      </c>
      <c r="DW29" s="214" t="str">
        <f>IFERROR(IF(AND($DQ29="fem",'Classificação geral'!$K22=2),'Classificação geral'!AH22,""),"")</f>
        <v/>
      </c>
      <c r="DX29" s="216" t="str">
        <f>IFERROR(RANK(DW29,DW:DW,0)+ COUNTIF(DW$12:$DW27,DW29),"")</f>
        <v/>
      </c>
      <c r="DY29" s="209"/>
      <c r="DZ29" s="214" t="str">
        <f>IFERROR(IF(AND('Classificação geral'!$J22="mas",'Classificação geral'!$K22=2,'Classificação geral'!$G22="pct"),'Classificação geral'!$A22,""),"")</f>
        <v/>
      </c>
      <c r="EA29" s="214" t="str">
        <f>IFERROR(IF(AND('Classificação geral'!$J22="mas",'Classificação geral'!$K22=2,'Classificação geral'!$G22="pct"),'Classificação geral'!$B22,""),"")</f>
        <v/>
      </c>
      <c r="EB29" s="215" t="str">
        <f>IF($EA29='Classificação geral'!$B22,'Classificação geral'!$C22,"")</f>
        <v/>
      </c>
      <c r="EC29" s="215" t="str">
        <f>IF($EA29='Classificação geral'!$B22,'Classificação geral'!$D22,"")</f>
        <v/>
      </c>
      <c r="ED29" s="215" t="str">
        <f>IF($EA29='Classificação geral'!$B22,'Classificação geral'!$J22,"")</f>
        <v/>
      </c>
      <c r="EE29" s="214" t="str">
        <f>IFERROR(IF(AND($ED29="mas",'Classificação geral'!$K22=2),'Classificação geral'!K22,""),"")</f>
        <v/>
      </c>
      <c r="EF29" s="214" t="str">
        <f>IFERROR(IF(AND($ED29="mas",'Classificação geral'!$K22=2),'Classificação geral'!AG22,""),"")</f>
        <v/>
      </c>
      <c r="EG29" s="214" t="str">
        <f>IFERROR(IF(AND($ED29="mas",'Classificação geral'!$K22=2),'Classificação geral'!M22,""),"")</f>
        <v/>
      </c>
      <c r="EH29" s="214" t="str">
        <f>IFERROR(IF(AND($ED29="mas",'Classificação geral'!$K22=2),'Classificação geral'!N22,""),"")</f>
        <v/>
      </c>
      <c r="EI29" s="214" t="str">
        <f>IFERROR(IF(AND($ED29="mas",'Classificação geral'!$K22=2),'Classificação geral'!O22,""),"")</f>
        <v/>
      </c>
      <c r="EJ29" s="214" t="str">
        <f>IFERROR(IF(AND($ED29="mas",'Classificação geral'!$K22=2),'Classificação geral'!AH22,""),"")</f>
        <v/>
      </c>
      <c r="EK29" s="216" t="str">
        <f>IFERROR(RANK(EJ29,EJ:EJ,0)+ COUNTIF(EJ$12:$GJ$12,EJ29),"")</f>
        <v/>
      </c>
      <c r="EL29" s="209"/>
      <c r="EM29" s="214" t="str">
        <f>IFERROR(IF(AND('Classificação geral'!$J22="fem",'Classificação geral'!$K22=3,'Classificação geral'!$G22="pct"),'Classificação geral'!$A22,""),"")</f>
        <v/>
      </c>
      <c r="EN29" s="214" t="str">
        <f>IFERROR(IF(AND('Classificação geral'!$J22="fem",'Classificação geral'!$K22=3,'Classificação geral'!$G22="pct"),'Classificação geral'!$B22,""),"")</f>
        <v/>
      </c>
      <c r="EO29" s="215" t="str">
        <f>IF($EN29='Classificação geral'!$B22,'Classificação geral'!$C22,"")</f>
        <v/>
      </c>
      <c r="EP29" s="215" t="str">
        <f>IF($EN29='Classificação geral'!$B22,'Classificação geral'!$D22,"")</f>
        <v/>
      </c>
      <c r="EQ29" s="215" t="str">
        <f>IF($EN29='Classificação geral'!$B22,'Classificação geral'!$J22,"")</f>
        <v/>
      </c>
      <c r="ER29" s="215" t="str">
        <f>IF($EQ29='Classificação geral'!$J22,'Classificação geral'!$K22,"")</f>
        <v/>
      </c>
      <c r="ES29" s="215" t="str">
        <f>IF($ER29='Classificação geral'!$K22,'Classificação geral'!$AG22,"")</f>
        <v/>
      </c>
      <c r="ET29" s="215" t="str">
        <f>IF($ER29='Classificação geral'!$K22,'Classificação geral'!$M22,"")</f>
        <v/>
      </c>
      <c r="EU29" s="215" t="str">
        <f>IF($ER29='Classificação geral'!$K22,'Classificação geral'!$N22,"")</f>
        <v/>
      </c>
      <c r="EV29" s="215" t="str">
        <f>IF($ER29='Classificação geral'!$K22,'Classificação geral'!$O22,"")</f>
        <v/>
      </c>
      <c r="EW29" s="215" t="str">
        <f>IF($ER29='Classificação geral'!$K22,'Classificação geral'!$AH22,"")</f>
        <v/>
      </c>
      <c r="EX29" s="216" t="str">
        <f>IFERROR(RANK(EW29,EW:EW,0)+ COUNTIF(EW$12:$GW27,EW29),"")</f>
        <v/>
      </c>
      <c r="EY29" s="209"/>
      <c r="EZ29" s="214" t="str">
        <f>IFERROR(IF(AND('Classificação geral'!$J22="mas",'Classificação geral'!$K22=3,'Classificação geral'!$G22="PCT"),'Classificação geral'!$A22,""),"")</f>
        <v/>
      </c>
      <c r="FA29" s="214" t="str">
        <f>IFERROR(IF(AND('Classificação geral'!$J22="mas",'Classificação geral'!$K22=3,'Classificação geral'!$G22="PCT"),'Classificação geral'!$B22,""),"")</f>
        <v/>
      </c>
      <c r="FB29" s="215" t="str">
        <f>IF($FA29='Classificação geral'!$B22,'Classificação geral'!$C22,"")</f>
        <v/>
      </c>
      <c r="FC29" s="215" t="str">
        <f>IF($FA29='Classificação geral'!$B22,'Classificação geral'!$D22,"")</f>
        <v/>
      </c>
      <c r="FD29" s="215" t="str">
        <f>IF($FA29='Classificação geral'!$B22,'Classificação geral'!$J22,"")</f>
        <v/>
      </c>
      <c r="FE29" s="214" t="str">
        <f>IFERROR(IF(AND($FD29="mas",'Classificação geral'!$K22=3),'Classificação geral'!K22,""),"")</f>
        <v/>
      </c>
      <c r="FF29" s="214" t="str">
        <f>IFERROR(IF(AND($FD29="mas",'Classificação geral'!$K22=3),'Classificação geral'!AG22,""),"")</f>
        <v/>
      </c>
      <c r="FG29" s="214" t="str">
        <f>IFERROR(IF(AND($FD29="mas",'Classificação geral'!$K22=3),'Classificação geral'!M22,""),"")</f>
        <v/>
      </c>
      <c r="FH29" s="214" t="str">
        <f>IFERROR(IF(AND($FD29="mas",'Classificação geral'!$K22=3),'Classificação geral'!N22,""),"")</f>
        <v/>
      </c>
      <c r="FI29" s="214" t="str">
        <f>IFERROR(IF(AND($FD29="mas",'Classificação geral'!$K22=3),'Classificação geral'!O22,""),"")</f>
        <v/>
      </c>
      <c r="FJ29" s="214" t="str">
        <f>IFERROR(IF(AND($FD29="mas",'Classificação geral'!$K22=3),'Classificação geral'!AH22,""),"")</f>
        <v/>
      </c>
      <c r="FK29" s="216" t="str">
        <f>IFERROR(RANK(FJ29,FJ:FJ,0)+ COUNTIF(FJ$12:$FJ27,FJ29),"")</f>
        <v/>
      </c>
    </row>
    <row r="30" spans="2:167" s="199" customFormat="1" ht="27.75" customHeight="1" x14ac:dyDescent="0.4">
      <c r="B30" s="248" t="str">
        <f t="shared" si="0"/>
        <v/>
      </c>
      <c r="C30" s="238" t="str">
        <f t="shared" si="1"/>
        <v/>
      </c>
      <c r="D30" s="238" t="str">
        <f t="shared" si="2"/>
        <v/>
      </c>
      <c r="E30" s="238" t="str">
        <f t="shared" si="3"/>
        <v/>
      </c>
      <c r="F30" s="239" t="str">
        <f t="shared" si="4"/>
        <v/>
      </c>
      <c r="G30" s="239" t="str">
        <f t="shared" si="5"/>
        <v/>
      </c>
      <c r="H30" s="240" t="str">
        <f t="shared" si="6"/>
        <v/>
      </c>
      <c r="I30" s="240" t="str">
        <f t="shared" si="7"/>
        <v/>
      </c>
      <c r="J30" s="240" t="str">
        <f t="shared" si="8"/>
        <v/>
      </c>
      <c r="K30" s="241">
        <v>17</v>
      </c>
      <c r="L30" s="432"/>
      <c r="M30" s="242"/>
      <c r="N30" s="242"/>
      <c r="O30" s="248" t="str">
        <f t="shared" si="9"/>
        <v/>
      </c>
      <c r="P30" s="238" t="str">
        <f t="shared" si="10"/>
        <v/>
      </c>
      <c r="Q30" s="238" t="str">
        <f t="shared" si="11"/>
        <v/>
      </c>
      <c r="R30" s="238" t="str">
        <f t="shared" si="12"/>
        <v/>
      </c>
      <c r="S30" s="239" t="str">
        <f t="shared" si="13"/>
        <v/>
      </c>
      <c r="T30" s="239" t="str">
        <f t="shared" si="14"/>
        <v/>
      </c>
      <c r="U30" s="240" t="str">
        <f t="shared" si="15"/>
        <v/>
      </c>
      <c r="V30" s="240" t="str">
        <f t="shared" si="16"/>
        <v/>
      </c>
      <c r="W30" s="240" t="str">
        <f t="shared" si="17"/>
        <v/>
      </c>
      <c r="X30" s="241">
        <v>17</v>
      </c>
      <c r="Y30" s="432"/>
      <c r="Z30" s="242"/>
      <c r="AA30" s="243"/>
      <c r="AB30" s="249" t="str">
        <f t="shared" si="18"/>
        <v/>
      </c>
      <c r="AC30" s="238" t="str">
        <f t="shared" si="19"/>
        <v/>
      </c>
      <c r="AD30" s="238" t="str">
        <f t="shared" si="20"/>
        <v/>
      </c>
      <c r="AE30" s="238" t="str">
        <f t="shared" si="21"/>
        <v/>
      </c>
      <c r="AF30" s="239" t="str">
        <f t="shared" si="22"/>
        <v/>
      </c>
      <c r="AG30" s="239" t="str">
        <f t="shared" si="23"/>
        <v/>
      </c>
      <c r="AH30" s="240" t="str">
        <f t="shared" si="24"/>
        <v/>
      </c>
      <c r="AI30" s="240" t="str">
        <f t="shared" si="25"/>
        <v/>
      </c>
      <c r="AJ30" s="240" t="str">
        <f t="shared" si="26"/>
        <v/>
      </c>
      <c r="AK30" s="241">
        <v>17</v>
      </c>
      <c r="AL30" s="432"/>
      <c r="AM30" s="242"/>
      <c r="AN30" s="242"/>
      <c r="AO30" s="249" t="str">
        <f t="shared" si="27"/>
        <v/>
      </c>
      <c r="AP30" s="238" t="str">
        <f t="shared" si="28"/>
        <v/>
      </c>
      <c r="AQ30" s="238" t="str">
        <f t="shared" si="29"/>
        <v/>
      </c>
      <c r="AR30" s="238" t="str">
        <f t="shared" si="30"/>
        <v/>
      </c>
      <c r="AS30" s="239" t="str">
        <f t="shared" si="31"/>
        <v/>
      </c>
      <c r="AT30" s="239" t="str">
        <f t="shared" si="32"/>
        <v/>
      </c>
      <c r="AU30" s="240" t="str">
        <f t="shared" si="33"/>
        <v/>
      </c>
      <c r="AV30" s="240" t="str">
        <f t="shared" si="34"/>
        <v/>
      </c>
      <c r="AW30" s="240" t="str">
        <f t="shared" si="35"/>
        <v/>
      </c>
      <c r="AX30" s="241">
        <v>17</v>
      </c>
      <c r="AY30" s="432"/>
      <c r="AZ30" s="243"/>
      <c r="BA30" s="243"/>
      <c r="BB30" s="248" t="str">
        <f t="shared" si="36"/>
        <v/>
      </c>
      <c r="BC30" s="238" t="str">
        <f t="shared" si="37"/>
        <v/>
      </c>
      <c r="BD30" s="238" t="str">
        <f t="shared" si="38"/>
        <v/>
      </c>
      <c r="BE30" s="238" t="str">
        <f t="shared" si="39"/>
        <v/>
      </c>
      <c r="BF30" s="239" t="str">
        <f t="shared" si="40"/>
        <v/>
      </c>
      <c r="BG30" s="239" t="str">
        <f t="shared" si="41"/>
        <v/>
      </c>
      <c r="BH30" s="239" t="str">
        <f t="shared" si="42"/>
        <v/>
      </c>
      <c r="BI30" s="239" t="str">
        <f t="shared" si="43"/>
        <v/>
      </c>
      <c r="BJ30" s="240" t="str">
        <f t="shared" si="44"/>
        <v/>
      </c>
      <c r="BK30" s="241">
        <v>17</v>
      </c>
      <c r="BL30" s="432"/>
      <c r="BM30" s="242"/>
      <c r="BN30" s="242"/>
      <c r="BO30" s="248" t="str">
        <f t="shared" si="45"/>
        <v/>
      </c>
      <c r="BP30" s="238" t="str">
        <f t="shared" si="46"/>
        <v/>
      </c>
      <c r="BQ30" s="238" t="str">
        <f t="shared" si="47"/>
        <v/>
      </c>
      <c r="BR30" s="238" t="str">
        <f t="shared" si="48"/>
        <v/>
      </c>
      <c r="BS30" s="239" t="str">
        <f t="shared" si="49"/>
        <v/>
      </c>
      <c r="BT30" s="239" t="str">
        <f t="shared" si="50"/>
        <v/>
      </c>
      <c r="BU30" s="240" t="str">
        <f t="shared" si="51"/>
        <v/>
      </c>
      <c r="BV30" s="240" t="str">
        <f t="shared" si="52"/>
        <v/>
      </c>
      <c r="BW30" s="240" t="str">
        <f t="shared" si="53"/>
        <v/>
      </c>
      <c r="BX30" s="241">
        <v>17</v>
      </c>
      <c r="BY30" s="432"/>
      <c r="CM30" s="214" t="str">
        <f>IFERROR(IF(AND('Classificação geral'!$J23="FEM",'Classificação geral'!$K23=1,'Classificação geral'!G23="PCT"),'Classificação geral'!A23,""),"")</f>
        <v/>
      </c>
      <c r="CN30" s="214" t="str">
        <f>IFERROR(IF(AND('Classificação geral'!$J23="FEM",'Classificação geral'!$K23=1,'Classificação geral'!G23="PCT"),'Classificação geral'!$B23,""),"")</f>
        <v/>
      </c>
      <c r="CO30" s="215" t="str">
        <f>IF($CN30='Classificação geral'!$B23,'Classificação geral'!$C23,"")</f>
        <v/>
      </c>
      <c r="CP30" s="215" t="str">
        <f>IF($CN30='Classificação geral'!$B23,'Classificação geral'!$D23,"")</f>
        <v/>
      </c>
      <c r="CQ30" s="215" t="str">
        <f>IF($CN30='Classificação geral'!$B23,'Classificação geral'!$J23,"")</f>
        <v/>
      </c>
      <c r="CR30" s="215" t="str">
        <f>IF($CQ30='Classificação geral'!$J23,'Classificação geral'!$K23,"")</f>
        <v/>
      </c>
      <c r="CS30" s="205" t="str">
        <f>IF($CR30='Classificação geral'!$K23,'Classificação geral'!$AG23,"")</f>
        <v/>
      </c>
      <c r="CT30" s="215" t="str">
        <f>IF($CR30='Classificação geral'!$K23,'Classificação geral'!$M23,"")</f>
        <v/>
      </c>
      <c r="CU30" s="215" t="str">
        <f>IF($CR30='Classificação geral'!$K23,'Classificação geral'!$N23,"")</f>
        <v/>
      </c>
      <c r="CV30" s="215" t="str">
        <f>IF($CR30='Classificação geral'!$K23,'Classificação geral'!$O23,"")</f>
        <v/>
      </c>
      <c r="CW30" s="309" t="str">
        <f>IF($CR30='Classificação geral'!$K23,'Classificação geral'!$AH23,"")</f>
        <v/>
      </c>
      <c r="CX30" s="216" t="str">
        <f>IFERROR(RANK(CW30,CW:CW,0)+ COUNTIF($CW$12:CW29,CW30),"")</f>
        <v/>
      </c>
      <c r="CY30" s="209" t="str">
        <f ca="1">IFERROR(RDEM(CX30,CX:CX,0),"")</f>
        <v/>
      </c>
      <c r="CZ30" s="214" t="str">
        <f>IFERROR(IF(AND('Classificação geral'!$J23="mas",'Classificação geral'!$K23=1,'Classificação geral'!$G23="pct"),'Classificação geral'!$A23,""),"")</f>
        <v/>
      </c>
      <c r="DA30" s="214" t="str">
        <f>IFERROR(IF(AND('Classificação geral'!$J23="mas",'Classificação geral'!$K23=1,'Classificação geral'!$G23="PCT"),'Classificação geral'!$B23,""),"")</f>
        <v/>
      </c>
      <c r="DB30" s="215" t="str">
        <f>IF($DA30='Classificação geral'!$B23,'Classificação geral'!$C23,"")</f>
        <v/>
      </c>
      <c r="DC30" s="215" t="str">
        <f>IF($DA30='Classificação geral'!$B23,'Classificação geral'!$D23,"")</f>
        <v/>
      </c>
      <c r="DD30" s="215" t="str">
        <f>IF($DA30='Classificação geral'!$B23,'Classificação geral'!$J23,"")</f>
        <v/>
      </c>
      <c r="DE30" s="214" t="str">
        <f>IFERROR(IF(AND($DD30="mas",'Classificação geral'!$K23=1),'Classificação geral'!K23,""),"")</f>
        <v/>
      </c>
      <c r="DF30" s="214" t="str">
        <f>IFERROR(IF(AND($DD30="mas",'Classificação geral'!$K23=1),'Classificação geral'!AG23,""),"")</f>
        <v/>
      </c>
      <c r="DG30" s="214" t="str">
        <f>IFERROR(IF(AND($DD30="mas",'Classificação geral'!$K23=1),'Classificação geral'!M23,""),"")</f>
        <v/>
      </c>
      <c r="DH30" s="214" t="str">
        <f>IFERROR(IF(AND($DD30="mas",'Classificação geral'!$K23=1),'Classificação geral'!N23,""),"")</f>
        <v/>
      </c>
      <c r="DI30" s="214" t="str">
        <f>IFERROR(IF(AND($DD30="mas",'Classificação geral'!$K23=1),'Classificação geral'!O23,""),"")</f>
        <v/>
      </c>
      <c r="DJ30" s="214" t="str">
        <f>IFERROR(IF(AND($DD30="mas",'Classificação geral'!$K23=1),'Classificação geral'!AH23,""),"")</f>
        <v/>
      </c>
      <c r="DK30" s="216" t="str">
        <f>IFERROR(RANK(DJ30,DJ17:DJ216,0)+ COUNTIF($DJ$12:DJ29,DJ30),"")</f>
        <v/>
      </c>
      <c r="DL30" s="209"/>
      <c r="DM30" s="214" t="str">
        <f>IFERROR(IF(AND('Classificação geral'!$J23="fem",'Classificação geral'!$K23=2,'Classificação geral'!$G23="pct"),'Classificação geral'!$A23,""),"")</f>
        <v/>
      </c>
      <c r="DN30" s="214" t="str">
        <f>IFERROR(IF(AND('Classificação geral'!$J23="fem",'Classificação geral'!$K23=2,'Classificação geral'!$G23="pct"),'Classificação geral'!$B23,""),"")</f>
        <v/>
      </c>
      <c r="DO30" s="215" t="str">
        <f>IF($DN30='Classificação geral'!$B23,'Classificação geral'!$C23,"")</f>
        <v/>
      </c>
      <c r="DP30" s="215" t="str">
        <f>IF($DN30='Classificação geral'!$B23,'Classificação geral'!$D23,"")</f>
        <v/>
      </c>
      <c r="DQ30" s="215" t="str">
        <f>IF($DN30='Classificação geral'!$B23,'Classificação geral'!$J23,"")</f>
        <v/>
      </c>
      <c r="DR30" s="214" t="str">
        <f>IFERROR(IF(AND($DQ30="fem",'Classificação geral'!$K23=2),'Classificação geral'!K23,""),"")</f>
        <v/>
      </c>
      <c r="DS30" s="214" t="str">
        <f>IFERROR(IF(AND($DQ30="fem",'Classificação geral'!$K23=2),'Classificação geral'!AG23,""),"")</f>
        <v/>
      </c>
      <c r="DT30" s="214" t="str">
        <f>IFERROR(IF(AND($DQ30="fem",'Classificação geral'!$K23=2),'Classificação geral'!M23,""),"")</f>
        <v/>
      </c>
      <c r="DU30" s="214" t="str">
        <f>IFERROR(IF(AND($DQ30="fem",'Classificação geral'!$K23=2),'Classificação geral'!N23,""),"")</f>
        <v/>
      </c>
      <c r="DV30" s="214" t="str">
        <f>IFERROR(IF(AND($DQ30="fem",'Classificação geral'!$K23=2),'Classificação geral'!O23,""),"")</f>
        <v/>
      </c>
      <c r="DW30" s="214" t="str">
        <f>IFERROR(IF(AND($DQ30="fem",'Classificação geral'!$K23=2),'Classificação geral'!AH23,""),"")</f>
        <v/>
      </c>
      <c r="DX30" s="216" t="str">
        <f>IFERROR(RANK(DW30,DW:DW,0)+ COUNTIF(DW$12:$DW28,DW30),"")</f>
        <v/>
      </c>
      <c r="DY30" s="209"/>
      <c r="DZ30" s="214" t="str">
        <f>IFERROR(IF(AND('Classificação geral'!$J23="mas",'Classificação geral'!$K23=2,'Classificação geral'!$G23="pct"),'Classificação geral'!$A23,""),"")</f>
        <v/>
      </c>
      <c r="EA30" s="214" t="str">
        <f>IFERROR(IF(AND('Classificação geral'!$J23="mas",'Classificação geral'!$K23=2,'Classificação geral'!$G23="pct"),'Classificação geral'!$B23,""),"")</f>
        <v/>
      </c>
      <c r="EB30" s="215" t="str">
        <f>IF($EA30='Classificação geral'!$B23,'Classificação geral'!$C23,"")</f>
        <v/>
      </c>
      <c r="EC30" s="215" t="str">
        <f>IF($EA30='Classificação geral'!$B23,'Classificação geral'!$D23,"")</f>
        <v/>
      </c>
      <c r="ED30" s="215" t="str">
        <f>IF($EA30='Classificação geral'!$B23,'Classificação geral'!$J23,"")</f>
        <v/>
      </c>
      <c r="EE30" s="214" t="str">
        <f>IFERROR(IF(AND($ED30="mas",'Classificação geral'!$K23=2),'Classificação geral'!K23,""),"")</f>
        <v/>
      </c>
      <c r="EF30" s="214" t="str">
        <f>IFERROR(IF(AND($ED30="mas",'Classificação geral'!$K23=2),'Classificação geral'!AG23,""),"")</f>
        <v/>
      </c>
      <c r="EG30" s="214" t="str">
        <f>IFERROR(IF(AND($ED30="mas",'Classificação geral'!$K23=2),'Classificação geral'!M23,""),"")</f>
        <v/>
      </c>
      <c r="EH30" s="214" t="str">
        <f>IFERROR(IF(AND($ED30="mas",'Classificação geral'!$K23=2),'Classificação geral'!N23,""),"")</f>
        <v/>
      </c>
      <c r="EI30" s="214" t="str">
        <f>IFERROR(IF(AND($ED30="mas",'Classificação geral'!$K23=2),'Classificação geral'!O23,""),"")</f>
        <v/>
      </c>
      <c r="EJ30" s="214" t="str">
        <f>IFERROR(IF(AND($ED30="mas",'Classificação geral'!$K23=2),'Classificação geral'!AH23,""),"")</f>
        <v/>
      </c>
      <c r="EK30" s="216" t="str">
        <f>IFERROR(RANK(EJ30,EJ:EJ,0)+ COUNTIF(EJ$12:$GJ$12,EJ30),"")</f>
        <v/>
      </c>
      <c r="EL30" s="209"/>
      <c r="EM30" s="214" t="str">
        <f>IFERROR(IF(AND('Classificação geral'!$J23="fem",'Classificação geral'!$K23=3,'Classificação geral'!$G23="pct"),'Classificação geral'!$A23,""),"")</f>
        <v/>
      </c>
      <c r="EN30" s="214" t="str">
        <f>IFERROR(IF(AND('Classificação geral'!$J23="fem",'Classificação geral'!$K23=3,'Classificação geral'!$G23="pct"),'Classificação geral'!$B23,""),"")</f>
        <v/>
      </c>
      <c r="EO30" s="215" t="str">
        <f>IF($EN30='Classificação geral'!$B23,'Classificação geral'!$C23,"")</f>
        <v/>
      </c>
      <c r="EP30" s="215" t="str">
        <f>IF($EN30='Classificação geral'!$B23,'Classificação geral'!$D23,"")</f>
        <v/>
      </c>
      <c r="EQ30" s="215" t="str">
        <f>IF($EN30='Classificação geral'!$B23,'Classificação geral'!$J23,"")</f>
        <v/>
      </c>
      <c r="ER30" s="215" t="str">
        <f>IF($EQ30='Classificação geral'!$J23,'Classificação geral'!$K23,"")</f>
        <v/>
      </c>
      <c r="ES30" s="215" t="str">
        <f>IF($ER30='Classificação geral'!$K23,'Classificação geral'!$AG23,"")</f>
        <v/>
      </c>
      <c r="ET30" s="215" t="str">
        <f>IF($ER30='Classificação geral'!$K23,'Classificação geral'!$M23,"")</f>
        <v/>
      </c>
      <c r="EU30" s="215" t="str">
        <f>IF($ER30='Classificação geral'!$K23,'Classificação geral'!$N23,"")</f>
        <v/>
      </c>
      <c r="EV30" s="215" t="str">
        <f>IF($ER30='Classificação geral'!$K23,'Classificação geral'!$O23,"")</f>
        <v/>
      </c>
      <c r="EW30" s="215" t="str">
        <f>IF($ER30='Classificação geral'!$K23,'Classificação geral'!$AH23,"")</f>
        <v/>
      </c>
      <c r="EX30" s="216" t="str">
        <f>IFERROR(RANK(EW30,EW:EW,0)+ COUNTIF(EW$12:$GW28,EW30),"")</f>
        <v/>
      </c>
      <c r="EY30" s="209"/>
      <c r="EZ30" s="214" t="str">
        <f>IFERROR(IF(AND('Classificação geral'!$J23="mas",'Classificação geral'!$K23=3,'Classificação geral'!$G23="PCT"),'Classificação geral'!$A23,""),"")</f>
        <v/>
      </c>
      <c r="FA30" s="214" t="str">
        <f>IFERROR(IF(AND('Classificação geral'!$J23="mas",'Classificação geral'!$K23=3,'Classificação geral'!$G23="PCT"),'Classificação geral'!$B23,""),"")</f>
        <v/>
      </c>
      <c r="FB30" s="215" t="str">
        <f>IF($FA30='Classificação geral'!$B23,'Classificação geral'!$C23,"")</f>
        <v/>
      </c>
      <c r="FC30" s="215" t="str">
        <f>IF($FA30='Classificação geral'!$B23,'Classificação geral'!$D23,"")</f>
        <v/>
      </c>
      <c r="FD30" s="215" t="str">
        <f>IF($FA30='Classificação geral'!$B23,'Classificação geral'!$J23,"")</f>
        <v/>
      </c>
      <c r="FE30" s="214" t="str">
        <f>IFERROR(IF(AND($FD30="mas",'Classificação geral'!$K23=3),'Classificação geral'!K23,""),"")</f>
        <v/>
      </c>
      <c r="FF30" s="214" t="str">
        <f>IFERROR(IF(AND($FD30="mas",'Classificação geral'!$K23=3),'Classificação geral'!AG23,""),"")</f>
        <v/>
      </c>
      <c r="FG30" s="214" t="str">
        <f>IFERROR(IF(AND($FD30="mas",'Classificação geral'!$K23=3),'Classificação geral'!M23,""),"")</f>
        <v/>
      </c>
      <c r="FH30" s="214" t="str">
        <f>IFERROR(IF(AND($FD30="mas",'Classificação geral'!$K23=3),'Classificação geral'!N23,""),"")</f>
        <v/>
      </c>
      <c r="FI30" s="214" t="str">
        <f>IFERROR(IF(AND($FD30="mas",'Classificação geral'!$K23=3),'Classificação geral'!O23,""),"")</f>
        <v/>
      </c>
      <c r="FJ30" s="214" t="str">
        <f>IFERROR(IF(AND($FD30="mas",'Classificação geral'!$K23=3),'Classificação geral'!AH23,""),"")</f>
        <v/>
      </c>
      <c r="FK30" s="216" t="str">
        <f>IFERROR(RANK(FJ30,FJ:FJ,0)+ COUNTIF(FJ$12:$FJ28,FJ30),"")</f>
        <v/>
      </c>
    </row>
    <row r="31" spans="2:167" s="199" customFormat="1" ht="27.75" customHeight="1" x14ac:dyDescent="0.4">
      <c r="B31" s="248" t="str">
        <f t="shared" si="0"/>
        <v/>
      </c>
      <c r="C31" s="238" t="str">
        <f t="shared" si="1"/>
        <v/>
      </c>
      <c r="D31" s="238" t="str">
        <f t="shared" si="2"/>
        <v/>
      </c>
      <c r="E31" s="238" t="str">
        <f t="shared" si="3"/>
        <v/>
      </c>
      <c r="F31" s="239" t="str">
        <f t="shared" si="4"/>
        <v/>
      </c>
      <c r="G31" s="239" t="str">
        <f t="shared" si="5"/>
        <v/>
      </c>
      <c r="H31" s="240" t="str">
        <f t="shared" si="6"/>
        <v/>
      </c>
      <c r="I31" s="240" t="str">
        <f t="shared" si="7"/>
        <v/>
      </c>
      <c r="J31" s="240" t="str">
        <f t="shared" si="8"/>
        <v/>
      </c>
      <c r="K31" s="241">
        <v>18</v>
      </c>
      <c r="L31" s="432"/>
      <c r="M31" s="242"/>
      <c r="N31" s="242"/>
      <c r="O31" s="248" t="str">
        <f t="shared" si="9"/>
        <v/>
      </c>
      <c r="P31" s="238" t="str">
        <f t="shared" si="10"/>
        <v/>
      </c>
      <c r="Q31" s="238" t="str">
        <f t="shared" si="11"/>
        <v/>
      </c>
      <c r="R31" s="238" t="str">
        <f t="shared" si="12"/>
        <v/>
      </c>
      <c r="S31" s="239" t="str">
        <f t="shared" si="13"/>
        <v/>
      </c>
      <c r="T31" s="239" t="str">
        <f t="shared" si="14"/>
        <v/>
      </c>
      <c r="U31" s="240" t="str">
        <f t="shared" si="15"/>
        <v/>
      </c>
      <c r="V31" s="240" t="str">
        <f t="shared" si="16"/>
        <v/>
      </c>
      <c r="W31" s="240" t="str">
        <f t="shared" si="17"/>
        <v/>
      </c>
      <c r="X31" s="241">
        <v>18</v>
      </c>
      <c r="Y31" s="432"/>
      <c r="Z31" s="242"/>
      <c r="AA31" s="243"/>
      <c r="AB31" s="249" t="str">
        <f t="shared" si="18"/>
        <v/>
      </c>
      <c r="AC31" s="238" t="str">
        <f t="shared" si="19"/>
        <v/>
      </c>
      <c r="AD31" s="238" t="str">
        <f t="shared" si="20"/>
        <v/>
      </c>
      <c r="AE31" s="238" t="str">
        <f t="shared" si="21"/>
        <v/>
      </c>
      <c r="AF31" s="239" t="str">
        <f t="shared" si="22"/>
        <v/>
      </c>
      <c r="AG31" s="239" t="str">
        <f t="shared" si="23"/>
        <v/>
      </c>
      <c r="AH31" s="240" t="str">
        <f t="shared" si="24"/>
        <v/>
      </c>
      <c r="AI31" s="240" t="str">
        <f t="shared" si="25"/>
        <v/>
      </c>
      <c r="AJ31" s="240" t="str">
        <f t="shared" si="26"/>
        <v/>
      </c>
      <c r="AK31" s="241">
        <v>18</v>
      </c>
      <c r="AL31" s="432"/>
      <c r="AM31" s="242"/>
      <c r="AN31" s="242"/>
      <c r="AO31" s="249" t="str">
        <f t="shared" si="27"/>
        <v/>
      </c>
      <c r="AP31" s="238" t="str">
        <f t="shared" si="28"/>
        <v/>
      </c>
      <c r="AQ31" s="238" t="str">
        <f t="shared" si="29"/>
        <v/>
      </c>
      <c r="AR31" s="238" t="str">
        <f t="shared" si="30"/>
        <v/>
      </c>
      <c r="AS31" s="239" t="str">
        <f t="shared" si="31"/>
        <v/>
      </c>
      <c r="AT31" s="239" t="str">
        <f t="shared" si="32"/>
        <v/>
      </c>
      <c r="AU31" s="240" t="str">
        <f t="shared" si="33"/>
        <v/>
      </c>
      <c r="AV31" s="240" t="str">
        <f t="shared" si="34"/>
        <v/>
      </c>
      <c r="AW31" s="240" t="str">
        <f t="shared" si="35"/>
        <v/>
      </c>
      <c r="AX31" s="241">
        <v>18</v>
      </c>
      <c r="AY31" s="432"/>
      <c r="AZ31" s="243"/>
      <c r="BA31" s="243"/>
      <c r="BB31" s="248" t="str">
        <f t="shared" si="36"/>
        <v/>
      </c>
      <c r="BC31" s="238" t="str">
        <f t="shared" si="37"/>
        <v/>
      </c>
      <c r="BD31" s="238" t="str">
        <f t="shared" si="38"/>
        <v/>
      </c>
      <c r="BE31" s="238" t="str">
        <f t="shared" si="39"/>
        <v/>
      </c>
      <c r="BF31" s="239" t="str">
        <f t="shared" si="40"/>
        <v/>
      </c>
      <c r="BG31" s="239" t="str">
        <f t="shared" si="41"/>
        <v/>
      </c>
      <c r="BH31" s="239" t="str">
        <f t="shared" si="42"/>
        <v/>
      </c>
      <c r="BI31" s="239" t="str">
        <f t="shared" si="43"/>
        <v/>
      </c>
      <c r="BJ31" s="240" t="str">
        <f t="shared" si="44"/>
        <v/>
      </c>
      <c r="BK31" s="241">
        <v>18</v>
      </c>
      <c r="BL31" s="432"/>
      <c r="BM31" s="242"/>
      <c r="BN31" s="242"/>
      <c r="BO31" s="248" t="str">
        <f t="shared" si="45"/>
        <v/>
      </c>
      <c r="BP31" s="238" t="str">
        <f t="shared" si="46"/>
        <v/>
      </c>
      <c r="BQ31" s="238" t="str">
        <f t="shared" si="47"/>
        <v/>
      </c>
      <c r="BR31" s="238" t="str">
        <f t="shared" si="48"/>
        <v/>
      </c>
      <c r="BS31" s="239" t="str">
        <f t="shared" si="49"/>
        <v/>
      </c>
      <c r="BT31" s="239" t="str">
        <f t="shared" si="50"/>
        <v/>
      </c>
      <c r="BU31" s="240" t="str">
        <f t="shared" si="51"/>
        <v/>
      </c>
      <c r="BV31" s="240" t="str">
        <f t="shared" si="52"/>
        <v/>
      </c>
      <c r="BW31" s="240" t="str">
        <f t="shared" si="53"/>
        <v/>
      </c>
      <c r="BX31" s="241">
        <v>18</v>
      </c>
      <c r="BY31" s="432"/>
      <c r="CM31" s="214" t="str">
        <f>IFERROR(IF(AND('Classificação geral'!$J24="FEM",'Classificação geral'!$K24=1,'Classificação geral'!G24="PCT"),'Classificação geral'!A24,""),"")</f>
        <v/>
      </c>
      <c r="CN31" s="214" t="str">
        <f>IFERROR(IF(AND('Classificação geral'!$J24="FEM",'Classificação geral'!$K24=1,'Classificação geral'!G24="PCT"),'Classificação geral'!$B24,""),"")</f>
        <v/>
      </c>
      <c r="CO31" s="215" t="str">
        <f>IF($CN31='Classificação geral'!$B24,'Classificação geral'!$C24,"")</f>
        <v/>
      </c>
      <c r="CP31" s="215" t="str">
        <f>IF($CN31='Classificação geral'!$B24,'Classificação geral'!$D24,"")</f>
        <v/>
      </c>
      <c r="CQ31" s="215" t="str">
        <f>IF($CN31='Classificação geral'!$B24,'Classificação geral'!$J24,"")</f>
        <v/>
      </c>
      <c r="CR31" s="215" t="str">
        <f>IF($CQ31='Classificação geral'!$J24,'Classificação geral'!$K24,"")</f>
        <v/>
      </c>
      <c r="CS31" s="205" t="str">
        <f>IF($CR31='Classificação geral'!$K24,'Classificação geral'!$AG24,"")</f>
        <v/>
      </c>
      <c r="CT31" s="215" t="str">
        <f>IF($CR31='Classificação geral'!$K24,'Classificação geral'!$M24,"")</f>
        <v/>
      </c>
      <c r="CU31" s="215" t="str">
        <f>IF($CR31='Classificação geral'!$K24,'Classificação geral'!$N24,"")</f>
        <v/>
      </c>
      <c r="CV31" s="215" t="str">
        <f>IF($CR31='Classificação geral'!$K24,'Classificação geral'!$O24,"")</f>
        <v/>
      </c>
      <c r="CW31" s="309" t="str">
        <f>IF($CR31='Classificação geral'!$K24,'Classificação geral'!$AH24,"")</f>
        <v/>
      </c>
      <c r="CX31" s="216" t="str">
        <f>IFERROR(RANK(CW31,CW:CW,0)+ COUNTIF($CW$12:CW30,CW31),"")</f>
        <v/>
      </c>
      <c r="CY31" s="209" t="str">
        <f ca="1">IFERROR(RDEM(CX31,CX:CX,0),"")</f>
        <v/>
      </c>
      <c r="CZ31" s="214" t="str">
        <f>IFERROR(IF(AND('Classificação geral'!$J24="mas",'Classificação geral'!$K24=1,'Classificação geral'!$G24="pct"),'Classificação geral'!$A24,""),"")</f>
        <v/>
      </c>
      <c r="DA31" s="214" t="str">
        <f>IFERROR(IF(AND('Classificação geral'!$J24="mas",'Classificação geral'!$K24=1,'Classificação geral'!$G24="PCT"),'Classificação geral'!$B24,""),"")</f>
        <v/>
      </c>
      <c r="DB31" s="215" t="str">
        <f>IF($DA31='Classificação geral'!$B24,'Classificação geral'!$C24,"")</f>
        <v/>
      </c>
      <c r="DC31" s="215" t="str">
        <f>IF($DA31='Classificação geral'!$B24,'Classificação geral'!$D24,"")</f>
        <v/>
      </c>
      <c r="DD31" s="215" t="str">
        <f>IF($DA31='Classificação geral'!$B24,'Classificação geral'!$J24,"")</f>
        <v/>
      </c>
      <c r="DE31" s="214" t="str">
        <f>IFERROR(IF(AND($DD31="mas",'Classificação geral'!$K24=1),'Classificação geral'!K24,""),"")</f>
        <v/>
      </c>
      <c r="DF31" s="214" t="str">
        <f>IFERROR(IF(AND($DD31="mas",'Classificação geral'!$K24=1),'Classificação geral'!AG24,""),"")</f>
        <v/>
      </c>
      <c r="DG31" s="214" t="str">
        <f>IFERROR(IF(AND($DD31="mas",'Classificação geral'!$K24=1),'Classificação geral'!M24,""),"")</f>
        <v/>
      </c>
      <c r="DH31" s="214" t="str">
        <f>IFERROR(IF(AND($DD31="mas",'Classificação geral'!$K24=1),'Classificação geral'!N24,""),"")</f>
        <v/>
      </c>
      <c r="DI31" s="214" t="str">
        <f>IFERROR(IF(AND($DD31="mas",'Classificação geral'!$K24=1),'Classificação geral'!O24,""),"")</f>
        <v/>
      </c>
      <c r="DJ31" s="214" t="str">
        <f>IFERROR(IF(AND($DD31="mas",'Classificação geral'!$K24=1),'Classificação geral'!AH24,""),"")</f>
        <v/>
      </c>
      <c r="DK31" s="216" t="str">
        <f>IFERROR(RANK(DJ31,DJ18:DJ217,0)+ COUNTIF($DJ$12:DJ30,DJ31),"")</f>
        <v/>
      </c>
      <c r="DL31" s="209"/>
      <c r="DM31" s="214" t="str">
        <f>IFERROR(IF(AND('Classificação geral'!$J24="fem",'Classificação geral'!$K24=2,'Classificação geral'!$G24="pct"),'Classificação geral'!$A24,""),"")</f>
        <v/>
      </c>
      <c r="DN31" s="214" t="str">
        <f>IFERROR(IF(AND('Classificação geral'!$J24="fem",'Classificação geral'!$K24=2,'Classificação geral'!$G24="pct"),'Classificação geral'!$B24,""),"")</f>
        <v/>
      </c>
      <c r="DO31" s="215" t="str">
        <f>IF($DN31='Classificação geral'!$B24,'Classificação geral'!$C24,"")</f>
        <v/>
      </c>
      <c r="DP31" s="215" t="str">
        <f>IF($DN31='Classificação geral'!$B24,'Classificação geral'!$D24,"")</f>
        <v/>
      </c>
      <c r="DQ31" s="215" t="str">
        <f>IF($DN31='Classificação geral'!$B24,'Classificação geral'!$J24,"")</f>
        <v/>
      </c>
      <c r="DR31" s="214" t="str">
        <f>IFERROR(IF(AND($DQ31="fem",'Classificação geral'!$K24=2),'Classificação geral'!K24,""),"")</f>
        <v/>
      </c>
      <c r="DS31" s="214" t="str">
        <f>IFERROR(IF(AND($DQ31="fem",'Classificação geral'!$K24=2),'Classificação geral'!AG24,""),"")</f>
        <v/>
      </c>
      <c r="DT31" s="214" t="str">
        <f>IFERROR(IF(AND($DQ31="fem",'Classificação geral'!$K24=2),'Classificação geral'!M24,""),"")</f>
        <v/>
      </c>
      <c r="DU31" s="214" t="str">
        <f>IFERROR(IF(AND($DQ31="fem",'Classificação geral'!$K24=2),'Classificação geral'!N24,""),"")</f>
        <v/>
      </c>
      <c r="DV31" s="214" t="str">
        <f>IFERROR(IF(AND($DQ31="fem",'Classificação geral'!$K24=2),'Classificação geral'!O24,""),"")</f>
        <v/>
      </c>
      <c r="DW31" s="214" t="str">
        <f>IFERROR(IF(AND($DQ31="fem",'Classificação geral'!$K24=2),'Classificação geral'!AH24,""),"")</f>
        <v/>
      </c>
      <c r="DX31" s="216" t="str">
        <f>IFERROR(RANK(DW31,DW:DW,0)+ COUNTIF(DW$12:$DW29,DW31),"")</f>
        <v/>
      </c>
      <c r="DY31" s="209"/>
      <c r="DZ31" s="214" t="str">
        <f>IFERROR(IF(AND('Classificação geral'!$J24="mas",'Classificação geral'!$K24=2,'Classificação geral'!$G24="pct"),'Classificação geral'!$A24,""),"")</f>
        <v/>
      </c>
      <c r="EA31" s="214" t="str">
        <f>IFERROR(IF(AND('Classificação geral'!$J24="mas",'Classificação geral'!$K24=2,'Classificação geral'!$G24="pct"),'Classificação geral'!$B24,""),"")</f>
        <v/>
      </c>
      <c r="EB31" s="215" t="str">
        <f>IF($EA31='Classificação geral'!$B24,'Classificação geral'!$C24,"")</f>
        <v/>
      </c>
      <c r="EC31" s="215" t="str">
        <f>IF($EA31='Classificação geral'!$B24,'Classificação geral'!$D24,"")</f>
        <v/>
      </c>
      <c r="ED31" s="215" t="str">
        <f>IF($EA31='Classificação geral'!$B24,'Classificação geral'!$J24,"")</f>
        <v/>
      </c>
      <c r="EE31" s="214" t="str">
        <f>IFERROR(IF(AND($ED31="mas",'Classificação geral'!$K24=2),'Classificação geral'!K24,""),"")</f>
        <v/>
      </c>
      <c r="EF31" s="214" t="str">
        <f>IFERROR(IF(AND($ED31="mas",'Classificação geral'!$K24=2),'Classificação geral'!AG24,""),"")</f>
        <v/>
      </c>
      <c r="EG31" s="214" t="str">
        <f>IFERROR(IF(AND($ED31="mas",'Classificação geral'!$K24=2),'Classificação geral'!M24,""),"")</f>
        <v/>
      </c>
      <c r="EH31" s="214" t="str">
        <f>IFERROR(IF(AND($ED31="mas",'Classificação geral'!$K24=2),'Classificação geral'!N24,""),"")</f>
        <v/>
      </c>
      <c r="EI31" s="214" t="str">
        <f>IFERROR(IF(AND($ED31="mas",'Classificação geral'!$K24=2),'Classificação geral'!O24,""),"")</f>
        <v/>
      </c>
      <c r="EJ31" s="214" t="str">
        <f>IFERROR(IF(AND($ED31="mas",'Classificação geral'!$K24=2),'Classificação geral'!AH24,""),"")</f>
        <v/>
      </c>
      <c r="EK31" s="216" t="str">
        <f>IFERROR(RANK(EJ31,EJ:EJ,0)+ COUNTIF(EJ$12:$GJ$12,EJ31),"")</f>
        <v/>
      </c>
      <c r="EL31" s="209"/>
      <c r="EM31" s="214" t="str">
        <f>IFERROR(IF(AND('Classificação geral'!$J24="fem",'Classificação geral'!$K24=3,'Classificação geral'!$G24="pct"),'Classificação geral'!$A24,""),"")</f>
        <v/>
      </c>
      <c r="EN31" s="214" t="str">
        <f>IFERROR(IF(AND('Classificação geral'!$J24="fem",'Classificação geral'!$K24=3,'Classificação geral'!$G24="pct"),'Classificação geral'!$B24,""),"")</f>
        <v/>
      </c>
      <c r="EO31" s="215" t="str">
        <f>IF($EN31='Classificação geral'!$B24,'Classificação geral'!$C24,"")</f>
        <v/>
      </c>
      <c r="EP31" s="215" t="str">
        <f>IF($EN31='Classificação geral'!$B24,'Classificação geral'!$D24,"")</f>
        <v/>
      </c>
      <c r="EQ31" s="215" t="str">
        <f>IF($EN31='Classificação geral'!$B24,'Classificação geral'!$J24,"")</f>
        <v/>
      </c>
      <c r="ER31" s="215" t="str">
        <f>IF($EQ31='Classificação geral'!$J24,'Classificação geral'!$K24,"")</f>
        <v/>
      </c>
      <c r="ES31" s="215" t="str">
        <f>IF($ER31='Classificação geral'!$K24,'Classificação geral'!$AG24,"")</f>
        <v/>
      </c>
      <c r="ET31" s="215" t="str">
        <f>IF($ER31='Classificação geral'!$K24,'Classificação geral'!$M24,"")</f>
        <v/>
      </c>
      <c r="EU31" s="215" t="str">
        <f>IF($ER31='Classificação geral'!$K24,'Classificação geral'!$N24,"")</f>
        <v/>
      </c>
      <c r="EV31" s="215" t="str">
        <f>IF($ER31='Classificação geral'!$K24,'Classificação geral'!$O24,"")</f>
        <v/>
      </c>
      <c r="EW31" s="215" t="str">
        <f>IF($ER31='Classificação geral'!$K24,'Classificação geral'!$AH24,"")</f>
        <v/>
      </c>
      <c r="EX31" s="216" t="str">
        <f>IFERROR(RANK(EW31,EW:EW,0)+ COUNTIF(EW$12:$GW29,EW31),"")</f>
        <v/>
      </c>
      <c r="EY31" s="209"/>
      <c r="EZ31" s="214" t="str">
        <f>IFERROR(IF(AND('Classificação geral'!$J24="mas",'Classificação geral'!$K24=3,'Classificação geral'!$G24="PCT"),'Classificação geral'!$A24,""),"")</f>
        <v/>
      </c>
      <c r="FA31" s="214" t="str">
        <f>IFERROR(IF(AND('Classificação geral'!$J24="mas",'Classificação geral'!$K24=3,'Classificação geral'!$G24="PCT"),'Classificação geral'!$B24,""),"")</f>
        <v/>
      </c>
      <c r="FB31" s="215" t="str">
        <f>IF($FA31='Classificação geral'!$B24,'Classificação geral'!$C24,"")</f>
        <v/>
      </c>
      <c r="FC31" s="215" t="str">
        <f>IF($FA31='Classificação geral'!$B24,'Classificação geral'!$D24,"")</f>
        <v/>
      </c>
      <c r="FD31" s="215" t="str">
        <f>IF($FA31='Classificação geral'!$B24,'Classificação geral'!$J24,"")</f>
        <v/>
      </c>
      <c r="FE31" s="214" t="str">
        <f>IFERROR(IF(AND($FD31="mas",'Classificação geral'!$K24=3),'Classificação geral'!K24,""),"")</f>
        <v/>
      </c>
      <c r="FF31" s="214" t="str">
        <f>IFERROR(IF(AND($FD31="mas",'Classificação geral'!$K24=3),'Classificação geral'!AG24,""),"")</f>
        <v/>
      </c>
      <c r="FG31" s="214" t="str">
        <f>IFERROR(IF(AND($FD31="mas",'Classificação geral'!$K24=3),'Classificação geral'!M24,""),"")</f>
        <v/>
      </c>
      <c r="FH31" s="214" t="str">
        <f>IFERROR(IF(AND($FD31="mas",'Classificação geral'!$K24=3),'Classificação geral'!N24,""),"")</f>
        <v/>
      </c>
      <c r="FI31" s="214" t="str">
        <f>IFERROR(IF(AND($FD31="mas",'Classificação geral'!$K24=3),'Classificação geral'!O24,""),"")</f>
        <v/>
      </c>
      <c r="FJ31" s="214" t="str">
        <f>IFERROR(IF(AND($FD31="mas",'Classificação geral'!$K24=3),'Classificação geral'!AH24,""),"")</f>
        <v/>
      </c>
      <c r="FK31" s="216" t="str">
        <f>IFERROR(RANK(FJ31,FJ:FJ,0)+ COUNTIF(FJ$12:$FJ29,FJ31),"")</f>
        <v/>
      </c>
    </row>
    <row r="32" spans="2:167" s="199" customFormat="1" ht="27.75" customHeight="1" x14ac:dyDescent="0.4">
      <c r="B32" s="248" t="str">
        <f t="shared" si="0"/>
        <v/>
      </c>
      <c r="C32" s="238" t="str">
        <f t="shared" si="1"/>
        <v/>
      </c>
      <c r="D32" s="238" t="str">
        <f t="shared" si="2"/>
        <v/>
      </c>
      <c r="E32" s="238" t="str">
        <f t="shared" si="3"/>
        <v/>
      </c>
      <c r="F32" s="239" t="str">
        <f t="shared" si="4"/>
        <v/>
      </c>
      <c r="G32" s="239" t="str">
        <f t="shared" si="5"/>
        <v/>
      </c>
      <c r="H32" s="240" t="str">
        <f t="shared" si="6"/>
        <v/>
      </c>
      <c r="I32" s="240" t="str">
        <f t="shared" si="7"/>
        <v/>
      </c>
      <c r="J32" s="240" t="str">
        <f t="shared" si="8"/>
        <v/>
      </c>
      <c r="K32" s="241">
        <v>19</v>
      </c>
      <c r="L32" s="432"/>
      <c r="M32" s="242"/>
      <c r="N32" s="242"/>
      <c r="O32" s="248" t="str">
        <f t="shared" si="9"/>
        <v/>
      </c>
      <c r="P32" s="238" t="str">
        <f t="shared" si="10"/>
        <v/>
      </c>
      <c r="Q32" s="238" t="str">
        <f t="shared" si="11"/>
        <v/>
      </c>
      <c r="R32" s="238" t="str">
        <f t="shared" si="12"/>
        <v/>
      </c>
      <c r="S32" s="239" t="str">
        <f t="shared" si="13"/>
        <v/>
      </c>
      <c r="T32" s="239" t="str">
        <f t="shared" si="14"/>
        <v/>
      </c>
      <c r="U32" s="240" t="str">
        <f t="shared" si="15"/>
        <v/>
      </c>
      <c r="V32" s="240" t="str">
        <f t="shared" si="16"/>
        <v/>
      </c>
      <c r="W32" s="240" t="str">
        <f t="shared" si="17"/>
        <v/>
      </c>
      <c r="X32" s="241">
        <v>19</v>
      </c>
      <c r="Y32" s="432"/>
      <c r="Z32" s="242"/>
      <c r="AA32" s="243"/>
      <c r="AB32" s="249" t="str">
        <f t="shared" si="18"/>
        <v/>
      </c>
      <c r="AC32" s="238" t="str">
        <f t="shared" si="19"/>
        <v/>
      </c>
      <c r="AD32" s="238" t="str">
        <f t="shared" si="20"/>
        <v/>
      </c>
      <c r="AE32" s="238" t="str">
        <f t="shared" si="21"/>
        <v/>
      </c>
      <c r="AF32" s="239" t="str">
        <f t="shared" si="22"/>
        <v/>
      </c>
      <c r="AG32" s="239" t="str">
        <f t="shared" si="23"/>
        <v/>
      </c>
      <c r="AH32" s="240" t="str">
        <f t="shared" si="24"/>
        <v/>
      </c>
      <c r="AI32" s="240" t="str">
        <f t="shared" si="25"/>
        <v/>
      </c>
      <c r="AJ32" s="240" t="str">
        <f t="shared" si="26"/>
        <v/>
      </c>
      <c r="AK32" s="241">
        <v>19</v>
      </c>
      <c r="AL32" s="432"/>
      <c r="AM32" s="242"/>
      <c r="AN32" s="242"/>
      <c r="AO32" s="249" t="str">
        <f t="shared" si="27"/>
        <v/>
      </c>
      <c r="AP32" s="238" t="str">
        <f t="shared" si="28"/>
        <v/>
      </c>
      <c r="AQ32" s="238" t="str">
        <f t="shared" si="29"/>
        <v/>
      </c>
      <c r="AR32" s="238" t="str">
        <f t="shared" si="30"/>
        <v/>
      </c>
      <c r="AS32" s="239" t="str">
        <f t="shared" si="31"/>
        <v/>
      </c>
      <c r="AT32" s="239" t="str">
        <f t="shared" si="32"/>
        <v/>
      </c>
      <c r="AU32" s="240" t="str">
        <f t="shared" si="33"/>
        <v/>
      </c>
      <c r="AV32" s="240" t="str">
        <f t="shared" si="34"/>
        <v/>
      </c>
      <c r="AW32" s="240" t="str">
        <f t="shared" si="35"/>
        <v/>
      </c>
      <c r="AX32" s="241">
        <v>19</v>
      </c>
      <c r="AY32" s="432"/>
      <c r="AZ32" s="243"/>
      <c r="BA32" s="243"/>
      <c r="BB32" s="248" t="str">
        <f t="shared" si="36"/>
        <v/>
      </c>
      <c r="BC32" s="238" t="str">
        <f t="shared" si="37"/>
        <v/>
      </c>
      <c r="BD32" s="238" t="str">
        <f t="shared" si="38"/>
        <v/>
      </c>
      <c r="BE32" s="238" t="str">
        <f t="shared" si="39"/>
        <v/>
      </c>
      <c r="BF32" s="239" t="str">
        <f t="shared" si="40"/>
        <v/>
      </c>
      <c r="BG32" s="239" t="str">
        <f t="shared" si="41"/>
        <v/>
      </c>
      <c r="BH32" s="239" t="str">
        <f t="shared" si="42"/>
        <v/>
      </c>
      <c r="BI32" s="239" t="str">
        <f t="shared" si="43"/>
        <v/>
      </c>
      <c r="BJ32" s="240" t="str">
        <f t="shared" si="44"/>
        <v/>
      </c>
      <c r="BK32" s="241">
        <v>19</v>
      </c>
      <c r="BL32" s="432"/>
      <c r="BM32" s="242"/>
      <c r="BN32" s="242"/>
      <c r="BO32" s="248" t="str">
        <f t="shared" si="45"/>
        <v/>
      </c>
      <c r="BP32" s="238" t="str">
        <f t="shared" si="46"/>
        <v/>
      </c>
      <c r="BQ32" s="238" t="str">
        <f t="shared" si="47"/>
        <v/>
      </c>
      <c r="BR32" s="238" t="str">
        <f t="shared" si="48"/>
        <v/>
      </c>
      <c r="BS32" s="239" t="str">
        <f t="shared" si="49"/>
        <v/>
      </c>
      <c r="BT32" s="239" t="str">
        <f t="shared" si="50"/>
        <v/>
      </c>
      <c r="BU32" s="240" t="str">
        <f t="shared" si="51"/>
        <v/>
      </c>
      <c r="BV32" s="240" t="str">
        <f t="shared" si="52"/>
        <v/>
      </c>
      <c r="BW32" s="240" t="str">
        <f t="shared" si="53"/>
        <v/>
      </c>
      <c r="BX32" s="241">
        <v>19</v>
      </c>
      <c r="BY32" s="432"/>
      <c r="CM32" s="214" t="str">
        <f>IFERROR(IF(AND('Classificação geral'!$J25="FEM",'Classificação geral'!$K25=1,'Classificação geral'!G25="PCT"),'Classificação geral'!A25,""),"")</f>
        <v/>
      </c>
      <c r="CN32" s="214" t="str">
        <f>IFERROR(IF(AND('Classificação geral'!$J25="FEM",'Classificação geral'!$K25=1,'Classificação geral'!G25="PCT"),'Classificação geral'!$B25,""),"")</f>
        <v/>
      </c>
      <c r="CO32" s="215" t="str">
        <f>IF($CN32='Classificação geral'!$B25,'Classificação geral'!$C25,"")</f>
        <v/>
      </c>
      <c r="CP32" s="215" t="str">
        <f>IF($CN32='Classificação geral'!$B25,'Classificação geral'!$D25,"")</f>
        <v/>
      </c>
      <c r="CQ32" s="215" t="str">
        <f>IF($CN32='Classificação geral'!$B25,'Classificação geral'!$J25,"")</f>
        <v/>
      </c>
      <c r="CR32" s="215" t="str">
        <f>IF($CQ32='Classificação geral'!$J25,'Classificação geral'!$K25,"")</f>
        <v/>
      </c>
      <c r="CS32" s="205" t="str">
        <f>IF($CR32='Classificação geral'!$K25,'Classificação geral'!$AG25,"")</f>
        <v/>
      </c>
      <c r="CT32" s="215" t="str">
        <f>IF($CR32='Classificação geral'!$K25,'Classificação geral'!$M25,"")</f>
        <v/>
      </c>
      <c r="CU32" s="215" t="str">
        <f>IF($CR32='Classificação geral'!$K25,'Classificação geral'!$N25,"")</f>
        <v/>
      </c>
      <c r="CV32" s="215" t="str">
        <f>IF($CR32='Classificação geral'!$K25,'Classificação geral'!$O25,"")</f>
        <v/>
      </c>
      <c r="CW32" s="309" t="str">
        <f>IF($CR32='Classificação geral'!$K25,'Classificação geral'!$AH25,"")</f>
        <v/>
      </c>
      <c r="CX32" s="216" t="str">
        <f>IFERROR(RANK(CW32,CW:CW,0)+ COUNTIF($CW$12:CW31,CW32),"")</f>
        <v/>
      </c>
      <c r="CY32" s="209" t="str">
        <f ca="1">IFERROR(RDEM(CX32,CX:CX,0),"")</f>
        <v/>
      </c>
      <c r="CZ32" s="214" t="str">
        <f>IFERROR(IF(AND('Classificação geral'!$J25="mas",'Classificação geral'!$K25=1,'Classificação geral'!$G25="pct"),'Classificação geral'!$A25,""),"")</f>
        <v/>
      </c>
      <c r="DA32" s="214" t="str">
        <f>IFERROR(IF(AND('Classificação geral'!$J25="mas",'Classificação geral'!$K25=1,'Classificação geral'!$G25="PCT"),'Classificação geral'!$B25,""),"")</f>
        <v/>
      </c>
      <c r="DB32" s="215" t="str">
        <f>IF($DA32='Classificação geral'!$B25,'Classificação geral'!$C25,"")</f>
        <v/>
      </c>
      <c r="DC32" s="215" t="str">
        <f>IF($DA32='Classificação geral'!$B25,'Classificação geral'!$D25,"")</f>
        <v/>
      </c>
      <c r="DD32" s="215" t="str">
        <f>IF($DA32='Classificação geral'!$B25,'Classificação geral'!$J25,"")</f>
        <v/>
      </c>
      <c r="DE32" s="214" t="str">
        <f>IFERROR(IF(AND($DD32="mas",'Classificação geral'!$K25=1),'Classificação geral'!K25,""),"")</f>
        <v/>
      </c>
      <c r="DF32" s="214" t="str">
        <f>IFERROR(IF(AND($DD32="mas",'Classificação geral'!$K25=1),'Classificação geral'!AG25,""),"")</f>
        <v/>
      </c>
      <c r="DG32" s="214" t="str">
        <f>IFERROR(IF(AND($DD32="mas",'Classificação geral'!$K25=1),'Classificação geral'!M25,""),"")</f>
        <v/>
      </c>
      <c r="DH32" s="214" t="str">
        <f>IFERROR(IF(AND($DD32="mas",'Classificação geral'!$K25=1),'Classificação geral'!N25,""),"")</f>
        <v/>
      </c>
      <c r="DI32" s="214" t="str">
        <f>IFERROR(IF(AND($DD32="mas",'Classificação geral'!$K25=1),'Classificação geral'!O25,""),"")</f>
        <v/>
      </c>
      <c r="DJ32" s="214" t="str">
        <f>IFERROR(IF(AND($DD32="mas",'Classificação geral'!$K25=1),'Classificação geral'!AH25,""),"")</f>
        <v/>
      </c>
      <c r="DK32" s="216" t="str">
        <f>IFERROR(RANK(DJ32,DJ19:DJ218,0)+ COUNTIF($DJ$12:DJ31,DJ32),"")</f>
        <v/>
      </c>
      <c r="DL32" s="209"/>
      <c r="DM32" s="214" t="str">
        <f>IFERROR(IF(AND('Classificação geral'!$J25="fem",'Classificação geral'!$K25=2,'Classificação geral'!$G25="pct"),'Classificação geral'!$A25,""),"")</f>
        <v/>
      </c>
      <c r="DN32" s="214" t="str">
        <f>IFERROR(IF(AND('Classificação geral'!$J25="fem",'Classificação geral'!$K25=2,'Classificação geral'!$G25="pct"),'Classificação geral'!$B25,""),"")</f>
        <v/>
      </c>
      <c r="DO32" s="215" t="str">
        <f>IF($DN32='Classificação geral'!$B25,'Classificação geral'!$C25,"")</f>
        <v/>
      </c>
      <c r="DP32" s="215" t="str">
        <f>IF($DN32='Classificação geral'!$B25,'Classificação geral'!$D25,"")</f>
        <v/>
      </c>
      <c r="DQ32" s="215" t="str">
        <f>IF($DN32='Classificação geral'!$B25,'Classificação geral'!$J25,"")</f>
        <v/>
      </c>
      <c r="DR32" s="214" t="str">
        <f>IFERROR(IF(AND($DQ32="fem",'Classificação geral'!$K25=2),'Classificação geral'!K25,""),"")</f>
        <v/>
      </c>
      <c r="DS32" s="214" t="str">
        <f>IFERROR(IF(AND($DQ32="fem",'Classificação geral'!$K25=2),'Classificação geral'!AG25,""),"")</f>
        <v/>
      </c>
      <c r="DT32" s="214" t="str">
        <f>IFERROR(IF(AND($DQ32="fem",'Classificação geral'!$K25=2),'Classificação geral'!M25,""),"")</f>
        <v/>
      </c>
      <c r="DU32" s="214" t="str">
        <f>IFERROR(IF(AND($DQ32="fem",'Classificação geral'!$K25=2),'Classificação geral'!N25,""),"")</f>
        <v/>
      </c>
      <c r="DV32" s="214" t="str">
        <f>IFERROR(IF(AND($DQ32="fem",'Classificação geral'!$K25=2),'Classificação geral'!O25,""),"")</f>
        <v/>
      </c>
      <c r="DW32" s="214" t="str">
        <f>IFERROR(IF(AND($DQ32="fem",'Classificação geral'!$K25=2),'Classificação geral'!AH25,""),"")</f>
        <v/>
      </c>
      <c r="DX32" s="216" t="str">
        <f>IFERROR(RANK(DW32,DW:DW,0)+ COUNTIF(DW$12:$DW30,DW32),"")</f>
        <v/>
      </c>
      <c r="DY32" s="209"/>
      <c r="DZ32" s="214" t="str">
        <f>IFERROR(IF(AND('Classificação geral'!$J25="mas",'Classificação geral'!$K25=2,'Classificação geral'!$G25="pct"),'Classificação geral'!$A25,""),"")</f>
        <v/>
      </c>
      <c r="EA32" s="214" t="str">
        <f>IFERROR(IF(AND('Classificação geral'!$J25="mas",'Classificação geral'!$K25=2,'Classificação geral'!$G25="pct"),'Classificação geral'!$B25,""),"")</f>
        <v/>
      </c>
      <c r="EB32" s="215" t="str">
        <f>IF($EA32='Classificação geral'!$B25,'Classificação geral'!$C25,"")</f>
        <v/>
      </c>
      <c r="EC32" s="215" t="str">
        <f>IF($EA32='Classificação geral'!$B25,'Classificação geral'!$D25,"")</f>
        <v/>
      </c>
      <c r="ED32" s="215" t="str">
        <f>IF($EA32='Classificação geral'!$B25,'Classificação geral'!$J25,"")</f>
        <v/>
      </c>
      <c r="EE32" s="214" t="str">
        <f>IFERROR(IF(AND($ED32="mas",'Classificação geral'!$K25=2),'Classificação geral'!K25,""),"")</f>
        <v/>
      </c>
      <c r="EF32" s="214" t="str">
        <f>IFERROR(IF(AND($ED32="mas",'Classificação geral'!$K25=2),'Classificação geral'!AG25,""),"")</f>
        <v/>
      </c>
      <c r="EG32" s="214" t="str">
        <f>IFERROR(IF(AND($ED32="mas",'Classificação geral'!$K25=2),'Classificação geral'!M25,""),"")</f>
        <v/>
      </c>
      <c r="EH32" s="214" t="str">
        <f>IFERROR(IF(AND($ED32="mas",'Classificação geral'!$K25=2),'Classificação geral'!N25,""),"")</f>
        <v/>
      </c>
      <c r="EI32" s="214" t="str">
        <f>IFERROR(IF(AND($ED32="mas",'Classificação geral'!$K25=2),'Classificação geral'!O25,""),"")</f>
        <v/>
      </c>
      <c r="EJ32" s="214" t="str">
        <f>IFERROR(IF(AND($ED32="mas",'Classificação geral'!$K25=2),'Classificação geral'!AH25,""),"")</f>
        <v/>
      </c>
      <c r="EK32" s="216" t="str">
        <f>IFERROR(RANK(EJ32,EJ:EJ,0)+ COUNTIF(EJ$12:$GJ$12,EJ32),"")</f>
        <v/>
      </c>
      <c r="EL32" s="209"/>
      <c r="EM32" s="214" t="str">
        <f>IFERROR(IF(AND('Classificação geral'!$J25="fem",'Classificação geral'!$K25=3,'Classificação geral'!$G25="pct"),'Classificação geral'!$A25,""),"")</f>
        <v/>
      </c>
      <c r="EN32" s="214" t="str">
        <f>IFERROR(IF(AND('Classificação geral'!$J25="fem",'Classificação geral'!$K25=3,'Classificação geral'!$G25="pct"),'Classificação geral'!$B25,""),"")</f>
        <v/>
      </c>
      <c r="EO32" s="215" t="str">
        <f>IF($EN32='Classificação geral'!$B25,'Classificação geral'!$C25,"")</f>
        <v/>
      </c>
      <c r="EP32" s="215" t="str">
        <f>IF($EN32='Classificação geral'!$B25,'Classificação geral'!$D25,"")</f>
        <v/>
      </c>
      <c r="EQ32" s="215" t="str">
        <f>IF($EN32='Classificação geral'!$B25,'Classificação geral'!$J25,"")</f>
        <v/>
      </c>
      <c r="ER32" s="215" t="str">
        <f>IF($EQ32='Classificação geral'!$J25,'Classificação geral'!$K25,"")</f>
        <v/>
      </c>
      <c r="ES32" s="215" t="str">
        <f>IF($ER32='Classificação geral'!$K25,'Classificação geral'!$AG25,"")</f>
        <v/>
      </c>
      <c r="ET32" s="215" t="str">
        <f>IF($ER32='Classificação geral'!$K25,'Classificação geral'!$M25,"")</f>
        <v/>
      </c>
      <c r="EU32" s="215" t="str">
        <f>IF($ER32='Classificação geral'!$K25,'Classificação geral'!$N25,"")</f>
        <v/>
      </c>
      <c r="EV32" s="215" t="str">
        <f>IF($ER32='Classificação geral'!$K25,'Classificação geral'!$O25,"")</f>
        <v/>
      </c>
      <c r="EW32" s="215" t="str">
        <f>IF($ER32='Classificação geral'!$K25,'Classificação geral'!$AH25,"")</f>
        <v/>
      </c>
      <c r="EX32" s="216" t="str">
        <f>IFERROR(RANK(EW32,EW:EW,0)+ COUNTIF(EW$12:$GW30,EW32),"")</f>
        <v/>
      </c>
      <c r="EY32" s="209"/>
      <c r="EZ32" s="214" t="str">
        <f>IFERROR(IF(AND('Classificação geral'!$J25="mas",'Classificação geral'!$K25=3,'Classificação geral'!$G25="PCT"),'Classificação geral'!$A25,""),"")</f>
        <v/>
      </c>
      <c r="FA32" s="214" t="str">
        <f>IFERROR(IF(AND('Classificação geral'!$J25="mas",'Classificação geral'!$K25=3,'Classificação geral'!$G25="PCT"),'Classificação geral'!$B25,""),"")</f>
        <v/>
      </c>
      <c r="FB32" s="215" t="str">
        <f>IF($FA32='Classificação geral'!$B25,'Classificação geral'!$C25,"")</f>
        <v/>
      </c>
      <c r="FC32" s="215" t="str">
        <f>IF($FA32='Classificação geral'!$B25,'Classificação geral'!$D25,"")</f>
        <v/>
      </c>
      <c r="FD32" s="215" t="str">
        <f>IF($FA32='Classificação geral'!$B25,'Classificação geral'!$J25,"")</f>
        <v/>
      </c>
      <c r="FE32" s="214" t="str">
        <f>IFERROR(IF(AND($FD32="mas",'Classificação geral'!$K25=3),'Classificação geral'!K25,""),"")</f>
        <v/>
      </c>
      <c r="FF32" s="214" t="str">
        <f>IFERROR(IF(AND($FD32="mas",'Classificação geral'!$K25=3),'Classificação geral'!AG25,""),"")</f>
        <v/>
      </c>
      <c r="FG32" s="214" t="str">
        <f>IFERROR(IF(AND($FD32="mas",'Classificação geral'!$K25=3),'Classificação geral'!M25,""),"")</f>
        <v/>
      </c>
      <c r="FH32" s="214" t="str">
        <f>IFERROR(IF(AND($FD32="mas",'Classificação geral'!$K25=3),'Classificação geral'!N25,""),"")</f>
        <v/>
      </c>
      <c r="FI32" s="214" t="str">
        <f>IFERROR(IF(AND($FD32="mas",'Classificação geral'!$K25=3),'Classificação geral'!O25,""),"")</f>
        <v/>
      </c>
      <c r="FJ32" s="214" t="str">
        <f>IFERROR(IF(AND($FD32="mas",'Classificação geral'!$K25=3),'Classificação geral'!AH25,""),"")</f>
        <v/>
      </c>
      <c r="FK32" s="216" t="str">
        <f>IFERROR(RANK(FJ32,FJ:FJ,0)+ COUNTIF(FJ$12:$FJ30,FJ32),"")</f>
        <v/>
      </c>
    </row>
    <row r="33" spans="2:167" s="199" customFormat="1" ht="27.75" customHeight="1" x14ac:dyDescent="0.4">
      <c r="B33" s="248" t="str">
        <f t="shared" si="0"/>
        <v/>
      </c>
      <c r="C33" s="238" t="str">
        <f t="shared" si="1"/>
        <v/>
      </c>
      <c r="D33" s="238" t="str">
        <f t="shared" si="2"/>
        <v/>
      </c>
      <c r="E33" s="238" t="str">
        <f t="shared" si="3"/>
        <v/>
      </c>
      <c r="F33" s="239" t="str">
        <f t="shared" si="4"/>
        <v/>
      </c>
      <c r="G33" s="239" t="str">
        <f t="shared" si="5"/>
        <v/>
      </c>
      <c r="H33" s="240" t="str">
        <f t="shared" si="6"/>
        <v/>
      </c>
      <c r="I33" s="240" t="str">
        <f t="shared" si="7"/>
        <v/>
      </c>
      <c r="J33" s="240" t="str">
        <f t="shared" si="8"/>
        <v/>
      </c>
      <c r="K33" s="241">
        <v>20</v>
      </c>
      <c r="L33" s="432"/>
      <c r="M33" s="242"/>
      <c r="N33" s="242"/>
      <c r="O33" s="248" t="str">
        <f t="shared" si="9"/>
        <v/>
      </c>
      <c r="P33" s="238" t="str">
        <f t="shared" si="10"/>
        <v/>
      </c>
      <c r="Q33" s="238" t="str">
        <f t="shared" si="11"/>
        <v/>
      </c>
      <c r="R33" s="238" t="str">
        <f t="shared" si="12"/>
        <v/>
      </c>
      <c r="S33" s="239" t="str">
        <f t="shared" si="13"/>
        <v/>
      </c>
      <c r="T33" s="239" t="str">
        <f t="shared" si="14"/>
        <v/>
      </c>
      <c r="U33" s="240" t="str">
        <f t="shared" si="15"/>
        <v/>
      </c>
      <c r="V33" s="240" t="str">
        <f t="shared" si="16"/>
        <v/>
      </c>
      <c r="W33" s="240" t="str">
        <f t="shared" si="17"/>
        <v/>
      </c>
      <c r="X33" s="241">
        <v>20</v>
      </c>
      <c r="Y33" s="432"/>
      <c r="Z33" s="242"/>
      <c r="AA33" s="243"/>
      <c r="AB33" s="249" t="str">
        <f t="shared" si="18"/>
        <v/>
      </c>
      <c r="AC33" s="238" t="str">
        <f t="shared" si="19"/>
        <v/>
      </c>
      <c r="AD33" s="238" t="str">
        <f t="shared" si="20"/>
        <v/>
      </c>
      <c r="AE33" s="238" t="str">
        <f t="shared" si="21"/>
        <v/>
      </c>
      <c r="AF33" s="239" t="str">
        <f t="shared" si="22"/>
        <v/>
      </c>
      <c r="AG33" s="239" t="str">
        <f t="shared" si="23"/>
        <v/>
      </c>
      <c r="AH33" s="240" t="str">
        <f t="shared" si="24"/>
        <v/>
      </c>
      <c r="AI33" s="240" t="str">
        <f t="shared" si="25"/>
        <v/>
      </c>
      <c r="AJ33" s="240" t="str">
        <f t="shared" si="26"/>
        <v/>
      </c>
      <c r="AK33" s="241">
        <v>20</v>
      </c>
      <c r="AL33" s="432"/>
      <c r="AM33" s="242"/>
      <c r="AN33" s="242"/>
      <c r="AO33" s="249" t="str">
        <f t="shared" si="27"/>
        <v/>
      </c>
      <c r="AP33" s="238" t="str">
        <f t="shared" si="28"/>
        <v/>
      </c>
      <c r="AQ33" s="238" t="str">
        <f t="shared" si="29"/>
        <v/>
      </c>
      <c r="AR33" s="238" t="str">
        <f t="shared" si="30"/>
        <v/>
      </c>
      <c r="AS33" s="239" t="str">
        <f t="shared" si="31"/>
        <v/>
      </c>
      <c r="AT33" s="239" t="str">
        <f t="shared" si="32"/>
        <v/>
      </c>
      <c r="AU33" s="240" t="str">
        <f t="shared" si="33"/>
        <v/>
      </c>
      <c r="AV33" s="240" t="str">
        <f t="shared" si="34"/>
        <v/>
      </c>
      <c r="AW33" s="240" t="str">
        <f t="shared" si="35"/>
        <v/>
      </c>
      <c r="AX33" s="241">
        <v>20</v>
      </c>
      <c r="AY33" s="432"/>
      <c r="AZ33" s="243"/>
      <c r="BA33" s="243"/>
      <c r="BB33" s="248" t="str">
        <f t="shared" si="36"/>
        <v/>
      </c>
      <c r="BC33" s="238" t="str">
        <f t="shared" si="37"/>
        <v/>
      </c>
      <c r="BD33" s="238" t="str">
        <f t="shared" si="38"/>
        <v/>
      </c>
      <c r="BE33" s="238" t="str">
        <f t="shared" si="39"/>
        <v/>
      </c>
      <c r="BF33" s="239" t="str">
        <f t="shared" si="40"/>
        <v/>
      </c>
      <c r="BG33" s="239" t="str">
        <f t="shared" si="41"/>
        <v/>
      </c>
      <c r="BH33" s="239" t="str">
        <f t="shared" si="42"/>
        <v/>
      </c>
      <c r="BI33" s="239" t="str">
        <f t="shared" si="43"/>
        <v/>
      </c>
      <c r="BJ33" s="240" t="str">
        <f t="shared" si="44"/>
        <v/>
      </c>
      <c r="BK33" s="241">
        <v>20</v>
      </c>
      <c r="BL33" s="432"/>
      <c r="BM33" s="242"/>
      <c r="BN33" s="242"/>
      <c r="BO33" s="248" t="str">
        <f t="shared" si="45"/>
        <v/>
      </c>
      <c r="BP33" s="238" t="str">
        <f t="shared" si="46"/>
        <v/>
      </c>
      <c r="BQ33" s="238" t="str">
        <f t="shared" si="47"/>
        <v/>
      </c>
      <c r="BR33" s="238" t="str">
        <f t="shared" si="48"/>
        <v/>
      </c>
      <c r="BS33" s="239" t="str">
        <f t="shared" si="49"/>
        <v/>
      </c>
      <c r="BT33" s="239" t="str">
        <f t="shared" si="50"/>
        <v/>
      </c>
      <c r="BU33" s="240" t="str">
        <f t="shared" si="51"/>
        <v/>
      </c>
      <c r="BV33" s="240" t="str">
        <f t="shared" si="52"/>
        <v/>
      </c>
      <c r="BW33" s="240" t="str">
        <f t="shared" si="53"/>
        <v/>
      </c>
      <c r="BX33" s="241">
        <v>20</v>
      </c>
      <c r="BY33" s="432"/>
      <c r="CM33" s="214" t="str">
        <f>IFERROR(IF(AND('Classificação geral'!$J26="FEM",'Classificação geral'!$K26=1,'Classificação geral'!G26="PCT"),'Classificação geral'!A26,""),"")</f>
        <v/>
      </c>
      <c r="CN33" s="214" t="str">
        <f>IFERROR(IF(AND('Classificação geral'!$J26="FEM",'Classificação geral'!$K26=1,'Classificação geral'!G26="PCT"),'Classificação geral'!$B26,""),"")</f>
        <v/>
      </c>
      <c r="CO33" s="215" t="str">
        <f>IF($CN33='Classificação geral'!$B26,'Classificação geral'!$C26,"")</f>
        <v/>
      </c>
      <c r="CP33" s="215" t="str">
        <f>IF($CN33='Classificação geral'!$B26,'Classificação geral'!$D26,"")</f>
        <v/>
      </c>
      <c r="CQ33" s="215" t="str">
        <f>IF($CN33='Classificação geral'!$B26,'Classificação geral'!$J26,"")</f>
        <v/>
      </c>
      <c r="CR33" s="215" t="str">
        <f>IF($CQ33='Classificação geral'!$J26,'Classificação geral'!$K26,"")</f>
        <v/>
      </c>
      <c r="CS33" s="205" t="str">
        <f>IF($CR33='Classificação geral'!$K26,'Classificação geral'!$AG26,"")</f>
        <v/>
      </c>
      <c r="CT33" s="215" t="str">
        <f>IF($CR33='Classificação geral'!$K26,'Classificação geral'!$M26,"")</f>
        <v/>
      </c>
      <c r="CU33" s="215" t="str">
        <f>IF($CR33='Classificação geral'!$K26,'Classificação geral'!$N26,"")</f>
        <v/>
      </c>
      <c r="CV33" s="215" t="str">
        <f>IF($CR33='Classificação geral'!$K26,'Classificação geral'!$O26,"")</f>
        <v/>
      </c>
      <c r="CW33" s="309" t="str">
        <f>IF($CR33='Classificação geral'!$K26,'Classificação geral'!$AH26,"")</f>
        <v/>
      </c>
      <c r="CX33" s="216" t="str">
        <f>IFERROR(RANK(CW33,CW:CW,0)+ COUNTIF($CW$12:CW32,CW33),"")</f>
        <v/>
      </c>
      <c r="CY33" s="209" t="str">
        <f ca="1">IFERROR(RDEM(CX33,CX:CX,0),"")</f>
        <v/>
      </c>
      <c r="CZ33" s="214" t="str">
        <f>IFERROR(IF(AND('Classificação geral'!$J26="mas",'Classificação geral'!$K26=1,'Classificação geral'!$G26="pct"),'Classificação geral'!$A26,""),"")</f>
        <v/>
      </c>
      <c r="DA33" s="214" t="str">
        <f>IFERROR(IF(AND('Classificação geral'!$J26="mas",'Classificação geral'!$K26=1,'Classificação geral'!$G26="PCT"),'Classificação geral'!$B26,""),"")</f>
        <v/>
      </c>
      <c r="DB33" s="215" t="str">
        <f>IF($DA33='Classificação geral'!$B26,'Classificação geral'!$C26,"")</f>
        <v/>
      </c>
      <c r="DC33" s="215" t="str">
        <f>IF($DA33='Classificação geral'!$B26,'Classificação geral'!$D26,"")</f>
        <v/>
      </c>
      <c r="DD33" s="215" t="str">
        <f>IF($DA33='Classificação geral'!$B26,'Classificação geral'!$J26,"")</f>
        <v/>
      </c>
      <c r="DE33" s="214" t="str">
        <f>IFERROR(IF(AND($DD33="mas",'Classificação geral'!$K26=1),'Classificação geral'!K26,""),"")</f>
        <v/>
      </c>
      <c r="DF33" s="214" t="str">
        <f>IFERROR(IF(AND($DD33="mas",'Classificação geral'!$K26=1),'Classificação geral'!AG26,""),"")</f>
        <v/>
      </c>
      <c r="DG33" s="214" t="str">
        <f>IFERROR(IF(AND($DD33="mas",'Classificação geral'!$K26=1),'Classificação geral'!M26,""),"")</f>
        <v/>
      </c>
      <c r="DH33" s="214" t="str">
        <f>IFERROR(IF(AND($DD33="mas",'Classificação geral'!$K26=1),'Classificação geral'!N26,""),"")</f>
        <v/>
      </c>
      <c r="DI33" s="214" t="str">
        <f>IFERROR(IF(AND($DD33="mas",'Classificação geral'!$K26=1),'Classificação geral'!O26,""),"")</f>
        <v/>
      </c>
      <c r="DJ33" s="214" t="str">
        <f>IFERROR(IF(AND($DD33="mas",'Classificação geral'!$K26=1),'Classificação geral'!AH26,""),"")</f>
        <v/>
      </c>
      <c r="DK33" s="216" t="str">
        <f>IFERROR(RANK(DJ33,DJ20:DJ219,0)+ COUNTIF($DJ$12:DJ32,DJ33),"")</f>
        <v/>
      </c>
      <c r="DL33" s="209"/>
      <c r="DM33" s="214" t="str">
        <f>IFERROR(IF(AND('Classificação geral'!$J26="fem",'Classificação geral'!$K26=2,'Classificação geral'!$G26="pct"),'Classificação geral'!$A26,""),"")</f>
        <v/>
      </c>
      <c r="DN33" s="214" t="str">
        <f>IFERROR(IF(AND('Classificação geral'!$J26="fem",'Classificação geral'!$K26=2,'Classificação geral'!$G26="pct"),'Classificação geral'!$B26,""),"")</f>
        <v/>
      </c>
      <c r="DO33" s="215" t="str">
        <f>IF($DN33='Classificação geral'!$B26,'Classificação geral'!$C26,"")</f>
        <v/>
      </c>
      <c r="DP33" s="215" t="str">
        <f>IF($DN33='Classificação geral'!$B26,'Classificação geral'!$D26,"")</f>
        <v/>
      </c>
      <c r="DQ33" s="215" t="str">
        <f>IF($DN33='Classificação geral'!$B26,'Classificação geral'!$J26,"")</f>
        <v/>
      </c>
      <c r="DR33" s="214" t="str">
        <f>IFERROR(IF(AND($DQ33="fem",'Classificação geral'!$K26=2),'Classificação geral'!K26,""),"")</f>
        <v/>
      </c>
      <c r="DS33" s="214" t="str">
        <f>IFERROR(IF(AND($DQ33="fem",'Classificação geral'!$K26=2),'Classificação geral'!AG26,""),"")</f>
        <v/>
      </c>
      <c r="DT33" s="214" t="str">
        <f>IFERROR(IF(AND($DQ33="fem",'Classificação geral'!$K26=2),'Classificação geral'!M26,""),"")</f>
        <v/>
      </c>
      <c r="DU33" s="214" t="str">
        <f>IFERROR(IF(AND($DQ33="fem",'Classificação geral'!$K26=2),'Classificação geral'!N26,""),"")</f>
        <v/>
      </c>
      <c r="DV33" s="214" t="str">
        <f>IFERROR(IF(AND($DQ33="fem",'Classificação geral'!$K26=2),'Classificação geral'!O26,""),"")</f>
        <v/>
      </c>
      <c r="DW33" s="214" t="str">
        <f>IFERROR(IF(AND($DQ33="fem",'Classificação geral'!$K26=2),'Classificação geral'!AH26,""),"")</f>
        <v/>
      </c>
      <c r="DX33" s="216" t="str">
        <f>IFERROR(RANK(DW33,DW:DW,0)+ COUNTIF(DW$12:$DW31,DW33),"")</f>
        <v/>
      </c>
      <c r="DY33" s="209"/>
      <c r="DZ33" s="214" t="str">
        <f>IFERROR(IF(AND('Classificação geral'!$J26="mas",'Classificação geral'!$K26=2,'Classificação geral'!$G26="pct"),'Classificação geral'!$A26,""),"")</f>
        <v/>
      </c>
      <c r="EA33" s="214" t="str">
        <f>IFERROR(IF(AND('Classificação geral'!$J26="mas",'Classificação geral'!$K26=2,'Classificação geral'!$G26="pct"),'Classificação geral'!$B26,""),"")</f>
        <v/>
      </c>
      <c r="EB33" s="215" t="str">
        <f>IF($EA33='Classificação geral'!$B26,'Classificação geral'!$C26,"")</f>
        <v/>
      </c>
      <c r="EC33" s="215" t="str">
        <f>IF($EA33='Classificação geral'!$B26,'Classificação geral'!$D26,"")</f>
        <v/>
      </c>
      <c r="ED33" s="215" t="str">
        <f>IF($EA33='Classificação geral'!$B26,'Classificação geral'!$J26,"")</f>
        <v/>
      </c>
      <c r="EE33" s="214" t="str">
        <f>IFERROR(IF(AND($ED33="mas",'Classificação geral'!$K26=2),'Classificação geral'!K26,""),"")</f>
        <v/>
      </c>
      <c r="EF33" s="214" t="str">
        <f>IFERROR(IF(AND($ED33="mas",'Classificação geral'!$K26=2),'Classificação geral'!AG26,""),"")</f>
        <v/>
      </c>
      <c r="EG33" s="214" t="str">
        <f>IFERROR(IF(AND($ED33="mas",'Classificação geral'!$K26=2),'Classificação geral'!M26,""),"")</f>
        <v/>
      </c>
      <c r="EH33" s="214" t="str">
        <f>IFERROR(IF(AND($ED33="mas",'Classificação geral'!$K26=2),'Classificação geral'!N26,""),"")</f>
        <v/>
      </c>
      <c r="EI33" s="214" t="str">
        <f>IFERROR(IF(AND($ED33="mas",'Classificação geral'!$K26=2),'Classificação geral'!O26,""),"")</f>
        <v/>
      </c>
      <c r="EJ33" s="214" t="str">
        <f>IFERROR(IF(AND($ED33="mas",'Classificação geral'!$K26=2),'Classificação geral'!AH26,""),"")</f>
        <v/>
      </c>
      <c r="EK33" s="216" t="str">
        <f>IFERROR(RANK(EJ33,EJ:EJ,0)+ COUNTIF(EJ$12:$GJ$12,EJ33),"")</f>
        <v/>
      </c>
      <c r="EL33" s="209"/>
      <c r="EM33" s="214" t="str">
        <f>IFERROR(IF(AND('Classificação geral'!$J26="fem",'Classificação geral'!$K26=3,'Classificação geral'!$G26="pct"),'Classificação geral'!$A26,""),"")</f>
        <v/>
      </c>
      <c r="EN33" s="214" t="str">
        <f>IFERROR(IF(AND('Classificação geral'!$J26="fem",'Classificação geral'!$K26=3,'Classificação geral'!$G26="pct"),'Classificação geral'!$B26,""),"")</f>
        <v/>
      </c>
      <c r="EO33" s="215" t="str">
        <f>IF($EN33='Classificação geral'!$B26,'Classificação geral'!$C26,"")</f>
        <v/>
      </c>
      <c r="EP33" s="215" t="str">
        <f>IF($EN33='Classificação geral'!$B26,'Classificação geral'!$D26,"")</f>
        <v/>
      </c>
      <c r="EQ33" s="215" t="str">
        <f>IF($EN33='Classificação geral'!$B26,'Classificação geral'!$J26,"")</f>
        <v/>
      </c>
      <c r="ER33" s="215" t="str">
        <f>IF($EQ33='Classificação geral'!$J26,'Classificação geral'!$K26,"")</f>
        <v/>
      </c>
      <c r="ES33" s="215" t="str">
        <f>IF($ER33='Classificação geral'!$K26,'Classificação geral'!$AG26,"")</f>
        <v/>
      </c>
      <c r="ET33" s="215" t="str">
        <f>IF($ER33='Classificação geral'!$K26,'Classificação geral'!$M26,"")</f>
        <v/>
      </c>
      <c r="EU33" s="215" t="str">
        <f>IF($ER33='Classificação geral'!$K26,'Classificação geral'!$N26,"")</f>
        <v/>
      </c>
      <c r="EV33" s="215" t="str">
        <f>IF($ER33='Classificação geral'!$K26,'Classificação geral'!$O26,"")</f>
        <v/>
      </c>
      <c r="EW33" s="215" t="str">
        <f>IF($ER33='Classificação geral'!$K26,'Classificação geral'!$AH26,"")</f>
        <v/>
      </c>
      <c r="EX33" s="216" t="str">
        <f>IFERROR(RANK(EW33,EW:EW,0)+ COUNTIF(EW$12:$GW31,EW33),"")</f>
        <v/>
      </c>
      <c r="EY33" s="209"/>
      <c r="EZ33" s="214" t="str">
        <f>IFERROR(IF(AND('Classificação geral'!$J26="mas",'Classificação geral'!$K26=3,'Classificação geral'!$G26="PCT"),'Classificação geral'!$A26,""),"")</f>
        <v/>
      </c>
      <c r="FA33" s="214" t="str">
        <f>IFERROR(IF(AND('Classificação geral'!$J26="mas",'Classificação geral'!$K26=3,'Classificação geral'!$G26="PCT"),'Classificação geral'!$B26,""),"")</f>
        <v/>
      </c>
      <c r="FB33" s="215" t="str">
        <f>IF($FA33='Classificação geral'!$B26,'Classificação geral'!$C26,"")</f>
        <v/>
      </c>
      <c r="FC33" s="215" t="str">
        <f>IF($FA33='Classificação geral'!$B26,'Classificação geral'!$D26,"")</f>
        <v/>
      </c>
      <c r="FD33" s="215" t="str">
        <f>IF($FA33='Classificação geral'!$B26,'Classificação geral'!$J26,"")</f>
        <v/>
      </c>
      <c r="FE33" s="214" t="str">
        <f>IFERROR(IF(AND($FD33="mas",'Classificação geral'!$K26=3),'Classificação geral'!K26,""),"")</f>
        <v/>
      </c>
      <c r="FF33" s="214" t="str">
        <f>IFERROR(IF(AND($FD33="mas",'Classificação geral'!$K26=3),'Classificação geral'!AG26,""),"")</f>
        <v/>
      </c>
      <c r="FG33" s="214" t="str">
        <f>IFERROR(IF(AND($FD33="mas",'Classificação geral'!$K26=3),'Classificação geral'!M26,""),"")</f>
        <v/>
      </c>
      <c r="FH33" s="214" t="str">
        <f>IFERROR(IF(AND($FD33="mas",'Classificação geral'!$K26=3),'Classificação geral'!N26,""),"")</f>
        <v/>
      </c>
      <c r="FI33" s="214" t="str">
        <f>IFERROR(IF(AND($FD33="mas",'Classificação geral'!$K26=3),'Classificação geral'!O26,""),"")</f>
        <v/>
      </c>
      <c r="FJ33" s="214" t="str">
        <f>IFERROR(IF(AND($FD33="mas",'Classificação geral'!$K26=3),'Classificação geral'!AH26,""),"")</f>
        <v/>
      </c>
      <c r="FK33" s="216" t="str">
        <f>IFERROR(RANK(FJ33,FJ:FJ,0)+ COUNTIF(FJ$12:$FJ31,FJ33),"")</f>
        <v/>
      </c>
    </row>
    <row r="34" spans="2:167" s="199" customFormat="1" ht="27.75" customHeight="1" x14ac:dyDescent="0.4">
      <c r="B34" s="248" t="str">
        <f t="shared" si="0"/>
        <v/>
      </c>
      <c r="C34" s="238" t="str">
        <f t="shared" si="1"/>
        <v/>
      </c>
      <c r="D34" s="238" t="str">
        <f t="shared" si="2"/>
        <v/>
      </c>
      <c r="E34" s="238" t="str">
        <f t="shared" si="3"/>
        <v/>
      </c>
      <c r="F34" s="239" t="str">
        <f t="shared" si="4"/>
        <v/>
      </c>
      <c r="G34" s="239" t="str">
        <f t="shared" si="5"/>
        <v/>
      </c>
      <c r="H34" s="240" t="str">
        <f t="shared" si="6"/>
        <v/>
      </c>
      <c r="I34" s="240" t="str">
        <f t="shared" si="7"/>
        <v/>
      </c>
      <c r="J34" s="240" t="str">
        <f t="shared" si="8"/>
        <v/>
      </c>
      <c r="K34" s="241">
        <v>21</v>
      </c>
      <c r="L34" s="432"/>
      <c r="M34" s="242"/>
      <c r="N34" s="242"/>
      <c r="O34" s="248" t="str">
        <f t="shared" si="9"/>
        <v/>
      </c>
      <c r="P34" s="238" t="str">
        <f t="shared" si="10"/>
        <v/>
      </c>
      <c r="Q34" s="238" t="str">
        <f t="shared" si="11"/>
        <v/>
      </c>
      <c r="R34" s="238" t="str">
        <f t="shared" si="12"/>
        <v/>
      </c>
      <c r="S34" s="239" t="str">
        <f t="shared" si="13"/>
        <v/>
      </c>
      <c r="T34" s="239" t="str">
        <f t="shared" si="14"/>
        <v/>
      </c>
      <c r="U34" s="240" t="str">
        <f t="shared" si="15"/>
        <v/>
      </c>
      <c r="V34" s="240" t="str">
        <f t="shared" si="16"/>
        <v/>
      </c>
      <c r="W34" s="240" t="str">
        <f t="shared" si="17"/>
        <v/>
      </c>
      <c r="X34" s="241">
        <v>21</v>
      </c>
      <c r="Y34" s="432"/>
      <c r="Z34" s="242"/>
      <c r="AA34" s="243"/>
      <c r="AB34" s="249" t="str">
        <f t="shared" si="18"/>
        <v/>
      </c>
      <c r="AC34" s="238" t="str">
        <f t="shared" si="19"/>
        <v/>
      </c>
      <c r="AD34" s="238" t="str">
        <f t="shared" si="20"/>
        <v/>
      </c>
      <c r="AE34" s="238" t="str">
        <f t="shared" si="21"/>
        <v/>
      </c>
      <c r="AF34" s="239" t="str">
        <f t="shared" si="22"/>
        <v/>
      </c>
      <c r="AG34" s="239" t="str">
        <f t="shared" si="23"/>
        <v/>
      </c>
      <c r="AH34" s="240" t="str">
        <f t="shared" si="24"/>
        <v/>
      </c>
      <c r="AI34" s="240" t="str">
        <f t="shared" si="25"/>
        <v/>
      </c>
      <c r="AJ34" s="240" t="str">
        <f t="shared" si="26"/>
        <v/>
      </c>
      <c r="AK34" s="241">
        <v>21</v>
      </c>
      <c r="AL34" s="432"/>
      <c r="AM34" s="242"/>
      <c r="AN34" s="242"/>
      <c r="AO34" s="249" t="str">
        <f t="shared" si="27"/>
        <v/>
      </c>
      <c r="AP34" s="238" t="str">
        <f t="shared" si="28"/>
        <v/>
      </c>
      <c r="AQ34" s="238" t="str">
        <f t="shared" si="29"/>
        <v/>
      </c>
      <c r="AR34" s="238" t="str">
        <f t="shared" si="30"/>
        <v/>
      </c>
      <c r="AS34" s="239" t="str">
        <f t="shared" si="31"/>
        <v/>
      </c>
      <c r="AT34" s="239" t="str">
        <f t="shared" si="32"/>
        <v/>
      </c>
      <c r="AU34" s="240" t="str">
        <f t="shared" si="33"/>
        <v/>
      </c>
      <c r="AV34" s="240" t="str">
        <f t="shared" si="34"/>
        <v/>
      </c>
      <c r="AW34" s="240" t="str">
        <f t="shared" si="35"/>
        <v/>
      </c>
      <c r="AX34" s="241">
        <v>21</v>
      </c>
      <c r="AY34" s="432"/>
      <c r="AZ34" s="243"/>
      <c r="BA34" s="243"/>
      <c r="BB34" s="248" t="str">
        <f t="shared" si="36"/>
        <v/>
      </c>
      <c r="BC34" s="238" t="str">
        <f t="shared" si="37"/>
        <v/>
      </c>
      <c r="BD34" s="238" t="str">
        <f t="shared" si="38"/>
        <v/>
      </c>
      <c r="BE34" s="238" t="str">
        <f t="shared" si="39"/>
        <v/>
      </c>
      <c r="BF34" s="239" t="str">
        <f t="shared" si="40"/>
        <v/>
      </c>
      <c r="BG34" s="239" t="str">
        <f t="shared" si="41"/>
        <v/>
      </c>
      <c r="BH34" s="239" t="str">
        <f t="shared" si="42"/>
        <v/>
      </c>
      <c r="BI34" s="239" t="str">
        <f t="shared" si="43"/>
        <v/>
      </c>
      <c r="BJ34" s="240" t="str">
        <f t="shared" si="44"/>
        <v/>
      </c>
      <c r="BK34" s="241">
        <v>21</v>
      </c>
      <c r="BL34" s="432"/>
      <c r="BM34" s="242"/>
      <c r="BN34" s="242"/>
      <c r="BO34" s="248" t="str">
        <f t="shared" si="45"/>
        <v/>
      </c>
      <c r="BP34" s="238" t="str">
        <f t="shared" si="46"/>
        <v/>
      </c>
      <c r="BQ34" s="238" t="str">
        <f t="shared" si="47"/>
        <v/>
      </c>
      <c r="BR34" s="238" t="str">
        <f t="shared" si="48"/>
        <v/>
      </c>
      <c r="BS34" s="239" t="str">
        <f t="shared" si="49"/>
        <v/>
      </c>
      <c r="BT34" s="239" t="str">
        <f t="shared" si="50"/>
        <v/>
      </c>
      <c r="BU34" s="240" t="str">
        <f t="shared" si="51"/>
        <v/>
      </c>
      <c r="BV34" s="240" t="str">
        <f t="shared" si="52"/>
        <v/>
      </c>
      <c r="BW34" s="240" t="str">
        <f t="shared" si="53"/>
        <v/>
      </c>
      <c r="BX34" s="241">
        <v>21</v>
      </c>
      <c r="BY34" s="432"/>
      <c r="CM34" s="214" t="str">
        <f>IFERROR(IF(AND('Classificação geral'!$J27="FEM",'Classificação geral'!$K27=1,'Classificação geral'!G27="PCT"),'Classificação geral'!A27,""),"")</f>
        <v/>
      </c>
      <c r="CN34" s="214" t="str">
        <f>IFERROR(IF(AND('Classificação geral'!$J27="FEM",'Classificação geral'!$K27=1,'Classificação geral'!G27="PCT"),'Classificação geral'!$B27,""),"")</f>
        <v/>
      </c>
      <c r="CO34" s="215" t="str">
        <f>IF($CN34='Classificação geral'!$B27,'Classificação geral'!$C27,"")</f>
        <v/>
      </c>
      <c r="CP34" s="215" t="str">
        <f>IF($CN34='Classificação geral'!$B27,'Classificação geral'!$D27,"")</f>
        <v/>
      </c>
      <c r="CQ34" s="215" t="str">
        <f>IF($CN34='Classificação geral'!$B27,'Classificação geral'!$J27,"")</f>
        <v/>
      </c>
      <c r="CR34" s="215" t="str">
        <f>IF($CQ34='Classificação geral'!$J27,'Classificação geral'!$K27,"")</f>
        <v/>
      </c>
      <c r="CS34" s="205" t="str">
        <f>IF($CR34='Classificação geral'!$K27,'Classificação geral'!$AG27,"")</f>
        <v/>
      </c>
      <c r="CT34" s="215" t="str">
        <f>IF($CR34='Classificação geral'!$K27,'Classificação geral'!$M27,"")</f>
        <v/>
      </c>
      <c r="CU34" s="215" t="str">
        <f>IF($CR34='Classificação geral'!$K27,'Classificação geral'!$N27,"")</f>
        <v/>
      </c>
      <c r="CV34" s="215" t="str">
        <f>IF($CR34='Classificação geral'!$K27,'Classificação geral'!$O27,"")</f>
        <v/>
      </c>
      <c r="CW34" s="309" t="str">
        <f>IF($CR34='Classificação geral'!$K27,'Classificação geral'!$AH27,"")</f>
        <v/>
      </c>
      <c r="CX34" s="216" t="str">
        <f>IFERROR(RANK(CW34,CW:CW,0)+ COUNTIF($CW$12:CW33,CW34),"")</f>
        <v/>
      </c>
      <c r="CY34" s="209" t="str">
        <f ca="1">IFERROR(RDEM(CX34,CX:CX,0),"")</f>
        <v/>
      </c>
      <c r="CZ34" s="214" t="str">
        <f>IFERROR(IF(AND('Classificação geral'!$J27="mas",'Classificação geral'!$K27=1,'Classificação geral'!$G27="pct"),'Classificação geral'!$A27,""),"")</f>
        <v/>
      </c>
      <c r="DA34" s="214" t="str">
        <f>IFERROR(IF(AND('Classificação geral'!$J27="mas",'Classificação geral'!$K27=1,'Classificação geral'!$G27="PCT"),'Classificação geral'!$B27,""),"")</f>
        <v/>
      </c>
      <c r="DB34" s="215" t="str">
        <f>IF($DA34='Classificação geral'!$B27,'Classificação geral'!$C27,"")</f>
        <v/>
      </c>
      <c r="DC34" s="215" t="str">
        <f>IF($DA34='Classificação geral'!$B27,'Classificação geral'!$D27,"")</f>
        <v/>
      </c>
      <c r="DD34" s="215" t="str">
        <f>IF($DA34='Classificação geral'!$B27,'Classificação geral'!$J27,"")</f>
        <v/>
      </c>
      <c r="DE34" s="214" t="str">
        <f>IFERROR(IF(AND($DD34="mas",'Classificação geral'!$K27=1),'Classificação geral'!K27,""),"")</f>
        <v/>
      </c>
      <c r="DF34" s="214" t="str">
        <f>IFERROR(IF(AND($DD34="mas",'Classificação geral'!$K27=1),'Classificação geral'!AG27,""),"")</f>
        <v/>
      </c>
      <c r="DG34" s="214" t="str">
        <f>IFERROR(IF(AND($DD34="mas",'Classificação geral'!$K27=1),'Classificação geral'!M27,""),"")</f>
        <v/>
      </c>
      <c r="DH34" s="214" t="str">
        <f>IFERROR(IF(AND($DD34="mas",'Classificação geral'!$K27=1),'Classificação geral'!N27,""),"")</f>
        <v/>
      </c>
      <c r="DI34" s="214" t="str">
        <f>IFERROR(IF(AND($DD34="mas",'Classificação geral'!$K27=1),'Classificação geral'!O27,""),"")</f>
        <v/>
      </c>
      <c r="DJ34" s="214" t="str">
        <f>IFERROR(IF(AND($DD34="mas",'Classificação geral'!$K27=1),'Classificação geral'!AH27,""),"")</f>
        <v/>
      </c>
      <c r="DK34" s="216" t="str">
        <f>IFERROR(RANK(DJ34,DJ21:DJ220,0)+ COUNTIF($DJ$12:DJ33,DJ34),"")</f>
        <v/>
      </c>
      <c r="DL34" s="209"/>
      <c r="DM34" s="214" t="str">
        <f>IFERROR(IF(AND('Classificação geral'!$J27="fem",'Classificação geral'!$K27=2,'Classificação geral'!$G27="pct"),'Classificação geral'!$A27,""),"")</f>
        <v/>
      </c>
      <c r="DN34" s="214" t="str">
        <f>IFERROR(IF(AND('Classificação geral'!$J27="fem",'Classificação geral'!$K27=2,'Classificação geral'!$G27="pct"),'Classificação geral'!$B27,""),"")</f>
        <v/>
      </c>
      <c r="DO34" s="215" t="str">
        <f>IF($DN34='Classificação geral'!$B27,'Classificação geral'!$C27,"")</f>
        <v/>
      </c>
      <c r="DP34" s="215" t="str">
        <f>IF($DN34='Classificação geral'!$B27,'Classificação geral'!$D27,"")</f>
        <v/>
      </c>
      <c r="DQ34" s="215" t="str">
        <f>IF($DN34='Classificação geral'!$B27,'Classificação geral'!$J27,"")</f>
        <v/>
      </c>
      <c r="DR34" s="214" t="str">
        <f>IFERROR(IF(AND($DQ34="fem",'Classificação geral'!$K27=2),'Classificação geral'!K27,""),"")</f>
        <v/>
      </c>
      <c r="DS34" s="214" t="str">
        <f>IFERROR(IF(AND($DQ34="fem",'Classificação geral'!$K27=2),'Classificação geral'!AG27,""),"")</f>
        <v/>
      </c>
      <c r="DT34" s="214" t="str">
        <f>IFERROR(IF(AND($DQ34="fem",'Classificação geral'!$K27=2),'Classificação geral'!M27,""),"")</f>
        <v/>
      </c>
      <c r="DU34" s="214" t="str">
        <f>IFERROR(IF(AND($DQ34="fem",'Classificação geral'!$K27=2),'Classificação geral'!N27,""),"")</f>
        <v/>
      </c>
      <c r="DV34" s="214" t="str">
        <f>IFERROR(IF(AND($DQ34="fem",'Classificação geral'!$K27=2),'Classificação geral'!O27,""),"")</f>
        <v/>
      </c>
      <c r="DW34" s="214" t="str">
        <f>IFERROR(IF(AND($DQ34="fem",'Classificação geral'!$K27=2),'Classificação geral'!AH27,""),"")</f>
        <v/>
      </c>
      <c r="DX34" s="216" t="str">
        <f>IFERROR(RANK(DW34,DW:DW,0)+ COUNTIF(DW$12:$DW32,DW34),"")</f>
        <v/>
      </c>
      <c r="DY34" s="209"/>
      <c r="DZ34" s="214" t="str">
        <f>IFERROR(IF(AND('Classificação geral'!$J27="mas",'Classificação geral'!$K27=2,'Classificação geral'!$G27="pct"),'Classificação geral'!$A27,""),"")</f>
        <v/>
      </c>
      <c r="EA34" s="214" t="str">
        <f>IFERROR(IF(AND('Classificação geral'!$J27="mas",'Classificação geral'!$K27=2,'Classificação geral'!$G27="pct"),'Classificação geral'!$B27,""),"")</f>
        <v/>
      </c>
      <c r="EB34" s="215" t="str">
        <f>IF($EA34='Classificação geral'!$B27,'Classificação geral'!$C27,"")</f>
        <v/>
      </c>
      <c r="EC34" s="215" t="str">
        <f>IF($EA34='Classificação geral'!$B27,'Classificação geral'!$D27,"")</f>
        <v/>
      </c>
      <c r="ED34" s="215" t="str">
        <f>IF($EA34='Classificação geral'!$B27,'Classificação geral'!$J27,"")</f>
        <v/>
      </c>
      <c r="EE34" s="214" t="str">
        <f>IFERROR(IF(AND($ED34="mas",'Classificação geral'!$K27=2),'Classificação geral'!K27,""),"")</f>
        <v/>
      </c>
      <c r="EF34" s="214" t="str">
        <f>IFERROR(IF(AND($ED34="mas",'Classificação geral'!$K27=2),'Classificação geral'!AG27,""),"")</f>
        <v/>
      </c>
      <c r="EG34" s="214" t="str">
        <f>IFERROR(IF(AND($ED34="mas",'Classificação geral'!$K27=2),'Classificação geral'!M27,""),"")</f>
        <v/>
      </c>
      <c r="EH34" s="214" t="str">
        <f>IFERROR(IF(AND($ED34="mas",'Classificação geral'!$K27=2),'Classificação geral'!N27,""),"")</f>
        <v/>
      </c>
      <c r="EI34" s="214" t="str">
        <f>IFERROR(IF(AND($ED34="mas",'Classificação geral'!$K27=2),'Classificação geral'!O27,""),"")</f>
        <v/>
      </c>
      <c r="EJ34" s="214" t="str">
        <f>IFERROR(IF(AND($ED34="mas",'Classificação geral'!$K27=2),'Classificação geral'!AH27,""),"")</f>
        <v/>
      </c>
      <c r="EK34" s="216" t="str">
        <f>IFERROR(RANK(EJ34,EJ:EJ,0)+ COUNTIF(EJ$12:$GJ$12,EJ34),"")</f>
        <v/>
      </c>
      <c r="EL34" s="209"/>
      <c r="EM34" s="214" t="str">
        <f>IFERROR(IF(AND('Classificação geral'!$J27="fem",'Classificação geral'!$K27=3,'Classificação geral'!$G27="pct"),'Classificação geral'!$A27,""),"")</f>
        <v/>
      </c>
      <c r="EN34" s="214" t="str">
        <f>IFERROR(IF(AND('Classificação geral'!$J27="fem",'Classificação geral'!$K27=3,'Classificação geral'!$G27="pct"),'Classificação geral'!$B27,""),"")</f>
        <v/>
      </c>
      <c r="EO34" s="215" t="str">
        <f>IF($EN34='Classificação geral'!$B27,'Classificação geral'!$C27,"")</f>
        <v/>
      </c>
      <c r="EP34" s="215" t="str">
        <f>IF($EN34='Classificação geral'!$B27,'Classificação geral'!$D27,"")</f>
        <v/>
      </c>
      <c r="EQ34" s="215" t="str">
        <f>IF($EN34='Classificação geral'!$B27,'Classificação geral'!$J27,"")</f>
        <v/>
      </c>
      <c r="ER34" s="215" t="str">
        <f>IF($EQ34='Classificação geral'!$J27,'Classificação geral'!$K27,"")</f>
        <v/>
      </c>
      <c r="ES34" s="215" t="str">
        <f>IF($ER34='Classificação geral'!$K27,'Classificação geral'!$AG27,"")</f>
        <v/>
      </c>
      <c r="ET34" s="215" t="str">
        <f>IF($ER34='Classificação geral'!$K27,'Classificação geral'!$M27,"")</f>
        <v/>
      </c>
      <c r="EU34" s="215" t="str">
        <f>IF($ER34='Classificação geral'!$K27,'Classificação geral'!$N27,"")</f>
        <v/>
      </c>
      <c r="EV34" s="215" t="str">
        <f>IF($ER34='Classificação geral'!$K27,'Classificação geral'!$O27,"")</f>
        <v/>
      </c>
      <c r="EW34" s="215" t="str">
        <f>IF($ER34='Classificação geral'!$K27,'Classificação geral'!$AH27,"")</f>
        <v/>
      </c>
      <c r="EX34" s="216" t="str">
        <f>IFERROR(RANK(EW34,EW:EW,0)+ COUNTIF(EW$12:$GW32,EW34),"")</f>
        <v/>
      </c>
      <c r="EY34" s="209"/>
      <c r="EZ34" s="214" t="str">
        <f>IFERROR(IF(AND('Classificação geral'!$J27="mas",'Classificação geral'!$K27=3,'Classificação geral'!$G27="PCT"),'Classificação geral'!$A27,""),"")</f>
        <v/>
      </c>
      <c r="FA34" s="214" t="str">
        <f>IFERROR(IF(AND('Classificação geral'!$J27="mas",'Classificação geral'!$K27=3,'Classificação geral'!$G27="PCT"),'Classificação geral'!$B27,""),"")</f>
        <v/>
      </c>
      <c r="FB34" s="215" t="str">
        <f>IF($FA34='Classificação geral'!$B27,'Classificação geral'!$C27,"")</f>
        <v/>
      </c>
      <c r="FC34" s="215" t="str">
        <f>IF($FA34='Classificação geral'!$B27,'Classificação geral'!$D27,"")</f>
        <v/>
      </c>
      <c r="FD34" s="215" t="str">
        <f>IF($FA34='Classificação geral'!$B27,'Classificação geral'!$J27,"")</f>
        <v/>
      </c>
      <c r="FE34" s="214" t="str">
        <f>IFERROR(IF(AND($FD34="mas",'Classificação geral'!$K27=3),'Classificação geral'!K27,""),"")</f>
        <v/>
      </c>
      <c r="FF34" s="214" t="str">
        <f>IFERROR(IF(AND($FD34="mas",'Classificação geral'!$K27=3),'Classificação geral'!AG27,""),"")</f>
        <v/>
      </c>
      <c r="FG34" s="214" t="str">
        <f>IFERROR(IF(AND($FD34="mas",'Classificação geral'!$K27=3),'Classificação geral'!M27,""),"")</f>
        <v/>
      </c>
      <c r="FH34" s="214" t="str">
        <f>IFERROR(IF(AND($FD34="mas",'Classificação geral'!$K27=3),'Classificação geral'!N27,""),"")</f>
        <v/>
      </c>
      <c r="FI34" s="214" t="str">
        <f>IFERROR(IF(AND($FD34="mas",'Classificação geral'!$K27=3),'Classificação geral'!O27,""),"")</f>
        <v/>
      </c>
      <c r="FJ34" s="214" t="str">
        <f>IFERROR(IF(AND($FD34="mas",'Classificação geral'!$K27=3),'Classificação geral'!AH27,""),"")</f>
        <v/>
      </c>
      <c r="FK34" s="216" t="str">
        <f>IFERROR(RANK(FJ34,FJ:FJ,0)+ COUNTIF(FJ$12:$FJ32,FJ34),"")</f>
        <v/>
      </c>
    </row>
    <row r="35" spans="2:167" s="199" customFormat="1" ht="27.75" customHeight="1" x14ac:dyDescent="0.4">
      <c r="B35" s="248" t="str">
        <f t="shared" si="0"/>
        <v/>
      </c>
      <c r="C35" s="238" t="str">
        <f t="shared" si="1"/>
        <v/>
      </c>
      <c r="D35" s="238" t="str">
        <f t="shared" si="2"/>
        <v/>
      </c>
      <c r="E35" s="238" t="str">
        <f t="shared" si="3"/>
        <v/>
      </c>
      <c r="F35" s="239" t="str">
        <f t="shared" si="4"/>
        <v/>
      </c>
      <c r="G35" s="239" t="str">
        <f t="shared" si="5"/>
        <v/>
      </c>
      <c r="H35" s="240" t="str">
        <f t="shared" si="6"/>
        <v/>
      </c>
      <c r="I35" s="240" t="str">
        <f t="shared" si="7"/>
        <v/>
      </c>
      <c r="J35" s="240" t="str">
        <f t="shared" si="8"/>
        <v/>
      </c>
      <c r="K35" s="241">
        <v>22</v>
      </c>
      <c r="L35" s="432"/>
      <c r="M35" s="242"/>
      <c r="N35" s="242"/>
      <c r="O35" s="248" t="str">
        <f t="shared" si="9"/>
        <v/>
      </c>
      <c r="P35" s="238" t="str">
        <f t="shared" si="10"/>
        <v/>
      </c>
      <c r="Q35" s="238" t="str">
        <f t="shared" si="11"/>
        <v/>
      </c>
      <c r="R35" s="238" t="str">
        <f t="shared" si="12"/>
        <v/>
      </c>
      <c r="S35" s="239" t="str">
        <f t="shared" si="13"/>
        <v/>
      </c>
      <c r="T35" s="239" t="str">
        <f t="shared" si="14"/>
        <v/>
      </c>
      <c r="U35" s="240" t="str">
        <f t="shared" si="15"/>
        <v/>
      </c>
      <c r="V35" s="240" t="str">
        <f t="shared" si="16"/>
        <v/>
      </c>
      <c r="W35" s="240" t="str">
        <f t="shared" si="17"/>
        <v/>
      </c>
      <c r="X35" s="241">
        <v>22</v>
      </c>
      <c r="Y35" s="432"/>
      <c r="Z35" s="242"/>
      <c r="AA35" s="243"/>
      <c r="AB35" s="249" t="str">
        <f t="shared" si="18"/>
        <v/>
      </c>
      <c r="AC35" s="238" t="str">
        <f t="shared" si="19"/>
        <v/>
      </c>
      <c r="AD35" s="238" t="str">
        <f t="shared" si="20"/>
        <v/>
      </c>
      <c r="AE35" s="238" t="str">
        <f t="shared" si="21"/>
        <v/>
      </c>
      <c r="AF35" s="239" t="str">
        <f t="shared" si="22"/>
        <v/>
      </c>
      <c r="AG35" s="239" t="str">
        <f t="shared" si="23"/>
        <v/>
      </c>
      <c r="AH35" s="240" t="str">
        <f t="shared" si="24"/>
        <v/>
      </c>
      <c r="AI35" s="240" t="str">
        <f t="shared" si="25"/>
        <v/>
      </c>
      <c r="AJ35" s="240" t="str">
        <f t="shared" si="26"/>
        <v/>
      </c>
      <c r="AK35" s="241">
        <v>22</v>
      </c>
      <c r="AL35" s="432"/>
      <c r="AM35" s="242"/>
      <c r="AN35" s="242"/>
      <c r="AO35" s="249" t="str">
        <f t="shared" si="27"/>
        <v/>
      </c>
      <c r="AP35" s="238" t="str">
        <f t="shared" si="28"/>
        <v/>
      </c>
      <c r="AQ35" s="238" t="str">
        <f t="shared" si="29"/>
        <v/>
      </c>
      <c r="AR35" s="238" t="str">
        <f t="shared" si="30"/>
        <v/>
      </c>
      <c r="AS35" s="239" t="str">
        <f t="shared" si="31"/>
        <v/>
      </c>
      <c r="AT35" s="239" t="str">
        <f t="shared" si="32"/>
        <v/>
      </c>
      <c r="AU35" s="240" t="str">
        <f t="shared" si="33"/>
        <v/>
      </c>
      <c r="AV35" s="240" t="str">
        <f t="shared" si="34"/>
        <v/>
      </c>
      <c r="AW35" s="240" t="str">
        <f t="shared" si="35"/>
        <v/>
      </c>
      <c r="AX35" s="241">
        <v>22</v>
      </c>
      <c r="AY35" s="432"/>
      <c r="AZ35" s="243"/>
      <c r="BA35" s="243"/>
      <c r="BB35" s="248" t="str">
        <f t="shared" si="36"/>
        <v/>
      </c>
      <c r="BC35" s="238" t="str">
        <f t="shared" si="37"/>
        <v/>
      </c>
      <c r="BD35" s="238" t="str">
        <f t="shared" si="38"/>
        <v/>
      </c>
      <c r="BE35" s="238" t="str">
        <f t="shared" si="39"/>
        <v/>
      </c>
      <c r="BF35" s="239" t="str">
        <f t="shared" si="40"/>
        <v/>
      </c>
      <c r="BG35" s="239" t="str">
        <f t="shared" si="41"/>
        <v/>
      </c>
      <c r="BH35" s="239" t="str">
        <f t="shared" si="42"/>
        <v/>
      </c>
      <c r="BI35" s="239" t="str">
        <f t="shared" si="43"/>
        <v/>
      </c>
      <c r="BJ35" s="240" t="str">
        <f t="shared" si="44"/>
        <v/>
      </c>
      <c r="BK35" s="241">
        <v>22</v>
      </c>
      <c r="BL35" s="432"/>
      <c r="BM35" s="242"/>
      <c r="BN35" s="242"/>
      <c r="BO35" s="248" t="str">
        <f t="shared" si="45"/>
        <v/>
      </c>
      <c r="BP35" s="238" t="str">
        <f t="shared" si="46"/>
        <v/>
      </c>
      <c r="BQ35" s="238" t="str">
        <f t="shared" si="47"/>
        <v/>
      </c>
      <c r="BR35" s="238" t="str">
        <f t="shared" si="48"/>
        <v/>
      </c>
      <c r="BS35" s="239" t="str">
        <f t="shared" si="49"/>
        <v/>
      </c>
      <c r="BT35" s="239" t="str">
        <f t="shared" si="50"/>
        <v/>
      </c>
      <c r="BU35" s="240" t="str">
        <f t="shared" si="51"/>
        <v/>
      </c>
      <c r="BV35" s="240" t="str">
        <f t="shared" si="52"/>
        <v/>
      </c>
      <c r="BW35" s="240" t="str">
        <f t="shared" si="53"/>
        <v/>
      </c>
      <c r="BX35" s="241">
        <v>22</v>
      </c>
      <c r="BY35" s="432"/>
      <c r="CM35" s="214" t="str">
        <f>IFERROR(IF(AND('Classificação geral'!$J28="FEM",'Classificação geral'!$K28=1,'Classificação geral'!G28="PCT"),'Classificação geral'!A28,""),"")</f>
        <v/>
      </c>
      <c r="CN35" s="214" t="str">
        <f>IFERROR(IF(AND('Classificação geral'!$J28="FEM",'Classificação geral'!$K28=1,'Classificação geral'!G28="PCT"),'Classificação geral'!$B28,""),"")</f>
        <v/>
      </c>
      <c r="CO35" s="215" t="str">
        <f>IF($CN35='Classificação geral'!$B28,'Classificação geral'!$C28,"")</f>
        <v/>
      </c>
      <c r="CP35" s="215" t="str">
        <f>IF($CN35='Classificação geral'!$B28,'Classificação geral'!$D28,"")</f>
        <v/>
      </c>
      <c r="CQ35" s="215" t="str">
        <f>IF($CN35='Classificação geral'!$B28,'Classificação geral'!$J28,"")</f>
        <v/>
      </c>
      <c r="CR35" s="215" t="str">
        <f>IF($CQ35='Classificação geral'!$J28,'Classificação geral'!$K28,"")</f>
        <v/>
      </c>
      <c r="CS35" s="205" t="str">
        <f>IF($CR35='Classificação geral'!$K28,'Classificação geral'!$AG28,"")</f>
        <v/>
      </c>
      <c r="CT35" s="215" t="str">
        <f>IF($CR35='Classificação geral'!$K28,'Classificação geral'!$M28,"")</f>
        <v/>
      </c>
      <c r="CU35" s="215" t="str">
        <f>IF($CR35='Classificação geral'!$K28,'Classificação geral'!$N28,"")</f>
        <v/>
      </c>
      <c r="CV35" s="215" t="str">
        <f>IF($CR35='Classificação geral'!$K28,'Classificação geral'!$O28,"")</f>
        <v/>
      </c>
      <c r="CW35" s="309" t="str">
        <f>IF($CR35='Classificação geral'!$K28,'Classificação geral'!$AH28,"")</f>
        <v/>
      </c>
      <c r="CX35" s="216" t="str">
        <f>IFERROR(RANK(CW35,CW:CW,0)+ COUNTIF($CW$12:CW34,CW35),"")</f>
        <v/>
      </c>
      <c r="CY35" s="209" t="str">
        <f ca="1">IFERROR(RDEM(CX35,CX:CX,0),"")</f>
        <v/>
      </c>
      <c r="CZ35" s="214" t="str">
        <f>IFERROR(IF(AND('Classificação geral'!$J28="mas",'Classificação geral'!$K28=1,'Classificação geral'!$G28="pct"),'Classificação geral'!$A28,""),"")</f>
        <v/>
      </c>
      <c r="DA35" s="214" t="str">
        <f>IFERROR(IF(AND('Classificação geral'!$J28="mas",'Classificação geral'!$K28=1,'Classificação geral'!$G28="PCT"),'Classificação geral'!$B28,""),"")</f>
        <v/>
      </c>
      <c r="DB35" s="215" t="str">
        <f>IF($DA35='Classificação geral'!$B28,'Classificação geral'!$C28,"")</f>
        <v/>
      </c>
      <c r="DC35" s="215" t="str">
        <f>IF($DA35='Classificação geral'!$B28,'Classificação geral'!$D28,"")</f>
        <v/>
      </c>
      <c r="DD35" s="215" t="str">
        <f>IF($DA35='Classificação geral'!$B28,'Classificação geral'!$J28,"")</f>
        <v/>
      </c>
      <c r="DE35" s="214" t="str">
        <f>IFERROR(IF(AND($DD35="mas",'Classificação geral'!$K28=1),'Classificação geral'!K28,""),"")</f>
        <v/>
      </c>
      <c r="DF35" s="214" t="str">
        <f>IFERROR(IF(AND($DD35="mas",'Classificação geral'!$K28=1),'Classificação geral'!AG28,""),"")</f>
        <v/>
      </c>
      <c r="DG35" s="214" t="str">
        <f>IFERROR(IF(AND($DD35="mas",'Classificação geral'!$K28=1),'Classificação geral'!M28,""),"")</f>
        <v/>
      </c>
      <c r="DH35" s="214" t="str">
        <f>IFERROR(IF(AND($DD35="mas",'Classificação geral'!$K28=1),'Classificação geral'!N28,""),"")</f>
        <v/>
      </c>
      <c r="DI35" s="214" t="str">
        <f>IFERROR(IF(AND($DD35="mas",'Classificação geral'!$K28=1),'Classificação geral'!O28,""),"")</f>
        <v/>
      </c>
      <c r="DJ35" s="214" t="str">
        <f>IFERROR(IF(AND($DD35="mas",'Classificação geral'!$K28=1),'Classificação geral'!AH28,""),"")</f>
        <v/>
      </c>
      <c r="DK35" s="216" t="str">
        <f>IFERROR(RANK(DJ35,DJ22:DJ221,0)+ COUNTIF($DJ$12:DJ34,DJ35),"")</f>
        <v/>
      </c>
      <c r="DL35" s="209"/>
      <c r="DM35" s="214" t="str">
        <f>IFERROR(IF(AND('Classificação geral'!$J28="fem",'Classificação geral'!$K28=2,'Classificação geral'!$G28="pct"),'Classificação geral'!$A28,""),"")</f>
        <v/>
      </c>
      <c r="DN35" s="214" t="str">
        <f>IFERROR(IF(AND('Classificação geral'!$J28="fem",'Classificação geral'!$K28=2,'Classificação geral'!$G28="pct"),'Classificação geral'!$B28,""),"")</f>
        <v/>
      </c>
      <c r="DO35" s="215" t="str">
        <f>IF($DN35='Classificação geral'!$B28,'Classificação geral'!$C28,"")</f>
        <v/>
      </c>
      <c r="DP35" s="215" t="str">
        <f>IF($DN35='Classificação geral'!$B28,'Classificação geral'!$D28,"")</f>
        <v/>
      </c>
      <c r="DQ35" s="215" t="str">
        <f>IF($DN35='Classificação geral'!$B28,'Classificação geral'!$J28,"")</f>
        <v/>
      </c>
      <c r="DR35" s="214" t="str">
        <f>IFERROR(IF(AND($DQ35="fem",'Classificação geral'!$K28=2),'Classificação geral'!K28,""),"")</f>
        <v/>
      </c>
      <c r="DS35" s="214" t="str">
        <f>IFERROR(IF(AND($DQ35="fem",'Classificação geral'!$K28=2),'Classificação geral'!AG28,""),"")</f>
        <v/>
      </c>
      <c r="DT35" s="214" t="str">
        <f>IFERROR(IF(AND($DQ35="fem",'Classificação geral'!$K28=2),'Classificação geral'!M28,""),"")</f>
        <v/>
      </c>
      <c r="DU35" s="214" t="str">
        <f>IFERROR(IF(AND($DQ35="fem",'Classificação geral'!$K28=2),'Classificação geral'!N28,""),"")</f>
        <v/>
      </c>
      <c r="DV35" s="214" t="str">
        <f>IFERROR(IF(AND($DQ35="fem",'Classificação geral'!$K28=2),'Classificação geral'!O28,""),"")</f>
        <v/>
      </c>
      <c r="DW35" s="214" t="str">
        <f>IFERROR(IF(AND($DQ35="fem",'Classificação geral'!$K28=2),'Classificação geral'!AH28,""),"")</f>
        <v/>
      </c>
      <c r="DX35" s="216" t="str">
        <f>IFERROR(RANK(DW35,DW:DW,0)+ COUNTIF(DW$12:$DW33,DW35),"")</f>
        <v/>
      </c>
      <c r="DY35" s="209"/>
      <c r="DZ35" s="214" t="str">
        <f>IFERROR(IF(AND('Classificação geral'!$J28="mas",'Classificação geral'!$K28=2,'Classificação geral'!$G28="pct"),'Classificação geral'!$A28,""),"")</f>
        <v/>
      </c>
      <c r="EA35" s="214" t="str">
        <f>IFERROR(IF(AND('Classificação geral'!$J28="mas",'Classificação geral'!$K28=2,'Classificação geral'!$G28="pct"),'Classificação geral'!$B28,""),"")</f>
        <v/>
      </c>
      <c r="EB35" s="215" t="str">
        <f>IF($EA35='Classificação geral'!$B28,'Classificação geral'!$C28,"")</f>
        <v/>
      </c>
      <c r="EC35" s="215" t="str">
        <f>IF($EA35='Classificação geral'!$B28,'Classificação geral'!$D28,"")</f>
        <v/>
      </c>
      <c r="ED35" s="215" t="str">
        <f>IF($EA35='Classificação geral'!$B28,'Classificação geral'!$J28,"")</f>
        <v/>
      </c>
      <c r="EE35" s="214" t="str">
        <f>IFERROR(IF(AND($ED35="mas",'Classificação geral'!$K28=2),'Classificação geral'!K28,""),"")</f>
        <v/>
      </c>
      <c r="EF35" s="214" t="str">
        <f>IFERROR(IF(AND($ED35="mas",'Classificação geral'!$K28=2),'Classificação geral'!AG28,""),"")</f>
        <v/>
      </c>
      <c r="EG35" s="214" t="str">
        <f>IFERROR(IF(AND($ED35="mas",'Classificação geral'!$K28=2),'Classificação geral'!M28,""),"")</f>
        <v/>
      </c>
      <c r="EH35" s="214" t="str">
        <f>IFERROR(IF(AND($ED35="mas",'Classificação geral'!$K28=2),'Classificação geral'!N28,""),"")</f>
        <v/>
      </c>
      <c r="EI35" s="214" t="str">
        <f>IFERROR(IF(AND($ED35="mas",'Classificação geral'!$K28=2),'Classificação geral'!O28,""),"")</f>
        <v/>
      </c>
      <c r="EJ35" s="214" t="str">
        <f>IFERROR(IF(AND($ED35="mas",'Classificação geral'!$K28=2),'Classificação geral'!AH28,""),"")</f>
        <v/>
      </c>
      <c r="EK35" s="216" t="str">
        <f>IFERROR(RANK(EJ35,EJ:EJ,0)+ COUNTIF(EJ$12:$GJ$12,EJ35),"")</f>
        <v/>
      </c>
      <c r="EL35" s="209"/>
      <c r="EM35" s="214" t="str">
        <f>IFERROR(IF(AND('Classificação geral'!$J28="fem",'Classificação geral'!$K28=3,'Classificação geral'!$G28="pct"),'Classificação geral'!$A28,""),"")</f>
        <v/>
      </c>
      <c r="EN35" s="214" t="str">
        <f>IFERROR(IF(AND('Classificação geral'!$J28="fem",'Classificação geral'!$K28=3,'Classificação geral'!$G28="pct"),'Classificação geral'!$B28,""),"")</f>
        <v/>
      </c>
      <c r="EO35" s="215" t="str">
        <f>IF($EN35='Classificação geral'!$B28,'Classificação geral'!$C28,"")</f>
        <v/>
      </c>
      <c r="EP35" s="215" t="str">
        <f>IF($EN35='Classificação geral'!$B28,'Classificação geral'!$D28,"")</f>
        <v/>
      </c>
      <c r="EQ35" s="215" t="str">
        <f>IF($EN35='Classificação geral'!$B28,'Classificação geral'!$J28,"")</f>
        <v/>
      </c>
      <c r="ER35" s="215" t="str">
        <f>IF($EQ35='Classificação geral'!$J28,'Classificação geral'!$K28,"")</f>
        <v/>
      </c>
      <c r="ES35" s="215" t="str">
        <f>IF($ER35='Classificação geral'!$K28,'Classificação geral'!$AG28,"")</f>
        <v/>
      </c>
      <c r="ET35" s="215" t="str">
        <f>IF($ER35='Classificação geral'!$K28,'Classificação geral'!$M28,"")</f>
        <v/>
      </c>
      <c r="EU35" s="215" t="str">
        <f>IF($ER35='Classificação geral'!$K28,'Classificação geral'!$N28,"")</f>
        <v/>
      </c>
      <c r="EV35" s="215" t="str">
        <f>IF($ER35='Classificação geral'!$K28,'Classificação geral'!$O28,"")</f>
        <v/>
      </c>
      <c r="EW35" s="215" t="str">
        <f>IF($ER35='Classificação geral'!$K28,'Classificação geral'!$AH28,"")</f>
        <v/>
      </c>
      <c r="EX35" s="216" t="str">
        <f>IFERROR(RANK(EW35,EW:EW,0)+ COUNTIF(EW$12:$GW33,EW35),"")</f>
        <v/>
      </c>
      <c r="EY35" s="209"/>
      <c r="EZ35" s="214" t="str">
        <f>IFERROR(IF(AND('Classificação geral'!$J28="mas",'Classificação geral'!$K28=3,'Classificação geral'!$G28="PCT"),'Classificação geral'!$A28,""),"")</f>
        <v/>
      </c>
      <c r="FA35" s="214" t="str">
        <f>IFERROR(IF(AND('Classificação geral'!$J28="mas",'Classificação geral'!$K28=3,'Classificação geral'!$G28="PCT"),'Classificação geral'!$B28,""),"")</f>
        <v/>
      </c>
      <c r="FB35" s="215" t="str">
        <f>IF($FA35='Classificação geral'!$B28,'Classificação geral'!$C28,"")</f>
        <v/>
      </c>
      <c r="FC35" s="215" t="str">
        <f>IF($FA35='Classificação geral'!$B28,'Classificação geral'!$D28,"")</f>
        <v/>
      </c>
      <c r="FD35" s="215" t="str">
        <f>IF($FA35='Classificação geral'!$B28,'Classificação geral'!$J28,"")</f>
        <v/>
      </c>
      <c r="FE35" s="214" t="str">
        <f>IFERROR(IF(AND($FD35="mas",'Classificação geral'!$K28=3),'Classificação geral'!K28,""),"")</f>
        <v/>
      </c>
      <c r="FF35" s="214" t="str">
        <f>IFERROR(IF(AND($FD35="mas",'Classificação geral'!$K28=3),'Classificação geral'!AG28,""),"")</f>
        <v/>
      </c>
      <c r="FG35" s="214" t="str">
        <f>IFERROR(IF(AND($FD35="mas",'Classificação geral'!$K28=3),'Classificação geral'!M28,""),"")</f>
        <v/>
      </c>
      <c r="FH35" s="214" t="str">
        <f>IFERROR(IF(AND($FD35="mas",'Classificação geral'!$K28=3),'Classificação geral'!N28,""),"")</f>
        <v/>
      </c>
      <c r="FI35" s="214" t="str">
        <f>IFERROR(IF(AND($FD35="mas",'Classificação geral'!$K28=3),'Classificação geral'!O28,""),"")</f>
        <v/>
      </c>
      <c r="FJ35" s="214" t="str">
        <f>IFERROR(IF(AND($FD35="mas",'Classificação geral'!$K28=3),'Classificação geral'!AH28,""),"")</f>
        <v/>
      </c>
      <c r="FK35" s="216" t="str">
        <f>IFERROR(RANK(FJ35,FJ:FJ,0)+ COUNTIF(FJ$12:$FJ33,FJ35),"")</f>
        <v/>
      </c>
    </row>
    <row r="36" spans="2:167" s="199" customFormat="1" ht="27.75" customHeight="1" x14ac:dyDescent="0.4">
      <c r="B36" s="248" t="str">
        <f t="shared" si="0"/>
        <v/>
      </c>
      <c r="C36" s="238" t="str">
        <f t="shared" si="1"/>
        <v/>
      </c>
      <c r="D36" s="238" t="str">
        <f t="shared" si="2"/>
        <v/>
      </c>
      <c r="E36" s="238" t="str">
        <f t="shared" si="3"/>
        <v/>
      </c>
      <c r="F36" s="239" t="str">
        <f t="shared" si="4"/>
        <v/>
      </c>
      <c r="G36" s="239" t="str">
        <f t="shared" si="5"/>
        <v/>
      </c>
      <c r="H36" s="240" t="str">
        <f t="shared" si="6"/>
        <v/>
      </c>
      <c r="I36" s="240" t="str">
        <f t="shared" si="7"/>
        <v/>
      </c>
      <c r="J36" s="240" t="str">
        <f t="shared" si="8"/>
        <v/>
      </c>
      <c r="K36" s="241">
        <v>23</v>
      </c>
      <c r="L36" s="432"/>
      <c r="M36" s="242"/>
      <c r="N36" s="242"/>
      <c r="O36" s="248" t="str">
        <f t="shared" si="9"/>
        <v/>
      </c>
      <c r="P36" s="238" t="str">
        <f t="shared" si="10"/>
        <v/>
      </c>
      <c r="Q36" s="238" t="str">
        <f t="shared" si="11"/>
        <v/>
      </c>
      <c r="R36" s="238" t="str">
        <f t="shared" si="12"/>
        <v/>
      </c>
      <c r="S36" s="239" t="str">
        <f t="shared" si="13"/>
        <v/>
      </c>
      <c r="T36" s="239" t="str">
        <f t="shared" si="14"/>
        <v/>
      </c>
      <c r="U36" s="240" t="str">
        <f t="shared" si="15"/>
        <v/>
      </c>
      <c r="V36" s="240" t="str">
        <f t="shared" si="16"/>
        <v/>
      </c>
      <c r="W36" s="240" t="str">
        <f t="shared" si="17"/>
        <v/>
      </c>
      <c r="X36" s="241">
        <v>23</v>
      </c>
      <c r="Y36" s="432"/>
      <c r="Z36" s="242"/>
      <c r="AA36" s="243"/>
      <c r="AB36" s="249" t="str">
        <f t="shared" si="18"/>
        <v/>
      </c>
      <c r="AC36" s="238" t="str">
        <f t="shared" si="19"/>
        <v/>
      </c>
      <c r="AD36" s="238" t="str">
        <f t="shared" si="20"/>
        <v/>
      </c>
      <c r="AE36" s="238" t="str">
        <f t="shared" si="21"/>
        <v/>
      </c>
      <c r="AF36" s="239" t="str">
        <f t="shared" si="22"/>
        <v/>
      </c>
      <c r="AG36" s="239" t="str">
        <f t="shared" si="23"/>
        <v/>
      </c>
      <c r="AH36" s="240" t="str">
        <f t="shared" si="24"/>
        <v/>
      </c>
      <c r="AI36" s="240" t="str">
        <f t="shared" si="25"/>
        <v/>
      </c>
      <c r="AJ36" s="240" t="str">
        <f t="shared" si="26"/>
        <v/>
      </c>
      <c r="AK36" s="241">
        <v>23</v>
      </c>
      <c r="AL36" s="432"/>
      <c r="AM36" s="242"/>
      <c r="AN36" s="242"/>
      <c r="AO36" s="249" t="str">
        <f t="shared" si="27"/>
        <v/>
      </c>
      <c r="AP36" s="238" t="str">
        <f t="shared" si="28"/>
        <v/>
      </c>
      <c r="AQ36" s="238" t="str">
        <f t="shared" si="29"/>
        <v/>
      </c>
      <c r="AR36" s="238" t="str">
        <f t="shared" si="30"/>
        <v/>
      </c>
      <c r="AS36" s="239" t="str">
        <f t="shared" si="31"/>
        <v/>
      </c>
      <c r="AT36" s="239" t="str">
        <f t="shared" si="32"/>
        <v/>
      </c>
      <c r="AU36" s="240" t="str">
        <f t="shared" si="33"/>
        <v/>
      </c>
      <c r="AV36" s="240" t="str">
        <f t="shared" si="34"/>
        <v/>
      </c>
      <c r="AW36" s="240" t="str">
        <f t="shared" si="35"/>
        <v/>
      </c>
      <c r="AX36" s="241">
        <v>23</v>
      </c>
      <c r="AY36" s="432"/>
      <c r="AZ36" s="243"/>
      <c r="BA36" s="243"/>
      <c r="BB36" s="248" t="str">
        <f t="shared" si="36"/>
        <v/>
      </c>
      <c r="BC36" s="238" t="str">
        <f t="shared" si="37"/>
        <v/>
      </c>
      <c r="BD36" s="238" t="str">
        <f t="shared" si="38"/>
        <v/>
      </c>
      <c r="BE36" s="238" t="str">
        <f t="shared" si="39"/>
        <v/>
      </c>
      <c r="BF36" s="239" t="str">
        <f t="shared" si="40"/>
        <v/>
      </c>
      <c r="BG36" s="239" t="str">
        <f t="shared" si="41"/>
        <v/>
      </c>
      <c r="BH36" s="239" t="str">
        <f t="shared" si="42"/>
        <v/>
      </c>
      <c r="BI36" s="239" t="str">
        <f t="shared" si="43"/>
        <v/>
      </c>
      <c r="BJ36" s="240" t="str">
        <f t="shared" si="44"/>
        <v/>
      </c>
      <c r="BK36" s="241">
        <v>23</v>
      </c>
      <c r="BL36" s="432"/>
      <c r="BM36" s="242"/>
      <c r="BN36" s="242"/>
      <c r="BO36" s="248" t="str">
        <f t="shared" si="45"/>
        <v/>
      </c>
      <c r="BP36" s="238" t="str">
        <f t="shared" si="46"/>
        <v/>
      </c>
      <c r="BQ36" s="238" t="str">
        <f t="shared" si="47"/>
        <v/>
      </c>
      <c r="BR36" s="238" t="str">
        <f t="shared" si="48"/>
        <v/>
      </c>
      <c r="BS36" s="239" t="str">
        <f t="shared" si="49"/>
        <v/>
      </c>
      <c r="BT36" s="239" t="str">
        <f t="shared" si="50"/>
        <v/>
      </c>
      <c r="BU36" s="240" t="str">
        <f t="shared" si="51"/>
        <v/>
      </c>
      <c r="BV36" s="240" t="str">
        <f t="shared" si="52"/>
        <v/>
      </c>
      <c r="BW36" s="240" t="str">
        <f t="shared" si="53"/>
        <v/>
      </c>
      <c r="BX36" s="241">
        <v>23</v>
      </c>
      <c r="BY36" s="432"/>
      <c r="CM36" s="214" t="str">
        <f>IFERROR(IF(AND('Classificação geral'!$J29="FEM",'Classificação geral'!$K29=1,'Classificação geral'!G29="PCT"),'Classificação geral'!A29,""),"")</f>
        <v/>
      </c>
      <c r="CN36" s="214" t="str">
        <f>IFERROR(IF(AND('Classificação geral'!$J29="FEM",'Classificação geral'!$K29=1,'Classificação geral'!G29="PCT"),'Classificação geral'!$B29,""),"")</f>
        <v/>
      </c>
      <c r="CO36" s="215" t="str">
        <f>IF($CN36='Classificação geral'!$B29,'Classificação geral'!$C29,"")</f>
        <v/>
      </c>
      <c r="CP36" s="215" t="str">
        <f>IF($CN36='Classificação geral'!$B29,'Classificação geral'!$D29,"")</f>
        <v/>
      </c>
      <c r="CQ36" s="215" t="str">
        <f>IF($CN36='Classificação geral'!$B29,'Classificação geral'!$J29,"")</f>
        <v/>
      </c>
      <c r="CR36" s="215" t="str">
        <f>IF($CQ36='Classificação geral'!$J29,'Classificação geral'!$K29,"")</f>
        <v/>
      </c>
      <c r="CS36" s="205" t="str">
        <f>IF($CR36='Classificação geral'!$K29,'Classificação geral'!$AG29,"")</f>
        <v/>
      </c>
      <c r="CT36" s="215" t="str">
        <f>IF($CR36='Classificação geral'!$K29,'Classificação geral'!$M29,"")</f>
        <v/>
      </c>
      <c r="CU36" s="215" t="str">
        <f>IF($CR36='Classificação geral'!$K29,'Classificação geral'!$N29,"")</f>
        <v/>
      </c>
      <c r="CV36" s="215" t="str">
        <f>IF($CR36='Classificação geral'!$K29,'Classificação geral'!$O29,"")</f>
        <v/>
      </c>
      <c r="CW36" s="309" t="str">
        <f>IF($CR36='Classificação geral'!$K29,'Classificação geral'!$AH29,"")</f>
        <v/>
      </c>
      <c r="CX36" s="216" t="str">
        <f>IFERROR(RANK(CW36,CW:CW,0)+ COUNTIF($CW$12:CW35,CW36),"")</f>
        <v/>
      </c>
      <c r="CY36" s="209" t="str">
        <f ca="1">IFERROR(RDEM(CX36,CX:CX,0),"")</f>
        <v/>
      </c>
      <c r="CZ36" s="214" t="str">
        <f>IFERROR(IF(AND('Classificação geral'!$J29="mas",'Classificação geral'!$K29=1,'Classificação geral'!$G29="pct"),'Classificação geral'!$A29,""),"")</f>
        <v/>
      </c>
      <c r="DA36" s="214" t="str">
        <f>IFERROR(IF(AND('Classificação geral'!$J29="mas",'Classificação geral'!$K29=1,'Classificação geral'!$G29="PCT"),'Classificação geral'!$B29,""),"")</f>
        <v/>
      </c>
      <c r="DB36" s="215" t="str">
        <f>IF($DA36='Classificação geral'!$B29,'Classificação geral'!$C29,"")</f>
        <v/>
      </c>
      <c r="DC36" s="215" t="str">
        <f>IF($DA36='Classificação geral'!$B29,'Classificação geral'!$D29,"")</f>
        <v/>
      </c>
      <c r="DD36" s="215" t="str">
        <f>IF($DA36='Classificação geral'!$B29,'Classificação geral'!$J29,"")</f>
        <v/>
      </c>
      <c r="DE36" s="214" t="str">
        <f>IFERROR(IF(AND($DD36="mas",'Classificação geral'!$K29=1),'Classificação geral'!K29,""),"")</f>
        <v/>
      </c>
      <c r="DF36" s="214" t="str">
        <f>IFERROR(IF(AND($DD36="mas",'Classificação geral'!$K29=1),'Classificação geral'!AG29,""),"")</f>
        <v/>
      </c>
      <c r="DG36" s="214" t="str">
        <f>IFERROR(IF(AND($DD36="mas",'Classificação geral'!$K29=1),'Classificação geral'!M29,""),"")</f>
        <v/>
      </c>
      <c r="DH36" s="214" t="str">
        <f>IFERROR(IF(AND($DD36="mas",'Classificação geral'!$K29=1),'Classificação geral'!N29,""),"")</f>
        <v/>
      </c>
      <c r="DI36" s="214" t="str">
        <f>IFERROR(IF(AND($DD36="mas",'Classificação geral'!$K29=1),'Classificação geral'!O29,""),"")</f>
        <v/>
      </c>
      <c r="DJ36" s="214" t="str">
        <f>IFERROR(IF(AND($DD36="mas",'Classificação geral'!$K29=1),'Classificação geral'!AH29,""),"")</f>
        <v/>
      </c>
      <c r="DK36" s="216" t="str">
        <f>IFERROR(RANK(DJ36,DJ23:DJ222,0)+ COUNTIF($DJ$12:DJ35,DJ36),"")</f>
        <v/>
      </c>
      <c r="DL36" s="209"/>
      <c r="DM36" s="214" t="str">
        <f>IFERROR(IF(AND('Classificação geral'!$J29="fem",'Classificação geral'!$K29=2,'Classificação geral'!$G29="pct"),'Classificação geral'!$A29,""),"")</f>
        <v/>
      </c>
      <c r="DN36" s="214" t="str">
        <f>IFERROR(IF(AND('Classificação geral'!$J29="fem",'Classificação geral'!$K29=2,'Classificação geral'!$G29="pct"),'Classificação geral'!$B29,""),"")</f>
        <v/>
      </c>
      <c r="DO36" s="215" t="str">
        <f>IF($DN36='Classificação geral'!$B29,'Classificação geral'!$C29,"")</f>
        <v/>
      </c>
      <c r="DP36" s="215" t="str">
        <f>IF($DN36='Classificação geral'!$B29,'Classificação geral'!$D29,"")</f>
        <v/>
      </c>
      <c r="DQ36" s="215" t="str">
        <f>IF($DN36='Classificação geral'!$B29,'Classificação geral'!$J29,"")</f>
        <v/>
      </c>
      <c r="DR36" s="214" t="str">
        <f>IFERROR(IF(AND($DQ36="fem",'Classificação geral'!$K29=2),'Classificação geral'!K29,""),"")</f>
        <v/>
      </c>
      <c r="DS36" s="214" t="str">
        <f>IFERROR(IF(AND($DQ36="fem",'Classificação geral'!$K29=2),'Classificação geral'!AG29,""),"")</f>
        <v/>
      </c>
      <c r="DT36" s="214" t="str">
        <f>IFERROR(IF(AND($DQ36="fem",'Classificação geral'!$K29=2),'Classificação geral'!M29,""),"")</f>
        <v/>
      </c>
      <c r="DU36" s="214" t="str">
        <f>IFERROR(IF(AND($DQ36="fem",'Classificação geral'!$K29=2),'Classificação geral'!N29,""),"")</f>
        <v/>
      </c>
      <c r="DV36" s="214" t="str">
        <f>IFERROR(IF(AND($DQ36="fem",'Classificação geral'!$K29=2),'Classificação geral'!O29,""),"")</f>
        <v/>
      </c>
      <c r="DW36" s="214" t="str">
        <f>IFERROR(IF(AND($DQ36="fem",'Classificação geral'!$K29=2),'Classificação geral'!AH29,""),"")</f>
        <v/>
      </c>
      <c r="DX36" s="216" t="str">
        <f>IFERROR(RANK(DW36,DW:DW,0)+ COUNTIF(DW$12:$DW34,DW36),"")</f>
        <v/>
      </c>
      <c r="DY36" s="209"/>
      <c r="DZ36" s="214" t="str">
        <f>IFERROR(IF(AND('Classificação geral'!$J29="mas",'Classificação geral'!$K29=2,'Classificação geral'!$G29="pct"),'Classificação geral'!$A29,""),"")</f>
        <v/>
      </c>
      <c r="EA36" s="214" t="str">
        <f>IFERROR(IF(AND('Classificação geral'!$J29="mas",'Classificação geral'!$K29=2,'Classificação geral'!$G29="pct"),'Classificação geral'!$B29,""),"")</f>
        <v/>
      </c>
      <c r="EB36" s="215" t="str">
        <f>IF($EA36='Classificação geral'!$B29,'Classificação geral'!$C29,"")</f>
        <v/>
      </c>
      <c r="EC36" s="215" t="str">
        <f>IF($EA36='Classificação geral'!$B29,'Classificação geral'!$D29,"")</f>
        <v/>
      </c>
      <c r="ED36" s="215" t="str">
        <f>IF($EA36='Classificação geral'!$B29,'Classificação geral'!$J29,"")</f>
        <v/>
      </c>
      <c r="EE36" s="214" t="str">
        <f>IFERROR(IF(AND($ED36="mas",'Classificação geral'!$K29=2),'Classificação geral'!K29,""),"")</f>
        <v/>
      </c>
      <c r="EF36" s="214" t="str">
        <f>IFERROR(IF(AND($ED36="mas",'Classificação geral'!$K29=2),'Classificação geral'!AG29,""),"")</f>
        <v/>
      </c>
      <c r="EG36" s="214" t="str">
        <f>IFERROR(IF(AND($ED36="mas",'Classificação geral'!$K29=2),'Classificação geral'!M29,""),"")</f>
        <v/>
      </c>
      <c r="EH36" s="214" t="str">
        <f>IFERROR(IF(AND($ED36="mas",'Classificação geral'!$K29=2),'Classificação geral'!N29,""),"")</f>
        <v/>
      </c>
      <c r="EI36" s="214" t="str">
        <f>IFERROR(IF(AND($ED36="mas",'Classificação geral'!$K29=2),'Classificação geral'!O29,""),"")</f>
        <v/>
      </c>
      <c r="EJ36" s="214" t="str">
        <f>IFERROR(IF(AND($ED36="mas",'Classificação geral'!$K29=2),'Classificação geral'!AH29,""),"")</f>
        <v/>
      </c>
      <c r="EK36" s="216" t="str">
        <f>IFERROR(RANK(EJ36,EJ:EJ,0)+ COUNTIF(EJ$12:$GJ$12,EJ36),"")</f>
        <v/>
      </c>
      <c r="EL36" s="209"/>
      <c r="EM36" s="214" t="str">
        <f>IFERROR(IF(AND('Classificação geral'!$J29="fem",'Classificação geral'!$K29=3,'Classificação geral'!$G29="pct"),'Classificação geral'!$A29,""),"")</f>
        <v/>
      </c>
      <c r="EN36" s="214" t="str">
        <f>IFERROR(IF(AND('Classificação geral'!$J29="fem",'Classificação geral'!$K29=3,'Classificação geral'!$G29="pct"),'Classificação geral'!$B29,""),"")</f>
        <v/>
      </c>
      <c r="EO36" s="215" t="str">
        <f>IF($EN36='Classificação geral'!$B29,'Classificação geral'!$C29,"")</f>
        <v/>
      </c>
      <c r="EP36" s="215" t="str">
        <f>IF($EN36='Classificação geral'!$B29,'Classificação geral'!$D29,"")</f>
        <v/>
      </c>
      <c r="EQ36" s="215" t="str">
        <f>IF($EN36='Classificação geral'!$B29,'Classificação geral'!$J29,"")</f>
        <v/>
      </c>
      <c r="ER36" s="215" t="str">
        <f>IF($EQ36='Classificação geral'!$J29,'Classificação geral'!$K29,"")</f>
        <v/>
      </c>
      <c r="ES36" s="215" t="str">
        <f>IF($ER36='Classificação geral'!$K29,'Classificação geral'!$AG29,"")</f>
        <v/>
      </c>
      <c r="ET36" s="215" t="str">
        <f>IF($ER36='Classificação geral'!$K29,'Classificação geral'!$M29,"")</f>
        <v/>
      </c>
      <c r="EU36" s="215" t="str">
        <f>IF($ER36='Classificação geral'!$K29,'Classificação geral'!$N29,"")</f>
        <v/>
      </c>
      <c r="EV36" s="215" t="str">
        <f>IF($ER36='Classificação geral'!$K29,'Classificação geral'!$O29,"")</f>
        <v/>
      </c>
      <c r="EW36" s="215" t="str">
        <f>IF($ER36='Classificação geral'!$K29,'Classificação geral'!$AH29,"")</f>
        <v/>
      </c>
      <c r="EX36" s="216" t="str">
        <f>IFERROR(RANK(EW36,EW:EW,0)+ COUNTIF(EW$12:$GW34,EW36),"")</f>
        <v/>
      </c>
      <c r="EY36" s="209"/>
      <c r="EZ36" s="214" t="str">
        <f>IFERROR(IF(AND('Classificação geral'!$J29="mas",'Classificação geral'!$K29=3,'Classificação geral'!$G29="PCT"),'Classificação geral'!$A29,""),"")</f>
        <v/>
      </c>
      <c r="FA36" s="214" t="str">
        <f>IFERROR(IF(AND('Classificação geral'!$J29="mas",'Classificação geral'!$K29=3,'Classificação geral'!$G29="PCT"),'Classificação geral'!$B29,""),"")</f>
        <v/>
      </c>
      <c r="FB36" s="215" t="str">
        <f>IF($FA36='Classificação geral'!$B29,'Classificação geral'!$C29,"")</f>
        <v/>
      </c>
      <c r="FC36" s="215" t="str">
        <f>IF($FA36='Classificação geral'!$B29,'Classificação geral'!$D29,"")</f>
        <v/>
      </c>
      <c r="FD36" s="215" t="str">
        <f>IF($FA36='Classificação geral'!$B29,'Classificação geral'!$J29,"")</f>
        <v/>
      </c>
      <c r="FE36" s="214" t="str">
        <f>IFERROR(IF(AND($FD36="mas",'Classificação geral'!$K29=3),'Classificação geral'!K29,""),"")</f>
        <v/>
      </c>
      <c r="FF36" s="214" t="str">
        <f>IFERROR(IF(AND($FD36="mas",'Classificação geral'!$K29=3),'Classificação geral'!AG29,""),"")</f>
        <v/>
      </c>
      <c r="FG36" s="214" t="str">
        <f>IFERROR(IF(AND($FD36="mas",'Classificação geral'!$K29=3),'Classificação geral'!M29,""),"")</f>
        <v/>
      </c>
      <c r="FH36" s="214" t="str">
        <f>IFERROR(IF(AND($FD36="mas",'Classificação geral'!$K29=3),'Classificação geral'!N29,""),"")</f>
        <v/>
      </c>
      <c r="FI36" s="214" t="str">
        <f>IFERROR(IF(AND($FD36="mas",'Classificação geral'!$K29=3),'Classificação geral'!O29,""),"")</f>
        <v/>
      </c>
      <c r="FJ36" s="214" t="str">
        <f>IFERROR(IF(AND($FD36="mas",'Classificação geral'!$K29=3),'Classificação geral'!AH29,""),"")</f>
        <v/>
      </c>
      <c r="FK36" s="216" t="str">
        <f>IFERROR(RANK(FJ36,FJ:FJ,0)+ COUNTIF(FJ$12:$FJ34,FJ36),"")</f>
        <v/>
      </c>
    </row>
    <row r="37" spans="2:167" s="199" customFormat="1" ht="27.75" customHeight="1" x14ac:dyDescent="0.4">
      <c r="B37" s="248" t="str">
        <f t="shared" si="0"/>
        <v/>
      </c>
      <c r="C37" s="238" t="str">
        <f t="shared" si="1"/>
        <v/>
      </c>
      <c r="D37" s="238" t="str">
        <f t="shared" si="2"/>
        <v/>
      </c>
      <c r="E37" s="238" t="str">
        <f t="shared" si="3"/>
        <v/>
      </c>
      <c r="F37" s="239" t="str">
        <f t="shared" si="4"/>
        <v/>
      </c>
      <c r="G37" s="239" t="str">
        <f t="shared" si="5"/>
        <v/>
      </c>
      <c r="H37" s="240" t="str">
        <f t="shared" si="6"/>
        <v/>
      </c>
      <c r="I37" s="240" t="str">
        <f t="shared" si="7"/>
        <v/>
      </c>
      <c r="J37" s="240" t="str">
        <f t="shared" si="8"/>
        <v/>
      </c>
      <c r="K37" s="241">
        <v>24</v>
      </c>
      <c r="L37" s="432"/>
      <c r="M37" s="242"/>
      <c r="N37" s="242"/>
      <c r="O37" s="248" t="str">
        <f t="shared" si="9"/>
        <v/>
      </c>
      <c r="P37" s="238" t="str">
        <f t="shared" si="10"/>
        <v/>
      </c>
      <c r="Q37" s="238" t="str">
        <f t="shared" si="11"/>
        <v/>
      </c>
      <c r="R37" s="238" t="str">
        <f t="shared" si="12"/>
        <v/>
      </c>
      <c r="S37" s="239" t="str">
        <f t="shared" si="13"/>
        <v/>
      </c>
      <c r="T37" s="239" t="str">
        <f t="shared" si="14"/>
        <v/>
      </c>
      <c r="U37" s="240" t="str">
        <f t="shared" si="15"/>
        <v/>
      </c>
      <c r="V37" s="240" t="str">
        <f t="shared" si="16"/>
        <v/>
      </c>
      <c r="W37" s="240" t="str">
        <f t="shared" si="17"/>
        <v/>
      </c>
      <c r="X37" s="241">
        <v>24</v>
      </c>
      <c r="Y37" s="432"/>
      <c r="Z37" s="242"/>
      <c r="AA37" s="243"/>
      <c r="AB37" s="249" t="str">
        <f t="shared" si="18"/>
        <v/>
      </c>
      <c r="AC37" s="238" t="str">
        <f t="shared" si="19"/>
        <v/>
      </c>
      <c r="AD37" s="238" t="str">
        <f t="shared" si="20"/>
        <v/>
      </c>
      <c r="AE37" s="238" t="str">
        <f t="shared" si="21"/>
        <v/>
      </c>
      <c r="AF37" s="239" t="str">
        <f t="shared" si="22"/>
        <v/>
      </c>
      <c r="AG37" s="239" t="str">
        <f t="shared" si="23"/>
        <v/>
      </c>
      <c r="AH37" s="240" t="str">
        <f t="shared" si="24"/>
        <v/>
      </c>
      <c r="AI37" s="240" t="str">
        <f t="shared" si="25"/>
        <v/>
      </c>
      <c r="AJ37" s="240" t="str">
        <f t="shared" si="26"/>
        <v/>
      </c>
      <c r="AK37" s="241">
        <v>24</v>
      </c>
      <c r="AL37" s="432"/>
      <c r="AM37" s="242"/>
      <c r="AN37" s="242"/>
      <c r="AO37" s="249" t="str">
        <f t="shared" si="27"/>
        <v/>
      </c>
      <c r="AP37" s="238" t="str">
        <f t="shared" si="28"/>
        <v/>
      </c>
      <c r="AQ37" s="238" t="str">
        <f t="shared" si="29"/>
        <v/>
      </c>
      <c r="AR37" s="238" t="str">
        <f t="shared" si="30"/>
        <v/>
      </c>
      <c r="AS37" s="239" t="str">
        <f t="shared" si="31"/>
        <v/>
      </c>
      <c r="AT37" s="239" t="str">
        <f t="shared" si="32"/>
        <v/>
      </c>
      <c r="AU37" s="240" t="str">
        <f t="shared" si="33"/>
        <v/>
      </c>
      <c r="AV37" s="240" t="str">
        <f t="shared" si="34"/>
        <v/>
      </c>
      <c r="AW37" s="240" t="str">
        <f t="shared" si="35"/>
        <v/>
      </c>
      <c r="AX37" s="241">
        <v>24</v>
      </c>
      <c r="AY37" s="432"/>
      <c r="AZ37" s="243"/>
      <c r="BA37" s="243"/>
      <c r="BB37" s="248" t="str">
        <f t="shared" si="36"/>
        <v/>
      </c>
      <c r="BC37" s="238" t="str">
        <f t="shared" si="37"/>
        <v/>
      </c>
      <c r="BD37" s="238" t="str">
        <f t="shared" si="38"/>
        <v/>
      </c>
      <c r="BE37" s="238" t="str">
        <f t="shared" si="39"/>
        <v/>
      </c>
      <c r="BF37" s="239" t="str">
        <f t="shared" si="40"/>
        <v/>
      </c>
      <c r="BG37" s="239" t="str">
        <f t="shared" si="41"/>
        <v/>
      </c>
      <c r="BH37" s="239" t="str">
        <f t="shared" si="42"/>
        <v/>
      </c>
      <c r="BI37" s="239" t="str">
        <f t="shared" si="43"/>
        <v/>
      </c>
      <c r="BJ37" s="240" t="str">
        <f t="shared" si="44"/>
        <v/>
      </c>
      <c r="BK37" s="241">
        <v>24</v>
      </c>
      <c r="BL37" s="432"/>
      <c r="BM37" s="242"/>
      <c r="BN37" s="242"/>
      <c r="BO37" s="248" t="str">
        <f t="shared" si="45"/>
        <v/>
      </c>
      <c r="BP37" s="238" t="str">
        <f t="shared" si="46"/>
        <v/>
      </c>
      <c r="BQ37" s="238" t="str">
        <f t="shared" si="47"/>
        <v/>
      </c>
      <c r="BR37" s="238" t="str">
        <f t="shared" si="48"/>
        <v/>
      </c>
      <c r="BS37" s="239" t="str">
        <f t="shared" si="49"/>
        <v/>
      </c>
      <c r="BT37" s="239" t="str">
        <f t="shared" si="50"/>
        <v/>
      </c>
      <c r="BU37" s="240" t="str">
        <f t="shared" si="51"/>
        <v/>
      </c>
      <c r="BV37" s="240" t="str">
        <f t="shared" si="52"/>
        <v/>
      </c>
      <c r="BW37" s="240" t="str">
        <f t="shared" si="53"/>
        <v/>
      </c>
      <c r="BX37" s="241">
        <v>24</v>
      </c>
      <c r="BY37" s="432"/>
      <c r="CM37" s="214" t="str">
        <f>IFERROR(IF(AND('Classificação geral'!$J30="FEM",'Classificação geral'!$K30=1,'Classificação geral'!G30="PCT"),'Classificação geral'!A30,""),"")</f>
        <v/>
      </c>
      <c r="CN37" s="214" t="str">
        <f>IFERROR(IF(AND('Classificação geral'!$J30="FEM",'Classificação geral'!$K30=1,'Classificação geral'!G30="PCT"),'Classificação geral'!$B30,""),"")</f>
        <v/>
      </c>
      <c r="CO37" s="215" t="str">
        <f>IF($CN37='Classificação geral'!$B30,'Classificação geral'!$C30,"")</f>
        <v/>
      </c>
      <c r="CP37" s="215" t="str">
        <f>IF($CN37='Classificação geral'!$B30,'Classificação geral'!$D30,"")</f>
        <v/>
      </c>
      <c r="CQ37" s="215" t="str">
        <f>IF($CN37='Classificação geral'!$B30,'Classificação geral'!$J30,"")</f>
        <v/>
      </c>
      <c r="CR37" s="215" t="str">
        <f>IF($CQ37='Classificação geral'!$J30,'Classificação geral'!$K30,"")</f>
        <v/>
      </c>
      <c r="CS37" s="205" t="str">
        <f>IF($CR37='Classificação geral'!$K30,'Classificação geral'!$AG30,"")</f>
        <v/>
      </c>
      <c r="CT37" s="215" t="str">
        <f>IF($CR37='Classificação geral'!$K30,'Classificação geral'!$M30,"")</f>
        <v/>
      </c>
      <c r="CU37" s="215" t="str">
        <f>IF($CR37='Classificação geral'!$K30,'Classificação geral'!$N30,"")</f>
        <v/>
      </c>
      <c r="CV37" s="215" t="str">
        <f>IF($CR37='Classificação geral'!$K30,'Classificação geral'!$O30,"")</f>
        <v/>
      </c>
      <c r="CW37" s="309" t="str">
        <f>IF($CR37='Classificação geral'!$K30,'Classificação geral'!$AH30,"")</f>
        <v/>
      </c>
      <c r="CX37" s="216" t="str">
        <f>IFERROR(RANK(CW37,CW:CW,0)+ COUNTIF($CW$12:CW36,CW37),"")</f>
        <v/>
      </c>
      <c r="CY37" s="209" t="str">
        <f ca="1">IFERROR(RDEM(CX37,CX:CX,0),"")</f>
        <v/>
      </c>
      <c r="CZ37" s="214" t="str">
        <f>IFERROR(IF(AND('Classificação geral'!$J30="mas",'Classificação geral'!$K30=1,'Classificação geral'!$G30="pct"),'Classificação geral'!$A30,""),"")</f>
        <v/>
      </c>
      <c r="DA37" s="214" t="str">
        <f>IFERROR(IF(AND('Classificação geral'!$J30="mas",'Classificação geral'!$K30=1,'Classificação geral'!$G30="PCT"),'Classificação geral'!$B30,""),"")</f>
        <v/>
      </c>
      <c r="DB37" s="215" t="str">
        <f>IF($DA37='Classificação geral'!$B30,'Classificação geral'!$C30,"")</f>
        <v/>
      </c>
      <c r="DC37" s="215" t="str">
        <f>IF($DA37='Classificação geral'!$B30,'Classificação geral'!$D30,"")</f>
        <v/>
      </c>
      <c r="DD37" s="215" t="str">
        <f>IF($DA37='Classificação geral'!$B30,'Classificação geral'!$J30,"")</f>
        <v/>
      </c>
      <c r="DE37" s="214" t="str">
        <f>IFERROR(IF(AND($DD37="mas",'Classificação geral'!$K30=1),'Classificação geral'!K30,""),"")</f>
        <v/>
      </c>
      <c r="DF37" s="214" t="str">
        <f>IFERROR(IF(AND($DD37="mas",'Classificação geral'!$K30=1),'Classificação geral'!AG30,""),"")</f>
        <v/>
      </c>
      <c r="DG37" s="214" t="str">
        <f>IFERROR(IF(AND($DD37="mas",'Classificação geral'!$K30=1),'Classificação geral'!M30,""),"")</f>
        <v/>
      </c>
      <c r="DH37" s="214" t="str">
        <f>IFERROR(IF(AND($DD37="mas",'Classificação geral'!$K30=1),'Classificação geral'!N30,""),"")</f>
        <v/>
      </c>
      <c r="DI37" s="214" t="str">
        <f>IFERROR(IF(AND($DD37="mas",'Classificação geral'!$K30=1),'Classificação geral'!O30,""),"")</f>
        <v/>
      </c>
      <c r="DJ37" s="214" t="str">
        <f>IFERROR(IF(AND($DD37="mas",'Classificação geral'!$K30=1),'Classificação geral'!AH30,""),"")</f>
        <v/>
      </c>
      <c r="DK37" s="216" t="str">
        <f>IFERROR(RANK(DJ37,DJ24:DJ223,0)+ COUNTIF($DJ$12:DJ36,DJ37),"")</f>
        <v/>
      </c>
      <c r="DL37" s="209"/>
      <c r="DM37" s="214" t="str">
        <f>IFERROR(IF(AND('Classificação geral'!$J30="fem",'Classificação geral'!$K30=2,'Classificação geral'!$G30="pct"),'Classificação geral'!$A30,""),"")</f>
        <v/>
      </c>
      <c r="DN37" s="214" t="str">
        <f>IFERROR(IF(AND('Classificação geral'!$J30="fem",'Classificação geral'!$K30=2,'Classificação geral'!$G30="pct"),'Classificação geral'!$B30,""),"")</f>
        <v/>
      </c>
      <c r="DO37" s="215" t="str">
        <f>IF($DN37='Classificação geral'!$B30,'Classificação geral'!$C30,"")</f>
        <v/>
      </c>
      <c r="DP37" s="215" t="str">
        <f>IF($DN37='Classificação geral'!$B30,'Classificação geral'!$D30,"")</f>
        <v/>
      </c>
      <c r="DQ37" s="215" t="str">
        <f>IF($DN37='Classificação geral'!$B30,'Classificação geral'!$J30,"")</f>
        <v/>
      </c>
      <c r="DR37" s="214" t="str">
        <f>IFERROR(IF(AND($DQ37="fem",'Classificação geral'!$K30=2),'Classificação geral'!K30,""),"")</f>
        <v/>
      </c>
      <c r="DS37" s="214" t="str">
        <f>IFERROR(IF(AND($DQ37="fem",'Classificação geral'!$K30=2),'Classificação geral'!AG30,""),"")</f>
        <v/>
      </c>
      <c r="DT37" s="214" t="str">
        <f>IFERROR(IF(AND($DQ37="fem",'Classificação geral'!$K30=2),'Classificação geral'!M30,""),"")</f>
        <v/>
      </c>
      <c r="DU37" s="214" t="str">
        <f>IFERROR(IF(AND($DQ37="fem",'Classificação geral'!$K30=2),'Classificação geral'!N30,""),"")</f>
        <v/>
      </c>
      <c r="DV37" s="214" t="str">
        <f>IFERROR(IF(AND($DQ37="fem",'Classificação geral'!$K30=2),'Classificação geral'!O30,""),"")</f>
        <v/>
      </c>
      <c r="DW37" s="214" t="str">
        <f>IFERROR(IF(AND($DQ37="fem",'Classificação geral'!$K30=2),'Classificação geral'!AH30,""),"")</f>
        <v/>
      </c>
      <c r="DX37" s="216" t="str">
        <f>IFERROR(RANK(DW37,DW:DW,0)+ COUNTIF(DW$12:$DW35,DW37),"")</f>
        <v/>
      </c>
      <c r="DY37" s="209"/>
      <c r="DZ37" s="214" t="str">
        <f>IFERROR(IF(AND('Classificação geral'!$J30="mas",'Classificação geral'!$K30=2,'Classificação geral'!$G30="pct"),'Classificação geral'!$A30,""),"")</f>
        <v/>
      </c>
      <c r="EA37" s="214" t="str">
        <f>IFERROR(IF(AND('Classificação geral'!$J30="mas",'Classificação geral'!$K30=2,'Classificação geral'!$G30="pct"),'Classificação geral'!$B30,""),"")</f>
        <v/>
      </c>
      <c r="EB37" s="215" t="str">
        <f>IF($EA37='Classificação geral'!$B30,'Classificação geral'!$C30,"")</f>
        <v/>
      </c>
      <c r="EC37" s="215" t="str">
        <f>IF($EA37='Classificação geral'!$B30,'Classificação geral'!$D30,"")</f>
        <v/>
      </c>
      <c r="ED37" s="215" t="str">
        <f>IF($EA37='Classificação geral'!$B30,'Classificação geral'!$J30,"")</f>
        <v/>
      </c>
      <c r="EE37" s="214" t="str">
        <f>IFERROR(IF(AND($ED37="mas",'Classificação geral'!$K30=2),'Classificação geral'!K30,""),"")</f>
        <v/>
      </c>
      <c r="EF37" s="214" t="str">
        <f>IFERROR(IF(AND($ED37="mas",'Classificação geral'!$K30=2),'Classificação geral'!AG30,""),"")</f>
        <v/>
      </c>
      <c r="EG37" s="214" t="str">
        <f>IFERROR(IF(AND($ED37="mas",'Classificação geral'!$K30=2),'Classificação geral'!M30,""),"")</f>
        <v/>
      </c>
      <c r="EH37" s="214" t="str">
        <f>IFERROR(IF(AND($ED37="mas",'Classificação geral'!$K30=2),'Classificação geral'!N30,""),"")</f>
        <v/>
      </c>
      <c r="EI37" s="214" t="str">
        <f>IFERROR(IF(AND($ED37="mas",'Classificação geral'!$K30=2),'Classificação geral'!O30,""),"")</f>
        <v/>
      </c>
      <c r="EJ37" s="214" t="str">
        <f>IFERROR(IF(AND($ED37="mas",'Classificação geral'!$K30=2),'Classificação geral'!AH30,""),"")</f>
        <v/>
      </c>
      <c r="EK37" s="216" t="str">
        <f>IFERROR(RANK(EJ37,EJ:EJ,0)+ COUNTIF(EJ$12:$GJ$12,EJ37),"")</f>
        <v/>
      </c>
      <c r="EL37" s="209"/>
      <c r="EM37" s="214" t="str">
        <f>IFERROR(IF(AND('Classificação geral'!$J30="fem",'Classificação geral'!$K30=3,'Classificação geral'!$G30="pct"),'Classificação geral'!$A30,""),"")</f>
        <v/>
      </c>
      <c r="EN37" s="214" t="str">
        <f>IFERROR(IF(AND('Classificação geral'!$J30="fem",'Classificação geral'!$K30=3,'Classificação geral'!$G30="pct"),'Classificação geral'!$B30,""),"")</f>
        <v/>
      </c>
      <c r="EO37" s="215" t="str">
        <f>IF($EN37='Classificação geral'!$B30,'Classificação geral'!$C30,"")</f>
        <v/>
      </c>
      <c r="EP37" s="215" t="str">
        <f>IF($EN37='Classificação geral'!$B30,'Classificação geral'!$D30,"")</f>
        <v/>
      </c>
      <c r="EQ37" s="215" t="str">
        <f>IF($EN37='Classificação geral'!$B30,'Classificação geral'!$J30,"")</f>
        <v/>
      </c>
      <c r="ER37" s="215" t="str">
        <f>IF($EQ37='Classificação geral'!$J30,'Classificação geral'!$K30,"")</f>
        <v/>
      </c>
      <c r="ES37" s="215" t="str">
        <f>IF($ER37='Classificação geral'!$K30,'Classificação geral'!$AG30,"")</f>
        <v/>
      </c>
      <c r="ET37" s="215" t="str">
        <f>IF($ER37='Classificação geral'!$K30,'Classificação geral'!$M30,"")</f>
        <v/>
      </c>
      <c r="EU37" s="215" t="str">
        <f>IF($ER37='Classificação geral'!$K30,'Classificação geral'!$N30,"")</f>
        <v/>
      </c>
      <c r="EV37" s="215" t="str">
        <f>IF($ER37='Classificação geral'!$K30,'Classificação geral'!$O30,"")</f>
        <v/>
      </c>
      <c r="EW37" s="215" t="str">
        <f>IF($ER37='Classificação geral'!$K30,'Classificação geral'!$AH30,"")</f>
        <v/>
      </c>
      <c r="EX37" s="216" t="str">
        <f>IFERROR(RANK(EW37,EW:EW,0)+ COUNTIF(EW$12:$GW35,EW37),"")</f>
        <v/>
      </c>
      <c r="EY37" s="209"/>
      <c r="EZ37" s="214" t="str">
        <f>IFERROR(IF(AND('Classificação geral'!$J30="mas",'Classificação geral'!$K30=3,'Classificação geral'!$G30="PCT"),'Classificação geral'!$A30,""),"")</f>
        <v/>
      </c>
      <c r="FA37" s="214" t="str">
        <f>IFERROR(IF(AND('Classificação geral'!$J30="mas",'Classificação geral'!$K30=3,'Classificação geral'!$G30="PCT"),'Classificação geral'!$B30,""),"")</f>
        <v/>
      </c>
      <c r="FB37" s="215" t="str">
        <f>IF($FA37='Classificação geral'!$B30,'Classificação geral'!$C30,"")</f>
        <v/>
      </c>
      <c r="FC37" s="215" t="str">
        <f>IF($FA37='Classificação geral'!$B30,'Classificação geral'!$D30,"")</f>
        <v/>
      </c>
      <c r="FD37" s="215" t="str">
        <f>IF($FA37='Classificação geral'!$B30,'Classificação geral'!$J30,"")</f>
        <v/>
      </c>
      <c r="FE37" s="214" t="str">
        <f>IFERROR(IF(AND($FD37="mas",'Classificação geral'!$K30=3),'Classificação geral'!K30,""),"")</f>
        <v/>
      </c>
      <c r="FF37" s="214" t="str">
        <f>IFERROR(IF(AND($FD37="mas",'Classificação geral'!$K30=3),'Classificação geral'!AG30,""),"")</f>
        <v/>
      </c>
      <c r="FG37" s="214" t="str">
        <f>IFERROR(IF(AND($FD37="mas",'Classificação geral'!$K30=3),'Classificação geral'!M30,""),"")</f>
        <v/>
      </c>
      <c r="FH37" s="214" t="str">
        <f>IFERROR(IF(AND($FD37="mas",'Classificação geral'!$K30=3),'Classificação geral'!N30,""),"")</f>
        <v/>
      </c>
      <c r="FI37" s="214" t="str">
        <f>IFERROR(IF(AND($FD37="mas",'Classificação geral'!$K30=3),'Classificação geral'!O30,""),"")</f>
        <v/>
      </c>
      <c r="FJ37" s="214" t="str">
        <f>IFERROR(IF(AND($FD37="mas",'Classificação geral'!$K30=3),'Classificação geral'!AH30,""),"")</f>
        <v/>
      </c>
      <c r="FK37" s="216" t="str">
        <f>IFERROR(RANK(FJ37,FJ:FJ,0)+ COUNTIF(FJ$12:$FJ35,FJ37),"")</f>
        <v/>
      </c>
    </row>
    <row r="38" spans="2:167" s="199" customFormat="1" ht="27.75" customHeight="1" x14ac:dyDescent="0.4">
      <c r="B38" s="248" t="str">
        <f t="shared" si="0"/>
        <v/>
      </c>
      <c r="C38" s="238" t="str">
        <f t="shared" si="1"/>
        <v/>
      </c>
      <c r="D38" s="238" t="str">
        <f t="shared" si="2"/>
        <v/>
      </c>
      <c r="E38" s="238" t="str">
        <f t="shared" si="3"/>
        <v/>
      </c>
      <c r="F38" s="239" t="str">
        <f t="shared" si="4"/>
        <v/>
      </c>
      <c r="G38" s="239" t="str">
        <f t="shared" si="5"/>
        <v/>
      </c>
      <c r="H38" s="240" t="str">
        <f t="shared" si="6"/>
        <v/>
      </c>
      <c r="I38" s="240" t="str">
        <f t="shared" si="7"/>
        <v/>
      </c>
      <c r="J38" s="240" t="str">
        <f t="shared" si="8"/>
        <v/>
      </c>
      <c r="K38" s="241">
        <v>25</v>
      </c>
      <c r="L38" s="432"/>
      <c r="M38" s="242"/>
      <c r="N38" s="242"/>
      <c r="O38" s="248" t="str">
        <f t="shared" si="9"/>
        <v/>
      </c>
      <c r="P38" s="238" t="str">
        <f t="shared" si="10"/>
        <v/>
      </c>
      <c r="Q38" s="238" t="str">
        <f t="shared" si="11"/>
        <v/>
      </c>
      <c r="R38" s="238" t="str">
        <f t="shared" si="12"/>
        <v/>
      </c>
      <c r="S38" s="239" t="str">
        <f t="shared" si="13"/>
        <v/>
      </c>
      <c r="T38" s="239" t="str">
        <f t="shared" si="14"/>
        <v/>
      </c>
      <c r="U38" s="240" t="str">
        <f t="shared" si="15"/>
        <v/>
      </c>
      <c r="V38" s="240" t="str">
        <f t="shared" si="16"/>
        <v/>
      </c>
      <c r="W38" s="240" t="str">
        <f t="shared" si="17"/>
        <v/>
      </c>
      <c r="X38" s="241">
        <v>25</v>
      </c>
      <c r="Y38" s="432"/>
      <c r="Z38" s="242"/>
      <c r="AA38" s="243"/>
      <c r="AB38" s="249" t="str">
        <f t="shared" si="18"/>
        <v/>
      </c>
      <c r="AC38" s="238" t="str">
        <f t="shared" si="19"/>
        <v/>
      </c>
      <c r="AD38" s="238" t="str">
        <f t="shared" si="20"/>
        <v/>
      </c>
      <c r="AE38" s="238" t="str">
        <f t="shared" si="21"/>
        <v/>
      </c>
      <c r="AF38" s="239" t="str">
        <f t="shared" si="22"/>
        <v/>
      </c>
      <c r="AG38" s="239" t="str">
        <f t="shared" si="23"/>
        <v/>
      </c>
      <c r="AH38" s="240" t="str">
        <f t="shared" si="24"/>
        <v/>
      </c>
      <c r="AI38" s="240" t="str">
        <f t="shared" si="25"/>
        <v/>
      </c>
      <c r="AJ38" s="240" t="str">
        <f t="shared" si="26"/>
        <v/>
      </c>
      <c r="AK38" s="241">
        <v>25</v>
      </c>
      <c r="AL38" s="432"/>
      <c r="AM38" s="242"/>
      <c r="AN38" s="242"/>
      <c r="AO38" s="249" t="str">
        <f t="shared" si="27"/>
        <v/>
      </c>
      <c r="AP38" s="238" t="str">
        <f t="shared" si="28"/>
        <v/>
      </c>
      <c r="AQ38" s="238" t="str">
        <f t="shared" si="29"/>
        <v/>
      </c>
      <c r="AR38" s="238" t="str">
        <f t="shared" si="30"/>
        <v/>
      </c>
      <c r="AS38" s="239" t="str">
        <f t="shared" si="31"/>
        <v/>
      </c>
      <c r="AT38" s="239" t="str">
        <f t="shared" si="32"/>
        <v/>
      </c>
      <c r="AU38" s="240" t="str">
        <f t="shared" si="33"/>
        <v/>
      </c>
      <c r="AV38" s="240" t="str">
        <f t="shared" si="34"/>
        <v/>
      </c>
      <c r="AW38" s="240" t="str">
        <f t="shared" si="35"/>
        <v/>
      </c>
      <c r="AX38" s="241">
        <v>25</v>
      </c>
      <c r="AY38" s="432"/>
      <c r="AZ38" s="243"/>
      <c r="BA38" s="243"/>
      <c r="BB38" s="248" t="str">
        <f t="shared" si="36"/>
        <v/>
      </c>
      <c r="BC38" s="238" t="str">
        <f t="shared" si="37"/>
        <v/>
      </c>
      <c r="BD38" s="238" t="str">
        <f t="shared" si="38"/>
        <v/>
      </c>
      <c r="BE38" s="238" t="str">
        <f t="shared" si="39"/>
        <v/>
      </c>
      <c r="BF38" s="239" t="str">
        <f t="shared" si="40"/>
        <v/>
      </c>
      <c r="BG38" s="239" t="str">
        <f t="shared" si="41"/>
        <v/>
      </c>
      <c r="BH38" s="239" t="str">
        <f t="shared" si="42"/>
        <v/>
      </c>
      <c r="BI38" s="239" t="str">
        <f t="shared" si="43"/>
        <v/>
      </c>
      <c r="BJ38" s="240" t="str">
        <f t="shared" si="44"/>
        <v/>
      </c>
      <c r="BK38" s="241">
        <v>25</v>
      </c>
      <c r="BL38" s="432"/>
      <c r="BM38" s="242"/>
      <c r="BN38" s="242"/>
      <c r="BO38" s="248" t="str">
        <f t="shared" si="45"/>
        <v/>
      </c>
      <c r="BP38" s="238" t="str">
        <f t="shared" si="46"/>
        <v/>
      </c>
      <c r="BQ38" s="238" t="str">
        <f t="shared" si="47"/>
        <v/>
      </c>
      <c r="BR38" s="238" t="str">
        <f t="shared" si="48"/>
        <v/>
      </c>
      <c r="BS38" s="239" t="str">
        <f t="shared" si="49"/>
        <v/>
      </c>
      <c r="BT38" s="239" t="str">
        <f t="shared" si="50"/>
        <v/>
      </c>
      <c r="BU38" s="240" t="str">
        <f t="shared" si="51"/>
        <v/>
      </c>
      <c r="BV38" s="240" t="str">
        <f t="shared" si="52"/>
        <v/>
      </c>
      <c r="BW38" s="240" t="str">
        <f t="shared" si="53"/>
        <v/>
      </c>
      <c r="BX38" s="241">
        <v>25</v>
      </c>
      <c r="BY38" s="432"/>
      <c r="CM38" s="214" t="str">
        <f>IFERROR(IF(AND('Classificação geral'!$J31="FEM",'Classificação geral'!$K31=1,'Classificação geral'!G31="PCT"),'Classificação geral'!A31,""),"")</f>
        <v/>
      </c>
      <c r="CN38" s="214" t="str">
        <f>IFERROR(IF(AND('Classificação geral'!$J31="FEM",'Classificação geral'!$K31=1,'Classificação geral'!G31="PCT"),'Classificação geral'!$B31,""),"")</f>
        <v/>
      </c>
      <c r="CO38" s="215" t="str">
        <f>IF($CN38='Classificação geral'!$B31,'Classificação geral'!$C31,"")</f>
        <v/>
      </c>
      <c r="CP38" s="215" t="str">
        <f>IF($CN38='Classificação geral'!$B31,'Classificação geral'!$D31,"")</f>
        <v/>
      </c>
      <c r="CQ38" s="215" t="str">
        <f>IF($CN38='Classificação geral'!$B31,'Classificação geral'!$J31,"")</f>
        <v/>
      </c>
      <c r="CR38" s="215" t="str">
        <f>IF($CQ38='Classificação geral'!$J31,'Classificação geral'!$K31,"")</f>
        <v/>
      </c>
      <c r="CS38" s="205" t="str">
        <f>IF($CR38='Classificação geral'!$K31,'Classificação geral'!$AG31,"")</f>
        <v/>
      </c>
      <c r="CT38" s="215" t="str">
        <f>IF($CR38='Classificação geral'!$K31,'Classificação geral'!$M31,"")</f>
        <v/>
      </c>
      <c r="CU38" s="215" t="str">
        <f>IF($CR38='Classificação geral'!$K31,'Classificação geral'!$N31,"")</f>
        <v/>
      </c>
      <c r="CV38" s="215" t="str">
        <f>IF($CR38='Classificação geral'!$K31,'Classificação geral'!$O31,"")</f>
        <v/>
      </c>
      <c r="CW38" s="309" t="str">
        <f>IF($CR38='Classificação geral'!$K31,'Classificação geral'!$AH31,"")</f>
        <v/>
      </c>
      <c r="CX38" s="216" t="str">
        <f>IFERROR(RANK(CW38,CW:CW,0)+ COUNTIF($CW$12:CW37,CW38),"")</f>
        <v/>
      </c>
      <c r="CY38" s="209" t="str">
        <f ca="1">IFERROR(RDEM(CX38,CX:CX,0),"")</f>
        <v/>
      </c>
      <c r="CZ38" s="214" t="str">
        <f>IFERROR(IF(AND('Classificação geral'!$J31="mas",'Classificação geral'!$K31=1,'Classificação geral'!$G31="pct"),'Classificação geral'!$A31,""),"")</f>
        <v/>
      </c>
      <c r="DA38" s="214" t="str">
        <f>IFERROR(IF(AND('Classificação geral'!$J31="mas",'Classificação geral'!$K31=1,'Classificação geral'!$G31="PCT"),'Classificação geral'!$B31,""),"")</f>
        <v/>
      </c>
      <c r="DB38" s="215" t="str">
        <f>IF($DA38='Classificação geral'!$B31,'Classificação geral'!$C31,"")</f>
        <v/>
      </c>
      <c r="DC38" s="215" t="str">
        <f>IF($DA38='Classificação geral'!$B31,'Classificação geral'!$D31,"")</f>
        <v/>
      </c>
      <c r="DD38" s="215" t="str">
        <f>IF($DA38='Classificação geral'!$B31,'Classificação geral'!$J31,"")</f>
        <v/>
      </c>
      <c r="DE38" s="214" t="str">
        <f>IFERROR(IF(AND($DD38="mas",'Classificação geral'!$K31=1),'Classificação geral'!K31,""),"")</f>
        <v/>
      </c>
      <c r="DF38" s="214" t="str">
        <f>IFERROR(IF(AND($DD38="mas",'Classificação geral'!$K31=1),'Classificação geral'!AG31,""),"")</f>
        <v/>
      </c>
      <c r="DG38" s="214" t="str">
        <f>IFERROR(IF(AND($DD38="mas",'Classificação geral'!$K31=1),'Classificação geral'!M31,""),"")</f>
        <v/>
      </c>
      <c r="DH38" s="214" t="str">
        <f>IFERROR(IF(AND($DD38="mas",'Classificação geral'!$K31=1),'Classificação geral'!N31,""),"")</f>
        <v/>
      </c>
      <c r="DI38" s="214" t="str">
        <f>IFERROR(IF(AND($DD38="mas",'Classificação geral'!$K31=1),'Classificação geral'!O31,""),"")</f>
        <v/>
      </c>
      <c r="DJ38" s="214" t="str">
        <f>IFERROR(IF(AND($DD38="mas",'Classificação geral'!$K31=1),'Classificação geral'!AH31,""),"")</f>
        <v/>
      </c>
      <c r="DK38" s="216" t="str">
        <f>IFERROR(RANK(DJ38,DJ25:DJ224,0)+ COUNTIF($DJ$12:DJ37,DJ38),"")</f>
        <v/>
      </c>
      <c r="DL38" s="209"/>
      <c r="DM38" s="214" t="str">
        <f>IFERROR(IF(AND('Classificação geral'!$J31="fem",'Classificação geral'!$K31=2,'Classificação geral'!$G31="pct"),'Classificação geral'!$A31,""),"")</f>
        <v/>
      </c>
      <c r="DN38" s="214" t="str">
        <f>IFERROR(IF(AND('Classificação geral'!$J31="fem",'Classificação geral'!$K31=2,'Classificação geral'!$G31="pct"),'Classificação geral'!$B31,""),"")</f>
        <v/>
      </c>
      <c r="DO38" s="215" t="str">
        <f>IF($DN38='Classificação geral'!$B31,'Classificação geral'!$C31,"")</f>
        <v/>
      </c>
      <c r="DP38" s="215" t="str">
        <f>IF($DN38='Classificação geral'!$B31,'Classificação geral'!$D31,"")</f>
        <v/>
      </c>
      <c r="DQ38" s="215" t="str">
        <f>IF($DN38='Classificação geral'!$B31,'Classificação geral'!$J31,"")</f>
        <v/>
      </c>
      <c r="DR38" s="214" t="str">
        <f>IFERROR(IF(AND($DQ38="fem",'Classificação geral'!$K31=2),'Classificação geral'!K31,""),"")</f>
        <v/>
      </c>
      <c r="DS38" s="214" t="str">
        <f>IFERROR(IF(AND($DQ38="fem",'Classificação geral'!$K31=2),'Classificação geral'!AG31,""),"")</f>
        <v/>
      </c>
      <c r="DT38" s="214" t="str">
        <f>IFERROR(IF(AND($DQ38="fem",'Classificação geral'!$K31=2),'Classificação geral'!M31,""),"")</f>
        <v/>
      </c>
      <c r="DU38" s="214" t="str">
        <f>IFERROR(IF(AND($DQ38="fem",'Classificação geral'!$K31=2),'Classificação geral'!N31,""),"")</f>
        <v/>
      </c>
      <c r="DV38" s="214" t="str">
        <f>IFERROR(IF(AND($DQ38="fem",'Classificação geral'!$K31=2),'Classificação geral'!O31,""),"")</f>
        <v/>
      </c>
      <c r="DW38" s="214" t="str">
        <f>IFERROR(IF(AND($DQ38="fem",'Classificação geral'!$K31=2),'Classificação geral'!AH31,""),"")</f>
        <v/>
      </c>
      <c r="DX38" s="216" t="str">
        <f>IFERROR(RANK(DW38,DW:DW,0)+ COUNTIF(DW$12:$DW36,DW38),"")</f>
        <v/>
      </c>
      <c r="DY38" s="209"/>
      <c r="DZ38" s="214" t="str">
        <f>IFERROR(IF(AND('Classificação geral'!$J31="mas",'Classificação geral'!$K31=2,'Classificação geral'!$G31="pct"),'Classificação geral'!$A31,""),"")</f>
        <v/>
      </c>
      <c r="EA38" s="214" t="str">
        <f>IFERROR(IF(AND('Classificação geral'!$J31="mas",'Classificação geral'!$K31=2,'Classificação geral'!$G31="pct"),'Classificação geral'!$B31,""),"")</f>
        <v/>
      </c>
      <c r="EB38" s="215" t="str">
        <f>IF($EA38='Classificação geral'!$B31,'Classificação geral'!$C31,"")</f>
        <v/>
      </c>
      <c r="EC38" s="215" t="str">
        <f>IF($EA38='Classificação geral'!$B31,'Classificação geral'!$D31,"")</f>
        <v/>
      </c>
      <c r="ED38" s="215" t="str">
        <f>IF($EA38='Classificação geral'!$B31,'Classificação geral'!$J31,"")</f>
        <v/>
      </c>
      <c r="EE38" s="214" t="str">
        <f>IFERROR(IF(AND($ED38="mas",'Classificação geral'!$K31=2),'Classificação geral'!K31,""),"")</f>
        <v/>
      </c>
      <c r="EF38" s="214" t="str">
        <f>IFERROR(IF(AND($ED38="mas",'Classificação geral'!$K31=2),'Classificação geral'!AG31,""),"")</f>
        <v/>
      </c>
      <c r="EG38" s="214" t="str">
        <f>IFERROR(IF(AND($ED38="mas",'Classificação geral'!$K31=2),'Classificação geral'!M31,""),"")</f>
        <v/>
      </c>
      <c r="EH38" s="214" t="str">
        <f>IFERROR(IF(AND($ED38="mas",'Classificação geral'!$K31=2),'Classificação geral'!N31,""),"")</f>
        <v/>
      </c>
      <c r="EI38" s="214" t="str">
        <f>IFERROR(IF(AND($ED38="mas",'Classificação geral'!$K31=2),'Classificação geral'!O31,""),"")</f>
        <v/>
      </c>
      <c r="EJ38" s="214" t="str">
        <f>IFERROR(IF(AND($ED38="mas",'Classificação geral'!$K31=2),'Classificação geral'!AH31,""),"")</f>
        <v/>
      </c>
      <c r="EK38" s="216" t="str">
        <f>IFERROR(RANK(EJ38,EJ:EJ,0)+ COUNTIF(EJ$12:$GJ$12,EJ38),"")</f>
        <v/>
      </c>
      <c r="EL38" s="209"/>
      <c r="EM38" s="214" t="str">
        <f>IFERROR(IF(AND('Classificação geral'!$J31="fem",'Classificação geral'!$K31=3,'Classificação geral'!$G31="pct"),'Classificação geral'!$A31,""),"")</f>
        <v/>
      </c>
      <c r="EN38" s="214" t="str">
        <f>IFERROR(IF(AND('Classificação geral'!$J31="fem",'Classificação geral'!$K31=3,'Classificação geral'!$G31="pct"),'Classificação geral'!$B31,""),"")</f>
        <v/>
      </c>
      <c r="EO38" s="215" t="str">
        <f>IF($EN38='Classificação geral'!$B31,'Classificação geral'!$C31,"")</f>
        <v/>
      </c>
      <c r="EP38" s="215" t="str">
        <f>IF($EN38='Classificação geral'!$B31,'Classificação geral'!$D31,"")</f>
        <v/>
      </c>
      <c r="EQ38" s="215" t="str">
        <f>IF($EN38='Classificação geral'!$B31,'Classificação geral'!$J31,"")</f>
        <v/>
      </c>
      <c r="ER38" s="215" t="str">
        <f>IF($EQ38='Classificação geral'!$J31,'Classificação geral'!$K31,"")</f>
        <v/>
      </c>
      <c r="ES38" s="215" t="str">
        <f>IF($ER38='Classificação geral'!$K31,'Classificação geral'!$AG31,"")</f>
        <v/>
      </c>
      <c r="ET38" s="215" t="str">
        <f>IF($ER38='Classificação geral'!$K31,'Classificação geral'!$M31,"")</f>
        <v/>
      </c>
      <c r="EU38" s="215" t="str">
        <f>IF($ER38='Classificação geral'!$K31,'Classificação geral'!$N31,"")</f>
        <v/>
      </c>
      <c r="EV38" s="215" t="str">
        <f>IF($ER38='Classificação geral'!$K31,'Classificação geral'!$O31,"")</f>
        <v/>
      </c>
      <c r="EW38" s="215" t="str">
        <f>IF($ER38='Classificação geral'!$K31,'Classificação geral'!$AH31,"")</f>
        <v/>
      </c>
      <c r="EX38" s="216" t="str">
        <f>IFERROR(RANK(EW38,EW:EW,0)+ COUNTIF(EW$12:$GW36,EW38),"")</f>
        <v/>
      </c>
      <c r="EY38" s="209"/>
      <c r="EZ38" s="214" t="str">
        <f>IFERROR(IF(AND('Classificação geral'!$J31="mas",'Classificação geral'!$K31=3,'Classificação geral'!$G31="PCT"),'Classificação geral'!$A31,""),"")</f>
        <v/>
      </c>
      <c r="FA38" s="214" t="str">
        <f>IFERROR(IF(AND('Classificação geral'!$J31="mas",'Classificação geral'!$K31=3,'Classificação geral'!$G31="PCT"),'Classificação geral'!$B31,""),"")</f>
        <v/>
      </c>
      <c r="FB38" s="215" t="str">
        <f>IF($FA38='Classificação geral'!$B31,'Classificação geral'!$C31,"")</f>
        <v/>
      </c>
      <c r="FC38" s="215" t="str">
        <f>IF($FA38='Classificação geral'!$B31,'Classificação geral'!$D31,"")</f>
        <v/>
      </c>
      <c r="FD38" s="215" t="str">
        <f>IF($FA38='Classificação geral'!$B31,'Classificação geral'!$J31,"")</f>
        <v/>
      </c>
      <c r="FE38" s="214" t="str">
        <f>IFERROR(IF(AND($FD38="mas",'Classificação geral'!$K31=3),'Classificação geral'!K31,""),"")</f>
        <v/>
      </c>
      <c r="FF38" s="214" t="str">
        <f>IFERROR(IF(AND($FD38="mas",'Classificação geral'!$K31=3),'Classificação geral'!AG31,""),"")</f>
        <v/>
      </c>
      <c r="FG38" s="214" t="str">
        <f>IFERROR(IF(AND($FD38="mas",'Classificação geral'!$K31=3),'Classificação geral'!M31,""),"")</f>
        <v/>
      </c>
      <c r="FH38" s="214" t="str">
        <f>IFERROR(IF(AND($FD38="mas",'Classificação geral'!$K31=3),'Classificação geral'!N31,""),"")</f>
        <v/>
      </c>
      <c r="FI38" s="214" t="str">
        <f>IFERROR(IF(AND($FD38="mas",'Classificação geral'!$K31=3),'Classificação geral'!O31,""),"")</f>
        <v/>
      </c>
      <c r="FJ38" s="214" t="str">
        <f>IFERROR(IF(AND($FD38="mas",'Classificação geral'!$K31=3),'Classificação geral'!AH31,""),"")</f>
        <v/>
      </c>
      <c r="FK38" s="216" t="str">
        <f>IFERROR(RANK(FJ38,FJ:FJ,0)+ COUNTIF(FJ$12:$FJ36,FJ38),"")</f>
        <v/>
      </c>
    </row>
    <row r="39" spans="2:167" s="199" customFormat="1" ht="27.75" customHeight="1" x14ac:dyDescent="0.4">
      <c r="B39" s="248" t="str">
        <f t="shared" si="0"/>
        <v/>
      </c>
      <c r="C39" s="238" t="str">
        <f t="shared" si="1"/>
        <v/>
      </c>
      <c r="D39" s="238" t="str">
        <f t="shared" si="2"/>
        <v/>
      </c>
      <c r="E39" s="238" t="str">
        <f t="shared" si="3"/>
        <v/>
      </c>
      <c r="F39" s="239" t="str">
        <f t="shared" si="4"/>
        <v/>
      </c>
      <c r="G39" s="239" t="str">
        <f t="shared" si="5"/>
        <v/>
      </c>
      <c r="H39" s="240" t="str">
        <f t="shared" si="6"/>
        <v/>
      </c>
      <c r="I39" s="240" t="str">
        <f t="shared" si="7"/>
        <v/>
      </c>
      <c r="J39" s="240" t="str">
        <f t="shared" si="8"/>
        <v/>
      </c>
      <c r="K39" s="241">
        <v>26</v>
      </c>
      <c r="L39" s="432"/>
      <c r="M39" s="242"/>
      <c r="N39" s="242"/>
      <c r="O39" s="248" t="str">
        <f t="shared" si="9"/>
        <v/>
      </c>
      <c r="P39" s="238" t="str">
        <f t="shared" si="10"/>
        <v/>
      </c>
      <c r="Q39" s="238" t="str">
        <f t="shared" si="11"/>
        <v/>
      </c>
      <c r="R39" s="238" t="str">
        <f t="shared" si="12"/>
        <v/>
      </c>
      <c r="S39" s="239" t="str">
        <f t="shared" si="13"/>
        <v/>
      </c>
      <c r="T39" s="239" t="str">
        <f t="shared" si="14"/>
        <v/>
      </c>
      <c r="U39" s="240" t="str">
        <f t="shared" si="15"/>
        <v/>
      </c>
      <c r="V39" s="240" t="str">
        <f t="shared" si="16"/>
        <v/>
      </c>
      <c r="W39" s="240" t="str">
        <f t="shared" si="17"/>
        <v/>
      </c>
      <c r="X39" s="241">
        <v>26</v>
      </c>
      <c r="Y39" s="432"/>
      <c r="Z39" s="242"/>
      <c r="AA39" s="243"/>
      <c r="AB39" s="249" t="str">
        <f t="shared" si="18"/>
        <v/>
      </c>
      <c r="AC39" s="238" t="str">
        <f t="shared" si="19"/>
        <v/>
      </c>
      <c r="AD39" s="238" t="str">
        <f t="shared" si="20"/>
        <v/>
      </c>
      <c r="AE39" s="238" t="str">
        <f t="shared" si="21"/>
        <v/>
      </c>
      <c r="AF39" s="239" t="str">
        <f t="shared" si="22"/>
        <v/>
      </c>
      <c r="AG39" s="239" t="str">
        <f t="shared" si="23"/>
        <v/>
      </c>
      <c r="AH39" s="240" t="str">
        <f t="shared" si="24"/>
        <v/>
      </c>
      <c r="AI39" s="240" t="str">
        <f t="shared" si="25"/>
        <v/>
      </c>
      <c r="AJ39" s="240" t="str">
        <f t="shared" si="26"/>
        <v/>
      </c>
      <c r="AK39" s="241">
        <v>26</v>
      </c>
      <c r="AL39" s="432"/>
      <c r="AM39" s="242"/>
      <c r="AN39" s="242"/>
      <c r="AO39" s="249" t="str">
        <f t="shared" si="27"/>
        <v/>
      </c>
      <c r="AP39" s="238" t="str">
        <f t="shared" si="28"/>
        <v/>
      </c>
      <c r="AQ39" s="238" t="str">
        <f t="shared" si="29"/>
        <v/>
      </c>
      <c r="AR39" s="238" t="str">
        <f t="shared" si="30"/>
        <v/>
      </c>
      <c r="AS39" s="239" t="str">
        <f t="shared" si="31"/>
        <v/>
      </c>
      <c r="AT39" s="239" t="str">
        <f t="shared" si="32"/>
        <v/>
      </c>
      <c r="AU39" s="240" t="str">
        <f t="shared" si="33"/>
        <v/>
      </c>
      <c r="AV39" s="240" t="str">
        <f t="shared" si="34"/>
        <v/>
      </c>
      <c r="AW39" s="240" t="str">
        <f t="shared" si="35"/>
        <v/>
      </c>
      <c r="AX39" s="241">
        <v>26</v>
      </c>
      <c r="AY39" s="432"/>
      <c r="AZ39" s="243"/>
      <c r="BA39" s="243"/>
      <c r="BB39" s="248" t="str">
        <f t="shared" si="36"/>
        <v/>
      </c>
      <c r="BC39" s="238" t="str">
        <f t="shared" si="37"/>
        <v/>
      </c>
      <c r="BD39" s="238" t="str">
        <f t="shared" si="38"/>
        <v/>
      </c>
      <c r="BE39" s="238" t="str">
        <f t="shared" si="39"/>
        <v/>
      </c>
      <c r="BF39" s="239" t="str">
        <f t="shared" si="40"/>
        <v/>
      </c>
      <c r="BG39" s="239" t="str">
        <f t="shared" si="41"/>
        <v/>
      </c>
      <c r="BH39" s="239" t="str">
        <f t="shared" si="42"/>
        <v/>
      </c>
      <c r="BI39" s="239" t="str">
        <f t="shared" si="43"/>
        <v/>
      </c>
      <c r="BJ39" s="240" t="str">
        <f t="shared" si="44"/>
        <v/>
      </c>
      <c r="BK39" s="241">
        <v>26</v>
      </c>
      <c r="BL39" s="432"/>
      <c r="BM39" s="242"/>
      <c r="BN39" s="242"/>
      <c r="BO39" s="248" t="str">
        <f t="shared" si="45"/>
        <v/>
      </c>
      <c r="BP39" s="238" t="str">
        <f t="shared" si="46"/>
        <v/>
      </c>
      <c r="BQ39" s="238" t="str">
        <f t="shared" si="47"/>
        <v/>
      </c>
      <c r="BR39" s="238" t="str">
        <f t="shared" si="48"/>
        <v/>
      </c>
      <c r="BS39" s="239" t="str">
        <f t="shared" si="49"/>
        <v/>
      </c>
      <c r="BT39" s="239" t="str">
        <f t="shared" si="50"/>
        <v/>
      </c>
      <c r="BU39" s="240" t="str">
        <f t="shared" si="51"/>
        <v/>
      </c>
      <c r="BV39" s="240" t="str">
        <f t="shared" si="52"/>
        <v/>
      </c>
      <c r="BW39" s="240" t="str">
        <f t="shared" si="53"/>
        <v/>
      </c>
      <c r="BX39" s="241">
        <v>26</v>
      </c>
      <c r="BY39" s="432"/>
      <c r="CM39" s="214" t="str">
        <f>IFERROR(IF(AND('Classificação geral'!$J32="FEM",'Classificação geral'!$K32=1,'Classificação geral'!G32="PCT"),'Classificação geral'!A32,""),"")</f>
        <v/>
      </c>
      <c r="CN39" s="214" t="str">
        <f>IFERROR(IF(AND('Classificação geral'!$J32="FEM",'Classificação geral'!$K32=1,'Classificação geral'!G32="PCT"),'Classificação geral'!$B32,""),"")</f>
        <v/>
      </c>
      <c r="CO39" s="215" t="str">
        <f>IF($CN39='Classificação geral'!$B32,'Classificação geral'!$C32,"")</f>
        <v/>
      </c>
      <c r="CP39" s="215" t="str">
        <f>IF($CN39='Classificação geral'!$B32,'Classificação geral'!$D32,"")</f>
        <v/>
      </c>
      <c r="CQ39" s="215" t="str">
        <f>IF($CN39='Classificação geral'!$B32,'Classificação geral'!$J32,"")</f>
        <v/>
      </c>
      <c r="CR39" s="215" t="str">
        <f>IF($CQ39='Classificação geral'!$J32,'Classificação geral'!$K32,"")</f>
        <v/>
      </c>
      <c r="CS39" s="205" t="str">
        <f>IF($CR39='Classificação geral'!$K32,'Classificação geral'!$AG32,"")</f>
        <v/>
      </c>
      <c r="CT39" s="215" t="str">
        <f>IF($CR39='Classificação geral'!$K32,'Classificação geral'!$M32,"")</f>
        <v/>
      </c>
      <c r="CU39" s="215" t="str">
        <f>IF($CR39='Classificação geral'!$K32,'Classificação geral'!$N32,"")</f>
        <v/>
      </c>
      <c r="CV39" s="215" t="str">
        <f>IF($CR39='Classificação geral'!$K32,'Classificação geral'!$O32,"")</f>
        <v/>
      </c>
      <c r="CW39" s="309" t="str">
        <f>IF($CR39='Classificação geral'!$K32,'Classificação geral'!$AH32,"")</f>
        <v/>
      </c>
      <c r="CX39" s="216" t="str">
        <f>IFERROR(RANK(CW39,CW:CW,0)+ COUNTIF($CW$12:CW38,CW39),"")</f>
        <v/>
      </c>
      <c r="CY39" s="209" t="str">
        <f ca="1">IFERROR(RDEM(CX39,CX:CX,0),"")</f>
        <v/>
      </c>
      <c r="CZ39" s="214" t="str">
        <f>IFERROR(IF(AND('Classificação geral'!$J32="mas",'Classificação geral'!$K32=1,'Classificação geral'!$G32="pct"),'Classificação geral'!$A32,""),"")</f>
        <v/>
      </c>
      <c r="DA39" s="214" t="str">
        <f>IFERROR(IF(AND('Classificação geral'!$J32="mas",'Classificação geral'!$K32=1,'Classificação geral'!$G32="PCT"),'Classificação geral'!$B32,""),"")</f>
        <v/>
      </c>
      <c r="DB39" s="215" t="str">
        <f>IF($DA39='Classificação geral'!$B32,'Classificação geral'!$C32,"")</f>
        <v/>
      </c>
      <c r="DC39" s="215" t="str">
        <f>IF($DA39='Classificação geral'!$B32,'Classificação geral'!$D32,"")</f>
        <v/>
      </c>
      <c r="DD39" s="215" t="str">
        <f>IF($DA39='Classificação geral'!$B32,'Classificação geral'!$J32,"")</f>
        <v/>
      </c>
      <c r="DE39" s="214" t="str">
        <f>IFERROR(IF(AND($DD39="mas",'Classificação geral'!$K32=1),'Classificação geral'!K32,""),"")</f>
        <v/>
      </c>
      <c r="DF39" s="214" t="str">
        <f>IFERROR(IF(AND($DD39="mas",'Classificação geral'!$K32=1),'Classificação geral'!AG32,""),"")</f>
        <v/>
      </c>
      <c r="DG39" s="214" t="str">
        <f>IFERROR(IF(AND($DD39="mas",'Classificação geral'!$K32=1),'Classificação geral'!M32,""),"")</f>
        <v/>
      </c>
      <c r="DH39" s="214" t="str">
        <f>IFERROR(IF(AND($DD39="mas",'Classificação geral'!$K32=1),'Classificação geral'!N32,""),"")</f>
        <v/>
      </c>
      <c r="DI39" s="214" t="str">
        <f>IFERROR(IF(AND($DD39="mas",'Classificação geral'!$K32=1),'Classificação geral'!O32,""),"")</f>
        <v/>
      </c>
      <c r="DJ39" s="214" t="str">
        <f>IFERROR(IF(AND($DD39="mas",'Classificação geral'!$K32=1),'Classificação geral'!AH32,""),"")</f>
        <v/>
      </c>
      <c r="DK39" s="216" t="str">
        <f>IFERROR(RANK(DJ39,DJ26:DJ225,0)+ COUNTIF($DJ$12:DJ38,DJ39),"")</f>
        <v/>
      </c>
      <c r="DL39" s="209"/>
      <c r="DM39" s="214" t="str">
        <f>IFERROR(IF(AND('Classificação geral'!$J32="fem",'Classificação geral'!$K32=2,'Classificação geral'!$G32="pct"),'Classificação geral'!$A32,""),"")</f>
        <v/>
      </c>
      <c r="DN39" s="214" t="str">
        <f>IFERROR(IF(AND('Classificação geral'!$J32="fem",'Classificação geral'!$K32=2,'Classificação geral'!$G32="pct"),'Classificação geral'!$B32,""),"")</f>
        <v/>
      </c>
      <c r="DO39" s="215" t="str">
        <f>IF($DN39='Classificação geral'!$B32,'Classificação geral'!$C32,"")</f>
        <v/>
      </c>
      <c r="DP39" s="215" t="str">
        <f>IF($DN39='Classificação geral'!$B32,'Classificação geral'!$D32,"")</f>
        <v/>
      </c>
      <c r="DQ39" s="215" t="str">
        <f>IF($DN39='Classificação geral'!$B32,'Classificação geral'!$J32,"")</f>
        <v/>
      </c>
      <c r="DR39" s="214" t="str">
        <f>IFERROR(IF(AND($DQ39="fem",'Classificação geral'!$K32=2),'Classificação geral'!K32,""),"")</f>
        <v/>
      </c>
      <c r="DS39" s="214" t="str">
        <f>IFERROR(IF(AND($DQ39="fem",'Classificação geral'!$K32=2),'Classificação geral'!AG32,""),"")</f>
        <v/>
      </c>
      <c r="DT39" s="214" t="str">
        <f>IFERROR(IF(AND($DQ39="fem",'Classificação geral'!$K32=2),'Classificação geral'!M32,""),"")</f>
        <v/>
      </c>
      <c r="DU39" s="214" t="str">
        <f>IFERROR(IF(AND($DQ39="fem",'Classificação geral'!$K32=2),'Classificação geral'!N32,""),"")</f>
        <v/>
      </c>
      <c r="DV39" s="214" t="str">
        <f>IFERROR(IF(AND($DQ39="fem",'Classificação geral'!$K32=2),'Classificação geral'!O32,""),"")</f>
        <v/>
      </c>
      <c r="DW39" s="214" t="str">
        <f>IFERROR(IF(AND($DQ39="fem",'Classificação geral'!$K32=2),'Classificação geral'!AH32,""),"")</f>
        <v/>
      </c>
      <c r="DX39" s="216" t="str">
        <f>IFERROR(RANK(DW39,DW:DW,0)+ COUNTIF(DW$12:$DW37,DW39),"")</f>
        <v/>
      </c>
      <c r="DY39" s="209"/>
      <c r="DZ39" s="214" t="str">
        <f>IFERROR(IF(AND('Classificação geral'!$J32="mas",'Classificação geral'!$K32=2,'Classificação geral'!$G32="pct"),'Classificação geral'!$A32,""),"")</f>
        <v/>
      </c>
      <c r="EA39" s="214" t="str">
        <f>IFERROR(IF(AND('Classificação geral'!$J32="mas",'Classificação geral'!$K32=2,'Classificação geral'!$G32="pct"),'Classificação geral'!$B32,""),"")</f>
        <v/>
      </c>
      <c r="EB39" s="215" t="str">
        <f>IF($EA39='Classificação geral'!$B32,'Classificação geral'!$C32,"")</f>
        <v/>
      </c>
      <c r="EC39" s="215" t="str">
        <f>IF($EA39='Classificação geral'!$B32,'Classificação geral'!$D32,"")</f>
        <v/>
      </c>
      <c r="ED39" s="215" t="str">
        <f>IF($EA39='Classificação geral'!$B32,'Classificação geral'!$J32,"")</f>
        <v/>
      </c>
      <c r="EE39" s="214" t="str">
        <f>IFERROR(IF(AND($ED39="mas",'Classificação geral'!$K32=2),'Classificação geral'!K32,""),"")</f>
        <v/>
      </c>
      <c r="EF39" s="214" t="str">
        <f>IFERROR(IF(AND($ED39="mas",'Classificação geral'!$K32=2),'Classificação geral'!AG32,""),"")</f>
        <v/>
      </c>
      <c r="EG39" s="214" t="str">
        <f>IFERROR(IF(AND($ED39="mas",'Classificação geral'!$K32=2),'Classificação geral'!M32,""),"")</f>
        <v/>
      </c>
      <c r="EH39" s="214" t="str">
        <f>IFERROR(IF(AND($ED39="mas",'Classificação geral'!$K32=2),'Classificação geral'!N32,""),"")</f>
        <v/>
      </c>
      <c r="EI39" s="214" t="str">
        <f>IFERROR(IF(AND($ED39="mas",'Classificação geral'!$K32=2),'Classificação geral'!O32,""),"")</f>
        <v/>
      </c>
      <c r="EJ39" s="214" t="str">
        <f>IFERROR(IF(AND($ED39="mas",'Classificação geral'!$K32=2),'Classificação geral'!AH32,""),"")</f>
        <v/>
      </c>
      <c r="EK39" s="216" t="str">
        <f>IFERROR(RANK(EJ39,EJ:EJ,0)+ COUNTIF(EJ$12:$GJ$12,EJ39),"")</f>
        <v/>
      </c>
      <c r="EL39" s="209"/>
      <c r="EM39" s="214" t="str">
        <f>IFERROR(IF(AND('Classificação geral'!$J32="fem",'Classificação geral'!$K32=3,'Classificação geral'!$G32="pct"),'Classificação geral'!$A32,""),"")</f>
        <v/>
      </c>
      <c r="EN39" s="214" t="str">
        <f>IFERROR(IF(AND('Classificação geral'!$J32="fem",'Classificação geral'!$K32=3,'Classificação geral'!$G32="pct"),'Classificação geral'!$B32,""),"")</f>
        <v/>
      </c>
      <c r="EO39" s="215" t="str">
        <f>IF($EN39='Classificação geral'!$B32,'Classificação geral'!$C32,"")</f>
        <v/>
      </c>
      <c r="EP39" s="215" t="str">
        <f>IF($EN39='Classificação geral'!$B32,'Classificação geral'!$D32,"")</f>
        <v/>
      </c>
      <c r="EQ39" s="215" t="str">
        <f>IF($EN39='Classificação geral'!$B32,'Classificação geral'!$J32,"")</f>
        <v/>
      </c>
      <c r="ER39" s="215" t="str">
        <f>IF($EQ39='Classificação geral'!$J32,'Classificação geral'!$K32,"")</f>
        <v/>
      </c>
      <c r="ES39" s="215" t="str">
        <f>IF($ER39='Classificação geral'!$K32,'Classificação geral'!$AG32,"")</f>
        <v/>
      </c>
      <c r="ET39" s="215" t="str">
        <f>IF($ER39='Classificação geral'!$K32,'Classificação geral'!$M32,"")</f>
        <v/>
      </c>
      <c r="EU39" s="215" t="str">
        <f>IF($ER39='Classificação geral'!$K32,'Classificação geral'!$N32,"")</f>
        <v/>
      </c>
      <c r="EV39" s="215" t="str">
        <f>IF($ER39='Classificação geral'!$K32,'Classificação geral'!$O32,"")</f>
        <v/>
      </c>
      <c r="EW39" s="215" t="str">
        <f>IF($ER39='Classificação geral'!$K32,'Classificação geral'!$AH32,"")</f>
        <v/>
      </c>
      <c r="EX39" s="216" t="str">
        <f>IFERROR(RANK(EW39,EW:EW,0)+ COUNTIF(EW$12:$GW37,EW39),"")</f>
        <v/>
      </c>
      <c r="EY39" s="209"/>
      <c r="EZ39" s="214" t="str">
        <f>IFERROR(IF(AND('Classificação geral'!$J32="mas",'Classificação geral'!$K32=3,'Classificação geral'!$G32="PCT"),'Classificação geral'!$A32,""),"")</f>
        <v/>
      </c>
      <c r="FA39" s="214" t="str">
        <f>IFERROR(IF(AND('Classificação geral'!$J32="mas",'Classificação geral'!$K32=3,'Classificação geral'!$G32="PCT"),'Classificação geral'!$B32,""),"")</f>
        <v/>
      </c>
      <c r="FB39" s="215" t="str">
        <f>IF($FA39='Classificação geral'!$B32,'Classificação geral'!$C32,"")</f>
        <v/>
      </c>
      <c r="FC39" s="215" t="str">
        <f>IF($FA39='Classificação geral'!$B32,'Classificação geral'!$D32,"")</f>
        <v/>
      </c>
      <c r="FD39" s="215" t="str">
        <f>IF($FA39='Classificação geral'!$B32,'Classificação geral'!$J32,"")</f>
        <v/>
      </c>
      <c r="FE39" s="214" t="str">
        <f>IFERROR(IF(AND($FD39="mas",'Classificação geral'!$K32=3),'Classificação geral'!K32,""),"")</f>
        <v/>
      </c>
      <c r="FF39" s="214" t="str">
        <f>IFERROR(IF(AND($FD39="mas",'Classificação geral'!$K32=3),'Classificação geral'!AG32,""),"")</f>
        <v/>
      </c>
      <c r="FG39" s="214" t="str">
        <f>IFERROR(IF(AND($FD39="mas",'Classificação geral'!$K32=3),'Classificação geral'!M32,""),"")</f>
        <v/>
      </c>
      <c r="FH39" s="214" t="str">
        <f>IFERROR(IF(AND($FD39="mas",'Classificação geral'!$K32=3),'Classificação geral'!N32,""),"")</f>
        <v/>
      </c>
      <c r="FI39" s="214" t="str">
        <f>IFERROR(IF(AND($FD39="mas",'Classificação geral'!$K32=3),'Classificação geral'!O32,""),"")</f>
        <v/>
      </c>
      <c r="FJ39" s="214" t="str">
        <f>IFERROR(IF(AND($FD39="mas",'Classificação geral'!$K32=3),'Classificação geral'!AH32,""),"")</f>
        <v/>
      </c>
      <c r="FK39" s="216" t="str">
        <f>IFERROR(RANK(FJ39,FJ:FJ,0)+ COUNTIF(FJ$12:$FJ37,FJ39),"")</f>
        <v/>
      </c>
    </row>
    <row r="40" spans="2:167" s="199" customFormat="1" ht="27.75" customHeight="1" x14ac:dyDescent="0.4">
      <c r="B40" s="248" t="str">
        <f t="shared" si="0"/>
        <v/>
      </c>
      <c r="C40" s="238" t="str">
        <f t="shared" si="1"/>
        <v/>
      </c>
      <c r="D40" s="238" t="str">
        <f t="shared" si="2"/>
        <v/>
      </c>
      <c r="E40" s="238" t="str">
        <f t="shared" si="3"/>
        <v/>
      </c>
      <c r="F40" s="239" t="str">
        <f t="shared" si="4"/>
        <v/>
      </c>
      <c r="G40" s="239" t="str">
        <f t="shared" si="5"/>
        <v/>
      </c>
      <c r="H40" s="240" t="str">
        <f t="shared" si="6"/>
        <v/>
      </c>
      <c r="I40" s="240" t="str">
        <f t="shared" si="7"/>
        <v/>
      </c>
      <c r="J40" s="240" t="str">
        <f t="shared" si="8"/>
        <v/>
      </c>
      <c r="K40" s="241">
        <v>27</v>
      </c>
      <c r="L40" s="432"/>
      <c r="M40" s="242"/>
      <c r="N40" s="242"/>
      <c r="O40" s="248" t="str">
        <f t="shared" si="9"/>
        <v/>
      </c>
      <c r="P40" s="238" t="str">
        <f t="shared" si="10"/>
        <v/>
      </c>
      <c r="Q40" s="238" t="str">
        <f t="shared" si="11"/>
        <v/>
      </c>
      <c r="R40" s="238" t="str">
        <f t="shared" si="12"/>
        <v/>
      </c>
      <c r="S40" s="239" t="str">
        <f t="shared" si="13"/>
        <v/>
      </c>
      <c r="T40" s="239" t="str">
        <f t="shared" si="14"/>
        <v/>
      </c>
      <c r="U40" s="240" t="str">
        <f t="shared" si="15"/>
        <v/>
      </c>
      <c r="V40" s="240" t="str">
        <f t="shared" si="16"/>
        <v/>
      </c>
      <c r="W40" s="240" t="str">
        <f t="shared" si="17"/>
        <v/>
      </c>
      <c r="X40" s="241">
        <v>27</v>
      </c>
      <c r="Y40" s="432"/>
      <c r="Z40" s="242"/>
      <c r="AA40" s="243"/>
      <c r="AB40" s="249" t="str">
        <f t="shared" si="18"/>
        <v/>
      </c>
      <c r="AC40" s="238" t="str">
        <f t="shared" si="19"/>
        <v/>
      </c>
      <c r="AD40" s="238" t="str">
        <f t="shared" si="20"/>
        <v/>
      </c>
      <c r="AE40" s="238" t="str">
        <f t="shared" si="21"/>
        <v/>
      </c>
      <c r="AF40" s="239" t="str">
        <f t="shared" si="22"/>
        <v/>
      </c>
      <c r="AG40" s="239" t="str">
        <f t="shared" si="23"/>
        <v/>
      </c>
      <c r="AH40" s="240" t="str">
        <f t="shared" si="24"/>
        <v/>
      </c>
      <c r="AI40" s="240" t="str">
        <f t="shared" si="25"/>
        <v/>
      </c>
      <c r="AJ40" s="240" t="str">
        <f t="shared" si="26"/>
        <v/>
      </c>
      <c r="AK40" s="241">
        <v>27</v>
      </c>
      <c r="AL40" s="432"/>
      <c r="AM40" s="242"/>
      <c r="AN40" s="242"/>
      <c r="AO40" s="249" t="str">
        <f t="shared" si="27"/>
        <v/>
      </c>
      <c r="AP40" s="238" t="str">
        <f t="shared" si="28"/>
        <v/>
      </c>
      <c r="AQ40" s="238" t="str">
        <f t="shared" si="29"/>
        <v/>
      </c>
      <c r="AR40" s="238" t="str">
        <f t="shared" si="30"/>
        <v/>
      </c>
      <c r="AS40" s="239" t="str">
        <f t="shared" si="31"/>
        <v/>
      </c>
      <c r="AT40" s="239" t="str">
        <f t="shared" si="32"/>
        <v/>
      </c>
      <c r="AU40" s="240" t="str">
        <f t="shared" si="33"/>
        <v/>
      </c>
      <c r="AV40" s="240" t="str">
        <f t="shared" si="34"/>
        <v/>
      </c>
      <c r="AW40" s="240" t="str">
        <f t="shared" si="35"/>
        <v/>
      </c>
      <c r="AX40" s="241">
        <v>27</v>
      </c>
      <c r="AY40" s="432"/>
      <c r="AZ40" s="243"/>
      <c r="BA40" s="243"/>
      <c r="BB40" s="248" t="str">
        <f t="shared" si="36"/>
        <v/>
      </c>
      <c r="BC40" s="238" t="str">
        <f t="shared" si="37"/>
        <v/>
      </c>
      <c r="BD40" s="238" t="str">
        <f t="shared" si="38"/>
        <v/>
      </c>
      <c r="BE40" s="238" t="str">
        <f t="shared" si="39"/>
        <v/>
      </c>
      <c r="BF40" s="239" t="str">
        <f t="shared" si="40"/>
        <v/>
      </c>
      <c r="BG40" s="239" t="str">
        <f t="shared" si="41"/>
        <v/>
      </c>
      <c r="BH40" s="239" t="str">
        <f t="shared" si="42"/>
        <v/>
      </c>
      <c r="BI40" s="239" t="str">
        <f t="shared" si="43"/>
        <v/>
      </c>
      <c r="BJ40" s="240" t="str">
        <f t="shared" si="44"/>
        <v/>
      </c>
      <c r="BK40" s="241">
        <v>27</v>
      </c>
      <c r="BL40" s="432"/>
      <c r="BM40" s="242"/>
      <c r="BN40" s="242"/>
      <c r="BO40" s="248" t="str">
        <f t="shared" si="45"/>
        <v/>
      </c>
      <c r="BP40" s="238" t="str">
        <f t="shared" si="46"/>
        <v/>
      </c>
      <c r="BQ40" s="238" t="str">
        <f t="shared" si="47"/>
        <v/>
      </c>
      <c r="BR40" s="238" t="str">
        <f t="shared" si="48"/>
        <v/>
      </c>
      <c r="BS40" s="239" t="str">
        <f t="shared" si="49"/>
        <v/>
      </c>
      <c r="BT40" s="239" t="str">
        <f t="shared" si="50"/>
        <v/>
      </c>
      <c r="BU40" s="240" t="str">
        <f t="shared" si="51"/>
        <v/>
      </c>
      <c r="BV40" s="240" t="str">
        <f t="shared" si="52"/>
        <v/>
      </c>
      <c r="BW40" s="240" t="str">
        <f t="shared" si="53"/>
        <v/>
      </c>
      <c r="BX40" s="241">
        <v>27</v>
      </c>
      <c r="BY40" s="432"/>
      <c r="CM40" s="214" t="str">
        <f>IFERROR(IF(AND('Classificação geral'!$J33="FEM",'Classificação geral'!$K33=1,'Classificação geral'!G33="PCT"),'Classificação geral'!A33,""),"")</f>
        <v/>
      </c>
      <c r="CN40" s="214" t="str">
        <f>IFERROR(IF(AND('Classificação geral'!$J33="FEM",'Classificação geral'!$K33=1,'Classificação geral'!G33="PCT"),'Classificação geral'!$B33,""),"")</f>
        <v/>
      </c>
      <c r="CO40" s="215" t="str">
        <f>IF($CN40='Classificação geral'!$B33,'Classificação geral'!$C33,"")</f>
        <v/>
      </c>
      <c r="CP40" s="215" t="str">
        <f>IF($CN40='Classificação geral'!$B33,'Classificação geral'!$D33,"")</f>
        <v/>
      </c>
      <c r="CQ40" s="215" t="str">
        <f>IF($CN40='Classificação geral'!$B33,'Classificação geral'!$J33,"")</f>
        <v/>
      </c>
      <c r="CR40" s="215" t="str">
        <f>IF($CQ40='Classificação geral'!$J33,'Classificação geral'!$K33,"")</f>
        <v/>
      </c>
      <c r="CS40" s="205" t="str">
        <f>IF($CR40='Classificação geral'!$K33,'Classificação geral'!$AG33,"")</f>
        <v/>
      </c>
      <c r="CT40" s="215" t="str">
        <f>IF($CR40='Classificação geral'!$K33,'Classificação geral'!$M33,"")</f>
        <v/>
      </c>
      <c r="CU40" s="215" t="str">
        <f>IF($CR40='Classificação geral'!$K33,'Classificação geral'!$N33,"")</f>
        <v/>
      </c>
      <c r="CV40" s="215" t="str">
        <f>IF($CR40='Classificação geral'!$K33,'Classificação geral'!$O33,"")</f>
        <v/>
      </c>
      <c r="CW40" s="309" t="str">
        <f>IF($CR40='Classificação geral'!$K33,'Classificação geral'!$AH33,"")</f>
        <v/>
      </c>
      <c r="CX40" s="216" t="str">
        <f>IFERROR(RANK(CW40,CW:CW,0)+ COUNTIF($CW$12:CW39,CW40),"")</f>
        <v/>
      </c>
      <c r="CY40" s="209" t="str">
        <f ca="1">IFERROR(RDEM(CX40,CX:CX,0),"")</f>
        <v/>
      </c>
      <c r="CZ40" s="214" t="str">
        <f>IFERROR(IF(AND('Classificação geral'!$J33="mas",'Classificação geral'!$K33=1,'Classificação geral'!$G33="pct"),'Classificação geral'!$A33,""),"")</f>
        <v/>
      </c>
      <c r="DA40" s="214" t="str">
        <f>IFERROR(IF(AND('Classificação geral'!$J33="mas",'Classificação geral'!$K33=1,'Classificação geral'!$G33="PCT"),'Classificação geral'!$B33,""),"")</f>
        <v/>
      </c>
      <c r="DB40" s="215" t="str">
        <f>IF($DA40='Classificação geral'!$B33,'Classificação geral'!$C33,"")</f>
        <v/>
      </c>
      <c r="DC40" s="215" t="str">
        <f>IF($DA40='Classificação geral'!$B33,'Classificação geral'!$D33,"")</f>
        <v/>
      </c>
      <c r="DD40" s="215" t="str">
        <f>IF($DA40='Classificação geral'!$B33,'Classificação geral'!$J33,"")</f>
        <v/>
      </c>
      <c r="DE40" s="214" t="str">
        <f>IFERROR(IF(AND($DD40="mas",'Classificação geral'!$K33=1),'Classificação geral'!K33,""),"")</f>
        <v/>
      </c>
      <c r="DF40" s="214" t="str">
        <f>IFERROR(IF(AND($DD40="mas",'Classificação geral'!$K33=1),'Classificação geral'!AG33,""),"")</f>
        <v/>
      </c>
      <c r="DG40" s="214" t="str">
        <f>IFERROR(IF(AND($DD40="mas",'Classificação geral'!$K33=1),'Classificação geral'!M33,""),"")</f>
        <v/>
      </c>
      <c r="DH40" s="214" t="str">
        <f>IFERROR(IF(AND($DD40="mas",'Classificação geral'!$K33=1),'Classificação geral'!N33,""),"")</f>
        <v/>
      </c>
      <c r="DI40" s="214" t="str">
        <f>IFERROR(IF(AND($DD40="mas",'Classificação geral'!$K33=1),'Classificação geral'!O33,""),"")</f>
        <v/>
      </c>
      <c r="DJ40" s="214" t="str">
        <f>IFERROR(IF(AND($DD40="mas",'Classificação geral'!$K33=1),'Classificação geral'!AH33,""),"")</f>
        <v/>
      </c>
      <c r="DK40" s="216" t="str">
        <f>IFERROR(RANK(DJ40,DJ27:DJ226,0)+ COUNTIF($DJ$12:DJ39,DJ40),"")</f>
        <v/>
      </c>
      <c r="DL40" s="209"/>
      <c r="DM40" s="214" t="str">
        <f>IFERROR(IF(AND('Classificação geral'!$J33="fem",'Classificação geral'!$K33=2,'Classificação geral'!$G33="pct"),'Classificação geral'!$A33,""),"")</f>
        <v/>
      </c>
      <c r="DN40" s="214" t="str">
        <f>IFERROR(IF(AND('Classificação geral'!$J33="fem",'Classificação geral'!$K33=2,'Classificação geral'!$G33="pct"),'Classificação geral'!$B33,""),"")</f>
        <v/>
      </c>
      <c r="DO40" s="215" t="str">
        <f>IF($DN40='Classificação geral'!$B33,'Classificação geral'!$C33,"")</f>
        <v/>
      </c>
      <c r="DP40" s="215" t="str">
        <f>IF($DN40='Classificação geral'!$B33,'Classificação geral'!$D33,"")</f>
        <v/>
      </c>
      <c r="DQ40" s="215" t="str">
        <f>IF($DN40='Classificação geral'!$B33,'Classificação geral'!$J33,"")</f>
        <v/>
      </c>
      <c r="DR40" s="214" t="str">
        <f>IFERROR(IF(AND($DQ40="fem",'Classificação geral'!$K33=2),'Classificação geral'!K33,""),"")</f>
        <v/>
      </c>
      <c r="DS40" s="214" t="str">
        <f>IFERROR(IF(AND($DQ40="fem",'Classificação geral'!$K33=2),'Classificação geral'!AG33,""),"")</f>
        <v/>
      </c>
      <c r="DT40" s="214" t="str">
        <f>IFERROR(IF(AND($DQ40="fem",'Classificação geral'!$K33=2),'Classificação geral'!M33,""),"")</f>
        <v/>
      </c>
      <c r="DU40" s="214" t="str">
        <f>IFERROR(IF(AND($DQ40="fem",'Classificação geral'!$K33=2),'Classificação geral'!N33,""),"")</f>
        <v/>
      </c>
      <c r="DV40" s="214" t="str">
        <f>IFERROR(IF(AND($DQ40="fem",'Classificação geral'!$K33=2),'Classificação geral'!O33,""),"")</f>
        <v/>
      </c>
      <c r="DW40" s="214" t="str">
        <f>IFERROR(IF(AND($DQ40="fem",'Classificação geral'!$K33=2),'Classificação geral'!AH33,""),"")</f>
        <v/>
      </c>
      <c r="DX40" s="216" t="str">
        <f>IFERROR(RANK(DW40,DW:DW,0)+ COUNTIF(DW$12:$DW38,DW40),"")</f>
        <v/>
      </c>
      <c r="DY40" s="209"/>
      <c r="DZ40" s="214" t="str">
        <f>IFERROR(IF(AND('Classificação geral'!$J33="mas",'Classificação geral'!$K33=2,'Classificação geral'!$G33="pct"),'Classificação geral'!$A33,""),"")</f>
        <v/>
      </c>
      <c r="EA40" s="214" t="str">
        <f>IFERROR(IF(AND('Classificação geral'!$J33="mas",'Classificação geral'!$K33=2,'Classificação geral'!$G33="pct"),'Classificação geral'!$B33,""),"")</f>
        <v/>
      </c>
      <c r="EB40" s="215" t="str">
        <f>IF($EA40='Classificação geral'!$B33,'Classificação geral'!$C33,"")</f>
        <v/>
      </c>
      <c r="EC40" s="215" t="str">
        <f>IF($EA40='Classificação geral'!$B33,'Classificação geral'!$D33,"")</f>
        <v/>
      </c>
      <c r="ED40" s="215" t="str">
        <f>IF($EA40='Classificação geral'!$B33,'Classificação geral'!$J33,"")</f>
        <v/>
      </c>
      <c r="EE40" s="214" t="str">
        <f>IFERROR(IF(AND($ED40="mas",'Classificação geral'!$K33=2),'Classificação geral'!K33,""),"")</f>
        <v/>
      </c>
      <c r="EF40" s="214" t="str">
        <f>IFERROR(IF(AND($ED40="mas",'Classificação geral'!$K33=2),'Classificação geral'!AG33,""),"")</f>
        <v/>
      </c>
      <c r="EG40" s="214" t="str">
        <f>IFERROR(IF(AND($ED40="mas",'Classificação geral'!$K33=2),'Classificação geral'!M33,""),"")</f>
        <v/>
      </c>
      <c r="EH40" s="214" t="str">
        <f>IFERROR(IF(AND($ED40="mas",'Classificação geral'!$K33=2),'Classificação geral'!N33,""),"")</f>
        <v/>
      </c>
      <c r="EI40" s="214" t="str">
        <f>IFERROR(IF(AND($ED40="mas",'Classificação geral'!$K33=2),'Classificação geral'!O33,""),"")</f>
        <v/>
      </c>
      <c r="EJ40" s="214" t="str">
        <f>IFERROR(IF(AND($ED40="mas",'Classificação geral'!$K33=2),'Classificação geral'!AH33,""),"")</f>
        <v/>
      </c>
      <c r="EK40" s="216" t="str">
        <f>IFERROR(RANK(EJ40,EJ:EJ,0)+ COUNTIF(EJ$12:$GJ$12,EJ40),"")</f>
        <v/>
      </c>
      <c r="EL40" s="209"/>
      <c r="EM40" s="214" t="str">
        <f>IFERROR(IF(AND('Classificação geral'!$J33="fem",'Classificação geral'!$K33=3,'Classificação geral'!$G33="pct"),'Classificação geral'!$A33,""),"")</f>
        <v/>
      </c>
      <c r="EN40" s="214" t="str">
        <f>IFERROR(IF(AND('Classificação geral'!$J33="fem",'Classificação geral'!$K33=3,'Classificação geral'!$G33="pct"),'Classificação geral'!$B33,""),"")</f>
        <v/>
      </c>
      <c r="EO40" s="215" t="str">
        <f>IF($EN40='Classificação geral'!$B33,'Classificação geral'!$C33,"")</f>
        <v/>
      </c>
      <c r="EP40" s="215" t="str">
        <f>IF($EN40='Classificação geral'!$B33,'Classificação geral'!$D33,"")</f>
        <v/>
      </c>
      <c r="EQ40" s="215" t="str">
        <f>IF($EN40='Classificação geral'!$B33,'Classificação geral'!$J33,"")</f>
        <v/>
      </c>
      <c r="ER40" s="215" t="str">
        <f>IF($EQ40='Classificação geral'!$J33,'Classificação geral'!$K33,"")</f>
        <v/>
      </c>
      <c r="ES40" s="215" t="str">
        <f>IF($ER40='Classificação geral'!$K33,'Classificação geral'!$AG33,"")</f>
        <v/>
      </c>
      <c r="ET40" s="215" t="str">
        <f>IF($ER40='Classificação geral'!$K33,'Classificação geral'!$M33,"")</f>
        <v/>
      </c>
      <c r="EU40" s="215" t="str">
        <f>IF($ER40='Classificação geral'!$K33,'Classificação geral'!$N33,"")</f>
        <v/>
      </c>
      <c r="EV40" s="215" t="str">
        <f>IF($ER40='Classificação geral'!$K33,'Classificação geral'!$O33,"")</f>
        <v/>
      </c>
      <c r="EW40" s="215" t="str">
        <f>IF($ER40='Classificação geral'!$K33,'Classificação geral'!$AH33,"")</f>
        <v/>
      </c>
      <c r="EX40" s="216" t="str">
        <f>IFERROR(RANK(EW40,EW:EW,0)+ COUNTIF(EW$12:$GW38,EW40),"")</f>
        <v/>
      </c>
      <c r="EY40" s="209"/>
      <c r="EZ40" s="214" t="str">
        <f>IFERROR(IF(AND('Classificação geral'!$J33="mas",'Classificação geral'!$K33=3,'Classificação geral'!$G33="PCT"),'Classificação geral'!$A33,""),"")</f>
        <v/>
      </c>
      <c r="FA40" s="214" t="str">
        <f>IFERROR(IF(AND('Classificação geral'!$J33="mas",'Classificação geral'!$K33=3,'Classificação geral'!$G33="PCT"),'Classificação geral'!$B33,""),"")</f>
        <v/>
      </c>
      <c r="FB40" s="215" t="str">
        <f>IF($FA40='Classificação geral'!$B33,'Classificação geral'!$C33,"")</f>
        <v/>
      </c>
      <c r="FC40" s="215" t="str">
        <f>IF($FA40='Classificação geral'!$B33,'Classificação geral'!$D33,"")</f>
        <v/>
      </c>
      <c r="FD40" s="215" t="str">
        <f>IF($FA40='Classificação geral'!$B33,'Classificação geral'!$J33,"")</f>
        <v/>
      </c>
      <c r="FE40" s="214" t="str">
        <f>IFERROR(IF(AND($FD40="mas",'Classificação geral'!$K33=3),'Classificação geral'!K33,""),"")</f>
        <v/>
      </c>
      <c r="FF40" s="214" t="str">
        <f>IFERROR(IF(AND($FD40="mas",'Classificação geral'!$K33=3),'Classificação geral'!AG33,""),"")</f>
        <v/>
      </c>
      <c r="FG40" s="214" t="str">
        <f>IFERROR(IF(AND($FD40="mas",'Classificação geral'!$K33=3),'Classificação geral'!M33,""),"")</f>
        <v/>
      </c>
      <c r="FH40" s="214" t="str">
        <f>IFERROR(IF(AND($FD40="mas",'Classificação geral'!$K33=3),'Classificação geral'!N33,""),"")</f>
        <v/>
      </c>
      <c r="FI40" s="214" t="str">
        <f>IFERROR(IF(AND($FD40="mas",'Classificação geral'!$K33=3),'Classificação geral'!O33,""),"")</f>
        <v/>
      </c>
      <c r="FJ40" s="214" t="str">
        <f>IFERROR(IF(AND($FD40="mas",'Classificação geral'!$K33=3),'Classificação geral'!AH33,""),"")</f>
        <v/>
      </c>
      <c r="FK40" s="216" t="str">
        <f>IFERROR(RANK(FJ40,FJ:FJ,0)+ COUNTIF(FJ$12:$FJ38,FJ40),"")</f>
        <v/>
      </c>
    </row>
    <row r="41" spans="2:167" s="199" customFormat="1" ht="27.75" customHeight="1" x14ac:dyDescent="0.4">
      <c r="B41" s="248" t="str">
        <f t="shared" si="0"/>
        <v/>
      </c>
      <c r="C41" s="238" t="str">
        <f t="shared" si="1"/>
        <v/>
      </c>
      <c r="D41" s="238" t="str">
        <f t="shared" si="2"/>
        <v/>
      </c>
      <c r="E41" s="238" t="str">
        <f t="shared" si="3"/>
        <v/>
      </c>
      <c r="F41" s="239" t="str">
        <f t="shared" si="4"/>
        <v/>
      </c>
      <c r="G41" s="239" t="str">
        <f t="shared" si="5"/>
        <v/>
      </c>
      <c r="H41" s="240" t="str">
        <f t="shared" si="6"/>
        <v/>
      </c>
      <c r="I41" s="240" t="str">
        <f t="shared" si="7"/>
        <v/>
      </c>
      <c r="J41" s="240" t="str">
        <f t="shared" si="8"/>
        <v/>
      </c>
      <c r="K41" s="241">
        <v>28</v>
      </c>
      <c r="L41" s="432"/>
      <c r="M41" s="242"/>
      <c r="N41" s="242"/>
      <c r="O41" s="248" t="str">
        <f t="shared" si="9"/>
        <v/>
      </c>
      <c r="P41" s="238" t="str">
        <f t="shared" si="10"/>
        <v/>
      </c>
      <c r="Q41" s="238" t="str">
        <f t="shared" si="11"/>
        <v/>
      </c>
      <c r="R41" s="238" t="str">
        <f t="shared" si="12"/>
        <v/>
      </c>
      <c r="S41" s="239" t="str">
        <f t="shared" si="13"/>
        <v/>
      </c>
      <c r="T41" s="239" t="str">
        <f t="shared" si="14"/>
        <v/>
      </c>
      <c r="U41" s="240" t="str">
        <f t="shared" si="15"/>
        <v/>
      </c>
      <c r="V41" s="240" t="str">
        <f t="shared" si="16"/>
        <v/>
      </c>
      <c r="W41" s="240" t="str">
        <f t="shared" si="17"/>
        <v/>
      </c>
      <c r="X41" s="241">
        <v>28</v>
      </c>
      <c r="Y41" s="432"/>
      <c r="Z41" s="242"/>
      <c r="AA41" s="243"/>
      <c r="AB41" s="249" t="str">
        <f t="shared" si="18"/>
        <v/>
      </c>
      <c r="AC41" s="238" t="str">
        <f t="shared" si="19"/>
        <v/>
      </c>
      <c r="AD41" s="238" t="str">
        <f t="shared" si="20"/>
        <v/>
      </c>
      <c r="AE41" s="238" t="str">
        <f t="shared" si="21"/>
        <v/>
      </c>
      <c r="AF41" s="239" t="str">
        <f t="shared" si="22"/>
        <v/>
      </c>
      <c r="AG41" s="239" t="str">
        <f t="shared" si="23"/>
        <v/>
      </c>
      <c r="AH41" s="240" t="str">
        <f t="shared" si="24"/>
        <v/>
      </c>
      <c r="AI41" s="240" t="str">
        <f t="shared" si="25"/>
        <v/>
      </c>
      <c r="AJ41" s="240" t="str">
        <f t="shared" si="26"/>
        <v/>
      </c>
      <c r="AK41" s="241">
        <v>28</v>
      </c>
      <c r="AL41" s="432"/>
      <c r="AM41" s="242"/>
      <c r="AN41" s="242"/>
      <c r="AO41" s="249" t="str">
        <f t="shared" si="27"/>
        <v/>
      </c>
      <c r="AP41" s="238" t="str">
        <f t="shared" si="28"/>
        <v/>
      </c>
      <c r="AQ41" s="238" t="str">
        <f t="shared" si="29"/>
        <v/>
      </c>
      <c r="AR41" s="238" t="str">
        <f t="shared" si="30"/>
        <v/>
      </c>
      <c r="AS41" s="239" t="str">
        <f t="shared" si="31"/>
        <v/>
      </c>
      <c r="AT41" s="239" t="str">
        <f t="shared" si="32"/>
        <v/>
      </c>
      <c r="AU41" s="240" t="str">
        <f t="shared" si="33"/>
        <v/>
      </c>
      <c r="AV41" s="240" t="str">
        <f t="shared" si="34"/>
        <v/>
      </c>
      <c r="AW41" s="240" t="str">
        <f t="shared" si="35"/>
        <v/>
      </c>
      <c r="AX41" s="241">
        <v>28</v>
      </c>
      <c r="AY41" s="432"/>
      <c r="AZ41" s="243"/>
      <c r="BA41" s="243"/>
      <c r="BB41" s="248" t="str">
        <f t="shared" si="36"/>
        <v/>
      </c>
      <c r="BC41" s="238" t="str">
        <f t="shared" si="37"/>
        <v/>
      </c>
      <c r="BD41" s="238" t="str">
        <f t="shared" si="38"/>
        <v/>
      </c>
      <c r="BE41" s="238" t="str">
        <f t="shared" si="39"/>
        <v/>
      </c>
      <c r="BF41" s="239" t="str">
        <f t="shared" si="40"/>
        <v/>
      </c>
      <c r="BG41" s="239" t="str">
        <f t="shared" si="41"/>
        <v/>
      </c>
      <c r="BH41" s="239" t="str">
        <f t="shared" si="42"/>
        <v/>
      </c>
      <c r="BI41" s="239" t="str">
        <f t="shared" si="43"/>
        <v/>
      </c>
      <c r="BJ41" s="240" t="str">
        <f t="shared" si="44"/>
        <v/>
      </c>
      <c r="BK41" s="241">
        <v>28</v>
      </c>
      <c r="BL41" s="432"/>
      <c r="BM41" s="242"/>
      <c r="BN41" s="242"/>
      <c r="BO41" s="248" t="str">
        <f t="shared" si="45"/>
        <v/>
      </c>
      <c r="BP41" s="238" t="str">
        <f t="shared" si="46"/>
        <v/>
      </c>
      <c r="BQ41" s="238" t="str">
        <f t="shared" si="47"/>
        <v/>
      </c>
      <c r="BR41" s="238" t="str">
        <f t="shared" si="48"/>
        <v/>
      </c>
      <c r="BS41" s="239" t="str">
        <f t="shared" si="49"/>
        <v/>
      </c>
      <c r="BT41" s="239" t="str">
        <f t="shared" si="50"/>
        <v/>
      </c>
      <c r="BU41" s="240" t="str">
        <f t="shared" si="51"/>
        <v/>
      </c>
      <c r="BV41" s="240" t="str">
        <f t="shared" si="52"/>
        <v/>
      </c>
      <c r="BW41" s="240" t="str">
        <f t="shared" si="53"/>
        <v/>
      </c>
      <c r="BX41" s="241">
        <v>28</v>
      </c>
      <c r="BY41" s="432"/>
      <c r="CM41" s="214" t="str">
        <f>IFERROR(IF(AND('Classificação geral'!$J34="FEM",'Classificação geral'!$K34=1,'Classificação geral'!G34="PCT"),'Classificação geral'!A34,""),"")</f>
        <v/>
      </c>
      <c r="CN41" s="214" t="str">
        <f>IFERROR(IF(AND('Classificação geral'!$J34="FEM",'Classificação geral'!$K34=1,'Classificação geral'!G34="PCT"),'Classificação geral'!$B34,""),"")</f>
        <v/>
      </c>
      <c r="CO41" s="215" t="str">
        <f>IF($CN41='Classificação geral'!$B34,'Classificação geral'!$C34,"")</f>
        <v/>
      </c>
      <c r="CP41" s="215" t="str">
        <f>IF($CN41='Classificação geral'!$B34,'Classificação geral'!$D34,"")</f>
        <v/>
      </c>
      <c r="CQ41" s="215" t="str">
        <f>IF($CN41='Classificação geral'!$B34,'Classificação geral'!$J34,"")</f>
        <v/>
      </c>
      <c r="CR41" s="215" t="str">
        <f>IF($CQ41='Classificação geral'!$J34,'Classificação geral'!$K34,"")</f>
        <v/>
      </c>
      <c r="CS41" s="205" t="str">
        <f>IF($CR41='Classificação geral'!$K34,'Classificação geral'!$AG34,"")</f>
        <v/>
      </c>
      <c r="CT41" s="215" t="str">
        <f>IF($CR41='Classificação geral'!$K34,'Classificação geral'!$M34,"")</f>
        <v/>
      </c>
      <c r="CU41" s="215" t="str">
        <f>IF($CR41='Classificação geral'!$K34,'Classificação geral'!$N34,"")</f>
        <v/>
      </c>
      <c r="CV41" s="215" t="str">
        <f>IF($CR41='Classificação geral'!$K34,'Classificação geral'!$O34,"")</f>
        <v/>
      </c>
      <c r="CW41" s="309" t="str">
        <f>IF($CR41='Classificação geral'!$K34,'Classificação geral'!$AH34,"")</f>
        <v/>
      </c>
      <c r="CX41" s="216" t="str">
        <f>IFERROR(RANK(CW41,CW:CW,0)+ COUNTIF($CW$12:CW40,CW41),"")</f>
        <v/>
      </c>
      <c r="CY41" s="209" t="str">
        <f ca="1">IFERROR(RDEM(CX41,CX:CX,0),"")</f>
        <v/>
      </c>
      <c r="CZ41" s="214" t="str">
        <f>IFERROR(IF(AND('Classificação geral'!$J34="mas",'Classificação geral'!$K34=1,'Classificação geral'!$G34="pct"),'Classificação geral'!$A34,""),"")</f>
        <v/>
      </c>
      <c r="DA41" s="214" t="str">
        <f>IFERROR(IF(AND('Classificação geral'!$J34="mas",'Classificação geral'!$K34=1,'Classificação geral'!$G34="PCT"),'Classificação geral'!$B34,""),"")</f>
        <v/>
      </c>
      <c r="DB41" s="215" t="str">
        <f>IF($DA41='Classificação geral'!$B34,'Classificação geral'!$C34,"")</f>
        <v/>
      </c>
      <c r="DC41" s="215" t="str">
        <f>IF($DA41='Classificação geral'!$B34,'Classificação geral'!$D34,"")</f>
        <v/>
      </c>
      <c r="DD41" s="215" t="str">
        <f>IF($DA41='Classificação geral'!$B34,'Classificação geral'!$J34,"")</f>
        <v/>
      </c>
      <c r="DE41" s="214" t="str">
        <f>IFERROR(IF(AND($DD41="mas",'Classificação geral'!$K34=1),'Classificação geral'!K34,""),"")</f>
        <v/>
      </c>
      <c r="DF41" s="214" t="str">
        <f>IFERROR(IF(AND($DD41="mas",'Classificação geral'!$K34=1),'Classificação geral'!AG34,""),"")</f>
        <v/>
      </c>
      <c r="DG41" s="214" t="str">
        <f>IFERROR(IF(AND($DD41="mas",'Classificação geral'!$K34=1),'Classificação geral'!M34,""),"")</f>
        <v/>
      </c>
      <c r="DH41" s="214" t="str">
        <f>IFERROR(IF(AND($DD41="mas",'Classificação geral'!$K34=1),'Classificação geral'!N34,""),"")</f>
        <v/>
      </c>
      <c r="DI41" s="214" t="str">
        <f>IFERROR(IF(AND($DD41="mas",'Classificação geral'!$K34=1),'Classificação geral'!O34,""),"")</f>
        <v/>
      </c>
      <c r="DJ41" s="214" t="str">
        <f>IFERROR(IF(AND($DD41="mas",'Classificação geral'!$K34=1),'Classificação geral'!AH34,""),"")</f>
        <v/>
      </c>
      <c r="DK41" s="216" t="str">
        <f>IFERROR(RANK(DJ41,DJ28:DJ227,0)+ COUNTIF($DJ$12:DJ40,DJ41),"")</f>
        <v/>
      </c>
      <c r="DL41" s="209"/>
      <c r="DM41" s="214" t="str">
        <f>IFERROR(IF(AND('Classificação geral'!$J34="fem",'Classificação geral'!$K34=2,'Classificação geral'!$G34="pct"),'Classificação geral'!$A34,""),"")</f>
        <v/>
      </c>
      <c r="DN41" s="214" t="str">
        <f>IFERROR(IF(AND('Classificação geral'!$J34="fem",'Classificação geral'!$K34=2,'Classificação geral'!$G34="pct"),'Classificação geral'!$B34,""),"")</f>
        <v/>
      </c>
      <c r="DO41" s="215" t="str">
        <f>IF($DN41='Classificação geral'!$B34,'Classificação geral'!$C34,"")</f>
        <v/>
      </c>
      <c r="DP41" s="215" t="str">
        <f>IF($DN41='Classificação geral'!$B34,'Classificação geral'!$D34,"")</f>
        <v/>
      </c>
      <c r="DQ41" s="215" t="str">
        <f>IF($DN41='Classificação geral'!$B34,'Classificação geral'!$J34,"")</f>
        <v/>
      </c>
      <c r="DR41" s="214" t="str">
        <f>IFERROR(IF(AND($DQ41="fem",'Classificação geral'!$K34=2),'Classificação geral'!K34,""),"")</f>
        <v/>
      </c>
      <c r="DS41" s="214" t="str">
        <f>IFERROR(IF(AND($DQ41="fem",'Classificação geral'!$K34=2),'Classificação geral'!AG34,""),"")</f>
        <v/>
      </c>
      <c r="DT41" s="214" t="str">
        <f>IFERROR(IF(AND($DQ41="fem",'Classificação geral'!$K34=2),'Classificação geral'!M34,""),"")</f>
        <v/>
      </c>
      <c r="DU41" s="214" t="str">
        <f>IFERROR(IF(AND($DQ41="fem",'Classificação geral'!$K34=2),'Classificação geral'!N34,""),"")</f>
        <v/>
      </c>
      <c r="DV41" s="214" t="str">
        <f>IFERROR(IF(AND($DQ41="fem",'Classificação geral'!$K34=2),'Classificação geral'!O34,""),"")</f>
        <v/>
      </c>
      <c r="DW41" s="214" t="str">
        <f>IFERROR(IF(AND($DQ41="fem",'Classificação geral'!$K34=2),'Classificação geral'!AH34,""),"")</f>
        <v/>
      </c>
      <c r="DX41" s="216" t="str">
        <f>IFERROR(RANK(DW41,DW:DW,0)+ COUNTIF(DW$12:$DW39,DW41),"")</f>
        <v/>
      </c>
      <c r="DY41" s="209"/>
      <c r="DZ41" s="214" t="str">
        <f>IFERROR(IF(AND('Classificação geral'!$J34="mas",'Classificação geral'!$K34=2,'Classificação geral'!$G34="pct"),'Classificação geral'!$A34,""),"")</f>
        <v/>
      </c>
      <c r="EA41" s="214" t="str">
        <f>IFERROR(IF(AND('Classificação geral'!$J34="mas",'Classificação geral'!$K34=2,'Classificação geral'!$G34="pct"),'Classificação geral'!$B34,""),"")</f>
        <v/>
      </c>
      <c r="EB41" s="215" t="str">
        <f>IF($EA41='Classificação geral'!$B34,'Classificação geral'!$C34,"")</f>
        <v/>
      </c>
      <c r="EC41" s="215" t="str">
        <f>IF($EA41='Classificação geral'!$B34,'Classificação geral'!$D34,"")</f>
        <v/>
      </c>
      <c r="ED41" s="215" t="str">
        <f>IF($EA41='Classificação geral'!$B34,'Classificação geral'!$J34,"")</f>
        <v/>
      </c>
      <c r="EE41" s="214" t="str">
        <f>IFERROR(IF(AND($ED41="mas",'Classificação geral'!$K34=2),'Classificação geral'!K34,""),"")</f>
        <v/>
      </c>
      <c r="EF41" s="214" t="str">
        <f>IFERROR(IF(AND($ED41="mas",'Classificação geral'!$K34=2),'Classificação geral'!AG34,""),"")</f>
        <v/>
      </c>
      <c r="EG41" s="214" t="str">
        <f>IFERROR(IF(AND($ED41="mas",'Classificação geral'!$K34=2),'Classificação geral'!M34,""),"")</f>
        <v/>
      </c>
      <c r="EH41" s="214" t="str">
        <f>IFERROR(IF(AND($ED41="mas",'Classificação geral'!$K34=2),'Classificação geral'!N34,""),"")</f>
        <v/>
      </c>
      <c r="EI41" s="214" t="str">
        <f>IFERROR(IF(AND($ED41="mas",'Classificação geral'!$K34=2),'Classificação geral'!O34,""),"")</f>
        <v/>
      </c>
      <c r="EJ41" s="214" t="str">
        <f>IFERROR(IF(AND($ED41="mas",'Classificação geral'!$K34=2),'Classificação geral'!AH34,""),"")</f>
        <v/>
      </c>
      <c r="EK41" s="216" t="str">
        <f>IFERROR(RANK(EJ41,EJ:EJ,0)+ COUNTIF(EJ$12:$GJ$12,EJ41),"")</f>
        <v/>
      </c>
      <c r="EL41" s="209"/>
      <c r="EM41" s="214" t="str">
        <f>IFERROR(IF(AND('Classificação geral'!$J34="fem",'Classificação geral'!$K34=3,'Classificação geral'!$G34="pct"),'Classificação geral'!$A34,""),"")</f>
        <v/>
      </c>
      <c r="EN41" s="214" t="str">
        <f>IFERROR(IF(AND('Classificação geral'!$J34="fem",'Classificação geral'!$K34=3,'Classificação geral'!$G34="pct"),'Classificação geral'!$B34,""),"")</f>
        <v/>
      </c>
      <c r="EO41" s="215" t="str">
        <f>IF($EN41='Classificação geral'!$B34,'Classificação geral'!$C34,"")</f>
        <v/>
      </c>
      <c r="EP41" s="215" t="str">
        <f>IF($EN41='Classificação geral'!$B34,'Classificação geral'!$D34,"")</f>
        <v/>
      </c>
      <c r="EQ41" s="215" t="str">
        <f>IF($EN41='Classificação geral'!$B34,'Classificação geral'!$J34,"")</f>
        <v/>
      </c>
      <c r="ER41" s="215" t="str">
        <f>IF($EQ41='Classificação geral'!$J34,'Classificação geral'!$K34,"")</f>
        <v/>
      </c>
      <c r="ES41" s="215" t="str">
        <f>IF($ER41='Classificação geral'!$K34,'Classificação geral'!$AG34,"")</f>
        <v/>
      </c>
      <c r="ET41" s="215" t="str">
        <f>IF($ER41='Classificação geral'!$K34,'Classificação geral'!$M34,"")</f>
        <v/>
      </c>
      <c r="EU41" s="215" t="str">
        <f>IF($ER41='Classificação geral'!$K34,'Classificação geral'!$N34,"")</f>
        <v/>
      </c>
      <c r="EV41" s="215" t="str">
        <f>IF($ER41='Classificação geral'!$K34,'Classificação geral'!$O34,"")</f>
        <v/>
      </c>
      <c r="EW41" s="215" t="str">
        <f>IF($ER41='Classificação geral'!$K34,'Classificação geral'!$AH34,"")</f>
        <v/>
      </c>
      <c r="EX41" s="216" t="str">
        <f>IFERROR(RANK(EW41,EW:EW,0)+ COUNTIF(EW$12:$GW39,EW41),"")</f>
        <v/>
      </c>
      <c r="EY41" s="209"/>
      <c r="EZ41" s="214" t="str">
        <f>IFERROR(IF(AND('Classificação geral'!$J34="mas",'Classificação geral'!$K34=3,'Classificação geral'!$G34="PCT"),'Classificação geral'!$A34,""),"")</f>
        <v/>
      </c>
      <c r="FA41" s="214" t="str">
        <f>IFERROR(IF(AND('Classificação geral'!$J34="mas",'Classificação geral'!$K34=3,'Classificação geral'!$G34="PCT"),'Classificação geral'!$B34,""),"")</f>
        <v/>
      </c>
      <c r="FB41" s="215" t="str">
        <f>IF($FA41='Classificação geral'!$B34,'Classificação geral'!$C34,"")</f>
        <v/>
      </c>
      <c r="FC41" s="215" t="str">
        <f>IF($FA41='Classificação geral'!$B34,'Classificação geral'!$D34,"")</f>
        <v/>
      </c>
      <c r="FD41" s="215" t="str">
        <f>IF($FA41='Classificação geral'!$B34,'Classificação geral'!$J34,"")</f>
        <v/>
      </c>
      <c r="FE41" s="214" t="str">
        <f>IFERROR(IF(AND($FD41="mas",'Classificação geral'!$K34=3),'Classificação geral'!K34,""),"")</f>
        <v/>
      </c>
      <c r="FF41" s="214" t="str">
        <f>IFERROR(IF(AND($FD41="mas",'Classificação geral'!$K34=3),'Classificação geral'!AG34,""),"")</f>
        <v/>
      </c>
      <c r="FG41" s="214" t="str">
        <f>IFERROR(IF(AND($FD41="mas",'Classificação geral'!$K34=3),'Classificação geral'!M34,""),"")</f>
        <v/>
      </c>
      <c r="FH41" s="214" t="str">
        <f>IFERROR(IF(AND($FD41="mas",'Classificação geral'!$K34=3),'Classificação geral'!N34,""),"")</f>
        <v/>
      </c>
      <c r="FI41" s="214" t="str">
        <f>IFERROR(IF(AND($FD41="mas",'Classificação geral'!$K34=3),'Classificação geral'!O34,""),"")</f>
        <v/>
      </c>
      <c r="FJ41" s="214" t="str">
        <f>IFERROR(IF(AND($FD41="mas",'Classificação geral'!$K34=3),'Classificação geral'!AH34,""),"")</f>
        <v/>
      </c>
      <c r="FK41" s="216" t="str">
        <f>IFERROR(RANK(FJ41,FJ:FJ,0)+ COUNTIF(FJ$12:$FJ39,FJ41),"")</f>
        <v/>
      </c>
    </row>
    <row r="42" spans="2:167" s="199" customFormat="1" ht="27.75" customHeight="1" x14ac:dyDescent="0.4">
      <c r="B42" s="248" t="str">
        <f t="shared" si="0"/>
        <v/>
      </c>
      <c r="C42" s="238" t="str">
        <f t="shared" si="1"/>
        <v/>
      </c>
      <c r="D42" s="238" t="str">
        <f t="shared" si="2"/>
        <v/>
      </c>
      <c r="E42" s="238" t="str">
        <f t="shared" si="3"/>
        <v/>
      </c>
      <c r="F42" s="239" t="str">
        <f t="shared" si="4"/>
        <v/>
      </c>
      <c r="G42" s="239" t="str">
        <f t="shared" si="5"/>
        <v/>
      </c>
      <c r="H42" s="240" t="str">
        <f t="shared" si="6"/>
        <v/>
      </c>
      <c r="I42" s="240" t="str">
        <f t="shared" si="7"/>
        <v/>
      </c>
      <c r="J42" s="240" t="str">
        <f t="shared" si="8"/>
        <v/>
      </c>
      <c r="K42" s="241">
        <v>29</v>
      </c>
      <c r="L42" s="432"/>
      <c r="M42" s="242"/>
      <c r="N42" s="242"/>
      <c r="O42" s="248" t="str">
        <f t="shared" si="9"/>
        <v/>
      </c>
      <c r="P42" s="238" t="str">
        <f t="shared" si="10"/>
        <v/>
      </c>
      <c r="Q42" s="238" t="str">
        <f t="shared" si="11"/>
        <v/>
      </c>
      <c r="R42" s="238" t="str">
        <f t="shared" si="12"/>
        <v/>
      </c>
      <c r="S42" s="239" t="str">
        <f t="shared" si="13"/>
        <v/>
      </c>
      <c r="T42" s="239" t="str">
        <f t="shared" si="14"/>
        <v/>
      </c>
      <c r="U42" s="240" t="str">
        <f t="shared" si="15"/>
        <v/>
      </c>
      <c r="V42" s="240" t="str">
        <f t="shared" si="16"/>
        <v/>
      </c>
      <c r="W42" s="240" t="str">
        <f t="shared" si="17"/>
        <v/>
      </c>
      <c r="X42" s="241">
        <v>29</v>
      </c>
      <c r="Y42" s="432"/>
      <c r="Z42" s="242"/>
      <c r="AA42" s="243"/>
      <c r="AB42" s="249" t="str">
        <f t="shared" si="18"/>
        <v/>
      </c>
      <c r="AC42" s="238" t="str">
        <f t="shared" si="19"/>
        <v/>
      </c>
      <c r="AD42" s="238" t="str">
        <f t="shared" si="20"/>
        <v/>
      </c>
      <c r="AE42" s="238" t="str">
        <f t="shared" si="21"/>
        <v/>
      </c>
      <c r="AF42" s="239" t="str">
        <f t="shared" si="22"/>
        <v/>
      </c>
      <c r="AG42" s="239" t="str">
        <f t="shared" si="23"/>
        <v/>
      </c>
      <c r="AH42" s="240" t="str">
        <f t="shared" si="24"/>
        <v/>
      </c>
      <c r="AI42" s="240" t="str">
        <f t="shared" si="25"/>
        <v/>
      </c>
      <c r="AJ42" s="240" t="str">
        <f t="shared" si="26"/>
        <v/>
      </c>
      <c r="AK42" s="241">
        <v>29</v>
      </c>
      <c r="AL42" s="432"/>
      <c r="AM42" s="242"/>
      <c r="AN42" s="242"/>
      <c r="AO42" s="249" t="str">
        <f t="shared" si="27"/>
        <v/>
      </c>
      <c r="AP42" s="238" t="str">
        <f t="shared" si="28"/>
        <v/>
      </c>
      <c r="AQ42" s="238" t="str">
        <f t="shared" si="29"/>
        <v/>
      </c>
      <c r="AR42" s="238" t="str">
        <f t="shared" si="30"/>
        <v/>
      </c>
      <c r="AS42" s="239" t="str">
        <f t="shared" si="31"/>
        <v/>
      </c>
      <c r="AT42" s="239" t="str">
        <f t="shared" si="32"/>
        <v/>
      </c>
      <c r="AU42" s="240" t="str">
        <f t="shared" si="33"/>
        <v/>
      </c>
      <c r="AV42" s="240" t="str">
        <f t="shared" si="34"/>
        <v/>
      </c>
      <c r="AW42" s="240" t="str">
        <f t="shared" si="35"/>
        <v/>
      </c>
      <c r="AX42" s="241">
        <v>29</v>
      </c>
      <c r="AY42" s="432"/>
      <c r="AZ42" s="243"/>
      <c r="BA42" s="243"/>
      <c r="BB42" s="248" t="str">
        <f t="shared" si="36"/>
        <v/>
      </c>
      <c r="BC42" s="238" t="str">
        <f t="shared" si="37"/>
        <v/>
      </c>
      <c r="BD42" s="238" t="str">
        <f t="shared" si="38"/>
        <v/>
      </c>
      <c r="BE42" s="238" t="str">
        <f t="shared" si="39"/>
        <v/>
      </c>
      <c r="BF42" s="239" t="str">
        <f t="shared" si="40"/>
        <v/>
      </c>
      <c r="BG42" s="239" t="str">
        <f t="shared" si="41"/>
        <v/>
      </c>
      <c r="BH42" s="239" t="str">
        <f t="shared" si="42"/>
        <v/>
      </c>
      <c r="BI42" s="239" t="str">
        <f t="shared" si="43"/>
        <v/>
      </c>
      <c r="BJ42" s="240" t="str">
        <f t="shared" si="44"/>
        <v/>
      </c>
      <c r="BK42" s="241">
        <v>29</v>
      </c>
      <c r="BL42" s="432"/>
      <c r="BM42" s="242"/>
      <c r="BN42" s="242"/>
      <c r="BO42" s="248" t="str">
        <f t="shared" si="45"/>
        <v/>
      </c>
      <c r="BP42" s="238" t="str">
        <f t="shared" si="46"/>
        <v/>
      </c>
      <c r="BQ42" s="238" t="str">
        <f t="shared" si="47"/>
        <v/>
      </c>
      <c r="BR42" s="238" t="str">
        <f t="shared" si="48"/>
        <v/>
      </c>
      <c r="BS42" s="239" t="str">
        <f t="shared" si="49"/>
        <v/>
      </c>
      <c r="BT42" s="239" t="str">
        <f t="shared" si="50"/>
        <v/>
      </c>
      <c r="BU42" s="240" t="str">
        <f t="shared" si="51"/>
        <v/>
      </c>
      <c r="BV42" s="240" t="str">
        <f t="shared" si="52"/>
        <v/>
      </c>
      <c r="BW42" s="240" t="str">
        <f t="shared" si="53"/>
        <v/>
      </c>
      <c r="BX42" s="241">
        <v>29</v>
      </c>
      <c r="BY42" s="432"/>
      <c r="CM42" s="214" t="str">
        <f>IFERROR(IF(AND('Classificação geral'!$J35="FEM",'Classificação geral'!$K35=1,'Classificação geral'!G35="PCT"),'Classificação geral'!A35,""),"")</f>
        <v/>
      </c>
      <c r="CN42" s="214" t="str">
        <f>IFERROR(IF(AND('Classificação geral'!$J35="FEM",'Classificação geral'!$K35=1,'Classificação geral'!G35="PCT"),'Classificação geral'!$B35,""),"")</f>
        <v/>
      </c>
      <c r="CO42" s="215" t="str">
        <f>IF($CN42='Classificação geral'!$B35,'Classificação geral'!$C35,"")</f>
        <v/>
      </c>
      <c r="CP42" s="215" t="str">
        <f>IF($CN42='Classificação geral'!$B35,'Classificação geral'!$D35,"")</f>
        <v/>
      </c>
      <c r="CQ42" s="215" t="str">
        <f>IF($CN42='Classificação geral'!$B35,'Classificação geral'!$J35,"")</f>
        <v/>
      </c>
      <c r="CR42" s="215" t="str">
        <f>IF($CQ42='Classificação geral'!$J35,'Classificação geral'!$K35,"")</f>
        <v/>
      </c>
      <c r="CS42" s="205" t="str">
        <f>IF($CR42='Classificação geral'!$K35,'Classificação geral'!$AG35,"")</f>
        <v/>
      </c>
      <c r="CT42" s="215" t="str">
        <f>IF($CR42='Classificação geral'!$K35,'Classificação geral'!$M35,"")</f>
        <v/>
      </c>
      <c r="CU42" s="215" t="str">
        <f>IF($CR42='Classificação geral'!$K35,'Classificação geral'!$N35,"")</f>
        <v/>
      </c>
      <c r="CV42" s="215" t="str">
        <f>IF($CR42='Classificação geral'!$K35,'Classificação geral'!$O35,"")</f>
        <v/>
      </c>
      <c r="CW42" s="309" t="str">
        <f>IF($CR42='Classificação geral'!$K35,'Classificação geral'!$AH35,"")</f>
        <v/>
      </c>
      <c r="CX42" s="216" t="str">
        <f>IFERROR(RANK(CW42,CW:CW,0)+ COUNTIF($CW$12:CW41,CW42),"")</f>
        <v/>
      </c>
      <c r="CY42" s="209" t="str">
        <f ca="1">IFERROR(RDEM(CX42,CX:CX,0),"")</f>
        <v/>
      </c>
      <c r="CZ42" s="214" t="str">
        <f>IFERROR(IF(AND('Classificação geral'!$J35="mas",'Classificação geral'!$K35=1,'Classificação geral'!$G35="pct"),'Classificação geral'!$A35,""),"")</f>
        <v/>
      </c>
      <c r="DA42" s="214" t="str">
        <f>IFERROR(IF(AND('Classificação geral'!$J35="mas",'Classificação geral'!$K35=1,'Classificação geral'!$G35="PCT"),'Classificação geral'!$B35,""),"")</f>
        <v/>
      </c>
      <c r="DB42" s="215" t="str">
        <f>IF($DA42='Classificação geral'!$B35,'Classificação geral'!$C35,"")</f>
        <v/>
      </c>
      <c r="DC42" s="215" t="str">
        <f>IF($DA42='Classificação geral'!$B35,'Classificação geral'!$D35,"")</f>
        <v/>
      </c>
      <c r="DD42" s="215" t="str">
        <f>IF($DA42='Classificação geral'!$B35,'Classificação geral'!$J35,"")</f>
        <v/>
      </c>
      <c r="DE42" s="214" t="str">
        <f>IFERROR(IF(AND($DD42="mas",'Classificação geral'!$K35=1),'Classificação geral'!K35,""),"")</f>
        <v/>
      </c>
      <c r="DF42" s="214" t="str">
        <f>IFERROR(IF(AND($DD42="mas",'Classificação geral'!$K35=1),'Classificação geral'!AG35,""),"")</f>
        <v/>
      </c>
      <c r="DG42" s="214" t="str">
        <f>IFERROR(IF(AND($DD42="mas",'Classificação geral'!$K35=1),'Classificação geral'!M35,""),"")</f>
        <v/>
      </c>
      <c r="DH42" s="214" t="str">
        <f>IFERROR(IF(AND($DD42="mas",'Classificação geral'!$K35=1),'Classificação geral'!N35,""),"")</f>
        <v/>
      </c>
      <c r="DI42" s="214" t="str">
        <f>IFERROR(IF(AND($DD42="mas",'Classificação geral'!$K35=1),'Classificação geral'!O35,""),"")</f>
        <v/>
      </c>
      <c r="DJ42" s="214" t="str">
        <f>IFERROR(IF(AND($DD42="mas",'Classificação geral'!$K35=1),'Classificação geral'!AH35,""),"")</f>
        <v/>
      </c>
      <c r="DK42" s="216" t="str">
        <f>IFERROR(RANK(DJ42,DJ29:DJ228,0)+ COUNTIF($DJ$12:DJ41,DJ42),"")</f>
        <v/>
      </c>
      <c r="DL42" s="209"/>
      <c r="DM42" s="214" t="str">
        <f>IFERROR(IF(AND('Classificação geral'!$J35="fem",'Classificação geral'!$K35=2,'Classificação geral'!$G35="pct"),'Classificação geral'!$A35,""),"")</f>
        <v/>
      </c>
      <c r="DN42" s="214" t="str">
        <f>IFERROR(IF(AND('Classificação geral'!$J35="fem",'Classificação geral'!$K35=2,'Classificação geral'!$G35="pct"),'Classificação geral'!$B35,""),"")</f>
        <v/>
      </c>
      <c r="DO42" s="215" t="str">
        <f>IF($DN42='Classificação geral'!$B35,'Classificação geral'!$C35,"")</f>
        <v/>
      </c>
      <c r="DP42" s="215" t="str">
        <f>IF($DN42='Classificação geral'!$B35,'Classificação geral'!$D35,"")</f>
        <v/>
      </c>
      <c r="DQ42" s="215" t="str">
        <f>IF($DN42='Classificação geral'!$B35,'Classificação geral'!$J35,"")</f>
        <v/>
      </c>
      <c r="DR42" s="214" t="str">
        <f>IFERROR(IF(AND($DQ42="fem",'Classificação geral'!$K35=2),'Classificação geral'!K35,""),"")</f>
        <v/>
      </c>
      <c r="DS42" s="214" t="str">
        <f>IFERROR(IF(AND($DQ42="fem",'Classificação geral'!$K35=2),'Classificação geral'!AG35,""),"")</f>
        <v/>
      </c>
      <c r="DT42" s="214" t="str">
        <f>IFERROR(IF(AND($DQ42="fem",'Classificação geral'!$K35=2),'Classificação geral'!M35,""),"")</f>
        <v/>
      </c>
      <c r="DU42" s="214" t="str">
        <f>IFERROR(IF(AND($DQ42="fem",'Classificação geral'!$K35=2),'Classificação geral'!N35,""),"")</f>
        <v/>
      </c>
      <c r="DV42" s="214" t="str">
        <f>IFERROR(IF(AND($DQ42="fem",'Classificação geral'!$K35=2),'Classificação geral'!O35,""),"")</f>
        <v/>
      </c>
      <c r="DW42" s="214" t="str">
        <f>IFERROR(IF(AND($DQ42="fem",'Classificação geral'!$K35=2),'Classificação geral'!AH35,""),"")</f>
        <v/>
      </c>
      <c r="DX42" s="216" t="str">
        <f>IFERROR(RANK(DW42,DW:DW,0)+ COUNTIF(DW$12:$DW40,DW42),"")</f>
        <v/>
      </c>
      <c r="DY42" s="209"/>
      <c r="DZ42" s="214" t="str">
        <f>IFERROR(IF(AND('Classificação geral'!$J35="mas",'Classificação geral'!$K35=2,'Classificação geral'!$G35="pct"),'Classificação geral'!$A35,""),"")</f>
        <v/>
      </c>
      <c r="EA42" s="214" t="str">
        <f>IFERROR(IF(AND('Classificação geral'!$J35="mas",'Classificação geral'!$K35=2,'Classificação geral'!$G35="pct"),'Classificação geral'!$B35,""),"")</f>
        <v/>
      </c>
      <c r="EB42" s="215" t="str">
        <f>IF($EA42='Classificação geral'!$B35,'Classificação geral'!$C35,"")</f>
        <v/>
      </c>
      <c r="EC42" s="215" t="str">
        <f>IF($EA42='Classificação geral'!$B35,'Classificação geral'!$D35,"")</f>
        <v/>
      </c>
      <c r="ED42" s="215" t="str">
        <f>IF($EA42='Classificação geral'!$B35,'Classificação geral'!$J35,"")</f>
        <v/>
      </c>
      <c r="EE42" s="214" t="str">
        <f>IFERROR(IF(AND($ED42="mas",'Classificação geral'!$K35=2),'Classificação geral'!K35,""),"")</f>
        <v/>
      </c>
      <c r="EF42" s="214" t="str">
        <f>IFERROR(IF(AND($ED42="mas",'Classificação geral'!$K35=2),'Classificação geral'!AG35,""),"")</f>
        <v/>
      </c>
      <c r="EG42" s="214" t="str">
        <f>IFERROR(IF(AND($ED42="mas",'Classificação geral'!$K35=2),'Classificação geral'!M35,""),"")</f>
        <v/>
      </c>
      <c r="EH42" s="214" t="str">
        <f>IFERROR(IF(AND($ED42="mas",'Classificação geral'!$K35=2),'Classificação geral'!N35,""),"")</f>
        <v/>
      </c>
      <c r="EI42" s="214" t="str">
        <f>IFERROR(IF(AND($ED42="mas",'Classificação geral'!$K35=2),'Classificação geral'!O35,""),"")</f>
        <v/>
      </c>
      <c r="EJ42" s="214" t="str">
        <f>IFERROR(IF(AND($ED42="mas",'Classificação geral'!$K35=2),'Classificação geral'!AH35,""),"")</f>
        <v/>
      </c>
      <c r="EK42" s="216" t="str">
        <f>IFERROR(RANK(EJ42,EJ:EJ,0)+ COUNTIF(EJ$12:$GJ$12,EJ42),"")</f>
        <v/>
      </c>
      <c r="EL42" s="209"/>
      <c r="EM42" s="214" t="str">
        <f>IFERROR(IF(AND('Classificação geral'!$J35="fem",'Classificação geral'!$K35=3,'Classificação geral'!$G35="pct"),'Classificação geral'!$A35,""),"")</f>
        <v/>
      </c>
      <c r="EN42" s="214" t="str">
        <f>IFERROR(IF(AND('Classificação geral'!$J35="fem",'Classificação geral'!$K35=3,'Classificação geral'!$G35="pct"),'Classificação geral'!$B35,""),"")</f>
        <v/>
      </c>
      <c r="EO42" s="215" t="str">
        <f>IF($EN42='Classificação geral'!$B35,'Classificação geral'!$C35,"")</f>
        <v/>
      </c>
      <c r="EP42" s="215" t="str">
        <f>IF($EN42='Classificação geral'!$B35,'Classificação geral'!$D35,"")</f>
        <v/>
      </c>
      <c r="EQ42" s="215" t="str">
        <f>IF($EN42='Classificação geral'!$B35,'Classificação geral'!$J35,"")</f>
        <v/>
      </c>
      <c r="ER42" s="215" t="str">
        <f>IF($EQ42='Classificação geral'!$J35,'Classificação geral'!$K35,"")</f>
        <v/>
      </c>
      <c r="ES42" s="215" t="str">
        <f>IF($ER42='Classificação geral'!$K35,'Classificação geral'!$AG35,"")</f>
        <v/>
      </c>
      <c r="ET42" s="215" t="str">
        <f>IF($ER42='Classificação geral'!$K35,'Classificação geral'!$M35,"")</f>
        <v/>
      </c>
      <c r="EU42" s="215" t="str">
        <f>IF($ER42='Classificação geral'!$K35,'Classificação geral'!$N35,"")</f>
        <v/>
      </c>
      <c r="EV42" s="215" t="str">
        <f>IF($ER42='Classificação geral'!$K35,'Classificação geral'!$O35,"")</f>
        <v/>
      </c>
      <c r="EW42" s="215" t="str">
        <f>IF($ER42='Classificação geral'!$K35,'Classificação geral'!$AH35,"")</f>
        <v/>
      </c>
      <c r="EX42" s="216" t="str">
        <f>IFERROR(RANK(EW42,EW:EW,0)+ COUNTIF(EW$12:$GW40,EW42),"")</f>
        <v/>
      </c>
      <c r="EY42" s="209"/>
      <c r="EZ42" s="214" t="str">
        <f>IFERROR(IF(AND('Classificação geral'!$J35="mas",'Classificação geral'!$K35=3,'Classificação geral'!$G35="PCT"),'Classificação geral'!$A35,""),"")</f>
        <v/>
      </c>
      <c r="FA42" s="214" t="str">
        <f>IFERROR(IF(AND('Classificação geral'!$J35="mas",'Classificação geral'!$K35=3,'Classificação geral'!$G35="PCT"),'Classificação geral'!$B35,""),"")</f>
        <v/>
      </c>
      <c r="FB42" s="215" t="str">
        <f>IF($FA42='Classificação geral'!$B35,'Classificação geral'!$C35,"")</f>
        <v/>
      </c>
      <c r="FC42" s="215" t="str">
        <f>IF($FA42='Classificação geral'!$B35,'Classificação geral'!$D35,"")</f>
        <v/>
      </c>
      <c r="FD42" s="215" t="str">
        <f>IF($FA42='Classificação geral'!$B35,'Classificação geral'!$J35,"")</f>
        <v/>
      </c>
      <c r="FE42" s="214" t="str">
        <f>IFERROR(IF(AND($FD42="mas",'Classificação geral'!$K35=3),'Classificação geral'!K35,""),"")</f>
        <v/>
      </c>
      <c r="FF42" s="214" t="str">
        <f>IFERROR(IF(AND($FD42="mas",'Classificação geral'!$K35=3),'Classificação geral'!AG35,""),"")</f>
        <v/>
      </c>
      <c r="FG42" s="214" t="str">
        <f>IFERROR(IF(AND($FD42="mas",'Classificação geral'!$K35=3),'Classificação geral'!M35,""),"")</f>
        <v/>
      </c>
      <c r="FH42" s="214" t="str">
        <f>IFERROR(IF(AND($FD42="mas",'Classificação geral'!$K35=3),'Classificação geral'!N35,""),"")</f>
        <v/>
      </c>
      <c r="FI42" s="214" t="str">
        <f>IFERROR(IF(AND($FD42="mas",'Classificação geral'!$K35=3),'Classificação geral'!O35,""),"")</f>
        <v/>
      </c>
      <c r="FJ42" s="214" t="str">
        <f>IFERROR(IF(AND($FD42="mas",'Classificação geral'!$K35=3),'Classificação geral'!AH35,""),"")</f>
        <v/>
      </c>
      <c r="FK42" s="216" t="str">
        <f>IFERROR(RANK(FJ42,FJ:FJ,0)+ COUNTIF(FJ$12:$FJ40,FJ42),"")</f>
        <v/>
      </c>
    </row>
    <row r="43" spans="2:167" s="199" customFormat="1" ht="27.75" customHeight="1" x14ac:dyDescent="0.4">
      <c r="B43" s="248" t="str">
        <f t="shared" si="0"/>
        <v/>
      </c>
      <c r="C43" s="238" t="str">
        <f t="shared" si="1"/>
        <v/>
      </c>
      <c r="D43" s="238" t="str">
        <f t="shared" si="2"/>
        <v/>
      </c>
      <c r="E43" s="238" t="str">
        <f t="shared" si="3"/>
        <v/>
      </c>
      <c r="F43" s="239" t="str">
        <f t="shared" si="4"/>
        <v/>
      </c>
      <c r="G43" s="239" t="str">
        <f t="shared" si="5"/>
        <v/>
      </c>
      <c r="H43" s="240" t="str">
        <f t="shared" si="6"/>
        <v/>
      </c>
      <c r="I43" s="240" t="str">
        <f t="shared" si="7"/>
        <v/>
      </c>
      <c r="J43" s="240" t="str">
        <f t="shared" si="8"/>
        <v/>
      </c>
      <c r="K43" s="241">
        <v>30</v>
      </c>
      <c r="L43" s="432"/>
      <c r="M43" s="242"/>
      <c r="N43" s="242"/>
      <c r="O43" s="248" t="str">
        <f t="shared" si="9"/>
        <v/>
      </c>
      <c r="P43" s="238" t="str">
        <f t="shared" si="10"/>
        <v/>
      </c>
      <c r="Q43" s="238" t="str">
        <f t="shared" si="11"/>
        <v/>
      </c>
      <c r="R43" s="238" t="str">
        <f t="shared" si="12"/>
        <v/>
      </c>
      <c r="S43" s="239" t="str">
        <f t="shared" si="13"/>
        <v/>
      </c>
      <c r="T43" s="239" t="str">
        <f t="shared" si="14"/>
        <v/>
      </c>
      <c r="U43" s="240" t="str">
        <f t="shared" si="15"/>
        <v/>
      </c>
      <c r="V43" s="240" t="str">
        <f t="shared" si="16"/>
        <v/>
      </c>
      <c r="W43" s="240" t="str">
        <f t="shared" si="17"/>
        <v/>
      </c>
      <c r="X43" s="241">
        <v>30</v>
      </c>
      <c r="Y43" s="432"/>
      <c r="Z43" s="242"/>
      <c r="AA43" s="243"/>
      <c r="AB43" s="249" t="str">
        <f t="shared" si="18"/>
        <v/>
      </c>
      <c r="AC43" s="238" t="str">
        <f t="shared" si="19"/>
        <v/>
      </c>
      <c r="AD43" s="238" t="str">
        <f t="shared" si="20"/>
        <v/>
      </c>
      <c r="AE43" s="238" t="str">
        <f t="shared" si="21"/>
        <v/>
      </c>
      <c r="AF43" s="239" t="str">
        <f t="shared" si="22"/>
        <v/>
      </c>
      <c r="AG43" s="239" t="str">
        <f t="shared" si="23"/>
        <v/>
      </c>
      <c r="AH43" s="240" t="str">
        <f t="shared" si="24"/>
        <v/>
      </c>
      <c r="AI43" s="240" t="str">
        <f t="shared" si="25"/>
        <v/>
      </c>
      <c r="AJ43" s="240" t="str">
        <f t="shared" si="26"/>
        <v/>
      </c>
      <c r="AK43" s="241">
        <v>30</v>
      </c>
      <c r="AL43" s="432"/>
      <c r="AM43" s="242"/>
      <c r="AN43" s="242"/>
      <c r="AO43" s="249" t="str">
        <f t="shared" si="27"/>
        <v/>
      </c>
      <c r="AP43" s="238" t="str">
        <f t="shared" si="28"/>
        <v/>
      </c>
      <c r="AQ43" s="238" t="str">
        <f t="shared" si="29"/>
        <v/>
      </c>
      <c r="AR43" s="238" t="str">
        <f t="shared" si="30"/>
        <v/>
      </c>
      <c r="AS43" s="239" t="str">
        <f t="shared" si="31"/>
        <v/>
      </c>
      <c r="AT43" s="239" t="str">
        <f t="shared" si="32"/>
        <v/>
      </c>
      <c r="AU43" s="240" t="str">
        <f t="shared" si="33"/>
        <v/>
      </c>
      <c r="AV43" s="240" t="str">
        <f t="shared" si="34"/>
        <v/>
      </c>
      <c r="AW43" s="240" t="str">
        <f t="shared" si="35"/>
        <v/>
      </c>
      <c r="AX43" s="241">
        <v>30</v>
      </c>
      <c r="AY43" s="432"/>
      <c r="AZ43" s="243"/>
      <c r="BA43" s="243"/>
      <c r="BB43" s="248" t="str">
        <f t="shared" si="36"/>
        <v/>
      </c>
      <c r="BC43" s="238" t="str">
        <f t="shared" si="37"/>
        <v/>
      </c>
      <c r="BD43" s="238" t="str">
        <f t="shared" si="38"/>
        <v/>
      </c>
      <c r="BE43" s="238" t="str">
        <f t="shared" si="39"/>
        <v/>
      </c>
      <c r="BF43" s="239" t="str">
        <f t="shared" si="40"/>
        <v/>
      </c>
      <c r="BG43" s="239" t="str">
        <f t="shared" si="41"/>
        <v/>
      </c>
      <c r="BH43" s="239" t="str">
        <f t="shared" si="42"/>
        <v/>
      </c>
      <c r="BI43" s="239" t="str">
        <f t="shared" si="43"/>
        <v/>
      </c>
      <c r="BJ43" s="240" t="str">
        <f t="shared" si="44"/>
        <v/>
      </c>
      <c r="BK43" s="241">
        <v>30</v>
      </c>
      <c r="BL43" s="432"/>
      <c r="BM43" s="242"/>
      <c r="BN43" s="242"/>
      <c r="BO43" s="248" t="str">
        <f t="shared" si="45"/>
        <v/>
      </c>
      <c r="BP43" s="238" t="str">
        <f t="shared" si="46"/>
        <v/>
      </c>
      <c r="BQ43" s="238" t="str">
        <f t="shared" si="47"/>
        <v/>
      </c>
      <c r="BR43" s="238" t="str">
        <f t="shared" si="48"/>
        <v/>
      </c>
      <c r="BS43" s="239" t="str">
        <f t="shared" si="49"/>
        <v/>
      </c>
      <c r="BT43" s="239" t="str">
        <f t="shared" si="50"/>
        <v/>
      </c>
      <c r="BU43" s="240" t="str">
        <f t="shared" si="51"/>
        <v/>
      </c>
      <c r="BV43" s="240" t="str">
        <f t="shared" si="52"/>
        <v/>
      </c>
      <c r="BW43" s="240" t="str">
        <f t="shared" si="53"/>
        <v/>
      </c>
      <c r="BX43" s="241">
        <v>30</v>
      </c>
      <c r="BY43" s="432"/>
      <c r="CM43" s="214" t="str">
        <f>IFERROR(IF(AND('Classificação geral'!$J36="FEM",'Classificação geral'!$K36=1,'Classificação geral'!G36="PCT"),'Classificação geral'!A36,""),"")</f>
        <v/>
      </c>
      <c r="CN43" s="214" t="str">
        <f>IFERROR(IF(AND('Classificação geral'!$J36="FEM",'Classificação geral'!$K36=1,'Classificação geral'!G36="PCT"),'Classificação geral'!$B36,""),"")</f>
        <v/>
      </c>
      <c r="CO43" s="215" t="str">
        <f>IF($CN43='Classificação geral'!$B36,'Classificação geral'!$C36,"")</f>
        <v/>
      </c>
      <c r="CP43" s="215" t="str">
        <f>IF($CN43='Classificação geral'!$B36,'Classificação geral'!$D36,"")</f>
        <v/>
      </c>
      <c r="CQ43" s="215" t="str">
        <f>IF($CN43='Classificação geral'!$B36,'Classificação geral'!$J36,"")</f>
        <v/>
      </c>
      <c r="CR43" s="215" t="str">
        <f>IF($CQ43='Classificação geral'!$J36,'Classificação geral'!$K36,"")</f>
        <v/>
      </c>
      <c r="CS43" s="205" t="str">
        <f>IF($CR43='Classificação geral'!$K36,'Classificação geral'!$AG36,"")</f>
        <v/>
      </c>
      <c r="CT43" s="215" t="str">
        <f>IF($CR43='Classificação geral'!$K36,'Classificação geral'!$M36,"")</f>
        <v/>
      </c>
      <c r="CU43" s="215" t="str">
        <f>IF($CR43='Classificação geral'!$K36,'Classificação geral'!$N36,"")</f>
        <v/>
      </c>
      <c r="CV43" s="215" t="str">
        <f>IF($CR43='Classificação geral'!$K36,'Classificação geral'!$O36,"")</f>
        <v/>
      </c>
      <c r="CW43" s="309" t="str">
        <f>IF($CR43='Classificação geral'!$K36,'Classificação geral'!$AH36,"")</f>
        <v/>
      </c>
      <c r="CX43" s="216" t="str">
        <f>IFERROR(RANK(CW43,CW:CW,0)+ COUNTIF($CW$12:CW42,CW43),"")</f>
        <v/>
      </c>
      <c r="CY43" s="209" t="str">
        <f ca="1">IFERROR(RDEM(CX43,CX:CX,0),"")</f>
        <v/>
      </c>
      <c r="CZ43" s="214" t="str">
        <f>IFERROR(IF(AND('Classificação geral'!$J36="mas",'Classificação geral'!$K36=1,'Classificação geral'!$G36="pct"),'Classificação geral'!$A36,""),"")</f>
        <v/>
      </c>
      <c r="DA43" s="214" t="str">
        <f>IFERROR(IF(AND('Classificação geral'!$J36="mas",'Classificação geral'!$K36=1,'Classificação geral'!$G36="PCT"),'Classificação geral'!$B36,""),"")</f>
        <v/>
      </c>
      <c r="DB43" s="215" t="str">
        <f>IF($DA43='Classificação geral'!$B36,'Classificação geral'!$C36,"")</f>
        <v/>
      </c>
      <c r="DC43" s="215" t="str">
        <f>IF($DA43='Classificação geral'!$B36,'Classificação geral'!$D36,"")</f>
        <v/>
      </c>
      <c r="DD43" s="215" t="str">
        <f>IF($DA43='Classificação geral'!$B36,'Classificação geral'!$J36,"")</f>
        <v/>
      </c>
      <c r="DE43" s="214" t="str">
        <f>IFERROR(IF(AND($DD43="mas",'Classificação geral'!$K36=1),'Classificação geral'!K36,""),"")</f>
        <v/>
      </c>
      <c r="DF43" s="214" t="str">
        <f>IFERROR(IF(AND($DD43="mas",'Classificação geral'!$K36=1),'Classificação geral'!AG36,""),"")</f>
        <v/>
      </c>
      <c r="DG43" s="214" t="str">
        <f>IFERROR(IF(AND($DD43="mas",'Classificação geral'!$K36=1),'Classificação geral'!M36,""),"")</f>
        <v/>
      </c>
      <c r="DH43" s="214" t="str">
        <f>IFERROR(IF(AND($DD43="mas",'Classificação geral'!$K36=1),'Classificação geral'!N36,""),"")</f>
        <v/>
      </c>
      <c r="DI43" s="214" t="str">
        <f>IFERROR(IF(AND($DD43="mas",'Classificação geral'!$K36=1),'Classificação geral'!O36,""),"")</f>
        <v/>
      </c>
      <c r="DJ43" s="214" t="str">
        <f>IFERROR(IF(AND($DD43="mas",'Classificação geral'!$K36=1),'Classificação geral'!AH36,""),"")</f>
        <v/>
      </c>
      <c r="DK43" s="216" t="str">
        <f>IFERROR(RANK(DJ43,DJ30:DJ229,0)+ COUNTIF($DJ$12:DJ42,DJ43),"")</f>
        <v/>
      </c>
      <c r="DL43" s="209"/>
      <c r="DM43" s="214" t="str">
        <f>IFERROR(IF(AND('Classificação geral'!$J36="fem",'Classificação geral'!$K36=2,'Classificação geral'!$G36="pct"),'Classificação geral'!$A36,""),"")</f>
        <v/>
      </c>
      <c r="DN43" s="214" t="str">
        <f>IFERROR(IF(AND('Classificação geral'!$J36="fem",'Classificação geral'!$K36=2,'Classificação geral'!$G36="pct"),'Classificação geral'!$B36,""),"")</f>
        <v/>
      </c>
      <c r="DO43" s="215" t="str">
        <f>IF($DN43='Classificação geral'!$B36,'Classificação geral'!$C36,"")</f>
        <v/>
      </c>
      <c r="DP43" s="215" t="str">
        <f>IF($DN43='Classificação geral'!$B36,'Classificação geral'!$D36,"")</f>
        <v/>
      </c>
      <c r="DQ43" s="215" t="str">
        <f>IF($DN43='Classificação geral'!$B36,'Classificação geral'!$J36,"")</f>
        <v/>
      </c>
      <c r="DR43" s="214" t="str">
        <f>IFERROR(IF(AND($DQ43="fem",'Classificação geral'!$K36=2),'Classificação geral'!K36,""),"")</f>
        <v/>
      </c>
      <c r="DS43" s="214" t="str">
        <f>IFERROR(IF(AND($DQ43="fem",'Classificação geral'!$K36=2),'Classificação geral'!AG36,""),"")</f>
        <v/>
      </c>
      <c r="DT43" s="214" t="str">
        <f>IFERROR(IF(AND($DQ43="fem",'Classificação geral'!$K36=2),'Classificação geral'!M36,""),"")</f>
        <v/>
      </c>
      <c r="DU43" s="214" t="str">
        <f>IFERROR(IF(AND($DQ43="fem",'Classificação geral'!$K36=2),'Classificação geral'!N36,""),"")</f>
        <v/>
      </c>
      <c r="DV43" s="214" t="str">
        <f>IFERROR(IF(AND($DQ43="fem",'Classificação geral'!$K36=2),'Classificação geral'!O36,""),"")</f>
        <v/>
      </c>
      <c r="DW43" s="214" t="str">
        <f>IFERROR(IF(AND($DQ43="fem",'Classificação geral'!$K36=2),'Classificação geral'!AH36,""),"")</f>
        <v/>
      </c>
      <c r="DX43" s="216" t="str">
        <f>IFERROR(RANK(DW43,DW:DW,0)+ COUNTIF(DW$12:$DW41,DW43),"")</f>
        <v/>
      </c>
      <c r="DY43" s="209"/>
      <c r="DZ43" s="214" t="str">
        <f>IFERROR(IF(AND('Classificação geral'!$J36="mas",'Classificação geral'!$K36=2,'Classificação geral'!$G36="pct"),'Classificação geral'!$A36,""),"")</f>
        <v/>
      </c>
      <c r="EA43" s="214" t="str">
        <f>IFERROR(IF(AND('Classificação geral'!$J36="mas",'Classificação geral'!$K36=2,'Classificação geral'!$G36="pct"),'Classificação geral'!$B36,""),"")</f>
        <v/>
      </c>
      <c r="EB43" s="215" t="str">
        <f>IF($EA43='Classificação geral'!$B36,'Classificação geral'!$C36,"")</f>
        <v/>
      </c>
      <c r="EC43" s="215" t="str">
        <f>IF($EA43='Classificação geral'!$B36,'Classificação geral'!$D36,"")</f>
        <v/>
      </c>
      <c r="ED43" s="215" t="str">
        <f>IF($EA43='Classificação geral'!$B36,'Classificação geral'!$J36,"")</f>
        <v/>
      </c>
      <c r="EE43" s="214" t="str">
        <f>IFERROR(IF(AND($ED43="mas",'Classificação geral'!$K36=2),'Classificação geral'!K36,""),"")</f>
        <v/>
      </c>
      <c r="EF43" s="214" t="str">
        <f>IFERROR(IF(AND($ED43="mas",'Classificação geral'!$K36=2),'Classificação geral'!AG36,""),"")</f>
        <v/>
      </c>
      <c r="EG43" s="214" t="str">
        <f>IFERROR(IF(AND($ED43="mas",'Classificação geral'!$K36=2),'Classificação geral'!M36,""),"")</f>
        <v/>
      </c>
      <c r="EH43" s="214" t="str">
        <f>IFERROR(IF(AND($ED43="mas",'Classificação geral'!$K36=2),'Classificação geral'!N36,""),"")</f>
        <v/>
      </c>
      <c r="EI43" s="214" t="str">
        <f>IFERROR(IF(AND($ED43="mas",'Classificação geral'!$K36=2),'Classificação geral'!O36,""),"")</f>
        <v/>
      </c>
      <c r="EJ43" s="214" t="str">
        <f>IFERROR(IF(AND($ED43="mas",'Classificação geral'!$K36=2),'Classificação geral'!AH36,""),"")</f>
        <v/>
      </c>
      <c r="EK43" s="216" t="str">
        <f>IFERROR(RANK(EJ43,EJ:EJ,0)+ COUNTIF(EJ$12:$GJ$12,EJ43),"")</f>
        <v/>
      </c>
      <c r="EL43" s="209"/>
      <c r="EM43" s="214" t="str">
        <f>IFERROR(IF(AND('Classificação geral'!$J36="fem",'Classificação geral'!$K36=3,'Classificação geral'!$G36="pct"),'Classificação geral'!$A36,""),"")</f>
        <v/>
      </c>
      <c r="EN43" s="214" t="str">
        <f>IFERROR(IF(AND('Classificação geral'!$J36="fem",'Classificação geral'!$K36=3,'Classificação geral'!$G36="pct"),'Classificação geral'!$B36,""),"")</f>
        <v/>
      </c>
      <c r="EO43" s="215" t="str">
        <f>IF($EN43='Classificação geral'!$B36,'Classificação geral'!$C36,"")</f>
        <v/>
      </c>
      <c r="EP43" s="215" t="str">
        <f>IF($EN43='Classificação geral'!$B36,'Classificação geral'!$D36,"")</f>
        <v/>
      </c>
      <c r="EQ43" s="215" t="str">
        <f>IF($EN43='Classificação geral'!$B36,'Classificação geral'!$J36,"")</f>
        <v/>
      </c>
      <c r="ER43" s="215" t="str">
        <f>IF($EQ43='Classificação geral'!$J36,'Classificação geral'!$K36,"")</f>
        <v/>
      </c>
      <c r="ES43" s="215" t="str">
        <f>IF($ER43='Classificação geral'!$K36,'Classificação geral'!$AG36,"")</f>
        <v/>
      </c>
      <c r="ET43" s="215" t="str">
        <f>IF($ER43='Classificação geral'!$K36,'Classificação geral'!$M36,"")</f>
        <v/>
      </c>
      <c r="EU43" s="215" t="str">
        <f>IF($ER43='Classificação geral'!$K36,'Classificação geral'!$N36,"")</f>
        <v/>
      </c>
      <c r="EV43" s="215" t="str">
        <f>IF($ER43='Classificação geral'!$K36,'Classificação geral'!$O36,"")</f>
        <v/>
      </c>
      <c r="EW43" s="215" t="str">
        <f>IF($ER43='Classificação geral'!$K36,'Classificação geral'!$AH36,"")</f>
        <v/>
      </c>
      <c r="EX43" s="216" t="str">
        <f>IFERROR(RANK(EW43,EW:EW,0)+ COUNTIF(EW$12:$GW41,EW43),"")</f>
        <v/>
      </c>
      <c r="EY43" s="209"/>
      <c r="EZ43" s="214" t="str">
        <f>IFERROR(IF(AND('Classificação geral'!$J36="mas",'Classificação geral'!$K36=3,'Classificação geral'!$G36="PCT"),'Classificação geral'!$A36,""),"")</f>
        <v/>
      </c>
      <c r="FA43" s="214" t="str">
        <f>IFERROR(IF(AND('Classificação geral'!$J36="mas",'Classificação geral'!$K36=3,'Classificação geral'!$G36="PCT"),'Classificação geral'!$B36,""),"")</f>
        <v/>
      </c>
      <c r="FB43" s="215" t="str">
        <f>IF($FA43='Classificação geral'!$B36,'Classificação geral'!$C36,"")</f>
        <v/>
      </c>
      <c r="FC43" s="215" t="str">
        <f>IF($FA43='Classificação geral'!$B36,'Classificação geral'!$D36,"")</f>
        <v/>
      </c>
      <c r="FD43" s="215" t="str">
        <f>IF($FA43='Classificação geral'!$B36,'Classificação geral'!$J36,"")</f>
        <v/>
      </c>
      <c r="FE43" s="214" t="str">
        <f>IFERROR(IF(AND($FD43="mas",'Classificação geral'!$K36=3),'Classificação geral'!K36,""),"")</f>
        <v/>
      </c>
      <c r="FF43" s="214" t="str">
        <f>IFERROR(IF(AND($FD43="mas",'Classificação geral'!$K36=3),'Classificação geral'!AG36,""),"")</f>
        <v/>
      </c>
      <c r="FG43" s="214" t="str">
        <f>IFERROR(IF(AND($FD43="mas",'Classificação geral'!$K36=3),'Classificação geral'!M36,""),"")</f>
        <v/>
      </c>
      <c r="FH43" s="214" t="str">
        <f>IFERROR(IF(AND($FD43="mas",'Classificação geral'!$K36=3),'Classificação geral'!N36,""),"")</f>
        <v/>
      </c>
      <c r="FI43" s="214" t="str">
        <f>IFERROR(IF(AND($FD43="mas",'Classificação geral'!$K36=3),'Classificação geral'!O36,""),"")</f>
        <v/>
      </c>
      <c r="FJ43" s="214" t="str">
        <f>IFERROR(IF(AND($FD43="mas",'Classificação geral'!$K36=3),'Classificação geral'!AH36,""),"")</f>
        <v/>
      </c>
      <c r="FK43" s="216" t="str">
        <f>IFERROR(RANK(FJ43,FJ:FJ,0)+ COUNTIF(FJ$12:$FJ41,FJ43),"")</f>
        <v/>
      </c>
    </row>
    <row r="44" spans="2:167" s="199" customFormat="1" ht="27.75" customHeight="1" x14ac:dyDescent="0.4">
      <c r="B44" s="248" t="str">
        <f t="shared" si="0"/>
        <v/>
      </c>
      <c r="C44" s="238" t="str">
        <f t="shared" si="1"/>
        <v/>
      </c>
      <c r="D44" s="238" t="str">
        <f t="shared" si="2"/>
        <v/>
      </c>
      <c r="E44" s="238" t="str">
        <f t="shared" si="3"/>
        <v/>
      </c>
      <c r="F44" s="239" t="str">
        <f t="shared" si="4"/>
        <v/>
      </c>
      <c r="G44" s="239" t="str">
        <f t="shared" si="5"/>
        <v/>
      </c>
      <c r="H44" s="240" t="str">
        <f t="shared" si="6"/>
        <v/>
      </c>
      <c r="I44" s="240" t="str">
        <f t="shared" si="7"/>
        <v/>
      </c>
      <c r="J44" s="240" t="str">
        <f t="shared" si="8"/>
        <v/>
      </c>
      <c r="K44" s="241">
        <v>31</v>
      </c>
      <c r="L44" s="432"/>
      <c r="M44" s="242"/>
      <c r="N44" s="242"/>
      <c r="O44" s="248" t="str">
        <f t="shared" si="9"/>
        <v/>
      </c>
      <c r="P44" s="238" t="str">
        <f t="shared" si="10"/>
        <v/>
      </c>
      <c r="Q44" s="238" t="str">
        <f t="shared" si="11"/>
        <v/>
      </c>
      <c r="R44" s="238" t="str">
        <f t="shared" si="12"/>
        <v/>
      </c>
      <c r="S44" s="239" t="str">
        <f t="shared" si="13"/>
        <v/>
      </c>
      <c r="T44" s="239" t="str">
        <f t="shared" si="14"/>
        <v/>
      </c>
      <c r="U44" s="240" t="str">
        <f t="shared" si="15"/>
        <v/>
      </c>
      <c r="V44" s="240" t="str">
        <f t="shared" si="16"/>
        <v/>
      </c>
      <c r="W44" s="240" t="str">
        <f t="shared" si="17"/>
        <v/>
      </c>
      <c r="X44" s="241">
        <v>31</v>
      </c>
      <c r="Y44" s="432"/>
      <c r="Z44" s="242"/>
      <c r="AA44" s="243"/>
      <c r="AB44" s="249" t="str">
        <f t="shared" si="18"/>
        <v/>
      </c>
      <c r="AC44" s="238" t="str">
        <f t="shared" si="19"/>
        <v/>
      </c>
      <c r="AD44" s="238" t="str">
        <f t="shared" si="20"/>
        <v/>
      </c>
      <c r="AE44" s="238" t="str">
        <f t="shared" si="21"/>
        <v/>
      </c>
      <c r="AF44" s="239" t="str">
        <f t="shared" si="22"/>
        <v/>
      </c>
      <c r="AG44" s="239" t="str">
        <f t="shared" si="23"/>
        <v/>
      </c>
      <c r="AH44" s="240" t="str">
        <f t="shared" si="24"/>
        <v/>
      </c>
      <c r="AI44" s="240" t="str">
        <f t="shared" si="25"/>
        <v/>
      </c>
      <c r="AJ44" s="240" t="str">
        <f t="shared" si="26"/>
        <v/>
      </c>
      <c r="AK44" s="241">
        <v>31</v>
      </c>
      <c r="AL44" s="432"/>
      <c r="AM44" s="242"/>
      <c r="AN44" s="242"/>
      <c r="AO44" s="249" t="str">
        <f t="shared" si="27"/>
        <v/>
      </c>
      <c r="AP44" s="238" t="str">
        <f t="shared" si="28"/>
        <v/>
      </c>
      <c r="AQ44" s="238" t="str">
        <f t="shared" si="29"/>
        <v/>
      </c>
      <c r="AR44" s="238" t="str">
        <f t="shared" si="30"/>
        <v/>
      </c>
      <c r="AS44" s="239" t="str">
        <f t="shared" si="31"/>
        <v/>
      </c>
      <c r="AT44" s="239" t="str">
        <f t="shared" si="32"/>
        <v/>
      </c>
      <c r="AU44" s="240" t="str">
        <f t="shared" si="33"/>
        <v/>
      </c>
      <c r="AV44" s="240" t="str">
        <f t="shared" si="34"/>
        <v/>
      </c>
      <c r="AW44" s="240" t="str">
        <f t="shared" si="35"/>
        <v/>
      </c>
      <c r="AX44" s="241">
        <v>31</v>
      </c>
      <c r="AY44" s="432"/>
      <c r="AZ44" s="243"/>
      <c r="BA44" s="243"/>
      <c r="BB44" s="248" t="str">
        <f t="shared" si="36"/>
        <v/>
      </c>
      <c r="BC44" s="238" t="str">
        <f t="shared" si="37"/>
        <v/>
      </c>
      <c r="BD44" s="238" t="str">
        <f t="shared" si="38"/>
        <v/>
      </c>
      <c r="BE44" s="238" t="str">
        <f t="shared" si="39"/>
        <v/>
      </c>
      <c r="BF44" s="239" t="str">
        <f t="shared" si="40"/>
        <v/>
      </c>
      <c r="BG44" s="239" t="str">
        <f t="shared" si="41"/>
        <v/>
      </c>
      <c r="BH44" s="239" t="str">
        <f t="shared" si="42"/>
        <v/>
      </c>
      <c r="BI44" s="239" t="str">
        <f t="shared" si="43"/>
        <v/>
      </c>
      <c r="BJ44" s="240" t="str">
        <f t="shared" si="44"/>
        <v/>
      </c>
      <c r="BK44" s="241">
        <v>31</v>
      </c>
      <c r="BL44" s="432"/>
      <c r="BM44" s="242"/>
      <c r="BN44" s="242"/>
      <c r="BO44" s="248" t="str">
        <f t="shared" si="45"/>
        <v/>
      </c>
      <c r="BP44" s="238" t="str">
        <f t="shared" si="46"/>
        <v/>
      </c>
      <c r="BQ44" s="238" t="str">
        <f t="shared" si="47"/>
        <v/>
      </c>
      <c r="BR44" s="238" t="str">
        <f t="shared" si="48"/>
        <v/>
      </c>
      <c r="BS44" s="239" t="str">
        <f t="shared" si="49"/>
        <v/>
      </c>
      <c r="BT44" s="239" t="str">
        <f t="shared" si="50"/>
        <v/>
      </c>
      <c r="BU44" s="240" t="str">
        <f t="shared" si="51"/>
        <v/>
      </c>
      <c r="BV44" s="240" t="str">
        <f t="shared" si="52"/>
        <v/>
      </c>
      <c r="BW44" s="240" t="str">
        <f t="shared" si="53"/>
        <v/>
      </c>
      <c r="BX44" s="241">
        <v>31</v>
      </c>
      <c r="BY44" s="432"/>
      <c r="CM44" s="214" t="str">
        <f>IFERROR(IF(AND('Classificação geral'!$J37="FEM",'Classificação geral'!$K37=1,'Classificação geral'!G37="PCT"),'Classificação geral'!A37,""),"")</f>
        <v/>
      </c>
      <c r="CN44" s="214" t="str">
        <f>IFERROR(IF(AND('Classificação geral'!$J37="FEM",'Classificação geral'!$K37=1,'Classificação geral'!G37="PCT"),'Classificação geral'!$B37,""),"")</f>
        <v/>
      </c>
      <c r="CO44" s="215" t="str">
        <f>IF($CN44='Classificação geral'!$B37,'Classificação geral'!$C37,"")</f>
        <v/>
      </c>
      <c r="CP44" s="215" t="str">
        <f>IF($CN44='Classificação geral'!$B37,'Classificação geral'!$D37,"")</f>
        <v/>
      </c>
      <c r="CQ44" s="215" t="str">
        <f>IF($CN44='Classificação geral'!$B37,'Classificação geral'!$J37,"")</f>
        <v/>
      </c>
      <c r="CR44" s="215" t="str">
        <f>IF($CQ44='Classificação geral'!$J37,'Classificação geral'!$K37,"")</f>
        <v/>
      </c>
      <c r="CS44" s="205" t="str">
        <f>IF($CR44='Classificação geral'!$K37,'Classificação geral'!$AG37,"")</f>
        <v/>
      </c>
      <c r="CT44" s="215" t="str">
        <f>IF($CR44='Classificação geral'!$K37,'Classificação geral'!$M37,"")</f>
        <v/>
      </c>
      <c r="CU44" s="215" t="str">
        <f>IF($CR44='Classificação geral'!$K37,'Classificação geral'!$N37,"")</f>
        <v/>
      </c>
      <c r="CV44" s="215" t="str">
        <f>IF($CR44='Classificação geral'!$K37,'Classificação geral'!$O37,"")</f>
        <v/>
      </c>
      <c r="CW44" s="309" t="str">
        <f>IF($CR44='Classificação geral'!$K37,'Classificação geral'!$AH37,"")</f>
        <v/>
      </c>
      <c r="CX44" s="216" t="str">
        <f>IFERROR(RANK(CW44,CW:CW,0)+ COUNTIF($CW$12:CW43,CW44),"")</f>
        <v/>
      </c>
      <c r="CY44" s="209" t="str">
        <f ca="1">IFERROR(RDEM(CX44,CX:CX,0),"")</f>
        <v/>
      </c>
      <c r="CZ44" s="214" t="str">
        <f>IFERROR(IF(AND('Classificação geral'!$J37="mas",'Classificação geral'!$K37=1,'Classificação geral'!$G37="pct"),'Classificação geral'!$A37,""),"")</f>
        <v/>
      </c>
      <c r="DA44" s="214" t="str">
        <f>IFERROR(IF(AND('Classificação geral'!$J37="mas",'Classificação geral'!$K37=1,'Classificação geral'!$G37="PCT"),'Classificação geral'!$B37,""),"")</f>
        <v/>
      </c>
      <c r="DB44" s="215" t="str">
        <f>IF($DA44='Classificação geral'!$B37,'Classificação geral'!$C37,"")</f>
        <v/>
      </c>
      <c r="DC44" s="215" t="str">
        <f>IF($DA44='Classificação geral'!$B37,'Classificação geral'!$D37,"")</f>
        <v/>
      </c>
      <c r="DD44" s="215" t="str">
        <f>IF($DA44='Classificação geral'!$B37,'Classificação geral'!$J37,"")</f>
        <v/>
      </c>
      <c r="DE44" s="214" t="str">
        <f>IFERROR(IF(AND($DD44="mas",'Classificação geral'!$K37=1),'Classificação geral'!K37,""),"")</f>
        <v/>
      </c>
      <c r="DF44" s="214" t="str">
        <f>IFERROR(IF(AND($DD44="mas",'Classificação geral'!$K37=1),'Classificação geral'!AG37,""),"")</f>
        <v/>
      </c>
      <c r="DG44" s="214" t="str">
        <f>IFERROR(IF(AND($DD44="mas",'Classificação geral'!$K37=1),'Classificação geral'!M37,""),"")</f>
        <v/>
      </c>
      <c r="DH44" s="214" t="str">
        <f>IFERROR(IF(AND($DD44="mas",'Classificação geral'!$K37=1),'Classificação geral'!N37,""),"")</f>
        <v/>
      </c>
      <c r="DI44" s="214" t="str">
        <f>IFERROR(IF(AND($DD44="mas",'Classificação geral'!$K37=1),'Classificação geral'!O37,""),"")</f>
        <v/>
      </c>
      <c r="DJ44" s="214" t="str">
        <f>IFERROR(IF(AND($DD44="mas",'Classificação geral'!$K37=1),'Classificação geral'!AH37,""),"")</f>
        <v/>
      </c>
      <c r="DK44" s="216" t="str">
        <f>IFERROR(RANK(DJ44,DJ31:DJ230,0)+ COUNTIF($DJ$12:DJ43,DJ44),"")</f>
        <v/>
      </c>
      <c r="DL44" s="209"/>
      <c r="DM44" s="214" t="str">
        <f>IFERROR(IF(AND('Classificação geral'!$J37="fem",'Classificação geral'!$K37=2,'Classificação geral'!$G37="pct"),'Classificação geral'!$A37,""),"")</f>
        <v/>
      </c>
      <c r="DN44" s="214" t="str">
        <f>IFERROR(IF(AND('Classificação geral'!$J37="fem",'Classificação geral'!$K37=2,'Classificação geral'!$G37="pct"),'Classificação geral'!$B37,""),"")</f>
        <v/>
      </c>
      <c r="DO44" s="215" t="str">
        <f>IF($DN44='Classificação geral'!$B37,'Classificação geral'!$C37,"")</f>
        <v/>
      </c>
      <c r="DP44" s="215" t="str">
        <f>IF($DN44='Classificação geral'!$B37,'Classificação geral'!$D37,"")</f>
        <v/>
      </c>
      <c r="DQ44" s="215" t="str">
        <f>IF($DN44='Classificação geral'!$B37,'Classificação geral'!$J37,"")</f>
        <v/>
      </c>
      <c r="DR44" s="214" t="str">
        <f>IFERROR(IF(AND($DQ44="fem",'Classificação geral'!$K37=2),'Classificação geral'!K37,""),"")</f>
        <v/>
      </c>
      <c r="DS44" s="214" t="str">
        <f>IFERROR(IF(AND($DQ44="fem",'Classificação geral'!$K37=2),'Classificação geral'!AG37,""),"")</f>
        <v/>
      </c>
      <c r="DT44" s="214" t="str">
        <f>IFERROR(IF(AND($DQ44="fem",'Classificação geral'!$K37=2),'Classificação geral'!M37,""),"")</f>
        <v/>
      </c>
      <c r="DU44" s="214" t="str">
        <f>IFERROR(IF(AND($DQ44="fem",'Classificação geral'!$K37=2),'Classificação geral'!N37,""),"")</f>
        <v/>
      </c>
      <c r="DV44" s="214" t="str">
        <f>IFERROR(IF(AND($DQ44="fem",'Classificação geral'!$K37=2),'Classificação geral'!O37,""),"")</f>
        <v/>
      </c>
      <c r="DW44" s="214" t="str">
        <f>IFERROR(IF(AND($DQ44="fem",'Classificação geral'!$K37=2),'Classificação geral'!AH37,""),"")</f>
        <v/>
      </c>
      <c r="DX44" s="216" t="str">
        <f>IFERROR(RANK(DW44,DW:DW,0)+ COUNTIF(DW$12:$DW42,DW44),"")</f>
        <v/>
      </c>
      <c r="DY44" s="209"/>
      <c r="DZ44" s="214" t="str">
        <f>IFERROR(IF(AND('Classificação geral'!$J37="mas",'Classificação geral'!$K37=2,'Classificação geral'!$G37="pct"),'Classificação geral'!$A37,""),"")</f>
        <v/>
      </c>
      <c r="EA44" s="214" t="str">
        <f>IFERROR(IF(AND('Classificação geral'!$J37="mas",'Classificação geral'!$K37=2,'Classificação geral'!$G37="pct"),'Classificação geral'!$B37,""),"")</f>
        <v/>
      </c>
      <c r="EB44" s="215" t="str">
        <f>IF($EA44='Classificação geral'!$B37,'Classificação geral'!$C37,"")</f>
        <v/>
      </c>
      <c r="EC44" s="215" t="str">
        <f>IF($EA44='Classificação geral'!$B37,'Classificação geral'!$D37,"")</f>
        <v/>
      </c>
      <c r="ED44" s="215" t="str">
        <f>IF($EA44='Classificação geral'!$B37,'Classificação geral'!$J37,"")</f>
        <v/>
      </c>
      <c r="EE44" s="214" t="str">
        <f>IFERROR(IF(AND($ED44="mas",'Classificação geral'!$K37=2),'Classificação geral'!K37,""),"")</f>
        <v/>
      </c>
      <c r="EF44" s="214" t="str">
        <f>IFERROR(IF(AND($ED44="mas",'Classificação geral'!$K37=2),'Classificação geral'!AG37,""),"")</f>
        <v/>
      </c>
      <c r="EG44" s="214" t="str">
        <f>IFERROR(IF(AND($ED44="mas",'Classificação geral'!$K37=2),'Classificação geral'!M37,""),"")</f>
        <v/>
      </c>
      <c r="EH44" s="214" t="str">
        <f>IFERROR(IF(AND($ED44="mas",'Classificação geral'!$K37=2),'Classificação geral'!N37,""),"")</f>
        <v/>
      </c>
      <c r="EI44" s="214" t="str">
        <f>IFERROR(IF(AND($ED44="mas",'Classificação geral'!$K37=2),'Classificação geral'!O37,""),"")</f>
        <v/>
      </c>
      <c r="EJ44" s="214" t="str">
        <f>IFERROR(IF(AND($ED44="mas",'Classificação geral'!$K37=2),'Classificação geral'!AH37,""),"")</f>
        <v/>
      </c>
      <c r="EK44" s="216" t="str">
        <f>IFERROR(RANK(EJ44,EJ:EJ,0)+ COUNTIF(EJ$12:$GJ$12,EJ44),"")</f>
        <v/>
      </c>
      <c r="EL44" s="209"/>
      <c r="EM44" s="214" t="str">
        <f>IFERROR(IF(AND('Classificação geral'!$J37="fem",'Classificação geral'!$K37=3,'Classificação geral'!$G37="pct"),'Classificação geral'!$A37,""),"")</f>
        <v/>
      </c>
      <c r="EN44" s="214" t="str">
        <f>IFERROR(IF(AND('Classificação geral'!$J37="fem",'Classificação geral'!$K37=3,'Classificação geral'!$G37="pct"),'Classificação geral'!$B37,""),"")</f>
        <v/>
      </c>
      <c r="EO44" s="215" t="str">
        <f>IF($EN44='Classificação geral'!$B37,'Classificação geral'!$C37,"")</f>
        <v/>
      </c>
      <c r="EP44" s="215" t="str">
        <f>IF($EN44='Classificação geral'!$B37,'Classificação geral'!$D37,"")</f>
        <v/>
      </c>
      <c r="EQ44" s="215" t="str">
        <f>IF($EN44='Classificação geral'!$B37,'Classificação geral'!$J37,"")</f>
        <v/>
      </c>
      <c r="ER44" s="215" t="str">
        <f>IF($EQ44='Classificação geral'!$J37,'Classificação geral'!$K37,"")</f>
        <v/>
      </c>
      <c r="ES44" s="215" t="str">
        <f>IF($ER44='Classificação geral'!$K37,'Classificação geral'!$AG37,"")</f>
        <v/>
      </c>
      <c r="ET44" s="215" t="str">
        <f>IF($ER44='Classificação geral'!$K37,'Classificação geral'!$M37,"")</f>
        <v/>
      </c>
      <c r="EU44" s="215" t="str">
        <f>IF($ER44='Classificação geral'!$K37,'Classificação geral'!$N37,"")</f>
        <v/>
      </c>
      <c r="EV44" s="215" t="str">
        <f>IF($ER44='Classificação geral'!$K37,'Classificação geral'!$O37,"")</f>
        <v/>
      </c>
      <c r="EW44" s="215" t="str">
        <f>IF($ER44='Classificação geral'!$K37,'Classificação geral'!$AH37,"")</f>
        <v/>
      </c>
      <c r="EX44" s="216" t="str">
        <f>IFERROR(RANK(EW44,EW:EW,0)+ COUNTIF(EW$12:$GW42,EW44),"")</f>
        <v/>
      </c>
      <c r="EY44" s="209"/>
      <c r="EZ44" s="214" t="str">
        <f>IFERROR(IF(AND('Classificação geral'!$J37="mas",'Classificação geral'!$K37=3,'Classificação geral'!$G37="PCT"),'Classificação geral'!$A37,""),"")</f>
        <v/>
      </c>
      <c r="FA44" s="214" t="str">
        <f>IFERROR(IF(AND('Classificação geral'!$J37="mas",'Classificação geral'!$K37=3,'Classificação geral'!$G37="PCT"),'Classificação geral'!$B37,""),"")</f>
        <v/>
      </c>
      <c r="FB44" s="215" t="str">
        <f>IF($FA44='Classificação geral'!$B37,'Classificação geral'!$C37,"")</f>
        <v/>
      </c>
      <c r="FC44" s="215" t="str">
        <f>IF($FA44='Classificação geral'!$B37,'Classificação geral'!$D37,"")</f>
        <v/>
      </c>
      <c r="FD44" s="215" t="str">
        <f>IF($FA44='Classificação geral'!$B37,'Classificação geral'!$J37,"")</f>
        <v/>
      </c>
      <c r="FE44" s="214" t="str">
        <f>IFERROR(IF(AND($FD44="mas",'Classificação geral'!$K37=3),'Classificação geral'!K37,""),"")</f>
        <v/>
      </c>
      <c r="FF44" s="214" t="str">
        <f>IFERROR(IF(AND($FD44="mas",'Classificação geral'!$K37=3),'Classificação geral'!AG37,""),"")</f>
        <v/>
      </c>
      <c r="FG44" s="214" t="str">
        <f>IFERROR(IF(AND($FD44="mas",'Classificação geral'!$K37=3),'Classificação geral'!M37,""),"")</f>
        <v/>
      </c>
      <c r="FH44" s="214" t="str">
        <f>IFERROR(IF(AND($FD44="mas",'Classificação geral'!$K37=3),'Classificação geral'!N37,""),"")</f>
        <v/>
      </c>
      <c r="FI44" s="214" t="str">
        <f>IFERROR(IF(AND($FD44="mas",'Classificação geral'!$K37=3),'Classificação geral'!O37,""),"")</f>
        <v/>
      </c>
      <c r="FJ44" s="214" t="str">
        <f>IFERROR(IF(AND($FD44="mas",'Classificação geral'!$K37=3),'Classificação geral'!AH37,""),"")</f>
        <v/>
      </c>
      <c r="FK44" s="216" t="str">
        <f>IFERROR(RANK(FJ44,FJ:FJ,0)+ COUNTIF(FJ$12:$FJ42,FJ44),"")</f>
        <v/>
      </c>
    </row>
    <row r="45" spans="2:167" s="199" customFormat="1" ht="27.75" customHeight="1" x14ac:dyDescent="0.4">
      <c r="B45" s="248" t="str">
        <f t="shared" si="0"/>
        <v/>
      </c>
      <c r="C45" s="238" t="str">
        <f t="shared" si="1"/>
        <v/>
      </c>
      <c r="D45" s="238" t="str">
        <f t="shared" si="2"/>
        <v/>
      </c>
      <c r="E45" s="238" t="str">
        <f t="shared" si="3"/>
        <v/>
      </c>
      <c r="F45" s="239" t="str">
        <f t="shared" si="4"/>
        <v/>
      </c>
      <c r="G45" s="239" t="str">
        <f t="shared" si="5"/>
        <v/>
      </c>
      <c r="H45" s="240" t="str">
        <f t="shared" si="6"/>
        <v/>
      </c>
      <c r="I45" s="240" t="str">
        <f t="shared" si="7"/>
        <v/>
      </c>
      <c r="J45" s="240" t="str">
        <f t="shared" si="8"/>
        <v/>
      </c>
      <c r="K45" s="241">
        <v>32</v>
      </c>
      <c r="L45" s="432"/>
      <c r="M45" s="242"/>
      <c r="N45" s="242"/>
      <c r="O45" s="248" t="str">
        <f t="shared" si="9"/>
        <v/>
      </c>
      <c r="P45" s="238" t="str">
        <f t="shared" si="10"/>
        <v/>
      </c>
      <c r="Q45" s="238" t="str">
        <f t="shared" si="11"/>
        <v/>
      </c>
      <c r="R45" s="238" t="str">
        <f t="shared" si="12"/>
        <v/>
      </c>
      <c r="S45" s="239" t="str">
        <f t="shared" si="13"/>
        <v/>
      </c>
      <c r="T45" s="239" t="str">
        <f t="shared" si="14"/>
        <v/>
      </c>
      <c r="U45" s="240" t="str">
        <f t="shared" si="15"/>
        <v/>
      </c>
      <c r="V45" s="240" t="str">
        <f t="shared" si="16"/>
        <v/>
      </c>
      <c r="W45" s="240" t="str">
        <f t="shared" si="17"/>
        <v/>
      </c>
      <c r="X45" s="241">
        <v>32</v>
      </c>
      <c r="Y45" s="432"/>
      <c r="Z45" s="242"/>
      <c r="AA45" s="243"/>
      <c r="AB45" s="249" t="str">
        <f t="shared" si="18"/>
        <v/>
      </c>
      <c r="AC45" s="238" t="str">
        <f t="shared" si="19"/>
        <v/>
      </c>
      <c r="AD45" s="238" t="str">
        <f t="shared" si="20"/>
        <v/>
      </c>
      <c r="AE45" s="238" t="str">
        <f t="shared" si="21"/>
        <v/>
      </c>
      <c r="AF45" s="239" t="str">
        <f t="shared" si="22"/>
        <v/>
      </c>
      <c r="AG45" s="239" t="str">
        <f t="shared" si="23"/>
        <v/>
      </c>
      <c r="AH45" s="240" t="str">
        <f t="shared" si="24"/>
        <v/>
      </c>
      <c r="AI45" s="240" t="str">
        <f t="shared" si="25"/>
        <v/>
      </c>
      <c r="AJ45" s="240" t="str">
        <f t="shared" si="26"/>
        <v/>
      </c>
      <c r="AK45" s="241">
        <v>32</v>
      </c>
      <c r="AL45" s="432"/>
      <c r="AM45" s="242"/>
      <c r="AN45" s="242"/>
      <c r="AO45" s="249" t="str">
        <f t="shared" si="27"/>
        <v/>
      </c>
      <c r="AP45" s="238" t="str">
        <f t="shared" si="28"/>
        <v/>
      </c>
      <c r="AQ45" s="238" t="str">
        <f t="shared" si="29"/>
        <v/>
      </c>
      <c r="AR45" s="238" t="str">
        <f t="shared" si="30"/>
        <v/>
      </c>
      <c r="AS45" s="239" t="str">
        <f t="shared" si="31"/>
        <v/>
      </c>
      <c r="AT45" s="239" t="str">
        <f t="shared" si="32"/>
        <v/>
      </c>
      <c r="AU45" s="240" t="str">
        <f t="shared" si="33"/>
        <v/>
      </c>
      <c r="AV45" s="240" t="str">
        <f t="shared" si="34"/>
        <v/>
      </c>
      <c r="AW45" s="240" t="str">
        <f t="shared" si="35"/>
        <v/>
      </c>
      <c r="AX45" s="241">
        <v>32</v>
      </c>
      <c r="AY45" s="432"/>
      <c r="AZ45" s="243"/>
      <c r="BA45" s="243"/>
      <c r="BB45" s="248" t="str">
        <f t="shared" si="36"/>
        <v/>
      </c>
      <c r="BC45" s="238" t="str">
        <f t="shared" si="37"/>
        <v/>
      </c>
      <c r="BD45" s="238" t="str">
        <f t="shared" si="38"/>
        <v/>
      </c>
      <c r="BE45" s="238" t="str">
        <f t="shared" si="39"/>
        <v/>
      </c>
      <c r="BF45" s="239" t="str">
        <f t="shared" si="40"/>
        <v/>
      </c>
      <c r="BG45" s="239" t="str">
        <f t="shared" si="41"/>
        <v/>
      </c>
      <c r="BH45" s="239" t="str">
        <f t="shared" si="42"/>
        <v/>
      </c>
      <c r="BI45" s="239" t="str">
        <f t="shared" si="43"/>
        <v/>
      </c>
      <c r="BJ45" s="240" t="str">
        <f t="shared" si="44"/>
        <v/>
      </c>
      <c r="BK45" s="241">
        <v>32</v>
      </c>
      <c r="BL45" s="432"/>
      <c r="BM45" s="242"/>
      <c r="BN45" s="242"/>
      <c r="BO45" s="248" t="str">
        <f t="shared" si="45"/>
        <v/>
      </c>
      <c r="BP45" s="238" t="str">
        <f t="shared" si="46"/>
        <v/>
      </c>
      <c r="BQ45" s="238" t="str">
        <f t="shared" si="47"/>
        <v/>
      </c>
      <c r="BR45" s="238" t="str">
        <f t="shared" si="48"/>
        <v/>
      </c>
      <c r="BS45" s="239" t="str">
        <f t="shared" si="49"/>
        <v/>
      </c>
      <c r="BT45" s="239" t="str">
        <f t="shared" si="50"/>
        <v/>
      </c>
      <c r="BU45" s="240" t="str">
        <f t="shared" si="51"/>
        <v/>
      </c>
      <c r="BV45" s="240" t="str">
        <f t="shared" si="52"/>
        <v/>
      </c>
      <c r="BW45" s="240" t="str">
        <f t="shared" si="53"/>
        <v/>
      </c>
      <c r="BX45" s="241">
        <v>32</v>
      </c>
      <c r="BY45" s="432"/>
      <c r="CM45" s="214" t="str">
        <f>IFERROR(IF(AND('Classificação geral'!$J38="FEM",'Classificação geral'!$K38=1,'Classificação geral'!G38="PCT"),'Classificação geral'!A38,""),"")</f>
        <v/>
      </c>
      <c r="CN45" s="214" t="str">
        <f>IFERROR(IF(AND('Classificação geral'!$J38="FEM",'Classificação geral'!$K38=1,'Classificação geral'!G38="PCT"),'Classificação geral'!$B38,""),"")</f>
        <v/>
      </c>
      <c r="CO45" s="215" t="str">
        <f>IF($CN45='Classificação geral'!$B38,'Classificação geral'!$C38,"")</f>
        <v/>
      </c>
      <c r="CP45" s="215" t="str">
        <f>IF($CN45='Classificação geral'!$B38,'Classificação geral'!$D38,"")</f>
        <v/>
      </c>
      <c r="CQ45" s="215" t="str">
        <f>IF($CN45='Classificação geral'!$B38,'Classificação geral'!$J38,"")</f>
        <v/>
      </c>
      <c r="CR45" s="215" t="str">
        <f>IF($CQ45='Classificação geral'!$J38,'Classificação geral'!$K38,"")</f>
        <v/>
      </c>
      <c r="CS45" s="205" t="str">
        <f>IF($CR45='Classificação geral'!$K38,'Classificação geral'!$AG38,"")</f>
        <v/>
      </c>
      <c r="CT45" s="215" t="str">
        <f>IF($CR45='Classificação geral'!$K38,'Classificação geral'!$M38,"")</f>
        <v/>
      </c>
      <c r="CU45" s="215" t="str">
        <f>IF($CR45='Classificação geral'!$K38,'Classificação geral'!$N38,"")</f>
        <v/>
      </c>
      <c r="CV45" s="215" t="str">
        <f>IF($CR45='Classificação geral'!$K38,'Classificação geral'!$O38,"")</f>
        <v/>
      </c>
      <c r="CW45" s="309" t="str">
        <f>IF($CR45='Classificação geral'!$K38,'Classificação geral'!$AH38,"")</f>
        <v/>
      </c>
      <c r="CX45" s="216" t="str">
        <f>IFERROR(RANK(CW45,CW:CW,0)+ COUNTIF($CW$12:CW44,CW45),"")</f>
        <v/>
      </c>
      <c r="CY45" s="209" t="str">
        <f ca="1">IFERROR(RDEM(CX45,CX:CX,0),"")</f>
        <v/>
      </c>
      <c r="CZ45" s="214" t="str">
        <f>IFERROR(IF(AND('Classificação geral'!$J38="mas",'Classificação geral'!$K38=1,'Classificação geral'!$G38="pct"),'Classificação geral'!$A38,""),"")</f>
        <v/>
      </c>
      <c r="DA45" s="214" t="str">
        <f>IFERROR(IF(AND('Classificação geral'!$J38="mas",'Classificação geral'!$K38=1,'Classificação geral'!$G38="PCT"),'Classificação geral'!$B38,""),"")</f>
        <v/>
      </c>
      <c r="DB45" s="215" t="str">
        <f>IF($DA45='Classificação geral'!$B38,'Classificação geral'!$C38,"")</f>
        <v/>
      </c>
      <c r="DC45" s="215" t="str">
        <f>IF($DA45='Classificação geral'!$B38,'Classificação geral'!$D38,"")</f>
        <v/>
      </c>
      <c r="DD45" s="215" t="str">
        <f>IF($DA45='Classificação geral'!$B38,'Classificação geral'!$J38,"")</f>
        <v/>
      </c>
      <c r="DE45" s="214" t="str">
        <f>IFERROR(IF(AND($DD45="mas",'Classificação geral'!$K38=1),'Classificação geral'!K38,""),"")</f>
        <v/>
      </c>
      <c r="DF45" s="214" t="str">
        <f>IFERROR(IF(AND($DD45="mas",'Classificação geral'!$K38=1),'Classificação geral'!AG38,""),"")</f>
        <v/>
      </c>
      <c r="DG45" s="214" t="str">
        <f>IFERROR(IF(AND($DD45="mas",'Classificação geral'!$K38=1),'Classificação geral'!M38,""),"")</f>
        <v/>
      </c>
      <c r="DH45" s="214" t="str">
        <f>IFERROR(IF(AND($DD45="mas",'Classificação geral'!$K38=1),'Classificação geral'!N38,""),"")</f>
        <v/>
      </c>
      <c r="DI45" s="214" t="str">
        <f>IFERROR(IF(AND($DD45="mas",'Classificação geral'!$K38=1),'Classificação geral'!O38,""),"")</f>
        <v/>
      </c>
      <c r="DJ45" s="214" t="str">
        <f>IFERROR(IF(AND($DD45="mas",'Classificação geral'!$K38=1),'Classificação geral'!AH38,""),"")</f>
        <v/>
      </c>
      <c r="DK45" s="216" t="str">
        <f>IFERROR(RANK(DJ45,DJ32:DJ231,0)+ COUNTIF($DJ$12:DJ44,DJ45),"")</f>
        <v/>
      </c>
      <c r="DL45" s="209"/>
      <c r="DM45" s="214" t="str">
        <f>IFERROR(IF(AND('Classificação geral'!$J38="fem",'Classificação geral'!$K38=2,'Classificação geral'!$G38="pct"),'Classificação geral'!$A38,""),"")</f>
        <v/>
      </c>
      <c r="DN45" s="214" t="str">
        <f>IFERROR(IF(AND('Classificação geral'!$J38="fem",'Classificação geral'!$K38=2,'Classificação geral'!$G38="pct"),'Classificação geral'!$B38,""),"")</f>
        <v/>
      </c>
      <c r="DO45" s="215" t="str">
        <f>IF($DN45='Classificação geral'!$B38,'Classificação geral'!$C38,"")</f>
        <v/>
      </c>
      <c r="DP45" s="215" t="str">
        <f>IF($DN45='Classificação geral'!$B38,'Classificação geral'!$D38,"")</f>
        <v/>
      </c>
      <c r="DQ45" s="215" t="str">
        <f>IF($DN45='Classificação geral'!$B38,'Classificação geral'!$J38,"")</f>
        <v/>
      </c>
      <c r="DR45" s="214" t="str">
        <f>IFERROR(IF(AND($DQ45="fem",'Classificação geral'!$K38=2),'Classificação geral'!K38,""),"")</f>
        <v/>
      </c>
      <c r="DS45" s="214" t="str">
        <f>IFERROR(IF(AND($DQ45="fem",'Classificação geral'!$K38=2),'Classificação geral'!AG38,""),"")</f>
        <v/>
      </c>
      <c r="DT45" s="214" t="str">
        <f>IFERROR(IF(AND($DQ45="fem",'Classificação geral'!$K38=2),'Classificação geral'!M38,""),"")</f>
        <v/>
      </c>
      <c r="DU45" s="214" t="str">
        <f>IFERROR(IF(AND($DQ45="fem",'Classificação geral'!$K38=2),'Classificação geral'!N38,""),"")</f>
        <v/>
      </c>
      <c r="DV45" s="214" t="str">
        <f>IFERROR(IF(AND($DQ45="fem",'Classificação geral'!$K38=2),'Classificação geral'!O38,""),"")</f>
        <v/>
      </c>
      <c r="DW45" s="214" t="str">
        <f>IFERROR(IF(AND($DQ45="fem",'Classificação geral'!$K38=2),'Classificação geral'!AH38,""),"")</f>
        <v/>
      </c>
      <c r="DX45" s="216" t="str">
        <f>IFERROR(RANK(DW45,DW:DW,0)+ COUNTIF(DW$12:$DW43,DW45),"")</f>
        <v/>
      </c>
      <c r="DY45" s="209"/>
      <c r="DZ45" s="214" t="str">
        <f>IFERROR(IF(AND('Classificação geral'!$J38="mas",'Classificação geral'!$K38=2,'Classificação geral'!$G38="pct"),'Classificação geral'!$A38,""),"")</f>
        <v/>
      </c>
      <c r="EA45" s="214" t="str">
        <f>IFERROR(IF(AND('Classificação geral'!$J38="mas",'Classificação geral'!$K38=2,'Classificação geral'!$G38="pct"),'Classificação geral'!$B38,""),"")</f>
        <v/>
      </c>
      <c r="EB45" s="215" t="str">
        <f>IF($EA45='Classificação geral'!$B38,'Classificação geral'!$C38,"")</f>
        <v/>
      </c>
      <c r="EC45" s="215" t="str">
        <f>IF($EA45='Classificação geral'!$B38,'Classificação geral'!$D38,"")</f>
        <v/>
      </c>
      <c r="ED45" s="215" t="str">
        <f>IF($EA45='Classificação geral'!$B38,'Classificação geral'!$J38,"")</f>
        <v/>
      </c>
      <c r="EE45" s="214" t="str">
        <f>IFERROR(IF(AND($ED45="mas",'Classificação geral'!$K38=2),'Classificação geral'!K38,""),"")</f>
        <v/>
      </c>
      <c r="EF45" s="214" t="str">
        <f>IFERROR(IF(AND($ED45="mas",'Classificação geral'!$K38=2),'Classificação geral'!AG38,""),"")</f>
        <v/>
      </c>
      <c r="EG45" s="214" t="str">
        <f>IFERROR(IF(AND($ED45="mas",'Classificação geral'!$K38=2),'Classificação geral'!M38,""),"")</f>
        <v/>
      </c>
      <c r="EH45" s="214" t="str">
        <f>IFERROR(IF(AND($ED45="mas",'Classificação geral'!$K38=2),'Classificação geral'!N38,""),"")</f>
        <v/>
      </c>
      <c r="EI45" s="214" t="str">
        <f>IFERROR(IF(AND($ED45="mas",'Classificação geral'!$K38=2),'Classificação geral'!O38,""),"")</f>
        <v/>
      </c>
      <c r="EJ45" s="214" t="str">
        <f>IFERROR(IF(AND($ED45="mas",'Classificação geral'!$K38=2),'Classificação geral'!AH38,""),"")</f>
        <v/>
      </c>
      <c r="EK45" s="216" t="str">
        <f>IFERROR(RANK(EJ45,EJ:EJ,0)+ COUNTIF(EJ$12:$GJ$12,EJ45),"")</f>
        <v/>
      </c>
      <c r="EL45" s="209"/>
      <c r="EM45" s="214" t="str">
        <f>IFERROR(IF(AND('Classificação geral'!$J38="fem",'Classificação geral'!$K38=3,'Classificação geral'!$G38="pct"),'Classificação geral'!$A38,""),"")</f>
        <v/>
      </c>
      <c r="EN45" s="214" t="str">
        <f>IFERROR(IF(AND('Classificação geral'!$J38="fem",'Classificação geral'!$K38=3,'Classificação geral'!$G38="pct"),'Classificação geral'!$B38,""),"")</f>
        <v/>
      </c>
      <c r="EO45" s="215" t="str">
        <f>IF($EN45='Classificação geral'!$B38,'Classificação geral'!$C38,"")</f>
        <v/>
      </c>
      <c r="EP45" s="215" t="str">
        <f>IF($EN45='Classificação geral'!$B38,'Classificação geral'!$D38,"")</f>
        <v/>
      </c>
      <c r="EQ45" s="215" t="str">
        <f>IF($EN45='Classificação geral'!$B38,'Classificação geral'!$J38,"")</f>
        <v/>
      </c>
      <c r="ER45" s="215" t="str">
        <f>IF($EQ45='Classificação geral'!$J38,'Classificação geral'!$K38,"")</f>
        <v/>
      </c>
      <c r="ES45" s="215" t="str">
        <f>IF($ER45='Classificação geral'!$K38,'Classificação geral'!$AG38,"")</f>
        <v/>
      </c>
      <c r="ET45" s="215" t="str">
        <f>IF($ER45='Classificação geral'!$K38,'Classificação geral'!$M38,"")</f>
        <v/>
      </c>
      <c r="EU45" s="215" t="str">
        <f>IF($ER45='Classificação geral'!$K38,'Classificação geral'!$N38,"")</f>
        <v/>
      </c>
      <c r="EV45" s="215" t="str">
        <f>IF($ER45='Classificação geral'!$K38,'Classificação geral'!$O38,"")</f>
        <v/>
      </c>
      <c r="EW45" s="215" t="str">
        <f>IF($ER45='Classificação geral'!$K38,'Classificação geral'!$AH38,"")</f>
        <v/>
      </c>
      <c r="EX45" s="216" t="str">
        <f>IFERROR(RANK(EW45,EW:EW,0)+ COUNTIF(EW$12:$GW43,EW45),"")</f>
        <v/>
      </c>
      <c r="EY45" s="209"/>
      <c r="EZ45" s="214" t="str">
        <f>IFERROR(IF(AND('Classificação geral'!$J38="mas",'Classificação geral'!$K38=3,'Classificação geral'!$G38="PCT"),'Classificação geral'!$A38,""),"")</f>
        <v/>
      </c>
      <c r="FA45" s="214" t="str">
        <f>IFERROR(IF(AND('Classificação geral'!$J38="mas",'Classificação geral'!$K38=3,'Classificação geral'!$G38="PCT"),'Classificação geral'!$B38,""),"")</f>
        <v/>
      </c>
      <c r="FB45" s="215" t="str">
        <f>IF($FA45='Classificação geral'!$B38,'Classificação geral'!$C38,"")</f>
        <v/>
      </c>
      <c r="FC45" s="215" t="str">
        <f>IF($FA45='Classificação geral'!$B38,'Classificação geral'!$D38,"")</f>
        <v/>
      </c>
      <c r="FD45" s="215" t="str">
        <f>IF($FA45='Classificação geral'!$B38,'Classificação geral'!$J38,"")</f>
        <v/>
      </c>
      <c r="FE45" s="214" t="str">
        <f>IFERROR(IF(AND($FD45="mas",'Classificação geral'!$K38=3),'Classificação geral'!K38,""),"")</f>
        <v/>
      </c>
      <c r="FF45" s="214" t="str">
        <f>IFERROR(IF(AND($FD45="mas",'Classificação geral'!$K38=3),'Classificação geral'!AG38,""),"")</f>
        <v/>
      </c>
      <c r="FG45" s="214" t="str">
        <f>IFERROR(IF(AND($FD45="mas",'Classificação geral'!$K38=3),'Classificação geral'!M38,""),"")</f>
        <v/>
      </c>
      <c r="FH45" s="214" t="str">
        <f>IFERROR(IF(AND($FD45="mas",'Classificação geral'!$K38=3),'Classificação geral'!N38,""),"")</f>
        <v/>
      </c>
      <c r="FI45" s="214" t="str">
        <f>IFERROR(IF(AND($FD45="mas",'Classificação geral'!$K38=3),'Classificação geral'!O38,""),"")</f>
        <v/>
      </c>
      <c r="FJ45" s="214" t="str">
        <f>IFERROR(IF(AND($FD45="mas",'Classificação geral'!$K38=3),'Classificação geral'!AH38,""),"")</f>
        <v/>
      </c>
      <c r="FK45" s="216" t="str">
        <f>IFERROR(RANK(FJ45,FJ:FJ,0)+ COUNTIF(FJ$12:$FJ43,FJ45),"")</f>
        <v/>
      </c>
    </row>
    <row r="46" spans="2:167" s="199" customFormat="1" ht="27.75" customHeight="1" x14ac:dyDescent="0.4">
      <c r="B46" s="248" t="str">
        <f t="shared" ref="B46:B69" si="54">IFERROR(INDEX($CM$14:$CM$160,MATCH($K46,$CX$14:$CX$160,0)),"")</f>
        <v/>
      </c>
      <c r="C46" s="238" t="str">
        <f t="shared" ref="C46:C69" si="55">IFERROR(INDEX($CN$14:$CN$160,MATCH($K46,$CX$14:$CX$160,0)),"")</f>
        <v/>
      </c>
      <c r="D46" s="238" t="str">
        <f t="shared" ref="D46:D69" si="56">IFERROR(INDEX($CO$14:$CO$160,MATCH($K46,$CX$14:$CX$160,0)),"")</f>
        <v/>
      </c>
      <c r="E46" s="238" t="str">
        <f t="shared" ref="E46:E69" si="57">IFERROR(INDEX($CP$14:$CP$160,MATCH($K46,$CX$14:$CX$160,0)),"")</f>
        <v/>
      </c>
      <c r="F46" s="239" t="str">
        <f t="shared" ref="F46:F69" si="58">IFERROR(INDEX($CQ$14:$CQ$160,MATCH($K46,$CX$14:$CX$160,0)),"")</f>
        <v/>
      </c>
      <c r="G46" s="239" t="str">
        <f t="shared" ref="G46:G69" si="59">IFERROR(INDEX($CR$14:$CR$160,MATCH($K46,$CX$14:$CX$160,0)),"")</f>
        <v/>
      </c>
      <c r="H46" s="240" t="str">
        <f t="shared" ref="H46:H69" si="60">IFERROR(INDEX($CS$14:$CS$160,MATCH($K46,$CX$14:$CX$160,0)),"")</f>
        <v/>
      </c>
      <c r="I46" s="240" t="str">
        <f t="shared" ref="I46:I69" si="61">IFERROR(INDEX($CV$14:$CV$160,MATCH($K46,$CX$14:$CX$160,0)),"")</f>
        <v/>
      </c>
      <c r="J46" s="240" t="str">
        <f t="shared" ref="J46:J69" si="62">IFERROR(INDEX($CW$14:$CW$160,MATCH($K46,$CX$14:$CX$160,0)),"")</f>
        <v/>
      </c>
      <c r="K46" s="241">
        <v>33</v>
      </c>
      <c r="L46" s="432"/>
      <c r="M46" s="242"/>
      <c r="N46" s="242"/>
      <c r="O46" s="248" t="str">
        <f t="shared" ref="O46:O69" si="63">IFERROR(INDEX($CZ$14:$CZ$160,MATCH($X46,$DK$14:$DK$160,0)),"")</f>
        <v/>
      </c>
      <c r="P46" s="238" t="str">
        <f t="shared" ref="P46:P69" si="64">IFERROR(INDEX($DA$14:$DA$160,MATCH($X46,$DK$14:$DK$160,0)),"")</f>
        <v/>
      </c>
      <c r="Q46" s="238" t="str">
        <f t="shared" ref="Q46:Q69" si="65">IFERROR(INDEX($DB$14:$DB$160,MATCH($X46,$DK$14:$DK$160,0)),"")</f>
        <v/>
      </c>
      <c r="R46" s="238" t="str">
        <f t="shared" ref="R46:R69" si="66">IFERROR(INDEX($DC$14:$DC$160,MATCH($K46,$DK$14:$DK$160,0)),"")</f>
        <v/>
      </c>
      <c r="S46" s="239" t="str">
        <f t="shared" ref="S46:S69" si="67">IFERROR(INDEX($DD$14:$DD$160,MATCH($X46,$DK$14:$DK$160,0)),"")</f>
        <v/>
      </c>
      <c r="T46" s="239" t="str">
        <f t="shared" ref="T46:T69" si="68">IFERROR(INDEX($DE$14:$DE$160,MATCH($X46,$DK$14:$DK$160,0)),"")</f>
        <v/>
      </c>
      <c r="U46" s="240" t="str">
        <f t="shared" ref="U46:U69" si="69">IFERROR(INDEX($DF$14:$DF$160,MATCH($X46,$DK$14:$DK$160,0)),"")</f>
        <v/>
      </c>
      <c r="V46" s="240" t="str">
        <f t="shared" ref="V46:V69" si="70">IFERROR(INDEX($DI$14:$DI$160,MATCH($X46,$DK$14:$DK$160,0)),"")</f>
        <v/>
      </c>
      <c r="W46" s="240" t="str">
        <f t="shared" ref="W46:W69" si="71">IFERROR(INDEX($DJ$14:$DJ$160,MATCH($X46,$DK$14:$DK$160,0)),"")</f>
        <v/>
      </c>
      <c r="X46" s="241">
        <v>33</v>
      </c>
      <c r="Y46" s="432"/>
      <c r="Z46" s="242"/>
      <c r="AA46" s="243"/>
      <c r="AB46" s="249" t="str">
        <f t="shared" ref="AB46:AB69" si="72">IFERROR(INDEX($DM$14:$DM$160,MATCH($AK46,$DX$14:$DX$160,0)),"")</f>
        <v/>
      </c>
      <c r="AC46" s="238" t="str">
        <f t="shared" ref="AC46:AC69" si="73">IFERROR(INDEX($DN$14:$DN$160,MATCH($AK46,$DX$14:$DX$160,0)),"")</f>
        <v/>
      </c>
      <c r="AD46" s="238" t="str">
        <f t="shared" ref="AD46:AD69" si="74">IFERROR(INDEX($DO$14:$DO$160,MATCH($AK46,$DX$14:$DX$160,0)),"")</f>
        <v/>
      </c>
      <c r="AE46" s="238" t="str">
        <f t="shared" ref="AE46:AE69" si="75">IFERROR(INDEX($DP$14:$DP$160,MATCH($K46,$DX$14:$DX$160,0)),"")</f>
        <v/>
      </c>
      <c r="AF46" s="239" t="str">
        <f t="shared" ref="AF46:AF69" si="76">IFERROR(INDEX($DQ$14:$DQ$160,MATCH($AK46,$DX$14:$DX$160,0)),"")</f>
        <v/>
      </c>
      <c r="AG46" s="239" t="str">
        <f t="shared" ref="AG46:AG69" si="77">IFERROR(INDEX($DR$14:$DR$160,MATCH($AK46,$DX$14:$DX$160,0)),"")</f>
        <v/>
      </c>
      <c r="AH46" s="240" t="str">
        <f t="shared" ref="AH46:AH69" si="78">IFERROR(INDEX($DS$14:$DS$160,MATCH($AK46,$DX$14:$DX$160,0)),"")</f>
        <v/>
      </c>
      <c r="AI46" s="240" t="str">
        <f t="shared" ref="AI46:AI69" si="79">IFERROR(INDEX($DV$14:$DV$160,MATCH($AK46,$DX$14:$DX$160,0)),"")</f>
        <v/>
      </c>
      <c r="AJ46" s="240" t="str">
        <f t="shared" ref="AJ46:AJ69" si="80">IFERROR(INDEX($DW$14:$DW$160,MATCH($AK46,$DX$14:$DX$160,0)),"")</f>
        <v/>
      </c>
      <c r="AK46" s="241">
        <v>33</v>
      </c>
      <c r="AL46" s="432"/>
      <c r="AM46" s="242"/>
      <c r="AN46" s="242"/>
      <c r="AO46" s="249" t="str">
        <f t="shared" ref="AO46:AO69" si="81">IFERROR(INDEX($DZ$14:$DZ$160,MATCH($AX46,$EK$14:$EK$160,0)),"")</f>
        <v/>
      </c>
      <c r="AP46" s="238" t="str">
        <f t="shared" ref="AP46:AP69" si="82">IFERROR(INDEX($EA$14:$EA$160,MATCH($AX46,$EK$14:$EK$160,0)),"")</f>
        <v/>
      </c>
      <c r="AQ46" s="238" t="str">
        <f t="shared" ref="AQ46:AQ69" si="83">IFERROR(INDEX($EB$14:$EB$160,MATCH($AX46,$EK$14:$EK$160,0)),"")</f>
        <v/>
      </c>
      <c r="AR46" s="238" t="str">
        <f t="shared" ref="AR46:AR69" si="84">IFERROR(INDEX($EC$14:$EC$160,MATCH($K46,$EK$14:$EK$160,0)),"")</f>
        <v/>
      </c>
      <c r="AS46" s="239" t="str">
        <f t="shared" ref="AS46:AS69" si="85">IFERROR(INDEX($ED$14:$ED$160,MATCH($AX46,$EK$14:$EK$160,0)),"")</f>
        <v/>
      </c>
      <c r="AT46" s="239" t="str">
        <f t="shared" ref="AT46:AT69" si="86">IFERROR(INDEX($EE$14:$EE$160,MATCH($AX46,$EK$14:$EK$160,0)),"")</f>
        <v/>
      </c>
      <c r="AU46" s="240" t="str">
        <f t="shared" ref="AU46:AU69" si="87">IFERROR(INDEX($EF$14:$EF$160,MATCH($AX46,$EK$14:$EK$160,0)),"")</f>
        <v/>
      </c>
      <c r="AV46" s="240" t="str">
        <f t="shared" ref="AV46:AV69" si="88">IFERROR(INDEX($EI$14:$EI$160,MATCH($AX46,$EK$14:$EK$160,0)),"")</f>
        <v/>
      </c>
      <c r="AW46" s="240" t="str">
        <f t="shared" ref="AW46:AW69" si="89">IFERROR(INDEX($EJ$14:$EJ$160,MATCH($AX46,$EK$14:$EK$160,0)),"")</f>
        <v/>
      </c>
      <c r="AX46" s="241">
        <v>33</v>
      </c>
      <c r="AY46" s="432"/>
      <c r="AZ46" s="243"/>
      <c r="BA46" s="243"/>
      <c r="BB46" s="248" t="str">
        <f t="shared" ref="BB46:BB69" si="90">IFERROR(INDEX($EM$14:$EM$160,MATCH($BK46,$EX$14:$EX$160,0)),"")</f>
        <v/>
      </c>
      <c r="BC46" s="238" t="str">
        <f t="shared" ref="BC46:BC69" si="91">IFERROR(INDEX($EN$14:$EN$160,MATCH($BK46,$EX$14:$EX$160,0)),"")</f>
        <v/>
      </c>
      <c r="BD46" s="238" t="str">
        <f t="shared" ref="BD46:BD69" si="92">IFERROR(INDEX($EO$14:$EO$160,MATCH($BK46,$EX$14:$EX$160,0)),"")</f>
        <v/>
      </c>
      <c r="BE46" s="238" t="str">
        <f t="shared" ref="BE46:BE69" si="93">IFERROR(INDEX($EP$14:$EP$160,MATCH($BK46,$EX$14:$EX$160,0)),"")</f>
        <v/>
      </c>
      <c r="BF46" s="239" t="str">
        <f t="shared" ref="BF46:BF69" si="94">IFERROR(INDEX($EQ$14:$EQ$160,MATCH($BK46,$EX$14:$EX$160,0)),"")</f>
        <v/>
      </c>
      <c r="BG46" s="239" t="str">
        <f t="shared" ref="BG46:BG69" si="95">IFERROR(INDEX($ER$14:$ER$160,MATCH($BK46,$EX$14:$EX$160,0)),"")</f>
        <v/>
      </c>
      <c r="BH46" s="239" t="str">
        <f t="shared" ref="BH46:BH69" si="96">IFERROR(INDEX($ES$14:$ES$160,MATCH($BK46,$EX$14:$EX$160,0)),"")</f>
        <v/>
      </c>
      <c r="BI46" s="239" t="str">
        <f t="shared" ref="BI46:BI69" si="97">IFERROR(INDEX($EV$14:$EV$160,MATCH($BK46,$EX$14:$EX$160,0)),"")</f>
        <v/>
      </c>
      <c r="BJ46" s="240" t="str">
        <f t="shared" ref="BJ46:BJ69" si="98">IFERROR(INDEX($EW$14:$EW$160,MATCH($BK46,$EX$14:$EX$160,0)),"")</f>
        <v/>
      </c>
      <c r="BK46" s="241">
        <v>33</v>
      </c>
      <c r="BL46" s="432"/>
      <c r="BM46" s="242"/>
      <c r="BN46" s="242"/>
      <c r="BO46" s="248" t="str">
        <f t="shared" si="45"/>
        <v/>
      </c>
      <c r="BP46" s="238" t="str">
        <f t="shared" si="46"/>
        <v/>
      </c>
      <c r="BQ46" s="238" t="str">
        <f t="shared" si="47"/>
        <v/>
      </c>
      <c r="BR46" s="238" t="str">
        <f t="shared" si="48"/>
        <v/>
      </c>
      <c r="BS46" s="239" t="str">
        <f t="shared" si="49"/>
        <v/>
      </c>
      <c r="BT46" s="239" t="str">
        <f t="shared" si="50"/>
        <v/>
      </c>
      <c r="BU46" s="240" t="str">
        <f t="shared" si="51"/>
        <v/>
      </c>
      <c r="BV46" s="240" t="str">
        <f t="shared" si="52"/>
        <v/>
      </c>
      <c r="BW46" s="240" t="str">
        <f t="shared" si="53"/>
        <v/>
      </c>
      <c r="BX46" s="241">
        <v>33</v>
      </c>
      <c r="BY46" s="432"/>
      <c r="CM46" s="214" t="str">
        <f>IFERROR(IF(AND('Classificação geral'!$J39="FEM",'Classificação geral'!$K39=1,'Classificação geral'!G39="PCT"),'Classificação geral'!A39,""),"")</f>
        <v/>
      </c>
      <c r="CN46" s="214" t="str">
        <f>IFERROR(IF(AND('Classificação geral'!$J39="FEM",'Classificação geral'!$K39=1,'Classificação geral'!G39="PCT"),'Classificação geral'!$B39,""),"")</f>
        <v/>
      </c>
      <c r="CO46" s="215" t="str">
        <f>IF($CN46='Classificação geral'!$B39,'Classificação geral'!$C39,"")</f>
        <v/>
      </c>
      <c r="CP46" s="215" t="str">
        <f>IF($CN46='Classificação geral'!$B39,'Classificação geral'!$D39,"")</f>
        <v/>
      </c>
      <c r="CQ46" s="215" t="str">
        <f>IF($CN46='Classificação geral'!$B39,'Classificação geral'!$J39,"")</f>
        <v/>
      </c>
      <c r="CR46" s="215" t="str">
        <f>IF($CQ46='Classificação geral'!$J39,'Classificação geral'!$K39,"")</f>
        <v/>
      </c>
      <c r="CS46" s="205" t="str">
        <f>IF($CR46='Classificação geral'!$K39,'Classificação geral'!$AG39,"")</f>
        <v/>
      </c>
      <c r="CT46" s="215" t="str">
        <f>IF($CR46='Classificação geral'!$K39,'Classificação geral'!$M39,"")</f>
        <v/>
      </c>
      <c r="CU46" s="215" t="str">
        <f>IF($CR46='Classificação geral'!$K39,'Classificação geral'!$N39,"")</f>
        <v/>
      </c>
      <c r="CV46" s="215" t="str">
        <f>IF($CR46='Classificação geral'!$K39,'Classificação geral'!$O39,"")</f>
        <v/>
      </c>
      <c r="CW46" s="309" t="str">
        <f>IF($CR46='Classificação geral'!$K39,'Classificação geral'!$AH39,"")</f>
        <v/>
      </c>
      <c r="CX46" s="216" t="str">
        <f>IFERROR(RANK(CW46,CW:CW,0)+ COUNTIF($CW$12:CW45,CW46),"")</f>
        <v/>
      </c>
      <c r="CY46" s="209" t="str">
        <f ca="1">IFERROR(RDEM(CX46,CX:CX,0),"")</f>
        <v/>
      </c>
      <c r="CZ46" s="214" t="str">
        <f>IFERROR(IF(AND('Classificação geral'!$J39="mas",'Classificação geral'!$K39=1,'Classificação geral'!$G39="pct"),'Classificação geral'!$A39,""),"")</f>
        <v/>
      </c>
      <c r="DA46" s="214" t="str">
        <f>IFERROR(IF(AND('Classificação geral'!$J39="mas",'Classificação geral'!$K39=1,'Classificação geral'!$G39="PCT"),'Classificação geral'!$B39,""),"")</f>
        <v/>
      </c>
      <c r="DB46" s="215" t="str">
        <f>IF($DA46='Classificação geral'!$B39,'Classificação geral'!$C39,"")</f>
        <v/>
      </c>
      <c r="DC46" s="215" t="str">
        <f>IF($DA46='Classificação geral'!$B39,'Classificação geral'!$D39,"")</f>
        <v/>
      </c>
      <c r="DD46" s="215" t="str">
        <f>IF($DA46='Classificação geral'!$B39,'Classificação geral'!$J39,"")</f>
        <v/>
      </c>
      <c r="DE46" s="214" t="str">
        <f>IFERROR(IF(AND($DD46="mas",'Classificação geral'!$K39=1),'Classificação geral'!K39,""),"")</f>
        <v/>
      </c>
      <c r="DF46" s="214" t="str">
        <f>IFERROR(IF(AND($DD46="mas",'Classificação geral'!$K39=1),'Classificação geral'!AG39,""),"")</f>
        <v/>
      </c>
      <c r="DG46" s="214" t="str">
        <f>IFERROR(IF(AND($DD46="mas",'Classificação geral'!$K39=1),'Classificação geral'!M39,""),"")</f>
        <v/>
      </c>
      <c r="DH46" s="214" t="str">
        <f>IFERROR(IF(AND($DD46="mas",'Classificação geral'!$K39=1),'Classificação geral'!N39,""),"")</f>
        <v/>
      </c>
      <c r="DI46" s="214" t="str">
        <f>IFERROR(IF(AND($DD46="mas",'Classificação geral'!$K39=1),'Classificação geral'!O39,""),"")</f>
        <v/>
      </c>
      <c r="DJ46" s="214" t="str">
        <f>IFERROR(IF(AND($DD46="mas",'Classificação geral'!$K39=1),'Classificação geral'!AH39,""),"")</f>
        <v/>
      </c>
      <c r="DK46" s="216" t="str">
        <f>IFERROR(RANK(DJ46,DJ33:DJ232,0)+ COUNTIF($DJ$12:DJ45,DJ46),"")</f>
        <v/>
      </c>
      <c r="DL46" s="209"/>
      <c r="DM46" s="214" t="str">
        <f>IFERROR(IF(AND('Classificação geral'!$J39="fem",'Classificação geral'!$K39=2,'Classificação geral'!$G39="pct"),'Classificação geral'!$A39,""),"")</f>
        <v/>
      </c>
      <c r="DN46" s="214" t="str">
        <f>IFERROR(IF(AND('Classificação geral'!$J39="fem",'Classificação geral'!$K39=2,'Classificação geral'!$G39="pct"),'Classificação geral'!$B39,""),"")</f>
        <v/>
      </c>
      <c r="DO46" s="215" t="str">
        <f>IF($DN46='Classificação geral'!$B39,'Classificação geral'!$C39,"")</f>
        <v/>
      </c>
      <c r="DP46" s="215" t="str">
        <f>IF($DN46='Classificação geral'!$B39,'Classificação geral'!$D39,"")</f>
        <v/>
      </c>
      <c r="DQ46" s="215" t="str">
        <f>IF($DN46='Classificação geral'!$B39,'Classificação geral'!$J39,"")</f>
        <v/>
      </c>
      <c r="DR46" s="214" t="str">
        <f>IFERROR(IF(AND($DQ46="fem",'Classificação geral'!$K39=2),'Classificação geral'!K39,""),"")</f>
        <v/>
      </c>
      <c r="DS46" s="214" t="str">
        <f>IFERROR(IF(AND($DQ46="fem",'Classificação geral'!$K39=2),'Classificação geral'!AG39,""),"")</f>
        <v/>
      </c>
      <c r="DT46" s="214" t="str">
        <f>IFERROR(IF(AND($DQ46="fem",'Classificação geral'!$K39=2),'Classificação geral'!M39,""),"")</f>
        <v/>
      </c>
      <c r="DU46" s="214" t="str">
        <f>IFERROR(IF(AND($DQ46="fem",'Classificação geral'!$K39=2),'Classificação geral'!N39,""),"")</f>
        <v/>
      </c>
      <c r="DV46" s="214" t="str">
        <f>IFERROR(IF(AND($DQ46="fem",'Classificação geral'!$K39=2),'Classificação geral'!O39,""),"")</f>
        <v/>
      </c>
      <c r="DW46" s="214" t="str">
        <f>IFERROR(IF(AND($DQ46="fem",'Classificação geral'!$K39=2),'Classificação geral'!AH39,""),"")</f>
        <v/>
      </c>
      <c r="DX46" s="216" t="str">
        <f>IFERROR(RANK(DW46,DW:DW,0)+ COUNTIF(DW$12:$DW44,DW46),"")</f>
        <v/>
      </c>
      <c r="DY46" s="209"/>
      <c r="DZ46" s="214" t="str">
        <f>IFERROR(IF(AND('Classificação geral'!$J39="mas",'Classificação geral'!$K39=2,'Classificação geral'!$G39="pct"),'Classificação geral'!$A39,""),"")</f>
        <v/>
      </c>
      <c r="EA46" s="214" t="str">
        <f>IFERROR(IF(AND('Classificação geral'!$J39="mas",'Classificação geral'!$K39=2,'Classificação geral'!$G39="pct"),'Classificação geral'!$B39,""),"")</f>
        <v/>
      </c>
      <c r="EB46" s="215" t="str">
        <f>IF($EA46='Classificação geral'!$B39,'Classificação geral'!$C39,"")</f>
        <v/>
      </c>
      <c r="EC46" s="215" t="str">
        <f>IF($EA46='Classificação geral'!$B39,'Classificação geral'!$D39,"")</f>
        <v/>
      </c>
      <c r="ED46" s="215" t="str">
        <f>IF($EA46='Classificação geral'!$B39,'Classificação geral'!$J39,"")</f>
        <v/>
      </c>
      <c r="EE46" s="214" t="str">
        <f>IFERROR(IF(AND($ED46="mas",'Classificação geral'!$K39=2),'Classificação geral'!K39,""),"")</f>
        <v/>
      </c>
      <c r="EF46" s="214" t="str">
        <f>IFERROR(IF(AND($ED46="mas",'Classificação geral'!$K39=2),'Classificação geral'!AG39,""),"")</f>
        <v/>
      </c>
      <c r="EG46" s="214" t="str">
        <f>IFERROR(IF(AND($ED46="mas",'Classificação geral'!$K39=2),'Classificação geral'!M39,""),"")</f>
        <v/>
      </c>
      <c r="EH46" s="214" t="str">
        <f>IFERROR(IF(AND($ED46="mas",'Classificação geral'!$K39=2),'Classificação geral'!N39,""),"")</f>
        <v/>
      </c>
      <c r="EI46" s="214" t="str">
        <f>IFERROR(IF(AND($ED46="mas",'Classificação geral'!$K39=2),'Classificação geral'!O39,""),"")</f>
        <v/>
      </c>
      <c r="EJ46" s="214" t="str">
        <f>IFERROR(IF(AND($ED46="mas",'Classificação geral'!$K39=2),'Classificação geral'!AH39,""),"")</f>
        <v/>
      </c>
      <c r="EK46" s="216" t="str">
        <f>IFERROR(RANK(EJ46,EJ:EJ,0)+ COUNTIF(EJ$12:$GJ$12,EJ46),"")</f>
        <v/>
      </c>
      <c r="EL46" s="209"/>
      <c r="EM46" s="214" t="str">
        <f>IFERROR(IF(AND('Classificação geral'!$J39="fem",'Classificação geral'!$K39=3,'Classificação geral'!$G39="pct"),'Classificação geral'!$A39,""),"")</f>
        <v/>
      </c>
      <c r="EN46" s="214" t="str">
        <f>IFERROR(IF(AND('Classificação geral'!$J39="fem",'Classificação geral'!$K39=3,'Classificação geral'!$G39="pct"),'Classificação geral'!$B39,""),"")</f>
        <v/>
      </c>
      <c r="EO46" s="215" t="str">
        <f>IF($EN46='Classificação geral'!$B39,'Classificação geral'!$C39,"")</f>
        <v/>
      </c>
      <c r="EP46" s="215" t="str">
        <f>IF($EN46='Classificação geral'!$B39,'Classificação geral'!$D39,"")</f>
        <v/>
      </c>
      <c r="EQ46" s="215" t="str">
        <f>IF($EN46='Classificação geral'!$B39,'Classificação geral'!$J39,"")</f>
        <v/>
      </c>
      <c r="ER46" s="215" t="str">
        <f>IF($EQ46='Classificação geral'!$J39,'Classificação geral'!$K39,"")</f>
        <v/>
      </c>
      <c r="ES46" s="215" t="str">
        <f>IF($ER46='Classificação geral'!$K39,'Classificação geral'!$AG39,"")</f>
        <v/>
      </c>
      <c r="ET46" s="215" t="str">
        <f>IF($ER46='Classificação geral'!$K39,'Classificação geral'!$M39,"")</f>
        <v/>
      </c>
      <c r="EU46" s="215" t="str">
        <f>IF($ER46='Classificação geral'!$K39,'Classificação geral'!$N39,"")</f>
        <v/>
      </c>
      <c r="EV46" s="215" t="str">
        <f>IF($ER46='Classificação geral'!$K39,'Classificação geral'!$O39,"")</f>
        <v/>
      </c>
      <c r="EW46" s="215" t="str">
        <f>IF($ER46='Classificação geral'!$K39,'Classificação geral'!$AH39,"")</f>
        <v/>
      </c>
      <c r="EX46" s="216" t="str">
        <f>IFERROR(RANK(EW46,EW:EW,0)+ COUNTIF(EW$12:$GW44,EW46),"")</f>
        <v/>
      </c>
      <c r="EY46" s="209"/>
      <c r="EZ46" s="214" t="str">
        <f>IFERROR(IF(AND('Classificação geral'!$J39="mas",'Classificação geral'!$K39=3,'Classificação geral'!$G39="PCT"),'Classificação geral'!$A39,""),"")</f>
        <v/>
      </c>
      <c r="FA46" s="214" t="str">
        <f>IFERROR(IF(AND('Classificação geral'!$J39="mas",'Classificação geral'!$K39=3,'Classificação geral'!$G39="PCT"),'Classificação geral'!$B39,""),"")</f>
        <v/>
      </c>
      <c r="FB46" s="215" t="str">
        <f>IF($FA46='Classificação geral'!$B39,'Classificação geral'!$C39,"")</f>
        <v/>
      </c>
      <c r="FC46" s="215" t="str">
        <f>IF($FA46='Classificação geral'!$B39,'Classificação geral'!$D39,"")</f>
        <v/>
      </c>
      <c r="FD46" s="215" t="str">
        <f>IF($FA46='Classificação geral'!$B39,'Classificação geral'!$J39,"")</f>
        <v/>
      </c>
      <c r="FE46" s="214" t="str">
        <f>IFERROR(IF(AND($FD46="mas",'Classificação geral'!$K39=3),'Classificação geral'!K39,""),"")</f>
        <v/>
      </c>
      <c r="FF46" s="214" t="str">
        <f>IFERROR(IF(AND($FD46="mas",'Classificação geral'!$K39=3),'Classificação geral'!AG39,""),"")</f>
        <v/>
      </c>
      <c r="FG46" s="214" t="str">
        <f>IFERROR(IF(AND($FD46="mas",'Classificação geral'!$K39=3),'Classificação geral'!M39,""),"")</f>
        <v/>
      </c>
      <c r="FH46" s="214" t="str">
        <f>IFERROR(IF(AND($FD46="mas",'Classificação geral'!$K39=3),'Classificação geral'!N39,""),"")</f>
        <v/>
      </c>
      <c r="FI46" s="214" t="str">
        <f>IFERROR(IF(AND($FD46="mas",'Classificação geral'!$K39=3),'Classificação geral'!O39,""),"")</f>
        <v/>
      </c>
      <c r="FJ46" s="214" t="str">
        <f>IFERROR(IF(AND($FD46="mas",'Classificação geral'!$K39=3),'Classificação geral'!AH39,""),"")</f>
        <v/>
      </c>
      <c r="FK46" s="216" t="str">
        <f>IFERROR(RANK(FJ46,FJ:FJ,0)+ COUNTIF(FJ$12:$FJ44,FJ46),"")</f>
        <v/>
      </c>
    </row>
    <row r="47" spans="2:167" s="199" customFormat="1" ht="27.75" customHeight="1" x14ac:dyDescent="0.4">
      <c r="B47" s="248" t="str">
        <f t="shared" si="54"/>
        <v/>
      </c>
      <c r="C47" s="238" t="str">
        <f t="shared" si="55"/>
        <v/>
      </c>
      <c r="D47" s="238" t="str">
        <f t="shared" si="56"/>
        <v/>
      </c>
      <c r="E47" s="238" t="str">
        <f t="shared" si="57"/>
        <v/>
      </c>
      <c r="F47" s="239" t="str">
        <f t="shared" si="58"/>
        <v/>
      </c>
      <c r="G47" s="239" t="str">
        <f t="shared" si="59"/>
        <v/>
      </c>
      <c r="H47" s="240" t="str">
        <f t="shared" si="60"/>
        <v/>
      </c>
      <c r="I47" s="240" t="str">
        <f t="shared" si="61"/>
        <v/>
      </c>
      <c r="J47" s="240" t="str">
        <f t="shared" si="62"/>
        <v/>
      </c>
      <c r="K47" s="241">
        <v>34</v>
      </c>
      <c r="L47" s="432"/>
      <c r="M47" s="242"/>
      <c r="N47" s="242"/>
      <c r="O47" s="248" t="str">
        <f t="shared" si="63"/>
        <v/>
      </c>
      <c r="P47" s="238" t="str">
        <f t="shared" si="64"/>
        <v/>
      </c>
      <c r="Q47" s="238" t="str">
        <f t="shared" si="65"/>
        <v/>
      </c>
      <c r="R47" s="238" t="str">
        <f t="shared" si="66"/>
        <v/>
      </c>
      <c r="S47" s="239" t="str">
        <f t="shared" si="67"/>
        <v/>
      </c>
      <c r="T47" s="239" t="str">
        <f t="shared" si="68"/>
        <v/>
      </c>
      <c r="U47" s="240" t="str">
        <f t="shared" si="69"/>
        <v/>
      </c>
      <c r="V47" s="240" t="str">
        <f t="shared" si="70"/>
        <v/>
      </c>
      <c r="W47" s="240" t="str">
        <f t="shared" si="71"/>
        <v/>
      </c>
      <c r="X47" s="241">
        <v>34</v>
      </c>
      <c r="Y47" s="432"/>
      <c r="Z47" s="242"/>
      <c r="AA47" s="243"/>
      <c r="AB47" s="249" t="str">
        <f t="shared" si="72"/>
        <v/>
      </c>
      <c r="AC47" s="238" t="str">
        <f t="shared" si="73"/>
        <v/>
      </c>
      <c r="AD47" s="238" t="str">
        <f t="shared" si="74"/>
        <v/>
      </c>
      <c r="AE47" s="238" t="str">
        <f t="shared" si="75"/>
        <v/>
      </c>
      <c r="AF47" s="239" t="str">
        <f t="shared" si="76"/>
        <v/>
      </c>
      <c r="AG47" s="239" t="str">
        <f t="shared" si="77"/>
        <v/>
      </c>
      <c r="AH47" s="240" t="str">
        <f t="shared" si="78"/>
        <v/>
      </c>
      <c r="AI47" s="240" t="str">
        <f t="shared" si="79"/>
        <v/>
      </c>
      <c r="AJ47" s="240" t="str">
        <f t="shared" si="80"/>
        <v/>
      </c>
      <c r="AK47" s="241">
        <v>34</v>
      </c>
      <c r="AL47" s="432"/>
      <c r="AM47" s="242"/>
      <c r="AN47" s="242"/>
      <c r="AO47" s="249" t="str">
        <f t="shared" si="81"/>
        <v/>
      </c>
      <c r="AP47" s="238" t="str">
        <f t="shared" si="82"/>
        <v/>
      </c>
      <c r="AQ47" s="238" t="str">
        <f t="shared" si="83"/>
        <v/>
      </c>
      <c r="AR47" s="238" t="str">
        <f t="shared" si="84"/>
        <v/>
      </c>
      <c r="AS47" s="239" t="str">
        <f t="shared" si="85"/>
        <v/>
      </c>
      <c r="AT47" s="239" t="str">
        <f t="shared" si="86"/>
        <v/>
      </c>
      <c r="AU47" s="240" t="str">
        <f t="shared" si="87"/>
        <v/>
      </c>
      <c r="AV47" s="240" t="str">
        <f t="shared" si="88"/>
        <v/>
      </c>
      <c r="AW47" s="240" t="str">
        <f t="shared" si="89"/>
        <v/>
      </c>
      <c r="AX47" s="241">
        <v>34</v>
      </c>
      <c r="AY47" s="432"/>
      <c r="AZ47" s="243"/>
      <c r="BA47" s="243"/>
      <c r="BB47" s="248" t="str">
        <f t="shared" si="90"/>
        <v/>
      </c>
      <c r="BC47" s="238" t="str">
        <f t="shared" si="91"/>
        <v/>
      </c>
      <c r="BD47" s="238" t="str">
        <f t="shared" si="92"/>
        <v/>
      </c>
      <c r="BE47" s="238" t="str">
        <f t="shared" si="93"/>
        <v/>
      </c>
      <c r="BF47" s="239" t="str">
        <f t="shared" si="94"/>
        <v/>
      </c>
      <c r="BG47" s="239" t="str">
        <f t="shared" si="95"/>
        <v/>
      </c>
      <c r="BH47" s="239" t="str">
        <f t="shared" si="96"/>
        <v/>
      </c>
      <c r="BI47" s="239" t="str">
        <f t="shared" si="97"/>
        <v/>
      </c>
      <c r="BJ47" s="240" t="str">
        <f t="shared" si="98"/>
        <v/>
      </c>
      <c r="BK47" s="241">
        <v>34</v>
      </c>
      <c r="BL47" s="432"/>
      <c r="BM47" s="242"/>
      <c r="BN47" s="242"/>
      <c r="BO47" s="248" t="str">
        <f t="shared" si="45"/>
        <v/>
      </c>
      <c r="BP47" s="238" t="str">
        <f t="shared" si="46"/>
        <v/>
      </c>
      <c r="BQ47" s="238" t="str">
        <f t="shared" si="47"/>
        <v/>
      </c>
      <c r="BR47" s="238" t="str">
        <f t="shared" si="48"/>
        <v/>
      </c>
      <c r="BS47" s="239" t="str">
        <f t="shared" si="49"/>
        <v/>
      </c>
      <c r="BT47" s="239" t="str">
        <f t="shared" si="50"/>
        <v/>
      </c>
      <c r="BU47" s="240" t="str">
        <f t="shared" si="51"/>
        <v/>
      </c>
      <c r="BV47" s="240" t="str">
        <f t="shared" si="52"/>
        <v/>
      </c>
      <c r="BW47" s="240" t="str">
        <f t="shared" si="53"/>
        <v/>
      </c>
      <c r="BX47" s="241">
        <v>34</v>
      </c>
      <c r="BY47" s="432"/>
      <c r="CM47" s="214" t="str">
        <f>IFERROR(IF(AND('Classificação geral'!$J40="FEM",'Classificação geral'!$K40=1,'Classificação geral'!G40="PCT"),'Classificação geral'!A40,""),"")</f>
        <v/>
      </c>
      <c r="CN47" s="214" t="str">
        <f>IFERROR(IF(AND('Classificação geral'!$J40="FEM",'Classificação geral'!$K40=1,'Classificação geral'!G40="PCT"),'Classificação geral'!$B40,""),"")</f>
        <v/>
      </c>
      <c r="CO47" s="215" t="str">
        <f>IF($CN47='Classificação geral'!$B40,'Classificação geral'!$C40,"")</f>
        <v/>
      </c>
      <c r="CP47" s="215" t="str">
        <f>IF($CN47='Classificação geral'!$B40,'Classificação geral'!$D40,"")</f>
        <v/>
      </c>
      <c r="CQ47" s="215" t="str">
        <f>IF($CN47='Classificação geral'!$B40,'Classificação geral'!$J40,"")</f>
        <v/>
      </c>
      <c r="CR47" s="215" t="str">
        <f>IF($CQ47='Classificação geral'!$J40,'Classificação geral'!$K40,"")</f>
        <v/>
      </c>
      <c r="CS47" s="205" t="str">
        <f>IF($CR47='Classificação geral'!$K40,'Classificação geral'!$AG40,"")</f>
        <v/>
      </c>
      <c r="CT47" s="215" t="str">
        <f>IF($CR47='Classificação geral'!$K40,'Classificação geral'!$M40,"")</f>
        <v/>
      </c>
      <c r="CU47" s="215" t="str">
        <f>IF($CR47='Classificação geral'!$K40,'Classificação geral'!$N40,"")</f>
        <v/>
      </c>
      <c r="CV47" s="215" t="str">
        <f>IF($CR47='Classificação geral'!$K40,'Classificação geral'!$O40,"")</f>
        <v/>
      </c>
      <c r="CW47" s="309" t="str">
        <f>IF($CR47='Classificação geral'!$K40,'Classificação geral'!$AH40,"")</f>
        <v/>
      </c>
      <c r="CX47" s="216" t="str">
        <f>IFERROR(RANK(CW47,CW:CW,0)+ COUNTIF($CW$12:CW46,CW47),"")</f>
        <v/>
      </c>
      <c r="CY47" s="209" t="str">
        <f ca="1">IFERROR(RDEM(CX47,CX:CX,0),"")</f>
        <v/>
      </c>
      <c r="CZ47" s="214" t="str">
        <f>IFERROR(IF(AND('Classificação geral'!$J40="mas",'Classificação geral'!$K40=1,'Classificação geral'!$G40="pct"),'Classificação geral'!$A40,""),"")</f>
        <v/>
      </c>
      <c r="DA47" s="214" t="str">
        <f>IFERROR(IF(AND('Classificação geral'!$J40="mas",'Classificação geral'!$K40=1,'Classificação geral'!$G40="PCT"),'Classificação geral'!$B40,""),"")</f>
        <v/>
      </c>
      <c r="DB47" s="215" t="str">
        <f>IF($DA47='Classificação geral'!$B40,'Classificação geral'!$C40,"")</f>
        <v/>
      </c>
      <c r="DC47" s="215" t="str">
        <f>IF($DA47='Classificação geral'!$B40,'Classificação geral'!$D40,"")</f>
        <v/>
      </c>
      <c r="DD47" s="215" t="str">
        <f>IF($DA47='Classificação geral'!$B40,'Classificação geral'!$J40,"")</f>
        <v/>
      </c>
      <c r="DE47" s="214" t="str">
        <f>IFERROR(IF(AND($DD47="mas",'Classificação geral'!$K40=1),'Classificação geral'!K40,""),"")</f>
        <v/>
      </c>
      <c r="DF47" s="214" t="str">
        <f>IFERROR(IF(AND($DD47="mas",'Classificação geral'!$K40=1),'Classificação geral'!AG40,""),"")</f>
        <v/>
      </c>
      <c r="DG47" s="214" t="str">
        <f>IFERROR(IF(AND($DD47="mas",'Classificação geral'!$K40=1),'Classificação geral'!M40,""),"")</f>
        <v/>
      </c>
      <c r="DH47" s="214" t="str">
        <f>IFERROR(IF(AND($DD47="mas",'Classificação geral'!$K40=1),'Classificação geral'!N40,""),"")</f>
        <v/>
      </c>
      <c r="DI47" s="214" t="str">
        <f>IFERROR(IF(AND($DD47="mas",'Classificação geral'!$K40=1),'Classificação geral'!O40,""),"")</f>
        <v/>
      </c>
      <c r="DJ47" s="214" t="str">
        <f>IFERROR(IF(AND($DD47="mas",'Classificação geral'!$K40=1),'Classificação geral'!AH40,""),"")</f>
        <v/>
      </c>
      <c r="DK47" s="216" t="str">
        <f>IFERROR(RANK(DJ47,DJ34:DJ233,0)+ COUNTIF($DJ$12:DJ46,DJ47),"")</f>
        <v/>
      </c>
      <c r="DL47" s="209"/>
      <c r="DM47" s="214" t="str">
        <f>IFERROR(IF(AND('Classificação geral'!$J40="fem",'Classificação geral'!$K40=2,'Classificação geral'!$G40="pct"),'Classificação geral'!$A40,""),"")</f>
        <v/>
      </c>
      <c r="DN47" s="214" t="str">
        <f>IFERROR(IF(AND('Classificação geral'!$J40="fem",'Classificação geral'!$K40=2,'Classificação geral'!$G40="pct"),'Classificação geral'!$B40,""),"")</f>
        <v/>
      </c>
      <c r="DO47" s="215" t="str">
        <f>IF($DN47='Classificação geral'!$B40,'Classificação geral'!$C40,"")</f>
        <v/>
      </c>
      <c r="DP47" s="215" t="str">
        <f>IF($DN47='Classificação geral'!$B40,'Classificação geral'!$D40,"")</f>
        <v/>
      </c>
      <c r="DQ47" s="215" t="str">
        <f>IF($DN47='Classificação geral'!$B40,'Classificação geral'!$J40,"")</f>
        <v/>
      </c>
      <c r="DR47" s="214" t="str">
        <f>IFERROR(IF(AND($DQ47="fem",'Classificação geral'!$K40=2),'Classificação geral'!K40,""),"")</f>
        <v/>
      </c>
      <c r="DS47" s="214" t="str">
        <f>IFERROR(IF(AND($DQ47="fem",'Classificação geral'!$K40=2),'Classificação geral'!AG40,""),"")</f>
        <v/>
      </c>
      <c r="DT47" s="214" t="str">
        <f>IFERROR(IF(AND($DQ47="fem",'Classificação geral'!$K40=2),'Classificação geral'!M40,""),"")</f>
        <v/>
      </c>
      <c r="DU47" s="214" t="str">
        <f>IFERROR(IF(AND($DQ47="fem",'Classificação geral'!$K40=2),'Classificação geral'!N40,""),"")</f>
        <v/>
      </c>
      <c r="DV47" s="214" t="str">
        <f>IFERROR(IF(AND($DQ47="fem",'Classificação geral'!$K40=2),'Classificação geral'!O40,""),"")</f>
        <v/>
      </c>
      <c r="DW47" s="214" t="str">
        <f>IFERROR(IF(AND($DQ47="fem",'Classificação geral'!$K40=2),'Classificação geral'!AH40,""),"")</f>
        <v/>
      </c>
      <c r="DX47" s="216" t="str">
        <f>IFERROR(RANK(DW47,DW:DW,0)+ COUNTIF(DW$12:$DW45,DW47),"")</f>
        <v/>
      </c>
      <c r="DY47" s="209"/>
      <c r="DZ47" s="214" t="str">
        <f>IFERROR(IF(AND('Classificação geral'!$J40="mas",'Classificação geral'!$K40=2,'Classificação geral'!$G40="pct"),'Classificação geral'!$A40,""),"")</f>
        <v/>
      </c>
      <c r="EA47" s="214" t="str">
        <f>IFERROR(IF(AND('Classificação geral'!$J40="mas",'Classificação geral'!$K40=2,'Classificação geral'!$G40="pct"),'Classificação geral'!$B40,""),"")</f>
        <v/>
      </c>
      <c r="EB47" s="215" t="str">
        <f>IF($EA47='Classificação geral'!$B40,'Classificação geral'!$C40,"")</f>
        <v/>
      </c>
      <c r="EC47" s="215" t="str">
        <f>IF($EA47='Classificação geral'!$B40,'Classificação geral'!$D40,"")</f>
        <v/>
      </c>
      <c r="ED47" s="215" t="str">
        <f>IF($EA47='Classificação geral'!$B40,'Classificação geral'!$J40,"")</f>
        <v/>
      </c>
      <c r="EE47" s="214" t="str">
        <f>IFERROR(IF(AND($ED47="mas",'Classificação geral'!$K40=2),'Classificação geral'!K40,""),"")</f>
        <v/>
      </c>
      <c r="EF47" s="214" t="str">
        <f>IFERROR(IF(AND($ED47="mas",'Classificação geral'!$K40=2),'Classificação geral'!AG40,""),"")</f>
        <v/>
      </c>
      <c r="EG47" s="214" t="str">
        <f>IFERROR(IF(AND($ED47="mas",'Classificação geral'!$K40=2),'Classificação geral'!M40,""),"")</f>
        <v/>
      </c>
      <c r="EH47" s="214" t="str">
        <f>IFERROR(IF(AND($ED47="mas",'Classificação geral'!$K40=2),'Classificação geral'!N40,""),"")</f>
        <v/>
      </c>
      <c r="EI47" s="214" t="str">
        <f>IFERROR(IF(AND($ED47="mas",'Classificação geral'!$K40=2),'Classificação geral'!O40,""),"")</f>
        <v/>
      </c>
      <c r="EJ47" s="214" t="str">
        <f>IFERROR(IF(AND($ED47="mas",'Classificação geral'!$K40=2),'Classificação geral'!AH40,""),"")</f>
        <v/>
      </c>
      <c r="EK47" s="216" t="str">
        <f>IFERROR(RANK(EJ47,EJ:EJ,0)+ COUNTIF(EJ$12:$GJ$12,EJ47),"")</f>
        <v/>
      </c>
      <c r="EL47" s="209"/>
      <c r="EM47" s="214" t="str">
        <f>IFERROR(IF(AND('Classificação geral'!$J40="fem",'Classificação geral'!$K40=3,'Classificação geral'!$G40="pct"),'Classificação geral'!$A40,""),"")</f>
        <v/>
      </c>
      <c r="EN47" s="214" t="str">
        <f>IFERROR(IF(AND('Classificação geral'!$J40="fem",'Classificação geral'!$K40=3,'Classificação geral'!$G40="pct"),'Classificação geral'!$B40,""),"")</f>
        <v/>
      </c>
      <c r="EO47" s="215" t="str">
        <f>IF($EN47='Classificação geral'!$B40,'Classificação geral'!$C40,"")</f>
        <v/>
      </c>
      <c r="EP47" s="215" t="str">
        <f>IF($EN47='Classificação geral'!$B40,'Classificação geral'!$D40,"")</f>
        <v/>
      </c>
      <c r="EQ47" s="215" t="str">
        <f>IF($EN47='Classificação geral'!$B40,'Classificação geral'!$J40,"")</f>
        <v/>
      </c>
      <c r="ER47" s="215" t="str">
        <f>IF($EQ47='Classificação geral'!$J40,'Classificação geral'!$K40,"")</f>
        <v/>
      </c>
      <c r="ES47" s="215" t="str">
        <f>IF($ER47='Classificação geral'!$K40,'Classificação geral'!$AG40,"")</f>
        <v/>
      </c>
      <c r="ET47" s="215" t="str">
        <f>IF($ER47='Classificação geral'!$K40,'Classificação geral'!$M40,"")</f>
        <v/>
      </c>
      <c r="EU47" s="215" t="str">
        <f>IF($ER47='Classificação geral'!$K40,'Classificação geral'!$N40,"")</f>
        <v/>
      </c>
      <c r="EV47" s="215" t="str">
        <f>IF($ER47='Classificação geral'!$K40,'Classificação geral'!$O40,"")</f>
        <v/>
      </c>
      <c r="EW47" s="215" t="str">
        <f>IF($ER47='Classificação geral'!$K40,'Classificação geral'!$AH40,"")</f>
        <v/>
      </c>
      <c r="EX47" s="216" t="str">
        <f>IFERROR(RANK(EW47,EW:EW,0)+ COUNTIF(EW$12:$GW45,EW47),"")</f>
        <v/>
      </c>
      <c r="EY47" s="209"/>
      <c r="EZ47" s="214" t="str">
        <f>IFERROR(IF(AND('Classificação geral'!$J40="mas",'Classificação geral'!$K40=3,'Classificação geral'!$G40="PCT"),'Classificação geral'!$A40,""),"")</f>
        <v/>
      </c>
      <c r="FA47" s="214" t="str">
        <f>IFERROR(IF(AND('Classificação geral'!$J40="mas",'Classificação geral'!$K40=3,'Classificação geral'!$G40="PCT"),'Classificação geral'!$B40,""),"")</f>
        <v/>
      </c>
      <c r="FB47" s="215" t="str">
        <f>IF($FA47='Classificação geral'!$B40,'Classificação geral'!$C40,"")</f>
        <v/>
      </c>
      <c r="FC47" s="215" t="str">
        <f>IF($FA47='Classificação geral'!$B40,'Classificação geral'!$D40,"")</f>
        <v/>
      </c>
      <c r="FD47" s="215" t="str">
        <f>IF($FA47='Classificação geral'!$B40,'Classificação geral'!$J40,"")</f>
        <v/>
      </c>
      <c r="FE47" s="214" t="str">
        <f>IFERROR(IF(AND($FD47="mas",'Classificação geral'!$K40=3),'Classificação geral'!K40,""),"")</f>
        <v/>
      </c>
      <c r="FF47" s="214" t="str">
        <f>IFERROR(IF(AND($FD47="mas",'Classificação geral'!$K40=3),'Classificação geral'!AG40,""),"")</f>
        <v/>
      </c>
      <c r="FG47" s="214" t="str">
        <f>IFERROR(IF(AND($FD47="mas",'Classificação geral'!$K40=3),'Classificação geral'!M40,""),"")</f>
        <v/>
      </c>
      <c r="FH47" s="214" t="str">
        <f>IFERROR(IF(AND($FD47="mas",'Classificação geral'!$K40=3),'Classificação geral'!N40,""),"")</f>
        <v/>
      </c>
      <c r="FI47" s="214" t="str">
        <f>IFERROR(IF(AND($FD47="mas",'Classificação geral'!$K40=3),'Classificação geral'!O40,""),"")</f>
        <v/>
      </c>
      <c r="FJ47" s="214" t="str">
        <f>IFERROR(IF(AND($FD47="mas",'Classificação geral'!$K40=3),'Classificação geral'!AH40,""),"")</f>
        <v/>
      </c>
      <c r="FK47" s="216" t="str">
        <f>IFERROR(RANK(FJ47,FJ:FJ,0)+ COUNTIF(FJ$12:$FJ45,FJ47),"")</f>
        <v/>
      </c>
    </row>
    <row r="48" spans="2:167" s="207" customFormat="1" ht="27.75" customHeight="1" x14ac:dyDescent="0.4">
      <c r="B48" s="248" t="str">
        <f t="shared" si="54"/>
        <v/>
      </c>
      <c r="C48" s="238" t="str">
        <f t="shared" si="55"/>
        <v/>
      </c>
      <c r="D48" s="238" t="str">
        <f t="shared" si="56"/>
        <v/>
      </c>
      <c r="E48" s="238" t="str">
        <f t="shared" si="57"/>
        <v/>
      </c>
      <c r="F48" s="239" t="str">
        <f t="shared" si="58"/>
        <v/>
      </c>
      <c r="G48" s="239" t="str">
        <f t="shared" si="59"/>
        <v/>
      </c>
      <c r="H48" s="240" t="str">
        <f t="shared" si="60"/>
        <v/>
      </c>
      <c r="I48" s="240" t="str">
        <f t="shared" si="61"/>
        <v/>
      </c>
      <c r="J48" s="240" t="str">
        <f t="shared" si="62"/>
        <v/>
      </c>
      <c r="K48" s="241">
        <v>35</v>
      </c>
      <c r="L48" s="432"/>
      <c r="M48" s="242"/>
      <c r="N48" s="242"/>
      <c r="O48" s="248" t="str">
        <f t="shared" si="63"/>
        <v/>
      </c>
      <c r="P48" s="238" t="str">
        <f t="shared" si="64"/>
        <v/>
      </c>
      <c r="Q48" s="238" t="str">
        <f t="shared" si="65"/>
        <v/>
      </c>
      <c r="R48" s="238" t="str">
        <f t="shared" si="66"/>
        <v/>
      </c>
      <c r="S48" s="239" t="str">
        <f t="shared" si="67"/>
        <v/>
      </c>
      <c r="T48" s="239" t="str">
        <f t="shared" si="68"/>
        <v/>
      </c>
      <c r="U48" s="240" t="str">
        <f t="shared" si="69"/>
        <v/>
      </c>
      <c r="V48" s="240" t="str">
        <f t="shared" si="70"/>
        <v/>
      </c>
      <c r="W48" s="240" t="str">
        <f t="shared" si="71"/>
        <v/>
      </c>
      <c r="X48" s="241">
        <v>35</v>
      </c>
      <c r="Y48" s="432"/>
      <c r="Z48" s="242"/>
      <c r="AA48" s="243"/>
      <c r="AB48" s="249" t="str">
        <f t="shared" si="72"/>
        <v/>
      </c>
      <c r="AC48" s="238" t="str">
        <f t="shared" si="73"/>
        <v/>
      </c>
      <c r="AD48" s="238" t="str">
        <f t="shared" si="74"/>
        <v/>
      </c>
      <c r="AE48" s="238" t="str">
        <f t="shared" si="75"/>
        <v/>
      </c>
      <c r="AF48" s="239" t="str">
        <f t="shared" si="76"/>
        <v/>
      </c>
      <c r="AG48" s="239" t="str">
        <f t="shared" si="77"/>
        <v/>
      </c>
      <c r="AH48" s="240" t="str">
        <f t="shared" si="78"/>
        <v/>
      </c>
      <c r="AI48" s="240" t="str">
        <f t="shared" si="79"/>
        <v/>
      </c>
      <c r="AJ48" s="240" t="str">
        <f t="shared" si="80"/>
        <v/>
      </c>
      <c r="AK48" s="241">
        <v>35</v>
      </c>
      <c r="AL48" s="432"/>
      <c r="AM48" s="242"/>
      <c r="AN48" s="242"/>
      <c r="AO48" s="249" t="str">
        <f t="shared" si="81"/>
        <v/>
      </c>
      <c r="AP48" s="238" t="str">
        <f t="shared" si="82"/>
        <v/>
      </c>
      <c r="AQ48" s="238" t="str">
        <f t="shared" si="83"/>
        <v/>
      </c>
      <c r="AR48" s="238" t="str">
        <f t="shared" si="84"/>
        <v/>
      </c>
      <c r="AS48" s="239" t="str">
        <f t="shared" si="85"/>
        <v/>
      </c>
      <c r="AT48" s="239" t="str">
        <f t="shared" si="86"/>
        <v/>
      </c>
      <c r="AU48" s="240" t="str">
        <f t="shared" si="87"/>
        <v/>
      </c>
      <c r="AV48" s="240" t="str">
        <f t="shared" si="88"/>
        <v/>
      </c>
      <c r="AW48" s="240" t="str">
        <f t="shared" si="89"/>
        <v/>
      </c>
      <c r="AX48" s="241">
        <v>35</v>
      </c>
      <c r="AY48" s="432"/>
      <c r="AZ48" s="243"/>
      <c r="BA48" s="243"/>
      <c r="BB48" s="248" t="str">
        <f t="shared" si="90"/>
        <v/>
      </c>
      <c r="BC48" s="238" t="str">
        <f t="shared" si="91"/>
        <v/>
      </c>
      <c r="BD48" s="238" t="str">
        <f t="shared" si="92"/>
        <v/>
      </c>
      <c r="BE48" s="238" t="str">
        <f t="shared" si="93"/>
        <v/>
      </c>
      <c r="BF48" s="239" t="str">
        <f t="shared" si="94"/>
        <v/>
      </c>
      <c r="BG48" s="239" t="str">
        <f t="shared" si="95"/>
        <v/>
      </c>
      <c r="BH48" s="239" t="str">
        <f t="shared" si="96"/>
        <v/>
      </c>
      <c r="BI48" s="239" t="str">
        <f t="shared" si="97"/>
        <v/>
      </c>
      <c r="BJ48" s="240" t="str">
        <f t="shared" si="98"/>
        <v/>
      </c>
      <c r="BK48" s="241">
        <v>35</v>
      </c>
      <c r="BL48" s="432"/>
      <c r="BM48" s="242"/>
      <c r="BN48" s="242"/>
      <c r="BO48" s="248" t="str">
        <f>IFERROR(INDEX($EZ$14:$EZ$160,MATCH($BX48,$FK$14:$FK$160,0)),"")</f>
        <v/>
      </c>
      <c r="BP48" s="238" t="str">
        <f>IFERROR(INDEX($FA$14:$FA$160,MATCH($BX48,$FK$14:$FK$160,0)),"")</f>
        <v/>
      </c>
      <c r="BQ48" s="238" t="str">
        <f>IFERROR(INDEX($FB$14:$FB$160,MATCH($BX48,$FK$14:$FK$160,0)),"")</f>
        <v/>
      </c>
      <c r="BR48" s="238" t="str">
        <f>IFERROR(INDEX($FC$14:$FC$160,MATCH($BX48,$FK$14:$FK$160,0)),"")</f>
        <v/>
      </c>
      <c r="BS48" s="239" t="str">
        <f>IFERROR(INDEX($FD$14:$FD$160,MATCH($BX48,$FK$14:$FK$160,0)),"")</f>
        <v/>
      </c>
      <c r="BT48" s="239" t="str">
        <f>IFERROR(INDEX($FE$14:$FE$160,MATCH($BX48,$FK$14:$FK$160,0)),"")</f>
        <v/>
      </c>
      <c r="BU48" s="240" t="str">
        <f>IFERROR(INDEX($FF$14:$FF$160,MATCH($BX48,$FK$14:$FK$160,0)),"")</f>
        <v/>
      </c>
      <c r="BV48" s="240" t="str">
        <f>IFERROR(INDEX($FI$14:$FI$160,MATCH($BX48,$FK$14:$FK$160,0)),"")</f>
        <v/>
      </c>
      <c r="BW48" s="240" t="str">
        <f>IFERROR(INDEX($FJ$14:$FJ$160,MATCH($BX48,$FK$14:$FK$160,0)),"")</f>
        <v/>
      </c>
      <c r="BX48" s="241">
        <v>35</v>
      </c>
      <c r="BY48" s="432"/>
      <c r="CM48" s="214" t="str">
        <f>IFERROR(IF(AND('Classificação geral'!$J41="FEM",'Classificação geral'!$K41=1,'Classificação geral'!G41="PCT"),'Classificação geral'!A41,""),"")</f>
        <v/>
      </c>
      <c r="CN48" s="214" t="str">
        <f>IFERROR(IF(AND('Classificação geral'!$J41="FEM",'Classificação geral'!$K41=1,'Classificação geral'!G41="PCT"),'Classificação geral'!$B41,""),"")</f>
        <v/>
      </c>
      <c r="CO48" s="215" t="str">
        <f>IF($CN48='Classificação geral'!$B41,'Classificação geral'!$C41,"")</f>
        <v/>
      </c>
      <c r="CP48" s="215" t="str">
        <f>IF($CN48='Classificação geral'!$B41,'Classificação geral'!$D41,"")</f>
        <v/>
      </c>
      <c r="CQ48" s="215" t="str">
        <f>IF($CN48='Classificação geral'!$B41,'Classificação geral'!$J41,"")</f>
        <v/>
      </c>
      <c r="CR48" s="215" t="str">
        <f>IF($CQ48='Classificação geral'!$J41,'Classificação geral'!$K41,"")</f>
        <v/>
      </c>
      <c r="CS48" s="205" t="str">
        <f>IF($CR48='Classificação geral'!$K41,'Classificação geral'!$AG41,"")</f>
        <v/>
      </c>
      <c r="CT48" s="215" t="str">
        <f>IF($CR48='Classificação geral'!$K41,'Classificação geral'!$M41,"")</f>
        <v/>
      </c>
      <c r="CU48" s="215" t="str">
        <f>IF($CR48='Classificação geral'!$K41,'Classificação geral'!$N41,"")</f>
        <v/>
      </c>
      <c r="CV48" s="215" t="str">
        <f>IF($CR48='Classificação geral'!$K41,'Classificação geral'!$O41,"")</f>
        <v/>
      </c>
      <c r="CW48" s="309" t="str">
        <f>IF($CR48='Classificação geral'!$K41,'Classificação geral'!$AH41,"")</f>
        <v/>
      </c>
      <c r="CX48" s="216" t="str">
        <f>IFERROR(RANK(CW48,CW:CW,0)+ COUNTIF($CW$12:CW47,CW48),"")</f>
        <v/>
      </c>
      <c r="CY48" s="209" t="str">
        <f ca="1">IFERROR(RDEM(CX48,CX:CX,0),"")</f>
        <v/>
      </c>
      <c r="CZ48" s="214" t="str">
        <f>IFERROR(IF(AND('Classificação geral'!$J41="mas",'Classificação geral'!$K41=1,'Classificação geral'!$G41="pct"),'Classificação geral'!$A41,""),"")</f>
        <v/>
      </c>
      <c r="DA48" s="214" t="str">
        <f>IFERROR(IF(AND('Classificação geral'!$J41="mas",'Classificação geral'!$K41=1,'Classificação geral'!$G41="PCT"),'Classificação geral'!$B41,""),"")</f>
        <v/>
      </c>
      <c r="DB48" s="215" t="str">
        <f>IF($DA48='Classificação geral'!$B41,'Classificação geral'!$C41,"")</f>
        <v/>
      </c>
      <c r="DC48" s="215" t="str">
        <f>IF($DA48='Classificação geral'!$B41,'Classificação geral'!$D41,"")</f>
        <v/>
      </c>
      <c r="DD48" s="215" t="str">
        <f>IF($DA48='Classificação geral'!$B41,'Classificação geral'!$J41,"")</f>
        <v/>
      </c>
      <c r="DE48" s="214" t="str">
        <f>IFERROR(IF(AND($DD48="mas",'Classificação geral'!$K41=1),'Classificação geral'!K41,""),"")</f>
        <v/>
      </c>
      <c r="DF48" s="214" t="str">
        <f>IFERROR(IF(AND($DD48="mas",'Classificação geral'!$K41=1),'Classificação geral'!AG41,""),"")</f>
        <v/>
      </c>
      <c r="DG48" s="214" t="str">
        <f>IFERROR(IF(AND($DD48="mas",'Classificação geral'!$K41=1),'Classificação geral'!M41,""),"")</f>
        <v/>
      </c>
      <c r="DH48" s="214" t="str">
        <f>IFERROR(IF(AND($DD48="mas",'Classificação geral'!$K41=1),'Classificação geral'!N41,""),"")</f>
        <v/>
      </c>
      <c r="DI48" s="214" t="str">
        <f>IFERROR(IF(AND($DD48="mas",'Classificação geral'!$K41=1),'Classificação geral'!O41,""),"")</f>
        <v/>
      </c>
      <c r="DJ48" s="214" t="str">
        <f>IFERROR(IF(AND($DD48="mas",'Classificação geral'!$K41=1),'Classificação geral'!AH41,""),"")</f>
        <v/>
      </c>
      <c r="DK48" s="216" t="str">
        <f>IFERROR(RANK(DJ48,DJ35:DJ234,0)+ COUNTIF($DJ$12:DJ47,DJ48),"")</f>
        <v/>
      </c>
      <c r="DL48" s="209"/>
      <c r="DM48" s="214" t="str">
        <f>IFERROR(IF(AND('Classificação geral'!$J41="fem",'Classificação geral'!$K41=2,'Classificação geral'!$G41="pct"),'Classificação geral'!$A41,""),"")</f>
        <v/>
      </c>
      <c r="DN48" s="214" t="str">
        <f>IFERROR(IF(AND('Classificação geral'!$J41="fem",'Classificação geral'!$K41=2,'Classificação geral'!$G41="pct"),'Classificação geral'!$B41,""),"")</f>
        <v/>
      </c>
      <c r="DO48" s="215" t="str">
        <f>IF($DN48='Classificação geral'!$B41,'Classificação geral'!$C41,"")</f>
        <v/>
      </c>
      <c r="DP48" s="215" t="str">
        <f>IF($DN48='Classificação geral'!$B41,'Classificação geral'!$D41,"")</f>
        <v/>
      </c>
      <c r="DQ48" s="215" t="str">
        <f>IF($DN48='Classificação geral'!$B41,'Classificação geral'!$J41,"")</f>
        <v/>
      </c>
      <c r="DR48" s="214" t="str">
        <f>IFERROR(IF(AND($DQ48="fem",'Classificação geral'!$K41=2),'Classificação geral'!K41,""),"")</f>
        <v/>
      </c>
      <c r="DS48" s="214" t="str">
        <f>IFERROR(IF(AND($DQ48="fem",'Classificação geral'!$K41=2),'Classificação geral'!AG41,""),"")</f>
        <v/>
      </c>
      <c r="DT48" s="214" t="str">
        <f>IFERROR(IF(AND($DQ48="fem",'Classificação geral'!$K41=2),'Classificação geral'!M41,""),"")</f>
        <v/>
      </c>
      <c r="DU48" s="214" t="str">
        <f>IFERROR(IF(AND($DQ48="fem",'Classificação geral'!$K41=2),'Classificação geral'!N41,""),"")</f>
        <v/>
      </c>
      <c r="DV48" s="214" t="str">
        <f>IFERROR(IF(AND($DQ48="fem",'Classificação geral'!$K41=2),'Classificação geral'!O41,""),"")</f>
        <v/>
      </c>
      <c r="DW48" s="214" t="str">
        <f>IFERROR(IF(AND($DQ48="fem",'Classificação geral'!$K41=2),'Classificação geral'!AH41,""),"")</f>
        <v/>
      </c>
      <c r="DX48" s="216" t="str">
        <f>IFERROR(RANK(DW48,DW:DW,0)+ COUNTIF(DW$12:$DW46,DW48),"")</f>
        <v/>
      </c>
      <c r="DY48" s="209"/>
      <c r="DZ48" s="214" t="str">
        <f>IFERROR(IF(AND('Classificação geral'!$J41="mas",'Classificação geral'!$K41=2,'Classificação geral'!$G41="pct"),'Classificação geral'!$A41,""),"")</f>
        <v/>
      </c>
      <c r="EA48" s="214" t="str">
        <f>IFERROR(IF(AND('Classificação geral'!$J41="mas",'Classificação geral'!$K41=2,'Classificação geral'!$G41="pct"),'Classificação geral'!$B41,""),"")</f>
        <v/>
      </c>
      <c r="EB48" s="215" t="str">
        <f>IF($EA48='Classificação geral'!$B41,'Classificação geral'!$C41,"")</f>
        <v/>
      </c>
      <c r="EC48" s="215" t="str">
        <f>IF($EA48='Classificação geral'!$B41,'Classificação geral'!$D41,"")</f>
        <v/>
      </c>
      <c r="ED48" s="215" t="str">
        <f>IF($EA48='Classificação geral'!$B41,'Classificação geral'!$J41,"")</f>
        <v/>
      </c>
      <c r="EE48" s="214" t="str">
        <f>IFERROR(IF(AND($ED48="mas",'Classificação geral'!$K41=2),'Classificação geral'!K41,""),"")</f>
        <v/>
      </c>
      <c r="EF48" s="214" t="str">
        <f>IFERROR(IF(AND($ED48="mas",'Classificação geral'!$K41=2),'Classificação geral'!AG41,""),"")</f>
        <v/>
      </c>
      <c r="EG48" s="214" t="str">
        <f>IFERROR(IF(AND($ED48="mas",'Classificação geral'!$K41=2),'Classificação geral'!M41,""),"")</f>
        <v/>
      </c>
      <c r="EH48" s="214" t="str">
        <f>IFERROR(IF(AND($ED48="mas",'Classificação geral'!$K41=2),'Classificação geral'!N41,""),"")</f>
        <v/>
      </c>
      <c r="EI48" s="214" t="str">
        <f>IFERROR(IF(AND($ED48="mas",'Classificação geral'!$K41=2),'Classificação geral'!O41,""),"")</f>
        <v/>
      </c>
      <c r="EJ48" s="214" t="str">
        <f>IFERROR(IF(AND($ED48="mas",'Classificação geral'!$K41=2),'Classificação geral'!AH41,""),"")</f>
        <v/>
      </c>
      <c r="EK48" s="216" t="str">
        <f>IFERROR(RANK(EJ48,EJ:EJ,0)+ COUNTIF(EJ$12:$GJ$12,EJ48),"")</f>
        <v/>
      </c>
      <c r="EL48" s="209"/>
      <c r="EM48" s="214" t="str">
        <f>IFERROR(IF(AND('Classificação geral'!$J41="fem",'Classificação geral'!$K41=3,'Classificação geral'!$G41="pct"),'Classificação geral'!$A41,""),"")</f>
        <v/>
      </c>
      <c r="EN48" s="214" t="str">
        <f>IFERROR(IF(AND('Classificação geral'!$J41="fem",'Classificação geral'!$K41=3,'Classificação geral'!$G41="pct"),'Classificação geral'!$B41,""),"")</f>
        <v/>
      </c>
      <c r="EO48" s="215" t="str">
        <f>IF($EN48='Classificação geral'!$B41,'Classificação geral'!$C41,"")</f>
        <v/>
      </c>
      <c r="EP48" s="215" t="str">
        <f>IF($EN48='Classificação geral'!$B41,'Classificação geral'!$D41,"")</f>
        <v/>
      </c>
      <c r="EQ48" s="215" t="str">
        <f>IF($EN48='Classificação geral'!$B41,'Classificação geral'!$J41,"")</f>
        <v/>
      </c>
      <c r="ER48" s="215" t="str">
        <f>IF($EQ48='Classificação geral'!$J41,'Classificação geral'!$K41,"")</f>
        <v/>
      </c>
      <c r="ES48" s="215" t="str">
        <f>IF($ER48='Classificação geral'!$K41,'Classificação geral'!$AG41,"")</f>
        <v/>
      </c>
      <c r="ET48" s="215" t="str">
        <f>IF($ER48='Classificação geral'!$K41,'Classificação geral'!$M41,"")</f>
        <v/>
      </c>
      <c r="EU48" s="215" t="str">
        <f>IF($ER48='Classificação geral'!$K41,'Classificação geral'!$N41,"")</f>
        <v/>
      </c>
      <c r="EV48" s="215" t="str">
        <f>IF($ER48='Classificação geral'!$K41,'Classificação geral'!$O41,"")</f>
        <v/>
      </c>
      <c r="EW48" s="215" t="str">
        <f>IF($ER48='Classificação geral'!$K41,'Classificação geral'!$AH41,"")</f>
        <v/>
      </c>
      <c r="EX48" s="216" t="str">
        <f>IFERROR(RANK(EW48,EW:EW,0)+ COUNTIF(EW$12:$GW46,EW48),"")</f>
        <v/>
      </c>
      <c r="EY48" s="209"/>
      <c r="EZ48" s="214" t="str">
        <f>IFERROR(IF(AND('Classificação geral'!$J41="mas",'Classificação geral'!$K41=3,'Classificação geral'!$G41="PCT"),'Classificação geral'!$A41,""),"")</f>
        <v/>
      </c>
      <c r="FA48" s="214" t="str">
        <f>IFERROR(IF(AND('Classificação geral'!$J41="mas",'Classificação geral'!$K41=3,'Classificação geral'!$G41="PCT"),'Classificação geral'!$B41,""),"")</f>
        <v/>
      </c>
      <c r="FB48" s="215" t="str">
        <f>IF($FA48='Classificação geral'!$B41,'Classificação geral'!$C41,"")</f>
        <v/>
      </c>
      <c r="FC48" s="215" t="str">
        <f>IF($FA48='Classificação geral'!$B41,'Classificação geral'!$D41,"")</f>
        <v/>
      </c>
      <c r="FD48" s="215" t="str">
        <f>IF($FA48='Classificação geral'!$B41,'Classificação geral'!$J41,"")</f>
        <v/>
      </c>
      <c r="FE48" s="214" t="str">
        <f>IFERROR(IF(AND($FD48="mas",'Classificação geral'!$K41=3),'Classificação geral'!K41,""),"")</f>
        <v/>
      </c>
      <c r="FF48" s="214" t="str">
        <f>IFERROR(IF(AND($FD48="mas",'Classificação geral'!$K41=3),'Classificação geral'!AG41,""),"")</f>
        <v/>
      </c>
      <c r="FG48" s="214" t="str">
        <f>IFERROR(IF(AND($FD48="mas",'Classificação geral'!$K41=3),'Classificação geral'!M41,""),"")</f>
        <v/>
      </c>
      <c r="FH48" s="214" t="str">
        <f>IFERROR(IF(AND($FD48="mas",'Classificação geral'!$K41=3),'Classificação geral'!N41,""),"")</f>
        <v/>
      </c>
      <c r="FI48" s="214" t="str">
        <f>IFERROR(IF(AND($FD48="mas",'Classificação geral'!$K41=3),'Classificação geral'!O41,""),"")</f>
        <v/>
      </c>
      <c r="FJ48" s="214" t="str">
        <f>IFERROR(IF(AND($FD48="mas",'Classificação geral'!$K41=3),'Classificação geral'!AH41,""),"")</f>
        <v/>
      </c>
      <c r="FK48" s="216" t="str">
        <f>IFERROR(RANK(FJ48,FJ:FJ,0)+ COUNTIF(FJ$12:$FJ46,FJ48),"")</f>
        <v/>
      </c>
    </row>
    <row r="49" spans="2:167" s="199" customFormat="1" ht="24.75" customHeight="1" x14ac:dyDescent="0.4">
      <c r="B49" s="248" t="str">
        <f t="shared" si="54"/>
        <v/>
      </c>
      <c r="C49" s="238" t="str">
        <f t="shared" si="55"/>
        <v/>
      </c>
      <c r="D49" s="238" t="str">
        <f t="shared" si="56"/>
        <v/>
      </c>
      <c r="E49" s="238" t="str">
        <f t="shared" si="57"/>
        <v/>
      </c>
      <c r="F49" s="239" t="str">
        <f t="shared" si="58"/>
        <v/>
      </c>
      <c r="G49" s="239" t="str">
        <f t="shared" si="59"/>
        <v/>
      </c>
      <c r="H49" s="240" t="str">
        <f t="shared" si="60"/>
        <v/>
      </c>
      <c r="I49" s="240" t="str">
        <f t="shared" si="61"/>
        <v/>
      </c>
      <c r="J49" s="240" t="str">
        <f t="shared" si="62"/>
        <v/>
      </c>
      <c r="K49" s="241">
        <v>36</v>
      </c>
      <c r="L49" s="432"/>
      <c r="M49" s="242"/>
      <c r="N49" s="242"/>
      <c r="O49" s="248" t="str">
        <f t="shared" si="63"/>
        <v/>
      </c>
      <c r="P49" s="238" t="str">
        <f t="shared" si="64"/>
        <v/>
      </c>
      <c r="Q49" s="238" t="str">
        <f t="shared" si="65"/>
        <v/>
      </c>
      <c r="R49" s="238" t="str">
        <f t="shared" si="66"/>
        <v/>
      </c>
      <c r="S49" s="239" t="str">
        <f t="shared" si="67"/>
        <v/>
      </c>
      <c r="T49" s="239" t="str">
        <f t="shared" si="68"/>
        <v/>
      </c>
      <c r="U49" s="240" t="str">
        <f t="shared" si="69"/>
        <v/>
      </c>
      <c r="V49" s="240" t="str">
        <f t="shared" si="70"/>
        <v/>
      </c>
      <c r="W49" s="240" t="str">
        <f t="shared" si="71"/>
        <v/>
      </c>
      <c r="X49" s="241">
        <v>36</v>
      </c>
      <c r="Y49" s="432"/>
      <c r="Z49" s="242"/>
      <c r="AA49" s="243"/>
      <c r="AB49" s="249" t="str">
        <f t="shared" si="72"/>
        <v/>
      </c>
      <c r="AC49" s="238" t="str">
        <f t="shared" si="73"/>
        <v/>
      </c>
      <c r="AD49" s="238" t="str">
        <f t="shared" si="74"/>
        <v/>
      </c>
      <c r="AE49" s="238" t="str">
        <f t="shared" si="75"/>
        <v/>
      </c>
      <c r="AF49" s="239" t="str">
        <f t="shared" si="76"/>
        <v/>
      </c>
      <c r="AG49" s="239" t="str">
        <f t="shared" si="77"/>
        <v/>
      </c>
      <c r="AH49" s="240" t="str">
        <f t="shared" si="78"/>
        <v/>
      </c>
      <c r="AI49" s="240" t="str">
        <f t="shared" si="79"/>
        <v/>
      </c>
      <c r="AJ49" s="240" t="str">
        <f t="shared" si="80"/>
        <v/>
      </c>
      <c r="AK49" s="241">
        <v>36</v>
      </c>
      <c r="AL49" s="432"/>
      <c r="AM49" s="242"/>
      <c r="AN49" s="242"/>
      <c r="AO49" s="249" t="str">
        <f t="shared" si="81"/>
        <v/>
      </c>
      <c r="AP49" s="238" t="str">
        <f t="shared" si="82"/>
        <v/>
      </c>
      <c r="AQ49" s="238" t="str">
        <f t="shared" si="83"/>
        <v/>
      </c>
      <c r="AR49" s="238" t="str">
        <f t="shared" si="84"/>
        <v/>
      </c>
      <c r="AS49" s="239" t="str">
        <f t="shared" si="85"/>
        <v/>
      </c>
      <c r="AT49" s="239" t="str">
        <f t="shared" si="86"/>
        <v/>
      </c>
      <c r="AU49" s="240" t="str">
        <f t="shared" si="87"/>
        <v/>
      </c>
      <c r="AV49" s="240" t="str">
        <f t="shared" si="88"/>
        <v/>
      </c>
      <c r="AW49" s="240" t="str">
        <f t="shared" si="89"/>
        <v/>
      </c>
      <c r="AX49" s="241">
        <v>36</v>
      </c>
      <c r="AY49" s="432"/>
      <c r="AZ49" s="243"/>
      <c r="BA49" s="243"/>
      <c r="BB49" s="248" t="str">
        <f t="shared" si="90"/>
        <v/>
      </c>
      <c r="BC49" s="238" t="str">
        <f t="shared" si="91"/>
        <v/>
      </c>
      <c r="BD49" s="238" t="str">
        <f t="shared" si="92"/>
        <v/>
      </c>
      <c r="BE49" s="238" t="str">
        <f t="shared" si="93"/>
        <v/>
      </c>
      <c r="BF49" s="239" t="str">
        <f t="shared" si="94"/>
        <v/>
      </c>
      <c r="BG49" s="239" t="str">
        <f t="shared" si="95"/>
        <v/>
      </c>
      <c r="BH49" s="239" t="str">
        <f t="shared" si="96"/>
        <v/>
      </c>
      <c r="BI49" s="239" t="str">
        <f t="shared" si="97"/>
        <v/>
      </c>
      <c r="BJ49" s="240" t="str">
        <f t="shared" si="98"/>
        <v/>
      </c>
      <c r="BK49" s="241">
        <v>36</v>
      </c>
      <c r="BL49" s="432"/>
      <c r="BM49" s="242"/>
      <c r="BN49" s="242"/>
      <c r="BO49" s="248" t="str">
        <f t="shared" si="45"/>
        <v/>
      </c>
      <c r="BP49" s="238" t="str">
        <f t="shared" si="46"/>
        <v/>
      </c>
      <c r="BQ49" s="238" t="str">
        <f t="shared" si="47"/>
        <v/>
      </c>
      <c r="BR49" s="238" t="str">
        <f t="shared" si="48"/>
        <v/>
      </c>
      <c r="BS49" s="239" t="str">
        <f t="shared" si="49"/>
        <v/>
      </c>
      <c r="BT49" s="239" t="str">
        <f t="shared" si="50"/>
        <v/>
      </c>
      <c r="BU49" s="240" t="str">
        <f t="shared" si="51"/>
        <v/>
      </c>
      <c r="BV49" s="240" t="str">
        <f t="shared" si="52"/>
        <v/>
      </c>
      <c r="BW49" s="240" t="str">
        <f t="shared" si="53"/>
        <v/>
      </c>
      <c r="BX49" s="241">
        <v>36</v>
      </c>
      <c r="BY49" s="432"/>
      <c r="CM49" s="214" t="str">
        <f>IFERROR(IF(AND('Classificação geral'!$J42="FEM",'Classificação geral'!$K42=1,'Classificação geral'!G42="PCT"),'Classificação geral'!A42,""),"")</f>
        <v/>
      </c>
      <c r="CN49" s="214" t="str">
        <f>IFERROR(IF(AND('Classificação geral'!$J42="FEM",'Classificação geral'!$K42=1,'Classificação geral'!G42="PCT"),'Classificação geral'!$B42,""),"")</f>
        <v/>
      </c>
      <c r="CO49" s="215" t="str">
        <f>IF($CN49='Classificação geral'!$B42,'Classificação geral'!$C42,"")</f>
        <v/>
      </c>
      <c r="CP49" s="215" t="str">
        <f>IF($CN49='Classificação geral'!$B42,'Classificação geral'!$D42,"")</f>
        <v/>
      </c>
      <c r="CQ49" s="215" t="str">
        <f>IF($CN49='Classificação geral'!$B42,'Classificação geral'!$J42,"")</f>
        <v/>
      </c>
      <c r="CR49" s="215" t="str">
        <f>IF($CQ49='Classificação geral'!$J42,'Classificação geral'!$K42,"")</f>
        <v/>
      </c>
      <c r="CS49" s="205" t="str">
        <f>IF($CR49='Classificação geral'!$K42,'Classificação geral'!$AG42,"")</f>
        <v/>
      </c>
      <c r="CT49" s="215" t="str">
        <f>IF($CR49='Classificação geral'!$K42,'Classificação geral'!$M42,"")</f>
        <v/>
      </c>
      <c r="CU49" s="215" t="str">
        <f>IF($CR49='Classificação geral'!$K42,'Classificação geral'!$N42,"")</f>
        <v/>
      </c>
      <c r="CV49" s="215" t="str">
        <f>IF($CR49='Classificação geral'!$K42,'Classificação geral'!$O42,"")</f>
        <v/>
      </c>
      <c r="CW49" s="309" t="str">
        <f>IF($CR49='Classificação geral'!$K42,'Classificação geral'!$AH42,"")</f>
        <v/>
      </c>
      <c r="CX49" s="216" t="str">
        <f>IFERROR(RANK(CW49,CW:CW,0)+ COUNTIF($CW$12:CW48,CW49),"")</f>
        <v/>
      </c>
      <c r="CY49" s="209" t="str">
        <f ca="1">IFERROR(RDEM(CX49,CX:CX,0),"")</f>
        <v/>
      </c>
      <c r="CZ49" s="214" t="str">
        <f>IFERROR(IF(AND('Classificação geral'!$J42="mas",'Classificação geral'!$K42=1,'Classificação geral'!$G42="pct"),'Classificação geral'!$A42,""),"")</f>
        <v/>
      </c>
      <c r="DA49" s="214" t="str">
        <f>IFERROR(IF(AND('Classificação geral'!$J42="mas",'Classificação geral'!$K42=1,'Classificação geral'!$G42="PCT"),'Classificação geral'!$B42,""),"")</f>
        <v/>
      </c>
      <c r="DB49" s="215" t="str">
        <f>IF($DA49='Classificação geral'!$B42,'Classificação geral'!$C42,"")</f>
        <v/>
      </c>
      <c r="DC49" s="215" t="str">
        <f>IF($DA49='Classificação geral'!$B42,'Classificação geral'!$D42,"")</f>
        <v/>
      </c>
      <c r="DD49" s="215" t="str">
        <f>IF($DA49='Classificação geral'!$B42,'Classificação geral'!$J42,"")</f>
        <v/>
      </c>
      <c r="DE49" s="214" t="str">
        <f>IFERROR(IF(AND($DD49="mas",'Classificação geral'!$K42=1),'Classificação geral'!K42,""),"")</f>
        <v/>
      </c>
      <c r="DF49" s="214" t="str">
        <f>IFERROR(IF(AND($DD49="mas",'Classificação geral'!$K42=1),'Classificação geral'!AG42,""),"")</f>
        <v/>
      </c>
      <c r="DG49" s="214" t="str">
        <f>IFERROR(IF(AND($DD49="mas",'Classificação geral'!$K42=1),'Classificação geral'!M42,""),"")</f>
        <v/>
      </c>
      <c r="DH49" s="214" t="str">
        <f>IFERROR(IF(AND($DD49="mas",'Classificação geral'!$K42=1),'Classificação geral'!N42,""),"")</f>
        <v/>
      </c>
      <c r="DI49" s="214" t="str">
        <f>IFERROR(IF(AND($DD49="mas",'Classificação geral'!$K42=1),'Classificação geral'!O42,""),"")</f>
        <v/>
      </c>
      <c r="DJ49" s="214" t="str">
        <f>IFERROR(IF(AND($DD49="mas",'Classificação geral'!$K42=1),'Classificação geral'!AH42,""),"")</f>
        <v/>
      </c>
      <c r="DK49" s="216" t="str">
        <f>IFERROR(RANK(DJ49,DJ36:DJ235,0)+ COUNTIF($DJ$12:DJ48,DJ49),"")</f>
        <v/>
      </c>
      <c r="DL49" s="209"/>
      <c r="DM49" s="214" t="str">
        <f>IFERROR(IF(AND('Classificação geral'!$J42="fem",'Classificação geral'!$K42=2,'Classificação geral'!$G42="pct"),'Classificação geral'!$A42,""),"")</f>
        <v/>
      </c>
      <c r="DN49" s="214" t="str">
        <f>IFERROR(IF(AND('Classificação geral'!$J42="fem",'Classificação geral'!$K42=2,'Classificação geral'!$G42="pct"),'Classificação geral'!$B42,""),"")</f>
        <v/>
      </c>
      <c r="DO49" s="215" t="str">
        <f>IF($DN49='Classificação geral'!$B42,'Classificação geral'!$C42,"")</f>
        <v/>
      </c>
      <c r="DP49" s="215" t="str">
        <f>IF($DN49='Classificação geral'!$B42,'Classificação geral'!$D42,"")</f>
        <v/>
      </c>
      <c r="DQ49" s="215" t="str">
        <f>IF($DN49='Classificação geral'!$B42,'Classificação geral'!$J42,"")</f>
        <v/>
      </c>
      <c r="DR49" s="214" t="str">
        <f>IFERROR(IF(AND($DQ49="fem",'Classificação geral'!$K42=2),'Classificação geral'!K42,""),"")</f>
        <v/>
      </c>
      <c r="DS49" s="214" t="str">
        <f>IFERROR(IF(AND($DQ49="fem",'Classificação geral'!$K42=2),'Classificação geral'!AG42,""),"")</f>
        <v/>
      </c>
      <c r="DT49" s="214" t="str">
        <f>IFERROR(IF(AND($DQ49="fem",'Classificação geral'!$K42=2),'Classificação geral'!M42,""),"")</f>
        <v/>
      </c>
      <c r="DU49" s="214" t="str">
        <f>IFERROR(IF(AND($DQ49="fem",'Classificação geral'!$K42=2),'Classificação geral'!N42,""),"")</f>
        <v/>
      </c>
      <c r="DV49" s="214" t="str">
        <f>IFERROR(IF(AND($DQ49="fem",'Classificação geral'!$K42=2),'Classificação geral'!O42,""),"")</f>
        <v/>
      </c>
      <c r="DW49" s="214" t="str">
        <f>IFERROR(IF(AND($DQ49="fem",'Classificação geral'!$K42=2),'Classificação geral'!AH42,""),"")</f>
        <v/>
      </c>
      <c r="DX49" s="216" t="str">
        <f>IFERROR(RANK(DW49,DW:DW,0)+ COUNTIF(DW$12:$DW47,DW49),"")</f>
        <v/>
      </c>
      <c r="DY49" s="209"/>
      <c r="DZ49" s="214" t="str">
        <f>IFERROR(IF(AND('Classificação geral'!$J42="mas",'Classificação geral'!$K42=2,'Classificação geral'!$G42="pct"),'Classificação geral'!$A42,""),"")</f>
        <v/>
      </c>
      <c r="EA49" s="214" t="str">
        <f>IFERROR(IF(AND('Classificação geral'!$J42="mas",'Classificação geral'!$K42=2,'Classificação geral'!$G42="pct"),'Classificação geral'!$B42,""),"")</f>
        <v/>
      </c>
      <c r="EB49" s="215" t="str">
        <f>IF($EA49='Classificação geral'!$B42,'Classificação geral'!$C42,"")</f>
        <v/>
      </c>
      <c r="EC49" s="215" t="str">
        <f>IF($EA49='Classificação geral'!$B42,'Classificação geral'!$D42,"")</f>
        <v/>
      </c>
      <c r="ED49" s="215" t="str">
        <f>IF($EA49='Classificação geral'!$B42,'Classificação geral'!$J42,"")</f>
        <v/>
      </c>
      <c r="EE49" s="214" t="str">
        <f>IFERROR(IF(AND($ED49="mas",'Classificação geral'!$K42=2),'Classificação geral'!K42,""),"")</f>
        <v/>
      </c>
      <c r="EF49" s="214" t="str">
        <f>IFERROR(IF(AND($ED49="mas",'Classificação geral'!$K42=2),'Classificação geral'!AG42,""),"")</f>
        <v/>
      </c>
      <c r="EG49" s="214" t="str">
        <f>IFERROR(IF(AND($ED49="mas",'Classificação geral'!$K42=2),'Classificação geral'!M42,""),"")</f>
        <v/>
      </c>
      <c r="EH49" s="214" t="str">
        <f>IFERROR(IF(AND($ED49="mas",'Classificação geral'!$K42=2),'Classificação geral'!N42,""),"")</f>
        <v/>
      </c>
      <c r="EI49" s="214" t="str">
        <f>IFERROR(IF(AND($ED49="mas",'Classificação geral'!$K42=2),'Classificação geral'!O42,""),"")</f>
        <v/>
      </c>
      <c r="EJ49" s="214" t="str">
        <f>IFERROR(IF(AND($ED49="mas",'Classificação geral'!$K42=2),'Classificação geral'!AH42,""),"")</f>
        <v/>
      </c>
      <c r="EK49" s="216" t="str">
        <f>IFERROR(RANK(EJ49,EJ:EJ,0)+ COUNTIF(EJ$12:$GJ$12,EJ49),"")</f>
        <v/>
      </c>
      <c r="EL49" s="209"/>
      <c r="EM49" s="214" t="str">
        <f>IFERROR(IF(AND('Classificação geral'!$J42="fem",'Classificação geral'!$K42=3,'Classificação geral'!$G42="pct"),'Classificação geral'!$A42,""),"")</f>
        <v/>
      </c>
      <c r="EN49" s="214" t="str">
        <f>IFERROR(IF(AND('Classificação geral'!$J42="fem",'Classificação geral'!$K42=3,'Classificação geral'!$G42="pct"),'Classificação geral'!$B42,""),"")</f>
        <v/>
      </c>
      <c r="EO49" s="215" t="str">
        <f>IF($EN49='Classificação geral'!$B42,'Classificação geral'!$C42,"")</f>
        <v/>
      </c>
      <c r="EP49" s="215" t="str">
        <f>IF($EN49='Classificação geral'!$B42,'Classificação geral'!$D42,"")</f>
        <v/>
      </c>
      <c r="EQ49" s="215" t="str">
        <f>IF($EN49='Classificação geral'!$B42,'Classificação geral'!$J42,"")</f>
        <v/>
      </c>
      <c r="ER49" s="215" t="str">
        <f>IF($EQ49='Classificação geral'!$J42,'Classificação geral'!$K42,"")</f>
        <v/>
      </c>
      <c r="ES49" s="215" t="str">
        <f>IF($ER49='Classificação geral'!$K42,'Classificação geral'!$AG42,"")</f>
        <v/>
      </c>
      <c r="ET49" s="215" t="str">
        <f>IF($ER49='Classificação geral'!$K42,'Classificação geral'!$M42,"")</f>
        <v/>
      </c>
      <c r="EU49" s="215" t="str">
        <f>IF($ER49='Classificação geral'!$K42,'Classificação geral'!$N42,"")</f>
        <v/>
      </c>
      <c r="EV49" s="215" t="str">
        <f>IF($ER49='Classificação geral'!$K42,'Classificação geral'!$O42,"")</f>
        <v/>
      </c>
      <c r="EW49" s="215" t="str">
        <f>IF($ER49='Classificação geral'!$K42,'Classificação geral'!$AH42,"")</f>
        <v/>
      </c>
      <c r="EX49" s="216" t="str">
        <f>IFERROR(RANK(EW49,EW:EW,0)+ COUNTIF(EW$12:$GW47,EW49),"")</f>
        <v/>
      </c>
      <c r="EY49" s="209"/>
      <c r="EZ49" s="214" t="str">
        <f>IFERROR(IF(AND('Classificação geral'!$J42="mas",'Classificação geral'!$K42=3,'Classificação geral'!$G42="PCT"),'Classificação geral'!$A42,""),"")</f>
        <v/>
      </c>
      <c r="FA49" s="214" t="str">
        <f>IFERROR(IF(AND('Classificação geral'!$J42="mas",'Classificação geral'!$K42=3,'Classificação geral'!$G42="PCT"),'Classificação geral'!$B42,""),"")</f>
        <v/>
      </c>
      <c r="FB49" s="215" t="str">
        <f>IF($FA49='Classificação geral'!$B42,'Classificação geral'!$C42,"")</f>
        <v/>
      </c>
      <c r="FC49" s="215" t="str">
        <f>IF($FA49='Classificação geral'!$B42,'Classificação geral'!$D42,"")</f>
        <v/>
      </c>
      <c r="FD49" s="215" t="str">
        <f>IF($FA49='Classificação geral'!$B42,'Classificação geral'!$J42,"")</f>
        <v/>
      </c>
      <c r="FE49" s="214" t="str">
        <f>IFERROR(IF(AND($FD49="mas",'Classificação geral'!$K42=3),'Classificação geral'!K42,""),"")</f>
        <v/>
      </c>
      <c r="FF49" s="214" t="str">
        <f>IFERROR(IF(AND($FD49="mas",'Classificação geral'!$K42=3),'Classificação geral'!AG42,""),"")</f>
        <v/>
      </c>
      <c r="FG49" s="214" t="str">
        <f>IFERROR(IF(AND($FD49="mas",'Classificação geral'!$K42=3),'Classificação geral'!M42,""),"")</f>
        <v/>
      </c>
      <c r="FH49" s="214" t="str">
        <f>IFERROR(IF(AND($FD49="mas",'Classificação geral'!$K42=3),'Classificação geral'!N42,""),"")</f>
        <v/>
      </c>
      <c r="FI49" s="214" t="str">
        <f>IFERROR(IF(AND($FD49="mas",'Classificação geral'!$K42=3),'Classificação geral'!O42,""),"")</f>
        <v/>
      </c>
      <c r="FJ49" s="214" t="str">
        <f>IFERROR(IF(AND($FD49="mas",'Classificação geral'!$K42=3),'Classificação geral'!AH42,""),"")</f>
        <v/>
      </c>
      <c r="FK49" s="216" t="str">
        <f>IFERROR(RANK(FJ49,FJ:FJ,0)+ COUNTIF(FJ$12:$FJ47,FJ49),"")</f>
        <v/>
      </c>
    </row>
    <row r="50" spans="2:167" s="199" customFormat="1" ht="24.75" customHeight="1" x14ac:dyDescent="0.4">
      <c r="B50" s="248" t="str">
        <f t="shared" si="54"/>
        <v/>
      </c>
      <c r="C50" s="238" t="str">
        <f t="shared" si="55"/>
        <v/>
      </c>
      <c r="D50" s="238" t="str">
        <f t="shared" si="56"/>
        <v/>
      </c>
      <c r="E50" s="238" t="str">
        <f t="shared" si="57"/>
        <v/>
      </c>
      <c r="F50" s="239" t="str">
        <f t="shared" si="58"/>
        <v/>
      </c>
      <c r="G50" s="239" t="str">
        <f t="shared" si="59"/>
        <v/>
      </c>
      <c r="H50" s="240" t="str">
        <f t="shared" si="60"/>
        <v/>
      </c>
      <c r="I50" s="240" t="str">
        <f t="shared" si="61"/>
        <v/>
      </c>
      <c r="J50" s="240" t="str">
        <f t="shared" si="62"/>
        <v/>
      </c>
      <c r="K50" s="241">
        <v>37</v>
      </c>
      <c r="L50" s="432"/>
      <c r="M50" s="242"/>
      <c r="N50" s="242"/>
      <c r="O50" s="248" t="str">
        <f t="shared" si="63"/>
        <v/>
      </c>
      <c r="P50" s="238" t="str">
        <f t="shared" si="64"/>
        <v/>
      </c>
      <c r="Q50" s="238" t="str">
        <f t="shared" si="65"/>
        <v/>
      </c>
      <c r="R50" s="238" t="str">
        <f t="shared" si="66"/>
        <v/>
      </c>
      <c r="S50" s="239" t="str">
        <f t="shared" si="67"/>
        <v/>
      </c>
      <c r="T50" s="239" t="str">
        <f t="shared" si="68"/>
        <v/>
      </c>
      <c r="U50" s="240" t="str">
        <f t="shared" si="69"/>
        <v/>
      </c>
      <c r="V50" s="240" t="str">
        <f t="shared" si="70"/>
        <v/>
      </c>
      <c r="W50" s="240" t="str">
        <f t="shared" si="71"/>
        <v/>
      </c>
      <c r="X50" s="241">
        <v>37</v>
      </c>
      <c r="Y50" s="432"/>
      <c r="Z50" s="242"/>
      <c r="AA50" s="243"/>
      <c r="AB50" s="249" t="str">
        <f t="shared" si="72"/>
        <v/>
      </c>
      <c r="AC50" s="238" t="str">
        <f t="shared" si="73"/>
        <v/>
      </c>
      <c r="AD50" s="238" t="str">
        <f t="shared" si="74"/>
        <v/>
      </c>
      <c r="AE50" s="238" t="str">
        <f t="shared" si="75"/>
        <v/>
      </c>
      <c r="AF50" s="239" t="str">
        <f t="shared" si="76"/>
        <v/>
      </c>
      <c r="AG50" s="239" t="str">
        <f t="shared" si="77"/>
        <v/>
      </c>
      <c r="AH50" s="240" t="str">
        <f t="shared" si="78"/>
        <v/>
      </c>
      <c r="AI50" s="240" t="str">
        <f t="shared" si="79"/>
        <v/>
      </c>
      <c r="AJ50" s="240" t="str">
        <f t="shared" si="80"/>
        <v/>
      </c>
      <c r="AK50" s="241">
        <v>37</v>
      </c>
      <c r="AL50" s="432"/>
      <c r="AM50" s="242"/>
      <c r="AN50" s="242"/>
      <c r="AO50" s="249" t="str">
        <f t="shared" si="81"/>
        <v/>
      </c>
      <c r="AP50" s="238" t="str">
        <f t="shared" si="82"/>
        <v/>
      </c>
      <c r="AQ50" s="238" t="str">
        <f t="shared" si="83"/>
        <v/>
      </c>
      <c r="AR50" s="238" t="str">
        <f t="shared" si="84"/>
        <v/>
      </c>
      <c r="AS50" s="239" t="str">
        <f t="shared" si="85"/>
        <v/>
      </c>
      <c r="AT50" s="239" t="str">
        <f t="shared" si="86"/>
        <v/>
      </c>
      <c r="AU50" s="240" t="str">
        <f t="shared" si="87"/>
        <v/>
      </c>
      <c r="AV50" s="240" t="str">
        <f t="shared" si="88"/>
        <v/>
      </c>
      <c r="AW50" s="240" t="str">
        <f t="shared" si="89"/>
        <v/>
      </c>
      <c r="AX50" s="241">
        <v>37</v>
      </c>
      <c r="AY50" s="432"/>
      <c r="AZ50" s="243"/>
      <c r="BA50" s="243"/>
      <c r="BB50" s="248" t="str">
        <f t="shared" si="90"/>
        <v/>
      </c>
      <c r="BC50" s="238" t="str">
        <f t="shared" si="91"/>
        <v/>
      </c>
      <c r="BD50" s="238" t="str">
        <f t="shared" si="92"/>
        <v/>
      </c>
      <c r="BE50" s="238" t="str">
        <f t="shared" si="93"/>
        <v/>
      </c>
      <c r="BF50" s="239" t="str">
        <f t="shared" si="94"/>
        <v/>
      </c>
      <c r="BG50" s="239" t="str">
        <f t="shared" si="95"/>
        <v/>
      </c>
      <c r="BH50" s="239" t="str">
        <f t="shared" si="96"/>
        <v/>
      </c>
      <c r="BI50" s="239" t="str">
        <f t="shared" si="97"/>
        <v/>
      </c>
      <c r="BJ50" s="240" t="str">
        <f t="shared" si="98"/>
        <v/>
      </c>
      <c r="BK50" s="241">
        <v>37</v>
      </c>
      <c r="BL50" s="432"/>
      <c r="BM50" s="242"/>
      <c r="BN50" s="242"/>
      <c r="BO50" s="248" t="str">
        <f t="shared" si="45"/>
        <v/>
      </c>
      <c r="BP50" s="238" t="str">
        <f t="shared" si="46"/>
        <v/>
      </c>
      <c r="BQ50" s="238" t="str">
        <f t="shared" si="47"/>
        <v/>
      </c>
      <c r="BR50" s="238" t="str">
        <f t="shared" si="48"/>
        <v/>
      </c>
      <c r="BS50" s="239" t="str">
        <f t="shared" si="49"/>
        <v/>
      </c>
      <c r="BT50" s="239" t="str">
        <f t="shared" si="50"/>
        <v/>
      </c>
      <c r="BU50" s="240" t="str">
        <f t="shared" si="51"/>
        <v/>
      </c>
      <c r="BV50" s="240" t="str">
        <f t="shared" si="52"/>
        <v/>
      </c>
      <c r="BW50" s="240" t="str">
        <f t="shared" si="53"/>
        <v/>
      </c>
      <c r="BX50" s="241">
        <v>37</v>
      </c>
      <c r="BY50" s="432"/>
      <c r="CM50" s="214" t="str">
        <f>IFERROR(IF(AND('Classificação geral'!$J43="FEM",'Classificação geral'!$K43=1,'Classificação geral'!G43="PCT"),'Classificação geral'!A43,""),"")</f>
        <v/>
      </c>
      <c r="CN50" s="214" t="str">
        <f>IFERROR(IF(AND('Classificação geral'!$J43="FEM",'Classificação geral'!$K43=1,'Classificação geral'!G43="PCT"),'Classificação geral'!$B43,""),"")</f>
        <v/>
      </c>
      <c r="CO50" s="215" t="str">
        <f>IF($CN50='Classificação geral'!$B43,'Classificação geral'!$C43,"")</f>
        <v/>
      </c>
      <c r="CP50" s="215" t="str">
        <f>IF($CN50='Classificação geral'!$B43,'Classificação geral'!$D43,"")</f>
        <v/>
      </c>
      <c r="CQ50" s="215" t="str">
        <f>IF($CN50='Classificação geral'!$B43,'Classificação geral'!$J43,"")</f>
        <v/>
      </c>
      <c r="CR50" s="215" t="str">
        <f>IF($CQ50='Classificação geral'!$J43,'Classificação geral'!$K43,"")</f>
        <v/>
      </c>
      <c r="CS50" s="205" t="str">
        <f>IF($CR50='Classificação geral'!$K43,'Classificação geral'!$AG43,"")</f>
        <v/>
      </c>
      <c r="CT50" s="215" t="str">
        <f>IF($CR50='Classificação geral'!$K43,'Classificação geral'!$M43,"")</f>
        <v/>
      </c>
      <c r="CU50" s="215" t="str">
        <f>IF($CR50='Classificação geral'!$K43,'Classificação geral'!$N43,"")</f>
        <v/>
      </c>
      <c r="CV50" s="215" t="str">
        <f>IF($CR50='Classificação geral'!$K43,'Classificação geral'!$O43,"")</f>
        <v/>
      </c>
      <c r="CW50" s="309" t="str">
        <f>IF($CR50='Classificação geral'!$K43,'Classificação geral'!$AH43,"")</f>
        <v/>
      </c>
      <c r="CX50" s="216" t="str">
        <f>IFERROR(RANK(CW50,CW:CW,0)+ COUNTIF($CW$12:CW49,CW50),"")</f>
        <v/>
      </c>
      <c r="CY50" s="209" t="str">
        <f ca="1">IFERROR(RDEM(CX50,CX:CX,0),"")</f>
        <v/>
      </c>
      <c r="CZ50" s="214" t="str">
        <f>IFERROR(IF(AND('Classificação geral'!$J43="mas",'Classificação geral'!$K43=1,'Classificação geral'!$G43="pct"),'Classificação geral'!$A43,""),"")</f>
        <v/>
      </c>
      <c r="DA50" s="214" t="str">
        <f>IFERROR(IF(AND('Classificação geral'!$J43="mas",'Classificação geral'!$K43=1,'Classificação geral'!$G43="PCT"),'Classificação geral'!$B43,""),"")</f>
        <v/>
      </c>
      <c r="DB50" s="215" t="str">
        <f>IF($DA50='Classificação geral'!$B43,'Classificação geral'!$C43,"")</f>
        <v/>
      </c>
      <c r="DC50" s="215" t="str">
        <f>IF($DA50='Classificação geral'!$B43,'Classificação geral'!$D43,"")</f>
        <v/>
      </c>
      <c r="DD50" s="215" t="str">
        <f>IF($DA50='Classificação geral'!$B43,'Classificação geral'!$J43,"")</f>
        <v/>
      </c>
      <c r="DE50" s="214" t="str">
        <f>IFERROR(IF(AND($DD50="mas",'Classificação geral'!$K43=1),'Classificação geral'!K43,""),"")</f>
        <v/>
      </c>
      <c r="DF50" s="214" t="str">
        <f>IFERROR(IF(AND($DD50="mas",'Classificação geral'!$K43=1),'Classificação geral'!AG43,""),"")</f>
        <v/>
      </c>
      <c r="DG50" s="214" t="str">
        <f>IFERROR(IF(AND($DD50="mas",'Classificação geral'!$K43=1),'Classificação geral'!M43,""),"")</f>
        <v/>
      </c>
      <c r="DH50" s="214" t="str">
        <f>IFERROR(IF(AND($DD50="mas",'Classificação geral'!$K43=1),'Classificação geral'!N43,""),"")</f>
        <v/>
      </c>
      <c r="DI50" s="214" t="str">
        <f>IFERROR(IF(AND($DD50="mas",'Classificação geral'!$K43=1),'Classificação geral'!O43,""),"")</f>
        <v/>
      </c>
      <c r="DJ50" s="214" t="str">
        <f>IFERROR(IF(AND($DD50="mas",'Classificação geral'!$K43=1),'Classificação geral'!AH43,""),"")</f>
        <v/>
      </c>
      <c r="DK50" s="216" t="str">
        <f>IFERROR(RANK(DJ50,DJ37:DJ236,0)+ COUNTIF($DJ$12:DJ49,DJ50),"")</f>
        <v/>
      </c>
      <c r="DL50" s="209"/>
      <c r="DM50" s="214" t="str">
        <f>IFERROR(IF(AND('Classificação geral'!$J43="fem",'Classificação geral'!$K43=2,'Classificação geral'!$G43="pct"),'Classificação geral'!$A43,""),"")</f>
        <v/>
      </c>
      <c r="DN50" s="214" t="str">
        <f>IFERROR(IF(AND('Classificação geral'!$J43="fem",'Classificação geral'!$K43=2,'Classificação geral'!$G43="pct"),'Classificação geral'!$B43,""),"")</f>
        <v/>
      </c>
      <c r="DO50" s="215" t="str">
        <f>IF($DN50='Classificação geral'!$B43,'Classificação geral'!$C43,"")</f>
        <v/>
      </c>
      <c r="DP50" s="215" t="str">
        <f>IF($DN50='Classificação geral'!$B43,'Classificação geral'!$D43,"")</f>
        <v/>
      </c>
      <c r="DQ50" s="215" t="str">
        <f>IF($DN50='Classificação geral'!$B43,'Classificação geral'!$J43,"")</f>
        <v/>
      </c>
      <c r="DR50" s="214" t="str">
        <f>IFERROR(IF(AND($DQ50="fem",'Classificação geral'!$K43=2),'Classificação geral'!K43,""),"")</f>
        <v/>
      </c>
      <c r="DS50" s="214" t="str">
        <f>IFERROR(IF(AND($DQ50="fem",'Classificação geral'!$K43=2),'Classificação geral'!AG43,""),"")</f>
        <v/>
      </c>
      <c r="DT50" s="214" t="str">
        <f>IFERROR(IF(AND($DQ50="fem",'Classificação geral'!$K43=2),'Classificação geral'!M43,""),"")</f>
        <v/>
      </c>
      <c r="DU50" s="214" t="str">
        <f>IFERROR(IF(AND($DQ50="fem",'Classificação geral'!$K43=2),'Classificação geral'!N43,""),"")</f>
        <v/>
      </c>
      <c r="DV50" s="214" t="str">
        <f>IFERROR(IF(AND($DQ50="fem",'Classificação geral'!$K43=2),'Classificação geral'!O43,""),"")</f>
        <v/>
      </c>
      <c r="DW50" s="214" t="str">
        <f>IFERROR(IF(AND($DQ50="fem",'Classificação geral'!$K43=2),'Classificação geral'!AH43,""),"")</f>
        <v/>
      </c>
      <c r="DX50" s="216" t="str">
        <f>IFERROR(RANK(DW50,DW:DW,0)+ COUNTIF(DW$12:$DW48,DW50),"")</f>
        <v/>
      </c>
      <c r="DY50" s="209"/>
      <c r="DZ50" s="214" t="str">
        <f>IFERROR(IF(AND('Classificação geral'!$J43="mas",'Classificação geral'!$K43=2,'Classificação geral'!$G43="pct"),'Classificação geral'!$A43,""),"")</f>
        <v/>
      </c>
      <c r="EA50" s="214" t="str">
        <f>IFERROR(IF(AND('Classificação geral'!$J43="mas",'Classificação geral'!$K43=2,'Classificação geral'!$G43="pct"),'Classificação geral'!$B43,""),"")</f>
        <v/>
      </c>
      <c r="EB50" s="215" t="str">
        <f>IF($EA50='Classificação geral'!$B43,'Classificação geral'!$C43,"")</f>
        <v/>
      </c>
      <c r="EC50" s="215" t="str">
        <f>IF($EA50='Classificação geral'!$B43,'Classificação geral'!$D43,"")</f>
        <v/>
      </c>
      <c r="ED50" s="215" t="str">
        <f>IF($EA50='Classificação geral'!$B43,'Classificação geral'!$J43,"")</f>
        <v/>
      </c>
      <c r="EE50" s="214" t="str">
        <f>IFERROR(IF(AND($ED50="mas",'Classificação geral'!$K43=2),'Classificação geral'!K43,""),"")</f>
        <v/>
      </c>
      <c r="EF50" s="214" t="str">
        <f>IFERROR(IF(AND($ED50="mas",'Classificação geral'!$K43=2),'Classificação geral'!AG43,""),"")</f>
        <v/>
      </c>
      <c r="EG50" s="214" t="str">
        <f>IFERROR(IF(AND($ED50="mas",'Classificação geral'!$K43=2),'Classificação geral'!M43,""),"")</f>
        <v/>
      </c>
      <c r="EH50" s="214" t="str">
        <f>IFERROR(IF(AND($ED50="mas",'Classificação geral'!$K43=2),'Classificação geral'!N43,""),"")</f>
        <v/>
      </c>
      <c r="EI50" s="214" t="str">
        <f>IFERROR(IF(AND($ED50="mas",'Classificação geral'!$K43=2),'Classificação geral'!O43,""),"")</f>
        <v/>
      </c>
      <c r="EJ50" s="214" t="str">
        <f>IFERROR(IF(AND($ED50="mas",'Classificação geral'!$K43=2),'Classificação geral'!AH43,""),"")</f>
        <v/>
      </c>
      <c r="EK50" s="216" t="str">
        <f>IFERROR(RANK(EJ50,EJ:EJ,0)+ COUNTIF(EJ$12:$GJ$12,EJ50),"")</f>
        <v/>
      </c>
      <c r="EL50" s="209"/>
      <c r="EM50" s="214" t="str">
        <f>IFERROR(IF(AND('Classificação geral'!$J43="fem",'Classificação geral'!$K43=3,'Classificação geral'!$G43="pct"),'Classificação geral'!$A43,""),"")</f>
        <v/>
      </c>
      <c r="EN50" s="214" t="str">
        <f>IFERROR(IF(AND('Classificação geral'!$J43="fem",'Classificação geral'!$K43=3,'Classificação geral'!$G43="pct"),'Classificação geral'!$B43,""),"")</f>
        <v/>
      </c>
      <c r="EO50" s="215" t="str">
        <f>IF($EN50='Classificação geral'!$B43,'Classificação geral'!$C43,"")</f>
        <v/>
      </c>
      <c r="EP50" s="215" t="str">
        <f>IF($EN50='Classificação geral'!$B43,'Classificação geral'!$D43,"")</f>
        <v/>
      </c>
      <c r="EQ50" s="215" t="str">
        <f>IF($EN50='Classificação geral'!$B43,'Classificação geral'!$J43,"")</f>
        <v/>
      </c>
      <c r="ER50" s="215" t="str">
        <f>IF($EQ50='Classificação geral'!$J43,'Classificação geral'!$K43,"")</f>
        <v/>
      </c>
      <c r="ES50" s="215" t="str">
        <f>IF($ER50='Classificação geral'!$K43,'Classificação geral'!$AG43,"")</f>
        <v/>
      </c>
      <c r="ET50" s="215" t="str">
        <f>IF($ER50='Classificação geral'!$K43,'Classificação geral'!$M43,"")</f>
        <v/>
      </c>
      <c r="EU50" s="215" t="str">
        <f>IF($ER50='Classificação geral'!$K43,'Classificação geral'!$N43,"")</f>
        <v/>
      </c>
      <c r="EV50" s="215" t="str">
        <f>IF($ER50='Classificação geral'!$K43,'Classificação geral'!$O43,"")</f>
        <v/>
      </c>
      <c r="EW50" s="215" t="str">
        <f>IF($ER50='Classificação geral'!$K43,'Classificação geral'!$AH43,"")</f>
        <v/>
      </c>
      <c r="EX50" s="216" t="str">
        <f>IFERROR(RANK(EW50,EW:EW,0)+ COUNTIF(EW$12:$GW48,EW50),"")</f>
        <v/>
      </c>
      <c r="EY50" s="209"/>
      <c r="EZ50" s="214" t="str">
        <f>IFERROR(IF(AND('Classificação geral'!$J43="mas",'Classificação geral'!$K43=3,'Classificação geral'!$G43="PCT"),'Classificação geral'!$A43,""),"")</f>
        <v/>
      </c>
      <c r="FA50" s="214" t="str">
        <f>IFERROR(IF(AND('Classificação geral'!$J43="mas",'Classificação geral'!$K43=3,'Classificação geral'!$G43="PCT"),'Classificação geral'!$B43,""),"")</f>
        <v/>
      </c>
      <c r="FB50" s="215" t="str">
        <f>IF($FA50='Classificação geral'!$B43,'Classificação geral'!$C43,"")</f>
        <v/>
      </c>
      <c r="FC50" s="215" t="str">
        <f>IF($FA50='Classificação geral'!$B43,'Classificação geral'!$D43,"")</f>
        <v/>
      </c>
      <c r="FD50" s="215" t="str">
        <f>IF($FA50='Classificação geral'!$B43,'Classificação geral'!$J43,"")</f>
        <v/>
      </c>
      <c r="FE50" s="214" t="str">
        <f>IFERROR(IF(AND($FD50="mas",'Classificação geral'!$K43=3),'Classificação geral'!K43,""),"")</f>
        <v/>
      </c>
      <c r="FF50" s="214" t="str">
        <f>IFERROR(IF(AND($FD50="mas",'Classificação geral'!$K43=3),'Classificação geral'!AG43,""),"")</f>
        <v/>
      </c>
      <c r="FG50" s="214" t="str">
        <f>IFERROR(IF(AND($FD50="mas",'Classificação geral'!$K43=3),'Classificação geral'!M43,""),"")</f>
        <v/>
      </c>
      <c r="FH50" s="214" t="str">
        <f>IFERROR(IF(AND($FD50="mas",'Classificação geral'!$K43=3),'Classificação geral'!N43,""),"")</f>
        <v/>
      </c>
      <c r="FI50" s="214" t="str">
        <f>IFERROR(IF(AND($FD50="mas",'Classificação geral'!$K43=3),'Classificação geral'!O43,""),"")</f>
        <v/>
      </c>
      <c r="FJ50" s="214" t="str">
        <f>IFERROR(IF(AND($FD50="mas",'Classificação geral'!$K43=3),'Classificação geral'!AH43,""),"")</f>
        <v/>
      </c>
      <c r="FK50" s="216" t="str">
        <f>IFERROR(RANK(FJ50,FJ:FJ,0)+ COUNTIF(FJ$12:$FJ48,FJ50),"")</f>
        <v/>
      </c>
    </row>
    <row r="51" spans="2:167" s="199" customFormat="1" ht="24.75" customHeight="1" x14ac:dyDescent="0.4">
      <c r="B51" s="248" t="str">
        <f t="shared" si="54"/>
        <v/>
      </c>
      <c r="C51" s="238" t="str">
        <f t="shared" si="55"/>
        <v/>
      </c>
      <c r="D51" s="238" t="str">
        <f t="shared" si="56"/>
        <v/>
      </c>
      <c r="E51" s="238" t="str">
        <f t="shared" si="57"/>
        <v/>
      </c>
      <c r="F51" s="239" t="str">
        <f t="shared" si="58"/>
        <v/>
      </c>
      <c r="G51" s="239" t="str">
        <f t="shared" si="59"/>
        <v/>
      </c>
      <c r="H51" s="240" t="str">
        <f t="shared" si="60"/>
        <v/>
      </c>
      <c r="I51" s="240" t="str">
        <f t="shared" si="61"/>
        <v/>
      </c>
      <c r="J51" s="240" t="str">
        <f t="shared" si="62"/>
        <v/>
      </c>
      <c r="K51" s="241">
        <v>38</v>
      </c>
      <c r="L51" s="432"/>
      <c r="M51" s="242"/>
      <c r="N51" s="242"/>
      <c r="O51" s="248" t="str">
        <f t="shared" si="63"/>
        <v/>
      </c>
      <c r="P51" s="238" t="str">
        <f t="shared" si="64"/>
        <v/>
      </c>
      <c r="Q51" s="238" t="str">
        <f t="shared" si="65"/>
        <v/>
      </c>
      <c r="R51" s="238" t="str">
        <f t="shared" si="66"/>
        <v/>
      </c>
      <c r="S51" s="239" t="str">
        <f t="shared" si="67"/>
        <v/>
      </c>
      <c r="T51" s="239" t="str">
        <f t="shared" si="68"/>
        <v/>
      </c>
      <c r="U51" s="240" t="str">
        <f t="shared" si="69"/>
        <v/>
      </c>
      <c r="V51" s="240" t="str">
        <f t="shared" si="70"/>
        <v/>
      </c>
      <c r="W51" s="240" t="str">
        <f t="shared" si="71"/>
        <v/>
      </c>
      <c r="X51" s="241">
        <v>38</v>
      </c>
      <c r="Y51" s="432"/>
      <c r="Z51" s="242"/>
      <c r="AA51" s="243"/>
      <c r="AB51" s="249" t="str">
        <f t="shared" si="72"/>
        <v/>
      </c>
      <c r="AC51" s="238" t="str">
        <f t="shared" si="73"/>
        <v/>
      </c>
      <c r="AD51" s="238" t="str">
        <f t="shared" si="74"/>
        <v/>
      </c>
      <c r="AE51" s="238" t="str">
        <f t="shared" si="75"/>
        <v/>
      </c>
      <c r="AF51" s="239" t="str">
        <f t="shared" si="76"/>
        <v/>
      </c>
      <c r="AG51" s="239" t="str">
        <f t="shared" si="77"/>
        <v/>
      </c>
      <c r="AH51" s="240" t="str">
        <f t="shared" si="78"/>
        <v/>
      </c>
      <c r="AI51" s="240" t="str">
        <f t="shared" si="79"/>
        <v/>
      </c>
      <c r="AJ51" s="240" t="str">
        <f t="shared" si="80"/>
        <v/>
      </c>
      <c r="AK51" s="241">
        <v>38</v>
      </c>
      <c r="AL51" s="432"/>
      <c r="AM51" s="242"/>
      <c r="AN51" s="242"/>
      <c r="AO51" s="249" t="str">
        <f t="shared" si="81"/>
        <v/>
      </c>
      <c r="AP51" s="238" t="str">
        <f t="shared" si="82"/>
        <v/>
      </c>
      <c r="AQ51" s="238" t="str">
        <f t="shared" si="83"/>
        <v/>
      </c>
      <c r="AR51" s="238" t="str">
        <f t="shared" si="84"/>
        <v/>
      </c>
      <c r="AS51" s="239" t="str">
        <f t="shared" si="85"/>
        <v/>
      </c>
      <c r="AT51" s="239" t="str">
        <f t="shared" si="86"/>
        <v/>
      </c>
      <c r="AU51" s="240" t="str">
        <f t="shared" si="87"/>
        <v/>
      </c>
      <c r="AV51" s="240" t="str">
        <f t="shared" si="88"/>
        <v/>
      </c>
      <c r="AW51" s="240" t="str">
        <f t="shared" si="89"/>
        <v/>
      </c>
      <c r="AX51" s="241">
        <v>38</v>
      </c>
      <c r="AY51" s="432"/>
      <c r="AZ51" s="243"/>
      <c r="BA51" s="243"/>
      <c r="BB51" s="248" t="str">
        <f t="shared" si="90"/>
        <v/>
      </c>
      <c r="BC51" s="238" t="str">
        <f t="shared" si="91"/>
        <v/>
      </c>
      <c r="BD51" s="238" t="str">
        <f t="shared" si="92"/>
        <v/>
      </c>
      <c r="BE51" s="238" t="str">
        <f t="shared" si="93"/>
        <v/>
      </c>
      <c r="BF51" s="239" t="str">
        <f t="shared" si="94"/>
        <v/>
      </c>
      <c r="BG51" s="239" t="str">
        <f t="shared" si="95"/>
        <v/>
      </c>
      <c r="BH51" s="239" t="str">
        <f t="shared" si="96"/>
        <v/>
      </c>
      <c r="BI51" s="239" t="str">
        <f t="shared" si="97"/>
        <v/>
      </c>
      <c r="BJ51" s="240" t="str">
        <f t="shared" si="98"/>
        <v/>
      </c>
      <c r="BK51" s="241">
        <v>38</v>
      </c>
      <c r="BL51" s="432"/>
      <c r="BM51" s="242"/>
      <c r="BN51" s="242"/>
      <c r="BO51" s="248" t="str">
        <f t="shared" si="45"/>
        <v/>
      </c>
      <c r="BP51" s="238" t="str">
        <f t="shared" si="46"/>
        <v/>
      </c>
      <c r="BQ51" s="238" t="str">
        <f t="shared" si="47"/>
        <v/>
      </c>
      <c r="BR51" s="238" t="str">
        <f t="shared" si="48"/>
        <v/>
      </c>
      <c r="BS51" s="239" t="str">
        <f t="shared" si="49"/>
        <v/>
      </c>
      <c r="BT51" s="239" t="str">
        <f t="shared" si="50"/>
        <v/>
      </c>
      <c r="BU51" s="240" t="str">
        <f t="shared" si="51"/>
        <v/>
      </c>
      <c r="BV51" s="240" t="str">
        <f t="shared" si="52"/>
        <v/>
      </c>
      <c r="BW51" s="240" t="str">
        <f t="shared" si="53"/>
        <v/>
      </c>
      <c r="BX51" s="241">
        <v>38</v>
      </c>
      <c r="BY51" s="432"/>
      <c r="CM51" s="214" t="str">
        <f>IFERROR(IF(AND('Classificação geral'!$J44="FEM",'Classificação geral'!$K44=1,'Classificação geral'!G44="PCT"),'Classificação geral'!A44,""),"")</f>
        <v/>
      </c>
      <c r="CN51" s="214" t="str">
        <f>IFERROR(IF(AND('Classificação geral'!$J44="FEM",'Classificação geral'!$K44=1,'Classificação geral'!G44="PCT"),'Classificação geral'!$B44,""),"")</f>
        <v/>
      </c>
      <c r="CO51" s="215" t="str">
        <f>IF($CN51='Classificação geral'!$B44,'Classificação geral'!$C44,"")</f>
        <v/>
      </c>
      <c r="CP51" s="215" t="str">
        <f>IF($CN51='Classificação geral'!$B44,'Classificação geral'!$D44,"")</f>
        <v/>
      </c>
      <c r="CQ51" s="215" t="str">
        <f>IF($CN51='Classificação geral'!$B44,'Classificação geral'!$J44,"")</f>
        <v/>
      </c>
      <c r="CR51" s="215" t="str">
        <f>IF($CQ51='Classificação geral'!$J44,'Classificação geral'!$K44,"")</f>
        <v/>
      </c>
      <c r="CS51" s="205" t="str">
        <f>IF($CR51='Classificação geral'!$K44,'Classificação geral'!$AG44,"")</f>
        <v/>
      </c>
      <c r="CT51" s="215" t="str">
        <f>IF($CR51='Classificação geral'!$K44,'Classificação geral'!$M44,"")</f>
        <v/>
      </c>
      <c r="CU51" s="215" t="str">
        <f>IF($CR51='Classificação geral'!$K44,'Classificação geral'!$N44,"")</f>
        <v/>
      </c>
      <c r="CV51" s="215" t="str">
        <f>IF($CR51='Classificação geral'!$K44,'Classificação geral'!$O44,"")</f>
        <v/>
      </c>
      <c r="CW51" s="309" t="str">
        <f>IF($CR51='Classificação geral'!$K44,'Classificação geral'!$AH44,"")</f>
        <v/>
      </c>
      <c r="CX51" s="216" t="str">
        <f>IFERROR(RANK(CW51,CW:CW,0)+ COUNTIF($CW$12:CW50,CW51),"")</f>
        <v/>
      </c>
      <c r="CY51" s="209" t="str">
        <f ca="1">IFERROR(RDEM(CX51,CX:CX,0),"")</f>
        <v/>
      </c>
      <c r="CZ51" s="214" t="str">
        <f>IFERROR(IF(AND('Classificação geral'!$J44="mas",'Classificação geral'!$K44=1,'Classificação geral'!$G44="pct"),'Classificação geral'!$A44,""),"")</f>
        <v/>
      </c>
      <c r="DA51" s="214" t="str">
        <f>IFERROR(IF(AND('Classificação geral'!$J44="mas",'Classificação geral'!$K44=1,'Classificação geral'!$G44="PCT"),'Classificação geral'!$B44,""),"")</f>
        <v/>
      </c>
      <c r="DB51" s="215" t="str">
        <f>IF($DA51='Classificação geral'!$B44,'Classificação geral'!$C44,"")</f>
        <v/>
      </c>
      <c r="DC51" s="215" t="str">
        <f>IF($DA51='Classificação geral'!$B44,'Classificação geral'!$D44,"")</f>
        <v/>
      </c>
      <c r="DD51" s="215" t="str">
        <f>IF($DA51='Classificação geral'!$B44,'Classificação geral'!$J44,"")</f>
        <v/>
      </c>
      <c r="DE51" s="214" t="str">
        <f>IFERROR(IF(AND($DD51="mas",'Classificação geral'!$K44=1),'Classificação geral'!K44,""),"")</f>
        <v/>
      </c>
      <c r="DF51" s="214" t="str">
        <f>IFERROR(IF(AND($DD51="mas",'Classificação geral'!$K44=1),'Classificação geral'!AG44,""),"")</f>
        <v/>
      </c>
      <c r="DG51" s="214" t="str">
        <f>IFERROR(IF(AND($DD51="mas",'Classificação geral'!$K44=1),'Classificação geral'!M44,""),"")</f>
        <v/>
      </c>
      <c r="DH51" s="214" t="str">
        <f>IFERROR(IF(AND($DD51="mas",'Classificação geral'!$K44=1),'Classificação geral'!N44,""),"")</f>
        <v/>
      </c>
      <c r="DI51" s="214" t="str">
        <f>IFERROR(IF(AND($DD51="mas",'Classificação geral'!$K44=1),'Classificação geral'!O44,""),"")</f>
        <v/>
      </c>
      <c r="DJ51" s="214" t="str">
        <f>IFERROR(IF(AND($DD51="mas",'Classificação geral'!$K44=1),'Classificação geral'!AH44,""),"")</f>
        <v/>
      </c>
      <c r="DK51" s="216" t="str">
        <f>IFERROR(RANK(DJ51,DJ38:DJ237,0)+ COUNTIF($DJ$12:DJ50,DJ51),"")</f>
        <v/>
      </c>
      <c r="DL51" s="209"/>
      <c r="DM51" s="214" t="str">
        <f>IFERROR(IF(AND('Classificação geral'!$J44="fem",'Classificação geral'!$K44=2,'Classificação geral'!$G44="pct"),'Classificação geral'!$A44,""),"")</f>
        <v/>
      </c>
      <c r="DN51" s="214" t="str">
        <f>IFERROR(IF(AND('Classificação geral'!$J44="fem",'Classificação geral'!$K44=2,'Classificação geral'!$G44="pct"),'Classificação geral'!$B44,""),"")</f>
        <v/>
      </c>
      <c r="DO51" s="215" t="str">
        <f>IF($DN51='Classificação geral'!$B44,'Classificação geral'!$C44,"")</f>
        <v/>
      </c>
      <c r="DP51" s="215" t="str">
        <f>IF($DN51='Classificação geral'!$B44,'Classificação geral'!$D44,"")</f>
        <v/>
      </c>
      <c r="DQ51" s="215" t="str">
        <f>IF($DN51='Classificação geral'!$B44,'Classificação geral'!$J44,"")</f>
        <v/>
      </c>
      <c r="DR51" s="214" t="str">
        <f>IFERROR(IF(AND($DQ51="fem",'Classificação geral'!$K44=2),'Classificação geral'!K44,""),"")</f>
        <v/>
      </c>
      <c r="DS51" s="214" t="str">
        <f>IFERROR(IF(AND($DQ51="fem",'Classificação geral'!$K44=2),'Classificação geral'!AG44,""),"")</f>
        <v/>
      </c>
      <c r="DT51" s="214" t="str">
        <f>IFERROR(IF(AND($DQ51="fem",'Classificação geral'!$K44=2),'Classificação geral'!M44,""),"")</f>
        <v/>
      </c>
      <c r="DU51" s="214" t="str">
        <f>IFERROR(IF(AND($DQ51="fem",'Classificação geral'!$K44=2),'Classificação geral'!N44,""),"")</f>
        <v/>
      </c>
      <c r="DV51" s="214" t="str">
        <f>IFERROR(IF(AND($DQ51="fem",'Classificação geral'!$K44=2),'Classificação geral'!O44,""),"")</f>
        <v/>
      </c>
      <c r="DW51" s="214" t="str">
        <f>IFERROR(IF(AND($DQ51="fem",'Classificação geral'!$K44=2),'Classificação geral'!AH44,""),"")</f>
        <v/>
      </c>
      <c r="DX51" s="216" t="str">
        <f>IFERROR(RANK(DW51,DW:DW,0)+ COUNTIF(DW$12:$DW49,DW51),"")</f>
        <v/>
      </c>
      <c r="DY51" s="209"/>
      <c r="DZ51" s="214" t="str">
        <f>IFERROR(IF(AND('Classificação geral'!$J44="mas",'Classificação geral'!$K44=2,'Classificação geral'!$G44="pct"),'Classificação geral'!$A44,""),"")</f>
        <v/>
      </c>
      <c r="EA51" s="214" t="str">
        <f>IFERROR(IF(AND('Classificação geral'!$J44="mas",'Classificação geral'!$K44=2,'Classificação geral'!$G44="pct"),'Classificação geral'!$B44,""),"")</f>
        <v/>
      </c>
      <c r="EB51" s="215" t="str">
        <f>IF($EA51='Classificação geral'!$B44,'Classificação geral'!$C44,"")</f>
        <v/>
      </c>
      <c r="EC51" s="215" t="str">
        <f>IF($EA51='Classificação geral'!$B44,'Classificação geral'!$D44,"")</f>
        <v/>
      </c>
      <c r="ED51" s="215" t="str">
        <f>IF($EA51='Classificação geral'!$B44,'Classificação geral'!$J44,"")</f>
        <v/>
      </c>
      <c r="EE51" s="214" t="str">
        <f>IFERROR(IF(AND($ED51="mas",'Classificação geral'!$K44=2),'Classificação geral'!K44,""),"")</f>
        <v/>
      </c>
      <c r="EF51" s="214" t="str">
        <f>IFERROR(IF(AND($ED51="mas",'Classificação geral'!$K44=2),'Classificação geral'!AG44,""),"")</f>
        <v/>
      </c>
      <c r="EG51" s="214" t="str">
        <f>IFERROR(IF(AND($ED51="mas",'Classificação geral'!$K44=2),'Classificação geral'!M44,""),"")</f>
        <v/>
      </c>
      <c r="EH51" s="214" t="str">
        <f>IFERROR(IF(AND($ED51="mas",'Classificação geral'!$K44=2),'Classificação geral'!N44,""),"")</f>
        <v/>
      </c>
      <c r="EI51" s="214" t="str">
        <f>IFERROR(IF(AND($ED51="mas",'Classificação geral'!$K44=2),'Classificação geral'!O44,""),"")</f>
        <v/>
      </c>
      <c r="EJ51" s="214" t="str">
        <f>IFERROR(IF(AND($ED51="mas",'Classificação geral'!$K44=2),'Classificação geral'!AH44,""),"")</f>
        <v/>
      </c>
      <c r="EK51" s="216" t="str">
        <f>IFERROR(RANK(EJ51,EJ:EJ,0)+ COUNTIF(EJ$12:$GJ$12,EJ51),"")</f>
        <v/>
      </c>
      <c r="EL51" s="209"/>
      <c r="EM51" s="214" t="str">
        <f>IFERROR(IF(AND('Classificação geral'!$J44="fem",'Classificação geral'!$K44=3,'Classificação geral'!$G44="pct"),'Classificação geral'!$A44,""),"")</f>
        <v/>
      </c>
      <c r="EN51" s="214" t="str">
        <f>IFERROR(IF(AND('Classificação geral'!$J44="fem",'Classificação geral'!$K44=3,'Classificação geral'!$G44="pct"),'Classificação geral'!$B44,""),"")</f>
        <v/>
      </c>
      <c r="EO51" s="215" t="str">
        <f>IF($EN51='Classificação geral'!$B44,'Classificação geral'!$C44,"")</f>
        <v/>
      </c>
      <c r="EP51" s="215" t="str">
        <f>IF($EN51='Classificação geral'!$B44,'Classificação geral'!$D44,"")</f>
        <v/>
      </c>
      <c r="EQ51" s="215" t="str">
        <f>IF($EN51='Classificação geral'!$B44,'Classificação geral'!$J44,"")</f>
        <v/>
      </c>
      <c r="ER51" s="215" t="str">
        <f>IF($EQ51='Classificação geral'!$J44,'Classificação geral'!$K44,"")</f>
        <v/>
      </c>
      <c r="ES51" s="215" t="str">
        <f>IF($ER51='Classificação geral'!$K44,'Classificação geral'!$AG44,"")</f>
        <v/>
      </c>
      <c r="ET51" s="215" t="str">
        <f>IF($ER51='Classificação geral'!$K44,'Classificação geral'!$M44,"")</f>
        <v/>
      </c>
      <c r="EU51" s="215" t="str">
        <f>IF($ER51='Classificação geral'!$K44,'Classificação geral'!$N44,"")</f>
        <v/>
      </c>
      <c r="EV51" s="215" t="str">
        <f>IF($ER51='Classificação geral'!$K44,'Classificação geral'!$O44,"")</f>
        <v/>
      </c>
      <c r="EW51" s="215" t="str">
        <f>IF($ER51='Classificação geral'!$K44,'Classificação geral'!$AH44,"")</f>
        <v/>
      </c>
      <c r="EX51" s="216" t="str">
        <f>IFERROR(RANK(EW51,EW:EW,0)+ COUNTIF(EW$12:$GW49,EW51),"")</f>
        <v/>
      </c>
      <c r="EY51" s="209"/>
      <c r="EZ51" s="214" t="str">
        <f>IFERROR(IF(AND('Classificação geral'!$J44="mas",'Classificação geral'!$K44=3,'Classificação geral'!$G44="PCT"),'Classificação geral'!$A44,""),"")</f>
        <v/>
      </c>
      <c r="FA51" s="214" t="str">
        <f>IFERROR(IF(AND('Classificação geral'!$J44="mas",'Classificação geral'!$K44=3,'Classificação geral'!$G44="PCT"),'Classificação geral'!$B44,""),"")</f>
        <v/>
      </c>
      <c r="FB51" s="215" t="str">
        <f>IF($FA51='Classificação geral'!$B44,'Classificação geral'!$C44,"")</f>
        <v/>
      </c>
      <c r="FC51" s="215" t="str">
        <f>IF($FA51='Classificação geral'!$B44,'Classificação geral'!$D44,"")</f>
        <v/>
      </c>
      <c r="FD51" s="215" t="str">
        <f>IF($FA51='Classificação geral'!$B44,'Classificação geral'!$J44,"")</f>
        <v/>
      </c>
      <c r="FE51" s="214" t="str">
        <f>IFERROR(IF(AND($FD51="mas",'Classificação geral'!$K44=3),'Classificação geral'!K44,""),"")</f>
        <v/>
      </c>
      <c r="FF51" s="214" t="str">
        <f>IFERROR(IF(AND($FD51="mas",'Classificação geral'!$K44=3),'Classificação geral'!AG44,""),"")</f>
        <v/>
      </c>
      <c r="FG51" s="214" t="str">
        <f>IFERROR(IF(AND($FD51="mas",'Classificação geral'!$K44=3),'Classificação geral'!M44,""),"")</f>
        <v/>
      </c>
      <c r="FH51" s="214" t="str">
        <f>IFERROR(IF(AND($FD51="mas",'Classificação geral'!$K44=3),'Classificação geral'!N44,""),"")</f>
        <v/>
      </c>
      <c r="FI51" s="214" t="str">
        <f>IFERROR(IF(AND($FD51="mas",'Classificação geral'!$K44=3),'Classificação geral'!O44,""),"")</f>
        <v/>
      </c>
      <c r="FJ51" s="214" t="str">
        <f>IFERROR(IF(AND($FD51="mas",'Classificação geral'!$K44=3),'Classificação geral'!AH44,""),"")</f>
        <v/>
      </c>
      <c r="FK51" s="216" t="str">
        <f>IFERROR(RANK(FJ51,FJ:FJ,0)+ COUNTIF(FJ$12:$FJ49,FJ51),"")</f>
        <v/>
      </c>
    </row>
    <row r="52" spans="2:167" s="199" customFormat="1" ht="24.75" customHeight="1" x14ac:dyDescent="0.4">
      <c r="B52" s="248" t="str">
        <f t="shared" si="54"/>
        <v/>
      </c>
      <c r="C52" s="238" t="str">
        <f t="shared" si="55"/>
        <v/>
      </c>
      <c r="D52" s="238" t="str">
        <f t="shared" si="56"/>
        <v/>
      </c>
      <c r="E52" s="238" t="str">
        <f t="shared" si="57"/>
        <v/>
      </c>
      <c r="F52" s="239" t="str">
        <f t="shared" si="58"/>
        <v/>
      </c>
      <c r="G52" s="239" t="str">
        <f t="shared" si="59"/>
        <v/>
      </c>
      <c r="H52" s="240" t="str">
        <f t="shared" si="60"/>
        <v/>
      </c>
      <c r="I52" s="240" t="str">
        <f t="shared" si="61"/>
        <v/>
      </c>
      <c r="J52" s="240" t="str">
        <f t="shared" si="62"/>
        <v/>
      </c>
      <c r="K52" s="241">
        <v>39</v>
      </c>
      <c r="L52" s="432"/>
      <c r="M52" s="242"/>
      <c r="N52" s="242"/>
      <c r="O52" s="248" t="str">
        <f t="shared" si="63"/>
        <v/>
      </c>
      <c r="P52" s="238" t="str">
        <f t="shared" si="64"/>
        <v/>
      </c>
      <c r="Q52" s="238" t="str">
        <f t="shared" si="65"/>
        <v/>
      </c>
      <c r="R52" s="238" t="str">
        <f t="shared" si="66"/>
        <v/>
      </c>
      <c r="S52" s="239" t="str">
        <f t="shared" si="67"/>
        <v/>
      </c>
      <c r="T52" s="239" t="str">
        <f t="shared" si="68"/>
        <v/>
      </c>
      <c r="U52" s="240" t="str">
        <f t="shared" si="69"/>
        <v/>
      </c>
      <c r="V52" s="240" t="str">
        <f t="shared" si="70"/>
        <v/>
      </c>
      <c r="W52" s="240" t="str">
        <f t="shared" si="71"/>
        <v/>
      </c>
      <c r="X52" s="241">
        <v>39</v>
      </c>
      <c r="Y52" s="432"/>
      <c r="Z52" s="242"/>
      <c r="AA52" s="243"/>
      <c r="AB52" s="249" t="str">
        <f t="shared" si="72"/>
        <v/>
      </c>
      <c r="AC52" s="238" t="str">
        <f t="shared" si="73"/>
        <v/>
      </c>
      <c r="AD52" s="238" t="str">
        <f t="shared" si="74"/>
        <v/>
      </c>
      <c r="AE52" s="238" t="str">
        <f t="shared" si="75"/>
        <v/>
      </c>
      <c r="AF52" s="239" t="str">
        <f t="shared" si="76"/>
        <v/>
      </c>
      <c r="AG52" s="239" t="str">
        <f t="shared" si="77"/>
        <v/>
      </c>
      <c r="AH52" s="240" t="str">
        <f t="shared" si="78"/>
        <v/>
      </c>
      <c r="AI52" s="240" t="str">
        <f t="shared" si="79"/>
        <v/>
      </c>
      <c r="AJ52" s="240" t="str">
        <f t="shared" si="80"/>
        <v/>
      </c>
      <c r="AK52" s="241">
        <v>39</v>
      </c>
      <c r="AL52" s="432"/>
      <c r="AM52" s="242"/>
      <c r="AN52" s="242"/>
      <c r="AO52" s="249" t="str">
        <f t="shared" si="81"/>
        <v/>
      </c>
      <c r="AP52" s="238" t="str">
        <f t="shared" si="82"/>
        <v/>
      </c>
      <c r="AQ52" s="238" t="str">
        <f t="shared" si="83"/>
        <v/>
      </c>
      <c r="AR52" s="238" t="str">
        <f t="shared" si="84"/>
        <v/>
      </c>
      <c r="AS52" s="239" t="str">
        <f t="shared" si="85"/>
        <v/>
      </c>
      <c r="AT52" s="239" t="str">
        <f t="shared" si="86"/>
        <v/>
      </c>
      <c r="AU52" s="240" t="str">
        <f t="shared" si="87"/>
        <v/>
      </c>
      <c r="AV52" s="240" t="str">
        <f t="shared" si="88"/>
        <v/>
      </c>
      <c r="AW52" s="240" t="str">
        <f t="shared" si="89"/>
        <v/>
      </c>
      <c r="AX52" s="241">
        <v>39</v>
      </c>
      <c r="AY52" s="432"/>
      <c r="AZ52" s="243"/>
      <c r="BA52" s="243"/>
      <c r="BB52" s="248" t="str">
        <f t="shared" si="90"/>
        <v/>
      </c>
      <c r="BC52" s="238" t="str">
        <f t="shared" si="91"/>
        <v/>
      </c>
      <c r="BD52" s="238" t="str">
        <f t="shared" si="92"/>
        <v/>
      </c>
      <c r="BE52" s="238" t="str">
        <f t="shared" si="93"/>
        <v/>
      </c>
      <c r="BF52" s="239" t="str">
        <f t="shared" si="94"/>
        <v/>
      </c>
      <c r="BG52" s="239" t="str">
        <f t="shared" si="95"/>
        <v/>
      </c>
      <c r="BH52" s="239" t="str">
        <f t="shared" si="96"/>
        <v/>
      </c>
      <c r="BI52" s="239" t="str">
        <f t="shared" si="97"/>
        <v/>
      </c>
      <c r="BJ52" s="240" t="str">
        <f t="shared" si="98"/>
        <v/>
      </c>
      <c r="BK52" s="241">
        <v>39</v>
      </c>
      <c r="BL52" s="432"/>
      <c r="BM52" s="242"/>
      <c r="BN52" s="242"/>
      <c r="BO52" s="248" t="str">
        <f t="shared" si="45"/>
        <v/>
      </c>
      <c r="BP52" s="238" t="str">
        <f t="shared" si="46"/>
        <v/>
      </c>
      <c r="BQ52" s="238" t="str">
        <f t="shared" si="47"/>
        <v/>
      </c>
      <c r="BR52" s="238" t="str">
        <f t="shared" si="48"/>
        <v/>
      </c>
      <c r="BS52" s="239" t="str">
        <f t="shared" si="49"/>
        <v/>
      </c>
      <c r="BT52" s="239" t="str">
        <f t="shared" si="50"/>
        <v/>
      </c>
      <c r="BU52" s="240" t="str">
        <f t="shared" si="51"/>
        <v/>
      </c>
      <c r="BV52" s="240" t="str">
        <f t="shared" si="52"/>
        <v/>
      </c>
      <c r="BW52" s="240" t="str">
        <f t="shared" si="53"/>
        <v/>
      </c>
      <c r="BX52" s="241">
        <v>39</v>
      </c>
      <c r="BY52" s="432"/>
      <c r="CM52" s="214" t="str">
        <f>IFERROR(IF(AND('Classificação geral'!$J45="FEM",'Classificação geral'!$K45=1,'Classificação geral'!G45="PCT"),'Classificação geral'!A45,""),"")</f>
        <v/>
      </c>
      <c r="CN52" s="214" t="str">
        <f>IFERROR(IF(AND('Classificação geral'!$J45="FEM",'Classificação geral'!$K45=1,'Classificação geral'!G45="PCT"),'Classificação geral'!$B45,""),"")</f>
        <v/>
      </c>
      <c r="CO52" s="215" t="str">
        <f>IF($CN52='Classificação geral'!$B45,'Classificação geral'!$C45,"")</f>
        <v/>
      </c>
      <c r="CP52" s="215" t="str">
        <f>IF($CN52='Classificação geral'!$B45,'Classificação geral'!$D45,"")</f>
        <v/>
      </c>
      <c r="CQ52" s="215" t="str">
        <f>IF($CN52='Classificação geral'!$B45,'Classificação geral'!$J45,"")</f>
        <v/>
      </c>
      <c r="CR52" s="215" t="str">
        <f>IF($CQ52='Classificação geral'!$J45,'Classificação geral'!$K45,"")</f>
        <v/>
      </c>
      <c r="CS52" s="205" t="str">
        <f>IF($CR52='Classificação geral'!$K45,'Classificação geral'!$AG45,"")</f>
        <v/>
      </c>
      <c r="CT52" s="215" t="str">
        <f>IF($CR52='Classificação geral'!$K45,'Classificação geral'!$M45,"")</f>
        <v/>
      </c>
      <c r="CU52" s="215" t="str">
        <f>IF($CR52='Classificação geral'!$K45,'Classificação geral'!$N45,"")</f>
        <v/>
      </c>
      <c r="CV52" s="215" t="str">
        <f>IF($CR52='Classificação geral'!$K45,'Classificação geral'!$O45,"")</f>
        <v/>
      </c>
      <c r="CW52" s="309" t="str">
        <f>IF($CR52='Classificação geral'!$K45,'Classificação geral'!$AH45,"")</f>
        <v/>
      </c>
      <c r="CX52" s="216" t="str">
        <f>IFERROR(RANK(CW52,CW:CW,0)+ COUNTIF($CW$12:CW51,CW52),"")</f>
        <v/>
      </c>
      <c r="CY52" s="209" t="str">
        <f ca="1">IFERROR(RDEM(CX52,CX:CX,0),"")</f>
        <v/>
      </c>
      <c r="CZ52" s="214" t="str">
        <f>IFERROR(IF(AND('Classificação geral'!$J45="mas",'Classificação geral'!$K45=1,'Classificação geral'!$G45="pct"),'Classificação geral'!$A45,""),"")</f>
        <v/>
      </c>
      <c r="DA52" s="214" t="str">
        <f>IFERROR(IF(AND('Classificação geral'!$J45="mas",'Classificação geral'!$K45=1,'Classificação geral'!$G45="PCT"),'Classificação geral'!$B45,""),"")</f>
        <v/>
      </c>
      <c r="DB52" s="215" t="str">
        <f>IF($DA52='Classificação geral'!$B45,'Classificação geral'!$C45,"")</f>
        <v/>
      </c>
      <c r="DC52" s="215" t="str">
        <f>IF($DA52='Classificação geral'!$B45,'Classificação geral'!$D45,"")</f>
        <v/>
      </c>
      <c r="DD52" s="215" t="str">
        <f>IF($DA52='Classificação geral'!$B45,'Classificação geral'!$J45,"")</f>
        <v/>
      </c>
      <c r="DE52" s="214" t="str">
        <f>IFERROR(IF(AND($DD52="mas",'Classificação geral'!$K45=1),'Classificação geral'!K45,""),"")</f>
        <v/>
      </c>
      <c r="DF52" s="214" t="str">
        <f>IFERROR(IF(AND($DD52="mas",'Classificação geral'!$K45=1),'Classificação geral'!AG45,""),"")</f>
        <v/>
      </c>
      <c r="DG52" s="214" t="str">
        <f>IFERROR(IF(AND($DD52="mas",'Classificação geral'!$K45=1),'Classificação geral'!M45,""),"")</f>
        <v/>
      </c>
      <c r="DH52" s="214" t="str">
        <f>IFERROR(IF(AND($DD52="mas",'Classificação geral'!$K45=1),'Classificação geral'!N45,""),"")</f>
        <v/>
      </c>
      <c r="DI52" s="214" t="str">
        <f>IFERROR(IF(AND($DD52="mas",'Classificação geral'!$K45=1),'Classificação geral'!O45,""),"")</f>
        <v/>
      </c>
      <c r="DJ52" s="214" t="str">
        <f>IFERROR(IF(AND($DD52="mas",'Classificação geral'!$K45=1),'Classificação geral'!AH45,""),"")</f>
        <v/>
      </c>
      <c r="DK52" s="216" t="str">
        <f>IFERROR(RANK(DJ52,DJ39:DJ238,0)+ COUNTIF($DJ$12:DJ51,DJ52),"")</f>
        <v/>
      </c>
      <c r="DL52" s="209"/>
      <c r="DM52" s="214" t="str">
        <f>IFERROR(IF(AND('Classificação geral'!$J45="fem",'Classificação geral'!$K45=2,'Classificação geral'!$G45="pct"),'Classificação geral'!$A45,""),"")</f>
        <v/>
      </c>
      <c r="DN52" s="214" t="str">
        <f>IFERROR(IF(AND('Classificação geral'!$J45="fem",'Classificação geral'!$K45=2,'Classificação geral'!$G45="pct"),'Classificação geral'!$B45,""),"")</f>
        <v/>
      </c>
      <c r="DO52" s="215" t="str">
        <f>IF($DN52='Classificação geral'!$B45,'Classificação geral'!$C45,"")</f>
        <v/>
      </c>
      <c r="DP52" s="215" t="str">
        <f>IF($DN52='Classificação geral'!$B45,'Classificação geral'!$D45,"")</f>
        <v/>
      </c>
      <c r="DQ52" s="215" t="str">
        <f>IF($DN52='Classificação geral'!$B45,'Classificação geral'!$J45,"")</f>
        <v/>
      </c>
      <c r="DR52" s="214" t="str">
        <f>IFERROR(IF(AND($DQ52="fem",'Classificação geral'!$K45=2),'Classificação geral'!K45,""),"")</f>
        <v/>
      </c>
      <c r="DS52" s="214" t="str">
        <f>IFERROR(IF(AND($DQ52="fem",'Classificação geral'!$K45=2),'Classificação geral'!AG45,""),"")</f>
        <v/>
      </c>
      <c r="DT52" s="214" t="str">
        <f>IFERROR(IF(AND($DQ52="fem",'Classificação geral'!$K45=2),'Classificação geral'!M45,""),"")</f>
        <v/>
      </c>
      <c r="DU52" s="214" t="str">
        <f>IFERROR(IF(AND($DQ52="fem",'Classificação geral'!$K45=2),'Classificação geral'!N45,""),"")</f>
        <v/>
      </c>
      <c r="DV52" s="214" t="str">
        <f>IFERROR(IF(AND($DQ52="fem",'Classificação geral'!$K45=2),'Classificação geral'!O45,""),"")</f>
        <v/>
      </c>
      <c r="DW52" s="214" t="str">
        <f>IFERROR(IF(AND($DQ52="fem",'Classificação geral'!$K45=2),'Classificação geral'!AH45,""),"")</f>
        <v/>
      </c>
      <c r="DX52" s="216" t="str">
        <f>IFERROR(RANK(DW52,DW:DW,0)+ COUNTIF(DW$12:$DW50,DW52),"")</f>
        <v/>
      </c>
      <c r="DY52" s="209"/>
      <c r="DZ52" s="214" t="str">
        <f>IFERROR(IF(AND('Classificação geral'!$J45="mas",'Classificação geral'!$K45=2,'Classificação geral'!$G45="pct"),'Classificação geral'!$A45,""),"")</f>
        <v/>
      </c>
      <c r="EA52" s="214" t="str">
        <f>IFERROR(IF(AND('Classificação geral'!$J45="mas",'Classificação geral'!$K45=2,'Classificação geral'!$G45="pct"),'Classificação geral'!$B45,""),"")</f>
        <v/>
      </c>
      <c r="EB52" s="215" t="str">
        <f>IF($EA52='Classificação geral'!$B45,'Classificação geral'!$C45,"")</f>
        <v/>
      </c>
      <c r="EC52" s="215" t="str">
        <f>IF($EA52='Classificação geral'!$B45,'Classificação geral'!$D45,"")</f>
        <v/>
      </c>
      <c r="ED52" s="215" t="str">
        <f>IF($EA52='Classificação geral'!$B45,'Classificação geral'!$J45,"")</f>
        <v/>
      </c>
      <c r="EE52" s="214" t="str">
        <f>IFERROR(IF(AND($ED52="mas",'Classificação geral'!$K45=2),'Classificação geral'!K45,""),"")</f>
        <v/>
      </c>
      <c r="EF52" s="214" t="str">
        <f>IFERROR(IF(AND($ED52="mas",'Classificação geral'!$K45=2),'Classificação geral'!AG45,""),"")</f>
        <v/>
      </c>
      <c r="EG52" s="214" t="str">
        <f>IFERROR(IF(AND($ED52="mas",'Classificação geral'!$K45=2),'Classificação geral'!M45,""),"")</f>
        <v/>
      </c>
      <c r="EH52" s="214" t="str">
        <f>IFERROR(IF(AND($ED52="mas",'Classificação geral'!$K45=2),'Classificação geral'!N45,""),"")</f>
        <v/>
      </c>
      <c r="EI52" s="214" t="str">
        <f>IFERROR(IF(AND($ED52="mas",'Classificação geral'!$K45=2),'Classificação geral'!O45,""),"")</f>
        <v/>
      </c>
      <c r="EJ52" s="214" t="str">
        <f>IFERROR(IF(AND($ED52="mas",'Classificação geral'!$K45=2),'Classificação geral'!AH45,""),"")</f>
        <v/>
      </c>
      <c r="EK52" s="216" t="str">
        <f>IFERROR(RANK(EJ52,EJ:EJ,0)+ COUNTIF(EJ$12:$GJ$12,EJ52),"")</f>
        <v/>
      </c>
      <c r="EL52" s="209"/>
      <c r="EM52" s="214" t="str">
        <f>IFERROR(IF(AND('Classificação geral'!$J45="fem",'Classificação geral'!$K45=3,'Classificação geral'!$G45="pct"),'Classificação geral'!$A45,""),"")</f>
        <v/>
      </c>
      <c r="EN52" s="214" t="str">
        <f>IFERROR(IF(AND('Classificação geral'!$J45="fem",'Classificação geral'!$K45=3,'Classificação geral'!$G45="pct"),'Classificação geral'!$B45,""),"")</f>
        <v/>
      </c>
      <c r="EO52" s="215" t="str">
        <f>IF($EN52='Classificação geral'!$B45,'Classificação geral'!$C45,"")</f>
        <v/>
      </c>
      <c r="EP52" s="215" t="str">
        <f>IF($EN52='Classificação geral'!$B45,'Classificação geral'!$D45,"")</f>
        <v/>
      </c>
      <c r="EQ52" s="215" t="str">
        <f>IF($EN52='Classificação geral'!$B45,'Classificação geral'!$J45,"")</f>
        <v/>
      </c>
      <c r="ER52" s="215" t="str">
        <f>IF($EQ52='Classificação geral'!$J45,'Classificação geral'!$K45,"")</f>
        <v/>
      </c>
      <c r="ES52" s="215" t="str">
        <f>IF($ER52='Classificação geral'!$K45,'Classificação geral'!$AG45,"")</f>
        <v/>
      </c>
      <c r="ET52" s="215" t="str">
        <f>IF($ER52='Classificação geral'!$K45,'Classificação geral'!$M45,"")</f>
        <v/>
      </c>
      <c r="EU52" s="215" t="str">
        <f>IF($ER52='Classificação geral'!$K45,'Classificação geral'!$N45,"")</f>
        <v/>
      </c>
      <c r="EV52" s="215" t="str">
        <f>IF($ER52='Classificação geral'!$K45,'Classificação geral'!$O45,"")</f>
        <v/>
      </c>
      <c r="EW52" s="215" t="str">
        <f>IF($ER52='Classificação geral'!$K45,'Classificação geral'!$AH45,"")</f>
        <v/>
      </c>
      <c r="EX52" s="216" t="str">
        <f>IFERROR(RANK(EW52,EW:EW,0)+ COUNTIF(EW$12:$GW50,EW52),"")</f>
        <v/>
      </c>
      <c r="EY52" s="209"/>
      <c r="EZ52" s="214" t="str">
        <f>IFERROR(IF(AND('Classificação geral'!$J45="mas",'Classificação geral'!$K45=3,'Classificação geral'!$G45="PCT"),'Classificação geral'!$A45,""),"")</f>
        <v/>
      </c>
      <c r="FA52" s="214" t="str">
        <f>IFERROR(IF(AND('Classificação geral'!$J45="mas",'Classificação geral'!$K45=3,'Classificação geral'!$G45="PCT"),'Classificação geral'!$B45,""),"")</f>
        <v/>
      </c>
      <c r="FB52" s="215" t="str">
        <f>IF($FA52='Classificação geral'!$B45,'Classificação geral'!$C45,"")</f>
        <v/>
      </c>
      <c r="FC52" s="215" t="str">
        <f>IF($FA52='Classificação geral'!$B45,'Classificação geral'!$D45,"")</f>
        <v/>
      </c>
      <c r="FD52" s="215" t="str">
        <f>IF($FA52='Classificação geral'!$B45,'Classificação geral'!$J45,"")</f>
        <v/>
      </c>
      <c r="FE52" s="214" t="str">
        <f>IFERROR(IF(AND($FD52="mas",'Classificação geral'!$K45=3),'Classificação geral'!K45,""),"")</f>
        <v/>
      </c>
      <c r="FF52" s="214" t="str">
        <f>IFERROR(IF(AND($FD52="mas",'Classificação geral'!$K45=3),'Classificação geral'!AG45,""),"")</f>
        <v/>
      </c>
      <c r="FG52" s="214" t="str">
        <f>IFERROR(IF(AND($FD52="mas",'Classificação geral'!$K45=3),'Classificação geral'!M45,""),"")</f>
        <v/>
      </c>
      <c r="FH52" s="214" t="str">
        <f>IFERROR(IF(AND($FD52="mas",'Classificação geral'!$K45=3),'Classificação geral'!N45,""),"")</f>
        <v/>
      </c>
      <c r="FI52" s="214" t="str">
        <f>IFERROR(IF(AND($FD52="mas",'Classificação geral'!$K45=3),'Classificação geral'!O45,""),"")</f>
        <v/>
      </c>
      <c r="FJ52" s="214" t="str">
        <f>IFERROR(IF(AND($FD52="mas",'Classificação geral'!$K45=3),'Classificação geral'!AH45,""),"")</f>
        <v/>
      </c>
      <c r="FK52" s="216" t="str">
        <f>IFERROR(RANK(FJ52,FJ:FJ,0)+ COUNTIF(FJ$12:$FJ50,FJ52),"")</f>
        <v/>
      </c>
    </row>
    <row r="53" spans="2:167" s="199" customFormat="1" ht="24.75" customHeight="1" x14ac:dyDescent="0.4">
      <c r="B53" s="248" t="str">
        <f t="shared" si="54"/>
        <v/>
      </c>
      <c r="C53" s="238" t="str">
        <f t="shared" si="55"/>
        <v/>
      </c>
      <c r="D53" s="238" t="str">
        <f t="shared" si="56"/>
        <v/>
      </c>
      <c r="E53" s="238" t="str">
        <f t="shared" si="57"/>
        <v/>
      </c>
      <c r="F53" s="239" t="str">
        <f t="shared" si="58"/>
        <v/>
      </c>
      <c r="G53" s="239" t="str">
        <f t="shared" si="59"/>
        <v/>
      </c>
      <c r="H53" s="240" t="str">
        <f t="shared" si="60"/>
        <v/>
      </c>
      <c r="I53" s="240" t="str">
        <f t="shared" si="61"/>
        <v/>
      </c>
      <c r="J53" s="240" t="str">
        <f t="shared" si="62"/>
        <v/>
      </c>
      <c r="K53" s="241">
        <v>40</v>
      </c>
      <c r="L53" s="432"/>
      <c r="M53" s="242"/>
      <c r="N53" s="242"/>
      <c r="O53" s="248" t="str">
        <f t="shared" si="63"/>
        <v/>
      </c>
      <c r="P53" s="238" t="str">
        <f t="shared" si="64"/>
        <v/>
      </c>
      <c r="Q53" s="238" t="str">
        <f t="shared" si="65"/>
        <v/>
      </c>
      <c r="R53" s="238" t="str">
        <f t="shared" si="66"/>
        <v/>
      </c>
      <c r="S53" s="239" t="str">
        <f t="shared" si="67"/>
        <v/>
      </c>
      <c r="T53" s="239" t="str">
        <f t="shared" si="68"/>
        <v/>
      </c>
      <c r="U53" s="240" t="str">
        <f t="shared" si="69"/>
        <v/>
      </c>
      <c r="V53" s="240" t="str">
        <f t="shared" si="70"/>
        <v/>
      </c>
      <c r="W53" s="240" t="str">
        <f t="shared" si="71"/>
        <v/>
      </c>
      <c r="X53" s="241">
        <v>40</v>
      </c>
      <c r="Y53" s="432"/>
      <c r="Z53" s="242"/>
      <c r="AA53" s="243"/>
      <c r="AB53" s="249" t="str">
        <f t="shared" si="72"/>
        <v/>
      </c>
      <c r="AC53" s="238" t="str">
        <f t="shared" si="73"/>
        <v/>
      </c>
      <c r="AD53" s="238" t="str">
        <f t="shared" si="74"/>
        <v/>
      </c>
      <c r="AE53" s="238" t="str">
        <f t="shared" si="75"/>
        <v/>
      </c>
      <c r="AF53" s="239" t="str">
        <f t="shared" si="76"/>
        <v/>
      </c>
      <c r="AG53" s="239" t="str">
        <f t="shared" si="77"/>
        <v/>
      </c>
      <c r="AH53" s="240" t="str">
        <f t="shared" si="78"/>
        <v/>
      </c>
      <c r="AI53" s="240" t="str">
        <f t="shared" si="79"/>
        <v/>
      </c>
      <c r="AJ53" s="240" t="str">
        <f t="shared" si="80"/>
        <v/>
      </c>
      <c r="AK53" s="241">
        <v>40</v>
      </c>
      <c r="AL53" s="432"/>
      <c r="AM53" s="242"/>
      <c r="AN53" s="242"/>
      <c r="AO53" s="249" t="str">
        <f t="shared" si="81"/>
        <v/>
      </c>
      <c r="AP53" s="238" t="str">
        <f t="shared" si="82"/>
        <v/>
      </c>
      <c r="AQ53" s="238" t="str">
        <f t="shared" si="83"/>
        <v/>
      </c>
      <c r="AR53" s="238" t="str">
        <f t="shared" si="84"/>
        <v/>
      </c>
      <c r="AS53" s="239" t="str">
        <f t="shared" si="85"/>
        <v/>
      </c>
      <c r="AT53" s="239" t="str">
        <f t="shared" si="86"/>
        <v/>
      </c>
      <c r="AU53" s="240" t="str">
        <f t="shared" si="87"/>
        <v/>
      </c>
      <c r="AV53" s="240" t="str">
        <f t="shared" si="88"/>
        <v/>
      </c>
      <c r="AW53" s="240" t="str">
        <f t="shared" si="89"/>
        <v/>
      </c>
      <c r="AX53" s="241">
        <v>40</v>
      </c>
      <c r="AY53" s="432"/>
      <c r="AZ53" s="243"/>
      <c r="BA53" s="243"/>
      <c r="BB53" s="248" t="str">
        <f t="shared" si="90"/>
        <v/>
      </c>
      <c r="BC53" s="238" t="str">
        <f t="shared" si="91"/>
        <v/>
      </c>
      <c r="BD53" s="238" t="str">
        <f t="shared" si="92"/>
        <v/>
      </c>
      <c r="BE53" s="238" t="str">
        <f t="shared" si="93"/>
        <v/>
      </c>
      <c r="BF53" s="239" t="str">
        <f t="shared" si="94"/>
        <v/>
      </c>
      <c r="BG53" s="239" t="str">
        <f t="shared" si="95"/>
        <v/>
      </c>
      <c r="BH53" s="239" t="str">
        <f t="shared" si="96"/>
        <v/>
      </c>
      <c r="BI53" s="239" t="str">
        <f t="shared" si="97"/>
        <v/>
      </c>
      <c r="BJ53" s="240" t="str">
        <f t="shared" si="98"/>
        <v/>
      </c>
      <c r="BK53" s="241">
        <v>40</v>
      </c>
      <c r="BL53" s="432"/>
      <c r="BM53" s="242"/>
      <c r="BN53" s="242"/>
      <c r="BO53" s="248" t="str">
        <f t="shared" si="45"/>
        <v/>
      </c>
      <c r="BP53" s="238" t="str">
        <f t="shared" si="46"/>
        <v/>
      </c>
      <c r="BQ53" s="238" t="str">
        <f t="shared" si="47"/>
        <v/>
      </c>
      <c r="BR53" s="238" t="str">
        <f t="shared" si="48"/>
        <v/>
      </c>
      <c r="BS53" s="239" t="str">
        <f t="shared" si="49"/>
        <v/>
      </c>
      <c r="BT53" s="239" t="str">
        <f t="shared" si="50"/>
        <v/>
      </c>
      <c r="BU53" s="240" t="str">
        <f t="shared" si="51"/>
        <v/>
      </c>
      <c r="BV53" s="240" t="str">
        <f t="shared" si="52"/>
        <v/>
      </c>
      <c r="BW53" s="240" t="str">
        <f t="shared" si="53"/>
        <v/>
      </c>
      <c r="BX53" s="241">
        <v>40</v>
      </c>
      <c r="BY53" s="432"/>
      <c r="CM53" s="214" t="str">
        <f>IFERROR(IF(AND('Classificação geral'!$J46="FEM",'Classificação geral'!$K46=1,'Classificação geral'!G46="PCT"),'Classificação geral'!A46,""),"")</f>
        <v/>
      </c>
      <c r="CN53" s="214" t="str">
        <f>IFERROR(IF(AND('Classificação geral'!$J46="FEM",'Classificação geral'!$K46=1,'Classificação geral'!G46="PCT"),'Classificação geral'!$B46,""),"")</f>
        <v/>
      </c>
      <c r="CO53" s="215" t="str">
        <f>IF($CN53='Classificação geral'!$B46,'Classificação geral'!$C46,"")</f>
        <v/>
      </c>
      <c r="CP53" s="215" t="str">
        <f>IF($CN53='Classificação geral'!$B46,'Classificação geral'!$D46,"")</f>
        <v/>
      </c>
      <c r="CQ53" s="215" t="str">
        <f>IF($CN53='Classificação geral'!$B46,'Classificação geral'!$J46,"")</f>
        <v/>
      </c>
      <c r="CR53" s="215" t="str">
        <f>IF($CQ53='Classificação geral'!$J46,'Classificação geral'!$K46,"")</f>
        <v/>
      </c>
      <c r="CS53" s="205" t="str">
        <f>IF($CR53='Classificação geral'!$K46,'Classificação geral'!$AG46,"")</f>
        <v/>
      </c>
      <c r="CT53" s="215" t="str">
        <f>IF($CR53='Classificação geral'!$K46,'Classificação geral'!$M46,"")</f>
        <v/>
      </c>
      <c r="CU53" s="215" t="str">
        <f>IF($CR53='Classificação geral'!$K46,'Classificação geral'!$N46,"")</f>
        <v/>
      </c>
      <c r="CV53" s="215" t="str">
        <f>IF($CR53='Classificação geral'!$K46,'Classificação geral'!$O46,"")</f>
        <v/>
      </c>
      <c r="CW53" s="309" t="str">
        <f>IF($CR53='Classificação geral'!$K46,'Classificação geral'!$AH46,"")</f>
        <v/>
      </c>
      <c r="CX53" s="216" t="str">
        <f>IFERROR(RANK(CW53,CW:CW,0)+ COUNTIF($CW$12:CW52,CW53),"")</f>
        <v/>
      </c>
      <c r="CY53" s="209" t="str">
        <f ca="1">IFERROR(RDEM(CX53,CX:CX,0),"")</f>
        <v/>
      </c>
      <c r="CZ53" s="214" t="str">
        <f>IFERROR(IF(AND('Classificação geral'!$J46="mas",'Classificação geral'!$K46=1,'Classificação geral'!$G46="pct"),'Classificação geral'!$A46,""),"")</f>
        <v/>
      </c>
      <c r="DA53" s="214" t="str">
        <f>IFERROR(IF(AND('Classificação geral'!$J46="mas",'Classificação geral'!$K46=1,'Classificação geral'!$G46="PCT"),'Classificação geral'!$B46,""),"")</f>
        <v/>
      </c>
      <c r="DB53" s="215" t="str">
        <f>IF($DA53='Classificação geral'!$B46,'Classificação geral'!$C46,"")</f>
        <v/>
      </c>
      <c r="DC53" s="215" t="str">
        <f>IF($DA53='Classificação geral'!$B46,'Classificação geral'!$D46,"")</f>
        <v/>
      </c>
      <c r="DD53" s="215" t="str">
        <f>IF($DA53='Classificação geral'!$B46,'Classificação geral'!$J46,"")</f>
        <v/>
      </c>
      <c r="DE53" s="214" t="str">
        <f>IFERROR(IF(AND($DD53="mas",'Classificação geral'!$K46=1),'Classificação geral'!K46,""),"")</f>
        <v/>
      </c>
      <c r="DF53" s="214" t="str">
        <f>IFERROR(IF(AND($DD53="mas",'Classificação geral'!$K46=1),'Classificação geral'!AG46,""),"")</f>
        <v/>
      </c>
      <c r="DG53" s="214" t="str">
        <f>IFERROR(IF(AND($DD53="mas",'Classificação geral'!$K46=1),'Classificação geral'!M46,""),"")</f>
        <v/>
      </c>
      <c r="DH53" s="214" t="str">
        <f>IFERROR(IF(AND($DD53="mas",'Classificação geral'!$K46=1),'Classificação geral'!N46,""),"")</f>
        <v/>
      </c>
      <c r="DI53" s="214" t="str">
        <f>IFERROR(IF(AND($DD53="mas",'Classificação geral'!$K46=1),'Classificação geral'!O46,""),"")</f>
        <v/>
      </c>
      <c r="DJ53" s="214" t="str">
        <f>IFERROR(IF(AND($DD53="mas",'Classificação geral'!$K46=1),'Classificação geral'!AH46,""),"")</f>
        <v/>
      </c>
      <c r="DK53" s="216" t="str">
        <f>IFERROR(RANK(DJ53,DJ40:DJ239,0)+ COUNTIF($DJ$12:DJ52,DJ53),"")</f>
        <v/>
      </c>
      <c r="DL53" s="209"/>
      <c r="DM53" s="214" t="str">
        <f>IFERROR(IF(AND('Classificação geral'!$J46="fem",'Classificação geral'!$K46=2,'Classificação geral'!$G46="pct"),'Classificação geral'!$A46,""),"")</f>
        <v/>
      </c>
      <c r="DN53" s="214" t="str">
        <f>IFERROR(IF(AND('Classificação geral'!$J46="fem",'Classificação geral'!$K46=2,'Classificação geral'!$G46="pct"),'Classificação geral'!$B46,""),"")</f>
        <v/>
      </c>
      <c r="DO53" s="215" t="str">
        <f>IF($DN53='Classificação geral'!$B46,'Classificação geral'!$C46,"")</f>
        <v/>
      </c>
      <c r="DP53" s="215" t="str">
        <f>IF($DN53='Classificação geral'!$B46,'Classificação geral'!$D46,"")</f>
        <v/>
      </c>
      <c r="DQ53" s="215" t="str">
        <f>IF($DN53='Classificação geral'!$B46,'Classificação geral'!$J46,"")</f>
        <v/>
      </c>
      <c r="DR53" s="214" t="str">
        <f>IFERROR(IF(AND($DQ53="fem",'Classificação geral'!$K46=2),'Classificação geral'!K46,""),"")</f>
        <v/>
      </c>
      <c r="DS53" s="214" t="str">
        <f>IFERROR(IF(AND($DQ53="fem",'Classificação geral'!$K46=2),'Classificação geral'!AG46,""),"")</f>
        <v/>
      </c>
      <c r="DT53" s="214" t="str">
        <f>IFERROR(IF(AND($DQ53="fem",'Classificação geral'!$K46=2),'Classificação geral'!M46,""),"")</f>
        <v/>
      </c>
      <c r="DU53" s="214" t="str">
        <f>IFERROR(IF(AND($DQ53="fem",'Classificação geral'!$K46=2),'Classificação geral'!N46,""),"")</f>
        <v/>
      </c>
      <c r="DV53" s="214" t="str">
        <f>IFERROR(IF(AND($DQ53="fem",'Classificação geral'!$K46=2),'Classificação geral'!O46,""),"")</f>
        <v/>
      </c>
      <c r="DW53" s="214" t="str">
        <f>IFERROR(IF(AND($DQ53="fem",'Classificação geral'!$K46=2),'Classificação geral'!AH46,""),"")</f>
        <v/>
      </c>
      <c r="DX53" s="216" t="str">
        <f>IFERROR(RANK(DW53,DW:DW,0)+ COUNTIF(DW$12:$DW51,DW53),"")</f>
        <v/>
      </c>
      <c r="DY53" s="209"/>
      <c r="DZ53" s="214" t="str">
        <f>IFERROR(IF(AND('Classificação geral'!$J46="mas",'Classificação geral'!$K46=2,'Classificação geral'!$G46="pct"),'Classificação geral'!$A46,""),"")</f>
        <v/>
      </c>
      <c r="EA53" s="214" t="str">
        <f>IFERROR(IF(AND('Classificação geral'!$J46="mas",'Classificação geral'!$K46=2,'Classificação geral'!$G46="pct"),'Classificação geral'!$B46,""),"")</f>
        <v/>
      </c>
      <c r="EB53" s="215" t="str">
        <f>IF($EA53='Classificação geral'!$B46,'Classificação geral'!$C46,"")</f>
        <v/>
      </c>
      <c r="EC53" s="215" t="str">
        <f>IF($EA53='Classificação geral'!$B46,'Classificação geral'!$D46,"")</f>
        <v/>
      </c>
      <c r="ED53" s="215" t="str">
        <f>IF($EA53='Classificação geral'!$B46,'Classificação geral'!$J46,"")</f>
        <v/>
      </c>
      <c r="EE53" s="214" t="str">
        <f>IFERROR(IF(AND($ED53="mas",'Classificação geral'!$K46=2),'Classificação geral'!K46,""),"")</f>
        <v/>
      </c>
      <c r="EF53" s="214" t="str">
        <f>IFERROR(IF(AND($ED53="mas",'Classificação geral'!$K46=2),'Classificação geral'!AG46,""),"")</f>
        <v/>
      </c>
      <c r="EG53" s="214" t="str">
        <f>IFERROR(IF(AND($ED53="mas",'Classificação geral'!$K46=2),'Classificação geral'!M46,""),"")</f>
        <v/>
      </c>
      <c r="EH53" s="214" t="str">
        <f>IFERROR(IF(AND($ED53="mas",'Classificação geral'!$K46=2),'Classificação geral'!N46,""),"")</f>
        <v/>
      </c>
      <c r="EI53" s="214" t="str">
        <f>IFERROR(IF(AND($ED53="mas",'Classificação geral'!$K46=2),'Classificação geral'!O46,""),"")</f>
        <v/>
      </c>
      <c r="EJ53" s="214" t="str">
        <f>IFERROR(IF(AND($ED53="mas",'Classificação geral'!$K46=2),'Classificação geral'!AH46,""),"")</f>
        <v/>
      </c>
      <c r="EK53" s="216" t="str">
        <f>IFERROR(RANK(EJ53,EJ:EJ,0)+ COUNTIF(EJ$12:$GJ$12,EJ53),"")</f>
        <v/>
      </c>
      <c r="EL53" s="209"/>
      <c r="EM53" s="214" t="str">
        <f>IFERROR(IF(AND('Classificação geral'!$J46="fem",'Classificação geral'!$K46=3,'Classificação geral'!$G46="pct"),'Classificação geral'!$A46,""),"")</f>
        <v/>
      </c>
      <c r="EN53" s="214" t="str">
        <f>IFERROR(IF(AND('Classificação geral'!$J46="fem",'Classificação geral'!$K46=3,'Classificação geral'!$G46="pct"),'Classificação geral'!$B46,""),"")</f>
        <v/>
      </c>
      <c r="EO53" s="215" t="str">
        <f>IF($EN53='Classificação geral'!$B46,'Classificação geral'!$C46,"")</f>
        <v/>
      </c>
      <c r="EP53" s="215" t="str">
        <f>IF($EN53='Classificação geral'!$B46,'Classificação geral'!$D46,"")</f>
        <v/>
      </c>
      <c r="EQ53" s="215" t="str">
        <f>IF($EN53='Classificação geral'!$B46,'Classificação geral'!$J46,"")</f>
        <v/>
      </c>
      <c r="ER53" s="215" t="str">
        <f>IF($EQ53='Classificação geral'!$J46,'Classificação geral'!$K46,"")</f>
        <v/>
      </c>
      <c r="ES53" s="215" t="str">
        <f>IF($ER53='Classificação geral'!$K46,'Classificação geral'!$AG46,"")</f>
        <v/>
      </c>
      <c r="ET53" s="215" t="str">
        <f>IF($ER53='Classificação geral'!$K46,'Classificação geral'!$M46,"")</f>
        <v/>
      </c>
      <c r="EU53" s="215" t="str">
        <f>IF($ER53='Classificação geral'!$K46,'Classificação geral'!$N46,"")</f>
        <v/>
      </c>
      <c r="EV53" s="215" t="str">
        <f>IF($ER53='Classificação geral'!$K46,'Classificação geral'!$O46,"")</f>
        <v/>
      </c>
      <c r="EW53" s="215" t="str">
        <f>IF($ER53='Classificação geral'!$K46,'Classificação geral'!$AH46,"")</f>
        <v/>
      </c>
      <c r="EX53" s="216" t="str">
        <f>IFERROR(RANK(EW53,EW:EW,0)+ COUNTIF(EW$12:$GW51,EW53),"")</f>
        <v/>
      </c>
      <c r="EY53" s="209"/>
      <c r="EZ53" s="214" t="str">
        <f>IFERROR(IF(AND('Classificação geral'!$J46="mas",'Classificação geral'!$K46=3,'Classificação geral'!$G46="PCT"),'Classificação geral'!$A46,""),"")</f>
        <v/>
      </c>
      <c r="FA53" s="214" t="str">
        <f>IFERROR(IF(AND('Classificação geral'!$J46="mas",'Classificação geral'!$K46=3,'Classificação geral'!$G46="PCT"),'Classificação geral'!$B46,""),"")</f>
        <v/>
      </c>
      <c r="FB53" s="215" t="str">
        <f>IF($FA53='Classificação geral'!$B46,'Classificação geral'!$C46,"")</f>
        <v/>
      </c>
      <c r="FC53" s="215" t="str">
        <f>IF($FA53='Classificação geral'!$B46,'Classificação geral'!$D46,"")</f>
        <v/>
      </c>
      <c r="FD53" s="215" t="str">
        <f>IF($FA53='Classificação geral'!$B46,'Classificação geral'!$J46,"")</f>
        <v/>
      </c>
      <c r="FE53" s="214" t="str">
        <f>IFERROR(IF(AND($FD53="mas",'Classificação geral'!$K46=3),'Classificação geral'!K46,""),"")</f>
        <v/>
      </c>
      <c r="FF53" s="214" t="str">
        <f>IFERROR(IF(AND($FD53="mas",'Classificação geral'!$K46=3),'Classificação geral'!AG46,""),"")</f>
        <v/>
      </c>
      <c r="FG53" s="214" t="str">
        <f>IFERROR(IF(AND($FD53="mas",'Classificação geral'!$K46=3),'Classificação geral'!M46,""),"")</f>
        <v/>
      </c>
      <c r="FH53" s="214" t="str">
        <f>IFERROR(IF(AND($FD53="mas",'Classificação geral'!$K46=3),'Classificação geral'!N46,""),"")</f>
        <v/>
      </c>
      <c r="FI53" s="214" t="str">
        <f>IFERROR(IF(AND($FD53="mas",'Classificação geral'!$K46=3),'Classificação geral'!O46,""),"")</f>
        <v/>
      </c>
      <c r="FJ53" s="214" t="str">
        <f>IFERROR(IF(AND($FD53="mas",'Classificação geral'!$K46=3),'Classificação geral'!AH46,""),"")</f>
        <v/>
      </c>
      <c r="FK53" s="216" t="str">
        <f>IFERROR(RANK(FJ53,FJ:FJ,0)+ COUNTIF(FJ$12:$FJ51,FJ53),"")</f>
        <v/>
      </c>
    </row>
    <row r="54" spans="2:167" s="199" customFormat="1" ht="24.75" customHeight="1" x14ac:dyDescent="0.4">
      <c r="B54" s="248" t="str">
        <f t="shared" si="54"/>
        <v/>
      </c>
      <c r="C54" s="238" t="str">
        <f t="shared" si="55"/>
        <v/>
      </c>
      <c r="D54" s="238" t="str">
        <f t="shared" si="56"/>
        <v/>
      </c>
      <c r="E54" s="238" t="str">
        <f t="shared" si="57"/>
        <v/>
      </c>
      <c r="F54" s="239" t="str">
        <f t="shared" si="58"/>
        <v/>
      </c>
      <c r="G54" s="239" t="str">
        <f t="shared" si="59"/>
        <v/>
      </c>
      <c r="H54" s="240" t="str">
        <f t="shared" si="60"/>
        <v/>
      </c>
      <c r="I54" s="240" t="str">
        <f t="shared" si="61"/>
        <v/>
      </c>
      <c r="J54" s="240" t="str">
        <f t="shared" si="62"/>
        <v/>
      </c>
      <c r="K54" s="241">
        <v>41</v>
      </c>
      <c r="L54" s="432"/>
      <c r="M54" s="242"/>
      <c r="N54" s="242"/>
      <c r="O54" s="248" t="str">
        <f t="shared" si="63"/>
        <v/>
      </c>
      <c r="P54" s="238" t="str">
        <f t="shared" si="64"/>
        <v/>
      </c>
      <c r="Q54" s="238" t="str">
        <f t="shared" si="65"/>
        <v/>
      </c>
      <c r="R54" s="238" t="str">
        <f t="shared" si="66"/>
        <v/>
      </c>
      <c r="S54" s="239" t="str">
        <f t="shared" si="67"/>
        <v/>
      </c>
      <c r="T54" s="239" t="str">
        <f t="shared" si="68"/>
        <v/>
      </c>
      <c r="U54" s="240" t="str">
        <f t="shared" si="69"/>
        <v/>
      </c>
      <c r="V54" s="240" t="str">
        <f t="shared" si="70"/>
        <v/>
      </c>
      <c r="W54" s="240" t="str">
        <f t="shared" si="71"/>
        <v/>
      </c>
      <c r="X54" s="241">
        <v>41</v>
      </c>
      <c r="Y54" s="432"/>
      <c r="Z54" s="242"/>
      <c r="AA54" s="243"/>
      <c r="AB54" s="249" t="str">
        <f t="shared" si="72"/>
        <v/>
      </c>
      <c r="AC54" s="238" t="str">
        <f t="shared" si="73"/>
        <v/>
      </c>
      <c r="AD54" s="238" t="str">
        <f t="shared" si="74"/>
        <v/>
      </c>
      <c r="AE54" s="238" t="str">
        <f t="shared" si="75"/>
        <v/>
      </c>
      <c r="AF54" s="239" t="str">
        <f t="shared" si="76"/>
        <v/>
      </c>
      <c r="AG54" s="239" t="str">
        <f t="shared" si="77"/>
        <v/>
      </c>
      <c r="AH54" s="240" t="str">
        <f t="shared" si="78"/>
        <v/>
      </c>
      <c r="AI54" s="240" t="str">
        <f t="shared" si="79"/>
        <v/>
      </c>
      <c r="AJ54" s="240" t="str">
        <f t="shared" si="80"/>
        <v/>
      </c>
      <c r="AK54" s="241">
        <v>41</v>
      </c>
      <c r="AL54" s="432"/>
      <c r="AM54" s="242"/>
      <c r="AN54" s="242"/>
      <c r="AO54" s="249" t="str">
        <f t="shared" si="81"/>
        <v/>
      </c>
      <c r="AP54" s="238" t="str">
        <f t="shared" si="82"/>
        <v/>
      </c>
      <c r="AQ54" s="238" t="str">
        <f t="shared" si="83"/>
        <v/>
      </c>
      <c r="AR54" s="238" t="str">
        <f t="shared" si="84"/>
        <v/>
      </c>
      <c r="AS54" s="239" t="str">
        <f t="shared" si="85"/>
        <v/>
      </c>
      <c r="AT54" s="239" t="str">
        <f t="shared" si="86"/>
        <v/>
      </c>
      <c r="AU54" s="240" t="str">
        <f t="shared" si="87"/>
        <v/>
      </c>
      <c r="AV54" s="240" t="str">
        <f t="shared" si="88"/>
        <v/>
      </c>
      <c r="AW54" s="240" t="str">
        <f t="shared" si="89"/>
        <v/>
      </c>
      <c r="AX54" s="241">
        <v>41</v>
      </c>
      <c r="AY54" s="432"/>
      <c r="AZ54" s="243"/>
      <c r="BA54" s="243"/>
      <c r="BB54" s="248" t="str">
        <f t="shared" si="90"/>
        <v/>
      </c>
      <c r="BC54" s="238" t="str">
        <f t="shared" si="91"/>
        <v/>
      </c>
      <c r="BD54" s="238" t="str">
        <f t="shared" si="92"/>
        <v/>
      </c>
      <c r="BE54" s="238" t="str">
        <f t="shared" si="93"/>
        <v/>
      </c>
      <c r="BF54" s="239" t="str">
        <f t="shared" si="94"/>
        <v/>
      </c>
      <c r="BG54" s="239" t="str">
        <f t="shared" si="95"/>
        <v/>
      </c>
      <c r="BH54" s="239" t="str">
        <f t="shared" si="96"/>
        <v/>
      </c>
      <c r="BI54" s="239" t="str">
        <f t="shared" si="97"/>
        <v/>
      </c>
      <c r="BJ54" s="240" t="str">
        <f t="shared" si="98"/>
        <v/>
      </c>
      <c r="BK54" s="241">
        <v>41</v>
      </c>
      <c r="BL54" s="432"/>
      <c r="BM54" s="242"/>
      <c r="BN54" s="242"/>
      <c r="BO54" s="248" t="str">
        <f t="shared" si="45"/>
        <v/>
      </c>
      <c r="BP54" s="238" t="str">
        <f t="shared" si="46"/>
        <v/>
      </c>
      <c r="BQ54" s="238" t="str">
        <f t="shared" si="47"/>
        <v/>
      </c>
      <c r="BR54" s="238" t="str">
        <f t="shared" si="48"/>
        <v/>
      </c>
      <c r="BS54" s="239" t="str">
        <f t="shared" si="49"/>
        <v/>
      </c>
      <c r="BT54" s="239" t="str">
        <f t="shared" si="50"/>
        <v/>
      </c>
      <c r="BU54" s="240" t="str">
        <f t="shared" si="51"/>
        <v/>
      </c>
      <c r="BV54" s="240" t="str">
        <f t="shared" si="52"/>
        <v/>
      </c>
      <c r="BW54" s="240" t="str">
        <f t="shared" si="53"/>
        <v/>
      </c>
      <c r="BX54" s="241">
        <v>41</v>
      </c>
      <c r="BY54" s="432"/>
      <c r="CM54" s="214" t="str">
        <f>IFERROR(IF(AND('Classificação geral'!$J47="FEM",'Classificação geral'!$K47=1,'Classificação geral'!G47="PCT"),'Classificação geral'!A47,""),"")</f>
        <v/>
      </c>
      <c r="CN54" s="214" t="str">
        <f>IFERROR(IF(AND('Classificação geral'!$J47="FEM",'Classificação geral'!$K47=1,'Classificação geral'!G47="PCT"),'Classificação geral'!$B47,""),"")</f>
        <v/>
      </c>
      <c r="CO54" s="215" t="str">
        <f>IF($CN54='Classificação geral'!$B47,'Classificação geral'!$C47,"")</f>
        <v/>
      </c>
      <c r="CP54" s="215" t="str">
        <f>IF($CN54='Classificação geral'!$B47,'Classificação geral'!$D47,"")</f>
        <v/>
      </c>
      <c r="CQ54" s="215" t="str">
        <f>IF($CN54='Classificação geral'!$B47,'Classificação geral'!$J47,"")</f>
        <v/>
      </c>
      <c r="CR54" s="215" t="str">
        <f>IF($CQ54='Classificação geral'!$J47,'Classificação geral'!$K47,"")</f>
        <v/>
      </c>
      <c r="CS54" s="205" t="str">
        <f>IF($CR54='Classificação geral'!$K47,'Classificação geral'!$AG47,"")</f>
        <v/>
      </c>
      <c r="CT54" s="215" t="str">
        <f>IF($CR54='Classificação geral'!$K47,'Classificação geral'!$M47,"")</f>
        <v/>
      </c>
      <c r="CU54" s="215" t="str">
        <f>IF($CR54='Classificação geral'!$K47,'Classificação geral'!$N47,"")</f>
        <v/>
      </c>
      <c r="CV54" s="215" t="str">
        <f>IF($CR54='Classificação geral'!$K47,'Classificação geral'!$O47,"")</f>
        <v/>
      </c>
      <c r="CW54" s="309" t="str">
        <f>IF($CR54='Classificação geral'!$K47,'Classificação geral'!$AH47,"")</f>
        <v/>
      </c>
      <c r="CX54" s="216" t="str">
        <f>IFERROR(RANK(CW54,CW:CW,0)+ COUNTIF($CW$12:CW53,CW54),"")</f>
        <v/>
      </c>
      <c r="CY54" s="209" t="str">
        <f ca="1">IFERROR(RDEM(CX54,CX:CX,0),"")</f>
        <v/>
      </c>
      <c r="CZ54" s="214" t="str">
        <f>IFERROR(IF(AND('Classificação geral'!$J47="mas",'Classificação geral'!$K47=1,'Classificação geral'!$G47="pct"),'Classificação geral'!$A47,""),"")</f>
        <v/>
      </c>
      <c r="DA54" s="214" t="str">
        <f>IFERROR(IF(AND('Classificação geral'!$J47="mas",'Classificação geral'!$K47=1,'Classificação geral'!$G47="PCT"),'Classificação geral'!$B47,""),"")</f>
        <v/>
      </c>
      <c r="DB54" s="215" t="str">
        <f>IF($DA54='Classificação geral'!$B47,'Classificação geral'!$C47,"")</f>
        <v/>
      </c>
      <c r="DC54" s="215" t="str">
        <f>IF($DA54='Classificação geral'!$B47,'Classificação geral'!$D47,"")</f>
        <v/>
      </c>
      <c r="DD54" s="215" t="str">
        <f>IF($DA54='Classificação geral'!$B47,'Classificação geral'!$J47,"")</f>
        <v/>
      </c>
      <c r="DE54" s="214" t="str">
        <f>IFERROR(IF(AND($DD54="mas",'Classificação geral'!$K47=1),'Classificação geral'!K47,""),"")</f>
        <v/>
      </c>
      <c r="DF54" s="214" t="str">
        <f>IFERROR(IF(AND($DD54="mas",'Classificação geral'!$K47=1),'Classificação geral'!AG47,""),"")</f>
        <v/>
      </c>
      <c r="DG54" s="214" t="str">
        <f>IFERROR(IF(AND($DD54="mas",'Classificação geral'!$K47=1),'Classificação geral'!M47,""),"")</f>
        <v/>
      </c>
      <c r="DH54" s="214" t="str">
        <f>IFERROR(IF(AND($DD54="mas",'Classificação geral'!$K47=1),'Classificação geral'!N47,""),"")</f>
        <v/>
      </c>
      <c r="DI54" s="214" t="str">
        <f>IFERROR(IF(AND($DD54="mas",'Classificação geral'!$K47=1),'Classificação geral'!O47,""),"")</f>
        <v/>
      </c>
      <c r="DJ54" s="214" t="str">
        <f>IFERROR(IF(AND($DD54="mas",'Classificação geral'!$K47=1),'Classificação geral'!AH47,""),"")</f>
        <v/>
      </c>
      <c r="DK54" s="216" t="str">
        <f>IFERROR(RANK(DJ54,DJ41:DJ240,0)+ COUNTIF($DJ$12:DJ53,DJ54),"")</f>
        <v/>
      </c>
      <c r="DL54" s="209"/>
      <c r="DM54" s="214" t="str">
        <f>IFERROR(IF(AND('Classificação geral'!$J47="fem",'Classificação geral'!$K47=2,'Classificação geral'!$G47="pct"),'Classificação geral'!$A47,""),"")</f>
        <v/>
      </c>
      <c r="DN54" s="214" t="str">
        <f>IFERROR(IF(AND('Classificação geral'!$J47="fem",'Classificação geral'!$K47=2,'Classificação geral'!$G47="pct"),'Classificação geral'!$B47,""),"")</f>
        <v/>
      </c>
      <c r="DO54" s="215" t="str">
        <f>IF($DN54='Classificação geral'!$B47,'Classificação geral'!$C47,"")</f>
        <v/>
      </c>
      <c r="DP54" s="215" t="str">
        <f>IF($DN54='Classificação geral'!$B47,'Classificação geral'!$D47,"")</f>
        <v/>
      </c>
      <c r="DQ54" s="215" t="str">
        <f>IF($DN54='Classificação geral'!$B47,'Classificação geral'!$J47,"")</f>
        <v/>
      </c>
      <c r="DR54" s="214" t="str">
        <f>IFERROR(IF(AND($DQ54="fem",'Classificação geral'!$K47=2),'Classificação geral'!K47,""),"")</f>
        <v/>
      </c>
      <c r="DS54" s="214" t="str">
        <f>IFERROR(IF(AND($DQ54="fem",'Classificação geral'!$K47=2),'Classificação geral'!AG47,""),"")</f>
        <v/>
      </c>
      <c r="DT54" s="214" t="str">
        <f>IFERROR(IF(AND($DQ54="fem",'Classificação geral'!$K47=2),'Classificação geral'!M47,""),"")</f>
        <v/>
      </c>
      <c r="DU54" s="214" t="str">
        <f>IFERROR(IF(AND($DQ54="fem",'Classificação geral'!$K47=2),'Classificação geral'!N47,""),"")</f>
        <v/>
      </c>
      <c r="DV54" s="214" t="str">
        <f>IFERROR(IF(AND($DQ54="fem",'Classificação geral'!$K47=2),'Classificação geral'!O47,""),"")</f>
        <v/>
      </c>
      <c r="DW54" s="214" t="str">
        <f>IFERROR(IF(AND($DQ54="fem",'Classificação geral'!$K47=2),'Classificação geral'!AH47,""),"")</f>
        <v/>
      </c>
      <c r="DX54" s="216" t="str">
        <f>IFERROR(RANK(DW54,DW:DW,0)+ COUNTIF(DW$12:$DW52,DW54),"")</f>
        <v/>
      </c>
      <c r="DY54" s="209"/>
      <c r="DZ54" s="214" t="str">
        <f>IFERROR(IF(AND('Classificação geral'!$J47="mas",'Classificação geral'!$K47=2,'Classificação geral'!$G47="pct"),'Classificação geral'!$A47,""),"")</f>
        <v/>
      </c>
      <c r="EA54" s="214" t="str">
        <f>IFERROR(IF(AND('Classificação geral'!$J47="mas",'Classificação geral'!$K47=2,'Classificação geral'!$G47="pct"),'Classificação geral'!$B47,""),"")</f>
        <v/>
      </c>
      <c r="EB54" s="215" t="str">
        <f>IF($EA54='Classificação geral'!$B47,'Classificação geral'!$C47,"")</f>
        <v/>
      </c>
      <c r="EC54" s="215" t="str">
        <f>IF($EA54='Classificação geral'!$B47,'Classificação geral'!$D47,"")</f>
        <v/>
      </c>
      <c r="ED54" s="215" t="str">
        <f>IF($EA54='Classificação geral'!$B47,'Classificação geral'!$J47,"")</f>
        <v/>
      </c>
      <c r="EE54" s="214" t="str">
        <f>IFERROR(IF(AND($ED54="mas",'Classificação geral'!$K47=2),'Classificação geral'!K47,""),"")</f>
        <v/>
      </c>
      <c r="EF54" s="214" t="str">
        <f>IFERROR(IF(AND($ED54="mas",'Classificação geral'!$K47=2),'Classificação geral'!AG47,""),"")</f>
        <v/>
      </c>
      <c r="EG54" s="214" t="str">
        <f>IFERROR(IF(AND($ED54="mas",'Classificação geral'!$K47=2),'Classificação geral'!M47,""),"")</f>
        <v/>
      </c>
      <c r="EH54" s="214" t="str">
        <f>IFERROR(IF(AND($ED54="mas",'Classificação geral'!$K47=2),'Classificação geral'!N47,""),"")</f>
        <v/>
      </c>
      <c r="EI54" s="214" t="str">
        <f>IFERROR(IF(AND($ED54="mas",'Classificação geral'!$K47=2),'Classificação geral'!O47,""),"")</f>
        <v/>
      </c>
      <c r="EJ54" s="214" t="str">
        <f>IFERROR(IF(AND($ED54="mas",'Classificação geral'!$K47=2),'Classificação geral'!AH47,""),"")</f>
        <v/>
      </c>
      <c r="EK54" s="216" t="str">
        <f>IFERROR(RANK(EJ54,EJ:EJ,0)+ COUNTIF(EJ$12:$GJ$12,EJ54),"")</f>
        <v/>
      </c>
      <c r="EL54" s="209"/>
      <c r="EM54" s="214" t="str">
        <f>IFERROR(IF(AND('Classificação geral'!$J47="fem",'Classificação geral'!$K47=3,'Classificação geral'!$G47="pct"),'Classificação geral'!$A47,""),"")</f>
        <v/>
      </c>
      <c r="EN54" s="214" t="str">
        <f>IFERROR(IF(AND('Classificação geral'!$J47="fem",'Classificação geral'!$K47=3,'Classificação geral'!$G47="pct"),'Classificação geral'!$B47,""),"")</f>
        <v/>
      </c>
      <c r="EO54" s="215" t="str">
        <f>IF($EN54='Classificação geral'!$B47,'Classificação geral'!$C47,"")</f>
        <v/>
      </c>
      <c r="EP54" s="215" t="str">
        <f>IF($EN54='Classificação geral'!$B47,'Classificação geral'!$D47,"")</f>
        <v/>
      </c>
      <c r="EQ54" s="215" t="str">
        <f>IF($EN54='Classificação geral'!$B47,'Classificação geral'!$J47,"")</f>
        <v/>
      </c>
      <c r="ER54" s="215" t="str">
        <f>IF($EQ54='Classificação geral'!$J47,'Classificação geral'!$K47,"")</f>
        <v/>
      </c>
      <c r="ES54" s="215" t="str">
        <f>IF($ER54='Classificação geral'!$K47,'Classificação geral'!$AG47,"")</f>
        <v/>
      </c>
      <c r="ET54" s="215" t="str">
        <f>IF($ER54='Classificação geral'!$K47,'Classificação geral'!$M47,"")</f>
        <v/>
      </c>
      <c r="EU54" s="215" t="str">
        <f>IF($ER54='Classificação geral'!$K47,'Classificação geral'!$N47,"")</f>
        <v/>
      </c>
      <c r="EV54" s="215" t="str">
        <f>IF($ER54='Classificação geral'!$K47,'Classificação geral'!$O47,"")</f>
        <v/>
      </c>
      <c r="EW54" s="215" t="str">
        <f>IF($ER54='Classificação geral'!$K47,'Classificação geral'!$AH47,"")</f>
        <v/>
      </c>
      <c r="EX54" s="216" t="str">
        <f>IFERROR(RANK(EW54,EW:EW,0)+ COUNTIF(EW$12:$GW52,EW54),"")</f>
        <v/>
      </c>
      <c r="EY54" s="209"/>
      <c r="EZ54" s="214" t="str">
        <f>IFERROR(IF(AND('Classificação geral'!$J47="mas",'Classificação geral'!$K47=3,'Classificação geral'!$G47="PCT"),'Classificação geral'!$A47,""),"")</f>
        <v/>
      </c>
      <c r="FA54" s="214" t="str">
        <f>IFERROR(IF(AND('Classificação geral'!$J47="mas",'Classificação geral'!$K47=3,'Classificação geral'!$G47="PCT"),'Classificação geral'!$B47,""),"")</f>
        <v/>
      </c>
      <c r="FB54" s="215" t="str">
        <f>IF($FA54='Classificação geral'!$B47,'Classificação geral'!$C47,"")</f>
        <v/>
      </c>
      <c r="FC54" s="215" t="str">
        <f>IF($FA54='Classificação geral'!$B47,'Classificação geral'!$D47,"")</f>
        <v/>
      </c>
      <c r="FD54" s="215" t="str">
        <f>IF($FA54='Classificação geral'!$B47,'Classificação geral'!$J47,"")</f>
        <v/>
      </c>
      <c r="FE54" s="214" t="str">
        <f>IFERROR(IF(AND($FD54="mas",'Classificação geral'!$K47=3),'Classificação geral'!K47,""),"")</f>
        <v/>
      </c>
      <c r="FF54" s="214" t="str">
        <f>IFERROR(IF(AND($FD54="mas",'Classificação geral'!$K47=3),'Classificação geral'!AG47,""),"")</f>
        <v/>
      </c>
      <c r="FG54" s="214" t="str">
        <f>IFERROR(IF(AND($FD54="mas",'Classificação geral'!$K47=3),'Classificação geral'!M47,""),"")</f>
        <v/>
      </c>
      <c r="FH54" s="214" t="str">
        <f>IFERROR(IF(AND($FD54="mas",'Classificação geral'!$K47=3),'Classificação geral'!N47,""),"")</f>
        <v/>
      </c>
      <c r="FI54" s="214" t="str">
        <f>IFERROR(IF(AND($FD54="mas",'Classificação geral'!$K47=3),'Classificação geral'!O47,""),"")</f>
        <v/>
      </c>
      <c r="FJ54" s="214" t="str">
        <f>IFERROR(IF(AND($FD54="mas",'Classificação geral'!$K47=3),'Classificação geral'!AH47,""),"")</f>
        <v/>
      </c>
      <c r="FK54" s="216" t="str">
        <f>IFERROR(RANK(FJ54,FJ:FJ,0)+ COUNTIF(FJ$12:$FJ52,FJ54),"")</f>
        <v/>
      </c>
    </row>
    <row r="55" spans="2:167" s="199" customFormat="1" ht="24.75" customHeight="1" x14ac:dyDescent="0.4">
      <c r="B55" s="248" t="str">
        <f t="shared" si="54"/>
        <v/>
      </c>
      <c r="C55" s="238" t="str">
        <f t="shared" si="55"/>
        <v/>
      </c>
      <c r="D55" s="238" t="str">
        <f t="shared" si="56"/>
        <v/>
      </c>
      <c r="E55" s="238" t="str">
        <f t="shared" si="57"/>
        <v/>
      </c>
      <c r="F55" s="239" t="str">
        <f t="shared" si="58"/>
        <v/>
      </c>
      <c r="G55" s="239" t="str">
        <f t="shared" si="59"/>
        <v/>
      </c>
      <c r="H55" s="240" t="str">
        <f t="shared" si="60"/>
        <v/>
      </c>
      <c r="I55" s="240" t="str">
        <f t="shared" si="61"/>
        <v/>
      </c>
      <c r="J55" s="240" t="str">
        <f t="shared" si="62"/>
        <v/>
      </c>
      <c r="K55" s="241">
        <v>42</v>
      </c>
      <c r="L55" s="432"/>
      <c r="M55" s="242"/>
      <c r="N55" s="242"/>
      <c r="O55" s="248" t="str">
        <f t="shared" si="63"/>
        <v/>
      </c>
      <c r="P55" s="238" t="str">
        <f t="shared" si="64"/>
        <v/>
      </c>
      <c r="Q55" s="238" t="str">
        <f t="shared" si="65"/>
        <v/>
      </c>
      <c r="R55" s="238" t="str">
        <f t="shared" si="66"/>
        <v/>
      </c>
      <c r="S55" s="239" t="str">
        <f t="shared" si="67"/>
        <v/>
      </c>
      <c r="T55" s="239" t="str">
        <f t="shared" si="68"/>
        <v/>
      </c>
      <c r="U55" s="240" t="str">
        <f t="shared" si="69"/>
        <v/>
      </c>
      <c r="V55" s="240" t="str">
        <f t="shared" si="70"/>
        <v/>
      </c>
      <c r="W55" s="240" t="str">
        <f t="shared" si="71"/>
        <v/>
      </c>
      <c r="X55" s="241">
        <v>42</v>
      </c>
      <c r="Y55" s="432"/>
      <c r="Z55" s="242"/>
      <c r="AA55" s="243"/>
      <c r="AB55" s="249" t="str">
        <f t="shared" si="72"/>
        <v/>
      </c>
      <c r="AC55" s="238" t="str">
        <f t="shared" si="73"/>
        <v/>
      </c>
      <c r="AD55" s="238" t="str">
        <f t="shared" si="74"/>
        <v/>
      </c>
      <c r="AE55" s="238" t="str">
        <f t="shared" si="75"/>
        <v/>
      </c>
      <c r="AF55" s="239" t="str">
        <f t="shared" si="76"/>
        <v/>
      </c>
      <c r="AG55" s="239" t="str">
        <f t="shared" si="77"/>
        <v/>
      </c>
      <c r="AH55" s="240" t="str">
        <f t="shared" si="78"/>
        <v/>
      </c>
      <c r="AI55" s="240" t="str">
        <f t="shared" si="79"/>
        <v/>
      </c>
      <c r="AJ55" s="240" t="str">
        <f t="shared" si="80"/>
        <v/>
      </c>
      <c r="AK55" s="241">
        <v>42</v>
      </c>
      <c r="AL55" s="432"/>
      <c r="AM55" s="242"/>
      <c r="AN55" s="242"/>
      <c r="AO55" s="249" t="str">
        <f t="shared" si="81"/>
        <v/>
      </c>
      <c r="AP55" s="238" t="str">
        <f t="shared" si="82"/>
        <v/>
      </c>
      <c r="AQ55" s="238" t="str">
        <f t="shared" si="83"/>
        <v/>
      </c>
      <c r="AR55" s="238" t="str">
        <f t="shared" si="84"/>
        <v/>
      </c>
      <c r="AS55" s="239" t="str">
        <f t="shared" si="85"/>
        <v/>
      </c>
      <c r="AT55" s="239" t="str">
        <f t="shared" si="86"/>
        <v/>
      </c>
      <c r="AU55" s="240" t="str">
        <f t="shared" si="87"/>
        <v/>
      </c>
      <c r="AV55" s="240" t="str">
        <f t="shared" si="88"/>
        <v/>
      </c>
      <c r="AW55" s="240" t="str">
        <f t="shared" si="89"/>
        <v/>
      </c>
      <c r="AX55" s="241">
        <v>42</v>
      </c>
      <c r="AY55" s="432"/>
      <c r="AZ55" s="243"/>
      <c r="BA55" s="243"/>
      <c r="BB55" s="248" t="str">
        <f t="shared" si="90"/>
        <v/>
      </c>
      <c r="BC55" s="238" t="str">
        <f t="shared" si="91"/>
        <v/>
      </c>
      <c r="BD55" s="238" t="str">
        <f t="shared" si="92"/>
        <v/>
      </c>
      <c r="BE55" s="238" t="str">
        <f t="shared" si="93"/>
        <v/>
      </c>
      <c r="BF55" s="239" t="str">
        <f t="shared" si="94"/>
        <v/>
      </c>
      <c r="BG55" s="239" t="str">
        <f t="shared" si="95"/>
        <v/>
      </c>
      <c r="BH55" s="239" t="str">
        <f t="shared" si="96"/>
        <v/>
      </c>
      <c r="BI55" s="239" t="str">
        <f t="shared" si="97"/>
        <v/>
      </c>
      <c r="BJ55" s="240" t="str">
        <f t="shared" si="98"/>
        <v/>
      </c>
      <c r="BK55" s="241">
        <v>42</v>
      </c>
      <c r="BL55" s="432"/>
      <c r="BM55" s="242"/>
      <c r="BN55" s="242"/>
      <c r="BO55" s="248" t="str">
        <f t="shared" si="45"/>
        <v/>
      </c>
      <c r="BP55" s="238" t="str">
        <f t="shared" si="46"/>
        <v/>
      </c>
      <c r="BQ55" s="238" t="str">
        <f t="shared" si="47"/>
        <v/>
      </c>
      <c r="BR55" s="238" t="str">
        <f t="shared" si="48"/>
        <v/>
      </c>
      <c r="BS55" s="239" t="str">
        <f t="shared" si="49"/>
        <v/>
      </c>
      <c r="BT55" s="239" t="str">
        <f t="shared" si="50"/>
        <v/>
      </c>
      <c r="BU55" s="240" t="str">
        <f t="shared" si="51"/>
        <v/>
      </c>
      <c r="BV55" s="240" t="str">
        <f t="shared" si="52"/>
        <v/>
      </c>
      <c r="BW55" s="240" t="str">
        <f t="shared" si="53"/>
        <v/>
      </c>
      <c r="BX55" s="241">
        <v>42</v>
      </c>
      <c r="BY55" s="432"/>
      <c r="CM55" s="214" t="str">
        <f>IFERROR(IF(AND('Classificação geral'!$J48="FEM",'Classificação geral'!$K48=1,'Classificação geral'!G48="PCT"),'Classificação geral'!A48,""),"")</f>
        <v/>
      </c>
      <c r="CN55" s="214" t="str">
        <f>IFERROR(IF(AND('Classificação geral'!$J48="FEM",'Classificação geral'!$K48=1,'Classificação geral'!G48="PCT"),'Classificação geral'!$B48,""),"")</f>
        <v/>
      </c>
      <c r="CO55" s="215" t="str">
        <f>IF($CN55='Classificação geral'!$B48,'Classificação geral'!$C48,"")</f>
        <v/>
      </c>
      <c r="CP55" s="215" t="str">
        <f>IF($CN55='Classificação geral'!$B48,'Classificação geral'!$D48,"")</f>
        <v/>
      </c>
      <c r="CQ55" s="215" t="str">
        <f>IF($CN55='Classificação geral'!$B48,'Classificação geral'!$J48,"")</f>
        <v/>
      </c>
      <c r="CR55" s="215" t="str">
        <f>IF($CQ55='Classificação geral'!$J48,'Classificação geral'!$K48,"")</f>
        <v/>
      </c>
      <c r="CS55" s="205" t="str">
        <f>IF($CR55='Classificação geral'!$K48,'Classificação geral'!$AG48,"")</f>
        <v/>
      </c>
      <c r="CT55" s="215" t="str">
        <f>IF($CR55='Classificação geral'!$K48,'Classificação geral'!$M48,"")</f>
        <v/>
      </c>
      <c r="CU55" s="215" t="str">
        <f>IF($CR55='Classificação geral'!$K48,'Classificação geral'!$N48,"")</f>
        <v/>
      </c>
      <c r="CV55" s="215" t="str">
        <f>IF($CR55='Classificação geral'!$K48,'Classificação geral'!$O48,"")</f>
        <v/>
      </c>
      <c r="CW55" s="309" t="str">
        <f>IF($CR55='Classificação geral'!$K48,'Classificação geral'!$AH48,"")</f>
        <v/>
      </c>
      <c r="CX55" s="216" t="str">
        <f>IFERROR(RANK(CW55,CW:CW,0)+ COUNTIF($CW$12:CW54,CW55),"")</f>
        <v/>
      </c>
      <c r="CY55" s="209" t="str">
        <f ca="1">IFERROR(RDEM(CX55,CX:CX,0),"")</f>
        <v/>
      </c>
      <c r="CZ55" s="214" t="str">
        <f>IFERROR(IF(AND('Classificação geral'!$J48="mas",'Classificação geral'!$K48=1,'Classificação geral'!$G48="pct"),'Classificação geral'!$A48,""),"")</f>
        <v/>
      </c>
      <c r="DA55" s="214" t="str">
        <f>IFERROR(IF(AND('Classificação geral'!$J48="mas",'Classificação geral'!$K48=1,'Classificação geral'!$G48="PCT"),'Classificação geral'!$B48,""),"")</f>
        <v/>
      </c>
      <c r="DB55" s="215" t="str">
        <f>IF($DA55='Classificação geral'!$B48,'Classificação geral'!$C48,"")</f>
        <v/>
      </c>
      <c r="DC55" s="215" t="str">
        <f>IF($DA55='Classificação geral'!$B48,'Classificação geral'!$D48,"")</f>
        <v/>
      </c>
      <c r="DD55" s="215" t="str">
        <f>IF($DA55='Classificação geral'!$B48,'Classificação geral'!$J48,"")</f>
        <v/>
      </c>
      <c r="DE55" s="214" t="str">
        <f>IFERROR(IF(AND($DD55="mas",'Classificação geral'!$K48=1),'Classificação geral'!K48,""),"")</f>
        <v/>
      </c>
      <c r="DF55" s="214" t="str">
        <f>IFERROR(IF(AND($DD55="mas",'Classificação geral'!$K48=1),'Classificação geral'!AG48,""),"")</f>
        <v/>
      </c>
      <c r="DG55" s="214" t="str">
        <f>IFERROR(IF(AND($DD55="mas",'Classificação geral'!$K48=1),'Classificação geral'!M48,""),"")</f>
        <v/>
      </c>
      <c r="DH55" s="214" t="str">
        <f>IFERROR(IF(AND($DD55="mas",'Classificação geral'!$K48=1),'Classificação geral'!N48,""),"")</f>
        <v/>
      </c>
      <c r="DI55" s="214" t="str">
        <f>IFERROR(IF(AND($DD55="mas",'Classificação geral'!$K48=1),'Classificação geral'!O48,""),"")</f>
        <v/>
      </c>
      <c r="DJ55" s="214" t="str">
        <f>IFERROR(IF(AND($DD55="mas",'Classificação geral'!$K48=1),'Classificação geral'!AH48,""),"")</f>
        <v/>
      </c>
      <c r="DK55" s="216" t="str">
        <f>IFERROR(RANK(DJ55,DJ42:DJ241,0)+ COUNTIF($DJ$12:DJ54,DJ55),"")</f>
        <v/>
      </c>
      <c r="DL55" s="209"/>
      <c r="DM55" s="214" t="str">
        <f>IFERROR(IF(AND('Classificação geral'!$J48="fem",'Classificação geral'!$K48=2,'Classificação geral'!$G48="pct"),'Classificação geral'!$A48,""),"")</f>
        <v/>
      </c>
      <c r="DN55" s="214" t="str">
        <f>IFERROR(IF(AND('Classificação geral'!$J48="fem",'Classificação geral'!$K48=2,'Classificação geral'!$G48="pct"),'Classificação geral'!$B48,""),"")</f>
        <v/>
      </c>
      <c r="DO55" s="215" t="str">
        <f>IF($DN55='Classificação geral'!$B48,'Classificação geral'!$C48,"")</f>
        <v/>
      </c>
      <c r="DP55" s="215" t="str">
        <f>IF($DN55='Classificação geral'!$B48,'Classificação geral'!$D48,"")</f>
        <v/>
      </c>
      <c r="DQ55" s="215" t="str">
        <f>IF($DN55='Classificação geral'!$B48,'Classificação geral'!$J48,"")</f>
        <v/>
      </c>
      <c r="DR55" s="214" t="str">
        <f>IFERROR(IF(AND($DQ55="fem",'Classificação geral'!$K48=2),'Classificação geral'!K48,""),"")</f>
        <v/>
      </c>
      <c r="DS55" s="214" t="str">
        <f>IFERROR(IF(AND($DQ55="fem",'Classificação geral'!$K48=2),'Classificação geral'!AG48,""),"")</f>
        <v/>
      </c>
      <c r="DT55" s="214" t="str">
        <f>IFERROR(IF(AND($DQ55="fem",'Classificação geral'!$K48=2),'Classificação geral'!M48,""),"")</f>
        <v/>
      </c>
      <c r="DU55" s="214" t="str">
        <f>IFERROR(IF(AND($DQ55="fem",'Classificação geral'!$K48=2),'Classificação geral'!N48,""),"")</f>
        <v/>
      </c>
      <c r="DV55" s="214" t="str">
        <f>IFERROR(IF(AND($DQ55="fem",'Classificação geral'!$K48=2),'Classificação geral'!O48,""),"")</f>
        <v/>
      </c>
      <c r="DW55" s="214" t="str">
        <f>IFERROR(IF(AND($DQ55="fem",'Classificação geral'!$K48=2),'Classificação geral'!AH48,""),"")</f>
        <v/>
      </c>
      <c r="DX55" s="216" t="str">
        <f>IFERROR(RANK(DW55,DW:DW,0)+ COUNTIF(DW$12:$DW53,DW55),"")</f>
        <v/>
      </c>
      <c r="DY55" s="209"/>
      <c r="DZ55" s="214" t="str">
        <f>IFERROR(IF(AND('Classificação geral'!$J48="mas",'Classificação geral'!$K48=2,'Classificação geral'!$G48="pct"),'Classificação geral'!$A48,""),"")</f>
        <v/>
      </c>
      <c r="EA55" s="214" t="str">
        <f>IFERROR(IF(AND('Classificação geral'!$J48="mas",'Classificação geral'!$K48=2,'Classificação geral'!$G48="pct"),'Classificação geral'!$B48,""),"")</f>
        <v/>
      </c>
      <c r="EB55" s="215" t="str">
        <f>IF($EA55='Classificação geral'!$B48,'Classificação geral'!$C48,"")</f>
        <v/>
      </c>
      <c r="EC55" s="215" t="str">
        <f>IF($EA55='Classificação geral'!$B48,'Classificação geral'!$D48,"")</f>
        <v/>
      </c>
      <c r="ED55" s="215" t="str">
        <f>IF($EA55='Classificação geral'!$B48,'Classificação geral'!$J48,"")</f>
        <v/>
      </c>
      <c r="EE55" s="214" t="str">
        <f>IFERROR(IF(AND($ED55="mas",'Classificação geral'!$K48=2),'Classificação geral'!K48,""),"")</f>
        <v/>
      </c>
      <c r="EF55" s="214" t="str">
        <f>IFERROR(IF(AND($ED55="mas",'Classificação geral'!$K48=2),'Classificação geral'!AG48,""),"")</f>
        <v/>
      </c>
      <c r="EG55" s="214" t="str">
        <f>IFERROR(IF(AND($ED55="mas",'Classificação geral'!$K48=2),'Classificação geral'!M48,""),"")</f>
        <v/>
      </c>
      <c r="EH55" s="214" t="str">
        <f>IFERROR(IF(AND($ED55="mas",'Classificação geral'!$K48=2),'Classificação geral'!N48,""),"")</f>
        <v/>
      </c>
      <c r="EI55" s="214" t="str">
        <f>IFERROR(IF(AND($ED55="mas",'Classificação geral'!$K48=2),'Classificação geral'!O48,""),"")</f>
        <v/>
      </c>
      <c r="EJ55" s="214" t="str">
        <f>IFERROR(IF(AND($ED55="mas",'Classificação geral'!$K48=2),'Classificação geral'!AH48,""),"")</f>
        <v/>
      </c>
      <c r="EK55" s="216" t="str">
        <f>IFERROR(RANK(EJ55,EJ:EJ,0)+ COUNTIF(EJ$12:$GJ$12,EJ55),"")</f>
        <v/>
      </c>
      <c r="EL55" s="209"/>
      <c r="EM55" s="214" t="str">
        <f>IFERROR(IF(AND('Classificação geral'!$J48="fem",'Classificação geral'!$K48=3,'Classificação geral'!$G48="pct"),'Classificação geral'!$A48,""),"")</f>
        <v/>
      </c>
      <c r="EN55" s="214" t="str">
        <f>IFERROR(IF(AND('Classificação geral'!$J48="fem",'Classificação geral'!$K48=3,'Classificação geral'!$G48="pct"),'Classificação geral'!$B48,""),"")</f>
        <v/>
      </c>
      <c r="EO55" s="215" t="str">
        <f>IF($EN55='Classificação geral'!$B48,'Classificação geral'!$C48,"")</f>
        <v/>
      </c>
      <c r="EP55" s="215" t="str">
        <f>IF($EN55='Classificação geral'!$B48,'Classificação geral'!$D48,"")</f>
        <v/>
      </c>
      <c r="EQ55" s="215" t="str">
        <f>IF($EN55='Classificação geral'!$B48,'Classificação geral'!$J48,"")</f>
        <v/>
      </c>
      <c r="ER55" s="215" t="str">
        <f>IF($EQ55='Classificação geral'!$J48,'Classificação geral'!$K48,"")</f>
        <v/>
      </c>
      <c r="ES55" s="215" t="str">
        <f>IF($ER55='Classificação geral'!$K48,'Classificação geral'!$AG48,"")</f>
        <v/>
      </c>
      <c r="ET55" s="215" t="str">
        <f>IF($ER55='Classificação geral'!$K48,'Classificação geral'!$M48,"")</f>
        <v/>
      </c>
      <c r="EU55" s="215" t="str">
        <f>IF($ER55='Classificação geral'!$K48,'Classificação geral'!$N48,"")</f>
        <v/>
      </c>
      <c r="EV55" s="215" t="str">
        <f>IF($ER55='Classificação geral'!$K48,'Classificação geral'!$O48,"")</f>
        <v/>
      </c>
      <c r="EW55" s="215" t="str">
        <f>IF($ER55='Classificação geral'!$K48,'Classificação geral'!$AH48,"")</f>
        <v/>
      </c>
      <c r="EX55" s="216" t="str">
        <f>IFERROR(RANK(EW55,EW:EW,0)+ COUNTIF(EW$12:$GW53,EW55),"")</f>
        <v/>
      </c>
      <c r="EY55" s="209"/>
      <c r="EZ55" s="214" t="str">
        <f>IFERROR(IF(AND('Classificação geral'!$J48="mas",'Classificação geral'!$K48=3,'Classificação geral'!$G48="PCT"),'Classificação geral'!$A48,""),"")</f>
        <v/>
      </c>
      <c r="FA55" s="214" t="str">
        <f>IFERROR(IF(AND('Classificação geral'!$J48="mas",'Classificação geral'!$K48=3,'Classificação geral'!$G48="PCT"),'Classificação geral'!$B48,""),"")</f>
        <v/>
      </c>
      <c r="FB55" s="215" t="str">
        <f>IF($FA55='Classificação geral'!$B48,'Classificação geral'!$C48,"")</f>
        <v/>
      </c>
      <c r="FC55" s="215" t="str">
        <f>IF($FA55='Classificação geral'!$B48,'Classificação geral'!$D48,"")</f>
        <v/>
      </c>
      <c r="FD55" s="215" t="str">
        <f>IF($FA55='Classificação geral'!$B48,'Classificação geral'!$J48,"")</f>
        <v/>
      </c>
      <c r="FE55" s="214" t="str">
        <f>IFERROR(IF(AND($FD55="mas",'Classificação geral'!$K48=3),'Classificação geral'!K48,""),"")</f>
        <v/>
      </c>
      <c r="FF55" s="214" t="str">
        <f>IFERROR(IF(AND($FD55="mas",'Classificação geral'!$K48=3),'Classificação geral'!AG48,""),"")</f>
        <v/>
      </c>
      <c r="FG55" s="214" t="str">
        <f>IFERROR(IF(AND($FD55="mas",'Classificação geral'!$K48=3),'Classificação geral'!M48,""),"")</f>
        <v/>
      </c>
      <c r="FH55" s="214" t="str">
        <f>IFERROR(IF(AND($FD55="mas",'Classificação geral'!$K48=3),'Classificação geral'!N48,""),"")</f>
        <v/>
      </c>
      <c r="FI55" s="214" t="str">
        <f>IFERROR(IF(AND($FD55="mas",'Classificação geral'!$K48=3),'Classificação geral'!O48,""),"")</f>
        <v/>
      </c>
      <c r="FJ55" s="214" t="str">
        <f>IFERROR(IF(AND($FD55="mas",'Classificação geral'!$K48=3),'Classificação geral'!AH48,""),"")</f>
        <v/>
      </c>
      <c r="FK55" s="216" t="str">
        <f>IFERROR(RANK(FJ55,FJ:FJ,0)+ COUNTIF(FJ$12:$FJ53,FJ55),"")</f>
        <v/>
      </c>
    </row>
    <row r="56" spans="2:167" s="199" customFormat="1" ht="24.75" customHeight="1" x14ac:dyDescent="0.4">
      <c r="B56" s="248" t="str">
        <f t="shared" si="54"/>
        <v/>
      </c>
      <c r="C56" s="238" t="str">
        <f t="shared" si="55"/>
        <v/>
      </c>
      <c r="D56" s="238" t="str">
        <f t="shared" si="56"/>
        <v/>
      </c>
      <c r="E56" s="238" t="str">
        <f t="shared" si="57"/>
        <v/>
      </c>
      <c r="F56" s="239" t="str">
        <f t="shared" si="58"/>
        <v/>
      </c>
      <c r="G56" s="239" t="str">
        <f t="shared" si="59"/>
        <v/>
      </c>
      <c r="H56" s="240" t="str">
        <f t="shared" si="60"/>
        <v/>
      </c>
      <c r="I56" s="240" t="str">
        <f t="shared" si="61"/>
        <v/>
      </c>
      <c r="J56" s="240" t="str">
        <f t="shared" si="62"/>
        <v/>
      </c>
      <c r="K56" s="241">
        <v>43</v>
      </c>
      <c r="L56" s="432"/>
      <c r="M56" s="242"/>
      <c r="N56" s="242"/>
      <c r="O56" s="248" t="str">
        <f t="shared" si="63"/>
        <v/>
      </c>
      <c r="P56" s="238" t="str">
        <f t="shared" si="64"/>
        <v/>
      </c>
      <c r="Q56" s="238" t="str">
        <f t="shared" si="65"/>
        <v/>
      </c>
      <c r="R56" s="238" t="str">
        <f t="shared" si="66"/>
        <v/>
      </c>
      <c r="S56" s="239" t="str">
        <f t="shared" si="67"/>
        <v/>
      </c>
      <c r="T56" s="239" t="str">
        <f t="shared" si="68"/>
        <v/>
      </c>
      <c r="U56" s="240" t="str">
        <f t="shared" si="69"/>
        <v/>
      </c>
      <c r="V56" s="240" t="str">
        <f t="shared" si="70"/>
        <v/>
      </c>
      <c r="W56" s="240" t="str">
        <f t="shared" si="71"/>
        <v/>
      </c>
      <c r="X56" s="241">
        <v>43</v>
      </c>
      <c r="Y56" s="432"/>
      <c r="Z56" s="242"/>
      <c r="AA56" s="243"/>
      <c r="AB56" s="249" t="str">
        <f t="shared" si="72"/>
        <v/>
      </c>
      <c r="AC56" s="238" t="str">
        <f t="shared" si="73"/>
        <v/>
      </c>
      <c r="AD56" s="238" t="str">
        <f t="shared" si="74"/>
        <v/>
      </c>
      <c r="AE56" s="238" t="str">
        <f t="shared" si="75"/>
        <v/>
      </c>
      <c r="AF56" s="239" t="str">
        <f t="shared" si="76"/>
        <v/>
      </c>
      <c r="AG56" s="239" t="str">
        <f t="shared" si="77"/>
        <v/>
      </c>
      <c r="AH56" s="240" t="str">
        <f t="shared" si="78"/>
        <v/>
      </c>
      <c r="AI56" s="240" t="str">
        <f t="shared" si="79"/>
        <v/>
      </c>
      <c r="AJ56" s="240" t="str">
        <f t="shared" si="80"/>
        <v/>
      </c>
      <c r="AK56" s="241">
        <v>43</v>
      </c>
      <c r="AL56" s="432"/>
      <c r="AM56" s="242"/>
      <c r="AN56" s="242"/>
      <c r="AO56" s="249" t="str">
        <f t="shared" si="81"/>
        <v/>
      </c>
      <c r="AP56" s="238" t="str">
        <f t="shared" si="82"/>
        <v/>
      </c>
      <c r="AQ56" s="238" t="str">
        <f t="shared" si="83"/>
        <v/>
      </c>
      <c r="AR56" s="238" t="str">
        <f t="shared" si="84"/>
        <v/>
      </c>
      <c r="AS56" s="239" t="str">
        <f t="shared" si="85"/>
        <v/>
      </c>
      <c r="AT56" s="239" t="str">
        <f t="shared" si="86"/>
        <v/>
      </c>
      <c r="AU56" s="240" t="str">
        <f t="shared" si="87"/>
        <v/>
      </c>
      <c r="AV56" s="240" t="str">
        <f t="shared" si="88"/>
        <v/>
      </c>
      <c r="AW56" s="240" t="str">
        <f t="shared" si="89"/>
        <v/>
      </c>
      <c r="AX56" s="241">
        <v>43</v>
      </c>
      <c r="AY56" s="432"/>
      <c r="AZ56" s="243"/>
      <c r="BA56" s="243"/>
      <c r="BB56" s="248" t="str">
        <f t="shared" si="90"/>
        <v/>
      </c>
      <c r="BC56" s="238" t="str">
        <f t="shared" si="91"/>
        <v/>
      </c>
      <c r="BD56" s="238" t="str">
        <f t="shared" si="92"/>
        <v/>
      </c>
      <c r="BE56" s="238" t="str">
        <f t="shared" si="93"/>
        <v/>
      </c>
      <c r="BF56" s="239" t="str">
        <f t="shared" si="94"/>
        <v/>
      </c>
      <c r="BG56" s="239" t="str">
        <f t="shared" si="95"/>
        <v/>
      </c>
      <c r="BH56" s="239" t="str">
        <f t="shared" si="96"/>
        <v/>
      </c>
      <c r="BI56" s="239" t="str">
        <f t="shared" si="97"/>
        <v/>
      </c>
      <c r="BJ56" s="240" t="str">
        <f t="shared" si="98"/>
        <v/>
      </c>
      <c r="BK56" s="241">
        <v>43</v>
      </c>
      <c r="BL56" s="432"/>
      <c r="BM56" s="242"/>
      <c r="BN56" s="242"/>
      <c r="BO56" s="248" t="str">
        <f t="shared" si="45"/>
        <v/>
      </c>
      <c r="BP56" s="238" t="str">
        <f t="shared" si="46"/>
        <v/>
      </c>
      <c r="BQ56" s="238" t="str">
        <f t="shared" si="47"/>
        <v/>
      </c>
      <c r="BR56" s="238" t="str">
        <f t="shared" si="48"/>
        <v/>
      </c>
      <c r="BS56" s="239" t="str">
        <f t="shared" si="49"/>
        <v/>
      </c>
      <c r="BT56" s="239" t="str">
        <f t="shared" si="50"/>
        <v/>
      </c>
      <c r="BU56" s="240" t="str">
        <f t="shared" si="51"/>
        <v/>
      </c>
      <c r="BV56" s="240" t="str">
        <f t="shared" si="52"/>
        <v/>
      </c>
      <c r="BW56" s="240" t="str">
        <f t="shared" si="53"/>
        <v/>
      </c>
      <c r="BX56" s="241">
        <v>43</v>
      </c>
      <c r="BY56" s="432"/>
      <c r="CM56" s="214" t="str">
        <f>IFERROR(IF(AND('Classificação geral'!$J49="FEM",'Classificação geral'!$K49=1,'Classificação geral'!G49="PCT"),'Classificação geral'!A49,""),"")</f>
        <v/>
      </c>
      <c r="CN56" s="214" t="str">
        <f>IFERROR(IF(AND('Classificação geral'!$J49="FEM",'Classificação geral'!$K49=1,'Classificação geral'!G49="PCT"),'Classificação geral'!$B49,""),"")</f>
        <v/>
      </c>
      <c r="CO56" s="215" t="str">
        <f>IF($CN56='Classificação geral'!$B49,'Classificação geral'!$C49,"")</f>
        <v/>
      </c>
      <c r="CP56" s="215" t="str">
        <f>IF($CN56='Classificação geral'!$B49,'Classificação geral'!$D49,"")</f>
        <v/>
      </c>
      <c r="CQ56" s="215" t="str">
        <f>IF($CN56='Classificação geral'!$B49,'Classificação geral'!$J49,"")</f>
        <v/>
      </c>
      <c r="CR56" s="215" t="str">
        <f>IF($CQ56='Classificação geral'!$J49,'Classificação geral'!$K49,"")</f>
        <v/>
      </c>
      <c r="CS56" s="205" t="str">
        <f>IF($CR56='Classificação geral'!$K49,'Classificação geral'!$AG49,"")</f>
        <v/>
      </c>
      <c r="CT56" s="215" t="str">
        <f>IF($CR56='Classificação geral'!$K49,'Classificação geral'!$M49,"")</f>
        <v/>
      </c>
      <c r="CU56" s="215" t="str">
        <f>IF($CR56='Classificação geral'!$K49,'Classificação geral'!$N49,"")</f>
        <v/>
      </c>
      <c r="CV56" s="215" t="str">
        <f>IF($CR56='Classificação geral'!$K49,'Classificação geral'!$O49,"")</f>
        <v/>
      </c>
      <c r="CW56" s="309" t="str">
        <f>IF($CR56='Classificação geral'!$K49,'Classificação geral'!$AH49,"")</f>
        <v/>
      </c>
      <c r="CX56" s="216" t="str">
        <f>IFERROR(RANK(CW56,CW:CW,0)+ COUNTIF($CW$12:CW55,CW56),"")</f>
        <v/>
      </c>
      <c r="CY56" s="209" t="str">
        <f ca="1">IFERROR(RDEM(CX56,CX:CX,0),"")</f>
        <v/>
      </c>
      <c r="CZ56" s="214" t="str">
        <f>IFERROR(IF(AND('Classificação geral'!$J49="mas",'Classificação geral'!$K49=1,'Classificação geral'!$G49="pct"),'Classificação geral'!$A49,""),"")</f>
        <v/>
      </c>
      <c r="DA56" s="214" t="str">
        <f>IFERROR(IF(AND('Classificação geral'!$J49="mas",'Classificação geral'!$K49=1,'Classificação geral'!$G49="PCT"),'Classificação geral'!$B49,""),"")</f>
        <v/>
      </c>
      <c r="DB56" s="215" t="str">
        <f>IF($DA56='Classificação geral'!$B49,'Classificação geral'!$C49,"")</f>
        <v/>
      </c>
      <c r="DC56" s="215" t="str">
        <f>IF($DA56='Classificação geral'!$B49,'Classificação geral'!$D49,"")</f>
        <v/>
      </c>
      <c r="DD56" s="215" t="str">
        <f>IF($DA56='Classificação geral'!$B49,'Classificação geral'!$J49,"")</f>
        <v/>
      </c>
      <c r="DE56" s="214" t="str">
        <f>IFERROR(IF(AND($DD56="mas",'Classificação geral'!$K49=1),'Classificação geral'!K49,""),"")</f>
        <v/>
      </c>
      <c r="DF56" s="214" t="str">
        <f>IFERROR(IF(AND($DD56="mas",'Classificação geral'!$K49=1),'Classificação geral'!AG49,""),"")</f>
        <v/>
      </c>
      <c r="DG56" s="214" t="str">
        <f>IFERROR(IF(AND($DD56="mas",'Classificação geral'!$K49=1),'Classificação geral'!M49,""),"")</f>
        <v/>
      </c>
      <c r="DH56" s="214" t="str">
        <f>IFERROR(IF(AND($DD56="mas",'Classificação geral'!$K49=1),'Classificação geral'!N49,""),"")</f>
        <v/>
      </c>
      <c r="DI56" s="214" t="str">
        <f>IFERROR(IF(AND($DD56="mas",'Classificação geral'!$K49=1),'Classificação geral'!O49,""),"")</f>
        <v/>
      </c>
      <c r="DJ56" s="214" t="str">
        <f>IFERROR(IF(AND($DD56="mas",'Classificação geral'!$K49=1),'Classificação geral'!AH49,""),"")</f>
        <v/>
      </c>
      <c r="DK56" s="216" t="str">
        <f>IFERROR(RANK(DJ56,DJ43:DJ242,0)+ COUNTIF($DJ$12:DJ55,DJ56),"")</f>
        <v/>
      </c>
      <c r="DL56" s="209"/>
      <c r="DM56" s="214" t="str">
        <f>IFERROR(IF(AND('Classificação geral'!$J49="fem",'Classificação geral'!$K49=2,'Classificação geral'!$G49="pct"),'Classificação geral'!$A49,""),"")</f>
        <v/>
      </c>
      <c r="DN56" s="214" t="str">
        <f>IFERROR(IF(AND('Classificação geral'!$J49="fem",'Classificação geral'!$K49=2,'Classificação geral'!$G49="pct"),'Classificação geral'!$B49,""),"")</f>
        <v/>
      </c>
      <c r="DO56" s="215" t="str">
        <f>IF($DN56='Classificação geral'!$B49,'Classificação geral'!$C49,"")</f>
        <v/>
      </c>
      <c r="DP56" s="215" t="str">
        <f>IF($DN56='Classificação geral'!$B49,'Classificação geral'!$D49,"")</f>
        <v/>
      </c>
      <c r="DQ56" s="215" t="str">
        <f>IF($DN56='Classificação geral'!$B49,'Classificação geral'!$J49,"")</f>
        <v/>
      </c>
      <c r="DR56" s="214" t="str">
        <f>IFERROR(IF(AND($DQ56="fem",'Classificação geral'!$K49=2),'Classificação geral'!K49,""),"")</f>
        <v/>
      </c>
      <c r="DS56" s="214" t="str">
        <f>IFERROR(IF(AND($DQ56="fem",'Classificação geral'!$K49=2),'Classificação geral'!AG49,""),"")</f>
        <v/>
      </c>
      <c r="DT56" s="214" t="str">
        <f>IFERROR(IF(AND($DQ56="fem",'Classificação geral'!$K49=2),'Classificação geral'!M49,""),"")</f>
        <v/>
      </c>
      <c r="DU56" s="214" t="str">
        <f>IFERROR(IF(AND($DQ56="fem",'Classificação geral'!$K49=2),'Classificação geral'!N49,""),"")</f>
        <v/>
      </c>
      <c r="DV56" s="214" t="str">
        <f>IFERROR(IF(AND($DQ56="fem",'Classificação geral'!$K49=2),'Classificação geral'!O49,""),"")</f>
        <v/>
      </c>
      <c r="DW56" s="214" t="str">
        <f>IFERROR(IF(AND($DQ56="fem",'Classificação geral'!$K49=2),'Classificação geral'!AH49,""),"")</f>
        <v/>
      </c>
      <c r="DX56" s="216" t="str">
        <f>IFERROR(RANK(DW56,DW:DW,0)+ COUNTIF(DW$12:$DW54,DW56),"")</f>
        <v/>
      </c>
      <c r="DY56" s="209"/>
      <c r="DZ56" s="214" t="str">
        <f>IFERROR(IF(AND('Classificação geral'!$J49="mas",'Classificação geral'!$K49=2,'Classificação geral'!$G49="pct"),'Classificação geral'!$A49,""),"")</f>
        <v/>
      </c>
      <c r="EA56" s="214" t="str">
        <f>IFERROR(IF(AND('Classificação geral'!$J49="mas",'Classificação geral'!$K49=2,'Classificação geral'!$G49="pct"),'Classificação geral'!$B49,""),"")</f>
        <v/>
      </c>
      <c r="EB56" s="215" t="str">
        <f>IF($EA56='Classificação geral'!$B49,'Classificação geral'!$C49,"")</f>
        <v/>
      </c>
      <c r="EC56" s="215" t="str">
        <f>IF($EA56='Classificação geral'!$B49,'Classificação geral'!$D49,"")</f>
        <v/>
      </c>
      <c r="ED56" s="215" t="str">
        <f>IF($EA56='Classificação geral'!$B49,'Classificação geral'!$J49,"")</f>
        <v/>
      </c>
      <c r="EE56" s="214" t="str">
        <f>IFERROR(IF(AND($ED56="mas",'Classificação geral'!$K49=2),'Classificação geral'!K49,""),"")</f>
        <v/>
      </c>
      <c r="EF56" s="214" t="str">
        <f>IFERROR(IF(AND($ED56="mas",'Classificação geral'!$K49=2),'Classificação geral'!AG49,""),"")</f>
        <v/>
      </c>
      <c r="EG56" s="214" t="str">
        <f>IFERROR(IF(AND($ED56="mas",'Classificação geral'!$K49=2),'Classificação geral'!M49,""),"")</f>
        <v/>
      </c>
      <c r="EH56" s="214" t="str">
        <f>IFERROR(IF(AND($ED56="mas",'Classificação geral'!$K49=2),'Classificação geral'!N49,""),"")</f>
        <v/>
      </c>
      <c r="EI56" s="214" t="str">
        <f>IFERROR(IF(AND($ED56="mas",'Classificação geral'!$K49=2),'Classificação geral'!O49,""),"")</f>
        <v/>
      </c>
      <c r="EJ56" s="214" t="str">
        <f>IFERROR(IF(AND($ED56="mas",'Classificação geral'!$K49=2),'Classificação geral'!AH49,""),"")</f>
        <v/>
      </c>
      <c r="EK56" s="216" t="str">
        <f>IFERROR(RANK(EJ56,EJ:EJ,0)+ COUNTIF(EJ$12:$GJ$12,EJ56),"")</f>
        <v/>
      </c>
      <c r="EL56" s="209"/>
      <c r="EM56" s="214" t="str">
        <f>IFERROR(IF(AND('Classificação geral'!$J49="fem",'Classificação geral'!$K49=3,'Classificação geral'!$G49="pct"),'Classificação geral'!$A49,""),"")</f>
        <v/>
      </c>
      <c r="EN56" s="214" t="str">
        <f>IFERROR(IF(AND('Classificação geral'!$J49="fem",'Classificação geral'!$K49=3,'Classificação geral'!$G49="pct"),'Classificação geral'!$B49,""),"")</f>
        <v/>
      </c>
      <c r="EO56" s="215" t="str">
        <f>IF($EN56='Classificação geral'!$B49,'Classificação geral'!$C49,"")</f>
        <v/>
      </c>
      <c r="EP56" s="215" t="str">
        <f>IF($EN56='Classificação geral'!$B49,'Classificação geral'!$D49,"")</f>
        <v/>
      </c>
      <c r="EQ56" s="215" t="str">
        <f>IF($EN56='Classificação geral'!$B49,'Classificação geral'!$J49,"")</f>
        <v/>
      </c>
      <c r="ER56" s="215" t="str">
        <f>IF($EQ56='Classificação geral'!$J49,'Classificação geral'!$K49,"")</f>
        <v/>
      </c>
      <c r="ES56" s="215" t="str">
        <f>IF($ER56='Classificação geral'!$K49,'Classificação geral'!$AG49,"")</f>
        <v/>
      </c>
      <c r="ET56" s="215" t="str">
        <f>IF($ER56='Classificação geral'!$K49,'Classificação geral'!$M49,"")</f>
        <v/>
      </c>
      <c r="EU56" s="215" t="str">
        <f>IF($ER56='Classificação geral'!$K49,'Classificação geral'!$N49,"")</f>
        <v/>
      </c>
      <c r="EV56" s="215" t="str">
        <f>IF($ER56='Classificação geral'!$K49,'Classificação geral'!$O49,"")</f>
        <v/>
      </c>
      <c r="EW56" s="215" t="str">
        <f>IF($ER56='Classificação geral'!$K49,'Classificação geral'!$AH49,"")</f>
        <v/>
      </c>
      <c r="EX56" s="216" t="str">
        <f>IFERROR(RANK(EW56,EW:EW,0)+ COUNTIF(EW$12:$GW54,EW56),"")</f>
        <v/>
      </c>
      <c r="EY56" s="209"/>
      <c r="EZ56" s="214" t="str">
        <f>IFERROR(IF(AND('Classificação geral'!$J49="mas",'Classificação geral'!$K49=3,'Classificação geral'!$G49="PCT"),'Classificação geral'!$A49,""),"")</f>
        <v/>
      </c>
      <c r="FA56" s="214" t="str">
        <f>IFERROR(IF(AND('Classificação geral'!$J49="mas",'Classificação geral'!$K49=3,'Classificação geral'!$G49="PCT"),'Classificação geral'!$B49,""),"")</f>
        <v/>
      </c>
      <c r="FB56" s="215" t="str">
        <f>IF($FA56='Classificação geral'!$B49,'Classificação geral'!$C49,"")</f>
        <v/>
      </c>
      <c r="FC56" s="215" t="str">
        <f>IF($FA56='Classificação geral'!$B49,'Classificação geral'!$D49,"")</f>
        <v/>
      </c>
      <c r="FD56" s="215" t="str">
        <f>IF($FA56='Classificação geral'!$B49,'Classificação geral'!$J49,"")</f>
        <v/>
      </c>
      <c r="FE56" s="214" t="str">
        <f>IFERROR(IF(AND($FD56="mas",'Classificação geral'!$K49=3),'Classificação geral'!K49,""),"")</f>
        <v/>
      </c>
      <c r="FF56" s="214" t="str">
        <f>IFERROR(IF(AND($FD56="mas",'Classificação geral'!$K49=3),'Classificação geral'!AG49,""),"")</f>
        <v/>
      </c>
      <c r="FG56" s="214" t="str">
        <f>IFERROR(IF(AND($FD56="mas",'Classificação geral'!$K49=3),'Classificação geral'!M49,""),"")</f>
        <v/>
      </c>
      <c r="FH56" s="214" t="str">
        <f>IFERROR(IF(AND($FD56="mas",'Classificação geral'!$K49=3),'Classificação geral'!N49,""),"")</f>
        <v/>
      </c>
      <c r="FI56" s="214" t="str">
        <f>IFERROR(IF(AND($FD56="mas",'Classificação geral'!$K49=3),'Classificação geral'!O49,""),"")</f>
        <v/>
      </c>
      <c r="FJ56" s="214" t="str">
        <f>IFERROR(IF(AND($FD56="mas",'Classificação geral'!$K49=3),'Classificação geral'!AH49,""),"")</f>
        <v/>
      </c>
      <c r="FK56" s="216" t="str">
        <f>IFERROR(RANK(FJ56,FJ:FJ,0)+ COUNTIF(FJ$12:$FJ54,FJ56),"")</f>
        <v/>
      </c>
    </row>
    <row r="57" spans="2:167" s="199" customFormat="1" ht="24.75" customHeight="1" x14ac:dyDescent="0.4">
      <c r="B57" s="248" t="str">
        <f t="shared" si="54"/>
        <v/>
      </c>
      <c r="C57" s="238" t="str">
        <f t="shared" si="55"/>
        <v/>
      </c>
      <c r="D57" s="238" t="str">
        <f t="shared" si="56"/>
        <v/>
      </c>
      <c r="E57" s="238" t="str">
        <f t="shared" si="57"/>
        <v/>
      </c>
      <c r="F57" s="239" t="str">
        <f t="shared" si="58"/>
        <v/>
      </c>
      <c r="G57" s="239" t="str">
        <f t="shared" si="59"/>
        <v/>
      </c>
      <c r="H57" s="240" t="str">
        <f t="shared" si="60"/>
        <v/>
      </c>
      <c r="I57" s="240" t="str">
        <f t="shared" si="61"/>
        <v/>
      </c>
      <c r="J57" s="240" t="str">
        <f t="shared" si="62"/>
        <v/>
      </c>
      <c r="K57" s="241">
        <v>44</v>
      </c>
      <c r="L57" s="432"/>
      <c r="M57" s="242"/>
      <c r="N57" s="242"/>
      <c r="O57" s="248" t="str">
        <f t="shared" si="63"/>
        <v/>
      </c>
      <c r="P57" s="238" t="str">
        <f t="shared" si="64"/>
        <v/>
      </c>
      <c r="Q57" s="238" t="str">
        <f t="shared" si="65"/>
        <v/>
      </c>
      <c r="R57" s="238" t="str">
        <f t="shared" si="66"/>
        <v/>
      </c>
      <c r="S57" s="239" t="str">
        <f t="shared" si="67"/>
        <v/>
      </c>
      <c r="T57" s="239" t="str">
        <f t="shared" si="68"/>
        <v/>
      </c>
      <c r="U57" s="240" t="str">
        <f t="shared" si="69"/>
        <v/>
      </c>
      <c r="V57" s="240" t="str">
        <f t="shared" si="70"/>
        <v/>
      </c>
      <c r="W57" s="240" t="str">
        <f t="shared" si="71"/>
        <v/>
      </c>
      <c r="X57" s="241">
        <v>44</v>
      </c>
      <c r="Y57" s="432"/>
      <c r="Z57" s="242"/>
      <c r="AA57" s="243"/>
      <c r="AB57" s="249" t="str">
        <f t="shared" si="72"/>
        <v/>
      </c>
      <c r="AC57" s="238" t="str">
        <f t="shared" si="73"/>
        <v/>
      </c>
      <c r="AD57" s="238" t="str">
        <f t="shared" si="74"/>
        <v/>
      </c>
      <c r="AE57" s="238" t="str">
        <f t="shared" si="75"/>
        <v/>
      </c>
      <c r="AF57" s="239" t="str">
        <f t="shared" si="76"/>
        <v/>
      </c>
      <c r="AG57" s="239" t="str">
        <f t="shared" si="77"/>
        <v/>
      </c>
      <c r="AH57" s="240" t="str">
        <f t="shared" si="78"/>
        <v/>
      </c>
      <c r="AI57" s="240" t="str">
        <f t="shared" si="79"/>
        <v/>
      </c>
      <c r="AJ57" s="240" t="str">
        <f t="shared" si="80"/>
        <v/>
      </c>
      <c r="AK57" s="241">
        <v>44</v>
      </c>
      <c r="AL57" s="432"/>
      <c r="AM57" s="242"/>
      <c r="AN57" s="242"/>
      <c r="AO57" s="249" t="str">
        <f t="shared" si="81"/>
        <v/>
      </c>
      <c r="AP57" s="238" t="str">
        <f t="shared" si="82"/>
        <v/>
      </c>
      <c r="AQ57" s="238" t="str">
        <f t="shared" si="83"/>
        <v/>
      </c>
      <c r="AR57" s="238" t="str">
        <f t="shared" si="84"/>
        <v/>
      </c>
      <c r="AS57" s="239" t="str">
        <f t="shared" si="85"/>
        <v/>
      </c>
      <c r="AT57" s="239" t="str">
        <f t="shared" si="86"/>
        <v/>
      </c>
      <c r="AU57" s="240" t="str">
        <f t="shared" si="87"/>
        <v/>
      </c>
      <c r="AV57" s="240" t="str">
        <f t="shared" si="88"/>
        <v/>
      </c>
      <c r="AW57" s="240" t="str">
        <f t="shared" si="89"/>
        <v/>
      </c>
      <c r="AX57" s="241">
        <v>44</v>
      </c>
      <c r="AY57" s="432"/>
      <c r="AZ57" s="243"/>
      <c r="BA57" s="243"/>
      <c r="BB57" s="248" t="str">
        <f t="shared" si="90"/>
        <v/>
      </c>
      <c r="BC57" s="238" t="str">
        <f t="shared" si="91"/>
        <v/>
      </c>
      <c r="BD57" s="238" t="str">
        <f t="shared" si="92"/>
        <v/>
      </c>
      <c r="BE57" s="238" t="str">
        <f t="shared" si="93"/>
        <v/>
      </c>
      <c r="BF57" s="239" t="str">
        <f t="shared" si="94"/>
        <v/>
      </c>
      <c r="BG57" s="239" t="str">
        <f t="shared" si="95"/>
        <v/>
      </c>
      <c r="BH57" s="239" t="str">
        <f t="shared" si="96"/>
        <v/>
      </c>
      <c r="BI57" s="239" t="str">
        <f t="shared" si="97"/>
        <v/>
      </c>
      <c r="BJ57" s="240" t="str">
        <f t="shared" si="98"/>
        <v/>
      </c>
      <c r="BK57" s="241">
        <v>44</v>
      </c>
      <c r="BL57" s="432"/>
      <c r="BM57" s="242"/>
      <c r="BN57" s="242"/>
      <c r="BO57" s="248" t="str">
        <f t="shared" si="45"/>
        <v/>
      </c>
      <c r="BP57" s="238" t="str">
        <f t="shared" si="46"/>
        <v/>
      </c>
      <c r="BQ57" s="238" t="str">
        <f t="shared" si="47"/>
        <v/>
      </c>
      <c r="BR57" s="238" t="str">
        <f t="shared" si="48"/>
        <v/>
      </c>
      <c r="BS57" s="239" t="str">
        <f t="shared" si="49"/>
        <v/>
      </c>
      <c r="BT57" s="239" t="str">
        <f t="shared" si="50"/>
        <v/>
      </c>
      <c r="BU57" s="240" t="str">
        <f t="shared" si="51"/>
        <v/>
      </c>
      <c r="BV57" s="240" t="str">
        <f t="shared" si="52"/>
        <v/>
      </c>
      <c r="BW57" s="240" t="str">
        <f t="shared" si="53"/>
        <v/>
      </c>
      <c r="BX57" s="241">
        <v>44</v>
      </c>
      <c r="BY57" s="432"/>
      <c r="CM57" s="214" t="str">
        <f>IFERROR(IF(AND('Classificação geral'!$J50="FEM",'Classificação geral'!$K50=1,'Classificação geral'!G50="PCT"),'Classificação geral'!A50,""),"")</f>
        <v/>
      </c>
      <c r="CN57" s="214" t="str">
        <f>IFERROR(IF(AND('Classificação geral'!$J50="FEM",'Classificação geral'!$K50=1,'Classificação geral'!G50="PCT"),'Classificação geral'!$B50,""),"")</f>
        <v/>
      </c>
      <c r="CO57" s="215" t="str">
        <f>IF($CN57='Classificação geral'!$B50,'Classificação geral'!$C50,"")</f>
        <v/>
      </c>
      <c r="CP57" s="215" t="str">
        <f>IF($CN57='Classificação geral'!$B50,'Classificação geral'!$D50,"")</f>
        <v/>
      </c>
      <c r="CQ57" s="215" t="str">
        <f>IF($CN57='Classificação geral'!$B50,'Classificação geral'!$J50,"")</f>
        <v/>
      </c>
      <c r="CR57" s="215" t="str">
        <f>IF($CQ57='Classificação geral'!$J50,'Classificação geral'!$K50,"")</f>
        <v/>
      </c>
      <c r="CS57" s="205" t="str">
        <f>IF($CR57='Classificação geral'!$K50,'Classificação geral'!$AG50,"")</f>
        <v/>
      </c>
      <c r="CT57" s="215" t="str">
        <f>IF($CR57='Classificação geral'!$K50,'Classificação geral'!$M50,"")</f>
        <v/>
      </c>
      <c r="CU57" s="215" t="str">
        <f>IF($CR57='Classificação geral'!$K50,'Classificação geral'!$N50,"")</f>
        <v/>
      </c>
      <c r="CV57" s="215" t="str">
        <f>IF($CR57='Classificação geral'!$K50,'Classificação geral'!$O50,"")</f>
        <v/>
      </c>
      <c r="CW57" s="309" t="str">
        <f>IF($CR57='Classificação geral'!$K50,'Classificação geral'!$AH50,"")</f>
        <v/>
      </c>
      <c r="CX57" s="216" t="str">
        <f>IFERROR(RANK(CW57,CW:CW,0)+ COUNTIF($CW$12:CW56,CW57),"")</f>
        <v/>
      </c>
      <c r="CY57" s="209" t="str">
        <f ca="1">IFERROR(RDEM(CX57,CX:CX,0),"")</f>
        <v/>
      </c>
      <c r="CZ57" s="214" t="str">
        <f>IFERROR(IF(AND('Classificação geral'!$J50="mas",'Classificação geral'!$K50=1,'Classificação geral'!$G50="pct"),'Classificação geral'!$A50,""),"")</f>
        <v/>
      </c>
      <c r="DA57" s="214" t="str">
        <f>IFERROR(IF(AND('Classificação geral'!$J50="mas",'Classificação geral'!$K50=1,'Classificação geral'!$G50="PCT"),'Classificação geral'!$B50,""),"")</f>
        <v/>
      </c>
      <c r="DB57" s="215" t="str">
        <f>IF($DA57='Classificação geral'!$B50,'Classificação geral'!$C50,"")</f>
        <v/>
      </c>
      <c r="DC57" s="215" t="str">
        <f>IF($DA57='Classificação geral'!$B50,'Classificação geral'!$D50,"")</f>
        <v/>
      </c>
      <c r="DD57" s="215" t="str">
        <f>IF($DA57='Classificação geral'!$B50,'Classificação geral'!$J50,"")</f>
        <v/>
      </c>
      <c r="DE57" s="214" t="str">
        <f>IFERROR(IF(AND($DD57="mas",'Classificação geral'!$K50=1),'Classificação geral'!K50,""),"")</f>
        <v/>
      </c>
      <c r="DF57" s="214" t="str">
        <f>IFERROR(IF(AND($DD57="mas",'Classificação geral'!$K50=1),'Classificação geral'!AG50,""),"")</f>
        <v/>
      </c>
      <c r="DG57" s="214" t="str">
        <f>IFERROR(IF(AND($DD57="mas",'Classificação geral'!$K50=1),'Classificação geral'!M50,""),"")</f>
        <v/>
      </c>
      <c r="DH57" s="214" t="str">
        <f>IFERROR(IF(AND($DD57="mas",'Classificação geral'!$K50=1),'Classificação geral'!N50,""),"")</f>
        <v/>
      </c>
      <c r="DI57" s="214" t="str">
        <f>IFERROR(IF(AND($DD57="mas",'Classificação geral'!$K50=1),'Classificação geral'!O50,""),"")</f>
        <v/>
      </c>
      <c r="DJ57" s="214" t="str">
        <f>IFERROR(IF(AND($DD57="mas",'Classificação geral'!$K50=1),'Classificação geral'!AH50,""),"")</f>
        <v/>
      </c>
      <c r="DK57" s="216" t="str">
        <f>IFERROR(RANK(DJ57,DJ44:DJ243,0)+ COUNTIF($DJ$12:DJ56,DJ57),"")</f>
        <v/>
      </c>
      <c r="DL57" s="209"/>
      <c r="DM57" s="214" t="str">
        <f>IFERROR(IF(AND('Classificação geral'!$J50="fem",'Classificação geral'!$K50=2,'Classificação geral'!$G50="pct"),'Classificação geral'!$A50,""),"")</f>
        <v/>
      </c>
      <c r="DN57" s="214" t="str">
        <f>IFERROR(IF(AND('Classificação geral'!$J50="fem",'Classificação geral'!$K50=2,'Classificação geral'!$G50="pct"),'Classificação geral'!$B50,""),"")</f>
        <v/>
      </c>
      <c r="DO57" s="215" t="str">
        <f>IF($DN57='Classificação geral'!$B50,'Classificação geral'!$C50,"")</f>
        <v/>
      </c>
      <c r="DP57" s="215" t="str">
        <f>IF($DN57='Classificação geral'!$B50,'Classificação geral'!$D50,"")</f>
        <v/>
      </c>
      <c r="DQ57" s="215" t="str">
        <f>IF($DN57='Classificação geral'!$B50,'Classificação geral'!$J50,"")</f>
        <v/>
      </c>
      <c r="DR57" s="214" t="str">
        <f>IFERROR(IF(AND($DQ57="fem",'Classificação geral'!$K50=2),'Classificação geral'!K50,""),"")</f>
        <v/>
      </c>
      <c r="DS57" s="214" t="str">
        <f>IFERROR(IF(AND($DQ57="fem",'Classificação geral'!$K50=2),'Classificação geral'!AG50,""),"")</f>
        <v/>
      </c>
      <c r="DT57" s="214" t="str">
        <f>IFERROR(IF(AND($DQ57="fem",'Classificação geral'!$K50=2),'Classificação geral'!M50,""),"")</f>
        <v/>
      </c>
      <c r="DU57" s="214" t="str">
        <f>IFERROR(IF(AND($DQ57="fem",'Classificação geral'!$K50=2),'Classificação geral'!N50,""),"")</f>
        <v/>
      </c>
      <c r="DV57" s="214" t="str">
        <f>IFERROR(IF(AND($DQ57="fem",'Classificação geral'!$K50=2),'Classificação geral'!O50,""),"")</f>
        <v/>
      </c>
      <c r="DW57" s="214" t="str">
        <f>IFERROR(IF(AND($DQ57="fem",'Classificação geral'!$K50=2),'Classificação geral'!AH50,""),"")</f>
        <v/>
      </c>
      <c r="DX57" s="216" t="str">
        <f>IFERROR(RANK(DW57,DW:DW,0)+ COUNTIF(DW$12:$DW55,DW57),"")</f>
        <v/>
      </c>
      <c r="DY57" s="209"/>
      <c r="DZ57" s="214" t="str">
        <f>IFERROR(IF(AND('Classificação geral'!$J50="mas",'Classificação geral'!$K50=2,'Classificação geral'!$G50="pct"),'Classificação geral'!$A50,""),"")</f>
        <v/>
      </c>
      <c r="EA57" s="214" t="str">
        <f>IFERROR(IF(AND('Classificação geral'!$J50="mas",'Classificação geral'!$K50=2,'Classificação geral'!$G50="pct"),'Classificação geral'!$B50,""),"")</f>
        <v/>
      </c>
      <c r="EB57" s="215" t="str">
        <f>IF($EA57='Classificação geral'!$B50,'Classificação geral'!$C50,"")</f>
        <v/>
      </c>
      <c r="EC57" s="215" t="str">
        <f>IF($EA57='Classificação geral'!$B50,'Classificação geral'!$D50,"")</f>
        <v/>
      </c>
      <c r="ED57" s="215" t="str">
        <f>IF($EA57='Classificação geral'!$B50,'Classificação geral'!$J50,"")</f>
        <v/>
      </c>
      <c r="EE57" s="214" t="str">
        <f>IFERROR(IF(AND($ED57="mas",'Classificação geral'!$K50=2),'Classificação geral'!K50,""),"")</f>
        <v/>
      </c>
      <c r="EF57" s="214" t="str">
        <f>IFERROR(IF(AND($ED57="mas",'Classificação geral'!$K50=2),'Classificação geral'!AG50,""),"")</f>
        <v/>
      </c>
      <c r="EG57" s="214" t="str">
        <f>IFERROR(IF(AND($ED57="mas",'Classificação geral'!$K50=2),'Classificação geral'!M50,""),"")</f>
        <v/>
      </c>
      <c r="EH57" s="214" t="str">
        <f>IFERROR(IF(AND($ED57="mas",'Classificação geral'!$K50=2),'Classificação geral'!N50,""),"")</f>
        <v/>
      </c>
      <c r="EI57" s="214" t="str">
        <f>IFERROR(IF(AND($ED57="mas",'Classificação geral'!$K50=2),'Classificação geral'!O50,""),"")</f>
        <v/>
      </c>
      <c r="EJ57" s="214" t="str">
        <f>IFERROR(IF(AND($ED57="mas",'Classificação geral'!$K50=2),'Classificação geral'!AH50,""),"")</f>
        <v/>
      </c>
      <c r="EK57" s="216" t="str">
        <f>IFERROR(RANK(EJ57,EJ:EJ,0)+ COUNTIF(EJ$12:$GJ$12,EJ57),"")</f>
        <v/>
      </c>
      <c r="EL57" s="209"/>
      <c r="EM57" s="214" t="str">
        <f>IFERROR(IF(AND('Classificação geral'!$J50="fem",'Classificação geral'!$K50=3,'Classificação geral'!$G50="pct"),'Classificação geral'!$A50,""),"")</f>
        <v/>
      </c>
      <c r="EN57" s="214" t="str">
        <f>IFERROR(IF(AND('Classificação geral'!$J50="fem",'Classificação geral'!$K50=3,'Classificação geral'!$G50="pct"),'Classificação geral'!$B50,""),"")</f>
        <v/>
      </c>
      <c r="EO57" s="215" t="str">
        <f>IF($EN57='Classificação geral'!$B50,'Classificação geral'!$C50,"")</f>
        <v/>
      </c>
      <c r="EP57" s="215" t="str">
        <f>IF($EN57='Classificação geral'!$B50,'Classificação geral'!$D50,"")</f>
        <v/>
      </c>
      <c r="EQ57" s="215" t="str">
        <f>IF($EN57='Classificação geral'!$B50,'Classificação geral'!$J50,"")</f>
        <v/>
      </c>
      <c r="ER57" s="215" t="str">
        <f>IF($EQ57='Classificação geral'!$J50,'Classificação geral'!$K50,"")</f>
        <v/>
      </c>
      <c r="ES57" s="215" t="str">
        <f>IF($ER57='Classificação geral'!$K50,'Classificação geral'!$AG50,"")</f>
        <v/>
      </c>
      <c r="ET57" s="215" t="str">
        <f>IF($ER57='Classificação geral'!$K50,'Classificação geral'!$M50,"")</f>
        <v/>
      </c>
      <c r="EU57" s="215" t="str">
        <f>IF($ER57='Classificação geral'!$K50,'Classificação geral'!$N50,"")</f>
        <v/>
      </c>
      <c r="EV57" s="215" t="str">
        <f>IF($ER57='Classificação geral'!$K50,'Classificação geral'!$O50,"")</f>
        <v/>
      </c>
      <c r="EW57" s="215" t="str">
        <f>IF($ER57='Classificação geral'!$K50,'Classificação geral'!$AH50,"")</f>
        <v/>
      </c>
      <c r="EX57" s="216" t="str">
        <f>IFERROR(RANK(EW57,EW:EW,0)+ COUNTIF(EW$12:$GW55,EW57),"")</f>
        <v/>
      </c>
      <c r="EY57" s="209"/>
      <c r="EZ57" s="214" t="str">
        <f>IFERROR(IF(AND('Classificação geral'!$J50="mas",'Classificação geral'!$K50=3,'Classificação geral'!$G50="PCT"),'Classificação geral'!$A50,""),"")</f>
        <v/>
      </c>
      <c r="FA57" s="214" t="str">
        <f>IFERROR(IF(AND('Classificação geral'!$J50="mas",'Classificação geral'!$K50=3,'Classificação geral'!$G50="PCT"),'Classificação geral'!$B50,""),"")</f>
        <v/>
      </c>
      <c r="FB57" s="215" t="str">
        <f>IF($FA57='Classificação geral'!$B50,'Classificação geral'!$C50,"")</f>
        <v/>
      </c>
      <c r="FC57" s="215" t="str">
        <f>IF($FA57='Classificação geral'!$B50,'Classificação geral'!$D50,"")</f>
        <v/>
      </c>
      <c r="FD57" s="215" t="str">
        <f>IF($FA57='Classificação geral'!$B50,'Classificação geral'!$J50,"")</f>
        <v/>
      </c>
      <c r="FE57" s="214" t="str">
        <f>IFERROR(IF(AND($FD57="mas",'Classificação geral'!$K50=3),'Classificação geral'!K50,""),"")</f>
        <v/>
      </c>
      <c r="FF57" s="214" t="str">
        <f>IFERROR(IF(AND($FD57="mas",'Classificação geral'!$K50=3),'Classificação geral'!AG50,""),"")</f>
        <v/>
      </c>
      <c r="FG57" s="214" t="str">
        <f>IFERROR(IF(AND($FD57="mas",'Classificação geral'!$K50=3),'Classificação geral'!M50,""),"")</f>
        <v/>
      </c>
      <c r="FH57" s="214" t="str">
        <f>IFERROR(IF(AND($FD57="mas",'Classificação geral'!$K50=3),'Classificação geral'!N50,""),"")</f>
        <v/>
      </c>
      <c r="FI57" s="214" t="str">
        <f>IFERROR(IF(AND($FD57="mas",'Classificação geral'!$K50=3),'Classificação geral'!O50,""),"")</f>
        <v/>
      </c>
      <c r="FJ57" s="214" t="str">
        <f>IFERROR(IF(AND($FD57="mas",'Classificação geral'!$K50=3),'Classificação geral'!AH50,""),"")</f>
        <v/>
      </c>
      <c r="FK57" s="216" t="str">
        <f>IFERROR(RANK(FJ57,FJ:FJ,0)+ COUNTIF(FJ$12:$FJ55,FJ57),"")</f>
        <v/>
      </c>
    </row>
    <row r="58" spans="2:167" s="199" customFormat="1" ht="24.75" customHeight="1" x14ac:dyDescent="0.4">
      <c r="B58" s="248" t="str">
        <f t="shared" si="54"/>
        <v/>
      </c>
      <c r="C58" s="238" t="str">
        <f t="shared" si="55"/>
        <v/>
      </c>
      <c r="D58" s="238" t="str">
        <f t="shared" si="56"/>
        <v/>
      </c>
      <c r="E58" s="238" t="str">
        <f t="shared" si="57"/>
        <v/>
      </c>
      <c r="F58" s="239" t="str">
        <f t="shared" si="58"/>
        <v/>
      </c>
      <c r="G58" s="239" t="str">
        <f t="shared" si="59"/>
        <v/>
      </c>
      <c r="H58" s="240" t="str">
        <f t="shared" si="60"/>
        <v/>
      </c>
      <c r="I58" s="240" t="str">
        <f t="shared" si="61"/>
        <v/>
      </c>
      <c r="J58" s="240" t="str">
        <f t="shared" si="62"/>
        <v/>
      </c>
      <c r="K58" s="241">
        <v>45</v>
      </c>
      <c r="L58" s="432"/>
      <c r="M58" s="242"/>
      <c r="N58" s="242"/>
      <c r="O58" s="248" t="str">
        <f t="shared" si="63"/>
        <v/>
      </c>
      <c r="P58" s="238" t="str">
        <f t="shared" si="64"/>
        <v/>
      </c>
      <c r="Q58" s="238" t="str">
        <f t="shared" si="65"/>
        <v/>
      </c>
      <c r="R58" s="238" t="str">
        <f t="shared" si="66"/>
        <v/>
      </c>
      <c r="S58" s="239" t="str">
        <f t="shared" si="67"/>
        <v/>
      </c>
      <c r="T58" s="239" t="str">
        <f t="shared" si="68"/>
        <v/>
      </c>
      <c r="U58" s="240" t="str">
        <f t="shared" si="69"/>
        <v/>
      </c>
      <c r="V58" s="240" t="str">
        <f t="shared" si="70"/>
        <v/>
      </c>
      <c r="W58" s="240" t="str">
        <f t="shared" si="71"/>
        <v/>
      </c>
      <c r="X58" s="241">
        <v>45</v>
      </c>
      <c r="Y58" s="432"/>
      <c r="Z58" s="242"/>
      <c r="AA58" s="243"/>
      <c r="AB58" s="249" t="str">
        <f t="shared" si="72"/>
        <v/>
      </c>
      <c r="AC58" s="238" t="str">
        <f t="shared" si="73"/>
        <v/>
      </c>
      <c r="AD58" s="238" t="str">
        <f t="shared" si="74"/>
        <v/>
      </c>
      <c r="AE58" s="238" t="str">
        <f t="shared" si="75"/>
        <v/>
      </c>
      <c r="AF58" s="239" t="str">
        <f t="shared" si="76"/>
        <v/>
      </c>
      <c r="AG58" s="239" t="str">
        <f t="shared" si="77"/>
        <v/>
      </c>
      <c r="AH58" s="240" t="str">
        <f t="shared" si="78"/>
        <v/>
      </c>
      <c r="AI58" s="240" t="str">
        <f t="shared" si="79"/>
        <v/>
      </c>
      <c r="AJ58" s="240" t="str">
        <f t="shared" si="80"/>
        <v/>
      </c>
      <c r="AK58" s="241">
        <v>45</v>
      </c>
      <c r="AL58" s="432"/>
      <c r="AM58" s="242"/>
      <c r="AN58" s="242"/>
      <c r="AO58" s="249" t="str">
        <f t="shared" si="81"/>
        <v/>
      </c>
      <c r="AP58" s="238" t="str">
        <f t="shared" si="82"/>
        <v/>
      </c>
      <c r="AQ58" s="238" t="str">
        <f t="shared" si="83"/>
        <v/>
      </c>
      <c r="AR58" s="238" t="str">
        <f t="shared" si="84"/>
        <v/>
      </c>
      <c r="AS58" s="239" t="str">
        <f t="shared" si="85"/>
        <v/>
      </c>
      <c r="AT58" s="239" t="str">
        <f t="shared" si="86"/>
        <v/>
      </c>
      <c r="AU58" s="240" t="str">
        <f t="shared" si="87"/>
        <v/>
      </c>
      <c r="AV58" s="240" t="str">
        <f t="shared" si="88"/>
        <v/>
      </c>
      <c r="AW58" s="240" t="str">
        <f t="shared" si="89"/>
        <v/>
      </c>
      <c r="AX58" s="241">
        <v>45</v>
      </c>
      <c r="AY58" s="432"/>
      <c r="AZ58" s="243"/>
      <c r="BA58" s="243"/>
      <c r="BB58" s="248" t="str">
        <f t="shared" si="90"/>
        <v/>
      </c>
      <c r="BC58" s="238" t="str">
        <f t="shared" si="91"/>
        <v/>
      </c>
      <c r="BD58" s="238" t="str">
        <f t="shared" si="92"/>
        <v/>
      </c>
      <c r="BE58" s="238" t="str">
        <f t="shared" si="93"/>
        <v/>
      </c>
      <c r="BF58" s="239" t="str">
        <f t="shared" si="94"/>
        <v/>
      </c>
      <c r="BG58" s="239" t="str">
        <f t="shared" si="95"/>
        <v/>
      </c>
      <c r="BH58" s="239" t="str">
        <f t="shared" si="96"/>
        <v/>
      </c>
      <c r="BI58" s="239" t="str">
        <f t="shared" si="97"/>
        <v/>
      </c>
      <c r="BJ58" s="240" t="str">
        <f t="shared" si="98"/>
        <v/>
      </c>
      <c r="BK58" s="241">
        <v>45</v>
      </c>
      <c r="BL58" s="432"/>
      <c r="BM58" s="242"/>
      <c r="BN58" s="242"/>
      <c r="BO58" s="248" t="str">
        <f t="shared" si="45"/>
        <v/>
      </c>
      <c r="BP58" s="238" t="str">
        <f t="shared" si="46"/>
        <v/>
      </c>
      <c r="BQ58" s="238" t="str">
        <f t="shared" si="47"/>
        <v/>
      </c>
      <c r="BR58" s="238" t="str">
        <f t="shared" si="48"/>
        <v/>
      </c>
      <c r="BS58" s="239" t="str">
        <f t="shared" si="49"/>
        <v/>
      </c>
      <c r="BT58" s="239" t="str">
        <f t="shared" si="50"/>
        <v/>
      </c>
      <c r="BU58" s="240" t="str">
        <f t="shared" si="51"/>
        <v/>
      </c>
      <c r="BV58" s="240" t="str">
        <f t="shared" si="52"/>
        <v/>
      </c>
      <c r="BW58" s="240" t="str">
        <f t="shared" si="53"/>
        <v/>
      </c>
      <c r="BX58" s="241">
        <v>45</v>
      </c>
      <c r="BY58" s="432"/>
      <c r="CM58" s="214" t="str">
        <f>IFERROR(IF(AND('Classificação geral'!$J51="FEM",'Classificação geral'!$K51=1,'Classificação geral'!G51="PCT"),'Classificação geral'!A51,""),"")</f>
        <v/>
      </c>
      <c r="CN58" s="214" t="str">
        <f>IFERROR(IF(AND('Classificação geral'!$J51="FEM",'Classificação geral'!$K51=1,'Classificação geral'!G51="PCT"),'Classificação geral'!$B51,""),"")</f>
        <v/>
      </c>
      <c r="CO58" s="215" t="str">
        <f>IF($CN58='Classificação geral'!$B51,'Classificação geral'!$C51,"")</f>
        <v/>
      </c>
      <c r="CP58" s="215" t="str">
        <f>IF($CN58='Classificação geral'!$B51,'Classificação geral'!$D51,"")</f>
        <v/>
      </c>
      <c r="CQ58" s="215" t="str">
        <f>IF($CN58='Classificação geral'!$B51,'Classificação geral'!$J51,"")</f>
        <v/>
      </c>
      <c r="CR58" s="215" t="str">
        <f>IF($CQ58='Classificação geral'!$J51,'Classificação geral'!$K51,"")</f>
        <v/>
      </c>
      <c r="CS58" s="205" t="str">
        <f>IF($CR58='Classificação geral'!$K51,'Classificação geral'!$AG51,"")</f>
        <v/>
      </c>
      <c r="CT58" s="215" t="str">
        <f>IF($CR58='Classificação geral'!$K51,'Classificação geral'!$M51,"")</f>
        <v/>
      </c>
      <c r="CU58" s="215" t="str">
        <f>IF($CR58='Classificação geral'!$K51,'Classificação geral'!$N51,"")</f>
        <v/>
      </c>
      <c r="CV58" s="215" t="str">
        <f>IF($CR58='Classificação geral'!$K51,'Classificação geral'!$O51,"")</f>
        <v/>
      </c>
      <c r="CW58" s="309" t="str">
        <f>IF($CR58='Classificação geral'!$K51,'Classificação geral'!$AH51,"")</f>
        <v/>
      </c>
      <c r="CX58" s="216" t="str">
        <f>IFERROR(RANK(CW58,CW:CW,0)+ COUNTIF($CW$12:CW57,CW58),"")</f>
        <v/>
      </c>
      <c r="CY58" s="209" t="str">
        <f ca="1">IFERROR(RDEM(CX58,CX:CX,0),"")</f>
        <v/>
      </c>
      <c r="CZ58" s="214" t="str">
        <f>IFERROR(IF(AND('Classificação geral'!$J51="mas",'Classificação geral'!$K51=1,'Classificação geral'!$G51="pct"),'Classificação geral'!$A51,""),"")</f>
        <v/>
      </c>
      <c r="DA58" s="214" t="str">
        <f>IFERROR(IF(AND('Classificação geral'!$J51="mas",'Classificação geral'!$K51=1,'Classificação geral'!$G51="PCT"),'Classificação geral'!$B51,""),"")</f>
        <v/>
      </c>
      <c r="DB58" s="215" t="str">
        <f>IF($DA58='Classificação geral'!$B51,'Classificação geral'!$C51,"")</f>
        <v/>
      </c>
      <c r="DC58" s="215" t="str">
        <f>IF($DA58='Classificação geral'!$B51,'Classificação geral'!$D51,"")</f>
        <v/>
      </c>
      <c r="DD58" s="215" t="str">
        <f>IF($DA58='Classificação geral'!$B51,'Classificação geral'!$J51,"")</f>
        <v/>
      </c>
      <c r="DE58" s="214" t="str">
        <f>IFERROR(IF(AND($DD58="mas",'Classificação geral'!$K51=1),'Classificação geral'!K51,""),"")</f>
        <v/>
      </c>
      <c r="DF58" s="214" t="str">
        <f>IFERROR(IF(AND($DD58="mas",'Classificação geral'!$K51=1),'Classificação geral'!AG51,""),"")</f>
        <v/>
      </c>
      <c r="DG58" s="214" t="str">
        <f>IFERROR(IF(AND($DD58="mas",'Classificação geral'!$K51=1),'Classificação geral'!M51,""),"")</f>
        <v/>
      </c>
      <c r="DH58" s="214" t="str">
        <f>IFERROR(IF(AND($DD58="mas",'Classificação geral'!$K51=1),'Classificação geral'!N51,""),"")</f>
        <v/>
      </c>
      <c r="DI58" s="214" t="str">
        <f>IFERROR(IF(AND($DD58="mas",'Classificação geral'!$K51=1),'Classificação geral'!O51,""),"")</f>
        <v/>
      </c>
      <c r="DJ58" s="214" t="str">
        <f>IFERROR(IF(AND($DD58="mas",'Classificação geral'!$K51=1),'Classificação geral'!AH51,""),"")</f>
        <v/>
      </c>
      <c r="DK58" s="216" t="str">
        <f>IFERROR(RANK(DJ58,DJ45:DJ244,0)+ COUNTIF($DJ$12:DJ57,DJ58),"")</f>
        <v/>
      </c>
      <c r="DL58" s="209"/>
      <c r="DM58" s="214" t="str">
        <f>IFERROR(IF(AND('Classificação geral'!$J51="fem",'Classificação geral'!$K51=2,'Classificação geral'!$G51="pct"),'Classificação geral'!$A51,""),"")</f>
        <v/>
      </c>
      <c r="DN58" s="214" t="str">
        <f>IFERROR(IF(AND('Classificação geral'!$J51="fem",'Classificação geral'!$K51=2,'Classificação geral'!$G51="pct"),'Classificação geral'!$B51,""),"")</f>
        <v/>
      </c>
      <c r="DO58" s="215" t="str">
        <f>IF($DN58='Classificação geral'!$B51,'Classificação geral'!$C51,"")</f>
        <v/>
      </c>
      <c r="DP58" s="215" t="str">
        <f>IF($DN58='Classificação geral'!$B51,'Classificação geral'!$D51,"")</f>
        <v/>
      </c>
      <c r="DQ58" s="215" t="str">
        <f>IF($DN58='Classificação geral'!$B51,'Classificação geral'!$J51,"")</f>
        <v/>
      </c>
      <c r="DR58" s="214" t="str">
        <f>IFERROR(IF(AND($DQ58="fem",'Classificação geral'!$K51=2),'Classificação geral'!K51,""),"")</f>
        <v/>
      </c>
      <c r="DS58" s="214" t="str">
        <f>IFERROR(IF(AND($DQ58="fem",'Classificação geral'!$K51=2),'Classificação geral'!AG51,""),"")</f>
        <v/>
      </c>
      <c r="DT58" s="214" t="str">
        <f>IFERROR(IF(AND($DQ58="fem",'Classificação geral'!$K51=2),'Classificação geral'!M51,""),"")</f>
        <v/>
      </c>
      <c r="DU58" s="214" t="str">
        <f>IFERROR(IF(AND($DQ58="fem",'Classificação geral'!$K51=2),'Classificação geral'!N51,""),"")</f>
        <v/>
      </c>
      <c r="DV58" s="214" t="str">
        <f>IFERROR(IF(AND($DQ58="fem",'Classificação geral'!$K51=2),'Classificação geral'!O51,""),"")</f>
        <v/>
      </c>
      <c r="DW58" s="214" t="str">
        <f>IFERROR(IF(AND($DQ58="fem",'Classificação geral'!$K51=2),'Classificação geral'!AH51,""),"")</f>
        <v/>
      </c>
      <c r="DX58" s="216" t="str">
        <f>IFERROR(RANK(DW58,DW:DW,0)+ COUNTIF(DW$12:$DW56,DW58),"")</f>
        <v/>
      </c>
      <c r="DY58" s="209"/>
      <c r="DZ58" s="214" t="str">
        <f>IFERROR(IF(AND('Classificação geral'!$J51="mas",'Classificação geral'!$K51=2,'Classificação geral'!$G51="pct"),'Classificação geral'!$A51,""),"")</f>
        <v/>
      </c>
      <c r="EA58" s="214" t="str">
        <f>IFERROR(IF(AND('Classificação geral'!$J51="mas",'Classificação geral'!$K51=2,'Classificação geral'!$G51="pct"),'Classificação geral'!$B51,""),"")</f>
        <v/>
      </c>
      <c r="EB58" s="215" t="str">
        <f>IF($EA58='Classificação geral'!$B51,'Classificação geral'!$C51,"")</f>
        <v/>
      </c>
      <c r="EC58" s="215" t="str">
        <f>IF($EA58='Classificação geral'!$B51,'Classificação geral'!$D51,"")</f>
        <v/>
      </c>
      <c r="ED58" s="215" t="str">
        <f>IF($EA58='Classificação geral'!$B51,'Classificação geral'!$J51,"")</f>
        <v/>
      </c>
      <c r="EE58" s="214" t="str">
        <f>IFERROR(IF(AND($ED58="mas",'Classificação geral'!$K51=2),'Classificação geral'!K51,""),"")</f>
        <v/>
      </c>
      <c r="EF58" s="214" t="str">
        <f>IFERROR(IF(AND($ED58="mas",'Classificação geral'!$K51=2),'Classificação geral'!AG51,""),"")</f>
        <v/>
      </c>
      <c r="EG58" s="214" t="str">
        <f>IFERROR(IF(AND($ED58="mas",'Classificação geral'!$K51=2),'Classificação geral'!M51,""),"")</f>
        <v/>
      </c>
      <c r="EH58" s="214" t="str">
        <f>IFERROR(IF(AND($ED58="mas",'Classificação geral'!$K51=2),'Classificação geral'!N51,""),"")</f>
        <v/>
      </c>
      <c r="EI58" s="214" t="str">
        <f>IFERROR(IF(AND($ED58="mas",'Classificação geral'!$K51=2),'Classificação geral'!O51,""),"")</f>
        <v/>
      </c>
      <c r="EJ58" s="214" t="str">
        <f>IFERROR(IF(AND($ED58="mas",'Classificação geral'!$K51=2),'Classificação geral'!AH51,""),"")</f>
        <v/>
      </c>
      <c r="EK58" s="216" t="str">
        <f>IFERROR(RANK(EJ58,EJ:EJ,0)+ COUNTIF(EJ$12:$GJ$12,EJ58),"")</f>
        <v/>
      </c>
      <c r="EL58" s="209"/>
      <c r="EM58" s="214" t="str">
        <f>IFERROR(IF(AND('Classificação geral'!$J51="fem",'Classificação geral'!$K51=3,'Classificação geral'!$G51="pct"),'Classificação geral'!$A51,""),"")</f>
        <v/>
      </c>
      <c r="EN58" s="214" t="str">
        <f>IFERROR(IF(AND('Classificação geral'!$J51="fem",'Classificação geral'!$K51=3,'Classificação geral'!$G51="pct"),'Classificação geral'!$B51,""),"")</f>
        <v/>
      </c>
      <c r="EO58" s="215" t="str">
        <f>IF($EN58='Classificação geral'!$B51,'Classificação geral'!$C51,"")</f>
        <v/>
      </c>
      <c r="EP58" s="215" t="str">
        <f>IF($EN58='Classificação geral'!$B51,'Classificação geral'!$D51,"")</f>
        <v/>
      </c>
      <c r="EQ58" s="215" t="str">
        <f>IF($EN58='Classificação geral'!$B51,'Classificação geral'!$J51,"")</f>
        <v/>
      </c>
      <c r="ER58" s="215" t="str">
        <f>IF($EQ58='Classificação geral'!$J51,'Classificação geral'!$K51,"")</f>
        <v/>
      </c>
      <c r="ES58" s="215" t="str">
        <f>IF($ER58='Classificação geral'!$K51,'Classificação geral'!$AG51,"")</f>
        <v/>
      </c>
      <c r="ET58" s="215" t="str">
        <f>IF($ER58='Classificação geral'!$K51,'Classificação geral'!$M51,"")</f>
        <v/>
      </c>
      <c r="EU58" s="215" t="str">
        <f>IF($ER58='Classificação geral'!$K51,'Classificação geral'!$N51,"")</f>
        <v/>
      </c>
      <c r="EV58" s="215" t="str">
        <f>IF($ER58='Classificação geral'!$K51,'Classificação geral'!$O51,"")</f>
        <v/>
      </c>
      <c r="EW58" s="215" t="str">
        <f>IF($ER58='Classificação geral'!$K51,'Classificação geral'!$AH51,"")</f>
        <v/>
      </c>
      <c r="EX58" s="216" t="str">
        <f>IFERROR(RANK(EW58,EW:EW,0)+ COUNTIF(EW$12:$GW56,EW58),"")</f>
        <v/>
      </c>
      <c r="EY58" s="209"/>
      <c r="EZ58" s="214" t="str">
        <f>IFERROR(IF(AND('Classificação geral'!$J51="mas",'Classificação geral'!$K51=3,'Classificação geral'!$G51="PCT"),'Classificação geral'!$A51,""),"")</f>
        <v/>
      </c>
      <c r="FA58" s="214" t="str">
        <f>IFERROR(IF(AND('Classificação geral'!$J51="mas",'Classificação geral'!$K51=3,'Classificação geral'!$G51="PCT"),'Classificação geral'!$B51,""),"")</f>
        <v/>
      </c>
      <c r="FB58" s="215" t="str">
        <f>IF($FA58='Classificação geral'!$B51,'Classificação geral'!$C51,"")</f>
        <v/>
      </c>
      <c r="FC58" s="215" t="str">
        <f>IF($FA58='Classificação geral'!$B51,'Classificação geral'!$D51,"")</f>
        <v/>
      </c>
      <c r="FD58" s="215" t="str">
        <f>IF($FA58='Classificação geral'!$B51,'Classificação geral'!$J51,"")</f>
        <v/>
      </c>
      <c r="FE58" s="214" t="str">
        <f>IFERROR(IF(AND($FD58="mas",'Classificação geral'!$K51=3),'Classificação geral'!K51,""),"")</f>
        <v/>
      </c>
      <c r="FF58" s="214" t="str">
        <f>IFERROR(IF(AND($FD58="mas",'Classificação geral'!$K51=3),'Classificação geral'!AG51,""),"")</f>
        <v/>
      </c>
      <c r="FG58" s="214" t="str">
        <f>IFERROR(IF(AND($FD58="mas",'Classificação geral'!$K51=3),'Classificação geral'!M51,""),"")</f>
        <v/>
      </c>
      <c r="FH58" s="214" t="str">
        <f>IFERROR(IF(AND($FD58="mas",'Classificação geral'!$K51=3),'Classificação geral'!N51,""),"")</f>
        <v/>
      </c>
      <c r="FI58" s="214" t="str">
        <f>IFERROR(IF(AND($FD58="mas",'Classificação geral'!$K51=3),'Classificação geral'!O51,""),"")</f>
        <v/>
      </c>
      <c r="FJ58" s="214" t="str">
        <f>IFERROR(IF(AND($FD58="mas",'Classificação geral'!$K51=3),'Classificação geral'!AH51,""),"")</f>
        <v/>
      </c>
      <c r="FK58" s="216" t="str">
        <f>IFERROR(RANK(FJ58,FJ:FJ,0)+ COUNTIF(FJ$12:$FJ56,FJ58),"")</f>
        <v/>
      </c>
    </row>
    <row r="59" spans="2:167" s="199" customFormat="1" ht="24.75" customHeight="1" x14ac:dyDescent="0.4">
      <c r="B59" s="248" t="str">
        <f t="shared" si="54"/>
        <v/>
      </c>
      <c r="C59" s="238" t="str">
        <f t="shared" si="55"/>
        <v/>
      </c>
      <c r="D59" s="238" t="str">
        <f t="shared" si="56"/>
        <v/>
      </c>
      <c r="E59" s="238" t="str">
        <f t="shared" si="57"/>
        <v/>
      </c>
      <c r="F59" s="239" t="str">
        <f t="shared" si="58"/>
        <v/>
      </c>
      <c r="G59" s="239" t="str">
        <f t="shared" si="59"/>
        <v/>
      </c>
      <c r="H59" s="240" t="str">
        <f t="shared" si="60"/>
        <v/>
      </c>
      <c r="I59" s="240" t="str">
        <f t="shared" si="61"/>
        <v/>
      </c>
      <c r="J59" s="240" t="str">
        <f t="shared" si="62"/>
        <v/>
      </c>
      <c r="K59" s="241">
        <v>46</v>
      </c>
      <c r="L59" s="432"/>
      <c r="M59" s="242"/>
      <c r="N59" s="242"/>
      <c r="O59" s="248" t="str">
        <f t="shared" si="63"/>
        <v/>
      </c>
      <c r="P59" s="238" t="str">
        <f t="shared" si="64"/>
        <v/>
      </c>
      <c r="Q59" s="238" t="str">
        <f t="shared" si="65"/>
        <v/>
      </c>
      <c r="R59" s="238" t="str">
        <f t="shared" si="66"/>
        <v/>
      </c>
      <c r="S59" s="239" t="str">
        <f t="shared" si="67"/>
        <v/>
      </c>
      <c r="T59" s="239" t="str">
        <f t="shared" si="68"/>
        <v/>
      </c>
      <c r="U59" s="240" t="str">
        <f t="shared" si="69"/>
        <v/>
      </c>
      <c r="V59" s="240" t="str">
        <f t="shared" si="70"/>
        <v/>
      </c>
      <c r="W59" s="240" t="str">
        <f t="shared" si="71"/>
        <v/>
      </c>
      <c r="X59" s="241">
        <v>46</v>
      </c>
      <c r="Y59" s="432"/>
      <c r="Z59" s="242"/>
      <c r="AA59" s="243"/>
      <c r="AB59" s="249" t="str">
        <f t="shared" si="72"/>
        <v/>
      </c>
      <c r="AC59" s="238" t="str">
        <f t="shared" si="73"/>
        <v/>
      </c>
      <c r="AD59" s="238" t="str">
        <f t="shared" si="74"/>
        <v/>
      </c>
      <c r="AE59" s="238" t="str">
        <f t="shared" si="75"/>
        <v/>
      </c>
      <c r="AF59" s="239" t="str">
        <f t="shared" si="76"/>
        <v/>
      </c>
      <c r="AG59" s="239" t="str">
        <f t="shared" si="77"/>
        <v/>
      </c>
      <c r="AH59" s="240" t="str">
        <f t="shared" si="78"/>
        <v/>
      </c>
      <c r="AI59" s="240" t="str">
        <f t="shared" si="79"/>
        <v/>
      </c>
      <c r="AJ59" s="240" t="str">
        <f t="shared" si="80"/>
        <v/>
      </c>
      <c r="AK59" s="241">
        <v>46</v>
      </c>
      <c r="AL59" s="432"/>
      <c r="AM59" s="242"/>
      <c r="AN59" s="242"/>
      <c r="AO59" s="249" t="str">
        <f t="shared" si="81"/>
        <v/>
      </c>
      <c r="AP59" s="238" t="str">
        <f t="shared" si="82"/>
        <v/>
      </c>
      <c r="AQ59" s="238" t="str">
        <f t="shared" si="83"/>
        <v/>
      </c>
      <c r="AR59" s="238" t="str">
        <f t="shared" si="84"/>
        <v/>
      </c>
      <c r="AS59" s="239" t="str">
        <f t="shared" si="85"/>
        <v/>
      </c>
      <c r="AT59" s="239" t="str">
        <f t="shared" si="86"/>
        <v/>
      </c>
      <c r="AU59" s="240" t="str">
        <f t="shared" si="87"/>
        <v/>
      </c>
      <c r="AV59" s="240" t="str">
        <f t="shared" si="88"/>
        <v/>
      </c>
      <c r="AW59" s="240" t="str">
        <f t="shared" si="89"/>
        <v/>
      </c>
      <c r="AX59" s="241">
        <v>46</v>
      </c>
      <c r="AY59" s="432"/>
      <c r="AZ59" s="243"/>
      <c r="BA59" s="243"/>
      <c r="BB59" s="248" t="str">
        <f t="shared" si="90"/>
        <v/>
      </c>
      <c r="BC59" s="238" t="str">
        <f t="shared" si="91"/>
        <v/>
      </c>
      <c r="BD59" s="238" t="str">
        <f t="shared" si="92"/>
        <v/>
      </c>
      <c r="BE59" s="238" t="str">
        <f t="shared" si="93"/>
        <v/>
      </c>
      <c r="BF59" s="239" t="str">
        <f t="shared" si="94"/>
        <v/>
      </c>
      <c r="BG59" s="239" t="str">
        <f t="shared" si="95"/>
        <v/>
      </c>
      <c r="BH59" s="239" t="str">
        <f t="shared" si="96"/>
        <v/>
      </c>
      <c r="BI59" s="239" t="str">
        <f t="shared" si="97"/>
        <v/>
      </c>
      <c r="BJ59" s="240" t="str">
        <f t="shared" si="98"/>
        <v/>
      </c>
      <c r="BK59" s="241">
        <v>46</v>
      </c>
      <c r="BL59" s="432"/>
      <c r="BM59" s="242"/>
      <c r="BN59" s="242"/>
      <c r="BO59" s="248" t="str">
        <f>IFERROR(INDEX($EZ$14:$EZ$160,MATCH($BX59,$FK$14:$FK$160,0)),"")</f>
        <v/>
      </c>
      <c r="BP59" s="238" t="str">
        <f>IFERROR(INDEX($FA$14:$FA$160,MATCH($BX59,$FK$14:$FK$160,0)),"")</f>
        <v/>
      </c>
      <c r="BQ59" s="238" t="str">
        <f>IFERROR(INDEX($FB$14:$FB$160,MATCH($BX59,$FK$14:$FK$160,0)),"")</f>
        <v/>
      </c>
      <c r="BR59" s="238" t="str">
        <f>IFERROR(INDEX($FC$14:$FC$160,MATCH($BX59,$FK$14:$FK$160,0)),"")</f>
        <v/>
      </c>
      <c r="BS59" s="239" t="str">
        <f>IFERROR(INDEX($FD$14:$FD$160,MATCH($BX59,$FK$14:$FK$160,0)),"")</f>
        <v/>
      </c>
      <c r="BT59" s="239" t="str">
        <f>IFERROR(INDEX($FE$14:$FE$160,MATCH($BX59,$FK$14:$FK$160,0)),"")</f>
        <v/>
      </c>
      <c r="BU59" s="240" t="str">
        <f>IFERROR(INDEX($FF$14:$FF$160,MATCH($BX59,$FK$14:$FK$160,0)),"")</f>
        <v/>
      </c>
      <c r="BV59" s="240" t="str">
        <f>IFERROR(INDEX($FI$14:$FI$160,MATCH($BX59,$FK$14:$FK$160,0)),"")</f>
        <v/>
      </c>
      <c r="BW59" s="240" t="str">
        <f>IFERROR(INDEX($FJ$14:$FJ$160,MATCH($BX59,$FK$14:$FK$160,0)),"")</f>
        <v/>
      </c>
      <c r="BX59" s="241">
        <v>46</v>
      </c>
      <c r="BY59" s="432"/>
      <c r="BZ59" s="202"/>
      <c r="CA59" s="202"/>
      <c r="CB59" s="202"/>
      <c r="CC59" s="202"/>
      <c r="CD59" s="202"/>
      <c r="CE59" s="202"/>
      <c r="CF59" s="202"/>
      <c r="CG59" s="202"/>
      <c r="CH59" s="202"/>
      <c r="CI59" s="202"/>
      <c r="CJ59" s="202"/>
      <c r="CK59" s="202"/>
      <c r="CL59" s="202"/>
      <c r="CM59" s="214" t="str">
        <f>IFERROR(IF(AND('Classificação geral'!$J52="FEM",'Classificação geral'!$K52=1,'Classificação geral'!G52="PCT"),'Classificação geral'!A52,""),"")</f>
        <v/>
      </c>
      <c r="CN59" s="214" t="str">
        <f>IFERROR(IF(AND('Classificação geral'!$J52="FEM",'Classificação geral'!$K52=1,'Classificação geral'!G52="PCT"),'Classificação geral'!$B52,""),"")</f>
        <v/>
      </c>
      <c r="CO59" s="215" t="str">
        <f>IF($CN59='Classificação geral'!$B52,'Classificação geral'!$C52,"")</f>
        <v/>
      </c>
      <c r="CP59" s="215" t="str">
        <f>IF($CN59='Classificação geral'!$B52,'Classificação geral'!$D52,"")</f>
        <v/>
      </c>
      <c r="CQ59" s="215" t="str">
        <f>IF($CN59='Classificação geral'!$B52,'Classificação geral'!$J52,"")</f>
        <v/>
      </c>
      <c r="CR59" s="215" t="str">
        <f>IF($CQ59='Classificação geral'!$J52,'Classificação geral'!$K52,"")</f>
        <v/>
      </c>
      <c r="CS59" s="205" t="str">
        <f>IF($CR59='Classificação geral'!$K52,'Classificação geral'!$AG52,"")</f>
        <v/>
      </c>
      <c r="CT59" s="215" t="str">
        <f>IF($CR59='Classificação geral'!$K52,'Classificação geral'!$M52,"")</f>
        <v/>
      </c>
      <c r="CU59" s="215" t="str">
        <f>IF($CR59='Classificação geral'!$K52,'Classificação geral'!$N52,"")</f>
        <v/>
      </c>
      <c r="CV59" s="215" t="str">
        <f>IF($CR59='Classificação geral'!$K52,'Classificação geral'!$O52,"")</f>
        <v/>
      </c>
      <c r="CW59" s="309" t="str">
        <f>IF($CR59='Classificação geral'!$K52,'Classificação geral'!$AH52,"")</f>
        <v/>
      </c>
      <c r="CX59" s="216" t="str">
        <f>IFERROR(RANK(CW59,CW:CW,0)+ COUNTIF($CW$12:CW58,CW59),"")</f>
        <v/>
      </c>
      <c r="CY59" s="209" t="str">
        <f ca="1">IFERROR(RDEM(CX59,CX:CX,0),"")</f>
        <v/>
      </c>
      <c r="CZ59" s="214" t="str">
        <f>IFERROR(IF(AND('Classificação geral'!$J52="mas",'Classificação geral'!$K52=1,'Classificação geral'!$G52="pct"),'Classificação geral'!$A52,""),"")</f>
        <v/>
      </c>
      <c r="DA59" s="214" t="str">
        <f>IFERROR(IF(AND('Classificação geral'!$J52="mas",'Classificação geral'!$K52=1,'Classificação geral'!$G52="PCT"),'Classificação geral'!$B52,""),"")</f>
        <v/>
      </c>
      <c r="DB59" s="215" t="str">
        <f>IF($DA59='Classificação geral'!$B52,'Classificação geral'!$C52,"")</f>
        <v/>
      </c>
      <c r="DC59" s="215" t="str">
        <f>IF($DA59='Classificação geral'!$B52,'Classificação geral'!$D52,"")</f>
        <v/>
      </c>
      <c r="DD59" s="215" t="str">
        <f>IF($DA59='Classificação geral'!$B52,'Classificação geral'!$J52,"")</f>
        <v/>
      </c>
      <c r="DE59" s="214" t="str">
        <f>IFERROR(IF(AND($DD59="mas",'Classificação geral'!$K52=1),'Classificação geral'!K52,""),"")</f>
        <v/>
      </c>
      <c r="DF59" s="214" t="str">
        <f>IFERROR(IF(AND($DD59="mas",'Classificação geral'!$K52=1),'Classificação geral'!AG52,""),"")</f>
        <v/>
      </c>
      <c r="DG59" s="214" t="str">
        <f>IFERROR(IF(AND($DD59="mas",'Classificação geral'!$K52=1),'Classificação geral'!M52,""),"")</f>
        <v/>
      </c>
      <c r="DH59" s="214" t="str">
        <f>IFERROR(IF(AND($DD59="mas",'Classificação geral'!$K52=1),'Classificação geral'!N52,""),"")</f>
        <v/>
      </c>
      <c r="DI59" s="214" t="str">
        <f>IFERROR(IF(AND($DD59="mas",'Classificação geral'!$K52=1),'Classificação geral'!O52,""),"")</f>
        <v/>
      </c>
      <c r="DJ59" s="214" t="str">
        <f>IFERROR(IF(AND($DD59="mas",'Classificação geral'!$K52=1),'Classificação geral'!AH52,""),"")</f>
        <v/>
      </c>
      <c r="DK59" s="216" t="str">
        <f>IFERROR(RANK(DJ59,DJ46:DJ245,0)+ COUNTIF($DJ$12:DJ58,DJ59),"")</f>
        <v/>
      </c>
      <c r="DL59" s="209"/>
      <c r="DM59" s="214" t="str">
        <f>IFERROR(IF(AND('Classificação geral'!$J52="fem",'Classificação geral'!$K52=2,'Classificação geral'!$G52="pct"),'Classificação geral'!$A52,""),"")</f>
        <v/>
      </c>
      <c r="DN59" s="214" t="str">
        <f>IFERROR(IF(AND('Classificação geral'!$J52="fem",'Classificação geral'!$K52=2,'Classificação geral'!$G52="pct"),'Classificação geral'!$B52,""),"")</f>
        <v/>
      </c>
      <c r="DO59" s="215" t="str">
        <f>IF($DN59='Classificação geral'!$B52,'Classificação geral'!$C52,"")</f>
        <v/>
      </c>
      <c r="DP59" s="215" t="str">
        <f>IF($DN59='Classificação geral'!$B52,'Classificação geral'!$D52,"")</f>
        <v/>
      </c>
      <c r="DQ59" s="215" t="str">
        <f>IF($DN59='Classificação geral'!$B52,'Classificação geral'!$J52,"")</f>
        <v/>
      </c>
      <c r="DR59" s="214" t="str">
        <f>IFERROR(IF(AND($DQ59="fem",'Classificação geral'!$K52=2),'Classificação geral'!K52,""),"")</f>
        <v/>
      </c>
      <c r="DS59" s="214" t="str">
        <f>IFERROR(IF(AND($DQ59="fem",'Classificação geral'!$K52=2),'Classificação geral'!AG52,""),"")</f>
        <v/>
      </c>
      <c r="DT59" s="214" t="str">
        <f>IFERROR(IF(AND($DQ59="fem",'Classificação geral'!$K52=2),'Classificação geral'!M52,""),"")</f>
        <v/>
      </c>
      <c r="DU59" s="214" t="str">
        <f>IFERROR(IF(AND($DQ59="fem",'Classificação geral'!$K52=2),'Classificação geral'!N52,""),"")</f>
        <v/>
      </c>
      <c r="DV59" s="214" t="str">
        <f>IFERROR(IF(AND($DQ59="fem",'Classificação geral'!$K52=2),'Classificação geral'!O52,""),"")</f>
        <v/>
      </c>
      <c r="DW59" s="214" t="str">
        <f>IFERROR(IF(AND($DQ59="fem",'Classificação geral'!$K52=2),'Classificação geral'!AH52,""),"")</f>
        <v/>
      </c>
      <c r="DX59" s="216" t="str">
        <f>IFERROR(RANK(DW59,DW:DW,0)+ COUNTIF(DW$12:$DW57,DW59),"")</f>
        <v/>
      </c>
      <c r="DY59" s="209"/>
      <c r="DZ59" s="214" t="str">
        <f>IFERROR(IF(AND('Classificação geral'!$J52="mas",'Classificação geral'!$K52=2,'Classificação geral'!$G52="pct"),'Classificação geral'!$A52,""),"")</f>
        <v/>
      </c>
      <c r="EA59" s="214" t="str">
        <f>IFERROR(IF(AND('Classificação geral'!$J52="mas",'Classificação geral'!$K52=2,'Classificação geral'!$G52="pct"),'Classificação geral'!$B52,""),"")</f>
        <v/>
      </c>
      <c r="EB59" s="215" t="str">
        <f>IF($EA59='Classificação geral'!$B52,'Classificação geral'!$C52,"")</f>
        <v/>
      </c>
      <c r="EC59" s="215" t="str">
        <f>IF($EA59='Classificação geral'!$B52,'Classificação geral'!$D52,"")</f>
        <v/>
      </c>
      <c r="ED59" s="215" t="str">
        <f>IF($EA59='Classificação geral'!$B52,'Classificação geral'!$J52,"")</f>
        <v/>
      </c>
      <c r="EE59" s="214" t="str">
        <f>IFERROR(IF(AND($ED59="mas",'Classificação geral'!$K52=2),'Classificação geral'!K52,""),"")</f>
        <v/>
      </c>
      <c r="EF59" s="214" t="str">
        <f>IFERROR(IF(AND($ED59="mas",'Classificação geral'!$K52=2),'Classificação geral'!AG52,""),"")</f>
        <v/>
      </c>
      <c r="EG59" s="214" t="str">
        <f>IFERROR(IF(AND($ED59="mas",'Classificação geral'!$K52=2),'Classificação geral'!M52,""),"")</f>
        <v/>
      </c>
      <c r="EH59" s="214" t="str">
        <f>IFERROR(IF(AND($ED59="mas",'Classificação geral'!$K52=2),'Classificação geral'!N52,""),"")</f>
        <v/>
      </c>
      <c r="EI59" s="214" t="str">
        <f>IFERROR(IF(AND($ED59="mas",'Classificação geral'!$K52=2),'Classificação geral'!O52,""),"")</f>
        <v/>
      </c>
      <c r="EJ59" s="214" t="str">
        <f>IFERROR(IF(AND($ED59="mas",'Classificação geral'!$K52=2),'Classificação geral'!AH52,""),"")</f>
        <v/>
      </c>
      <c r="EK59" s="216" t="str">
        <f>IFERROR(RANK(EJ59,EJ:EJ,0)+ COUNTIF(EJ$12:$GJ$12,EJ59),"")</f>
        <v/>
      </c>
      <c r="EL59" s="209"/>
      <c r="EM59" s="214" t="str">
        <f>IFERROR(IF(AND('Classificação geral'!$J52="fem",'Classificação geral'!$K52=3,'Classificação geral'!$G52="pct"),'Classificação geral'!$A52,""),"")</f>
        <v/>
      </c>
      <c r="EN59" s="214" t="str">
        <f>IFERROR(IF(AND('Classificação geral'!$J52="fem",'Classificação geral'!$K52=3,'Classificação geral'!$G52="pct"),'Classificação geral'!$B52,""),"")</f>
        <v/>
      </c>
      <c r="EO59" s="215" t="str">
        <f>IF($EN59='Classificação geral'!$B52,'Classificação geral'!$C52,"")</f>
        <v/>
      </c>
      <c r="EP59" s="215" t="str">
        <f>IF($EN59='Classificação geral'!$B52,'Classificação geral'!$D52,"")</f>
        <v/>
      </c>
      <c r="EQ59" s="215" t="str">
        <f>IF($EN59='Classificação geral'!$B52,'Classificação geral'!$J52,"")</f>
        <v/>
      </c>
      <c r="ER59" s="215" t="str">
        <f>IF($EQ59='Classificação geral'!$J52,'Classificação geral'!$K52,"")</f>
        <v/>
      </c>
      <c r="ES59" s="215" t="str">
        <f>IF($ER59='Classificação geral'!$K52,'Classificação geral'!$AG52,"")</f>
        <v/>
      </c>
      <c r="ET59" s="215" t="str">
        <f>IF($ER59='Classificação geral'!$K52,'Classificação geral'!$M52,"")</f>
        <v/>
      </c>
      <c r="EU59" s="215" t="str">
        <f>IF($ER59='Classificação geral'!$K52,'Classificação geral'!$N52,"")</f>
        <v/>
      </c>
      <c r="EV59" s="215" t="str">
        <f>IF($ER59='Classificação geral'!$K52,'Classificação geral'!$O52,"")</f>
        <v/>
      </c>
      <c r="EW59" s="215" t="str">
        <f>IF($ER59='Classificação geral'!$K52,'Classificação geral'!$AH52,"")</f>
        <v/>
      </c>
      <c r="EX59" s="216" t="str">
        <f>IFERROR(RANK(EW59,EW:EW,0)+ COUNTIF(EW$12:$GW57,EW59),"")</f>
        <v/>
      </c>
      <c r="EY59" s="209"/>
      <c r="EZ59" s="214" t="str">
        <f>IFERROR(IF(AND('Classificação geral'!$J52="mas",'Classificação geral'!$K52=3,'Classificação geral'!$G52="PCT"),'Classificação geral'!$A52,""),"")</f>
        <v/>
      </c>
      <c r="FA59" s="214" t="str">
        <f>IFERROR(IF(AND('Classificação geral'!$J52="mas",'Classificação geral'!$K52=3,'Classificação geral'!$G52="PCT"),'Classificação geral'!$B52,""),"")</f>
        <v/>
      </c>
      <c r="FB59" s="215" t="str">
        <f>IF($FA59='Classificação geral'!$B52,'Classificação geral'!$C52,"")</f>
        <v/>
      </c>
      <c r="FC59" s="215" t="str">
        <f>IF($FA59='Classificação geral'!$B52,'Classificação geral'!$D52,"")</f>
        <v/>
      </c>
      <c r="FD59" s="215" t="str">
        <f>IF($FA59='Classificação geral'!$B52,'Classificação geral'!$J52,"")</f>
        <v/>
      </c>
      <c r="FE59" s="214" t="str">
        <f>IFERROR(IF(AND($FD59="mas",'Classificação geral'!$K52=3),'Classificação geral'!K52,""),"")</f>
        <v/>
      </c>
      <c r="FF59" s="214" t="str">
        <f>IFERROR(IF(AND($FD59="mas",'Classificação geral'!$K52=3),'Classificação geral'!AG52,""),"")</f>
        <v/>
      </c>
      <c r="FG59" s="214" t="str">
        <f>IFERROR(IF(AND($FD59="mas",'Classificação geral'!$K52=3),'Classificação geral'!M52,""),"")</f>
        <v/>
      </c>
      <c r="FH59" s="214" t="str">
        <f>IFERROR(IF(AND($FD59="mas",'Classificação geral'!$K52=3),'Classificação geral'!N52,""),"")</f>
        <v/>
      </c>
      <c r="FI59" s="214" t="str">
        <f>IFERROR(IF(AND($FD59="mas",'Classificação geral'!$K52=3),'Classificação geral'!O52,""),"")</f>
        <v/>
      </c>
      <c r="FJ59" s="214" t="str">
        <f>IFERROR(IF(AND($FD59="mas",'Classificação geral'!$K52=3),'Classificação geral'!AH52,""),"")</f>
        <v/>
      </c>
      <c r="FK59" s="216" t="str">
        <f>IFERROR(RANK(FJ59,FJ:FJ,0)+ COUNTIF(FJ$12:$FJ57,FJ59),"")</f>
        <v/>
      </c>
    </row>
    <row r="60" spans="2:167" s="199" customFormat="1" ht="24.75" customHeight="1" x14ac:dyDescent="0.4">
      <c r="B60" s="248" t="str">
        <f t="shared" si="54"/>
        <v/>
      </c>
      <c r="C60" s="238" t="str">
        <f t="shared" si="55"/>
        <v/>
      </c>
      <c r="D60" s="238" t="str">
        <f t="shared" si="56"/>
        <v/>
      </c>
      <c r="E60" s="238" t="str">
        <f t="shared" si="57"/>
        <v/>
      </c>
      <c r="F60" s="239" t="str">
        <f t="shared" si="58"/>
        <v/>
      </c>
      <c r="G60" s="239" t="str">
        <f t="shared" si="59"/>
        <v/>
      </c>
      <c r="H60" s="240" t="str">
        <f t="shared" si="60"/>
        <v/>
      </c>
      <c r="I60" s="240" t="str">
        <f t="shared" si="61"/>
        <v/>
      </c>
      <c r="J60" s="240" t="str">
        <f t="shared" si="62"/>
        <v/>
      </c>
      <c r="K60" s="241">
        <v>47</v>
      </c>
      <c r="L60" s="432"/>
      <c r="M60" s="242"/>
      <c r="N60" s="242"/>
      <c r="O60" s="248" t="str">
        <f t="shared" si="63"/>
        <v/>
      </c>
      <c r="P60" s="238" t="str">
        <f t="shared" si="64"/>
        <v/>
      </c>
      <c r="Q60" s="238" t="str">
        <f t="shared" si="65"/>
        <v/>
      </c>
      <c r="R60" s="238" t="str">
        <f t="shared" si="66"/>
        <v/>
      </c>
      <c r="S60" s="239" t="str">
        <f t="shared" si="67"/>
        <v/>
      </c>
      <c r="T60" s="239" t="str">
        <f t="shared" si="68"/>
        <v/>
      </c>
      <c r="U60" s="240" t="str">
        <f t="shared" si="69"/>
        <v/>
      </c>
      <c r="V60" s="240" t="str">
        <f t="shared" si="70"/>
        <v/>
      </c>
      <c r="W60" s="240" t="str">
        <f t="shared" si="71"/>
        <v/>
      </c>
      <c r="X60" s="241">
        <v>47</v>
      </c>
      <c r="Y60" s="432"/>
      <c r="Z60" s="242"/>
      <c r="AA60" s="243"/>
      <c r="AB60" s="249" t="str">
        <f t="shared" si="72"/>
        <v/>
      </c>
      <c r="AC60" s="238" t="str">
        <f t="shared" si="73"/>
        <v/>
      </c>
      <c r="AD60" s="238" t="str">
        <f t="shared" si="74"/>
        <v/>
      </c>
      <c r="AE60" s="238" t="str">
        <f t="shared" si="75"/>
        <v/>
      </c>
      <c r="AF60" s="239" t="str">
        <f t="shared" si="76"/>
        <v/>
      </c>
      <c r="AG60" s="239" t="str">
        <f t="shared" si="77"/>
        <v/>
      </c>
      <c r="AH60" s="240" t="str">
        <f t="shared" si="78"/>
        <v/>
      </c>
      <c r="AI60" s="240" t="str">
        <f t="shared" si="79"/>
        <v/>
      </c>
      <c r="AJ60" s="240" t="str">
        <f t="shared" si="80"/>
        <v/>
      </c>
      <c r="AK60" s="241">
        <v>47</v>
      </c>
      <c r="AL60" s="432"/>
      <c r="AM60" s="242"/>
      <c r="AN60" s="242"/>
      <c r="AO60" s="249" t="str">
        <f t="shared" si="81"/>
        <v/>
      </c>
      <c r="AP60" s="238" t="str">
        <f t="shared" si="82"/>
        <v/>
      </c>
      <c r="AQ60" s="238" t="str">
        <f t="shared" si="83"/>
        <v/>
      </c>
      <c r="AR60" s="238" t="str">
        <f t="shared" si="84"/>
        <v/>
      </c>
      <c r="AS60" s="239" t="str">
        <f t="shared" si="85"/>
        <v/>
      </c>
      <c r="AT60" s="239" t="str">
        <f t="shared" si="86"/>
        <v/>
      </c>
      <c r="AU60" s="240" t="str">
        <f t="shared" si="87"/>
        <v/>
      </c>
      <c r="AV60" s="240" t="str">
        <f t="shared" si="88"/>
        <v/>
      </c>
      <c r="AW60" s="240" t="str">
        <f t="shared" si="89"/>
        <v/>
      </c>
      <c r="AX60" s="241">
        <v>47</v>
      </c>
      <c r="AY60" s="432"/>
      <c r="AZ60" s="243"/>
      <c r="BA60" s="243"/>
      <c r="BB60" s="248" t="str">
        <f t="shared" si="90"/>
        <v/>
      </c>
      <c r="BC60" s="238" t="str">
        <f t="shared" si="91"/>
        <v/>
      </c>
      <c r="BD60" s="238" t="str">
        <f t="shared" si="92"/>
        <v/>
      </c>
      <c r="BE60" s="238" t="str">
        <f t="shared" si="93"/>
        <v/>
      </c>
      <c r="BF60" s="239" t="str">
        <f t="shared" si="94"/>
        <v/>
      </c>
      <c r="BG60" s="239" t="str">
        <f t="shared" si="95"/>
        <v/>
      </c>
      <c r="BH60" s="239" t="str">
        <f t="shared" si="96"/>
        <v/>
      </c>
      <c r="BI60" s="239" t="str">
        <f t="shared" si="97"/>
        <v/>
      </c>
      <c r="BJ60" s="240" t="str">
        <f t="shared" si="98"/>
        <v/>
      </c>
      <c r="BK60" s="241">
        <v>47</v>
      </c>
      <c r="BL60" s="432"/>
      <c r="BM60" s="242"/>
      <c r="BN60" s="242"/>
      <c r="BO60" s="248" t="str">
        <f t="shared" si="45"/>
        <v/>
      </c>
      <c r="BP60" s="238" t="str">
        <f t="shared" si="46"/>
        <v/>
      </c>
      <c r="BQ60" s="238" t="str">
        <f t="shared" si="47"/>
        <v/>
      </c>
      <c r="BR60" s="238" t="str">
        <f t="shared" si="48"/>
        <v/>
      </c>
      <c r="BS60" s="239" t="str">
        <f t="shared" si="49"/>
        <v/>
      </c>
      <c r="BT60" s="239" t="str">
        <f t="shared" si="50"/>
        <v/>
      </c>
      <c r="BU60" s="240" t="str">
        <f t="shared" si="51"/>
        <v/>
      </c>
      <c r="BV60" s="240" t="str">
        <f t="shared" si="52"/>
        <v/>
      </c>
      <c r="BW60" s="240" t="str">
        <f t="shared" si="53"/>
        <v/>
      </c>
      <c r="BX60" s="241">
        <v>47</v>
      </c>
      <c r="BY60" s="432"/>
      <c r="BZ60" s="202"/>
      <c r="CA60" s="202"/>
      <c r="CB60" s="202"/>
      <c r="CC60" s="202"/>
      <c r="CD60" s="202"/>
      <c r="CE60" s="202"/>
      <c r="CF60" s="202"/>
      <c r="CG60" s="202"/>
      <c r="CH60" s="202"/>
      <c r="CI60" s="202"/>
      <c r="CJ60" s="202"/>
      <c r="CK60" s="202"/>
      <c r="CL60" s="202"/>
      <c r="CM60" s="214" t="str">
        <f>IFERROR(IF(AND('Classificação geral'!$J53="FEM",'Classificação geral'!$K53=1,'Classificação geral'!G53="PCT"),'Classificação geral'!A53,""),"")</f>
        <v/>
      </c>
      <c r="CN60" s="214" t="str">
        <f>IFERROR(IF(AND('Classificação geral'!$J53="FEM",'Classificação geral'!$K53=1,'Classificação geral'!G53="PCT"),'Classificação geral'!$B53,""),"")</f>
        <v/>
      </c>
      <c r="CO60" s="215" t="str">
        <f>IF($CN60='Classificação geral'!$B53,'Classificação geral'!$C53,"")</f>
        <v/>
      </c>
      <c r="CP60" s="215" t="str">
        <f>IF($CN60='Classificação geral'!$B53,'Classificação geral'!$D53,"")</f>
        <v/>
      </c>
      <c r="CQ60" s="215" t="str">
        <f>IF($CN60='Classificação geral'!$B53,'Classificação geral'!$J53,"")</f>
        <v/>
      </c>
      <c r="CR60" s="215" t="str">
        <f>IF($CQ60='Classificação geral'!$J53,'Classificação geral'!$K53,"")</f>
        <v/>
      </c>
      <c r="CS60" s="205" t="str">
        <f>IF($CR60='Classificação geral'!$K53,'Classificação geral'!$AG53,"")</f>
        <v/>
      </c>
      <c r="CT60" s="215" t="str">
        <f>IF($CR60='Classificação geral'!$K53,'Classificação geral'!$M53,"")</f>
        <v/>
      </c>
      <c r="CU60" s="215" t="str">
        <f>IF($CR60='Classificação geral'!$K53,'Classificação geral'!$N53,"")</f>
        <v/>
      </c>
      <c r="CV60" s="215" t="str">
        <f>IF($CR60='Classificação geral'!$K53,'Classificação geral'!$O53,"")</f>
        <v/>
      </c>
      <c r="CW60" s="309" t="str">
        <f>IF($CR60='Classificação geral'!$K53,'Classificação geral'!$AH53,"")</f>
        <v/>
      </c>
      <c r="CX60" s="216" t="str">
        <f>IFERROR(RANK(CW60,CW:CW,0)+ COUNTIF($CW$12:CW59,CW60),"")</f>
        <v/>
      </c>
      <c r="CY60" s="209" t="str">
        <f ca="1">IFERROR(RDEM(CX60,CX:CX,0),"")</f>
        <v/>
      </c>
      <c r="CZ60" s="214" t="str">
        <f>IFERROR(IF(AND('Classificação geral'!$J53="mas",'Classificação geral'!$K53=1,'Classificação geral'!$G53="pct"),'Classificação geral'!$A53,""),"")</f>
        <v/>
      </c>
      <c r="DA60" s="214" t="str">
        <f>IFERROR(IF(AND('Classificação geral'!$J53="mas",'Classificação geral'!$K53=1,'Classificação geral'!$G53="PCT"),'Classificação geral'!$B53,""),"")</f>
        <v/>
      </c>
      <c r="DB60" s="215" t="str">
        <f>IF($DA60='Classificação geral'!$B53,'Classificação geral'!$C53,"")</f>
        <v/>
      </c>
      <c r="DC60" s="215" t="str">
        <f>IF($DA60='Classificação geral'!$B53,'Classificação geral'!$D53,"")</f>
        <v/>
      </c>
      <c r="DD60" s="215" t="str">
        <f>IF($DA60='Classificação geral'!$B53,'Classificação geral'!$J53,"")</f>
        <v/>
      </c>
      <c r="DE60" s="214" t="str">
        <f>IFERROR(IF(AND($DD60="mas",'Classificação geral'!$K53=1),'Classificação geral'!K53,""),"")</f>
        <v/>
      </c>
      <c r="DF60" s="214" t="str">
        <f>IFERROR(IF(AND($DD60="mas",'Classificação geral'!$K53=1),'Classificação geral'!AG53,""),"")</f>
        <v/>
      </c>
      <c r="DG60" s="214" t="str">
        <f>IFERROR(IF(AND($DD60="mas",'Classificação geral'!$K53=1),'Classificação geral'!M53,""),"")</f>
        <v/>
      </c>
      <c r="DH60" s="214" t="str">
        <f>IFERROR(IF(AND($DD60="mas",'Classificação geral'!$K53=1),'Classificação geral'!N53,""),"")</f>
        <v/>
      </c>
      <c r="DI60" s="214" t="str">
        <f>IFERROR(IF(AND($DD60="mas",'Classificação geral'!$K53=1),'Classificação geral'!O53,""),"")</f>
        <v/>
      </c>
      <c r="DJ60" s="214" t="str">
        <f>IFERROR(IF(AND($DD60="mas",'Classificação geral'!$K53=1),'Classificação geral'!AH53,""),"")</f>
        <v/>
      </c>
      <c r="DK60" s="216" t="str">
        <f>IFERROR(RANK(DJ60,DJ47:DJ246,0)+ COUNTIF($DJ$12:DJ59,DJ60),"")</f>
        <v/>
      </c>
      <c r="DL60" s="209"/>
      <c r="DM60" s="214" t="str">
        <f>IFERROR(IF(AND('Classificação geral'!$J53="fem",'Classificação geral'!$K53=2,'Classificação geral'!$G53="pct"),'Classificação geral'!$A53,""),"")</f>
        <v/>
      </c>
      <c r="DN60" s="214" t="str">
        <f>IFERROR(IF(AND('Classificação geral'!$J53="fem",'Classificação geral'!$K53=2,'Classificação geral'!$G53="pct"),'Classificação geral'!$B53,""),"")</f>
        <v/>
      </c>
      <c r="DO60" s="215" t="str">
        <f>IF($DN60='Classificação geral'!$B53,'Classificação geral'!$C53,"")</f>
        <v/>
      </c>
      <c r="DP60" s="215" t="str">
        <f>IF($DN60='Classificação geral'!$B53,'Classificação geral'!$D53,"")</f>
        <v/>
      </c>
      <c r="DQ60" s="215" t="str">
        <f>IF($DN60='Classificação geral'!$B53,'Classificação geral'!$J53,"")</f>
        <v/>
      </c>
      <c r="DR60" s="214" t="str">
        <f>IFERROR(IF(AND($DQ60="fem",'Classificação geral'!$K53=2),'Classificação geral'!K53,""),"")</f>
        <v/>
      </c>
      <c r="DS60" s="214" t="str">
        <f>IFERROR(IF(AND($DQ60="fem",'Classificação geral'!$K53=2),'Classificação geral'!AG53,""),"")</f>
        <v/>
      </c>
      <c r="DT60" s="214" t="str">
        <f>IFERROR(IF(AND($DQ60="fem",'Classificação geral'!$K53=2),'Classificação geral'!M53,""),"")</f>
        <v/>
      </c>
      <c r="DU60" s="214" t="str">
        <f>IFERROR(IF(AND($DQ60="fem",'Classificação geral'!$K53=2),'Classificação geral'!N53,""),"")</f>
        <v/>
      </c>
      <c r="DV60" s="214" t="str">
        <f>IFERROR(IF(AND($DQ60="fem",'Classificação geral'!$K53=2),'Classificação geral'!O53,""),"")</f>
        <v/>
      </c>
      <c r="DW60" s="214" t="str">
        <f>IFERROR(IF(AND($DQ60="fem",'Classificação geral'!$K53=2),'Classificação geral'!AH53,""),"")</f>
        <v/>
      </c>
      <c r="DX60" s="216" t="str">
        <f>IFERROR(RANK(DW60,DW:DW,0)+ COUNTIF(DW$12:$DW58,DW60),"")</f>
        <v/>
      </c>
      <c r="DY60" s="209"/>
      <c r="DZ60" s="214" t="str">
        <f>IFERROR(IF(AND('Classificação geral'!$J53="mas",'Classificação geral'!$K53=2,'Classificação geral'!$G53="pct"),'Classificação geral'!$A53,""),"")</f>
        <v/>
      </c>
      <c r="EA60" s="214" t="str">
        <f>IFERROR(IF(AND('Classificação geral'!$J53="mas",'Classificação geral'!$K53=2,'Classificação geral'!$G53="pct"),'Classificação geral'!$B53,""),"")</f>
        <v/>
      </c>
      <c r="EB60" s="215" t="str">
        <f>IF($EA60='Classificação geral'!$B53,'Classificação geral'!$C53,"")</f>
        <v/>
      </c>
      <c r="EC60" s="215" t="str">
        <f>IF($EA60='Classificação geral'!$B53,'Classificação geral'!$D53,"")</f>
        <v/>
      </c>
      <c r="ED60" s="215" t="str">
        <f>IF($EA60='Classificação geral'!$B53,'Classificação geral'!$J53,"")</f>
        <v/>
      </c>
      <c r="EE60" s="214" t="str">
        <f>IFERROR(IF(AND($ED60="mas",'Classificação geral'!$K53=2),'Classificação geral'!K53,""),"")</f>
        <v/>
      </c>
      <c r="EF60" s="214" t="str">
        <f>IFERROR(IF(AND($ED60="mas",'Classificação geral'!$K53=2),'Classificação geral'!AG53,""),"")</f>
        <v/>
      </c>
      <c r="EG60" s="214" t="str">
        <f>IFERROR(IF(AND($ED60="mas",'Classificação geral'!$K53=2),'Classificação geral'!M53,""),"")</f>
        <v/>
      </c>
      <c r="EH60" s="214" t="str">
        <f>IFERROR(IF(AND($ED60="mas",'Classificação geral'!$K53=2),'Classificação geral'!N53,""),"")</f>
        <v/>
      </c>
      <c r="EI60" s="214" t="str">
        <f>IFERROR(IF(AND($ED60="mas",'Classificação geral'!$K53=2),'Classificação geral'!O53,""),"")</f>
        <v/>
      </c>
      <c r="EJ60" s="214" t="str">
        <f>IFERROR(IF(AND($ED60="mas",'Classificação geral'!$K53=2),'Classificação geral'!AH53,""),"")</f>
        <v/>
      </c>
      <c r="EK60" s="216" t="str">
        <f>IFERROR(RANK(EJ60,EJ:EJ,0)+ COUNTIF(EJ$12:$GJ$12,EJ60),"")</f>
        <v/>
      </c>
      <c r="EL60" s="209"/>
      <c r="EM60" s="214" t="str">
        <f>IFERROR(IF(AND('Classificação geral'!$J53="fem",'Classificação geral'!$K53=3,'Classificação geral'!$G53="pct"),'Classificação geral'!$A53,""),"")</f>
        <v/>
      </c>
      <c r="EN60" s="214" t="str">
        <f>IFERROR(IF(AND('Classificação geral'!$J53="fem",'Classificação geral'!$K53=3,'Classificação geral'!$G53="pct"),'Classificação geral'!$B53,""),"")</f>
        <v/>
      </c>
      <c r="EO60" s="215" t="str">
        <f>IF($EN60='Classificação geral'!$B53,'Classificação geral'!$C53,"")</f>
        <v/>
      </c>
      <c r="EP60" s="215" t="str">
        <f>IF($EN60='Classificação geral'!$B53,'Classificação geral'!$D53,"")</f>
        <v/>
      </c>
      <c r="EQ60" s="215" t="str">
        <f>IF($EN60='Classificação geral'!$B53,'Classificação geral'!$J53,"")</f>
        <v/>
      </c>
      <c r="ER60" s="215" t="str">
        <f>IF($EQ60='Classificação geral'!$J53,'Classificação geral'!$K53,"")</f>
        <v/>
      </c>
      <c r="ES60" s="215" t="str">
        <f>IF($ER60='Classificação geral'!$K53,'Classificação geral'!$AG53,"")</f>
        <v/>
      </c>
      <c r="ET60" s="215" t="str">
        <f>IF($ER60='Classificação geral'!$K53,'Classificação geral'!$M53,"")</f>
        <v/>
      </c>
      <c r="EU60" s="215" t="str">
        <f>IF($ER60='Classificação geral'!$K53,'Classificação geral'!$N53,"")</f>
        <v/>
      </c>
      <c r="EV60" s="215" t="str">
        <f>IF($ER60='Classificação geral'!$K53,'Classificação geral'!$O53,"")</f>
        <v/>
      </c>
      <c r="EW60" s="215" t="str">
        <f>IF($ER60='Classificação geral'!$K53,'Classificação geral'!$AH53,"")</f>
        <v/>
      </c>
      <c r="EX60" s="216" t="str">
        <f>IFERROR(RANK(EW60,EW:EW,0)+ COUNTIF(EW$12:$GW58,EW60),"")</f>
        <v/>
      </c>
      <c r="EY60" s="209"/>
      <c r="EZ60" s="214" t="str">
        <f>IFERROR(IF(AND('Classificação geral'!$J53="mas",'Classificação geral'!$K53=3,'Classificação geral'!$G53="PCT"),'Classificação geral'!$A53,""),"")</f>
        <v/>
      </c>
      <c r="FA60" s="214" t="str">
        <f>IFERROR(IF(AND('Classificação geral'!$J53="mas",'Classificação geral'!$K53=3,'Classificação geral'!$G53="PCT"),'Classificação geral'!$B53,""),"")</f>
        <v/>
      </c>
      <c r="FB60" s="215" t="str">
        <f>IF($FA60='Classificação geral'!$B53,'Classificação geral'!$C53,"")</f>
        <v/>
      </c>
      <c r="FC60" s="215" t="str">
        <f>IF($FA60='Classificação geral'!$B53,'Classificação geral'!$D53,"")</f>
        <v/>
      </c>
      <c r="FD60" s="215" t="str">
        <f>IF($FA60='Classificação geral'!$B53,'Classificação geral'!$J53,"")</f>
        <v/>
      </c>
      <c r="FE60" s="214" t="str">
        <f>IFERROR(IF(AND($FD60="mas",'Classificação geral'!$K53=3),'Classificação geral'!K53,""),"")</f>
        <v/>
      </c>
      <c r="FF60" s="214" t="str">
        <f>IFERROR(IF(AND($FD60="mas",'Classificação geral'!$K53=3),'Classificação geral'!AG53,""),"")</f>
        <v/>
      </c>
      <c r="FG60" s="214" t="str">
        <f>IFERROR(IF(AND($FD60="mas",'Classificação geral'!$K53=3),'Classificação geral'!M53,""),"")</f>
        <v/>
      </c>
      <c r="FH60" s="214" t="str">
        <f>IFERROR(IF(AND($FD60="mas",'Classificação geral'!$K53=3),'Classificação geral'!N53,""),"")</f>
        <v/>
      </c>
      <c r="FI60" s="214" t="str">
        <f>IFERROR(IF(AND($FD60="mas",'Classificação geral'!$K53=3),'Classificação geral'!O53,""),"")</f>
        <v/>
      </c>
      <c r="FJ60" s="214" t="str">
        <f>IFERROR(IF(AND($FD60="mas",'Classificação geral'!$K53=3),'Classificação geral'!AH53,""),"")</f>
        <v/>
      </c>
      <c r="FK60" s="216" t="str">
        <f>IFERROR(RANK(FJ60,FJ:FJ,0)+ COUNTIF(FJ$12:$FJ58,FJ60),"")</f>
        <v/>
      </c>
    </row>
    <row r="61" spans="2:167" s="199" customFormat="1" ht="24.75" customHeight="1" x14ac:dyDescent="0.4">
      <c r="B61" s="248" t="str">
        <f t="shared" si="54"/>
        <v/>
      </c>
      <c r="C61" s="238" t="str">
        <f t="shared" si="55"/>
        <v/>
      </c>
      <c r="D61" s="238" t="str">
        <f t="shared" si="56"/>
        <v/>
      </c>
      <c r="E61" s="238" t="str">
        <f t="shared" si="57"/>
        <v/>
      </c>
      <c r="F61" s="239" t="str">
        <f t="shared" si="58"/>
        <v/>
      </c>
      <c r="G61" s="239" t="str">
        <f t="shared" si="59"/>
        <v/>
      </c>
      <c r="H61" s="240" t="str">
        <f t="shared" si="60"/>
        <v/>
      </c>
      <c r="I61" s="240" t="str">
        <f t="shared" si="61"/>
        <v/>
      </c>
      <c r="J61" s="240" t="str">
        <f t="shared" si="62"/>
        <v/>
      </c>
      <c r="K61" s="241">
        <v>48</v>
      </c>
      <c r="L61" s="432"/>
      <c r="M61" s="242"/>
      <c r="N61" s="242"/>
      <c r="O61" s="248" t="str">
        <f t="shared" si="63"/>
        <v/>
      </c>
      <c r="P61" s="238" t="str">
        <f t="shared" si="64"/>
        <v/>
      </c>
      <c r="Q61" s="238" t="str">
        <f t="shared" si="65"/>
        <v/>
      </c>
      <c r="R61" s="238" t="str">
        <f t="shared" si="66"/>
        <v/>
      </c>
      <c r="S61" s="239" t="str">
        <f t="shared" si="67"/>
        <v/>
      </c>
      <c r="T61" s="239" t="str">
        <f t="shared" si="68"/>
        <v/>
      </c>
      <c r="U61" s="240" t="str">
        <f t="shared" si="69"/>
        <v/>
      </c>
      <c r="V61" s="240" t="str">
        <f t="shared" si="70"/>
        <v/>
      </c>
      <c r="W61" s="240" t="str">
        <f t="shared" si="71"/>
        <v/>
      </c>
      <c r="X61" s="241">
        <v>48</v>
      </c>
      <c r="Y61" s="432"/>
      <c r="Z61" s="242"/>
      <c r="AA61" s="243"/>
      <c r="AB61" s="249" t="str">
        <f t="shared" si="72"/>
        <v/>
      </c>
      <c r="AC61" s="238" t="str">
        <f t="shared" si="73"/>
        <v/>
      </c>
      <c r="AD61" s="238" t="str">
        <f t="shared" si="74"/>
        <v/>
      </c>
      <c r="AE61" s="238" t="str">
        <f t="shared" si="75"/>
        <v/>
      </c>
      <c r="AF61" s="239" t="str">
        <f t="shared" si="76"/>
        <v/>
      </c>
      <c r="AG61" s="239" t="str">
        <f t="shared" si="77"/>
        <v/>
      </c>
      <c r="AH61" s="240" t="str">
        <f t="shared" si="78"/>
        <v/>
      </c>
      <c r="AI61" s="240" t="str">
        <f t="shared" si="79"/>
        <v/>
      </c>
      <c r="AJ61" s="240" t="str">
        <f t="shared" si="80"/>
        <v/>
      </c>
      <c r="AK61" s="241">
        <v>48</v>
      </c>
      <c r="AL61" s="432"/>
      <c r="AM61" s="242"/>
      <c r="AN61" s="242"/>
      <c r="AO61" s="249" t="str">
        <f t="shared" si="81"/>
        <v/>
      </c>
      <c r="AP61" s="238" t="str">
        <f t="shared" si="82"/>
        <v/>
      </c>
      <c r="AQ61" s="238" t="str">
        <f t="shared" si="83"/>
        <v/>
      </c>
      <c r="AR61" s="238" t="str">
        <f t="shared" si="84"/>
        <v/>
      </c>
      <c r="AS61" s="239" t="str">
        <f t="shared" si="85"/>
        <v/>
      </c>
      <c r="AT61" s="239" t="str">
        <f t="shared" si="86"/>
        <v/>
      </c>
      <c r="AU61" s="240" t="str">
        <f t="shared" si="87"/>
        <v/>
      </c>
      <c r="AV61" s="240" t="str">
        <f t="shared" si="88"/>
        <v/>
      </c>
      <c r="AW61" s="240" t="str">
        <f t="shared" si="89"/>
        <v/>
      </c>
      <c r="AX61" s="241">
        <v>48</v>
      </c>
      <c r="AY61" s="432"/>
      <c r="AZ61" s="243"/>
      <c r="BA61" s="243"/>
      <c r="BB61" s="248" t="str">
        <f t="shared" si="90"/>
        <v/>
      </c>
      <c r="BC61" s="238" t="str">
        <f t="shared" si="91"/>
        <v/>
      </c>
      <c r="BD61" s="238" t="str">
        <f t="shared" si="92"/>
        <v/>
      </c>
      <c r="BE61" s="238" t="str">
        <f t="shared" si="93"/>
        <v/>
      </c>
      <c r="BF61" s="239" t="str">
        <f t="shared" si="94"/>
        <v/>
      </c>
      <c r="BG61" s="239" t="str">
        <f t="shared" si="95"/>
        <v/>
      </c>
      <c r="BH61" s="239" t="str">
        <f t="shared" si="96"/>
        <v/>
      </c>
      <c r="BI61" s="239" t="str">
        <f t="shared" si="97"/>
        <v/>
      </c>
      <c r="BJ61" s="240" t="str">
        <f t="shared" si="98"/>
        <v/>
      </c>
      <c r="BK61" s="241">
        <v>48</v>
      </c>
      <c r="BL61" s="432"/>
      <c r="BM61" s="242"/>
      <c r="BN61" s="242"/>
      <c r="BO61" s="248" t="str">
        <f t="shared" si="45"/>
        <v/>
      </c>
      <c r="BP61" s="238" t="str">
        <f t="shared" si="46"/>
        <v/>
      </c>
      <c r="BQ61" s="238" t="str">
        <f t="shared" si="47"/>
        <v/>
      </c>
      <c r="BR61" s="238" t="str">
        <f t="shared" si="48"/>
        <v/>
      </c>
      <c r="BS61" s="239" t="str">
        <f t="shared" si="49"/>
        <v/>
      </c>
      <c r="BT61" s="239" t="str">
        <f t="shared" si="50"/>
        <v/>
      </c>
      <c r="BU61" s="240" t="str">
        <f t="shared" si="51"/>
        <v/>
      </c>
      <c r="BV61" s="240" t="str">
        <f t="shared" si="52"/>
        <v/>
      </c>
      <c r="BW61" s="240" t="str">
        <f t="shared" si="53"/>
        <v/>
      </c>
      <c r="BX61" s="241">
        <v>48</v>
      </c>
      <c r="BY61" s="432"/>
      <c r="BZ61" s="202"/>
      <c r="CA61" s="202"/>
      <c r="CB61" s="202"/>
      <c r="CC61" s="202"/>
      <c r="CD61" s="202"/>
      <c r="CE61" s="202"/>
      <c r="CF61" s="202"/>
      <c r="CG61" s="202"/>
      <c r="CH61" s="202"/>
      <c r="CI61" s="202"/>
      <c r="CJ61" s="202"/>
      <c r="CK61" s="202"/>
      <c r="CL61" s="202"/>
      <c r="CM61" s="214" t="str">
        <f>IFERROR(IF(AND('Classificação geral'!$J54="FEM",'Classificação geral'!$K54=1,'Classificação geral'!G54="PCT"),'Classificação geral'!A54,""),"")</f>
        <v/>
      </c>
      <c r="CN61" s="214" t="str">
        <f>IFERROR(IF(AND('Classificação geral'!$J54="FEM",'Classificação geral'!$K54=1,'Classificação geral'!G54="PCT"),'Classificação geral'!$B54,""),"")</f>
        <v/>
      </c>
      <c r="CO61" s="215" t="str">
        <f>IF($CN61='Classificação geral'!$B54,'Classificação geral'!$C54,"")</f>
        <v/>
      </c>
      <c r="CP61" s="215" t="str">
        <f>IF($CN61='Classificação geral'!$B54,'Classificação geral'!$D54,"")</f>
        <v/>
      </c>
      <c r="CQ61" s="215" t="str">
        <f>IF($CN61='Classificação geral'!$B54,'Classificação geral'!$J54,"")</f>
        <v/>
      </c>
      <c r="CR61" s="215" t="str">
        <f>IF($CQ61='Classificação geral'!$J54,'Classificação geral'!$K54,"")</f>
        <v/>
      </c>
      <c r="CS61" s="205" t="str">
        <f>IF($CR61='Classificação geral'!$K54,'Classificação geral'!$AG54,"")</f>
        <v/>
      </c>
      <c r="CT61" s="215" t="str">
        <f>IF($CR61='Classificação geral'!$K54,'Classificação geral'!$M54,"")</f>
        <v/>
      </c>
      <c r="CU61" s="215" t="str">
        <f>IF($CR61='Classificação geral'!$K54,'Classificação geral'!$N54,"")</f>
        <v/>
      </c>
      <c r="CV61" s="215" t="str">
        <f>IF($CR61='Classificação geral'!$K54,'Classificação geral'!$O54,"")</f>
        <v/>
      </c>
      <c r="CW61" s="309" t="str">
        <f>IF($CR61='Classificação geral'!$K54,'Classificação geral'!$AH54,"")</f>
        <v/>
      </c>
      <c r="CX61" s="216" t="str">
        <f>IFERROR(RANK(CW61,CW:CW,0)+ COUNTIF($CW$12:CW60,CW61),"")</f>
        <v/>
      </c>
      <c r="CY61" s="209" t="str">
        <f ca="1">IFERROR(RDEM(CX61,CX:CX,0),"")</f>
        <v/>
      </c>
      <c r="CZ61" s="214" t="str">
        <f>IFERROR(IF(AND('Classificação geral'!$J54="mas",'Classificação geral'!$K54=1,'Classificação geral'!$G54="pct"),'Classificação geral'!$A54,""),"")</f>
        <v/>
      </c>
      <c r="DA61" s="214" t="str">
        <f>IFERROR(IF(AND('Classificação geral'!$J54="mas",'Classificação geral'!$K54=1,'Classificação geral'!$G54="PCT"),'Classificação geral'!$B54,""),"")</f>
        <v/>
      </c>
      <c r="DB61" s="215" t="str">
        <f>IF($DA61='Classificação geral'!$B54,'Classificação geral'!$C54,"")</f>
        <v/>
      </c>
      <c r="DC61" s="215" t="str">
        <f>IF($DA61='Classificação geral'!$B54,'Classificação geral'!$D54,"")</f>
        <v/>
      </c>
      <c r="DD61" s="215" t="str">
        <f>IF($DA61='Classificação geral'!$B54,'Classificação geral'!$J54,"")</f>
        <v/>
      </c>
      <c r="DE61" s="214" t="str">
        <f>IFERROR(IF(AND($DD61="mas",'Classificação geral'!$K54=1),'Classificação geral'!K54,""),"")</f>
        <v/>
      </c>
      <c r="DF61" s="214" t="str">
        <f>IFERROR(IF(AND($DD61="mas",'Classificação geral'!$K54=1),'Classificação geral'!AG54,""),"")</f>
        <v/>
      </c>
      <c r="DG61" s="214" t="str">
        <f>IFERROR(IF(AND($DD61="mas",'Classificação geral'!$K54=1),'Classificação geral'!M54,""),"")</f>
        <v/>
      </c>
      <c r="DH61" s="214" t="str">
        <f>IFERROR(IF(AND($DD61="mas",'Classificação geral'!$K54=1),'Classificação geral'!N54,""),"")</f>
        <v/>
      </c>
      <c r="DI61" s="214" t="str">
        <f>IFERROR(IF(AND($DD61="mas",'Classificação geral'!$K54=1),'Classificação geral'!O54,""),"")</f>
        <v/>
      </c>
      <c r="DJ61" s="214" t="str">
        <f>IFERROR(IF(AND($DD61="mas",'Classificação geral'!$K54=1),'Classificação geral'!AH54,""),"")</f>
        <v/>
      </c>
      <c r="DK61" s="216" t="str">
        <f>IFERROR(RANK(DJ61,DJ48:DJ247,0)+ COUNTIF($DJ$12:DJ60,DJ61),"")</f>
        <v/>
      </c>
      <c r="DL61" s="209"/>
      <c r="DM61" s="214" t="str">
        <f>IFERROR(IF(AND('Classificação geral'!$J54="fem",'Classificação geral'!$K54=2,'Classificação geral'!$G54="pct"),'Classificação geral'!$A54,""),"")</f>
        <v/>
      </c>
      <c r="DN61" s="214" t="str">
        <f>IFERROR(IF(AND('Classificação geral'!$J54="fem",'Classificação geral'!$K54=2,'Classificação geral'!$G54="pct"),'Classificação geral'!$B54,""),"")</f>
        <v/>
      </c>
      <c r="DO61" s="215" t="str">
        <f>IF($DN61='Classificação geral'!$B54,'Classificação geral'!$C54,"")</f>
        <v/>
      </c>
      <c r="DP61" s="215" t="str">
        <f>IF($DN61='Classificação geral'!$B54,'Classificação geral'!$D54,"")</f>
        <v/>
      </c>
      <c r="DQ61" s="215" t="str">
        <f>IF($DN61='Classificação geral'!$B54,'Classificação geral'!$J54,"")</f>
        <v/>
      </c>
      <c r="DR61" s="214" t="str">
        <f>IFERROR(IF(AND($DQ61="fem",'Classificação geral'!$K54=2),'Classificação geral'!K54,""),"")</f>
        <v/>
      </c>
      <c r="DS61" s="214" t="str">
        <f>IFERROR(IF(AND($DQ61="fem",'Classificação geral'!$K54=2),'Classificação geral'!AG54,""),"")</f>
        <v/>
      </c>
      <c r="DT61" s="214" t="str">
        <f>IFERROR(IF(AND($DQ61="fem",'Classificação geral'!$K54=2),'Classificação geral'!M54,""),"")</f>
        <v/>
      </c>
      <c r="DU61" s="214" t="str">
        <f>IFERROR(IF(AND($DQ61="fem",'Classificação geral'!$K54=2),'Classificação geral'!N54,""),"")</f>
        <v/>
      </c>
      <c r="DV61" s="214" t="str">
        <f>IFERROR(IF(AND($DQ61="fem",'Classificação geral'!$K54=2),'Classificação geral'!O54,""),"")</f>
        <v/>
      </c>
      <c r="DW61" s="214" t="str">
        <f>IFERROR(IF(AND($DQ61="fem",'Classificação geral'!$K54=2),'Classificação geral'!AH54,""),"")</f>
        <v/>
      </c>
      <c r="DX61" s="216" t="str">
        <f>IFERROR(RANK(DW61,DW:DW,0)+ COUNTIF(DW$12:$DW59,DW61),"")</f>
        <v/>
      </c>
      <c r="DY61" s="209"/>
      <c r="DZ61" s="214" t="str">
        <f>IFERROR(IF(AND('Classificação geral'!$J54="mas",'Classificação geral'!$K54=2,'Classificação geral'!$G54="pct"),'Classificação geral'!$A54,""),"")</f>
        <v/>
      </c>
      <c r="EA61" s="214" t="str">
        <f>IFERROR(IF(AND('Classificação geral'!$J54="mas",'Classificação geral'!$K54=2,'Classificação geral'!$G54="pct"),'Classificação geral'!$B54,""),"")</f>
        <v/>
      </c>
      <c r="EB61" s="215" t="str">
        <f>IF($EA61='Classificação geral'!$B54,'Classificação geral'!$C54,"")</f>
        <v/>
      </c>
      <c r="EC61" s="215" t="str">
        <f>IF($EA61='Classificação geral'!$B54,'Classificação geral'!$D54,"")</f>
        <v/>
      </c>
      <c r="ED61" s="215" t="str">
        <f>IF($EA61='Classificação geral'!$B54,'Classificação geral'!$J54,"")</f>
        <v/>
      </c>
      <c r="EE61" s="214" t="str">
        <f>IFERROR(IF(AND($ED61="mas",'Classificação geral'!$K54=2),'Classificação geral'!K54,""),"")</f>
        <v/>
      </c>
      <c r="EF61" s="214" t="str">
        <f>IFERROR(IF(AND($ED61="mas",'Classificação geral'!$K54=2),'Classificação geral'!AG54,""),"")</f>
        <v/>
      </c>
      <c r="EG61" s="214" t="str">
        <f>IFERROR(IF(AND($ED61="mas",'Classificação geral'!$K54=2),'Classificação geral'!M54,""),"")</f>
        <v/>
      </c>
      <c r="EH61" s="214" t="str">
        <f>IFERROR(IF(AND($ED61="mas",'Classificação geral'!$K54=2),'Classificação geral'!N54,""),"")</f>
        <v/>
      </c>
      <c r="EI61" s="214" t="str">
        <f>IFERROR(IF(AND($ED61="mas",'Classificação geral'!$K54=2),'Classificação geral'!O54,""),"")</f>
        <v/>
      </c>
      <c r="EJ61" s="214" t="str">
        <f>IFERROR(IF(AND($ED61="mas",'Classificação geral'!$K54=2),'Classificação geral'!AH54,""),"")</f>
        <v/>
      </c>
      <c r="EK61" s="216" t="str">
        <f>IFERROR(RANK(EJ61,EJ:EJ,0)+ COUNTIF(EJ$12:$GJ$12,EJ61),"")</f>
        <v/>
      </c>
      <c r="EL61" s="209"/>
      <c r="EM61" s="214" t="str">
        <f>IFERROR(IF(AND('Classificação geral'!$J54="fem",'Classificação geral'!$K54=3,'Classificação geral'!$G54="pct"),'Classificação geral'!$A54,""),"")</f>
        <v/>
      </c>
      <c r="EN61" s="214" t="str">
        <f>IFERROR(IF(AND('Classificação geral'!$J54="fem",'Classificação geral'!$K54=3,'Classificação geral'!$G54="pct"),'Classificação geral'!$B54,""),"")</f>
        <v/>
      </c>
      <c r="EO61" s="215" t="str">
        <f>IF($EN61='Classificação geral'!$B54,'Classificação geral'!$C54,"")</f>
        <v/>
      </c>
      <c r="EP61" s="215" t="str">
        <f>IF($EN61='Classificação geral'!$B54,'Classificação geral'!$D54,"")</f>
        <v/>
      </c>
      <c r="EQ61" s="215" t="str">
        <f>IF($EN61='Classificação geral'!$B54,'Classificação geral'!$J54,"")</f>
        <v/>
      </c>
      <c r="ER61" s="215" t="str">
        <f>IF($EQ61='Classificação geral'!$J54,'Classificação geral'!$K54,"")</f>
        <v/>
      </c>
      <c r="ES61" s="215" t="str">
        <f>IF($ER61='Classificação geral'!$K54,'Classificação geral'!$AG54,"")</f>
        <v/>
      </c>
      <c r="ET61" s="215" t="str">
        <f>IF($ER61='Classificação geral'!$K54,'Classificação geral'!$M54,"")</f>
        <v/>
      </c>
      <c r="EU61" s="215" t="str">
        <f>IF($ER61='Classificação geral'!$K54,'Classificação geral'!$N54,"")</f>
        <v/>
      </c>
      <c r="EV61" s="215" t="str">
        <f>IF($ER61='Classificação geral'!$K54,'Classificação geral'!$O54,"")</f>
        <v/>
      </c>
      <c r="EW61" s="215" t="str">
        <f>IF($ER61='Classificação geral'!$K54,'Classificação geral'!$AH54,"")</f>
        <v/>
      </c>
      <c r="EX61" s="216" t="str">
        <f>IFERROR(RANK(EW61,EW:EW,0)+ COUNTIF(EW$12:$GW59,EW61),"")</f>
        <v/>
      </c>
      <c r="EY61" s="209"/>
      <c r="EZ61" s="214" t="str">
        <f>IFERROR(IF(AND('Classificação geral'!$J54="mas",'Classificação geral'!$K54=3,'Classificação geral'!$G54="PCT"),'Classificação geral'!$A54,""),"")</f>
        <v/>
      </c>
      <c r="FA61" s="214" t="str">
        <f>IFERROR(IF(AND('Classificação geral'!$J54="mas",'Classificação geral'!$K54=3,'Classificação geral'!$G54="PCT"),'Classificação geral'!$B54,""),"")</f>
        <v/>
      </c>
      <c r="FB61" s="215" t="str">
        <f>IF($FA61='Classificação geral'!$B54,'Classificação geral'!$C54,"")</f>
        <v/>
      </c>
      <c r="FC61" s="215" t="str">
        <f>IF($FA61='Classificação geral'!$B54,'Classificação geral'!$D54,"")</f>
        <v/>
      </c>
      <c r="FD61" s="215" t="str">
        <f>IF($FA61='Classificação geral'!$B54,'Classificação geral'!$J54,"")</f>
        <v/>
      </c>
      <c r="FE61" s="214" t="str">
        <f>IFERROR(IF(AND($FD61="mas",'Classificação geral'!$K54=3),'Classificação geral'!K54,""),"")</f>
        <v/>
      </c>
      <c r="FF61" s="214" t="str">
        <f>IFERROR(IF(AND($FD61="mas",'Classificação geral'!$K54=3),'Classificação geral'!AG54,""),"")</f>
        <v/>
      </c>
      <c r="FG61" s="214" t="str">
        <f>IFERROR(IF(AND($FD61="mas",'Classificação geral'!$K54=3),'Classificação geral'!M54,""),"")</f>
        <v/>
      </c>
      <c r="FH61" s="214" t="str">
        <f>IFERROR(IF(AND($FD61="mas",'Classificação geral'!$K54=3),'Classificação geral'!N54,""),"")</f>
        <v/>
      </c>
      <c r="FI61" s="214" t="str">
        <f>IFERROR(IF(AND($FD61="mas",'Classificação geral'!$K54=3),'Classificação geral'!O54,""),"")</f>
        <v/>
      </c>
      <c r="FJ61" s="214" t="str">
        <f>IFERROR(IF(AND($FD61="mas",'Classificação geral'!$K54=3),'Classificação geral'!AH54,""),"")</f>
        <v/>
      </c>
      <c r="FK61" s="216" t="str">
        <f>IFERROR(RANK(FJ61,FJ:FJ,0)+ COUNTIF(FJ$12:$FJ59,FJ61),"")</f>
        <v/>
      </c>
    </row>
    <row r="62" spans="2:167" s="199" customFormat="1" ht="24.75" customHeight="1" x14ac:dyDescent="0.4">
      <c r="B62" s="248" t="str">
        <f t="shared" si="54"/>
        <v/>
      </c>
      <c r="C62" s="238" t="str">
        <f t="shared" si="55"/>
        <v/>
      </c>
      <c r="D62" s="238" t="str">
        <f t="shared" si="56"/>
        <v/>
      </c>
      <c r="E62" s="238" t="str">
        <f t="shared" si="57"/>
        <v/>
      </c>
      <c r="F62" s="239" t="str">
        <f t="shared" si="58"/>
        <v/>
      </c>
      <c r="G62" s="239" t="str">
        <f t="shared" si="59"/>
        <v/>
      </c>
      <c r="H62" s="240" t="str">
        <f t="shared" si="60"/>
        <v/>
      </c>
      <c r="I62" s="240" t="str">
        <f t="shared" si="61"/>
        <v/>
      </c>
      <c r="J62" s="240" t="str">
        <f t="shared" si="62"/>
        <v/>
      </c>
      <c r="K62" s="241">
        <v>49</v>
      </c>
      <c r="L62" s="432"/>
      <c r="M62" s="242"/>
      <c r="N62" s="242"/>
      <c r="O62" s="248" t="str">
        <f t="shared" si="63"/>
        <v/>
      </c>
      <c r="P62" s="238" t="str">
        <f t="shared" si="64"/>
        <v/>
      </c>
      <c r="Q62" s="238" t="str">
        <f t="shared" si="65"/>
        <v/>
      </c>
      <c r="R62" s="238" t="str">
        <f t="shared" si="66"/>
        <v/>
      </c>
      <c r="S62" s="239" t="str">
        <f t="shared" si="67"/>
        <v/>
      </c>
      <c r="T62" s="239" t="str">
        <f t="shared" si="68"/>
        <v/>
      </c>
      <c r="U62" s="240" t="str">
        <f t="shared" si="69"/>
        <v/>
      </c>
      <c r="V62" s="240" t="str">
        <f t="shared" si="70"/>
        <v/>
      </c>
      <c r="W62" s="240" t="str">
        <f t="shared" si="71"/>
        <v/>
      </c>
      <c r="X62" s="241">
        <v>49</v>
      </c>
      <c r="Y62" s="432"/>
      <c r="Z62" s="242"/>
      <c r="AA62" s="243"/>
      <c r="AB62" s="249" t="str">
        <f t="shared" si="72"/>
        <v/>
      </c>
      <c r="AC62" s="238" t="str">
        <f t="shared" si="73"/>
        <v/>
      </c>
      <c r="AD62" s="238" t="str">
        <f t="shared" si="74"/>
        <v/>
      </c>
      <c r="AE62" s="238" t="str">
        <f t="shared" si="75"/>
        <v/>
      </c>
      <c r="AF62" s="239" t="str">
        <f t="shared" si="76"/>
        <v/>
      </c>
      <c r="AG62" s="239" t="str">
        <f t="shared" si="77"/>
        <v/>
      </c>
      <c r="AH62" s="240" t="str">
        <f t="shared" si="78"/>
        <v/>
      </c>
      <c r="AI62" s="240" t="str">
        <f t="shared" si="79"/>
        <v/>
      </c>
      <c r="AJ62" s="240" t="str">
        <f t="shared" si="80"/>
        <v/>
      </c>
      <c r="AK62" s="241">
        <v>49</v>
      </c>
      <c r="AL62" s="432"/>
      <c r="AM62" s="242"/>
      <c r="AN62" s="242"/>
      <c r="AO62" s="249" t="str">
        <f t="shared" si="81"/>
        <v/>
      </c>
      <c r="AP62" s="238" t="str">
        <f t="shared" si="82"/>
        <v/>
      </c>
      <c r="AQ62" s="238" t="str">
        <f t="shared" si="83"/>
        <v/>
      </c>
      <c r="AR62" s="238" t="str">
        <f t="shared" si="84"/>
        <v/>
      </c>
      <c r="AS62" s="239" t="str">
        <f t="shared" si="85"/>
        <v/>
      </c>
      <c r="AT62" s="239" t="str">
        <f t="shared" si="86"/>
        <v/>
      </c>
      <c r="AU62" s="240" t="str">
        <f t="shared" si="87"/>
        <v/>
      </c>
      <c r="AV62" s="240" t="str">
        <f t="shared" si="88"/>
        <v/>
      </c>
      <c r="AW62" s="240" t="str">
        <f t="shared" si="89"/>
        <v/>
      </c>
      <c r="AX62" s="241">
        <v>49</v>
      </c>
      <c r="AY62" s="432"/>
      <c r="AZ62" s="243"/>
      <c r="BA62" s="243"/>
      <c r="BB62" s="248" t="str">
        <f t="shared" si="90"/>
        <v/>
      </c>
      <c r="BC62" s="238" t="str">
        <f t="shared" si="91"/>
        <v/>
      </c>
      <c r="BD62" s="238" t="str">
        <f t="shared" si="92"/>
        <v/>
      </c>
      <c r="BE62" s="238" t="str">
        <f t="shared" si="93"/>
        <v/>
      </c>
      <c r="BF62" s="239" t="str">
        <f t="shared" si="94"/>
        <v/>
      </c>
      <c r="BG62" s="239" t="str">
        <f t="shared" si="95"/>
        <v/>
      </c>
      <c r="BH62" s="239" t="str">
        <f t="shared" si="96"/>
        <v/>
      </c>
      <c r="BI62" s="239" t="str">
        <f t="shared" si="97"/>
        <v/>
      </c>
      <c r="BJ62" s="240" t="str">
        <f t="shared" si="98"/>
        <v/>
      </c>
      <c r="BK62" s="241">
        <v>49</v>
      </c>
      <c r="BL62" s="432"/>
      <c r="BM62" s="242"/>
      <c r="BN62" s="242"/>
      <c r="BO62" s="248" t="str">
        <f t="shared" si="45"/>
        <v/>
      </c>
      <c r="BP62" s="238" t="str">
        <f t="shared" si="46"/>
        <v/>
      </c>
      <c r="BQ62" s="238" t="str">
        <f t="shared" si="47"/>
        <v/>
      </c>
      <c r="BR62" s="238" t="str">
        <f t="shared" si="48"/>
        <v/>
      </c>
      <c r="BS62" s="239" t="str">
        <f t="shared" si="49"/>
        <v/>
      </c>
      <c r="BT62" s="239" t="str">
        <f t="shared" si="50"/>
        <v/>
      </c>
      <c r="BU62" s="240" t="str">
        <f t="shared" si="51"/>
        <v/>
      </c>
      <c r="BV62" s="240" t="str">
        <f t="shared" si="52"/>
        <v/>
      </c>
      <c r="BW62" s="240" t="str">
        <f t="shared" si="53"/>
        <v/>
      </c>
      <c r="BX62" s="241">
        <v>49</v>
      </c>
      <c r="BY62" s="432"/>
      <c r="BZ62" s="202"/>
      <c r="CA62" s="202"/>
      <c r="CB62" s="202"/>
      <c r="CC62" s="202"/>
      <c r="CD62" s="202"/>
      <c r="CE62" s="202"/>
      <c r="CF62" s="202"/>
      <c r="CG62" s="202"/>
      <c r="CH62" s="202"/>
      <c r="CI62" s="202"/>
      <c r="CJ62" s="202"/>
      <c r="CK62" s="202"/>
      <c r="CL62" s="202"/>
      <c r="CM62" s="214" t="str">
        <f>IFERROR(IF(AND('Classificação geral'!$J55="FEM",'Classificação geral'!$K55=1,'Classificação geral'!G55="PCT"),'Classificação geral'!A55,""),"")</f>
        <v/>
      </c>
      <c r="CN62" s="214" t="str">
        <f>IFERROR(IF(AND('Classificação geral'!$J55="FEM",'Classificação geral'!$K55=1,'Classificação geral'!G55="PCT"),'Classificação geral'!$B55,""),"")</f>
        <v/>
      </c>
      <c r="CO62" s="215" t="str">
        <f>IF($CN62='Classificação geral'!$B55,'Classificação geral'!$C55,"")</f>
        <v/>
      </c>
      <c r="CP62" s="215" t="str">
        <f>IF($CN62='Classificação geral'!$B55,'Classificação geral'!$D55,"")</f>
        <v/>
      </c>
      <c r="CQ62" s="215" t="str">
        <f>IF($CN62='Classificação geral'!$B55,'Classificação geral'!$J55,"")</f>
        <v/>
      </c>
      <c r="CR62" s="215" t="str">
        <f>IF($CQ62='Classificação geral'!$J55,'Classificação geral'!$K55,"")</f>
        <v/>
      </c>
      <c r="CS62" s="205" t="str">
        <f>IF($CR62='Classificação geral'!$K55,'Classificação geral'!$AG55,"")</f>
        <v/>
      </c>
      <c r="CT62" s="215" t="str">
        <f>IF($CR62='Classificação geral'!$K55,'Classificação geral'!$M55,"")</f>
        <v/>
      </c>
      <c r="CU62" s="215" t="str">
        <f>IF($CR62='Classificação geral'!$K55,'Classificação geral'!$N55,"")</f>
        <v/>
      </c>
      <c r="CV62" s="215" t="str">
        <f>IF($CR62='Classificação geral'!$K55,'Classificação geral'!$O55,"")</f>
        <v/>
      </c>
      <c r="CW62" s="309" t="str">
        <f>IF($CR62='Classificação geral'!$K55,'Classificação geral'!$AH55,"")</f>
        <v/>
      </c>
      <c r="CX62" s="216" t="str">
        <f>IFERROR(RANK(CW62,CW:CW,0)+ COUNTIF($CW$12:CW61,CW62),"")</f>
        <v/>
      </c>
      <c r="CY62" s="209" t="str">
        <f ca="1">IFERROR(RDEM(CX62,CX:CX,0),"")</f>
        <v/>
      </c>
      <c r="CZ62" s="214" t="str">
        <f>IFERROR(IF(AND('Classificação geral'!$J55="mas",'Classificação geral'!$K55=1,'Classificação geral'!$G55="pct"),'Classificação geral'!$A55,""),"")</f>
        <v/>
      </c>
      <c r="DA62" s="214" t="str">
        <f>IFERROR(IF(AND('Classificação geral'!$J55="mas",'Classificação geral'!$K55=1,'Classificação geral'!$G55="PCT"),'Classificação geral'!$B55,""),"")</f>
        <v/>
      </c>
      <c r="DB62" s="215" t="str">
        <f>IF($DA62='Classificação geral'!$B55,'Classificação geral'!$C55,"")</f>
        <v/>
      </c>
      <c r="DC62" s="215" t="str">
        <f>IF($DA62='Classificação geral'!$B55,'Classificação geral'!$D55,"")</f>
        <v/>
      </c>
      <c r="DD62" s="215" t="str">
        <f>IF($DA62='Classificação geral'!$B55,'Classificação geral'!$J55,"")</f>
        <v/>
      </c>
      <c r="DE62" s="214" t="str">
        <f>IFERROR(IF(AND($DD62="mas",'Classificação geral'!$K55=1),'Classificação geral'!K55,""),"")</f>
        <v/>
      </c>
      <c r="DF62" s="214" t="str">
        <f>IFERROR(IF(AND($DD62="mas",'Classificação geral'!$K55=1),'Classificação geral'!AG55,""),"")</f>
        <v/>
      </c>
      <c r="DG62" s="214" t="str">
        <f>IFERROR(IF(AND($DD62="mas",'Classificação geral'!$K55=1),'Classificação geral'!M55,""),"")</f>
        <v/>
      </c>
      <c r="DH62" s="214" t="str">
        <f>IFERROR(IF(AND($DD62="mas",'Classificação geral'!$K55=1),'Classificação geral'!N55,""),"")</f>
        <v/>
      </c>
      <c r="DI62" s="214" t="str">
        <f>IFERROR(IF(AND($DD62="mas",'Classificação geral'!$K55=1),'Classificação geral'!O55,""),"")</f>
        <v/>
      </c>
      <c r="DJ62" s="214" t="str">
        <f>IFERROR(IF(AND($DD62="mas",'Classificação geral'!$K55=1),'Classificação geral'!AH55,""),"")</f>
        <v/>
      </c>
      <c r="DK62" s="216" t="str">
        <f>IFERROR(RANK(DJ62,DJ49:DJ248,0)+ COUNTIF($DJ$12:DJ61,DJ62),"")</f>
        <v/>
      </c>
      <c r="DL62" s="209"/>
      <c r="DM62" s="214" t="str">
        <f>IFERROR(IF(AND('Classificação geral'!$J55="fem",'Classificação geral'!$K55=2,'Classificação geral'!$G55="pct"),'Classificação geral'!$A55,""),"")</f>
        <v/>
      </c>
      <c r="DN62" s="214" t="str">
        <f>IFERROR(IF(AND('Classificação geral'!$J55="fem",'Classificação geral'!$K55=2,'Classificação geral'!$G55="pct"),'Classificação geral'!$B55,""),"")</f>
        <v/>
      </c>
      <c r="DO62" s="215" t="str">
        <f>IF($DN62='Classificação geral'!$B55,'Classificação geral'!$C55,"")</f>
        <v/>
      </c>
      <c r="DP62" s="215" t="str">
        <f>IF($DN62='Classificação geral'!$B55,'Classificação geral'!$D55,"")</f>
        <v/>
      </c>
      <c r="DQ62" s="215" t="str">
        <f>IF($DN62='Classificação geral'!$B55,'Classificação geral'!$J55,"")</f>
        <v/>
      </c>
      <c r="DR62" s="214" t="str">
        <f>IFERROR(IF(AND($DQ62="fem",'Classificação geral'!$K55=2),'Classificação geral'!K55,""),"")</f>
        <v/>
      </c>
      <c r="DS62" s="214" t="str">
        <f>IFERROR(IF(AND($DQ62="fem",'Classificação geral'!$K55=2),'Classificação geral'!AG55,""),"")</f>
        <v/>
      </c>
      <c r="DT62" s="214" t="str">
        <f>IFERROR(IF(AND($DQ62="fem",'Classificação geral'!$K55=2),'Classificação geral'!M55,""),"")</f>
        <v/>
      </c>
      <c r="DU62" s="214" t="str">
        <f>IFERROR(IF(AND($DQ62="fem",'Classificação geral'!$K55=2),'Classificação geral'!N55,""),"")</f>
        <v/>
      </c>
      <c r="DV62" s="214" t="str">
        <f>IFERROR(IF(AND($DQ62="fem",'Classificação geral'!$K55=2),'Classificação geral'!O55,""),"")</f>
        <v/>
      </c>
      <c r="DW62" s="214" t="str">
        <f>IFERROR(IF(AND($DQ62="fem",'Classificação geral'!$K55=2),'Classificação geral'!AH55,""),"")</f>
        <v/>
      </c>
      <c r="DX62" s="216" t="str">
        <f>IFERROR(RANK(DW62,DW:DW,0)+ COUNTIF(DW$12:$DW60,DW62),"")</f>
        <v/>
      </c>
      <c r="DY62" s="209"/>
      <c r="DZ62" s="214" t="str">
        <f>IFERROR(IF(AND('Classificação geral'!$J55="mas",'Classificação geral'!$K55=2,'Classificação geral'!$G55="pct"),'Classificação geral'!$A55,""),"")</f>
        <v/>
      </c>
      <c r="EA62" s="214" t="str">
        <f>IFERROR(IF(AND('Classificação geral'!$J55="mas",'Classificação geral'!$K55=2,'Classificação geral'!$G55="pct"),'Classificação geral'!$B55,""),"")</f>
        <v/>
      </c>
      <c r="EB62" s="215" t="str">
        <f>IF($EA62='Classificação geral'!$B55,'Classificação geral'!$C55,"")</f>
        <v/>
      </c>
      <c r="EC62" s="215" t="str">
        <f>IF($EA62='Classificação geral'!$B55,'Classificação geral'!$D55,"")</f>
        <v/>
      </c>
      <c r="ED62" s="215" t="str">
        <f>IF($EA62='Classificação geral'!$B55,'Classificação geral'!$J55,"")</f>
        <v/>
      </c>
      <c r="EE62" s="214" t="str">
        <f>IFERROR(IF(AND($ED62="mas",'Classificação geral'!$K55=2),'Classificação geral'!K55,""),"")</f>
        <v/>
      </c>
      <c r="EF62" s="214" t="str">
        <f>IFERROR(IF(AND($ED62="mas",'Classificação geral'!$K55=2),'Classificação geral'!AG55,""),"")</f>
        <v/>
      </c>
      <c r="EG62" s="214" t="str">
        <f>IFERROR(IF(AND($ED62="mas",'Classificação geral'!$K55=2),'Classificação geral'!M55,""),"")</f>
        <v/>
      </c>
      <c r="EH62" s="214" t="str">
        <f>IFERROR(IF(AND($ED62="mas",'Classificação geral'!$K55=2),'Classificação geral'!N55,""),"")</f>
        <v/>
      </c>
      <c r="EI62" s="214" t="str">
        <f>IFERROR(IF(AND($ED62="mas",'Classificação geral'!$K55=2),'Classificação geral'!O55,""),"")</f>
        <v/>
      </c>
      <c r="EJ62" s="214" t="str">
        <f>IFERROR(IF(AND($ED62="mas",'Classificação geral'!$K55=2),'Classificação geral'!AH55,""),"")</f>
        <v/>
      </c>
      <c r="EK62" s="216" t="str">
        <f>IFERROR(RANK(EJ62,EJ:EJ,0)+ COUNTIF(EJ$12:$GJ$12,EJ62),"")</f>
        <v/>
      </c>
      <c r="EL62" s="209"/>
      <c r="EM62" s="214" t="str">
        <f>IFERROR(IF(AND('Classificação geral'!$J55="fem",'Classificação geral'!$K55=3,'Classificação geral'!$G55="pct"),'Classificação geral'!$A55,""),"")</f>
        <v/>
      </c>
      <c r="EN62" s="214" t="str">
        <f>IFERROR(IF(AND('Classificação geral'!$J55="fem",'Classificação geral'!$K55=3,'Classificação geral'!$G55="pct"),'Classificação geral'!$B55,""),"")</f>
        <v/>
      </c>
      <c r="EO62" s="215" t="str">
        <f>IF($EN62='Classificação geral'!$B55,'Classificação geral'!$C55,"")</f>
        <v/>
      </c>
      <c r="EP62" s="215" t="str">
        <f>IF($EN62='Classificação geral'!$B55,'Classificação geral'!$D55,"")</f>
        <v/>
      </c>
      <c r="EQ62" s="215" t="str">
        <f>IF($EN62='Classificação geral'!$B55,'Classificação geral'!$J55,"")</f>
        <v/>
      </c>
      <c r="ER62" s="215" t="str">
        <f>IF($EQ62='Classificação geral'!$J55,'Classificação geral'!$K55,"")</f>
        <v/>
      </c>
      <c r="ES62" s="215" t="str">
        <f>IF($ER62='Classificação geral'!$K55,'Classificação geral'!$AG55,"")</f>
        <v/>
      </c>
      <c r="ET62" s="215" t="str">
        <f>IF($ER62='Classificação geral'!$K55,'Classificação geral'!$M55,"")</f>
        <v/>
      </c>
      <c r="EU62" s="215" t="str">
        <f>IF($ER62='Classificação geral'!$K55,'Classificação geral'!$N55,"")</f>
        <v/>
      </c>
      <c r="EV62" s="215" t="str">
        <f>IF($ER62='Classificação geral'!$K55,'Classificação geral'!$O55,"")</f>
        <v/>
      </c>
      <c r="EW62" s="215" t="str">
        <f>IF($ER62='Classificação geral'!$K55,'Classificação geral'!$AH55,"")</f>
        <v/>
      </c>
      <c r="EX62" s="216" t="str">
        <f>IFERROR(RANK(EW62,EW:EW,0)+ COUNTIF(EW$12:$GW60,EW62),"")</f>
        <v/>
      </c>
      <c r="EY62" s="209"/>
      <c r="EZ62" s="214" t="str">
        <f>IFERROR(IF(AND('Classificação geral'!$J55="mas",'Classificação geral'!$K55=3,'Classificação geral'!$G55="PCT"),'Classificação geral'!$A55,""),"")</f>
        <v/>
      </c>
      <c r="FA62" s="214" t="str">
        <f>IFERROR(IF(AND('Classificação geral'!$J55="mas",'Classificação geral'!$K55=3,'Classificação geral'!$G55="PCT"),'Classificação geral'!$B55,""),"")</f>
        <v/>
      </c>
      <c r="FB62" s="215" t="str">
        <f>IF($FA62='Classificação geral'!$B55,'Classificação geral'!$C55,"")</f>
        <v/>
      </c>
      <c r="FC62" s="215" t="str">
        <f>IF($FA62='Classificação geral'!$B55,'Classificação geral'!$D55,"")</f>
        <v/>
      </c>
      <c r="FD62" s="215" t="str">
        <f>IF($FA62='Classificação geral'!$B55,'Classificação geral'!$J55,"")</f>
        <v/>
      </c>
      <c r="FE62" s="214" t="str">
        <f>IFERROR(IF(AND($FD62="mas",'Classificação geral'!$K55=3),'Classificação geral'!K55,""),"")</f>
        <v/>
      </c>
      <c r="FF62" s="214" t="str">
        <f>IFERROR(IF(AND($FD62="mas",'Classificação geral'!$K55=3),'Classificação geral'!AG55,""),"")</f>
        <v/>
      </c>
      <c r="FG62" s="214" t="str">
        <f>IFERROR(IF(AND($FD62="mas",'Classificação geral'!$K55=3),'Classificação geral'!M55,""),"")</f>
        <v/>
      </c>
      <c r="FH62" s="214" t="str">
        <f>IFERROR(IF(AND($FD62="mas",'Classificação geral'!$K55=3),'Classificação geral'!N55,""),"")</f>
        <v/>
      </c>
      <c r="FI62" s="214" t="str">
        <f>IFERROR(IF(AND($FD62="mas",'Classificação geral'!$K55=3),'Classificação geral'!O55,""),"")</f>
        <v/>
      </c>
      <c r="FJ62" s="214" t="str">
        <f>IFERROR(IF(AND($FD62="mas",'Classificação geral'!$K55=3),'Classificação geral'!AH55,""),"")</f>
        <v/>
      </c>
      <c r="FK62" s="216" t="str">
        <f>IFERROR(RANK(FJ62,FJ:FJ,0)+ COUNTIF(FJ$12:$FJ60,FJ62),"")</f>
        <v/>
      </c>
    </row>
    <row r="63" spans="2:167" s="199" customFormat="1" ht="24.75" customHeight="1" x14ac:dyDescent="0.4">
      <c r="B63" s="248" t="str">
        <f t="shared" si="54"/>
        <v/>
      </c>
      <c r="C63" s="238" t="str">
        <f t="shared" si="55"/>
        <v/>
      </c>
      <c r="D63" s="238" t="str">
        <f t="shared" si="56"/>
        <v/>
      </c>
      <c r="E63" s="238" t="str">
        <f t="shared" si="57"/>
        <v/>
      </c>
      <c r="F63" s="239" t="str">
        <f t="shared" si="58"/>
        <v/>
      </c>
      <c r="G63" s="239" t="str">
        <f t="shared" si="59"/>
        <v/>
      </c>
      <c r="H63" s="240" t="str">
        <f t="shared" si="60"/>
        <v/>
      </c>
      <c r="I63" s="240" t="str">
        <f t="shared" si="61"/>
        <v/>
      </c>
      <c r="J63" s="240" t="str">
        <f t="shared" si="62"/>
        <v/>
      </c>
      <c r="K63" s="241">
        <v>50</v>
      </c>
      <c r="L63" s="432"/>
      <c r="M63" s="242"/>
      <c r="N63" s="242"/>
      <c r="O63" s="248" t="str">
        <f t="shared" si="63"/>
        <v/>
      </c>
      <c r="P63" s="238" t="str">
        <f t="shared" si="64"/>
        <v/>
      </c>
      <c r="Q63" s="238" t="str">
        <f t="shared" si="65"/>
        <v/>
      </c>
      <c r="R63" s="238" t="str">
        <f t="shared" si="66"/>
        <v/>
      </c>
      <c r="S63" s="239" t="str">
        <f t="shared" si="67"/>
        <v/>
      </c>
      <c r="T63" s="239" t="str">
        <f t="shared" si="68"/>
        <v/>
      </c>
      <c r="U63" s="240" t="str">
        <f t="shared" si="69"/>
        <v/>
      </c>
      <c r="V63" s="240" t="str">
        <f t="shared" si="70"/>
        <v/>
      </c>
      <c r="W63" s="240" t="str">
        <f t="shared" si="71"/>
        <v/>
      </c>
      <c r="X63" s="241">
        <v>50</v>
      </c>
      <c r="Y63" s="432"/>
      <c r="Z63" s="242"/>
      <c r="AA63" s="243"/>
      <c r="AB63" s="249" t="str">
        <f t="shared" si="72"/>
        <v/>
      </c>
      <c r="AC63" s="238" t="str">
        <f t="shared" si="73"/>
        <v/>
      </c>
      <c r="AD63" s="238" t="str">
        <f t="shared" si="74"/>
        <v/>
      </c>
      <c r="AE63" s="238" t="str">
        <f t="shared" si="75"/>
        <v/>
      </c>
      <c r="AF63" s="239" t="str">
        <f t="shared" si="76"/>
        <v/>
      </c>
      <c r="AG63" s="239" t="str">
        <f t="shared" si="77"/>
        <v/>
      </c>
      <c r="AH63" s="240" t="str">
        <f t="shared" si="78"/>
        <v/>
      </c>
      <c r="AI63" s="240" t="str">
        <f t="shared" si="79"/>
        <v/>
      </c>
      <c r="AJ63" s="240" t="str">
        <f t="shared" si="80"/>
        <v/>
      </c>
      <c r="AK63" s="241">
        <v>50</v>
      </c>
      <c r="AL63" s="432"/>
      <c r="AM63" s="242"/>
      <c r="AN63" s="242"/>
      <c r="AO63" s="249" t="str">
        <f t="shared" si="81"/>
        <v/>
      </c>
      <c r="AP63" s="238" t="str">
        <f t="shared" si="82"/>
        <v/>
      </c>
      <c r="AQ63" s="238" t="str">
        <f t="shared" si="83"/>
        <v/>
      </c>
      <c r="AR63" s="238" t="str">
        <f t="shared" si="84"/>
        <v/>
      </c>
      <c r="AS63" s="239" t="str">
        <f t="shared" si="85"/>
        <v/>
      </c>
      <c r="AT63" s="239" t="str">
        <f t="shared" si="86"/>
        <v/>
      </c>
      <c r="AU63" s="240" t="str">
        <f t="shared" si="87"/>
        <v/>
      </c>
      <c r="AV63" s="240" t="str">
        <f t="shared" si="88"/>
        <v/>
      </c>
      <c r="AW63" s="240" t="str">
        <f t="shared" si="89"/>
        <v/>
      </c>
      <c r="AX63" s="241">
        <v>50</v>
      </c>
      <c r="AY63" s="432"/>
      <c r="AZ63" s="243"/>
      <c r="BA63" s="243"/>
      <c r="BB63" s="248" t="str">
        <f t="shared" si="90"/>
        <v/>
      </c>
      <c r="BC63" s="238" t="str">
        <f t="shared" si="91"/>
        <v/>
      </c>
      <c r="BD63" s="238" t="str">
        <f t="shared" si="92"/>
        <v/>
      </c>
      <c r="BE63" s="238" t="str">
        <f t="shared" si="93"/>
        <v/>
      </c>
      <c r="BF63" s="239" t="str">
        <f t="shared" si="94"/>
        <v/>
      </c>
      <c r="BG63" s="239" t="str">
        <f t="shared" si="95"/>
        <v/>
      </c>
      <c r="BH63" s="239" t="str">
        <f t="shared" si="96"/>
        <v/>
      </c>
      <c r="BI63" s="239" t="str">
        <f t="shared" si="97"/>
        <v/>
      </c>
      <c r="BJ63" s="240" t="str">
        <f t="shared" si="98"/>
        <v/>
      </c>
      <c r="BK63" s="241">
        <v>50</v>
      </c>
      <c r="BL63" s="432"/>
      <c r="BM63" s="242"/>
      <c r="BN63" s="242"/>
      <c r="BO63" s="248" t="str">
        <f t="shared" si="45"/>
        <v/>
      </c>
      <c r="BP63" s="238" t="str">
        <f t="shared" si="46"/>
        <v/>
      </c>
      <c r="BQ63" s="238" t="str">
        <f t="shared" si="47"/>
        <v/>
      </c>
      <c r="BR63" s="238" t="str">
        <f t="shared" si="48"/>
        <v/>
      </c>
      <c r="BS63" s="239" t="str">
        <f t="shared" si="49"/>
        <v/>
      </c>
      <c r="BT63" s="239" t="str">
        <f t="shared" si="50"/>
        <v/>
      </c>
      <c r="BU63" s="240" t="str">
        <f t="shared" si="51"/>
        <v/>
      </c>
      <c r="BV63" s="240" t="str">
        <f t="shared" si="52"/>
        <v/>
      </c>
      <c r="BW63" s="240" t="str">
        <f t="shared" si="53"/>
        <v/>
      </c>
      <c r="BX63" s="241">
        <v>50</v>
      </c>
      <c r="BY63" s="432"/>
      <c r="BZ63" s="202"/>
      <c r="CA63" s="202"/>
      <c r="CB63" s="202"/>
      <c r="CC63" s="202"/>
      <c r="CD63" s="202"/>
      <c r="CE63" s="202"/>
      <c r="CF63" s="202"/>
      <c r="CG63" s="202"/>
      <c r="CH63" s="202"/>
      <c r="CI63" s="202"/>
      <c r="CJ63" s="202"/>
      <c r="CK63" s="202"/>
      <c r="CL63" s="202"/>
      <c r="CM63" s="214" t="str">
        <f>IFERROR(IF(AND('Classificação geral'!$J56="FEM",'Classificação geral'!$K56=1,'Classificação geral'!G56="PCT"),'Classificação geral'!A56,""),"")</f>
        <v/>
      </c>
      <c r="CN63" s="214" t="str">
        <f>IFERROR(IF(AND('Classificação geral'!$J56="FEM",'Classificação geral'!$K56=1,'Classificação geral'!G56="PCT"),'Classificação geral'!$B56,""),"")</f>
        <v/>
      </c>
      <c r="CO63" s="215" t="str">
        <f>IF($CN63='Classificação geral'!$B56,'Classificação geral'!$C56,"")</f>
        <v/>
      </c>
      <c r="CP63" s="215" t="str">
        <f>IF($CN63='Classificação geral'!$B56,'Classificação geral'!$D56,"")</f>
        <v/>
      </c>
      <c r="CQ63" s="215" t="str">
        <f>IF($CN63='Classificação geral'!$B56,'Classificação geral'!$J56,"")</f>
        <v/>
      </c>
      <c r="CR63" s="215" t="str">
        <f>IF($CQ63='Classificação geral'!$J56,'Classificação geral'!$K56,"")</f>
        <v/>
      </c>
      <c r="CS63" s="205" t="str">
        <f>IF($CR63='Classificação geral'!$K56,'Classificação geral'!$AG56,"")</f>
        <v/>
      </c>
      <c r="CT63" s="215" t="str">
        <f>IF($CR63='Classificação geral'!$K56,'Classificação geral'!$M56,"")</f>
        <v/>
      </c>
      <c r="CU63" s="215" t="str">
        <f>IF($CR63='Classificação geral'!$K56,'Classificação geral'!$N56,"")</f>
        <v/>
      </c>
      <c r="CV63" s="215" t="str">
        <f>IF($CR63='Classificação geral'!$K56,'Classificação geral'!$O56,"")</f>
        <v/>
      </c>
      <c r="CW63" s="309" t="str">
        <f>IF($CR63='Classificação geral'!$K56,'Classificação geral'!$AH56,"")</f>
        <v/>
      </c>
      <c r="CX63" s="216" t="str">
        <f>IFERROR(RANK(CW63,CW:CW,0)+ COUNTIF($CW$12:CW62,CW63),"")</f>
        <v/>
      </c>
      <c r="CY63" s="209" t="str">
        <f ca="1">IFERROR(RDEM(CX63,CX:CX,0),"")</f>
        <v/>
      </c>
      <c r="CZ63" s="214" t="str">
        <f>IFERROR(IF(AND('Classificação geral'!$J56="mas",'Classificação geral'!$K56=1,'Classificação geral'!$G56="pct"),'Classificação geral'!$A56,""),"")</f>
        <v/>
      </c>
      <c r="DA63" s="214" t="str">
        <f>IFERROR(IF(AND('Classificação geral'!$J56="mas",'Classificação geral'!$K56=1,'Classificação geral'!$G56="PCT"),'Classificação geral'!$B56,""),"")</f>
        <v/>
      </c>
      <c r="DB63" s="215" t="str">
        <f>IF($DA63='Classificação geral'!$B56,'Classificação geral'!$C56,"")</f>
        <v/>
      </c>
      <c r="DC63" s="215" t="str">
        <f>IF($DA63='Classificação geral'!$B56,'Classificação geral'!$D56,"")</f>
        <v/>
      </c>
      <c r="DD63" s="215" t="str">
        <f>IF($DA63='Classificação geral'!$B56,'Classificação geral'!$J56,"")</f>
        <v/>
      </c>
      <c r="DE63" s="214" t="str">
        <f>IFERROR(IF(AND($DD63="mas",'Classificação geral'!$K56=1),'Classificação geral'!K56,""),"")</f>
        <v/>
      </c>
      <c r="DF63" s="214" t="str">
        <f>IFERROR(IF(AND($DD63="mas",'Classificação geral'!$K56=1),'Classificação geral'!AG56,""),"")</f>
        <v/>
      </c>
      <c r="DG63" s="214" t="str">
        <f>IFERROR(IF(AND($DD63="mas",'Classificação geral'!$K56=1),'Classificação geral'!M56,""),"")</f>
        <v/>
      </c>
      <c r="DH63" s="214" t="str">
        <f>IFERROR(IF(AND($DD63="mas",'Classificação geral'!$K56=1),'Classificação geral'!N56,""),"")</f>
        <v/>
      </c>
      <c r="DI63" s="214" t="str">
        <f>IFERROR(IF(AND($DD63="mas",'Classificação geral'!$K56=1),'Classificação geral'!O56,""),"")</f>
        <v/>
      </c>
      <c r="DJ63" s="214" t="str">
        <f>IFERROR(IF(AND($DD63="mas",'Classificação geral'!$K56=1),'Classificação geral'!AH56,""),"")</f>
        <v/>
      </c>
      <c r="DK63" s="216" t="str">
        <f>IFERROR(RANK(DJ63,DJ50:DJ249,0)+ COUNTIF($DJ$12:DJ62,DJ63),"")</f>
        <v/>
      </c>
      <c r="DL63" s="209"/>
      <c r="DM63" s="214" t="str">
        <f>IFERROR(IF(AND('Classificação geral'!$J56="fem",'Classificação geral'!$K56=2,'Classificação geral'!$G56="pct"),'Classificação geral'!$A56,""),"")</f>
        <v/>
      </c>
      <c r="DN63" s="214" t="str">
        <f>IFERROR(IF(AND('Classificação geral'!$J56="fem",'Classificação geral'!$K56=2,'Classificação geral'!$G56="pct"),'Classificação geral'!$B56,""),"")</f>
        <v/>
      </c>
      <c r="DO63" s="215" t="str">
        <f>IF($DN63='Classificação geral'!$B56,'Classificação geral'!$C56,"")</f>
        <v/>
      </c>
      <c r="DP63" s="215" t="str">
        <f>IF($DN63='Classificação geral'!$B56,'Classificação geral'!$D56,"")</f>
        <v/>
      </c>
      <c r="DQ63" s="215" t="str">
        <f>IF($DN63='Classificação geral'!$B56,'Classificação geral'!$J56,"")</f>
        <v/>
      </c>
      <c r="DR63" s="214" t="str">
        <f>IFERROR(IF(AND($DQ63="fem",'Classificação geral'!$K56=2),'Classificação geral'!K56,""),"")</f>
        <v/>
      </c>
      <c r="DS63" s="214" t="str">
        <f>IFERROR(IF(AND($DQ63="fem",'Classificação geral'!$K56=2),'Classificação geral'!AG56,""),"")</f>
        <v/>
      </c>
      <c r="DT63" s="214" t="str">
        <f>IFERROR(IF(AND($DQ63="fem",'Classificação geral'!$K56=2),'Classificação geral'!M56,""),"")</f>
        <v/>
      </c>
      <c r="DU63" s="214" t="str">
        <f>IFERROR(IF(AND($DQ63="fem",'Classificação geral'!$K56=2),'Classificação geral'!N56,""),"")</f>
        <v/>
      </c>
      <c r="DV63" s="214" t="str">
        <f>IFERROR(IF(AND($DQ63="fem",'Classificação geral'!$K56=2),'Classificação geral'!O56,""),"")</f>
        <v/>
      </c>
      <c r="DW63" s="214" t="str">
        <f>IFERROR(IF(AND($DQ63="fem",'Classificação geral'!$K56=2),'Classificação geral'!AH56,""),"")</f>
        <v/>
      </c>
      <c r="DX63" s="216" t="str">
        <f>IFERROR(RANK(DW63,DW:DW,0)+ COUNTIF(DW$12:$DW61,DW63),"")</f>
        <v/>
      </c>
      <c r="DY63" s="209"/>
      <c r="DZ63" s="214" t="str">
        <f>IFERROR(IF(AND('Classificação geral'!$J56="mas",'Classificação geral'!$K56=2,'Classificação geral'!$G56="pct"),'Classificação geral'!$A56,""),"")</f>
        <v/>
      </c>
      <c r="EA63" s="214" t="str">
        <f>IFERROR(IF(AND('Classificação geral'!$J56="mas",'Classificação geral'!$K56=2,'Classificação geral'!$G56="pct"),'Classificação geral'!$B56,""),"")</f>
        <v/>
      </c>
      <c r="EB63" s="215" t="str">
        <f>IF($EA63='Classificação geral'!$B56,'Classificação geral'!$C56,"")</f>
        <v/>
      </c>
      <c r="EC63" s="215" t="str">
        <f>IF($EA63='Classificação geral'!$B56,'Classificação geral'!$D56,"")</f>
        <v/>
      </c>
      <c r="ED63" s="215" t="str">
        <f>IF($EA63='Classificação geral'!$B56,'Classificação geral'!$J56,"")</f>
        <v/>
      </c>
      <c r="EE63" s="214" t="str">
        <f>IFERROR(IF(AND($ED63="mas",'Classificação geral'!$K56=2),'Classificação geral'!K56,""),"")</f>
        <v/>
      </c>
      <c r="EF63" s="214" t="str">
        <f>IFERROR(IF(AND($ED63="mas",'Classificação geral'!$K56=2),'Classificação geral'!AG56,""),"")</f>
        <v/>
      </c>
      <c r="EG63" s="214" t="str">
        <f>IFERROR(IF(AND($ED63="mas",'Classificação geral'!$K56=2),'Classificação geral'!M56,""),"")</f>
        <v/>
      </c>
      <c r="EH63" s="214" t="str">
        <f>IFERROR(IF(AND($ED63="mas",'Classificação geral'!$K56=2),'Classificação geral'!N56,""),"")</f>
        <v/>
      </c>
      <c r="EI63" s="214" t="str">
        <f>IFERROR(IF(AND($ED63="mas",'Classificação geral'!$K56=2),'Classificação geral'!O56,""),"")</f>
        <v/>
      </c>
      <c r="EJ63" s="214" t="str">
        <f>IFERROR(IF(AND($ED63="mas",'Classificação geral'!$K56=2),'Classificação geral'!AH56,""),"")</f>
        <v/>
      </c>
      <c r="EK63" s="216" t="str">
        <f>IFERROR(RANK(EJ63,EJ:EJ,0)+ COUNTIF(EJ$12:$GJ$12,EJ63),"")</f>
        <v/>
      </c>
      <c r="EL63" s="209"/>
      <c r="EM63" s="214" t="str">
        <f>IFERROR(IF(AND('Classificação geral'!$J56="fem",'Classificação geral'!$K56=3,'Classificação geral'!$G56="pct"),'Classificação geral'!$A56,""),"")</f>
        <v/>
      </c>
      <c r="EN63" s="214" t="str">
        <f>IFERROR(IF(AND('Classificação geral'!$J56="fem",'Classificação geral'!$K56=3,'Classificação geral'!$G56="pct"),'Classificação geral'!$B56,""),"")</f>
        <v/>
      </c>
      <c r="EO63" s="215" t="str">
        <f>IF($EN63='Classificação geral'!$B56,'Classificação geral'!$C56,"")</f>
        <v/>
      </c>
      <c r="EP63" s="215" t="str">
        <f>IF($EN63='Classificação geral'!$B56,'Classificação geral'!$D56,"")</f>
        <v/>
      </c>
      <c r="EQ63" s="215" t="str">
        <f>IF($EN63='Classificação geral'!$B56,'Classificação geral'!$J56,"")</f>
        <v/>
      </c>
      <c r="ER63" s="215" t="str">
        <f>IF($EQ63='Classificação geral'!$J56,'Classificação geral'!$K56,"")</f>
        <v/>
      </c>
      <c r="ES63" s="215" t="str">
        <f>IF($ER63='Classificação geral'!$K56,'Classificação geral'!$AG56,"")</f>
        <v/>
      </c>
      <c r="ET63" s="215" t="str">
        <f>IF($ER63='Classificação geral'!$K56,'Classificação geral'!$M56,"")</f>
        <v/>
      </c>
      <c r="EU63" s="215" t="str">
        <f>IF($ER63='Classificação geral'!$K56,'Classificação geral'!$N56,"")</f>
        <v/>
      </c>
      <c r="EV63" s="215" t="str">
        <f>IF($ER63='Classificação geral'!$K56,'Classificação geral'!$O56,"")</f>
        <v/>
      </c>
      <c r="EW63" s="215" t="str">
        <f>IF($ER63='Classificação geral'!$K56,'Classificação geral'!$AH56,"")</f>
        <v/>
      </c>
      <c r="EX63" s="216" t="str">
        <f>IFERROR(RANK(EW63,EW:EW,0)+ COUNTIF(EW$12:$GW61,EW63),"")</f>
        <v/>
      </c>
      <c r="EY63" s="209"/>
      <c r="EZ63" s="214" t="str">
        <f>IFERROR(IF(AND('Classificação geral'!$J56="mas",'Classificação geral'!$K56=3,'Classificação geral'!$G56="PCT"),'Classificação geral'!$A56,""),"")</f>
        <v/>
      </c>
      <c r="FA63" s="214" t="str">
        <f>IFERROR(IF(AND('Classificação geral'!$J56="mas",'Classificação geral'!$K56=3,'Classificação geral'!$G56="PCT"),'Classificação geral'!$B56,""),"")</f>
        <v/>
      </c>
      <c r="FB63" s="215" t="str">
        <f>IF($FA63='Classificação geral'!$B56,'Classificação geral'!$C56,"")</f>
        <v/>
      </c>
      <c r="FC63" s="215" t="str">
        <f>IF($FA63='Classificação geral'!$B56,'Classificação geral'!$D56,"")</f>
        <v/>
      </c>
      <c r="FD63" s="215" t="str">
        <f>IF($FA63='Classificação geral'!$B56,'Classificação geral'!$J56,"")</f>
        <v/>
      </c>
      <c r="FE63" s="214" t="str">
        <f>IFERROR(IF(AND($FD63="mas",'Classificação geral'!$K56=3),'Classificação geral'!K56,""),"")</f>
        <v/>
      </c>
      <c r="FF63" s="214" t="str">
        <f>IFERROR(IF(AND($FD63="mas",'Classificação geral'!$K56=3),'Classificação geral'!AG56,""),"")</f>
        <v/>
      </c>
      <c r="FG63" s="214" t="str">
        <f>IFERROR(IF(AND($FD63="mas",'Classificação geral'!$K56=3),'Classificação geral'!M56,""),"")</f>
        <v/>
      </c>
      <c r="FH63" s="214" t="str">
        <f>IFERROR(IF(AND($FD63="mas",'Classificação geral'!$K56=3),'Classificação geral'!N56,""),"")</f>
        <v/>
      </c>
      <c r="FI63" s="214" t="str">
        <f>IFERROR(IF(AND($FD63="mas",'Classificação geral'!$K56=3),'Classificação geral'!O56,""),"")</f>
        <v/>
      </c>
      <c r="FJ63" s="214" t="str">
        <f>IFERROR(IF(AND($FD63="mas",'Classificação geral'!$K56=3),'Classificação geral'!AH56,""),"")</f>
        <v/>
      </c>
      <c r="FK63" s="216" t="str">
        <f>IFERROR(RANK(FJ63,FJ:FJ,0)+ COUNTIF(FJ$12:$FJ61,FJ63),"")</f>
        <v/>
      </c>
    </row>
    <row r="64" spans="2:167" s="199" customFormat="1" ht="24.75" customHeight="1" x14ac:dyDescent="0.4">
      <c r="B64" s="248" t="str">
        <f t="shared" si="54"/>
        <v/>
      </c>
      <c r="C64" s="238" t="str">
        <f t="shared" si="55"/>
        <v/>
      </c>
      <c r="D64" s="238" t="str">
        <f t="shared" si="56"/>
        <v/>
      </c>
      <c r="E64" s="238" t="str">
        <f t="shared" si="57"/>
        <v/>
      </c>
      <c r="F64" s="239" t="str">
        <f t="shared" si="58"/>
        <v/>
      </c>
      <c r="G64" s="239" t="str">
        <f t="shared" si="59"/>
        <v/>
      </c>
      <c r="H64" s="240" t="str">
        <f t="shared" si="60"/>
        <v/>
      </c>
      <c r="I64" s="240" t="str">
        <f t="shared" si="61"/>
        <v/>
      </c>
      <c r="J64" s="240" t="str">
        <f t="shared" si="62"/>
        <v/>
      </c>
      <c r="K64" s="241">
        <v>51</v>
      </c>
      <c r="L64" s="432"/>
      <c r="M64" s="242"/>
      <c r="N64" s="242"/>
      <c r="O64" s="248" t="str">
        <f t="shared" si="63"/>
        <v/>
      </c>
      <c r="P64" s="238" t="str">
        <f t="shared" si="64"/>
        <v/>
      </c>
      <c r="Q64" s="238" t="str">
        <f t="shared" si="65"/>
        <v/>
      </c>
      <c r="R64" s="238" t="str">
        <f t="shared" si="66"/>
        <v/>
      </c>
      <c r="S64" s="239" t="str">
        <f t="shared" si="67"/>
        <v/>
      </c>
      <c r="T64" s="239" t="str">
        <f t="shared" si="68"/>
        <v/>
      </c>
      <c r="U64" s="240" t="str">
        <f t="shared" si="69"/>
        <v/>
      </c>
      <c r="V64" s="240" t="str">
        <f t="shared" si="70"/>
        <v/>
      </c>
      <c r="W64" s="240" t="str">
        <f t="shared" si="71"/>
        <v/>
      </c>
      <c r="X64" s="241">
        <v>51</v>
      </c>
      <c r="Y64" s="432"/>
      <c r="Z64" s="242"/>
      <c r="AA64" s="243"/>
      <c r="AB64" s="249" t="str">
        <f t="shared" si="72"/>
        <v/>
      </c>
      <c r="AC64" s="238" t="str">
        <f t="shared" si="73"/>
        <v/>
      </c>
      <c r="AD64" s="238" t="str">
        <f t="shared" si="74"/>
        <v/>
      </c>
      <c r="AE64" s="238" t="str">
        <f t="shared" si="75"/>
        <v/>
      </c>
      <c r="AF64" s="239" t="str">
        <f t="shared" si="76"/>
        <v/>
      </c>
      <c r="AG64" s="239" t="str">
        <f t="shared" si="77"/>
        <v/>
      </c>
      <c r="AH64" s="240" t="str">
        <f t="shared" si="78"/>
        <v/>
      </c>
      <c r="AI64" s="240" t="str">
        <f t="shared" si="79"/>
        <v/>
      </c>
      <c r="AJ64" s="240" t="str">
        <f t="shared" si="80"/>
        <v/>
      </c>
      <c r="AK64" s="241">
        <v>51</v>
      </c>
      <c r="AL64" s="432"/>
      <c r="AM64" s="242"/>
      <c r="AN64" s="242"/>
      <c r="AO64" s="249" t="str">
        <f t="shared" si="81"/>
        <v/>
      </c>
      <c r="AP64" s="238" t="str">
        <f t="shared" si="82"/>
        <v/>
      </c>
      <c r="AQ64" s="238" t="str">
        <f t="shared" si="83"/>
        <v/>
      </c>
      <c r="AR64" s="239" t="str">
        <f t="shared" si="84"/>
        <v/>
      </c>
      <c r="AS64" s="239" t="str">
        <f t="shared" si="85"/>
        <v/>
      </c>
      <c r="AT64" s="239" t="str">
        <f t="shared" si="86"/>
        <v/>
      </c>
      <c r="AU64" s="240" t="str">
        <f t="shared" si="87"/>
        <v/>
      </c>
      <c r="AV64" s="240" t="str">
        <f t="shared" si="88"/>
        <v/>
      </c>
      <c r="AW64" s="240" t="str">
        <f t="shared" si="89"/>
        <v/>
      </c>
      <c r="AX64" s="241">
        <v>51</v>
      </c>
      <c r="AY64" s="432"/>
      <c r="AZ64" s="243"/>
      <c r="BA64" s="243"/>
      <c r="BB64" s="248" t="str">
        <f t="shared" si="90"/>
        <v/>
      </c>
      <c r="BC64" s="238" t="str">
        <f t="shared" si="91"/>
        <v/>
      </c>
      <c r="BD64" s="238" t="str">
        <f t="shared" si="92"/>
        <v/>
      </c>
      <c r="BE64" s="238" t="str">
        <f t="shared" si="93"/>
        <v/>
      </c>
      <c r="BF64" s="239" t="str">
        <f t="shared" si="94"/>
        <v/>
      </c>
      <c r="BG64" s="239" t="str">
        <f t="shared" si="95"/>
        <v/>
      </c>
      <c r="BH64" s="239" t="str">
        <f t="shared" si="96"/>
        <v/>
      </c>
      <c r="BI64" s="239" t="str">
        <f t="shared" si="97"/>
        <v/>
      </c>
      <c r="BJ64" s="240" t="str">
        <f t="shared" si="98"/>
        <v/>
      </c>
      <c r="BK64" s="241">
        <v>51</v>
      </c>
      <c r="BL64" s="432"/>
      <c r="BM64" s="242"/>
      <c r="BN64" s="242"/>
      <c r="BO64" s="248" t="str">
        <f t="shared" si="45"/>
        <v/>
      </c>
      <c r="BP64" s="238" t="str">
        <f t="shared" si="46"/>
        <v/>
      </c>
      <c r="BQ64" s="238" t="str">
        <f t="shared" si="47"/>
        <v/>
      </c>
      <c r="BR64" s="238" t="str">
        <f t="shared" si="48"/>
        <v/>
      </c>
      <c r="BS64" s="239" t="str">
        <f t="shared" si="49"/>
        <v/>
      </c>
      <c r="BT64" s="239" t="str">
        <f t="shared" si="50"/>
        <v/>
      </c>
      <c r="BU64" s="240" t="str">
        <f t="shared" si="51"/>
        <v/>
      </c>
      <c r="BV64" s="240" t="str">
        <f t="shared" si="52"/>
        <v/>
      </c>
      <c r="BW64" s="240" t="str">
        <f t="shared" si="53"/>
        <v/>
      </c>
      <c r="BX64" s="241">
        <v>51</v>
      </c>
      <c r="BY64" s="432"/>
      <c r="CM64" s="214" t="str">
        <f>IFERROR(IF(AND('Classificação geral'!$J57="FEM",'Classificação geral'!$K57=1,'Classificação geral'!G57="PCT"),'Classificação geral'!A57,""),"")</f>
        <v/>
      </c>
      <c r="CN64" s="214" t="str">
        <f>IFERROR(IF(AND('Classificação geral'!$J57="FEM",'Classificação geral'!$K57=1,'Classificação geral'!G57="PCT"),'Classificação geral'!$B57,""),"")</f>
        <v/>
      </c>
      <c r="CO64" s="215" t="str">
        <f>IF($CN64='Classificação geral'!$B57,'Classificação geral'!$C57,"")</f>
        <v/>
      </c>
      <c r="CP64" s="215" t="str">
        <f>IF($CN64='Classificação geral'!$B57,'Classificação geral'!$D57,"")</f>
        <v/>
      </c>
      <c r="CQ64" s="215" t="str">
        <f>IF($CN64='Classificação geral'!$B57,'Classificação geral'!$J57,"")</f>
        <v/>
      </c>
      <c r="CR64" s="215" t="str">
        <f>IF($CQ64='Classificação geral'!$J57,'Classificação geral'!$K57,"")</f>
        <v/>
      </c>
      <c r="CS64" s="205" t="str">
        <f>IF($CR64='Classificação geral'!$K57,'Classificação geral'!$AG57,"")</f>
        <v/>
      </c>
      <c r="CT64" s="215" t="str">
        <f>IF($CR64='Classificação geral'!$K57,'Classificação geral'!$M57,"")</f>
        <v/>
      </c>
      <c r="CU64" s="215" t="str">
        <f>IF($CR64='Classificação geral'!$K57,'Classificação geral'!$N57,"")</f>
        <v/>
      </c>
      <c r="CV64" s="215" t="str">
        <f>IF($CR64='Classificação geral'!$K57,'Classificação geral'!$O57,"")</f>
        <v/>
      </c>
      <c r="CW64" s="309" t="str">
        <f>IF($CR64='Classificação geral'!$K57,'Classificação geral'!$AH57,"")</f>
        <v/>
      </c>
      <c r="CX64" s="216" t="str">
        <f>IFERROR(RANK(CW64,CW:CW,0)+ COUNTIF($CW$12:CW63,CW64),"")</f>
        <v/>
      </c>
      <c r="CY64" s="209" t="str">
        <f ca="1">IFERROR(RDEM(CX64,CX:CX,0),"")</f>
        <v/>
      </c>
      <c r="CZ64" s="214" t="str">
        <f>IFERROR(IF(AND('Classificação geral'!$J57="mas",'Classificação geral'!$K57=1,'Classificação geral'!$G57="pct"),'Classificação geral'!$A57,""),"")</f>
        <v/>
      </c>
      <c r="DA64" s="214" t="str">
        <f>IFERROR(IF(AND('Classificação geral'!$J57="mas",'Classificação geral'!$K57=1,'Classificação geral'!$G57="PCT"),'Classificação geral'!$B57,""),"")</f>
        <v/>
      </c>
      <c r="DB64" s="215" t="str">
        <f>IF($DA64='Classificação geral'!$B57,'Classificação geral'!$C57,"")</f>
        <v/>
      </c>
      <c r="DC64" s="215" t="str">
        <f>IF($DA64='Classificação geral'!$B57,'Classificação geral'!$D57,"")</f>
        <v/>
      </c>
      <c r="DD64" s="215" t="str">
        <f>IF($DA64='Classificação geral'!$B57,'Classificação geral'!$J57,"")</f>
        <v/>
      </c>
      <c r="DE64" s="214" t="str">
        <f>IFERROR(IF(AND($DD64="mas",'Classificação geral'!$K57=1),'Classificação geral'!K57,""),"")</f>
        <v/>
      </c>
      <c r="DF64" s="214" t="str">
        <f>IFERROR(IF(AND($DD64="mas",'Classificação geral'!$K57=1),'Classificação geral'!AG57,""),"")</f>
        <v/>
      </c>
      <c r="DG64" s="214" t="str">
        <f>IFERROR(IF(AND($DD64="mas",'Classificação geral'!$K57=1),'Classificação geral'!M57,""),"")</f>
        <v/>
      </c>
      <c r="DH64" s="214" t="str">
        <f>IFERROR(IF(AND($DD64="mas",'Classificação geral'!$K57=1),'Classificação geral'!N57,""),"")</f>
        <v/>
      </c>
      <c r="DI64" s="214" t="str">
        <f>IFERROR(IF(AND($DD64="mas",'Classificação geral'!$K57=1),'Classificação geral'!O57,""),"")</f>
        <v/>
      </c>
      <c r="DJ64" s="214" t="str">
        <f>IFERROR(IF(AND($DD64="mas",'Classificação geral'!$K57=1),'Classificação geral'!AH57,""),"")</f>
        <v/>
      </c>
      <c r="DK64" s="216" t="str">
        <f>IFERROR(RANK(DJ64,DJ51:DJ250,0)+ COUNTIF($DJ$12:DJ63,DJ64),"")</f>
        <v/>
      </c>
      <c r="DL64" s="209"/>
      <c r="DM64" s="214" t="str">
        <f>IFERROR(IF(AND('Classificação geral'!$J57="fem",'Classificação geral'!$K57=2,'Classificação geral'!$G57="pct"),'Classificação geral'!$A57,""),"")</f>
        <v/>
      </c>
      <c r="DN64" s="214" t="str">
        <f>IFERROR(IF(AND('Classificação geral'!$J57="fem",'Classificação geral'!$K57=2,'Classificação geral'!$G57="pct"),'Classificação geral'!$B57,""),"")</f>
        <v/>
      </c>
      <c r="DO64" s="215" t="str">
        <f>IF($DN64='Classificação geral'!$B57,'Classificação geral'!$C57,"")</f>
        <v/>
      </c>
      <c r="DP64" s="215" t="str">
        <f>IF($DN64='Classificação geral'!$B57,'Classificação geral'!$D57,"")</f>
        <v/>
      </c>
      <c r="DQ64" s="215" t="str">
        <f>IF($DN64='Classificação geral'!$B57,'Classificação geral'!$J57,"")</f>
        <v/>
      </c>
      <c r="DR64" s="214" t="str">
        <f>IFERROR(IF(AND($DQ64="fem",'Classificação geral'!$K57=2),'Classificação geral'!K57,""),"")</f>
        <v/>
      </c>
      <c r="DS64" s="214" t="str">
        <f>IFERROR(IF(AND($DQ64="fem",'Classificação geral'!$K57=2),'Classificação geral'!AG57,""),"")</f>
        <v/>
      </c>
      <c r="DT64" s="214" t="str">
        <f>IFERROR(IF(AND($DQ64="fem",'Classificação geral'!$K57=2),'Classificação geral'!M57,""),"")</f>
        <v/>
      </c>
      <c r="DU64" s="214" t="str">
        <f>IFERROR(IF(AND($DQ64="fem",'Classificação geral'!$K57=2),'Classificação geral'!N57,""),"")</f>
        <v/>
      </c>
      <c r="DV64" s="214" t="str">
        <f>IFERROR(IF(AND($DQ64="fem",'Classificação geral'!$K57=2),'Classificação geral'!O57,""),"")</f>
        <v/>
      </c>
      <c r="DW64" s="214" t="str">
        <f>IFERROR(IF(AND($DQ64="fem",'Classificação geral'!$K57=2),'Classificação geral'!AH57,""),"")</f>
        <v/>
      </c>
      <c r="DX64" s="216" t="str">
        <f>IFERROR(RANK(DW64,DW:DW,0)+ COUNTIF(DW$12:$DW62,DW64),"")</f>
        <v/>
      </c>
      <c r="DY64" s="209"/>
      <c r="DZ64" s="214" t="str">
        <f>IFERROR(IF(AND('Classificação geral'!$J57="mas",'Classificação geral'!$K57=2,'Classificação geral'!$G57="pct"),'Classificação geral'!$A57,""),"")</f>
        <v/>
      </c>
      <c r="EA64" s="214" t="str">
        <f>IFERROR(IF(AND('Classificação geral'!$J57="mas",'Classificação geral'!$K57=2,'Classificação geral'!$G57="pct"),'Classificação geral'!$B57,""),"")</f>
        <v/>
      </c>
      <c r="EB64" s="215" t="str">
        <f>IF($EA64='Classificação geral'!$B57,'Classificação geral'!$C57,"")</f>
        <v/>
      </c>
      <c r="EC64" s="215" t="str">
        <f>IF($EA64='Classificação geral'!$B57,'Classificação geral'!$D57,"")</f>
        <v/>
      </c>
      <c r="ED64" s="215" t="str">
        <f>IF($EA64='Classificação geral'!$B57,'Classificação geral'!$J57,"")</f>
        <v/>
      </c>
      <c r="EE64" s="214" t="str">
        <f>IFERROR(IF(AND($ED64="mas",'Classificação geral'!$K57=2),'Classificação geral'!K57,""),"")</f>
        <v/>
      </c>
      <c r="EF64" s="214" t="str">
        <f>IFERROR(IF(AND($ED64="mas",'Classificação geral'!$K57=2),'Classificação geral'!AG57,""),"")</f>
        <v/>
      </c>
      <c r="EG64" s="214" t="str">
        <f>IFERROR(IF(AND($ED64="mas",'Classificação geral'!$K57=2),'Classificação geral'!M57,""),"")</f>
        <v/>
      </c>
      <c r="EH64" s="214" t="str">
        <f>IFERROR(IF(AND($ED64="mas",'Classificação geral'!$K57=2),'Classificação geral'!N57,""),"")</f>
        <v/>
      </c>
      <c r="EI64" s="214" t="str">
        <f>IFERROR(IF(AND($ED64="mas",'Classificação geral'!$K57=2),'Classificação geral'!O57,""),"")</f>
        <v/>
      </c>
      <c r="EJ64" s="214" t="str">
        <f>IFERROR(IF(AND($ED64="mas",'Classificação geral'!$K57=2),'Classificação geral'!AH57,""),"")</f>
        <v/>
      </c>
      <c r="EK64" s="216" t="str">
        <f>IFERROR(RANK(EJ64,EJ:EJ,0)+ COUNTIF(EJ$12:$GJ$12,EJ64),"")</f>
        <v/>
      </c>
      <c r="EL64" s="209"/>
      <c r="EM64" s="214" t="str">
        <f>IFERROR(IF(AND('Classificação geral'!$J57="fem",'Classificação geral'!$K57=3,'Classificação geral'!$G57="pct"),'Classificação geral'!$A57,""),"")</f>
        <v/>
      </c>
      <c r="EN64" s="214" t="str">
        <f>IFERROR(IF(AND('Classificação geral'!$J57="fem",'Classificação geral'!$K57=3,'Classificação geral'!$G57="pct"),'Classificação geral'!$B57,""),"")</f>
        <v/>
      </c>
      <c r="EO64" s="215" t="str">
        <f>IF($EN64='Classificação geral'!$B57,'Classificação geral'!$C57,"")</f>
        <v/>
      </c>
      <c r="EP64" s="215" t="str">
        <f>IF($EN64='Classificação geral'!$B57,'Classificação geral'!$D57,"")</f>
        <v/>
      </c>
      <c r="EQ64" s="215" t="str">
        <f>IF($EN64='Classificação geral'!$B57,'Classificação geral'!$J57,"")</f>
        <v/>
      </c>
      <c r="ER64" s="215" t="str">
        <f>IF($EQ64='Classificação geral'!$J57,'Classificação geral'!$K57,"")</f>
        <v/>
      </c>
      <c r="ES64" s="215" t="str">
        <f>IF($ER64='Classificação geral'!$K57,'Classificação geral'!$AG57,"")</f>
        <v/>
      </c>
      <c r="ET64" s="215" t="str">
        <f>IF($ER64='Classificação geral'!$K57,'Classificação geral'!$M57,"")</f>
        <v/>
      </c>
      <c r="EU64" s="215" t="str">
        <f>IF($ER64='Classificação geral'!$K57,'Classificação geral'!$N57,"")</f>
        <v/>
      </c>
      <c r="EV64" s="215" t="str">
        <f>IF($ER64='Classificação geral'!$K57,'Classificação geral'!$O57,"")</f>
        <v/>
      </c>
      <c r="EW64" s="215" t="str">
        <f>IF($ER64='Classificação geral'!$K57,'Classificação geral'!$AH57,"")</f>
        <v/>
      </c>
      <c r="EX64" s="216" t="str">
        <f>IFERROR(RANK(EW64,EW:EW,0)+ COUNTIF(EW$12:$GW62,EW64),"")</f>
        <v/>
      </c>
      <c r="EY64" s="209"/>
      <c r="EZ64" s="214" t="str">
        <f>IFERROR(IF(AND('Classificação geral'!$J57="mas",'Classificação geral'!$K57=3,'Classificação geral'!$G57="PCT"),'Classificação geral'!$A57,""),"")</f>
        <v/>
      </c>
      <c r="FA64" s="214" t="str">
        <f>IFERROR(IF(AND('Classificação geral'!$J57="mas",'Classificação geral'!$K57=3,'Classificação geral'!$G57="PCT"),'Classificação geral'!$B57,""),"")</f>
        <v/>
      </c>
      <c r="FB64" s="215" t="str">
        <f>IF($FA64='Classificação geral'!$B57,'Classificação geral'!$C57,"")</f>
        <v/>
      </c>
      <c r="FC64" s="215" t="str">
        <f>IF($FA64='Classificação geral'!$B57,'Classificação geral'!$D57,"")</f>
        <v/>
      </c>
      <c r="FD64" s="215" t="str">
        <f>IF($FA64='Classificação geral'!$B57,'Classificação geral'!$J57,"")</f>
        <v/>
      </c>
      <c r="FE64" s="214" t="str">
        <f>IFERROR(IF(AND($FD64="mas",'Classificação geral'!$K57=3),'Classificação geral'!K57,""),"")</f>
        <v/>
      </c>
      <c r="FF64" s="214" t="str">
        <f>IFERROR(IF(AND($FD64="mas",'Classificação geral'!$K57=3),'Classificação geral'!AG57,""),"")</f>
        <v/>
      </c>
      <c r="FG64" s="214" t="str">
        <f>IFERROR(IF(AND($FD64="mas",'Classificação geral'!$K57=3),'Classificação geral'!M57,""),"")</f>
        <v/>
      </c>
      <c r="FH64" s="214" t="str">
        <f>IFERROR(IF(AND($FD64="mas",'Classificação geral'!$K57=3),'Classificação geral'!N57,""),"")</f>
        <v/>
      </c>
      <c r="FI64" s="214" t="str">
        <f>IFERROR(IF(AND($FD64="mas",'Classificação geral'!$K57=3),'Classificação geral'!O57,""),"")</f>
        <v/>
      </c>
      <c r="FJ64" s="214" t="str">
        <f>IFERROR(IF(AND($FD64="mas",'Classificação geral'!$K57=3),'Classificação geral'!AH57,""),"")</f>
        <v/>
      </c>
      <c r="FK64" s="216" t="str">
        <f>IFERROR(RANK(FJ64,FJ:FJ,0)+ COUNTIF(FJ$12:$FJ62,FJ64),"")</f>
        <v/>
      </c>
    </row>
    <row r="65" spans="1:167" s="199" customFormat="1" ht="24.75" customHeight="1" x14ac:dyDescent="0.4">
      <c r="B65" s="248" t="str">
        <f t="shared" si="54"/>
        <v/>
      </c>
      <c r="C65" s="238" t="str">
        <f t="shared" si="55"/>
        <v/>
      </c>
      <c r="D65" s="238" t="str">
        <f t="shared" si="56"/>
        <v/>
      </c>
      <c r="E65" s="238" t="str">
        <f t="shared" si="57"/>
        <v/>
      </c>
      <c r="F65" s="239" t="str">
        <f t="shared" si="58"/>
        <v/>
      </c>
      <c r="G65" s="239" t="str">
        <f t="shared" si="59"/>
        <v/>
      </c>
      <c r="H65" s="240" t="str">
        <f t="shared" si="60"/>
        <v/>
      </c>
      <c r="I65" s="240" t="str">
        <f t="shared" si="61"/>
        <v/>
      </c>
      <c r="J65" s="240" t="str">
        <f t="shared" si="62"/>
        <v/>
      </c>
      <c r="K65" s="241">
        <v>52</v>
      </c>
      <c r="L65" s="432"/>
      <c r="M65" s="242"/>
      <c r="N65" s="242"/>
      <c r="O65" s="248" t="str">
        <f t="shared" si="63"/>
        <v/>
      </c>
      <c r="P65" s="238" t="str">
        <f t="shared" si="64"/>
        <v/>
      </c>
      <c r="Q65" s="238" t="str">
        <f t="shared" si="65"/>
        <v/>
      </c>
      <c r="R65" s="238" t="str">
        <f t="shared" si="66"/>
        <v/>
      </c>
      <c r="S65" s="239" t="str">
        <f t="shared" si="67"/>
        <v/>
      </c>
      <c r="T65" s="239" t="str">
        <f t="shared" si="68"/>
        <v/>
      </c>
      <c r="U65" s="240" t="str">
        <f t="shared" si="69"/>
        <v/>
      </c>
      <c r="V65" s="240" t="str">
        <f t="shared" si="70"/>
        <v/>
      </c>
      <c r="W65" s="240" t="str">
        <f t="shared" si="71"/>
        <v/>
      </c>
      <c r="X65" s="241">
        <v>52</v>
      </c>
      <c r="Y65" s="432"/>
      <c r="Z65" s="242"/>
      <c r="AA65" s="243"/>
      <c r="AB65" s="249" t="str">
        <f t="shared" si="72"/>
        <v/>
      </c>
      <c r="AC65" s="238" t="str">
        <f t="shared" si="73"/>
        <v/>
      </c>
      <c r="AD65" s="238" t="str">
        <f t="shared" si="74"/>
        <v/>
      </c>
      <c r="AE65" s="238" t="str">
        <f t="shared" si="75"/>
        <v/>
      </c>
      <c r="AF65" s="239" t="str">
        <f t="shared" si="76"/>
        <v/>
      </c>
      <c r="AG65" s="239" t="str">
        <f t="shared" si="77"/>
        <v/>
      </c>
      <c r="AH65" s="240" t="str">
        <f t="shared" si="78"/>
        <v/>
      </c>
      <c r="AI65" s="240" t="str">
        <f t="shared" si="79"/>
        <v/>
      </c>
      <c r="AJ65" s="240" t="str">
        <f t="shared" si="80"/>
        <v/>
      </c>
      <c r="AK65" s="241">
        <v>52</v>
      </c>
      <c r="AL65" s="432"/>
      <c r="AM65" s="242"/>
      <c r="AN65" s="242"/>
      <c r="AO65" s="249" t="str">
        <f t="shared" si="81"/>
        <v/>
      </c>
      <c r="AP65" s="238" t="str">
        <f t="shared" si="82"/>
        <v/>
      </c>
      <c r="AQ65" s="238" t="str">
        <f t="shared" si="83"/>
        <v/>
      </c>
      <c r="AR65" s="239" t="str">
        <f t="shared" si="84"/>
        <v/>
      </c>
      <c r="AS65" s="239" t="str">
        <f t="shared" si="85"/>
        <v/>
      </c>
      <c r="AT65" s="239" t="str">
        <f t="shared" si="86"/>
        <v/>
      </c>
      <c r="AU65" s="240" t="str">
        <f t="shared" si="87"/>
        <v/>
      </c>
      <c r="AV65" s="240" t="str">
        <f t="shared" si="88"/>
        <v/>
      </c>
      <c r="AW65" s="240" t="str">
        <f t="shared" si="89"/>
        <v/>
      </c>
      <c r="AX65" s="241">
        <v>52</v>
      </c>
      <c r="AY65" s="432"/>
      <c r="AZ65" s="243"/>
      <c r="BA65" s="243"/>
      <c r="BB65" s="248" t="str">
        <f t="shared" si="90"/>
        <v/>
      </c>
      <c r="BC65" s="238" t="str">
        <f t="shared" si="91"/>
        <v/>
      </c>
      <c r="BD65" s="238" t="str">
        <f t="shared" si="92"/>
        <v/>
      </c>
      <c r="BE65" s="238" t="str">
        <f t="shared" si="93"/>
        <v/>
      </c>
      <c r="BF65" s="239" t="str">
        <f t="shared" si="94"/>
        <v/>
      </c>
      <c r="BG65" s="239" t="str">
        <f t="shared" si="95"/>
        <v/>
      </c>
      <c r="BH65" s="239" t="str">
        <f t="shared" si="96"/>
        <v/>
      </c>
      <c r="BI65" s="239" t="str">
        <f t="shared" si="97"/>
        <v/>
      </c>
      <c r="BJ65" s="240" t="str">
        <f t="shared" si="98"/>
        <v/>
      </c>
      <c r="BK65" s="241">
        <v>52</v>
      </c>
      <c r="BL65" s="432"/>
      <c r="BM65" s="242"/>
      <c r="BN65" s="242"/>
      <c r="BO65" s="248" t="str">
        <f t="shared" si="45"/>
        <v/>
      </c>
      <c r="BP65" s="238" t="str">
        <f t="shared" si="46"/>
        <v/>
      </c>
      <c r="BQ65" s="238" t="str">
        <f t="shared" si="47"/>
        <v/>
      </c>
      <c r="BR65" s="238" t="str">
        <f t="shared" si="48"/>
        <v/>
      </c>
      <c r="BS65" s="239" t="str">
        <f t="shared" si="49"/>
        <v/>
      </c>
      <c r="BT65" s="239" t="str">
        <f t="shared" si="50"/>
        <v/>
      </c>
      <c r="BU65" s="240" t="str">
        <f t="shared" si="51"/>
        <v/>
      </c>
      <c r="BV65" s="240" t="str">
        <f t="shared" si="52"/>
        <v/>
      </c>
      <c r="BW65" s="240" t="str">
        <f t="shared" si="53"/>
        <v/>
      </c>
      <c r="BX65" s="241">
        <v>52</v>
      </c>
      <c r="BY65" s="432"/>
      <c r="BZ65" s="91"/>
      <c r="CA65" s="91"/>
      <c r="CB65" s="91"/>
      <c r="CC65" s="91"/>
      <c r="CD65" s="91"/>
      <c r="CE65" s="91"/>
      <c r="CF65" s="91"/>
      <c r="CG65" s="91"/>
      <c r="CH65" s="91"/>
      <c r="CI65" s="91"/>
      <c r="CJ65" s="91"/>
      <c r="CK65" s="91"/>
      <c r="CL65" s="91"/>
      <c r="CM65" s="214" t="str">
        <f>IFERROR(IF(AND('Classificação geral'!$J58="FEM",'Classificação geral'!$K58=1,'Classificação geral'!G58="PCT"),'Classificação geral'!A58,""),"")</f>
        <v/>
      </c>
      <c r="CN65" s="214" t="str">
        <f>IFERROR(IF(AND('Classificação geral'!$J58="FEM",'Classificação geral'!$K58=1,'Classificação geral'!G58="PCT"),'Classificação geral'!$B58,""),"")</f>
        <v/>
      </c>
      <c r="CO65" s="215" t="str">
        <f>IF($CN65='Classificação geral'!$B58,'Classificação geral'!$C58,"")</f>
        <v/>
      </c>
      <c r="CP65" s="215" t="str">
        <f>IF($CN65='Classificação geral'!$B58,'Classificação geral'!$D58,"")</f>
        <v/>
      </c>
      <c r="CQ65" s="215" t="str">
        <f>IF($CN65='Classificação geral'!$B58,'Classificação geral'!$J58,"")</f>
        <v/>
      </c>
      <c r="CR65" s="215" t="str">
        <f>IF($CQ65='Classificação geral'!$J58,'Classificação geral'!$K58,"")</f>
        <v/>
      </c>
      <c r="CS65" s="205" t="str">
        <f>IF($CR65='Classificação geral'!$K58,'Classificação geral'!$AG58,"")</f>
        <v/>
      </c>
      <c r="CT65" s="215" t="str">
        <f>IF($CR65='Classificação geral'!$K58,'Classificação geral'!$M58,"")</f>
        <v/>
      </c>
      <c r="CU65" s="215" t="str">
        <f>IF($CR65='Classificação geral'!$K58,'Classificação geral'!$N58,"")</f>
        <v/>
      </c>
      <c r="CV65" s="215" t="str">
        <f>IF($CR65='Classificação geral'!$K58,'Classificação geral'!$O58,"")</f>
        <v/>
      </c>
      <c r="CW65" s="309" t="str">
        <f>IF($CR65='Classificação geral'!$K58,'Classificação geral'!$AH58,"")</f>
        <v/>
      </c>
      <c r="CX65" s="216" t="str">
        <f>IFERROR(RANK(CW65,CW:CW,0)+ COUNTIF($CW$12:CW64,CW65),"")</f>
        <v/>
      </c>
      <c r="CY65" s="209" t="str">
        <f ca="1">IFERROR(RDEM(CX65,CX:CX,0),"")</f>
        <v/>
      </c>
      <c r="CZ65" s="214" t="str">
        <f>IFERROR(IF(AND('Classificação geral'!$J58="mas",'Classificação geral'!$K58=1,'Classificação geral'!$G58="pct"),'Classificação geral'!$A58,""),"")</f>
        <v/>
      </c>
      <c r="DA65" s="214" t="str">
        <f>IFERROR(IF(AND('Classificação geral'!$J58="mas",'Classificação geral'!$K58=1,'Classificação geral'!$G58="PCT"),'Classificação geral'!$B58,""),"")</f>
        <v/>
      </c>
      <c r="DB65" s="215" t="str">
        <f>IF($DA65='Classificação geral'!$B58,'Classificação geral'!$C58,"")</f>
        <v/>
      </c>
      <c r="DC65" s="215" t="str">
        <f>IF($DA65='Classificação geral'!$B58,'Classificação geral'!$D58,"")</f>
        <v/>
      </c>
      <c r="DD65" s="215" t="str">
        <f>IF($DA65='Classificação geral'!$B58,'Classificação geral'!$J58,"")</f>
        <v/>
      </c>
      <c r="DE65" s="214" t="str">
        <f>IFERROR(IF(AND($DD65="mas",'Classificação geral'!$K58=1),'Classificação geral'!K58,""),"")</f>
        <v/>
      </c>
      <c r="DF65" s="214" t="str">
        <f>IFERROR(IF(AND($DD65="mas",'Classificação geral'!$K58=1),'Classificação geral'!AG58,""),"")</f>
        <v/>
      </c>
      <c r="DG65" s="214" t="str">
        <f>IFERROR(IF(AND($DD65="mas",'Classificação geral'!$K58=1),'Classificação geral'!M58,""),"")</f>
        <v/>
      </c>
      <c r="DH65" s="214" t="str">
        <f>IFERROR(IF(AND($DD65="mas",'Classificação geral'!$K58=1),'Classificação geral'!N58,""),"")</f>
        <v/>
      </c>
      <c r="DI65" s="214" t="str">
        <f>IFERROR(IF(AND($DD65="mas",'Classificação geral'!$K58=1),'Classificação geral'!O58,""),"")</f>
        <v/>
      </c>
      <c r="DJ65" s="214" t="str">
        <f>IFERROR(IF(AND($DD65="mas",'Classificação geral'!$K58=1),'Classificação geral'!AH58,""),"")</f>
        <v/>
      </c>
      <c r="DK65" s="216" t="str">
        <f>IFERROR(RANK(DJ65,DJ52:DJ251,0)+ COUNTIF($DJ$12:DJ64,DJ65),"")</f>
        <v/>
      </c>
      <c r="DL65" s="209"/>
      <c r="DM65" s="214" t="str">
        <f>IFERROR(IF(AND('Classificação geral'!$J58="fem",'Classificação geral'!$K58=2,'Classificação geral'!$G58="pct"),'Classificação geral'!$A58,""),"")</f>
        <v/>
      </c>
      <c r="DN65" s="214" t="str">
        <f>IFERROR(IF(AND('Classificação geral'!$J58="fem",'Classificação geral'!$K58=2,'Classificação geral'!$G58="pct"),'Classificação geral'!$B58,""),"")</f>
        <v/>
      </c>
      <c r="DO65" s="215" t="str">
        <f>IF($DN65='Classificação geral'!$B58,'Classificação geral'!$C58,"")</f>
        <v/>
      </c>
      <c r="DP65" s="215" t="str">
        <f>IF($DN65='Classificação geral'!$B58,'Classificação geral'!$D58,"")</f>
        <v/>
      </c>
      <c r="DQ65" s="215" t="str">
        <f>IF($DN65='Classificação geral'!$B58,'Classificação geral'!$J58,"")</f>
        <v/>
      </c>
      <c r="DR65" s="214" t="str">
        <f>IFERROR(IF(AND($DQ65="fem",'Classificação geral'!$K58=2),'Classificação geral'!K58,""),"")</f>
        <v/>
      </c>
      <c r="DS65" s="214" t="str">
        <f>IFERROR(IF(AND($DQ65="fem",'Classificação geral'!$K58=2),'Classificação geral'!AG58,""),"")</f>
        <v/>
      </c>
      <c r="DT65" s="214" t="str">
        <f>IFERROR(IF(AND($DQ65="fem",'Classificação geral'!$K58=2),'Classificação geral'!M58,""),"")</f>
        <v/>
      </c>
      <c r="DU65" s="214" t="str">
        <f>IFERROR(IF(AND($DQ65="fem",'Classificação geral'!$K58=2),'Classificação geral'!N58,""),"")</f>
        <v/>
      </c>
      <c r="DV65" s="214" t="str">
        <f>IFERROR(IF(AND($DQ65="fem",'Classificação geral'!$K58=2),'Classificação geral'!O58,""),"")</f>
        <v/>
      </c>
      <c r="DW65" s="214" t="str">
        <f>IFERROR(IF(AND($DQ65="fem",'Classificação geral'!$K58=2),'Classificação geral'!AH58,""),"")</f>
        <v/>
      </c>
      <c r="DX65" s="216" t="str">
        <f>IFERROR(RANK(DW65,DW:DW,0)+ COUNTIF(DW$12:$DW63,DW65),"")</f>
        <v/>
      </c>
      <c r="DY65" s="209"/>
      <c r="DZ65" s="214" t="str">
        <f>IFERROR(IF(AND('Classificação geral'!$J58="mas",'Classificação geral'!$K58=2,'Classificação geral'!$G58="pct"),'Classificação geral'!$A58,""),"")</f>
        <v/>
      </c>
      <c r="EA65" s="214" t="str">
        <f>IFERROR(IF(AND('Classificação geral'!$J58="mas",'Classificação geral'!$K58=2,'Classificação geral'!$G58="pct"),'Classificação geral'!$B58,""),"")</f>
        <v/>
      </c>
      <c r="EB65" s="215" t="str">
        <f>IF($EA65='Classificação geral'!$B58,'Classificação geral'!$C58,"")</f>
        <v/>
      </c>
      <c r="EC65" s="215" t="str">
        <f>IF($EA65='Classificação geral'!$B58,'Classificação geral'!$D58,"")</f>
        <v/>
      </c>
      <c r="ED65" s="215" t="str">
        <f>IF($EA65='Classificação geral'!$B58,'Classificação geral'!$J58,"")</f>
        <v/>
      </c>
      <c r="EE65" s="214" t="str">
        <f>IFERROR(IF(AND($ED65="mas",'Classificação geral'!$K58=2),'Classificação geral'!K58,""),"")</f>
        <v/>
      </c>
      <c r="EF65" s="214" t="str">
        <f>IFERROR(IF(AND($ED65="mas",'Classificação geral'!$K58=2),'Classificação geral'!AG58,""),"")</f>
        <v/>
      </c>
      <c r="EG65" s="214" t="str">
        <f>IFERROR(IF(AND($ED65="mas",'Classificação geral'!$K58=2),'Classificação geral'!M58,""),"")</f>
        <v/>
      </c>
      <c r="EH65" s="214" t="str">
        <f>IFERROR(IF(AND($ED65="mas",'Classificação geral'!$K58=2),'Classificação geral'!N58,""),"")</f>
        <v/>
      </c>
      <c r="EI65" s="214" t="str">
        <f>IFERROR(IF(AND($ED65="mas",'Classificação geral'!$K58=2),'Classificação geral'!O58,""),"")</f>
        <v/>
      </c>
      <c r="EJ65" s="214" t="str">
        <f>IFERROR(IF(AND($ED65="mas",'Classificação geral'!$K58=2),'Classificação geral'!AH58,""),"")</f>
        <v/>
      </c>
      <c r="EK65" s="216" t="str">
        <f>IFERROR(RANK(EJ65,EJ:EJ,0)+ COUNTIF(EJ$12:$GJ$12,EJ65),"")</f>
        <v/>
      </c>
      <c r="EL65" s="209"/>
      <c r="EM65" s="214" t="str">
        <f>IFERROR(IF(AND('Classificação geral'!$J58="fem",'Classificação geral'!$K58=3,'Classificação geral'!$G58="pct"),'Classificação geral'!$A58,""),"")</f>
        <v/>
      </c>
      <c r="EN65" s="214" t="str">
        <f>IFERROR(IF(AND('Classificação geral'!$J58="fem",'Classificação geral'!$K58=3,'Classificação geral'!$G58="pct"),'Classificação geral'!$B58,""),"")</f>
        <v/>
      </c>
      <c r="EO65" s="215" t="str">
        <f>IF($EN65='Classificação geral'!$B58,'Classificação geral'!$C58,"")</f>
        <v/>
      </c>
      <c r="EP65" s="215" t="str">
        <f>IF($EN65='Classificação geral'!$B58,'Classificação geral'!$D58,"")</f>
        <v/>
      </c>
      <c r="EQ65" s="215" t="str">
        <f>IF($EN65='Classificação geral'!$B58,'Classificação geral'!$J58,"")</f>
        <v/>
      </c>
      <c r="ER65" s="215" t="str">
        <f>IF($EQ65='Classificação geral'!$J58,'Classificação geral'!$K58,"")</f>
        <v/>
      </c>
      <c r="ES65" s="215" t="str">
        <f>IF($ER65='Classificação geral'!$K58,'Classificação geral'!$AG58,"")</f>
        <v/>
      </c>
      <c r="ET65" s="215" t="str">
        <f>IF($ER65='Classificação geral'!$K58,'Classificação geral'!$M58,"")</f>
        <v/>
      </c>
      <c r="EU65" s="215" t="str">
        <f>IF($ER65='Classificação geral'!$K58,'Classificação geral'!$N58,"")</f>
        <v/>
      </c>
      <c r="EV65" s="215" t="str">
        <f>IF($ER65='Classificação geral'!$K58,'Classificação geral'!$O58,"")</f>
        <v/>
      </c>
      <c r="EW65" s="215" t="str">
        <f>IF($ER65='Classificação geral'!$K58,'Classificação geral'!$AH58,"")</f>
        <v/>
      </c>
      <c r="EX65" s="216" t="str">
        <f>IFERROR(RANK(EW65,EW:EW,0)+ COUNTIF(EW$12:$GW63,EW65),"")</f>
        <v/>
      </c>
      <c r="EY65" s="209"/>
      <c r="EZ65" s="214" t="str">
        <f>IFERROR(IF(AND('Classificação geral'!$J58="mas",'Classificação geral'!$K58=3,'Classificação geral'!$G58="PCT"),'Classificação geral'!$A58,""),"")</f>
        <v/>
      </c>
      <c r="FA65" s="214" t="str">
        <f>IFERROR(IF(AND('Classificação geral'!$J58="mas",'Classificação geral'!$K58=3,'Classificação geral'!$G58="PCT"),'Classificação geral'!$B58,""),"")</f>
        <v/>
      </c>
      <c r="FB65" s="215" t="str">
        <f>IF($FA65='Classificação geral'!$B58,'Classificação geral'!$C58,"")</f>
        <v/>
      </c>
      <c r="FC65" s="215" t="str">
        <f>IF($FA65='Classificação geral'!$B58,'Classificação geral'!$D58,"")</f>
        <v/>
      </c>
      <c r="FD65" s="215" t="str">
        <f>IF($FA65='Classificação geral'!$B58,'Classificação geral'!$J58,"")</f>
        <v/>
      </c>
      <c r="FE65" s="214" t="str">
        <f>IFERROR(IF(AND($FD65="mas",'Classificação geral'!$K58=3),'Classificação geral'!K58,""),"")</f>
        <v/>
      </c>
      <c r="FF65" s="214" t="str">
        <f>IFERROR(IF(AND($FD65="mas",'Classificação geral'!$K58=3),'Classificação geral'!AG58,""),"")</f>
        <v/>
      </c>
      <c r="FG65" s="214" t="str">
        <f>IFERROR(IF(AND($FD65="mas",'Classificação geral'!$K58=3),'Classificação geral'!M58,""),"")</f>
        <v/>
      </c>
      <c r="FH65" s="214" t="str">
        <f>IFERROR(IF(AND($FD65="mas",'Classificação geral'!$K58=3),'Classificação geral'!N58,""),"")</f>
        <v/>
      </c>
      <c r="FI65" s="214" t="str">
        <f>IFERROR(IF(AND($FD65="mas",'Classificação geral'!$K58=3),'Classificação geral'!O58,""),"")</f>
        <v/>
      </c>
      <c r="FJ65" s="214" t="str">
        <f>IFERROR(IF(AND($FD65="mas",'Classificação geral'!$K58=3),'Classificação geral'!AH58,""),"")</f>
        <v/>
      </c>
      <c r="FK65" s="216" t="str">
        <f>IFERROR(RANK(FJ65,FJ:FJ,0)+ COUNTIF(FJ$12:$FJ63,FJ65),"")</f>
        <v/>
      </c>
    </row>
    <row r="66" spans="1:167" s="199" customFormat="1" ht="24.75" customHeight="1" x14ac:dyDescent="0.4">
      <c r="B66" s="248" t="str">
        <f t="shared" si="54"/>
        <v/>
      </c>
      <c r="C66" s="238" t="str">
        <f t="shared" si="55"/>
        <v/>
      </c>
      <c r="D66" s="238" t="str">
        <f t="shared" si="56"/>
        <v/>
      </c>
      <c r="E66" s="238" t="str">
        <f t="shared" si="57"/>
        <v/>
      </c>
      <c r="F66" s="239" t="str">
        <f t="shared" si="58"/>
        <v/>
      </c>
      <c r="G66" s="239" t="str">
        <f t="shared" si="59"/>
        <v/>
      </c>
      <c r="H66" s="240" t="str">
        <f t="shared" si="60"/>
        <v/>
      </c>
      <c r="I66" s="240" t="str">
        <f t="shared" si="61"/>
        <v/>
      </c>
      <c r="J66" s="240" t="str">
        <f t="shared" si="62"/>
        <v/>
      </c>
      <c r="K66" s="241">
        <v>53</v>
      </c>
      <c r="L66" s="432"/>
      <c r="M66" s="242"/>
      <c r="N66" s="242"/>
      <c r="O66" s="248" t="str">
        <f t="shared" si="63"/>
        <v/>
      </c>
      <c r="P66" s="238" t="str">
        <f t="shared" si="64"/>
        <v/>
      </c>
      <c r="Q66" s="238" t="str">
        <f t="shared" si="65"/>
        <v/>
      </c>
      <c r="R66" s="238" t="str">
        <f t="shared" si="66"/>
        <v/>
      </c>
      <c r="S66" s="239" t="str">
        <f t="shared" si="67"/>
        <v/>
      </c>
      <c r="T66" s="239" t="str">
        <f t="shared" si="68"/>
        <v/>
      </c>
      <c r="U66" s="240" t="str">
        <f t="shared" si="69"/>
        <v/>
      </c>
      <c r="V66" s="240" t="str">
        <f t="shared" si="70"/>
        <v/>
      </c>
      <c r="W66" s="240" t="str">
        <f t="shared" si="71"/>
        <v/>
      </c>
      <c r="X66" s="241">
        <v>53</v>
      </c>
      <c r="Y66" s="432"/>
      <c r="Z66" s="242"/>
      <c r="AA66" s="243"/>
      <c r="AB66" s="249" t="str">
        <f t="shared" si="72"/>
        <v/>
      </c>
      <c r="AC66" s="238" t="str">
        <f t="shared" si="73"/>
        <v/>
      </c>
      <c r="AD66" s="238" t="str">
        <f t="shared" si="74"/>
        <v/>
      </c>
      <c r="AE66" s="239" t="str">
        <f t="shared" si="75"/>
        <v/>
      </c>
      <c r="AF66" s="239" t="str">
        <f t="shared" si="76"/>
        <v/>
      </c>
      <c r="AG66" s="239" t="str">
        <f t="shared" si="77"/>
        <v/>
      </c>
      <c r="AH66" s="240" t="str">
        <f t="shared" si="78"/>
        <v/>
      </c>
      <c r="AI66" s="240" t="str">
        <f t="shared" si="79"/>
        <v/>
      </c>
      <c r="AJ66" s="240" t="str">
        <f t="shared" si="80"/>
        <v/>
      </c>
      <c r="AK66" s="241">
        <v>53</v>
      </c>
      <c r="AL66" s="432"/>
      <c r="AM66" s="242"/>
      <c r="AN66" s="242"/>
      <c r="AO66" s="249" t="str">
        <f t="shared" si="81"/>
        <v/>
      </c>
      <c r="AP66" s="238" t="str">
        <f t="shared" si="82"/>
        <v/>
      </c>
      <c r="AQ66" s="238" t="str">
        <f t="shared" si="83"/>
        <v/>
      </c>
      <c r="AR66" s="239" t="str">
        <f t="shared" si="84"/>
        <v/>
      </c>
      <c r="AS66" s="239" t="str">
        <f t="shared" si="85"/>
        <v/>
      </c>
      <c r="AT66" s="239" t="str">
        <f t="shared" si="86"/>
        <v/>
      </c>
      <c r="AU66" s="240" t="str">
        <f t="shared" si="87"/>
        <v/>
      </c>
      <c r="AV66" s="240" t="str">
        <f t="shared" si="88"/>
        <v/>
      </c>
      <c r="AW66" s="240" t="str">
        <f t="shared" si="89"/>
        <v/>
      </c>
      <c r="AX66" s="241">
        <v>53</v>
      </c>
      <c r="AY66" s="432"/>
      <c r="AZ66" s="243"/>
      <c r="BA66" s="243"/>
      <c r="BB66" s="248" t="str">
        <f t="shared" si="90"/>
        <v/>
      </c>
      <c r="BC66" s="238" t="str">
        <f t="shared" si="91"/>
        <v/>
      </c>
      <c r="BD66" s="238" t="str">
        <f t="shared" si="92"/>
        <v/>
      </c>
      <c r="BE66" s="238" t="str">
        <f t="shared" si="93"/>
        <v/>
      </c>
      <c r="BF66" s="239" t="str">
        <f t="shared" si="94"/>
        <v/>
      </c>
      <c r="BG66" s="239" t="str">
        <f t="shared" si="95"/>
        <v/>
      </c>
      <c r="BH66" s="239" t="str">
        <f t="shared" si="96"/>
        <v/>
      </c>
      <c r="BI66" s="239" t="str">
        <f t="shared" si="97"/>
        <v/>
      </c>
      <c r="BJ66" s="240" t="str">
        <f t="shared" si="98"/>
        <v/>
      </c>
      <c r="BK66" s="241">
        <v>53</v>
      </c>
      <c r="BL66" s="432"/>
      <c r="BM66" s="242"/>
      <c r="BN66" s="242"/>
      <c r="BO66" s="248" t="str">
        <f t="shared" si="45"/>
        <v/>
      </c>
      <c r="BP66" s="238" t="str">
        <f t="shared" si="46"/>
        <v/>
      </c>
      <c r="BQ66" s="238" t="str">
        <f t="shared" si="47"/>
        <v/>
      </c>
      <c r="BR66" s="238" t="str">
        <f t="shared" si="48"/>
        <v/>
      </c>
      <c r="BS66" s="239" t="str">
        <f t="shared" si="49"/>
        <v/>
      </c>
      <c r="BT66" s="239" t="str">
        <f t="shared" si="50"/>
        <v/>
      </c>
      <c r="BU66" s="240" t="str">
        <f t="shared" si="51"/>
        <v/>
      </c>
      <c r="BV66" s="240" t="str">
        <f t="shared" si="52"/>
        <v/>
      </c>
      <c r="BW66" s="240" t="str">
        <f t="shared" si="53"/>
        <v/>
      </c>
      <c r="BX66" s="241">
        <v>53</v>
      </c>
      <c r="BY66" s="432"/>
      <c r="BZ66" s="91"/>
      <c r="CA66" s="91"/>
      <c r="CB66" s="91"/>
      <c r="CC66" s="91"/>
      <c r="CD66" s="91"/>
      <c r="CE66" s="91"/>
      <c r="CF66" s="91"/>
      <c r="CG66" s="91"/>
      <c r="CH66" s="91"/>
      <c r="CI66" s="91"/>
      <c r="CJ66" s="91"/>
      <c r="CK66" s="91"/>
      <c r="CL66" s="91"/>
      <c r="CM66" s="214" t="str">
        <f>IFERROR(IF(AND('Classificação geral'!$J59="FEM",'Classificação geral'!$K59=1,'Classificação geral'!G59="PCT"),'Classificação geral'!A59,""),"")</f>
        <v/>
      </c>
      <c r="CN66" s="214" t="str">
        <f>IFERROR(IF(AND('Classificação geral'!$J59="FEM",'Classificação geral'!$K59=1,'Classificação geral'!G59="PCT"),'Classificação geral'!$B59,""),"")</f>
        <v/>
      </c>
      <c r="CO66" s="215" t="str">
        <f>IF($CN66='Classificação geral'!$B59,'Classificação geral'!$C59,"")</f>
        <v/>
      </c>
      <c r="CP66" s="215" t="str">
        <f>IF($CN66='Classificação geral'!$B59,'Classificação geral'!$D59,"")</f>
        <v/>
      </c>
      <c r="CQ66" s="215" t="str">
        <f>IF($CN66='Classificação geral'!$B59,'Classificação geral'!$J59,"")</f>
        <v/>
      </c>
      <c r="CR66" s="215" t="str">
        <f>IF($CQ66='Classificação geral'!$J59,'Classificação geral'!$K59,"")</f>
        <v/>
      </c>
      <c r="CS66" s="205" t="str">
        <f>IF($CR66='Classificação geral'!$K59,'Classificação geral'!$AG59,"")</f>
        <v/>
      </c>
      <c r="CT66" s="215" t="str">
        <f>IF($CR66='Classificação geral'!$K59,'Classificação geral'!$M59,"")</f>
        <v/>
      </c>
      <c r="CU66" s="215" t="str">
        <f>IF($CR66='Classificação geral'!$K59,'Classificação geral'!$N59,"")</f>
        <v/>
      </c>
      <c r="CV66" s="215" t="str">
        <f>IF($CR66='Classificação geral'!$K59,'Classificação geral'!$O59,"")</f>
        <v/>
      </c>
      <c r="CW66" s="309" t="str">
        <f>IF($CR66='Classificação geral'!$K59,'Classificação geral'!$AH59,"")</f>
        <v/>
      </c>
      <c r="CX66" s="216" t="str">
        <f>IFERROR(RANK(CW66,CW:CW,0)+ COUNTIF($CW$12:CW65,CW66),"")</f>
        <v/>
      </c>
      <c r="CY66" s="209" t="str">
        <f ca="1">IFERROR(RDEM(CX66,CX:CX,0),"")</f>
        <v/>
      </c>
      <c r="CZ66" s="214" t="str">
        <f>IFERROR(IF(AND('Classificação geral'!$J59="mas",'Classificação geral'!$K59=1,'Classificação geral'!$G59="pct"),'Classificação geral'!$A59,""),"")</f>
        <v/>
      </c>
      <c r="DA66" s="214" t="str">
        <f>IFERROR(IF(AND('Classificação geral'!$J59="mas",'Classificação geral'!$K59=1,'Classificação geral'!$G59="PCT"),'Classificação geral'!$B59,""),"")</f>
        <v/>
      </c>
      <c r="DB66" s="215" t="str">
        <f>IF($DA66='Classificação geral'!$B59,'Classificação geral'!$C59,"")</f>
        <v/>
      </c>
      <c r="DC66" s="215" t="str">
        <f>IF($DA66='Classificação geral'!$B59,'Classificação geral'!$D59,"")</f>
        <v/>
      </c>
      <c r="DD66" s="215" t="str">
        <f>IF($DA66='Classificação geral'!$B59,'Classificação geral'!$J59,"")</f>
        <v/>
      </c>
      <c r="DE66" s="214" t="str">
        <f>IFERROR(IF(AND($DD66="mas",'Classificação geral'!$K59=1),'Classificação geral'!K59,""),"")</f>
        <v/>
      </c>
      <c r="DF66" s="214" t="str">
        <f>IFERROR(IF(AND($DD66="mas",'Classificação geral'!$K59=1),'Classificação geral'!AG59,""),"")</f>
        <v/>
      </c>
      <c r="DG66" s="214" t="str">
        <f>IFERROR(IF(AND($DD66="mas",'Classificação geral'!$K59=1),'Classificação geral'!M59,""),"")</f>
        <v/>
      </c>
      <c r="DH66" s="214" t="str">
        <f>IFERROR(IF(AND($DD66="mas",'Classificação geral'!$K59=1),'Classificação geral'!N59,""),"")</f>
        <v/>
      </c>
      <c r="DI66" s="214" t="str">
        <f>IFERROR(IF(AND($DD66="mas",'Classificação geral'!$K59=1),'Classificação geral'!O59,""),"")</f>
        <v/>
      </c>
      <c r="DJ66" s="214" t="str">
        <f>IFERROR(IF(AND($DD66="mas",'Classificação geral'!$K59=1),'Classificação geral'!AH59,""),"")</f>
        <v/>
      </c>
      <c r="DK66" s="216" t="str">
        <f>IFERROR(RANK(DJ66,DJ53:DJ252,0)+ COUNTIF($DJ$12:DJ65,DJ66),"")</f>
        <v/>
      </c>
      <c r="DL66" s="209"/>
      <c r="DM66" s="214" t="str">
        <f>IFERROR(IF(AND('Classificação geral'!$J59="fem",'Classificação geral'!$K59=2,'Classificação geral'!$G59="pct"),'Classificação geral'!$A59,""),"")</f>
        <v/>
      </c>
      <c r="DN66" s="214" t="str">
        <f>IFERROR(IF(AND('Classificação geral'!$J59="fem",'Classificação geral'!$K59=2,'Classificação geral'!$G59="pct"),'Classificação geral'!$B59,""),"")</f>
        <v/>
      </c>
      <c r="DO66" s="215" t="str">
        <f>IF($DN66='Classificação geral'!$B59,'Classificação geral'!$C59,"")</f>
        <v/>
      </c>
      <c r="DP66" s="215" t="str">
        <f>IF($DN66='Classificação geral'!$B59,'Classificação geral'!$D59,"")</f>
        <v/>
      </c>
      <c r="DQ66" s="215" t="str">
        <f>IF($DN66='Classificação geral'!$B59,'Classificação geral'!$J59,"")</f>
        <v/>
      </c>
      <c r="DR66" s="214" t="str">
        <f>IFERROR(IF(AND($DQ66="fem",'Classificação geral'!$K59=2),'Classificação geral'!K59,""),"")</f>
        <v/>
      </c>
      <c r="DS66" s="214" t="str">
        <f>IFERROR(IF(AND($DQ66="fem",'Classificação geral'!$K59=2),'Classificação geral'!AG59,""),"")</f>
        <v/>
      </c>
      <c r="DT66" s="214" t="str">
        <f>IFERROR(IF(AND($DQ66="fem",'Classificação geral'!$K59=2),'Classificação geral'!M59,""),"")</f>
        <v/>
      </c>
      <c r="DU66" s="214" t="str">
        <f>IFERROR(IF(AND($DQ66="fem",'Classificação geral'!$K59=2),'Classificação geral'!N59,""),"")</f>
        <v/>
      </c>
      <c r="DV66" s="214" t="str">
        <f>IFERROR(IF(AND($DQ66="fem",'Classificação geral'!$K59=2),'Classificação geral'!O59,""),"")</f>
        <v/>
      </c>
      <c r="DW66" s="214" t="str">
        <f>IFERROR(IF(AND($DQ66="fem",'Classificação geral'!$K59=2),'Classificação geral'!AH59,""),"")</f>
        <v/>
      </c>
      <c r="DX66" s="216" t="str">
        <f>IFERROR(RANK(DW66,DW:DW,0)+ COUNTIF(DW$12:$DW64,DW66),"")</f>
        <v/>
      </c>
      <c r="DY66" s="209"/>
      <c r="DZ66" s="214" t="str">
        <f>IFERROR(IF(AND('Classificação geral'!$J59="mas",'Classificação geral'!$K59=2,'Classificação geral'!$G59="pct"),'Classificação geral'!$A59,""),"")</f>
        <v/>
      </c>
      <c r="EA66" s="214" t="str">
        <f>IFERROR(IF(AND('Classificação geral'!$J59="mas",'Classificação geral'!$K59=2,'Classificação geral'!$G59="pct"),'Classificação geral'!$B59,""),"")</f>
        <v/>
      </c>
      <c r="EB66" s="215" t="str">
        <f>IF($EA66='Classificação geral'!$B59,'Classificação geral'!$C59,"")</f>
        <v/>
      </c>
      <c r="EC66" s="215" t="str">
        <f>IF($EA66='Classificação geral'!$B59,'Classificação geral'!$D59,"")</f>
        <v/>
      </c>
      <c r="ED66" s="215" t="str">
        <f>IF($EA66='Classificação geral'!$B59,'Classificação geral'!$J59,"")</f>
        <v/>
      </c>
      <c r="EE66" s="214" t="str">
        <f>IFERROR(IF(AND($ED66="mas",'Classificação geral'!$K59=2),'Classificação geral'!K59,""),"")</f>
        <v/>
      </c>
      <c r="EF66" s="214" t="str">
        <f>IFERROR(IF(AND($ED66="mas",'Classificação geral'!$K59=2),'Classificação geral'!AG59,""),"")</f>
        <v/>
      </c>
      <c r="EG66" s="214" t="str">
        <f>IFERROR(IF(AND($ED66="mas",'Classificação geral'!$K59=2),'Classificação geral'!M59,""),"")</f>
        <v/>
      </c>
      <c r="EH66" s="214" t="str">
        <f>IFERROR(IF(AND($ED66="mas",'Classificação geral'!$K59=2),'Classificação geral'!N59,""),"")</f>
        <v/>
      </c>
      <c r="EI66" s="214" t="str">
        <f>IFERROR(IF(AND($ED66="mas",'Classificação geral'!$K59=2),'Classificação geral'!O59,""),"")</f>
        <v/>
      </c>
      <c r="EJ66" s="214" t="str">
        <f>IFERROR(IF(AND($ED66="mas",'Classificação geral'!$K59=2),'Classificação geral'!AH59,""),"")</f>
        <v/>
      </c>
      <c r="EK66" s="216" t="str">
        <f>IFERROR(RANK(EJ66,EJ:EJ,0)+ COUNTIF(EJ$12:$GJ$12,EJ66),"")</f>
        <v/>
      </c>
      <c r="EL66" s="209"/>
      <c r="EM66" s="214" t="str">
        <f>IFERROR(IF(AND('Classificação geral'!$J59="fem",'Classificação geral'!$K59=3,'Classificação geral'!$G59="pct"),'Classificação geral'!$A59,""),"")</f>
        <v/>
      </c>
      <c r="EN66" s="214" t="str">
        <f>IFERROR(IF(AND('Classificação geral'!$J59="fem",'Classificação geral'!$K59=3,'Classificação geral'!$G59="pct"),'Classificação geral'!$B59,""),"")</f>
        <v/>
      </c>
      <c r="EO66" s="215" t="str">
        <f>IF($EN66='Classificação geral'!$B59,'Classificação geral'!$C59,"")</f>
        <v/>
      </c>
      <c r="EP66" s="215" t="str">
        <f>IF($EN66='Classificação geral'!$B59,'Classificação geral'!$D59,"")</f>
        <v/>
      </c>
      <c r="EQ66" s="215" t="str">
        <f>IF($EN66='Classificação geral'!$B59,'Classificação geral'!$J59,"")</f>
        <v/>
      </c>
      <c r="ER66" s="215" t="str">
        <f>IF($EQ66='Classificação geral'!$J59,'Classificação geral'!$K59,"")</f>
        <v/>
      </c>
      <c r="ES66" s="215" t="str">
        <f>IF($ER66='Classificação geral'!$K59,'Classificação geral'!$AG59,"")</f>
        <v/>
      </c>
      <c r="ET66" s="215" t="str">
        <f>IF($ER66='Classificação geral'!$K59,'Classificação geral'!$M59,"")</f>
        <v/>
      </c>
      <c r="EU66" s="215" t="str">
        <f>IF($ER66='Classificação geral'!$K59,'Classificação geral'!$N59,"")</f>
        <v/>
      </c>
      <c r="EV66" s="215" t="str">
        <f>IF($ER66='Classificação geral'!$K59,'Classificação geral'!$O59,"")</f>
        <v/>
      </c>
      <c r="EW66" s="215" t="str">
        <f>IF($ER66='Classificação geral'!$K59,'Classificação geral'!$AH59,"")</f>
        <v/>
      </c>
      <c r="EX66" s="216" t="str">
        <f>IFERROR(RANK(EW66,EW:EW,0)+ COUNTIF(EW$12:$GW64,EW66),"")</f>
        <v/>
      </c>
      <c r="EY66" s="209"/>
      <c r="EZ66" s="214" t="str">
        <f>IFERROR(IF(AND('Classificação geral'!$J59="mas",'Classificação geral'!$K59=3,'Classificação geral'!$G59="PCT"),'Classificação geral'!$A59,""),"")</f>
        <v/>
      </c>
      <c r="FA66" s="214" t="str">
        <f>IFERROR(IF(AND('Classificação geral'!$J59="mas",'Classificação geral'!$K59=3,'Classificação geral'!$G59="PCT"),'Classificação geral'!$B59,""),"")</f>
        <v/>
      </c>
      <c r="FB66" s="215" t="str">
        <f>IF($FA66='Classificação geral'!$B59,'Classificação geral'!$C59,"")</f>
        <v/>
      </c>
      <c r="FC66" s="215" t="str">
        <f>IF($FA66='Classificação geral'!$B59,'Classificação geral'!$D59,"")</f>
        <v/>
      </c>
      <c r="FD66" s="215" t="str">
        <f>IF($FA66='Classificação geral'!$B59,'Classificação geral'!$J59,"")</f>
        <v/>
      </c>
      <c r="FE66" s="214" t="str">
        <f>IFERROR(IF(AND($FD66="mas",'Classificação geral'!$K59=3),'Classificação geral'!K59,""),"")</f>
        <v/>
      </c>
      <c r="FF66" s="214" t="str">
        <f>IFERROR(IF(AND($FD66="mas",'Classificação geral'!$K59=3),'Classificação geral'!AG59,""),"")</f>
        <v/>
      </c>
      <c r="FG66" s="214" t="str">
        <f>IFERROR(IF(AND($FD66="mas",'Classificação geral'!$K59=3),'Classificação geral'!M59,""),"")</f>
        <v/>
      </c>
      <c r="FH66" s="214" t="str">
        <f>IFERROR(IF(AND($FD66="mas",'Classificação geral'!$K59=3),'Classificação geral'!N59,""),"")</f>
        <v/>
      </c>
      <c r="FI66" s="214" t="str">
        <f>IFERROR(IF(AND($FD66="mas",'Classificação geral'!$K59=3),'Classificação geral'!O59,""),"")</f>
        <v/>
      </c>
      <c r="FJ66" s="214" t="str">
        <f>IFERROR(IF(AND($FD66="mas",'Classificação geral'!$K59=3),'Classificação geral'!AH59,""),"")</f>
        <v/>
      </c>
      <c r="FK66" s="216" t="str">
        <f>IFERROR(RANK(FJ66,FJ:FJ,0)+ COUNTIF(FJ$12:$FJ64,FJ66),"")</f>
        <v/>
      </c>
    </row>
    <row r="67" spans="1:167" s="199" customFormat="1" ht="24.75" customHeight="1" x14ac:dyDescent="0.4">
      <c r="B67" s="248" t="str">
        <f t="shared" si="54"/>
        <v/>
      </c>
      <c r="C67" s="238" t="str">
        <f t="shared" si="55"/>
        <v/>
      </c>
      <c r="D67" s="238" t="str">
        <f t="shared" si="56"/>
        <v/>
      </c>
      <c r="E67" s="238" t="str">
        <f t="shared" si="57"/>
        <v/>
      </c>
      <c r="F67" s="239" t="str">
        <f t="shared" si="58"/>
        <v/>
      </c>
      <c r="G67" s="239" t="str">
        <f t="shared" si="59"/>
        <v/>
      </c>
      <c r="H67" s="240" t="str">
        <f t="shared" si="60"/>
        <v/>
      </c>
      <c r="I67" s="240" t="str">
        <f t="shared" si="61"/>
        <v/>
      </c>
      <c r="J67" s="240" t="str">
        <f t="shared" si="62"/>
        <v/>
      </c>
      <c r="K67" s="241">
        <v>54</v>
      </c>
      <c r="L67" s="432"/>
      <c r="M67" s="242"/>
      <c r="N67" s="242"/>
      <c r="O67" s="248" t="str">
        <f t="shared" si="63"/>
        <v/>
      </c>
      <c r="P67" s="238" t="str">
        <f t="shared" si="64"/>
        <v/>
      </c>
      <c r="Q67" s="238" t="str">
        <f t="shared" si="65"/>
        <v/>
      </c>
      <c r="R67" s="238" t="str">
        <f t="shared" si="66"/>
        <v/>
      </c>
      <c r="S67" s="239" t="str">
        <f t="shared" si="67"/>
        <v/>
      </c>
      <c r="T67" s="239" t="str">
        <f t="shared" si="68"/>
        <v/>
      </c>
      <c r="U67" s="240" t="str">
        <f t="shared" si="69"/>
        <v/>
      </c>
      <c r="V67" s="240" t="str">
        <f t="shared" si="70"/>
        <v/>
      </c>
      <c r="W67" s="240" t="str">
        <f t="shared" si="71"/>
        <v/>
      </c>
      <c r="X67" s="241">
        <v>54</v>
      </c>
      <c r="Y67" s="432"/>
      <c r="Z67" s="242"/>
      <c r="AA67" s="243"/>
      <c r="AB67" s="249" t="str">
        <f t="shared" si="72"/>
        <v/>
      </c>
      <c r="AC67" s="238" t="str">
        <f t="shared" si="73"/>
        <v/>
      </c>
      <c r="AD67" s="238" t="str">
        <f t="shared" si="74"/>
        <v/>
      </c>
      <c r="AE67" s="239" t="str">
        <f t="shared" si="75"/>
        <v/>
      </c>
      <c r="AF67" s="239" t="str">
        <f t="shared" si="76"/>
        <v/>
      </c>
      <c r="AG67" s="239" t="str">
        <f t="shared" si="77"/>
        <v/>
      </c>
      <c r="AH67" s="240" t="str">
        <f t="shared" si="78"/>
        <v/>
      </c>
      <c r="AI67" s="240" t="str">
        <f t="shared" si="79"/>
        <v/>
      </c>
      <c r="AJ67" s="240" t="str">
        <f t="shared" si="80"/>
        <v/>
      </c>
      <c r="AK67" s="241">
        <v>54</v>
      </c>
      <c r="AL67" s="432"/>
      <c r="AM67" s="242"/>
      <c r="AN67" s="242"/>
      <c r="AO67" s="249" t="str">
        <f t="shared" si="81"/>
        <v/>
      </c>
      <c r="AP67" s="238" t="str">
        <f t="shared" si="82"/>
        <v/>
      </c>
      <c r="AQ67" s="238" t="str">
        <f t="shared" si="83"/>
        <v/>
      </c>
      <c r="AR67" s="239" t="str">
        <f t="shared" si="84"/>
        <v/>
      </c>
      <c r="AS67" s="239" t="str">
        <f t="shared" si="85"/>
        <v/>
      </c>
      <c r="AT67" s="239" t="str">
        <f t="shared" si="86"/>
        <v/>
      </c>
      <c r="AU67" s="240" t="str">
        <f t="shared" si="87"/>
        <v/>
      </c>
      <c r="AV67" s="240" t="str">
        <f t="shared" si="88"/>
        <v/>
      </c>
      <c r="AW67" s="240" t="str">
        <f t="shared" si="89"/>
        <v/>
      </c>
      <c r="AX67" s="241">
        <v>54</v>
      </c>
      <c r="AY67" s="432"/>
      <c r="AZ67" s="243"/>
      <c r="BA67" s="243"/>
      <c r="BB67" s="248" t="str">
        <f t="shared" si="90"/>
        <v/>
      </c>
      <c r="BC67" s="238" t="str">
        <f t="shared" si="91"/>
        <v/>
      </c>
      <c r="BD67" s="238" t="str">
        <f t="shared" si="92"/>
        <v/>
      </c>
      <c r="BE67" s="238" t="str">
        <f t="shared" si="93"/>
        <v/>
      </c>
      <c r="BF67" s="239" t="str">
        <f t="shared" si="94"/>
        <v/>
      </c>
      <c r="BG67" s="239" t="str">
        <f t="shared" si="95"/>
        <v/>
      </c>
      <c r="BH67" s="239" t="str">
        <f t="shared" si="96"/>
        <v/>
      </c>
      <c r="BI67" s="239" t="str">
        <f t="shared" si="97"/>
        <v/>
      </c>
      <c r="BJ67" s="240" t="str">
        <f t="shared" si="98"/>
        <v/>
      </c>
      <c r="BK67" s="241">
        <v>54</v>
      </c>
      <c r="BL67" s="432"/>
      <c r="BM67" s="242"/>
      <c r="BN67" s="242"/>
      <c r="BO67" s="248" t="str">
        <f t="shared" si="45"/>
        <v/>
      </c>
      <c r="BP67" s="238" t="str">
        <f t="shared" si="46"/>
        <v/>
      </c>
      <c r="BQ67" s="238" t="str">
        <f t="shared" si="47"/>
        <v/>
      </c>
      <c r="BR67" s="238" t="str">
        <f t="shared" si="48"/>
        <v/>
      </c>
      <c r="BS67" s="239" t="str">
        <f t="shared" si="49"/>
        <v/>
      </c>
      <c r="BT67" s="239" t="str">
        <f t="shared" si="50"/>
        <v/>
      </c>
      <c r="BU67" s="240" t="str">
        <f t="shared" si="51"/>
        <v/>
      </c>
      <c r="BV67" s="240" t="str">
        <f t="shared" si="52"/>
        <v/>
      </c>
      <c r="BW67" s="240" t="str">
        <f t="shared" si="53"/>
        <v/>
      </c>
      <c r="BX67" s="241">
        <v>54</v>
      </c>
      <c r="BY67" s="432"/>
      <c r="BZ67" s="204"/>
      <c r="CA67" s="204"/>
      <c r="CB67" s="204"/>
      <c r="CC67" s="204"/>
      <c r="CD67" s="204"/>
      <c r="CE67" s="204"/>
      <c r="CF67" s="204"/>
      <c r="CG67" s="204"/>
      <c r="CH67" s="204"/>
      <c r="CI67" s="204"/>
      <c r="CJ67" s="204"/>
      <c r="CK67" s="204"/>
      <c r="CL67" s="204"/>
      <c r="CM67" s="214" t="str">
        <f>IFERROR(IF(AND('Classificação geral'!$J60="FEM",'Classificação geral'!$K60=1,'Classificação geral'!G60="PCT"),'Classificação geral'!A60,""),"")</f>
        <v/>
      </c>
      <c r="CN67" s="214" t="str">
        <f>IFERROR(IF(AND('Classificação geral'!$J60="FEM",'Classificação geral'!$K60=1,'Classificação geral'!G60="PCT"),'Classificação geral'!$B60,""),"")</f>
        <v/>
      </c>
      <c r="CO67" s="215" t="str">
        <f>IF($CN67='Classificação geral'!$B60,'Classificação geral'!$C60,"")</f>
        <v/>
      </c>
      <c r="CP67" s="215" t="str">
        <f>IF($CN67='Classificação geral'!$B60,'Classificação geral'!$D60,"")</f>
        <v/>
      </c>
      <c r="CQ67" s="215" t="str">
        <f>IF($CN67='Classificação geral'!$B60,'Classificação geral'!$J60,"")</f>
        <v/>
      </c>
      <c r="CR67" s="215" t="str">
        <f>IF($CQ67='Classificação geral'!$J60,'Classificação geral'!$K60,"")</f>
        <v/>
      </c>
      <c r="CS67" s="205" t="str">
        <f>IF($CR67='Classificação geral'!$K60,'Classificação geral'!$AG60,"")</f>
        <v/>
      </c>
      <c r="CT67" s="215" t="str">
        <f>IF($CR67='Classificação geral'!$K60,'Classificação geral'!$M60,"")</f>
        <v/>
      </c>
      <c r="CU67" s="215" t="str">
        <f>IF($CR67='Classificação geral'!$K60,'Classificação geral'!$N60,"")</f>
        <v/>
      </c>
      <c r="CV67" s="215" t="str">
        <f>IF($CR67='Classificação geral'!$K60,'Classificação geral'!$O60,"")</f>
        <v/>
      </c>
      <c r="CW67" s="309" t="str">
        <f>IF($CR67='Classificação geral'!$K60,'Classificação geral'!$AH60,"")</f>
        <v/>
      </c>
      <c r="CX67" s="216" t="str">
        <f>IFERROR(RANK(CW67,CW:CW,0)+ COUNTIF($CW$12:CW66,CW67),"")</f>
        <v/>
      </c>
      <c r="CY67" s="209" t="str">
        <f ca="1">IFERROR(RDEM(CX67,CX:CX,0),"")</f>
        <v/>
      </c>
      <c r="CZ67" s="214" t="str">
        <f>IFERROR(IF(AND('Classificação geral'!$J60="mas",'Classificação geral'!$K60=1,'Classificação geral'!$G60="pct"),'Classificação geral'!$A60,""),"")</f>
        <v/>
      </c>
      <c r="DA67" s="214" t="str">
        <f>IFERROR(IF(AND('Classificação geral'!$J60="mas",'Classificação geral'!$K60=1,'Classificação geral'!$G60="PCT"),'Classificação geral'!$B60,""),"")</f>
        <v/>
      </c>
      <c r="DB67" s="215" t="str">
        <f>IF($DA67='Classificação geral'!$B60,'Classificação geral'!$C60,"")</f>
        <v/>
      </c>
      <c r="DC67" s="215" t="str">
        <f>IF($DA67='Classificação geral'!$B60,'Classificação geral'!$D60,"")</f>
        <v/>
      </c>
      <c r="DD67" s="215" t="str">
        <f>IF($DA67='Classificação geral'!$B60,'Classificação geral'!$J60,"")</f>
        <v/>
      </c>
      <c r="DE67" s="214" t="str">
        <f>IFERROR(IF(AND($DD67="mas",'Classificação geral'!$K60=1),'Classificação geral'!K60,""),"")</f>
        <v/>
      </c>
      <c r="DF67" s="214" t="str">
        <f>IFERROR(IF(AND($DD67="mas",'Classificação geral'!$K60=1),'Classificação geral'!AG60,""),"")</f>
        <v/>
      </c>
      <c r="DG67" s="214" t="str">
        <f>IFERROR(IF(AND($DD67="mas",'Classificação geral'!$K60=1),'Classificação geral'!M60,""),"")</f>
        <v/>
      </c>
      <c r="DH67" s="214" t="str">
        <f>IFERROR(IF(AND($DD67="mas",'Classificação geral'!$K60=1),'Classificação geral'!N60,""),"")</f>
        <v/>
      </c>
      <c r="DI67" s="214" t="str">
        <f>IFERROR(IF(AND($DD67="mas",'Classificação geral'!$K60=1),'Classificação geral'!O60,""),"")</f>
        <v/>
      </c>
      <c r="DJ67" s="214" t="str">
        <f>IFERROR(IF(AND($DD67="mas",'Classificação geral'!$K60=1),'Classificação geral'!AH60,""),"")</f>
        <v/>
      </c>
      <c r="DK67" s="216" t="str">
        <f>IFERROR(RANK(DJ67,DJ54:DJ253,0)+ COUNTIF($DJ$12:DJ66,DJ67),"")</f>
        <v/>
      </c>
      <c r="DL67" s="209"/>
      <c r="DM67" s="214" t="str">
        <f>IFERROR(IF(AND('Classificação geral'!$J60="fem",'Classificação geral'!$K60=2,'Classificação geral'!$G60="pct"),'Classificação geral'!$A60,""),"")</f>
        <v/>
      </c>
      <c r="DN67" s="214" t="str">
        <f>IFERROR(IF(AND('Classificação geral'!$J60="fem",'Classificação geral'!$K60=2,'Classificação geral'!$G60="pct"),'Classificação geral'!$B60,""),"")</f>
        <v/>
      </c>
      <c r="DO67" s="215" t="str">
        <f>IF($DN67='Classificação geral'!$B60,'Classificação geral'!$C60,"")</f>
        <v/>
      </c>
      <c r="DP67" s="215" t="str">
        <f>IF($DN67='Classificação geral'!$B60,'Classificação geral'!$D60,"")</f>
        <v/>
      </c>
      <c r="DQ67" s="215" t="str">
        <f>IF($DN67='Classificação geral'!$B60,'Classificação geral'!$J60,"")</f>
        <v/>
      </c>
      <c r="DR67" s="214" t="str">
        <f>IFERROR(IF(AND($DQ67="fem",'Classificação geral'!$K60=2),'Classificação geral'!K60,""),"")</f>
        <v/>
      </c>
      <c r="DS67" s="214" t="str">
        <f>IFERROR(IF(AND($DQ67="fem",'Classificação geral'!$K60=2),'Classificação geral'!AG60,""),"")</f>
        <v/>
      </c>
      <c r="DT67" s="214" t="str">
        <f>IFERROR(IF(AND($DQ67="fem",'Classificação geral'!$K60=2),'Classificação geral'!M60,""),"")</f>
        <v/>
      </c>
      <c r="DU67" s="214" t="str">
        <f>IFERROR(IF(AND($DQ67="fem",'Classificação geral'!$K60=2),'Classificação geral'!N60,""),"")</f>
        <v/>
      </c>
      <c r="DV67" s="214" t="str">
        <f>IFERROR(IF(AND($DQ67="fem",'Classificação geral'!$K60=2),'Classificação geral'!O60,""),"")</f>
        <v/>
      </c>
      <c r="DW67" s="214" t="str">
        <f>IFERROR(IF(AND($DQ67="fem",'Classificação geral'!$K60=2),'Classificação geral'!AH60,""),"")</f>
        <v/>
      </c>
      <c r="DX67" s="216" t="str">
        <f>IFERROR(RANK(DW67,DW:DW,0)+ COUNTIF(DW$12:$DW65,DW67),"")</f>
        <v/>
      </c>
      <c r="DY67" s="209"/>
      <c r="DZ67" s="214" t="str">
        <f>IFERROR(IF(AND('Classificação geral'!$J60="mas",'Classificação geral'!$K60=2,'Classificação geral'!$G60="pct"),'Classificação geral'!$A60,""),"")</f>
        <v/>
      </c>
      <c r="EA67" s="214" t="str">
        <f>IFERROR(IF(AND('Classificação geral'!$J60="mas",'Classificação geral'!$K60=2,'Classificação geral'!$G60="pct"),'Classificação geral'!$B60,""),"")</f>
        <v/>
      </c>
      <c r="EB67" s="215" t="str">
        <f>IF($EA67='Classificação geral'!$B60,'Classificação geral'!$C60,"")</f>
        <v/>
      </c>
      <c r="EC67" s="215" t="str">
        <f>IF($EA67='Classificação geral'!$B60,'Classificação geral'!$D60,"")</f>
        <v/>
      </c>
      <c r="ED67" s="215" t="str">
        <f>IF($EA67='Classificação geral'!$B60,'Classificação geral'!$J60,"")</f>
        <v/>
      </c>
      <c r="EE67" s="214" t="str">
        <f>IFERROR(IF(AND($ED67="mas",'Classificação geral'!$K60=2),'Classificação geral'!K60,""),"")</f>
        <v/>
      </c>
      <c r="EF67" s="214" t="str">
        <f>IFERROR(IF(AND($ED67="mas",'Classificação geral'!$K60=2),'Classificação geral'!AG60,""),"")</f>
        <v/>
      </c>
      <c r="EG67" s="214" t="str">
        <f>IFERROR(IF(AND($ED67="mas",'Classificação geral'!$K60=2),'Classificação geral'!M60,""),"")</f>
        <v/>
      </c>
      <c r="EH67" s="214" t="str">
        <f>IFERROR(IF(AND($ED67="mas",'Classificação geral'!$K60=2),'Classificação geral'!N60,""),"")</f>
        <v/>
      </c>
      <c r="EI67" s="214" t="str">
        <f>IFERROR(IF(AND($ED67="mas",'Classificação geral'!$K60=2),'Classificação geral'!O60,""),"")</f>
        <v/>
      </c>
      <c r="EJ67" s="214" t="str">
        <f>IFERROR(IF(AND($ED67="mas",'Classificação geral'!$K60=2),'Classificação geral'!AH60,""),"")</f>
        <v/>
      </c>
      <c r="EK67" s="216" t="str">
        <f>IFERROR(RANK(EJ67,EJ:EJ,0)+ COUNTIF(EJ$12:$GJ$12,EJ67),"")</f>
        <v/>
      </c>
      <c r="EL67" s="209"/>
      <c r="EM67" s="214" t="str">
        <f>IFERROR(IF(AND('Classificação geral'!$J60="fem",'Classificação geral'!$K60=3,'Classificação geral'!$G60="pct"),'Classificação geral'!$A60,""),"")</f>
        <v/>
      </c>
      <c r="EN67" s="214" t="str">
        <f>IFERROR(IF(AND('Classificação geral'!$J60="fem",'Classificação geral'!$K60=3,'Classificação geral'!$G60="pct"),'Classificação geral'!$B60,""),"")</f>
        <v/>
      </c>
      <c r="EO67" s="215" t="str">
        <f>IF($EN67='Classificação geral'!$B60,'Classificação geral'!$C60,"")</f>
        <v/>
      </c>
      <c r="EP67" s="215" t="str">
        <f>IF($EN67='Classificação geral'!$B60,'Classificação geral'!$D60,"")</f>
        <v/>
      </c>
      <c r="EQ67" s="215" t="str">
        <f>IF($EN67='Classificação geral'!$B60,'Classificação geral'!$J60,"")</f>
        <v/>
      </c>
      <c r="ER67" s="215" t="str">
        <f>IF($EQ67='Classificação geral'!$J60,'Classificação geral'!$K60,"")</f>
        <v/>
      </c>
      <c r="ES67" s="215" t="str">
        <f>IF($ER67='Classificação geral'!$K60,'Classificação geral'!$AG60,"")</f>
        <v/>
      </c>
      <c r="ET67" s="215" t="str">
        <f>IF($ER67='Classificação geral'!$K60,'Classificação geral'!$M60,"")</f>
        <v/>
      </c>
      <c r="EU67" s="215" t="str">
        <f>IF($ER67='Classificação geral'!$K60,'Classificação geral'!$N60,"")</f>
        <v/>
      </c>
      <c r="EV67" s="215" t="str">
        <f>IF($ER67='Classificação geral'!$K60,'Classificação geral'!$O60,"")</f>
        <v/>
      </c>
      <c r="EW67" s="215" t="str">
        <f>IF($ER67='Classificação geral'!$K60,'Classificação geral'!$AH60,"")</f>
        <v/>
      </c>
      <c r="EX67" s="216" t="str">
        <f>IFERROR(RANK(EW67,EW:EW,0)+ COUNTIF(EW$12:$GW65,EW67),"")</f>
        <v/>
      </c>
      <c r="EY67" s="209"/>
      <c r="EZ67" s="214" t="str">
        <f>IFERROR(IF(AND('Classificação geral'!$J60="mas",'Classificação geral'!$K60=3,'Classificação geral'!$G60="PCT"),'Classificação geral'!$A60,""),"")</f>
        <v/>
      </c>
      <c r="FA67" s="214" t="str">
        <f>IFERROR(IF(AND('Classificação geral'!$J60="mas",'Classificação geral'!$K60=3,'Classificação geral'!$G60="PCT"),'Classificação geral'!$B60,""),"")</f>
        <v/>
      </c>
      <c r="FB67" s="215" t="str">
        <f>IF($FA67='Classificação geral'!$B60,'Classificação geral'!$C60,"")</f>
        <v/>
      </c>
      <c r="FC67" s="215" t="str">
        <f>IF($FA67='Classificação geral'!$B60,'Classificação geral'!$D60,"")</f>
        <v/>
      </c>
      <c r="FD67" s="215" t="str">
        <f>IF($FA67='Classificação geral'!$B60,'Classificação geral'!$J60,"")</f>
        <v/>
      </c>
      <c r="FE67" s="214" t="str">
        <f>IFERROR(IF(AND($FD67="mas",'Classificação geral'!$K60=3),'Classificação geral'!K60,""),"")</f>
        <v/>
      </c>
      <c r="FF67" s="214" t="str">
        <f>IFERROR(IF(AND($FD67="mas",'Classificação geral'!$K60=3),'Classificação geral'!AG60,""),"")</f>
        <v/>
      </c>
      <c r="FG67" s="214" t="str">
        <f>IFERROR(IF(AND($FD67="mas",'Classificação geral'!$K60=3),'Classificação geral'!M60,""),"")</f>
        <v/>
      </c>
      <c r="FH67" s="214" t="str">
        <f>IFERROR(IF(AND($FD67="mas",'Classificação geral'!$K60=3),'Classificação geral'!N60,""),"")</f>
        <v/>
      </c>
      <c r="FI67" s="214" t="str">
        <f>IFERROR(IF(AND($FD67="mas",'Classificação geral'!$K60=3),'Classificação geral'!O60,""),"")</f>
        <v/>
      </c>
      <c r="FJ67" s="214" t="str">
        <f>IFERROR(IF(AND($FD67="mas",'Classificação geral'!$K60=3),'Classificação geral'!AH60,""),"")</f>
        <v/>
      </c>
      <c r="FK67" s="216" t="str">
        <f>IFERROR(RANK(FJ67,FJ:FJ,0)+ COUNTIF(FJ$12:$FJ65,FJ67),"")</f>
        <v/>
      </c>
    </row>
    <row r="68" spans="1:167" s="207" customFormat="1" ht="24.75" customHeight="1" x14ac:dyDescent="0.4">
      <c r="B68" s="248" t="str">
        <f t="shared" si="54"/>
        <v/>
      </c>
      <c r="C68" s="238" t="str">
        <f t="shared" si="55"/>
        <v/>
      </c>
      <c r="D68" s="238" t="str">
        <f t="shared" si="56"/>
        <v/>
      </c>
      <c r="E68" s="238" t="str">
        <f t="shared" si="57"/>
        <v/>
      </c>
      <c r="F68" s="239" t="str">
        <f t="shared" si="58"/>
        <v/>
      </c>
      <c r="G68" s="239" t="str">
        <f t="shared" si="59"/>
        <v/>
      </c>
      <c r="H68" s="240" t="str">
        <f t="shared" si="60"/>
        <v/>
      </c>
      <c r="I68" s="240" t="str">
        <f t="shared" si="61"/>
        <v/>
      </c>
      <c r="J68" s="240" t="str">
        <f t="shared" si="62"/>
        <v/>
      </c>
      <c r="K68" s="241">
        <v>55</v>
      </c>
      <c r="L68" s="432"/>
      <c r="M68" s="242"/>
      <c r="N68" s="242"/>
      <c r="O68" s="248" t="str">
        <f t="shared" si="63"/>
        <v/>
      </c>
      <c r="P68" s="238" t="str">
        <f t="shared" si="64"/>
        <v/>
      </c>
      <c r="Q68" s="238" t="str">
        <f t="shared" si="65"/>
        <v/>
      </c>
      <c r="R68" s="238" t="str">
        <f t="shared" si="66"/>
        <v/>
      </c>
      <c r="S68" s="239" t="str">
        <f t="shared" si="67"/>
        <v/>
      </c>
      <c r="T68" s="239" t="str">
        <f t="shared" si="68"/>
        <v/>
      </c>
      <c r="U68" s="240" t="str">
        <f t="shared" si="69"/>
        <v/>
      </c>
      <c r="V68" s="240" t="str">
        <f t="shared" si="70"/>
        <v/>
      </c>
      <c r="W68" s="240" t="str">
        <f t="shared" si="71"/>
        <v/>
      </c>
      <c r="X68" s="241">
        <v>55</v>
      </c>
      <c r="Y68" s="432"/>
      <c r="Z68" s="242"/>
      <c r="AA68" s="243"/>
      <c r="AB68" s="249" t="str">
        <f t="shared" si="72"/>
        <v/>
      </c>
      <c r="AC68" s="238" t="str">
        <f t="shared" si="73"/>
        <v/>
      </c>
      <c r="AD68" s="238" t="str">
        <f t="shared" si="74"/>
        <v/>
      </c>
      <c r="AE68" s="239" t="str">
        <f t="shared" si="75"/>
        <v/>
      </c>
      <c r="AF68" s="239" t="str">
        <f t="shared" si="76"/>
        <v/>
      </c>
      <c r="AG68" s="239" t="str">
        <f t="shared" si="77"/>
        <v/>
      </c>
      <c r="AH68" s="240" t="str">
        <f t="shared" si="78"/>
        <v/>
      </c>
      <c r="AI68" s="240" t="str">
        <f t="shared" si="79"/>
        <v/>
      </c>
      <c r="AJ68" s="240" t="str">
        <f t="shared" si="80"/>
        <v/>
      </c>
      <c r="AK68" s="241">
        <v>55</v>
      </c>
      <c r="AL68" s="432"/>
      <c r="AM68" s="242"/>
      <c r="AN68" s="242"/>
      <c r="AO68" s="249" t="str">
        <f t="shared" si="81"/>
        <v/>
      </c>
      <c r="AP68" s="238" t="str">
        <f t="shared" si="82"/>
        <v/>
      </c>
      <c r="AQ68" s="238" t="str">
        <f t="shared" si="83"/>
        <v/>
      </c>
      <c r="AR68" s="239" t="str">
        <f t="shared" si="84"/>
        <v/>
      </c>
      <c r="AS68" s="239" t="str">
        <f t="shared" si="85"/>
        <v/>
      </c>
      <c r="AT68" s="239" t="str">
        <f t="shared" si="86"/>
        <v/>
      </c>
      <c r="AU68" s="240" t="str">
        <f t="shared" si="87"/>
        <v/>
      </c>
      <c r="AV68" s="240" t="str">
        <f t="shared" si="88"/>
        <v/>
      </c>
      <c r="AW68" s="240" t="str">
        <f t="shared" si="89"/>
        <v/>
      </c>
      <c r="AX68" s="241">
        <v>55</v>
      </c>
      <c r="AY68" s="432"/>
      <c r="AZ68" s="243"/>
      <c r="BA68" s="243"/>
      <c r="BB68" s="248" t="str">
        <f t="shared" si="90"/>
        <v/>
      </c>
      <c r="BC68" s="238" t="str">
        <f t="shared" si="91"/>
        <v/>
      </c>
      <c r="BD68" s="238" t="str">
        <f t="shared" si="92"/>
        <v/>
      </c>
      <c r="BE68" s="238" t="str">
        <f t="shared" si="93"/>
        <v/>
      </c>
      <c r="BF68" s="239" t="str">
        <f t="shared" si="94"/>
        <v/>
      </c>
      <c r="BG68" s="239" t="str">
        <f t="shared" si="95"/>
        <v/>
      </c>
      <c r="BH68" s="239" t="str">
        <f t="shared" si="96"/>
        <v/>
      </c>
      <c r="BI68" s="239" t="str">
        <f t="shared" si="97"/>
        <v/>
      </c>
      <c r="BJ68" s="240" t="str">
        <f t="shared" si="98"/>
        <v/>
      </c>
      <c r="BK68" s="241">
        <v>55</v>
      </c>
      <c r="BL68" s="432"/>
      <c r="BM68" s="242"/>
      <c r="BN68" s="242"/>
      <c r="BO68" s="248" t="str">
        <f t="shared" si="45"/>
        <v/>
      </c>
      <c r="BP68" s="238" t="str">
        <f t="shared" si="46"/>
        <v/>
      </c>
      <c r="BQ68" s="238" t="str">
        <f t="shared" si="47"/>
        <v/>
      </c>
      <c r="BR68" s="238" t="str">
        <f t="shared" si="48"/>
        <v/>
      </c>
      <c r="BS68" s="239" t="str">
        <f t="shared" si="49"/>
        <v/>
      </c>
      <c r="BT68" s="239" t="str">
        <f t="shared" si="50"/>
        <v/>
      </c>
      <c r="BU68" s="240" t="str">
        <f t="shared" si="51"/>
        <v/>
      </c>
      <c r="BV68" s="240" t="str">
        <f t="shared" si="52"/>
        <v/>
      </c>
      <c r="BW68" s="240" t="str">
        <f t="shared" si="53"/>
        <v/>
      </c>
      <c r="BX68" s="241">
        <v>55</v>
      </c>
      <c r="BY68" s="432"/>
      <c r="BZ68" s="204"/>
      <c r="CA68" s="204"/>
      <c r="CB68" s="204"/>
      <c r="CC68" s="204"/>
      <c r="CD68" s="204"/>
      <c r="CE68" s="204"/>
      <c r="CF68" s="204"/>
      <c r="CG68" s="204"/>
      <c r="CH68" s="204"/>
      <c r="CI68" s="204"/>
      <c r="CJ68" s="204"/>
      <c r="CK68" s="204"/>
      <c r="CL68" s="204"/>
      <c r="CM68" s="214" t="str">
        <f>IFERROR(IF(AND('Classificação geral'!$J61="FEM",'Classificação geral'!$K61=1,'Classificação geral'!G61="PCT"),'Classificação geral'!A61,""),"")</f>
        <v/>
      </c>
      <c r="CN68" s="214" t="str">
        <f>IFERROR(IF(AND('Classificação geral'!$J61="FEM",'Classificação geral'!$K61=1,'Classificação geral'!G61="PCT"),'Classificação geral'!$B61,""),"")</f>
        <v/>
      </c>
      <c r="CO68" s="215" t="str">
        <f>IF($CN68='Classificação geral'!$B61,'Classificação geral'!$C61,"")</f>
        <v/>
      </c>
      <c r="CP68" s="215" t="str">
        <f>IF($CN68='Classificação geral'!$B61,'Classificação geral'!$D61,"")</f>
        <v/>
      </c>
      <c r="CQ68" s="215" t="str">
        <f>IF($CN68='Classificação geral'!$B61,'Classificação geral'!$J61,"")</f>
        <v/>
      </c>
      <c r="CR68" s="215" t="str">
        <f>IF($CQ68='Classificação geral'!$J61,'Classificação geral'!$K61,"")</f>
        <v/>
      </c>
      <c r="CS68" s="205" t="str">
        <f>IF($CR68='Classificação geral'!$K61,'Classificação geral'!$AG61,"")</f>
        <v/>
      </c>
      <c r="CT68" s="215" t="str">
        <f>IF($CR68='Classificação geral'!$K61,'Classificação geral'!$M61,"")</f>
        <v/>
      </c>
      <c r="CU68" s="215" t="str">
        <f>IF($CR68='Classificação geral'!$K61,'Classificação geral'!$N61,"")</f>
        <v/>
      </c>
      <c r="CV68" s="215" t="str">
        <f>IF($CR68='Classificação geral'!$K61,'Classificação geral'!$O61,"")</f>
        <v/>
      </c>
      <c r="CW68" s="309" t="str">
        <f>IF($CR68='Classificação geral'!$K61,'Classificação geral'!$AH61,"")</f>
        <v/>
      </c>
      <c r="CX68" s="216" t="str">
        <f>IFERROR(RANK(CW68,CW:CW,0)+ COUNTIF($CW$12:CW67,CW68),"")</f>
        <v/>
      </c>
      <c r="CY68" s="209" t="str">
        <f ca="1">IFERROR(RDEM(CX68,CX:CX,0),"")</f>
        <v/>
      </c>
      <c r="CZ68" s="214" t="str">
        <f>IFERROR(IF(AND('Classificação geral'!$J61="mas",'Classificação geral'!$K61=1,'Classificação geral'!$G61="pct"),'Classificação geral'!$A61,""),"")</f>
        <v/>
      </c>
      <c r="DA68" s="214" t="str">
        <f>IFERROR(IF(AND('Classificação geral'!$J61="mas",'Classificação geral'!$K61=1,'Classificação geral'!$G61="PCT"),'Classificação geral'!$B61,""),"")</f>
        <v/>
      </c>
      <c r="DB68" s="215" t="str">
        <f>IF($DA68='Classificação geral'!$B61,'Classificação geral'!$C61,"")</f>
        <v/>
      </c>
      <c r="DC68" s="215" t="str">
        <f>IF($DA68='Classificação geral'!$B61,'Classificação geral'!$D61,"")</f>
        <v/>
      </c>
      <c r="DD68" s="215" t="str">
        <f>IF($DA68='Classificação geral'!$B61,'Classificação geral'!$J61,"")</f>
        <v/>
      </c>
      <c r="DE68" s="214" t="str">
        <f>IFERROR(IF(AND($DD68="mas",'Classificação geral'!$K61=1),'Classificação geral'!K61,""),"")</f>
        <v/>
      </c>
      <c r="DF68" s="214" t="str">
        <f>IFERROR(IF(AND($DD68="mas",'Classificação geral'!$K61=1),'Classificação geral'!AG61,""),"")</f>
        <v/>
      </c>
      <c r="DG68" s="214" t="str">
        <f>IFERROR(IF(AND($DD68="mas",'Classificação geral'!$K61=1),'Classificação geral'!M61,""),"")</f>
        <v/>
      </c>
      <c r="DH68" s="214" t="str">
        <f>IFERROR(IF(AND($DD68="mas",'Classificação geral'!$K61=1),'Classificação geral'!N61,""),"")</f>
        <v/>
      </c>
      <c r="DI68" s="214" t="str">
        <f>IFERROR(IF(AND($DD68="mas",'Classificação geral'!$K61=1),'Classificação geral'!O61,""),"")</f>
        <v/>
      </c>
      <c r="DJ68" s="214" t="str">
        <f>IFERROR(IF(AND($DD68="mas",'Classificação geral'!$K61=1),'Classificação geral'!AH61,""),"")</f>
        <v/>
      </c>
      <c r="DK68" s="216" t="str">
        <f>IFERROR(RANK(DJ68,DJ55:DJ254,0)+ COUNTIF($DJ$12:DJ67,DJ68),"")</f>
        <v/>
      </c>
      <c r="DL68" s="209"/>
      <c r="DM68" s="214" t="str">
        <f>IFERROR(IF(AND('Classificação geral'!$J61="fem",'Classificação geral'!$K61=2,'Classificação geral'!$G61="pct"),'Classificação geral'!$A61,""),"")</f>
        <v/>
      </c>
      <c r="DN68" s="214" t="str">
        <f>IFERROR(IF(AND('Classificação geral'!$J61="fem",'Classificação geral'!$K61=2,'Classificação geral'!$G61="pct"),'Classificação geral'!$B61,""),"")</f>
        <v/>
      </c>
      <c r="DO68" s="215" t="str">
        <f>IF($DN68='Classificação geral'!$B61,'Classificação geral'!$C61,"")</f>
        <v/>
      </c>
      <c r="DP68" s="215" t="str">
        <f>IF($DN68='Classificação geral'!$B61,'Classificação geral'!$D61,"")</f>
        <v/>
      </c>
      <c r="DQ68" s="215" t="str">
        <f>IF($DN68='Classificação geral'!$B61,'Classificação geral'!$J61,"")</f>
        <v/>
      </c>
      <c r="DR68" s="214" t="str">
        <f>IFERROR(IF(AND($DQ68="fem",'Classificação geral'!$K61=2),'Classificação geral'!K61,""),"")</f>
        <v/>
      </c>
      <c r="DS68" s="214" t="str">
        <f>IFERROR(IF(AND($DQ68="fem",'Classificação geral'!$K61=2),'Classificação geral'!AG61,""),"")</f>
        <v/>
      </c>
      <c r="DT68" s="214" t="str">
        <f>IFERROR(IF(AND($DQ68="fem",'Classificação geral'!$K61=2),'Classificação geral'!M61,""),"")</f>
        <v/>
      </c>
      <c r="DU68" s="214" t="str">
        <f>IFERROR(IF(AND($DQ68="fem",'Classificação geral'!$K61=2),'Classificação geral'!N61,""),"")</f>
        <v/>
      </c>
      <c r="DV68" s="214" t="str">
        <f>IFERROR(IF(AND($DQ68="fem",'Classificação geral'!$K61=2),'Classificação geral'!O61,""),"")</f>
        <v/>
      </c>
      <c r="DW68" s="214" t="str">
        <f>IFERROR(IF(AND($DQ68="fem",'Classificação geral'!$K61=2),'Classificação geral'!AH61,""),"")</f>
        <v/>
      </c>
      <c r="DX68" s="216" t="str">
        <f>IFERROR(RANK(DW68,DW:DW,0)+ COUNTIF(DW$12:$DW66,DW68),"")</f>
        <v/>
      </c>
      <c r="DY68" s="209"/>
      <c r="DZ68" s="214" t="str">
        <f>IFERROR(IF(AND('Classificação geral'!$J61="mas",'Classificação geral'!$K61=2,'Classificação geral'!$G61="pct"),'Classificação geral'!$A61,""),"")</f>
        <v/>
      </c>
      <c r="EA68" s="214" t="str">
        <f>IFERROR(IF(AND('Classificação geral'!$J61="mas",'Classificação geral'!$K61=2,'Classificação geral'!$G61="pct"),'Classificação geral'!$B61,""),"")</f>
        <v/>
      </c>
      <c r="EB68" s="215" t="str">
        <f>IF($EA68='Classificação geral'!$B61,'Classificação geral'!$C61,"")</f>
        <v/>
      </c>
      <c r="EC68" s="215" t="str">
        <f>IF($EA68='Classificação geral'!$B61,'Classificação geral'!$D61,"")</f>
        <v/>
      </c>
      <c r="ED68" s="215" t="str">
        <f>IF($EA68='Classificação geral'!$B61,'Classificação geral'!$J61,"")</f>
        <v/>
      </c>
      <c r="EE68" s="214" t="str">
        <f>IFERROR(IF(AND($ED68="mas",'Classificação geral'!$K61=2),'Classificação geral'!K61,""),"")</f>
        <v/>
      </c>
      <c r="EF68" s="214" t="str">
        <f>IFERROR(IF(AND($ED68="mas",'Classificação geral'!$K61=2),'Classificação geral'!AG61,""),"")</f>
        <v/>
      </c>
      <c r="EG68" s="214" t="str">
        <f>IFERROR(IF(AND($ED68="mas",'Classificação geral'!$K61=2),'Classificação geral'!M61,""),"")</f>
        <v/>
      </c>
      <c r="EH68" s="214" t="str">
        <f>IFERROR(IF(AND($ED68="mas",'Classificação geral'!$K61=2),'Classificação geral'!N61,""),"")</f>
        <v/>
      </c>
      <c r="EI68" s="214" t="str">
        <f>IFERROR(IF(AND($ED68="mas",'Classificação geral'!$K61=2),'Classificação geral'!O61,""),"")</f>
        <v/>
      </c>
      <c r="EJ68" s="214" t="str">
        <f>IFERROR(IF(AND($ED68="mas",'Classificação geral'!$K61=2),'Classificação geral'!AH61,""),"")</f>
        <v/>
      </c>
      <c r="EK68" s="216" t="str">
        <f>IFERROR(RANK(EJ68,EJ:EJ,0)+ COUNTIF(EJ$12:$GJ$12,EJ68),"")</f>
        <v/>
      </c>
      <c r="EL68" s="209"/>
      <c r="EM68" s="214" t="str">
        <f>IFERROR(IF(AND('Classificação geral'!$J61="fem",'Classificação geral'!$K61=3,'Classificação geral'!$G61="pct"),'Classificação geral'!$A61,""),"")</f>
        <v/>
      </c>
      <c r="EN68" s="214" t="str">
        <f>IFERROR(IF(AND('Classificação geral'!$J61="fem",'Classificação geral'!$K61=3,'Classificação geral'!$G61="pct"),'Classificação geral'!$B61,""),"")</f>
        <v/>
      </c>
      <c r="EO68" s="215" t="str">
        <f>IF($EN68='Classificação geral'!$B61,'Classificação geral'!$C61,"")</f>
        <v/>
      </c>
      <c r="EP68" s="215" t="str">
        <f>IF($EN68='Classificação geral'!$B61,'Classificação geral'!$D61,"")</f>
        <v/>
      </c>
      <c r="EQ68" s="215" t="str">
        <f>IF($EN68='Classificação geral'!$B61,'Classificação geral'!$J61,"")</f>
        <v/>
      </c>
      <c r="ER68" s="215" t="str">
        <f>IF($EQ68='Classificação geral'!$J61,'Classificação geral'!$K61,"")</f>
        <v/>
      </c>
      <c r="ES68" s="215" t="str">
        <f>IF($ER68='Classificação geral'!$K61,'Classificação geral'!$AG61,"")</f>
        <v/>
      </c>
      <c r="ET68" s="215" t="str">
        <f>IF($ER68='Classificação geral'!$K61,'Classificação geral'!$M61,"")</f>
        <v/>
      </c>
      <c r="EU68" s="215" t="str">
        <f>IF($ER68='Classificação geral'!$K61,'Classificação geral'!$N61,"")</f>
        <v/>
      </c>
      <c r="EV68" s="215" t="str">
        <f>IF($ER68='Classificação geral'!$K61,'Classificação geral'!$O61,"")</f>
        <v/>
      </c>
      <c r="EW68" s="215" t="str">
        <f>IF($ER68='Classificação geral'!$K61,'Classificação geral'!$AH61,"")</f>
        <v/>
      </c>
      <c r="EX68" s="216" t="str">
        <f>IFERROR(RANK(EW68,EW:EW,0)+ COUNTIF(EW$12:$GW66,EW68),"")</f>
        <v/>
      </c>
      <c r="EY68" s="209"/>
      <c r="EZ68" s="214" t="str">
        <f>IFERROR(IF(AND('Classificação geral'!$J61="mas",'Classificação geral'!$K61=3,'Classificação geral'!$G61="PCT"),'Classificação geral'!$A61,""),"")</f>
        <v/>
      </c>
      <c r="FA68" s="214" t="str">
        <f>IFERROR(IF(AND('Classificação geral'!$J61="mas",'Classificação geral'!$K61=3,'Classificação geral'!$G61="PCT"),'Classificação geral'!$B61,""),"")</f>
        <v/>
      </c>
      <c r="FB68" s="215" t="str">
        <f>IF($FA68='Classificação geral'!$B61,'Classificação geral'!$C61,"")</f>
        <v/>
      </c>
      <c r="FC68" s="215" t="str">
        <f>IF($FA68='Classificação geral'!$B61,'Classificação geral'!$D61,"")</f>
        <v/>
      </c>
      <c r="FD68" s="215" t="str">
        <f>IF($FA68='Classificação geral'!$B61,'Classificação geral'!$J61,"")</f>
        <v/>
      </c>
      <c r="FE68" s="214" t="str">
        <f>IFERROR(IF(AND($FD68="mas",'Classificação geral'!$K61=3),'Classificação geral'!K61,""),"")</f>
        <v/>
      </c>
      <c r="FF68" s="214" t="str">
        <f>IFERROR(IF(AND($FD68="mas",'Classificação geral'!$K61=3),'Classificação geral'!AG61,""),"")</f>
        <v/>
      </c>
      <c r="FG68" s="214" t="str">
        <f>IFERROR(IF(AND($FD68="mas",'Classificação geral'!$K61=3),'Classificação geral'!M61,""),"")</f>
        <v/>
      </c>
      <c r="FH68" s="214" t="str">
        <f>IFERROR(IF(AND($FD68="mas",'Classificação geral'!$K61=3),'Classificação geral'!N61,""),"")</f>
        <v/>
      </c>
      <c r="FI68" s="214" t="str">
        <f>IFERROR(IF(AND($FD68="mas",'Classificação geral'!$K61=3),'Classificação geral'!O61,""),"")</f>
        <v/>
      </c>
      <c r="FJ68" s="214" t="str">
        <f>IFERROR(IF(AND($FD68="mas",'Classificação geral'!$K61=3),'Classificação geral'!AH61,""),"")</f>
        <v/>
      </c>
      <c r="FK68" s="216" t="str">
        <f>IFERROR(RANK(FJ68,FJ:FJ,0)+ COUNTIF(FJ$12:$FJ66,FJ68),"")</f>
        <v/>
      </c>
    </row>
    <row r="69" spans="1:167" s="199" customFormat="1" ht="24.75" customHeight="1" x14ac:dyDescent="0.4">
      <c r="B69" s="248" t="str">
        <f t="shared" si="54"/>
        <v/>
      </c>
      <c r="C69" s="238" t="str">
        <f t="shared" si="55"/>
        <v/>
      </c>
      <c r="D69" s="238" t="str">
        <f t="shared" si="56"/>
        <v/>
      </c>
      <c r="E69" s="238" t="str">
        <f t="shared" si="57"/>
        <v/>
      </c>
      <c r="F69" s="239" t="str">
        <f t="shared" si="58"/>
        <v/>
      </c>
      <c r="G69" s="239" t="str">
        <f t="shared" si="59"/>
        <v/>
      </c>
      <c r="H69" s="240" t="str">
        <f t="shared" si="60"/>
        <v/>
      </c>
      <c r="I69" s="240" t="str">
        <f t="shared" si="61"/>
        <v/>
      </c>
      <c r="J69" s="240" t="str">
        <f t="shared" si="62"/>
        <v/>
      </c>
      <c r="K69" s="241">
        <v>56</v>
      </c>
      <c r="L69" s="432"/>
      <c r="M69" s="242"/>
      <c r="N69" s="242"/>
      <c r="O69" s="248" t="str">
        <f t="shared" si="63"/>
        <v/>
      </c>
      <c r="P69" s="238" t="str">
        <f t="shared" si="64"/>
        <v/>
      </c>
      <c r="Q69" s="238" t="str">
        <f t="shared" si="65"/>
        <v/>
      </c>
      <c r="R69" s="238" t="str">
        <f t="shared" si="66"/>
        <v/>
      </c>
      <c r="S69" s="239" t="str">
        <f t="shared" si="67"/>
        <v/>
      </c>
      <c r="T69" s="239" t="str">
        <f t="shared" si="68"/>
        <v/>
      </c>
      <c r="U69" s="240" t="str">
        <f t="shared" si="69"/>
        <v/>
      </c>
      <c r="V69" s="240" t="str">
        <f t="shared" si="70"/>
        <v/>
      </c>
      <c r="W69" s="240" t="str">
        <f t="shared" si="71"/>
        <v/>
      </c>
      <c r="X69" s="241">
        <v>56</v>
      </c>
      <c r="Y69" s="432"/>
      <c r="Z69" s="242"/>
      <c r="AA69" s="243"/>
      <c r="AB69" s="249" t="str">
        <f t="shared" si="72"/>
        <v/>
      </c>
      <c r="AC69" s="238" t="str">
        <f t="shared" si="73"/>
        <v/>
      </c>
      <c r="AD69" s="238" t="str">
        <f t="shared" si="74"/>
        <v/>
      </c>
      <c r="AE69" s="239" t="str">
        <f t="shared" si="75"/>
        <v/>
      </c>
      <c r="AF69" s="239" t="str">
        <f t="shared" si="76"/>
        <v/>
      </c>
      <c r="AG69" s="239" t="str">
        <f t="shared" si="77"/>
        <v/>
      </c>
      <c r="AH69" s="240" t="str">
        <f t="shared" si="78"/>
        <v/>
      </c>
      <c r="AI69" s="240" t="str">
        <f t="shared" si="79"/>
        <v/>
      </c>
      <c r="AJ69" s="240" t="str">
        <f t="shared" si="80"/>
        <v/>
      </c>
      <c r="AK69" s="241">
        <v>56</v>
      </c>
      <c r="AL69" s="432"/>
      <c r="AM69" s="242"/>
      <c r="AN69" s="242"/>
      <c r="AO69" s="249" t="str">
        <f t="shared" si="81"/>
        <v/>
      </c>
      <c r="AP69" s="238" t="str">
        <f t="shared" si="82"/>
        <v/>
      </c>
      <c r="AQ69" s="238" t="str">
        <f t="shared" si="83"/>
        <v/>
      </c>
      <c r="AR69" s="239" t="str">
        <f t="shared" si="84"/>
        <v/>
      </c>
      <c r="AS69" s="239" t="str">
        <f t="shared" si="85"/>
        <v/>
      </c>
      <c r="AT69" s="239" t="str">
        <f t="shared" si="86"/>
        <v/>
      </c>
      <c r="AU69" s="240" t="str">
        <f t="shared" si="87"/>
        <v/>
      </c>
      <c r="AV69" s="240" t="str">
        <f t="shared" si="88"/>
        <v/>
      </c>
      <c r="AW69" s="240" t="str">
        <f t="shared" si="89"/>
        <v/>
      </c>
      <c r="AX69" s="241">
        <v>56</v>
      </c>
      <c r="AY69" s="432"/>
      <c r="AZ69" s="243"/>
      <c r="BA69" s="243"/>
      <c r="BB69" s="248" t="str">
        <f t="shared" si="90"/>
        <v/>
      </c>
      <c r="BC69" s="238" t="str">
        <f t="shared" si="91"/>
        <v/>
      </c>
      <c r="BD69" s="238" t="str">
        <f t="shared" si="92"/>
        <v/>
      </c>
      <c r="BE69" s="238" t="str">
        <f t="shared" si="93"/>
        <v/>
      </c>
      <c r="BF69" s="239" t="str">
        <f t="shared" si="94"/>
        <v/>
      </c>
      <c r="BG69" s="239" t="str">
        <f t="shared" si="95"/>
        <v/>
      </c>
      <c r="BH69" s="239" t="str">
        <f t="shared" si="96"/>
        <v/>
      </c>
      <c r="BI69" s="239" t="str">
        <f t="shared" si="97"/>
        <v/>
      </c>
      <c r="BJ69" s="240" t="str">
        <f t="shared" si="98"/>
        <v/>
      </c>
      <c r="BK69" s="241">
        <v>56</v>
      </c>
      <c r="BL69" s="432"/>
      <c r="BM69" s="242"/>
      <c r="BN69" s="242"/>
      <c r="BO69" s="248" t="str">
        <f t="shared" si="45"/>
        <v/>
      </c>
      <c r="BP69" s="238" t="str">
        <f t="shared" si="46"/>
        <v/>
      </c>
      <c r="BQ69" s="238" t="str">
        <f t="shared" si="47"/>
        <v/>
      </c>
      <c r="BR69" s="238" t="str">
        <f t="shared" si="48"/>
        <v/>
      </c>
      <c r="BS69" s="239" t="str">
        <f t="shared" si="49"/>
        <v/>
      </c>
      <c r="BT69" s="239" t="str">
        <f t="shared" si="50"/>
        <v/>
      </c>
      <c r="BU69" s="240" t="str">
        <f t="shared" si="51"/>
        <v/>
      </c>
      <c r="BV69" s="240" t="str">
        <f t="shared" si="52"/>
        <v/>
      </c>
      <c r="BW69" s="240" t="str">
        <f t="shared" si="53"/>
        <v/>
      </c>
      <c r="BX69" s="241">
        <v>56</v>
      </c>
      <c r="BY69" s="432"/>
      <c r="BZ69" s="246"/>
      <c r="CA69" s="246"/>
      <c r="CB69" s="246"/>
      <c r="CC69" s="246"/>
      <c r="CD69" s="246"/>
      <c r="CE69" s="246"/>
      <c r="CF69" s="246"/>
      <c r="CG69" s="246"/>
      <c r="CH69" s="246"/>
      <c r="CI69" s="246"/>
      <c r="CJ69" s="246"/>
      <c r="CK69" s="246"/>
      <c r="CL69" s="246"/>
      <c r="CM69" s="214" t="str">
        <f>IFERROR(IF(AND('Classificação geral'!$J62="FEM",'Classificação geral'!$K62=1,'Classificação geral'!G62="PCT"),'Classificação geral'!A62,""),"")</f>
        <v/>
      </c>
      <c r="CN69" s="214" t="str">
        <f>IFERROR(IF(AND('Classificação geral'!$J62="FEM",'Classificação geral'!$K62=1,'Classificação geral'!G62="PCT"),'Classificação geral'!$B62,""),"")</f>
        <v/>
      </c>
      <c r="CO69" s="215" t="str">
        <f>IF($CN69='Classificação geral'!$B62,'Classificação geral'!$C62,"")</f>
        <v/>
      </c>
      <c r="CP69" s="215" t="str">
        <f>IF($CN69='Classificação geral'!$B62,'Classificação geral'!$D62,"")</f>
        <v/>
      </c>
      <c r="CQ69" s="215" t="str">
        <f>IF($CN69='Classificação geral'!$B62,'Classificação geral'!$J62,"")</f>
        <v/>
      </c>
      <c r="CR69" s="215" t="str">
        <f>IF($CQ69='Classificação geral'!$J62,'Classificação geral'!$K62,"")</f>
        <v/>
      </c>
      <c r="CS69" s="205" t="str">
        <f>IF($CR69='Classificação geral'!$K62,'Classificação geral'!$AG62,"")</f>
        <v/>
      </c>
      <c r="CT69" s="215" t="str">
        <f>IF($CR69='Classificação geral'!$K62,'Classificação geral'!$M62,"")</f>
        <v/>
      </c>
      <c r="CU69" s="215" t="str">
        <f>IF($CR69='Classificação geral'!$K62,'Classificação geral'!$N62,"")</f>
        <v/>
      </c>
      <c r="CV69" s="215" t="str">
        <f>IF($CR69='Classificação geral'!$K62,'Classificação geral'!$O62,"")</f>
        <v/>
      </c>
      <c r="CW69" s="309" t="str">
        <f>IF($CR69='Classificação geral'!$K62,'Classificação geral'!$AH62,"")</f>
        <v/>
      </c>
      <c r="CX69" s="216" t="str">
        <f>IFERROR(RANK(CW69,CW:CW,0)+ COUNTIF($CW$12:CW68,CW69),"")</f>
        <v/>
      </c>
      <c r="CY69" s="209" t="str">
        <f ca="1">IFERROR(RDEM(CX69,CX:CX,0),"")</f>
        <v/>
      </c>
      <c r="CZ69" s="214" t="str">
        <f>IFERROR(IF(AND('Classificação geral'!$J62="mas",'Classificação geral'!$K62=1,'Classificação geral'!$G62="pct"),'Classificação geral'!$A62,""),"")</f>
        <v/>
      </c>
      <c r="DA69" s="214" t="str">
        <f>IFERROR(IF(AND('Classificação geral'!$J62="mas",'Classificação geral'!$K62=1,'Classificação geral'!$G62="PCT"),'Classificação geral'!$B62,""),"")</f>
        <v/>
      </c>
      <c r="DB69" s="215" t="str">
        <f>IF($DA69='Classificação geral'!$B62,'Classificação geral'!$C62,"")</f>
        <v/>
      </c>
      <c r="DC69" s="215" t="str">
        <f>IF($DA69='Classificação geral'!$B62,'Classificação geral'!$D62,"")</f>
        <v/>
      </c>
      <c r="DD69" s="215" t="str">
        <f>IF($DA69='Classificação geral'!$B62,'Classificação geral'!$J62,"")</f>
        <v/>
      </c>
      <c r="DE69" s="214" t="str">
        <f>IFERROR(IF(AND($DD69="mas",'Classificação geral'!$K62=1),'Classificação geral'!K62,""),"")</f>
        <v/>
      </c>
      <c r="DF69" s="214" t="str">
        <f>IFERROR(IF(AND($DD69="mas",'Classificação geral'!$K62=1),'Classificação geral'!AG62,""),"")</f>
        <v/>
      </c>
      <c r="DG69" s="214" t="str">
        <f>IFERROR(IF(AND($DD69="mas",'Classificação geral'!$K62=1),'Classificação geral'!M62,""),"")</f>
        <v/>
      </c>
      <c r="DH69" s="214" t="str">
        <f>IFERROR(IF(AND($DD69="mas",'Classificação geral'!$K62=1),'Classificação geral'!N62,""),"")</f>
        <v/>
      </c>
      <c r="DI69" s="214" t="str">
        <f>IFERROR(IF(AND($DD69="mas",'Classificação geral'!$K62=1),'Classificação geral'!O62,""),"")</f>
        <v/>
      </c>
      <c r="DJ69" s="214" t="str">
        <f>IFERROR(IF(AND($DD69="mas",'Classificação geral'!$K62=1),'Classificação geral'!AH62,""),"")</f>
        <v/>
      </c>
      <c r="DK69" s="216" t="str">
        <f>IFERROR(RANK(DJ69,DJ56:DJ255,0)+ COUNTIF($DJ$12:DJ68,DJ69),"")</f>
        <v/>
      </c>
      <c r="DL69" s="209"/>
      <c r="DM69" s="214" t="str">
        <f>IFERROR(IF(AND('Classificação geral'!$J62="fem",'Classificação geral'!$K62=2,'Classificação geral'!$G62="pct"),'Classificação geral'!$A62,""),"")</f>
        <v/>
      </c>
      <c r="DN69" s="214" t="str">
        <f>IFERROR(IF(AND('Classificação geral'!$J62="fem",'Classificação geral'!$K62=2,'Classificação geral'!$G62="pct"),'Classificação geral'!$B62,""),"")</f>
        <v/>
      </c>
      <c r="DO69" s="215" t="str">
        <f>IF($DN69='Classificação geral'!$B62,'Classificação geral'!$C62,"")</f>
        <v/>
      </c>
      <c r="DP69" s="215" t="str">
        <f>IF($DN69='Classificação geral'!$B62,'Classificação geral'!$D62,"")</f>
        <v/>
      </c>
      <c r="DQ69" s="215" t="str">
        <f>IF($DN69='Classificação geral'!$B62,'Classificação geral'!$J62,"")</f>
        <v/>
      </c>
      <c r="DR69" s="214" t="str">
        <f>IFERROR(IF(AND($DQ69="fem",'Classificação geral'!$K62=2),'Classificação geral'!K62,""),"")</f>
        <v/>
      </c>
      <c r="DS69" s="214" t="str">
        <f>IFERROR(IF(AND($DQ69="fem",'Classificação geral'!$K62=2),'Classificação geral'!AG62,""),"")</f>
        <v/>
      </c>
      <c r="DT69" s="214" t="str">
        <f>IFERROR(IF(AND($DQ69="fem",'Classificação geral'!$K62=2),'Classificação geral'!M62,""),"")</f>
        <v/>
      </c>
      <c r="DU69" s="214" t="str">
        <f>IFERROR(IF(AND($DQ69="fem",'Classificação geral'!$K62=2),'Classificação geral'!N62,""),"")</f>
        <v/>
      </c>
      <c r="DV69" s="214" t="str">
        <f>IFERROR(IF(AND($DQ69="fem",'Classificação geral'!$K62=2),'Classificação geral'!O62,""),"")</f>
        <v/>
      </c>
      <c r="DW69" s="214" t="str">
        <f>IFERROR(IF(AND($DQ69="fem",'Classificação geral'!$K62=2),'Classificação geral'!AH62,""),"")</f>
        <v/>
      </c>
      <c r="DX69" s="216" t="str">
        <f>IFERROR(RANK(DW69,DW:DW,0)+ COUNTIF(DW$12:$DW67,DW69),"")</f>
        <v/>
      </c>
      <c r="DY69" s="209"/>
      <c r="DZ69" s="214" t="str">
        <f>IFERROR(IF(AND('Classificação geral'!$J62="mas",'Classificação geral'!$K62=2,'Classificação geral'!$G62="pct"),'Classificação geral'!$A62,""),"")</f>
        <v/>
      </c>
      <c r="EA69" s="214" t="str">
        <f>IFERROR(IF(AND('Classificação geral'!$J62="mas",'Classificação geral'!$K62=2,'Classificação geral'!$G62="pct"),'Classificação geral'!$B62,""),"")</f>
        <v/>
      </c>
      <c r="EB69" s="215" t="str">
        <f>IF($EA69='Classificação geral'!$B62,'Classificação geral'!$C62,"")</f>
        <v/>
      </c>
      <c r="EC69" s="215" t="str">
        <f>IF($EA69='Classificação geral'!$B62,'Classificação geral'!$D62,"")</f>
        <v/>
      </c>
      <c r="ED69" s="215" t="str">
        <f>IF($EA69='Classificação geral'!$B62,'Classificação geral'!$J62,"")</f>
        <v/>
      </c>
      <c r="EE69" s="214" t="str">
        <f>IFERROR(IF(AND($ED69="mas",'Classificação geral'!$K62=2),'Classificação geral'!K62,""),"")</f>
        <v/>
      </c>
      <c r="EF69" s="214" t="str">
        <f>IFERROR(IF(AND($ED69="mas",'Classificação geral'!$K62=2),'Classificação geral'!AG62,""),"")</f>
        <v/>
      </c>
      <c r="EG69" s="214" t="str">
        <f>IFERROR(IF(AND($ED69="mas",'Classificação geral'!$K62=2),'Classificação geral'!M62,""),"")</f>
        <v/>
      </c>
      <c r="EH69" s="214" t="str">
        <f>IFERROR(IF(AND($ED69="mas",'Classificação geral'!$K62=2),'Classificação geral'!N62,""),"")</f>
        <v/>
      </c>
      <c r="EI69" s="214" t="str">
        <f>IFERROR(IF(AND($ED69="mas",'Classificação geral'!$K62=2),'Classificação geral'!O62,""),"")</f>
        <v/>
      </c>
      <c r="EJ69" s="214" t="str">
        <f>IFERROR(IF(AND($ED69="mas",'Classificação geral'!$K62=2),'Classificação geral'!AH62,""),"")</f>
        <v/>
      </c>
      <c r="EK69" s="216" t="str">
        <f>IFERROR(RANK(EJ69,EJ:EJ,0)+ COUNTIF(EJ$12:$GJ$12,EJ69),"")</f>
        <v/>
      </c>
      <c r="EL69" s="209"/>
      <c r="EM69" s="214" t="str">
        <f>IFERROR(IF(AND('Classificação geral'!$J62="fem",'Classificação geral'!$K62=3,'Classificação geral'!$G62="pct"),'Classificação geral'!$A62,""),"")</f>
        <v/>
      </c>
      <c r="EN69" s="214" t="str">
        <f>IFERROR(IF(AND('Classificação geral'!$J62="fem",'Classificação geral'!$K62=3,'Classificação geral'!$G62="pct"),'Classificação geral'!$B62,""),"")</f>
        <v/>
      </c>
      <c r="EO69" s="215" t="str">
        <f>IF($EN69='Classificação geral'!$B62,'Classificação geral'!$C62,"")</f>
        <v/>
      </c>
      <c r="EP69" s="215" t="str">
        <f>IF($EN69='Classificação geral'!$B62,'Classificação geral'!$D62,"")</f>
        <v/>
      </c>
      <c r="EQ69" s="215" t="str">
        <f>IF($EN69='Classificação geral'!$B62,'Classificação geral'!$J62,"")</f>
        <v/>
      </c>
      <c r="ER69" s="215" t="str">
        <f>IF($EQ69='Classificação geral'!$J62,'Classificação geral'!$K62,"")</f>
        <v/>
      </c>
      <c r="ES69" s="215" t="str">
        <f>IF($ER69='Classificação geral'!$K62,'Classificação geral'!$AG62,"")</f>
        <v/>
      </c>
      <c r="ET69" s="215" t="str">
        <f>IF($ER69='Classificação geral'!$K62,'Classificação geral'!$M62,"")</f>
        <v/>
      </c>
      <c r="EU69" s="215" t="str">
        <f>IF($ER69='Classificação geral'!$K62,'Classificação geral'!$N62,"")</f>
        <v/>
      </c>
      <c r="EV69" s="215" t="str">
        <f>IF($ER69='Classificação geral'!$K62,'Classificação geral'!$O62,"")</f>
        <v/>
      </c>
      <c r="EW69" s="215" t="str">
        <f>IF($ER69='Classificação geral'!$K62,'Classificação geral'!$AH62,"")</f>
        <v/>
      </c>
      <c r="EX69" s="216" t="str">
        <f>IFERROR(RANK(EW69,EW:EW,0)+ COUNTIF(EW$12:$GW67,EW69),"")</f>
        <v/>
      </c>
      <c r="EY69" s="209"/>
      <c r="EZ69" s="214" t="str">
        <f>IFERROR(IF(AND('Classificação geral'!$J62="mas",'Classificação geral'!$K62=3,'Classificação geral'!$G62="PCT"),'Classificação geral'!$A62,""),"")</f>
        <v/>
      </c>
      <c r="FA69" s="214" t="str">
        <f>IFERROR(IF(AND('Classificação geral'!$J62="mas",'Classificação geral'!$K62=3,'Classificação geral'!$G62="PCT"),'Classificação geral'!$B62,""),"")</f>
        <v/>
      </c>
      <c r="FB69" s="215" t="str">
        <f>IF($FA69='Classificação geral'!$B62,'Classificação geral'!$C62,"")</f>
        <v/>
      </c>
      <c r="FC69" s="215" t="str">
        <f>IF($FA69='Classificação geral'!$B62,'Classificação geral'!$D62,"")</f>
        <v/>
      </c>
      <c r="FD69" s="215" t="str">
        <f>IF($FA69='Classificação geral'!$B62,'Classificação geral'!$J62,"")</f>
        <v/>
      </c>
      <c r="FE69" s="214" t="str">
        <f>IFERROR(IF(AND($FD69="mas",'Classificação geral'!$K62=3),'Classificação geral'!K62,""),"")</f>
        <v/>
      </c>
      <c r="FF69" s="214" t="str">
        <f>IFERROR(IF(AND($FD69="mas",'Classificação geral'!$K62=3),'Classificação geral'!AG62,""),"")</f>
        <v/>
      </c>
      <c r="FG69" s="214" t="str">
        <f>IFERROR(IF(AND($FD69="mas",'Classificação geral'!$K62=3),'Classificação geral'!M62,""),"")</f>
        <v/>
      </c>
      <c r="FH69" s="214" t="str">
        <f>IFERROR(IF(AND($FD69="mas",'Classificação geral'!$K62=3),'Classificação geral'!N62,""),"")</f>
        <v/>
      </c>
      <c r="FI69" s="214" t="str">
        <f>IFERROR(IF(AND($FD69="mas",'Classificação geral'!$K62=3),'Classificação geral'!O62,""),"")</f>
        <v/>
      </c>
      <c r="FJ69" s="214" t="str">
        <f>IFERROR(IF(AND($FD69="mas",'Classificação geral'!$K62=3),'Classificação geral'!AH62,""),"")</f>
        <v/>
      </c>
      <c r="FK69" s="216" t="str">
        <f>IFERROR(RANK(FJ69,FJ:FJ,0)+ COUNTIF(FJ$12:$FJ67,FJ69),"")</f>
        <v/>
      </c>
    </row>
    <row r="70" spans="1:167" s="199" customFormat="1" ht="24.75" customHeight="1" x14ac:dyDescent="0.4">
      <c r="A70" s="897"/>
      <c r="B70" s="897"/>
      <c r="C70" s="897"/>
      <c r="D70" s="897"/>
      <c r="E70" s="897"/>
      <c r="F70" s="897"/>
      <c r="G70" s="897"/>
      <c r="H70" s="897"/>
      <c r="I70" s="897"/>
      <c r="J70" s="897"/>
      <c r="K70" s="897"/>
      <c r="L70" s="897"/>
      <c r="M70" s="897"/>
      <c r="N70" s="897"/>
      <c r="O70" s="897"/>
      <c r="P70" s="897"/>
      <c r="Q70" s="897"/>
      <c r="R70" s="897"/>
      <c r="S70" s="897"/>
      <c r="T70" s="897"/>
      <c r="U70" s="897"/>
      <c r="V70" s="897"/>
      <c r="W70" s="897"/>
      <c r="X70" s="897"/>
      <c r="Y70" s="897"/>
      <c r="Z70" s="897"/>
      <c r="AA70" s="897"/>
      <c r="AB70" s="897"/>
      <c r="AC70" s="897"/>
      <c r="AD70" s="897"/>
      <c r="AE70" s="897"/>
      <c r="AF70" s="897"/>
      <c r="AG70" s="897"/>
      <c r="AH70" s="897"/>
      <c r="AI70" s="897"/>
      <c r="AJ70" s="897"/>
      <c r="AK70" s="897"/>
      <c r="AL70" s="897"/>
      <c r="AM70" s="897"/>
      <c r="AN70" s="897"/>
      <c r="AO70" s="897"/>
      <c r="AP70" s="897"/>
      <c r="AQ70" s="897"/>
      <c r="AR70" s="897"/>
      <c r="AS70" s="897"/>
      <c r="AT70" s="897"/>
      <c r="AU70" s="897"/>
      <c r="AV70" s="897"/>
      <c r="AW70" s="897"/>
      <c r="AX70" s="897"/>
      <c r="AY70" s="897"/>
      <c r="AZ70" s="897"/>
      <c r="BA70" s="91"/>
      <c r="BB70" s="91"/>
      <c r="BN70" s="897"/>
      <c r="BO70" s="897"/>
      <c r="BP70" s="897"/>
      <c r="BQ70" s="897"/>
      <c r="BR70" s="897"/>
      <c r="BS70" s="897"/>
      <c r="BT70" s="897"/>
      <c r="BU70" s="897"/>
      <c r="BV70" s="897"/>
      <c r="BW70" s="897"/>
      <c r="BX70" s="897"/>
      <c r="BY70" s="897"/>
      <c r="BZ70" s="897"/>
      <c r="CA70" s="91"/>
      <c r="CB70" s="91"/>
      <c r="CC70" s="91"/>
      <c r="CD70" s="91"/>
      <c r="CE70" s="91"/>
      <c r="CF70" s="91"/>
      <c r="CG70" s="91"/>
      <c r="CH70" s="91"/>
      <c r="CI70" s="91"/>
      <c r="CJ70" s="91"/>
      <c r="CK70" s="91"/>
      <c r="CL70" s="91"/>
      <c r="CM70" s="214" t="str">
        <f>IFERROR(IF(AND('Classificação geral'!$J63="FEM",'Classificação geral'!$K63=1,'Classificação geral'!G63="PCT"),'Classificação geral'!A63,""),"")</f>
        <v/>
      </c>
      <c r="CN70" s="214" t="str">
        <f>IFERROR(IF(AND('Classificação geral'!$J63="FEM",'Classificação geral'!$K63=1,'Classificação geral'!G63="PCT"),'Classificação geral'!$B63,""),"")</f>
        <v/>
      </c>
      <c r="CO70" s="215" t="str">
        <f>IF($CN70='Classificação geral'!$B63,'Classificação geral'!$C63,"")</f>
        <v/>
      </c>
      <c r="CP70" s="215" t="str">
        <f>IF($CN70='Classificação geral'!$B63,'Classificação geral'!$D63,"")</f>
        <v/>
      </c>
      <c r="CQ70" s="215" t="str">
        <f>IF($CN70='Classificação geral'!$B63,'Classificação geral'!$J63,"")</f>
        <v/>
      </c>
      <c r="CR70" s="215" t="str">
        <f>IF($CQ70='Classificação geral'!$J63,'Classificação geral'!$K63,"")</f>
        <v/>
      </c>
      <c r="CS70" s="205" t="str">
        <f>IF($CR70='Classificação geral'!$K63,'Classificação geral'!$AG63,"")</f>
        <v/>
      </c>
      <c r="CT70" s="215" t="str">
        <f>IF($CR70='Classificação geral'!$K63,'Classificação geral'!$M63,"")</f>
        <v/>
      </c>
      <c r="CU70" s="215" t="str">
        <f>IF($CR70='Classificação geral'!$K63,'Classificação geral'!$N63,"")</f>
        <v/>
      </c>
      <c r="CV70" s="215" t="str">
        <f>IF($CR70='Classificação geral'!$K63,'Classificação geral'!$O63,"")</f>
        <v/>
      </c>
      <c r="CW70" s="309" t="str">
        <f>IF($CR70='Classificação geral'!$K63,'Classificação geral'!$AH63,"")</f>
        <v/>
      </c>
      <c r="CX70" s="216" t="str">
        <f>IFERROR(RANK(CW70,CW:CW,0)+ COUNTIF($CW$12:CW69,CW70),"")</f>
        <v/>
      </c>
      <c r="CY70" s="209" t="str">
        <f ca="1">IFERROR(RDEM(CX70,CX:CX,0),"")</f>
        <v/>
      </c>
      <c r="CZ70" s="214" t="str">
        <f>IFERROR(IF(AND('Classificação geral'!$J63="mas",'Classificação geral'!$K63=1,'Classificação geral'!$G63="pct"),'Classificação geral'!$A63,""),"")</f>
        <v/>
      </c>
      <c r="DA70" s="214" t="str">
        <f>IFERROR(IF(AND('Classificação geral'!$J63="mas",'Classificação geral'!$K63=1,'Classificação geral'!$G63="PCT"),'Classificação geral'!$B63,""),"")</f>
        <v/>
      </c>
      <c r="DB70" s="215" t="str">
        <f>IF($DA70='Classificação geral'!$B63,'Classificação geral'!$C63,"")</f>
        <v/>
      </c>
      <c r="DC70" s="215" t="str">
        <f>IF($DA70='Classificação geral'!$B63,'Classificação geral'!$D63,"")</f>
        <v/>
      </c>
      <c r="DD70" s="215" t="str">
        <f>IF($DA70='Classificação geral'!$B63,'Classificação geral'!$J63,"")</f>
        <v/>
      </c>
      <c r="DE70" s="214" t="str">
        <f>IFERROR(IF(AND($DD70="mas",'Classificação geral'!$K63=1),'Classificação geral'!K63,""),"")</f>
        <v/>
      </c>
      <c r="DF70" s="214" t="str">
        <f>IFERROR(IF(AND($DD70="mas",'Classificação geral'!$K63=1),'Classificação geral'!AG63,""),"")</f>
        <v/>
      </c>
      <c r="DG70" s="214" t="str">
        <f>IFERROR(IF(AND($DD70="mas",'Classificação geral'!$K63=1),'Classificação geral'!M63,""),"")</f>
        <v/>
      </c>
      <c r="DH70" s="214" t="str">
        <f>IFERROR(IF(AND($DD70="mas",'Classificação geral'!$K63=1),'Classificação geral'!N63,""),"")</f>
        <v/>
      </c>
      <c r="DI70" s="214" t="str">
        <f>IFERROR(IF(AND($DD70="mas",'Classificação geral'!$K63=1),'Classificação geral'!O63,""),"")</f>
        <v/>
      </c>
      <c r="DJ70" s="214" t="str">
        <f>IFERROR(IF(AND($DD70="mas",'Classificação geral'!$K63=1),'Classificação geral'!AH63,""),"")</f>
        <v/>
      </c>
      <c r="DK70" s="216" t="str">
        <f>IFERROR(RANK(DJ70,DJ57:DJ256,0)+ COUNTIF($DJ$12:DJ69,DJ70),"")</f>
        <v/>
      </c>
      <c r="DL70" s="209"/>
      <c r="DM70" s="214" t="str">
        <f>IFERROR(IF(AND('Classificação geral'!$J63="fem",'Classificação geral'!$K63=2,'Classificação geral'!$G63="pct"),'Classificação geral'!$A63,""),"")</f>
        <v/>
      </c>
      <c r="DN70" s="214" t="str">
        <f>IFERROR(IF(AND('Classificação geral'!$J63="fem",'Classificação geral'!$K63=2,'Classificação geral'!$G63="pct"),'Classificação geral'!$B63,""),"")</f>
        <v/>
      </c>
      <c r="DO70" s="215" t="str">
        <f>IF($DN70='Classificação geral'!$B63,'Classificação geral'!$C63,"")</f>
        <v/>
      </c>
      <c r="DP70" s="215" t="str">
        <f>IF($DN70='Classificação geral'!$B63,'Classificação geral'!$D63,"")</f>
        <v/>
      </c>
      <c r="DQ70" s="215" t="str">
        <f>IF($DN70='Classificação geral'!$B63,'Classificação geral'!$J63,"")</f>
        <v/>
      </c>
      <c r="DR70" s="214" t="str">
        <f>IFERROR(IF(AND($DQ70="fem",'Classificação geral'!$K63=2),'Classificação geral'!K63,""),"")</f>
        <v/>
      </c>
      <c r="DS70" s="214" t="str">
        <f>IFERROR(IF(AND($DQ70="fem",'Classificação geral'!$K63=2),'Classificação geral'!AG63,""),"")</f>
        <v/>
      </c>
      <c r="DT70" s="214" t="str">
        <f>IFERROR(IF(AND($DQ70="fem",'Classificação geral'!$K63=2),'Classificação geral'!M63,""),"")</f>
        <v/>
      </c>
      <c r="DU70" s="214" t="str">
        <f>IFERROR(IF(AND($DQ70="fem",'Classificação geral'!$K63=2),'Classificação geral'!N63,""),"")</f>
        <v/>
      </c>
      <c r="DV70" s="214" t="str">
        <f>IFERROR(IF(AND($DQ70="fem",'Classificação geral'!$K63=2),'Classificação geral'!O63,""),"")</f>
        <v/>
      </c>
      <c r="DW70" s="214" t="str">
        <f>IFERROR(IF(AND($DQ70="fem",'Classificação geral'!$K63=2),'Classificação geral'!AH63,""),"")</f>
        <v/>
      </c>
      <c r="DX70" s="216" t="str">
        <f>IFERROR(RANK(DW70,DW:DW,0)+ COUNTIF(DW$12:$DW68,DW70),"")</f>
        <v/>
      </c>
      <c r="DY70" s="209"/>
      <c r="DZ70" s="214" t="str">
        <f>IFERROR(IF(AND('Classificação geral'!$J63="mas",'Classificação geral'!$K63=2,'Classificação geral'!$G63="pct"),'Classificação geral'!$A63,""),"")</f>
        <v/>
      </c>
      <c r="EA70" s="214" t="str">
        <f>IFERROR(IF(AND('Classificação geral'!$J63="mas",'Classificação geral'!$K63=2,'Classificação geral'!$G63="pct"),'Classificação geral'!$B63,""),"")</f>
        <v/>
      </c>
      <c r="EB70" s="215" t="str">
        <f>IF($EA70='Classificação geral'!$B63,'Classificação geral'!$C63,"")</f>
        <v/>
      </c>
      <c r="EC70" s="215" t="str">
        <f>IF($EA70='Classificação geral'!$B63,'Classificação geral'!$D63,"")</f>
        <v/>
      </c>
      <c r="ED70" s="215" t="str">
        <f>IF($EA70='Classificação geral'!$B63,'Classificação geral'!$J63,"")</f>
        <v/>
      </c>
      <c r="EE70" s="214" t="str">
        <f>IFERROR(IF(AND($ED70="mas",'Classificação geral'!$K63=2),'Classificação geral'!K63,""),"")</f>
        <v/>
      </c>
      <c r="EF70" s="214" t="str">
        <f>IFERROR(IF(AND($ED70="mas",'Classificação geral'!$K63=2),'Classificação geral'!AG63,""),"")</f>
        <v/>
      </c>
      <c r="EG70" s="214" t="str">
        <f>IFERROR(IF(AND($ED70="mas",'Classificação geral'!$K63=2),'Classificação geral'!M63,""),"")</f>
        <v/>
      </c>
      <c r="EH70" s="214" t="str">
        <f>IFERROR(IF(AND($ED70="mas",'Classificação geral'!$K63=2),'Classificação geral'!N63,""),"")</f>
        <v/>
      </c>
      <c r="EI70" s="214" t="str">
        <f>IFERROR(IF(AND($ED70="mas",'Classificação geral'!$K63=2),'Classificação geral'!O63,""),"")</f>
        <v/>
      </c>
      <c r="EJ70" s="214" t="str">
        <f>IFERROR(IF(AND($ED70="mas",'Classificação geral'!$K63=2),'Classificação geral'!AH63,""),"")</f>
        <v/>
      </c>
      <c r="EK70" s="216" t="str">
        <f>IFERROR(RANK(EJ70,EJ:EJ,0)+ COUNTIF(EJ$12:$GJ$12,EJ70),"")</f>
        <v/>
      </c>
      <c r="EL70" s="209"/>
      <c r="EM70" s="214" t="str">
        <f>IFERROR(IF(AND('Classificação geral'!$J63="fem",'Classificação geral'!$K63=3,'Classificação geral'!$G63="pct"),'Classificação geral'!$A63,""),"")</f>
        <v/>
      </c>
      <c r="EN70" s="214" t="str">
        <f>IFERROR(IF(AND('Classificação geral'!$J63="fem",'Classificação geral'!$K63=3,'Classificação geral'!$G63="pct"),'Classificação geral'!$B63,""),"")</f>
        <v/>
      </c>
      <c r="EO70" s="215" t="str">
        <f>IF($EN70='Classificação geral'!$B63,'Classificação geral'!$C63,"")</f>
        <v/>
      </c>
      <c r="EP70" s="215" t="str">
        <f>IF($EN70='Classificação geral'!$B63,'Classificação geral'!$D63,"")</f>
        <v/>
      </c>
      <c r="EQ70" s="215" t="str">
        <f>IF($EN70='Classificação geral'!$B63,'Classificação geral'!$J63,"")</f>
        <v/>
      </c>
      <c r="ER70" s="215" t="str">
        <f>IF($EQ70='Classificação geral'!$J63,'Classificação geral'!$K63,"")</f>
        <v/>
      </c>
      <c r="ES70" s="215" t="str">
        <f>IF($ER70='Classificação geral'!$K63,'Classificação geral'!$AG63,"")</f>
        <v/>
      </c>
      <c r="ET70" s="215" t="str">
        <f>IF($ER70='Classificação geral'!$K63,'Classificação geral'!$M63,"")</f>
        <v/>
      </c>
      <c r="EU70" s="215" t="str">
        <f>IF($ER70='Classificação geral'!$K63,'Classificação geral'!$N63,"")</f>
        <v/>
      </c>
      <c r="EV70" s="215" t="str">
        <f>IF($ER70='Classificação geral'!$K63,'Classificação geral'!$O63,"")</f>
        <v/>
      </c>
      <c r="EW70" s="215" t="str">
        <f>IF($ER70='Classificação geral'!$K63,'Classificação geral'!$AH63,"")</f>
        <v/>
      </c>
      <c r="EX70" s="216" t="str">
        <f>IFERROR(RANK(EW70,EW:EW,0)+ COUNTIF(EW$12:$GW68,EW70),"")</f>
        <v/>
      </c>
      <c r="EY70" s="209"/>
      <c r="EZ70" s="214" t="str">
        <f>IFERROR(IF(AND('Classificação geral'!$J63="mas",'Classificação geral'!$K63=3,'Classificação geral'!$G63="PCT"),'Classificação geral'!$A63,""),"")</f>
        <v/>
      </c>
      <c r="FA70" s="214" t="str">
        <f>IFERROR(IF(AND('Classificação geral'!$J63="mas",'Classificação geral'!$K63=3,'Classificação geral'!$G63="PCT"),'Classificação geral'!$B63,""),"")</f>
        <v/>
      </c>
      <c r="FB70" s="215" t="str">
        <f>IF($FA70='Classificação geral'!$B63,'Classificação geral'!$C63,"")</f>
        <v/>
      </c>
      <c r="FC70" s="215" t="str">
        <f>IF($FA70='Classificação geral'!$B63,'Classificação geral'!$D63,"")</f>
        <v/>
      </c>
      <c r="FD70" s="215" t="str">
        <f>IF($FA70='Classificação geral'!$B63,'Classificação geral'!$J63,"")</f>
        <v/>
      </c>
      <c r="FE70" s="214" t="str">
        <f>IFERROR(IF(AND($FD70="mas",'Classificação geral'!$K63=3),'Classificação geral'!K63,""),"")</f>
        <v/>
      </c>
      <c r="FF70" s="214" t="str">
        <f>IFERROR(IF(AND($FD70="mas",'Classificação geral'!$K63=3),'Classificação geral'!AG63,""),"")</f>
        <v/>
      </c>
      <c r="FG70" s="214" t="str">
        <f>IFERROR(IF(AND($FD70="mas",'Classificação geral'!$K63=3),'Classificação geral'!M63,""),"")</f>
        <v/>
      </c>
      <c r="FH70" s="214" t="str">
        <f>IFERROR(IF(AND($FD70="mas",'Classificação geral'!$K63=3),'Classificação geral'!N63,""),"")</f>
        <v/>
      </c>
      <c r="FI70" s="214" t="str">
        <f>IFERROR(IF(AND($FD70="mas",'Classificação geral'!$K63=3),'Classificação geral'!O63,""),"")</f>
        <v/>
      </c>
      <c r="FJ70" s="214" t="str">
        <f>IFERROR(IF(AND($FD70="mas",'Classificação geral'!$K63=3),'Classificação geral'!AH63,""),"")</f>
        <v/>
      </c>
      <c r="FK70" s="216" t="str">
        <f>IFERROR(RANK(FJ70,FJ:FJ,0)+ COUNTIF(FJ$12:$FJ68,FJ70),"")</f>
        <v/>
      </c>
    </row>
    <row r="71" spans="1:167" s="199" customFormat="1" ht="24.75" customHeight="1" x14ac:dyDescent="0.4">
      <c r="A71" s="897"/>
      <c r="B71" s="897"/>
      <c r="C71" s="897"/>
      <c r="D71" s="897"/>
      <c r="E71" s="897"/>
      <c r="F71" s="897"/>
      <c r="G71" s="897"/>
      <c r="H71" s="897"/>
      <c r="I71" s="897"/>
      <c r="J71" s="897"/>
      <c r="K71" s="897"/>
      <c r="L71" s="897"/>
      <c r="M71" s="897"/>
      <c r="N71" s="897"/>
      <c r="O71" s="897"/>
      <c r="P71" s="897"/>
      <c r="Q71" s="897"/>
      <c r="R71" s="897"/>
      <c r="S71" s="897"/>
      <c r="T71" s="897"/>
      <c r="U71" s="897"/>
      <c r="V71" s="897"/>
      <c r="W71" s="897"/>
      <c r="X71" s="897"/>
      <c r="Y71" s="897"/>
      <c r="Z71" s="897"/>
      <c r="AA71" s="897"/>
      <c r="AB71" s="897"/>
      <c r="AC71" s="897"/>
      <c r="AD71" s="897"/>
      <c r="AE71" s="897"/>
      <c r="AF71" s="897"/>
      <c r="AG71" s="897"/>
      <c r="AH71" s="897"/>
      <c r="AI71" s="897"/>
      <c r="AJ71" s="897"/>
      <c r="AK71" s="897"/>
      <c r="AL71" s="897"/>
      <c r="AM71" s="897"/>
      <c r="AN71" s="897"/>
      <c r="AO71" s="897"/>
      <c r="AP71" s="897"/>
      <c r="AQ71" s="897"/>
      <c r="AR71" s="897"/>
      <c r="AS71" s="897"/>
      <c r="AT71" s="897"/>
      <c r="AU71" s="897"/>
      <c r="AV71" s="897"/>
      <c r="AW71" s="897"/>
      <c r="AX71" s="897"/>
      <c r="AY71" s="897"/>
      <c r="AZ71" s="897"/>
      <c r="BA71" s="91"/>
      <c r="BB71" s="91"/>
      <c r="BN71" s="897"/>
      <c r="BO71" s="897"/>
      <c r="BP71" s="897"/>
      <c r="BQ71" s="897"/>
      <c r="BR71" s="897"/>
      <c r="BS71" s="897"/>
      <c r="BT71" s="897"/>
      <c r="BU71" s="897"/>
      <c r="BV71" s="897"/>
      <c r="BW71" s="897"/>
      <c r="BX71" s="897"/>
      <c r="BY71" s="897"/>
      <c r="BZ71" s="897"/>
      <c r="CA71" s="91"/>
      <c r="CB71" s="91"/>
      <c r="CC71" s="91"/>
      <c r="CD71" s="91"/>
      <c r="CE71" s="91"/>
      <c r="CF71" s="91"/>
      <c r="CG71" s="91"/>
      <c r="CH71" s="91"/>
      <c r="CI71" s="91"/>
      <c r="CJ71" s="91"/>
      <c r="CK71" s="91"/>
      <c r="CL71" s="91"/>
      <c r="CM71" s="214" t="str">
        <f>IFERROR(IF(AND('Classificação geral'!$J64="FEM",'Classificação geral'!$K64=1,'Classificação geral'!G64="PCT"),'Classificação geral'!A64,""),"")</f>
        <v/>
      </c>
      <c r="CN71" s="214" t="str">
        <f>IFERROR(IF(AND('Classificação geral'!$J64="FEM",'Classificação geral'!$K64=1,'Classificação geral'!G64="PCT"),'Classificação geral'!$B64,""),"")</f>
        <v/>
      </c>
      <c r="CO71" s="215" t="str">
        <f>IF($CN71='Classificação geral'!$B64,'Classificação geral'!$C64,"")</f>
        <v/>
      </c>
      <c r="CP71" s="215" t="str">
        <f>IF($CN71='Classificação geral'!$B64,'Classificação geral'!$D64,"")</f>
        <v/>
      </c>
      <c r="CQ71" s="215" t="str">
        <f>IF($CN71='Classificação geral'!$B64,'Classificação geral'!$J64,"")</f>
        <v/>
      </c>
      <c r="CR71" s="215" t="str">
        <f>IF($CQ71='Classificação geral'!$J64,'Classificação geral'!$K64,"")</f>
        <v/>
      </c>
      <c r="CS71" s="205" t="str">
        <f>IF($CR71='Classificação geral'!$K64,'Classificação geral'!$AG64,"")</f>
        <v/>
      </c>
      <c r="CT71" s="215" t="str">
        <f>IF($CR71='Classificação geral'!$K64,'Classificação geral'!$M64,"")</f>
        <v/>
      </c>
      <c r="CU71" s="215" t="str">
        <f>IF($CR71='Classificação geral'!$K64,'Classificação geral'!$N64,"")</f>
        <v/>
      </c>
      <c r="CV71" s="215" t="str">
        <f>IF($CR71='Classificação geral'!$K64,'Classificação geral'!$O64,"")</f>
        <v/>
      </c>
      <c r="CW71" s="309" t="str">
        <f>IF($CR71='Classificação geral'!$K64,'Classificação geral'!$AH64,"")</f>
        <v/>
      </c>
      <c r="CX71" s="216" t="str">
        <f>IFERROR(RANK(CW71,CW:CW,0)+ COUNTIF($CW$12:CW70,CW71),"")</f>
        <v/>
      </c>
      <c r="CY71" s="209" t="str">
        <f ca="1">IFERROR(RDEM(CX71,CX:CX,0),"")</f>
        <v/>
      </c>
      <c r="CZ71" s="214" t="str">
        <f>IFERROR(IF(AND('Classificação geral'!$J64="mas",'Classificação geral'!$K64=1,'Classificação geral'!$G64="pct"),'Classificação geral'!$A64,""),"")</f>
        <v/>
      </c>
      <c r="DA71" s="214" t="str">
        <f>IFERROR(IF(AND('Classificação geral'!$J64="mas",'Classificação geral'!$K64=1,'Classificação geral'!$G64="PCT"),'Classificação geral'!$B64,""),"")</f>
        <v/>
      </c>
      <c r="DB71" s="215" t="str">
        <f>IF($DA71='Classificação geral'!$B64,'Classificação geral'!$C64,"")</f>
        <v/>
      </c>
      <c r="DC71" s="215" t="str">
        <f>IF($DA71='Classificação geral'!$B64,'Classificação geral'!$D64,"")</f>
        <v/>
      </c>
      <c r="DD71" s="215" t="str">
        <f>IF($DA71='Classificação geral'!$B64,'Classificação geral'!$J64,"")</f>
        <v/>
      </c>
      <c r="DE71" s="214" t="str">
        <f>IFERROR(IF(AND($DD71="mas",'Classificação geral'!$K64=1),'Classificação geral'!K64,""),"")</f>
        <v/>
      </c>
      <c r="DF71" s="214" t="str">
        <f>IFERROR(IF(AND($DD71="mas",'Classificação geral'!$K64=1),'Classificação geral'!AG64,""),"")</f>
        <v/>
      </c>
      <c r="DG71" s="214" t="str">
        <f>IFERROR(IF(AND($DD71="mas",'Classificação geral'!$K64=1),'Classificação geral'!M64,""),"")</f>
        <v/>
      </c>
      <c r="DH71" s="214" t="str">
        <f>IFERROR(IF(AND($DD71="mas",'Classificação geral'!$K64=1),'Classificação geral'!N64,""),"")</f>
        <v/>
      </c>
      <c r="DI71" s="214" t="str">
        <f>IFERROR(IF(AND($DD71="mas",'Classificação geral'!$K64=1),'Classificação geral'!O64,""),"")</f>
        <v/>
      </c>
      <c r="DJ71" s="214" t="str">
        <f>IFERROR(IF(AND($DD71="mas",'Classificação geral'!$K64=1),'Classificação geral'!AH64,""),"")</f>
        <v/>
      </c>
      <c r="DK71" s="216" t="str">
        <f>IFERROR(RANK(DJ71,DJ58:DJ257,0)+ COUNTIF($DJ$12:DJ70,DJ71),"")</f>
        <v/>
      </c>
      <c r="DL71" s="209"/>
      <c r="DM71" s="214" t="str">
        <f>IFERROR(IF(AND('Classificação geral'!$J64="fem",'Classificação geral'!$K64=2,'Classificação geral'!$G64="pct"),'Classificação geral'!$A64,""),"")</f>
        <v/>
      </c>
      <c r="DN71" s="214" t="str">
        <f>IFERROR(IF(AND('Classificação geral'!$J64="fem",'Classificação geral'!$K64=2,'Classificação geral'!$G64="pct"),'Classificação geral'!$B64,""),"")</f>
        <v/>
      </c>
      <c r="DO71" s="215" t="str">
        <f>IF($DN71='Classificação geral'!$B64,'Classificação geral'!$C64,"")</f>
        <v/>
      </c>
      <c r="DP71" s="215" t="str">
        <f>IF($DN71='Classificação geral'!$B64,'Classificação geral'!$D64,"")</f>
        <v/>
      </c>
      <c r="DQ71" s="215" t="str">
        <f>IF($DN71='Classificação geral'!$B64,'Classificação geral'!$J64,"")</f>
        <v/>
      </c>
      <c r="DR71" s="214" t="str">
        <f>IFERROR(IF(AND($DQ71="fem",'Classificação geral'!$K64=2),'Classificação geral'!K64,""),"")</f>
        <v/>
      </c>
      <c r="DS71" s="214" t="str">
        <f>IFERROR(IF(AND($DQ71="fem",'Classificação geral'!$K64=2),'Classificação geral'!AG64,""),"")</f>
        <v/>
      </c>
      <c r="DT71" s="214" t="str">
        <f>IFERROR(IF(AND($DQ71="fem",'Classificação geral'!$K64=2),'Classificação geral'!M64,""),"")</f>
        <v/>
      </c>
      <c r="DU71" s="214" t="str">
        <f>IFERROR(IF(AND($DQ71="fem",'Classificação geral'!$K64=2),'Classificação geral'!N64,""),"")</f>
        <v/>
      </c>
      <c r="DV71" s="214" t="str">
        <f>IFERROR(IF(AND($DQ71="fem",'Classificação geral'!$K64=2),'Classificação geral'!O64,""),"")</f>
        <v/>
      </c>
      <c r="DW71" s="214" t="str">
        <f>IFERROR(IF(AND($DQ71="fem",'Classificação geral'!$K64=2),'Classificação geral'!AH64,""),"")</f>
        <v/>
      </c>
      <c r="DX71" s="216" t="str">
        <f>IFERROR(RANK(DW71,DW:DW,0)+ COUNTIF(DW$12:$DW69,DW71),"")</f>
        <v/>
      </c>
      <c r="DY71" s="209"/>
      <c r="DZ71" s="214" t="str">
        <f>IFERROR(IF(AND('Classificação geral'!$J64="mas",'Classificação geral'!$K64=2,'Classificação geral'!$G64="pct"),'Classificação geral'!$A64,""),"")</f>
        <v/>
      </c>
      <c r="EA71" s="214" t="str">
        <f>IFERROR(IF(AND('Classificação geral'!$J64="mas",'Classificação geral'!$K64=2,'Classificação geral'!$G64="pct"),'Classificação geral'!$B64,""),"")</f>
        <v/>
      </c>
      <c r="EB71" s="215" t="str">
        <f>IF($EA71='Classificação geral'!$B64,'Classificação geral'!$C64,"")</f>
        <v/>
      </c>
      <c r="EC71" s="215" t="str">
        <f>IF($EA71='Classificação geral'!$B64,'Classificação geral'!$D64,"")</f>
        <v/>
      </c>
      <c r="ED71" s="215" t="str">
        <f>IF($EA71='Classificação geral'!$B64,'Classificação geral'!$J64,"")</f>
        <v/>
      </c>
      <c r="EE71" s="214" t="str">
        <f>IFERROR(IF(AND($ED71="mas",'Classificação geral'!$K64=2),'Classificação geral'!K64,""),"")</f>
        <v/>
      </c>
      <c r="EF71" s="214" t="str">
        <f>IFERROR(IF(AND($ED71="mas",'Classificação geral'!$K64=2),'Classificação geral'!AG64,""),"")</f>
        <v/>
      </c>
      <c r="EG71" s="214" t="str">
        <f>IFERROR(IF(AND($ED71="mas",'Classificação geral'!$K64=2),'Classificação geral'!M64,""),"")</f>
        <v/>
      </c>
      <c r="EH71" s="214" t="str">
        <f>IFERROR(IF(AND($ED71="mas",'Classificação geral'!$K64=2),'Classificação geral'!N64,""),"")</f>
        <v/>
      </c>
      <c r="EI71" s="214" t="str">
        <f>IFERROR(IF(AND($ED71="mas",'Classificação geral'!$K64=2),'Classificação geral'!O64,""),"")</f>
        <v/>
      </c>
      <c r="EJ71" s="214" t="str">
        <f>IFERROR(IF(AND($ED71="mas",'Classificação geral'!$K64=2),'Classificação geral'!AH64,""),"")</f>
        <v/>
      </c>
      <c r="EK71" s="216" t="str">
        <f>IFERROR(RANK(EJ71,EJ:EJ,0)+ COUNTIF(EJ$12:$GJ$12,EJ71),"")</f>
        <v/>
      </c>
      <c r="EL71" s="209"/>
      <c r="EM71" s="214" t="str">
        <f>IFERROR(IF(AND('Classificação geral'!$J64="fem",'Classificação geral'!$K64=3,'Classificação geral'!$G64="pct"),'Classificação geral'!$A64,""),"")</f>
        <v/>
      </c>
      <c r="EN71" s="214" t="str">
        <f>IFERROR(IF(AND('Classificação geral'!$J64="fem",'Classificação geral'!$K64=3,'Classificação geral'!$G64="pct"),'Classificação geral'!$B64,""),"")</f>
        <v/>
      </c>
      <c r="EO71" s="215" t="str">
        <f>IF($EN71='Classificação geral'!$B64,'Classificação geral'!$C64,"")</f>
        <v/>
      </c>
      <c r="EP71" s="215" t="str">
        <f>IF($EN71='Classificação geral'!$B64,'Classificação geral'!$D64,"")</f>
        <v/>
      </c>
      <c r="EQ71" s="215" t="str">
        <f>IF($EN71='Classificação geral'!$B64,'Classificação geral'!$J64,"")</f>
        <v/>
      </c>
      <c r="ER71" s="215" t="str">
        <f>IF($EQ71='Classificação geral'!$J64,'Classificação geral'!$K64,"")</f>
        <v/>
      </c>
      <c r="ES71" s="215" t="str">
        <f>IF($ER71='Classificação geral'!$K64,'Classificação geral'!$AG64,"")</f>
        <v/>
      </c>
      <c r="ET71" s="215" t="str">
        <f>IF($ER71='Classificação geral'!$K64,'Classificação geral'!$M64,"")</f>
        <v/>
      </c>
      <c r="EU71" s="215" t="str">
        <f>IF($ER71='Classificação geral'!$K64,'Classificação geral'!$N64,"")</f>
        <v/>
      </c>
      <c r="EV71" s="215" t="str">
        <f>IF($ER71='Classificação geral'!$K64,'Classificação geral'!$O64,"")</f>
        <v/>
      </c>
      <c r="EW71" s="215" t="str">
        <f>IF($ER71='Classificação geral'!$K64,'Classificação geral'!$AH64,"")</f>
        <v/>
      </c>
      <c r="EX71" s="216" t="str">
        <f>IFERROR(RANK(EW71,EW:EW,0)+ COUNTIF(EW$12:$GW69,EW71),"")</f>
        <v/>
      </c>
      <c r="EY71" s="209"/>
      <c r="EZ71" s="214" t="str">
        <f>IFERROR(IF(AND('Classificação geral'!$J64="mas",'Classificação geral'!$K64=3,'Classificação geral'!$G64="PCT"),'Classificação geral'!$A64,""),"")</f>
        <v/>
      </c>
      <c r="FA71" s="214" t="str">
        <f>IFERROR(IF(AND('Classificação geral'!$J64="mas",'Classificação geral'!$K64=3,'Classificação geral'!$G64="PCT"),'Classificação geral'!$B64,""),"")</f>
        <v/>
      </c>
      <c r="FB71" s="215" t="str">
        <f>IF($FA71='Classificação geral'!$B64,'Classificação geral'!$C64,"")</f>
        <v/>
      </c>
      <c r="FC71" s="215" t="str">
        <f>IF($FA71='Classificação geral'!$B64,'Classificação geral'!$D64,"")</f>
        <v/>
      </c>
      <c r="FD71" s="215" t="str">
        <f>IF($FA71='Classificação geral'!$B64,'Classificação geral'!$J64,"")</f>
        <v/>
      </c>
      <c r="FE71" s="214" t="str">
        <f>IFERROR(IF(AND($FD71="mas",'Classificação geral'!$K64=3),'Classificação geral'!K64,""),"")</f>
        <v/>
      </c>
      <c r="FF71" s="214" t="str">
        <f>IFERROR(IF(AND($FD71="mas",'Classificação geral'!$K64=3),'Classificação geral'!AG64,""),"")</f>
        <v/>
      </c>
      <c r="FG71" s="214" t="str">
        <f>IFERROR(IF(AND($FD71="mas",'Classificação geral'!$K64=3),'Classificação geral'!M64,""),"")</f>
        <v/>
      </c>
      <c r="FH71" s="214" t="str">
        <f>IFERROR(IF(AND($FD71="mas",'Classificação geral'!$K64=3),'Classificação geral'!N64,""),"")</f>
        <v/>
      </c>
      <c r="FI71" s="214" t="str">
        <f>IFERROR(IF(AND($FD71="mas",'Classificação geral'!$K64=3),'Classificação geral'!O64,""),"")</f>
        <v/>
      </c>
      <c r="FJ71" s="214" t="str">
        <f>IFERROR(IF(AND($FD71="mas",'Classificação geral'!$K64=3),'Classificação geral'!AH64,""),"")</f>
        <v/>
      </c>
      <c r="FK71" s="216" t="str">
        <f>IFERROR(RANK(FJ71,FJ:FJ,0)+ COUNTIF(FJ$12:$FJ69,FJ71),"")</f>
        <v/>
      </c>
    </row>
    <row r="72" spans="1:167" s="245" customFormat="1" ht="24.75" customHeight="1" x14ac:dyDescent="0.35">
      <c r="A72" s="897"/>
      <c r="B72" s="897"/>
      <c r="C72" s="897"/>
      <c r="D72" s="897"/>
      <c r="E72" s="897"/>
      <c r="F72" s="897"/>
      <c r="G72" s="897"/>
      <c r="H72" s="897"/>
      <c r="I72" s="897"/>
      <c r="J72" s="897"/>
      <c r="K72" s="897"/>
      <c r="L72" s="897"/>
      <c r="M72" s="897"/>
      <c r="N72" s="897"/>
      <c r="O72" s="897"/>
      <c r="P72" s="897"/>
      <c r="Q72" s="897"/>
      <c r="R72" s="897"/>
      <c r="S72" s="897"/>
      <c r="T72" s="897"/>
      <c r="U72" s="897"/>
      <c r="V72" s="897"/>
      <c r="W72" s="897"/>
      <c r="X72" s="897"/>
      <c r="Y72" s="897"/>
      <c r="Z72" s="897"/>
      <c r="AA72" s="897"/>
      <c r="AB72" s="897"/>
      <c r="AC72" s="897"/>
      <c r="AD72" s="897"/>
      <c r="AE72" s="897"/>
      <c r="AF72" s="897"/>
      <c r="AG72" s="897"/>
      <c r="AH72" s="897"/>
      <c r="AI72" s="897"/>
      <c r="AJ72" s="897"/>
      <c r="AK72" s="897"/>
      <c r="AL72" s="897"/>
      <c r="AM72" s="897"/>
      <c r="AN72" s="897"/>
      <c r="AO72" s="897"/>
      <c r="AP72" s="897"/>
      <c r="AQ72" s="897"/>
      <c r="AR72" s="897"/>
      <c r="AS72" s="897"/>
      <c r="AT72" s="897"/>
      <c r="AU72" s="897"/>
      <c r="AV72" s="897"/>
      <c r="AW72" s="897"/>
      <c r="AX72" s="897"/>
      <c r="AY72" s="897"/>
      <c r="AZ72" s="897"/>
      <c r="BA72" s="91"/>
      <c r="BB72" s="91"/>
      <c r="BN72" s="897"/>
      <c r="BO72" s="897"/>
      <c r="BP72" s="897"/>
      <c r="BQ72" s="897"/>
      <c r="BR72" s="897"/>
      <c r="BS72" s="897"/>
      <c r="BT72" s="897"/>
      <c r="BU72" s="897"/>
      <c r="BV72" s="897"/>
      <c r="BW72" s="897"/>
      <c r="BX72" s="897"/>
      <c r="BY72" s="897"/>
      <c r="BZ72" s="897"/>
      <c r="CA72" s="91"/>
      <c r="CB72" s="91"/>
      <c r="CC72" s="91"/>
      <c r="CD72" s="91"/>
      <c r="CE72" s="91"/>
      <c r="CF72" s="91"/>
      <c r="CG72" s="91"/>
      <c r="CH72" s="91"/>
      <c r="CI72" s="91"/>
      <c r="CJ72" s="91"/>
      <c r="CK72" s="91"/>
      <c r="CL72" s="91"/>
      <c r="CM72" s="214" t="str">
        <f>IFERROR(IF(AND('Classificação geral'!$J65="FEM",'Classificação geral'!$K65=1,'Classificação geral'!G65="PCT"),'Classificação geral'!A65,""),"")</f>
        <v/>
      </c>
      <c r="CN72" s="214" t="str">
        <f>IFERROR(IF(AND('Classificação geral'!$J65="FEM",'Classificação geral'!$K65=1,'Classificação geral'!G65="PCT"),'Classificação geral'!$B65,""),"")</f>
        <v/>
      </c>
      <c r="CO72" s="215" t="str">
        <f>IF($CN72='Classificação geral'!$B65,'Classificação geral'!$C65,"")</f>
        <v/>
      </c>
      <c r="CP72" s="215" t="str">
        <f>IF($CN72='Classificação geral'!$B65,'Classificação geral'!$D65,"")</f>
        <v/>
      </c>
      <c r="CQ72" s="215" t="str">
        <f>IF($CN72='Classificação geral'!$B65,'Classificação geral'!$J65,"")</f>
        <v/>
      </c>
      <c r="CR72" s="215" t="str">
        <f>IF($CQ72='Classificação geral'!$J65,'Classificação geral'!$K65,"")</f>
        <v/>
      </c>
      <c r="CS72" s="205" t="str">
        <f>IF($CR72='Classificação geral'!$K65,'Classificação geral'!$AG65,"")</f>
        <v/>
      </c>
      <c r="CT72" s="215" t="str">
        <f>IF($CR72='Classificação geral'!$K65,'Classificação geral'!$M65,"")</f>
        <v/>
      </c>
      <c r="CU72" s="215" t="str">
        <f>IF($CR72='Classificação geral'!$K65,'Classificação geral'!$N65,"")</f>
        <v/>
      </c>
      <c r="CV72" s="215" t="str">
        <f>IF($CR72='Classificação geral'!$K65,'Classificação geral'!$O65,"")</f>
        <v/>
      </c>
      <c r="CW72" s="309" t="str">
        <f>IF($CR72='Classificação geral'!$K65,'Classificação geral'!$AH65,"")</f>
        <v/>
      </c>
      <c r="CX72" s="216" t="str">
        <f>IFERROR(RANK(CW72,CW:CW,0)+ COUNTIF($CW$12:CW71,CW72),"")</f>
        <v/>
      </c>
      <c r="CY72" s="209" t="str">
        <f ca="1">IFERROR(RDEM(CX72,CX:CX,0),"")</f>
        <v/>
      </c>
      <c r="CZ72" s="214" t="str">
        <f>IFERROR(IF(AND('Classificação geral'!$J65="mas",'Classificação geral'!$K65=1,'Classificação geral'!$G65="pct"),'Classificação geral'!$A65,""),"")</f>
        <v/>
      </c>
      <c r="DA72" s="214" t="str">
        <f>IFERROR(IF(AND('Classificação geral'!$J65="mas",'Classificação geral'!$K65=1,'Classificação geral'!$G65="PCT"),'Classificação geral'!$B65,""),"")</f>
        <v/>
      </c>
      <c r="DB72" s="215" t="str">
        <f>IF($DA72='Classificação geral'!$B65,'Classificação geral'!$C65,"")</f>
        <v/>
      </c>
      <c r="DC72" s="215" t="str">
        <f>IF($DA72='Classificação geral'!$B65,'Classificação geral'!$D65,"")</f>
        <v/>
      </c>
      <c r="DD72" s="215" t="str">
        <f>IF($DA72='Classificação geral'!$B65,'Classificação geral'!$J65,"")</f>
        <v/>
      </c>
      <c r="DE72" s="214" t="str">
        <f>IFERROR(IF(AND($DD72="mas",'Classificação geral'!$K65=1),'Classificação geral'!K65,""),"")</f>
        <v/>
      </c>
      <c r="DF72" s="214" t="str">
        <f>IFERROR(IF(AND($DD72="mas",'Classificação geral'!$K65=1),'Classificação geral'!AG65,""),"")</f>
        <v/>
      </c>
      <c r="DG72" s="214" t="str">
        <f>IFERROR(IF(AND($DD72="mas",'Classificação geral'!$K65=1),'Classificação geral'!M65,""),"")</f>
        <v/>
      </c>
      <c r="DH72" s="214" t="str">
        <f>IFERROR(IF(AND($DD72="mas",'Classificação geral'!$K65=1),'Classificação geral'!N65,""),"")</f>
        <v/>
      </c>
      <c r="DI72" s="214" t="str">
        <f>IFERROR(IF(AND($DD72="mas",'Classificação geral'!$K65=1),'Classificação geral'!O65,""),"")</f>
        <v/>
      </c>
      <c r="DJ72" s="214" t="str">
        <f>IFERROR(IF(AND($DD72="mas",'Classificação geral'!$K65=1),'Classificação geral'!AH65,""),"")</f>
        <v/>
      </c>
      <c r="DK72" s="216" t="str">
        <f>IFERROR(RANK(DJ72,DJ59:DJ258,0)+ COUNTIF($DJ$12:DJ71,DJ72),"")</f>
        <v/>
      </c>
      <c r="DL72" s="209"/>
      <c r="DM72" s="214" t="str">
        <f>IFERROR(IF(AND('Classificação geral'!$J65="fem",'Classificação geral'!$K65=2,'Classificação geral'!$G65="pct"),'Classificação geral'!$A65,""),"")</f>
        <v/>
      </c>
      <c r="DN72" s="214" t="str">
        <f>IFERROR(IF(AND('Classificação geral'!$J65="fem",'Classificação geral'!$K65=2,'Classificação geral'!$G65="pct"),'Classificação geral'!$B65,""),"")</f>
        <v/>
      </c>
      <c r="DO72" s="215" t="str">
        <f>IF($DN72='Classificação geral'!$B65,'Classificação geral'!$C65,"")</f>
        <v/>
      </c>
      <c r="DP72" s="215" t="str">
        <f>IF($DN72='Classificação geral'!$B65,'Classificação geral'!$D65,"")</f>
        <v/>
      </c>
      <c r="DQ72" s="215" t="str">
        <f>IF($DN72='Classificação geral'!$B65,'Classificação geral'!$J65,"")</f>
        <v/>
      </c>
      <c r="DR72" s="214" t="str">
        <f>IFERROR(IF(AND($DQ72="fem",'Classificação geral'!$K65=2),'Classificação geral'!K65,""),"")</f>
        <v/>
      </c>
      <c r="DS72" s="214" t="str">
        <f>IFERROR(IF(AND($DQ72="fem",'Classificação geral'!$K65=2),'Classificação geral'!AG65,""),"")</f>
        <v/>
      </c>
      <c r="DT72" s="214" t="str">
        <f>IFERROR(IF(AND($DQ72="fem",'Classificação geral'!$K65=2),'Classificação geral'!M65,""),"")</f>
        <v/>
      </c>
      <c r="DU72" s="214" t="str">
        <f>IFERROR(IF(AND($DQ72="fem",'Classificação geral'!$K65=2),'Classificação geral'!N65,""),"")</f>
        <v/>
      </c>
      <c r="DV72" s="214" t="str">
        <f>IFERROR(IF(AND($DQ72="fem",'Classificação geral'!$K65=2),'Classificação geral'!O65,""),"")</f>
        <v/>
      </c>
      <c r="DW72" s="214" t="str">
        <f>IFERROR(IF(AND($DQ72="fem",'Classificação geral'!$K65=2),'Classificação geral'!AH65,""),"")</f>
        <v/>
      </c>
      <c r="DX72" s="216" t="str">
        <f>IFERROR(RANK(DW72,DW:DW,0)+ COUNTIF(DW$12:$DW70,DW72),"")</f>
        <v/>
      </c>
      <c r="DY72" s="209"/>
      <c r="DZ72" s="214" t="str">
        <f>IFERROR(IF(AND('Classificação geral'!$J65="mas",'Classificação geral'!$K65=2,'Classificação geral'!$G65="pct"),'Classificação geral'!$A65,""),"")</f>
        <v/>
      </c>
      <c r="EA72" s="214" t="str">
        <f>IFERROR(IF(AND('Classificação geral'!$J65="mas",'Classificação geral'!$K65=2,'Classificação geral'!$G65="pct"),'Classificação geral'!$B65,""),"")</f>
        <v/>
      </c>
      <c r="EB72" s="215" t="str">
        <f>IF($EA72='Classificação geral'!$B65,'Classificação geral'!$C65,"")</f>
        <v/>
      </c>
      <c r="EC72" s="215" t="str">
        <f>IF($EA72='Classificação geral'!$B65,'Classificação geral'!$D65,"")</f>
        <v/>
      </c>
      <c r="ED72" s="215" t="str">
        <f>IF($EA72='Classificação geral'!$B65,'Classificação geral'!$J65,"")</f>
        <v/>
      </c>
      <c r="EE72" s="214" t="str">
        <f>IFERROR(IF(AND($ED72="mas",'Classificação geral'!$K65=2),'Classificação geral'!K65,""),"")</f>
        <v/>
      </c>
      <c r="EF72" s="214" t="str">
        <f>IFERROR(IF(AND($ED72="mas",'Classificação geral'!$K65=2),'Classificação geral'!AG65,""),"")</f>
        <v/>
      </c>
      <c r="EG72" s="214" t="str">
        <f>IFERROR(IF(AND($ED72="mas",'Classificação geral'!$K65=2),'Classificação geral'!M65,""),"")</f>
        <v/>
      </c>
      <c r="EH72" s="214" t="str">
        <f>IFERROR(IF(AND($ED72="mas",'Classificação geral'!$K65=2),'Classificação geral'!N65,""),"")</f>
        <v/>
      </c>
      <c r="EI72" s="214" t="str">
        <f>IFERROR(IF(AND($ED72="mas",'Classificação geral'!$K65=2),'Classificação geral'!O65,""),"")</f>
        <v/>
      </c>
      <c r="EJ72" s="214" t="str">
        <f>IFERROR(IF(AND($ED72="mas",'Classificação geral'!$K65=2),'Classificação geral'!AH65,""),"")</f>
        <v/>
      </c>
      <c r="EK72" s="216" t="str">
        <f>IFERROR(RANK(EJ72,EJ:EJ,0)+ COUNTIF(EJ$12:$GJ$12,EJ72),"")</f>
        <v/>
      </c>
      <c r="EL72" s="209"/>
      <c r="EM72" s="214" t="str">
        <f>IFERROR(IF(AND('Classificação geral'!$J65="fem",'Classificação geral'!$K65=3,'Classificação geral'!$G65="pct"),'Classificação geral'!$A65,""),"")</f>
        <v/>
      </c>
      <c r="EN72" s="214" t="str">
        <f>IFERROR(IF(AND('Classificação geral'!$J65="fem",'Classificação geral'!$K65=3,'Classificação geral'!$G65="pct"),'Classificação geral'!$B65,""),"")</f>
        <v/>
      </c>
      <c r="EO72" s="215" t="str">
        <f>IF($EN72='Classificação geral'!$B65,'Classificação geral'!$C65,"")</f>
        <v/>
      </c>
      <c r="EP72" s="215" t="str">
        <f>IF($EN72='Classificação geral'!$B65,'Classificação geral'!$D65,"")</f>
        <v/>
      </c>
      <c r="EQ72" s="215" t="str">
        <f>IF($EN72='Classificação geral'!$B65,'Classificação geral'!$J65,"")</f>
        <v/>
      </c>
      <c r="ER72" s="215" t="str">
        <f>IF($EQ72='Classificação geral'!$J65,'Classificação geral'!$K65,"")</f>
        <v/>
      </c>
      <c r="ES72" s="215" t="str">
        <f>IF($ER72='Classificação geral'!$K65,'Classificação geral'!$AG65,"")</f>
        <v/>
      </c>
      <c r="ET72" s="215" t="str">
        <f>IF($ER72='Classificação geral'!$K65,'Classificação geral'!$M65,"")</f>
        <v/>
      </c>
      <c r="EU72" s="215" t="str">
        <f>IF($ER72='Classificação geral'!$K65,'Classificação geral'!$N65,"")</f>
        <v/>
      </c>
      <c r="EV72" s="215" t="str">
        <f>IF($ER72='Classificação geral'!$K65,'Classificação geral'!$O65,"")</f>
        <v/>
      </c>
      <c r="EW72" s="215" t="str">
        <f>IF($ER72='Classificação geral'!$K65,'Classificação geral'!$AH65,"")</f>
        <v/>
      </c>
      <c r="EX72" s="216" t="str">
        <f>IFERROR(RANK(EW72,EW:EW,0)+ COUNTIF(EW$12:$GW70,EW72),"")</f>
        <v/>
      </c>
      <c r="EY72" s="209"/>
      <c r="EZ72" s="214" t="str">
        <f>IFERROR(IF(AND('Classificação geral'!$J65="mas",'Classificação geral'!$K65=3,'Classificação geral'!$G65="PCT"),'Classificação geral'!$A65,""),"")</f>
        <v/>
      </c>
      <c r="FA72" s="214" t="str">
        <f>IFERROR(IF(AND('Classificação geral'!$J65="mas",'Classificação geral'!$K65=3,'Classificação geral'!$G65="PCT"),'Classificação geral'!$B65,""),"")</f>
        <v/>
      </c>
      <c r="FB72" s="215" t="str">
        <f>IF($FA72='Classificação geral'!$B65,'Classificação geral'!$C65,"")</f>
        <v/>
      </c>
      <c r="FC72" s="215" t="str">
        <f>IF($FA72='Classificação geral'!$B65,'Classificação geral'!$D65,"")</f>
        <v/>
      </c>
      <c r="FD72" s="215" t="str">
        <f>IF($FA72='Classificação geral'!$B65,'Classificação geral'!$J65,"")</f>
        <v/>
      </c>
      <c r="FE72" s="214" t="str">
        <f>IFERROR(IF(AND($FD72="mas",'Classificação geral'!$K65=3),'Classificação geral'!K65,""),"")</f>
        <v/>
      </c>
      <c r="FF72" s="214" t="str">
        <f>IFERROR(IF(AND($FD72="mas",'Classificação geral'!$K65=3),'Classificação geral'!AG65,""),"")</f>
        <v/>
      </c>
      <c r="FG72" s="214" t="str">
        <f>IFERROR(IF(AND($FD72="mas",'Classificação geral'!$K65=3),'Classificação geral'!M65,""),"")</f>
        <v/>
      </c>
      <c r="FH72" s="214" t="str">
        <f>IFERROR(IF(AND($FD72="mas",'Classificação geral'!$K65=3),'Classificação geral'!N65,""),"")</f>
        <v/>
      </c>
      <c r="FI72" s="214" t="str">
        <f>IFERROR(IF(AND($FD72="mas",'Classificação geral'!$K65=3),'Classificação geral'!O65,""),"")</f>
        <v/>
      </c>
      <c r="FJ72" s="214" t="str">
        <f>IFERROR(IF(AND($FD72="mas",'Classificação geral'!$K65=3),'Classificação geral'!AH65,""),"")</f>
        <v/>
      </c>
      <c r="FK72" s="216" t="str">
        <f>IFERROR(RANK(FJ72,FJ:FJ,0)+ COUNTIF(FJ$12:$FJ70,FJ72),"")</f>
        <v/>
      </c>
    </row>
    <row r="73" spans="1:167" s="245" customFormat="1" ht="24.75" customHeight="1" x14ac:dyDescent="0.35">
      <c r="B73" s="91"/>
      <c r="D73" s="898"/>
      <c r="E73" s="898"/>
      <c r="F73" s="898"/>
      <c r="G73" s="897"/>
      <c r="H73" s="897"/>
      <c r="O73" s="91"/>
      <c r="Q73" s="898"/>
      <c r="R73" s="898"/>
      <c r="S73" s="898"/>
      <c r="T73" s="897"/>
      <c r="U73" s="897"/>
      <c r="AD73" s="898"/>
      <c r="AE73" s="898"/>
      <c r="AF73" s="898"/>
      <c r="AG73" s="897"/>
      <c r="AH73" s="897"/>
      <c r="AQ73" s="898"/>
      <c r="AR73" s="898"/>
      <c r="AS73" s="898"/>
      <c r="AT73" s="897"/>
      <c r="AU73" s="897"/>
      <c r="BB73" s="91"/>
      <c r="BD73" s="898"/>
      <c r="BE73" s="898"/>
      <c r="BF73" s="898"/>
      <c r="BG73" s="897"/>
      <c r="BH73" s="897"/>
      <c r="BO73" s="91"/>
      <c r="BQ73" s="898"/>
      <c r="BR73" s="898"/>
      <c r="BS73" s="898"/>
      <c r="BT73" s="897"/>
      <c r="BU73" s="897"/>
      <c r="CM73" s="214" t="str">
        <f>IFERROR(IF(AND('Classificação geral'!$J66="FEM",'Classificação geral'!$K66=1,'Classificação geral'!G66="PCT"),'Classificação geral'!A66,""),"")</f>
        <v/>
      </c>
      <c r="CN73" s="214" t="str">
        <f>IFERROR(IF(AND('Classificação geral'!$J66="FEM",'Classificação geral'!$K66=1,'Classificação geral'!G66="PCT"),'Classificação geral'!$B66,""),"")</f>
        <v/>
      </c>
      <c r="CO73" s="215" t="str">
        <f>IF($CN73='Classificação geral'!$B66,'Classificação geral'!$C66,"")</f>
        <v/>
      </c>
      <c r="CP73" s="215" t="str">
        <f>IF($CN73='Classificação geral'!$B66,'Classificação geral'!$D66,"")</f>
        <v/>
      </c>
      <c r="CQ73" s="215" t="str">
        <f>IF($CN73='Classificação geral'!$B66,'Classificação geral'!$J66,"")</f>
        <v/>
      </c>
      <c r="CR73" s="215" t="str">
        <f>IF($CQ73='Classificação geral'!$J66,'Classificação geral'!$K66,"")</f>
        <v/>
      </c>
      <c r="CS73" s="205" t="str">
        <f>IF($CR73='Classificação geral'!$K66,'Classificação geral'!$AG66,"")</f>
        <v/>
      </c>
      <c r="CT73" s="215" t="str">
        <f>IF($CR73='Classificação geral'!$K66,'Classificação geral'!$M66,"")</f>
        <v/>
      </c>
      <c r="CU73" s="215" t="str">
        <f>IF($CR73='Classificação geral'!$K66,'Classificação geral'!$N66,"")</f>
        <v/>
      </c>
      <c r="CV73" s="215" t="str">
        <f>IF($CR73='Classificação geral'!$K66,'Classificação geral'!$O66,"")</f>
        <v/>
      </c>
      <c r="CW73" s="309" t="str">
        <f>IF($CR73='Classificação geral'!$K66,'Classificação geral'!$AH66,"")</f>
        <v/>
      </c>
      <c r="CX73" s="216" t="str">
        <f>IFERROR(RANK(CW73,CW:CW,0)+ COUNTIF($CW$12:CW72,CW73),"")</f>
        <v/>
      </c>
      <c r="CY73" s="209" t="str">
        <f ca="1">IFERROR(RDEM(CX73,CX:CX,0),"")</f>
        <v/>
      </c>
      <c r="CZ73" s="214" t="str">
        <f>IFERROR(IF(AND('Classificação geral'!$J66="mas",'Classificação geral'!$K66=1,'Classificação geral'!$G66="pct"),'Classificação geral'!$A66,""),"")</f>
        <v/>
      </c>
      <c r="DA73" s="214" t="str">
        <f>IFERROR(IF(AND('Classificação geral'!$J66="mas",'Classificação geral'!$K66=1,'Classificação geral'!$G66="PCT"),'Classificação geral'!$B66,""),"")</f>
        <v/>
      </c>
      <c r="DB73" s="215" t="str">
        <f>IF($DA73='Classificação geral'!$B66,'Classificação geral'!$C66,"")</f>
        <v/>
      </c>
      <c r="DC73" s="215" t="str">
        <f>IF($DA73='Classificação geral'!$B66,'Classificação geral'!$D66,"")</f>
        <v/>
      </c>
      <c r="DD73" s="215" t="str">
        <f>IF($DA73='Classificação geral'!$B66,'Classificação geral'!$J66,"")</f>
        <v/>
      </c>
      <c r="DE73" s="214" t="str">
        <f>IFERROR(IF(AND($DD73="mas",'Classificação geral'!$K66=1),'Classificação geral'!K66,""),"")</f>
        <v/>
      </c>
      <c r="DF73" s="214" t="str">
        <f>IFERROR(IF(AND($DD73="mas",'Classificação geral'!$K66=1),'Classificação geral'!AG66,""),"")</f>
        <v/>
      </c>
      <c r="DG73" s="214" t="str">
        <f>IFERROR(IF(AND($DD73="mas",'Classificação geral'!$K66=1),'Classificação geral'!M66,""),"")</f>
        <v/>
      </c>
      <c r="DH73" s="214" t="str">
        <f>IFERROR(IF(AND($DD73="mas",'Classificação geral'!$K66=1),'Classificação geral'!N66,""),"")</f>
        <v/>
      </c>
      <c r="DI73" s="214" t="str">
        <f>IFERROR(IF(AND($DD73="mas",'Classificação geral'!$K66=1),'Classificação geral'!O66,""),"")</f>
        <v/>
      </c>
      <c r="DJ73" s="214" t="str">
        <f>IFERROR(IF(AND($DD73="mas",'Classificação geral'!$K66=1),'Classificação geral'!AH66,""),"")</f>
        <v/>
      </c>
      <c r="DK73" s="216" t="str">
        <f>IFERROR(RANK(DJ73,DJ60:DJ259,0)+ COUNTIF($DJ$12:DJ72,DJ73),"")</f>
        <v/>
      </c>
      <c r="DL73" s="209"/>
      <c r="DM73" s="214" t="str">
        <f>IFERROR(IF(AND('Classificação geral'!$J66="fem",'Classificação geral'!$K66=2,'Classificação geral'!$G66="pct"),'Classificação geral'!$A66,""),"")</f>
        <v/>
      </c>
      <c r="DN73" s="214" t="str">
        <f>IFERROR(IF(AND('Classificação geral'!$J66="fem",'Classificação geral'!$K66=2,'Classificação geral'!$G66="pct"),'Classificação geral'!$B66,""),"")</f>
        <v/>
      </c>
      <c r="DO73" s="215" t="str">
        <f>IF($DN73='Classificação geral'!$B66,'Classificação geral'!$C66,"")</f>
        <v/>
      </c>
      <c r="DP73" s="215" t="str">
        <f>IF($DN73='Classificação geral'!$B66,'Classificação geral'!$D66,"")</f>
        <v/>
      </c>
      <c r="DQ73" s="215" t="str">
        <f>IF($DN73='Classificação geral'!$B66,'Classificação geral'!$J66,"")</f>
        <v/>
      </c>
      <c r="DR73" s="214" t="str">
        <f>IFERROR(IF(AND($DQ73="fem",'Classificação geral'!$K66=2),'Classificação geral'!K66,""),"")</f>
        <v/>
      </c>
      <c r="DS73" s="214" t="str">
        <f>IFERROR(IF(AND($DQ73="fem",'Classificação geral'!$K66=2),'Classificação geral'!AG66,""),"")</f>
        <v/>
      </c>
      <c r="DT73" s="214" t="str">
        <f>IFERROR(IF(AND($DQ73="fem",'Classificação geral'!$K66=2),'Classificação geral'!M66,""),"")</f>
        <v/>
      </c>
      <c r="DU73" s="214" t="str">
        <f>IFERROR(IF(AND($DQ73="fem",'Classificação geral'!$K66=2),'Classificação geral'!N66,""),"")</f>
        <v/>
      </c>
      <c r="DV73" s="214" t="str">
        <f>IFERROR(IF(AND($DQ73="fem",'Classificação geral'!$K66=2),'Classificação geral'!O66,""),"")</f>
        <v/>
      </c>
      <c r="DW73" s="214" t="str">
        <f>IFERROR(IF(AND($DQ73="fem",'Classificação geral'!$K66=2),'Classificação geral'!AH66,""),"")</f>
        <v/>
      </c>
      <c r="DX73" s="216" t="str">
        <f>IFERROR(RANK(DW73,DW:DW,0)+ COUNTIF(DW$12:$DW71,DW73),"")</f>
        <v/>
      </c>
      <c r="DY73" s="209"/>
      <c r="DZ73" s="214" t="str">
        <f>IFERROR(IF(AND('Classificação geral'!$J66="mas",'Classificação geral'!$K66=2,'Classificação geral'!$G66="pct"),'Classificação geral'!$A66,""),"")</f>
        <v/>
      </c>
      <c r="EA73" s="214" t="str">
        <f>IFERROR(IF(AND('Classificação geral'!$J66="mas",'Classificação geral'!$K66=2,'Classificação geral'!$G66="pct"),'Classificação geral'!$B66,""),"")</f>
        <v/>
      </c>
      <c r="EB73" s="215" t="str">
        <f>IF($EA73='Classificação geral'!$B66,'Classificação geral'!$C66,"")</f>
        <v/>
      </c>
      <c r="EC73" s="215" t="str">
        <f>IF($EA73='Classificação geral'!$B66,'Classificação geral'!$D66,"")</f>
        <v/>
      </c>
      <c r="ED73" s="215" t="str">
        <f>IF($EA73='Classificação geral'!$B66,'Classificação geral'!$J66,"")</f>
        <v/>
      </c>
      <c r="EE73" s="214" t="str">
        <f>IFERROR(IF(AND($ED73="mas",'Classificação geral'!$K66=2),'Classificação geral'!K66,""),"")</f>
        <v/>
      </c>
      <c r="EF73" s="214" t="str">
        <f>IFERROR(IF(AND($ED73="mas",'Classificação geral'!$K66=2),'Classificação geral'!AG66,""),"")</f>
        <v/>
      </c>
      <c r="EG73" s="214" t="str">
        <f>IFERROR(IF(AND($ED73="mas",'Classificação geral'!$K66=2),'Classificação geral'!M66,""),"")</f>
        <v/>
      </c>
      <c r="EH73" s="214" t="str">
        <f>IFERROR(IF(AND($ED73="mas",'Classificação geral'!$K66=2),'Classificação geral'!N66,""),"")</f>
        <v/>
      </c>
      <c r="EI73" s="214" t="str">
        <f>IFERROR(IF(AND($ED73="mas",'Classificação geral'!$K66=2),'Classificação geral'!O66,""),"")</f>
        <v/>
      </c>
      <c r="EJ73" s="214" t="str">
        <f>IFERROR(IF(AND($ED73="mas",'Classificação geral'!$K66=2),'Classificação geral'!AH66,""),"")</f>
        <v/>
      </c>
      <c r="EK73" s="216" t="str">
        <f>IFERROR(RANK(EJ73,EJ:EJ,0)+ COUNTIF(EJ$12:$GJ$12,EJ73),"")</f>
        <v/>
      </c>
      <c r="EL73" s="209"/>
      <c r="EM73" s="214" t="str">
        <f>IFERROR(IF(AND('Classificação geral'!$J66="fem",'Classificação geral'!$K66=3,'Classificação geral'!$G66="pct"),'Classificação geral'!$A66,""),"")</f>
        <v/>
      </c>
      <c r="EN73" s="214" t="str">
        <f>IFERROR(IF(AND('Classificação geral'!$J66="fem",'Classificação geral'!$K66=3,'Classificação geral'!$G66="pct"),'Classificação geral'!$B66,""),"")</f>
        <v/>
      </c>
      <c r="EO73" s="215" t="str">
        <f>IF($EN73='Classificação geral'!$B66,'Classificação geral'!$C66,"")</f>
        <v/>
      </c>
      <c r="EP73" s="215" t="str">
        <f>IF($EN73='Classificação geral'!$B66,'Classificação geral'!$D66,"")</f>
        <v/>
      </c>
      <c r="EQ73" s="215" t="str">
        <f>IF($EN73='Classificação geral'!$B66,'Classificação geral'!$J66,"")</f>
        <v/>
      </c>
      <c r="ER73" s="215" t="str">
        <f>IF($EQ73='Classificação geral'!$J66,'Classificação geral'!$K66,"")</f>
        <v/>
      </c>
      <c r="ES73" s="215" t="str">
        <f>IF($ER73='Classificação geral'!$K66,'Classificação geral'!$AG66,"")</f>
        <v/>
      </c>
      <c r="ET73" s="215" t="str">
        <f>IF($ER73='Classificação geral'!$K66,'Classificação geral'!$M66,"")</f>
        <v/>
      </c>
      <c r="EU73" s="215" t="str">
        <f>IF($ER73='Classificação geral'!$K66,'Classificação geral'!$N66,"")</f>
        <v/>
      </c>
      <c r="EV73" s="215" t="str">
        <f>IF($ER73='Classificação geral'!$K66,'Classificação geral'!$O66,"")</f>
        <v/>
      </c>
      <c r="EW73" s="215" t="str">
        <f>IF($ER73='Classificação geral'!$K66,'Classificação geral'!$AH66,"")</f>
        <v/>
      </c>
      <c r="EX73" s="216" t="str">
        <f>IFERROR(RANK(EW73,EW:EW,0)+ COUNTIF(EW$12:$GW71,EW73),"")</f>
        <v/>
      </c>
      <c r="EY73" s="209"/>
      <c r="EZ73" s="214" t="str">
        <f>IFERROR(IF(AND('Classificação geral'!$J66="mas",'Classificação geral'!$K66=3,'Classificação geral'!$G66="PCT"),'Classificação geral'!$A66,""),"")</f>
        <v/>
      </c>
      <c r="FA73" s="214" t="str">
        <f>IFERROR(IF(AND('Classificação geral'!$J66="mas",'Classificação geral'!$K66=3,'Classificação geral'!$G66="PCT"),'Classificação geral'!$B66,""),"")</f>
        <v/>
      </c>
      <c r="FB73" s="215" t="str">
        <f>IF($FA73='Classificação geral'!$B66,'Classificação geral'!$C66,"")</f>
        <v/>
      </c>
      <c r="FC73" s="215" t="str">
        <f>IF($FA73='Classificação geral'!$B66,'Classificação geral'!$D66,"")</f>
        <v/>
      </c>
      <c r="FD73" s="215" t="str">
        <f>IF($FA73='Classificação geral'!$B66,'Classificação geral'!$J66,"")</f>
        <v/>
      </c>
      <c r="FE73" s="214" t="str">
        <f>IFERROR(IF(AND($FD73="mas",'Classificação geral'!$K66=3),'Classificação geral'!K66,""),"")</f>
        <v/>
      </c>
      <c r="FF73" s="214" t="str">
        <f>IFERROR(IF(AND($FD73="mas",'Classificação geral'!$K66=3),'Classificação geral'!AG66,""),"")</f>
        <v/>
      </c>
      <c r="FG73" s="214" t="str">
        <f>IFERROR(IF(AND($FD73="mas",'Classificação geral'!$K66=3),'Classificação geral'!M66,""),"")</f>
        <v/>
      </c>
      <c r="FH73" s="214" t="str">
        <f>IFERROR(IF(AND($FD73="mas",'Classificação geral'!$K66=3),'Classificação geral'!N66,""),"")</f>
        <v/>
      </c>
      <c r="FI73" s="214" t="str">
        <f>IFERROR(IF(AND($FD73="mas",'Classificação geral'!$K66=3),'Classificação geral'!O66,""),"")</f>
        <v/>
      </c>
      <c r="FJ73" s="214" t="str">
        <f>IFERROR(IF(AND($FD73="mas",'Classificação geral'!$K66=3),'Classificação geral'!AH66,""),"")</f>
        <v/>
      </c>
      <c r="FK73" s="216" t="str">
        <f>IFERROR(RANK(FJ73,FJ:FJ,0)+ COUNTIF(FJ$12:$FJ71,FJ73),"")</f>
        <v/>
      </c>
    </row>
    <row r="74" spans="1:167" s="245" customFormat="1" ht="24.75" customHeight="1" x14ac:dyDescent="0.35">
      <c r="B74" s="91"/>
      <c r="D74" s="898"/>
      <c r="E74" s="898"/>
      <c r="F74" s="898"/>
      <c r="G74" s="897"/>
      <c r="H74" s="897"/>
      <c r="I74" s="4"/>
      <c r="J74" s="4"/>
      <c r="K74" s="4"/>
      <c r="L74" s="4"/>
      <c r="M74" s="4"/>
      <c r="O74" s="91"/>
      <c r="Q74" s="898"/>
      <c r="R74" s="898"/>
      <c r="S74" s="898"/>
      <c r="T74" s="897"/>
      <c r="U74" s="897"/>
      <c r="V74" s="4"/>
      <c r="W74" s="4"/>
      <c r="X74" s="4"/>
      <c r="Y74" s="4"/>
      <c r="Z74" s="4"/>
      <c r="AD74" s="898"/>
      <c r="AE74" s="898"/>
      <c r="AF74" s="898"/>
      <c r="AG74" s="897"/>
      <c r="AH74" s="897"/>
      <c r="AI74" s="4"/>
      <c r="AJ74" s="4"/>
      <c r="AK74" s="4"/>
      <c r="AL74" s="4"/>
      <c r="AM74" s="4"/>
      <c r="AQ74" s="898"/>
      <c r="AR74" s="898"/>
      <c r="AS74" s="898"/>
      <c r="AT74" s="897"/>
      <c r="AU74" s="897"/>
      <c r="AV74" s="4"/>
      <c r="AW74" s="4"/>
      <c r="AX74" s="4"/>
      <c r="AY74" s="4"/>
      <c r="AZ74" s="4"/>
      <c r="BA74" s="4"/>
      <c r="BB74" s="247"/>
      <c r="BD74" s="898"/>
      <c r="BE74" s="898"/>
      <c r="BF74" s="898"/>
      <c r="BG74" s="897"/>
      <c r="BH74" s="897"/>
      <c r="BI74" s="4"/>
      <c r="BJ74" s="4"/>
      <c r="BK74" s="4"/>
      <c r="BL74" s="4"/>
      <c r="BM74" s="4"/>
      <c r="BO74" s="91"/>
      <c r="BQ74" s="898"/>
      <c r="BR74" s="898"/>
      <c r="BS74" s="898"/>
      <c r="BT74" s="897"/>
      <c r="BU74" s="897"/>
      <c r="BV74" s="4"/>
      <c r="BW74" s="4"/>
      <c r="BX74" s="4"/>
      <c r="BY74" s="4"/>
      <c r="BZ74" s="4"/>
      <c r="CA74" s="4"/>
      <c r="CB74" s="4"/>
      <c r="CC74" s="4"/>
      <c r="CD74" s="4"/>
      <c r="CE74" s="4"/>
      <c r="CF74" s="4"/>
      <c r="CG74" s="4"/>
      <c r="CH74" s="4"/>
      <c r="CI74" s="4"/>
      <c r="CJ74" s="4"/>
      <c r="CK74" s="4"/>
      <c r="CL74" s="4"/>
      <c r="CM74" s="214" t="str">
        <f>IFERROR(IF(AND('Classificação geral'!$J67="FEM",'Classificação geral'!$K67=1,'Classificação geral'!G67="PCT"),'Classificação geral'!A67,""),"")</f>
        <v/>
      </c>
      <c r="CN74" s="214" t="str">
        <f>IFERROR(IF(AND('Classificação geral'!$J67="FEM",'Classificação geral'!$K67=1,'Classificação geral'!G67="PCT"),'Classificação geral'!$B67,""),"")</f>
        <v/>
      </c>
      <c r="CO74" s="215" t="str">
        <f>IF($CN74='Classificação geral'!$B67,'Classificação geral'!$C67,"")</f>
        <v/>
      </c>
      <c r="CP74" s="215" t="str">
        <f>IF($CN74='Classificação geral'!$B67,'Classificação geral'!$D67,"")</f>
        <v/>
      </c>
      <c r="CQ74" s="215" t="str">
        <f>IF($CN74='Classificação geral'!$B67,'Classificação geral'!$J67,"")</f>
        <v/>
      </c>
      <c r="CR74" s="215" t="str">
        <f>IF($CQ74='Classificação geral'!$J67,'Classificação geral'!$K67,"")</f>
        <v/>
      </c>
      <c r="CS74" s="205" t="str">
        <f>IF($CR74='Classificação geral'!$K67,'Classificação geral'!$AG67,"")</f>
        <v/>
      </c>
      <c r="CT74" s="215" t="str">
        <f>IF($CR74='Classificação geral'!$K67,'Classificação geral'!$M67,"")</f>
        <v/>
      </c>
      <c r="CU74" s="215" t="str">
        <f>IF($CR74='Classificação geral'!$K67,'Classificação geral'!$N67,"")</f>
        <v/>
      </c>
      <c r="CV74" s="215" t="str">
        <f>IF($CR74='Classificação geral'!$K67,'Classificação geral'!$O67,"")</f>
        <v/>
      </c>
      <c r="CW74" s="309" t="str">
        <f>IF($CR74='Classificação geral'!$K67,'Classificação geral'!$AH67,"")</f>
        <v/>
      </c>
      <c r="CX74" s="216" t="str">
        <f>IFERROR(RANK(CW74,CW:CW,0)+ COUNTIF($CW$12:CW73,CW74),"")</f>
        <v/>
      </c>
      <c r="CY74" s="209" t="str">
        <f ca="1">IFERROR(RDEM(CX74,CX:CX,0),"")</f>
        <v/>
      </c>
      <c r="CZ74" s="214" t="str">
        <f>IFERROR(IF(AND('Classificação geral'!$J67="mas",'Classificação geral'!$K67=1,'Classificação geral'!$G67="pct"),'Classificação geral'!$A67,""),"")</f>
        <v/>
      </c>
      <c r="DA74" s="214" t="str">
        <f>IFERROR(IF(AND('Classificação geral'!$J67="mas",'Classificação geral'!$K67=1,'Classificação geral'!$G67="PCT"),'Classificação geral'!$B67,""),"")</f>
        <v/>
      </c>
      <c r="DB74" s="215" t="str">
        <f>IF($DA74='Classificação geral'!$B67,'Classificação geral'!$C67,"")</f>
        <v/>
      </c>
      <c r="DC74" s="215" t="str">
        <f>IF($DA74='Classificação geral'!$B67,'Classificação geral'!$D67,"")</f>
        <v/>
      </c>
      <c r="DD74" s="215" t="str">
        <f>IF($DA74='Classificação geral'!$B67,'Classificação geral'!$J67,"")</f>
        <v/>
      </c>
      <c r="DE74" s="214" t="str">
        <f>IFERROR(IF(AND($DD74="mas",'Classificação geral'!$K67=1),'Classificação geral'!K67,""),"")</f>
        <v/>
      </c>
      <c r="DF74" s="214" t="str">
        <f>IFERROR(IF(AND($DD74="mas",'Classificação geral'!$K67=1),'Classificação geral'!AG67,""),"")</f>
        <v/>
      </c>
      <c r="DG74" s="214" t="str">
        <f>IFERROR(IF(AND($DD74="mas",'Classificação geral'!$K67=1),'Classificação geral'!M67,""),"")</f>
        <v/>
      </c>
      <c r="DH74" s="214" t="str">
        <f>IFERROR(IF(AND($DD74="mas",'Classificação geral'!$K67=1),'Classificação geral'!N67,""),"")</f>
        <v/>
      </c>
      <c r="DI74" s="214" t="str">
        <f>IFERROR(IF(AND($DD74="mas",'Classificação geral'!$K67=1),'Classificação geral'!O67,""),"")</f>
        <v/>
      </c>
      <c r="DJ74" s="214" t="str">
        <f>IFERROR(IF(AND($DD74="mas",'Classificação geral'!$K67=1),'Classificação geral'!AH67,""),"")</f>
        <v/>
      </c>
      <c r="DK74" s="216" t="str">
        <f>IFERROR(RANK(DJ74,DJ61:DJ260,0)+ COUNTIF($DJ$12:DJ73,DJ74),"")</f>
        <v/>
      </c>
      <c r="DL74" s="209"/>
      <c r="DM74" s="214" t="str">
        <f>IFERROR(IF(AND('Classificação geral'!$J67="fem",'Classificação geral'!$K67=2,'Classificação geral'!$G67="pct"),'Classificação geral'!$A67,""),"")</f>
        <v/>
      </c>
      <c r="DN74" s="214" t="str">
        <f>IFERROR(IF(AND('Classificação geral'!$J67="fem",'Classificação geral'!$K67=2,'Classificação geral'!$G67="pct"),'Classificação geral'!$B67,""),"")</f>
        <v/>
      </c>
      <c r="DO74" s="215" t="str">
        <f>IF($DN74='Classificação geral'!$B67,'Classificação geral'!$C67,"")</f>
        <v/>
      </c>
      <c r="DP74" s="215" t="str">
        <f>IF($DN74='Classificação geral'!$B67,'Classificação geral'!$D67,"")</f>
        <v/>
      </c>
      <c r="DQ74" s="215" t="str">
        <f>IF($DN74='Classificação geral'!$B67,'Classificação geral'!$J67,"")</f>
        <v/>
      </c>
      <c r="DR74" s="214" t="str">
        <f>IFERROR(IF(AND($DQ74="fem",'Classificação geral'!$K67=2),'Classificação geral'!K67,""),"")</f>
        <v/>
      </c>
      <c r="DS74" s="214" t="str">
        <f>IFERROR(IF(AND($DQ74="fem",'Classificação geral'!$K67=2),'Classificação geral'!AG67,""),"")</f>
        <v/>
      </c>
      <c r="DT74" s="214" t="str">
        <f>IFERROR(IF(AND($DQ74="fem",'Classificação geral'!$K67=2),'Classificação geral'!M67,""),"")</f>
        <v/>
      </c>
      <c r="DU74" s="214" t="str">
        <f>IFERROR(IF(AND($DQ74="fem",'Classificação geral'!$K67=2),'Classificação geral'!N67,""),"")</f>
        <v/>
      </c>
      <c r="DV74" s="214" t="str">
        <f>IFERROR(IF(AND($DQ74="fem",'Classificação geral'!$K67=2),'Classificação geral'!O67,""),"")</f>
        <v/>
      </c>
      <c r="DW74" s="214" t="str">
        <f>IFERROR(IF(AND($DQ74="fem",'Classificação geral'!$K67=2),'Classificação geral'!AH67,""),"")</f>
        <v/>
      </c>
      <c r="DX74" s="216" t="str">
        <f>IFERROR(RANK(DW74,DW:DW,0)+ COUNTIF(DW$12:$DW72,DW74),"")</f>
        <v/>
      </c>
      <c r="DY74" s="209"/>
      <c r="DZ74" s="214" t="str">
        <f>IFERROR(IF(AND('Classificação geral'!$J67="mas",'Classificação geral'!$K67=2,'Classificação geral'!$G67="pct"),'Classificação geral'!$A67,""),"")</f>
        <v/>
      </c>
      <c r="EA74" s="214" t="str">
        <f>IFERROR(IF(AND('Classificação geral'!$J67="mas",'Classificação geral'!$K67=2,'Classificação geral'!$G67="pct"),'Classificação geral'!$B67,""),"")</f>
        <v/>
      </c>
      <c r="EB74" s="215" t="str">
        <f>IF($EA74='Classificação geral'!$B67,'Classificação geral'!$C67,"")</f>
        <v/>
      </c>
      <c r="EC74" s="215" t="str">
        <f>IF($EA74='Classificação geral'!$B67,'Classificação geral'!$D67,"")</f>
        <v/>
      </c>
      <c r="ED74" s="215" t="str">
        <f>IF($EA74='Classificação geral'!$B67,'Classificação geral'!$J67,"")</f>
        <v/>
      </c>
      <c r="EE74" s="214" t="str">
        <f>IFERROR(IF(AND($ED74="mas",'Classificação geral'!$K67=2),'Classificação geral'!K67,""),"")</f>
        <v/>
      </c>
      <c r="EF74" s="214" t="str">
        <f>IFERROR(IF(AND($ED74="mas",'Classificação geral'!$K67=2),'Classificação geral'!AG67,""),"")</f>
        <v/>
      </c>
      <c r="EG74" s="214" t="str">
        <f>IFERROR(IF(AND($ED74="mas",'Classificação geral'!$K67=2),'Classificação geral'!M67,""),"")</f>
        <v/>
      </c>
      <c r="EH74" s="214" t="str">
        <f>IFERROR(IF(AND($ED74="mas",'Classificação geral'!$K67=2),'Classificação geral'!N67,""),"")</f>
        <v/>
      </c>
      <c r="EI74" s="214" t="str">
        <f>IFERROR(IF(AND($ED74="mas",'Classificação geral'!$K67=2),'Classificação geral'!O67,""),"")</f>
        <v/>
      </c>
      <c r="EJ74" s="214" t="str">
        <f>IFERROR(IF(AND($ED74="mas",'Classificação geral'!$K67=2),'Classificação geral'!AH67,""),"")</f>
        <v/>
      </c>
      <c r="EK74" s="216" t="str">
        <f>IFERROR(RANK(EJ74,EJ:EJ,0)+ COUNTIF(EJ$12:$GJ$12,EJ74),"")</f>
        <v/>
      </c>
      <c r="EL74" s="209"/>
      <c r="EM74" s="214" t="str">
        <f>IFERROR(IF(AND('Classificação geral'!$J67="fem",'Classificação geral'!$K67=3,'Classificação geral'!$G67="pct"),'Classificação geral'!$A67,""),"")</f>
        <v/>
      </c>
      <c r="EN74" s="214" t="str">
        <f>IFERROR(IF(AND('Classificação geral'!$J67="fem",'Classificação geral'!$K67=3,'Classificação geral'!$G67="pct"),'Classificação geral'!$B67,""),"")</f>
        <v/>
      </c>
      <c r="EO74" s="215" t="str">
        <f>IF($EN74='Classificação geral'!$B67,'Classificação geral'!$C67,"")</f>
        <v/>
      </c>
      <c r="EP74" s="215" t="str">
        <f>IF($EN74='Classificação geral'!$B67,'Classificação geral'!$D67,"")</f>
        <v/>
      </c>
      <c r="EQ74" s="215" t="str">
        <f>IF($EN74='Classificação geral'!$B67,'Classificação geral'!$J67,"")</f>
        <v/>
      </c>
      <c r="ER74" s="215" t="str">
        <f>IF($EQ74='Classificação geral'!$J67,'Classificação geral'!$K67,"")</f>
        <v/>
      </c>
      <c r="ES74" s="215" t="str">
        <f>IF($ER74='Classificação geral'!$K67,'Classificação geral'!$AG67,"")</f>
        <v/>
      </c>
      <c r="ET74" s="215" t="str">
        <f>IF($ER74='Classificação geral'!$K67,'Classificação geral'!$M67,"")</f>
        <v/>
      </c>
      <c r="EU74" s="215" t="str">
        <f>IF($ER74='Classificação geral'!$K67,'Classificação geral'!$N67,"")</f>
        <v/>
      </c>
      <c r="EV74" s="215" t="str">
        <f>IF($ER74='Classificação geral'!$K67,'Classificação geral'!$O67,"")</f>
        <v/>
      </c>
      <c r="EW74" s="215" t="str">
        <f>IF($ER74='Classificação geral'!$K67,'Classificação geral'!$AH67,"")</f>
        <v/>
      </c>
      <c r="EX74" s="216" t="str">
        <f>IFERROR(RANK(EW74,EW:EW,0)+ COUNTIF(EW$12:$GW72,EW74),"")</f>
        <v/>
      </c>
      <c r="EY74" s="209"/>
      <c r="EZ74" s="214" t="str">
        <f>IFERROR(IF(AND('Classificação geral'!$J67="mas",'Classificação geral'!$K67=3,'Classificação geral'!$G67="PCT"),'Classificação geral'!$A67,""),"")</f>
        <v/>
      </c>
      <c r="FA74" s="214" t="str">
        <f>IFERROR(IF(AND('Classificação geral'!$J67="mas",'Classificação geral'!$K67=3,'Classificação geral'!$G67="PCT"),'Classificação geral'!$B67,""),"")</f>
        <v/>
      </c>
      <c r="FB74" s="215" t="str">
        <f>IF($FA74='Classificação geral'!$B67,'Classificação geral'!$C67,"")</f>
        <v/>
      </c>
      <c r="FC74" s="215" t="str">
        <f>IF($FA74='Classificação geral'!$B67,'Classificação geral'!$D67,"")</f>
        <v/>
      </c>
      <c r="FD74" s="215" t="str">
        <f>IF($FA74='Classificação geral'!$B67,'Classificação geral'!$J67,"")</f>
        <v/>
      </c>
      <c r="FE74" s="214" t="str">
        <f>IFERROR(IF(AND($FD74="mas",'Classificação geral'!$K67=3),'Classificação geral'!K67,""),"")</f>
        <v/>
      </c>
      <c r="FF74" s="214" t="str">
        <f>IFERROR(IF(AND($FD74="mas",'Classificação geral'!$K67=3),'Classificação geral'!AG67,""),"")</f>
        <v/>
      </c>
      <c r="FG74" s="214" t="str">
        <f>IFERROR(IF(AND($FD74="mas",'Classificação geral'!$K67=3),'Classificação geral'!M67,""),"")</f>
        <v/>
      </c>
      <c r="FH74" s="214" t="str">
        <f>IFERROR(IF(AND($FD74="mas",'Classificação geral'!$K67=3),'Classificação geral'!N67,""),"")</f>
        <v/>
      </c>
      <c r="FI74" s="214" t="str">
        <f>IFERROR(IF(AND($FD74="mas",'Classificação geral'!$K67=3),'Classificação geral'!O67,""),"")</f>
        <v/>
      </c>
      <c r="FJ74" s="214" t="str">
        <f>IFERROR(IF(AND($FD74="mas",'Classificação geral'!$K67=3),'Classificação geral'!AH67,""),"")</f>
        <v/>
      </c>
      <c r="FK74" s="216" t="str">
        <f>IFERROR(RANK(FJ74,FJ:FJ,0)+ COUNTIF(FJ$12:$FJ72,FJ74),"")</f>
        <v/>
      </c>
    </row>
    <row r="75" spans="1:167" s="245" customFormat="1" ht="24.75" customHeight="1" x14ac:dyDescent="0.35">
      <c r="B75" s="91"/>
      <c r="C75" s="4"/>
      <c r="D75" s="897"/>
      <c r="E75" s="897"/>
      <c r="F75" s="897"/>
      <c r="G75" s="897"/>
      <c r="H75" s="897"/>
      <c r="I75" s="4"/>
      <c r="J75" s="4"/>
      <c r="K75" s="4"/>
      <c r="L75" s="4"/>
      <c r="M75" s="4"/>
      <c r="O75" s="91"/>
      <c r="P75" s="4"/>
      <c r="Q75" s="897"/>
      <c r="R75" s="897"/>
      <c r="S75" s="897"/>
      <c r="T75" s="897"/>
      <c r="U75" s="897"/>
      <c r="V75" s="4"/>
      <c r="W75" s="4"/>
      <c r="X75" s="4"/>
      <c r="Y75" s="4"/>
      <c r="Z75" s="4"/>
      <c r="AC75" s="4"/>
      <c r="AD75" s="897"/>
      <c r="AE75" s="897"/>
      <c r="AF75" s="897"/>
      <c r="AG75" s="897"/>
      <c r="AH75" s="897"/>
      <c r="AI75" s="4"/>
      <c r="AJ75" s="4"/>
      <c r="AK75" s="4"/>
      <c r="AL75" s="4"/>
      <c r="AM75" s="4"/>
      <c r="AP75" s="4"/>
      <c r="AQ75" s="897"/>
      <c r="AR75" s="897"/>
      <c r="AS75" s="897"/>
      <c r="AT75" s="897"/>
      <c r="AU75" s="897"/>
      <c r="AV75" s="4"/>
      <c r="AW75" s="4"/>
      <c r="AX75" s="4"/>
      <c r="AY75" s="4"/>
      <c r="AZ75" s="4"/>
      <c r="BA75" s="4"/>
      <c r="BB75" s="247"/>
      <c r="BC75" s="4"/>
      <c r="BD75" s="897"/>
      <c r="BE75" s="897"/>
      <c r="BF75" s="897"/>
      <c r="BG75" s="897"/>
      <c r="BH75" s="897"/>
      <c r="BI75" s="4"/>
      <c r="BJ75" s="4"/>
      <c r="BK75" s="4"/>
      <c r="BL75" s="4"/>
      <c r="BM75" s="4"/>
      <c r="BO75" s="91"/>
      <c r="BP75" s="4"/>
      <c r="BQ75" s="897"/>
      <c r="BR75" s="897"/>
      <c r="BS75" s="897"/>
      <c r="BT75" s="897"/>
      <c r="BU75" s="897"/>
      <c r="BV75" s="4"/>
      <c r="BW75" s="4"/>
      <c r="BX75" s="4"/>
      <c r="BY75" s="4"/>
      <c r="BZ75" s="4"/>
      <c r="CA75" s="4"/>
      <c r="CB75" s="4"/>
      <c r="CC75" s="4"/>
      <c r="CD75" s="4"/>
      <c r="CE75" s="4"/>
      <c r="CF75" s="4"/>
      <c r="CG75" s="4"/>
      <c r="CH75" s="4"/>
      <c r="CI75" s="4"/>
      <c r="CJ75" s="4"/>
      <c r="CK75" s="4"/>
      <c r="CL75" s="4"/>
      <c r="CM75" s="214" t="str">
        <f>IFERROR(IF(AND('Classificação geral'!$J68="FEM",'Classificação geral'!$K68=1,'Classificação geral'!G68="PCT"),'Classificação geral'!A68,""),"")</f>
        <v/>
      </c>
      <c r="CN75" s="214" t="str">
        <f>IFERROR(IF(AND('Classificação geral'!$J68="FEM",'Classificação geral'!$K68=1,'Classificação geral'!G68="PCT"),'Classificação geral'!$B68,""),"")</f>
        <v/>
      </c>
      <c r="CO75" s="215" t="str">
        <f>IF($CN75='Classificação geral'!$B68,'Classificação geral'!$C68,"")</f>
        <v/>
      </c>
      <c r="CP75" s="215" t="str">
        <f>IF($CN75='Classificação geral'!$B68,'Classificação geral'!$D68,"")</f>
        <v/>
      </c>
      <c r="CQ75" s="215" t="str">
        <f>IF($CN75='Classificação geral'!$B68,'Classificação geral'!$J68,"")</f>
        <v/>
      </c>
      <c r="CR75" s="215" t="str">
        <f>IF($CQ75='Classificação geral'!$J68,'Classificação geral'!$K68,"")</f>
        <v/>
      </c>
      <c r="CS75" s="205" t="str">
        <f>IF($CR75='Classificação geral'!$K68,'Classificação geral'!$AG68,"")</f>
        <v/>
      </c>
      <c r="CT75" s="215" t="str">
        <f>IF($CR75='Classificação geral'!$K68,'Classificação geral'!$M68,"")</f>
        <v/>
      </c>
      <c r="CU75" s="215" t="str">
        <f>IF($CR75='Classificação geral'!$K68,'Classificação geral'!$N68,"")</f>
        <v/>
      </c>
      <c r="CV75" s="215" t="str">
        <f>IF($CR75='Classificação geral'!$K68,'Classificação geral'!$O68,"")</f>
        <v/>
      </c>
      <c r="CW75" s="309" t="str">
        <f>IF($CR75='Classificação geral'!$K68,'Classificação geral'!$AH68,"")</f>
        <v/>
      </c>
      <c r="CX75" s="216" t="str">
        <f>IFERROR(RANK(CW75,CW:CW,0)+ COUNTIF($CW$12:CW74,CW75),"")</f>
        <v/>
      </c>
      <c r="CY75" s="209" t="str">
        <f ca="1">IFERROR(RDEM(CX75,CX:CX,0),"")</f>
        <v/>
      </c>
      <c r="CZ75" s="214" t="str">
        <f>IFERROR(IF(AND('Classificação geral'!$J68="mas",'Classificação geral'!$K68=1,'Classificação geral'!$G68="pct"),'Classificação geral'!$A68,""),"")</f>
        <v/>
      </c>
      <c r="DA75" s="214" t="str">
        <f>IFERROR(IF(AND('Classificação geral'!$J68="mas",'Classificação geral'!$K68=1,'Classificação geral'!$G68="PCT"),'Classificação geral'!$B68,""),"")</f>
        <v/>
      </c>
      <c r="DB75" s="215" t="str">
        <f>IF($DA75='Classificação geral'!$B68,'Classificação geral'!$C68,"")</f>
        <v/>
      </c>
      <c r="DC75" s="215" t="str">
        <f>IF($DA75='Classificação geral'!$B68,'Classificação geral'!$D68,"")</f>
        <v/>
      </c>
      <c r="DD75" s="215" t="str">
        <f>IF($DA75='Classificação geral'!$B68,'Classificação geral'!$J68,"")</f>
        <v/>
      </c>
      <c r="DE75" s="214" t="str">
        <f>IFERROR(IF(AND($DD75="mas",'Classificação geral'!$K68=1),'Classificação geral'!K68,""),"")</f>
        <v/>
      </c>
      <c r="DF75" s="214" t="str">
        <f>IFERROR(IF(AND($DD75="mas",'Classificação geral'!$K68=1),'Classificação geral'!AG68,""),"")</f>
        <v/>
      </c>
      <c r="DG75" s="214" t="str">
        <f>IFERROR(IF(AND($DD75="mas",'Classificação geral'!$K68=1),'Classificação geral'!M68,""),"")</f>
        <v/>
      </c>
      <c r="DH75" s="214" t="str">
        <f>IFERROR(IF(AND($DD75="mas",'Classificação geral'!$K68=1),'Classificação geral'!N68,""),"")</f>
        <v/>
      </c>
      <c r="DI75" s="214" t="str">
        <f>IFERROR(IF(AND($DD75="mas",'Classificação geral'!$K68=1),'Classificação geral'!O68,""),"")</f>
        <v/>
      </c>
      <c r="DJ75" s="214" t="str">
        <f>IFERROR(IF(AND($DD75="mas",'Classificação geral'!$K68=1),'Classificação geral'!AH68,""),"")</f>
        <v/>
      </c>
      <c r="DK75" s="216" t="str">
        <f>IFERROR(RANK(DJ75,DJ62:DJ261,0)+ COUNTIF($DJ$12:DJ74,DJ75),"")</f>
        <v/>
      </c>
      <c r="DL75" s="209"/>
      <c r="DM75" s="214" t="str">
        <f>IFERROR(IF(AND('Classificação geral'!$J68="fem",'Classificação geral'!$K68=2,'Classificação geral'!$G68="pct"),'Classificação geral'!$A68,""),"")</f>
        <v/>
      </c>
      <c r="DN75" s="214" t="str">
        <f>IFERROR(IF(AND('Classificação geral'!$J68="fem",'Classificação geral'!$K68=2,'Classificação geral'!$G68="pct"),'Classificação geral'!$B68,""),"")</f>
        <v/>
      </c>
      <c r="DO75" s="215" t="str">
        <f>IF($DN75='Classificação geral'!$B68,'Classificação geral'!$C68,"")</f>
        <v/>
      </c>
      <c r="DP75" s="215" t="str">
        <f>IF($DN75='Classificação geral'!$B68,'Classificação geral'!$D68,"")</f>
        <v/>
      </c>
      <c r="DQ75" s="215" t="str">
        <f>IF($DN75='Classificação geral'!$B68,'Classificação geral'!$J68,"")</f>
        <v/>
      </c>
      <c r="DR75" s="214" t="str">
        <f>IFERROR(IF(AND($DQ75="fem",'Classificação geral'!$K68=2),'Classificação geral'!K68,""),"")</f>
        <v/>
      </c>
      <c r="DS75" s="214" t="str">
        <f>IFERROR(IF(AND($DQ75="fem",'Classificação geral'!$K68=2),'Classificação geral'!AG68,""),"")</f>
        <v/>
      </c>
      <c r="DT75" s="214" t="str">
        <f>IFERROR(IF(AND($DQ75="fem",'Classificação geral'!$K68=2),'Classificação geral'!M68,""),"")</f>
        <v/>
      </c>
      <c r="DU75" s="214" t="str">
        <f>IFERROR(IF(AND($DQ75="fem",'Classificação geral'!$K68=2),'Classificação geral'!N68,""),"")</f>
        <v/>
      </c>
      <c r="DV75" s="214" t="str">
        <f>IFERROR(IF(AND($DQ75="fem",'Classificação geral'!$K68=2),'Classificação geral'!O68,""),"")</f>
        <v/>
      </c>
      <c r="DW75" s="214" t="str">
        <f>IFERROR(IF(AND($DQ75="fem",'Classificação geral'!$K68=2),'Classificação geral'!AH68,""),"")</f>
        <v/>
      </c>
      <c r="DX75" s="216" t="str">
        <f>IFERROR(RANK(DW75,DW:DW,0)+ COUNTIF(DW$12:$DW73,DW75),"")</f>
        <v/>
      </c>
      <c r="DY75" s="209"/>
      <c r="DZ75" s="214" t="str">
        <f>IFERROR(IF(AND('Classificação geral'!$J68="mas",'Classificação geral'!$K68=2,'Classificação geral'!$G68="pct"),'Classificação geral'!$A68,""),"")</f>
        <v/>
      </c>
      <c r="EA75" s="214" t="str">
        <f>IFERROR(IF(AND('Classificação geral'!$J68="mas",'Classificação geral'!$K68=2,'Classificação geral'!$G68="pct"),'Classificação geral'!$B68,""),"")</f>
        <v/>
      </c>
      <c r="EB75" s="215" t="str">
        <f>IF($EA75='Classificação geral'!$B68,'Classificação geral'!$C68,"")</f>
        <v/>
      </c>
      <c r="EC75" s="215" t="str">
        <f>IF($EA75='Classificação geral'!$B68,'Classificação geral'!$D68,"")</f>
        <v/>
      </c>
      <c r="ED75" s="215" t="str">
        <f>IF($EA75='Classificação geral'!$B68,'Classificação geral'!$J68,"")</f>
        <v/>
      </c>
      <c r="EE75" s="214" t="str">
        <f>IFERROR(IF(AND($ED75="mas",'Classificação geral'!$K68=2),'Classificação geral'!K68,""),"")</f>
        <v/>
      </c>
      <c r="EF75" s="214" t="str">
        <f>IFERROR(IF(AND($ED75="mas",'Classificação geral'!$K68=2),'Classificação geral'!AG68,""),"")</f>
        <v/>
      </c>
      <c r="EG75" s="214" t="str">
        <f>IFERROR(IF(AND($ED75="mas",'Classificação geral'!$K68=2),'Classificação geral'!M68,""),"")</f>
        <v/>
      </c>
      <c r="EH75" s="214" t="str">
        <f>IFERROR(IF(AND($ED75="mas",'Classificação geral'!$K68=2),'Classificação geral'!N68,""),"")</f>
        <v/>
      </c>
      <c r="EI75" s="214" t="str">
        <f>IFERROR(IF(AND($ED75="mas",'Classificação geral'!$K68=2),'Classificação geral'!O68,""),"")</f>
        <v/>
      </c>
      <c r="EJ75" s="214" t="str">
        <f>IFERROR(IF(AND($ED75="mas",'Classificação geral'!$K68=2),'Classificação geral'!AH68,""),"")</f>
        <v/>
      </c>
      <c r="EK75" s="216" t="str">
        <f>IFERROR(RANK(EJ75,EJ:EJ,0)+ COUNTIF(EJ$12:$GJ$12,EJ75),"")</f>
        <v/>
      </c>
      <c r="EL75" s="209"/>
      <c r="EM75" s="214" t="str">
        <f>IFERROR(IF(AND('Classificação geral'!$J68="fem",'Classificação geral'!$K68=3,'Classificação geral'!$G68="pct"),'Classificação geral'!$A68,""),"")</f>
        <v/>
      </c>
      <c r="EN75" s="214" t="str">
        <f>IFERROR(IF(AND('Classificação geral'!$J68="fem",'Classificação geral'!$K68=3,'Classificação geral'!$G68="pct"),'Classificação geral'!$B68,""),"")</f>
        <v/>
      </c>
      <c r="EO75" s="215" t="str">
        <f>IF($EN75='Classificação geral'!$B68,'Classificação geral'!$C68,"")</f>
        <v/>
      </c>
      <c r="EP75" s="215" t="str">
        <f>IF($EN75='Classificação geral'!$B68,'Classificação geral'!$D68,"")</f>
        <v/>
      </c>
      <c r="EQ75" s="215" t="str">
        <f>IF($EN75='Classificação geral'!$B68,'Classificação geral'!$J68,"")</f>
        <v/>
      </c>
      <c r="ER75" s="215" t="str">
        <f>IF($EQ75='Classificação geral'!$J68,'Classificação geral'!$K68,"")</f>
        <v/>
      </c>
      <c r="ES75" s="215" t="str">
        <f>IF($ER75='Classificação geral'!$K68,'Classificação geral'!$AG68,"")</f>
        <v/>
      </c>
      <c r="ET75" s="215" t="str">
        <f>IF($ER75='Classificação geral'!$K68,'Classificação geral'!$M68,"")</f>
        <v/>
      </c>
      <c r="EU75" s="215" t="str">
        <f>IF($ER75='Classificação geral'!$K68,'Classificação geral'!$N68,"")</f>
        <v/>
      </c>
      <c r="EV75" s="215" t="str">
        <f>IF($ER75='Classificação geral'!$K68,'Classificação geral'!$O68,"")</f>
        <v/>
      </c>
      <c r="EW75" s="215" t="str">
        <f>IF($ER75='Classificação geral'!$K68,'Classificação geral'!$AH68,"")</f>
        <v/>
      </c>
      <c r="EX75" s="216" t="str">
        <f>IFERROR(RANK(EW75,EW:EW,0)+ COUNTIF(EW$12:$GW73,EW75),"")</f>
        <v/>
      </c>
      <c r="EY75" s="209"/>
      <c r="EZ75" s="214" t="str">
        <f>IFERROR(IF(AND('Classificação geral'!$J68="mas",'Classificação geral'!$K68=3,'Classificação geral'!$G68="PCT"),'Classificação geral'!$A68,""),"")</f>
        <v/>
      </c>
      <c r="FA75" s="214" t="str">
        <f>IFERROR(IF(AND('Classificação geral'!$J68="mas",'Classificação geral'!$K68=3,'Classificação geral'!$G68="PCT"),'Classificação geral'!$B68,""),"")</f>
        <v/>
      </c>
      <c r="FB75" s="215" t="str">
        <f>IF($FA75='Classificação geral'!$B68,'Classificação geral'!$C68,"")</f>
        <v/>
      </c>
      <c r="FC75" s="215" t="str">
        <f>IF($FA75='Classificação geral'!$B68,'Classificação geral'!$D68,"")</f>
        <v/>
      </c>
      <c r="FD75" s="215" t="str">
        <f>IF($FA75='Classificação geral'!$B68,'Classificação geral'!$J68,"")</f>
        <v/>
      </c>
      <c r="FE75" s="214" t="str">
        <f>IFERROR(IF(AND($FD75="mas",'Classificação geral'!$K68=3),'Classificação geral'!K68,""),"")</f>
        <v/>
      </c>
      <c r="FF75" s="214" t="str">
        <f>IFERROR(IF(AND($FD75="mas",'Classificação geral'!$K68=3),'Classificação geral'!AG68,""),"")</f>
        <v/>
      </c>
      <c r="FG75" s="214" t="str">
        <f>IFERROR(IF(AND($FD75="mas",'Classificação geral'!$K68=3),'Classificação geral'!M68,""),"")</f>
        <v/>
      </c>
      <c r="FH75" s="214" t="str">
        <f>IFERROR(IF(AND($FD75="mas",'Classificação geral'!$K68=3),'Classificação geral'!N68,""),"")</f>
        <v/>
      </c>
      <c r="FI75" s="214" t="str">
        <f>IFERROR(IF(AND($FD75="mas",'Classificação geral'!$K68=3),'Classificação geral'!O68,""),"")</f>
        <v/>
      </c>
      <c r="FJ75" s="214" t="str">
        <f>IFERROR(IF(AND($FD75="mas",'Classificação geral'!$K68=3),'Classificação geral'!AH68,""),"")</f>
        <v/>
      </c>
      <c r="FK75" s="216" t="str">
        <f>IFERROR(RANK(FJ75,FJ:FJ,0)+ COUNTIF(FJ$12:$FJ73,FJ75),"")</f>
        <v/>
      </c>
    </row>
    <row r="76" spans="1:167" s="189" customFormat="1" ht="24.75" customHeight="1" x14ac:dyDescent="0.35">
      <c r="B76" s="313"/>
      <c r="C76" s="190"/>
      <c r="D76" s="190"/>
      <c r="E76" s="196"/>
      <c r="F76" s="190"/>
      <c r="G76" s="190"/>
      <c r="H76" s="190"/>
      <c r="I76" s="190"/>
      <c r="J76" s="190"/>
      <c r="K76" s="190"/>
      <c r="L76" s="190"/>
      <c r="M76" s="190"/>
      <c r="O76" s="313"/>
      <c r="P76" s="190"/>
      <c r="Q76" s="190"/>
      <c r="R76" s="196"/>
      <c r="S76" s="190"/>
      <c r="T76" s="190"/>
      <c r="U76" s="190"/>
      <c r="V76" s="190"/>
      <c r="W76" s="190"/>
      <c r="X76" s="190"/>
      <c r="Y76" s="190"/>
      <c r="Z76" s="190"/>
      <c r="AC76" s="190"/>
      <c r="AD76" s="190"/>
      <c r="AE76" s="197"/>
      <c r="AF76" s="190"/>
      <c r="AG76" s="190"/>
      <c r="AH76" s="190"/>
      <c r="AI76" s="190"/>
      <c r="AJ76" s="190"/>
      <c r="AK76" s="190"/>
      <c r="AL76" s="190"/>
      <c r="AM76" s="190"/>
      <c r="AP76" s="190"/>
      <c r="AQ76" s="190"/>
      <c r="AR76" s="197"/>
      <c r="AS76" s="190"/>
      <c r="AT76" s="190"/>
      <c r="AU76" s="190"/>
      <c r="AV76" s="190"/>
      <c r="AW76" s="190"/>
      <c r="AX76" s="190"/>
      <c r="AY76" s="190"/>
      <c r="AZ76" s="190"/>
      <c r="BA76" s="190"/>
      <c r="BB76" s="197"/>
      <c r="BC76" s="190"/>
      <c r="BD76" s="190"/>
      <c r="BE76" s="190"/>
      <c r="BF76" s="190"/>
      <c r="BG76" s="190"/>
      <c r="BH76" s="190"/>
      <c r="BI76" s="190"/>
      <c r="BJ76" s="190"/>
      <c r="BK76" s="190"/>
      <c r="BL76" s="190"/>
      <c r="BM76" s="190"/>
      <c r="BO76" s="313"/>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214" t="str">
        <f>IFERROR(IF(AND('Classificação geral'!$J69="FEM",'Classificação geral'!$K69=1,'Classificação geral'!G69="PCT"),'Classificação geral'!A69,""),"")</f>
        <v/>
      </c>
      <c r="CN76" s="214" t="str">
        <f>IFERROR(IF(AND('Classificação geral'!$J69="FEM",'Classificação geral'!$K69=1,'Classificação geral'!G69="PCT"),'Classificação geral'!$B69,""),"")</f>
        <v/>
      </c>
      <c r="CO76" s="215" t="str">
        <f>IF($CN76='Classificação geral'!$B69,'Classificação geral'!$C69,"")</f>
        <v/>
      </c>
      <c r="CP76" s="215" t="str">
        <f>IF($CN76='Classificação geral'!$B69,'Classificação geral'!$D69,"")</f>
        <v/>
      </c>
      <c r="CQ76" s="215" t="str">
        <f>IF($CN76='Classificação geral'!$B69,'Classificação geral'!$J69,"")</f>
        <v/>
      </c>
      <c r="CR76" s="215" t="str">
        <f>IF($CQ76='Classificação geral'!$J69,'Classificação geral'!$K69,"")</f>
        <v/>
      </c>
      <c r="CS76" s="205" t="str">
        <f>IF($CR76='Classificação geral'!$K69,'Classificação geral'!$AG69,"")</f>
        <v/>
      </c>
      <c r="CT76" s="215" t="str">
        <f>IF($CR76='Classificação geral'!$K69,'Classificação geral'!$M69,"")</f>
        <v/>
      </c>
      <c r="CU76" s="215" t="str">
        <f>IF($CR76='Classificação geral'!$K69,'Classificação geral'!$N69,"")</f>
        <v/>
      </c>
      <c r="CV76" s="215" t="str">
        <f>IF($CR76='Classificação geral'!$K69,'Classificação geral'!$O69,"")</f>
        <v/>
      </c>
      <c r="CW76" s="309" t="str">
        <f>IF($CR76='Classificação geral'!$K69,'Classificação geral'!$AH69,"")</f>
        <v/>
      </c>
      <c r="CX76" s="216" t="str">
        <f>IFERROR(RANK(CW76,CW:CW,0)+ COUNTIF($CW$12:CW75,CW76),"")</f>
        <v/>
      </c>
      <c r="CY76" s="209" t="str">
        <f ca="1">IFERROR(RDEM(CX76,CX:CX,0),"")</f>
        <v/>
      </c>
      <c r="CZ76" s="214" t="str">
        <f>IFERROR(IF(AND('Classificação geral'!$J69="mas",'Classificação geral'!$K69=1,'Classificação geral'!$G69="pct"),'Classificação geral'!$A69,""),"")</f>
        <v/>
      </c>
      <c r="DA76" s="214" t="str">
        <f>IFERROR(IF(AND('Classificação geral'!$J69="mas",'Classificação geral'!$K69=1,'Classificação geral'!$G69="PCT"),'Classificação geral'!$B69,""),"")</f>
        <v/>
      </c>
      <c r="DB76" s="215" t="str">
        <f>IF($DA76='Classificação geral'!$B69,'Classificação geral'!$C69,"")</f>
        <v/>
      </c>
      <c r="DC76" s="215" t="str">
        <f>IF($DA76='Classificação geral'!$B69,'Classificação geral'!$D69,"")</f>
        <v/>
      </c>
      <c r="DD76" s="215" t="str">
        <f>IF($DA76='Classificação geral'!$B69,'Classificação geral'!$J69,"")</f>
        <v/>
      </c>
      <c r="DE76" s="214" t="str">
        <f>IFERROR(IF(AND($DD76="mas",'Classificação geral'!$K69=1),'Classificação geral'!K69,""),"")</f>
        <v/>
      </c>
      <c r="DF76" s="214" t="str">
        <f>IFERROR(IF(AND($DD76="mas",'Classificação geral'!$K69=1),'Classificação geral'!AG69,""),"")</f>
        <v/>
      </c>
      <c r="DG76" s="214" t="str">
        <f>IFERROR(IF(AND($DD76="mas",'Classificação geral'!$K69=1),'Classificação geral'!M69,""),"")</f>
        <v/>
      </c>
      <c r="DH76" s="214" t="str">
        <f>IFERROR(IF(AND($DD76="mas",'Classificação geral'!$K69=1),'Classificação geral'!N69,""),"")</f>
        <v/>
      </c>
      <c r="DI76" s="214" t="str">
        <f>IFERROR(IF(AND($DD76="mas",'Classificação geral'!$K69=1),'Classificação geral'!O69,""),"")</f>
        <v/>
      </c>
      <c r="DJ76" s="214" t="str">
        <f>IFERROR(IF(AND($DD76="mas",'Classificação geral'!$K69=1),'Classificação geral'!AH69,""),"")</f>
        <v/>
      </c>
      <c r="DK76" s="216" t="str">
        <f>IFERROR(RANK(DJ76,DJ63:DJ262,0)+ COUNTIF($DJ$12:DJ75,DJ76),"")</f>
        <v/>
      </c>
      <c r="DL76" s="209"/>
      <c r="DM76" s="214" t="str">
        <f>IFERROR(IF(AND('Classificação geral'!$J69="fem",'Classificação geral'!$K69=2,'Classificação geral'!$G69="pct"),'Classificação geral'!$A69,""),"")</f>
        <v/>
      </c>
      <c r="DN76" s="214" t="str">
        <f>IFERROR(IF(AND('Classificação geral'!$J69="fem",'Classificação geral'!$K69=2,'Classificação geral'!$G69="pct"),'Classificação geral'!$B69,""),"")</f>
        <v/>
      </c>
      <c r="DO76" s="215" t="str">
        <f>IF($DN76='Classificação geral'!$B69,'Classificação geral'!$C69,"")</f>
        <v/>
      </c>
      <c r="DP76" s="215" t="str">
        <f>IF($DN76='Classificação geral'!$B69,'Classificação geral'!$D69,"")</f>
        <v/>
      </c>
      <c r="DQ76" s="215" t="str">
        <f>IF($DN76='Classificação geral'!$B69,'Classificação geral'!$J69,"")</f>
        <v/>
      </c>
      <c r="DR76" s="214" t="str">
        <f>IFERROR(IF(AND($DQ76="fem",'Classificação geral'!$K69=2),'Classificação geral'!K69,""),"")</f>
        <v/>
      </c>
      <c r="DS76" s="214" t="str">
        <f>IFERROR(IF(AND($DQ76="fem",'Classificação geral'!$K69=2),'Classificação geral'!AG69,""),"")</f>
        <v/>
      </c>
      <c r="DT76" s="214" t="str">
        <f>IFERROR(IF(AND($DQ76="fem",'Classificação geral'!$K69=2),'Classificação geral'!M69,""),"")</f>
        <v/>
      </c>
      <c r="DU76" s="214" t="str">
        <f>IFERROR(IF(AND($DQ76="fem",'Classificação geral'!$K69=2),'Classificação geral'!N69,""),"")</f>
        <v/>
      </c>
      <c r="DV76" s="214" t="str">
        <f>IFERROR(IF(AND($DQ76="fem",'Classificação geral'!$K69=2),'Classificação geral'!O69,""),"")</f>
        <v/>
      </c>
      <c r="DW76" s="214" t="str">
        <f>IFERROR(IF(AND($DQ76="fem",'Classificação geral'!$K69=2),'Classificação geral'!AH69,""),"")</f>
        <v/>
      </c>
      <c r="DX76" s="216" t="str">
        <f>IFERROR(RANK(DW76,DW:DW,0)+ COUNTIF(DW$12:$DW74,DW76),"")</f>
        <v/>
      </c>
      <c r="DY76" s="209"/>
      <c r="DZ76" s="214" t="str">
        <f>IFERROR(IF(AND('Classificação geral'!$J69="mas",'Classificação geral'!$K69=2,'Classificação geral'!$G69="pct"),'Classificação geral'!$A69,""),"")</f>
        <v/>
      </c>
      <c r="EA76" s="214" t="str">
        <f>IFERROR(IF(AND('Classificação geral'!$J69="mas",'Classificação geral'!$K69=2,'Classificação geral'!$G69="pct"),'Classificação geral'!$B69,""),"")</f>
        <v/>
      </c>
      <c r="EB76" s="215" t="str">
        <f>IF($EA76='Classificação geral'!$B69,'Classificação geral'!$C69,"")</f>
        <v/>
      </c>
      <c r="EC76" s="215" t="str">
        <f>IF($EA76='Classificação geral'!$B69,'Classificação geral'!$D69,"")</f>
        <v/>
      </c>
      <c r="ED76" s="215" t="str">
        <f>IF($EA76='Classificação geral'!$B69,'Classificação geral'!$J69,"")</f>
        <v/>
      </c>
      <c r="EE76" s="214" t="str">
        <f>IFERROR(IF(AND($ED76="mas",'Classificação geral'!$K69=2),'Classificação geral'!K69,""),"")</f>
        <v/>
      </c>
      <c r="EF76" s="214" t="str">
        <f>IFERROR(IF(AND($ED76="mas",'Classificação geral'!$K69=2),'Classificação geral'!AG69,""),"")</f>
        <v/>
      </c>
      <c r="EG76" s="214" t="str">
        <f>IFERROR(IF(AND($ED76="mas",'Classificação geral'!$K69=2),'Classificação geral'!M69,""),"")</f>
        <v/>
      </c>
      <c r="EH76" s="214" t="str">
        <f>IFERROR(IF(AND($ED76="mas",'Classificação geral'!$K69=2),'Classificação geral'!N69,""),"")</f>
        <v/>
      </c>
      <c r="EI76" s="214" t="str">
        <f>IFERROR(IF(AND($ED76="mas",'Classificação geral'!$K69=2),'Classificação geral'!O69,""),"")</f>
        <v/>
      </c>
      <c r="EJ76" s="214" t="str">
        <f>IFERROR(IF(AND($ED76="mas",'Classificação geral'!$K69=2),'Classificação geral'!AH69,""),"")</f>
        <v/>
      </c>
      <c r="EK76" s="216" t="str">
        <f>IFERROR(RANK(EJ76,EJ:EJ,0)+ COUNTIF(EJ$12:$GJ$12,EJ76),"")</f>
        <v/>
      </c>
      <c r="EL76" s="209"/>
      <c r="EM76" s="214" t="str">
        <f>IFERROR(IF(AND('Classificação geral'!$J69="fem",'Classificação geral'!$K69=3,'Classificação geral'!$G69="pct"),'Classificação geral'!$A69,""),"")</f>
        <v/>
      </c>
      <c r="EN76" s="214" t="str">
        <f>IFERROR(IF(AND('Classificação geral'!$J69="fem",'Classificação geral'!$K69=3,'Classificação geral'!$G69="pct"),'Classificação geral'!$B69,""),"")</f>
        <v/>
      </c>
      <c r="EO76" s="215" t="str">
        <f>IF($EN76='Classificação geral'!$B69,'Classificação geral'!$C69,"")</f>
        <v/>
      </c>
      <c r="EP76" s="215" t="str">
        <f>IF($EN76='Classificação geral'!$B69,'Classificação geral'!$D69,"")</f>
        <v/>
      </c>
      <c r="EQ76" s="215" t="str">
        <f>IF($EN76='Classificação geral'!$B69,'Classificação geral'!$J69,"")</f>
        <v/>
      </c>
      <c r="ER76" s="215" t="str">
        <f>IF($EQ76='Classificação geral'!$J69,'Classificação geral'!$K69,"")</f>
        <v/>
      </c>
      <c r="ES76" s="215" t="str">
        <f>IF($ER76='Classificação geral'!$K69,'Classificação geral'!$AG69,"")</f>
        <v/>
      </c>
      <c r="ET76" s="215" t="str">
        <f>IF($ER76='Classificação geral'!$K69,'Classificação geral'!$M69,"")</f>
        <v/>
      </c>
      <c r="EU76" s="215" t="str">
        <f>IF($ER76='Classificação geral'!$K69,'Classificação geral'!$N69,"")</f>
        <v/>
      </c>
      <c r="EV76" s="215" t="str">
        <f>IF($ER76='Classificação geral'!$K69,'Classificação geral'!$O69,"")</f>
        <v/>
      </c>
      <c r="EW76" s="215" t="str">
        <f>IF($ER76='Classificação geral'!$K69,'Classificação geral'!$AH69,"")</f>
        <v/>
      </c>
      <c r="EX76" s="216" t="str">
        <f>IFERROR(RANK(EW76,EW:EW,0)+ COUNTIF(EW$12:$GW74,EW76),"")</f>
        <v/>
      </c>
      <c r="EY76" s="209"/>
      <c r="EZ76" s="214" t="str">
        <f>IFERROR(IF(AND('Classificação geral'!$J69="mas",'Classificação geral'!$K69=3,'Classificação geral'!$G69="PCT"),'Classificação geral'!$A69,""),"")</f>
        <v/>
      </c>
      <c r="FA76" s="214" t="str">
        <f>IFERROR(IF(AND('Classificação geral'!$J69="mas",'Classificação geral'!$K69=3,'Classificação geral'!$G69="PCT"),'Classificação geral'!$B69,""),"")</f>
        <v/>
      </c>
      <c r="FB76" s="215" t="str">
        <f>IF($FA76='Classificação geral'!$B69,'Classificação geral'!$C69,"")</f>
        <v/>
      </c>
      <c r="FC76" s="215" t="str">
        <f>IF($FA76='Classificação geral'!$B69,'Classificação geral'!$D69,"")</f>
        <v/>
      </c>
      <c r="FD76" s="215" t="str">
        <f>IF($FA76='Classificação geral'!$B69,'Classificação geral'!$J69,"")</f>
        <v/>
      </c>
      <c r="FE76" s="214" t="str">
        <f>IFERROR(IF(AND($FD76="mas",'Classificação geral'!$K69=3),'Classificação geral'!K69,""),"")</f>
        <v/>
      </c>
      <c r="FF76" s="214" t="str">
        <f>IFERROR(IF(AND($FD76="mas",'Classificação geral'!$K69=3),'Classificação geral'!AG69,""),"")</f>
        <v/>
      </c>
      <c r="FG76" s="214" t="str">
        <f>IFERROR(IF(AND($FD76="mas",'Classificação geral'!$K69=3),'Classificação geral'!M69,""),"")</f>
        <v/>
      </c>
      <c r="FH76" s="214" t="str">
        <f>IFERROR(IF(AND($FD76="mas",'Classificação geral'!$K69=3),'Classificação geral'!N69,""),"")</f>
        <v/>
      </c>
      <c r="FI76" s="214" t="str">
        <f>IFERROR(IF(AND($FD76="mas",'Classificação geral'!$K69=3),'Classificação geral'!O69,""),"")</f>
        <v/>
      </c>
      <c r="FJ76" s="214" t="str">
        <f>IFERROR(IF(AND($FD76="mas",'Classificação geral'!$K69=3),'Classificação geral'!AH69,""),"")</f>
        <v/>
      </c>
      <c r="FK76" s="216" t="str">
        <f>IFERROR(RANK(FJ76,FJ:FJ,0)+ COUNTIF(FJ$12:$FJ74,FJ76),"")</f>
        <v/>
      </c>
    </row>
    <row r="77" spans="1:167" s="189" customFormat="1" ht="24.75" customHeight="1" x14ac:dyDescent="0.35">
      <c r="B77" s="313"/>
      <c r="C77" s="313"/>
      <c r="E77" s="198"/>
      <c r="F77" s="899"/>
      <c r="G77" s="899"/>
      <c r="H77" s="899"/>
      <c r="I77" s="899"/>
      <c r="J77" s="899"/>
      <c r="K77" s="899"/>
      <c r="L77" s="313"/>
      <c r="O77" s="313"/>
      <c r="R77" s="198"/>
      <c r="S77" s="899"/>
      <c r="T77" s="899"/>
      <c r="U77" s="899"/>
      <c r="V77" s="899"/>
      <c r="W77" s="899"/>
      <c r="X77" s="899"/>
      <c r="Y77" s="313"/>
      <c r="Z77" s="313"/>
      <c r="AC77" s="313"/>
      <c r="AE77" s="313"/>
      <c r="AF77" s="899"/>
      <c r="AG77" s="899"/>
      <c r="AH77" s="899"/>
      <c r="AI77" s="899"/>
      <c r="AJ77" s="899"/>
      <c r="AK77" s="899"/>
      <c r="AL77" s="313"/>
      <c r="AR77" s="313"/>
      <c r="AS77" s="899"/>
      <c r="AT77" s="899"/>
      <c r="AU77" s="899"/>
      <c r="AV77" s="899"/>
      <c r="AW77" s="899"/>
      <c r="AX77" s="899"/>
      <c r="AY77" s="313"/>
      <c r="AZ77" s="313"/>
      <c r="BA77" s="313"/>
      <c r="BB77" s="313"/>
      <c r="BC77" s="313"/>
      <c r="BF77" s="899"/>
      <c r="BG77" s="899"/>
      <c r="BH77" s="899"/>
      <c r="BI77" s="899"/>
      <c r="BJ77" s="899"/>
      <c r="BK77" s="899"/>
      <c r="BL77" s="313"/>
      <c r="BO77" s="313"/>
      <c r="BS77" s="899"/>
      <c r="BT77" s="899"/>
      <c r="BU77" s="899"/>
      <c r="BV77" s="899"/>
      <c r="BW77" s="899"/>
      <c r="BX77" s="899"/>
      <c r="BY77" s="313"/>
      <c r="BZ77" s="313"/>
      <c r="CA77" s="313"/>
      <c r="CB77" s="313"/>
      <c r="CC77" s="313"/>
      <c r="CD77" s="313"/>
      <c r="CE77" s="313"/>
      <c r="CF77" s="313"/>
      <c r="CG77" s="313"/>
      <c r="CH77" s="313"/>
      <c r="CI77" s="313"/>
      <c r="CJ77" s="313"/>
      <c r="CK77" s="313"/>
      <c r="CL77" s="313"/>
      <c r="CM77" s="214" t="str">
        <f>IFERROR(IF(AND('Classificação geral'!$J70="FEM",'Classificação geral'!$K70=1,'Classificação geral'!G70="PCT"),'Classificação geral'!A70,""),"")</f>
        <v/>
      </c>
      <c r="CN77" s="214" t="str">
        <f>IFERROR(IF(AND('Classificação geral'!$J70="FEM",'Classificação geral'!$K70=1,'Classificação geral'!G70="PCT"),'Classificação geral'!$B70,""),"")</f>
        <v/>
      </c>
      <c r="CO77" s="215" t="str">
        <f>IF($CN77='Classificação geral'!$B70,'Classificação geral'!$C70,"")</f>
        <v/>
      </c>
      <c r="CP77" s="215" t="str">
        <f>IF($CN77='Classificação geral'!$B70,'Classificação geral'!$D70,"")</f>
        <v/>
      </c>
      <c r="CQ77" s="215" t="str">
        <f>IF($CN77='Classificação geral'!$B70,'Classificação geral'!$J70,"")</f>
        <v/>
      </c>
      <c r="CR77" s="215" t="str">
        <f>IF($CQ77='Classificação geral'!$J70,'Classificação geral'!$K70,"")</f>
        <v/>
      </c>
      <c r="CS77" s="205" t="str">
        <f>IF($CR77='Classificação geral'!$K70,'Classificação geral'!$AG70,"")</f>
        <v/>
      </c>
      <c r="CT77" s="215" t="str">
        <f>IF($CR77='Classificação geral'!$K70,'Classificação geral'!$M70,"")</f>
        <v/>
      </c>
      <c r="CU77" s="215" t="str">
        <f>IF($CR77='Classificação geral'!$K70,'Classificação geral'!$N70,"")</f>
        <v/>
      </c>
      <c r="CV77" s="215" t="str">
        <f>IF($CR77='Classificação geral'!$K70,'Classificação geral'!$O70,"")</f>
        <v/>
      </c>
      <c r="CW77" s="309" t="str">
        <f>IF($CR77='Classificação geral'!$K70,'Classificação geral'!$AH70,"")</f>
        <v/>
      </c>
      <c r="CX77" s="216" t="str">
        <f>IFERROR(RANK(CW77,CW:CW,0)+ COUNTIF($CW$12:CW76,CW77),"")</f>
        <v/>
      </c>
      <c r="CY77" s="209" t="str">
        <f ca="1">IFERROR(RDEM(CX77,CX:CX,0),"")</f>
        <v/>
      </c>
      <c r="CZ77" s="214" t="str">
        <f>IFERROR(IF(AND('Classificação geral'!$J70="mas",'Classificação geral'!$K70=1,'Classificação geral'!$G70="pct"),'Classificação geral'!$A70,""),"")</f>
        <v/>
      </c>
      <c r="DA77" s="214" t="str">
        <f>IFERROR(IF(AND('Classificação geral'!$J70="mas",'Classificação geral'!$K70=1,'Classificação geral'!$G70="PCT"),'Classificação geral'!$B70,""),"")</f>
        <v/>
      </c>
      <c r="DB77" s="215" t="str">
        <f>IF($DA77='Classificação geral'!$B70,'Classificação geral'!$C70,"")</f>
        <v/>
      </c>
      <c r="DC77" s="215" t="str">
        <f>IF($DA77='Classificação geral'!$B70,'Classificação geral'!$D70,"")</f>
        <v/>
      </c>
      <c r="DD77" s="215" t="str">
        <f>IF($DA77='Classificação geral'!$B70,'Classificação geral'!$J70,"")</f>
        <v/>
      </c>
      <c r="DE77" s="214" t="str">
        <f>IFERROR(IF(AND($DD77="mas",'Classificação geral'!$K70=1),'Classificação geral'!K70,""),"")</f>
        <v/>
      </c>
      <c r="DF77" s="214" t="str">
        <f>IFERROR(IF(AND($DD77="mas",'Classificação geral'!$K70=1),'Classificação geral'!AG70,""),"")</f>
        <v/>
      </c>
      <c r="DG77" s="214" t="str">
        <f>IFERROR(IF(AND($DD77="mas",'Classificação geral'!$K70=1),'Classificação geral'!M70,""),"")</f>
        <v/>
      </c>
      <c r="DH77" s="214" t="str">
        <f>IFERROR(IF(AND($DD77="mas",'Classificação geral'!$K70=1),'Classificação geral'!N70,""),"")</f>
        <v/>
      </c>
      <c r="DI77" s="214" t="str">
        <f>IFERROR(IF(AND($DD77="mas",'Classificação geral'!$K70=1),'Classificação geral'!O70,""),"")</f>
        <v/>
      </c>
      <c r="DJ77" s="214" t="str">
        <f>IFERROR(IF(AND($DD77="mas",'Classificação geral'!$K70=1),'Classificação geral'!AH70,""),"")</f>
        <v/>
      </c>
      <c r="DK77" s="216" t="str">
        <f>IFERROR(RANK(DJ77,DJ64:DJ263,0)+ COUNTIF($DJ$12:DJ76,DJ77),"")</f>
        <v/>
      </c>
      <c r="DL77" s="209"/>
      <c r="DM77" s="214" t="str">
        <f>IFERROR(IF(AND('Classificação geral'!$J70="fem",'Classificação geral'!$K70=2,'Classificação geral'!$G70="pct"),'Classificação geral'!$A70,""),"")</f>
        <v/>
      </c>
      <c r="DN77" s="214" t="str">
        <f>IFERROR(IF(AND('Classificação geral'!$J70="fem",'Classificação geral'!$K70=2,'Classificação geral'!$G70="pct"),'Classificação geral'!$B70,""),"")</f>
        <v/>
      </c>
      <c r="DO77" s="215" t="str">
        <f>IF($DN77='Classificação geral'!$B70,'Classificação geral'!$C70,"")</f>
        <v/>
      </c>
      <c r="DP77" s="215" t="str">
        <f>IF($DN77='Classificação geral'!$B70,'Classificação geral'!$D70,"")</f>
        <v/>
      </c>
      <c r="DQ77" s="215" t="str">
        <f>IF($DN77='Classificação geral'!$B70,'Classificação geral'!$J70,"")</f>
        <v/>
      </c>
      <c r="DR77" s="214" t="str">
        <f>IFERROR(IF(AND($DQ77="fem",'Classificação geral'!$K70=2),'Classificação geral'!K70,""),"")</f>
        <v/>
      </c>
      <c r="DS77" s="214" t="str">
        <f>IFERROR(IF(AND($DQ77="fem",'Classificação geral'!$K70=2),'Classificação geral'!AG70,""),"")</f>
        <v/>
      </c>
      <c r="DT77" s="214" t="str">
        <f>IFERROR(IF(AND($DQ77="fem",'Classificação geral'!$K70=2),'Classificação geral'!M70,""),"")</f>
        <v/>
      </c>
      <c r="DU77" s="214" t="str">
        <f>IFERROR(IF(AND($DQ77="fem",'Classificação geral'!$K70=2),'Classificação geral'!N70,""),"")</f>
        <v/>
      </c>
      <c r="DV77" s="214" t="str">
        <f>IFERROR(IF(AND($DQ77="fem",'Classificação geral'!$K70=2),'Classificação geral'!O70,""),"")</f>
        <v/>
      </c>
      <c r="DW77" s="214" t="str">
        <f>IFERROR(IF(AND($DQ77="fem",'Classificação geral'!$K70=2),'Classificação geral'!AH70,""),"")</f>
        <v/>
      </c>
      <c r="DX77" s="216" t="str">
        <f>IFERROR(RANK(DW77,DW:DW,0)+ COUNTIF(DW$12:$DW75,DW77),"")</f>
        <v/>
      </c>
      <c r="DY77" s="209"/>
      <c r="DZ77" s="214" t="str">
        <f>IFERROR(IF(AND('Classificação geral'!$J70="mas",'Classificação geral'!$K70=2,'Classificação geral'!$G70="pct"),'Classificação geral'!$A70,""),"")</f>
        <v/>
      </c>
      <c r="EA77" s="214" t="str">
        <f>IFERROR(IF(AND('Classificação geral'!$J70="mas",'Classificação geral'!$K70=2,'Classificação geral'!$G70="pct"),'Classificação geral'!$B70,""),"")</f>
        <v/>
      </c>
      <c r="EB77" s="215" t="str">
        <f>IF($EA77='Classificação geral'!$B70,'Classificação geral'!$C70,"")</f>
        <v/>
      </c>
      <c r="EC77" s="215" t="str">
        <f>IF($EA77='Classificação geral'!$B70,'Classificação geral'!$D70,"")</f>
        <v/>
      </c>
      <c r="ED77" s="215" t="str">
        <f>IF($EA77='Classificação geral'!$B70,'Classificação geral'!$J70,"")</f>
        <v/>
      </c>
      <c r="EE77" s="214" t="str">
        <f>IFERROR(IF(AND($ED77="mas",'Classificação geral'!$K70=2),'Classificação geral'!K70,""),"")</f>
        <v/>
      </c>
      <c r="EF77" s="214" t="str">
        <f>IFERROR(IF(AND($ED77="mas",'Classificação geral'!$K70=2),'Classificação geral'!AG70,""),"")</f>
        <v/>
      </c>
      <c r="EG77" s="214" t="str">
        <f>IFERROR(IF(AND($ED77="mas",'Classificação geral'!$K70=2),'Classificação geral'!M70,""),"")</f>
        <v/>
      </c>
      <c r="EH77" s="214" t="str">
        <f>IFERROR(IF(AND($ED77="mas",'Classificação geral'!$K70=2),'Classificação geral'!N70,""),"")</f>
        <v/>
      </c>
      <c r="EI77" s="214" t="str">
        <f>IFERROR(IF(AND($ED77="mas",'Classificação geral'!$K70=2),'Classificação geral'!O70,""),"")</f>
        <v/>
      </c>
      <c r="EJ77" s="214" t="str">
        <f>IFERROR(IF(AND($ED77="mas",'Classificação geral'!$K70=2),'Classificação geral'!AH70,""),"")</f>
        <v/>
      </c>
      <c r="EK77" s="216" t="str">
        <f>IFERROR(RANK(EJ77,EJ:EJ,0)+ COUNTIF(EJ$12:$GJ$12,EJ77),"")</f>
        <v/>
      </c>
      <c r="EL77" s="209"/>
      <c r="EM77" s="214" t="str">
        <f>IFERROR(IF(AND('Classificação geral'!$J70="fem",'Classificação geral'!$K70=3,'Classificação geral'!$G70="pct"),'Classificação geral'!$A70,""),"")</f>
        <v/>
      </c>
      <c r="EN77" s="214" t="str">
        <f>IFERROR(IF(AND('Classificação geral'!$J70="fem",'Classificação geral'!$K70=3,'Classificação geral'!$G70="pct"),'Classificação geral'!$B70,""),"")</f>
        <v/>
      </c>
      <c r="EO77" s="215" t="str">
        <f>IF($EN77='Classificação geral'!$B70,'Classificação geral'!$C70,"")</f>
        <v/>
      </c>
      <c r="EP77" s="215" t="str">
        <f>IF($EN77='Classificação geral'!$B70,'Classificação geral'!$D70,"")</f>
        <v/>
      </c>
      <c r="EQ77" s="215" t="str">
        <f>IF($EN77='Classificação geral'!$B70,'Classificação geral'!$J70,"")</f>
        <v/>
      </c>
      <c r="ER77" s="215" t="str">
        <f>IF($EQ77='Classificação geral'!$J70,'Classificação geral'!$K70,"")</f>
        <v/>
      </c>
      <c r="ES77" s="215" t="str">
        <f>IF($ER77='Classificação geral'!$K70,'Classificação geral'!$AG70,"")</f>
        <v/>
      </c>
      <c r="ET77" s="215" t="str">
        <f>IF($ER77='Classificação geral'!$K70,'Classificação geral'!$M70,"")</f>
        <v/>
      </c>
      <c r="EU77" s="215" t="str">
        <f>IF($ER77='Classificação geral'!$K70,'Classificação geral'!$N70,"")</f>
        <v/>
      </c>
      <c r="EV77" s="215" t="str">
        <f>IF($ER77='Classificação geral'!$K70,'Classificação geral'!$O70,"")</f>
        <v/>
      </c>
      <c r="EW77" s="215" t="str">
        <f>IF($ER77='Classificação geral'!$K70,'Classificação geral'!$AH70,"")</f>
        <v/>
      </c>
      <c r="EX77" s="216" t="str">
        <f>IFERROR(RANK(EW77,EW:EW,0)+ COUNTIF(EW$12:$GW75,EW77),"")</f>
        <v/>
      </c>
      <c r="EY77" s="209"/>
      <c r="EZ77" s="214" t="str">
        <f>IFERROR(IF(AND('Classificação geral'!$J70="mas",'Classificação geral'!$K70=3,'Classificação geral'!$G70="PCT"),'Classificação geral'!$A70,""),"")</f>
        <v/>
      </c>
      <c r="FA77" s="214" t="str">
        <f>IFERROR(IF(AND('Classificação geral'!$J70="mas",'Classificação geral'!$K70=3,'Classificação geral'!$G70="PCT"),'Classificação geral'!$B70,""),"")</f>
        <v/>
      </c>
      <c r="FB77" s="215" t="str">
        <f>IF($FA77='Classificação geral'!$B70,'Classificação geral'!$C70,"")</f>
        <v/>
      </c>
      <c r="FC77" s="215" t="str">
        <f>IF($FA77='Classificação geral'!$B70,'Classificação geral'!$D70,"")</f>
        <v/>
      </c>
      <c r="FD77" s="215" t="str">
        <f>IF($FA77='Classificação geral'!$B70,'Classificação geral'!$J70,"")</f>
        <v/>
      </c>
      <c r="FE77" s="214" t="str">
        <f>IFERROR(IF(AND($FD77="mas",'Classificação geral'!$K70=3),'Classificação geral'!K70,""),"")</f>
        <v/>
      </c>
      <c r="FF77" s="214" t="str">
        <f>IFERROR(IF(AND($FD77="mas",'Classificação geral'!$K70=3),'Classificação geral'!AG70,""),"")</f>
        <v/>
      </c>
      <c r="FG77" s="214" t="str">
        <f>IFERROR(IF(AND($FD77="mas",'Classificação geral'!$K70=3),'Classificação geral'!M70,""),"")</f>
        <v/>
      </c>
      <c r="FH77" s="214" t="str">
        <f>IFERROR(IF(AND($FD77="mas",'Classificação geral'!$K70=3),'Classificação geral'!N70,""),"")</f>
        <v/>
      </c>
      <c r="FI77" s="214" t="str">
        <f>IFERROR(IF(AND($FD77="mas",'Classificação geral'!$K70=3),'Classificação geral'!O70,""),"")</f>
        <v/>
      </c>
      <c r="FJ77" s="214" t="str">
        <f>IFERROR(IF(AND($FD77="mas",'Classificação geral'!$K70=3),'Classificação geral'!AH70,""),"")</f>
        <v/>
      </c>
      <c r="FK77" s="216" t="str">
        <f>IFERROR(RANK(FJ77,FJ:FJ,0)+ COUNTIF(FJ$12:$FJ75,FJ77),"")</f>
        <v/>
      </c>
    </row>
    <row r="78" spans="1:167" s="189" customFormat="1" ht="24.75" customHeight="1" x14ac:dyDescent="0.35">
      <c r="B78" s="313"/>
      <c r="C78" s="899"/>
      <c r="D78" s="899"/>
      <c r="E78" s="198"/>
      <c r="F78" s="899"/>
      <c r="G78" s="899"/>
      <c r="H78" s="899"/>
      <c r="I78" s="899"/>
      <c r="J78" s="899"/>
      <c r="K78" s="899"/>
      <c r="L78" s="313"/>
      <c r="O78" s="313"/>
      <c r="P78" s="899"/>
      <c r="Q78" s="899"/>
      <c r="R78" s="198"/>
      <c r="S78" s="899"/>
      <c r="T78" s="899"/>
      <c r="U78" s="899"/>
      <c r="V78" s="899"/>
      <c r="W78" s="899"/>
      <c r="X78" s="899"/>
      <c r="Y78" s="313"/>
      <c r="Z78" s="313"/>
      <c r="AC78" s="899"/>
      <c r="AD78" s="899"/>
      <c r="AE78" s="313"/>
      <c r="AF78" s="899"/>
      <c r="AG78" s="899"/>
      <c r="AH78" s="899"/>
      <c r="AI78" s="899"/>
      <c r="AJ78" s="899"/>
      <c r="AK78" s="899"/>
      <c r="AL78" s="313"/>
      <c r="AP78" s="899"/>
      <c r="AQ78" s="899"/>
      <c r="AR78" s="313"/>
      <c r="AS78" s="899"/>
      <c r="AT78" s="899"/>
      <c r="AU78" s="899"/>
      <c r="AV78" s="899"/>
      <c r="AW78" s="899"/>
      <c r="AX78" s="899"/>
      <c r="AY78" s="313"/>
      <c r="AZ78" s="313"/>
      <c r="BA78" s="313"/>
      <c r="BB78" s="313"/>
      <c r="BC78" s="899"/>
      <c r="BD78" s="899"/>
      <c r="BE78" s="313"/>
      <c r="BF78" s="899"/>
      <c r="BG78" s="899"/>
      <c r="BH78" s="899"/>
      <c r="BI78" s="899"/>
      <c r="BJ78" s="899"/>
      <c r="BK78" s="899"/>
      <c r="BL78" s="313"/>
      <c r="BO78" s="313"/>
      <c r="BP78" s="899"/>
      <c r="BQ78" s="899"/>
      <c r="BR78" s="313"/>
      <c r="BS78" s="899"/>
      <c r="BT78" s="899"/>
      <c r="BU78" s="899"/>
      <c r="BV78" s="899"/>
      <c r="BW78" s="899"/>
      <c r="BX78" s="899"/>
      <c r="BY78" s="313"/>
      <c r="BZ78" s="313"/>
      <c r="CA78" s="313"/>
      <c r="CB78" s="313"/>
      <c r="CC78" s="313"/>
      <c r="CD78" s="313"/>
      <c r="CE78" s="313"/>
      <c r="CF78" s="313"/>
      <c r="CG78" s="313"/>
      <c r="CH78" s="313"/>
      <c r="CI78" s="313"/>
      <c r="CJ78" s="313"/>
      <c r="CK78" s="313"/>
      <c r="CL78" s="313"/>
      <c r="CM78" s="214" t="str">
        <f>IFERROR(IF(AND('Classificação geral'!$J71="FEM",'Classificação geral'!$K71=1,'Classificação geral'!G71="PCT"),'Classificação geral'!A71,""),"")</f>
        <v/>
      </c>
      <c r="CN78" s="214" t="str">
        <f>IFERROR(IF(AND('Classificação geral'!$J71="FEM",'Classificação geral'!$K71=1,'Classificação geral'!G71="PCT"),'Classificação geral'!$B71,""),"")</f>
        <v/>
      </c>
      <c r="CO78" s="215" t="str">
        <f>IF($CN78='Classificação geral'!$B71,'Classificação geral'!$C71,"")</f>
        <v/>
      </c>
      <c r="CP78" s="215" t="str">
        <f>IF($CN78='Classificação geral'!$B71,'Classificação geral'!$D71,"")</f>
        <v/>
      </c>
      <c r="CQ78" s="215" t="str">
        <f>IF($CN78='Classificação geral'!$B71,'Classificação geral'!$J71,"")</f>
        <v/>
      </c>
      <c r="CR78" s="215" t="str">
        <f>IF($CQ78='Classificação geral'!$J71,'Classificação geral'!$K71,"")</f>
        <v/>
      </c>
      <c r="CS78" s="205" t="str">
        <f>IF($CR78='Classificação geral'!$K71,'Classificação geral'!$AG71,"")</f>
        <v/>
      </c>
      <c r="CT78" s="215" t="str">
        <f>IF($CR78='Classificação geral'!$K71,'Classificação geral'!$M71,"")</f>
        <v/>
      </c>
      <c r="CU78" s="215" t="str">
        <f>IF($CR78='Classificação geral'!$K71,'Classificação geral'!$N71,"")</f>
        <v/>
      </c>
      <c r="CV78" s="215" t="str">
        <f>IF($CR78='Classificação geral'!$K71,'Classificação geral'!$O71,"")</f>
        <v/>
      </c>
      <c r="CW78" s="309" t="str">
        <f>IF($CR78='Classificação geral'!$K71,'Classificação geral'!$AH71,"")</f>
        <v/>
      </c>
      <c r="CX78" s="216" t="str">
        <f>IFERROR(RANK(CW78,CW:CW,0)+ COUNTIF($CW$12:CW77,CW78),"")</f>
        <v/>
      </c>
      <c r="CY78" s="209" t="str">
        <f ca="1">IFERROR(RDEM(CX78,CX:CX,0),"")</f>
        <v/>
      </c>
      <c r="CZ78" s="214" t="str">
        <f>IFERROR(IF(AND('Classificação geral'!$J71="mas",'Classificação geral'!$K71=1,'Classificação geral'!$G71="pct"),'Classificação geral'!$A71,""),"")</f>
        <v/>
      </c>
      <c r="DA78" s="214" t="str">
        <f>IFERROR(IF(AND('Classificação geral'!$J71="mas",'Classificação geral'!$K71=1,'Classificação geral'!$G71="PCT"),'Classificação geral'!$B71,""),"")</f>
        <v/>
      </c>
      <c r="DB78" s="215" t="str">
        <f>IF($DA78='Classificação geral'!$B71,'Classificação geral'!$C71,"")</f>
        <v/>
      </c>
      <c r="DC78" s="215" t="str">
        <f>IF($DA78='Classificação geral'!$B71,'Classificação geral'!$D71,"")</f>
        <v/>
      </c>
      <c r="DD78" s="215" t="str">
        <f>IF($DA78='Classificação geral'!$B71,'Classificação geral'!$J71,"")</f>
        <v/>
      </c>
      <c r="DE78" s="214" t="str">
        <f>IFERROR(IF(AND($DD78="mas",'Classificação geral'!$K71=1),'Classificação geral'!K71,""),"")</f>
        <v/>
      </c>
      <c r="DF78" s="214" t="str">
        <f>IFERROR(IF(AND($DD78="mas",'Classificação geral'!$K71=1),'Classificação geral'!AG71,""),"")</f>
        <v/>
      </c>
      <c r="DG78" s="214" t="str">
        <f>IFERROR(IF(AND($DD78="mas",'Classificação geral'!$K71=1),'Classificação geral'!M71,""),"")</f>
        <v/>
      </c>
      <c r="DH78" s="214" t="str">
        <f>IFERROR(IF(AND($DD78="mas",'Classificação geral'!$K71=1),'Classificação geral'!N71,""),"")</f>
        <v/>
      </c>
      <c r="DI78" s="214" t="str">
        <f>IFERROR(IF(AND($DD78="mas",'Classificação geral'!$K71=1),'Classificação geral'!O71,""),"")</f>
        <v/>
      </c>
      <c r="DJ78" s="214" t="str">
        <f>IFERROR(IF(AND($DD78="mas",'Classificação geral'!$K71=1),'Classificação geral'!AH71,""),"")</f>
        <v/>
      </c>
      <c r="DK78" s="216" t="str">
        <f>IFERROR(RANK(DJ78,DJ65:DJ264,0)+ COUNTIF($DJ$12:DJ77,DJ78),"")</f>
        <v/>
      </c>
      <c r="DL78" s="209"/>
      <c r="DM78" s="214" t="str">
        <f>IFERROR(IF(AND('Classificação geral'!$J71="fem",'Classificação geral'!$K71=2,'Classificação geral'!$G71="pct"),'Classificação geral'!$A71,""),"")</f>
        <v/>
      </c>
      <c r="DN78" s="214" t="str">
        <f>IFERROR(IF(AND('Classificação geral'!$J71="fem",'Classificação geral'!$K71=2,'Classificação geral'!$G71="pct"),'Classificação geral'!$B71,""),"")</f>
        <v/>
      </c>
      <c r="DO78" s="215" t="str">
        <f>IF($DN78='Classificação geral'!$B71,'Classificação geral'!$C71,"")</f>
        <v/>
      </c>
      <c r="DP78" s="215" t="str">
        <f>IF($DN78='Classificação geral'!$B71,'Classificação geral'!$D71,"")</f>
        <v/>
      </c>
      <c r="DQ78" s="215" t="str">
        <f>IF($DN78='Classificação geral'!$B71,'Classificação geral'!$J71,"")</f>
        <v/>
      </c>
      <c r="DR78" s="214" t="str">
        <f>IFERROR(IF(AND($DQ78="fem",'Classificação geral'!$K71=2),'Classificação geral'!K71,""),"")</f>
        <v/>
      </c>
      <c r="DS78" s="214" t="str">
        <f>IFERROR(IF(AND($DQ78="fem",'Classificação geral'!$K71=2),'Classificação geral'!AG71,""),"")</f>
        <v/>
      </c>
      <c r="DT78" s="214" t="str">
        <f>IFERROR(IF(AND($DQ78="fem",'Classificação geral'!$K71=2),'Classificação geral'!M71,""),"")</f>
        <v/>
      </c>
      <c r="DU78" s="214" t="str">
        <f>IFERROR(IF(AND($DQ78="fem",'Classificação geral'!$K71=2),'Classificação geral'!N71,""),"")</f>
        <v/>
      </c>
      <c r="DV78" s="214" t="str">
        <f>IFERROR(IF(AND($DQ78="fem",'Classificação geral'!$K71=2),'Classificação geral'!O71,""),"")</f>
        <v/>
      </c>
      <c r="DW78" s="214" t="str">
        <f>IFERROR(IF(AND($DQ78="fem",'Classificação geral'!$K71=2),'Classificação geral'!AH71,""),"")</f>
        <v/>
      </c>
      <c r="DX78" s="216" t="str">
        <f>IFERROR(RANK(DW78,DW:DW,0)+ COUNTIF(DW$12:$DW76,DW78),"")</f>
        <v/>
      </c>
      <c r="DY78" s="209"/>
      <c r="DZ78" s="214" t="str">
        <f>IFERROR(IF(AND('Classificação geral'!$J71="mas",'Classificação geral'!$K71=2,'Classificação geral'!$G71="pct"),'Classificação geral'!$A71,""),"")</f>
        <v/>
      </c>
      <c r="EA78" s="214" t="str">
        <f>IFERROR(IF(AND('Classificação geral'!$J71="mas",'Classificação geral'!$K71=2,'Classificação geral'!$G71="pct"),'Classificação geral'!$B71,""),"")</f>
        <v/>
      </c>
      <c r="EB78" s="215" t="str">
        <f>IF($EA78='Classificação geral'!$B71,'Classificação geral'!$C71,"")</f>
        <v/>
      </c>
      <c r="EC78" s="215" t="str">
        <f>IF($EA78='Classificação geral'!$B71,'Classificação geral'!$D71,"")</f>
        <v/>
      </c>
      <c r="ED78" s="215" t="str">
        <f>IF($EA78='Classificação geral'!$B71,'Classificação geral'!$J71,"")</f>
        <v/>
      </c>
      <c r="EE78" s="214" t="str">
        <f>IFERROR(IF(AND($ED78="mas",'Classificação geral'!$K71=2),'Classificação geral'!K71,""),"")</f>
        <v/>
      </c>
      <c r="EF78" s="214" t="str">
        <f>IFERROR(IF(AND($ED78="mas",'Classificação geral'!$K71=2),'Classificação geral'!AG71,""),"")</f>
        <v/>
      </c>
      <c r="EG78" s="214" t="str">
        <f>IFERROR(IF(AND($ED78="mas",'Classificação geral'!$K71=2),'Classificação geral'!M71,""),"")</f>
        <v/>
      </c>
      <c r="EH78" s="214" t="str">
        <f>IFERROR(IF(AND($ED78="mas",'Classificação geral'!$K71=2),'Classificação geral'!N71,""),"")</f>
        <v/>
      </c>
      <c r="EI78" s="214" t="str">
        <f>IFERROR(IF(AND($ED78="mas",'Classificação geral'!$K71=2),'Classificação geral'!O71,""),"")</f>
        <v/>
      </c>
      <c r="EJ78" s="214" t="str">
        <f>IFERROR(IF(AND($ED78="mas",'Classificação geral'!$K71=2),'Classificação geral'!AH71,""),"")</f>
        <v/>
      </c>
      <c r="EK78" s="216" t="str">
        <f>IFERROR(RANK(EJ78,EJ:EJ,0)+ COUNTIF(EJ$12:$GJ$12,EJ78),"")</f>
        <v/>
      </c>
      <c r="EL78" s="209"/>
      <c r="EM78" s="214" t="str">
        <f>IFERROR(IF(AND('Classificação geral'!$J71="fem",'Classificação geral'!$K71=3,'Classificação geral'!$G71="pct"),'Classificação geral'!$A71,""),"")</f>
        <v/>
      </c>
      <c r="EN78" s="214" t="str">
        <f>IFERROR(IF(AND('Classificação geral'!$J71="fem",'Classificação geral'!$K71=3,'Classificação geral'!$G71="pct"),'Classificação geral'!$B71,""),"")</f>
        <v/>
      </c>
      <c r="EO78" s="215" t="str">
        <f>IF($EN78='Classificação geral'!$B71,'Classificação geral'!$C71,"")</f>
        <v/>
      </c>
      <c r="EP78" s="215" t="str">
        <f>IF($EN78='Classificação geral'!$B71,'Classificação geral'!$D71,"")</f>
        <v/>
      </c>
      <c r="EQ78" s="215" t="str">
        <f>IF($EN78='Classificação geral'!$B71,'Classificação geral'!$J71,"")</f>
        <v/>
      </c>
      <c r="ER78" s="215" t="str">
        <f>IF($EQ78='Classificação geral'!$J71,'Classificação geral'!$K71,"")</f>
        <v/>
      </c>
      <c r="ES78" s="215" t="str">
        <f>IF($ER78='Classificação geral'!$K71,'Classificação geral'!$AG71,"")</f>
        <v/>
      </c>
      <c r="ET78" s="215" t="str">
        <f>IF($ER78='Classificação geral'!$K71,'Classificação geral'!$M71,"")</f>
        <v/>
      </c>
      <c r="EU78" s="215" t="str">
        <f>IF($ER78='Classificação geral'!$K71,'Classificação geral'!$N71,"")</f>
        <v/>
      </c>
      <c r="EV78" s="215" t="str">
        <f>IF($ER78='Classificação geral'!$K71,'Classificação geral'!$O71,"")</f>
        <v/>
      </c>
      <c r="EW78" s="215" t="str">
        <f>IF($ER78='Classificação geral'!$K71,'Classificação geral'!$AH71,"")</f>
        <v/>
      </c>
      <c r="EX78" s="216" t="str">
        <f>IFERROR(RANK(EW78,EW:EW,0)+ COUNTIF(EW$12:$GW76,EW78),"")</f>
        <v/>
      </c>
      <c r="EY78" s="209"/>
      <c r="EZ78" s="214" t="str">
        <f>IFERROR(IF(AND('Classificação geral'!$J71="mas",'Classificação geral'!$K71=3,'Classificação geral'!$G71="PCT"),'Classificação geral'!$A71,""),"")</f>
        <v/>
      </c>
      <c r="FA78" s="214" t="str">
        <f>IFERROR(IF(AND('Classificação geral'!$J71="mas",'Classificação geral'!$K71=3,'Classificação geral'!$G71="PCT"),'Classificação geral'!$B71,""),"")</f>
        <v/>
      </c>
      <c r="FB78" s="215" t="str">
        <f>IF($FA78='Classificação geral'!$B71,'Classificação geral'!$C71,"")</f>
        <v/>
      </c>
      <c r="FC78" s="215" t="str">
        <f>IF($FA78='Classificação geral'!$B71,'Classificação geral'!$D71,"")</f>
        <v/>
      </c>
      <c r="FD78" s="215" t="str">
        <f>IF($FA78='Classificação geral'!$B71,'Classificação geral'!$J71,"")</f>
        <v/>
      </c>
      <c r="FE78" s="214" t="str">
        <f>IFERROR(IF(AND($FD78="mas",'Classificação geral'!$K71=3),'Classificação geral'!K71,""),"")</f>
        <v/>
      </c>
      <c r="FF78" s="214" t="str">
        <f>IFERROR(IF(AND($FD78="mas",'Classificação geral'!$K71=3),'Classificação geral'!AG71,""),"")</f>
        <v/>
      </c>
      <c r="FG78" s="214" t="str">
        <f>IFERROR(IF(AND($FD78="mas",'Classificação geral'!$K71=3),'Classificação geral'!M71,""),"")</f>
        <v/>
      </c>
      <c r="FH78" s="214" t="str">
        <f>IFERROR(IF(AND($FD78="mas",'Classificação geral'!$K71=3),'Classificação geral'!N71,""),"")</f>
        <v/>
      </c>
      <c r="FI78" s="214" t="str">
        <f>IFERROR(IF(AND($FD78="mas",'Classificação geral'!$K71=3),'Classificação geral'!O71,""),"")</f>
        <v/>
      </c>
      <c r="FJ78" s="214" t="str">
        <f>IFERROR(IF(AND($FD78="mas",'Classificação geral'!$K71=3),'Classificação geral'!AH71,""),"")</f>
        <v/>
      </c>
      <c r="FK78" s="216" t="str">
        <f>IFERROR(RANK(FJ78,FJ:FJ,0)+ COUNTIF(FJ$12:$FJ76,FJ78),"")</f>
        <v/>
      </c>
    </row>
    <row r="79" spans="1:167" s="188" customFormat="1" ht="24.75" customHeight="1" x14ac:dyDescent="0.5">
      <c r="B79" s="195"/>
      <c r="C79" s="900"/>
      <c r="D79" s="900"/>
      <c r="E79" s="194"/>
      <c r="F79" s="900"/>
      <c r="G79" s="900"/>
      <c r="H79" s="195"/>
      <c r="I79" s="900"/>
      <c r="J79" s="901"/>
      <c r="K79" s="900"/>
      <c r="L79" s="900"/>
      <c r="O79" s="195"/>
      <c r="P79" s="900"/>
      <c r="Q79" s="900"/>
      <c r="R79" s="194"/>
      <c r="S79" s="900"/>
      <c r="T79" s="900"/>
      <c r="U79" s="195"/>
      <c r="V79" s="900"/>
      <c r="W79" s="901"/>
      <c r="X79" s="900"/>
      <c r="Y79" s="900"/>
      <c r="Z79" s="314"/>
      <c r="AC79" s="900"/>
      <c r="AD79" s="900"/>
      <c r="AE79" s="314"/>
      <c r="AF79" s="900"/>
      <c r="AG79" s="900"/>
      <c r="AH79" s="195"/>
      <c r="AI79" s="900"/>
      <c r="AJ79" s="901"/>
      <c r="AK79" s="900"/>
      <c r="AL79" s="900"/>
      <c r="AP79" s="900"/>
      <c r="AQ79" s="900"/>
      <c r="AR79" s="314"/>
      <c r="AS79" s="900"/>
      <c r="AT79" s="900"/>
      <c r="AU79" s="195"/>
      <c r="AV79" s="900"/>
      <c r="AW79" s="901"/>
      <c r="AX79" s="900"/>
      <c r="AY79" s="900"/>
      <c r="AZ79" s="314"/>
      <c r="BA79" s="314"/>
      <c r="BB79" s="314"/>
      <c r="BC79" s="900"/>
      <c r="BD79" s="900"/>
      <c r="BE79" s="314"/>
      <c r="BF79" s="900"/>
      <c r="BG79" s="900"/>
      <c r="BH79" s="195"/>
      <c r="BI79" s="900"/>
      <c r="BJ79" s="901"/>
      <c r="BK79" s="900"/>
      <c r="BL79" s="900"/>
      <c r="BO79" s="195"/>
      <c r="BP79" s="900"/>
      <c r="BQ79" s="900"/>
      <c r="BR79" s="314"/>
      <c r="BS79" s="900"/>
      <c r="BT79" s="900"/>
      <c r="BU79" s="195"/>
      <c r="BV79" s="900"/>
      <c r="BW79" s="901"/>
      <c r="BX79" s="900"/>
      <c r="BY79" s="900"/>
      <c r="BZ79" s="314"/>
      <c r="CA79" s="314"/>
      <c r="CB79" s="314"/>
      <c r="CC79" s="314"/>
      <c r="CD79" s="314"/>
      <c r="CE79" s="314"/>
      <c r="CF79" s="314"/>
      <c r="CG79" s="314"/>
      <c r="CH79" s="314"/>
      <c r="CI79" s="314"/>
      <c r="CJ79" s="314"/>
      <c r="CK79" s="314"/>
      <c r="CL79" s="314"/>
      <c r="CM79" s="214" t="str">
        <f>IFERROR(IF(AND('Classificação geral'!$J72="FEM",'Classificação geral'!$K72=1,'Classificação geral'!G72="PCT"),'Classificação geral'!A72,""),"")</f>
        <v/>
      </c>
      <c r="CN79" s="214" t="str">
        <f>IFERROR(IF(AND('Classificação geral'!$J72="FEM",'Classificação geral'!$K72=1,'Classificação geral'!G72="PCT"),'Classificação geral'!$B72,""),"")</f>
        <v/>
      </c>
      <c r="CO79" s="215" t="str">
        <f>IF($CN79='Classificação geral'!$B72,'Classificação geral'!$C72,"")</f>
        <v/>
      </c>
      <c r="CP79" s="215" t="str">
        <f>IF($CN79='Classificação geral'!$B72,'Classificação geral'!$D72,"")</f>
        <v/>
      </c>
      <c r="CQ79" s="215" t="str">
        <f>IF($CN79='Classificação geral'!$B72,'Classificação geral'!$J72,"")</f>
        <v/>
      </c>
      <c r="CR79" s="215" t="str">
        <f>IF($CQ79='Classificação geral'!$J72,'Classificação geral'!$K72,"")</f>
        <v/>
      </c>
      <c r="CS79" s="205" t="str">
        <f>IF($CR79='Classificação geral'!$K72,'Classificação geral'!$AG72,"")</f>
        <v/>
      </c>
      <c r="CT79" s="215" t="str">
        <f>IF($CR79='Classificação geral'!$K72,'Classificação geral'!$M72,"")</f>
        <v/>
      </c>
      <c r="CU79" s="215" t="str">
        <f>IF($CR79='Classificação geral'!$K72,'Classificação geral'!$N72,"")</f>
        <v/>
      </c>
      <c r="CV79" s="215" t="str">
        <f>IF($CR79='Classificação geral'!$K72,'Classificação geral'!$O72,"")</f>
        <v/>
      </c>
      <c r="CW79" s="309" t="str">
        <f>IF($CR79='Classificação geral'!$K72,'Classificação geral'!$AH72,"")</f>
        <v/>
      </c>
      <c r="CX79" s="216" t="str">
        <f>IFERROR(RANK(CW79,CW:CW,0)+ COUNTIF($CW$12:CW78,CW79),"")</f>
        <v/>
      </c>
      <c r="CY79" s="209" t="str">
        <f ca="1">IFERROR(RDEM(CX79,CX:CX,0),"")</f>
        <v/>
      </c>
      <c r="CZ79" s="214" t="str">
        <f>IFERROR(IF(AND('Classificação geral'!$J72="mas",'Classificação geral'!$K72=1,'Classificação geral'!$G72="pct"),'Classificação geral'!$A72,""),"")</f>
        <v/>
      </c>
      <c r="DA79" s="214" t="str">
        <f>IFERROR(IF(AND('Classificação geral'!$J72="mas",'Classificação geral'!$K72=1,'Classificação geral'!$G72="PCT"),'Classificação geral'!$B72,""),"")</f>
        <v/>
      </c>
      <c r="DB79" s="215" t="str">
        <f>IF($DA79='Classificação geral'!$B72,'Classificação geral'!$C72,"")</f>
        <v/>
      </c>
      <c r="DC79" s="215" t="str">
        <f>IF($DA79='Classificação geral'!$B72,'Classificação geral'!$D72,"")</f>
        <v/>
      </c>
      <c r="DD79" s="215" t="str">
        <f>IF($DA79='Classificação geral'!$B72,'Classificação geral'!$J72,"")</f>
        <v/>
      </c>
      <c r="DE79" s="214" t="str">
        <f>IFERROR(IF(AND($DD79="mas",'Classificação geral'!$K72=1),'Classificação geral'!K72,""),"")</f>
        <v/>
      </c>
      <c r="DF79" s="214" t="str">
        <f>IFERROR(IF(AND($DD79="mas",'Classificação geral'!$K72=1),'Classificação geral'!AG72,""),"")</f>
        <v/>
      </c>
      <c r="DG79" s="214" t="str">
        <f>IFERROR(IF(AND($DD79="mas",'Classificação geral'!$K72=1),'Classificação geral'!M72,""),"")</f>
        <v/>
      </c>
      <c r="DH79" s="214" t="str">
        <f>IFERROR(IF(AND($DD79="mas",'Classificação geral'!$K72=1),'Classificação geral'!N72,""),"")</f>
        <v/>
      </c>
      <c r="DI79" s="214" t="str">
        <f>IFERROR(IF(AND($DD79="mas",'Classificação geral'!$K72=1),'Classificação geral'!O72,""),"")</f>
        <v/>
      </c>
      <c r="DJ79" s="214" t="str">
        <f>IFERROR(IF(AND($DD79="mas",'Classificação geral'!$K72=1),'Classificação geral'!AH72,""),"")</f>
        <v/>
      </c>
      <c r="DK79" s="216" t="str">
        <f>IFERROR(RANK(DJ79,DJ66:DJ265,0)+ COUNTIF($DJ$12:DJ78,DJ79),"")</f>
        <v/>
      </c>
      <c r="DL79" s="209"/>
      <c r="DM79" s="214" t="str">
        <f>IFERROR(IF(AND('Classificação geral'!$J72="fem",'Classificação geral'!$K72=2,'Classificação geral'!$G72="pct"),'Classificação geral'!$A72,""),"")</f>
        <v/>
      </c>
      <c r="DN79" s="214" t="str">
        <f>IFERROR(IF(AND('Classificação geral'!$J72="fem",'Classificação geral'!$K72=2,'Classificação geral'!$G72="pct"),'Classificação geral'!$B72,""),"")</f>
        <v/>
      </c>
      <c r="DO79" s="215" t="str">
        <f>IF($DN79='Classificação geral'!$B72,'Classificação geral'!$C72,"")</f>
        <v/>
      </c>
      <c r="DP79" s="215" t="str">
        <f>IF($DN79='Classificação geral'!$B72,'Classificação geral'!$D72,"")</f>
        <v/>
      </c>
      <c r="DQ79" s="215" t="str">
        <f>IF($DN79='Classificação geral'!$B72,'Classificação geral'!$J72,"")</f>
        <v/>
      </c>
      <c r="DR79" s="214" t="str">
        <f>IFERROR(IF(AND($DQ79="fem",'Classificação geral'!$K72=2),'Classificação geral'!K72,""),"")</f>
        <v/>
      </c>
      <c r="DS79" s="214" t="str">
        <f>IFERROR(IF(AND($DQ79="fem",'Classificação geral'!$K72=2),'Classificação geral'!AG72,""),"")</f>
        <v/>
      </c>
      <c r="DT79" s="214" t="str">
        <f>IFERROR(IF(AND($DQ79="fem",'Classificação geral'!$K72=2),'Classificação geral'!M72,""),"")</f>
        <v/>
      </c>
      <c r="DU79" s="214" t="str">
        <f>IFERROR(IF(AND($DQ79="fem",'Classificação geral'!$K72=2),'Classificação geral'!N72,""),"")</f>
        <v/>
      </c>
      <c r="DV79" s="214" t="str">
        <f>IFERROR(IF(AND($DQ79="fem",'Classificação geral'!$K72=2),'Classificação geral'!O72,""),"")</f>
        <v/>
      </c>
      <c r="DW79" s="214" t="str">
        <f>IFERROR(IF(AND($DQ79="fem",'Classificação geral'!$K72=2),'Classificação geral'!AH72,""),"")</f>
        <v/>
      </c>
      <c r="DX79" s="216" t="str">
        <f>IFERROR(RANK(DW79,DW:DW,0)+ COUNTIF(DW$12:$DW77,DW79),"")</f>
        <v/>
      </c>
      <c r="DY79" s="209"/>
      <c r="DZ79" s="214" t="str">
        <f>IFERROR(IF(AND('Classificação geral'!$J72="mas",'Classificação geral'!$K72=2,'Classificação geral'!$G72="pct"),'Classificação geral'!$A72,""),"")</f>
        <v/>
      </c>
      <c r="EA79" s="214" t="str">
        <f>IFERROR(IF(AND('Classificação geral'!$J72="mas",'Classificação geral'!$K72=2,'Classificação geral'!$G72="pct"),'Classificação geral'!$B72,""),"")</f>
        <v/>
      </c>
      <c r="EB79" s="215" t="str">
        <f>IF($EA79='Classificação geral'!$B72,'Classificação geral'!$C72,"")</f>
        <v/>
      </c>
      <c r="EC79" s="215" t="str">
        <f>IF($EA79='Classificação geral'!$B72,'Classificação geral'!$D72,"")</f>
        <v/>
      </c>
      <c r="ED79" s="215" t="str">
        <f>IF($EA79='Classificação geral'!$B72,'Classificação geral'!$J72,"")</f>
        <v/>
      </c>
      <c r="EE79" s="214" t="str">
        <f>IFERROR(IF(AND($ED79="mas",'Classificação geral'!$K72=2),'Classificação geral'!K72,""),"")</f>
        <v/>
      </c>
      <c r="EF79" s="214" t="str">
        <f>IFERROR(IF(AND($ED79="mas",'Classificação geral'!$K72=2),'Classificação geral'!AG72,""),"")</f>
        <v/>
      </c>
      <c r="EG79" s="214" t="str">
        <f>IFERROR(IF(AND($ED79="mas",'Classificação geral'!$K72=2),'Classificação geral'!M72,""),"")</f>
        <v/>
      </c>
      <c r="EH79" s="214" t="str">
        <f>IFERROR(IF(AND($ED79="mas",'Classificação geral'!$K72=2),'Classificação geral'!N72,""),"")</f>
        <v/>
      </c>
      <c r="EI79" s="214" t="str">
        <f>IFERROR(IF(AND($ED79="mas",'Classificação geral'!$K72=2),'Classificação geral'!O72,""),"")</f>
        <v/>
      </c>
      <c r="EJ79" s="214" t="str">
        <f>IFERROR(IF(AND($ED79="mas",'Classificação geral'!$K72=2),'Classificação geral'!AH72,""),"")</f>
        <v/>
      </c>
      <c r="EK79" s="216" t="str">
        <f>IFERROR(RANK(EJ79,EJ:EJ,0)+ COUNTIF(EJ$12:$GJ$12,EJ79),"")</f>
        <v/>
      </c>
      <c r="EL79" s="209"/>
      <c r="EM79" s="214" t="str">
        <f>IFERROR(IF(AND('Classificação geral'!$J72="fem",'Classificação geral'!$K72=3,'Classificação geral'!$G72="pct"),'Classificação geral'!$A72,""),"")</f>
        <v/>
      </c>
      <c r="EN79" s="214" t="str">
        <f>IFERROR(IF(AND('Classificação geral'!$J72="fem",'Classificação geral'!$K72=3,'Classificação geral'!$G72="pct"),'Classificação geral'!$B72,""),"")</f>
        <v/>
      </c>
      <c r="EO79" s="215" t="str">
        <f>IF($EN79='Classificação geral'!$B72,'Classificação geral'!$C72,"")</f>
        <v/>
      </c>
      <c r="EP79" s="215" t="str">
        <f>IF($EN79='Classificação geral'!$B72,'Classificação geral'!$D72,"")</f>
        <v/>
      </c>
      <c r="EQ79" s="215" t="str">
        <f>IF($EN79='Classificação geral'!$B72,'Classificação geral'!$J72,"")</f>
        <v/>
      </c>
      <c r="ER79" s="215" t="str">
        <f>IF($EQ79='Classificação geral'!$J72,'Classificação geral'!$K72,"")</f>
        <v/>
      </c>
      <c r="ES79" s="215" t="str">
        <f>IF($ER79='Classificação geral'!$K72,'Classificação geral'!$AG72,"")</f>
        <v/>
      </c>
      <c r="ET79" s="215" t="str">
        <f>IF($ER79='Classificação geral'!$K72,'Classificação geral'!$M72,"")</f>
        <v/>
      </c>
      <c r="EU79" s="215" t="str">
        <f>IF($ER79='Classificação geral'!$K72,'Classificação geral'!$N72,"")</f>
        <v/>
      </c>
      <c r="EV79" s="215" t="str">
        <f>IF($ER79='Classificação geral'!$K72,'Classificação geral'!$O72,"")</f>
        <v/>
      </c>
      <c r="EW79" s="215" t="str">
        <f>IF($ER79='Classificação geral'!$K72,'Classificação geral'!$AH72,"")</f>
        <v/>
      </c>
      <c r="EX79" s="216" t="str">
        <f>IFERROR(RANK(EW79,EW:EW,0)+ COUNTIF(EW$12:$GW77,EW79),"")</f>
        <v/>
      </c>
      <c r="EY79" s="209"/>
      <c r="EZ79" s="214" t="str">
        <f>IFERROR(IF(AND('Classificação geral'!$J72="mas",'Classificação geral'!$K72=3,'Classificação geral'!$G72="PCT"),'Classificação geral'!$A72,""),"")</f>
        <v/>
      </c>
      <c r="FA79" s="214" t="str">
        <f>IFERROR(IF(AND('Classificação geral'!$J72="mas",'Classificação geral'!$K72=3,'Classificação geral'!$G72="PCT"),'Classificação geral'!$B72,""),"")</f>
        <v/>
      </c>
      <c r="FB79" s="215" t="str">
        <f>IF($FA79='Classificação geral'!$B72,'Classificação geral'!$C72,"")</f>
        <v/>
      </c>
      <c r="FC79" s="215" t="str">
        <f>IF($FA79='Classificação geral'!$B72,'Classificação geral'!$D72,"")</f>
        <v/>
      </c>
      <c r="FD79" s="215" t="str">
        <f>IF($FA79='Classificação geral'!$B72,'Classificação geral'!$J72,"")</f>
        <v/>
      </c>
      <c r="FE79" s="214" t="str">
        <f>IFERROR(IF(AND($FD79="mas",'Classificação geral'!$K72=3),'Classificação geral'!K72,""),"")</f>
        <v/>
      </c>
      <c r="FF79" s="214" t="str">
        <f>IFERROR(IF(AND($FD79="mas",'Classificação geral'!$K72=3),'Classificação geral'!AG72,""),"")</f>
        <v/>
      </c>
      <c r="FG79" s="214" t="str">
        <f>IFERROR(IF(AND($FD79="mas",'Classificação geral'!$K72=3),'Classificação geral'!M72,""),"")</f>
        <v/>
      </c>
      <c r="FH79" s="214" t="str">
        <f>IFERROR(IF(AND($FD79="mas",'Classificação geral'!$K72=3),'Classificação geral'!N72,""),"")</f>
        <v/>
      </c>
      <c r="FI79" s="214" t="str">
        <f>IFERROR(IF(AND($FD79="mas",'Classificação geral'!$K72=3),'Classificação geral'!O72,""),"")</f>
        <v/>
      </c>
      <c r="FJ79" s="214" t="str">
        <f>IFERROR(IF(AND($FD79="mas",'Classificação geral'!$K72=3),'Classificação geral'!AH72,""),"")</f>
        <v/>
      </c>
      <c r="FK79" s="216" t="str">
        <f>IFERROR(RANK(FJ79,FJ:FJ,0)+ COUNTIF(FJ$12:$FJ77,FJ79),"")</f>
        <v/>
      </c>
    </row>
    <row r="80" spans="1:167" s="195" customFormat="1" ht="24.75" customHeight="1" x14ac:dyDescent="0.5">
      <c r="C80" s="900"/>
      <c r="D80" s="900"/>
      <c r="E80" s="194"/>
      <c r="F80" s="900"/>
      <c r="G80" s="900"/>
      <c r="H80" s="314"/>
      <c r="I80" s="900"/>
      <c r="J80" s="901"/>
      <c r="K80" s="900"/>
      <c r="L80" s="900"/>
      <c r="M80" s="314"/>
      <c r="N80" s="314"/>
      <c r="O80" s="314"/>
      <c r="P80" s="900"/>
      <c r="Q80" s="900"/>
      <c r="R80" s="194"/>
      <c r="S80" s="900"/>
      <c r="T80" s="900"/>
      <c r="U80" s="314"/>
      <c r="V80" s="900"/>
      <c r="W80" s="901"/>
      <c r="X80" s="900"/>
      <c r="Y80" s="900"/>
      <c r="Z80" s="314"/>
      <c r="AB80" s="314"/>
      <c r="AC80" s="900"/>
      <c r="AD80" s="900"/>
      <c r="AE80" s="314"/>
      <c r="AF80" s="900"/>
      <c r="AG80" s="900"/>
      <c r="AH80" s="314"/>
      <c r="AI80" s="900"/>
      <c r="AJ80" s="901"/>
      <c r="AK80" s="900"/>
      <c r="AL80" s="900"/>
      <c r="AM80" s="314"/>
      <c r="AN80" s="314"/>
      <c r="AO80" s="314"/>
      <c r="AP80" s="900"/>
      <c r="AQ80" s="900"/>
      <c r="AR80" s="314"/>
      <c r="AS80" s="900"/>
      <c r="AT80" s="900"/>
      <c r="AU80" s="314"/>
      <c r="AV80" s="900"/>
      <c r="AW80" s="901"/>
      <c r="AX80" s="900"/>
      <c r="AY80" s="900"/>
      <c r="AZ80" s="314"/>
      <c r="BA80" s="314"/>
      <c r="BB80" s="314"/>
      <c r="BC80" s="900"/>
      <c r="BD80" s="900"/>
      <c r="BE80" s="314"/>
      <c r="BF80" s="900"/>
      <c r="BG80" s="900"/>
      <c r="BH80" s="314"/>
      <c r="BI80" s="900"/>
      <c r="BJ80" s="901"/>
      <c r="BK80" s="900"/>
      <c r="BL80" s="900"/>
      <c r="BM80" s="314"/>
      <c r="BN80" s="314"/>
      <c r="BO80" s="314"/>
      <c r="BP80" s="900"/>
      <c r="BQ80" s="900"/>
      <c r="BR80" s="314"/>
      <c r="BS80" s="900"/>
      <c r="BT80" s="900"/>
      <c r="BU80" s="314"/>
      <c r="BV80" s="900"/>
      <c r="BW80" s="901"/>
      <c r="BX80" s="900"/>
      <c r="BY80" s="900"/>
      <c r="BZ80" s="314"/>
      <c r="CA80" s="314"/>
      <c r="CB80" s="314"/>
      <c r="CC80" s="314"/>
      <c r="CD80" s="314"/>
      <c r="CE80" s="314"/>
      <c r="CF80" s="314"/>
      <c r="CG80" s="314"/>
      <c r="CH80" s="314"/>
      <c r="CI80" s="314"/>
      <c r="CJ80" s="314"/>
      <c r="CK80" s="314"/>
      <c r="CL80" s="314"/>
      <c r="CM80" s="214" t="str">
        <f>IFERROR(IF(AND('Classificação geral'!$J73="FEM",'Classificação geral'!$K73=1,'Classificação geral'!G73="PCT"),'Classificação geral'!A73,""),"")</f>
        <v/>
      </c>
      <c r="CN80" s="214" t="str">
        <f>IFERROR(IF(AND('Classificação geral'!$J73="FEM",'Classificação geral'!$K73=1,'Classificação geral'!G73="PCT"),'Classificação geral'!$B73,""),"")</f>
        <v/>
      </c>
      <c r="CO80" s="215" t="str">
        <f>IF($CN80='Classificação geral'!$B73,'Classificação geral'!$C73,"")</f>
        <v/>
      </c>
      <c r="CP80" s="215" t="str">
        <f>IF($CN80='Classificação geral'!$B73,'Classificação geral'!$D73,"")</f>
        <v/>
      </c>
      <c r="CQ80" s="215" t="str">
        <f>IF($CN80='Classificação geral'!$B73,'Classificação geral'!$J73,"")</f>
        <v/>
      </c>
      <c r="CR80" s="215" t="str">
        <f>IF($CQ80='Classificação geral'!$J73,'Classificação geral'!$K73,"")</f>
        <v/>
      </c>
      <c r="CS80" s="205" t="str">
        <f>IF($CR80='Classificação geral'!$K73,'Classificação geral'!$AG73,"")</f>
        <v/>
      </c>
      <c r="CT80" s="215" t="str">
        <f>IF($CR80='Classificação geral'!$K73,'Classificação geral'!$M73,"")</f>
        <v/>
      </c>
      <c r="CU80" s="215" t="str">
        <f>IF($CR80='Classificação geral'!$K73,'Classificação geral'!$N73,"")</f>
        <v/>
      </c>
      <c r="CV80" s="215" t="str">
        <f>IF($CR80='Classificação geral'!$K73,'Classificação geral'!$O73,"")</f>
        <v/>
      </c>
      <c r="CW80" s="309" t="str">
        <f>IF($CR80='Classificação geral'!$K73,'Classificação geral'!$AH73,"")</f>
        <v/>
      </c>
      <c r="CX80" s="216" t="str">
        <f>IFERROR(RANK(CW80,CW:CW,0)+ COUNTIF($CW$12:CW79,CW80),"")</f>
        <v/>
      </c>
      <c r="CY80" s="209" t="str">
        <f ca="1">IFERROR(RDEM(CX80,CX:CX,0),"")</f>
        <v/>
      </c>
      <c r="CZ80" s="214" t="str">
        <f>IFERROR(IF(AND('Classificação geral'!$J73="mas",'Classificação geral'!$K73=1,'Classificação geral'!$G73="pct"),'Classificação geral'!$A73,""),"")</f>
        <v/>
      </c>
      <c r="DA80" s="214" t="str">
        <f>IFERROR(IF(AND('Classificação geral'!$J73="mas",'Classificação geral'!$K73=1,'Classificação geral'!$G73="PCT"),'Classificação geral'!$B73,""),"")</f>
        <v/>
      </c>
      <c r="DB80" s="215" t="str">
        <f>IF($DA80='Classificação geral'!$B73,'Classificação geral'!$C73,"")</f>
        <v/>
      </c>
      <c r="DC80" s="215" t="str">
        <f>IF($DA80='Classificação geral'!$B73,'Classificação geral'!$D73,"")</f>
        <v/>
      </c>
      <c r="DD80" s="215" t="str">
        <f>IF($DA80='Classificação geral'!$B73,'Classificação geral'!$J73,"")</f>
        <v/>
      </c>
      <c r="DE80" s="214" t="str">
        <f>IFERROR(IF(AND($DD80="mas",'Classificação geral'!$K73=1),'Classificação geral'!K73,""),"")</f>
        <v/>
      </c>
      <c r="DF80" s="214" t="str">
        <f>IFERROR(IF(AND($DD80="mas",'Classificação geral'!$K73=1),'Classificação geral'!AG73,""),"")</f>
        <v/>
      </c>
      <c r="DG80" s="214" t="str">
        <f>IFERROR(IF(AND($DD80="mas",'Classificação geral'!$K73=1),'Classificação geral'!M73,""),"")</f>
        <v/>
      </c>
      <c r="DH80" s="214" t="str">
        <f>IFERROR(IF(AND($DD80="mas",'Classificação geral'!$K73=1),'Classificação geral'!N73,""),"")</f>
        <v/>
      </c>
      <c r="DI80" s="214" t="str">
        <f>IFERROR(IF(AND($DD80="mas",'Classificação geral'!$K73=1),'Classificação geral'!O73,""),"")</f>
        <v/>
      </c>
      <c r="DJ80" s="214" t="str">
        <f>IFERROR(IF(AND($DD80="mas",'Classificação geral'!$K73=1),'Classificação geral'!AH73,""),"")</f>
        <v/>
      </c>
      <c r="DK80" s="216" t="str">
        <f>IFERROR(RANK(DJ80,DJ67:DJ266,0)+ COUNTIF($DJ$12:DJ79,DJ80),"")</f>
        <v/>
      </c>
      <c r="DL80" s="209"/>
      <c r="DM80" s="214" t="str">
        <f>IFERROR(IF(AND('Classificação geral'!$J73="fem",'Classificação geral'!$K73=2,'Classificação geral'!$G73="pct"),'Classificação geral'!$A73,""),"")</f>
        <v/>
      </c>
      <c r="DN80" s="214" t="str">
        <f>IFERROR(IF(AND('Classificação geral'!$J73="fem",'Classificação geral'!$K73=2,'Classificação geral'!$G73="pct"),'Classificação geral'!$B73,""),"")</f>
        <v/>
      </c>
      <c r="DO80" s="215" t="str">
        <f>IF($DN80='Classificação geral'!$B73,'Classificação geral'!$C73,"")</f>
        <v/>
      </c>
      <c r="DP80" s="215" t="str">
        <f>IF($DN80='Classificação geral'!$B73,'Classificação geral'!$D73,"")</f>
        <v/>
      </c>
      <c r="DQ80" s="215" t="str">
        <f>IF($DN80='Classificação geral'!$B73,'Classificação geral'!$J73,"")</f>
        <v/>
      </c>
      <c r="DR80" s="214" t="str">
        <f>IFERROR(IF(AND($DQ80="fem",'Classificação geral'!$K73=2),'Classificação geral'!K73,""),"")</f>
        <v/>
      </c>
      <c r="DS80" s="214" t="str">
        <f>IFERROR(IF(AND($DQ80="fem",'Classificação geral'!$K73=2),'Classificação geral'!AG73,""),"")</f>
        <v/>
      </c>
      <c r="DT80" s="214" t="str">
        <f>IFERROR(IF(AND($DQ80="fem",'Classificação geral'!$K73=2),'Classificação geral'!M73,""),"")</f>
        <v/>
      </c>
      <c r="DU80" s="214" t="str">
        <f>IFERROR(IF(AND($DQ80="fem",'Classificação geral'!$K73=2),'Classificação geral'!N73,""),"")</f>
        <v/>
      </c>
      <c r="DV80" s="214" t="str">
        <f>IFERROR(IF(AND($DQ80="fem",'Classificação geral'!$K73=2),'Classificação geral'!O73,""),"")</f>
        <v/>
      </c>
      <c r="DW80" s="214" t="str">
        <f>IFERROR(IF(AND($DQ80="fem",'Classificação geral'!$K73=2),'Classificação geral'!AH73,""),"")</f>
        <v/>
      </c>
      <c r="DX80" s="216" t="str">
        <f>IFERROR(RANK(DW80,DW:DW,0)+ COUNTIF(DW$12:$DW78,DW80),"")</f>
        <v/>
      </c>
      <c r="DY80" s="209"/>
      <c r="DZ80" s="214" t="str">
        <f>IFERROR(IF(AND('Classificação geral'!$J73="mas",'Classificação geral'!$K73=2,'Classificação geral'!$G73="pct"),'Classificação geral'!$A73,""),"")</f>
        <v/>
      </c>
      <c r="EA80" s="214" t="str">
        <f>IFERROR(IF(AND('Classificação geral'!$J73="mas",'Classificação geral'!$K73=2,'Classificação geral'!$G73="pct"),'Classificação geral'!$B73,""),"")</f>
        <v/>
      </c>
      <c r="EB80" s="215" t="str">
        <f>IF($EA80='Classificação geral'!$B73,'Classificação geral'!$C73,"")</f>
        <v/>
      </c>
      <c r="EC80" s="215" t="str">
        <f>IF($EA80='Classificação geral'!$B73,'Classificação geral'!$D73,"")</f>
        <v/>
      </c>
      <c r="ED80" s="215" t="str">
        <f>IF($EA80='Classificação geral'!$B73,'Classificação geral'!$J73,"")</f>
        <v/>
      </c>
      <c r="EE80" s="214" t="str">
        <f>IFERROR(IF(AND($ED80="mas",'Classificação geral'!$K73=2),'Classificação geral'!K73,""),"")</f>
        <v/>
      </c>
      <c r="EF80" s="214" t="str">
        <f>IFERROR(IF(AND($ED80="mas",'Classificação geral'!$K73=2),'Classificação geral'!AG73,""),"")</f>
        <v/>
      </c>
      <c r="EG80" s="214" t="str">
        <f>IFERROR(IF(AND($ED80="mas",'Classificação geral'!$K73=2),'Classificação geral'!M73,""),"")</f>
        <v/>
      </c>
      <c r="EH80" s="214" t="str">
        <f>IFERROR(IF(AND($ED80="mas",'Classificação geral'!$K73=2),'Classificação geral'!N73,""),"")</f>
        <v/>
      </c>
      <c r="EI80" s="214" t="str">
        <f>IFERROR(IF(AND($ED80="mas",'Classificação geral'!$K73=2),'Classificação geral'!O73,""),"")</f>
        <v/>
      </c>
      <c r="EJ80" s="214" t="str">
        <f>IFERROR(IF(AND($ED80="mas",'Classificação geral'!$K73=2),'Classificação geral'!AH73,""),"")</f>
        <v/>
      </c>
      <c r="EK80" s="216" t="str">
        <f>IFERROR(RANK(EJ80,EJ:EJ,0)+ COUNTIF(EJ$12:$GJ$12,EJ80),"")</f>
        <v/>
      </c>
      <c r="EL80" s="209"/>
      <c r="EM80" s="214" t="str">
        <f>IFERROR(IF(AND('Classificação geral'!$J73="fem",'Classificação geral'!$K73=3,'Classificação geral'!$G73="pct"),'Classificação geral'!$A73,""),"")</f>
        <v/>
      </c>
      <c r="EN80" s="214" t="str">
        <f>IFERROR(IF(AND('Classificação geral'!$J73="fem",'Classificação geral'!$K73=3,'Classificação geral'!$G73="pct"),'Classificação geral'!$B73,""),"")</f>
        <v/>
      </c>
      <c r="EO80" s="215" t="str">
        <f>IF($EN80='Classificação geral'!$B73,'Classificação geral'!$C73,"")</f>
        <v/>
      </c>
      <c r="EP80" s="215" t="str">
        <f>IF($EN80='Classificação geral'!$B73,'Classificação geral'!$D73,"")</f>
        <v/>
      </c>
      <c r="EQ80" s="215" t="str">
        <f>IF($EN80='Classificação geral'!$B73,'Classificação geral'!$J73,"")</f>
        <v/>
      </c>
      <c r="ER80" s="215" t="str">
        <f>IF($EQ80='Classificação geral'!$J73,'Classificação geral'!$K73,"")</f>
        <v/>
      </c>
      <c r="ES80" s="215" t="str">
        <f>IF($ER80='Classificação geral'!$K73,'Classificação geral'!$AG73,"")</f>
        <v/>
      </c>
      <c r="ET80" s="215" t="str">
        <f>IF($ER80='Classificação geral'!$K73,'Classificação geral'!$M73,"")</f>
        <v/>
      </c>
      <c r="EU80" s="215" t="str">
        <f>IF($ER80='Classificação geral'!$K73,'Classificação geral'!$N73,"")</f>
        <v/>
      </c>
      <c r="EV80" s="215" t="str">
        <f>IF($ER80='Classificação geral'!$K73,'Classificação geral'!$O73,"")</f>
        <v/>
      </c>
      <c r="EW80" s="215" t="str">
        <f>IF($ER80='Classificação geral'!$K73,'Classificação geral'!$AH73,"")</f>
        <v/>
      </c>
      <c r="EX80" s="216" t="str">
        <f>IFERROR(RANK(EW80,EW:EW,0)+ COUNTIF(EW$12:$GW78,EW80),"")</f>
        <v/>
      </c>
      <c r="EY80" s="209"/>
      <c r="EZ80" s="214" t="str">
        <f>IFERROR(IF(AND('Classificação geral'!$J73="mas",'Classificação geral'!$K73=3,'Classificação geral'!$G73="PCT"),'Classificação geral'!$A73,""),"")</f>
        <v/>
      </c>
      <c r="FA80" s="214" t="str">
        <f>IFERROR(IF(AND('Classificação geral'!$J73="mas",'Classificação geral'!$K73=3,'Classificação geral'!$G73="PCT"),'Classificação geral'!$B73,""),"")</f>
        <v/>
      </c>
      <c r="FB80" s="215" t="str">
        <f>IF($FA80='Classificação geral'!$B73,'Classificação geral'!$C73,"")</f>
        <v/>
      </c>
      <c r="FC80" s="215" t="str">
        <f>IF($FA80='Classificação geral'!$B73,'Classificação geral'!$D73,"")</f>
        <v/>
      </c>
      <c r="FD80" s="215" t="str">
        <f>IF($FA80='Classificação geral'!$B73,'Classificação geral'!$J73,"")</f>
        <v/>
      </c>
      <c r="FE80" s="214" t="str">
        <f>IFERROR(IF(AND($FD80="mas",'Classificação geral'!$K73=3),'Classificação geral'!K73,""),"")</f>
        <v/>
      </c>
      <c r="FF80" s="214" t="str">
        <f>IFERROR(IF(AND($FD80="mas",'Classificação geral'!$K73=3),'Classificação geral'!AG73,""),"")</f>
        <v/>
      </c>
      <c r="FG80" s="214" t="str">
        <f>IFERROR(IF(AND($FD80="mas",'Classificação geral'!$K73=3),'Classificação geral'!M73,""),"")</f>
        <v/>
      </c>
      <c r="FH80" s="214" t="str">
        <f>IFERROR(IF(AND($FD80="mas",'Classificação geral'!$K73=3),'Classificação geral'!N73,""),"")</f>
        <v/>
      </c>
      <c r="FI80" s="214" t="str">
        <f>IFERROR(IF(AND($FD80="mas",'Classificação geral'!$K73=3),'Classificação geral'!O73,""),"")</f>
        <v/>
      </c>
      <c r="FJ80" s="214" t="str">
        <f>IFERROR(IF(AND($FD80="mas",'Classificação geral'!$K73=3),'Classificação geral'!AH73,""),"")</f>
        <v/>
      </c>
      <c r="FK80" s="216" t="str">
        <f>IFERROR(RANK(FJ80,FJ:FJ,0)+ COUNTIF(FJ$12:$FJ78,FJ80),"")</f>
        <v/>
      </c>
    </row>
    <row r="81" spans="2:167" s="188" customFormat="1" ht="24.75" customHeight="1" x14ac:dyDescent="0.5">
      <c r="B81" s="195"/>
      <c r="C81" s="192"/>
      <c r="D81" s="192"/>
      <c r="E81" s="192"/>
      <c r="F81" s="193"/>
      <c r="G81" s="193"/>
      <c r="H81" s="193"/>
      <c r="I81" s="193"/>
      <c r="J81" s="193"/>
      <c r="K81" s="187"/>
      <c r="L81" s="187"/>
      <c r="M81" s="187"/>
      <c r="N81" s="187"/>
      <c r="O81" s="187"/>
      <c r="P81" s="194"/>
      <c r="Q81" s="194"/>
      <c r="R81" s="192"/>
      <c r="S81" s="314"/>
      <c r="T81" s="314"/>
      <c r="U81" s="314"/>
      <c r="V81" s="314"/>
      <c r="W81" s="314"/>
      <c r="X81" s="187"/>
      <c r="Y81" s="187"/>
      <c r="Z81" s="191"/>
      <c r="AB81" s="187"/>
      <c r="AC81" s="192"/>
      <c r="AD81" s="192"/>
      <c r="AE81" s="193"/>
      <c r="AF81" s="193"/>
      <c r="AG81" s="193"/>
      <c r="AH81" s="193"/>
      <c r="AI81" s="193"/>
      <c r="AJ81" s="193"/>
      <c r="AK81" s="187"/>
      <c r="AL81" s="187"/>
      <c r="AM81" s="187"/>
      <c r="AN81" s="187"/>
      <c r="AO81" s="187"/>
      <c r="AP81" s="194"/>
      <c r="AQ81" s="194"/>
      <c r="AR81" s="193"/>
      <c r="AS81" s="314"/>
      <c r="AT81" s="314"/>
      <c r="AU81" s="314"/>
      <c r="AV81" s="314"/>
      <c r="AW81" s="314"/>
      <c r="AX81" s="187"/>
      <c r="AY81" s="187"/>
      <c r="AZ81" s="191"/>
      <c r="BA81" s="191"/>
      <c r="BB81" s="191"/>
      <c r="BC81" s="192"/>
      <c r="BD81" s="192"/>
      <c r="BE81" s="194"/>
      <c r="BF81" s="193"/>
      <c r="BG81" s="193"/>
      <c r="BH81" s="193"/>
      <c r="BI81" s="193"/>
      <c r="BJ81" s="193"/>
      <c r="BK81" s="187"/>
      <c r="BL81" s="187"/>
      <c r="BM81" s="187"/>
      <c r="BN81" s="187"/>
      <c r="BO81" s="187"/>
      <c r="BP81" s="194"/>
      <c r="BQ81" s="194"/>
      <c r="BR81" s="194"/>
      <c r="BS81" s="314"/>
      <c r="BT81" s="314"/>
      <c r="BU81" s="314"/>
      <c r="BV81" s="314"/>
      <c r="BW81" s="314"/>
      <c r="BX81" s="187"/>
      <c r="BY81" s="187"/>
      <c r="BZ81" s="191"/>
      <c r="CA81" s="191"/>
      <c r="CB81" s="191"/>
      <c r="CC81" s="191"/>
      <c r="CD81" s="191"/>
      <c r="CE81" s="191"/>
      <c r="CF81" s="191"/>
      <c r="CG81" s="191"/>
      <c r="CH81" s="191"/>
      <c r="CI81" s="191"/>
      <c r="CJ81" s="191"/>
      <c r="CK81" s="191"/>
      <c r="CL81" s="191"/>
      <c r="CM81" s="214" t="str">
        <f>IFERROR(IF(AND('Classificação geral'!$J74="FEM",'Classificação geral'!$K74=1,'Classificação geral'!G74="PCT"),'Classificação geral'!A74,""),"")</f>
        <v/>
      </c>
      <c r="CN81" s="214" t="str">
        <f>IFERROR(IF(AND('Classificação geral'!$J74="FEM",'Classificação geral'!$K74=1,'Classificação geral'!G74="PCT"),'Classificação geral'!$B74,""),"")</f>
        <v/>
      </c>
      <c r="CO81" s="215" t="str">
        <f>IF($CN81='Classificação geral'!$B74,'Classificação geral'!$C74,"")</f>
        <v/>
      </c>
      <c r="CP81" s="215" t="str">
        <f>IF($CN81='Classificação geral'!$B74,'Classificação geral'!$D74,"")</f>
        <v/>
      </c>
      <c r="CQ81" s="215" t="str">
        <f>IF($CN81='Classificação geral'!$B74,'Classificação geral'!$J74,"")</f>
        <v/>
      </c>
      <c r="CR81" s="215" t="str">
        <f>IF($CQ81='Classificação geral'!$J74,'Classificação geral'!$K74,"")</f>
        <v/>
      </c>
      <c r="CS81" s="205" t="str">
        <f>IF($CR81='Classificação geral'!$K74,'Classificação geral'!$AG74,"")</f>
        <v/>
      </c>
      <c r="CT81" s="215" t="str">
        <f>IF($CR81='Classificação geral'!$K74,'Classificação geral'!$M74,"")</f>
        <v/>
      </c>
      <c r="CU81" s="215" t="str">
        <f>IF($CR81='Classificação geral'!$K74,'Classificação geral'!$N74,"")</f>
        <v/>
      </c>
      <c r="CV81" s="215" t="str">
        <f>IF($CR81='Classificação geral'!$K74,'Classificação geral'!$O74,"")</f>
        <v/>
      </c>
      <c r="CW81" s="309" t="str">
        <f>IF($CR81='Classificação geral'!$K74,'Classificação geral'!$AH74,"")</f>
        <v/>
      </c>
      <c r="CX81" s="216" t="str">
        <f>IFERROR(RANK(CW81,CW:CW,0)+ COUNTIF($CW$12:CW80,CW81),"")</f>
        <v/>
      </c>
      <c r="CY81" s="209" t="str">
        <f ca="1">IFERROR(RDEM(CX81,CX:CX,0),"")</f>
        <v/>
      </c>
      <c r="CZ81" s="214" t="str">
        <f>IFERROR(IF(AND('Classificação geral'!$J74="mas",'Classificação geral'!$K74=1,'Classificação geral'!$G74="pct"),'Classificação geral'!$A74,""),"")</f>
        <v/>
      </c>
      <c r="DA81" s="214" t="str">
        <f>IFERROR(IF(AND('Classificação geral'!$J74="mas",'Classificação geral'!$K74=1,'Classificação geral'!$G74="PCT"),'Classificação geral'!$B74,""),"")</f>
        <v/>
      </c>
      <c r="DB81" s="215" t="str">
        <f>IF($DA81='Classificação geral'!$B74,'Classificação geral'!$C74,"")</f>
        <v/>
      </c>
      <c r="DC81" s="215" t="str">
        <f>IF($DA81='Classificação geral'!$B74,'Classificação geral'!$D74,"")</f>
        <v/>
      </c>
      <c r="DD81" s="215" t="str">
        <f>IF($DA81='Classificação geral'!$B74,'Classificação geral'!$J74,"")</f>
        <v/>
      </c>
      <c r="DE81" s="214" t="str">
        <f>IFERROR(IF(AND($DD81="mas",'Classificação geral'!$K74=1),'Classificação geral'!K74,""),"")</f>
        <v/>
      </c>
      <c r="DF81" s="214" t="str">
        <f>IFERROR(IF(AND($DD81="mas",'Classificação geral'!$K74=1),'Classificação geral'!AG74,""),"")</f>
        <v/>
      </c>
      <c r="DG81" s="214" t="str">
        <f>IFERROR(IF(AND($DD81="mas",'Classificação geral'!$K74=1),'Classificação geral'!M74,""),"")</f>
        <v/>
      </c>
      <c r="DH81" s="214" t="str">
        <f>IFERROR(IF(AND($DD81="mas",'Classificação geral'!$K74=1),'Classificação geral'!N74,""),"")</f>
        <v/>
      </c>
      <c r="DI81" s="214" t="str">
        <f>IFERROR(IF(AND($DD81="mas",'Classificação geral'!$K74=1),'Classificação geral'!O74,""),"")</f>
        <v/>
      </c>
      <c r="DJ81" s="214" t="str">
        <f>IFERROR(IF(AND($DD81="mas",'Classificação geral'!$K74=1),'Classificação geral'!AH74,""),"")</f>
        <v/>
      </c>
      <c r="DK81" s="216" t="str">
        <f>IFERROR(RANK(DJ81,DJ68:DJ267,0)+ COUNTIF($DJ$12:DJ80,DJ81),"")</f>
        <v/>
      </c>
      <c r="DL81" s="209"/>
      <c r="DM81" s="214" t="str">
        <f>IFERROR(IF(AND('Classificação geral'!$J74="fem",'Classificação geral'!$K74=2,'Classificação geral'!$G74="pct"),'Classificação geral'!$A74,""),"")</f>
        <v/>
      </c>
      <c r="DN81" s="214" t="str">
        <f>IFERROR(IF(AND('Classificação geral'!$J74="fem",'Classificação geral'!$K74=2,'Classificação geral'!$G74="pct"),'Classificação geral'!$B74,""),"")</f>
        <v/>
      </c>
      <c r="DO81" s="215" t="str">
        <f>IF($DN81='Classificação geral'!$B74,'Classificação geral'!$C74,"")</f>
        <v/>
      </c>
      <c r="DP81" s="215" t="str">
        <f>IF($DN81='Classificação geral'!$B74,'Classificação geral'!$D74,"")</f>
        <v/>
      </c>
      <c r="DQ81" s="215" t="str">
        <f>IF($DN81='Classificação geral'!$B74,'Classificação geral'!$J74,"")</f>
        <v/>
      </c>
      <c r="DR81" s="214" t="str">
        <f>IFERROR(IF(AND($DQ81="fem",'Classificação geral'!$K74=2),'Classificação geral'!K74,""),"")</f>
        <v/>
      </c>
      <c r="DS81" s="214" t="str">
        <f>IFERROR(IF(AND($DQ81="fem",'Classificação geral'!$K74=2),'Classificação geral'!AG74,""),"")</f>
        <v/>
      </c>
      <c r="DT81" s="214" t="str">
        <f>IFERROR(IF(AND($DQ81="fem",'Classificação geral'!$K74=2),'Classificação geral'!M74,""),"")</f>
        <v/>
      </c>
      <c r="DU81" s="214" t="str">
        <f>IFERROR(IF(AND($DQ81="fem",'Classificação geral'!$K74=2),'Classificação geral'!N74,""),"")</f>
        <v/>
      </c>
      <c r="DV81" s="214" t="str">
        <f>IFERROR(IF(AND($DQ81="fem",'Classificação geral'!$K74=2),'Classificação geral'!O74,""),"")</f>
        <v/>
      </c>
      <c r="DW81" s="214" t="str">
        <f>IFERROR(IF(AND($DQ81="fem",'Classificação geral'!$K74=2),'Classificação geral'!AH74,""),"")</f>
        <v/>
      </c>
      <c r="DX81" s="216" t="str">
        <f>IFERROR(RANK(DW81,DW:DW,0)+ COUNTIF(DW$12:$DW79,DW81),"")</f>
        <v/>
      </c>
      <c r="DY81" s="209"/>
      <c r="DZ81" s="214" t="str">
        <f>IFERROR(IF(AND('Classificação geral'!$J74="mas",'Classificação geral'!$K74=2,'Classificação geral'!$G74="pct"),'Classificação geral'!$A74,""),"")</f>
        <v/>
      </c>
      <c r="EA81" s="214" t="str">
        <f>IFERROR(IF(AND('Classificação geral'!$J74="mas",'Classificação geral'!$K74=2,'Classificação geral'!$G74="pct"),'Classificação geral'!$B74,""),"")</f>
        <v/>
      </c>
      <c r="EB81" s="215" t="str">
        <f>IF($EA81='Classificação geral'!$B74,'Classificação geral'!$C74,"")</f>
        <v/>
      </c>
      <c r="EC81" s="215" t="str">
        <f>IF($EA81='Classificação geral'!$B74,'Classificação geral'!$D74,"")</f>
        <v/>
      </c>
      <c r="ED81" s="215" t="str">
        <f>IF($EA81='Classificação geral'!$B74,'Classificação geral'!$J74,"")</f>
        <v/>
      </c>
      <c r="EE81" s="214" t="str">
        <f>IFERROR(IF(AND($ED81="mas",'Classificação geral'!$K74=2),'Classificação geral'!K74,""),"")</f>
        <v/>
      </c>
      <c r="EF81" s="214" t="str">
        <f>IFERROR(IF(AND($ED81="mas",'Classificação geral'!$K74=2),'Classificação geral'!AG74,""),"")</f>
        <v/>
      </c>
      <c r="EG81" s="214" t="str">
        <f>IFERROR(IF(AND($ED81="mas",'Classificação geral'!$K74=2),'Classificação geral'!M74,""),"")</f>
        <v/>
      </c>
      <c r="EH81" s="214" t="str">
        <f>IFERROR(IF(AND($ED81="mas",'Classificação geral'!$K74=2),'Classificação geral'!N74,""),"")</f>
        <v/>
      </c>
      <c r="EI81" s="214" t="str">
        <f>IFERROR(IF(AND($ED81="mas",'Classificação geral'!$K74=2),'Classificação geral'!O74,""),"")</f>
        <v/>
      </c>
      <c r="EJ81" s="214" t="str">
        <f>IFERROR(IF(AND($ED81="mas",'Classificação geral'!$K74=2),'Classificação geral'!AH74,""),"")</f>
        <v/>
      </c>
      <c r="EK81" s="216" t="str">
        <f>IFERROR(RANK(EJ81,EJ:EJ,0)+ COUNTIF(EJ$12:$GJ$12,EJ81),"")</f>
        <v/>
      </c>
      <c r="EL81" s="209"/>
      <c r="EM81" s="214" t="str">
        <f>IFERROR(IF(AND('Classificação geral'!$J74="fem",'Classificação geral'!$K74=3,'Classificação geral'!$G74="pct"),'Classificação geral'!$A74,""),"")</f>
        <v/>
      </c>
      <c r="EN81" s="214" t="str">
        <f>IFERROR(IF(AND('Classificação geral'!$J74="fem",'Classificação geral'!$K74=3,'Classificação geral'!$G74="pct"),'Classificação geral'!$B74,""),"")</f>
        <v/>
      </c>
      <c r="EO81" s="215" t="str">
        <f>IF($EN81='Classificação geral'!$B74,'Classificação geral'!$C74,"")</f>
        <v/>
      </c>
      <c r="EP81" s="215" t="str">
        <f>IF($EN81='Classificação geral'!$B74,'Classificação geral'!$D74,"")</f>
        <v/>
      </c>
      <c r="EQ81" s="215" t="str">
        <f>IF($EN81='Classificação geral'!$B74,'Classificação geral'!$J74,"")</f>
        <v/>
      </c>
      <c r="ER81" s="215" t="str">
        <f>IF($EQ81='Classificação geral'!$J74,'Classificação geral'!$K74,"")</f>
        <v/>
      </c>
      <c r="ES81" s="215" t="str">
        <f>IF($ER81='Classificação geral'!$K74,'Classificação geral'!$AG74,"")</f>
        <v/>
      </c>
      <c r="ET81" s="215" t="str">
        <f>IF($ER81='Classificação geral'!$K74,'Classificação geral'!$M74,"")</f>
        <v/>
      </c>
      <c r="EU81" s="215" t="str">
        <f>IF($ER81='Classificação geral'!$K74,'Classificação geral'!$N74,"")</f>
        <v/>
      </c>
      <c r="EV81" s="215" t="str">
        <f>IF($ER81='Classificação geral'!$K74,'Classificação geral'!$O74,"")</f>
        <v/>
      </c>
      <c r="EW81" s="215" t="str">
        <f>IF($ER81='Classificação geral'!$K74,'Classificação geral'!$AH74,"")</f>
        <v/>
      </c>
      <c r="EX81" s="216" t="str">
        <f>IFERROR(RANK(EW81,EW:EW,0)+ COUNTIF(EW$12:$GW79,EW81),"")</f>
        <v/>
      </c>
      <c r="EY81" s="209"/>
      <c r="EZ81" s="214" t="str">
        <f>IFERROR(IF(AND('Classificação geral'!$J74="mas",'Classificação geral'!$K74=3,'Classificação geral'!$G74="PCT"),'Classificação geral'!$A74,""),"")</f>
        <v/>
      </c>
      <c r="FA81" s="214" t="str">
        <f>IFERROR(IF(AND('Classificação geral'!$J74="mas",'Classificação geral'!$K74=3,'Classificação geral'!$G74="PCT"),'Classificação geral'!$B74,""),"")</f>
        <v/>
      </c>
      <c r="FB81" s="215" t="str">
        <f>IF($FA81='Classificação geral'!$B74,'Classificação geral'!$C74,"")</f>
        <v/>
      </c>
      <c r="FC81" s="215" t="str">
        <f>IF($FA81='Classificação geral'!$B74,'Classificação geral'!$D74,"")</f>
        <v/>
      </c>
      <c r="FD81" s="215" t="str">
        <f>IF($FA81='Classificação geral'!$B74,'Classificação geral'!$J74,"")</f>
        <v/>
      </c>
      <c r="FE81" s="214" t="str">
        <f>IFERROR(IF(AND($FD81="mas",'Classificação geral'!$K74=3),'Classificação geral'!K74,""),"")</f>
        <v/>
      </c>
      <c r="FF81" s="214" t="str">
        <f>IFERROR(IF(AND($FD81="mas",'Classificação geral'!$K74=3),'Classificação geral'!AG74,""),"")</f>
        <v/>
      </c>
      <c r="FG81" s="214" t="str">
        <f>IFERROR(IF(AND($FD81="mas",'Classificação geral'!$K74=3),'Classificação geral'!M74,""),"")</f>
        <v/>
      </c>
      <c r="FH81" s="214" t="str">
        <f>IFERROR(IF(AND($FD81="mas",'Classificação geral'!$K74=3),'Classificação geral'!N74,""),"")</f>
        <v/>
      </c>
      <c r="FI81" s="214" t="str">
        <f>IFERROR(IF(AND($FD81="mas",'Classificação geral'!$K74=3),'Classificação geral'!O74,""),"")</f>
        <v/>
      </c>
      <c r="FJ81" s="214" t="str">
        <f>IFERROR(IF(AND($FD81="mas",'Classificação geral'!$K74=3),'Classificação geral'!AH74,""),"")</f>
        <v/>
      </c>
      <c r="FK81" s="216" t="str">
        <f>IFERROR(RANK(FJ81,FJ:FJ,0)+ COUNTIF(FJ$12:$FJ79,FJ81),"")</f>
        <v/>
      </c>
    </row>
    <row r="82" spans="2:167" s="188" customFormat="1" ht="24.75" customHeight="1" x14ac:dyDescent="0.5">
      <c r="B82" s="195"/>
      <c r="C82" s="192"/>
      <c r="D82" s="192"/>
      <c r="E82" s="192"/>
      <c r="F82" s="193"/>
      <c r="G82" s="193"/>
      <c r="H82" s="193"/>
      <c r="I82" s="193"/>
      <c r="J82" s="193"/>
      <c r="K82" s="187"/>
      <c r="L82" s="187"/>
      <c r="M82" s="187"/>
      <c r="N82" s="187"/>
      <c r="O82" s="187"/>
      <c r="P82" s="194"/>
      <c r="Q82" s="194"/>
      <c r="R82" s="192"/>
      <c r="S82" s="314"/>
      <c r="T82" s="314"/>
      <c r="U82" s="314"/>
      <c r="V82" s="314"/>
      <c r="W82" s="314"/>
      <c r="X82" s="187"/>
      <c r="Y82" s="187"/>
      <c r="Z82" s="191"/>
      <c r="AB82" s="187"/>
      <c r="AC82" s="192"/>
      <c r="AD82" s="192"/>
      <c r="AE82" s="193"/>
      <c r="AF82" s="193"/>
      <c r="AG82" s="193"/>
      <c r="AH82" s="193"/>
      <c r="AI82" s="193"/>
      <c r="AJ82" s="193"/>
      <c r="AK82" s="187"/>
      <c r="AL82" s="187"/>
      <c r="AM82" s="187"/>
      <c r="AN82" s="187"/>
      <c r="AO82" s="187"/>
      <c r="AP82" s="194"/>
      <c r="AQ82" s="194"/>
      <c r="AR82" s="193"/>
      <c r="AS82" s="314"/>
      <c r="AT82" s="314"/>
      <c r="AU82" s="314"/>
      <c r="AV82" s="314"/>
      <c r="AW82" s="314"/>
      <c r="AX82" s="187"/>
      <c r="AY82" s="187"/>
      <c r="AZ82" s="191"/>
      <c r="BA82" s="191"/>
      <c r="BB82" s="191"/>
      <c r="BC82" s="192"/>
      <c r="BD82" s="192"/>
      <c r="BE82" s="194"/>
      <c r="BF82" s="193"/>
      <c r="BG82" s="193"/>
      <c r="BH82" s="193"/>
      <c r="BI82" s="193"/>
      <c r="BJ82" s="193"/>
      <c r="BK82" s="187"/>
      <c r="BL82" s="187"/>
      <c r="BM82" s="187"/>
      <c r="BN82" s="187"/>
      <c r="BO82" s="187"/>
      <c r="BP82" s="194"/>
      <c r="BQ82" s="194"/>
      <c r="BR82" s="194"/>
      <c r="BS82" s="314"/>
      <c r="BT82" s="314"/>
      <c r="BU82" s="314"/>
      <c r="BV82" s="314"/>
      <c r="BW82" s="314"/>
      <c r="BX82" s="187"/>
      <c r="BY82" s="187"/>
      <c r="BZ82" s="191"/>
      <c r="CA82" s="191"/>
      <c r="CB82" s="191"/>
      <c r="CC82" s="191"/>
      <c r="CD82" s="191"/>
      <c r="CE82" s="191"/>
      <c r="CF82" s="191"/>
      <c r="CG82" s="191"/>
      <c r="CH82" s="191"/>
      <c r="CI82" s="191"/>
      <c r="CJ82" s="191"/>
      <c r="CK82" s="191"/>
      <c r="CL82" s="191"/>
      <c r="CM82" s="214" t="str">
        <f>IFERROR(IF(AND('Classificação geral'!$J75="FEM",'Classificação geral'!$K75=1,'Classificação geral'!G75="PCT"),'Classificação geral'!A75,""),"")</f>
        <v/>
      </c>
      <c r="CN82" s="214" t="str">
        <f>IFERROR(IF(AND('Classificação geral'!$J75="FEM",'Classificação geral'!$K75=1,'Classificação geral'!G75="PCT"),'Classificação geral'!$B75,""),"")</f>
        <v/>
      </c>
      <c r="CO82" s="215" t="str">
        <f>IF($CN82='Classificação geral'!$B75,'Classificação geral'!$C75,"")</f>
        <v/>
      </c>
      <c r="CP82" s="215" t="str">
        <f>IF($CN82='Classificação geral'!$B75,'Classificação geral'!$D75,"")</f>
        <v/>
      </c>
      <c r="CQ82" s="215" t="str">
        <f>IF($CN82='Classificação geral'!$B75,'Classificação geral'!$J75,"")</f>
        <v/>
      </c>
      <c r="CR82" s="215" t="str">
        <f>IF($CQ82='Classificação geral'!$J75,'Classificação geral'!$K75,"")</f>
        <v/>
      </c>
      <c r="CS82" s="205" t="str">
        <f>IF($CR82='Classificação geral'!$K75,'Classificação geral'!$AG75,"")</f>
        <v/>
      </c>
      <c r="CT82" s="215" t="str">
        <f>IF($CR82='Classificação geral'!$K75,'Classificação geral'!$M75,"")</f>
        <v/>
      </c>
      <c r="CU82" s="215" t="str">
        <f>IF($CR82='Classificação geral'!$K75,'Classificação geral'!$N75,"")</f>
        <v/>
      </c>
      <c r="CV82" s="215" t="str">
        <f>IF($CR82='Classificação geral'!$K75,'Classificação geral'!$O75,"")</f>
        <v/>
      </c>
      <c r="CW82" s="309" t="str">
        <f>IF($CR82='Classificação geral'!$K75,'Classificação geral'!$AH75,"")</f>
        <v/>
      </c>
      <c r="CX82" s="216" t="str">
        <f>IFERROR(RANK(CW82,CW:CW,0)+ COUNTIF($CW$12:CW81,CW82),"")</f>
        <v/>
      </c>
      <c r="CY82" s="209" t="str">
        <f ca="1">IFERROR(RDEM(CX82,CX:CX,0),"")</f>
        <v/>
      </c>
      <c r="CZ82" s="214" t="str">
        <f>IFERROR(IF(AND('Classificação geral'!$J75="mas",'Classificação geral'!$K75=1,'Classificação geral'!$G75="pct"),'Classificação geral'!$A75,""),"")</f>
        <v/>
      </c>
      <c r="DA82" s="214" t="str">
        <f>IFERROR(IF(AND('Classificação geral'!$J75="mas",'Classificação geral'!$K75=1,'Classificação geral'!$G75="PCT"),'Classificação geral'!$B75,""),"")</f>
        <v/>
      </c>
      <c r="DB82" s="215" t="str">
        <f>IF($DA82='Classificação geral'!$B75,'Classificação geral'!$C75,"")</f>
        <v/>
      </c>
      <c r="DC82" s="215" t="str">
        <f>IF($DA82='Classificação geral'!$B75,'Classificação geral'!$D75,"")</f>
        <v/>
      </c>
      <c r="DD82" s="215" t="str">
        <f>IF($DA82='Classificação geral'!$B75,'Classificação geral'!$J75,"")</f>
        <v/>
      </c>
      <c r="DE82" s="214" t="str">
        <f>IFERROR(IF(AND($DD82="mas",'Classificação geral'!$K75=1),'Classificação geral'!K75,""),"")</f>
        <v/>
      </c>
      <c r="DF82" s="214" t="str">
        <f>IFERROR(IF(AND($DD82="mas",'Classificação geral'!$K75=1),'Classificação geral'!AG75,""),"")</f>
        <v/>
      </c>
      <c r="DG82" s="214" t="str">
        <f>IFERROR(IF(AND($DD82="mas",'Classificação geral'!$K75=1),'Classificação geral'!M75,""),"")</f>
        <v/>
      </c>
      <c r="DH82" s="214" t="str">
        <f>IFERROR(IF(AND($DD82="mas",'Classificação geral'!$K75=1),'Classificação geral'!N75,""),"")</f>
        <v/>
      </c>
      <c r="DI82" s="214" t="str">
        <f>IFERROR(IF(AND($DD82="mas",'Classificação geral'!$K75=1),'Classificação geral'!O75,""),"")</f>
        <v/>
      </c>
      <c r="DJ82" s="214" t="str">
        <f>IFERROR(IF(AND($DD82="mas",'Classificação geral'!$K75=1),'Classificação geral'!AH75,""),"")</f>
        <v/>
      </c>
      <c r="DK82" s="216" t="str">
        <f>IFERROR(RANK(DJ82,DJ69:DJ268,0)+ COUNTIF($DJ$12:DJ81,DJ82),"")</f>
        <v/>
      </c>
      <c r="DL82" s="209"/>
      <c r="DM82" s="214" t="str">
        <f>IFERROR(IF(AND('Classificação geral'!$J75="fem",'Classificação geral'!$K75=2,'Classificação geral'!$G75="pct"),'Classificação geral'!$A75,""),"")</f>
        <v/>
      </c>
      <c r="DN82" s="214" t="str">
        <f>IFERROR(IF(AND('Classificação geral'!$J75="fem",'Classificação geral'!$K75=2,'Classificação geral'!$G75="pct"),'Classificação geral'!$B75,""),"")</f>
        <v/>
      </c>
      <c r="DO82" s="215" t="str">
        <f>IF($DN82='Classificação geral'!$B75,'Classificação geral'!$C75,"")</f>
        <v/>
      </c>
      <c r="DP82" s="215" t="str">
        <f>IF($DN82='Classificação geral'!$B75,'Classificação geral'!$D75,"")</f>
        <v/>
      </c>
      <c r="DQ82" s="215" t="str">
        <f>IF($DN82='Classificação geral'!$B75,'Classificação geral'!$J75,"")</f>
        <v/>
      </c>
      <c r="DR82" s="214" t="str">
        <f>IFERROR(IF(AND($DQ82="fem",'Classificação geral'!$K75=2),'Classificação geral'!K75,""),"")</f>
        <v/>
      </c>
      <c r="DS82" s="214" t="str">
        <f>IFERROR(IF(AND($DQ82="fem",'Classificação geral'!$K75=2),'Classificação geral'!AG75,""),"")</f>
        <v/>
      </c>
      <c r="DT82" s="214" t="str">
        <f>IFERROR(IF(AND($DQ82="fem",'Classificação geral'!$K75=2),'Classificação geral'!M75,""),"")</f>
        <v/>
      </c>
      <c r="DU82" s="214" t="str">
        <f>IFERROR(IF(AND($DQ82="fem",'Classificação geral'!$K75=2),'Classificação geral'!N75,""),"")</f>
        <v/>
      </c>
      <c r="DV82" s="214" t="str">
        <f>IFERROR(IF(AND($DQ82="fem",'Classificação geral'!$K75=2),'Classificação geral'!O75,""),"")</f>
        <v/>
      </c>
      <c r="DW82" s="214" t="str">
        <f>IFERROR(IF(AND($DQ82="fem",'Classificação geral'!$K75=2),'Classificação geral'!AH75,""),"")</f>
        <v/>
      </c>
      <c r="DX82" s="216" t="str">
        <f>IFERROR(RANK(DW82,DW:DW,0)+ COUNTIF(DW$12:$DW80,DW82),"")</f>
        <v/>
      </c>
      <c r="DY82" s="209"/>
      <c r="DZ82" s="214" t="str">
        <f>IFERROR(IF(AND('Classificação geral'!$J75="mas",'Classificação geral'!$K75=2,'Classificação geral'!$G75="pct"),'Classificação geral'!$A75,""),"")</f>
        <v/>
      </c>
      <c r="EA82" s="214" t="str">
        <f>IFERROR(IF(AND('Classificação geral'!$J75="mas",'Classificação geral'!$K75=2,'Classificação geral'!$G75="pct"),'Classificação geral'!$B75,""),"")</f>
        <v/>
      </c>
      <c r="EB82" s="215" t="str">
        <f>IF($EA82='Classificação geral'!$B75,'Classificação geral'!$C75,"")</f>
        <v/>
      </c>
      <c r="EC82" s="215" t="str">
        <f>IF($EA82='Classificação geral'!$B75,'Classificação geral'!$D75,"")</f>
        <v/>
      </c>
      <c r="ED82" s="215" t="str">
        <f>IF($EA82='Classificação geral'!$B75,'Classificação geral'!$J75,"")</f>
        <v/>
      </c>
      <c r="EE82" s="214" t="str">
        <f>IFERROR(IF(AND($ED82="mas",'Classificação geral'!$K75=2),'Classificação geral'!K75,""),"")</f>
        <v/>
      </c>
      <c r="EF82" s="214" t="str">
        <f>IFERROR(IF(AND($ED82="mas",'Classificação geral'!$K75=2),'Classificação geral'!AG75,""),"")</f>
        <v/>
      </c>
      <c r="EG82" s="214" t="str">
        <f>IFERROR(IF(AND($ED82="mas",'Classificação geral'!$K75=2),'Classificação geral'!M75,""),"")</f>
        <v/>
      </c>
      <c r="EH82" s="214" t="str">
        <f>IFERROR(IF(AND($ED82="mas",'Classificação geral'!$K75=2),'Classificação geral'!N75,""),"")</f>
        <v/>
      </c>
      <c r="EI82" s="214" t="str">
        <f>IFERROR(IF(AND($ED82="mas",'Classificação geral'!$K75=2),'Classificação geral'!O75,""),"")</f>
        <v/>
      </c>
      <c r="EJ82" s="214" t="str">
        <f>IFERROR(IF(AND($ED82="mas",'Classificação geral'!$K75=2),'Classificação geral'!AH75,""),"")</f>
        <v/>
      </c>
      <c r="EK82" s="216" t="str">
        <f>IFERROR(RANK(EJ82,EJ:EJ,0)+ COUNTIF(EJ$12:$GJ$12,EJ82),"")</f>
        <v/>
      </c>
      <c r="EL82" s="209"/>
      <c r="EM82" s="214" t="str">
        <f>IFERROR(IF(AND('Classificação geral'!$J75="fem",'Classificação geral'!$K75=3,'Classificação geral'!$G75="pct"),'Classificação geral'!$A75,""),"")</f>
        <v/>
      </c>
      <c r="EN82" s="214" t="str">
        <f>IFERROR(IF(AND('Classificação geral'!$J75="fem",'Classificação geral'!$K75=3,'Classificação geral'!$G75="pct"),'Classificação geral'!$B75,""),"")</f>
        <v/>
      </c>
      <c r="EO82" s="215" t="str">
        <f>IF($EN82='Classificação geral'!$B75,'Classificação geral'!$C75,"")</f>
        <v/>
      </c>
      <c r="EP82" s="215" t="str">
        <f>IF($EN82='Classificação geral'!$B75,'Classificação geral'!$D75,"")</f>
        <v/>
      </c>
      <c r="EQ82" s="215" t="str">
        <f>IF($EN82='Classificação geral'!$B75,'Classificação geral'!$J75,"")</f>
        <v/>
      </c>
      <c r="ER82" s="215" t="str">
        <f>IF($EQ82='Classificação geral'!$J75,'Classificação geral'!$K75,"")</f>
        <v/>
      </c>
      <c r="ES82" s="215" t="str">
        <f>IF($ER82='Classificação geral'!$K75,'Classificação geral'!$AG75,"")</f>
        <v/>
      </c>
      <c r="ET82" s="215" t="str">
        <f>IF($ER82='Classificação geral'!$K75,'Classificação geral'!$M75,"")</f>
        <v/>
      </c>
      <c r="EU82" s="215" t="str">
        <f>IF($ER82='Classificação geral'!$K75,'Classificação geral'!$N75,"")</f>
        <v/>
      </c>
      <c r="EV82" s="215" t="str">
        <f>IF($ER82='Classificação geral'!$K75,'Classificação geral'!$O75,"")</f>
        <v/>
      </c>
      <c r="EW82" s="215" t="str">
        <f>IF($ER82='Classificação geral'!$K75,'Classificação geral'!$AH75,"")</f>
        <v/>
      </c>
      <c r="EX82" s="216" t="str">
        <f>IFERROR(RANK(EW82,EW:EW,0)+ COUNTIF(EW$12:$GW80,EW82),"")</f>
        <v/>
      </c>
      <c r="EY82" s="209"/>
      <c r="EZ82" s="214" t="str">
        <f>IFERROR(IF(AND('Classificação geral'!$J75="mas",'Classificação geral'!$K75=3,'Classificação geral'!$G75="PCT"),'Classificação geral'!$A75,""),"")</f>
        <v/>
      </c>
      <c r="FA82" s="214" t="str">
        <f>IFERROR(IF(AND('Classificação geral'!$J75="mas",'Classificação geral'!$K75=3,'Classificação geral'!$G75="PCT"),'Classificação geral'!$B75,""),"")</f>
        <v/>
      </c>
      <c r="FB82" s="215" t="str">
        <f>IF($FA82='Classificação geral'!$B75,'Classificação geral'!$C75,"")</f>
        <v/>
      </c>
      <c r="FC82" s="215" t="str">
        <f>IF($FA82='Classificação geral'!$B75,'Classificação geral'!$D75,"")</f>
        <v/>
      </c>
      <c r="FD82" s="215" t="str">
        <f>IF($FA82='Classificação geral'!$B75,'Classificação geral'!$J75,"")</f>
        <v/>
      </c>
      <c r="FE82" s="214" t="str">
        <f>IFERROR(IF(AND($FD82="mas",'Classificação geral'!$K75=3),'Classificação geral'!K75,""),"")</f>
        <v/>
      </c>
      <c r="FF82" s="214" t="str">
        <f>IFERROR(IF(AND($FD82="mas",'Classificação geral'!$K75=3),'Classificação geral'!AG75,""),"")</f>
        <v/>
      </c>
      <c r="FG82" s="214" t="str">
        <f>IFERROR(IF(AND($FD82="mas",'Classificação geral'!$K75=3),'Classificação geral'!M75,""),"")</f>
        <v/>
      </c>
      <c r="FH82" s="214" t="str">
        <f>IFERROR(IF(AND($FD82="mas",'Classificação geral'!$K75=3),'Classificação geral'!N75,""),"")</f>
        <v/>
      </c>
      <c r="FI82" s="214" t="str">
        <f>IFERROR(IF(AND($FD82="mas",'Classificação geral'!$K75=3),'Classificação geral'!O75,""),"")</f>
        <v/>
      </c>
      <c r="FJ82" s="214" t="str">
        <f>IFERROR(IF(AND($FD82="mas",'Classificação geral'!$K75=3),'Classificação geral'!AH75,""),"")</f>
        <v/>
      </c>
      <c r="FK82" s="216" t="str">
        <f>IFERROR(RANK(FJ82,FJ:FJ,0)+ COUNTIF(FJ$12:$FJ80,FJ82),"")</f>
        <v/>
      </c>
    </row>
    <row r="83" spans="2:167" s="188" customFormat="1" ht="24.75" customHeight="1" x14ac:dyDescent="0.5">
      <c r="B83" s="195"/>
      <c r="C83" s="192"/>
      <c r="D83" s="192"/>
      <c r="E83" s="192"/>
      <c r="F83" s="193"/>
      <c r="G83" s="193"/>
      <c r="H83" s="193"/>
      <c r="I83" s="193"/>
      <c r="J83" s="193"/>
      <c r="K83" s="187"/>
      <c r="L83" s="187"/>
      <c r="M83" s="187"/>
      <c r="N83" s="187"/>
      <c r="O83" s="187"/>
      <c r="P83" s="194"/>
      <c r="Q83" s="194"/>
      <c r="R83" s="192"/>
      <c r="S83" s="314"/>
      <c r="T83" s="314"/>
      <c r="U83" s="314"/>
      <c r="V83" s="314"/>
      <c r="W83" s="314"/>
      <c r="X83" s="187"/>
      <c r="Y83" s="187"/>
      <c r="Z83" s="187"/>
      <c r="AB83" s="187"/>
      <c r="AC83" s="192"/>
      <c r="AD83" s="192"/>
      <c r="AE83" s="193"/>
      <c r="AF83" s="193"/>
      <c r="AG83" s="193"/>
      <c r="AH83" s="193"/>
      <c r="AI83" s="193"/>
      <c r="AJ83" s="193"/>
      <c r="AK83" s="187"/>
      <c r="AL83" s="187"/>
      <c r="AM83" s="187"/>
      <c r="AN83" s="187"/>
      <c r="AO83" s="187"/>
      <c r="AP83" s="194"/>
      <c r="AQ83" s="194"/>
      <c r="AR83" s="193"/>
      <c r="AS83" s="314"/>
      <c r="AT83" s="314"/>
      <c r="AU83" s="314"/>
      <c r="AV83" s="314"/>
      <c r="AW83" s="314"/>
      <c r="AX83" s="187"/>
      <c r="AY83" s="187"/>
      <c r="AZ83" s="187"/>
      <c r="BA83" s="187"/>
      <c r="BB83" s="187"/>
      <c r="BC83" s="192"/>
      <c r="BD83" s="192"/>
      <c r="BE83" s="194"/>
      <c r="BF83" s="193"/>
      <c r="BG83" s="193"/>
      <c r="BH83" s="193"/>
      <c r="BI83" s="193"/>
      <c r="BJ83" s="193"/>
      <c r="BK83" s="187"/>
      <c r="BL83" s="187"/>
      <c r="BM83" s="187"/>
      <c r="BN83" s="187"/>
      <c r="BO83" s="187"/>
      <c r="BP83" s="194"/>
      <c r="BQ83" s="194"/>
      <c r="BR83" s="194"/>
      <c r="BS83" s="314"/>
      <c r="BT83" s="314"/>
      <c r="BU83" s="314"/>
      <c r="BV83" s="314"/>
      <c r="BW83" s="314"/>
      <c r="BX83" s="187"/>
      <c r="BY83" s="187"/>
      <c r="BZ83" s="187"/>
      <c r="CA83" s="187"/>
      <c r="CB83" s="187"/>
      <c r="CC83" s="187"/>
      <c r="CD83" s="187"/>
      <c r="CE83" s="187"/>
      <c r="CF83" s="187"/>
      <c r="CG83" s="187"/>
      <c r="CH83" s="187"/>
      <c r="CI83" s="187"/>
      <c r="CJ83" s="187"/>
      <c r="CK83" s="187"/>
      <c r="CL83" s="187"/>
      <c r="CM83" s="214" t="str">
        <f>IFERROR(IF(AND('Classificação geral'!$J76="FEM",'Classificação geral'!$K76=1,'Classificação geral'!G76="PCT"),'Classificação geral'!A76,""),"")</f>
        <v/>
      </c>
      <c r="CN83" s="214" t="str">
        <f>IFERROR(IF(AND('Classificação geral'!$J76="FEM",'Classificação geral'!$K76=1,'Classificação geral'!G76="PCT"),'Classificação geral'!$B76,""),"")</f>
        <v/>
      </c>
      <c r="CO83" s="215" t="str">
        <f>IF($CN83='Classificação geral'!$B76,'Classificação geral'!$C76,"")</f>
        <v/>
      </c>
      <c r="CP83" s="215" t="str">
        <f>IF($CN83='Classificação geral'!$B76,'Classificação geral'!$D76,"")</f>
        <v/>
      </c>
      <c r="CQ83" s="215" t="str">
        <f>IF($CN83='Classificação geral'!$B76,'Classificação geral'!$J76,"")</f>
        <v/>
      </c>
      <c r="CR83" s="215" t="str">
        <f>IF($CQ83='Classificação geral'!$J76,'Classificação geral'!$K76,"")</f>
        <v/>
      </c>
      <c r="CS83" s="205" t="str">
        <f>IF($CR83='Classificação geral'!$K76,'Classificação geral'!$AG76,"")</f>
        <v/>
      </c>
      <c r="CT83" s="215" t="str">
        <f>IF($CR83='Classificação geral'!$K76,'Classificação geral'!$M76,"")</f>
        <v/>
      </c>
      <c r="CU83" s="215" t="str">
        <f>IF($CR83='Classificação geral'!$K76,'Classificação geral'!$N76,"")</f>
        <v/>
      </c>
      <c r="CV83" s="215" t="str">
        <f>IF($CR83='Classificação geral'!$K76,'Classificação geral'!$O76,"")</f>
        <v/>
      </c>
      <c r="CW83" s="309" t="str">
        <f>IF($CR83='Classificação geral'!$K76,'Classificação geral'!$AH76,"")</f>
        <v/>
      </c>
      <c r="CX83" s="216" t="str">
        <f>IFERROR(RANK(CW83,CW:CW,0)+ COUNTIF($CW$12:CW82,CW83),"")</f>
        <v/>
      </c>
      <c r="CY83" s="209" t="str">
        <f ca="1">IFERROR(RDEM(CX83,CX:CX,0),"")</f>
        <v/>
      </c>
      <c r="CZ83" s="214" t="str">
        <f>IFERROR(IF(AND('Classificação geral'!$J76="mas",'Classificação geral'!$K76=1,'Classificação geral'!$G76="pct"),'Classificação geral'!$A76,""),"")</f>
        <v/>
      </c>
      <c r="DA83" s="214" t="str">
        <f>IFERROR(IF(AND('Classificação geral'!$J76="mas",'Classificação geral'!$K76=1,'Classificação geral'!$G76="PCT"),'Classificação geral'!$B76,""),"")</f>
        <v/>
      </c>
      <c r="DB83" s="215" t="str">
        <f>IF($DA83='Classificação geral'!$B76,'Classificação geral'!$C76,"")</f>
        <v/>
      </c>
      <c r="DC83" s="215" t="str">
        <f>IF($DA83='Classificação geral'!$B76,'Classificação geral'!$D76,"")</f>
        <v/>
      </c>
      <c r="DD83" s="215" t="str">
        <f>IF($DA83='Classificação geral'!$B76,'Classificação geral'!$J76,"")</f>
        <v/>
      </c>
      <c r="DE83" s="214" t="str">
        <f>IFERROR(IF(AND($DD83="mas",'Classificação geral'!$K76=1),'Classificação geral'!K76,""),"")</f>
        <v/>
      </c>
      <c r="DF83" s="214" t="str">
        <f>IFERROR(IF(AND($DD83="mas",'Classificação geral'!$K76=1),'Classificação geral'!AG76,""),"")</f>
        <v/>
      </c>
      <c r="DG83" s="214" t="str">
        <f>IFERROR(IF(AND($DD83="mas",'Classificação geral'!$K76=1),'Classificação geral'!M76,""),"")</f>
        <v/>
      </c>
      <c r="DH83" s="214" t="str">
        <f>IFERROR(IF(AND($DD83="mas",'Classificação geral'!$K76=1),'Classificação geral'!N76,""),"")</f>
        <v/>
      </c>
      <c r="DI83" s="214" t="str">
        <f>IFERROR(IF(AND($DD83="mas",'Classificação geral'!$K76=1),'Classificação geral'!O76,""),"")</f>
        <v/>
      </c>
      <c r="DJ83" s="214" t="str">
        <f>IFERROR(IF(AND($DD83="mas",'Classificação geral'!$K76=1),'Classificação geral'!AH76,""),"")</f>
        <v/>
      </c>
      <c r="DK83" s="216" t="str">
        <f>IFERROR(RANK(DJ83,DJ70:DJ269,0)+ COUNTIF($DJ$12:DJ82,DJ83),"")</f>
        <v/>
      </c>
      <c r="DL83" s="209"/>
      <c r="DM83" s="214" t="str">
        <f>IFERROR(IF(AND('Classificação geral'!$J76="fem",'Classificação geral'!$K76=2,'Classificação geral'!$G76="pct"),'Classificação geral'!$A76,""),"")</f>
        <v/>
      </c>
      <c r="DN83" s="214" t="str">
        <f>IFERROR(IF(AND('Classificação geral'!$J76="fem",'Classificação geral'!$K76=2,'Classificação geral'!$G76="pct"),'Classificação geral'!$B76,""),"")</f>
        <v/>
      </c>
      <c r="DO83" s="215" t="str">
        <f>IF($DN83='Classificação geral'!$B76,'Classificação geral'!$C76,"")</f>
        <v/>
      </c>
      <c r="DP83" s="215" t="str">
        <f>IF($DN83='Classificação geral'!$B76,'Classificação geral'!$D76,"")</f>
        <v/>
      </c>
      <c r="DQ83" s="215" t="str">
        <f>IF($DN83='Classificação geral'!$B76,'Classificação geral'!$J76,"")</f>
        <v/>
      </c>
      <c r="DR83" s="214" t="str">
        <f>IFERROR(IF(AND($DQ83="fem",'Classificação geral'!$K76=2),'Classificação geral'!K76,""),"")</f>
        <v/>
      </c>
      <c r="DS83" s="214" t="str">
        <f>IFERROR(IF(AND($DQ83="fem",'Classificação geral'!$K76=2),'Classificação geral'!AG76,""),"")</f>
        <v/>
      </c>
      <c r="DT83" s="214" t="str">
        <f>IFERROR(IF(AND($DQ83="fem",'Classificação geral'!$K76=2),'Classificação geral'!M76,""),"")</f>
        <v/>
      </c>
      <c r="DU83" s="214" t="str">
        <f>IFERROR(IF(AND($DQ83="fem",'Classificação geral'!$K76=2),'Classificação geral'!N76,""),"")</f>
        <v/>
      </c>
      <c r="DV83" s="214" t="str">
        <f>IFERROR(IF(AND($DQ83="fem",'Classificação geral'!$K76=2),'Classificação geral'!O76,""),"")</f>
        <v/>
      </c>
      <c r="DW83" s="214" t="str">
        <f>IFERROR(IF(AND($DQ83="fem",'Classificação geral'!$K76=2),'Classificação geral'!AH76,""),"")</f>
        <v/>
      </c>
      <c r="DX83" s="216" t="str">
        <f>IFERROR(RANK(DW83,DW:DW,0)+ COUNTIF(DW$12:$DW81,DW83),"")</f>
        <v/>
      </c>
      <c r="DY83" s="209"/>
      <c r="DZ83" s="214" t="str">
        <f>IFERROR(IF(AND('Classificação geral'!$J76="mas",'Classificação geral'!$K76=2,'Classificação geral'!$G76="pct"),'Classificação geral'!$A76,""),"")</f>
        <v/>
      </c>
      <c r="EA83" s="214" t="str">
        <f>IFERROR(IF(AND('Classificação geral'!$J76="mas",'Classificação geral'!$K76=2,'Classificação geral'!$G76="pct"),'Classificação geral'!$B76,""),"")</f>
        <v/>
      </c>
      <c r="EB83" s="215" t="str">
        <f>IF($EA83='Classificação geral'!$B76,'Classificação geral'!$C76,"")</f>
        <v/>
      </c>
      <c r="EC83" s="215" t="str">
        <f>IF($EA83='Classificação geral'!$B76,'Classificação geral'!$D76,"")</f>
        <v/>
      </c>
      <c r="ED83" s="215" t="str">
        <f>IF($EA83='Classificação geral'!$B76,'Classificação geral'!$J76,"")</f>
        <v/>
      </c>
      <c r="EE83" s="214" t="str">
        <f>IFERROR(IF(AND($ED83="mas",'Classificação geral'!$K76=2),'Classificação geral'!K76,""),"")</f>
        <v/>
      </c>
      <c r="EF83" s="214" t="str">
        <f>IFERROR(IF(AND($ED83="mas",'Classificação geral'!$K76=2),'Classificação geral'!AG76,""),"")</f>
        <v/>
      </c>
      <c r="EG83" s="214" t="str">
        <f>IFERROR(IF(AND($ED83="mas",'Classificação geral'!$K76=2),'Classificação geral'!M76,""),"")</f>
        <v/>
      </c>
      <c r="EH83" s="214" t="str">
        <f>IFERROR(IF(AND($ED83="mas",'Classificação geral'!$K76=2),'Classificação geral'!N76,""),"")</f>
        <v/>
      </c>
      <c r="EI83" s="214" t="str">
        <f>IFERROR(IF(AND($ED83="mas",'Classificação geral'!$K76=2),'Classificação geral'!O76,""),"")</f>
        <v/>
      </c>
      <c r="EJ83" s="214" t="str">
        <f>IFERROR(IF(AND($ED83="mas",'Classificação geral'!$K76=2),'Classificação geral'!AH76,""),"")</f>
        <v/>
      </c>
      <c r="EK83" s="216" t="str">
        <f>IFERROR(RANK(EJ83,EJ:EJ,0)+ COUNTIF(EJ$12:$GJ$12,EJ83),"")</f>
        <v/>
      </c>
      <c r="EL83" s="209"/>
      <c r="EM83" s="214" t="str">
        <f>IFERROR(IF(AND('Classificação geral'!$J76="fem",'Classificação geral'!$K76=3,'Classificação geral'!$G76="pct"),'Classificação geral'!$A76,""),"")</f>
        <v/>
      </c>
      <c r="EN83" s="214" t="str">
        <f>IFERROR(IF(AND('Classificação geral'!$J76="fem",'Classificação geral'!$K76=3,'Classificação geral'!$G76="pct"),'Classificação geral'!$B76,""),"")</f>
        <v/>
      </c>
      <c r="EO83" s="215" t="str">
        <f>IF($EN83='Classificação geral'!$B76,'Classificação geral'!$C76,"")</f>
        <v/>
      </c>
      <c r="EP83" s="215" t="str">
        <f>IF($EN83='Classificação geral'!$B76,'Classificação geral'!$D76,"")</f>
        <v/>
      </c>
      <c r="EQ83" s="215" t="str">
        <f>IF($EN83='Classificação geral'!$B76,'Classificação geral'!$J76,"")</f>
        <v/>
      </c>
      <c r="ER83" s="215" t="str">
        <f>IF($EQ83='Classificação geral'!$J76,'Classificação geral'!$K76,"")</f>
        <v/>
      </c>
      <c r="ES83" s="215" t="str">
        <f>IF($ER83='Classificação geral'!$K76,'Classificação geral'!$AG76,"")</f>
        <v/>
      </c>
      <c r="ET83" s="215" t="str">
        <f>IF($ER83='Classificação geral'!$K76,'Classificação geral'!$M76,"")</f>
        <v/>
      </c>
      <c r="EU83" s="215" t="str">
        <f>IF($ER83='Classificação geral'!$K76,'Classificação geral'!$N76,"")</f>
        <v/>
      </c>
      <c r="EV83" s="215" t="str">
        <f>IF($ER83='Classificação geral'!$K76,'Classificação geral'!$O76,"")</f>
        <v/>
      </c>
      <c r="EW83" s="215" t="str">
        <f>IF($ER83='Classificação geral'!$K76,'Classificação geral'!$AH76,"")</f>
        <v/>
      </c>
      <c r="EX83" s="216" t="str">
        <f>IFERROR(RANK(EW83,EW:EW,0)+ COUNTIF(EW$12:$GW81,EW83),"")</f>
        <v/>
      </c>
      <c r="EY83" s="209"/>
      <c r="EZ83" s="214" t="str">
        <f>IFERROR(IF(AND('Classificação geral'!$J76="mas",'Classificação geral'!$K76=3,'Classificação geral'!$G76="PCT"),'Classificação geral'!$A76,""),"")</f>
        <v/>
      </c>
      <c r="FA83" s="214" t="str">
        <f>IFERROR(IF(AND('Classificação geral'!$J76="mas",'Classificação geral'!$K76=3,'Classificação geral'!$G76="PCT"),'Classificação geral'!$B76,""),"")</f>
        <v/>
      </c>
      <c r="FB83" s="215" t="str">
        <f>IF($FA83='Classificação geral'!$B76,'Classificação geral'!$C76,"")</f>
        <v/>
      </c>
      <c r="FC83" s="215" t="str">
        <f>IF($FA83='Classificação geral'!$B76,'Classificação geral'!$D76,"")</f>
        <v/>
      </c>
      <c r="FD83" s="215" t="str">
        <f>IF($FA83='Classificação geral'!$B76,'Classificação geral'!$J76,"")</f>
        <v/>
      </c>
      <c r="FE83" s="214" t="str">
        <f>IFERROR(IF(AND($FD83="mas",'Classificação geral'!$K76=3),'Classificação geral'!K76,""),"")</f>
        <v/>
      </c>
      <c r="FF83" s="214" t="str">
        <f>IFERROR(IF(AND($FD83="mas",'Classificação geral'!$K76=3),'Classificação geral'!AG76,""),"")</f>
        <v/>
      </c>
      <c r="FG83" s="214" t="str">
        <f>IFERROR(IF(AND($FD83="mas",'Classificação geral'!$K76=3),'Classificação geral'!M76,""),"")</f>
        <v/>
      </c>
      <c r="FH83" s="214" t="str">
        <f>IFERROR(IF(AND($FD83="mas",'Classificação geral'!$K76=3),'Classificação geral'!N76,""),"")</f>
        <v/>
      </c>
      <c r="FI83" s="214" t="str">
        <f>IFERROR(IF(AND($FD83="mas",'Classificação geral'!$K76=3),'Classificação geral'!O76,""),"")</f>
        <v/>
      </c>
      <c r="FJ83" s="214" t="str">
        <f>IFERROR(IF(AND($FD83="mas",'Classificação geral'!$K76=3),'Classificação geral'!AH76,""),"")</f>
        <v/>
      </c>
      <c r="FK83" s="216" t="str">
        <f>IFERROR(RANK(FJ83,FJ:FJ,0)+ COUNTIF(FJ$12:$FJ81,FJ83),"")</f>
        <v/>
      </c>
    </row>
    <row r="84" spans="2:167" s="188" customFormat="1" ht="24.75" customHeight="1" x14ac:dyDescent="0.5">
      <c r="B84" s="195"/>
      <c r="C84" s="192"/>
      <c r="D84" s="192"/>
      <c r="E84" s="192"/>
      <c r="F84" s="193"/>
      <c r="G84" s="193"/>
      <c r="H84" s="193"/>
      <c r="I84" s="193"/>
      <c r="J84" s="193"/>
      <c r="K84" s="187"/>
      <c r="L84" s="187"/>
      <c r="M84" s="187"/>
      <c r="N84" s="187"/>
      <c r="O84" s="187"/>
      <c r="P84" s="194"/>
      <c r="Q84" s="194"/>
      <c r="R84" s="192"/>
      <c r="S84" s="314"/>
      <c r="T84" s="314"/>
      <c r="U84" s="314"/>
      <c r="V84" s="314"/>
      <c r="W84" s="314"/>
      <c r="X84" s="187"/>
      <c r="Y84" s="187"/>
      <c r="Z84" s="187"/>
      <c r="AB84" s="187"/>
      <c r="AC84" s="192"/>
      <c r="AD84" s="192"/>
      <c r="AE84" s="193"/>
      <c r="AF84" s="193"/>
      <c r="AG84" s="193"/>
      <c r="AH84" s="193"/>
      <c r="AI84" s="193"/>
      <c r="AJ84" s="193"/>
      <c r="AK84" s="187"/>
      <c r="AL84" s="187"/>
      <c r="AM84" s="187"/>
      <c r="AN84" s="187"/>
      <c r="AO84" s="187"/>
      <c r="AP84" s="194"/>
      <c r="AQ84" s="194"/>
      <c r="AR84" s="193"/>
      <c r="AS84" s="314"/>
      <c r="AT84" s="314"/>
      <c r="AU84" s="314"/>
      <c r="AV84" s="314"/>
      <c r="AW84" s="314"/>
      <c r="AX84" s="187"/>
      <c r="AY84" s="187"/>
      <c r="AZ84" s="187"/>
      <c r="BA84" s="187"/>
      <c r="BB84" s="187"/>
      <c r="BC84" s="192"/>
      <c r="BD84" s="192"/>
      <c r="BE84" s="194"/>
      <c r="BF84" s="193"/>
      <c r="BG84" s="193"/>
      <c r="BH84" s="193"/>
      <c r="BI84" s="193"/>
      <c r="BJ84" s="193"/>
      <c r="BK84" s="187"/>
      <c r="BL84" s="187"/>
      <c r="BM84" s="187"/>
      <c r="BN84" s="187"/>
      <c r="BO84" s="187"/>
      <c r="BP84" s="194"/>
      <c r="BQ84" s="194"/>
      <c r="BR84" s="194"/>
      <c r="BS84" s="314"/>
      <c r="BT84" s="314"/>
      <c r="BU84" s="314"/>
      <c r="BV84" s="314"/>
      <c r="BW84" s="314"/>
      <c r="BX84" s="187"/>
      <c r="BY84" s="187"/>
      <c r="BZ84" s="187"/>
      <c r="CA84" s="187"/>
      <c r="CB84" s="187"/>
      <c r="CC84" s="187"/>
      <c r="CD84" s="187"/>
      <c r="CE84" s="187"/>
      <c r="CF84" s="187"/>
      <c r="CG84" s="187"/>
      <c r="CH84" s="187"/>
      <c r="CI84" s="187"/>
      <c r="CJ84" s="187"/>
      <c r="CK84" s="187"/>
      <c r="CL84" s="187"/>
      <c r="CM84" s="214" t="str">
        <f>IFERROR(IF(AND('Classificação geral'!$J77="FEM",'Classificação geral'!$K77=1,'Classificação geral'!G77="PCT"),'Classificação geral'!A77,""),"")</f>
        <v/>
      </c>
      <c r="CN84" s="214" t="str">
        <f>IFERROR(IF(AND('Classificação geral'!$J77="FEM",'Classificação geral'!$K77=1,'Classificação geral'!G77="PCT"),'Classificação geral'!$B77,""),"")</f>
        <v/>
      </c>
      <c r="CO84" s="215" t="str">
        <f>IF($CN84='Classificação geral'!$B77,'Classificação geral'!$C77,"")</f>
        <v/>
      </c>
      <c r="CP84" s="215" t="str">
        <f>IF($CN84='Classificação geral'!$B77,'Classificação geral'!$D77,"")</f>
        <v/>
      </c>
      <c r="CQ84" s="215" t="str">
        <f>IF($CN84='Classificação geral'!$B77,'Classificação geral'!$J77,"")</f>
        <v/>
      </c>
      <c r="CR84" s="215" t="str">
        <f>IF($CQ84='Classificação geral'!$J77,'Classificação geral'!$K77,"")</f>
        <v/>
      </c>
      <c r="CS84" s="205" t="str">
        <f>IF($CR84='Classificação geral'!$K77,'Classificação geral'!$AG77,"")</f>
        <v/>
      </c>
      <c r="CT84" s="215" t="str">
        <f>IF($CR84='Classificação geral'!$K77,'Classificação geral'!$M77,"")</f>
        <v/>
      </c>
      <c r="CU84" s="215" t="str">
        <f>IF($CR84='Classificação geral'!$K77,'Classificação geral'!$N77,"")</f>
        <v/>
      </c>
      <c r="CV84" s="215" t="str">
        <f>IF($CR84='Classificação geral'!$K77,'Classificação geral'!$O77,"")</f>
        <v/>
      </c>
      <c r="CW84" s="309" t="str">
        <f>IF($CR84='Classificação geral'!$K77,'Classificação geral'!$AH77,"")</f>
        <v/>
      </c>
      <c r="CX84" s="216" t="str">
        <f>IFERROR(RANK(CW84,CW:CW,0)+ COUNTIF($CW$12:CW83,CW84),"")</f>
        <v/>
      </c>
      <c r="CY84" s="209" t="str">
        <f ca="1">IFERROR(RDEM(CX84,CX:CX,0),"")</f>
        <v/>
      </c>
      <c r="CZ84" s="214" t="str">
        <f>IFERROR(IF(AND('Classificação geral'!$J77="mas",'Classificação geral'!$K77=1,'Classificação geral'!$G77="pct"),'Classificação geral'!$A77,""),"")</f>
        <v/>
      </c>
      <c r="DA84" s="214" t="str">
        <f>IFERROR(IF(AND('Classificação geral'!$J77="mas",'Classificação geral'!$K77=1,'Classificação geral'!$G77="PCT"),'Classificação geral'!$B77,""),"")</f>
        <v/>
      </c>
      <c r="DB84" s="215" t="str">
        <f>IF($DA84='Classificação geral'!$B77,'Classificação geral'!$C77,"")</f>
        <v/>
      </c>
      <c r="DC84" s="215" t="str">
        <f>IF($DA84='Classificação geral'!$B77,'Classificação geral'!$D77,"")</f>
        <v/>
      </c>
      <c r="DD84" s="215" t="str">
        <f>IF($DA84='Classificação geral'!$B77,'Classificação geral'!$J77,"")</f>
        <v/>
      </c>
      <c r="DE84" s="214" t="str">
        <f>IFERROR(IF(AND($DD84="mas",'Classificação geral'!$K77=1),'Classificação geral'!K77,""),"")</f>
        <v/>
      </c>
      <c r="DF84" s="214" t="str">
        <f>IFERROR(IF(AND($DD84="mas",'Classificação geral'!$K77=1),'Classificação geral'!AG77,""),"")</f>
        <v/>
      </c>
      <c r="DG84" s="214" t="str">
        <f>IFERROR(IF(AND($DD84="mas",'Classificação geral'!$K77=1),'Classificação geral'!M77,""),"")</f>
        <v/>
      </c>
      <c r="DH84" s="214" t="str">
        <f>IFERROR(IF(AND($DD84="mas",'Classificação geral'!$K77=1),'Classificação geral'!N77,""),"")</f>
        <v/>
      </c>
      <c r="DI84" s="214" t="str">
        <f>IFERROR(IF(AND($DD84="mas",'Classificação geral'!$K77=1),'Classificação geral'!O77,""),"")</f>
        <v/>
      </c>
      <c r="DJ84" s="214" t="str">
        <f>IFERROR(IF(AND($DD84="mas",'Classificação geral'!$K77=1),'Classificação geral'!AH77,""),"")</f>
        <v/>
      </c>
      <c r="DK84" s="216" t="str">
        <f>IFERROR(RANK(DJ84,DJ71:DJ270,0)+ COUNTIF($DJ$12:DJ83,DJ84),"")</f>
        <v/>
      </c>
      <c r="DL84" s="209"/>
      <c r="DM84" s="214" t="str">
        <f>IFERROR(IF(AND('Classificação geral'!$J77="fem",'Classificação geral'!$K77=2,'Classificação geral'!$G77="pct"),'Classificação geral'!$A77,""),"")</f>
        <v/>
      </c>
      <c r="DN84" s="214" t="str">
        <f>IFERROR(IF(AND('Classificação geral'!$J77="fem",'Classificação geral'!$K77=2,'Classificação geral'!$G77="pct"),'Classificação geral'!$B77,""),"")</f>
        <v/>
      </c>
      <c r="DO84" s="215" t="str">
        <f>IF($DN84='Classificação geral'!$B77,'Classificação geral'!$C77,"")</f>
        <v/>
      </c>
      <c r="DP84" s="215" t="str">
        <f>IF($DN84='Classificação geral'!$B77,'Classificação geral'!$D77,"")</f>
        <v/>
      </c>
      <c r="DQ84" s="215" t="str">
        <f>IF($DN84='Classificação geral'!$B77,'Classificação geral'!$J77,"")</f>
        <v/>
      </c>
      <c r="DR84" s="214" t="str">
        <f>IFERROR(IF(AND($DQ84="fem",'Classificação geral'!$K77=2),'Classificação geral'!K77,""),"")</f>
        <v/>
      </c>
      <c r="DS84" s="214" t="str">
        <f>IFERROR(IF(AND($DQ84="fem",'Classificação geral'!$K77=2),'Classificação geral'!AG77,""),"")</f>
        <v/>
      </c>
      <c r="DT84" s="214" t="str">
        <f>IFERROR(IF(AND($DQ84="fem",'Classificação geral'!$K77=2),'Classificação geral'!M77,""),"")</f>
        <v/>
      </c>
      <c r="DU84" s="214" t="str">
        <f>IFERROR(IF(AND($DQ84="fem",'Classificação geral'!$K77=2),'Classificação geral'!N77,""),"")</f>
        <v/>
      </c>
      <c r="DV84" s="214" t="str">
        <f>IFERROR(IF(AND($DQ84="fem",'Classificação geral'!$K77=2),'Classificação geral'!O77,""),"")</f>
        <v/>
      </c>
      <c r="DW84" s="214" t="str">
        <f>IFERROR(IF(AND($DQ84="fem",'Classificação geral'!$K77=2),'Classificação geral'!AH77,""),"")</f>
        <v/>
      </c>
      <c r="DX84" s="216" t="str">
        <f>IFERROR(RANK(DW84,DW:DW,0)+ COUNTIF(DW$12:$DW82,DW84),"")</f>
        <v/>
      </c>
      <c r="DY84" s="209"/>
      <c r="DZ84" s="214" t="str">
        <f>IFERROR(IF(AND('Classificação geral'!$J77="mas",'Classificação geral'!$K77=2,'Classificação geral'!$G77="pct"),'Classificação geral'!$A77,""),"")</f>
        <v/>
      </c>
      <c r="EA84" s="214" t="str">
        <f>IFERROR(IF(AND('Classificação geral'!$J77="mas",'Classificação geral'!$K77=2,'Classificação geral'!$G77="pct"),'Classificação geral'!$B77,""),"")</f>
        <v/>
      </c>
      <c r="EB84" s="215" t="str">
        <f>IF($EA84='Classificação geral'!$B77,'Classificação geral'!$C77,"")</f>
        <v/>
      </c>
      <c r="EC84" s="215" t="str">
        <f>IF($EA84='Classificação geral'!$B77,'Classificação geral'!$D77,"")</f>
        <v/>
      </c>
      <c r="ED84" s="215" t="str">
        <f>IF($EA84='Classificação geral'!$B77,'Classificação geral'!$J77,"")</f>
        <v/>
      </c>
      <c r="EE84" s="214" t="str">
        <f>IFERROR(IF(AND($ED84="mas",'Classificação geral'!$K77=2),'Classificação geral'!K77,""),"")</f>
        <v/>
      </c>
      <c r="EF84" s="214" t="str">
        <f>IFERROR(IF(AND($ED84="mas",'Classificação geral'!$K77=2),'Classificação geral'!AG77,""),"")</f>
        <v/>
      </c>
      <c r="EG84" s="214" t="str">
        <f>IFERROR(IF(AND($ED84="mas",'Classificação geral'!$K77=2),'Classificação geral'!M77,""),"")</f>
        <v/>
      </c>
      <c r="EH84" s="214" t="str">
        <f>IFERROR(IF(AND($ED84="mas",'Classificação geral'!$K77=2),'Classificação geral'!N77,""),"")</f>
        <v/>
      </c>
      <c r="EI84" s="214" t="str">
        <f>IFERROR(IF(AND($ED84="mas",'Classificação geral'!$K77=2),'Classificação geral'!O77,""),"")</f>
        <v/>
      </c>
      <c r="EJ84" s="214" t="str">
        <f>IFERROR(IF(AND($ED84="mas",'Classificação geral'!$K77=2),'Classificação geral'!AH77,""),"")</f>
        <v/>
      </c>
      <c r="EK84" s="216" t="str">
        <f>IFERROR(RANK(EJ84,EJ:EJ,0)+ COUNTIF(EJ$12:$GJ$12,EJ84),"")</f>
        <v/>
      </c>
      <c r="EL84" s="209"/>
      <c r="EM84" s="214" t="str">
        <f>IFERROR(IF(AND('Classificação geral'!$J77="fem",'Classificação geral'!$K77=3,'Classificação geral'!$G77="pct"),'Classificação geral'!$A77,""),"")</f>
        <v/>
      </c>
      <c r="EN84" s="214" t="str">
        <f>IFERROR(IF(AND('Classificação geral'!$J77="fem",'Classificação geral'!$K77=3,'Classificação geral'!$G77="pct"),'Classificação geral'!$B77,""),"")</f>
        <v/>
      </c>
      <c r="EO84" s="215" t="str">
        <f>IF($EN84='Classificação geral'!$B77,'Classificação geral'!$C77,"")</f>
        <v/>
      </c>
      <c r="EP84" s="215" t="str">
        <f>IF($EN84='Classificação geral'!$B77,'Classificação geral'!$D77,"")</f>
        <v/>
      </c>
      <c r="EQ84" s="215" t="str">
        <f>IF($EN84='Classificação geral'!$B77,'Classificação geral'!$J77,"")</f>
        <v/>
      </c>
      <c r="ER84" s="215" t="str">
        <f>IF($EQ84='Classificação geral'!$J77,'Classificação geral'!$K77,"")</f>
        <v/>
      </c>
      <c r="ES84" s="215" t="str">
        <f>IF($ER84='Classificação geral'!$K77,'Classificação geral'!$AG77,"")</f>
        <v/>
      </c>
      <c r="ET84" s="215" t="str">
        <f>IF($ER84='Classificação geral'!$K77,'Classificação geral'!$M77,"")</f>
        <v/>
      </c>
      <c r="EU84" s="215" t="str">
        <f>IF($ER84='Classificação geral'!$K77,'Classificação geral'!$N77,"")</f>
        <v/>
      </c>
      <c r="EV84" s="215" t="str">
        <f>IF($ER84='Classificação geral'!$K77,'Classificação geral'!$O77,"")</f>
        <v/>
      </c>
      <c r="EW84" s="215" t="str">
        <f>IF($ER84='Classificação geral'!$K77,'Classificação geral'!$AH77,"")</f>
        <v/>
      </c>
      <c r="EX84" s="216" t="str">
        <f>IFERROR(RANK(EW84,EW:EW,0)+ COUNTIF(EW$12:$GW82,EW84),"")</f>
        <v/>
      </c>
      <c r="EY84" s="209"/>
      <c r="EZ84" s="214" t="str">
        <f>IFERROR(IF(AND('Classificação geral'!$J77="mas",'Classificação geral'!$K77=3,'Classificação geral'!$G77="PCT"),'Classificação geral'!$A77,""),"")</f>
        <v/>
      </c>
      <c r="FA84" s="214" t="str">
        <f>IFERROR(IF(AND('Classificação geral'!$J77="mas",'Classificação geral'!$K77=3,'Classificação geral'!$G77="PCT"),'Classificação geral'!$B77,""),"")</f>
        <v/>
      </c>
      <c r="FB84" s="215" t="str">
        <f>IF($FA84='Classificação geral'!$B77,'Classificação geral'!$C77,"")</f>
        <v/>
      </c>
      <c r="FC84" s="215" t="str">
        <f>IF($FA84='Classificação geral'!$B77,'Classificação geral'!$D77,"")</f>
        <v/>
      </c>
      <c r="FD84" s="215" t="str">
        <f>IF($FA84='Classificação geral'!$B77,'Classificação geral'!$J77,"")</f>
        <v/>
      </c>
      <c r="FE84" s="214" t="str">
        <f>IFERROR(IF(AND($FD84="mas",'Classificação geral'!$K77=3),'Classificação geral'!K77,""),"")</f>
        <v/>
      </c>
      <c r="FF84" s="214" t="str">
        <f>IFERROR(IF(AND($FD84="mas",'Classificação geral'!$K77=3),'Classificação geral'!AG77,""),"")</f>
        <v/>
      </c>
      <c r="FG84" s="214" t="str">
        <f>IFERROR(IF(AND($FD84="mas",'Classificação geral'!$K77=3),'Classificação geral'!M77,""),"")</f>
        <v/>
      </c>
      <c r="FH84" s="214" t="str">
        <f>IFERROR(IF(AND($FD84="mas",'Classificação geral'!$K77=3),'Classificação geral'!N77,""),"")</f>
        <v/>
      </c>
      <c r="FI84" s="214" t="str">
        <f>IFERROR(IF(AND($FD84="mas",'Classificação geral'!$K77=3),'Classificação geral'!O77,""),"")</f>
        <v/>
      </c>
      <c r="FJ84" s="214" t="str">
        <f>IFERROR(IF(AND($FD84="mas",'Classificação geral'!$K77=3),'Classificação geral'!AH77,""),"")</f>
        <v/>
      </c>
      <c r="FK84" s="216" t="str">
        <f>IFERROR(RANK(FJ84,FJ:FJ,0)+ COUNTIF(FJ$12:$FJ82,FJ84),"")</f>
        <v/>
      </c>
    </row>
    <row r="85" spans="2:167" s="188" customFormat="1" ht="24.75" customHeight="1" x14ac:dyDescent="0.5">
      <c r="B85" s="195"/>
      <c r="C85" s="192"/>
      <c r="D85" s="192"/>
      <c r="E85" s="192"/>
      <c r="F85" s="193"/>
      <c r="G85" s="193"/>
      <c r="H85" s="193"/>
      <c r="I85" s="193"/>
      <c r="J85" s="193"/>
      <c r="K85" s="187"/>
      <c r="L85" s="187"/>
      <c r="M85" s="187"/>
      <c r="N85" s="187"/>
      <c r="O85" s="187"/>
      <c r="P85" s="194"/>
      <c r="Q85" s="194"/>
      <c r="R85" s="192"/>
      <c r="S85" s="314"/>
      <c r="T85" s="314"/>
      <c r="U85" s="314"/>
      <c r="V85" s="314"/>
      <c r="W85" s="314"/>
      <c r="X85" s="187"/>
      <c r="Y85" s="187"/>
      <c r="Z85" s="187"/>
      <c r="AB85" s="187"/>
      <c r="AC85" s="192"/>
      <c r="AD85" s="192"/>
      <c r="AE85" s="193"/>
      <c r="AF85" s="193"/>
      <c r="AG85" s="193"/>
      <c r="AH85" s="193"/>
      <c r="AI85" s="193"/>
      <c r="AJ85" s="193"/>
      <c r="AK85" s="187"/>
      <c r="AL85" s="187"/>
      <c r="AM85" s="187"/>
      <c r="AN85" s="187"/>
      <c r="AO85" s="187"/>
      <c r="AP85" s="194"/>
      <c r="AQ85" s="194"/>
      <c r="AR85" s="193"/>
      <c r="AS85" s="314"/>
      <c r="AT85" s="314"/>
      <c r="AU85" s="314"/>
      <c r="AV85" s="314"/>
      <c r="AW85" s="314"/>
      <c r="AX85" s="187"/>
      <c r="AY85" s="187"/>
      <c r="AZ85" s="187"/>
      <c r="BA85" s="187"/>
      <c r="BB85" s="187"/>
      <c r="BC85" s="192"/>
      <c r="BD85" s="192"/>
      <c r="BE85" s="194"/>
      <c r="BF85" s="193"/>
      <c r="BG85" s="193"/>
      <c r="BH85" s="193"/>
      <c r="BI85" s="193"/>
      <c r="BJ85" s="193"/>
      <c r="BK85" s="187"/>
      <c r="BL85" s="187"/>
      <c r="BM85" s="187"/>
      <c r="BN85" s="187"/>
      <c r="BO85" s="187"/>
      <c r="BP85" s="194"/>
      <c r="BQ85" s="194"/>
      <c r="BR85" s="194"/>
      <c r="BS85" s="314"/>
      <c r="BT85" s="314"/>
      <c r="BU85" s="314"/>
      <c r="BV85" s="314"/>
      <c r="BW85" s="314"/>
      <c r="BX85" s="187"/>
      <c r="BY85" s="187"/>
      <c r="BZ85" s="187"/>
      <c r="CA85" s="187"/>
      <c r="CB85" s="187"/>
      <c r="CC85" s="187"/>
      <c r="CD85" s="187"/>
      <c r="CE85" s="187"/>
      <c r="CF85" s="187"/>
      <c r="CG85" s="187"/>
      <c r="CH85" s="187"/>
      <c r="CI85" s="187"/>
      <c r="CJ85" s="187"/>
      <c r="CK85" s="187"/>
      <c r="CL85" s="187"/>
      <c r="CM85" s="214" t="str">
        <f>IFERROR(IF(AND('Classificação geral'!$J78="FEM",'Classificação geral'!$K78=1,'Classificação geral'!G78="PCT"),'Classificação geral'!A78,""),"")</f>
        <v/>
      </c>
      <c r="CN85" s="214" t="str">
        <f>IFERROR(IF(AND('Classificação geral'!$J78="FEM",'Classificação geral'!$K78=1,'Classificação geral'!G78="PCT"),'Classificação geral'!$B78,""),"")</f>
        <v/>
      </c>
      <c r="CO85" s="215" t="str">
        <f>IF($CN85='Classificação geral'!$B78,'Classificação geral'!$C78,"")</f>
        <v/>
      </c>
      <c r="CP85" s="215" t="str">
        <f>IF($CN85='Classificação geral'!$B78,'Classificação geral'!$D78,"")</f>
        <v/>
      </c>
      <c r="CQ85" s="215" t="str">
        <f>IF($CN85='Classificação geral'!$B78,'Classificação geral'!$J78,"")</f>
        <v/>
      </c>
      <c r="CR85" s="215" t="str">
        <f>IF($CQ85='Classificação geral'!$J78,'Classificação geral'!$K78,"")</f>
        <v/>
      </c>
      <c r="CS85" s="205" t="str">
        <f>IF($CR85='Classificação geral'!$K78,'Classificação geral'!$AG78,"")</f>
        <v/>
      </c>
      <c r="CT85" s="215" t="str">
        <f>IF($CR85='Classificação geral'!$K78,'Classificação geral'!$M78,"")</f>
        <v/>
      </c>
      <c r="CU85" s="215" t="str">
        <f>IF($CR85='Classificação geral'!$K78,'Classificação geral'!$N78,"")</f>
        <v/>
      </c>
      <c r="CV85" s="215" t="str">
        <f>IF($CR85='Classificação geral'!$K78,'Classificação geral'!$O78,"")</f>
        <v/>
      </c>
      <c r="CW85" s="309" t="str">
        <f>IF($CR85='Classificação geral'!$K78,'Classificação geral'!$AH78,"")</f>
        <v/>
      </c>
      <c r="CX85" s="216" t="str">
        <f>IFERROR(RANK(CW85,CW:CW,0)+ COUNTIF($CW$12:CW84,CW85),"")</f>
        <v/>
      </c>
      <c r="CY85" s="209" t="str">
        <f ca="1">IFERROR(RDEM(CX85,CX:CX,0),"")</f>
        <v/>
      </c>
      <c r="CZ85" s="214" t="str">
        <f>IFERROR(IF(AND('Classificação geral'!$J78="mas",'Classificação geral'!$K78=1,'Classificação geral'!$G78="pct"),'Classificação geral'!$A78,""),"")</f>
        <v/>
      </c>
      <c r="DA85" s="214" t="str">
        <f>IFERROR(IF(AND('Classificação geral'!$J78="mas",'Classificação geral'!$K78=1,'Classificação geral'!$G78="PCT"),'Classificação geral'!$B78,""),"")</f>
        <v/>
      </c>
      <c r="DB85" s="215" t="str">
        <f>IF($DA85='Classificação geral'!$B78,'Classificação geral'!$C78,"")</f>
        <v/>
      </c>
      <c r="DC85" s="215" t="str">
        <f>IF($DA85='Classificação geral'!$B78,'Classificação geral'!$D78,"")</f>
        <v/>
      </c>
      <c r="DD85" s="215" t="str">
        <f>IF($DA85='Classificação geral'!$B78,'Classificação geral'!$J78,"")</f>
        <v/>
      </c>
      <c r="DE85" s="214" t="str">
        <f>IFERROR(IF(AND($DD85="mas",'Classificação geral'!$K78=1),'Classificação geral'!K78,""),"")</f>
        <v/>
      </c>
      <c r="DF85" s="214" t="str">
        <f>IFERROR(IF(AND($DD85="mas",'Classificação geral'!$K78=1),'Classificação geral'!AG78,""),"")</f>
        <v/>
      </c>
      <c r="DG85" s="214" t="str">
        <f>IFERROR(IF(AND($DD85="mas",'Classificação geral'!$K78=1),'Classificação geral'!M78,""),"")</f>
        <v/>
      </c>
      <c r="DH85" s="214" t="str">
        <f>IFERROR(IF(AND($DD85="mas",'Classificação geral'!$K78=1),'Classificação geral'!N78,""),"")</f>
        <v/>
      </c>
      <c r="DI85" s="214" t="str">
        <f>IFERROR(IF(AND($DD85="mas",'Classificação geral'!$K78=1),'Classificação geral'!O78,""),"")</f>
        <v/>
      </c>
      <c r="DJ85" s="214" t="str">
        <f>IFERROR(IF(AND($DD85="mas",'Classificação geral'!$K78=1),'Classificação geral'!AH78,""),"")</f>
        <v/>
      </c>
      <c r="DK85" s="216" t="str">
        <f>IFERROR(RANK(DJ85,DJ72:DJ271,0)+ COUNTIF($DJ$12:DJ84,DJ85),"")</f>
        <v/>
      </c>
      <c r="DL85" s="209"/>
      <c r="DM85" s="214" t="str">
        <f>IFERROR(IF(AND('Classificação geral'!$J78="fem",'Classificação geral'!$K78=2,'Classificação geral'!$G78="pct"),'Classificação geral'!$A78,""),"")</f>
        <v/>
      </c>
      <c r="DN85" s="214" t="str">
        <f>IFERROR(IF(AND('Classificação geral'!$J78="fem",'Classificação geral'!$K78=2,'Classificação geral'!$G78="pct"),'Classificação geral'!$B78,""),"")</f>
        <v/>
      </c>
      <c r="DO85" s="215" t="str">
        <f>IF($DN85='Classificação geral'!$B78,'Classificação geral'!$C78,"")</f>
        <v/>
      </c>
      <c r="DP85" s="215" t="str">
        <f>IF($DN85='Classificação geral'!$B78,'Classificação geral'!$D78,"")</f>
        <v/>
      </c>
      <c r="DQ85" s="215" t="str">
        <f>IF($DN85='Classificação geral'!$B78,'Classificação geral'!$J78,"")</f>
        <v/>
      </c>
      <c r="DR85" s="214" t="str">
        <f>IFERROR(IF(AND($DQ85="fem",'Classificação geral'!$K78=2),'Classificação geral'!K78,""),"")</f>
        <v/>
      </c>
      <c r="DS85" s="214" t="str">
        <f>IFERROR(IF(AND($DQ85="fem",'Classificação geral'!$K78=2),'Classificação geral'!AG78,""),"")</f>
        <v/>
      </c>
      <c r="DT85" s="214" t="str">
        <f>IFERROR(IF(AND($DQ85="fem",'Classificação geral'!$K78=2),'Classificação geral'!M78,""),"")</f>
        <v/>
      </c>
      <c r="DU85" s="214" t="str">
        <f>IFERROR(IF(AND($DQ85="fem",'Classificação geral'!$K78=2),'Classificação geral'!N78,""),"")</f>
        <v/>
      </c>
      <c r="DV85" s="214" t="str">
        <f>IFERROR(IF(AND($DQ85="fem",'Classificação geral'!$K78=2),'Classificação geral'!O78,""),"")</f>
        <v/>
      </c>
      <c r="DW85" s="214" t="str">
        <f>IFERROR(IF(AND($DQ85="fem",'Classificação geral'!$K78=2),'Classificação geral'!AH78,""),"")</f>
        <v/>
      </c>
      <c r="DX85" s="216" t="str">
        <f>IFERROR(RANK(DW85,DW:DW,0)+ COUNTIF(DW$12:$DW83,DW85),"")</f>
        <v/>
      </c>
      <c r="DY85" s="209"/>
      <c r="DZ85" s="214" t="str">
        <f>IFERROR(IF(AND('Classificação geral'!$J78="mas",'Classificação geral'!$K78=2,'Classificação geral'!$G78="pct"),'Classificação geral'!$A78,""),"")</f>
        <v/>
      </c>
      <c r="EA85" s="214" t="str">
        <f>IFERROR(IF(AND('Classificação geral'!$J78="mas",'Classificação geral'!$K78=2,'Classificação geral'!$G78="pct"),'Classificação geral'!$B78,""),"")</f>
        <v/>
      </c>
      <c r="EB85" s="215" t="str">
        <f>IF($EA85='Classificação geral'!$B78,'Classificação geral'!$C78,"")</f>
        <v/>
      </c>
      <c r="EC85" s="215" t="str">
        <f>IF($EA85='Classificação geral'!$B78,'Classificação geral'!$D78,"")</f>
        <v/>
      </c>
      <c r="ED85" s="215" t="str">
        <f>IF($EA85='Classificação geral'!$B78,'Classificação geral'!$J78,"")</f>
        <v/>
      </c>
      <c r="EE85" s="214" t="str">
        <f>IFERROR(IF(AND($ED85="mas",'Classificação geral'!$K78=2),'Classificação geral'!K78,""),"")</f>
        <v/>
      </c>
      <c r="EF85" s="214" t="str">
        <f>IFERROR(IF(AND($ED85="mas",'Classificação geral'!$K78=2),'Classificação geral'!AG78,""),"")</f>
        <v/>
      </c>
      <c r="EG85" s="214" t="str">
        <f>IFERROR(IF(AND($ED85="mas",'Classificação geral'!$K78=2),'Classificação geral'!M78,""),"")</f>
        <v/>
      </c>
      <c r="EH85" s="214" t="str">
        <f>IFERROR(IF(AND($ED85="mas",'Classificação geral'!$K78=2),'Classificação geral'!N78,""),"")</f>
        <v/>
      </c>
      <c r="EI85" s="214" t="str">
        <f>IFERROR(IF(AND($ED85="mas",'Classificação geral'!$K78=2),'Classificação geral'!O78,""),"")</f>
        <v/>
      </c>
      <c r="EJ85" s="214" t="str">
        <f>IFERROR(IF(AND($ED85="mas",'Classificação geral'!$K78=2),'Classificação geral'!AH78,""),"")</f>
        <v/>
      </c>
      <c r="EK85" s="216" t="str">
        <f>IFERROR(RANK(EJ85,EJ:EJ,0)+ COUNTIF(EJ$12:$GJ$12,EJ85),"")</f>
        <v/>
      </c>
      <c r="EL85" s="209"/>
      <c r="EM85" s="214" t="str">
        <f>IFERROR(IF(AND('Classificação geral'!$J78="fem",'Classificação geral'!$K78=3,'Classificação geral'!$G78="pct"),'Classificação geral'!$A78,""),"")</f>
        <v/>
      </c>
      <c r="EN85" s="214" t="str">
        <f>IFERROR(IF(AND('Classificação geral'!$J78="fem",'Classificação geral'!$K78=3,'Classificação geral'!$G78="pct"),'Classificação geral'!$B78,""),"")</f>
        <v/>
      </c>
      <c r="EO85" s="215" t="str">
        <f>IF($EN85='Classificação geral'!$B78,'Classificação geral'!$C78,"")</f>
        <v/>
      </c>
      <c r="EP85" s="215" t="str">
        <f>IF($EN85='Classificação geral'!$B78,'Classificação geral'!$D78,"")</f>
        <v/>
      </c>
      <c r="EQ85" s="215" t="str">
        <f>IF($EN85='Classificação geral'!$B78,'Classificação geral'!$J78,"")</f>
        <v/>
      </c>
      <c r="ER85" s="215" t="str">
        <f>IF($EQ85='Classificação geral'!$J78,'Classificação geral'!$K78,"")</f>
        <v/>
      </c>
      <c r="ES85" s="215" t="str">
        <f>IF($ER85='Classificação geral'!$K78,'Classificação geral'!$AG78,"")</f>
        <v/>
      </c>
      <c r="ET85" s="215" t="str">
        <f>IF($ER85='Classificação geral'!$K78,'Classificação geral'!$M78,"")</f>
        <v/>
      </c>
      <c r="EU85" s="215" t="str">
        <f>IF($ER85='Classificação geral'!$K78,'Classificação geral'!$N78,"")</f>
        <v/>
      </c>
      <c r="EV85" s="215" t="str">
        <f>IF($ER85='Classificação geral'!$K78,'Classificação geral'!$O78,"")</f>
        <v/>
      </c>
      <c r="EW85" s="215" t="str">
        <f>IF($ER85='Classificação geral'!$K78,'Classificação geral'!$AH78,"")</f>
        <v/>
      </c>
      <c r="EX85" s="216" t="str">
        <f>IFERROR(RANK(EW85,EW:EW,0)+ COUNTIF(EW$12:$GW83,EW85),"")</f>
        <v/>
      </c>
      <c r="EY85" s="209"/>
      <c r="EZ85" s="214" t="str">
        <f>IFERROR(IF(AND('Classificação geral'!$J78="mas",'Classificação geral'!$K78=3,'Classificação geral'!$G78="PCT"),'Classificação geral'!$A78,""),"")</f>
        <v/>
      </c>
      <c r="FA85" s="214" t="str">
        <f>IFERROR(IF(AND('Classificação geral'!$J78="mas",'Classificação geral'!$K78=3,'Classificação geral'!$G78="PCT"),'Classificação geral'!$B78,""),"")</f>
        <v/>
      </c>
      <c r="FB85" s="215" t="str">
        <f>IF($FA85='Classificação geral'!$B78,'Classificação geral'!$C78,"")</f>
        <v/>
      </c>
      <c r="FC85" s="215" t="str">
        <f>IF($FA85='Classificação geral'!$B78,'Classificação geral'!$D78,"")</f>
        <v/>
      </c>
      <c r="FD85" s="215" t="str">
        <f>IF($FA85='Classificação geral'!$B78,'Classificação geral'!$J78,"")</f>
        <v/>
      </c>
      <c r="FE85" s="214" t="str">
        <f>IFERROR(IF(AND($FD85="mas",'Classificação geral'!$K78=3),'Classificação geral'!K78,""),"")</f>
        <v/>
      </c>
      <c r="FF85" s="214" t="str">
        <f>IFERROR(IF(AND($FD85="mas",'Classificação geral'!$K78=3),'Classificação geral'!AG78,""),"")</f>
        <v/>
      </c>
      <c r="FG85" s="214" t="str">
        <f>IFERROR(IF(AND($FD85="mas",'Classificação geral'!$K78=3),'Classificação geral'!M78,""),"")</f>
        <v/>
      </c>
      <c r="FH85" s="214" t="str">
        <f>IFERROR(IF(AND($FD85="mas",'Classificação geral'!$K78=3),'Classificação geral'!N78,""),"")</f>
        <v/>
      </c>
      <c r="FI85" s="214" t="str">
        <f>IFERROR(IF(AND($FD85="mas",'Classificação geral'!$K78=3),'Classificação geral'!O78,""),"")</f>
        <v/>
      </c>
      <c r="FJ85" s="214" t="str">
        <f>IFERROR(IF(AND($FD85="mas",'Classificação geral'!$K78=3),'Classificação geral'!AH78,""),"")</f>
        <v/>
      </c>
      <c r="FK85" s="216" t="str">
        <f>IFERROR(RANK(FJ85,FJ:FJ,0)+ COUNTIF(FJ$12:$FJ83,FJ85),"")</f>
        <v/>
      </c>
    </row>
    <row r="86" spans="2:167" s="188" customFormat="1" ht="24.75" customHeight="1" x14ac:dyDescent="0.5">
      <c r="B86" s="195"/>
      <c r="C86" s="192"/>
      <c r="D86" s="192"/>
      <c r="E86" s="192"/>
      <c r="F86" s="193"/>
      <c r="G86" s="193"/>
      <c r="H86" s="193"/>
      <c r="I86" s="193"/>
      <c r="J86" s="193"/>
      <c r="K86" s="187"/>
      <c r="L86" s="187"/>
      <c r="M86" s="187"/>
      <c r="N86" s="187"/>
      <c r="O86" s="187"/>
      <c r="P86" s="194"/>
      <c r="Q86" s="194"/>
      <c r="R86" s="192"/>
      <c r="S86" s="314"/>
      <c r="T86" s="314"/>
      <c r="U86" s="314"/>
      <c r="V86" s="314"/>
      <c r="W86" s="314"/>
      <c r="X86" s="187"/>
      <c r="Y86" s="187"/>
      <c r="Z86" s="187"/>
      <c r="AB86" s="187"/>
      <c r="AC86" s="192"/>
      <c r="AD86" s="192"/>
      <c r="AE86" s="193"/>
      <c r="AF86" s="193"/>
      <c r="AG86" s="193"/>
      <c r="AH86" s="193"/>
      <c r="AI86" s="193"/>
      <c r="AJ86" s="193"/>
      <c r="AK86" s="187"/>
      <c r="AL86" s="187"/>
      <c r="AM86" s="187"/>
      <c r="AN86" s="187"/>
      <c r="AO86" s="187"/>
      <c r="AP86" s="194"/>
      <c r="AQ86" s="194"/>
      <c r="AR86" s="193"/>
      <c r="AS86" s="314"/>
      <c r="AT86" s="314"/>
      <c r="AU86" s="314"/>
      <c r="AV86" s="314"/>
      <c r="AW86" s="314"/>
      <c r="AX86" s="187"/>
      <c r="AY86" s="187"/>
      <c r="AZ86" s="187"/>
      <c r="BA86" s="187"/>
      <c r="BB86" s="187"/>
      <c r="BC86" s="192"/>
      <c r="BD86" s="192"/>
      <c r="BE86" s="194"/>
      <c r="BF86" s="193"/>
      <c r="BG86" s="193"/>
      <c r="BH86" s="193"/>
      <c r="BI86" s="193"/>
      <c r="BJ86" s="193"/>
      <c r="BK86" s="187"/>
      <c r="BL86" s="187"/>
      <c r="BM86" s="187"/>
      <c r="BN86" s="187"/>
      <c r="BO86" s="187"/>
      <c r="BP86" s="194"/>
      <c r="BQ86" s="194"/>
      <c r="BR86" s="194"/>
      <c r="BS86" s="314"/>
      <c r="BT86" s="314"/>
      <c r="BU86" s="314"/>
      <c r="BV86" s="314"/>
      <c r="BW86" s="314"/>
      <c r="BX86" s="187"/>
      <c r="BY86" s="187"/>
      <c r="BZ86" s="187"/>
      <c r="CA86" s="187"/>
      <c r="CB86" s="187"/>
      <c r="CC86" s="187"/>
      <c r="CD86" s="187"/>
      <c r="CE86" s="187"/>
      <c r="CF86" s="187"/>
      <c r="CG86" s="187"/>
      <c r="CH86" s="187"/>
      <c r="CI86" s="187"/>
      <c r="CJ86" s="187"/>
      <c r="CK86" s="187"/>
      <c r="CL86" s="187"/>
      <c r="CM86" s="214" t="str">
        <f>IFERROR(IF(AND('Classificação geral'!$J79="FEM",'Classificação geral'!$K79=1,'Classificação geral'!G79="PCT"),'Classificação geral'!A79,""),"")</f>
        <v/>
      </c>
      <c r="CN86" s="214" t="str">
        <f>IFERROR(IF(AND('Classificação geral'!$J79="FEM",'Classificação geral'!$K79=1,'Classificação geral'!G79="PCT"),'Classificação geral'!$B79,""),"")</f>
        <v/>
      </c>
      <c r="CO86" s="215" t="str">
        <f>IF($CN86='Classificação geral'!$B79,'Classificação geral'!$C79,"")</f>
        <v/>
      </c>
      <c r="CP86" s="215" t="str">
        <f>IF($CN86='Classificação geral'!$B79,'Classificação geral'!$D79,"")</f>
        <v/>
      </c>
      <c r="CQ86" s="215" t="str">
        <f>IF($CN86='Classificação geral'!$B79,'Classificação geral'!$J79,"")</f>
        <v/>
      </c>
      <c r="CR86" s="215" t="str">
        <f>IF($CQ86='Classificação geral'!$J79,'Classificação geral'!$K79,"")</f>
        <v/>
      </c>
      <c r="CS86" s="205" t="str">
        <f>IF($CR86='Classificação geral'!$K79,'Classificação geral'!$AG79,"")</f>
        <v/>
      </c>
      <c r="CT86" s="215" t="str">
        <f>IF($CR86='Classificação geral'!$K79,'Classificação geral'!$M79,"")</f>
        <v/>
      </c>
      <c r="CU86" s="215" t="str">
        <f>IF($CR86='Classificação geral'!$K79,'Classificação geral'!$N79,"")</f>
        <v/>
      </c>
      <c r="CV86" s="215" t="str">
        <f>IF($CR86='Classificação geral'!$K79,'Classificação geral'!$O79,"")</f>
        <v/>
      </c>
      <c r="CW86" s="309" t="str">
        <f>IF($CR86='Classificação geral'!$K79,'Classificação geral'!$AH79,"")</f>
        <v/>
      </c>
      <c r="CX86" s="216" t="str">
        <f>IFERROR(RANK(CW86,CW:CW,0)+ COUNTIF($CW$12:CW85,CW86),"")</f>
        <v/>
      </c>
      <c r="CY86" s="209" t="str">
        <f ca="1">IFERROR(RDEM(CX86,CX:CX,0),"")</f>
        <v/>
      </c>
      <c r="CZ86" s="214" t="str">
        <f>IFERROR(IF(AND('Classificação geral'!$J79="mas",'Classificação geral'!$K79=1,'Classificação geral'!$G79="pct"),'Classificação geral'!$A79,""),"")</f>
        <v/>
      </c>
      <c r="DA86" s="214" t="str">
        <f>IFERROR(IF(AND('Classificação geral'!$J79="mas",'Classificação geral'!$K79=1,'Classificação geral'!$G79="PCT"),'Classificação geral'!$B79,""),"")</f>
        <v/>
      </c>
      <c r="DB86" s="215" t="str">
        <f>IF($DA86='Classificação geral'!$B79,'Classificação geral'!$C79,"")</f>
        <v/>
      </c>
      <c r="DC86" s="215" t="str">
        <f>IF($DA86='Classificação geral'!$B79,'Classificação geral'!$D79,"")</f>
        <v/>
      </c>
      <c r="DD86" s="215" t="str">
        <f>IF($DA86='Classificação geral'!$B79,'Classificação geral'!$J79,"")</f>
        <v/>
      </c>
      <c r="DE86" s="214" t="str">
        <f>IFERROR(IF(AND($DD86="mas",'Classificação geral'!$K79=1),'Classificação geral'!K79,""),"")</f>
        <v/>
      </c>
      <c r="DF86" s="214" t="str">
        <f>IFERROR(IF(AND($DD86="mas",'Classificação geral'!$K79=1),'Classificação geral'!AG79,""),"")</f>
        <v/>
      </c>
      <c r="DG86" s="214" t="str">
        <f>IFERROR(IF(AND($DD86="mas",'Classificação geral'!$K79=1),'Classificação geral'!M79,""),"")</f>
        <v/>
      </c>
      <c r="DH86" s="214" t="str">
        <f>IFERROR(IF(AND($DD86="mas",'Classificação geral'!$K79=1),'Classificação geral'!N79,""),"")</f>
        <v/>
      </c>
      <c r="DI86" s="214" t="str">
        <f>IFERROR(IF(AND($DD86="mas",'Classificação geral'!$K79=1),'Classificação geral'!O79,""),"")</f>
        <v/>
      </c>
      <c r="DJ86" s="214" t="str">
        <f>IFERROR(IF(AND($DD86="mas",'Classificação geral'!$K79=1),'Classificação geral'!AH79,""),"")</f>
        <v/>
      </c>
      <c r="DK86" s="216" t="str">
        <f>IFERROR(RANK(DJ86,DJ73:DJ272,0)+ COUNTIF($DJ$12:DJ85,DJ86),"")</f>
        <v/>
      </c>
      <c r="DL86" s="209"/>
      <c r="DM86" s="214" t="str">
        <f>IFERROR(IF(AND('Classificação geral'!$J79="fem",'Classificação geral'!$K79=2,'Classificação geral'!$G79="pct"),'Classificação geral'!$A79,""),"")</f>
        <v/>
      </c>
      <c r="DN86" s="214" t="str">
        <f>IFERROR(IF(AND('Classificação geral'!$J79="fem",'Classificação geral'!$K79=2,'Classificação geral'!$G79="pct"),'Classificação geral'!$B79,""),"")</f>
        <v/>
      </c>
      <c r="DO86" s="215" t="str">
        <f>IF($DN86='Classificação geral'!$B79,'Classificação geral'!$C79,"")</f>
        <v/>
      </c>
      <c r="DP86" s="215" t="str">
        <f>IF($DN86='Classificação geral'!$B79,'Classificação geral'!$D79,"")</f>
        <v/>
      </c>
      <c r="DQ86" s="215" t="str">
        <f>IF($DN86='Classificação geral'!$B79,'Classificação geral'!$J79,"")</f>
        <v/>
      </c>
      <c r="DR86" s="214" t="str">
        <f>IFERROR(IF(AND($DQ86="fem",'Classificação geral'!$K79=2),'Classificação geral'!K79,""),"")</f>
        <v/>
      </c>
      <c r="DS86" s="214" t="str">
        <f>IFERROR(IF(AND($DQ86="fem",'Classificação geral'!$K79=2),'Classificação geral'!AG79,""),"")</f>
        <v/>
      </c>
      <c r="DT86" s="214" t="str">
        <f>IFERROR(IF(AND($DQ86="fem",'Classificação geral'!$K79=2),'Classificação geral'!M79,""),"")</f>
        <v/>
      </c>
      <c r="DU86" s="214" t="str">
        <f>IFERROR(IF(AND($DQ86="fem",'Classificação geral'!$K79=2),'Classificação geral'!N79,""),"")</f>
        <v/>
      </c>
      <c r="DV86" s="214" t="str">
        <f>IFERROR(IF(AND($DQ86="fem",'Classificação geral'!$K79=2),'Classificação geral'!O79,""),"")</f>
        <v/>
      </c>
      <c r="DW86" s="214" t="str">
        <f>IFERROR(IF(AND($DQ86="fem",'Classificação geral'!$K79=2),'Classificação geral'!AH79,""),"")</f>
        <v/>
      </c>
      <c r="DX86" s="216" t="str">
        <f>IFERROR(RANK(DW86,DW:DW,0)+ COUNTIF(DW$12:$DW84,DW86),"")</f>
        <v/>
      </c>
      <c r="DY86" s="209"/>
      <c r="DZ86" s="214" t="str">
        <f>IFERROR(IF(AND('Classificação geral'!$J79="mas",'Classificação geral'!$K79=2,'Classificação geral'!$G79="pct"),'Classificação geral'!$A79,""),"")</f>
        <v/>
      </c>
      <c r="EA86" s="214" t="str">
        <f>IFERROR(IF(AND('Classificação geral'!$J79="mas",'Classificação geral'!$K79=2,'Classificação geral'!$G79="pct"),'Classificação geral'!$B79,""),"")</f>
        <v/>
      </c>
      <c r="EB86" s="215" t="str">
        <f>IF($EA86='Classificação geral'!$B79,'Classificação geral'!$C79,"")</f>
        <v/>
      </c>
      <c r="EC86" s="215" t="str">
        <f>IF($EA86='Classificação geral'!$B79,'Classificação geral'!$D79,"")</f>
        <v/>
      </c>
      <c r="ED86" s="215" t="str">
        <f>IF($EA86='Classificação geral'!$B79,'Classificação geral'!$J79,"")</f>
        <v/>
      </c>
      <c r="EE86" s="214" t="str">
        <f>IFERROR(IF(AND($ED86="mas",'Classificação geral'!$K79=2),'Classificação geral'!K79,""),"")</f>
        <v/>
      </c>
      <c r="EF86" s="214" t="str">
        <f>IFERROR(IF(AND($ED86="mas",'Classificação geral'!$K79=2),'Classificação geral'!AG79,""),"")</f>
        <v/>
      </c>
      <c r="EG86" s="214" t="str">
        <f>IFERROR(IF(AND($ED86="mas",'Classificação geral'!$K79=2),'Classificação geral'!M79,""),"")</f>
        <v/>
      </c>
      <c r="EH86" s="214" t="str">
        <f>IFERROR(IF(AND($ED86="mas",'Classificação geral'!$K79=2),'Classificação geral'!N79,""),"")</f>
        <v/>
      </c>
      <c r="EI86" s="214" t="str">
        <f>IFERROR(IF(AND($ED86="mas",'Classificação geral'!$K79=2),'Classificação geral'!O79,""),"")</f>
        <v/>
      </c>
      <c r="EJ86" s="214" t="str">
        <f>IFERROR(IF(AND($ED86="mas",'Classificação geral'!$K79=2),'Classificação geral'!AH79,""),"")</f>
        <v/>
      </c>
      <c r="EK86" s="216" t="str">
        <f>IFERROR(RANK(EJ86,EJ:EJ,0)+ COUNTIF(EJ$12:$GJ$12,EJ86),"")</f>
        <v/>
      </c>
      <c r="EL86" s="209"/>
      <c r="EM86" s="214" t="str">
        <f>IFERROR(IF(AND('Classificação geral'!$J79="fem",'Classificação geral'!$K79=3,'Classificação geral'!$G79="pct"),'Classificação geral'!$A79,""),"")</f>
        <v/>
      </c>
      <c r="EN86" s="214" t="str">
        <f>IFERROR(IF(AND('Classificação geral'!$J79="fem",'Classificação geral'!$K79=3,'Classificação geral'!$G79="pct"),'Classificação geral'!$B79,""),"")</f>
        <v/>
      </c>
      <c r="EO86" s="215" t="str">
        <f>IF($EN86='Classificação geral'!$B79,'Classificação geral'!$C79,"")</f>
        <v/>
      </c>
      <c r="EP86" s="215" t="str">
        <f>IF($EN86='Classificação geral'!$B79,'Classificação geral'!$D79,"")</f>
        <v/>
      </c>
      <c r="EQ86" s="215" t="str">
        <f>IF($EN86='Classificação geral'!$B79,'Classificação geral'!$J79,"")</f>
        <v/>
      </c>
      <c r="ER86" s="215" t="str">
        <f>IF($EQ86='Classificação geral'!$J79,'Classificação geral'!$K79,"")</f>
        <v/>
      </c>
      <c r="ES86" s="215" t="str">
        <f>IF($ER86='Classificação geral'!$K79,'Classificação geral'!$AG79,"")</f>
        <v/>
      </c>
      <c r="ET86" s="215" t="str">
        <f>IF($ER86='Classificação geral'!$K79,'Classificação geral'!$M79,"")</f>
        <v/>
      </c>
      <c r="EU86" s="215" t="str">
        <f>IF($ER86='Classificação geral'!$K79,'Classificação geral'!$N79,"")</f>
        <v/>
      </c>
      <c r="EV86" s="215" t="str">
        <f>IF($ER86='Classificação geral'!$K79,'Classificação geral'!$O79,"")</f>
        <v/>
      </c>
      <c r="EW86" s="215" t="str">
        <f>IF($ER86='Classificação geral'!$K79,'Classificação geral'!$AH79,"")</f>
        <v/>
      </c>
      <c r="EX86" s="216" t="str">
        <f>IFERROR(RANK(EW86,EW:EW,0)+ COUNTIF(EW$12:$GW84,EW86),"")</f>
        <v/>
      </c>
      <c r="EY86" s="209"/>
      <c r="EZ86" s="214" t="str">
        <f>IFERROR(IF(AND('Classificação geral'!$J79="mas",'Classificação geral'!$K79=3,'Classificação geral'!$G79="PCT"),'Classificação geral'!$A79,""),"")</f>
        <v/>
      </c>
      <c r="FA86" s="214" t="str">
        <f>IFERROR(IF(AND('Classificação geral'!$J79="mas",'Classificação geral'!$K79=3,'Classificação geral'!$G79="PCT"),'Classificação geral'!$B79,""),"")</f>
        <v/>
      </c>
      <c r="FB86" s="215" t="str">
        <f>IF($FA86='Classificação geral'!$B79,'Classificação geral'!$C79,"")</f>
        <v/>
      </c>
      <c r="FC86" s="215" t="str">
        <f>IF($FA86='Classificação geral'!$B79,'Classificação geral'!$D79,"")</f>
        <v/>
      </c>
      <c r="FD86" s="215" t="str">
        <f>IF($FA86='Classificação geral'!$B79,'Classificação geral'!$J79,"")</f>
        <v/>
      </c>
      <c r="FE86" s="214" t="str">
        <f>IFERROR(IF(AND($FD86="mas",'Classificação geral'!$K79=3),'Classificação geral'!K79,""),"")</f>
        <v/>
      </c>
      <c r="FF86" s="214" t="str">
        <f>IFERROR(IF(AND($FD86="mas",'Classificação geral'!$K79=3),'Classificação geral'!AG79,""),"")</f>
        <v/>
      </c>
      <c r="FG86" s="214" t="str">
        <f>IFERROR(IF(AND($FD86="mas",'Classificação geral'!$K79=3),'Classificação geral'!M79,""),"")</f>
        <v/>
      </c>
      <c r="FH86" s="214" t="str">
        <f>IFERROR(IF(AND($FD86="mas",'Classificação geral'!$K79=3),'Classificação geral'!N79,""),"")</f>
        <v/>
      </c>
      <c r="FI86" s="214" t="str">
        <f>IFERROR(IF(AND($FD86="mas",'Classificação geral'!$K79=3),'Classificação geral'!O79,""),"")</f>
        <v/>
      </c>
      <c r="FJ86" s="214" t="str">
        <f>IFERROR(IF(AND($FD86="mas",'Classificação geral'!$K79=3),'Classificação geral'!AH79,""),"")</f>
        <v/>
      </c>
      <c r="FK86" s="216" t="str">
        <f>IFERROR(RANK(FJ86,FJ:FJ,0)+ COUNTIF(FJ$12:$FJ84,FJ86),"")</f>
        <v/>
      </c>
    </row>
    <row r="87" spans="2:167" s="188" customFormat="1" ht="24.75" customHeight="1" x14ac:dyDescent="0.5">
      <c r="B87" s="195"/>
      <c r="C87" s="192"/>
      <c r="D87" s="192"/>
      <c r="E87" s="192"/>
      <c r="F87" s="193"/>
      <c r="G87" s="193"/>
      <c r="H87" s="193"/>
      <c r="I87" s="193"/>
      <c r="J87" s="193"/>
      <c r="K87" s="187"/>
      <c r="L87" s="187"/>
      <c r="M87" s="187"/>
      <c r="N87" s="187"/>
      <c r="O87" s="187"/>
      <c r="P87" s="194"/>
      <c r="Q87" s="194"/>
      <c r="R87" s="192"/>
      <c r="S87" s="314"/>
      <c r="T87" s="314"/>
      <c r="U87" s="314"/>
      <c r="V87" s="314"/>
      <c r="W87" s="314"/>
      <c r="X87" s="187"/>
      <c r="Y87" s="187"/>
      <c r="Z87" s="187"/>
      <c r="AB87" s="187"/>
      <c r="AC87" s="192"/>
      <c r="AD87" s="192"/>
      <c r="AE87" s="193"/>
      <c r="AF87" s="193"/>
      <c r="AG87" s="193"/>
      <c r="AH87" s="193"/>
      <c r="AI87" s="193"/>
      <c r="AJ87" s="193"/>
      <c r="AK87" s="187"/>
      <c r="AL87" s="187"/>
      <c r="AM87" s="187"/>
      <c r="AN87" s="187"/>
      <c r="AO87" s="187"/>
      <c r="AP87" s="194"/>
      <c r="AQ87" s="194"/>
      <c r="AR87" s="193"/>
      <c r="AS87" s="314"/>
      <c r="AT87" s="314"/>
      <c r="AU87" s="314"/>
      <c r="AV87" s="314"/>
      <c r="AW87" s="314"/>
      <c r="AX87" s="187"/>
      <c r="AY87" s="187"/>
      <c r="AZ87" s="187"/>
      <c r="BA87" s="187"/>
      <c r="BB87" s="187"/>
      <c r="BC87" s="192"/>
      <c r="BD87" s="192"/>
      <c r="BE87" s="194"/>
      <c r="BF87" s="193"/>
      <c r="BG87" s="193"/>
      <c r="BH87" s="193"/>
      <c r="BI87" s="193"/>
      <c r="BJ87" s="193"/>
      <c r="BK87" s="187"/>
      <c r="BL87" s="187"/>
      <c r="BM87" s="187"/>
      <c r="BN87" s="187"/>
      <c r="BO87" s="187"/>
      <c r="BP87" s="194"/>
      <c r="BQ87" s="194"/>
      <c r="BR87" s="194"/>
      <c r="BS87" s="314"/>
      <c r="BT87" s="314"/>
      <c r="BU87" s="314"/>
      <c r="BV87" s="314"/>
      <c r="BW87" s="314"/>
      <c r="BX87" s="187"/>
      <c r="BY87" s="187"/>
      <c r="BZ87" s="187"/>
      <c r="CA87" s="187"/>
      <c r="CB87" s="187"/>
      <c r="CC87" s="187"/>
      <c r="CD87" s="187"/>
      <c r="CE87" s="187"/>
      <c r="CF87" s="187"/>
      <c r="CG87" s="187"/>
      <c r="CH87" s="187"/>
      <c r="CI87" s="187"/>
      <c r="CJ87" s="187"/>
      <c r="CK87" s="187"/>
      <c r="CL87" s="187"/>
      <c r="CM87" s="214" t="str">
        <f>IFERROR(IF(AND('Classificação geral'!$J80="FEM",'Classificação geral'!$K80=1,'Classificação geral'!G80="PCT"),'Classificação geral'!A80,""),"")</f>
        <v/>
      </c>
      <c r="CN87" s="214" t="str">
        <f>IFERROR(IF(AND('Classificação geral'!$J80="FEM",'Classificação geral'!$K80=1,'Classificação geral'!G80="PCT"),'Classificação geral'!$B80,""),"")</f>
        <v/>
      </c>
      <c r="CO87" s="215" t="str">
        <f>IF($CN87='Classificação geral'!$B80,'Classificação geral'!$C80,"")</f>
        <v/>
      </c>
      <c r="CP87" s="215" t="str">
        <f>IF($CN87='Classificação geral'!$B80,'Classificação geral'!$D80,"")</f>
        <v/>
      </c>
      <c r="CQ87" s="215" t="str">
        <f>IF($CN87='Classificação geral'!$B80,'Classificação geral'!$J80,"")</f>
        <v/>
      </c>
      <c r="CR87" s="215" t="str">
        <f>IF($CQ87='Classificação geral'!$J80,'Classificação geral'!$K80,"")</f>
        <v/>
      </c>
      <c r="CS87" s="205" t="str">
        <f>IF($CR87='Classificação geral'!$K80,'Classificação geral'!$AG80,"")</f>
        <v/>
      </c>
      <c r="CT87" s="215" t="str">
        <f>IF($CR87='Classificação geral'!$K80,'Classificação geral'!$M80,"")</f>
        <v/>
      </c>
      <c r="CU87" s="215" t="str">
        <f>IF($CR87='Classificação geral'!$K80,'Classificação geral'!$N80,"")</f>
        <v/>
      </c>
      <c r="CV87" s="215" t="str">
        <f>IF($CR87='Classificação geral'!$K80,'Classificação geral'!$O80,"")</f>
        <v/>
      </c>
      <c r="CW87" s="309" t="str">
        <f>IF($CR87='Classificação geral'!$K80,'Classificação geral'!$AH80,"")</f>
        <v/>
      </c>
      <c r="CX87" s="216" t="str">
        <f>IFERROR(RANK(CW87,CW:CW,0)+ COUNTIF($CW$12:CW86,CW87),"")</f>
        <v/>
      </c>
      <c r="CY87" s="209" t="str">
        <f ca="1">IFERROR(RDEM(CX87,CX:CX,0),"")</f>
        <v/>
      </c>
      <c r="CZ87" s="214" t="str">
        <f>IFERROR(IF(AND('Classificação geral'!$J80="mas",'Classificação geral'!$K80=1,'Classificação geral'!$G80="pct"),'Classificação geral'!$A80,""),"")</f>
        <v/>
      </c>
      <c r="DA87" s="214" t="str">
        <f>IFERROR(IF(AND('Classificação geral'!$J80="mas",'Classificação geral'!$K80=1,'Classificação geral'!$G80="PCT"),'Classificação geral'!$B80,""),"")</f>
        <v/>
      </c>
      <c r="DB87" s="215" t="str">
        <f>IF($DA87='Classificação geral'!$B80,'Classificação geral'!$C80,"")</f>
        <v/>
      </c>
      <c r="DC87" s="215" t="str">
        <f>IF($DA87='Classificação geral'!$B80,'Classificação geral'!$D80,"")</f>
        <v/>
      </c>
      <c r="DD87" s="215" t="str">
        <f>IF($DA87='Classificação geral'!$B80,'Classificação geral'!$J80,"")</f>
        <v/>
      </c>
      <c r="DE87" s="214" t="str">
        <f>IFERROR(IF(AND($DD87="mas",'Classificação geral'!$K80=1),'Classificação geral'!K80,""),"")</f>
        <v/>
      </c>
      <c r="DF87" s="214" t="str">
        <f>IFERROR(IF(AND($DD87="mas",'Classificação geral'!$K80=1),'Classificação geral'!AG80,""),"")</f>
        <v/>
      </c>
      <c r="DG87" s="214" t="str">
        <f>IFERROR(IF(AND($DD87="mas",'Classificação geral'!$K80=1),'Classificação geral'!M80,""),"")</f>
        <v/>
      </c>
      <c r="DH87" s="214" t="str">
        <f>IFERROR(IF(AND($DD87="mas",'Classificação geral'!$K80=1),'Classificação geral'!N80,""),"")</f>
        <v/>
      </c>
      <c r="DI87" s="214" t="str">
        <f>IFERROR(IF(AND($DD87="mas",'Classificação geral'!$K80=1),'Classificação geral'!O80,""),"")</f>
        <v/>
      </c>
      <c r="DJ87" s="214" t="str">
        <f>IFERROR(IF(AND($DD87="mas",'Classificação geral'!$K80=1),'Classificação geral'!AH80,""),"")</f>
        <v/>
      </c>
      <c r="DK87" s="216" t="str">
        <f>IFERROR(RANK(DJ87,DJ74:DJ273,0)+ COUNTIF($DJ$12:DJ86,DJ87),"")</f>
        <v/>
      </c>
      <c r="DL87" s="209"/>
      <c r="DM87" s="214" t="str">
        <f>IFERROR(IF(AND('Classificação geral'!$J80="fem",'Classificação geral'!$K80=2,'Classificação geral'!$G80="pct"),'Classificação geral'!$A80,""),"")</f>
        <v/>
      </c>
      <c r="DN87" s="214" t="str">
        <f>IFERROR(IF(AND('Classificação geral'!$J80="fem",'Classificação geral'!$K80=2,'Classificação geral'!$G80="pct"),'Classificação geral'!$B80,""),"")</f>
        <v/>
      </c>
      <c r="DO87" s="215" t="str">
        <f>IF($DN87='Classificação geral'!$B80,'Classificação geral'!$C80,"")</f>
        <v/>
      </c>
      <c r="DP87" s="215" t="str">
        <f>IF($DN87='Classificação geral'!$B80,'Classificação geral'!$D80,"")</f>
        <v/>
      </c>
      <c r="DQ87" s="215" t="str">
        <f>IF($DN87='Classificação geral'!$B80,'Classificação geral'!$J80,"")</f>
        <v/>
      </c>
      <c r="DR87" s="214" t="str">
        <f>IFERROR(IF(AND($DQ87="fem",'Classificação geral'!$K80=2),'Classificação geral'!K80,""),"")</f>
        <v/>
      </c>
      <c r="DS87" s="214" t="str">
        <f>IFERROR(IF(AND($DQ87="fem",'Classificação geral'!$K80=2),'Classificação geral'!AG80,""),"")</f>
        <v/>
      </c>
      <c r="DT87" s="214" t="str">
        <f>IFERROR(IF(AND($DQ87="fem",'Classificação geral'!$K80=2),'Classificação geral'!M80,""),"")</f>
        <v/>
      </c>
      <c r="DU87" s="214" t="str">
        <f>IFERROR(IF(AND($DQ87="fem",'Classificação geral'!$K80=2),'Classificação geral'!N80,""),"")</f>
        <v/>
      </c>
      <c r="DV87" s="214" t="str">
        <f>IFERROR(IF(AND($DQ87="fem",'Classificação geral'!$K80=2),'Classificação geral'!O80,""),"")</f>
        <v/>
      </c>
      <c r="DW87" s="214" t="str">
        <f>IFERROR(IF(AND($DQ87="fem",'Classificação geral'!$K80=2),'Classificação geral'!AH80,""),"")</f>
        <v/>
      </c>
      <c r="DX87" s="216" t="str">
        <f>IFERROR(RANK(DW87,DW:DW,0)+ COUNTIF(DW$12:$DW85,DW87),"")</f>
        <v/>
      </c>
      <c r="DY87" s="209"/>
      <c r="DZ87" s="214" t="str">
        <f>IFERROR(IF(AND('Classificação geral'!$J80="mas",'Classificação geral'!$K80=2,'Classificação geral'!$G80="pct"),'Classificação geral'!$A80,""),"")</f>
        <v/>
      </c>
      <c r="EA87" s="214" t="str">
        <f>IFERROR(IF(AND('Classificação geral'!$J80="mas",'Classificação geral'!$K80=2,'Classificação geral'!$G80="pct"),'Classificação geral'!$B80,""),"")</f>
        <v/>
      </c>
      <c r="EB87" s="215" t="str">
        <f>IF($EA87='Classificação geral'!$B80,'Classificação geral'!$C80,"")</f>
        <v/>
      </c>
      <c r="EC87" s="215" t="str">
        <f>IF($EA87='Classificação geral'!$B80,'Classificação geral'!$D80,"")</f>
        <v/>
      </c>
      <c r="ED87" s="215" t="str">
        <f>IF($EA87='Classificação geral'!$B80,'Classificação geral'!$J80,"")</f>
        <v/>
      </c>
      <c r="EE87" s="214" t="str">
        <f>IFERROR(IF(AND($ED87="mas",'Classificação geral'!$K80=2),'Classificação geral'!K80,""),"")</f>
        <v/>
      </c>
      <c r="EF87" s="214" t="str">
        <f>IFERROR(IF(AND($ED87="mas",'Classificação geral'!$K80=2),'Classificação geral'!AG80,""),"")</f>
        <v/>
      </c>
      <c r="EG87" s="214" t="str">
        <f>IFERROR(IF(AND($ED87="mas",'Classificação geral'!$K80=2),'Classificação geral'!M80,""),"")</f>
        <v/>
      </c>
      <c r="EH87" s="214" t="str">
        <f>IFERROR(IF(AND($ED87="mas",'Classificação geral'!$K80=2),'Classificação geral'!N80,""),"")</f>
        <v/>
      </c>
      <c r="EI87" s="214" t="str">
        <f>IFERROR(IF(AND($ED87="mas",'Classificação geral'!$K80=2),'Classificação geral'!O80,""),"")</f>
        <v/>
      </c>
      <c r="EJ87" s="214" t="str">
        <f>IFERROR(IF(AND($ED87="mas",'Classificação geral'!$K80=2),'Classificação geral'!AH80,""),"")</f>
        <v/>
      </c>
      <c r="EK87" s="216" t="str">
        <f>IFERROR(RANK(EJ87,EJ:EJ,0)+ COUNTIF(EJ$12:$GJ$12,EJ87),"")</f>
        <v/>
      </c>
      <c r="EL87" s="209"/>
      <c r="EM87" s="214" t="str">
        <f>IFERROR(IF(AND('Classificação geral'!$J80="fem",'Classificação geral'!$K80=3,'Classificação geral'!$G80="pct"),'Classificação geral'!$A80,""),"")</f>
        <v/>
      </c>
      <c r="EN87" s="214" t="str">
        <f>IFERROR(IF(AND('Classificação geral'!$J80="fem",'Classificação geral'!$K80=3,'Classificação geral'!$G80="pct"),'Classificação geral'!$B80,""),"")</f>
        <v/>
      </c>
      <c r="EO87" s="215" t="str">
        <f>IF($EN87='Classificação geral'!$B80,'Classificação geral'!$C80,"")</f>
        <v/>
      </c>
      <c r="EP87" s="215" t="str">
        <f>IF($EN87='Classificação geral'!$B80,'Classificação geral'!$D80,"")</f>
        <v/>
      </c>
      <c r="EQ87" s="215" t="str">
        <f>IF($EN87='Classificação geral'!$B80,'Classificação geral'!$J80,"")</f>
        <v/>
      </c>
      <c r="ER87" s="215" t="str">
        <f>IF($EQ87='Classificação geral'!$J80,'Classificação geral'!$K80,"")</f>
        <v/>
      </c>
      <c r="ES87" s="215" t="str">
        <f>IF($ER87='Classificação geral'!$K80,'Classificação geral'!$AG80,"")</f>
        <v/>
      </c>
      <c r="ET87" s="215" t="str">
        <f>IF($ER87='Classificação geral'!$K80,'Classificação geral'!$M80,"")</f>
        <v/>
      </c>
      <c r="EU87" s="215" t="str">
        <f>IF($ER87='Classificação geral'!$K80,'Classificação geral'!$N80,"")</f>
        <v/>
      </c>
      <c r="EV87" s="215" t="str">
        <f>IF($ER87='Classificação geral'!$K80,'Classificação geral'!$O80,"")</f>
        <v/>
      </c>
      <c r="EW87" s="215" t="str">
        <f>IF($ER87='Classificação geral'!$K80,'Classificação geral'!$AH80,"")</f>
        <v/>
      </c>
      <c r="EX87" s="216" t="str">
        <f>IFERROR(RANK(EW87,EW:EW,0)+ COUNTIF(EW$12:$GW85,EW87),"")</f>
        <v/>
      </c>
      <c r="EY87" s="209"/>
      <c r="EZ87" s="214" t="str">
        <f>IFERROR(IF(AND('Classificação geral'!$J80="mas",'Classificação geral'!$K80=3,'Classificação geral'!$G80="PCT"),'Classificação geral'!$A80,""),"")</f>
        <v/>
      </c>
      <c r="FA87" s="214" t="str">
        <f>IFERROR(IF(AND('Classificação geral'!$J80="mas",'Classificação geral'!$K80=3,'Classificação geral'!$G80="PCT"),'Classificação geral'!$B80,""),"")</f>
        <v/>
      </c>
      <c r="FB87" s="215" t="str">
        <f>IF($FA87='Classificação geral'!$B80,'Classificação geral'!$C80,"")</f>
        <v/>
      </c>
      <c r="FC87" s="215" t="str">
        <f>IF($FA87='Classificação geral'!$B80,'Classificação geral'!$D80,"")</f>
        <v/>
      </c>
      <c r="FD87" s="215" t="str">
        <f>IF($FA87='Classificação geral'!$B80,'Classificação geral'!$J80,"")</f>
        <v/>
      </c>
      <c r="FE87" s="214" t="str">
        <f>IFERROR(IF(AND($FD87="mas",'Classificação geral'!$K80=3),'Classificação geral'!K80,""),"")</f>
        <v/>
      </c>
      <c r="FF87" s="214" t="str">
        <f>IFERROR(IF(AND($FD87="mas",'Classificação geral'!$K80=3),'Classificação geral'!AG80,""),"")</f>
        <v/>
      </c>
      <c r="FG87" s="214" t="str">
        <f>IFERROR(IF(AND($FD87="mas",'Classificação geral'!$K80=3),'Classificação geral'!M80,""),"")</f>
        <v/>
      </c>
      <c r="FH87" s="214" t="str">
        <f>IFERROR(IF(AND($FD87="mas",'Classificação geral'!$K80=3),'Classificação geral'!N80,""),"")</f>
        <v/>
      </c>
      <c r="FI87" s="214" t="str">
        <f>IFERROR(IF(AND($FD87="mas",'Classificação geral'!$K80=3),'Classificação geral'!O80,""),"")</f>
        <v/>
      </c>
      <c r="FJ87" s="214" t="str">
        <f>IFERROR(IF(AND($FD87="mas",'Classificação geral'!$K80=3),'Classificação geral'!AH80,""),"")</f>
        <v/>
      </c>
      <c r="FK87" s="216" t="str">
        <f>IFERROR(RANK(FJ87,FJ:FJ,0)+ COUNTIF(FJ$12:$FJ85,FJ87),"")</f>
        <v/>
      </c>
    </row>
    <row r="88" spans="2:167" s="188" customFormat="1" ht="24.75" customHeight="1" x14ac:dyDescent="0.5">
      <c r="B88" s="195"/>
      <c r="C88" s="192"/>
      <c r="D88" s="192"/>
      <c r="E88" s="192"/>
      <c r="F88" s="193"/>
      <c r="G88" s="193"/>
      <c r="H88" s="193"/>
      <c r="I88" s="193"/>
      <c r="J88" s="193"/>
      <c r="K88" s="187"/>
      <c r="L88" s="187"/>
      <c r="M88" s="187"/>
      <c r="N88" s="187"/>
      <c r="O88" s="187"/>
      <c r="P88" s="194"/>
      <c r="Q88" s="194"/>
      <c r="R88" s="192"/>
      <c r="S88" s="314"/>
      <c r="T88" s="314"/>
      <c r="U88" s="314"/>
      <c r="V88" s="314"/>
      <c r="W88" s="314"/>
      <c r="X88" s="187"/>
      <c r="Y88" s="187"/>
      <c r="Z88" s="187"/>
      <c r="AB88" s="187"/>
      <c r="AC88" s="192"/>
      <c r="AD88" s="192"/>
      <c r="AE88" s="193"/>
      <c r="AF88" s="193"/>
      <c r="AG88" s="193"/>
      <c r="AH88" s="193"/>
      <c r="AI88" s="193"/>
      <c r="AJ88" s="193"/>
      <c r="AK88" s="187"/>
      <c r="AL88" s="187"/>
      <c r="AM88" s="187"/>
      <c r="AN88" s="187"/>
      <c r="AO88" s="187"/>
      <c r="AP88" s="194"/>
      <c r="AQ88" s="194"/>
      <c r="AR88" s="193"/>
      <c r="AS88" s="314"/>
      <c r="AT88" s="314"/>
      <c r="AU88" s="314"/>
      <c r="AV88" s="314"/>
      <c r="AW88" s="314"/>
      <c r="AX88" s="187"/>
      <c r="AY88" s="187"/>
      <c r="AZ88" s="187"/>
      <c r="BA88" s="187"/>
      <c r="BB88" s="187"/>
      <c r="BC88" s="192"/>
      <c r="BD88" s="192"/>
      <c r="BE88" s="194"/>
      <c r="BF88" s="193"/>
      <c r="BG88" s="193"/>
      <c r="BH88" s="193"/>
      <c r="BI88" s="193"/>
      <c r="BJ88" s="193"/>
      <c r="BK88" s="187"/>
      <c r="BL88" s="187"/>
      <c r="BM88" s="187"/>
      <c r="BN88" s="187"/>
      <c r="BO88" s="187"/>
      <c r="BP88" s="194"/>
      <c r="BQ88" s="194"/>
      <c r="BR88" s="194"/>
      <c r="BS88" s="314"/>
      <c r="BT88" s="314"/>
      <c r="BU88" s="314"/>
      <c r="BV88" s="314"/>
      <c r="BW88" s="314"/>
      <c r="BX88" s="187"/>
      <c r="BY88" s="187"/>
      <c r="BZ88" s="187"/>
      <c r="CA88" s="187"/>
      <c r="CB88" s="187"/>
      <c r="CC88" s="187"/>
      <c r="CD88" s="187"/>
      <c r="CE88" s="187"/>
      <c r="CF88" s="187"/>
      <c r="CG88" s="187"/>
      <c r="CH88" s="187"/>
      <c r="CI88" s="187"/>
      <c r="CJ88" s="187"/>
      <c r="CK88" s="187"/>
      <c r="CL88" s="187"/>
      <c r="CM88" s="214" t="str">
        <f>IFERROR(IF(AND('Classificação geral'!$J81="FEM",'Classificação geral'!$K81=1,'Classificação geral'!G81="PCT"),'Classificação geral'!A81,""),"")</f>
        <v/>
      </c>
      <c r="CN88" s="214" t="str">
        <f>IFERROR(IF(AND('Classificação geral'!$J81="FEM",'Classificação geral'!$K81=1,'Classificação geral'!G81="PCT"),'Classificação geral'!$B81,""),"")</f>
        <v/>
      </c>
      <c r="CO88" s="215" t="str">
        <f>IF($CN88='Classificação geral'!$B81,'Classificação geral'!$C81,"")</f>
        <v/>
      </c>
      <c r="CP88" s="215" t="str">
        <f>IF($CN88='Classificação geral'!$B81,'Classificação geral'!$D81,"")</f>
        <v/>
      </c>
      <c r="CQ88" s="215" t="str">
        <f>IF($CN88='Classificação geral'!$B81,'Classificação geral'!$J81,"")</f>
        <v/>
      </c>
      <c r="CR88" s="215" t="str">
        <f>IF($CQ88='Classificação geral'!$J81,'Classificação geral'!$K81,"")</f>
        <v/>
      </c>
      <c r="CS88" s="205" t="str">
        <f>IF($CR88='Classificação geral'!$K81,'Classificação geral'!$AG81,"")</f>
        <v/>
      </c>
      <c r="CT88" s="215" t="str">
        <f>IF($CR88='Classificação geral'!$K81,'Classificação geral'!$M81,"")</f>
        <v/>
      </c>
      <c r="CU88" s="215" t="str">
        <f>IF($CR88='Classificação geral'!$K81,'Classificação geral'!$N81,"")</f>
        <v/>
      </c>
      <c r="CV88" s="215" t="str">
        <f>IF($CR88='Classificação geral'!$K81,'Classificação geral'!$O81,"")</f>
        <v/>
      </c>
      <c r="CW88" s="309" t="str">
        <f>IF($CR88='Classificação geral'!$K81,'Classificação geral'!$AH81,"")</f>
        <v/>
      </c>
      <c r="CX88" s="216" t="str">
        <f>IFERROR(RANK(CW88,CW:CW,0)+ COUNTIF($CW$12:CW87,CW88),"")</f>
        <v/>
      </c>
      <c r="CY88" s="209" t="str">
        <f ca="1">IFERROR(RDEM(CX88,CX:CX,0),"")</f>
        <v/>
      </c>
      <c r="CZ88" s="214" t="str">
        <f>IFERROR(IF(AND('Classificação geral'!$J81="mas",'Classificação geral'!$K81=1,'Classificação geral'!$G81="pct"),'Classificação geral'!$A81,""),"")</f>
        <v/>
      </c>
      <c r="DA88" s="214" t="str">
        <f>IFERROR(IF(AND('Classificação geral'!$J81="mas",'Classificação geral'!$K81=1,'Classificação geral'!$G81="PCT"),'Classificação geral'!$B81,""),"")</f>
        <v/>
      </c>
      <c r="DB88" s="215" t="str">
        <f>IF($DA88='Classificação geral'!$B81,'Classificação geral'!$C81,"")</f>
        <v/>
      </c>
      <c r="DC88" s="215" t="str">
        <f>IF($DA88='Classificação geral'!$B81,'Classificação geral'!$D81,"")</f>
        <v/>
      </c>
      <c r="DD88" s="215" t="str">
        <f>IF($DA88='Classificação geral'!$B81,'Classificação geral'!$J81,"")</f>
        <v/>
      </c>
      <c r="DE88" s="214" t="str">
        <f>IFERROR(IF(AND($DD88="mas",'Classificação geral'!$K81=1),'Classificação geral'!K81,""),"")</f>
        <v/>
      </c>
      <c r="DF88" s="214" t="str">
        <f>IFERROR(IF(AND($DD88="mas",'Classificação geral'!$K81=1),'Classificação geral'!AG81,""),"")</f>
        <v/>
      </c>
      <c r="DG88" s="214" t="str">
        <f>IFERROR(IF(AND($DD88="mas",'Classificação geral'!$K81=1),'Classificação geral'!M81,""),"")</f>
        <v/>
      </c>
      <c r="DH88" s="214" t="str">
        <f>IFERROR(IF(AND($DD88="mas",'Classificação geral'!$K81=1),'Classificação geral'!N81,""),"")</f>
        <v/>
      </c>
      <c r="DI88" s="214" t="str">
        <f>IFERROR(IF(AND($DD88="mas",'Classificação geral'!$K81=1),'Classificação geral'!O81,""),"")</f>
        <v/>
      </c>
      <c r="DJ88" s="214" t="str">
        <f>IFERROR(IF(AND($DD88="mas",'Classificação geral'!$K81=1),'Classificação geral'!AH81,""),"")</f>
        <v/>
      </c>
      <c r="DK88" s="216" t="str">
        <f>IFERROR(RANK(DJ88,DJ75:DJ274,0)+ COUNTIF($DJ$12:DJ87,DJ88),"")</f>
        <v/>
      </c>
      <c r="DL88" s="209"/>
      <c r="DM88" s="214" t="str">
        <f>IFERROR(IF(AND('Classificação geral'!$J81="fem",'Classificação geral'!$K81=2,'Classificação geral'!$G81="pct"),'Classificação geral'!$A81,""),"")</f>
        <v/>
      </c>
      <c r="DN88" s="214" t="str">
        <f>IFERROR(IF(AND('Classificação geral'!$J81="fem",'Classificação geral'!$K81=2,'Classificação geral'!$G81="pct"),'Classificação geral'!$B81,""),"")</f>
        <v/>
      </c>
      <c r="DO88" s="215" t="str">
        <f>IF($DN88='Classificação geral'!$B81,'Classificação geral'!$C81,"")</f>
        <v/>
      </c>
      <c r="DP88" s="215" t="str">
        <f>IF($DN88='Classificação geral'!$B81,'Classificação geral'!$D81,"")</f>
        <v/>
      </c>
      <c r="DQ88" s="215" t="str">
        <f>IF($DN88='Classificação geral'!$B81,'Classificação geral'!$J81,"")</f>
        <v/>
      </c>
      <c r="DR88" s="214" t="str">
        <f>IFERROR(IF(AND($DQ88="fem",'Classificação geral'!$K81=2),'Classificação geral'!K81,""),"")</f>
        <v/>
      </c>
      <c r="DS88" s="214" t="str">
        <f>IFERROR(IF(AND($DQ88="fem",'Classificação geral'!$K81=2),'Classificação geral'!AG81,""),"")</f>
        <v/>
      </c>
      <c r="DT88" s="214" t="str">
        <f>IFERROR(IF(AND($DQ88="fem",'Classificação geral'!$K81=2),'Classificação geral'!M81,""),"")</f>
        <v/>
      </c>
      <c r="DU88" s="214" t="str">
        <f>IFERROR(IF(AND($DQ88="fem",'Classificação geral'!$K81=2),'Classificação geral'!N81,""),"")</f>
        <v/>
      </c>
      <c r="DV88" s="214" t="str">
        <f>IFERROR(IF(AND($DQ88="fem",'Classificação geral'!$K81=2),'Classificação geral'!O81,""),"")</f>
        <v/>
      </c>
      <c r="DW88" s="214" t="str">
        <f>IFERROR(IF(AND($DQ88="fem",'Classificação geral'!$K81=2),'Classificação geral'!AH81,""),"")</f>
        <v/>
      </c>
      <c r="DX88" s="216" t="str">
        <f>IFERROR(RANK(DW88,DW:DW,0)+ COUNTIF(DW$12:$DW86,DW88),"")</f>
        <v/>
      </c>
      <c r="DY88" s="209"/>
      <c r="DZ88" s="214" t="str">
        <f>IFERROR(IF(AND('Classificação geral'!$J81="mas",'Classificação geral'!$K81=2,'Classificação geral'!$G81="pct"),'Classificação geral'!$A81,""),"")</f>
        <v/>
      </c>
      <c r="EA88" s="214" t="str">
        <f>IFERROR(IF(AND('Classificação geral'!$J81="mas",'Classificação geral'!$K81=2,'Classificação geral'!$G81="pct"),'Classificação geral'!$B81,""),"")</f>
        <v/>
      </c>
      <c r="EB88" s="215" t="str">
        <f>IF($EA88='Classificação geral'!$B81,'Classificação geral'!$C81,"")</f>
        <v/>
      </c>
      <c r="EC88" s="215" t="str">
        <f>IF($EA88='Classificação geral'!$B81,'Classificação geral'!$D81,"")</f>
        <v/>
      </c>
      <c r="ED88" s="215" t="str">
        <f>IF($EA88='Classificação geral'!$B81,'Classificação geral'!$J81,"")</f>
        <v/>
      </c>
      <c r="EE88" s="214" t="str">
        <f>IFERROR(IF(AND($ED88="mas",'Classificação geral'!$K81=2),'Classificação geral'!K81,""),"")</f>
        <v/>
      </c>
      <c r="EF88" s="214" t="str">
        <f>IFERROR(IF(AND($ED88="mas",'Classificação geral'!$K81=2),'Classificação geral'!AG81,""),"")</f>
        <v/>
      </c>
      <c r="EG88" s="214" t="str">
        <f>IFERROR(IF(AND($ED88="mas",'Classificação geral'!$K81=2),'Classificação geral'!M81,""),"")</f>
        <v/>
      </c>
      <c r="EH88" s="214" t="str">
        <f>IFERROR(IF(AND($ED88="mas",'Classificação geral'!$K81=2),'Classificação geral'!N81,""),"")</f>
        <v/>
      </c>
      <c r="EI88" s="214" t="str">
        <f>IFERROR(IF(AND($ED88="mas",'Classificação geral'!$K81=2),'Classificação geral'!O81,""),"")</f>
        <v/>
      </c>
      <c r="EJ88" s="214" t="str">
        <f>IFERROR(IF(AND($ED88="mas",'Classificação geral'!$K81=2),'Classificação geral'!AH81,""),"")</f>
        <v/>
      </c>
      <c r="EK88" s="216" t="str">
        <f>IFERROR(RANK(EJ88,EJ:EJ,0)+ COUNTIF(EJ$12:$GJ$12,EJ88),"")</f>
        <v/>
      </c>
      <c r="EL88" s="209"/>
      <c r="EM88" s="214" t="str">
        <f>IFERROR(IF(AND('Classificação geral'!$J81="fem",'Classificação geral'!$K81=3,'Classificação geral'!$G81="pct"),'Classificação geral'!$A81,""),"")</f>
        <v/>
      </c>
      <c r="EN88" s="214" t="str">
        <f>IFERROR(IF(AND('Classificação geral'!$J81="fem",'Classificação geral'!$K81=3,'Classificação geral'!$G81="pct"),'Classificação geral'!$B81,""),"")</f>
        <v/>
      </c>
      <c r="EO88" s="215" t="str">
        <f>IF($EN88='Classificação geral'!$B81,'Classificação geral'!$C81,"")</f>
        <v/>
      </c>
      <c r="EP88" s="215" t="str">
        <f>IF($EN88='Classificação geral'!$B81,'Classificação geral'!$D81,"")</f>
        <v/>
      </c>
      <c r="EQ88" s="215" t="str">
        <f>IF($EN88='Classificação geral'!$B81,'Classificação geral'!$J81,"")</f>
        <v/>
      </c>
      <c r="ER88" s="215" t="str">
        <f>IF($EQ88='Classificação geral'!$J81,'Classificação geral'!$K81,"")</f>
        <v/>
      </c>
      <c r="ES88" s="215" t="str">
        <f>IF($ER88='Classificação geral'!$K81,'Classificação geral'!$AG81,"")</f>
        <v/>
      </c>
      <c r="ET88" s="215" t="str">
        <f>IF($ER88='Classificação geral'!$K81,'Classificação geral'!$M81,"")</f>
        <v/>
      </c>
      <c r="EU88" s="215" t="str">
        <f>IF($ER88='Classificação geral'!$K81,'Classificação geral'!$N81,"")</f>
        <v/>
      </c>
      <c r="EV88" s="215" t="str">
        <f>IF($ER88='Classificação geral'!$K81,'Classificação geral'!$O81,"")</f>
        <v/>
      </c>
      <c r="EW88" s="215" t="str">
        <f>IF($ER88='Classificação geral'!$K81,'Classificação geral'!$AH81,"")</f>
        <v/>
      </c>
      <c r="EX88" s="216" t="str">
        <f>IFERROR(RANK(EW88,EW:EW,0)+ COUNTIF(EW$12:$GW86,EW88),"")</f>
        <v/>
      </c>
      <c r="EY88" s="209"/>
      <c r="EZ88" s="214" t="str">
        <f>IFERROR(IF(AND('Classificação geral'!$J81="mas",'Classificação geral'!$K81=3,'Classificação geral'!$G81="PCT"),'Classificação geral'!$A81,""),"")</f>
        <v/>
      </c>
      <c r="FA88" s="214" t="str">
        <f>IFERROR(IF(AND('Classificação geral'!$J81="mas",'Classificação geral'!$K81=3,'Classificação geral'!$G81="PCT"),'Classificação geral'!$B81,""),"")</f>
        <v/>
      </c>
      <c r="FB88" s="215" t="str">
        <f>IF($FA88='Classificação geral'!$B81,'Classificação geral'!$C81,"")</f>
        <v/>
      </c>
      <c r="FC88" s="215" t="str">
        <f>IF($FA88='Classificação geral'!$B81,'Classificação geral'!$D81,"")</f>
        <v/>
      </c>
      <c r="FD88" s="215" t="str">
        <f>IF($FA88='Classificação geral'!$B81,'Classificação geral'!$J81,"")</f>
        <v/>
      </c>
      <c r="FE88" s="214" t="str">
        <f>IFERROR(IF(AND($FD88="mas",'Classificação geral'!$K81=3),'Classificação geral'!K81,""),"")</f>
        <v/>
      </c>
      <c r="FF88" s="214" t="str">
        <f>IFERROR(IF(AND($FD88="mas",'Classificação geral'!$K81=3),'Classificação geral'!AG81,""),"")</f>
        <v/>
      </c>
      <c r="FG88" s="214" t="str">
        <f>IFERROR(IF(AND($FD88="mas",'Classificação geral'!$K81=3),'Classificação geral'!M81,""),"")</f>
        <v/>
      </c>
      <c r="FH88" s="214" t="str">
        <f>IFERROR(IF(AND($FD88="mas",'Classificação geral'!$K81=3),'Classificação geral'!N81,""),"")</f>
        <v/>
      </c>
      <c r="FI88" s="214" t="str">
        <f>IFERROR(IF(AND($FD88="mas",'Classificação geral'!$K81=3),'Classificação geral'!O81,""),"")</f>
        <v/>
      </c>
      <c r="FJ88" s="214" t="str">
        <f>IFERROR(IF(AND($FD88="mas",'Classificação geral'!$K81=3),'Classificação geral'!AH81,""),"")</f>
        <v/>
      </c>
      <c r="FK88" s="216" t="str">
        <f>IFERROR(RANK(FJ88,FJ:FJ,0)+ COUNTIF(FJ$12:$FJ86,FJ88),"")</f>
        <v/>
      </c>
    </row>
    <row r="89" spans="2:167" s="188" customFormat="1" ht="24.75" customHeight="1" x14ac:dyDescent="0.5">
      <c r="B89" s="195"/>
      <c r="C89" s="192"/>
      <c r="D89" s="192"/>
      <c r="E89" s="192"/>
      <c r="F89" s="193"/>
      <c r="G89" s="193"/>
      <c r="H89" s="193"/>
      <c r="I89" s="193"/>
      <c r="J89" s="193"/>
      <c r="K89" s="187"/>
      <c r="L89" s="187"/>
      <c r="M89" s="187"/>
      <c r="N89" s="187"/>
      <c r="O89" s="187"/>
      <c r="P89" s="194"/>
      <c r="Q89" s="194"/>
      <c r="R89" s="192"/>
      <c r="S89" s="314"/>
      <c r="T89" s="314"/>
      <c r="U89" s="314"/>
      <c r="V89" s="314"/>
      <c r="W89" s="314"/>
      <c r="X89" s="187"/>
      <c r="Y89" s="187"/>
      <c r="Z89" s="187"/>
      <c r="AB89" s="187"/>
      <c r="AC89" s="192"/>
      <c r="AD89" s="192"/>
      <c r="AE89" s="193"/>
      <c r="AF89" s="193"/>
      <c r="AG89" s="193"/>
      <c r="AH89" s="193"/>
      <c r="AI89" s="193"/>
      <c r="AJ89" s="193"/>
      <c r="AK89" s="187"/>
      <c r="AL89" s="187"/>
      <c r="AM89" s="187"/>
      <c r="AN89" s="187"/>
      <c r="AO89" s="187"/>
      <c r="AP89" s="194"/>
      <c r="AQ89" s="194"/>
      <c r="AR89" s="193"/>
      <c r="AS89" s="314"/>
      <c r="AT89" s="314"/>
      <c r="AU89" s="314"/>
      <c r="AV89" s="314"/>
      <c r="AW89" s="314"/>
      <c r="AX89" s="187"/>
      <c r="AY89" s="187"/>
      <c r="AZ89" s="187"/>
      <c r="BA89" s="187"/>
      <c r="BB89" s="187"/>
      <c r="BC89" s="192"/>
      <c r="BD89" s="192"/>
      <c r="BE89" s="194"/>
      <c r="BF89" s="193"/>
      <c r="BG89" s="193"/>
      <c r="BH89" s="193"/>
      <c r="BI89" s="193"/>
      <c r="BJ89" s="193"/>
      <c r="BK89" s="187"/>
      <c r="BL89" s="187"/>
      <c r="BM89" s="187"/>
      <c r="BN89" s="187"/>
      <c r="BO89" s="187"/>
      <c r="BP89" s="194"/>
      <c r="BQ89" s="194"/>
      <c r="BR89" s="194"/>
      <c r="BS89" s="314"/>
      <c r="BT89" s="314"/>
      <c r="BU89" s="314"/>
      <c r="BV89" s="314"/>
      <c r="BW89" s="314"/>
      <c r="BX89" s="187"/>
      <c r="BY89" s="187"/>
      <c r="BZ89" s="187"/>
      <c r="CA89" s="187"/>
      <c r="CB89" s="187"/>
      <c r="CC89" s="187"/>
      <c r="CD89" s="187"/>
      <c r="CE89" s="187"/>
      <c r="CF89" s="187"/>
      <c r="CG89" s="187"/>
      <c r="CH89" s="187"/>
      <c r="CI89" s="187"/>
      <c r="CJ89" s="187"/>
      <c r="CK89" s="187"/>
      <c r="CL89" s="187"/>
      <c r="CM89" s="214" t="str">
        <f>IFERROR(IF(AND('Classificação geral'!$J82="FEM",'Classificação geral'!$K82=1,'Classificação geral'!G82="PCT"),'Classificação geral'!A82,""),"")</f>
        <v/>
      </c>
      <c r="CN89" s="214" t="str">
        <f>IFERROR(IF(AND('Classificação geral'!$J82="FEM",'Classificação geral'!$K82=1,'Classificação geral'!G82="PCT"),'Classificação geral'!$B82,""),"")</f>
        <v/>
      </c>
      <c r="CO89" s="215" t="str">
        <f>IF($CN89='Classificação geral'!$B82,'Classificação geral'!$C82,"")</f>
        <v/>
      </c>
      <c r="CP89" s="215" t="str">
        <f>IF($CN89='Classificação geral'!$B82,'Classificação geral'!$D82,"")</f>
        <v/>
      </c>
      <c r="CQ89" s="215" t="str">
        <f>IF($CN89='Classificação geral'!$B82,'Classificação geral'!$J82,"")</f>
        <v/>
      </c>
      <c r="CR89" s="215" t="str">
        <f>IF($CQ89='Classificação geral'!$J82,'Classificação geral'!$K82,"")</f>
        <v/>
      </c>
      <c r="CS89" s="205" t="str">
        <f>IF($CR89='Classificação geral'!$K82,'Classificação geral'!$AG82,"")</f>
        <v/>
      </c>
      <c r="CT89" s="215" t="str">
        <f>IF($CR89='Classificação geral'!$K82,'Classificação geral'!$M82,"")</f>
        <v/>
      </c>
      <c r="CU89" s="215" t="str">
        <f>IF($CR89='Classificação geral'!$K82,'Classificação geral'!$N82,"")</f>
        <v/>
      </c>
      <c r="CV89" s="215" t="str">
        <f>IF($CR89='Classificação geral'!$K82,'Classificação geral'!$O82,"")</f>
        <v/>
      </c>
      <c r="CW89" s="309" t="str">
        <f>IF($CR89='Classificação geral'!$K82,'Classificação geral'!$AH82,"")</f>
        <v/>
      </c>
      <c r="CX89" s="216" t="str">
        <f>IFERROR(RANK(CW89,CW:CW,0)+ COUNTIF($CW$12:CW88,CW89),"")</f>
        <v/>
      </c>
      <c r="CY89" s="209" t="str">
        <f ca="1">IFERROR(RDEM(CX89,CX:CX,0),"")</f>
        <v/>
      </c>
      <c r="CZ89" s="214" t="str">
        <f>IFERROR(IF(AND('Classificação geral'!$J82="mas",'Classificação geral'!$K82=1,'Classificação geral'!$G82="pct"),'Classificação geral'!$A82,""),"")</f>
        <v/>
      </c>
      <c r="DA89" s="214" t="str">
        <f>IFERROR(IF(AND('Classificação geral'!$J82="mas",'Classificação geral'!$K82=1,'Classificação geral'!$G82="PCT"),'Classificação geral'!$B82,""),"")</f>
        <v/>
      </c>
      <c r="DB89" s="215" t="str">
        <f>IF($DA89='Classificação geral'!$B82,'Classificação geral'!$C82,"")</f>
        <v/>
      </c>
      <c r="DC89" s="215" t="str">
        <f>IF($DA89='Classificação geral'!$B82,'Classificação geral'!$D82,"")</f>
        <v/>
      </c>
      <c r="DD89" s="215" t="str">
        <f>IF($DA89='Classificação geral'!$B82,'Classificação geral'!$J82,"")</f>
        <v/>
      </c>
      <c r="DE89" s="214" t="str">
        <f>IFERROR(IF(AND($DD89="mas",'Classificação geral'!$K82=1),'Classificação geral'!K82,""),"")</f>
        <v/>
      </c>
      <c r="DF89" s="214" t="str">
        <f>IFERROR(IF(AND($DD89="mas",'Classificação geral'!$K82=1),'Classificação geral'!AG82,""),"")</f>
        <v/>
      </c>
      <c r="DG89" s="214" t="str">
        <f>IFERROR(IF(AND($DD89="mas",'Classificação geral'!$K82=1),'Classificação geral'!M82,""),"")</f>
        <v/>
      </c>
      <c r="DH89" s="214" t="str">
        <f>IFERROR(IF(AND($DD89="mas",'Classificação geral'!$K82=1),'Classificação geral'!N82,""),"")</f>
        <v/>
      </c>
      <c r="DI89" s="214" t="str">
        <f>IFERROR(IF(AND($DD89="mas",'Classificação geral'!$K82=1),'Classificação geral'!O82,""),"")</f>
        <v/>
      </c>
      <c r="DJ89" s="214" t="str">
        <f>IFERROR(IF(AND($DD89="mas",'Classificação geral'!$K82=1),'Classificação geral'!AH82,""),"")</f>
        <v/>
      </c>
      <c r="DK89" s="216" t="str">
        <f>IFERROR(RANK(DJ89,DJ76:DJ275,0)+ COUNTIF($DJ$12:DJ88,DJ89),"")</f>
        <v/>
      </c>
      <c r="DL89" s="209"/>
      <c r="DM89" s="214" t="str">
        <f>IFERROR(IF(AND('Classificação geral'!$J82="fem",'Classificação geral'!$K82=2,'Classificação geral'!$G82="pct"),'Classificação geral'!$A82,""),"")</f>
        <v/>
      </c>
      <c r="DN89" s="214" t="str">
        <f>IFERROR(IF(AND('Classificação geral'!$J82="fem",'Classificação geral'!$K82=2,'Classificação geral'!$G82="pct"),'Classificação geral'!$B82,""),"")</f>
        <v/>
      </c>
      <c r="DO89" s="215" t="str">
        <f>IF($DN89='Classificação geral'!$B82,'Classificação geral'!$C82,"")</f>
        <v/>
      </c>
      <c r="DP89" s="215" t="str">
        <f>IF($DN89='Classificação geral'!$B82,'Classificação geral'!$D82,"")</f>
        <v/>
      </c>
      <c r="DQ89" s="215" t="str">
        <f>IF($DN89='Classificação geral'!$B82,'Classificação geral'!$J82,"")</f>
        <v/>
      </c>
      <c r="DR89" s="214" t="str">
        <f>IFERROR(IF(AND($DQ89="fem",'Classificação geral'!$K82=2),'Classificação geral'!K82,""),"")</f>
        <v/>
      </c>
      <c r="DS89" s="214" t="str">
        <f>IFERROR(IF(AND($DQ89="fem",'Classificação geral'!$K82=2),'Classificação geral'!AG82,""),"")</f>
        <v/>
      </c>
      <c r="DT89" s="214" t="str">
        <f>IFERROR(IF(AND($DQ89="fem",'Classificação geral'!$K82=2),'Classificação geral'!M82,""),"")</f>
        <v/>
      </c>
      <c r="DU89" s="214" t="str">
        <f>IFERROR(IF(AND($DQ89="fem",'Classificação geral'!$K82=2),'Classificação geral'!N82,""),"")</f>
        <v/>
      </c>
      <c r="DV89" s="214" t="str">
        <f>IFERROR(IF(AND($DQ89="fem",'Classificação geral'!$K82=2),'Classificação geral'!O82,""),"")</f>
        <v/>
      </c>
      <c r="DW89" s="214" t="str">
        <f>IFERROR(IF(AND($DQ89="fem",'Classificação geral'!$K82=2),'Classificação geral'!AH82,""),"")</f>
        <v/>
      </c>
      <c r="DX89" s="216" t="str">
        <f>IFERROR(RANK(DW89,DW:DW,0)+ COUNTIF(DW$12:$DW87,DW89),"")</f>
        <v/>
      </c>
      <c r="DY89" s="209"/>
      <c r="DZ89" s="214" t="str">
        <f>IFERROR(IF(AND('Classificação geral'!$J82="mas",'Classificação geral'!$K82=2,'Classificação geral'!$G82="pct"),'Classificação geral'!$A82,""),"")</f>
        <v/>
      </c>
      <c r="EA89" s="214" t="str">
        <f>IFERROR(IF(AND('Classificação geral'!$J82="mas",'Classificação geral'!$K82=2,'Classificação geral'!$G82="pct"),'Classificação geral'!$B82,""),"")</f>
        <v/>
      </c>
      <c r="EB89" s="215" t="str">
        <f>IF($EA89='Classificação geral'!$B82,'Classificação geral'!$C82,"")</f>
        <v/>
      </c>
      <c r="EC89" s="215" t="str">
        <f>IF($EA89='Classificação geral'!$B82,'Classificação geral'!$D82,"")</f>
        <v/>
      </c>
      <c r="ED89" s="215" t="str">
        <f>IF($EA89='Classificação geral'!$B82,'Classificação geral'!$J82,"")</f>
        <v/>
      </c>
      <c r="EE89" s="214" t="str">
        <f>IFERROR(IF(AND($ED89="mas",'Classificação geral'!$K82=2),'Classificação geral'!K82,""),"")</f>
        <v/>
      </c>
      <c r="EF89" s="214" t="str">
        <f>IFERROR(IF(AND($ED89="mas",'Classificação geral'!$K82=2),'Classificação geral'!AG82,""),"")</f>
        <v/>
      </c>
      <c r="EG89" s="214" t="str">
        <f>IFERROR(IF(AND($ED89="mas",'Classificação geral'!$K82=2),'Classificação geral'!M82,""),"")</f>
        <v/>
      </c>
      <c r="EH89" s="214" t="str">
        <f>IFERROR(IF(AND($ED89="mas",'Classificação geral'!$K82=2),'Classificação geral'!N82,""),"")</f>
        <v/>
      </c>
      <c r="EI89" s="214" t="str">
        <f>IFERROR(IF(AND($ED89="mas",'Classificação geral'!$K82=2),'Classificação geral'!O82,""),"")</f>
        <v/>
      </c>
      <c r="EJ89" s="214" t="str">
        <f>IFERROR(IF(AND($ED89="mas",'Classificação geral'!$K82=2),'Classificação geral'!AH82,""),"")</f>
        <v/>
      </c>
      <c r="EK89" s="216" t="str">
        <f>IFERROR(RANK(EJ89,EJ:EJ,0)+ COUNTIF(EJ$12:$GJ$12,EJ89),"")</f>
        <v/>
      </c>
      <c r="EL89" s="209"/>
      <c r="EM89" s="214" t="str">
        <f>IFERROR(IF(AND('Classificação geral'!$J82="fem",'Classificação geral'!$K82=3,'Classificação geral'!$G82="pct"),'Classificação geral'!$A82,""),"")</f>
        <v/>
      </c>
      <c r="EN89" s="214" t="str">
        <f>IFERROR(IF(AND('Classificação geral'!$J82="fem",'Classificação geral'!$K82=3,'Classificação geral'!$G82="pct"),'Classificação geral'!$B82,""),"")</f>
        <v/>
      </c>
      <c r="EO89" s="215" t="str">
        <f>IF($EN89='Classificação geral'!$B82,'Classificação geral'!$C82,"")</f>
        <v/>
      </c>
      <c r="EP89" s="215" t="str">
        <f>IF($EN89='Classificação geral'!$B82,'Classificação geral'!$D82,"")</f>
        <v/>
      </c>
      <c r="EQ89" s="215" t="str">
        <f>IF($EN89='Classificação geral'!$B82,'Classificação geral'!$J82,"")</f>
        <v/>
      </c>
      <c r="ER89" s="215" t="str">
        <f>IF($EQ89='Classificação geral'!$J82,'Classificação geral'!$K82,"")</f>
        <v/>
      </c>
      <c r="ES89" s="215" t="str">
        <f>IF($ER89='Classificação geral'!$K82,'Classificação geral'!$AG82,"")</f>
        <v/>
      </c>
      <c r="ET89" s="215" t="str">
        <f>IF($ER89='Classificação geral'!$K82,'Classificação geral'!$M82,"")</f>
        <v/>
      </c>
      <c r="EU89" s="215" t="str">
        <f>IF($ER89='Classificação geral'!$K82,'Classificação geral'!$N82,"")</f>
        <v/>
      </c>
      <c r="EV89" s="215" t="str">
        <f>IF($ER89='Classificação geral'!$K82,'Classificação geral'!$O82,"")</f>
        <v/>
      </c>
      <c r="EW89" s="215" t="str">
        <f>IF($ER89='Classificação geral'!$K82,'Classificação geral'!$AH82,"")</f>
        <v/>
      </c>
      <c r="EX89" s="216" t="str">
        <f>IFERROR(RANK(EW89,EW:EW,0)+ COUNTIF(EW$12:$GW87,EW89),"")</f>
        <v/>
      </c>
      <c r="EY89" s="209"/>
      <c r="EZ89" s="214" t="str">
        <f>IFERROR(IF(AND('Classificação geral'!$J82="mas",'Classificação geral'!$K82=3,'Classificação geral'!$G82="PCT"),'Classificação geral'!$A82,""),"")</f>
        <v/>
      </c>
      <c r="FA89" s="214" t="str">
        <f>IFERROR(IF(AND('Classificação geral'!$J82="mas",'Classificação geral'!$K82=3,'Classificação geral'!$G82="PCT"),'Classificação geral'!$B82,""),"")</f>
        <v/>
      </c>
      <c r="FB89" s="215" t="str">
        <f>IF($FA89='Classificação geral'!$B82,'Classificação geral'!$C82,"")</f>
        <v/>
      </c>
      <c r="FC89" s="215" t="str">
        <f>IF($FA89='Classificação geral'!$B82,'Classificação geral'!$D82,"")</f>
        <v/>
      </c>
      <c r="FD89" s="215" t="str">
        <f>IF($FA89='Classificação geral'!$B82,'Classificação geral'!$J82,"")</f>
        <v/>
      </c>
      <c r="FE89" s="214" t="str">
        <f>IFERROR(IF(AND($FD89="mas",'Classificação geral'!$K82=3),'Classificação geral'!K82,""),"")</f>
        <v/>
      </c>
      <c r="FF89" s="214" t="str">
        <f>IFERROR(IF(AND($FD89="mas",'Classificação geral'!$K82=3),'Classificação geral'!AG82,""),"")</f>
        <v/>
      </c>
      <c r="FG89" s="214" t="str">
        <f>IFERROR(IF(AND($FD89="mas",'Classificação geral'!$K82=3),'Classificação geral'!M82,""),"")</f>
        <v/>
      </c>
      <c r="FH89" s="214" t="str">
        <f>IFERROR(IF(AND($FD89="mas",'Classificação geral'!$K82=3),'Classificação geral'!N82,""),"")</f>
        <v/>
      </c>
      <c r="FI89" s="214" t="str">
        <f>IFERROR(IF(AND($FD89="mas",'Classificação geral'!$K82=3),'Classificação geral'!O82,""),"")</f>
        <v/>
      </c>
      <c r="FJ89" s="214" t="str">
        <f>IFERROR(IF(AND($FD89="mas",'Classificação geral'!$K82=3),'Classificação geral'!AH82,""),"")</f>
        <v/>
      </c>
      <c r="FK89" s="216" t="str">
        <f>IFERROR(RANK(FJ89,FJ:FJ,0)+ COUNTIF(FJ$12:$FJ87,FJ89),"")</f>
        <v/>
      </c>
    </row>
    <row r="90" spans="2:167" s="188" customFormat="1" ht="24.75" customHeight="1" x14ac:dyDescent="0.5">
      <c r="B90" s="195"/>
      <c r="C90" s="192"/>
      <c r="D90" s="192"/>
      <c r="E90" s="192"/>
      <c r="F90" s="193"/>
      <c r="G90" s="193"/>
      <c r="H90" s="193"/>
      <c r="I90" s="193"/>
      <c r="J90" s="193"/>
      <c r="K90" s="187"/>
      <c r="L90" s="187"/>
      <c r="M90" s="187"/>
      <c r="N90" s="187"/>
      <c r="O90" s="187"/>
      <c r="P90" s="194"/>
      <c r="Q90" s="194"/>
      <c r="R90" s="192"/>
      <c r="S90" s="314"/>
      <c r="T90" s="314"/>
      <c r="U90" s="314"/>
      <c r="V90" s="314"/>
      <c r="W90" s="314"/>
      <c r="X90" s="187"/>
      <c r="Y90" s="187"/>
      <c r="Z90" s="187"/>
      <c r="AB90" s="187"/>
      <c r="AC90" s="192"/>
      <c r="AD90" s="192"/>
      <c r="AE90" s="193"/>
      <c r="AF90" s="193"/>
      <c r="AG90" s="193"/>
      <c r="AH90" s="193"/>
      <c r="AI90" s="193"/>
      <c r="AJ90" s="193"/>
      <c r="AK90" s="187"/>
      <c r="AL90" s="187"/>
      <c r="AM90" s="187"/>
      <c r="AN90" s="187"/>
      <c r="AO90" s="187"/>
      <c r="AP90" s="194"/>
      <c r="AQ90" s="194"/>
      <c r="AR90" s="193"/>
      <c r="AS90" s="314"/>
      <c r="AT90" s="314"/>
      <c r="AU90" s="314"/>
      <c r="AV90" s="314"/>
      <c r="AW90" s="314"/>
      <c r="AX90" s="187"/>
      <c r="AY90" s="187"/>
      <c r="AZ90" s="187"/>
      <c r="BA90" s="187"/>
      <c r="BB90" s="187"/>
      <c r="BC90" s="192"/>
      <c r="BD90" s="192"/>
      <c r="BE90" s="194"/>
      <c r="BF90" s="193"/>
      <c r="BG90" s="193"/>
      <c r="BH90" s="193"/>
      <c r="BI90" s="193"/>
      <c r="BJ90" s="193"/>
      <c r="BK90" s="187"/>
      <c r="BL90" s="187"/>
      <c r="BM90" s="187"/>
      <c r="BN90" s="187"/>
      <c r="BO90" s="187"/>
      <c r="BP90" s="194"/>
      <c r="BQ90" s="194"/>
      <c r="BR90" s="194"/>
      <c r="BS90" s="314"/>
      <c r="BT90" s="314"/>
      <c r="BU90" s="314"/>
      <c r="BV90" s="314"/>
      <c r="BW90" s="314"/>
      <c r="BX90" s="187"/>
      <c r="BY90" s="187"/>
      <c r="BZ90" s="187"/>
      <c r="CA90" s="187"/>
      <c r="CB90" s="187"/>
      <c r="CC90" s="187"/>
      <c r="CD90" s="187"/>
      <c r="CE90" s="187"/>
      <c r="CF90" s="187"/>
      <c r="CG90" s="187"/>
      <c r="CH90" s="187"/>
      <c r="CI90" s="187"/>
      <c r="CJ90" s="187"/>
      <c r="CK90" s="187"/>
      <c r="CL90" s="187"/>
      <c r="CM90" s="214" t="str">
        <f>IFERROR(IF(AND('Classificação geral'!$J83="FEM",'Classificação geral'!$K83=1,'Classificação geral'!G83="PCT"),'Classificação geral'!A83,""),"")</f>
        <v/>
      </c>
      <c r="CN90" s="214" t="str">
        <f>IFERROR(IF(AND('Classificação geral'!$J83="FEM",'Classificação geral'!$K83=1,'Classificação geral'!G83="PCT"),'Classificação geral'!$B83,""),"")</f>
        <v/>
      </c>
      <c r="CO90" s="215" t="str">
        <f>IF($CN90='Classificação geral'!$B83,'Classificação geral'!$C83,"")</f>
        <v/>
      </c>
      <c r="CP90" s="215" t="str">
        <f>IF($CN90='Classificação geral'!$B83,'Classificação geral'!$D83,"")</f>
        <v/>
      </c>
      <c r="CQ90" s="215" t="str">
        <f>IF($CN90='Classificação geral'!$B83,'Classificação geral'!$J83,"")</f>
        <v/>
      </c>
      <c r="CR90" s="215" t="str">
        <f>IF($CQ90='Classificação geral'!$J83,'Classificação geral'!$K83,"")</f>
        <v/>
      </c>
      <c r="CS90" s="205" t="str">
        <f>IF($CR90='Classificação geral'!$K83,'Classificação geral'!$AG83,"")</f>
        <v/>
      </c>
      <c r="CT90" s="215" t="str">
        <f>IF($CR90='Classificação geral'!$K83,'Classificação geral'!$M83,"")</f>
        <v/>
      </c>
      <c r="CU90" s="215" t="str">
        <f>IF($CR90='Classificação geral'!$K83,'Classificação geral'!$N83,"")</f>
        <v/>
      </c>
      <c r="CV90" s="215" t="str">
        <f>IF($CR90='Classificação geral'!$K83,'Classificação geral'!$O83,"")</f>
        <v/>
      </c>
      <c r="CW90" s="309" t="str">
        <f>IF($CR90='Classificação geral'!$K83,'Classificação geral'!$AH83,"")</f>
        <v/>
      </c>
      <c r="CX90" s="216" t="str">
        <f>IFERROR(RANK(CW90,CW:CW,0)+ COUNTIF($CW$12:CW89,CW90),"")</f>
        <v/>
      </c>
      <c r="CY90" s="209" t="str">
        <f ca="1">IFERROR(RDEM(CX90,CX:CX,0),"")</f>
        <v/>
      </c>
      <c r="CZ90" s="214" t="str">
        <f>IFERROR(IF(AND('Classificação geral'!$J83="mas",'Classificação geral'!$K83=1,'Classificação geral'!$G83="pct"),'Classificação geral'!$A83,""),"")</f>
        <v/>
      </c>
      <c r="DA90" s="214" t="str">
        <f>IFERROR(IF(AND('Classificação geral'!$J83="mas",'Classificação geral'!$K83=1,'Classificação geral'!$G83="PCT"),'Classificação geral'!$B83,""),"")</f>
        <v/>
      </c>
      <c r="DB90" s="215" t="str">
        <f>IF($DA90='Classificação geral'!$B83,'Classificação geral'!$C83,"")</f>
        <v/>
      </c>
      <c r="DC90" s="215" t="str">
        <f>IF($DA90='Classificação geral'!$B83,'Classificação geral'!$D83,"")</f>
        <v/>
      </c>
      <c r="DD90" s="215" t="str">
        <f>IF($DA90='Classificação geral'!$B83,'Classificação geral'!$J83,"")</f>
        <v/>
      </c>
      <c r="DE90" s="214" t="str">
        <f>IFERROR(IF(AND($DD90="mas",'Classificação geral'!$K83=1),'Classificação geral'!K83,""),"")</f>
        <v/>
      </c>
      <c r="DF90" s="214" t="str">
        <f>IFERROR(IF(AND($DD90="mas",'Classificação geral'!$K83=1),'Classificação geral'!AG83,""),"")</f>
        <v/>
      </c>
      <c r="DG90" s="214" t="str">
        <f>IFERROR(IF(AND($DD90="mas",'Classificação geral'!$K83=1),'Classificação geral'!M83,""),"")</f>
        <v/>
      </c>
      <c r="DH90" s="214" t="str">
        <f>IFERROR(IF(AND($DD90="mas",'Classificação geral'!$K83=1),'Classificação geral'!N83,""),"")</f>
        <v/>
      </c>
      <c r="DI90" s="214" t="str">
        <f>IFERROR(IF(AND($DD90="mas",'Classificação geral'!$K83=1),'Classificação geral'!O83,""),"")</f>
        <v/>
      </c>
      <c r="DJ90" s="214" t="str">
        <f>IFERROR(IF(AND($DD90="mas",'Classificação geral'!$K83=1),'Classificação geral'!AH83,""),"")</f>
        <v/>
      </c>
      <c r="DK90" s="216" t="str">
        <f>IFERROR(RANK(DJ90,DJ77:DJ276,0)+ COUNTIF($DJ$12:DJ89,DJ90),"")</f>
        <v/>
      </c>
      <c r="DL90" s="209"/>
      <c r="DM90" s="214" t="str">
        <f>IFERROR(IF(AND('Classificação geral'!$J83="fem",'Classificação geral'!$K83=2,'Classificação geral'!$G83="pct"),'Classificação geral'!$A83,""),"")</f>
        <v/>
      </c>
      <c r="DN90" s="214" t="str">
        <f>IFERROR(IF(AND('Classificação geral'!$J83="fem",'Classificação geral'!$K83=2,'Classificação geral'!$G83="pct"),'Classificação geral'!$B83,""),"")</f>
        <v/>
      </c>
      <c r="DO90" s="215" t="str">
        <f>IF($DN90='Classificação geral'!$B83,'Classificação geral'!$C83,"")</f>
        <v/>
      </c>
      <c r="DP90" s="215" t="str">
        <f>IF($DN90='Classificação geral'!$B83,'Classificação geral'!$D83,"")</f>
        <v/>
      </c>
      <c r="DQ90" s="215" t="str">
        <f>IF($DN90='Classificação geral'!$B83,'Classificação geral'!$J83,"")</f>
        <v/>
      </c>
      <c r="DR90" s="214" t="str">
        <f>IFERROR(IF(AND($DQ90="fem",'Classificação geral'!$K83=2),'Classificação geral'!K83,""),"")</f>
        <v/>
      </c>
      <c r="DS90" s="214" t="str">
        <f>IFERROR(IF(AND($DQ90="fem",'Classificação geral'!$K83=2),'Classificação geral'!AG83,""),"")</f>
        <v/>
      </c>
      <c r="DT90" s="214" t="str">
        <f>IFERROR(IF(AND($DQ90="fem",'Classificação geral'!$K83=2),'Classificação geral'!M83,""),"")</f>
        <v/>
      </c>
      <c r="DU90" s="214" t="str">
        <f>IFERROR(IF(AND($DQ90="fem",'Classificação geral'!$K83=2),'Classificação geral'!N83,""),"")</f>
        <v/>
      </c>
      <c r="DV90" s="214" t="str">
        <f>IFERROR(IF(AND($DQ90="fem",'Classificação geral'!$K83=2),'Classificação geral'!O83,""),"")</f>
        <v/>
      </c>
      <c r="DW90" s="214" t="str">
        <f>IFERROR(IF(AND($DQ90="fem",'Classificação geral'!$K83=2),'Classificação geral'!AH83,""),"")</f>
        <v/>
      </c>
      <c r="DX90" s="216" t="str">
        <f>IFERROR(RANK(DW90,DW:DW,0)+ COUNTIF(DW$12:$DW88,DW90),"")</f>
        <v/>
      </c>
      <c r="DY90" s="209"/>
      <c r="DZ90" s="214" t="str">
        <f>IFERROR(IF(AND('Classificação geral'!$J83="mas",'Classificação geral'!$K83=2,'Classificação geral'!$G83="pct"),'Classificação geral'!$A83,""),"")</f>
        <v/>
      </c>
      <c r="EA90" s="214" t="str">
        <f>IFERROR(IF(AND('Classificação geral'!$J83="mas",'Classificação geral'!$K83=2,'Classificação geral'!$G83="pct"),'Classificação geral'!$B83,""),"")</f>
        <v/>
      </c>
      <c r="EB90" s="215" t="str">
        <f>IF($EA90='Classificação geral'!$B83,'Classificação geral'!$C83,"")</f>
        <v/>
      </c>
      <c r="EC90" s="215" t="str">
        <f>IF($EA90='Classificação geral'!$B83,'Classificação geral'!$D83,"")</f>
        <v/>
      </c>
      <c r="ED90" s="215" t="str">
        <f>IF($EA90='Classificação geral'!$B83,'Classificação geral'!$J83,"")</f>
        <v/>
      </c>
      <c r="EE90" s="214" t="str">
        <f>IFERROR(IF(AND($ED90="mas",'Classificação geral'!$K83=2),'Classificação geral'!K83,""),"")</f>
        <v/>
      </c>
      <c r="EF90" s="214" t="str">
        <f>IFERROR(IF(AND($ED90="mas",'Classificação geral'!$K83=2),'Classificação geral'!AG83,""),"")</f>
        <v/>
      </c>
      <c r="EG90" s="214" t="str">
        <f>IFERROR(IF(AND($ED90="mas",'Classificação geral'!$K83=2),'Classificação geral'!M83,""),"")</f>
        <v/>
      </c>
      <c r="EH90" s="214" t="str">
        <f>IFERROR(IF(AND($ED90="mas",'Classificação geral'!$K83=2),'Classificação geral'!N83,""),"")</f>
        <v/>
      </c>
      <c r="EI90" s="214" t="str">
        <f>IFERROR(IF(AND($ED90="mas",'Classificação geral'!$K83=2),'Classificação geral'!O83,""),"")</f>
        <v/>
      </c>
      <c r="EJ90" s="214" t="str">
        <f>IFERROR(IF(AND($ED90="mas",'Classificação geral'!$K83=2),'Classificação geral'!AH83,""),"")</f>
        <v/>
      </c>
      <c r="EK90" s="216" t="str">
        <f>IFERROR(RANK(EJ90,EJ:EJ,0)+ COUNTIF(EJ$12:$GJ$12,EJ90),"")</f>
        <v/>
      </c>
      <c r="EL90" s="209"/>
      <c r="EM90" s="214" t="str">
        <f>IFERROR(IF(AND('Classificação geral'!$J83="fem",'Classificação geral'!$K83=3,'Classificação geral'!$G83="pct"),'Classificação geral'!$A83,""),"")</f>
        <v/>
      </c>
      <c r="EN90" s="214" t="str">
        <f>IFERROR(IF(AND('Classificação geral'!$J83="fem",'Classificação geral'!$K83=3,'Classificação geral'!$G83="pct"),'Classificação geral'!$B83,""),"")</f>
        <v/>
      </c>
      <c r="EO90" s="215" t="str">
        <f>IF($EN90='Classificação geral'!$B83,'Classificação geral'!$C83,"")</f>
        <v/>
      </c>
      <c r="EP90" s="215" t="str">
        <f>IF($EN90='Classificação geral'!$B83,'Classificação geral'!$D83,"")</f>
        <v/>
      </c>
      <c r="EQ90" s="215" t="str">
        <f>IF($EN90='Classificação geral'!$B83,'Classificação geral'!$J83,"")</f>
        <v/>
      </c>
      <c r="ER90" s="215" t="str">
        <f>IF($EQ90='Classificação geral'!$J83,'Classificação geral'!$K83,"")</f>
        <v/>
      </c>
      <c r="ES90" s="215" t="str">
        <f>IF($ER90='Classificação geral'!$K83,'Classificação geral'!$AG83,"")</f>
        <v/>
      </c>
      <c r="ET90" s="215" t="str">
        <f>IF($ER90='Classificação geral'!$K83,'Classificação geral'!$M83,"")</f>
        <v/>
      </c>
      <c r="EU90" s="215" t="str">
        <f>IF($ER90='Classificação geral'!$K83,'Classificação geral'!$N83,"")</f>
        <v/>
      </c>
      <c r="EV90" s="215" t="str">
        <f>IF($ER90='Classificação geral'!$K83,'Classificação geral'!$O83,"")</f>
        <v/>
      </c>
      <c r="EW90" s="215" t="str">
        <f>IF($ER90='Classificação geral'!$K83,'Classificação geral'!$AH83,"")</f>
        <v/>
      </c>
      <c r="EX90" s="216" t="str">
        <f>IFERROR(RANK(EW90,EW:EW,0)+ COUNTIF(EW$12:$GW88,EW90),"")</f>
        <v/>
      </c>
      <c r="EY90" s="209"/>
      <c r="EZ90" s="214" t="str">
        <f>IFERROR(IF(AND('Classificação geral'!$J83="mas",'Classificação geral'!$K83=3,'Classificação geral'!$G83="PCT"),'Classificação geral'!$A83,""),"")</f>
        <v/>
      </c>
      <c r="FA90" s="214" t="str">
        <f>IFERROR(IF(AND('Classificação geral'!$J83="mas",'Classificação geral'!$K83=3,'Classificação geral'!$G83="PCT"),'Classificação geral'!$B83,""),"")</f>
        <v/>
      </c>
      <c r="FB90" s="215" t="str">
        <f>IF($FA90='Classificação geral'!$B83,'Classificação geral'!$C83,"")</f>
        <v/>
      </c>
      <c r="FC90" s="215" t="str">
        <f>IF($FA90='Classificação geral'!$B83,'Classificação geral'!$D83,"")</f>
        <v/>
      </c>
      <c r="FD90" s="215" t="str">
        <f>IF($FA90='Classificação geral'!$B83,'Classificação geral'!$J83,"")</f>
        <v/>
      </c>
      <c r="FE90" s="214" t="str">
        <f>IFERROR(IF(AND($FD90="mas",'Classificação geral'!$K83=3),'Classificação geral'!K83,""),"")</f>
        <v/>
      </c>
      <c r="FF90" s="214" t="str">
        <f>IFERROR(IF(AND($FD90="mas",'Classificação geral'!$K83=3),'Classificação geral'!AG83,""),"")</f>
        <v/>
      </c>
      <c r="FG90" s="214" t="str">
        <f>IFERROR(IF(AND($FD90="mas",'Classificação geral'!$K83=3),'Classificação geral'!M83,""),"")</f>
        <v/>
      </c>
      <c r="FH90" s="214" t="str">
        <f>IFERROR(IF(AND($FD90="mas",'Classificação geral'!$K83=3),'Classificação geral'!N83,""),"")</f>
        <v/>
      </c>
      <c r="FI90" s="214" t="str">
        <f>IFERROR(IF(AND($FD90="mas",'Classificação geral'!$K83=3),'Classificação geral'!O83,""),"")</f>
        <v/>
      </c>
      <c r="FJ90" s="214" t="str">
        <f>IFERROR(IF(AND($FD90="mas",'Classificação geral'!$K83=3),'Classificação geral'!AH83,""),"")</f>
        <v/>
      </c>
      <c r="FK90" s="216" t="str">
        <f>IFERROR(RANK(FJ90,FJ:FJ,0)+ COUNTIF(FJ$12:$FJ88,FJ90),"")</f>
        <v/>
      </c>
    </row>
    <row r="91" spans="2:167" s="188" customFormat="1" ht="24.75" customHeight="1" x14ac:dyDescent="0.5">
      <c r="B91" s="195"/>
      <c r="C91" s="192"/>
      <c r="D91" s="192"/>
      <c r="E91" s="192"/>
      <c r="F91" s="193"/>
      <c r="G91" s="193"/>
      <c r="H91" s="193"/>
      <c r="I91" s="193"/>
      <c r="J91" s="193"/>
      <c r="K91" s="187"/>
      <c r="L91" s="187"/>
      <c r="M91" s="187"/>
      <c r="N91" s="187"/>
      <c r="O91" s="187"/>
      <c r="P91" s="194"/>
      <c r="Q91" s="194"/>
      <c r="R91" s="192"/>
      <c r="S91" s="314"/>
      <c r="T91" s="314"/>
      <c r="U91" s="314"/>
      <c r="V91" s="314"/>
      <c r="W91" s="314"/>
      <c r="X91" s="187"/>
      <c r="Y91" s="187"/>
      <c r="Z91" s="187"/>
      <c r="AB91" s="187"/>
      <c r="AC91" s="192"/>
      <c r="AD91" s="192"/>
      <c r="AE91" s="193"/>
      <c r="AF91" s="193"/>
      <c r="AG91" s="193"/>
      <c r="AH91" s="193"/>
      <c r="AI91" s="193"/>
      <c r="AJ91" s="193"/>
      <c r="AK91" s="187"/>
      <c r="AL91" s="187"/>
      <c r="AM91" s="187"/>
      <c r="AN91" s="187"/>
      <c r="AO91" s="187"/>
      <c r="AP91" s="194"/>
      <c r="AQ91" s="194"/>
      <c r="AR91" s="193"/>
      <c r="AS91" s="314"/>
      <c r="AT91" s="314"/>
      <c r="AU91" s="314"/>
      <c r="AV91" s="314"/>
      <c r="AW91" s="314"/>
      <c r="AX91" s="187"/>
      <c r="AY91" s="187"/>
      <c r="AZ91" s="187"/>
      <c r="BA91" s="187"/>
      <c r="BB91" s="187"/>
      <c r="BC91" s="192"/>
      <c r="BD91" s="192"/>
      <c r="BE91" s="194"/>
      <c r="BF91" s="193"/>
      <c r="BG91" s="193"/>
      <c r="BH91" s="193"/>
      <c r="BI91" s="193"/>
      <c r="BJ91" s="193"/>
      <c r="BK91" s="187"/>
      <c r="BL91" s="187"/>
      <c r="BM91" s="187"/>
      <c r="BN91" s="187"/>
      <c r="BO91" s="187"/>
      <c r="BP91" s="194"/>
      <c r="BQ91" s="194"/>
      <c r="BR91" s="194"/>
      <c r="BS91" s="314"/>
      <c r="BT91" s="314"/>
      <c r="BU91" s="314"/>
      <c r="BV91" s="314"/>
      <c r="BW91" s="314"/>
      <c r="BX91" s="187"/>
      <c r="BY91" s="187"/>
      <c r="BZ91" s="187"/>
      <c r="CA91" s="187"/>
      <c r="CB91" s="187"/>
      <c r="CC91" s="187"/>
      <c r="CD91" s="187"/>
      <c r="CE91" s="187"/>
      <c r="CF91" s="187"/>
      <c r="CG91" s="187"/>
      <c r="CH91" s="187"/>
      <c r="CI91" s="187"/>
      <c r="CJ91" s="187"/>
      <c r="CK91" s="187"/>
      <c r="CL91" s="187"/>
      <c r="CM91" s="214" t="str">
        <f>IFERROR(IF(AND('Classificação geral'!$J84="FEM",'Classificação geral'!$K84=1,'Classificação geral'!G84="PCT"),'Classificação geral'!A84,""),"")</f>
        <v/>
      </c>
      <c r="CN91" s="214" t="str">
        <f>IFERROR(IF(AND('Classificação geral'!$J84="FEM",'Classificação geral'!$K84=1,'Classificação geral'!G84="PCT"),'Classificação geral'!$B84,""),"")</f>
        <v/>
      </c>
      <c r="CO91" s="215" t="str">
        <f>IF($CN91='Classificação geral'!$B84,'Classificação geral'!$C84,"")</f>
        <v/>
      </c>
      <c r="CP91" s="215" t="str">
        <f>IF($CN91='Classificação geral'!$B84,'Classificação geral'!$D84,"")</f>
        <v/>
      </c>
      <c r="CQ91" s="215" t="str">
        <f>IF($CN91='Classificação geral'!$B84,'Classificação geral'!$J84,"")</f>
        <v/>
      </c>
      <c r="CR91" s="215" t="str">
        <f>IF($CQ91='Classificação geral'!$J84,'Classificação geral'!$K84,"")</f>
        <v/>
      </c>
      <c r="CS91" s="205" t="str">
        <f>IF($CR91='Classificação geral'!$K84,'Classificação geral'!$AG84,"")</f>
        <v/>
      </c>
      <c r="CT91" s="215" t="str">
        <f>IF($CR91='Classificação geral'!$K84,'Classificação geral'!$M84,"")</f>
        <v/>
      </c>
      <c r="CU91" s="215" t="str">
        <f>IF($CR91='Classificação geral'!$K84,'Classificação geral'!$N84,"")</f>
        <v/>
      </c>
      <c r="CV91" s="215" t="str">
        <f>IF($CR91='Classificação geral'!$K84,'Classificação geral'!$O84,"")</f>
        <v/>
      </c>
      <c r="CW91" s="309" t="str">
        <f>IF($CR91='Classificação geral'!$K84,'Classificação geral'!$AH84,"")</f>
        <v/>
      </c>
      <c r="CX91" s="216" t="str">
        <f>IFERROR(RANK(CW91,CW:CW,0)+ COUNTIF($CW$12:CW90,CW91),"")</f>
        <v/>
      </c>
      <c r="CY91" s="209" t="str">
        <f ca="1">IFERROR(RDEM(CX91,CX:CX,0),"")</f>
        <v/>
      </c>
      <c r="CZ91" s="214" t="str">
        <f>IFERROR(IF(AND('Classificação geral'!$J84="mas",'Classificação geral'!$K84=1,'Classificação geral'!$G84="pct"),'Classificação geral'!$A84,""),"")</f>
        <v/>
      </c>
      <c r="DA91" s="214" t="str">
        <f>IFERROR(IF(AND('Classificação geral'!$J84="mas",'Classificação geral'!$K84=1,'Classificação geral'!$G84="PCT"),'Classificação geral'!$B84,""),"")</f>
        <v/>
      </c>
      <c r="DB91" s="215" t="str">
        <f>IF($DA91='Classificação geral'!$B84,'Classificação geral'!$C84,"")</f>
        <v/>
      </c>
      <c r="DC91" s="215" t="str">
        <f>IF($DA91='Classificação geral'!$B84,'Classificação geral'!$D84,"")</f>
        <v/>
      </c>
      <c r="DD91" s="215" t="str">
        <f>IF($DA91='Classificação geral'!$B84,'Classificação geral'!$J84,"")</f>
        <v/>
      </c>
      <c r="DE91" s="214" t="str">
        <f>IFERROR(IF(AND($DD91="mas",'Classificação geral'!$K84=1),'Classificação geral'!K84,""),"")</f>
        <v/>
      </c>
      <c r="DF91" s="214" t="str">
        <f>IFERROR(IF(AND($DD91="mas",'Classificação geral'!$K84=1),'Classificação geral'!AG84,""),"")</f>
        <v/>
      </c>
      <c r="DG91" s="214" t="str">
        <f>IFERROR(IF(AND($DD91="mas",'Classificação geral'!$K84=1),'Classificação geral'!M84,""),"")</f>
        <v/>
      </c>
      <c r="DH91" s="214" t="str">
        <f>IFERROR(IF(AND($DD91="mas",'Classificação geral'!$K84=1),'Classificação geral'!N84,""),"")</f>
        <v/>
      </c>
      <c r="DI91" s="214" t="str">
        <f>IFERROR(IF(AND($DD91="mas",'Classificação geral'!$K84=1),'Classificação geral'!O84,""),"")</f>
        <v/>
      </c>
      <c r="DJ91" s="214" t="str">
        <f>IFERROR(IF(AND($DD91="mas",'Classificação geral'!$K84=1),'Classificação geral'!AH84,""),"")</f>
        <v/>
      </c>
      <c r="DK91" s="216" t="str">
        <f>IFERROR(RANK(DJ91,DJ78:DJ277,0)+ COUNTIF($DJ$12:DJ90,DJ91),"")</f>
        <v/>
      </c>
      <c r="DL91" s="209"/>
      <c r="DM91" s="214" t="str">
        <f>IFERROR(IF(AND('Classificação geral'!$J84="fem",'Classificação geral'!$K84=2,'Classificação geral'!$G84="pct"),'Classificação geral'!$A84,""),"")</f>
        <v/>
      </c>
      <c r="DN91" s="214" t="str">
        <f>IFERROR(IF(AND('Classificação geral'!$J84="fem",'Classificação geral'!$K84=2,'Classificação geral'!$G84="pct"),'Classificação geral'!$B84,""),"")</f>
        <v/>
      </c>
      <c r="DO91" s="215" t="str">
        <f>IF($DN91='Classificação geral'!$B84,'Classificação geral'!$C84,"")</f>
        <v/>
      </c>
      <c r="DP91" s="215" t="str">
        <f>IF($DN91='Classificação geral'!$B84,'Classificação geral'!$D84,"")</f>
        <v/>
      </c>
      <c r="DQ91" s="215" t="str">
        <f>IF($DN91='Classificação geral'!$B84,'Classificação geral'!$J84,"")</f>
        <v/>
      </c>
      <c r="DR91" s="214" t="str">
        <f>IFERROR(IF(AND($DQ91="fem",'Classificação geral'!$K84=2),'Classificação geral'!K84,""),"")</f>
        <v/>
      </c>
      <c r="DS91" s="214" t="str">
        <f>IFERROR(IF(AND($DQ91="fem",'Classificação geral'!$K84=2),'Classificação geral'!AG84,""),"")</f>
        <v/>
      </c>
      <c r="DT91" s="214" t="str">
        <f>IFERROR(IF(AND($DQ91="fem",'Classificação geral'!$K84=2),'Classificação geral'!M84,""),"")</f>
        <v/>
      </c>
      <c r="DU91" s="214" t="str">
        <f>IFERROR(IF(AND($DQ91="fem",'Classificação geral'!$K84=2),'Classificação geral'!N84,""),"")</f>
        <v/>
      </c>
      <c r="DV91" s="214" t="str">
        <f>IFERROR(IF(AND($DQ91="fem",'Classificação geral'!$K84=2),'Classificação geral'!O84,""),"")</f>
        <v/>
      </c>
      <c r="DW91" s="214" t="str">
        <f>IFERROR(IF(AND($DQ91="fem",'Classificação geral'!$K84=2),'Classificação geral'!AH84,""),"")</f>
        <v/>
      </c>
      <c r="DX91" s="216" t="str">
        <f>IFERROR(RANK(DW91,DW:DW,0)+ COUNTIF(DW$12:$DW89,DW91),"")</f>
        <v/>
      </c>
      <c r="DY91" s="209"/>
      <c r="DZ91" s="214" t="str">
        <f>IFERROR(IF(AND('Classificação geral'!$J84="mas",'Classificação geral'!$K84=2,'Classificação geral'!$G84="pct"),'Classificação geral'!$A84,""),"")</f>
        <v/>
      </c>
      <c r="EA91" s="214" t="str">
        <f>IFERROR(IF(AND('Classificação geral'!$J84="mas",'Classificação geral'!$K84=2,'Classificação geral'!$G84="pct"),'Classificação geral'!$B84,""),"")</f>
        <v/>
      </c>
      <c r="EB91" s="215" t="str">
        <f>IF($EA91='Classificação geral'!$B84,'Classificação geral'!$C84,"")</f>
        <v/>
      </c>
      <c r="EC91" s="215" t="str">
        <f>IF($EA91='Classificação geral'!$B84,'Classificação geral'!$D84,"")</f>
        <v/>
      </c>
      <c r="ED91" s="215" t="str">
        <f>IF($EA91='Classificação geral'!$B84,'Classificação geral'!$J84,"")</f>
        <v/>
      </c>
      <c r="EE91" s="214" t="str">
        <f>IFERROR(IF(AND($ED91="mas",'Classificação geral'!$K84=2),'Classificação geral'!K84,""),"")</f>
        <v/>
      </c>
      <c r="EF91" s="214" t="str">
        <f>IFERROR(IF(AND($ED91="mas",'Classificação geral'!$K84=2),'Classificação geral'!AG84,""),"")</f>
        <v/>
      </c>
      <c r="EG91" s="214" t="str">
        <f>IFERROR(IF(AND($ED91="mas",'Classificação geral'!$K84=2),'Classificação geral'!M84,""),"")</f>
        <v/>
      </c>
      <c r="EH91" s="214" t="str">
        <f>IFERROR(IF(AND($ED91="mas",'Classificação geral'!$K84=2),'Classificação geral'!N84,""),"")</f>
        <v/>
      </c>
      <c r="EI91" s="214" t="str">
        <f>IFERROR(IF(AND($ED91="mas",'Classificação geral'!$K84=2),'Classificação geral'!O84,""),"")</f>
        <v/>
      </c>
      <c r="EJ91" s="214" t="str">
        <f>IFERROR(IF(AND($ED91="mas",'Classificação geral'!$K84=2),'Classificação geral'!AH84,""),"")</f>
        <v/>
      </c>
      <c r="EK91" s="216" t="str">
        <f>IFERROR(RANK(EJ91,EJ:EJ,0)+ COUNTIF(EJ$12:$GJ$12,EJ91),"")</f>
        <v/>
      </c>
      <c r="EL91" s="209"/>
      <c r="EM91" s="214" t="str">
        <f>IFERROR(IF(AND('Classificação geral'!$J84="fem",'Classificação geral'!$K84=3,'Classificação geral'!$G84="pct"),'Classificação geral'!$A84,""),"")</f>
        <v/>
      </c>
      <c r="EN91" s="214" t="str">
        <f>IFERROR(IF(AND('Classificação geral'!$J84="fem",'Classificação geral'!$K84=3,'Classificação geral'!$G84="pct"),'Classificação geral'!$B84,""),"")</f>
        <v/>
      </c>
      <c r="EO91" s="215" t="str">
        <f>IF($EN91='Classificação geral'!$B84,'Classificação geral'!$C84,"")</f>
        <v/>
      </c>
      <c r="EP91" s="215" t="str">
        <f>IF($EN91='Classificação geral'!$B84,'Classificação geral'!$D84,"")</f>
        <v/>
      </c>
      <c r="EQ91" s="215" t="str">
        <f>IF($EN91='Classificação geral'!$B84,'Classificação geral'!$J84,"")</f>
        <v/>
      </c>
      <c r="ER91" s="215" t="str">
        <f>IF($EQ91='Classificação geral'!$J84,'Classificação geral'!$K84,"")</f>
        <v/>
      </c>
      <c r="ES91" s="215" t="str">
        <f>IF($ER91='Classificação geral'!$K84,'Classificação geral'!$AG84,"")</f>
        <v/>
      </c>
      <c r="ET91" s="215" t="str">
        <f>IF($ER91='Classificação geral'!$K84,'Classificação geral'!$M84,"")</f>
        <v/>
      </c>
      <c r="EU91" s="215" t="str">
        <f>IF($ER91='Classificação geral'!$K84,'Classificação geral'!$N84,"")</f>
        <v/>
      </c>
      <c r="EV91" s="215" t="str">
        <f>IF($ER91='Classificação geral'!$K84,'Classificação geral'!$O84,"")</f>
        <v/>
      </c>
      <c r="EW91" s="215" t="str">
        <f>IF($ER91='Classificação geral'!$K84,'Classificação geral'!$AH84,"")</f>
        <v/>
      </c>
      <c r="EX91" s="216" t="str">
        <f>IFERROR(RANK(EW91,EW:EW,0)+ COUNTIF(EW$12:$GW89,EW91),"")</f>
        <v/>
      </c>
      <c r="EY91" s="209"/>
      <c r="EZ91" s="214" t="str">
        <f>IFERROR(IF(AND('Classificação geral'!$J84="mas",'Classificação geral'!$K84=3,'Classificação geral'!$G84="PCT"),'Classificação geral'!$A84,""),"")</f>
        <v/>
      </c>
      <c r="FA91" s="214" t="str">
        <f>IFERROR(IF(AND('Classificação geral'!$J84="mas",'Classificação geral'!$K84=3,'Classificação geral'!$G84="PCT"),'Classificação geral'!$B84,""),"")</f>
        <v/>
      </c>
      <c r="FB91" s="215" t="str">
        <f>IF($FA91='Classificação geral'!$B84,'Classificação geral'!$C84,"")</f>
        <v/>
      </c>
      <c r="FC91" s="215" t="str">
        <f>IF($FA91='Classificação geral'!$B84,'Classificação geral'!$D84,"")</f>
        <v/>
      </c>
      <c r="FD91" s="215" t="str">
        <f>IF($FA91='Classificação geral'!$B84,'Classificação geral'!$J84,"")</f>
        <v/>
      </c>
      <c r="FE91" s="214" t="str">
        <f>IFERROR(IF(AND($FD91="mas",'Classificação geral'!$K84=3),'Classificação geral'!K84,""),"")</f>
        <v/>
      </c>
      <c r="FF91" s="214" t="str">
        <f>IFERROR(IF(AND($FD91="mas",'Classificação geral'!$K84=3),'Classificação geral'!AG84,""),"")</f>
        <v/>
      </c>
      <c r="FG91" s="214" t="str">
        <f>IFERROR(IF(AND($FD91="mas",'Classificação geral'!$K84=3),'Classificação geral'!M84,""),"")</f>
        <v/>
      </c>
      <c r="FH91" s="214" t="str">
        <f>IFERROR(IF(AND($FD91="mas",'Classificação geral'!$K84=3),'Classificação geral'!N84,""),"")</f>
        <v/>
      </c>
      <c r="FI91" s="214" t="str">
        <f>IFERROR(IF(AND($FD91="mas",'Classificação geral'!$K84=3),'Classificação geral'!O84,""),"")</f>
        <v/>
      </c>
      <c r="FJ91" s="214" t="str">
        <f>IFERROR(IF(AND($FD91="mas",'Classificação geral'!$K84=3),'Classificação geral'!AH84,""),"")</f>
        <v/>
      </c>
      <c r="FK91" s="216" t="str">
        <f>IFERROR(RANK(FJ91,FJ:FJ,0)+ COUNTIF(FJ$12:$FJ89,FJ91),"")</f>
        <v/>
      </c>
    </row>
    <row r="92" spans="2:167" s="188" customFormat="1" ht="24.75" customHeight="1" x14ac:dyDescent="0.5">
      <c r="B92" s="195"/>
      <c r="C92" s="192"/>
      <c r="D92" s="192"/>
      <c r="E92" s="192"/>
      <c r="F92" s="193"/>
      <c r="G92" s="193"/>
      <c r="H92" s="193"/>
      <c r="I92" s="193"/>
      <c r="J92" s="193"/>
      <c r="K92" s="187"/>
      <c r="L92" s="187"/>
      <c r="M92" s="187"/>
      <c r="N92" s="187"/>
      <c r="O92" s="187"/>
      <c r="P92" s="194"/>
      <c r="Q92" s="194"/>
      <c r="R92" s="192"/>
      <c r="S92" s="314"/>
      <c r="T92" s="314"/>
      <c r="U92" s="314"/>
      <c r="V92" s="314"/>
      <c r="W92" s="314"/>
      <c r="X92" s="187"/>
      <c r="Y92" s="187"/>
      <c r="Z92" s="187"/>
      <c r="AB92" s="187"/>
      <c r="AC92" s="192"/>
      <c r="AD92" s="192"/>
      <c r="AE92" s="193"/>
      <c r="AF92" s="193"/>
      <c r="AG92" s="193"/>
      <c r="AH92" s="193"/>
      <c r="AI92" s="193"/>
      <c r="AJ92" s="193"/>
      <c r="AK92" s="187"/>
      <c r="AL92" s="187"/>
      <c r="AM92" s="187"/>
      <c r="AN92" s="187"/>
      <c r="AO92" s="187"/>
      <c r="AP92" s="194"/>
      <c r="AQ92" s="194"/>
      <c r="AR92" s="193"/>
      <c r="AS92" s="314"/>
      <c r="AT92" s="314"/>
      <c r="AU92" s="314"/>
      <c r="AV92" s="314"/>
      <c r="AW92" s="314"/>
      <c r="AX92" s="187"/>
      <c r="AY92" s="187"/>
      <c r="AZ92" s="187"/>
      <c r="BA92" s="187"/>
      <c r="BB92" s="187"/>
      <c r="BC92" s="192"/>
      <c r="BD92" s="192"/>
      <c r="BE92" s="194"/>
      <c r="BF92" s="193"/>
      <c r="BG92" s="193"/>
      <c r="BH92" s="193"/>
      <c r="BI92" s="193"/>
      <c r="BJ92" s="193"/>
      <c r="BK92" s="187"/>
      <c r="BL92" s="187"/>
      <c r="BM92" s="187"/>
      <c r="BN92" s="187"/>
      <c r="BO92" s="187"/>
      <c r="BP92" s="194"/>
      <c r="BQ92" s="194"/>
      <c r="BR92" s="194"/>
      <c r="BS92" s="314"/>
      <c r="BT92" s="314"/>
      <c r="BU92" s="314"/>
      <c r="BV92" s="314"/>
      <c r="BW92" s="314"/>
      <c r="BX92" s="187"/>
      <c r="BY92" s="187"/>
      <c r="BZ92" s="187"/>
      <c r="CA92" s="187"/>
      <c r="CB92" s="187"/>
      <c r="CC92" s="187"/>
      <c r="CD92" s="187"/>
      <c r="CE92" s="187"/>
      <c r="CF92" s="187"/>
      <c r="CG92" s="187"/>
      <c r="CH92" s="187"/>
      <c r="CI92" s="187"/>
      <c r="CJ92" s="187"/>
      <c r="CK92" s="187"/>
      <c r="CL92" s="187"/>
      <c r="CM92" s="214" t="str">
        <f>IFERROR(IF(AND('Classificação geral'!$J85="FEM",'Classificação geral'!$K85=1,'Classificação geral'!G85="PCT"),'Classificação geral'!A85,""),"")</f>
        <v/>
      </c>
      <c r="CN92" s="214" t="str">
        <f>IFERROR(IF(AND('Classificação geral'!$J85="FEM",'Classificação geral'!$K85=1,'Classificação geral'!G85="PCT"),'Classificação geral'!$B85,""),"")</f>
        <v/>
      </c>
      <c r="CO92" s="215" t="str">
        <f>IF($CN92='Classificação geral'!$B85,'Classificação geral'!$C85,"")</f>
        <v/>
      </c>
      <c r="CP92" s="215" t="str">
        <f>IF($CN92='Classificação geral'!$B85,'Classificação geral'!$D85,"")</f>
        <v/>
      </c>
      <c r="CQ92" s="215" t="str">
        <f>IF($CN92='Classificação geral'!$B85,'Classificação geral'!$J85,"")</f>
        <v/>
      </c>
      <c r="CR92" s="215" t="str">
        <f>IF($CQ92='Classificação geral'!$J85,'Classificação geral'!$K85,"")</f>
        <v/>
      </c>
      <c r="CS92" s="205" t="str">
        <f>IF($CR92='Classificação geral'!$K85,'Classificação geral'!$AG85,"")</f>
        <v/>
      </c>
      <c r="CT92" s="215" t="str">
        <f>IF($CR92='Classificação geral'!$K85,'Classificação geral'!$M85,"")</f>
        <v/>
      </c>
      <c r="CU92" s="215" t="str">
        <f>IF($CR92='Classificação geral'!$K85,'Classificação geral'!$N85,"")</f>
        <v/>
      </c>
      <c r="CV92" s="215" t="str">
        <f>IF($CR92='Classificação geral'!$K85,'Classificação geral'!$O85,"")</f>
        <v/>
      </c>
      <c r="CW92" s="309" t="str">
        <f>IF($CR92='Classificação geral'!$K85,'Classificação geral'!$AH85,"")</f>
        <v/>
      </c>
      <c r="CX92" s="216" t="str">
        <f>IFERROR(RANK(CW92,CW:CW,0)+ COUNTIF($CW$12:CW91,CW92),"")</f>
        <v/>
      </c>
      <c r="CY92" s="209" t="str">
        <f ca="1">IFERROR(RDEM(CX92,CX:CX,0),"")</f>
        <v/>
      </c>
      <c r="CZ92" s="214" t="str">
        <f>IFERROR(IF(AND('Classificação geral'!$J85="mas",'Classificação geral'!$K85=1,'Classificação geral'!$G85="pct"),'Classificação geral'!$A85,""),"")</f>
        <v/>
      </c>
      <c r="DA92" s="214" t="str">
        <f>IFERROR(IF(AND('Classificação geral'!$J85="mas",'Classificação geral'!$K85=1,'Classificação geral'!$G85="PCT"),'Classificação geral'!$B85,""),"")</f>
        <v/>
      </c>
      <c r="DB92" s="215" t="str">
        <f>IF($DA92='Classificação geral'!$B85,'Classificação geral'!$C85,"")</f>
        <v/>
      </c>
      <c r="DC92" s="215" t="str">
        <f>IF($DA92='Classificação geral'!$B85,'Classificação geral'!$D85,"")</f>
        <v/>
      </c>
      <c r="DD92" s="215" t="str">
        <f>IF($DA92='Classificação geral'!$B85,'Classificação geral'!$J85,"")</f>
        <v/>
      </c>
      <c r="DE92" s="214" t="str">
        <f>IFERROR(IF(AND($DD92="mas",'Classificação geral'!$K85=1),'Classificação geral'!K85,""),"")</f>
        <v/>
      </c>
      <c r="DF92" s="214" t="str">
        <f>IFERROR(IF(AND($DD92="mas",'Classificação geral'!$K85=1),'Classificação geral'!AG85,""),"")</f>
        <v/>
      </c>
      <c r="DG92" s="214" t="str">
        <f>IFERROR(IF(AND($DD92="mas",'Classificação geral'!$K85=1),'Classificação geral'!M85,""),"")</f>
        <v/>
      </c>
      <c r="DH92" s="214" t="str">
        <f>IFERROR(IF(AND($DD92="mas",'Classificação geral'!$K85=1),'Classificação geral'!N85,""),"")</f>
        <v/>
      </c>
      <c r="DI92" s="214" t="str">
        <f>IFERROR(IF(AND($DD92="mas",'Classificação geral'!$K85=1),'Classificação geral'!O85,""),"")</f>
        <v/>
      </c>
      <c r="DJ92" s="214" t="str">
        <f>IFERROR(IF(AND($DD92="mas",'Classificação geral'!$K85=1),'Classificação geral'!AH85,""),"")</f>
        <v/>
      </c>
      <c r="DK92" s="216" t="str">
        <f>IFERROR(RANK(DJ92,DJ79:DJ278,0)+ COUNTIF($DJ$12:DJ91,DJ92),"")</f>
        <v/>
      </c>
      <c r="DL92" s="209"/>
      <c r="DM92" s="214" t="str">
        <f>IFERROR(IF(AND('Classificação geral'!$J85="fem",'Classificação geral'!$K85=2,'Classificação geral'!$G85="pct"),'Classificação geral'!$A85,""),"")</f>
        <v/>
      </c>
      <c r="DN92" s="214" t="str">
        <f>IFERROR(IF(AND('Classificação geral'!$J85="fem",'Classificação geral'!$K85=2,'Classificação geral'!$G85="pct"),'Classificação geral'!$B85,""),"")</f>
        <v/>
      </c>
      <c r="DO92" s="215" t="str">
        <f>IF($DN92='Classificação geral'!$B85,'Classificação geral'!$C85,"")</f>
        <v/>
      </c>
      <c r="DP92" s="215" t="str">
        <f>IF($DN92='Classificação geral'!$B85,'Classificação geral'!$D85,"")</f>
        <v/>
      </c>
      <c r="DQ92" s="215" t="str">
        <f>IF($DN92='Classificação geral'!$B85,'Classificação geral'!$J85,"")</f>
        <v/>
      </c>
      <c r="DR92" s="214" t="str">
        <f>IFERROR(IF(AND($DQ92="fem",'Classificação geral'!$K85=2),'Classificação geral'!K85,""),"")</f>
        <v/>
      </c>
      <c r="DS92" s="214" t="str">
        <f>IFERROR(IF(AND($DQ92="fem",'Classificação geral'!$K85=2),'Classificação geral'!AG85,""),"")</f>
        <v/>
      </c>
      <c r="DT92" s="214" t="str">
        <f>IFERROR(IF(AND($DQ92="fem",'Classificação geral'!$K85=2),'Classificação geral'!M85,""),"")</f>
        <v/>
      </c>
      <c r="DU92" s="214" t="str">
        <f>IFERROR(IF(AND($DQ92="fem",'Classificação geral'!$K85=2),'Classificação geral'!N85,""),"")</f>
        <v/>
      </c>
      <c r="DV92" s="214" t="str">
        <f>IFERROR(IF(AND($DQ92="fem",'Classificação geral'!$K85=2),'Classificação geral'!O85,""),"")</f>
        <v/>
      </c>
      <c r="DW92" s="214" t="str">
        <f>IFERROR(IF(AND($DQ92="fem",'Classificação geral'!$K85=2),'Classificação geral'!AH85,""),"")</f>
        <v/>
      </c>
      <c r="DX92" s="216" t="str">
        <f>IFERROR(RANK(DW92,DW:DW,0)+ COUNTIF(DW$12:$DW90,DW92),"")</f>
        <v/>
      </c>
      <c r="DY92" s="209"/>
      <c r="DZ92" s="214" t="str">
        <f>IFERROR(IF(AND('Classificação geral'!$J85="mas",'Classificação geral'!$K85=2,'Classificação geral'!$G85="pct"),'Classificação geral'!$A85,""),"")</f>
        <v/>
      </c>
      <c r="EA92" s="214" t="str">
        <f>IFERROR(IF(AND('Classificação geral'!$J85="mas",'Classificação geral'!$K85=2,'Classificação geral'!$G85="pct"),'Classificação geral'!$B85,""),"")</f>
        <v/>
      </c>
      <c r="EB92" s="215" t="str">
        <f>IF($EA92='Classificação geral'!$B85,'Classificação geral'!$C85,"")</f>
        <v/>
      </c>
      <c r="EC92" s="215" t="str">
        <f>IF($EA92='Classificação geral'!$B85,'Classificação geral'!$D85,"")</f>
        <v/>
      </c>
      <c r="ED92" s="215" t="str">
        <f>IF($EA92='Classificação geral'!$B85,'Classificação geral'!$J85,"")</f>
        <v/>
      </c>
      <c r="EE92" s="214" t="str">
        <f>IFERROR(IF(AND($ED92="mas",'Classificação geral'!$K85=2),'Classificação geral'!K85,""),"")</f>
        <v/>
      </c>
      <c r="EF92" s="214" t="str">
        <f>IFERROR(IF(AND($ED92="mas",'Classificação geral'!$K85=2),'Classificação geral'!AG85,""),"")</f>
        <v/>
      </c>
      <c r="EG92" s="214" t="str">
        <f>IFERROR(IF(AND($ED92="mas",'Classificação geral'!$K85=2),'Classificação geral'!M85,""),"")</f>
        <v/>
      </c>
      <c r="EH92" s="214" t="str">
        <f>IFERROR(IF(AND($ED92="mas",'Classificação geral'!$K85=2),'Classificação geral'!N85,""),"")</f>
        <v/>
      </c>
      <c r="EI92" s="214" t="str">
        <f>IFERROR(IF(AND($ED92="mas",'Classificação geral'!$K85=2),'Classificação geral'!O85,""),"")</f>
        <v/>
      </c>
      <c r="EJ92" s="214" t="str">
        <f>IFERROR(IF(AND($ED92="mas",'Classificação geral'!$K85=2),'Classificação geral'!AH85,""),"")</f>
        <v/>
      </c>
      <c r="EK92" s="216" t="str">
        <f>IFERROR(RANK(EJ92,EJ:EJ,0)+ COUNTIF(EJ$12:$GJ$12,EJ92),"")</f>
        <v/>
      </c>
      <c r="EL92" s="209"/>
      <c r="EM92" s="214" t="str">
        <f>IFERROR(IF(AND('Classificação geral'!$J85="fem",'Classificação geral'!$K85=3,'Classificação geral'!$G85="pct"),'Classificação geral'!$A85,""),"")</f>
        <v/>
      </c>
      <c r="EN92" s="214" t="str">
        <f>IFERROR(IF(AND('Classificação geral'!$J85="fem",'Classificação geral'!$K85=3,'Classificação geral'!$G85="pct"),'Classificação geral'!$B85,""),"")</f>
        <v/>
      </c>
      <c r="EO92" s="215" t="str">
        <f>IF($EN92='Classificação geral'!$B85,'Classificação geral'!$C85,"")</f>
        <v/>
      </c>
      <c r="EP92" s="215" t="str">
        <f>IF($EN92='Classificação geral'!$B85,'Classificação geral'!$D85,"")</f>
        <v/>
      </c>
      <c r="EQ92" s="215" t="str">
        <f>IF($EN92='Classificação geral'!$B85,'Classificação geral'!$J85,"")</f>
        <v/>
      </c>
      <c r="ER92" s="215" t="str">
        <f>IF($EQ92='Classificação geral'!$J85,'Classificação geral'!$K85,"")</f>
        <v/>
      </c>
      <c r="ES92" s="215" t="str">
        <f>IF($ER92='Classificação geral'!$K85,'Classificação geral'!$AG85,"")</f>
        <v/>
      </c>
      <c r="ET92" s="215" t="str">
        <f>IF($ER92='Classificação geral'!$K85,'Classificação geral'!$M85,"")</f>
        <v/>
      </c>
      <c r="EU92" s="215" t="str">
        <f>IF($ER92='Classificação geral'!$K85,'Classificação geral'!$N85,"")</f>
        <v/>
      </c>
      <c r="EV92" s="215" t="str">
        <f>IF($ER92='Classificação geral'!$K85,'Classificação geral'!$O85,"")</f>
        <v/>
      </c>
      <c r="EW92" s="215" t="str">
        <f>IF($ER92='Classificação geral'!$K85,'Classificação geral'!$AH85,"")</f>
        <v/>
      </c>
      <c r="EX92" s="216" t="str">
        <f>IFERROR(RANK(EW92,EW:EW,0)+ COUNTIF(EW$12:$GW90,EW92),"")</f>
        <v/>
      </c>
      <c r="EY92" s="209"/>
      <c r="EZ92" s="214" t="str">
        <f>IFERROR(IF(AND('Classificação geral'!$J85="mas",'Classificação geral'!$K85=3,'Classificação geral'!$G85="PCT"),'Classificação geral'!$A85,""),"")</f>
        <v/>
      </c>
      <c r="FA92" s="214" t="str">
        <f>IFERROR(IF(AND('Classificação geral'!$J85="mas",'Classificação geral'!$K85=3,'Classificação geral'!$G85="PCT"),'Classificação geral'!$B85,""),"")</f>
        <v/>
      </c>
      <c r="FB92" s="215" t="str">
        <f>IF($FA92='Classificação geral'!$B85,'Classificação geral'!$C85,"")</f>
        <v/>
      </c>
      <c r="FC92" s="215" t="str">
        <f>IF($FA92='Classificação geral'!$B85,'Classificação geral'!$D85,"")</f>
        <v/>
      </c>
      <c r="FD92" s="215" t="str">
        <f>IF($FA92='Classificação geral'!$B85,'Classificação geral'!$J85,"")</f>
        <v/>
      </c>
      <c r="FE92" s="214" t="str">
        <f>IFERROR(IF(AND($FD92="mas",'Classificação geral'!$K85=3),'Classificação geral'!K85,""),"")</f>
        <v/>
      </c>
      <c r="FF92" s="214" t="str">
        <f>IFERROR(IF(AND($FD92="mas",'Classificação geral'!$K85=3),'Classificação geral'!AG85,""),"")</f>
        <v/>
      </c>
      <c r="FG92" s="214" t="str">
        <f>IFERROR(IF(AND($FD92="mas",'Classificação geral'!$K85=3),'Classificação geral'!M85,""),"")</f>
        <v/>
      </c>
      <c r="FH92" s="214" t="str">
        <f>IFERROR(IF(AND($FD92="mas",'Classificação geral'!$K85=3),'Classificação geral'!N85,""),"")</f>
        <v/>
      </c>
      <c r="FI92" s="214" t="str">
        <f>IFERROR(IF(AND($FD92="mas",'Classificação geral'!$K85=3),'Classificação geral'!O85,""),"")</f>
        <v/>
      </c>
      <c r="FJ92" s="214" t="str">
        <f>IFERROR(IF(AND($FD92="mas",'Classificação geral'!$K85=3),'Classificação geral'!AH85,""),"")</f>
        <v/>
      </c>
      <c r="FK92" s="216" t="str">
        <f>IFERROR(RANK(FJ92,FJ:FJ,0)+ COUNTIF(FJ$12:$FJ90,FJ92),"")</f>
        <v/>
      </c>
    </row>
    <row r="93" spans="2:167" s="188" customFormat="1" ht="24.75" customHeight="1" x14ac:dyDescent="0.5">
      <c r="B93" s="195"/>
      <c r="C93" s="192"/>
      <c r="D93" s="192"/>
      <c r="E93" s="192"/>
      <c r="F93" s="193"/>
      <c r="G93" s="193"/>
      <c r="H93" s="193"/>
      <c r="I93" s="193"/>
      <c r="J93" s="193"/>
      <c r="K93" s="187"/>
      <c r="L93" s="187"/>
      <c r="M93" s="187"/>
      <c r="N93" s="187"/>
      <c r="O93" s="187"/>
      <c r="P93" s="194"/>
      <c r="Q93" s="194"/>
      <c r="R93" s="192"/>
      <c r="S93" s="314"/>
      <c r="T93" s="314"/>
      <c r="U93" s="314"/>
      <c r="V93" s="314"/>
      <c r="W93" s="314"/>
      <c r="X93" s="187"/>
      <c r="Y93" s="187"/>
      <c r="Z93" s="187"/>
      <c r="AB93" s="187"/>
      <c r="AC93" s="192"/>
      <c r="AD93" s="192"/>
      <c r="AE93" s="193"/>
      <c r="AF93" s="193"/>
      <c r="AG93" s="193"/>
      <c r="AH93" s="193"/>
      <c r="AI93" s="193"/>
      <c r="AJ93" s="193"/>
      <c r="AK93" s="187"/>
      <c r="AL93" s="187"/>
      <c r="AM93" s="187"/>
      <c r="AN93" s="187"/>
      <c r="AO93" s="187"/>
      <c r="AP93" s="194"/>
      <c r="AQ93" s="194"/>
      <c r="AR93" s="193"/>
      <c r="AS93" s="314"/>
      <c r="AT93" s="314"/>
      <c r="AU93" s="314"/>
      <c r="AV93" s="314"/>
      <c r="AW93" s="314"/>
      <c r="AX93" s="187"/>
      <c r="AY93" s="187"/>
      <c r="AZ93" s="187"/>
      <c r="BA93" s="187"/>
      <c r="BB93" s="187"/>
      <c r="BC93" s="192"/>
      <c r="BD93" s="192"/>
      <c r="BE93" s="194"/>
      <c r="BF93" s="193"/>
      <c r="BG93" s="193"/>
      <c r="BH93" s="193"/>
      <c r="BI93" s="193"/>
      <c r="BJ93" s="193"/>
      <c r="BK93" s="187"/>
      <c r="BL93" s="187"/>
      <c r="BM93" s="187"/>
      <c r="BN93" s="187"/>
      <c r="BO93" s="187"/>
      <c r="BP93" s="194"/>
      <c r="BQ93" s="194"/>
      <c r="BR93" s="194"/>
      <c r="BS93" s="314"/>
      <c r="BT93" s="314"/>
      <c r="BU93" s="314"/>
      <c r="BV93" s="314"/>
      <c r="BW93" s="314"/>
      <c r="BX93" s="187"/>
      <c r="BY93" s="187"/>
      <c r="BZ93" s="187"/>
      <c r="CA93" s="187"/>
      <c r="CB93" s="187"/>
      <c r="CC93" s="187"/>
      <c r="CD93" s="187"/>
      <c r="CE93" s="187"/>
      <c r="CF93" s="187"/>
      <c r="CG93" s="187"/>
      <c r="CH93" s="187"/>
      <c r="CI93" s="187"/>
      <c r="CJ93" s="187"/>
      <c r="CK93" s="187"/>
      <c r="CL93" s="187"/>
      <c r="CM93" s="214" t="str">
        <f>IFERROR(IF(AND('Classificação geral'!$J86="FEM",'Classificação geral'!$K86=1,'Classificação geral'!G86="PCT"),'Classificação geral'!A86,""),"")</f>
        <v/>
      </c>
      <c r="CN93" s="214" t="str">
        <f>IFERROR(IF(AND('Classificação geral'!$J86="FEM",'Classificação geral'!$K86=1,'Classificação geral'!G86="PCT"),'Classificação geral'!$B86,""),"")</f>
        <v/>
      </c>
      <c r="CO93" s="215" t="str">
        <f>IF($CN93='Classificação geral'!$B86,'Classificação geral'!$C86,"")</f>
        <v/>
      </c>
      <c r="CP93" s="215" t="str">
        <f>IF($CN93='Classificação geral'!$B86,'Classificação geral'!$D86,"")</f>
        <v/>
      </c>
      <c r="CQ93" s="215" t="str">
        <f>IF($CN93='Classificação geral'!$B86,'Classificação geral'!$J86,"")</f>
        <v/>
      </c>
      <c r="CR93" s="215" t="str">
        <f>IF($CQ93='Classificação geral'!$J86,'Classificação geral'!$K86,"")</f>
        <v/>
      </c>
      <c r="CS93" s="205" t="str">
        <f>IF($CR93='Classificação geral'!$K86,'Classificação geral'!$AG86,"")</f>
        <v/>
      </c>
      <c r="CT93" s="215" t="str">
        <f>IF($CR93='Classificação geral'!$K86,'Classificação geral'!$M86,"")</f>
        <v/>
      </c>
      <c r="CU93" s="215" t="str">
        <f>IF($CR93='Classificação geral'!$K86,'Classificação geral'!$N86,"")</f>
        <v/>
      </c>
      <c r="CV93" s="215" t="str">
        <f>IF($CR93='Classificação geral'!$K86,'Classificação geral'!$O86,"")</f>
        <v/>
      </c>
      <c r="CW93" s="309" t="str">
        <f>IF($CR93='Classificação geral'!$K86,'Classificação geral'!$AH86,"")</f>
        <v/>
      </c>
      <c r="CX93" s="216" t="str">
        <f>IFERROR(RANK(CW93,CW:CW,0)+ COUNTIF($CW$12:CW92,CW93),"")</f>
        <v/>
      </c>
      <c r="CY93" s="209" t="str">
        <f ca="1">IFERROR(RDEM(CX93,CX:CX,0),"")</f>
        <v/>
      </c>
      <c r="CZ93" s="214" t="str">
        <f>IFERROR(IF(AND('Classificação geral'!$J86="mas",'Classificação geral'!$K86=1,'Classificação geral'!$G86="pct"),'Classificação geral'!$A86,""),"")</f>
        <v/>
      </c>
      <c r="DA93" s="214" t="str">
        <f>IFERROR(IF(AND('Classificação geral'!$J86="mas",'Classificação geral'!$K86=1,'Classificação geral'!$G86="PCT"),'Classificação geral'!$B86,""),"")</f>
        <v/>
      </c>
      <c r="DB93" s="215" t="str">
        <f>IF($DA93='Classificação geral'!$B86,'Classificação geral'!$C86,"")</f>
        <v/>
      </c>
      <c r="DC93" s="215" t="str">
        <f>IF($DA93='Classificação geral'!$B86,'Classificação geral'!$D86,"")</f>
        <v/>
      </c>
      <c r="DD93" s="215" t="str">
        <f>IF($DA93='Classificação geral'!$B86,'Classificação geral'!$J86,"")</f>
        <v/>
      </c>
      <c r="DE93" s="214" t="str">
        <f>IFERROR(IF(AND($DD93="mas",'Classificação geral'!$K86=1),'Classificação geral'!K86,""),"")</f>
        <v/>
      </c>
      <c r="DF93" s="214" t="str">
        <f>IFERROR(IF(AND($DD93="mas",'Classificação geral'!$K86=1),'Classificação geral'!AG86,""),"")</f>
        <v/>
      </c>
      <c r="DG93" s="214" t="str">
        <f>IFERROR(IF(AND($DD93="mas",'Classificação geral'!$K86=1),'Classificação geral'!M86,""),"")</f>
        <v/>
      </c>
      <c r="DH93" s="214" t="str">
        <f>IFERROR(IF(AND($DD93="mas",'Classificação geral'!$K86=1),'Classificação geral'!N86,""),"")</f>
        <v/>
      </c>
      <c r="DI93" s="214" t="str">
        <f>IFERROR(IF(AND($DD93="mas",'Classificação geral'!$K86=1),'Classificação geral'!O86,""),"")</f>
        <v/>
      </c>
      <c r="DJ93" s="214" t="str">
        <f>IFERROR(IF(AND($DD93="mas",'Classificação geral'!$K86=1),'Classificação geral'!AH86,""),"")</f>
        <v/>
      </c>
      <c r="DK93" s="216" t="str">
        <f>IFERROR(RANK(DJ93,DJ80:DJ279,0)+ COUNTIF($DJ$12:DJ92,DJ93),"")</f>
        <v/>
      </c>
      <c r="DL93" s="209"/>
      <c r="DM93" s="214" t="str">
        <f>IFERROR(IF(AND('Classificação geral'!$J86="fem",'Classificação geral'!$K86=2,'Classificação geral'!$G86="pct"),'Classificação geral'!$A86,""),"")</f>
        <v/>
      </c>
      <c r="DN93" s="214" t="str">
        <f>IFERROR(IF(AND('Classificação geral'!$J86="fem",'Classificação geral'!$K86=2,'Classificação geral'!$G86="pct"),'Classificação geral'!$B86,""),"")</f>
        <v/>
      </c>
      <c r="DO93" s="215" t="str">
        <f>IF($DN93='Classificação geral'!$B86,'Classificação geral'!$C86,"")</f>
        <v/>
      </c>
      <c r="DP93" s="215" t="str">
        <f>IF($DN93='Classificação geral'!$B86,'Classificação geral'!$D86,"")</f>
        <v/>
      </c>
      <c r="DQ93" s="215" t="str">
        <f>IF($DN93='Classificação geral'!$B86,'Classificação geral'!$J86,"")</f>
        <v/>
      </c>
      <c r="DR93" s="214" t="str">
        <f>IFERROR(IF(AND($DQ93="fem",'Classificação geral'!$K86=2),'Classificação geral'!K86,""),"")</f>
        <v/>
      </c>
      <c r="DS93" s="214" t="str">
        <f>IFERROR(IF(AND($DQ93="fem",'Classificação geral'!$K86=2),'Classificação geral'!AG86,""),"")</f>
        <v/>
      </c>
      <c r="DT93" s="214" t="str">
        <f>IFERROR(IF(AND($DQ93="fem",'Classificação geral'!$K86=2),'Classificação geral'!M86,""),"")</f>
        <v/>
      </c>
      <c r="DU93" s="214" t="str">
        <f>IFERROR(IF(AND($DQ93="fem",'Classificação geral'!$K86=2),'Classificação geral'!N86,""),"")</f>
        <v/>
      </c>
      <c r="DV93" s="214" t="str">
        <f>IFERROR(IF(AND($DQ93="fem",'Classificação geral'!$K86=2),'Classificação geral'!O86,""),"")</f>
        <v/>
      </c>
      <c r="DW93" s="214" t="str">
        <f>IFERROR(IF(AND($DQ93="fem",'Classificação geral'!$K86=2),'Classificação geral'!AH86,""),"")</f>
        <v/>
      </c>
      <c r="DX93" s="216" t="str">
        <f>IFERROR(RANK(DW93,DW:DW,0)+ COUNTIF(DW$12:$DW91,DW93),"")</f>
        <v/>
      </c>
      <c r="DY93" s="209"/>
      <c r="DZ93" s="214" t="str">
        <f>IFERROR(IF(AND('Classificação geral'!$J86="mas",'Classificação geral'!$K86=2,'Classificação geral'!$G86="pct"),'Classificação geral'!$A86,""),"")</f>
        <v/>
      </c>
      <c r="EA93" s="214" t="str">
        <f>IFERROR(IF(AND('Classificação geral'!$J86="mas",'Classificação geral'!$K86=2,'Classificação geral'!$G86="pct"),'Classificação geral'!$B86,""),"")</f>
        <v/>
      </c>
      <c r="EB93" s="215" t="str">
        <f>IF($EA93='Classificação geral'!$B86,'Classificação geral'!$C86,"")</f>
        <v/>
      </c>
      <c r="EC93" s="215" t="str">
        <f>IF($EA93='Classificação geral'!$B86,'Classificação geral'!$D86,"")</f>
        <v/>
      </c>
      <c r="ED93" s="215" t="str">
        <f>IF($EA93='Classificação geral'!$B86,'Classificação geral'!$J86,"")</f>
        <v/>
      </c>
      <c r="EE93" s="214" t="str">
        <f>IFERROR(IF(AND($ED93="mas",'Classificação geral'!$K86=2),'Classificação geral'!K86,""),"")</f>
        <v/>
      </c>
      <c r="EF93" s="214" t="str">
        <f>IFERROR(IF(AND($ED93="mas",'Classificação geral'!$K86=2),'Classificação geral'!AG86,""),"")</f>
        <v/>
      </c>
      <c r="EG93" s="214" t="str">
        <f>IFERROR(IF(AND($ED93="mas",'Classificação geral'!$K86=2),'Classificação geral'!M86,""),"")</f>
        <v/>
      </c>
      <c r="EH93" s="214" t="str">
        <f>IFERROR(IF(AND($ED93="mas",'Classificação geral'!$K86=2),'Classificação geral'!N86,""),"")</f>
        <v/>
      </c>
      <c r="EI93" s="214" t="str">
        <f>IFERROR(IF(AND($ED93="mas",'Classificação geral'!$K86=2),'Classificação geral'!O86,""),"")</f>
        <v/>
      </c>
      <c r="EJ93" s="214" t="str">
        <f>IFERROR(IF(AND($ED93="mas",'Classificação geral'!$K86=2),'Classificação geral'!AH86,""),"")</f>
        <v/>
      </c>
      <c r="EK93" s="216" t="str">
        <f>IFERROR(RANK(EJ93,EJ:EJ,0)+ COUNTIF(EJ$12:$GJ$12,EJ93),"")</f>
        <v/>
      </c>
      <c r="EL93" s="209"/>
      <c r="EM93" s="214" t="str">
        <f>IFERROR(IF(AND('Classificação geral'!$J86="fem",'Classificação geral'!$K86=3,'Classificação geral'!$G86="pct"),'Classificação geral'!$A86,""),"")</f>
        <v/>
      </c>
      <c r="EN93" s="214" t="str">
        <f>IFERROR(IF(AND('Classificação geral'!$J86="fem",'Classificação geral'!$K86=3,'Classificação geral'!$G86="pct"),'Classificação geral'!$B86,""),"")</f>
        <v/>
      </c>
      <c r="EO93" s="215" t="str">
        <f>IF($EN93='Classificação geral'!$B86,'Classificação geral'!$C86,"")</f>
        <v/>
      </c>
      <c r="EP93" s="215" t="str">
        <f>IF($EN93='Classificação geral'!$B86,'Classificação geral'!$D86,"")</f>
        <v/>
      </c>
      <c r="EQ93" s="215" t="str">
        <f>IF($EN93='Classificação geral'!$B86,'Classificação geral'!$J86,"")</f>
        <v/>
      </c>
      <c r="ER93" s="215" t="str">
        <f>IF($EQ93='Classificação geral'!$J86,'Classificação geral'!$K86,"")</f>
        <v/>
      </c>
      <c r="ES93" s="215" t="str">
        <f>IF($ER93='Classificação geral'!$K86,'Classificação geral'!$AG86,"")</f>
        <v/>
      </c>
      <c r="ET93" s="215" t="str">
        <f>IF($ER93='Classificação geral'!$K86,'Classificação geral'!$M86,"")</f>
        <v/>
      </c>
      <c r="EU93" s="215" t="str">
        <f>IF($ER93='Classificação geral'!$K86,'Classificação geral'!$N86,"")</f>
        <v/>
      </c>
      <c r="EV93" s="215" t="str">
        <f>IF($ER93='Classificação geral'!$K86,'Classificação geral'!$O86,"")</f>
        <v/>
      </c>
      <c r="EW93" s="215" t="str">
        <f>IF($ER93='Classificação geral'!$K86,'Classificação geral'!$AH86,"")</f>
        <v/>
      </c>
      <c r="EX93" s="216" t="str">
        <f>IFERROR(RANK(EW93,EW:EW,0)+ COUNTIF(EW$12:$GW91,EW93),"")</f>
        <v/>
      </c>
      <c r="EY93" s="209"/>
      <c r="EZ93" s="214" t="str">
        <f>IFERROR(IF(AND('Classificação geral'!$J86="mas",'Classificação geral'!$K86=3,'Classificação geral'!$G86="PCT"),'Classificação geral'!$A86,""),"")</f>
        <v/>
      </c>
      <c r="FA93" s="214" t="str">
        <f>IFERROR(IF(AND('Classificação geral'!$J86="mas",'Classificação geral'!$K86=3,'Classificação geral'!$G86="PCT"),'Classificação geral'!$B86,""),"")</f>
        <v/>
      </c>
      <c r="FB93" s="215" t="str">
        <f>IF($FA93='Classificação geral'!$B86,'Classificação geral'!$C86,"")</f>
        <v/>
      </c>
      <c r="FC93" s="215" t="str">
        <f>IF($FA93='Classificação geral'!$B86,'Classificação geral'!$D86,"")</f>
        <v/>
      </c>
      <c r="FD93" s="215" t="str">
        <f>IF($FA93='Classificação geral'!$B86,'Classificação geral'!$J86,"")</f>
        <v/>
      </c>
      <c r="FE93" s="214" t="str">
        <f>IFERROR(IF(AND($FD93="mas",'Classificação geral'!$K86=3),'Classificação geral'!K86,""),"")</f>
        <v/>
      </c>
      <c r="FF93" s="214" t="str">
        <f>IFERROR(IF(AND($FD93="mas",'Classificação geral'!$K86=3),'Classificação geral'!AG86,""),"")</f>
        <v/>
      </c>
      <c r="FG93" s="214" t="str">
        <f>IFERROR(IF(AND($FD93="mas",'Classificação geral'!$K86=3),'Classificação geral'!M86,""),"")</f>
        <v/>
      </c>
      <c r="FH93" s="214" t="str">
        <f>IFERROR(IF(AND($FD93="mas",'Classificação geral'!$K86=3),'Classificação geral'!N86,""),"")</f>
        <v/>
      </c>
      <c r="FI93" s="214" t="str">
        <f>IFERROR(IF(AND($FD93="mas",'Classificação geral'!$K86=3),'Classificação geral'!O86,""),"")</f>
        <v/>
      </c>
      <c r="FJ93" s="214" t="str">
        <f>IFERROR(IF(AND($FD93="mas",'Classificação geral'!$K86=3),'Classificação geral'!AH86,""),"")</f>
        <v/>
      </c>
      <c r="FK93" s="216" t="str">
        <f>IFERROR(RANK(FJ93,FJ:FJ,0)+ COUNTIF(FJ$12:$FJ91,FJ93),"")</f>
        <v/>
      </c>
    </row>
    <row r="94" spans="2:167" s="199" customFormat="1" ht="24.75" customHeight="1" x14ac:dyDescent="0.4">
      <c r="B94" s="207"/>
      <c r="C94" s="200"/>
      <c r="D94" s="200"/>
      <c r="E94" s="200"/>
      <c r="F94" s="201"/>
      <c r="G94" s="201"/>
      <c r="H94" s="201"/>
      <c r="I94" s="201"/>
      <c r="J94" s="201"/>
      <c r="K94" s="202"/>
      <c r="L94" s="202"/>
      <c r="M94" s="202"/>
      <c r="N94" s="202"/>
      <c r="O94" s="202"/>
      <c r="P94" s="203"/>
      <c r="Q94" s="203"/>
      <c r="R94" s="200"/>
      <c r="S94" s="204"/>
      <c r="T94" s="204"/>
      <c r="U94" s="204"/>
      <c r="V94" s="204"/>
      <c r="W94" s="204"/>
      <c r="X94" s="202"/>
      <c r="Y94" s="202"/>
      <c r="Z94" s="202"/>
      <c r="AB94" s="202"/>
      <c r="AC94" s="200"/>
      <c r="AD94" s="200"/>
      <c r="AE94" s="201"/>
      <c r="AF94" s="201"/>
      <c r="AG94" s="201"/>
      <c r="AH94" s="201"/>
      <c r="AI94" s="201"/>
      <c r="AJ94" s="201"/>
      <c r="AK94" s="202"/>
      <c r="AL94" s="202"/>
      <c r="AM94" s="202"/>
      <c r="AN94" s="202"/>
      <c r="AO94" s="202"/>
      <c r="AP94" s="203"/>
      <c r="AQ94" s="203"/>
      <c r="AR94" s="201"/>
      <c r="AS94" s="204"/>
      <c r="AT94" s="204"/>
      <c r="AU94" s="204"/>
      <c r="AV94" s="204"/>
      <c r="AW94" s="204"/>
      <c r="AX94" s="202"/>
      <c r="AY94" s="202"/>
      <c r="AZ94" s="202"/>
      <c r="BA94" s="202"/>
      <c r="BB94" s="202"/>
      <c r="BC94" s="200"/>
      <c r="BD94" s="200"/>
      <c r="BE94" s="203"/>
      <c r="BF94" s="201"/>
      <c r="BG94" s="201"/>
      <c r="BH94" s="201"/>
      <c r="BI94" s="201"/>
      <c r="BJ94" s="201"/>
      <c r="BK94" s="202"/>
      <c r="BL94" s="202"/>
      <c r="BM94" s="202"/>
      <c r="BN94" s="202"/>
      <c r="BO94" s="202"/>
      <c r="BP94" s="203"/>
      <c r="BQ94" s="203"/>
      <c r="BR94" s="203"/>
      <c r="BS94" s="204"/>
      <c r="BT94" s="204"/>
      <c r="BU94" s="204"/>
      <c r="BV94" s="204"/>
      <c r="BW94" s="204"/>
      <c r="BX94" s="202"/>
      <c r="BY94" s="202"/>
      <c r="BZ94" s="202"/>
      <c r="CA94" s="202"/>
      <c r="CB94" s="202"/>
      <c r="CC94" s="202"/>
      <c r="CD94" s="202"/>
      <c r="CE94" s="202"/>
      <c r="CF94" s="202"/>
      <c r="CG94" s="202"/>
      <c r="CH94" s="202"/>
      <c r="CI94" s="202"/>
      <c r="CJ94" s="202"/>
      <c r="CK94" s="202"/>
      <c r="CL94" s="202"/>
      <c r="CM94" s="214" t="str">
        <f>IFERROR(IF(AND('Classificação geral'!$J87="FEM",'Classificação geral'!$K87=1,'Classificação geral'!G87="PCT"),'Classificação geral'!A87,""),"")</f>
        <v/>
      </c>
      <c r="CN94" s="214" t="str">
        <f>IFERROR(IF(AND('Classificação geral'!$J87="FEM",'Classificação geral'!$K87=1,'Classificação geral'!G87="PCT"),'Classificação geral'!$B87,""),"")</f>
        <v/>
      </c>
      <c r="CO94" s="215" t="str">
        <f>IF($CN94='Classificação geral'!$B87,'Classificação geral'!$C87,"")</f>
        <v/>
      </c>
      <c r="CP94" s="215" t="str">
        <f>IF($CN94='Classificação geral'!$B87,'Classificação geral'!$D87,"")</f>
        <v/>
      </c>
      <c r="CQ94" s="215" t="str">
        <f>IF($CN94='Classificação geral'!$B87,'Classificação geral'!$J87,"")</f>
        <v/>
      </c>
      <c r="CR94" s="215" t="str">
        <f>IF($CQ94='Classificação geral'!$J87,'Classificação geral'!$K87,"")</f>
        <v/>
      </c>
      <c r="CS94" s="205" t="str">
        <f>IF($CR94='Classificação geral'!$K87,'Classificação geral'!$AG87,"")</f>
        <v/>
      </c>
      <c r="CT94" s="215" t="str">
        <f>IF($CR94='Classificação geral'!$K87,'Classificação geral'!$M87,"")</f>
        <v/>
      </c>
      <c r="CU94" s="215" t="str">
        <f>IF($CR94='Classificação geral'!$K87,'Classificação geral'!$N87,"")</f>
        <v/>
      </c>
      <c r="CV94" s="215" t="str">
        <f>IF($CR94='Classificação geral'!$K87,'Classificação geral'!$O87,"")</f>
        <v/>
      </c>
      <c r="CW94" s="309" t="str">
        <f>IF($CR94='Classificação geral'!$K87,'Classificação geral'!$AH87,"")</f>
        <v/>
      </c>
      <c r="CX94" s="216" t="str">
        <f>IFERROR(RANK(CW94,CW:CW,0)+ COUNTIF($CW$12:CW93,CW94),"")</f>
        <v/>
      </c>
      <c r="CY94" s="209" t="str">
        <f ca="1">IFERROR(RDEM(CX94,CX:CX,0),"")</f>
        <v/>
      </c>
      <c r="CZ94" s="214" t="str">
        <f>IFERROR(IF(AND('Classificação geral'!$J87="mas",'Classificação geral'!$K87=1,'Classificação geral'!$G87="pct"),'Classificação geral'!$A87,""),"")</f>
        <v/>
      </c>
      <c r="DA94" s="214" t="str">
        <f>IFERROR(IF(AND('Classificação geral'!$J87="mas",'Classificação geral'!$K87=1,'Classificação geral'!$G87="PCT"),'Classificação geral'!$B87,""),"")</f>
        <v/>
      </c>
      <c r="DB94" s="215" t="str">
        <f>IF($DA94='Classificação geral'!$B87,'Classificação geral'!$C87,"")</f>
        <v/>
      </c>
      <c r="DC94" s="215" t="str">
        <f>IF($DA94='Classificação geral'!$B87,'Classificação geral'!$D87,"")</f>
        <v/>
      </c>
      <c r="DD94" s="215" t="str">
        <f>IF($DA94='Classificação geral'!$B87,'Classificação geral'!$J87,"")</f>
        <v/>
      </c>
      <c r="DE94" s="214" t="str">
        <f>IFERROR(IF(AND($DD94="mas",'Classificação geral'!$K87=1),'Classificação geral'!K87,""),"")</f>
        <v/>
      </c>
      <c r="DF94" s="214" t="str">
        <f>IFERROR(IF(AND($DD94="mas",'Classificação geral'!$K87=1),'Classificação geral'!AG87,""),"")</f>
        <v/>
      </c>
      <c r="DG94" s="214" t="str">
        <f>IFERROR(IF(AND($DD94="mas",'Classificação geral'!$K87=1),'Classificação geral'!M87,""),"")</f>
        <v/>
      </c>
      <c r="DH94" s="214" t="str">
        <f>IFERROR(IF(AND($DD94="mas",'Classificação geral'!$K87=1),'Classificação geral'!N87,""),"")</f>
        <v/>
      </c>
      <c r="DI94" s="214" t="str">
        <f>IFERROR(IF(AND($DD94="mas",'Classificação geral'!$K87=1),'Classificação geral'!O87,""),"")</f>
        <v/>
      </c>
      <c r="DJ94" s="214" t="str">
        <f>IFERROR(IF(AND($DD94="mas",'Classificação geral'!$K87=1),'Classificação geral'!AH87,""),"")</f>
        <v/>
      </c>
      <c r="DK94" s="216" t="str">
        <f>IFERROR(RANK(DJ94,DJ81:DJ280,0)+ COUNTIF($DJ$12:DJ93,DJ94),"")</f>
        <v/>
      </c>
      <c r="DL94" s="209"/>
      <c r="DM94" s="214" t="str">
        <f>IFERROR(IF(AND('Classificação geral'!$J87="fem",'Classificação geral'!$K87=2,'Classificação geral'!$G87="pct"),'Classificação geral'!$A87,""),"")</f>
        <v/>
      </c>
      <c r="DN94" s="214" t="str">
        <f>IFERROR(IF(AND('Classificação geral'!$J87="fem",'Classificação geral'!$K87=2,'Classificação geral'!$G87="pct"),'Classificação geral'!$B87,""),"")</f>
        <v/>
      </c>
      <c r="DO94" s="215" t="str">
        <f>IF($DN94='Classificação geral'!$B87,'Classificação geral'!$C87,"")</f>
        <v/>
      </c>
      <c r="DP94" s="215" t="str">
        <f>IF($DN94='Classificação geral'!$B87,'Classificação geral'!$D87,"")</f>
        <v/>
      </c>
      <c r="DQ94" s="215" t="str">
        <f>IF($DN94='Classificação geral'!$B87,'Classificação geral'!$J87,"")</f>
        <v/>
      </c>
      <c r="DR94" s="214" t="str">
        <f>IFERROR(IF(AND($DQ94="fem",'Classificação geral'!$K87=2),'Classificação geral'!K87,""),"")</f>
        <v/>
      </c>
      <c r="DS94" s="214" t="str">
        <f>IFERROR(IF(AND($DQ94="fem",'Classificação geral'!$K87=2),'Classificação geral'!AG87,""),"")</f>
        <v/>
      </c>
      <c r="DT94" s="214" t="str">
        <f>IFERROR(IF(AND($DQ94="fem",'Classificação geral'!$K87=2),'Classificação geral'!M87,""),"")</f>
        <v/>
      </c>
      <c r="DU94" s="214" t="str">
        <f>IFERROR(IF(AND($DQ94="fem",'Classificação geral'!$K87=2),'Classificação geral'!N87,""),"")</f>
        <v/>
      </c>
      <c r="DV94" s="214" t="str">
        <f>IFERROR(IF(AND($DQ94="fem",'Classificação geral'!$K87=2),'Classificação geral'!O87,""),"")</f>
        <v/>
      </c>
      <c r="DW94" s="214" t="str">
        <f>IFERROR(IF(AND($DQ94="fem",'Classificação geral'!$K87=2),'Classificação geral'!AH87,""),"")</f>
        <v/>
      </c>
      <c r="DX94" s="216" t="str">
        <f>IFERROR(RANK(DW94,DW:DW,0)+ COUNTIF(DW$12:$DW92,DW94),"")</f>
        <v/>
      </c>
      <c r="DY94" s="209"/>
      <c r="DZ94" s="214" t="str">
        <f>IFERROR(IF(AND('Classificação geral'!$J87="mas",'Classificação geral'!$K87=2,'Classificação geral'!$G87="pct"),'Classificação geral'!$A87,""),"")</f>
        <v/>
      </c>
      <c r="EA94" s="214" t="str">
        <f>IFERROR(IF(AND('Classificação geral'!$J87="mas",'Classificação geral'!$K87=2,'Classificação geral'!$G87="pct"),'Classificação geral'!$B87,""),"")</f>
        <v/>
      </c>
      <c r="EB94" s="215" t="str">
        <f>IF($EA94='Classificação geral'!$B87,'Classificação geral'!$C87,"")</f>
        <v/>
      </c>
      <c r="EC94" s="215" t="str">
        <f>IF($EA94='Classificação geral'!$B87,'Classificação geral'!$D87,"")</f>
        <v/>
      </c>
      <c r="ED94" s="215" t="str">
        <f>IF($EA94='Classificação geral'!$B87,'Classificação geral'!$J87,"")</f>
        <v/>
      </c>
      <c r="EE94" s="214" t="str">
        <f>IFERROR(IF(AND($ED94="mas",'Classificação geral'!$K87=2),'Classificação geral'!K87,""),"")</f>
        <v/>
      </c>
      <c r="EF94" s="214" t="str">
        <f>IFERROR(IF(AND($ED94="mas",'Classificação geral'!$K87=2),'Classificação geral'!AG87,""),"")</f>
        <v/>
      </c>
      <c r="EG94" s="214" t="str">
        <f>IFERROR(IF(AND($ED94="mas",'Classificação geral'!$K87=2),'Classificação geral'!M87,""),"")</f>
        <v/>
      </c>
      <c r="EH94" s="214" t="str">
        <f>IFERROR(IF(AND($ED94="mas",'Classificação geral'!$K87=2),'Classificação geral'!N87,""),"")</f>
        <v/>
      </c>
      <c r="EI94" s="214" t="str">
        <f>IFERROR(IF(AND($ED94="mas",'Classificação geral'!$K87=2),'Classificação geral'!O87,""),"")</f>
        <v/>
      </c>
      <c r="EJ94" s="214" t="str">
        <f>IFERROR(IF(AND($ED94="mas",'Classificação geral'!$K87=2),'Classificação geral'!AH87,""),"")</f>
        <v/>
      </c>
      <c r="EK94" s="216" t="str">
        <f>IFERROR(RANK(EJ94,EJ:EJ,0)+ COUNTIF(EJ$12:$GJ$12,EJ94),"")</f>
        <v/>
      </c>
      <c r="EL94" s="209"/>
      <c r="EM94" s="214" t="str">
        <f>IFERROR(IF(AND('Classificação geral'!$J87="fem",'Classificação geral'!$K87=3,'Classificação geral'!$G87="pct"),'Classificação geral'!$A87,""),"")</f>
        <v/>
      </c>
      <c r="EN94" s="214" t="str">
        <f>IFERROR(IF(AND('Classificação geral'!$J87="fem",'Classificação geral'!$K87=3,'Classificação geral'!$G87="pct"),'Classificação geral'!$B87,""),"")</f>
        <v/>
      </c>
      <c r="EO94" s="215" t="str">
        <f>IF($EN94='Classificação geral'!$B87,'Classificação geral'!$C87,"")</f>
        <v/>
      </c>
      <c r="EP94" s="215" t="str">
        <f>IF($EN94='Classificação geral'!$B87,'Classificação geral'!$D87,"")</f>
        <v/>
      </c>
      <c r="EQ94" s="215" t="str">
        <f>IF($EN94='Classificação geral'!$B87,'Classificação geral'!$J87,"")</f>
        <v/>
      </c>
      <c r="ER94" s="215" t="str">
        <f>IF($EQ94='Classificação geral'!$J87,'Classificação geral'!$K87,"")</f>
        <v/>
      </c>
      <c r="ES94" s="215" t="str">
        <f>IF($ER94='Classificação geral'!$K87,'Classificação geral'!$AG87,"")</f>
        <v/>
      </c>
      <c r="ET94" s="215" t="str">
        <f>IF($ER94='Classificação geral'!$K87,'Classificação geral'!$M87,"")</f>
        <v/>
      </c>
      <c r="EU94" s="215" t="str">
        <f>IF($ER94='Classificação geral'!$K87,'Classificação geral'!$N87,"")</f>
        <v/>
      </c>
      <c r="EV94" s="215" t="str">
        <f>IF($ER94='Classificação geral'!$K87,'Classificação geral'!$O87,"")</f>
        <v/>
      </c>
      <c r="EW94" s="215" t="str">
        <f>IF($ER94='Classificação geral'!$K87,'Classificação geral'!$AH87,"")</f>
        <v/>
      </c>
      <c r="EX94" s="216" t="str">
        <f>IFERROR(RANK(EW94,EW:EW,0)+ COUNTIF(EW$12:$GW92,EW94),"")</f>
        <v/>
      </c>
      <c r="EY94" s="209"/>
      <c r="EZ94" s="214" t="str">
        <f>IFERROR(IF(AND('Classificação geral'!$J87="mas",'Classificação geral'!$K87=3,'Classificação geral'!$G87="PCT"),'Classificação geral'!$A87,""),"")</f>
        <v/>
      </c>
      <c r="FA94" s="214" t="str">
        <f>IFERROR(IF(AND('Classificação geral'!$J87="mas",'Classificação geral'!$K87=3,'Classificação geral'!$G87="PCT"),'Classificação geral'!$B87,""),"")</f>
        <v/>
      </c>
      <c r="FB94" s="215" t="str">
        <f>IF($FA94='Classificação geral'!$B87,'Classificação geral'!$C87,"")</f>
        <v/>
      </c>
      <c r="FC94" s="215" t="str">
        <f>IF($FA94='Classificação geral'!$B87,'Classificação geral'!$D87,"")</f>
        <v/>
      </c>
      <c r="FD94" s="215" t="str">
        <f>IF($FA94='Classificação geral'!$B87,'Classificação geral'!$J87,"")</f>
        <v/>
      </c>
      <c r="FE94" s="214" t="str">
        <f>IFERROR(IF(AND($FD94="mas",'Classificação geral'!$K87=3),'Classificação geral'!K87,""),"")</f>
        <v/>
      </c>
      <c r="FF94" s="214" t="str">
        <f>IFERROR(IF(AND($FD94="mas",'Classificação geral'!$K87=3),'Classificação geral'!AG87,""),"")</f>
        <v/>
      </c>
      <c r="FG94" s="214" t="str">
        <f>IFERROR(IF(AND($FD94="mas",'Classificação geral'!$K87=3),'Classificação geral'!M87,""),"")</f>
        <v/>
      </c>
      <c r="FH94" s="214" t="str">
        <f>IFERROR(IF(AND($FD94="mas",'Classificação geral'!$K87=3),'Classificação geral'!N87,""),"")</f>
        <v/>
      </c>
      <c r="FI94" s="214" t="str">
        <f>IFERROR(IF(AND($FD94="mas",'Classificação geral'!$K87=3),'Classificação geral'!O87,""),"")</f>
        <v/>
      </c>
      <c r="FJ94" s="214" t="str">
        <f>IFERROR(IF(AND($FD94="mas",'Classificação geral'!$K87=3),'Classificação geral'!AH87,""),"")</f>
        <v/>
      </c>
      <c r="FK94" s="216" t="str">
        <f>IFERROR(RANK(FJ94,FJ:FJ,0)+ COUNTIF(FJ$12:$FJ92,FJ94),"")</f>
        <v/>
      </c>
    </row>
    <row r="95" spans="2:167" s="199" customFormat="1" ht="24.75" customHeight="1" x14ac:dyDescent="0.4">
      <c r="B95" s="207"/>
      <c r="C95" s="200"/>
      <c r="D95" s="200"/>
      <c r="E95" s="200"/>
      <c r="F95" s="201"/>
      <c r="G95" s="201"/>
      <c r="H95" s="201"/>
      <c r="I95" s="201"/>
      <c r="J95" s="201"/>
      <c r="K95" s="202"/>
      <c r="L95" s="202"/>
      <c r="M95" s="202"/>
      <c r="N95" s="202"/>
      <c r="O95" s="202"/>
      <c r="P95" s="203"/>
      <c r="Q95" s="203"/>
      <c r="R95" s="200"/>
      <c r="S95" s="204"/>
      <c r="T95" s="204"/>
      <c r="U95" s="204"/>
      <c r="V95" s="204"/>
      <c r="W95" s="204"/>
      <c r="X95" s="202"/>
      <c r="Y95" s="202"/>
      <c r="AB95" s="202"/>
      <c r="AC95" s="200"/>
      <c r="AD95" s="200"/>
      <c r="AE95" s="201"/>
      <c r="AF95" s="201"/>
      <c r="AG95" s="201"/>
      <c r="AH95" s="201"/>
      <c r="AI95" s="201"/>
      <c r="AJ95" s="201"/>
      <c r="AK95" s="202"/>
      <c r="AL95" s="202"/>
      <c r="AM95" s="202"/>
      <c r="AN95" s="202"/>
      <c r="AO95" s="202"/>
      <c r="AP95" s="203"/>
      <c r="AQ95" s="203"/>
      <c r="AR95" s="201"/>
      <c r="AS95" s="204"/>
      <c r="AT95" s="204"/>
      <c r="AU95" s="204"/>
      <c r="AV95" s="204"/>
      <c r="AW95" s="204"/>
      <c r="AX95" s="202"/>
      <c r="AY95" s="202"/>
      <c r="BB95" s="207"/>
      <c r="BC95" s="200"/>
      <c r="BD95" s="200"/>
      <c r="BE95" s="203"/>
      <c r="BF95" s="201"/>
      <c r="BG95" s="201"/>
      <c r="BH95" s="201"/>
      <c r="BI95" s="201"/>
      <c r="BJ95" s="201"/>
      <c r="BK95" s="202"/>
      <c r="BL95" s="202"/>
      <c r="BM95" s="202"/>
      <c r="BN95" s="202"/>
      <c r="BO95" s="202"/>
      <c r="BP95" s="203"/>
      <c r="BQ95" s="203"/>
      <c r="BR95" s="203"/>
      <c r="BS95" s="204"/>
      <c r="BT95" s="204"/>
      <c r="BU95" s="204"/>
      <c r="BV95" s="204"/>
      <c r="BW95" s="204"/>
      <c r="BX95" s="202"/>
      <c r="BY95" s="202"/>
      <c r="CM95" s="214" t="str">
        <f>IFERROR(IF(AND('Classificação geral'!$J88="FEM",'Classificação geral'!$K88=1,'Classificação geral'!G88="PCT"),'Classificação geral'!A88,""),"")</f>
        <v/>
      </c>
      <c r="CN95" s="214" t="str">
        <f>IFERROR(IF(AND('Classificação geral'!$J88="FEM",'Classificação geral'!$K88=1,'Classificação geral'!G88="PCT"),'Classificação geral'!$B88,""),"")</f>
        <v/>
      </c>
      <c r="CO95" s="215" t="str">
        <f>IF($CN95='Classificação geral'!$B88,'Classificação geral'!$C88,"")</f>
        <v/>
      </c>
      <c r="CP95" s="215" t="str">
        <f>IF($CN95='Classificação geral'!$B88,'Classificação geral'!$D88,"")</f>
        <v/>
      </c>
      <c r="CQ95" s="215" t="str">
        <f>IF($CN95='Classificação geral'!$B88,'Classificação geral'!$J88,"")</f>
        <v/>
      </c>
      <c r="CR95" s="215" t="str">
        <f>IF($CQ95='Classificação geral'!$J88,'Classificação geral'!$K88,"")</f>
        <v/>
      </c>
      <c r="CS95" s="205" t="str">
        <f>IF($CR95='Classificação geral'!$K88,'Classificação geral'!$AG88,"")</f>
        <v/>
      </c>
      <c r="CT95" s="215" t="str">
        <f>IF($CR95='Classificação geral'!$K88,'Classificação geral'!$M88,"")</f>
        <v/>
      </c>
      <c r="CU95" s="215" t="str">
        <f>IF($CR95='Classificação geral'!$K88,'Classificação geral'!$N88,"")</f>
        <v/>
      </c>
      <c r="CV95" s="215" t="str">
        <f>IF($CR95='Classificação geral'!$K88,'Classificação geral'!$O88,"")</f>
        <v/>
      </c>
      <c r="CW95" s="309" t="str">
        <f>IF($CR95='Classificação geral'!$K88,'Classificação geral'!$AH88,"")</f>
        <v/>
      </c>
      <c r="CX95" s="216" t="str">
        <f>IFERROR(RANK(CW95,CW:CW,0)+ COUNTIF($CW$12:CW94,CW95),"")</f>
        <v/>
      </c>
      <c r="CY95" s="209" t="str">
        <f ca="1">IFERROR(RDEM(CX95,CX:CX,0),"")</f>
        <v/>
      </c>
      <c r="CZ95" s="214" t="str">
        <f>IFERROR(IF(AND('Classificação geral'!$J88="mas",'Classificação geral'!$K88=1,'Classificação geral'!$G88="pct"),'Classificação geral'!$A88,""),"")</f>
        <v/>
      </c>
      <c r="DA95" s="214" t="str">
        <f>IFERROR(IF(AND('Classificação geral'!$J88="mas",'Classificação geral'!$K88=1,'Classificação geral'!$G88="PCT"),'Classificação geral'!$B88,""),"")</f>
        <v/>
      </c>
      <c r="DB95" s="215" t="str">
        <f>IF($DA95='Classificação geral'!$B88,'Classificação geral'!$C88,"")</f>
        <v/>
      </c>
      <c r="DC95" s="215" t="str">
        <f>IF($DA95='Classificação geral'!$B88,'Classificação geral'!$D88,"")</f>
        <v/>
      </c>
      <c r="DD95" s="215" t="str">
        <f>IF($DA95='Classificação geral'!$B88,'Classificação geral'!$J88,"")</f>
        <v/>
      </c>
      <c r="DE95" s="214" t="str">
        <f>IFERROR(IF(AND($DD95="mas",'Classificação geral'!$K88=1),'Classificação geral'!K88,""),"")</f>
        <v/>
      </c>
      <c r="DF95" s="214" t="str">
        <f>IFERROR(IF(AND($DD95="mas",'Classificação geral'!$K88=1),'Classificação geral'!AG88,""),"")</f>
        <v/>
      </c>
      <c r="DG95" s="214" t="str">
        <f>IFERROR(IF(AND($DD95="mas",'Classificação geral'!$K88=1),'Classificação geral'!M88,""),"")</f>
        <v/>
      </c>
      <c r="DH95" s="214" t="str">
        <f>IFERROR(IF(AND($DD95="mas",'Classificação geral'!$K88=1),'Classificação geral'!N88,""),"")</f>
        <v/>
      </c>
      <c r="DI95" s="214" t="str">
        <f>IFERROR(IF(AND($DD95="mas",'Classificação geral'!$K88=1),'Classificação geral'!O88,""),"")</f>
        <v/>
      </c>
      <c r="DJ95" s="214" t="str">
        <f>IFERROR(IF(AND($DD95="mas",'Classificação geral'!$K88=1),'Classificação geral'!AH88,""),"")</f>
        <v/>
      </c>
      <c r="DK95" s="216" t="str">
        <f>IFERROR(RANK(DJ95,DJ82:DJ281,0)+ COUNTIF($DJ$12:DJ94,DJ95),"")</f>
        <v/>
      </c>
      <c r="DL95" s="209"/>
      <c r="DM95" s="214" t="str">
        <f>IFERROR(IF(AND('Classificação geral'!$J88="fem",'Classificação geral'!$K88=2,'Classificação geral'!$G88="pct"),'Classificação geral'!$A88,""),"")</f>
        <v/>
      </c>
      <c r="DN95" s="214" t="str">
        <f>IFERROR(IF(AND('Classificação geral'!$J88="fem",'Classificação geral'!$K88=2,'Classificação geral'!$G88="pct"),'Classificação geral'!$B88,""),"")</f>
        <v/>
      </c>
      <c r="DO95" s="215" t="str">
        <f>IF($DN95='Classificação geral'!$B88,'Classificação geral'!$C88,"")</f>
        <v/>
      </c>
      <c r="DP95" s="215" t="str">
        <f>IF($DN95='Classificação geral'!$B88,'Classificação geral'!$D88,"")</f>
        <v/>
      </c>
      <c r="DQ95" s="215" t="str">
        <f>IF($DN95='Classificação geral'!$B88,'Classificação geral'!$J88,"")</f>
        <v/>
      </c>
      <c r="DR95" s="214" t="str">
        <f>IFERROR(IF(AND($DQ95="fem",'Classificação geral'!$K88=2),'Classificação geral'!K88,""),"")</f>
        <v/>
      </c>
      <c r="DS95" s="214" t="str">
        <f>IFERROR(IF(AND($DQ95="fem",'Classificação geral'!$K88=2),'Classificação geral'!AG88,""),"")</f>
        <v/>
      </c>
      <c r="DT95" s="214" t="str">
        <f>IFERROR(IF(AND($DQ95="fem",'Classificação geral'!$K88=2),'Classificação geral'!M88,""),"")</f>
        <v/>
      </c>
      <c r="DU95" s="214" t="str">
        <f>IFERROR(IF(AND($DQ95="fem",'Classificação geral'!$K88=2),'Classificação geral'!N88,""),"")</f>
        <v/>
      </c>
      <c r="DV95" s="214" t="str">
        <f>IFERROR(IF(AND($DQ95="fem",'Classificação geral'!$K88=2),'Classificação geral'!O88,""),"")</f>
        <v/>
      </c>
      <c r="DW95" s="214" t="str">
        <f>IFERROR(IF(AND($DQ95="fem",'Classificação geral'!$K88=2),'Classificação geral'!AH88,""),"")</f>
        <v/>
      </c>
      <c r="DX95" s="216" t="str">
        <f>IFERROR(RANK(DW95,DW:DW,0)+ COUNTIF(DW$12:$DW93,DW95),"")</f>
        <v/>
      </c>
      <c r="DY95" s="209"/>
      <c r="DZ95" s="214" t="str">
        <f>IFERROR(IF(AND('Classificação geral'!$J88="mas",'Classificação geral'!$K88=2,'Classificação geral'!$G88="pct"),'Classificação geral'!$A88,""),"")</f>
        <v/>
      </c>
      <c r="EA95" s="214" t="str">
        <f>IFERROR(IF(AND('Classificação geral'!$J88="mas",'Classificação geral'!$K88=2,'Classificação geral'!$G88="pct"),'Classificação geral'!$B88,""),"")</f>
        <v/>
      </c>
      <c r="EB95" s="215" t="str">
        <f>IF($EA95='Classificação geral'!$B88,'Classificação geral'!$C88,"")</f>
        <v/>
      </c>
      <c r="EC95" s="215" t="str">
        <f>IF($EA95='Classificação geral'!$B88,'Classificação geral'!$D88,"")</f>
        <v/>
      </c>
      <c r="ED95" s="215" t="str">
        <f>IF($EA95='Classificação geral'!$B88,'Classificação geral'!$J88,"")</f>
        <v/>
      </c>
      <c r="EE95" s="214" t="str">
        <f>IFERROR(IF(AND($ED95="mas",'Classificação geral'!$K88=2),'Classificação geral'!K88,""),"")</f>
        <v/>
      </c>
      <c r="EF95" s="214" t="str">
        <f>IFERROR(IF(AND($ED95="mas",'Classificação geral'!$K88=2),'Classificação geral'!AG88,""),"")</f>
        <v/>
      </c>
      <c r="EG95" s="214" t="str">
        <f>IFERROR(IF(AND($ED95="mas",'Classificação geral'!$K88=2),'Classificação geral'!M88,""),"")</f>
        <v/>
      </c>
      <c r="EH95" s="214" t="str">
        <f>IFERROR(IF(AND($ED95="mas",'Classificação geral'!$K88=2),'Classificação geral'!N88,""),"")</f>
        <v/>
      </c>
      <c r="EI95" s="214" t="str">
        <f>IFERROR(IF(AND($ED95="mas",'Classificação geral'!$K88=2),'Classificação geral'!O88,""),"")</f>
        <v/>
      </c>
      <c r="EJ95" s="214" t="str">
        <f>IFERROR(IF(AND($ED95="mas",'Classificação geral'!$K88=2),'Classificação geral'!AH88,""),"")</f>
        <v/>
      </c>
      <c r="EK95" s="216" t="str">
        <f>IFERROR(RANK(EJ95,EJ:EJ,0)+ COUNTIF(EJ$12:$GJ$12,EJ95),"")</f>
        <v/>
      </c>
      <c r="EL95" s="209"/>
      <c r="EM95" s="214" t="str">
        <f>IFERROR(IF(AND('Classificação geral'!$J88="fem",'Classificação geral'!$K88=3,'Classificação geral'!$G88="pct"),'Classificação geral'!$A88,""),"")</f>
        <v/>
      </c>
      <c r="EN95" s="214" t="str">
        <f>IFERROR(IF(AND('Classificação geral'!$J88="fem",'Classificação geral'!$K88=3,'Classificação geral'!$G88="pct"),'Classificação geral'!$B88,""),"")</f>
        <v/>
      </c>
      <c r="EO95" s="215" t="str">
        <f>IF($EN95='Classificação geral'!$B88,'Classificação geral'!$C88,"")</f>
        <v/>
      </c>
      <c r="EP95" s="215" t="str">
        <f>IF($EN95='Classificação geral'!$B88,'Classificação geral'!$D88,"")</f>
        <v/>
      </c>
      <c r="EQ95" s="215" t="str">
        <f>IF($EN95='Classificação geral'!$B88,'Classificação geral'!$J88,"")</f>
        <v/>
      </c>
      <c r="ER95" s="215" t="str">
        <f>IF($EQ95='Classificação geral'!$J88,'Classificação geral'!$K88,"")</f>
        <v/>
      </c>
      <c r="ES95" s="215" t="str">
        <f>IF($ER95='Classificação geral'!$K88,'Classificação geral'!$AG88,"")</f>
        <v/>
      </c>
      <c r="ET95" s="215" t="str">
        <f>IF($ER95='Classificação geral'!$K88,'Classificação geral'!$M88,"")</f>
        <v/>
      </c>
      <c r="EU95" s="215" t="str">
        <f>IF($ER95='Classificação geral'!$K88,'Classificação geral'!$N88,"")</f>
        <v/>
      </c>
      <c r="EV95" s="215" t="str">
        <f>IF($ER95='Classificação geral'!$K88,'Classificação geral'!$O88,"")</f>
        <v/>
      </c>
      <c r="EW95" s="215" t="str">
        <f>IF($ER95='Classificação geral'!$K88,'Classificação geral'!$AH88,"")</f>
        <v/>
      </c>
      <c r="EX95" s="216" t="str">
        <f>IFERROR(RANK(EW95,EW:EW,0)+ COUNTIF(EW$12:$GW93,EW95),"")</f>
        <v/>
      </c>
      <c r="EY95" s="209"/>
      <c r="EZ95" s="214" t="str">
        <f>IFERROR(IF(AND('Classificação geral'!$J88="mas",'Classificação geral'!$K88=3,'Classificação geral'!$G88="PCT"),'Classificação geral'!$A88,""),"")</f>
        <v/>
      </c>
      <c r="FA95" s="214" t="str">
        <f>IFERROR(IF(AND('Classificação geral'!$J88="mas",'Classificação geral'!$K88=3,'Classificação geral'!$G88="PCT"),'Classificação geral'!$B88,""),"")</f>
        <v/>
      </c>
      <c r="FB95" s="215" t="str">
        <f>IF($FA95='Classificação geral'!$B88,'Classificação geral'!$C88,"")</f>
        <v/>
      </c>
      <c r="FC95" s="215" t="str">
        <f>IF($FA95='Classificação geral'!$B88,'Classificação geral'!$D88,"")</f>
        <v/>
      </c>
      <c r="FD95" s="215" t="str">
        <f>IF($FA95='Classificação geral'!$B88,'Classificação geral'!$J88,"")</f>
        <v/>
      </c>
      <c r="FE95" s="214" t="str">
        <f>IFERROR(IF(AND($FD95="mas",'Classificação geral'!$K88=3),'Classificação geral'!K88,""),"")</f>
        <v/>
      </c>
      <c r="FF95" s="214" t="str">
        <f>IFERROR(IF(AND($FD95="mas",'Classificação geral'!$K88=3),'Classificação geral'!AG88,""),"")</f>
        <v/>
      </c>
      <c r="FG95" s="214" t="str">
        <f>IFERROR(IF(AND($FD95="mas",'Classificação geral'!$K88=3),'Classificação geral'!M88,""),"")</f>
        <v/>
      </c>
      <c r="FH95" s="214" t="str">
        <f>IFERROR(IF(AND($FD95="mas",'Classificação geral'!$K88=3),'Classificação geral'!N88,""),"")</f>
        <v/>
      </c>
      <c r="FI95" s="214" t="str">
        <f>IFERROR(IF(AND($FD95="mas",'Classificação geral'!$K88=3),'Classificação geral'!O88,""),"")</f>
        <v/>
      </c>
      <c r="FJ95" s="214" t="str">
        <f>IFERROR(IF(AND($FD95="mas",'Classificação geral'!$K88=3),'Classificação geral'!AH88,""),"")</f>
        <v/>
      </c>
      <c r="FK95" s="216" t="str">
        <f>IFERROR(RANK(FJ95,FJ:FJ,0)+ COUNTIF(FJ$12:$FJ93,FJ95),"")</f>
        <v/>
      </c>
    </row>
    <row r="96" spans="2:167" s="199" customFormat="1" ht="24.75" customHeight="1" x14ac:dyDescent="0.4">
      <c r="B96" s="207"/>
      <c r="C96" s="200"/>
      <c r="D96" s="200"/>
      <c r="E96" s="200"/>
      <c r="F96" s="201"/>
      <c r="G96" s="201"/>
      <c r="H96" s="201"/>
      <c r="I96" s="201"/>
      <c r="J96" s="201"/>
      <c r="K96" s="202"/>
      <c r="L96" s="202"/>
      <c r="M96" s="202"/>
      <c r="N96" s="202"/>
      <c r="O96" s="202"/>
      <c r="P96" s="203"/>
      <c r="Q96" s="203"/>
      <c r="R96" s="200"/>
      <c r="S96" s="204"/>
      <c r="T96" s="204"/>
      <c r="U96" s="204"/>
      <c r="V96" s="204"/>
      <c r="W96" s="204"/>
      <c r="X96" s="202"/>
      <c r="Y96" s="202"/>
      <c r="AB96" s="202"/>
      <c r="AC96" s="200"/>
      <c r="AD96" s="200"/>
      <c r="AE96" s="201"/>
      <c r="AF96" s="201"/>
      <c r="AG96" s="201"/>
      <c r="AH96" s="201"/>
      <c r="AI96" s="201"/>
      <c r="AJ96" s="201"/>
      <c r="AK96" s="202"/>
      <c r="AL96" s="202"/>
      <c r="AM96" s="202"/>
      <c r="AN96" s="202"/>
      <c r="AO96" s="202"/>
      <c r="AP96" s="203"/>
      <c r="AQ96" s="203"/>
      <c r="AR96" s="201"/>
      <c r="AS96" s="204"/>
      <c r="AT96" s="204"/>
      <c r="AU96" s="204"/>
      <c r="AV96" s="204"/>
      <c r="AW96" s="204"/>
      <c r="AX96" s="202"/>
      <c r="AY96" s="202"/>
      <c r="BB96" s="207"/>
      <c r="BC96" s="200"/>
      <c r="BD96" s="200"/>
      <c r="BE96" s="203"/>
      <c r="BF96" s="201"/>
      <c r="BG96" s="201"/>
      <c r="BH96" s="201"/>
      <c r="BI96" s="201"/>
      <c r="BJ96" s="201"/>
      <c r="BK96" s="202"/>
      <c r="BL96" s="202"/>
      <c r="BM96" s="202"/>
      <c r="BN96" s="202"/>
      <c r="BO96" s="202"/>
      <c r="BP96" s="203"/>
      <c r="BQ96" s="203"/>
      <c r="BR96" s="203"/>
      <c r="BS96" s="204"/>
      <c r="BT96" s="204"/>
      <c r="BU96" s="204"/>
      <c r="BV96" s="204"/>
      <c r="BW96" s="204"/>
      <c r="BX96" s="202"/>
      <c r="BY96" s="202"/>
      <c r="CM96" s="214" t="str">
        <f>IFERROR(IF(AND('Classificação geral'!$J89="FEM",'Classificação geral'!$K89=1,'Classificação geral'!G89="PCT"),'Classificação geral'!A89,""),"")</f>
        <v/>
      </c>
      <c r="CN96" s="214" t="str">
        <f>IFERROR(IF(AND('Classificação geral'!$J89="FEM",'Classificação geral'!$K89=1,'Classificação geral'!G89="PCT"),'Classificação geral'!$B89,""),"")</f>
        <v/>
      </c>
      <c r="CO96" s="215" t="str">
        <f>IF($CN96='Classificação geral'!$B89,'Classificação geral'!$C89,"")</f>
        <v/>
      </c>
      <c r="CP96" s="215" t="str">
        <f>IF($CN96='Classificação geral'!$B89,'Classificação geral'!$D89,"")</f>
        <v/>
      </c>
      <c r="CQ96" s="215" t="str">
        <f>IF($CN96='Classificação geral'!$B89,'Classificação geral'!$J89,"")</f>
        <v/>
      </c>
      <c r="CR96" s="215" t="str">
        <f>IF($CQ96='Classificação geral'!$J89,'Classificação geral'!$K89,"")</f>
        <v/>
      </c>
      <c r="CS96" s="205" t="str">
        <f>IF($CR96='Classificação geral'!$K89,'Classificação geral'!$AG89,"")</f>
        <v/>
      </c>
      <c r="CT96" s="215" t="str">
        <f>IF($CR96='Classificação geral'!$K89,'Classificação geral'!$M89,"")</f>
        <v/>
      </c>
      <c r="CU96" s="215" t="str">
        <f>IF($CR96='Classificação geral'!$K89,'Classificação geral'!$N89,"")</f>
        <v/>
      </c>
      <c r="CV96" s="215" t="str">
        <f>IF($CR96='Classificação geral'!$K89,'Classificação geral'!$O89,"")</f>
        <v/>
      </c>
      <c r="CW96" s="309" t="str">
        <f>IF($CR96='Classificação geral'!$K89,'Classificação geral'!$AH89,"")</f>
        <v/>
      </c>
      <c r="CX96" s="216" t="str">
        <f>IFERROR(RANK(CW96,CW:CW,0)+ COUNTIF($CW$12:CW95,CW96),"")</f>
        <v/>
      </c>
      <c r="CY96" s="209" t="str">
        <f ca="1">IFERROR(RDEM(CX96,CX:CX,0),"")</f>
        <v/>
      </c>
      <c r="CZ96" s="214" t="str">
        <f>IFERROR(IF(AND('Classificação geral'!$J89="mas",'Classificação geral'!$K89=1,'Classificação geral'!$G89="pct"),'Classificação geral'!$A89,""),"")</f>
        <v/>
      </c>
      <c r="DA96" s="214" t="str">
        <f>IFERROR(IF(AND('Classificação geral'!$J89="mas",'Classificação geral'!$K89=1,'Classificação geral'!$G89="PCT"),'Classificação geral'!$B89,""),"")</f>
        <v/>
      </c>
      <c r="DB96" s="215" t="str">
        <f>IF($DA96='Classificação geral'!$B89,'Classificação geral'!$C89,"")</f>
        <v/>
      </c>
      <c r="DC96" s="215" t="str">
        <f>IF($DA96='Classificação geral'!$B89,'Classificação geral'!$D89,"")</f>
        <v/>
      </c>
      <c r="DD96" s="215" t="str">
        <f>IF($DA96='Classificação geral'!$B89,'Classificação geral'!$J89,"")</f>
        <v/>
      </c>
      <c r="DE96" s="214" t="str">
        <f>IFERROR(IF(AND($DD96="mas",'Classificação geral'!$K89=1),'Classificação geral'!K89,""),"")</f>
        <v/>
      </c>
      <c r="DF96" s="214" t="str">
        <f>IFERROR(IF(AND($DD96="mas",'Classificação geral'!$K89=1),'Classificação geral'!AG89,""),"")</f>
        <v/>
      </c>
      <c r="DG96" s="214" t="str">
        <f>IFERROR(IF(AND($DD96="mas",'Classificação geral'!$K89=1),'Classificação geral'!M89,""),"")</f>
        <v/>
      </c>
      <c r="DH96" s="214" t="str">
        <f>IFERROR(IF(AND($DD96="mas",'Classificação geral'!$K89=1),'Classificação geral'!N89,""),"")</f>
        <v/>
      </c>
      <c r="DI96" s="214" t="str">
        <f>IFERROR(IF(AND($DD96="mas",'Classificação geral'!$K89=1),'Classificação geral'!O89,""),"")</f>
        <v/>
      </c>
      <c r="DJ96" s="214" t="str">
        <f>IFERROR(IF(AND($DD96="mas",'Classificação geral'!$K89=1),'Classificação geral'!AH89,""),"")</f>
        <v/>
      </c>
      <c r="DK96" s="216" t="str">
        <f>IFERROR(RANK(DJ96,DJ83:DJ282,0)+ COUNTIF($DJ$12:DJ95,DJ96),"")</f>
        <v/>
      </c>
      <c r="DL96" s="209"/>
      <c r="DM96" s="214" t="str">
        <f>IFERROR(IF(AND('Classificação geral'!$J89="fem",'Classificação geral'!$K89=2,'Classificação geral'!$G89="pct"),'Classificação geral'!$A89,""),"")</f>
        <v/>
      </c>
      <c r="DN96" s="214" t="str">
        <f>IFERROR(IF(AND('Classificação geral'!$J89="fem",'Classificação geral'!$K89=2,'Classificação geral'!$G89="pct"),'Classificação geral'!$B89,""),"")</f>
        <v/>
      </c>
      <c r="DO96" s="215" t="str">
        <f>IF($DN96='Classificação geral'!$B89,'Classificação geral'!$C89,"")</f>
        <v/>
      </c>
      <c r="DP96" s="215" t="str">
        <f>IF($DN96='Classificação geral'!$B89,'Classificação geral'!$D89,"")</f>
        <v/>
      </c>
      <c r="DQ96" s="215" t="str">
        <f>IF($DN96='Classificação geral'!$B89,'Classificação geral'!$J89,"")</f>
        <v/>
      </c>
      <c r="DR96" s="214" t="str">
        <f>IFERROR(IF(AND($DQ96="fem",'Classificação geral'!$K89=2),'Classificação geral'!K89,""),"")</f>
        <v/>
      </c>
      <c r="DS96" s="214" t="str">
        <f>IFERROR(IF(AND($DQ96="fem",'Classificação geral'!$K89=2),'Classificação geral'!AG89,""),"")</f>
        <v/>
      </c>
      <c r="DT96" s="214" t="str">
        <f>IFERROR(IF(AND($DQ96="fem",'Classificação geral'!$K89=2),'Classificação geral'!M89,""),"")</f>
        <v/>
      </c>
      <c r="DU96" s="214" t="str">
        <f>IFERROR(IF(AND($DQ96="fem",'Classificação geral'!$K89=2),'Classificação geral'!N89,""),"")</f>
        <v/>
      </c>
      <c r="DV96" s="214" t="str">
        <f>IFERROR(IF(AND($DQ96="fem",'Classificação geral'!$K89=2),'Classificação geral'!O89,""),"")</f>
        <v/>
      </c>
      <c r="DW96" s="214" t="str">
        <f>IFERROR(IF(AND($DQ96="fem",'Classificação geral'!$K89=2),'Classificação geral'!AH89,""),"")</f>
        <v/>
      </c>
      <c r="DX96" s="216" t="str">
        <f>IFERROR(RANK(DW96,DW:DW,0)+ COUNTIF(DW$12:$DW94,DW96),"")</f>
        <v/>
      </c>
      <c r="DY96" s="209"/>
      <c r="DZ96" s="214" t="str">
        <f>IFERROR(IF(AND('Classificação geral'!$J89="mas",'Classificação geral'!$K89=2,'Classificação geral'!$G89="pct"),'Classificação geral'!$A89,""),"")</f>
        <v/>
      </c>
      <c r="EA96" s="214" t="str">
        <f>IFERROR(IF(AND('Classificação geral'!$J89="mas",'Classificação geral'!$K89=2,'Classificação geral'!$G89="pct"),'Classificação geral'!$B89,""),"")</f>
        <v/>
      </c>
      <c r="EB96" s="215" t="str">
        <f>IF($EA96='Classificação geral'!$B89,'Classificação geral'!$C89,"")</f>
        <v/>
      </c>
      <c r="EC96" s="215" t="str">
        <f>IF($EA96='Classificação geral'!$B89,'Classificação geral'!$D89,"")</f>
        <v/>
      </c>
      <c r="ED96" s="215" t="str">
        <f>IF($EA96='Classificação geral'!$B89,'Classificação geral'!$J89,"")</f>
        <v/>
      </c>
      <c r="EE96" s="214" t="str">
        <f>IFERROR(IF(AND($ED96="mas",'Classificação geral'!$K89=2),'Classificação geral'!K89,""),"")</f>
        <v/>
      </c>
      <c r="EF96" s="214" t="str">
        <f>IFERROR(IF(AND($ED96="mas",'Classificação geral'!$K89=2),'Classificação geral'!AG89,""),"")</f>
        <v/>
      </c>
      <c r="EG96" s="214" t="str">
        <f>IFERROR(IF(AND($ED96="mas",'Classificação geral'!$K89=2),'Classificação geral'!M89,""),"")</f>
        <v/>
      </c>
      <c r="EH96" s="214" t="str">
        <f>IFERROR(IF(AND($ED96="mas",'Classificação geral'!$K89=2),'Classificação geral'!N89,""),"")</f>
        <v/>
      </c>
      <c r="EI96" s="214" t="str">
        <f>IFERROR(IF(AND($ED96="mas",'Classificação geral'!$K89=2),'Classificação geral'!O89,""),"")</f>
        <v/>
      </c>
      <c r="EJ96" s="214" t="str">
        <f>IFERROR(IF(AND($ED96="mas",'Classificação geral'!$K89=2),'Classificação geral'!AH89,""),"")</f>
        <v/>
      </c>
      <c r="EK96" s="216" t="str">
        <f>IFERROR(RANK(EJ96,EJ:EJ,0)+ COUNTIF(EJ$12:$GJ$12,EJ96),"")</f>
        <v/>
      </c>
      <c r="EL96" s="209"/>
      <c r="EM96" s="214" t="str">
        <f>IFERROR(IF(AND('Classificação geral'!$J89="fem",'Classificação geral'!$K89=3,'Classificação geral'!$G89="pct"),'Classificação geral'!$A89,""),"")</f>
        <v/>
      </c>
      <c r="EN96" s="214" t="str">
        <f>IFERROR(IF(AND('Classificação geral'!$J89="fem",'Classificação geral'!$K89=3,'Classificação geral'!$G89="pct"),'Classificação geral'!$B89,""),"")</f>
        <v/>
      </c>
      <c r="EO96" s="215" t="str">
        <f>IF($EN96='Classificação geral'!$B89,'Classificação geral'!$C89,"")</f>
        <v/>
      </c>
      <c r="EP96" s="215" t="str">
        <f>IF($EN96='Classificação geral'!$B89,'Classificação geral'!$D89,"")</f>
        <v/>
      </c>
      <c r="EQ96" s="215" t="str">
        <f>IF($EN96='Classificação geral'!$B89,'Classificação geral'!$J89,"")</f>
        <v/>
      </c>
      <c r="ER96" s="215" t="str">
        <f>IF($EQ96='Classificação geral'!$J89,'Classificação geral'!$K89,"")</f>
        <v/>
      </c>
      <c r="ES96" s="215" t="str">
        <f>IF($ER96='Classificação geral'!$K89,'Classificação geral'!$AG89,"")</f>
        <v/>
      </c>
      <c r="ET96" s="215" t="str">
        <f>IF($ER96='Classificação geral'!$K89,'Classificação geral'!$M89,"")</f>
        <v/>
      </c>
      <c r="EU96" s="215" t="str">
        <f>IF($ER96='Classificação geral'!$K89,'Classificação geral'!$N89,"")</f>
        <v/>
      </c>
      <c r="EV96" s="215" t="str">
        <f>IF($ER96='Classificação geral'!$K89,'Classificação geral'!$O89,"")</f>
        <v/>
      </c>
      <c r="EW96" s="215" t="str">
        <f>IF($ER96='Classificação geral'!$K89,'Classificação geral'!$AH89,"")</f>
        <v/>
      </c>
      <c r="EX96" s="216" t="str">
        <f>IFERROR(RANK(EW96,EW:EW,0)+ COUNTIF(EW$12:$GW94,EW96),"")</f>
        <v/>
      </c>
      <c r="EY96" s="209"/>
      <c r="EZ96" s="214" t="str">
        <f>IFERROR(IF(AND('Classificação geral'!$J89="mas",'Classificação geral'!$K89=3,'Classificação geral'!$G89="PCT"),'Classificação geral'!$A89,""),"")</f>
        <v/>
      </c>
      <c r="FA96" s="214" t="str">
        <f>IFERROR(IF(AND('Classificação geral'!$J89="mas",'Classificação geral'!$K89=3,'Classificação geral'!$G89="PCT"),'Classificação geral'!$B89,""),"")</f>
        <v/>
      </c>
      <c r="FB96" s="215" t="str">
        <f>IF($FA96='Classificação geral'!$B89,'Classificação geral'!$C89,"")</f>
        <v/>
      </c>
      <c r="FC96" s="215" t="str">
        <f>IF($FA96='Classificação geral'!$B89,'Classificação geral'!$D89,"")</f>
        <v/>
      </c>
      <c r="FD96" s="215" t="str">
        <f>IF($FA96='Classificação geral'!$B89,'Classificação geral'!$J89,"")</f>
        <v/>
      </c>
      <c r="FE96" s="214" t="str">
        <f>IFERROR(IF(AND($FD96="mas",'Classificação geral'!$K89=3),'Classificação geral'!K89,""),"")</f>
        <v/>
      </c>
      <c r="FF96" s="214" t="str">
        <f>IFERROR(IF(AND($FD96="mas",'Classificação geral'!$K89=3),'Classificação geral'!AG89,""),"")</f>
        <v/>
      </c>
      <c r="FG96" s="214" t="str">
        <f>IFERROR(IF(AND($FD96="mas",'Classificação geral'!$K89=3),'Classificação geral'!M89,""),"")</f>
        <v/>
      </c>
      <c r="FH96" s="214" t="str">
        <f>IFERROR(IF(AND($FD96="mas",'Classificação geral'!$K89=3),'Classificação geral'!N89,""),"")</f>
        <v/>
      </c>
      <c r="FI96" s="214" t="str">
        <f>IFERROR(IF(AND($FD96="mas",'Classificação geral'!$K89=3),'Classificação geral'!O89,""),"")</f>
        <v/>
      </c>
      <c r="FJ96" s="214" t="str">
        <f>IFERROR(IF(AND($FD96="mas",'Classificação geral'!$K89=3),'Classificação geral'!AH89,""),"")</f>
        <v/>
      </c>
      <c r="FK96" s="216" t="str">
        <f>IFERROR(RANK(FJ96,FJ:FJ,0)+ COUNTIF(FJ$12:$FJ94,FJ96),"")</f>
        <v/>
      </c>
    </row>
    <row r="97" spans="2:167" s="199" customFormat="1" ht="24.75" customHeight="1" x14ac:dyDescent="0.4">
      <c r="B97" s="207"/>
      <c r="C97" s="200"/>
      <c r="D97" s="200"/>
      <c r="E97" s="200"/>
      <c r="F97" s="201"/>
      <c r="G97" s="201"/>
      <c r="H97" s="201"/>
      <c r="I97" s="201"/>
      <c r="J97" s="201"/>
      <c r="K97" s="202"/>
      <c r="L97" s="202"/>
      <c r="M97" s="202"/>
      <c r="N97" s="202"/>
      <c r="O97" s="202"/>
      <c r="P97" s="203"/>
      <c r="Q97" s="203"/>
      <c r="R97" s="200"/>
      <c r="S97" s="204"/>
      <c r="T97" s="204"/>
      <c r="U97" s="204"/>
      <c r="V97" s="204"/>
      <c r="W97" s="204"/>
      <c r="X97" s="202"/>
      <c r="Y97" s="202"/>
      <c r="AB97" s="202"/>
      <c r="AC97" s="200"/>
      <c r="AD97" s="200"/>
      <c r="AE97" s="201"/>
      <c r="AF97" s="201"/>
      <c r="AG97" s="201"/>
      <c r="AH97" s="201"/>
      <c r="AI97" s="201"/>
      <c r="AJ97" s="201"/>
      <c r="AK97" s="202"/>
      <c r="AL97" s="202"/>
      <c r="AM97" s="202"/>
      <c r="AN97" s="202"/>
      <c r="AO97" s="202"/>
      <c r="AP97" s="203"/>
      <c r="AQ97" s="203"/>
      <c r="AR97" s="201"/>
      <c r="AS97" s="204"/>
      <c r="AT97" s="204"/>
      <c r="AU97" s="204"/>
      <c r="AV97" s="204"/>
      <c r="AW97" s="204"/>
      <c r="AX97" s="202"/>
      <c r="AY97" s="202"/>
      <c r="BB97" s="207"/>
      <c r="BC97" s="200"/>
      <c r="BD97" s="200"/>
      <c r="BE97" s="203"/>
      <c r="BF97" s="201"/>
      <c r="BG97" s="201"/>
      <c r="BH97" s="201"/>
      <c r="BI97" s="201"/>
      <c r="BJ97" s="201"/>
      <c r="BK97" s="202"/>
      <c r="BL97" s="202"/>
      <c r="BM97" s="202"/>
      <c r="BN97" s="202"/>
      <c r="BO97" s="202"/>
      <c r="BP97" s="203"/>
      <c r="BQ97" s="203"/>
      <c r="BR97" s="203"/>
      <c r="BS97" s="204"/>
      <c r="BT97" s="204"/>
      <c r="BU97" s="204"/>
      <c r="BV97" s="204"/>
      <c r="BW97" s="204"/>
      <c r="BX97" s="202"/>
      <c r="BY97" s="202"/>
      <c r="CM97" s="214" t="str">
        <f>IFERROR(IF(AND('Classificação geral'!$J90="FEM",'Classificação geral'!$K90=1,'Classificação geral'!G90="PCT"),'Classificação geral'!A90,""),"")</f>
        <v/>
      </c>
      <c r="CN97" s="214" t="str">
        <f>IFERROR(IF(AND('Classificação geral'!$J90="FEM",'Classificação geral'!$K90=1,'Classificação geral'!G90="PCT"),'Classificação geral'!$B90,""),"")</f>
        <v/>
      </c>
      <c r="CO97" s="215" t="str">
        <f>IF($CN97='Classificação geral'!$B90,'Classificação geral'!$C90,"")</f>
        <v/>
      </c>
      <c r="CP97" s="215" t="str">
        <f>IF($CN97='Classificação geral'!$B90,'Classificação geral'!$D90,"")</f>
        <v/>
      </c>
      <c r="CQ97" s="215" t="str">
        <f>IF($CN97='Classificação geral'!$B90,'Classificação geral'!$J90,"")</f>
        <v/>
      </c>
      <c r="CR97" s="215" t="str">
        <f>IF($CQ97='Classificação geral'!$J90,'Classificação geral'!$K90,"")</f>
        <v/>
      </c>
      <c r="CS97" s="205" t="str">
        <f>IF($CR97='Classificação geral'!$K90,'Classificação geral'!$AG90,"")</f>
        <v/>
      </c>
      <c r="CT97" s="215" t="str">
        <f>IF($CR97='Classificação geral'!$K90,'Classificação geral'!$M90,"")</f>
        <v/>
      </c>
      <c r="CU97" s="215" t="str">
        <f>IF($CR97='Classificação geral'!$K90,'Classificação geral'!$N90,"")</f>
        <v/>
      </c>
      <c r="CV97" s="215" t="str">
        <f>IF($CR97='Classificação geral'!$K90,'Classificação geral'!$O90,"")</f>
        <v/>
      </c>
      <c r="CW97" s="309" t="str">
        <f>IF($CR97='Classificação geral'!$K90,'Classificação geral'!$AH90,"")</f>
        <v/>
      </c>
      <c r="CX97" s="216" t="str">
        <f>IFERROR(RANK(CW97,CW:CW,0)+ COUNTIF($CW$12:CW96,CW97),"")</f>
        <v/>
      </c>
      <c r="CY97" s="209" t="str">
        <f ca="1">IFERROR(RDEM(CX97,CX:CX,0),"")</f>
        <v/>
      </c>
      <c r="CZ97" s="214" t="str">
        <f>IFERROR(IF(AND('Classificação geral'!$J90="mas",'Classificação geral'!$K90=1,'Classificação geral'!$G90="pct"),'Classificação geral'!$A90,""),"")</f>
        <v/>
      </c>
      <c r="DA97" s="214" t="str">
        <f>IFERROR(IF(AND('Classificação geral'!$J90="mas",'Classificação geral'!$K90=1,'Classificação geral'!$G90="PCT"),'Classificação geral'!$B90,""),"")</f>
        <v/>
      </c>
      <c r="DB97" s="215" t="str">
        <f>IF($DA97='Classificação geral'!$B90,'Classificação geral'!$C90,"")</f>
        <v/>
      </c>
      <c r="DC97" s="215" t="str">
        <f>IF($DA97='Classificação geral'!$B90,'Classificação geral'!$D90,"")</f>
        <v/>
      </c>
      <c r="DD97" s="215" t="str">
        <f>IF($DA97='Classificação geral'!$B90,'Classificação geral'!$J90,"")</f>
        <v/>
      </c>
      <c r="DE97" s="214" t="str">
        <f>IFERROR(IF(AND($DD97="mas",'Classificação geral'!$K90=1),'Classificação geral'!K90,""),"")</f>
        <v/>
      </c>
      <c r="DF97" s="214" t="str">
        <f>IFERROR(IF(AND($DD97="mas",'Classificação geral'!$K90=1),'Classificação geral'!AG90,""),"")</f>
        <v/>
      </c>
      <c r="DG97" s="214" t="str">
        <f>IFERROR(IF(AND($DD97="mas",'Classificação geral'!$K90=1),'Classificação geral'!M90,""),"")</f>
        <v/>
      </c>
      <c r="DH97" s="214" t="str">
        <f>IFERROR(IF(AND($DD97="mas",'Classificação geral'!$K90=1),'Classificação geral'!N90,""),"")</f>
        <v/>
      </c>
      <c r="DI97" s="214" t="str">
        <f>IFERROR(IF(AND($DD97="mas",'Classificação geral'!$K90=1),'Classificação geral'!O90,""),"")</f>
        <v/>
      </c>
      <c r="DJ97" s="214" t="str">
        <f>IFERROR(IF(AND($DD97="mas",'Classificação geral'!$K90=1),'Classificação geral'!AH90,""),"")</f>
        <v/>
      </c>
      <c r="DK97" s="216" t="str">
        <f>IFERROR(RANK(DJ97,DJ84:DJ283,0)+ COUNTIF($DJ$12:DJ96,DJ97),"")</f>
        <v/>
      </c>
      <c r="DL97" s="209"/>
      <c r="DM97" s="214" t="str">
        <f>IFERROR(IF(AND('Classificação geral'!$J90="fem",'Classificação geral'!$K90=2,'Classificação geral'!$G90="pct"),'Classificação geral'!$A90,""),"")</f>
        <v/>
      </c>
      <c r="DN97" s="214" t="str">
        <f>IFERROR(IF(AND('Classificação geral'!$J90="fem",'Classificação geral'!$K90=2,'Classificação geral'!$G90="pct"),'Classificação geral'!$B90,""),"")</f>
        <v/>
      </c>
      <c r="DO97" s="215" t="str">
        <f>IF($DN97='Classificação geral'!$B90,'Classificação geral'!$C90,"")</f>
        <v/>
      </c>
      <c r="DP97" s="215" t="str">
        <f>IF($DN97='Classificação geral'!$B90,'Classificação geral'!$D90,"")</f>
        <v/>
      </c>
      <c r="DQ97" s="215" t="str">
        <f>IF($DN97='Classificação geral'!$B90,'Classificação geral'!$J90,"")</f>
        <v/>
      </c>
      <c r="DR97" s="214" t="str">
        <f>IFERROR(IF(AND($DQ97="fem",'Classificação geral'!$K90=2),'Classificação geral'!K90,""),"")</f>
        <v/>
      </c>
      <c r="DS97" s="214" t="str">
        <f>IFERROR(IF(AND($DQ97="fem",'Classificação geral'!$K90=2),'Classificação geral'!AG90,""),"")</f>
        <v/>
      </c>
      <c r="DT97" s="214" t="str">
        <f>IFERROR(IF(AND($DQ97="fem",'Classificação geral'!$K90=2),'Classificação geral'!M90,""),"")</f>
        <v/>
      </c>
      <c r="DU97" s="214" t="str">
        <f>IFERROR(IF(AND($DQ97="fem",'Classificação geral'!$K90=2),'Classificação geral'!N90,""),"")</f>
        <v/>
      </c>
      <c r="DV97" s="214" t="str">
        <f>IFERROR(IF(AND($DQ97="fem",'Classificação geral'!$K90=2),'Classificação geral'!O90,""),"")</f>
        <v/>
      </c>
      <c r="DW97" s="214" t="str">
        <f>IFERROR(IF(AND($DQ97="fem",'Classificação geral'!$K90=2),'Classificação geral'!AH90,""),"")</f>
        <v/>
      </c>
      <c r="DX97" s="216" t="str">
        <f>IFERROR(RANK(DW97,DW:DW,0)+ COUNTIF(DW$12:$DW95,DW97),"")</f>
        <v/>
      </c>
      <c r="DY97" s="209"/>
      <c r="DZ97" s="214" t="str">
        <f>IFERROR(IF(AND('Classificação geral'!$J90="mas",'Classificação geral'!$K90=2,'Classificação geral'!$G90="pct"),'Classificação geral'!$A90,""),"")</f>
        <v/>
      </c>
      <c r="EA97" s="214" t="str">
        <f>IFERROR(IF(AND('Classificação geral'!$J90="mas",'Classificação geral'!$K90=2,'Classificação geral'!$G90="pct"),'Classificação geral'!$B90,""),"")</f>
        <v/>
      </c>
      <c r="EB97" s="215" t="str">
        <f>IF($EA97='Classificação geral'!$B90,'Classificação geral'!$C90,"")</f>
        <v/>
      </c>
      <c r="EC97" s="215" t="str">
        <f>IF($EA97='Classificação geral'!$B90,'Classificação geral'!$D90,"")</f>
        <v/>
      </c>
      <c r="ED97" s="215" t="str">
        <f>IF($EA97='Classificação geral'!$B90,'Classificação geral'!$J90,"")</f>
        <v/>
      </c>
      <c r="EE97" s="214" t="str">
        <f>IFERROR(IF(AND($ED97="mas",'Classificação geral'!$K90=2),'Classificação geral'!K90,""),"")</f>
        <v/>
      </c>
      <c r="EF97" s="214" t="str">
        <f>IFERROR(IF(AND($ED97="mas",'Classificação geral'!$K90=2),'Classificação geral'!AG90,""),"")</f>
        <v/>
      </c>
      <c r="EG97" s="214" t="str">
        <f>IFERROR(IF(AND($ED97="mas",'Classificação geral'!$K90=2),'Classificação geral'!M90,""),"")</f>
        <v/>
      </c>
      <c r="EH97" s="214" t="str">
        <f>IFERROR(IF(AND($ED97="mas",'Classificação geral'!$K90=2),'Classificação geral'!N90,""),"")</f>
        <v/>
      </c>
      <c r="EI97" s="214" t="str">
        <f>IFERROR(IF(AND($ED97="mas",'Classificação geral'!$K90=2),'Classificação geral'!O90,""),"")</f>
        <v/>
      </c>
      <c r="EJ97" s="214" t="str">
        <f>IFERROR(IF(AND($ED97="mas",'Classificação geral'!$K90=2),'Classificação geral'!AH90,""),"")</f>
        <v/>
      </c>
      <c r="EK97" s="216" t="str">
        <f>IFERROR(RANK(EJ97,EJ:EJ,0)+ COUNTIF(EJ$12:$GJ$12,EJ97),"")</f>
        <v/>
      </c>
      <c r="EL97" s="209"/>
      <c r="EM97" s="214" t="str">
        <f>IFERROR(IF(AND('Classificação geral'!$J90="fem",'Classificação geral'!$K90=3,'Classificação geral'!$G90="pct"),'Classificação geral'!$A90,""),"")</f>
        <v/>
      </c>
      <c r="EN97" s="214" t="str">
        <f>IFERROR(IF(AND('Classificação geral'!$J90="fem",'Classificação geral'!$K90=3,'Classificação geral'!$G90="pct"),'Classificação geral'!$B90,""),"")</f>
        <v/>
      </c>
      <c r="EO97" s="215" t="str">
        <f>IF($EN97='Classificação geral'!$B90,'Classificação geral'!$C90,"")</f>
        <v/>
      </c>
      <c r="EP97" s="215" t="str">
        <f>IF($EN97='Classificação geral'!$B90,'Classificação geral'!$D90,"")</f>
        <v/>
      </c>
      <c r="EQ97" s="215" t="str">
        <f>IF($EN97='Classificação geral'!$B90,'Classificação geral'!$J90,"")</f>
        <v/>
      </c>
      <c r="ER97" s="215" t="str">
        <f>IF($EQ97='Classificação geral'!$J90,'Classificação geral'!$K90,"")</f>
        <v/>
      </c>
      <c r="ES97" s="215" t="str">
        <f>IF($ER97='Classificação geral'!$K90,'Classificação geral'!$AG90,"")</f>
        <v/>
      </c>
      <c r="ET97" s="215" t="str">
        <f>IF($ER97='Classificação geral'!$K90,'Classificação geral'!$M90,"")</f>
        <v/>
      </c>
      <c r="EU97" s="215" t="str">
        <f>IF($ER97='Classificação geral'!$K90,'Classificação geral'!$N90,"")</f>
        <v/>
      </c>
      <c r="EV97" s="215" t="str">
        <f>IF($ER97='Classificação geral'!$K90,'Classificação geral'!$O90,"")</f>
        <v/>
      </c>
      <c r="EW97" s="215" t="str">
        <f>IF($ER97='Classificação geral'!$K90,'Classificação geral'!$AH90,"")</f>
        <v/>
      </c>
      <c r="EX97" s="216" t="str">
        <f>IFERROR(RANK(EW97,EW:EW,0)+ COUNTIF(EW$12:$GW95,EW97),"")</f>
        <v/>
      </c>
      <c r="EY97" s="209"/>
      <c r="EZ97" s="214" t="str">
        <f>IFERROR(IF(AND('Classificação geral'!$J90="mas",'Classificação geral'!$K90=3,'Classificação geral'!$G90="PCT"),'Classificação geral'!$A90,""),"")</f>
        <v/>
      </c>
      <c r="FA97" s="214" t="str">
        <f>IFERROR(IF(AND('Classificação geral'!$J90="mas",'Classificação geral'!$K90=3,'Classificação geral'!$G90="PCT"),'Classificação geral'!$B90,""),"")</f>
        <v/>
      </c>
      <c r="FB97" s="215" t="str">
        <f>IF($FA97='Classificação geral'!$B90,'Classificação geral'!$C90,"")</f>
        <v/>
      </c>
      <c r="FC97" s="215" t="str">
        <f>IF($FA97='Classificação geral'!$B90,'Classificação geral'!$D90,"")</f>
        <v/>
      </c>
      <c r="FD97" s="215" t="str">
        <f>IF($FA97='Classificação geral'!$B90,'Classificação geral'!$J90,"")</f>
        <v/>
      </c>
      <c r="FE97" s="214" t="str">
        <f>IFERROR(IF(AND($FD97="mas",'Classificação geral'!$K90=3),'Classificação geral'!K90,""),"")</f>
        <v/>
      </c>
      <c r="FF97" s="214" t="str">
        <f>IFERROR(IF(AND($FD97="mas",'Classificação geral'!$K90=3),'Classificação geral'!AG90,""),"")</f>
        <v/>
      </c>
      <c r="FG97" s="214" t="str">
        <f>IFERROR(IF(AND($FD97="mas",'Classificação geral'!$K90=3),'Classificação geral'!M90,""),"")</f>
        <v/>
      </c>
      <c r="FH97" s="214" t="str">
        <f>IFERROR(IF(AND($FD97="mas",'Classificação geral'!$K90=3),'Classificação geral'!N90,""),"")</f>
        <v/>
      </c>
      <c r="FI97" s="214" t="str">
        <f>IFERROR(IF(AND($FD97="mas",'Classificação geral'!$K90=3),'Classificação geral'!O90,""),"")</f>
        <v/>
      </c>
      <c r="FJ97" s="214" t="str">
        <f>IFERROR(IF(AND($FD97="mas",'Classificação geral'!$K90=3),'Classificação geral'!AH90,""),"")</f>
        <v/>
      </c>
      <c r="FK97" s="216" t="str">
        <f>IFERROR(RANK(FJ97,FJ:FJ,0)+ COUNTIF(FJ$12:$FJ95,FJ97),"")</f>
        <v/>
      </c>
    </row>
    <row r="98" spans="2:167" s="199" customFormat="1" ht="24.75" customHeight="1" x14ac:dyDescent="0.4">
      <c r="B98" s="207"/>
      <c r="C98" s="200"/>
      <c r="D98" s="200"/>
      <c r="E98" s="200"/>
      <c r="F98" s="201"/>
      <c r="G98" s="201"/>
      <c r="H98" s="201"/>
      <c r="I98" s="201"/>
      <c r="J98" s="201"/>
      <c r="K98" s="202"/>
      <c r="L98" s="202"/>
      <c r="M98" s="202"/>
      <c r="N98" s="202"/>
      <c r="O98" s="202"/>
      <c r="P98" s="203"/>
      <c r="Q98" s="203"/>
      <c r="R98" s="200"/>
      <c r="S98" s="204"/>
      <c r="T98" s="204"/>
      <c r="U98" s="204"/>
      <c r="V98" s="204"/>
      <c r="W98" s="204"/>
      <c r="X98" s="202"/>
      <c r="Y98" s="202"/>
      <c r="AB98" s="202"/>
      <c r="AC98" s="200"/>
      <c r="AD98" s="200"/>
      <c r="AE98" s="201"/>
      <c r="AF98" s="201"/>
      <c r="AG98" s="201"/>
      <c r="AH98" s="201"/>
      <c r="AI98" s="201"/>
      <c r="AJ98" s="201"/>
      <c r="AK98" s="202"/>
      <c r="AL98" s="202"/>
      <c r="AM98" s="202"/>
      <c r="AN98" s="202"/>
      <c r="AO98" s="202"/>
      <c r="AP98" s="203"/>
      <c r="AQ98" s="203"/>
      <c r="AR98" s="201"/>
      <c r="AS98" s="204"/>
      <c r="AT98" s="204"/>
      <c r="AU98" s="204"/>
      <c r="AV98" s="204"/>
      <c r="AW98" s="204"/>
      <c r="AX98" s="202"/>
      <c r="AY98" s="202"/>
      <c r="BB98" s="207"/>
      <c r="BC98" s="200"/>
      <c r="BD98" s="200"/>
      <c r="BE98" s="203"/>
      <c r="BF98" s="201"/>
      <c r="BG98" s="201"/>
      <c r="BH98" s="201"/>
      <c r="BI98" s="201"/>
      <c r="BJ98" s="201"/>
      <c r="BK98" s="202"/>
      <c r="BL98" s="202"/>
      <c r="BM98" s="202"/>
      <c r="BN98" s="202"/>
      <c r="BO98" s="202"/>
      <c r="BP98" s="203"/>
      <c r="BQ98" s="203"/>
      <c r="BR98" s="203"/>
      <c r="BS98" s="204"/>
      <c r="BT98" s="204"/>
      <c r="BU98" s="204"/>
      <c r="BV98" s="204"/>
      <c r="BW98" s="204"/>
      <c r="BX98" s="202"/>
      <c r="BY98" s="202"/>
      <c r="CM98" s="214" t="str">
        <f>IFERROR(IF(AND('Classificação geral'!$J91="FEM",'Classificação geral'!$K91=1,'Classificação geral'!G91="PCT"),'Classificação geral'!A91,""),"")</f>
        <v/>
      </c>
      <c r="CN98" s="214" t="str">
        <f>IFERROR(IF(AND('Classificação geral'!$J91="FEM",'Classificação geral'!$K91=1,'Classificação geral'!G91="PCT"),'Classificação geral'!$B91,""),"")</f>
        <v/>
      </c>
      <c r="CO98" s="215" t="str">
        <f>IF($CN98='Classificação geral'!$B91,'Classificação geral'!$C91,"")</f>
        <v/>
      </c>
      <c r="CP98" s="215" t="str">
        <f>IF($CN98='Classificação geral'!$B91,'Classificação geral'!$D91,"")</f>
        <v/>
      </c>
      <c r="CQ98" s="215" t="str">
        <f>IF($CN98='Classificação geral'!$B91,'Classificação geral'!$J91,"")</f>
        <v/>
      </c>
      <c r="CR98" s="215" t="str">
        <f>IF($CQ98='Classificação geral'!$J91,'Classificação geral'!$K91,"")</f>
        <v/>
      </c>
      <c r="CS98" s="205" t="str">
        <f>IF($CR98='Classificação geral'!$K91,'Classificação geral'!$AG91,"")</f>
        <v/>
      </c>
      <c r="CT98" s="215" t="str">
        <f>IF($CR98='Classificação geral'!$K91,'Classificação geral'!$M91,"")</f>
        <v/>
      </c>
      <c r="CU98" s="215" t="str">
        <f>IF($CR98='Classificação geral'!$K91,'Classificação geral'!$N91,"")</f>
        <v/>
      </c>
      <c r="CV98" s="215" t="str">
        <f>IF($CR98='Classificação geral'!$K91,'Classificação geral'!$O91,"")</f>
        <v/>
      </c>
      <c r="CW98" s="309" t="str">
        <f>IF($CR98='Classificação geral'!$K91,'Classificação geral'!$AH91,"")</f>
        <v/>
      </c>
      <c r="CX98" s="216" t="str">
        <f>IFERROR(RANK(CW98,CW:CW,0)+ COUNTIF($CW$12:CW97,CW98),"")</f>
        <v/>
      </c>
      <c r="CY98" s="209" t="str">
        <f ca="1">IFERROR(RDEM(CX98,CX:CX,0),"")</f>
        <v/>
      </c>
      <c r="CZ98" s="214" t="str">
        <f>IFERROR(IF(AND('Classificação geral'!$J91="mas",'Classificação geral'!$K91=1,'Classificação geral'!$G91="pct"),'Classificação geral'!$A91,""),"")</f>
        <v/>
      </c>
      <c r="DA98" s="214" t="str">
        <f>IFERROR(IF(AND('Classificação geral'!$J91="mas",'Classificação geral'!$K91=1,'Classificação geral'!$G91="PCT"),'Classificação geral'!$B91,""),"")</f>
        <v/>
      </c>
      <c r="DB98" s="215" t="str">
        <f>IF($DA98='Classificação geral'!$B91,'Classificação geral'!$C91,"")</f>
        <v/>
      </c>
      <c r="DC98" s="215" t="str">
        <f>IF($DA98='Classificação geral'!$B91,'Classificação geral'!$D91,"")</f>
        <v/>
      </c>
      <c r="DD98" s="215" t="str">
        <f>IF($DA98='Classificação geral'!$B91,'Classificação geral'!$J91,"")</f>
        <v/>
      </c>
      <c r="DE98" s="214" t="str">
        <f>IFERROR(IF(AND($DD98="mas",'Classificação geral'!$K91=1),'Classificação geral'!K91,""),"")</f>
        <v/>
      </c>
      <c r="DF98" s="214" t="str">
        <f>IFERROR(IF(AND($DD98="mas",'Classificação geral'!$K91=1),'Classificação geral'!AG91,""),"")</f>
        <v/>
      </c>
      <c r="DG98" s="214" t="str">
        <f>IFERROR(IF(AND($DD98="mas",'Classificação geral'!$K91=1),'Classificação geral'!M91,""),"")</f>
        <v/>
      </c>
      <c r="DH98" s="214" t="str">
        <f>IFERROR(IF(AND($DD98="mas",'Classificação geral'!$K91=1),'Classificação geral'!N91,""),"")</f>
        <v/>
      </c>
      <c r="DI98" s="214" t="str">
        <f>IFERROR(IF(AND($DD98="mas",'Classificação geral'!$K91=1),'Classificação geral'!O91,""),"")</f>
        <v/>
      </c>
      <c r="DJ98" s="214" t="str">
        <f>IFERROR(IF(AND($DD98="mas",'Classificação geral'!$K91=1),'Classificação geral'!AH91,""),"")</f>
        <v/>
      </c>
      <c r="DK98" s="216" t="str">
        <f>IFERROR(RANK(DJ98,DJ85:DJ284,0)+ COUNTIF($DJ$12:DJ97,DJ98),"")</f>
        <v/>
      </c>
      <c r="DL98" s="209"/>
      <c r="DM98" s="214" t="str">
        <f>IFERROR(IF(AND('Classificação geral'!$J91="fem",'Classificação geral'!$K91=2,'Classificação geral'!$G91="pct"),'Classificação geral'!$A91,""),"")</f>
        <v/>
      </c>
      <c r="DN98" s="214" t="str">
        <f>IFERROR(IF(AND('Classificação geral'!$J91="fem",'Classificação geral'!$K91=2,'Classificação geral'!$G91="pct"),'Classificação geral'!$B91,""),"")</f>
        <v/>
      </c>
      <c r="DO98" s="215" t="str">
        <f>IF($DN98='Classificação geral'!$B91,'Classificação geral'!$C91,"")</f>
        <v/>
      </c>
      <c r="DP98" s="215" t="str">
        <f>IF($DN98='Classificação geral'!$B91,'Classificação geral'!$D91,"")</f>
        <v/>
      </c>
      <c r="DQ98" s="215" t="str">
        <f>IF($DN98='Classificação geral'!$B91,'Classificação geral'!$J91,"")</f>
        <v/>
      </c>
      <c r="DR98" s="214" t="str">
        <f>IFERROR(IF(AND($DQ98="fem",'Classificação geral'!$K91=2),'Classificação geral'!K91,""),"")</f>
        <v/>
      </c>
      <c r="DS98" s="214" t="str">
        <f>IFERROR(IF(AND($DQ98="fem",'Classificação geral'!$K91=2),'Classificação geral'!AG91,""),"")</f>
        <v/>
      </c>
      <c r="DT98" s="214" t="str">
        <f>IFERROR(IF(AND($DQ98="fem",'Classificação geral'!$K91=2),'Classificação geral'!M91,""),"")</f>
        <v/>
      </c>
      <c r="DU98" s="214" t="str">
        <f>IFERROR(IF(AND($DQ98="fem",'Classificação geral'!$K91=2),'Classificação geral'!N91,""),"")</f>
        <v/>
      </c>
      <c r="DV98" s="214" t="str">
        <f>IFERROR(IF(AND($DQ98="fem",'Classificação geral'!$K91=2),'Classificação geral'!O91,""),"")</f>
        <v/>
      </c>
      <c r="DW98" s="214" t="str">
        <f>IFERROR(IF(AND($DQ98="fem",'Classificação geral'!$K91=2),'Classificação geral'!AH91,""),"")</f>
        <v/>
      </c>
      <c r="DX98" s="216" t="str">
        <f>IFERROR(RANK(DW98,DW:DW,0)+ COUNTIF(DW$12:$DW96,DW98),"")</f>
        <v/>
      </c>
      <c r="DY98" s="209"/>
      <c r="DZ98" s="214" t="str">
        <f>IFERROR(IF(AND('Classificação geral'!$J91="mas",'Classificação geral'!$K91=2,'Classificação geral'!$G91="pct"),'Classificação geral'!$A91,""),"")</f>
        <v/>
      </c>
      <c r="EA98" s="214" t="str">
        <f>IFERROR(IF(AND('Classificação geral'!$J91="mas",'Classificação geral'!$K91=2,'Classificação geral'!$G91="pct"),'Classificação geral'!$B91,""),"")</f>
        <v/>
      </c>
      <c r="EB98" s="215" t="str">
        <f>IF($EA98='Classificação geral'!$B91,'Classificação geral'!$C91,"")</f>
        <v/>
      </c>
      <c r="EC98" s="215" t="str">
        <f>IF($EA98='Classificação geral'!$B91,'Classificação geral'!$D91,"")</f>
        <v/>
      </c>
      <c r="ED98" s="215" t="str">
        <f>IF($EA98='Classificação geral'!$B91,'Classificação geral'!$J91,"")</f>
        <v/>
      </c>
      <c r="EE98" s="214" t="str">
        <f>IFERROR(IF(AND($ED98="mas",'Classificação geral'!$K91=2),'Classificação geral'!K91,""),"")</f>
        <v/>
      </c>
      <c r="EF98" s="214" t="str">
        <f>IFERROR(IF(AND($ED98="mas",'Classificação geral'!$K91=2),'Classificação geral'!AG91,""),"")</f>
        <v/>
      </c>
      <c r="EG98" s="214" t="str">
        <f>IFERROR(IF(AND($ED98="mas",'Classificação geral'!$K91=2),'Classificação geral'!M91,""),"")</f>
        <v/>
      </c>
      <c r="EH98" s="214" t="str">
        <f>IFERROR(IF(AND($ED98="mas",'Classificação geral'!$K91=2),'Classificação geral'!N91,""),"")</f>
        <v/>
      </c>
      <c r="EI98" s="214" t="str">
        <f>IFERROR(IF(AND($ED98="mas",'Classificação geral'!$K91=2),'Classificação geral'!O91,""),"")</f>
        <v/>
      </c>
      <c r="EJ98" s="214" t="str">
        <f>IFERROR(IF(AND($ED98="mas",'Classificação geral'!$K91=2),'Classificação geral'!AH91,""),"")</f>
        <v/>
      </c>
      <c r="EK98" s="216" t="str">
        <f>IFERROR(RANK(EJ98,EJ:EJ,0)+ COUNTIF(EJ$12:$GJ$12,EJ98),"")</f>
        <v/>
      </c>
      <c r="EL98" s="209"/>
      <c r="EM98" s="214" t="str">
        <f>IFERROR(IF(AND('Classificação geral'!$J91="fem",'Classificação geral'!$K91=3,'Classificação geral'!$G91="pct"),'Classificação geral'!$A91,""),"")</f>
        <v/>
      </c>
      <c r="EN98" s="214" t="str">
        <f>IFERROR(IF(AND('Classificação geral'!$J91="fem",'Classificação geral'!$K91=3,'Classificação geral'!$G91="pct"),'Classificação geral'!$B91,""),"")</f>
        <v/>
      </c>
      <c r="EO98" s="215" t="str">
        <f>IF($EN98='Classificação geral'!$B91,'Classificação geral'!$C91,"")</f>
        <v/>
      </c>
      <c r="EP98" s="215" t="str">
        <f>IF($EN98='Classificação geral'!$B91,'Classificação geral'!$D91,"")</f>
        <v/>
      </c>
      <c r="EQ98" s="215" t="str">
        <f>IF($EN98='Classificação geral'!$B91,'Classificação geral'!$J91,"")</f>
        <v/>
      </c>
      <c r="ER98" s="215" t="str">
        <f>IF($EQ98='Classificação geral'!$J91,'Classificação geral'!$K91,"")</f>
        <v/>
      </c>
      <c r="ES98" s="215" t="str">
        <f>IF($ER98='Classificação geral'!$K91,'Classificação geral'!$AG91,"")</f>
        <v/>
      </c>
      <c r="ET98" s="215" t="str">
        <f>IF($ER98='Classificação geral'!$K91,'Classificação geral'!$M91,"")</f>
        <v/>
      </c>
      <c r="EU98" s="215" t="str">
        <f>IF($ER98='Classificação geral'!$K91,'Classificação geral'!$N91,"")</f>
        <v/>
      </c>
      <c r="EV98" s="215" t="str">
        <f>IF($ER98='Classificação geral'!$K91,'Classificação geral'!$O91,"")</f>
        <v/>
      </c>
      <c r="EW98" s="215" t="str">
        <f>IF($ER98='Classificação geral'!$K91,'Classificação geral'!$AH91,"")</f>
        <v/>
      </c>
      <c r="EX98" s="216" t="str">
        <f>IFERROR(RANK(EW98,EW:EW,0)+ COUNTIF(EW$12:$GW96,EW98),"")</f>
        <v/>
      </c>
      <c r="EY98" s="209"/>
      <c r="EZ98" s="214" t="str">
        <f>IFERROR(IF(AND('Classificação geral'!$J91="mas",'Classificação geral'!$K91=3,'Classificação geral'!$G91="PCT"),'Classificação geral'!$A91,""),"")</f>
        <v/>
      </c>
      <c r="FA98" s="214" t="str">
        <f>IFERROR(IF(AND('Classificação geral'!$J91="mas",'Classificação geral'!$K91=3,'Classificação geral'!$G91="PCT"),'Classificação geral'!$B91,""),"")</f>
        <v/>
      </c>
      <c r="FB98" s="215" t="str">
        <f>IF($FA98='Classificação geral'!$B91,'Classificação geral'!$C91,"")</f>
        <v/>
      </c>
      <c r="FC98" s="215" t="str">
        <f>IF($FA98='Classificação geral'!$B91,'Classificação geral'!$D91,"")</f>
        <v/>
      </c>
      <c r="FD98" s="215" t="str">
        <f>IF($FA98='Classificação geral'!$B91,'Classificação geral'!$J91,"")</f>
        <v/>
      </c>
      <c r="FE98" s="214" t="str">
        <f>IFERROR(IF(AND($FD98="mas",'Classificação geral'!$K91=3),'Classificação geral'!K91,""),"")</f>
        <v/>
      </c>
      <c r="FF98" s="214" t="str">
        <f>IFERROR(IF(AND($FD98="mas",'Classificação geral'!$K91=3),'Classificação geral'!AG91,""),"")</f>
        <v/>
      </c>
      <c r="FG98" s="214" t="str">
        <f>IFERROR(IF(AND($FD98="mas",'Classificação geral'!$K91=3),'Classificação geral'!M91,""),"")</f>
        <v/>
      </c>
      <c r="FH98" s="214" t="str">
        <f>IFERROR(IF(AND($FD98="mas",'Classificação geral'!$K91=3),'Classificação geral'!N91,""),"")</f>
        <v/>
      </c>
      <c r="FI98" s="214" t="str">
        <f>IFERROR(IF(AND($FD98="mas",'Classificação geral'!$K91=3),'Classificação geral'!O91,""),"")</f>
        <v/>
      </c>
      <c r="FJ98" s="214" t="str">
        <f>IFERROR(IF(AND($FD98="mas",'Classificação geral'!$K91=3),'Classificação geral'!AH91,""),"")</f>
        <v/>
      </c>
      <c r="FK98" s="216" t="str">
        <f>IFERROR(RANK(FJ98,FJ:FJ,0)+ COUNTIF(FJ$12:$FJ96,FJ98),"")</f>
        <v/>
      </c>
    </row>
    <row r="99" spans="2:167" s="199" customFormat="1" ht="24.75" customHeight="1" x14ac:dyDescent="0.4">
      <c r="B99" s="207"/>
      <c r="C99" s="200"/>
      <c r="D99" s="200"/>
      <c r="E99" s="200"/>
      <c r="F99" s="201"/>
      <c r="G99" s="201"/>
      <c r="H99" s="201"/>
      <c r="I99" s="201"/>
      <c r="J99" s="201"/>
      <c r="K99" s="202"/>
      <c r="L99" s="202"/>
      <c r="M99" s="202"/>
      <c r="N99" s="202"/>
      <c r="O99" s="202"/>
      <c r="P99" s="203"/>
      <c r="Q99" s="203"/>
      <c r="R99" s="200"/>
      <c r="S99" s="204"/>
      <c r="T99" s="204"/>
      <c r="U99" s="204"/>
      <c r="V99" s="204"/>
      <c r="W99" s="204"/>
      <c r="X99" s="202"/>
      <c r="Y99" s="202"/>
      <c r="AB99" s="202"/>
      <c r="AC99" s="200"/>
      <c r="AD99" s="200"/>
      <c r="AE99" s="201"/>
      <c r="AF99" s="201"/>
      <c r="AG99" s="201"/>
      <c r="AH99" s="201"/>
      <c r="AI99" s="201"/>
      <c r="AJ99" s="201"/>
      <c r="AK99" s="202"/>
      <c r="AL99" s="202"/>
      <c r="AM99" s="202"/>
      <c r="AN99" s="202"/>
      <c r="AO99" s="202"/>
      <c r="AP99" s="203"/>
      <c r="AQ99" s="203"/>
      <c r="AR99" s="201"/>
      <c r="AS99" s="204"/>
      <c r="AT99" s="204"/>
      <c r="AU99" s="204"/>
      <c r="AV99" s="204"/>
      <c r="AW99" s="204"/>
      <c r="AX99" s="202"/>
      <c r="AY99" s="202"/>
      <c r="BB99" s="207"/>
      <c r="BC99" s="200"/>
      <c r="BD99" s="200"/>
      <c r="BE99" s="203"/>
      <c r="BF99" s="201"/>
      <c r="BG99" s="201"/>
      <c r="BH99" s="201"/>
      <c r="BI99" s="201"/>
      <c r="BJ99" s="201"/>
      <c r="BK99" s="202"/>
      <c r="BL99" s="202"/>
      <c r="BM99" s="202"/>
      <c r="BN99" s="202"/>
      <c r="BO99" s="202"/>
      <c r="BP99" s="203"/>
      <c r="BQ99" s="203"/>
      <c r="BR99" s="203"/>
      <c r="BS99" s="204"/>
      <c r="BT99" s="204"/>
      <c r="BU99" s="204"/>
      <c r="BV99" s="204"/>
      <c r="BW99" s="204"/>
      <c r="BX99" s="202"/>
      <c r="BY99" s="202"/>
      <c r="CM99" s="214" t="str">
        <f>IFERROR(IF(AND('Classificação geral'!$J92="FEM",'Classificação geral'!$K92=1,'Classificação geral'!G92="PCT"),'Classificação geral'!A92,""),"")</f>
        <v/>
      </c>
      <c r="CN99" s="214" t="str">
        <f>IFERROR(IF(AND('Classificação geral'!$J92="FEM",'Classificação geral'!$K92=1,'Classificação geral'!G92="PCT"),'Classificação geral'!$B92,""),"")</f>
        <v/>
      </c>
      <c r="CO99" s="215" t="str">
        <f>IF($CN99='Classificação geral'!$B92,'Classificação geral'!$C92,"")</f>
        <v/>
      </c>
      <c r="CP99" s="215" t="str">
        <f>IF($CN99='Classificação geral'!$B92,'Classificação geral'!$D92,"")</f>
        <v/>
      </c>
      <c r="CQ99" s="215" t="str">
        <f>IF($CN99='Classificação geral'!$B92,'Classificação geral'!$J92,"")</f>
        <v/>
      </c>
      <c r="CR99" s="215" t="str">
        <f>IF($CQ99='Classificação geral'!$J92,'Classificação geral'!$K92,"")</f>
        <v/>
      </c>
      <c r="CS99" s="205" t="str">
        <f>IF($CR99='Classificação geral'!$K92,'Classificação geral'!$AG92,"")</f>
        <v/>
      </c>
      <c r="CT99" s="215" t="str">
        <f>IF($CR99='Classificação geral'!$K92,'Classificação geral'!$M92,"")</f>
        <v/>
      </c>
      <c r="CU99" s="215" t="str">
        <f>IF($CR99='Classificação geral'!$K92,'Classificação geral'!$N92,"")</f>
        <v/>
      </c>
      <c r="CV99" s="215" t="str">
        <f>IF($CR99='Classificação geral'!$K92,'Classificação geral'!$O92,"")</f>
        <v/>
      </c>
      <c r="CW99" s="309" t="str">
        <f>IF($CR99='Classificação geral'!$K92,'Classificação geral'!$AH92,"")</f>
        <v/>
      </c>
      <c r="CX99" s="216" t="str">
        <f>IFERROR(RANK(CW99,CW:CW,0)+ COUNTIF($CW$12:CW98,CW99),"")</f>
        <v/>
      </c>
      <c r="CY99" s="209" t="str">
        <f ca="1">IFERROR(RDEM(CX99,CX:CX,0),"")</f>
        <v/>
      </c>
      <c r="CZ99" s="214" t="str">
        <f>IFERROR(IF(AND('Classificação geral'!$J92="mas",'Classificação geral'!$K92=1,'Classificação geral'!$G92="pct"),'Classificação geral'!$A92,""),"")</f>
        <v/>
      </c>
      <c r="DA99" s="214" t="str">
        <f>IFERROR(IF(AND('Classificação geral'!$J92="mas",'Classificação geral'!$K92=1,'Classificação geral'!$G92="PCT"),'Classificação geral'!$B92,""),"")</f>
        <v/>
      </c>
      <c r="DB99" s="215" t="str">
        <f>IF($DA99='Classificação geral'!$B92,'Classificação geral'!$C92,"")</f>
        <v/>
      </c>
      <c r="DC99" s="215" t="str">
        <f>IF($DA99='Classificação geral'!$B92,'Classificação geral'!$D92,"")</f>
        <v/>
      </c>
      <c r="DD99" s="215" t="str">
        <f>IF($DA99='Classificação geral'!$B92,'Classificação geral'!$J92,"")</f>
        <v/>
      </c>
      <c r="DE99" s="214" t="str">
        <f>IFERROR(IF(AND($DD99="mas",'Classificação geral'!$K92=1),'Classificação geral'!K92,""),"")</f>
        <v/>
      </c>
      <c r="DF99" s="214" t="str">
        <f>IFERROR(IF(AND($DD99="mas",'Classificação geral'!$K92=1),'Classificação geral'!AG92,""),"")</f>
        <v/>
      </c>
      <c r="DG99" s="214" t="str">
        <f>IFERROR(IF(AND($DD99="mas",'Classificação geral'!$K92=1),'Classificação geral'!M92,""),"")</f>
        <v/>
      </c>
      <c r="DH99" s="214" t="str">
        <f>IFERROR(IF(AND($DD99="mas",'Classificação geral'!$K92=1),'Classificação geral'!N92,""),"")</f>
        <v/>
      </c>
      <c r="DI99" s="214" t="str">
        <f>IFERROR(IF(AND($DD99="mas",'Classificação geral'!$K92=1),'Classificação geral'!O92,""),"")</f>
        <v/>
      </c>
      <c r="DJ99" s="214" t="str">
        <f>IFERROR(IF(AND($DD99="mas",'Classificação geral'!$K92=1),'Classificação geral'!AH92,""),"")</f>
        <v/>
      </c>
      <c r="DK99" s="216" t="str">
        <f>IFERROR(RANK(DJ99,DJ86:DJ285,0)+ COUNTIF($DJ$12:DJ98,DJ99),"")</f>
        <v/>
      </c>
      <c r="DL99" s="209"/>
      <c r="DM99" s="214" t="str">
        <f>IFERROR(IF(AND('Classificação geral'!$J92="fem",'Classificação geral'!$K92=2,'Classificação geral'!$G92="pct"),'Classificação geral'!$A92,""),"")</f>
        <v/>
      </c>
      <c r="DN99" s="214" t="str">
        <f>IFERROR(IF(AND('Classificação geral'!$J92="fem",'Classificação geral'!$K92=2,'Classificação geral'!$G92="pct"),'Classificação geral'!$B92,""),"")</f>
        <v/>
      </c>
      <c r="DO99" s="215" t="str">
        <f>IF($DN99='Classificação geral'!$B92,'Classificação geral'!$C92,"")</f>
        <v/>
      </c>
      <c r="DP99" s="215" t="str">
        <f>IF($DN99='Classificação geral'!$B92,'Classificação geral'!$D92,"")</f>
        <v/>
      </c>
      <c r="DQ99" s="215" t="str">
        <f>IF($DN99='Classificação geral'!$B92,'Classificação geral'!$J92,"")</f>
        <v/>
      </c>
      <c r="DR99" s="214" t="str">
        <f>IFERROR(IF(AND($DQ99="fem",'Classificação geral'!$K92=2),'Classificação geral'!K92,""),"")</f>
        <v/>
      </c>
      <c r="DS99" s="214" t="str">
        <f>IFERROR(IF(AND($DQ99="fem",'Classificação geral'!$K92=2),'Classificação geral'!AG92,""),"")</f>
        <v/>
      </c>
      <c r="DT99" s="214" t="str">
        <f>IFERROR(IF(AND($DQ99="fem",'Classificação geral'!$K92=2),'Classificação geral'!M92,""),"")</f>
        <v/>
      </c>
      <c r="DU99" s="214" t="str">
        <f>IFERROR(IF(AND($DQ99="fem",'Classificação geral'!$K92=2),'Classificação geral'!N92,""),"")</f>
        <v/>
      </c>
      <c r="DV99" s="214" t="str">
        <f>IFERROR(IF(AND($DQ99="fem",'Classificação geral'!$K92=2),'Classificação geral'!O92,""),"")</f>
        <v/>
      </c>
      <c r="DW99" s="214" t="str">
        <f>IFERROR(IF(AND($DQ99="fem",'Classificação geral'!$K92=2),'Classificação geral'!AH92,""),"")</f>
        <v/>
      </c>
      <c r="DX99" s="216" t="str">
        <f>IFERROR(RANK(DW99,DW:DW,0)+ COUNTIF(DW$12:$DW97,DW99),"")</f>
        <v/>
      </c>
      <c r="DY99" s="209"/>
      <c r="DZ99" s="214" t="str">
        <f>IFERROR(IF(AND('Classificação geral'!$J92="mas",'Classificação geral'!$K92=2,'Classificação geral'!$G92="pct"),'Classificação geral'!$A92,""),"")</f>
        <v/>
      </c>
      <c r="EA99" s="214" t="str">
        <f>IFERROR(IF(AND('Classificação geral'!$J92="mas",'Classificação geral'!$K92=2,'Classificação geral'!$G92="pct"),'Classificação geral'!$B92,""),"")</f>
        <v/>
      </c>
      <c r="EB99" s="215" t="str">
        <f>IF($EA99='Classificação geral'!$B92,'Classificação geral'!$C92,"")</f>
        <v/>
      </c>
      <c r="EC99" s="215" t="str">
        <f>IF($EA99='Classificação geral'!$B92,'Classificação geral'!$D92,"")</f>
        <v/>
      </c>
      <c r="ED99" s="215" t="str">
        <f>IF($EA99='Classificação geral'!$B92,'Classificação geral'!$J92,"")</f>
        <v/>
      </c>
      <c r="EE99" s="214" t="str">
        <f>IFERROR(IF(AND($ED99="mas",'Classificação geral'!$K92=2),'Classificação geral'!K92,""),"")</f>
        <v/>
      </c>
      <c r="EF99" s="214" t="str">
        <f>IFERROR(IF(AND($ED99="mas",'Classificação geral'!$K92=2),'Classificação geral'!AG92,""),"")</f>
        <v/>
      </c>
      <c r="EG99" s="214" t="str">
        <f>IFERROR(IF(AND($ED99="mas",'Classificação geral'!$K92=2),'Classificação geral'!M92,""),"")</f>
        <v/>
      </c>
      <c r="EH99" s="214" t="str">
        <f>IFERROR(IF(AND($ED99="mas",'Classificação geral'!$K92=2),'Classificação geral'!N92,""),"")</f>
        <v/>
      </c>
      <c r="EI99" s="214" t="str">
        <f>IFERROR(IF(AND($ED99="mas",'Classificação geral'!$K92=2),'Classificação geral'!O92,""),"")</f>
        <v/>
      </c>
      <c r="EJ99" s="214" t="str">
        <f>IFERROR(IF(AND($ED99="mas",'Classificação geral'!$K92=2),'Classificação geral'!AH92,""),"")</f>
        <v/>
      </c>
      <c r="EK99" s="216" t="str">
        <f>IFERROR(RANK(EJ99,EJ:EJ,0)+ COUNTIF(EJ$12:$GJ$12,EJ99),"")</f>
        <v/>
      </c>
      <c r="EL99" s="209"/>
      <c r="EM99" s="214" t="str">
        <f>IFERROR(IF(AND('Classificação geral'!$J92="fem",'Classificação geral'!$K92=3,'Classificação geral'!$G92="pct"),'Classificação geral'!$A92,""),"")</f>
        <v/>
      </c>
      <c r="EN99" s="214" t="str">
        <f>IFERROR(IF(AND('Classificação geral'!$J92="fem",'Classificação geral'!$K92=3,'Classificação geral'!$G92="pct"),'Classificação geral'!$B92,""),"")</f>
        <v/>
      </c>
      <c r="EO99" s="215" t="str">
        <f>IF($EN99='Classificação geral'!$B92,'Classificação geral'!$C92,"")</f>
        <v/>
      </c>
      <c r="EP99" s="215" t="str">
        <f>IF($EN99='Classificação geral'!$B92,'Classificação geral'!$D92,"")</f>
        <v/>
      </c>
      <c r="EQ99" s="215" t="str">
        <f>IF($EN99='Classificação geral'!$B92,'Classificação geral'!$J92,"")</f>
        <v/>
      </c>
      <c r="ER99" s="215" t="str">
        <f>IF($EQ99='Classificação geral'!$J92,'Classificação geral'!$K92,"")</f>
        <v/>
      </c>
      <c r="ES99" s="215" t="str">
        <f>IF($ER99='Classificação geral'!$K92,'Classificação geral'!$AG92,"")</f>
        <v/>
      </c>
      <c r="ET99" s="215" t="str">
        <f>IF($ER99='Classificação geral'!$K92,'Classificação geral'!$M92,"")</f>
        <v/>
      </c>
      <c r="EU99" s="215" t="str">
        <f>IF($ER99='Classificação geral'!$K92,'Classificação geral'!$N92,"")</f>
        <v/>
      </c>
      <c r="EV99" s="215" t="str">
        <f>IF($ER99='Classificação geral'!$K92,'Classificação geral'!$O92,"")</f>
        <v/>
      </c>
      <c r="EW99" s="215" t="str">
        <f>IF($ER99='Classificação geral'!$K92,'Classificação geral'!$AH92,"")</f>
        <v/>
      </c>
      <c r="EX99" s="216" t="str">
        <f>IFERROR(RANK(EW99,EW:EW,0)+ COUNTIF(EW$12:$GW97,EW99),"")</f>
        <v/>
      </c>
      <c r="EY99" s="209"/>
      <c r="EZ99" s="214" t="str">
        <f>IFERROR(IF(AND('Classificação geral'!$J92="mas",'Classificação geral'!$K92=3,'Classificação geral'!$G92="PCT"),'Classificação geral'!$A92,""),"")</f>
        <v/>
      </c>
      <c r="FA99" s="214" t="str">
        <f>IFERROR(IF(AND('Classificação geral'!$J92="mas",'Classificação geral'!$K92=3,'Classificação geral'!$G92="PCT"),'Classificação geral'!$B92,""),"")</f>
        <v/>
      </c>
      <c r="FB99" s="215" t="str">
        <f>IF($FA99='Classificação geral'!$B92,'Classificação geral'!$C92,"")</f>
        <v/>
      </c>
      <c r="FC99" s="215" t="str">
        <f>IF($FA99='Classificação geral'!$B92,'Classificação geral'!$D92,"")</f>
        <v/>
      </c>
      <c r="FD99" s="215" t="str">
        <f>IF($FA99='Classificação geral'!$B92,'Classificação geral'!$J92,"")</f>
        <v/>
      </c>
      <c r="FE99" s="214" t="str">
        <f>IFERROR(IF(AND($FD99="mas",'Classificação geral'!$K92=3),'Classificação geral'!K92,""),"")</f>
        <v/>
      </c>
      <c r="FF99" s="214" t="str">
        <f>IFERROR(IF(AND($FD99="mas",'Classificação geral'!$K92=3),'Classificação geral'!AG92,""),"")</f>
        <v/>
      </c>
      <c r="FG99" s="214" t="str">
        <f>IFERROR(IF(AND($FD99="mas",'Classificação geral'!$K92=3),'Classificação geral'!M92,""),"")</f>
        <v/>
      </c>
      <c r="FH99" s="214" t="str">
        <f>IFERROR(IF(AND($FD99="mas",'Classificação geral'!$K92=3),'Classificação geral'!N92,""),"")</f>
        <v/>
      </c>
      <c r="FI99" s="214" t="str">
        <f>IFERROR(IF(AND($FD99="mas",'Classificação geral'!$K92=3),'Classificação geral'!O92,""),"")</f>
        <v/>
      </c>
      <c r="FJ99" s="214" t="str">
        <f>IFERROR(IF(AND($FD99="mas",'Classificação geral'!$K92=3),'Classificação geral'!AH92,""),"")</f>
        <v/>
      </c>
      <c r="FK99" s="216" t="str">
        <f>IFERROR(RANK(FJ99,FJ:FJ,0)+ COUNTIF(FJ$12:$FJ97,FJ99),"")</f>
        <v/>
      </c>
    </row>
    <row r="100" spans="2:167" s="199" customFormat="1" ht="24.75" customHeight="1" x14ac:dyDescent="0.4">
      <c r="B100" s="207"/>
      <c r="C100" s="200"/>
      <c r="D100" s="200"/>
      <c r="E100" s="200"/>
      <c r="F100" s="201"/>
      <c r="G100" s="201"/>
      <c r="H100" s="201"/>
      <c r="I100" s="201"/>
      <c r="J100" s="201"/>
      <c r="K100" s="202"/>
      <c r="L100" s="202"/>
      <c r="M100" s="202"/>
      <c r="N100" s="202"/>
      <c r="O100" s="202"/>
      <c r="P100" s="203"/>
      <c r="Q100" s="203"/>
      <c r="R100" s="200"/>
      <c r="S100" s="204"/>
      <c r="T100" s="204"/>
      <c r="U100" s="204"/>
      <c r="V100" s="204"/>
      <c r="W100" s="204"/>
      <c r="X100" s="202"/>
      <c r="Y100" s="202"/>
      <c r="AB100" s="202"/>
      <c r="AC100" s="200"/>
      <c r="AD100" s="200"/>
      <c r="AE100" s="201"/>
      <c r="AF100" s="201"/>
      <c r="AG100" s="201"/>
      <c r="AH100" s="201"/>
      <c r="AI100" s="201"/>
      <c r="AJ100" s="201"/>
      <c r="AK100" s="202"/>
      <c r="AL100" s="202"/>
      <c r="AM100" s="202"/>
      <c r="AN100" s="202"/>
      <c r="AO100" s="202"/>
      <c r="AP100" s="203"/>
      <c r="AQ100" s="203"/>
      <c r="AR100" s="201"/>
      <c r="AS100" s="204"/>
      <c r="AT100" s="204"/>
      <c r="AU100" s="204"/>
      <c r="AV100" s="204"/>
      <c r="AW100" s="204"/>
      <c r="AX100" s="202"/>
      <c r="AY100" s="202"/>
      <c r="BB100" s="207"/>
      <c r="BC100" s="200"/>
      <c r="BD100" s="200"/>
      <c r="BE100" s="203"/>
      <c r="BF100" s="201"/>
      <c r="BG100" s="201"/>
      <c r="BH100" s="201"/>
      <c r="BI100" s="201"/>
      <c r="BJ100" s="201"/>
      <c r="BK100" s="202"/>
      <c r="BL100" s="202"/>
      <c r="BM100" s="202"/>
      <c r="BN100" s="202"/>
      <c r="BO100" s="202"/>
      <c r="BP100" s="203"/>
      <c r="BQ100" s="203"/>
      <c r="BR100" s="203"/>
      <c r="BS100" s="204"/>
      <c r="BT100" s="204"/>
      <c r="BU100" s="204"/>
      <c r="BV100" s="204"/>
      <c r="BW100" s="204"/>
      <c r="BX100" s="202"/>
      <c r="BY100" s="202"/>
      <c r="CM100" s="214" t="str">
        <f>IFERROR(IF(AND('Classificação geral'!$J93="FEM",'Classificação geral'!$K93=1,'Classificação geral'!G93="PCT"),'Classificação geral'!A93,""),"")</f>
        <v/>
      </c>
      <c r="CN100" s="214" t="str">
        <f>IFERROR(IF(AND('Classificação geral'!$J93="FEM",'Classificação geral'!$K93=1,'Classificação geral'!G93="PCT"),'Classificação geral'!$B93,""),"")</f>
        <v/>
      </c>
      <c r="CO100" s="215" t="str">
        <f>IF($CN100='Classificação geral'!$B93,'Classificação geral'!$C93,"")</f>
        <v/>
      </c>
      <c r="CP100" s="215" t="str">
        <f>IF($CN100='Classificação geral'!$B93,'Classificação geral'!$D93,"")</f>
        <v/>
      </c>
      <c r="CQ100" s="215" t="str">
        <f>IF($CN100='Classificação geral'!$B93,'Classificação geral'!$J93,"")</f>
        <v/>
      </c>
      <c r="CR100" s="215" t="str">
        <f>IF($CQ100='Classificação geral'!$J93,'Classificação geral'!$K93,"")</f>
        <v/>
      </c>
      <c r="CS100" s="205" t="str">
        <f>IF($CR100='Classificação geral'!$K93,'Classificação geral'!$AG93,"")</f>
        <v/>
      </c>
      <c r="CT100" s="215" t="str">
        <f>IF($CR100='Classificação geral'!$K93,'Classificação geral'!$M93,"")</f>
        <v/>
      </c>
      <c r="CU100" s="215" t="str">
        <f>IF($CR100='Classificação geral'!$K93,'Classificação geral'!$N93,"")</f>
        <v/>
      </c>
      <c r="CV100" s="215" t="str">
        <f>IF($CR100='Classificação geral'!$K93,'Classificação geral'!$O93,"")</f>
        <v/>
      </c>
      <c r="CW100" s="309" t="str">
        <f>IF($CR100='Classificação geral'!$K93,'Classificação geral'!$AH93,"")</f>
        <v/>
      </c>
      <c r="CX100" s="216" t="str">
        <f>IFERROR(RANK(CW100,CW:CW,0)+ COUNTIF($CW$12:CW99,CW100),"")</f>
        <v/>
      </c>
      <c r="CY100" s="209" t="str">
        <f ca="1">IFERROR(RDEM(CX100,CX:CX,0),"")</f>
        <v/>
      </c>
      <c r="CZ100" s="214" t="str">
        <f>IFERROR(IF(AND('Classificação geral'!$J93="mas",'Classificação geral'!$K93=1,'Classificação geral'!$G93="pct"),'Classificação geral'!$A93,""),"")</f>
        <v/>
      </c>
      <c r="DA100" s="214" t="str">
        <f>IFERROR(IF(AND('Classificação geral'!$J93="mas",'Classificação geral'!$K93=1,'Classificação geral'!$G93="PCT"),'Classificação geral'!$B93,""),"")</f>
        <v/>
      </c>
      <c r="DB100" s="215" t="str">
        <f>IF($DA100='Classificação geral'!$B93,'Classificação geral'!$C93,"")</f>
        <v/>
      </c>
      <c r="DC100" s="215" t="str">
        <f>IF($DA100='Classificação geral'!$B93,'Classificação geral'!$D93,"")</f>
        <v/>
      </c>
      <c r="DD100" s="215" t="str">
        <f>IF($DA100='Classificação geral'!$B93,'Classificação geral'!$J93,"")</f>
        <v/>
      </c>
      <c r="DE100" s="214" t="str">
        <f>IFERROR(IF(AND($DD100="mas",'Classificação geral'!$K93=1),'Classificação geral'!K93,""),"")</f>
        <v/>
      </c>
      <c r="DF100" s="214" t="str">
        <f>IFERROR(IF(AND($DD100="mas",'Classificação geral'!$K93=1),'Classificação geral'!AG93,""),"")</f>
        <v/>
      </c>
      <c r="DG100" s="214" t="str">
        <f>IFERROR(IF(AND($DD100="mas",'Classificação geral'!$K93=1),'Classificação geral'!M93,""),"")</f>
        <v/>
      </c>
      <c r="DH100" s="214" t="str">
        <f>IFERROR(IF(AND($DD100="mas",'Classificação geral'!$K93=1),'Classificação geral'!N93,""),"")</f>
        <v/>
      </c>
      <c r="DI100" s="214" t="str">
        <f>IFERROR(IF(AND($DD100="mas",'Classificação geral'!$K93=1),'Classificação geral'!O93,""),"")</f>
        <v/>
      </c>
      <c r="DJ100" s="214" t="str">
        <f>IFERROR(IF(AND($DD100="mas",'Classificação geral'!$K93=1),'Classificação geral'!AH93,""),"")</f>
        <v/>
      </c>
      <c r="DK100" s="216" t="str">
        <f>IFERROR(RANK(DJ100,DJ87:DJ286,0)+ COUNTIF($DJ$12:DJ99,DJ100),"")</f>
        <v/>
      </c>
      <c r="DL100" s="209"/>
      <c r="DM100" s="214" t="str">
        <f>IFERROR(IF(AND('Classificação geral'!$J93="fem",'Classificação geral'!$K93=2,'Classificação geral'!$G93="pct"),'Classificação geral'!$A93,""),"")</f>
        <v/>
      </c>
      <c r="DN100" s="214" t="str">
        <f>IFERROR(IF(AND('Classificação geral'!$J93="fem",'Classificação geral'!$K93=2,'Classificação geral'!$G93="pct"),'Classificação geral'!$B93,""),"")</f>
        <v/>
      </c>
      <c r="DO100" s="215" t="str">
        <f>IF($DN100='Classificação geral'!$B93,'Classificação geral'!$C93,"")</f>
        <v/>
      </c>
      <c r="DP100" s="215" t="str">
        <f>IF($DN100='Classificação geral'!$B93,'Classificação geral'!$D93,"")</f>
        <v/>
      </c>
      <c r="DQ100" s="215" t="str">
        <f>IF($DN100='Classificação geral'!$B93,'Classificação geral'!$J93,"")</f>
        <v/>
      </c>
      <c r="DR100" s="214" t="str">
        <f>IFERROR(IF(AND($DQ100="fem",'Classificação geral'!$K93=2),'Classificação geral'!K93,""),"")</f>
        <v/>
      </c>
      <c r="DS100" s="214" t="str">
        <f>IFERROR(IF(AND($DQ100="fem",'Classificação geral'!$K93=2),'Classificação geral'!AG93,""),"")</f>
        <v/>
      </c>
      <c r="DT100" s="214" t="str">
        <f>IFERROR(IF(AND($DQ100="fem",'Classificação geral'!$K93=2),'Classificação geral'!M93,""),"")</f>
        <v/>
      </c>
      <c r="DU100" s="214" t="str">
        <f>IFERROR(IF(AND($DQ100="fem",'Classificação geral'!$K93=2),'Classificação geral'!N93,""),"")</f>
        <v/>
      </c>
      <c r="DV100" s="214" t="str">
        <f>IFERROR(IF(AND($DQ100="fem",'Classificação geral'!$K93=2),'Classificação geral'!O93,""),"")</f>
        <v/>
      </c>
      <c r="DW100" s="214" t="str">
        <f>IFERROR(IF(AND($DQ100="fem",'Classificação geral'!$K93=2),'Classificação geral'!AH93,""),"")</f>
        <v/>
      </c>
      <c r="DX100" s="216" t="str">
        <f>IFERROR(RANK(DW100,DW:DW,0)+ COUNTIF(DW$12:$DW98,DW100),"")</f>
        <v/>
      </c>
      <c r="DY100" s="209"/>
      <c r="DZ100" s="214" t="str">
        <f>IFERROR(IF(AND('Classificação geral'!$J93="mas",'Classificação geral'!$K93=2,'Classificação geral'!$G93="pct"),'Classificação geral'!$A93,""),"")</f>
        <v/>
      </c>
      <c r="EA100" s="214" t="str">
        <f>IFERROR(IF(AND('Classificação geral'!$J93="mas",'Classificação geral'!$K93=2,'Classificação geral'!$G93="pct"),'Classificação geral'!$B93,""),"")</f>
        <v/>
      </c>
      <c r="EB100" s="215" t="str">
        <f>IF($EA100='Classificação geral'!$B93,'Classificação geral'!$C93,"")</f>
        <v/>
      </c>
      <c r="EC100" s="215" t="str">
        <f>IF($EA100='Classificação geral'!$B93,'Classificação geral'!$D93,"")</f>
        <v/>
      </c>
      <c r="ED100" s="215" t="str">
        <f>IF($EA100='Classificação geral'!$B93,'Classificação geral'!$J93,"")</f>
        <v/>
      </c>
      <c r="EE100" s="214" t="str">
        <f>IFERROR(IF(AND($ED100="mas",'Classificação geral'!$K93=2),'Classificação geral'!K93,""),"")</f>
        <v/>
      </c>
      <c r="EF100" s="214" t="str">
        <f>IFERROR(IF(AND($ED100="mas",'Classificação geral'!$K93=2),'Classificação geral'!AG93,""),"")</f>
        <v/>
      </c>
      <c r="EG100" s="214" t="str">
        <f>IFERROR(IF(AND($ED100="mas",'Classificação geral'!$K93=2),'Classificação geral'!M93,""),"")</f>
        <v/>
      </c>
      <c r="EH100" s="214" t="str">
        <f>IFERROR(IF(AND($ED100="mas",'Classificação geral'!$K93=2),'Classificação geral'!N93,""),"")</f>
        <v/>
      </c>
      <c r="EI100" s="214" t="str">
        <f>IFERROR(IF(AND($ED100="mas",'Classificação geral'!$K93=2),'Classificação geral'!O93,""),"")</f>
        <v/>
      </c>
      <c r="EJ100" s="214" t="str">
        <f>IFERROR(IF(AND($ED100="mas",'Classificação geral'!$K93=2),'Classificação geral'!AH93,""),"")</f>
        <v/>
      </c>
      <c r="EK100" s="216" t="str">
        <f>IFERROR(RANK(EJ100,EJ:EJ,0)+ COUNTIF(EJ$12:$GJ$12,EJ100),"")</f>
        <v/>
      </c>
      <c r="EL100" s="209"/>
      <c r="EM100" s="214" t="str">
        <f>IFERROR(IF(AND('Classificação geral'!$J93="fem",'Classificação geral'!$K93=3,'Classificação geral'!$G93="pct"),'Classificação geral'!$A93,""),"")</f>
        <v/>
      </c>
      <c r="EN100" s="214" t="str">
        <f>IFERROR(IF(AND('Classificação geral'!$J93="fem",'Classificação geral'!$K93=3,'Classificação geral'!$G93="pct"),'Classificação geral'!$B93,""),"")</f>
        <v/>
      </c>
      <c r="EO100" s="215" t="str">
        <f>IF($EN100='Classificação geral'!$B93,'Classificação geral'!$C93,"")</f>
        <v/>
      </c>
      <c r="EP100" s="215" t="str">
        <f>IF($EN100='Classificação geral'!$B93,'Classificação geral'!$D93,"")</f>
        <v/>
      </c>
      <c r="EQ100" s="215" t="str">
        <f>IF($EN100='Classificação geral'!$B93,'Classificação geral'!$J93,"")</f>
        <v/>
      </c>
      <c r="ER100" s="215" t="str">
        <f>IF($EQ100='Classificação geral'!$J93,'Classificação geral'!$K93,"")</f>
        <v/>
      </c>
      <c r="ES100" s="215" t="str">
        <f>IF($ER100='Classificação geral'!$K93,'Classificação geral'!$AG93,"")</f>
        <v/>
      </c>
      <c r="ET100" s="215" t="str">
        <f>IF($ER100='Classificação geral'!$K93,'Classificação geral'!$M93,"")</f>
        <v/>
      </c>
      <c r="EU100" s="215" t="str">
        <f>IF($ER100='Classificação geral'!$K93,'Classificação geral'!$N93,"")</f>
        <v/>
      </c>
      <c r="EV100" s="215" t="str">
        <f>IF($ER100='Classificação geral'!$K93,'Classificação geral'!$O93,"")</f>
        <v/>
      </c>
      <c r="EW100" s="215" t="str">
        <f>IF($ER100='Classificação geral'!$K93,'Classificação geral'!$AH93,"")</f>
        <v/>
      </c>
      <c r="EX100" s="216" t="str">
        <f>IFERROR(RANK(EW100,EW:EW,0)+ COUNTIF(EW$12:$GW98,EW100),"")</f>
        <v/>
      </c>
      <c r="EY100" s="209"/>
      <c r="EZ100" s="214" t="str">
        <f>IFERROR(IF(AND('Classificação geral'!$J93="mas",'Classificação geral'!$K93=3,'Classificação geral'!$G93="PCT"),'Classificação geral'!$A93,""),"")</f>
        <v/>
      </c>
      <c r="FA100" s="214" t="str">
        <f>IFERROR(IF(AND('Classificação geral'!$J93="mas",'Classificação geral'!$K93=3,'Classificação geral'!$G93="PCT"),'Classificação geral'!$B93,""),"")</f>
        <v/>
      </c>
      <c r="FB100" s="215" t="str">
        <f>IF($FA100='Classificação geral'!$B93,'Classificação geral'!$C93,"")</f>
        <v/>
      </c>
      <c r="FC100" s="215" t="str">
        <f>IF($FA100='Classificação geral'!$B93,'Classificação geral'!$D93,"")</f>
        <v/>
      </c>
      <c r="FD100" s="215" t="str">
        <f>IF($FA100='Classificação geral'!$B93,'Classificação geral'!$J93,"")</f>
        <v/>
      </c>
      <c r="FE100" s="214" t="str">
        <f>IFERROR(IF(AND($FD100="mas",'Classificação geral'!$K93=3),'Classificação geral'!K93,""),"")</f>
        <v/>
      </c>
      <c r="FF100" s="214" t="str">
        <f>IFERROR(IF(AND($FD100="mas",'Classificação geral'!$K93=3),'Classificação geral'!AG93,""),"")</f>
        <v/>
      </c>
      <c r="FG100" s="214" t="str">
        <f>IFERROR(IF(AND($FD100="mas",'Classificação geral'!$K93=3),'Classificação geral'!M93,""),"")</f>
        <v/>
      </c>
      <c r="FH100" s="214" t="str">
        <f>IFERROR(IF(AND($FD100="mas",'Classificação geral'!$K93=3),'Classificação geral'!N93,""),"")</f>
        <v/>
      </c>
      <c r="FI100" s="214" t="str">
        <f>IFERROR(IF(AND($FD100="mas",'Classificação geral'!$K93=3),'Classificação geral'!O93,""),"")</f>
        <v/>
      </c>
      <c r="FJ100" s="214" t="str">
        <f>IFERROR(IF(AND($FD100="mas",'Classificação geral'!$K93=3),'Classificação geral'!AH93,""),"")</f>
        <v/>
      </c>
      <c r="FK100" s="216" t="str">
        <f>IFERROR(RANK(FJ100,FJ:FJ,0)+ COUNTIF(FJ$12:$FJ98,FJ100),"")</f>
        <v/>
      </c>
    </row>
    <row r="101" spans="2:167" s="199" customFormat="1" ht="24.75" customHeight="1" x14ac:dyDescent="0.4">
      <c r="B101" s="207"/>
      <c r="C101" s="200"/>
      <c r="D101" s="200"/>
      <c r="E101" s="200"/>
      <c r="F101" s="201"/>
      <c r="G101" s="201"/>
      <c r="H101" s="201"/>
      <c r="I101" s="201"/>
      <c r="J101" s="201"/>
      <c r="K101" s="202"/>
      <c r="L101" s="202"/>
      <c r="M101" s="202"/>
      <c r="N101" s="202"/>
      <c r="O101" s="202"/>
      <c r="P101" s="203"/>
      <c r="Q101" s="203"/>
      <c r="R101" s="200"/>
      <c r="S101" s="204"/>
      <c r="T101" s="204"/>
      <c r="U101" s="204"/>
      <c r="V101" s="204"/>
      <c r="W101" s="204"/>
      <c r="X101" s="202"/>
      <c r="Y101" s="202"/>
      <c r="AB101" s="202"/>
      <c r="AC101" s="200"/>
      <c r="AD101" s="200"/>
      <c r="AE101" s="201"/>
      <c r="AF101" s="201"/>
      <c r="AG101" s="201"/>
      <c r="AH101" s="201"/>
      <c r="AI101" s="201"/>
      <c r="AJ101" s="201"/>
      <c r="AK101" s="202"/>
      <c r="AL101" s="202"/>
      <c r="AM101" s="202"/>
      <c r="AN101" s="202"/>
      <c r="AO101" s="202"/>
      <c r="AP101" s="203"/>
      <c r="AQ101" s="203"/>
      <c r="AR101" s="201"/>
      <c r="AS101" s="204"/>
      <c r="AT101" s="204"/>
      <c r="AU101" s="204"/>
      <c r="AV101" s="204"/>
      <c r="AW101" s="204"/>
      <c r="AX101" s="202"/>
      <c r="AY101" s="202"/>
      <c r="BB101" s="207"/>
      <c r="BC101" s="200"/>
      <c r="BD101" s="200"/>
      <c r="BE101" s="203"/>
      <c r="BF101" s="201"/>
      <c r="BG101" s="201"/>
      <c r="BH101" s="201"/>
      <c r="BI101" s="201"/>
      <c r="BJ101" s="201"/>
      <c r="BK101" s="202"/>
      <c r="BL101" s="202"/>
      <c r="BM101" s="202"/>
      <c r="BN101" s="202"/>
      <c r="BO101" s="202"/>
      <c r="BP101" s="203"/>
      <c r="BQ101" s="203"/>
      <c r="BR101" s="203"/>
      <c r="BS101" s="204"/>
      <c r="BT101" s="204"/>
      <c r="BU101" s="204"/>
      <c r="BV101" s="204"/>
      <c r="BW101" s="204"/>
      <c r="BX101" s="202"/>
      <c r="BY101" s="202"/>
      <c r="CM101" s="214" t="str">
        <f>IFERROR(IF(AND('Classificação geral'!$J94="FEM",'Classificação geral'!$K94=1,'Classificação geral'!G94="PCT"),'Classificação geral'!A94,""),"")</f>
        <v/>
      </c>
      <c r="CN101" s="214" t="str">
        <f>IFERROR(IF(AND('Classificação geral'!$J94="FEM",'Classificação geral'!$K94=1,'Classificação geral'!G94="PCT"),'Classificação geral'!$B94,""),"")</f>
        <v/>
      </c>
      <c r="CO101" s="215" t="str">
        <f>IF($CN101='Classificação geral'!$B94,'Classificação geral'!$C94,"")</f>
        <v/>
      </c>
      <c r="CP101" s="215" t="str">
        <f>IF($CN101='Classificação geral'!$B94,'Classificação geral'!$D94,"")</f>
        <v/>
      </c>
      <c r="CQ101" s="215" t="str">
        <f>IF($CN101='Classificação geral'!$B94,'Classificação geral'!$J94,"")</f>
        <v/>
      </c>
      <c r="CR101" s="215" t="str">
        <f>IF($CQ101='Classificação geral'!$J94,'Classificação geral'!$K94,"")</f>
        <v/>
      </c>
      <c r="CS101" s="205" t="str">
        <f>IF($CR101='Classificação geral'!$K94,'Classificação geral'!$AG94,"")</f>
        <v/>
      </c>
      <c r="CT101" s="215" t="str">
        <f>IF($CR101='Classificação geral'!$K94,'Classificação geral'!$M94,"")</f>
        <v/>
      </c>
      <c r="CU101" s="215" t="str">
        <f>IF($CR101='Classificação geral'!$K94,'Classificação geral'!$N94,"")</f>
        <v/>
      </c>
      <c r="CV101" s="215" t="str">
        <f>IF($CR101='Classificação geral'!$K94,'Classificação geral'!$O94,"")</f>
        <v/>
      </c>
      <c r="CW101" s="309" t="str">
        <f>IF($CR101='Classificação geral'!$K94,'Classificação geral'!$AH94,"")</f>
        <v/>
      </c>
      <c r="CX101" s="216" t="str">
        <f>IFERROR(RANK(CW101,CW:CW,0)+ COUNTIF($CW$12:CW100,CW101),"")</f>
        <v/>
      </c>
      <c r="CY101" s="209" t="str">
        <f ca="1">IFERROR(RDEM(CX101,CX:CX,0),"")</f>
        <v/>
      </c>
      <c r="CZ101" s="214" t="str">
        <f>IFERROR(IF(AND('Classificação geral'!$J94="mas",'Classificação geral'!$K94=1,'Classificação geral'!$G94="pct"),'Classificação geral'!$A94,""),"")</f>
        <v/>
      </c>
      <c r="DA101" s="214" t="str">
        <f>IFERROR(IF(AND('Classificação geral'!$J94="mas",'Classificação geral'!$K94=1,'Classificação geral'!$G94="PCT"),'Classificação geral'!$B94,""),"")</f>
        <v/>
      </c>
      <c r="DB101" s="215" t="str">
        <f>IF($DA101='Classificação geral'!$B94,'Classificação geral'!$C94,"")</f>
        <v/>
      </c>
      <c r="DC101" s="215" t="str">
        <f>IF($DA101='Classificação geral'!$B94,'Classificação geral'!$D94,"")</f>
        <v/>
      </c>
      <c r="DD101" s="215" t="str">
        <f>IF($DA101='Classificação geral'!$B94,'Classificação geral'!$J94,"")</f>
        <v/>
      </c>
      <c r="DE101" s="214" t="str">
        <f>IFERROR(IF(AND($DD101="mas",'Classificação geral'!$K94=1),'Classificação geral'!K94,""),"")</f>
        <v/>
      </c>
      <c r="DF101" s="214" t="str">
        <f>IFERROR(IF(AND($DD101="mas",'Classificação geral'!$K94=1),'Classificação geral'!AG94,""),"")</f>
        <v/>
      </c>
      <c r="DG101" s="214" t="str">
        <f>IFERROR(IF(AND($DD101="mas",'Classificação geral'!$K94=1),'Classificação geral'!M94,""),"")</f>
        <v/>
      </c>
      <c r="DH101" s="214" t="str">
        <f>IFERROR(IF(AND($DD101="mas",'Classificação geral'!$K94=1),'Classificação geral'!N94,""),"")</f>
        <v/>
      </c>
      <c r="DI101" s="214" t="str">
        <f>IFERROR(IF(AND($DD101="mas",'Classificação geral'!$K94=1),'Classificação geral'!O94,""),"")</f>
        <v/>
      </c>
      <c r="DJ101" s="214" t="str">
        <f>IFERROR(IF(AND($DD101="mas",'Classificação geral'!$K94=1),'Classificação geral'!AH94,""),"")</f>
        <v/>
      </c>
      <c r="DK101" s="216" t="str">
        <f>IFERROR(RANK(DJ101,DJ88:DJ287,0)+ COUNTIF($DJ$12:DJ100,DJ101),"")</f>
        <v/>
      </c>
      <c r="DL101" s="209"/>
      <c r="DM101" s="214" t="str">
        <f>IFERROR(IF(AND('Classificação geral'!$J94="fem",'Classificação geral'!$K94=2,'Classificação geral'!$G94="pct"),'Classificação geral'!$A94,""),"")</f>
        <v/>
      </c>
      <c r="DN101" s="214" t="str">
        <f>IFERROR(IF(AND('Classificação geral'!$J94="fem",'Classificação geral'!$K94=2,'Classificação geral'!$G94="pct"),'Classificação geral'!$B94,""),"")</f>
        <v/>
      </c>
      <c r="DO101" s="215" t="str">
        <f>IF($DN101='Classificação geral'!$B94,'Classificação geral'!$C94,"")</f>
        <v/>
      </c>
      <c r="DP101" s="215" t="str">
        <f>IF($DN101='Classificação geral'!$B94,'Classificação geral'!$D94,"")</f>
        <v/>
      </c>
      <c r="DQ101" s="215" t="str">
        <f>IF($DN101='Classificação geral'!$B94,'Classificação geral'!$J94,"")</f>
        <v/>
      </c>
      <c r="DR101" s="214" t="str">
        <f>IFERROR(IF(AND($DQ101="fem",'Classificação geral'!$K94=2),'Classificação geral'!K94,""),"")</f>
        <v/>
      </c>
      <c r="DS101" s="214" t="str">
        <f>IFERROR(IF(AND($DQ101="fem",'Classificação geral'!$K94=2),'Classificação geral'!AG94,""),"")</f>
        <v/>
      </c>
      <c r="DT101" s="214" t="str">
        <f>IFERROR(IF(AND($DQ101="fem",'Classificação geral'!$K94=2),'Classificação geral'!M94,""),"")</f>
        <v/>
      </c>
      <c r="DU101" s="214" t="str">
        <f>IFERROR(IF(AND($DQ101="fem",'Classificação geral'!$K94=2),'Classificação geral'!N94,""),"")</f>
        <v/>
      </c>
      <c r="DV101" s="214" t="str">
        <f>IFERROR(IF(AND($DQ101="fem",'Classificação geral'!$K94=2),'Classificação geral'!O94,""),"")</f>
        <v/>
      </c>
      <c r="DW101" s="214" t="str">
        <f>IFERROR(IF(AND($DQ101="fem",'Classificação geral'!$K94=2),'Classificação geral'!AH94,""),"")</f>
        <v/>
      </c>
      <c r="DX101" s="216" t="str">
        <f>IFERROR(RANK(DW101,DW:DW,0)+ COUNTIF(DW$12:$DW99,DW101),"")</f>
        <v/>
      </c>
      <c r="DY101" s="209"/>
      <c r="DZ101" s="214" t="str">
        <f>IFERROR(IF(AND('Classificação geral'!$J94="mas",'Classificação geral'!$K94=2,'Classificação geral'!$G94="pct"),'Classificação geral'!$A94,""),"")</f>
        <v/>
      </c>
      <c r="EA101" s="214" t="str">
        <f>IFERROR(IF(AND('Classificação geral'!$J94="mas",'Classificação geral'!$K94=2,'Classificação geral'!$G94="pct"),'Classificação geral'!$B94,""),"")</f>
        <v/>
      </c>
      <c r="EB101" s="215" t="str">
        <f>IF($EA101='Classificação geral'!$B94,'Classificação geral'!$C94,"")</f>
        <v/>
      </c>
      <c r="EC101" s="215" t="str">
        <f>IF($EA101='Classificação geral'!$B94,'Classificação geral'!$D94,"")</f>
        <v/>
      </c>
      <c r="ED101" s="215" t="str">
        <f>IF($EA101='Classificação geral'!$B94,'Classificação geral'!$J94,"")</f>
        <v/>
      </c>
      <c r="EE101" s="214" t="str">
        <f>IFERROR(IF(AND($ED101="mas",'Classificação geral'!$K94=2),'Classificação geral'!K94,""),"")</f>
        <v/>
      </c>
      <c r="EF101" s="214" t="str">
        <f>IFERROR(IF(AND($ED101="mas",'Classificação geral'!$K94=2),'Classificação geral'!AG94,""),"")</f>
        <v/>
      </c>
      <c r="EG101" s="214" t="str">
        <f>IFERROR(IF(AND($ED101="mas",'Classificação geral'!$K94=2),'Classificação geral'!M94,""),"")</f>
        <v/>
      </c>
      <c r="EH101" s="214" t="str">
        <f>IFERROR(IF(AND($ED101="mas",'Classificação geral'!$K94=2),'Classificação geral'!N94,""),"")</f>
        <v/>
      </c>
      <c r="EI101" s="214" t="str">
        <f>IFERROR(IF(AND($ED101="mas",'Classificação geral'!$K94=2),'Classificação geral'!O94,""),"")</f>
        <v/>
      </c>
      <c r="EJ101" s="214" t="str">
        <f>IFERROR(IF(AND($ED101="mas",'Classificação geral'!$K94=2),'Classificação geral'!AH94,""),"")</f>
        <v/>
      </c>
      <c r="EK101" s="216" t="str">
        <f>IFERROR(RANK(EJ101,EJ:EJ,0)+ COUNTIF(EJ$12:$GJ$12,EJ101),"")</f>
        <v/>
      </c>
      <c r="EL101" s="209"/>
      <c r="EM101" s="214" t="str">
        <f>IFERROR(IF(AND('Classificação geral'!$J94="fem",'Classificação geral'!$K94=3,'Classificação geral'!$G94="pct"),'Classificação geral'!$A94,""),"")</f>
        <v/>
      </c>
      <c r="EN101" s="214" t="str">
        <f>IFERROR(IF(AND('Classificação geral'!$J94="fem",'Classificação geral'!$K94=3,'Classificação geral'!$G94="pct"),'Classificação geral'!$B94,""),"")</f>
        <v/>
      </c>
      <c r="EO101" s="215" t="str">
        <f>IF($EN101='Classificação geral'!$B94,'Classificação geral'!$C94,"")</f>
        <v/>
      </c>
      <c r="EP101" s="215" t="str">
        <f>IF($EN101='Classificação geral'!$B94,'Classificação geral'!$D94,"")</f>
        <v/>
      </c>
      <c r="EQ101" s="215" t="str">
        <f>IF($EN101='Classificação geral'!$B94,'Classificação geral'!$J94,"")</f>
        <v/>
      </c>
      <c r="ER101" s="215" t="str">
        <f>IF($EQ101='Classificação geral'!$J94,'Classificação geral'!$K94,"")</f>
        <v/>
      </c>
      <c r="ES101" s="215" t="str">
        <f>IF($ER101='Classificação geral'!$K94,'Classificação geral'!$AG94,"")</f>
        <v/>
      </c>
      <c r="ET101" s="215" t="str">
        <f>IF($ER101='Classificação geral'!$K94,'Classificação geral'!$M94,"")</f>
        <v/>
      </c>
      <c r="EU101" s="215" t="str">
        <f>IF($ER101='Classificação geral'!$K94,'Classificação geral'!$N94,"")</f>
        <v/>
      </c>
      <c r="EV101" s="215" t="str">
        <f>IF($ER101='Classificação geral'!$K94,'Classificação geral'!$O94,"")</f>
        <v/>
      </c>
      <c r="EW101" s="215" t="str">
        <f>IF($ER101='Classificação geral'!$K94,'Classificação geral'!$AH94,"")</f>
        <v/>
      </c>
      <c r="EX101" s="216" t="str">
        <f>IFERROR(RANK(EW101,EW:EW,0)+ COUNTIF(EW$12:$GW99,EW101),"")</f>
        <v/>
      </c>
      <c r="EY101" s="209"/>
      <c r="EZ101" s="214" t="str">
        <f>IFERROR(IF(AND('Classificação geral'!$J94="mas",'Classificação geral'!$K94=3,'Classificação geral'!$G94="PCT"),'Classificação geral'!$A94,""),"")</f>
        <v/>
      </c>
      <c r="FA101" s="214" t="str">
        <f>IFERROR(IF(AND('Classificação geral'!$J94="mas",'Classificação geral'!$K94=3,'Classificação geral'!$G94="PCT"),'Classificação geral'!$B94,""),"")</f>
        <v/>
      </c>
      <c r="FB101" s="215" t="str">
        <f>IF($FA101='Classificação geral'!$B94,'Classificação geral'!$C94,"")</f>
        <v/>
      </c>
      <c r="FC101" s="215" t="str">
        <f>IF($FA101='Classificação geral'!$B94,'Classificação geral'!$D94,"")</f>
        <v/>
      </c>
      <c r="FD101" s="215" t="str">
        <f>IF($FA101='Classificação geral'!$B94,'Classificação geral'!$J94,"")</f>
        <v/>
      </c>
      <c r="FE101" s="214" t="str">
        <f>IFERROR(IF(AND($FD101="mas",'Classificação geral'!$K94=3),'Classificação geral'!K94,""),"")</f>
        <v/>
      </c>
      <c r="FF101" s="214" t="str">
        <f>IFERROR(IF(AND($FD101="mas",'Classificação geral'!$K94=3),'Classificação geral'!AG94,""),"")</f>
        <v/>
      </c>
      <c r="FG101" s="214" t="str">
        <f>IFERROR(IF(AND($FD101="mas",'Classificação geral'!$K94=3),'Classificação geral'!M94,""),"")</f>
        <v/>
      </c>
      <c r="FH101" s="214" t="str">
        <f>IFERROR(IF(AND($FD101="mas",'Classificação geral'!$K94=3),'Classificação geral'!N94,""),"")</f>
        <v/>
      </c>
      <c r="FI101" s="214" t="str">
        <f>IFERROR(IF(AND($FD101="mas",'Classificação geral'!$K94=3),'Classificação geral'!O94,""),"")</f>
        <v/>
      </c>
      <c r="FJ101" s="214" t="str">
        <f>IFERROR(IF(AND($FD101="mas",'Classificação geral'!$K94=3),'Classificação geral'!AH94,""),"")</f>
        <v/>
      </c>
      <c r="FK101" s="216" t="str">
        <f>IFERROR(RANK(FJ101,FJ:FJ,0)+ COUNTIF(FJ$12:$FJ99,FJ101),"")</f>
        <v/>
      </c>
    </row>
    <row r="102" spans="2:167" s="199" customFormat="1" ht="24.75" customHeight="1" x14ac:dyDescent="0.4">
      <c r="B102" s="207"/>
      <c r="C102" s="200"/>
      <c r="D102" s="200"/>
      <c r="E102" s="200"/>
      <c r="F102" s="201"/>
      <c r="G102" s="201"/>
      <c r="H102" s="201"/>
      <c r="I102" s="201"/>
      <c r="J102" s="201"/>
      <c r="K102" s="202"/>
      <c r="L102" s="202"/>
      <c r="M102" s="202"/>
      <c r="N102" s="202"/>
      <c r="O102" s="202"/>
      <c r="P102" s="203"/>
      <c r="Q102" s="203"/>
      <c r="R102" s="200"/>
      <c r="S102" s="204"/>
      <c r="T102" s="204"/>
      <c r="U102" s="204"/>
      <c r="V102" s="204"/>
      <c r="W102" s="204"/>
      <c r="X102" s="202"/>
      <c r="Y102" s="202"/>
      <c r="AB102" s="202"/>
      <c r="AC102" s="200"/>
      <c r="AD102" s="200"/>
      <c r="AE102" s="201"/>
      <c r="AF102" s="201"/>
      <c r="AG102" s="201"/>
      <c r="AH102" s="201"/>
      <c r="AI102" s="201"/>
      <c r="AJ102" s="201"/>
      <c r="AK102" s="202"/>
      <c r="AL102" s="202"/>
      <c r="AM102" s="202"/>
      <c r="AN102" s="202"/>
      <c r="AO102" s="202"/>
      <c r="AP102" s="203"/>
      <c r="AQ102" s="203"/>
      <c r="AR102" s="201"/>
      <c r="AS102" s="204"/>
      <c r="AT102" s="204"/>
      <c r="AU102" s="204"/>
      <c r="AV102" s="204"/>
      <c r="AW102" s="204"/>
      <c r="AX102" s="202"/>
      <c r="AY102" s="202"/>
      <c r="BB102" s="207"/>
      <c r="BC102" s="200"/>
      <c r="BD102" s="200"/>
      <c r="BE102" s="203"/>
      <c r="BF102" s="201"/>
      <c r="BG102" s="201"/>
      <c r="BH102" s="201"/>
      <c r="BI102" s="201"/>
      <c r="BJ102" s="201"/>
      <c r="BK102" s="202"/>
      <c r="BL102" s="202"/>
      <c r="BM102" s="202"/>
      <c r="BN102" s="202"/>
      <c r="BO102" s="202"/>
      <c r="BP102" s="203"/>
      <c r="BQ102" s="203"/>
      <c r="BR102" s="203"/>
      <c r="BS102" s="204"/>
      <c r="BT102" s="204"/>
      <c r="BU102" s="204"/>
      <c r="BV102" s="204"/>
      <c r="BW102" s="204"/>
      <c r="BX102" s="202"/>
      <c r="BY102" s="202"/>
      <c r="CM102" s="214" t="str">
        <f>IFERROR(IF(AND('Classificação geral'!$J95="FEM",'Classificação geral'!$K95=1,'Classificação geral'!G95="PCT"),'Classificação geral'!A95,""),"")</f>
        <v/>
      </c>
      <c r="CN102" s="214" t="str">
        <f>IFERROR(IF(AND('Classificação geral'!$J95="FEM",'Classificação geral'!$K95=1,'Classificação geral'!G95="PCT"),'Classificação geral'!$B95,""),"")</f>
        <v/>
      </c>
      <c r="CO102" s="215" t="str">
        <f>IF($CN102='Classificação geral'!$B95,'Classificação geral'!$C95,"")</f>
        <v/>
      </c>
      <c r="CP102" s="215" t="str">
        <f>IF($CN102='Classificação geral'!$B95,'Classificação geral'!$D95,"")</f>
        <v/>
      </c>
      <c r="CQ102" s="215" t="str">
        <f>IF($CN102='Classificação geral'!$B95,'Classificação geral'!$J95,"")</f>
        <v/>
      </c>
      <c r="CR102" s="215" t="str">
        <f>IF($CQ102='Classificação geral'!$J95,'Classificação geral'!$K95,"")</f>
        <v/>
      </c>
      <c r="CS102" s="205" t="str">
        <f>IF($CR102='Classificação geral'!$K95,'Classificação geral'!$AG95,"")</f>
        <v/>
      </c>
      <c r="CT102" s="215" t="str">
        <f>IF($CR102='Classificação geral'!$K95,'Classificação geral'!$M95,"")</f>
        <v/>
      </c>
      <c r="CU102" s="215" t="str">
        <f>IF($CR102='Classificação geral'!$K95,'Classificação geral'!$N95,"")</f>
        <v/>
      </c>
      <c r="CV102" s="215" t="str">
        <f>IF($CR102='Classificação geral'!$K95,'Classificação geral'!$O95,"")</f>
        <v/>
      </c>
      <c r="CW102" s="309" t="str">
        <f>IF($CR102='Classificação geral'!$K95,'Classificação geral'!$AH95,"")</f>
        <v/>
      </c>
      <c r="CX102" s="216" t="str">
        <f>IFERROR(RANK(CW102,CW:CW,0)+ COUNTIF($CW$12:CW101,CW102),"")</f>
        <v/>
      </c>
      <c r="CY102" s="209" t="str">
        <f ca="1">IFERROR(RDEM(CX102,CX:CX,0),"")</f>
        <v/>
      </c>
      <c r="CZ102" s="214" t="str">
        <f>IFERROR(IF(AND('Classificação geral'!$J95="mas",'Classificação geral'!$K95=1,'Classificação geral'!$G95="pct"),'Classificação geral'!$A95,""),"")</f>
        <v/>
      </c>
      <c r="DA102" s="214" t="str">
        <f>IFERROR(IF(AND('Classificação geral'!$J95="mas",'Classificação geral'!$K95=1,'Classificação geral'!$G95="PCT"),'Classificação geral'!$B95,""),"")</f>
        <v/>
      </c>
      <c r="DB102" s="215" t="str">
        <f>IF($DA102='Classificação geral'!$B95,'Classificação geral'!$C95,"")</f>
        <v/>
      </c>
      <c r="DC102" s="215" t="str">
        <f>IF($DA102='Classificação geral'!$B95,'Classificação geral'!$D95,"")</f>
        <v/>
      </c>
      <c r="DD102" s="215" t="str">
        <f>IF($DA102='Classificação geral'!$B95,'Classificação geral'!$J95,"")</f>
        <v/>
      </c>
      <c r="DE102" s="214" t="str">
        <f>IFERROR(IF(AND($DD102="mas",'Classificação geral'!$K95=1),'Classificação geral'!K95,""),"")</f>
        <v/>
      </c>
      <c r="DF102" s="214" t="str">
        <f>IFERROR(IF(AND($DD102="mas",'Classificação geral'!$K95=1),'Classificação geral'!AG95,""),"")</f>
        <v/>
      </c>
      <c r="DG102" s="214" t="str">
        <f>IFERROR(IF(AND($DD102="mas",'Classificação geral'!$K95=1),'Classificação geral'!M95,""),"")</f>
        <v/>
      </c>
      <c r="DH102" s="214" t="str">
        <f>IFERROR(IF(AND($DD102="mas",'Classificação geral'!$K95=1),'Classificação geral'!N95,""),"")</f>
        <v/>
      </c>
      <c r="DI102" s="214" t="str">
        <f>IFERROR(IF(AND($DD102="mas",'Classificação geral'!$K95=1),'Classificação geral'!O95,""),"")</f>
        <v/>
      </c>
      <c r="DJ102" s="214" t="str">
        <f>IFERROR(IF(AND($DD102="mas",'Classificação geral'!$K95=1),'Classificação geral'!AH95,""),"")</f>
        <v/>
      </c>
      <c r="DK102" s="216" t="str">
        <f>IFERROR(RANK(DJ102,DJ89:DJ288,0)+ COUNTIF($DJ$12:DJ101,DJ102),"")</f>
        <v/>
      </c>
      <c r="DL102" s="209"/>
      <c r="DM102" s="214" t="str">
        <f>IFERROR(IF(AND('Classificação geral'!$J95="fem",'Classificação geral'!$K95=2,'Classificação geral'!$G95="pct"),'Classificação geral'!$A95,""),"")</f>
        <v/>
      </c>
      <c r="DN102" s="214" t="str">
        <f>IFERROR(IF(AND('Classificação geral'!$J95="fem",'Classificação geral'!$K95=2,'Classificação geral'!$G95="pct"),'Classificação geral'!$B95,""),"")</f>
        <v/>
      </c>
      <c r="DO102" s="215" t="str">
        <f>IF($DN102='Classificação geral'!$B95,'Classificação geral'!$C95,"")</f>
        <v/>
      </c>
      <c r="DP102" s="215" t="str">
        <f>IF($DN102='Classificação geral'!$B95,'Classificação geral'!$D95,"")</f>
        <v/>
      </c>
      <c r="DQ102" s="215" t="str">
        <f>IF($DN102='Classificação geral'!$B95,'Classificação geral'!$J95,"")</f>
        <v/>
      </c>
      <c r="DR102" s="214" t="str">
        <f>IFERROR(IF(AND($DQ102="fem",'Classificação geral'!$K95=2),'Classificação geral'!K95,""),"")</f>
        <v/>
      </c>
      <c r="DS102" s="214" t="str">
        <f>IFERROR(IF(AND($DQ102="fem",'Classificação geral'!$K95=2),'Classificação geral'!AG95,""),"")</f>
        <v/>
      </c>
      <c r="DT102" s="214" t="str">
        <f>IFERROR(IF(AND($DQ102="fem",'Classificação geral'!$K95=2),'Classificação geral'!M95,""),"")</f>
        <v/>
      </c>
      <c r="DU102" s="214" t="str">
        <f>IFERROR(IF(AND($DQ102="fem",'Classificação geral'!$K95=2),'Classificação geral'!N95,""),"")</f>
        <v/>
      </c>
      <c r="DV102" s="214" t="str">
        <f>IFERROR(IF(AND($DQ102="fem",'Classificação geral'!$K95=2),'Classificação geral'!O95,""),"")</f>
        <v/>
      </c>
      <c r="DW102" s="214" t="str">
        <f>IFERROR(IF(AND($DQ102="fem",'Classificação geral'!$K95=2),'Classificação geral'!AH95,""),"")</f>
        <v/>
      </c>
      <c r="DX102" s="216" t="str">
        <f>IFERROR(RANK(DW102,DW:DW,0)+ COUNTIF(DW$12:$DW100,DW102),"")</f>
        <v/>
      </c>
      <c r="DY102" s="209"/>
      <c r="DZ102" s="214" t="str">
        <f>IFERROR(IF(AND('Classificação geral'!$J95="mas",'Classificação geral'!$K95=2,'Classificação geral'!$G95="pct"),'Classificação geral'!$A95,""),"")</f>
        <v/>
      </c>
      <c r="EA102" s="214" t="str">
        <f>IFERROR(IF(AND('Classificação geral'!$J95="mas",'Classificação geral'!$K95=2,'Classificação geral'!$G95="pct"),'Classificação geral'!$B95,""),"")</f>
        <v/>
      </c>
      <c r="EB102" s="215" t="str">
        <f>IF($EA102='Classificação geral'!$B95,'Classificação geral'!$C95,"")</f>
        <v/>
      </c>
      <c r="EC102" s="215" t="str">
        <f>IF($EA102='Classificação geral'!$B95,'Classificação geral'!$D95,"")</f>
        <v/>
      </c>
      <c r="ED102" s="215" t="str">
        <f>IF($EA102='Classificação geral'!$B95,'Classificação geral'!$J95,"")</f>
        <v/>
      </c>
      <c r="EE102" s="214" t="str">
        <f>IFERROR(IF(AND($ED102="mas",'Classificação geral'!$K95=2),'Classificação geral'!K95,""),"")</f>
        <v/>
      </c>
      <c r="EF102" s="214" t="str">
        <f>IFERROR(IF(AND($ED102="mas",'Classificação geral'!$K95=2),'Classificação geral'!AG95,""),"")</f>
        <v/>
      </c>
      <c r="EG102" s="214" t="str">
        <f>IFERROR(IF(AND($ED102="mas",'Classificação geral'!$K95=2),'Classificação geral'!M95,""),"")</f>
        <v/>
      </c>
      <c r="EH102" s="214" t="str">
        <f>IFERROR(IF(AND($ED102="mas",'Classificação geral'!$K95=2),'Classificação geral'!N95,""),"")</f>
        <v/>
      </c>
      <c r="EI102" s="214" t="str">
        <f>IFERROR(IF(AND($ED102="mas",'Classificação geral'!$K95=2),'Classificação geral'!O95,""),"")</f>
        <v/>
      </c>
      <c r="EJ102" s="214" t="str">
        <f>IFERROR(IF(AND($ED102="mas",'Classificação geral'!$K95=2),'Classificação geral'!AH95,""),"")</f>
        <v/>
      </c>
      <c r="EK102" s="216" t="str">
        <f>IFERROR(RANK(EJ102,EJ:EJ,0)+ COUNTIF(EJ$12:$GJ$12,EJ102),"")</f>
        <v/>
      </c>
      <c r="EL102" s="209"/>
      <c r="EM102" s="214" t="str">
        <f>IFERROR(IF(AND('Classificação geral'!$J95="fem",'Classificação geral'!$K95=3,'Classificação geral'!$G95="pct"),'Classificação geral'!$A95,""),"")</f>
        <v/>
      </c>
      <c r="EN102" s="214" t="str">
        <f>IFERROR(IF(AND('Classificação geral'!$J95="fem",'Classificação geral'!$K95=3,'Classificação geral'!$G95="pct"),'Classificação geral'!$B95,""),"")</f>
        <v/>
      </c>
      <c r="EO102" s="215" t="str">
        <f>IF($EN102='Classificação geral'!$B95,'Classificação geral'!$C95,"")</f>
        <v/>
      </c>
      <c r="EP102" s="215" t="str">
        <f>IF($EN102='Classificação geral'!$B95,'Classificação geral'!$D95,"")</f>
        <v/>
      </c>
      <c r="EQ102" s="215" t="str">
        <f>IF($EN102='Classificação geral'!$B95,'Classificação geral'!$J95,"")</f>
        <v/>
      </c>
      <c r="ER102" s="215" t="str">
        <f>IF($EQ102='Classificação geral'!$J95,'Classificação geral'!$K95,"")</f>
        <v/>
      </c>
      <c r="ES102" s="215" t="str">
        <f>IF($ER102='Classificação geral'!$K95,'Classificação geral'!$AG95,"")</f>
        <v/>
      </c>
      <c r="ET102" s="215" t="str">
        <f>IF($ER102='Classificação geral'!$K95,'Classificação geral'!$M95,"")</f>
        <v/>
      </c>
      <c r="EU102" s="215" t="str">
        <f>IF($ER102='Classificação geral'!$K95,'Classificação geral'!$N95,"")</f>
        <v/>
      </c>
      <c r="EV102" s="215" t="str">
        <f>IF($ER102='Classificação geral'!$K95,'Classificação geral'!$O95,"")</f>
        <v/>
      </c>
      <c r="EW102" s="215" t="str">
        <f>IF($ER102='Classificação geral'!$K95,'Classificação geral'!$AH95,"")</f>
        <v/>
      </c>
      <c r="EX102" s="216" t="str">
        <f>IFERROR(RANK(EW102,EW:EW,0)+ COUNTIF(EW$12:$GW100,EW102),"")</f>
        <v/>
      </c>
      <c r="EY102" s="209"/>
      <c r="EZ102" s="214" t="str">
        <f>IFERROR(IF(AND('Classificação geral'!$J95="mas",'Classificação geral'!$K95=3,'Classificação geral'!$G95="PCT"),'Classificação geral'!$A95,""),"")</f>
        <v/>
      </c>
      <c r="FA102" s="214" t="str">
        <f>IFERROR(IF(AND('Classificação geral'!$J95="mas",'Classificação geral'!$K95=3,'Classificação geral'!$G95="PCT"),'Classificação geral'!$B95,""),"")</f>
        <v/>
      </c>
      <c r="FB102" s="215" t="str">
        <f>IF($FA102='Classificação geral'!$B95,'Classificação geral'!$C95,"")</f>
        <v/>
      </c>
      <c r="FC102" s="215" t="str">
        <f>IF($FA102='Classificação geral'!$B95,'Classificação geral'!$D95,"")</f>
        <v/>
      </c>
      <c r="FD102" s="215" t="str">
        <f>IF($FA102='Classificação geral'!$B95,'Classificação geral'!$J95,"")</f>
        <v/>
      </c>
      <c r="FE102" s="214" t="str">
        <f>IFERROR(IF(AND($FD102="mas",'Classificação geral'!$K95=3),'Classificação geral'!K95,""),"")</f>
        <v/>
      </c>
      <c r="FF102" s="214" t="str">
        <f>IFERROR(IF(AND($FD102="mas",'Classificação geral'!$K95=3),'Classificação geral'!AG95,""),"")</f>
        <v/>
      </c>
      <c r="FG102" s="214" t="str">
        <f>IFERROR(IF(AND($FD102="mas",'Classificação geral'!$K95=3),'Classificação geral'!M95,""),"")</f>
        <v/>
      </c>
      <c r="FH102" s="214" t="str">
        <f>IFERROR(IF(AND($FD102="mas",'Classificação geral'!$K95=3),'Classificação geral'!N95,""),"")</f>
        <v/>
      </c>
      <c r="FI102" s="214" t="str">
        <f>IFERROR(IF(AND($FD102="mas",'Classificação geral'!$K95=3),'Classificação geral'!O95,""),"")</f>
        <v/>
      </c>
      <c r="FJ102" s="214" t="str">
        <f>IFERROR(IF(AND($FD102="mas",'Classificação geral'!$K95=3),'Classificação geral'!AH95,""),"")</f>
        <v/>
      </c>
      <c r="FK102" s="216" t="str">
        <f>IFERROR(RANK(FJ102,FJ:FJ,0)+ COUNTIF(FJ$12:$FJ100,FJ102),"")</f>
        <v/>
      </c>
    </row>
    <row r="103" spans="2:167" s="199" customFormat="1" ht="24.75" customHeight="1" x14ac:dyDescent="0.4">
      <c r="B103" s="207"/>
      <c r="C103" s="200"/>
      <c r="D103" s="200"/>
      <c r="E103" s="200"/>
      <c r="F103" s="201"/>
      <c r="G103" s="201"/>
      <c r="H103" s="201"/>
      <c r="I103" s="201"/>
      <c r="J103" s="201"/>
      <c r="K103" s="202"/>
      <c r="L103" s="202"/>
      <c r="M103" s="202"/>
      <c r="N103" s="202"/>
      <c r="O103" s="202"/>
      <c r="P103" s="203"/>
      <c r="Q103" s="203"/>
      <c r="R103" s="200"/>
      <c r="S103" s="204"/>
      <c r="T103" s="204"/>
      <c r="U103" s="204"/>
      <c r="V103" s="204"/>
      <c r="W103" s="204"/>
      <c r="X103" s="202"/>
      <c r="Y103" s="202"/>
      <c r="AB103" s="202"/>
      <c r="AC103" s="200"/>
      <c r="AD103" s="200"/>
      <c r="AE103" s="201"/>
      <c r="AF103" s="201"/>
      <c r="AG103" s="201"/>
      <c r="AH103" s="201"/>
      <c r="AI103" s="201"/>
      <c r="AJ103" s="201"/>
      <c r="AK103" s="202"/>
      <c r="AL103" s="202"/>
      <c r="AM103" s="202"/>
      <c r="AN103" s="202"/>
      <c r="AO103" s="202"/>
      <c r="AP103" s="203"/>
      <c r="AQ103" s="203"/>
      <c r="AR103" s="201"/>
      <c r="AS103" s="204"/>
      <c r="AT103" s="204"/>
      <c r="AU103" s="204"/>
      <c r="AV103" s="204"/>
      <c r="AW103" s="204"/>
      <c r="AX103" s="202"/>
      <c r="AY103" s="202"/>
      <c r="BB103" s="207"/>
      <c r="BC103" s="200"/>
      <c r="BD103" s="200"/>
      <c r="BE103" s="203"/>
      <c r="BF103" s="201"/>
      <c r="BG103" s="201"/>
      <c r="BH103" s="201"/>
      <c r="BI103" s="201"/>
      <c r="BJ103" s="201"/>
      <c r="BK103" s="202"/>
      <c r="BL103" s="202"/>
      <c r="BM103" s="202"/>
      <c r="BN103" s="202"/>
      <c r="BO103" s="202"/>
      <c r="BP103" s="203"/>
      <c r="BQ103" s="203"/>
      <c r="BR103" s="203"/>
      <c r="BS103" s="204"/>
      <c r="BT103" s="204"/>
      <c r="BU103" s="204"/>
      <c r="BV103" s="204"/>
      <c r="BW103" s="204"/>
      <c r="BX103" s="202"/>
      <c r="BY103" s="202"/>
      <c r="CM103" s="214" t="str">
        <f>IFERROR(IF(AND('Classificação geral'!$J96="FEM",'Classificação geral'!$K96=1,'Classificação geral'!G96="PCT"),'Classificação geral'!A96,""),"")</f>
        <v/>
      </c>
      <c r="CN103" s="214" t="str">
        <f>IFERROR(IF(AND('Classificação geral'!$J96="FEM",'Classificação geral'!$K96=1,'Classificação geral'!G96="PCT"),'Classificação geral'!$B96,""),"")</f>
        <v/>
      </c>
      <c r="CO103" s="215" t="str">
        <f>IF($CN103='Classificação geral'!$B96,'Classificação geral'!$C96,"")</f>
        <v/>
      </c>
      <c r="CP103" s="215" t="str">
        <f>IF($CN103='Classificação geral'!$B96,'Classificação geral'!$D96,"")</f>
        <v/>
      </c>
      <c r="CQ103" s="215" t="str">
        <f>IF($CN103='Classificação geral'!$B96,'Classificação geral'!$J96,"")</f>
        <v/>
      </c>
      <c r="CR103" s="215" t="str">
        <f>IF($CQ103='Classificação geral'!$J96,'Classificação geral'!$K96,"")</f>
        <v/>
      </c>
      <c r="CS103" s="205" t="str">
        <f>IF($CR103='Classificação geral'!$K96,'Classificação geral'!$AG96,"")</f>
        <v/>
      </c>
      <c r="CT103" s="215" t="str">
        <f>IF($CR103='Classificação geral'!$K96,'Classificação geral'!$M96,"")</f>
        <v/>
      </c>
      <c r="CU103" s="215" t="str">
        <f>IF($CR103='Classificação geral'!$K96,'Classificação geral'!$N96,"")</f>
        <v/>
      </c>
      <c r="CV103" s="215" t="str">
        <f>IF($CR103='Classificação geral'!$K96,'Classificação geral'!$O96,"")</f>
        <v/>
      </c>
      <c r="CW103" s="309" t="str">
        <f>IF($CR103='Classificação geral'!$K96,'Classificação geral'!$AH96,"")</f>
        <v/>
      </c>
      <c r="CX103" s="216" t="str">
        <f>IFERROR(RANK(CW103,CW:CW,0)+ COUNTIF($CW$12:CW102,CW103),"")</f>
        <v/>
      </c>
      <c r="CY103" s="209" t="str">
        <f ca="1">IFERROR(RDEM(CX103,CX:CX,0),"")</f>
        <v/>
      </c>
      <c r="CZ103" s="214" t="str">
        <f>IFERROR(IF(AND('Classificação geral'!$J96="mas",'Classificação geral'!$K96=1,'Classificação geral'!$G96="pct"),'Classificação geral'!$A96,""),"")</f>
        <v/>
      </c>
      <c r="DA103" s="214" t="str">
        <f>IFERROR(IF(AND('Classificação geral'!$J96="mas",'Classificação geral'!$K96=1,'Classificação geral'!$G96="PCT"),'Classificação geral'!$B96,""),"")</f>
        <v/>
      </c>
      <c r="DB103" s="215" t="str">
        <f>IF($DA103='Classificação geral'!$B96,'Classificação geral'!$C96,"")</f>
        <v/>
      </c>
      <c r="DC103" s="215" t="str">
        <f>IF($DA103='Classificação geral'!$B96,'Classificação geral'!$D96,"")</f>
        <v/>
      </c>
      <c r="DD103" s="215" t="str">
        <f>IF($DA103='Classificação geral'!$B96,'Classificação geral'!$J96,"")</f>
        <v/>
      </c>
      <c r="DE103" s="214" t="str">
        <f>IFERROR(IF(AND($DD103="mas",'Classificação geral'!$K96=1),'Classificação geral'!K96,""),"")</f>
        <v/>
      </c>
      <c r="DF103" s="214" t="str">
        <f>IFERROR(IF(AND($DD103="mas",'Classificação geral'!$K96=1),'Classificação geral'!AG96,""),"")</f>
        <v/>
      </c>
      <c r="DG103" s="214" t="str">
        <f>IFERROR(IF(AND($DD103="mas",'Classificação geral'!$K96=1),'Classificação geral'!M96,""),"")</f>
        <v/>
      </c>
      <c r="DH103" s="214" t="str">
        <f>IFERROR(IF(AND($DD103="mas",'Classificação geral'!$K96=1),'Classificação geral'!N96,""),"")</f>
        <v/>
      </c>
      <c r="DI103" s="214" t="str">
        <f>IFERROR(IF(AND($DD103="mas",'Classificação geral'!$K96=1),'Classificação geral'!O96,""),"")</f>
        <v/>
      </c>
      <c r="DJ103" s="214" t="str">
        <f>IFERROR(IF(AND($DD103="mas",'Classificação geral'!$K96=1),'Classificação geral'!AH96,""),"")</f>
        <v/>
      </c>
      <c r="DK103" s="216" t="str">
        <f>IFERROR(RANK(DJ103,DJ90:DJ289,0)+ COUNTIF($DJ$12:DJ102,DJ103),"")</f>
        <v/>
      </c>
      <c r="DL103" s="209"/>
      <c r="DM103" s="214" t="str">
        <f>IFERROR(IF(AND('Classificação geral'!$J96="fem",'Classificação geral'!$K96=2,'Classificação geral'!$G96="pct"),'Classificação geral'!$A96,""),"")</f>
        <v/>
      </c>
      <c r="DN103" s="214" t="str">
        <f>IFERROR(IF(AND('Classificação geral'!$J96="fem",'Classificação geral'!$K96=2,'Classificação geral'!$G96="pct"),'Classificação geral'!$B96,""),"")</f>
        <v/>
      </c>
      <c r="DO103" s="215" t="str">
        <f>IF($DN103='Classificação geral'!$B96,'Classificação geral'!$C96,"")</f>
        <v/>
      </c>
      <c r="DP103" s="215" t="str">
        <f>IF($DN103='Classificação geral'!$B96,'Classificação geral'!$D96,"")</f>
        <v/>
      </c>
      <c r="DQ103" s="215" t="str">
        <f>IF($DN103='Classificação geral'!$B96,'Classificação geral'!$J96,"")</f>
        <v/>
      </c>
      <c r="DR103" s="214" t="str">
        <f>IFERROR(IF(AND($DQ103="fem",'Classificação geral'!$K96=2),'Classificação geral'!K96,""),"")</f>
        <v/>
      </c>
      <c r="DS103" s="214" t="str">
        <f>IFERROR(IF(AND($DQ103="fem",'Classificação geral'!$K96=2),'Classificação geral'!AG96,""),"")</f>
        <v/>
      </c>
      <c r="DT103" s="214" t="str">
        <f>IFERROR(IF(AND($DQ103="fem",'Classificação geral'!$K96=2),'Classificação geral'!M96,""),"")</f>
        <v/>
      </c>
      <c r="DU103" s="214" t="str">
        <f>IFERROR(IF(AND($DQ103="fem",'Classificação geral'!$K96=2),'Classificação geral'!N96,""),"")</f>
        <v/>
      </c>
      <c r="DV103" s="214" t="str">
        <f>IFERROR(IF(AND($DQ103="fem",'Classificação geral'!$K96=2),'Classificação geral'!O96,""),"")</f>
        <v/>
      </c>
      <c r="DW103" s="214" t="str">
        <f>IFERROR(IF(AND($DQ103="fem",'Classificação geral'!$K96=2),'Classificação geral'!AH96,""),"")</f>
        <v/>
      </c>
      <c r="DX103" s="216" t="str">
        <f>IFERROR(RANK(DW103,DW:DW,0)+ COUNTIF(DW$12:$DW101,DW103),"")</f>
        <v/>
      </c>
      <c r="DY103" s="209"/>
      <c r="DZ103" s="214" t="str">
        <f>IFERROR(IF(AND('Classificação geral'!$J96="mas",'Classificação geral'!$K96=2,'Classificação geral'!$G96="pct"),'Classificação geral'!$A96,""),"")</f>
        <v/>
      </c>
      <c r="EA103" s="214" t="str">
        <f>IFERROR(IF(AND('Classificação geral'!$J96="mas",'Classificação geral'!$K96=2,'Classificação geral'!$G96="pct"),'Classificação geral'!$B96,""),"")</f>
        <v/>
      </c>
      <c r="EB103" s="215" t="str">
        <f>IF($EA103='Classificação geral'!$B96,'Classificação geral'!$C96,"")</f>
        <v/>
      </c>
      <c r="EC103" s="215" t="str">
        <f>IF($EA103='Classificação geral'!$B96,'Classificação geral'!$D96,"")</f>
        <v/>
      </c>
      <c r="ED103" s="215" t="str">
        <f>IF($EA103='Classificação geral'!$B96,'Classificação geral'!$J96,"")</f>
        <v/>
      </c>
      <c r="EE103" s="214" t="str">
        <f>IFERROR(IF(AND($ED103="mas",'Classificação geral'!$K96=2),'Classificação geral'!K96,""),"")</f>
        <v/>
      </c>
      <c r="EF103" s="214" t="str">
        <f>IFERROR(IF(AND($ED103="mas",'Classificação geral'!$K96=2),'Classificação geral'!AG96,""),"")</f>
        <v/>
      </c>
      <c r="EG103" s="214" t="str">
        <f>IFERROR(IF(AND($ED103="mas",'Classificação geral'!$K96=2),'Classificação geral'!M96,""),"")</f>
        <v/>
      </c>
      <c r="EH103" s="214" t="str">
        <f>IFERROR(IF(AND($ED103="mas",'Classificação geral'!$K96=2),'Classificação geral'!N96,""),"")</f>
        <v/>
      </c>
      <c r="EI103" s="214" t="str">
        <f>IFERROR(IF(AND($ED103="mas",'Classificação geral'!$K96=2),'Classificação geral'!O96,""),"")</f>
        <v/>
      </c>
      <c r="EJ103" s="214" t="str">
        <f>IFERROR(IF(AND($ED103="mas",'Classificação geral'!$K96=2),'Classificação geral'!AH96,""),"")</f>
        <v/>
      </c>
      <c r="EK103" s="216" t="str">
        <f>IFERROR(RANK(EJ103,EJ:EJ,0)+ COUNTIF(EJ$12:$GJ$12,EJ103),"")</f>
        <v/>
      </c>
      <c r="EL103" s="209"/>
      <c r="EM103" s="214" t="str">
        <f>IFERROR(IF(AND('Classificação geral'!$J96="fem",'Classificação geral'!$K96=3,'Classificação geral'!$G96="pct"),'Classificação geral'!$A96,""),"")</f>
        <v/>
      </c>
      <c r="EN103" s="214" t="str">
        <f>IFERROR(IF(AND('Classificação geral'!$J96="fem",'Classificação geral'!$K96=3,'Classificação geral'!$G96="pct"),'Classificação geral'!$B96,""),"")</f>
        <v/>
      </c>
      <c r="EO103" s="215" t="str">
        <f>IF($EN103='Classificação geral'!$B96,'Classificação geral'!$C96,"")</f>
        <v/>
      </c>
      <c r="EP103" s="215" t="str">
        <f>IF($EN103='Classificação geral'!$B96,'Classificação geral'!$D96,"")</f>
        <v/>
      </c>
      <c r="EQ103" s="215" t="str">
        <f>IF($EN103='Classificação geral'!$B96,'Classificação geral'!$J96,"")</f>
        <v/>
      </c>
      <c r="ER103" s="215" t="str">
        <f>IF($EQ103='Classificação geral'!$J96,'Classificação geral'!$K96,"")</f>
        <v/>
      </c>
      <c r="ES103" s="215" t="str">
        <f>IF($ER103='Classificação geral'!$K96,'Classificação geral'!$AG96,"")</f>
        <v/>
      </c>
      <c r="ET103" s="215" t="str">
        <f>IF($ER103='Classificação geral'!$K96,'Classificação geral'!$M96,"")</f>
        <v/>
      </c>
      <c r="EU103" s="215" t="str">
        <f>IF($ER103='Classificação geral'!$K96,'Classificação geral'!$N96,"")</f>
        <v/>
      </c>
      <c r="EV103" s="215" t="str">
        <f>IF($ER103='Classificação geral'!$K96,'Classificação geral'!$O96,"")</f>
        <v/>
      </c>
      <c r="EW103" s="215" t="str">
        <f>IF($ER103='Classificação geral'!$K96,'Classificação geral'!$AH96,"")</f>
        <v/>
      </c>
      <c r="EX103" s="216" t="str">
        <f>IFERROR(RANK(EW103,EW:EW,0)+ COUNTIF(EW$12:$GW101,EW103),"")</f>
        <v/>
      </c>
      <c r="EY103" s="209"/>
      <c r="EZ103" s="214" t="str">
        <f>IFERROR(IF(AND('Classificação geral'!$J96="mas",'Classificação geral'!$K96=3,'Classificação geral'!$G96="PCT"),'Classificação geral'!$A96,""),"")</f>
        <v/>
      </c>
      <c r="FA103" s="214" t="str">
        <f>IFERROR(IF(AND('Classificação geral'!$J96="mas",'Classificação geral'!$K96=3,'Classificação geral'!$G96="PCT"),'Classificação geral'!$B96,""),"")</f>
        <v/>
      </c>
      <c r="FB103" s="215" t="str">
        <f>IF($FA103='Classificação geral'!$B96,'Classificação geral'!$C96,"")</f>
        <v/>
      </c>
      <c r="FC103" s="215" t="str">
        <f>IF($FA103='Classificação geral'!$B96,'Classificação geral'!$D96,"")</f>
        <v/>
      </c>
      <c r="FD103" s="215" t="str">
        <f>IF($FA103='Classificação geral'!$B96,'Classificação geral'!$J96,"")</f>
        <v/>
      </c>
      <c r="FE103" s="214" t="str">
        <f>IFERROR(IF(AND($FD103="mas",'Classificação geral'!$K96=3),'Classificação geral'!K96,""),"")</f>
        <v/>
      </c>
      <c r="FF103" s="214" t="str">
        <f>IFERROR(IF(AND($FD103="mas",'Classificação geral'!$K96=3),'Classificação geral'!AG96,""),"")</f>
        <v/>
      </c>
      <c r="FG103" s="214" t="str">
        <f>IFERROR(IF(AND($FD103="mas",'Classificação geral'!$K96=3),'Classificação geral'!M96,""),"")</f>
        <v/>
      </c>
      <c r="FH103" s="214" t="str">
        <f>IFERROR(IF(AND($FD103="mas",'Classificação geral'!$K96=3),'Classificação geral'!N96,""),"")</f>
        <v/>
      </c>
      <c r="FI103" s="214" t="str">
        <f>IFERROR(IF(AND($FD103="mas",'Classificação geral'!$K96=3),'Classificação geral'!O96,""),"")</f>
        <v/>
      </c>
      <c r="FJ103" s="214" t="str">
        <f>IFERROR(IF(AND($FD103="mas",'Classificação geral'!$K96=3),'Classificação geral'!AH96,""),"")</f>
        <v/>
      </c>
      <c r="FK103" s="216" t="str">
        <f>IFERROR(RANK(FJ103,FJ:FJ,0)+ COUNTIF(FJ$12:$FJ101,FJ103),"")</f>
        <v/>
      </c>
    </row>
    <row r="104" spans="2:167" s="199" customFormat="1" ht="24.75" customHeight="1" x14ac:dyDescent="0.4">
      <c r="B104" s="207"/>
      <c r="C104" s="200"/>
      <c r="D104" s="200"/>
      <c r="E104" s="200"/>
      <c r="F104" s="201"/>
      <c r="G104" s="201"/>
      <c r="H104" s="201"/>
      <c r="I104" s="201"/>
      <c r="J104" s="201"/>
      <c r="K104" s="202"/>
      <c r="L104" s="202"/>
      <c r="M104" s="202"/>
      <c r="N104" s="202"/>
      <c r="O104" s="202"/>
      <c r="P104" s="203"/>
      <c r="Q104" s="203"/>
      <c r="R104" s="200"/>
      <c r="S104" s="204"/>
      <c r="T104" s="204"/>
      <c r="U104" s="204"/>
      <c r="V104" s="204"/>
      <c r="W104" s="204"/>
      <c r="X104" s="202"/>
      <c r="Y104" s="202"/>
      <c r="AB104" s="202"/>
      <c r="AC104" s="200"/>
      <c r="AD104" s="200"/>
      <c r="AE104" s="201"/>
      <c r="AF104" s="201"/>
      <c r="AG104" s="201"/>
      <c r="AH104" s="201"/>
      <c r="AI104" s="201"/>
      <c r="AJ104" s="201"/>
      <c r="AK104" s="202"/>
      <c r="AL104" s="202"/>
      <c r="AM104" s="202"/>
      <c r="AN104" s="202"/>
      <c r="AO104" s="202"/>
      <c r="AP104" s="203"/>
      <c r="AQ104" s="203"/>
      <c r="AR104" s="201"/>
      <c r="AS104" s="204"/>
      <c r="AT104" s="204"/>
      <c r="AU104" s="204"/>
      <c r="AV104" s="204"/>
      <c r="AW104" s="204"/>
      <c r="AX104" s="202"/>
      <c r="AY104" s="202"/>
      <c r="BB104" s="207"/>
      <c r="BC104" s="200"/>
      <c r="BD104" s="200"/>
      <c r="BE104" s="203"/>
      <c r="BF104" s="201"/>
      <c r="BG104" s="201"/>
      <c r="BH104" s="201"/>
      <c r="BI104" s="201"/>
      <c r="BJ104" s="201"/>
      <c r="BK104" s="202"/>
      <c r="BL104" s="202"/>
      <c r="BM104" s="202"/>
      <c r="BN104" s="202"/>
      <c r="BO104" s="202"/>
      <c r="BP104" s="203"/>
      <c r="BQ104" s="203"/>
      <c r="BR104" s="203"/>
      <c r="BS104" s="204"/>
      <c r="BT104" s="204"/>
      <c r="BU104" s="204"/>
      <c r="BV104" s="204"/>
      <c r="BW104" s="204"/>
      <c r="BX104" s="202"/>
      <c r="BY104" s="202"/>
      <c r="CM104" s="214" t="str">
        <f>IFERROR(IF(AND('Classificação geral'!$J97="FEM",'Classificação geral'!$K97=1,'Classificação geral'!G97="PCT"),'Classificação geral'!A97,""),"")</f>
        <v/>
      </c>
      <c r="CN104" s="214" t="str">
        <f>IFERROR(IF(AND('Classificação geral'!$J97="FEM",'Classificação geral'!$K97=1,'Classificação geral'!G97="PCT"),'Classificação geral'!$B97,""),"")</f>
        <v/>
      </c>
      <c r="CO104" s="215" t="str">
        <f>IF($CN104='Classificação geral'!$B97,'Classificação geral'!$C97,"")</f>
        <v/>
      </c>
      <c r="CP104" s="215" t="str">
        <f>IF($CN104='Classificação geral'!$B97,'Classificação geral'!$D97,"")</f>
        <v/>
      </c>
      <c r="CQ104" s="215" t="str">
        <f>IF($CN104='Classificação geral'!$B97,'Classificação geral'!$J97,"")</f>
        <v/>
      </c>
      <c r="CR104" s="215" t="str">
        <f>IF($CQ104='Classificação geral'!$J97,'Classificação geral'!$K97,"")</f>
        <v/>
      </c>
      <c r="CS104" s="205" t="str">
        <f>IF($CR104='Classificação geral'!$K97,'Classificação geral'!$AG97,"")</f>
        <v/>
      </c>
      <c r="CT104" s="215" t="str">
        <f>IF($CR104='Classificação geral'!$K97,'Classificação geral'!$M97,"")</f>
        <v/>
      </c>
      <c r="CU104" s="215" t="str">
        <f>IF($CR104='Classificação geral'!$K97,'Classificação geral'!$N97,"")</f>
        <v/>
      </c>
      <c r="CV104" s="215" t="str">
        <f>IF($CR104='Classificação geral'!$K97,'Classificação geral'!$O97,"")</f>
        <v/>
      </c>
      <c r="CW104" s="309" t="str">
        <f>IF($CR104='Classificação geral'!$K97,'Classificação geral'!$AH97,"")</f>
        <v/>
      </c>
      <c r="CX104" s="216" t="str">
        <f>IFERROR(RANK(CW104,CW:CW,0)+ COUNTIF($CW$12:CW103,CW104),"")</f>
        <v/>
      </c>
      <c r="CY104" s="209" t="str">
        <f ca="1">IFERROR(RDEM(CX104,CX:CX,0),"")</f>
        <v/>
      </c>
      <c r="CZ104" s="214" t="str">
        <f>IFERROR(IF(AND('Classificação geral'!$J97="mas",'Classificação geral'!$K97=1,'Classificação geral'!$G97="pct"),'Classificação geral'!$A97,""),"")</f>
        <v/>
      </c>
      <c r="DA104" s="214" t="str">
        <f>IFERROR(IF(AND('Classificação geral'!$J97="mas",'Classificação geral'!$K97=1,'Classificação geral'!$G97="PCT"),'Classificação geral'!$B97,""),"")</f>
        <v/>
      </c>
      <c r="DB104" s="215" t="str">
        <f>IF($DA104='Classificação geral'!$B97,'Classificação geral'!$C97,"")</f>
        <v/>
      </c>
      <c r="DC104" s="215" t="str">
        <f>IF($DA104='Classificação geral'!$B97,'Classificação geral'!$D97,"")</f>
        <v/>
      </c>
      <c r="DD104" s="215" t="str">
        <f>IF($DA104='Classificação geral'!$B97,'Classificação geral'!$J97,"")</f>
        <v/>
      </c>
      <c r="DE104" s="214" t="str">
        <f>IFERROR(IF(AND($DD104="mas",'Classificação geral'!$K97=1),'Classificação geral'!K97,""),"")</f>
        <v/>
      </c>
      <c r="DF104" s="214" t="str">
        <f>IFERROR(IF(AND($DD104="mas",'Classificação geral'!$K97=1),'Classificação geral'!AG97,""),"")</f>
        <v/>
      </c>
      <c r="DG104" s="214" t="str">
        <f>IFERROR(IF(AND($DD104="mas",'Classificação geral'!$K97=1),'Classificação geral'!M97,""),"")</f>
        <v/>
      </c>
      <c r="DH104" s="214" t="str">
        <f>IFERROR(IF(AND($DD104="mas",'Classificação geral'!$K97=1),'Classificação geral'!N97,""),"")</f>
        <v/>
      </c>
      <c r="DI104" s="214" t="str">
        <f>IFERROR(IF(AND($DD104="mas",'Classificação geral'!$K97=1),'Classificação geral'!O97,""),"")</f>
        <v/>
      </c>
      <c r="DJ104" s="214" t="str">
        <f>IFERROR(IF(AND($DD104="mas",'Classificação geral'!$K97=1),'Classificação geral'!AH97,""),"")</f>
        <v/>
      </c>
      <c r="DK104" s="216" t="str">
        <f>IFERROR(RANK(DJ104,DJ91:DJ290,0)+ COUNTIF($DJ$12:DJ103,DJ104),"")</f>
        <v/>
      </c>
      <c r="DL104" s="209"/>
      <c r="DM104" s="214" t="str">
        <f>IFERROR(IF(AND('Classificação geral'!$J97="fem",'Classificação geral'!$K97=2,'Classificação geral'!$G97="pct"),'Classificação geral'!$A97,""),"")</f>
        <v/>
      </c>
      <c r="DN104" s="214" t="str">
        <f>IFERROR(IF(AND('Classificação geral'!$J97="fem",'Classificação geral'!$K97=2,'Classificação geral'!$G97="pct"),'Classificação geral'!$B97,""),"")</f>
        <v/>
      </c>
      <c r="DO104" s="215" t="str">
        <f>IF($DN104='Classificação geral'!$B97,'Classificação geral'!$C97,"")</f>
        <v/>
      </c>
      <c r="DP104" s="215" t="str">
        <f>IF($DN104='Classificação geral'!$B97,'Classificação geral'!$D97,"")</f>
        <v/>
      </c>
      <c r="DQ104" s="215" t="str">
        <f>IF($DN104='Classificação geral'!$B97,'Classificação geral'!$J97,"")</f>
        <v/>
      </c>
      <c r="DR104" s="214" t="str">
        <f>IFERROR(IF(AND($DQ104="fem",'Classificação geral'!$K97=2),'Classificação geral'!K97,""),"")</f>
        <v/>
      </c>
      <c r="DS104" s="214" t="str">
        <f>IFERROR(IF(AND($DQ104="fem",'Classificação geral'!$K97=2),'Classificação geral'!AG97,""),"")</f>
        <v/>
      </c>
      <c r="DT104" s="214" t="str">
        <f>IFERROR(IF(AND($DQ104="fem",'Classificação geral'!$K97=2),'Classificação geral'!M97,""),"")</f>
        <v/>
      </c>
      <c r="DU104" s="214" t="str">
        <f>IFERROR(IF(AND($DQ104="fem",'Classificação geral'!$K97=2),'Classificação geral'!N97,""),"")</f>
        <v/>
      </c>
      <c r="DV104" s="214" t="str">
        <f>IFERROR(IF(AND($DQ104="fem",'Classificação geral'!$K97=2),'Classificação geral'!O97,""),"")</f>
        <v/>
      </c>
      <c r="DW104" s="214" t="str">
        <f>IFERROR(IF(AND($DQ104="fem",'Classificação geral'!$K97=2),'Classificação geral'!AH97,""),"")</f>
        <v/>
      </c>
      <c r="DX104" s="216" t="str">
        <f>IFERROR(RANK(DW104,DW:DW,0)+ COUNTIF(DW$12:$DW102,DW104),"")</f>
        <v/>
      </c>
      <c r="DY104" s="209"/>
      <c r="DZ104" s="214" t="str">
        <f>IFERROR(IF(AND('Classificação geral'!$J97="mas",'Classificação geral'!$K97=2,'Classificação geral'!$G97="pct"),'Classificação geral'!$A97,""),"")</f>
        <v/>
      </c>
      <c r="EA104" s="214" t="str">
        <f>IFERROR(IF(AND('Classificação geral'!$J97="mas",'Classificação geral'!$K97=2,'Classificação geral'!$G97="pct"),'Classificação geral'!$B97,""),"")</f>
        <v/>
      </c>
      <c r="EB104" s="215" t="str">
        <f>IF($EA104='Classificação geral'!$B97,'Classificação geral'!$C97,"")</f>
        <v/>
      </c>
      <c r="EC104" s="215" t="str">
        <f>IF($EA104='Classificação geral'!$B97,'Classificação geral'!$D97,"")</f>
        <v/>
      </c>
      <c r="ED104" s="215" t="str">
        <f>IF($EA104='Classificação geral'!$B97,'Classificação geral'!$J97,"")</f>
        <v/>
      </c>
      <c r="EE104" s="214" t="str">
        <f>IFERROR(IF(AND($ED104="mas",'Classificação geral'!$K97=2),'Classificação geral'!K97,""),"")</f>
        <v/>
      </c>
      <c r="EF104" s="214" t="str">
        <f>IFERROR(IF(AND($ED104="mas",'Classificação geral'!$K97=2),'Classificação geral'!AG97,""),"")</f>
        <v/>
      </c>
      <c r="EG104" s="214" t="str">
        <f>IFERROR(IF(AND($ED104="mas",'Classificação geral'!$K97=2),'Classificação geral'!M97,""),"")</f>
        <v/>
      </c>
      <c r="EH104" s="214" t="str">
        <f>IFERROR(IF(AND($ED104="mas",'Classificação geral'!$K97=2),'Classificação geral'!N97,""),"")</f>
        <v/>
      </c>
      <c r="EI104" s="214" t="str">
        <f>IFERROR(IF(AND($ED104="mas",'Classificação geral'!$K97=2),'Classificação geral'!O97,""),"")</f>
        <v/>
      </c>
      <c r="EJ104" s="214" t="str">
        <f>IFERROR(IF(AND($ED104="mas",'Classificação geral'!$K97=2),'Classificação geral'!AH97,""),"")</f>
        <v/>
      </c>
      <c r="EK104" s="216" t="str">
        <f>IFERROR(RANK(EJ104,EJ:EJ,0)+ COUNTIF(EJ$12:$GJ$12,EJ104),"")</f>
        <v/>
      </c>
      <c r="EL104" s="209"/>
      <c r="EM104" s="214" t="str">
        <f>IFERROR(IF(AND('Classificação geral'!$J97="fem",'Classificação geral'!$K97=3,'Classificação geral'!$G97="pct"),'Classificação geral'!$A97,""),"")</f>
        <v/>
      </c>
      <c r="EN104" s="214" t="str">
        <f>IFERROR(IF(AND('Classificação geral'!$J97="fem",'Classificação geral'!$K97=3,'Classificação geral'!$G97="pct"),'Classificação geral'!$B97,""),"")</f>
        <v/>
      </c>
      <c r="EO104" s="215" t="str">
        <f>IF($EN104='Classificação geral'!$B97,'Classificação geral'!$C97,"")</f>
        <v/>
      </c>
      <c r="EP104" s="215" t="str">
        <f>IF($EN104='Classificação geral'!$B97,'Classificação geral'!$D97,"")</f>
        <v/>
      </c>
      <c r="EQ104" s="215" t="str">
        <f>IF($EN104='Classificação geral'!$B97,'Classificação geral'!$J97,"")</f>
        <v/>
      </c>
      <c r="ER104" s="215" t="str">
        <f>IF($EQ104='Classificação geral'!$J97,'Classificação geral'!$K97,"")</f>
        <v/>
      </c>
      <c r="ES104" s="215" t="str">
        <f>IF($ER104='Classificação geral'!$K97,'Classificação geral'!$AG97,"")</f>
        <v/>
      </c>
      <c r="ET104" s="215" t="str">
        <f>IF($ER104='Classificação geral'!$K97,'Classificação geral'!$M97,"")</f>
        <v/>
      </c>
      <c r="EU104" s="215" t="str">
        <f>IF($ER104='Classificação geral'!$K97,'Classificação geral'!$N97,"")</f>
        <v/>
      </c>
      <c r="EV104" s="215" t="str">
        <f>IF($ER104='Classificação geral'!$K97,'Classificação geral'!$O97,"")</f>
        <v/>
      </c>
      <c r="EW104" s="215" t="str">
        <f>IF($ER104='Classificação geral'!$K97,'Classificação geral'!$AH97,"")</f>
        <v/>
      </c>
      <c r="EX104" s="216" t="str">
        <f>IFERROR(RANK(EW104,EW:EW,0)+ COUNTIF(EW$12:$GW102,EW104),"")</f>
        <v/>
      </c>
      <c r="EY104" s="209"/>
      <c r="EZ104" s="214" t="str">
        <f>IFERROR(IF(AND('Classificação geral'!$J97="mas",'Classificação geral'!$K97=3,'Classificação geral'!$G97="PCT"),'Classificação geral'!$A97,""),"")</f>
        <v/>
      </c>
      <c r="FA104" s="214" t="str">
        <f>IFERROR(IF(AND('Classificação geral'!$J97="mas",'Classificação geral'!$K97=3,'Classificação geral'!$G97="PCT"),'Classificação geral'!$B97,""),"")</f>
        <v/>
      </c>
      <c r="FB104" s="215" t="str">
        <f>IF($FA104='Classificação geral'!$B97,'Classificação geral'!$C97,"")</f>
        <v/>
      </c>
      <c r="FC104" s="215" t="str">
        <f>IF($FA104='Classificação geral'!$B97,'Classificação geral'!$D97,"")</f>
        <v/>
      </c>
      <c r="FD104" s="215" t="str">
        <f>IF($FA104='Classificação geral'!$B97,'Classificação geral'!$J97,"")</f>
        <v/>
      </c>
      <c r="FE104" s="214" t="str">
        <f>IFERROR(IF(AND($FD104="mas",'Classificação geral'!$K97=3),'Classificação geral'!K97,""),"")</f>
        <v/>
      </c>
      <c r="FF104" s="214" t="str">
        <f>IFERROR(IF(AND($FD104="mas",'Classificação geral'!$K97=3),'Classificação geral'!AG97,""),"")</f>
        <v/>
      </c>
      <c r="FG104" s="214" t="str">
        <f>IFERROR(IF(AND($FD104="mas",'Classificação geral'!$K97=3),'Classificação geral'!M97,""),"")</f>
        <v/>
      </c>
      <c r="FH104" s="214" t="str">
        <f>IFERROR(IF(AND($FD104="mas",'Classificação geral'!$K97=3),'Classificação geral'!N97,""),"")</f>
        <v/>
      </c>
      <c r="FI104" s="214" t="str">
        <f>IFERROR(IF(AND($FD104="mas",'Classificação geral'!$K97=3),'Classificação geral'!O97,""),"")</f>
        <v/>
      </c>
      <c r="FJ104" s="214" t="str">
        <f>IFERROR(IF(AND($FD104="mas",'Classificação geral'!$K97=3),'Classificação geral'!AH97,""),"")</f>
        <v/>
      </c>
      <c r="FK104" s="216" t="str">
        <f>IFERROR(RANK(FJ104,FJ:FJ,0)+ COUNTIF(FJ$12:$FJ102,FJ104),"")</f>
        <v/>
      </c>
    </row>
    <row r="105" spans="2:167" s="199" customFormat="1" ht="24.75" customHeight="1" x14ac:dyDescent="0.4">
      <c r="B105" s="207"/>
      <c r="C105" s="200"/>
      <c r="D105" s="200"/>
      <c r="E105" s="200"/>
      <c r="F105" s="201"/>
      <c r="G105" s="201"/>
      <c r="H105" s="201"/>
      <c r="I105" s="201"/>
      <c r="J105" s="201"/>
      <c r="K105" s="202"/>
      <c r="L105" s="202"/>
      <c r="M105" s="202"/>
      <c r="N105" s="202"/>
      <c r="O105" s="202"/>
      <c r="P105" s="203"/>
      <c r="Q105" s="203"/>
      <c r="R105" s="200"/>
      <c r="S105" s="204"/>
      <c r="T105" s="204"/>
      <c r="U105" s="204"/>
      <c r="V105" s="204"/>
      <c r="W105" s="204"/>
      <c r="X105" s="202"/>
      <c r="Y105" s="202"/>
      <c r="AB105" s="202"/>
      <c r="AC105" s="200"/>
      <c r="AD105" s="200"/>
      <c r="AE105" s="201"/>
      <c r="AF105" s="201"/>
      <c r="AG105" s="201"/>
      <c r="AH105" s="201"/>
      <c r="AI105" s="201"/>
      <c r="AJ105" s="201"/>
      <c r="AK105" s="202"/>
      <c r="AL105" s="202"/>
      <c r="AM105" s="202"/>
      <c r="AN105" s="202"/>
      <c r="AO105" s="202"/>
      <c r="AP105" s="203"/>
      <c r="AQ105" s="203"/>
      <c r="AR105" s="201"/>
      <c r="AS105" s="204"/>
      <c r="AT105" s="204"/>
      <c r="AU105" s="204"/>
      <c r="AV105" s="204"/>
      <c r="AW105" s="204"/>
      <c r="AX105" s="202"/>
      <c r="AY105" s="202"/>
      <c r="BB105" s="207"/>
      <c r="BC105" s="200"/>
      <c r="BD105" s="200"/>
      <c r="BE105" s="203"/>
      <c r="BF105" s="201"/>
      <c r="BG105" s="201"/>
      <c r="BH105" s="201"/>
      <c r="BI105" s="201"/>
      <c r="BJ105" s="201"/>
      <c r="BK105" s="202"/>
      <c r="BL105" s="202"/>
      <c r="BM105" s="202"/>
      <c r="BN105" s="202"/>
      <c r="BO105" s="202"/>
      <c r="BP105" s="203"/>
      <c r="BQ105" s="203"/>
      <c r="BR105" s="203"/>
      <c r="BS105" s="204"/>
      <c r="BT105" s="204"/>
      <c r="BU105" s="204"/>
      <c r="BV105" s="204"/>
      <c r="BW105" s="204"/>
      <c r="BX105" s="202"/>
      <c r="BY105" s="202"/>
      <c r="CM105" s="214" t="str">
        <f>IFERROR(IF(AND('Classificação geral'!$J98="FEM",'Classificação geral'!$K98=1,'Classificação geral'!G98="PCT"),'Classificação geral'!A98,""),"")</f>
        <v/>
      </c>
      <c r="CN105" s="214" t="str">
        <f>IFERROR(IF(AND('Classificação geral'!$J98="FEM",'Classificação geral'!$K98=1,'Classificação geral'!G98="PCT"),'Classificação geral'!$B98,""),"")</f>
        <v/>
      </c>
      <c r="CO105" s="215" t="str">
        <f>IF($CN105='Classificação geral'!$B98,'Classificação geral'!$C98,"")</f>
        <v/>
      </c>
      <c r="CP105" s="215" t="str">
        <f>IF($CN105='Classificação geral'!$B98,'Classificação geral'!$D98,"")</f>
        <v/>
      </c>
      <c r="CQ105" s="215" t="str">
        <f>IF($CN105='Classificação geral'!$B98,'Classificação geral'!$J98,"")</f>
        <v/>
      </c>
      <c r="CR105" s="215" t="str">
        <f>IF($CQ105='Classificação geral'!$J98,'Classificação geral'!$K98,"")</f>
        <v/>
      </c>
      <c r="CS105" s="205" t="str">
        <f>IF($CR105='Classificação geral'!$K98,'Classificação geral'!$AG98,"")</f>
        <v/>
      </c>
      <c r="CT105" s="215" t="str">
        <f>IF($CR105='Classificação geral'!$K98,'Classificação geral'!$M98,"")</f>
        <v/>
      </c>
      <c r="CU105" s="215" t="str">
        <f>IF($CR105='Classificação geral'!$K98,'Classificação geral'!$N98,"")</f>
        <v/>
      </c>
      <c r="CV105" s="215" t="str">
        <f>IF($CR105='Classificação geral'!$K98,'Classificação geral'!$O98,"")</f>
        <v/>
      </c>
      <c r="CW105" s="309" t="str">
        <f>IF($CR105='Classificação geral'!$K98,'Classificação geral'!$AH98,"")</f>
        <v/>
      </c>
      <c r="CX105" s="216" t="str">
        <f>IFERROR(RANK(CW105,CW:CW,0)+ COUNTIF($CW$12:CW104,CW105),"")</f>
        <v/>
      </c>
      <c r="CY105" s="209" t="str">
        <f ca="1">IFERROR(RDEM(CX105,CX:CX,0),"")</f>
        <v/>
      </c>
      <c r="CZ105" s="214" t="str">
        <f>IFERROR(IF(AND('Classificação geral'!$J98="mas",'Classificação geral'!$K98=1,'Classificação geral'!$G98="pct"),'Classificação geral'!$A98,""),"")</f>
        <v/>
      </c>
      <c r="DA105" s="214" t="str">
        <f>IFERROR(IF(AND('Classificação geral'!$J98="mas",'Classificação geral'!$K98=1,'Classificação geral'!$G98="PCT"),'Classificação geral'!$B98,""),"")</f>
        <v/>
      </c>
      <c r="DB105" s="215" t="str">
        <f>IF($DA105='Classificação geral'!$B98,'Classificação geral'!$C98,"")</f>
        <v/>
      </c>
      <c r="DC105" s="215" t="str">
        <f>IF($DA105='Classificação geral'!$B98,'Classificação geral'!$D98,"")</f>
        <v/>
      </c>
      <c r="DD105" s="215" t="str">
        <f>IF($DA105='Classificação geral'!$B98,'Classificação geral'!$J98,"")</f>
        <v/>
      </c>
      <c r="DE105" s="214" t="str">
        <f>IFERROR(IF(AND($DD105="mas",'Classificação geral'!$K98=1),'Classificação geral'!K98,""),"")</f>
        <v/>
      </c>
      <c r="DF105" s="214" t="str">
        <f>IFERROR(IF(AND($DD105="mas",'Classificação geral'!$K98=1),'Classificação geral'!AG98,""),"")</f>
        <v/>
      </c>
      <c r="DG105" s="214" t="str">
        <f>IFERROR(IF(AND($DD105="mas",'Classificação geral'!$K98=1),'Classificação geral'!M98,""),"")</f>
        <v/>
      </c>
      <c r="DH105" s="214" t="str">
        <f>IFERROR(IF(AND($DD105="mas",'Classificação geral'!$K98=1),'Classificação geral'!N98,""),"")</f>
        <v/>
      </c>
      <c r="DI105" s="214" t="str">
        <f>IFERROR(IF(AND($DD105="mas",'Classificação geral'!$K98=1),'Classificação geral'!O98,""),"")</f>
        <v/>
      </c>
      <c r="DJ105" s="214" t="str">
        <f>IFERROR(IF(AND($DD105="mas",'Classificação geral'!$K98=1),'Classificação geral'!AH98,""),"")</f>
        <v/>
      </c>
      <c r="DK105" s="216" t="str">
        <f>IFERROR(RANK(DJ105,DJ92:DJ291,0)+ COUNTIF($DJ$12:DJ104,DJ105),"")</f>
        <v/>
      </c>
      <c r="DL105" s="209"/>
      <c r="DM105" s="214" t="str">
        <f>IFERROR(IF(AND('Classificação geral'!$J98="fem",'Classificação geral'!$K98=2,'Classificação geral'!$G98="pct"),'Classificação geral'!$A98,""),"")</f>
        <v/>
      </c>
      <c r="DN105" s="214" t="str">
        <f>IFERROR(IF(AND('Classificação geral'!$J98="fem",'Classificação geral'!$K98=2,'Classificação geral'!$G98="pct"),'Classificação geral'!$B98,""),"")</f>
        <v/>
      </c>
      <c r="DO105" s="215" t="str">
        <f>IF($DN105='Classificação geral'!$B98,'Classificação geral'!$C98,"")</f>
        <v/>
      </c>
      <c r="DP105" s="215" t="str">
        <f>IF($DN105='Classificação geral'!$B98,'Classificação geral'!$D98,"")</f>
        <v/>
      </c>
      <c r="DQ105" s="215" t="str">
        <f>IF($DN105='Classificação geral'!$B98,'Classificação geral'!$J98,"")</f>
        <v/>
      </c>
      <c r="DR105" s="214" t="str">
        <f>IFERROR(IF(AND($DQ105="fem",'Classificação geral'!$K98=2),'Classificação geral'!K98,""),"")</f>
        <v/>
      </c>
      <c r="DS105" s="214" t="str">
        <f>IFERROR(IF(AND($DQ105="fem",'Classificação geral'!$K98=2),'Classificação geral'!AG98,""),"")</f>
        <v/>
      </c>
      <c r="DT105" s="214" t="str">
        <f>IFERROR(IF(AND($DQ105="fem",'Classificação geral'!$K98=2),'Classificação geral'!M98,""),"")</f>
        <v/>
      </c>
      <c r="DU105" s="214" t="str">
        <f>IFERROR(IF(AND($DQ105="fem",'Classificação geral'!$K98=2),'Classificação geral'!N98,""),"")</f>
        <v/>
      </c>
      <c r="DV105" s="214" t="str">
        <f>IFERROR(IF(AND($DQ105="fem",'Classificação geral'!$K98=2),'Classificação geral'!O98,""),"")</f>
        <v/>
      </c>
      <c r="DW105" s="214" t="str">
        <f>IFERROR(IF(AND($DQ105="fem",'Classificação geral'!$K98=2),'Classificação geral'!AH98,""),"")</f>
        <v/>
      </c>
      <c r="DX105" s="216" t="str">
        <f>IFERROR(RANK(DW105,DW:DW,0)+ COUNTIF(DW$12:$DW103,DW105),"")</f>
        <v/>
      </c>
      <c r="DY105" s="209"/>
      <c r="DZ105" s="214" t="str">
        <f>IFERROR(IF(AND('Classificação geral'!$J98="mas",'Classificação geral'!$K98=2,'Classificação geral'!$G98="pct"),'Classificação geral'!$A98,""),"")</f>
        <v/>
      </c>
      <c r="EA105" s="214" t="str">
        <f>IFERROR(IF(AND('Classificação geral'!$J98="mas",'Classificação geral'!$K98=2,'Classificação geral'!$G98="pct"),'Classificação geral'!$B98,""),"")</f>
        <v/>
      </c>
      <c r="EB105" s="215" t="str">
        <f>IF($EA105='Classificação geral'!$B98,'Classificação geral'!$C98,"")</f>
        <v/>
      </c>
      <c r="EC105" s="215" t="str">
        <f>IF($EA105='Classificação geral'!$B98,'Classificação geral'!$D98,"")</f>
        <v/>
      </c>
      <c r="ED105" s="215" t="str">
        <f>IF($EA105='Classificação geral'!$B98,'Classificação geral'!$J98,"")</f>
        <v/>
      </c>
      <c r="EE105" s="214" t="str">
        <f>IFERROR(IF(AND($ED105="mas",'Classificação geral'!$K98=2),'Classificação geral'!K98,""),"")</f>
        <v/>
      </c>
      <c r="EF105" s="214" t="str">
        <f>IFERROR(IF(AND($ED105="mas",'Classificação geral'!$K98=2),'Classificação geral'!AG98,""),"")</f>
        <v/>
      </c>
      <c r="EG105" s="214" t="str">
        <f>IFERROR(IF(AND($ED105="mas",'Classificação geral'!$K98=2),'Classificação geral'!M98,""),"")</f>
        <v/>
      </c>
      <c r="EH105" s="214" t="str">
        <f>IFERROR(IF(AND($ED105="mas",'Classificação geral'!$K98=2),'Classificação geral'!N98,""),"")</f>
        <v/>
      </c>
      <c r="EI105" s="214" t="str">
        <f>IFERROR(IF(AND($ED105="mas",'Classificação geral'!$K98=2),'Classificação geral'!O98,""),"")</f>
        <v/>
      </c>
      <c r="EJ105" s="214" t="str">
        <f>IFERROR(IF(AND($ED105="mas",'Classificação geral'!$K98=2),'Classificação geral'!AH98,""),"")</f>
        <v/>
      </c>
      <c r="EK105" s="216" t="str">
        <f>IFERROR(RANK(EJ105,EJ:EJ,0)+ COUNTIF(EJ$12:$GJ$12,EJ105),"")</f>
        <v/>
      </c>
      <c r="EL105" s="209"/>
      <c r="EM105" s="214" t="str">
        <f>IFERROR(IF(AND('Classificação geral'!$J98="fem",'Classificação geral'!$K98=3,'Classificação geral'!$G98="pct"),'Classificação geral'!$A98,""),"")</f>
        <v/>
      </c>
      <c r="EN105" s="214" t="str">
        <f>IFERROR(IF(AND('Classificação geral'!$J98="fem",'Classificação geral'!$K98=3,'Classificação geral'!$G98="pct"),'Classificação geral'!$B98,""),"")</f>
        <v/>
      </c>
      <c r="EO105" s="215" t="str">
        <f>IF($EN105='Classificação geral'!$B98,'Classificação geral'!$C98,"")</f>
        <v/>
      </c>
      <c r="EP105" s="215" t="str">
        <f>IF($EN105='Classificação geral'!$B98,'Classificação geral'!$D98,"")</f>
        <v/>
      </c>
      <c r="EQ105" s="215" t="str">
        <f>IF($EN105='Classificação geral'!$B98,'Classificação geral'!$J98,"")</f>
        <v/>
      </c>
      <c r="ER105" s="215" t="str">
        <f>IF($EQ105='Classificação geral'!$J98,'Classificação geral'!$K98,"")</f>
        <v/>
      </c>
      <c r="ES105" s="215" t="str">
        <f>IF($ER105='Classificação geral'!$K98,'Classificação geral'!$AG98,"")</f>
        <v/>
      </c>
      <c r="ET105" s="215" t="str">
        <f>IF($ER105='Classificação geral'!$K98,'Classificação geral'!$M98,"")</f>
        <v/>
      </c>
      <c r="EU105" s="215" t="str">
        <f>IF($ER105='Classificação geral'!$K98,'Classificação geral'!$N98,"")</f>
        <v/>
      </c>
      <c r="EV105" s="215" t="str">
        <f>IF($ER105='Classificação geral'!$K98,'Classificação geral'!$O98,"")</f>
        <v/>
      </c>
      <c r="EW105" s="215" t="str">
        <f>IF($ER105='Classificação geral'!$K98,'Classificação geral'!$AH98,"")</f>
        <v/>
      </c>
      <c r="EX105" s="216" t="str">
        <f>IFERROR(RANK(EW105,EW:EW,0)+ COUNTIF(EW$12:$GW103,EW105),"")</f>
        <v/>
      </c>
      <c r="EY105" s="209"/>
      <c r="EZ105" s="214" t="str">
        <f>IFERROR(IF(AND('Classificação geral'!$J98="mas",'Classificação geral'!$K98=3,'Classificação geral'!$G98="PCT"),'Classificação geral'!$A98,""),"")</f>
        <v/>
      </c>
      <c r="FA105" s="214" t="str">
        <f>IFERROR(IF(AND('Classificação geral'!$J98="mas",'Classificação geral'!$K98=3,'Classificação geral'!$G98="PCT"),'Classificação geral'!$B98,""),"")</f>
        <v/>
      </c>
      <c r="FB105" s="215" t="str">
        <f>IF($FA105='Classificação geral'!$B98,'Classificação geral'!$C98,"")</f>
        <v/>
      </c>
      <c r="FC105" s="215" t="str">
        <f>IF($FA105='Classificação geral'!$B98,'Classificação geral'!$D98,"")</f>
        <v/>
      </c>
      <c r="FD105" s="215" t="str">
        <f>IF($FA105='Classificação geral'!$B98,'Classificação geral'!$J98,"")</f>
        <v/>
      </c>
      <c r="FE105" s="214" t="str">
        <f>IFERROR(IF(AND($FD105="mas",'Classificação geral'!$K98=3),'Classificação geral'!K98,""),"")</f>
        <v/>
      </c>
      <c r="FF105" s="214" t="str">
        <f>IFERROR(IF(AND($FD105="mas",'Classificação geral'!$K98=3),'Classificação geral'!AG98,""),"")</f>
        <v/>
      </c>
      <c r="FG105" s="214" t="str">
        <f>IFERROR(IF(AND($FD105="mas",'Classificação geral'!$K98=3),'Classificação geral'!M98,""),"")</f>
        <v/>
      </c>
      <c r="FH105" s="214" t="str">
        <f>IFERROR(IF(AND($FD105="mas",'Classificação geral'!$K98=3),'Classificação geral'!N98,""),"")</f>
        <v/>
      </c>
      <c r="FI105" s="214" t="str">
        <f>IFERROR(IF(AND($FD105="mas",'Classificação geral'!$K98=3),'Classificação geral'!O98,""),"")</f>
        <v/>
      </c>
      <c r="FJ105" s="214" t="str">
        <f>IFERROR(IF(AND($FD105="mas",'Classificação geral'!$K98=3),'Classificação geral'!AH98,""),"")</f>
        <v/>
      </c>
      <c r="FK105" s="216" t="str">
        <f>IFERROR(RANK(FJ105,FJ:FJ,0)+ COUNTIF(FJ$12:$FJ103,FJ105),"")</f>
        <v/>
      </c>
    </row>
    <row r="106" spans="2:167" s="199" customFormat="1" ht="24.75" customHeight="1" x14ac:dyDescent="0.4">
      <c r="B106" s="207"/>
      <c r="C106" s="200"/>
      <c r="D106" s="200"/>
      <c r="E106" s="200"/>
      <c r="F106" s="201"/>
      <c r="G106" s="201"/>
      <c r="H106" s="201"/>
      <c r="I106" s="201"/>
      <c r="J106" s="201"/>
      <c r="K106" s="202"/>
      <c r="L106" s="202"/>
      <c r="M106" s="202"/>
      <c r="N106" s="202"/>
      <c r="O106" s="202"/>
      <c r="P106" s="203"/>
      <c r="Q106" s="203"/>
      <c r="R106" s="200"/>
      <c r="S106" s="204"/>
      <c r="T106" s="204"/>
      <c r="U106" s="204"/>
      <c r="V106" s="204"/>
      <c r="W106" s="204"/>
      <c r="X106" s="202"/>
      <c r="Y106" s="202"/>
      <c r="AB106" s="202"/>
      <c r="AC106" s="200"/>
      <c r="AD106" s="200"/>
      <c r="AE106" s="201"/>
      <c r="AF106" s="201"/>
      <c r="AG106" s="201"/>
      <c r="AH106" s="201"/>
      <c r="AI106" s="201"/>
      <c r="AJ106" s="201"/>
      <c r="AK106" s="202"/>
      <c r="AL106" s="202"/>
      <c r="AM106" s="202"/>
      <c r="AN106" s="202"/>
      <c r="AO106" s="202"/>
      <c r="AP106" s="203"/>
      <c r="AQ106" s="203"/>
      <c r="AR106" s="201"/>
      <c r="AS106" s="204"/>
      <c r="AT106" s="204"/>
      <c r="AU106" s="204"/>
      <c r="AV106" s="204"/>
      <c r="AW106" s="204"/>
      <c r="AX106" s="202"/>
      <c r="AY106" s="202"/>
      <c r="BB106" s="207"/>
      <c r="BC106" s="200"/>
      <c r="BD106" s="200"/>
      <c r="BE106" s="203"/>
      <c r="BF106" s="201"/>
      <c r="BG106" s="201"/>
      <c r="BH106" s="201"/>
      <c r="BI106" s="201"/>
      <c r="BJ106" s="201"/>
      <c r="BK106" s="202"/>
      <c r="BL106" s="202"/>
      <c r="BM106" s="202"/>
      <c r="BN106" s="202"/>
      <c r="BO106" s="202"/>
      <c r="BP106" s="203"/>
      <c r="BQ106" s="203"/>
      <c r="BR106" s="203"/>
      <c r="BS106" s="204"/>
      <c r="BT106" s="204"/>
      <c r="BU106" s="204"/>
      <c r="BV106" s="204"/>
      <c r="BW106" s="204"/>
      <c r="BX106" s="202"/>
      <c r="BY106" s="202"/>
      <c r="CM106" s="214" t="str">
        <f>IFERROR(IF(AND('Classificação geral'!$J99="FEM",'Classificação geral'!$K99=1,'Classificação geral'!G99="PCT"),'Classificação geral'!A99,""),"")</f>
        <v/>
      </c>
      <c r="CN106" s="214" t="str">
        <f>IFERROR(IF(AND('Classificação geral'!$J99="FEM",'Classificação geral'!$K99=1,'Classificação geral'!G99="PCT"),'Classificação geral'!$B99,""),"")</f>
        <v/>
      </c>
      <c r="CO106" s="215" t="str">
        <f>IF($CN106='Classificação geral'!$B99,'Classificação geral'!$C99,"")</f>
        <v/>
      </c>
      <c r="CP106" s="215" t="str">
        <f>IF($CN106='Classificação geral'!$B99,'Classificação geral'!$D99,"")</f>
        <v/>
      </c>
      <c r="CQ106" s="215" t="str">
        <f>IF($CN106='Classificação geral'!$B99,'Classificação geral'!$J99,"")</f>
        <v/>
      </c>
      <c r="CR106" s="215" t="str">
        <f>IF($CQ106='Classificação geral'!$J99,'Classificação geral'!$K99,"")</f>
        <v/>
      </c>
      <c r="CS106" s="205" t="str">
        <f>IF($CR106='Classificação geral'!$K99,'Classificação geral'!$AG99,"")</f>
        <v/>
      </c>
      <c r="CT106" s="215" t="str">
        <f>IF($CR106='Classificação geral'!$K99,'Classificação geral'!$M99,"")</f>
        <v/>
      </c>
      <c r="CU106" s="215" t="str">
        <f>IF($CR106='Classificação geral'!$K99,'Classificação geral'!$N99,"")</f>
        <v/>
      </c>
      <c r="CV106" s="215" t="str">
        <f>IF($CR106='Classificação geral'!$K99,'Classificação geral'!$O99,"")</f>
        <v/>
      </c>
      <c r="CW106" s="309" t="str">
        <f>IF($CR106='Classificação geral'!$K99,'Classificação geral'!$AH99,"")</f>
        <v/>
      </c>
      <c r="CX106" s="216" t="str">
        <f>IFERROR(RANK(CW106,CW:CW,0)+ COUNTIF($CW$12:CW105,CW106),"")</f>
        <v/>
      </c>
      <c r="CY106" s="209" t="str">
        <f ca="1">IFERROR(RDEM(CX106,CX:CX,0),"")</f>
        <v/>
      </c>
      <c r="CZ106" s="214" t="str">
        <f>IFERROR(IF(AND('Classificação geral'!$J99="mas",'Classificação geral'!$K99=1,'Classificação geral'!$G99="pct"),'Classificação geral'!$A99,""),"")</f>
        <v/>
      </c>
      <c r="DA106" s="214" t="str">
        <f>IFERROR(IF(AND('Classificação geral'!$J99="mas",'Classificação geral'!$K99=1,'Classificação geral'!$G99="PCT"),'Classificação geral'!$B99,""),"")</f>
        <v/>
      </c>
      <c r="DB106" s="215" t="str">
        <f>IF($DA106='Classificação geral'!$B99,'Classificação geral'!$C99,"")</f>
        <v/>
      </c>
      <c r="DC106" s="215" t="str">
        <f>IF($DA106='Classificação geral'!$B99,'Classificação geral'!$D99,"")</f>
        <v/>
      </c>
      <c r="DD106" s="215" t="str">
        <f>IF($DA106='Classificação geral'!$B99,'Classificação geral'!$J99,"")</f>
        <v/>
      </c>
      <c r="DE106" s="214" t="str">
        <f>IFERROR(IF(AND($DD106="mas",'Classificação geral'!$K99=1),'Classificação geral'!K99,""),"")</f>
        <v/>
      </c>
      <c r="DF106" s="214" t="str">
        <f>IFERROR(IF(AND($DD106="mas",'Classificação geral'!$K99=1),'Classificação geral'!AG99,""),"")</f>
        <v/>
      </c>
      <c r="DG106" s="214" t="str">
        <f>IFERROR(IF(AND($DD106="mas",'Classificação geral'!$K99=1),'Classificação geral'!M99,""),"")</f>
        <v/>
      </c>
      <c r="DH106" s="214" t="str">
        <f>IFERROR(IF(AND($DD106="mas",'Classificação geral'!$K99=1),'Classificação geral'!N99,""),"")</f>
        <v/>
      </c>
      <c r="DI106" s="214" t="str">
        <f>IFERROR(IF(AND($DD106="mas",'Classificação geral'!$K99=1),'Classificação geral'!O99,""),"")</f>
        <v/>
      </c>
      <c r="DJ106" s="214" t="str">
        <f>IFERROR(IF(AND($DD106="mas",'Classificação geral'!$K99=1),'Classificação geral'!AH99,""),"")</f>
        <v/>
      </c>
      <c r="DK106" s="216" t="str">
        <f>IFERROR(RANK(DJ106,DJ93:DJ292,0)+ COUNTIF($DJ$12:DJ105,DJ106),"")</f>
        <v/>
      </c>
      <c r="DL106" s="209"/>
      <c r="DM106" s="214" t="str">
        <f>IFERROR(IF(AND('Classificação geral'!$J99="fem",'Classificação geral'!$K99=2,'Classificação geral'!$G99="pct"),'Classificação geral'!$A99,""),"")</f>
        <v/>
      </c>
      <c r="DN106" s="214" t="str">
        <f>IFERROR(IF(AND('Classificação geral'!$J99="fem",'Classificação geral'!$K99=2,'Classificação geral'!$G99="pct"),'Classificação geral'!$B99,""),"")</f>
        <v/>
      </c>
      <c r="DO106" s="215" t="str">
        <f>IF($DN106='Classificação geral'!$B99,'Classificação geral'!$C99,"")</f>
        <v/>
      </c>
      <c r="DP106" s="215" t="str">
        <f>IF($DN106='Classificação geral'!$B99,'Classificação geral'!$D99,"")</f>
        <v/>
      </c>
      <c r="DQ106" s="215" t="str">
        <f>IF($DN106='Classificação geral'!$B99,'Classificação geral'!$J99,"")</f>
        <v/>
      </c>
      <c r="DR106" s="214" t="str">
        <f>IFERROR(IF(AND($DQ106="fem",'Classificação geral'!$K99=2),'Classificação geral'!K99,""),"")</f>
        <v/>
      </c>
      <c r="DS106" s="214" t="str">
        <f>IFERROR(IF(AND($DQ106="fem",'Classificação geral'!$K99=2),'Classificação geral'!AG99,""),"")</f>
        <v/>
      </c>
      <c r="DT106" s="214" t="str">
        <f>IFERROR(IF(AND($DQ106="fem",'Classificação geral'!$K99=2),'Classificação geral'!M99,""),"")</f>
        <v/>
      </c>
      <c r="DU106" s="214" t="str">
        <f>IFERROR(IF(AND($DQ106="fem",'Classificação geral'!$K99=2),'Classificação geral'!N99,""),"")</f>
        <v/>
      </c>
      <c r="DV106" s="214" t="str">
        <f>IFERROR(IF(AND($DQ106="fem",'Classificação geral'!$K99=2),'Classificação geral'!O99,""),"")</f>
        <v/>
      </c>
      <c r="DW106" s="214" t="str">
        <f>IFERROR(IF(AND($DQ106="fem",'Classificação geral'!$K99=2),'Classificação geral'!AH99,""),"")</f>
        <v/>
      </c>
      <c r="DX106" s="216" t="str">
        <f>IFERROR(RANK(DW106,DW:DW,0)+ COUNTIF(DW$12:$DW104,DW106),"")</f>
        <v/>
      </c>
      <c r="DY106" s="209"/>
      <c r="DZ106" s="214" t="str">
        <f>IFERROR(IF(AND('Classificação geral'!$J99="mas",'Classificação geral'!$K99=2,'Classificação geral'!$G99="pct"),'Classificação geral'!$A99,""),"")</f>
        <v/>
      </c>
      <c r="EA106" s="214" t="str">
        <f>IFERROR(IF(AND('Classificação geral'!$J99="mas",'Classificação geral'!$K99=2,'Classificação geral'!$G99="pct"),'Classificação geral'!$B99,""),"")</f>
        <v/>
      </c>
      <c r="EB106" s="215" t="str">
        <f>IF($EA106='Classificação geral'!$B99,'Classificação geral'!$C99,"")</f>
        <v/>
      </c>
      <c r="EC106" s="215" t="str">
        <f>IF($EA106='Classificação geral'!$B99,'Classificação geral'!$D99,"")</f>
        <v/>
      </c>
      <c r="ED106" s="215" t="str">
        <f>IF($EA106='Classificação geral'!$B99,'Classificação geral'!$J99,"")</f>
        <v/>
      </c>
      <c r="EE106" s="214" t="str">
        <f>IFERROR(IF(AND($ED106="mas",'Classificação geral'!$K99=2),'Classificação geral'!K99,""),"")</f>
        <v/>
      </c>
      <c r="EF106" s="214" t="str">
        <f>IFERROR(IF(AND($ED106="mas",'Classificação geral'!$K99=2),'Classificação geral'!AG99,""),"")</f>
        <v/>
      </c>
      <c r="EG106" s="214" t="str">
        <f>IFERROR(IF(AND($ED106="mas",'Classificação geral'!$K99=2),'Classificação geral'!M99,""),"")</f>
        <v/>
      </c>
      <c r="EH106" s="214" t="str">
        <f>IFERROR(IF(AND($ED106="mas",'Classificação geral'!$K99=2),'Classificação geral'!N99,""),"")</f>
        <v/>
      </c>
      <c r="EI106" s="214" t="str">
        <f>IFERROR(IF(AND($ED106="mas",'Classificação geral'!$K99=2),'Classificação geral'!O99,""),"")</f>
        <v/>
      </c>
      <c r="EJ106" s="214" t="str">
        <f>IFERROR(IF(AND($ED106="mas",'Classificação geral'!$K99=2),'Classificação geral'!AH99,""),"")</f>
        <v/>
      </c>
      <c r="EK106" s="216" t="str">
        <f>IFERROR(RANK(EJ106,EJ:EJ,0)+ COUNTIF(EJ$12:$GJ$12,EJ106),"")</f>
        <v/>
      </c>
      <c r="EL106" s="209"/>
      <c r="EM106" s="214" t="str">
        <f>IFERROR(IF(AND('Classificação geral'!$J99="fem",'Classificação geral'!$K99=3,'Classificação geral'!$G99="pct"),'Classificação geral'!$A99,""),"")</f>
        <v/>
      </c>
      <c r="EN106" s="214" t="str">
        <f>IFERROR(IF(AND('Classificação geral'!$J99="fem",'Classificação geral'!$K99=3,'Classificação geral'!$G99="pct"),'Classificação geral'!$B99,""),"")</f>
        <v/>
      </c>
      <c r="EO106" s="215" t="str">
        <f>IF($EN106='Classificação geral'!$B99,'Classificação geral'!$C99,"")</f>
        <v/>
      </c>
      <c r="EP106" s="215" t="str">
        <f>IF($EN106='Classificação geral'!$B99,'Classificação geral'!$D99,"")</f>
        <v/>
      </c>
      <c r="EQ106" s="215" t="str">
        <f>IF($EN106='Classificação geral'!$B99,'Classificação geral'!$J99,"")</f>
        <v/>
      </c>
      <c r="ER106" s="215" t="str">
        <f>IF($EQ106='Classificação geral'!$J99,'Classificação geral'!$K99,"")</f>
        <v/>
      </c>
      <c r="ES106" s="215" t="str">
        <f>IF($ER106='Classificação geral'!$K99,'Classificação geral'!$AG99,"")</f>
        <v/>
      </c>
      <c r="ET106" s="215" t="str">
        <f>IF($ER106='Classificação geral'!$K99,'Classificação geral'!$M99,"")</f>
        <v/>
      </c>
      <c r="EU106" s="215" t="str">
        <f>IF($ER106='Classificação geral'!$K99,'Classificação geral'!$N99,"")</f>
        <v/>
      </c>
      <c r="EV106" s="215" t="str">
        <f>IF($ER106='Classificação geral'!$K99,'Classificação geral'!$O99,"")</f>
        <v/>
      </c>
      <c r="EW106" s="215" t="str">
        <f>IF($ER106='Classificação geral'!$K99,'Classificação geral'!$AH99,"")</f>
        <v/>
      </c>
      <c r="EX106" s="216" t="str">
        <f>IFERROR(RANK(EW106,EW:EW,0)+ COUNTIF(EW$12:$GW104,EW106),"")</f>
        <v/>
      </c>
      <c r="EY106" s="209"/>
      <c r="EZ106" s="214" t="str">
        <f>IFERROR(IF(AND('Classificação geral'!$J99="mas",'Classificação geral'!$K99=3,'Classificação geral'!$G99="PCT"),'Classificação geral'!$A99,""),"")</f>
        <v/>
      </c>
      <c r="FA106" s="214" t="str">
        <f>IFERROR(IF(AND('Classificação geral'!$J99="mas",'Classificação geral'!$K99=3,'Classificação geral'!$G99="PCT"),'Classificação geral'!$B99,""),"")</f>
        <v/>
      </c>
      <c r="FB106" s="215" t="str">
        <f>IF($FA106='Classificação geral'!$B99,'Classificação geral'!$C99,"")</f>
        <v/>
      </c>
      <c r="FC106" s="215" t="str">
        <f>IF($FA106='Classificação geral'!$B99,'Classificação geral'!$D99,"")</f>
        <v/>
      </c>
      <c r="FD106" s="215" t="str">
        <f>IF($FA106='Classificação geral'!$B99,'Classificação geral'!$J99,"")</f>
        <v/>
      </c>
      <c r="FE106" s="214" t="str">
        <f>IFERROR(IF(AND($FD106="mas",'Classificação geral'!$K99=3),'Classificação geral'!K99,""),"")</f>
        <v/>
      </c>
      <c r="FF106" s="214" t="str">
        <f>IFERROR(IF(AND($FD106="mas",'Classificação geral'!$K99=3),'Classificação geral'!AG99,""),"")</f>
        <v/>
      </c>
      <c r="FG106" s="214" t="str">
        <f>IFERROR(IF(AND($FD106="mas",'Classificação geral'!$K99=3),'Classificação geral'!M99,""),"")</f>
        <v/>
      </c>
      <c r="FH106" s="214" t="str">
        <f>IFERROR(IF(AND($FD106="mas",'Classificação geral'!$K99=3),'Classificação geral'!N99,""),"")</f>
        <v/>
      </c>
      <c r="FI106" s="214" t="str">
        <f>IFERROR(IF(AND($FD106="mas",'Classificação geral'!$K99=3),'Classificação geral'!O99,""),"")</f>
        <v/>
      </c>
      <c r="FJ106" s="214" t="str">
        <f>IFERROR(IF(AND($FD106="mas",'Classificação geral'!$K99=3),'Classificação geral'!AH99,""),"")</f>
        <v/>
      </c>
      <c r="FK106" s="216" t="str">
        <f>IFERROR(RANK(FJ106,FJ:FJ,0)+ COUNTIF(FJ$12:$FJ104,FJ106),"")</f>
        <v/>
      </c>
    </row>
    <row r="107" spans="2:167" s="199" customFormat="1" ht="24.75" customHeight="1" x14ac:dyDescent="0.4">
      <c r="B107" s="207"/>
      <c r="C107" s="200"/>
      <c r="D107" s="200"/>
      <c r="E107" s="200"/>
      <c r="F107" s="201"/>
      <c r="G107" s="201"/>
      <c r="H107" s="201"/>
      <c r="I107" s="201"/>
      <c r="J107" s="201"/>
      <c r="K107" s="202"/>
      <c r="L107" s="202"/>
      <c r="M107" s="202"/>
      <c r="N107" s="202"/>
      <c r="O107" s="202"/>
      <c r="P107" s="203"/>
      <c r="Q107" s="203"/>
      <c r="R107" s="200"/>
      <c r="S107" s="204"/>
      <c r="T107" s="204"/>
      <c r="U107" s="204"/>
      <c r="V107" s="204"/>
      <c r="W107" s="204"/>
      <c r="X107" s="202"/>
      <c r="Y107" s="202"/>
      <c r="AB107" s="202"/>
      <c r="AC107" s="200"/>
      <c r="AD107" s="200"/>
      <c r="AE107" s="201"/>
      <c r="AF107" s="201"/>
      <c r="AG107" s="201"/>
      <c r="AH107" s="201"/>
      <c r="AI107" s="201"/>
      <c r="AJ107" s="201"/>
      <c r="AK107" s="202"/>
      <c r="AL107" s="202"/>
      <c r="AM107" s="202"/>
      <c r="AN107" s="202"/>
      <c r="AO107" s="202"/>
      <c r="AP107" s="203"/>
      <c r="AQ107" s="203"/>
      <c r="AR107" s="201"/>
      <c r="AS107" s="204"/>
      <c r="AT107" s="204"/>
      <c r="AU107" s="204"/>
      <c r="AV107" s="204"/>
      <c r="AW107" s="204"/>
      <c r="AX107" s="202"/>
      <c r="AY107" s="202"/>
      <c r="BB107" s="207"/>
      <c r="BC107" s="200"/>
      <c r="BD107" s="200"/>
      <c r="BE107" s="203"/>
      <c r="BF107" s="201"/>
      <c r="BG107" s="201"/>
      <c r="BH107" s="201"/>
      <c r="BI107" s="201"/>
      <c r="BJ107" s="201"/>
      <c r="BK107" s="202"/>
      <c r="BL107" s="202"/>
      <c r="BM107" s="202"/>
      <c r="BN107" s="202"/>
      <c r="BO107" s="202"/>
      <c r="BP107" s="203"/>
      <c r="BQ107" s="203"/>
      <c r="BR107" s="203"/>
      <c r="BS107" s="204"/>
      <c r="BT107" s="204"/>
      <c r="BU107" s="204"/>
      <c r="BV107" s="204"/>
      <c r="BW107" s="204"/>
      <c r="BX107" s="202"/>
      <c r="BY107" s="202"/>
      <c r="CM107" s="214" t="str">
        <f>IFERROR(IF(AND('Classificação geral'!$J100="FEM",'Classificação geral'!$K100=1,'Classificação geral'!G100="PCT"),'Classificação geral'!A100,""),"")</f>
        <v/>
      </c>
      <c r="CN107" s="214" t="str">
        <f>IFERROR(IF(AND('Classificação geral'!$J100="FEM",'Classificação geral'!$K100=1,'Classificação geral'!G100="PCT"),'Classificação geral'!$B100,""),"")</f>
        <v/>
      </c>
      <c r="CO107" s="215" t="str">
        <f>IF($CN107='Classificação geral'!$B100,'Classificação geral'!$C100,"")</f>
        <v/>
      </c>
      <c r="CP107" s="215" t="str">
        <f>IF($CN107='Classificação geral'!$B100,'Classificação geral'!$D100,"")</f>
        <v/>
      </c>
      <c r="CQ107" s="215" t="str">
        <f>IF($CN107='Classificação geral'!$B100,'Classificação geral'!$J100,"")</f>
        <v/>
      </c>
      <c r="CR107" s="215" t="str">
        <f>IF($CQ107='Classificação geral'!$J100,'Classificação geral'!$K100,"")</f>
        <v/>
      </c>
      <c r="CS107" s="205" t="str">
        <f>IF($CR107='Classificação geral'!$K100,'Classificação geral'!$AG100,"")</f>
        <v/>
      </c>
      <c r="CT107" s="215" t="str">
        <f>IF($CR107='Classificação geral'!$K100,'Classificação geral'!$M100,"")</f>
        <v/>
      </c>
      <c r="CU107" s="215" t="str">
        <f>IF($CR107='Classificação geral'!$K100,'Classificação geral'!$N100,"")</f>
        <v/>
      </c>
      <c r="CV107" s="215" t="str">
        <f>IF($CR107='Classificação geral'!$K100,'Classificação geral'!$O100,"")</f>
        <v/>
      </c>
      <c r="CW107" s="309" t="str">
        <f>IF($CR107='Classificação geral'!$K100,'Classificação geral'!$AH100,"")</f>
        <v/>
      </c>
      <c r="CX107" s="216" t="str">
        <f>IFERROR(RANK(CW107,CW:CW,0)+ COUNTIF($CW$12:CW106,CW107),"")</f>
        <v/>
      </c>
      <c r="CY107" s="209" t="str">
        <f ca="1">IFERROR(RDEM(CX107,CX:CX,0),"")</f>
        <v/>
      </c>
      <c r="CZ107" s="214" t="str">
        <f>IFERROR(IF(AND('Classificação geral'!$J100="mas",'Classificação geral'!$K100=1,'Classificação geral'!$G100="pct"),'Classificação geral'!$A100,""),"")</f>
        <v/>
      </c>
      <c r="DA107" s="214" t="str">
        <f>IFERROR(IF(AND('Classificação geral'!$J100="mas",'Classificação geral'!$K100=1,'Classificação geral'!$G100="PCT"),'Classificação geral'!$B100,""),"")</f>
        <v/>
      </c>
      <c r="DB107" s="215" t="str">
        <f>IF($DA107='Classificação geral'!$B100,'Classificação geral'!$C100,"")</f>
        <v/>
      </c>
      <c r="DC107" s="215" t="str">
        <f>IF($DA107='Classificação geral'!$B100,'Classificação geral'!$D100,"")</f>
        <v/>
      </c>
      <c r="DD107" s="215" t="str">
        <f>IF($DA107='Classificação geral'!$B100,'Classificação geral'!$J100,"")</f>
        <v/>
      </c>
      <c r="DE107" s="214" t="str">
        <f>IFERROR(IF(AND($DD107="mas",'Classificação geral'!$K100=1),'Classificação geral'!K100,""),"")</f>
        <v/>
      </c>
      <c r="DF107" s="214" t="str">
        <f>IFERROR(IF(AND($DD107="mas",'Classificação geral'!$K100=1),'Classificação geral'!AG100,""),"")</f>
        <v/>
      </c>
      <c r="DG107" s="214" t="str">
        <f>IFERROR(IF(AND($DD107="mas",'Classificação geral'!$K100=1),'Classificação geral'!M100,""),"")</f>
        <v/>
      </c>
      <c r="DH107" s="214" t="str">
        <f>IFERROR(IF(AND($DD107="mas",'Classificação geral'!$K100=1),'Classificação geral'!N100,""),"")</f>
        <v/>
      </c>
      <c r="DI107" s="214" t="str">
        <f>IFERROR(IF(AND($DD107="mas",'Classificação geral'!$K100=1),'Classificação geral'!O100,""),"")</f>
        <v/>
      </c>
      <c r="DJ107" s="214" t="str">
        <f>IFERROR(IF(AND($DD107="mas",'Classificação geral'!$K100=1),'Classificação geral'!AH100,""),"")</f>
        <v/>
      </c>
      <c r="DK107" s="216" t="str">
        <f>IFERROR(RANK(DJ107,DJ94:DJ293,0)+ COUNTIF($DJ$12:DJ106,DJ107),"")</f>
        <v/>
      </c>
      <c r="DL107" s="209"/>
      <c r="DM107" s="214" t="str">
        <f>IFERROR(IF(AND('Classificação geral'!$J100="fem",'Classificação geral'!$K100=2,'Classificação geral'!$G100="pct"),'Classificação geral'!$A100,""),"")</f>
        <v/>
      </c>
      <c r="DN107" s="214" t="str">
        <f>IFERROR(IF(AND('Classificação geral'!$J100="fem",'Classificação geral'!$K100=2,'Classificação geral'!$G100="pct"),'Classificação geral'!$B100,""),"")</f>
        <v/>
      </c>
      <c r="DO107" s="215" t="str">
        <f>IF($DN107='Classificação geral'!$B100,'Classificação geral'!$C100,"")</f>
        <v/>
      </c>
      <c r="DP107" s="215" t="str">
        <f>IF($DN107='Classificação geral'!$B100,'Classificação geral'!$D100,"")</f>
        <v/>
      </c>
      <c r="DQ107" s="215" t="str">
        <f>IF($DN107='Classificação geral'!$B100,'Classificação geral'!$J100,"")</f>
        <v/>
      </c>
      <c r="DR107" s="214" t="str">
        <f>IFERROR(IF(AND($DQ107="fem",'Classificação geral'!$K100=2),'Classificação geral'!K100,""),"")</f>
        <v/>
      </c>
      <c r="DS107" s="214" t="str">
        <f>IFERROR(IF(AND($DQ107="fem",'Classificação geral'!$K100=2),'Classificação geral'!AG100,""),"")</f>
        <v/>
      </c>
      <c r="DT107" s="214" t="str">
        <f>IFERROR(IF(AND($DQ107="fem",'Classificação geral'!$K100=2),'Classificação geral'!M100,""),"")</f>
        <v/>
      </c>
      <c r="DU107" s="214" t="str">
        <f>IFERROR(IF(AND($DQ107="fem",'Classificação geral'!$K100=2),'Classificação geral'!N100,""),"")</f>
        <v/>
      </c>
      <c r="DV107" s="214" t="str">
        <f>IFERROR(IF(AND($DQ107="fem",'Classificação geral'!$K100=2),'Classificação geral'!O100,""),"")</f>
        <v/>
      </c>
      <c r="DW107" s="214" t="str">
        <f>IFERROR(IF(AND($DQ107="fem",'Classificação geral'!$K100=2),'Classificação geral'!AH100,""),"")</f>
        <v/>
      </c>
      <c r="DX107" s="216" t="str">
        <f>IFERROR(RANK(DW107,DW:DW,0)+ COUNTIF(DW$12:$DW105,DW107),"")</f>
        <v/>
      </c>
      <c r="DY107" s="209"/>
      <c r="DZ107" s="214" t="str">
        <f>IFERROR(IF(AND('Classificação geral'!$J100="mas",'Classificação geral'!$K100=2,'Classificação geral'!$G100="pct"),'Classificação geral'!$A100,""),"")</f>
        <v/>
      </c>
      <c r="EA107" s="214" t="str">
        <f>IFERROR(IF(AND('Classificação geral'!$J100="mas",'Classificação geral'!$K100=2,'Classificação geral'!$G100="pct"),'Classificação geral'!$B100,""),"")</f>
        <v/>
      </c>
      <c r="EB107" s="215" t="str">
        <f>IF($EA107='Classificação geral'!$B100,'Classificação geral'!$C100,"")</f>
        <v/>
      </c>
      <c r="EC107" s="215" t="str">
        <f>IF($EA107='Classificação geral'!$B100,'Classificação geral'!$D100,"")</f>
        <v/>
      </c>
      <c r="ED107" s="215" t="str">
        <f>IF($EA107='Classificação geral'!$B100,'Classificação geral'!$J100,"")</f>
        <v/>
      </c>
      <c r="EE107" s="214" t="str">
        <f>IFERROR(IF(AND($ED107="mas",'Classificação geral'!$K100=2),'Classificação geral'!K100,""),"")</f>
        <v/>
      </c>
      <c r="EF107" s="214" t="str">
        <f>IFERROR(IF(AND($ED107="mas",'Classificação geral'!$K100=2),'Classificação geral'!AG100,""),"")</f>
        <v/>
      </c>
      <c r="EG107" s="214" t="str">
        <f>IFERROR(IF(AND($ED107="mas",'Classificação geral'!$K100=2),'Classificação geral'!M100,""),"")</f>
        <v/>
      </c>
      <c r="EH107" s="214" t="str">
        <f>IFERROR(IF(AND($ED107="mas",'Classificação geral'!$K100=2),'Classificação geral'!N100,""),"")</f>
        <v/>
      </c>
      <c r="EI107" s="214" t="str">
        <f>IFERROR(IF(AND($ED107="mas",'Classificação geral'!$K100=2),'Classificação geral'!O100,""),"")</f>
        <v/>
      </c>
      <c r="EJ107" s="214" t="str">
        <f>IFERROR(IF(AND($ED107="mas",'Classificação geral'!$K100=2),'Classificação geral'!AH100,""),"")</f>
        <v/>
      </c>
      <c r="EK107" s="216" t="str">
        <f>IFERROR(RANK(EJ107,EJ:EJ,0)+ COUNTIF(EJ$12:$GJ$12,EJ107),"")</f>
        <v/>
      </c>
      <c r="EL107" s="209"/>
      <c r="EM107" s="214" t="str">
        <f>IFERROR(IF(AND('Classificação geral'!$J100="fem",'Classificação geral'!$K100=3,'Classificação geral'!$G100="pct"),'Classificação geral'!$A100,""),"")</f>
        <v/>
      </c>
      <c r="EN107" s="214" t="str">
        <f>IFERROR(IF(AND('Classificação geral'!$J100="fem",'Classificação geral'!$K100=3,'Classificação geral'!$G100="pct"),'Classificação geral'!$B100,""),"")</f>
        <v/>
      </c>
      <c r="EO107" s="215" t="str">
        <f>IF($EN107='Classificação geral'!$B100,'Classificação geral'!$C100,"")</f>
        <v/>
      </c>
      <c r="EP107" s="215" t="str">
        <f>IF($EN107='Classificação geral'!$B100,'Classificação geral'!$D100,"")</f>
        <v/>
      </c>
      <c r="EQ107" s="215" t="str">
        <f>IF($EN107='Classificação geral'!$B100,'Classificação geral'!$J100,"")</f>
        <v/>
      </c>
      <c r="ER107" s="215" t="str">
        <f>IF($EQ107='Classificação geral'!$J100,'Classificação geral'!$K100,"")</f>
        <v/>
      </c>
      <c r="ES107" s="215" t="str">
        <f>IF($ER107='Classificação geral'!$K100,'Classificação geral'!$AG100,"")</f>
        <v/>
      </c>
      <c r="ET107" s="215" t="str">
        <f>IF($ER107='Classificação geral'!$K100,'Classificação geral'!$M100,"")</f>
        <v/>
      </c>
      <c r="EU107" s="215" t="str">
        <f>IF($ER107='Classificação geral'!$K100,'Classificação geral'!$N100,"")</f>
        <v/>
      </c>
      <c r="EV107" s="215" t="str">
        <f>IF($ER107='Classificação geral'!$K100,'Classificação geral'!$O100,"")</f>
        <v/>
      </c>
      <c r="EW107" s="215" t="str">
        <f>IF($ER107='Classificação geral'!$K100,'Classificação geral'!$AH100,"")</f>
        <v/>
      </c>
      <c r="EX107" s="216" t="str">
        <f>IFERROR(RANK(EW107,EW:EW,0)+ COUNTIF(EW$12:$GW105,EW107),"")</f>
        <v/>
      </c>
      <c r="EY107" s="209"/>
      <c r="EZ107" s="214" t="str">
        <f>IFERROR(IF(AND('Classificação geral'!$J100="mas",'Classificação geral'!$K100=3,'Classificação geral'!$G100="PCT"),'Classificação geral'!$A100,""),"")</f>
        <v/>
      </c>
      <c r="FA107" s="214" t="str">
        <f>IFERROR(IF(AND('Classificação geral'!$J100="mas",'Classificação geral'!$K100=3,'Classificação geral'!$G100="PCT"),'Classificação geral'!$B100,""),"")</f>
        <v/>
      </c>
      <c r="FB107" s="215" t="str">
        <f>IF($FA107='Classificação geral'!$B100,'Classificação geral'!$C100,"")</f>
        <v/>
      </c>
      <c r="FC107" s="215" t="str">
        <f>IF($FA107='Classificação geral'!$B100,'Classificação geral'!$D100,"")</f>
        <v/>
      </c>
      <c r="FD107" s="215" t="str">
        <f>IF($FA107='Classificação geral'!$B100,'Classificação geral'!$J100,"")</f>
        <v/>
      </c>
      <c r="FE107" s="214" t="str">
        <f>IFERROR(IF(AND($FD107="mas",'Classificação geral'!$K100=3),'Classificação geral'!K100,""),"")</f>
        <v/>
      </c>
      <c r="FF107" s="214" t="str">
        <f>IFERROR(IF(AND($FD107="mas",'Classificação geral'!$K100=3),'Classificação geral'!AG100,""),"")</f>
        <v/>
      </c>
      <c r="FG107" s="214" t="str">
        <f>IFERROR(IF(AND($FD107="mas",'Classificação geral'!$K100=3),'Classificação geral'!M100,""),"")</f>
        <v/>
      </c>
      <c r="FH107" s="214" t="str">
        <f>IFERROR(IF(AND($FD107="mas",'Classificação geral'!$K100=3),'Classificação geral'!N100,""),"")</f>
        <v/>
      </c>
      <c r="FI107" s="214" t="str">
        <f>IFERROR(IF(AND($FD107="mas",'Classificação geral'!$K100=3),'Classificação geral'!O100,""),"")</f>
        <v/>
      </c>
      <c r="FJ107" s="214" t="str">
        <f>IFERROR(IF(AND($FD107="mas",'Classificação geral'!$K100=3),'Classificação geral'!AH100,""),"")</f>
        <v/>
      </c>
      <c r="FK107" s="216" t="str">
        <f>IFERROR(RANK(FJ107,FJ:FJ,0)+ COUNTIF(FJ$12:$FJ105,FJ107),"")</f>
        <v/>
      </c>
    </row>
    <row r="108" spans="2:167" s="199" customFormat="1" ht="24.75" customHeight="1" x14ac:dyDescent="0.4">
      <c r="B108" s="207"/>
      <c r="C108" s="200"/>
      <c r="D108" s="200"/>
      <c r="E108" s="200"/>
      <c r="F108" s="201"/>
      <c r="G108" s="201"/>
      <c r="H108" s="201"/>
      <c r="I108" s="201"/>
      <c r="J108" s="201"/>
      <c r="K108" s="202"/>
      <c r="L108" s="202"/>
      <c r="M108" s="202"/>
      <c r="N108" s="202"/>
      <c r="O108" s="202"/>
      <c r="P108" s="203"/>
      <c r="Q108" s="203"/>
      <c r="R108" s="200"/>
      <c r="S108" s="204"/>
      <c r="T108" s="204"/>
      <c r="U108" s="204"/>
      <c r="V108" s="204"/>
      <c r="W108" s="204"/>
      <c r="X108" s="202"/>
      <c r="Y108" s="202"/>
      <c r="AB108" s="202"/>
      <c r="AC108" s="200"/>
      <c r="AD108" s="200"/>
      <c r="AE108" s="201"/>
      <c r="AF108" s="201"/>
      <c r="AG108" s="201"/>
      <c r="AH108" s="201"/>
      <c r="AI108" s="201"/>
      <c r="AJ108" s="201"/>
      <c r="AK108" s="202"/>
      <c r="AL108" s="202"/>
      <c r="AM108" s="202"/>
      <c r="AN108" s="202"/>
      <c r="AO108" s="202"/>
      <c r="AP108" s="203"/>
      <c r="AQ108" s="203"/>
      <c r="AR108" s="201"/>
      <c r="AS108" s="204"/>
      <c r="AT108" s="204"/>
      <c r="AU108" s="204"/>
      <c r="AV108" s="204"/>
      <c r="AW108" s="204"/>
      <c r="AX108" s="202"/>
      <c r="AY108" s="202"/>
      <c r="BB108" s="207"/>
      <c r="BC108" s="200"/>
      <c r="BD108" s="200"/>
      <c r="BE108" s="203"/>
      <c r="BF108" s="201"/>
      <c r="BG108" s="201"/>
      <c r="BH108" s="201"/>
      <c r="BI108" s="201"/>
      <c r="BJ108" s="201"/>
      <c r="BK108" s="202"/>
      <c r="BL108" s="202"/>
      <c r="BM108" s="202"/>
      <c r="BN108" s="202"/>
      <c r="BO108" s="202"/>
      <c r="BP108" s="203"/>
      <c r="BQ108" s="203"/>
      <c r="BR108" s="203"/>
      <c r="BS108" s="204"/>
      <c r="BT108" s="204"/>
      <c r="BU108" s="204"/>
      <c r="BV108" s="204"/>
      <c r="BW108" s="204"/>
      <c r="BX108" s="202"/>
      <c r="BY108" s="202"/>
      <c r="CM108" s="214" t="str">
        <f>IFERROR(IF(AND('Classificação geral'!$J101="FEM",'Classificação geral'!$K101=1,'Classificação geral'!G101="PCT"),'Classificação geral'!A101,""),"")</f>
        <v/>
      </c>
      <c r="CN108" s="214" t="str">
        <f>IFERROR(IF(AND('Classificação geral'!$J101="FEM",'Classificação geral'!$K101=1,'Classificação geral'!G101="PCT"),'Classificação geral'!$B101,""),"")</f>
        <v/>
      </c>
      <c r="CO108" s="215" t="str">
        <f>IF($CN108='Classificação geral'!$B101,'Classificação geral'!$C101,"")</f>
        <v/>
      </c>
      <c r="CP108" s="215" t="str">
        <f>IF($CN108='Classificação geral'!$B101,'Classificação geral'!$D101,"")</f>
        <v/>
      </c>
      <c r="CQ108" s="215" t="str">
        <f>IF($CN108='Classificação geral'!$B101,'Classificação geral'!$J101,"")</f>
        <v/>
      </c>
      <c r="CR108" s="215" t="str">
        <f>IF($CQ108='Classificação geral'!$J101,'Classificação geral'!$K101,"")</f>
        <v/>
      </c>
      <c r="CS108" s="205" t="str">
        <f>IF($CR108='Classificação geral'!$K101,'Classificação geral'!$AG101,"")</f>
        <v/>
      </c>
      <c r="CT108" s="215" t="str">
        <f>IF($CR108='Classificação geral'!$K101,'Classificação geral'!$M101,"")</f>
        <v/>
      </c>
      <c r="CU108" s="215" t="str">
        <f>IF($CR108='Classificação geral'!$K101,'Classificação geral'!$N101,"")</f>
        <v/>
      </c>
      <c r="CV108" s="215" t="str">
        <f>IF($CR108='Classificação geral'!$K101,'Classificação geral'!$O101,"")</f>
        <v/>
      </c>
      <c r="CW108" s="309" t="str">
        <f>IF($CR108='Classificação geral'!$K101,'Classificação geral'!$AH101,"")</f>
        <v/>
      </c>
      <c r="CX108" s="216" t="str">
        <f>IFERROR(RANK(CW108,CW:CW,0)+ COUNTIF($CW$12:CW107,CW108),"")</f>
        <v/>
      </c>
      <c r="CY108" s="209" t="str">
        <f ca="1">IFERROR(RDEM(CX108,CX:CX,0),"")</f>
        <v/>
      </c>
      <c r="CZ108" s="214" t="str">
        <f>IFERROR(IF(AND('Classificação geral'!$J101="mas",'Classificação geral'!$K101=1,'Classificação geral'!$G101="pct"),'Classificação geral'!$A101,""),"")</f>
        <v/>
      </c>
      <c r="DA108" s="214" t="str">
        <f>IFERROR(IF(AND('Classificação geral'!$J101="mas",'Classificação geral'!$K101=1,'Classificação geral'!$G101="PCT"),'Classificação geral'!$B101,""),"")</f>
        <v/>
      </c>
      <c r="DB108" s="215" t="str">
        <f>IF($DA108='Classificação geral'!$B101,'Classificação geral'!$C101,"")</f>
        <v/>
      </c>
      <c r="DC108" s="215" t="str">
        <f>IF($DA108='Classificação geral'!$B101,'Classificação geral'!$D101,"")</f>
        <v/>
      </c>
      <c r="DD108" s="215" t="str">
        <f>IF($DA108='Classificação geral'!$B101,'Classificação geral'!$J101,"")</f>
        <v/>
      </c>
      <c r="DE108" s="214" t="str">
        <f>IFERROR(IF(AND($DD108="mas",'Classificação geral'!$K101=1),'Classificação geral'!K101,""),"")</f>
        <v/>
      </c>
      <c r="DF108" s="214" t="str">
        <f>IFERROR(IF(AND($DD108="mas",'Classificação geral'!$K101=1),'Classificação geral'!AG101,""),"")</f>
        <v/>
      </c>
      <c r="DG108" s="214" t="str">
        <f>IFERROR(IF(AND($DD108="mas",'Classificação geral'!$K101=1),'Classificação geral'!M101,""),"")</f>
        <v/>
      </c>
      <c r="DH108" s="214" t="str">
        <f>IFERROR(IF(AND($DD108="mas",'Classificação geral'!$K101=1),'Classificação geral'!N101,""),"")</f>
        <v/>
      </c>
      <c r="DI108" s="214" t="str">
        <f>IFERROR(IF(AND($DD108="mas",'Classificação geral'!$K101=1),'Classificação geral'!O101,""),"")</f>
        <v/>
      </c>
      <c r="DJ108" s="214" t="str">
        <f>IFERROR(IF(AND($DD108="mas",'Classificação geral'!$K101=1),'Classificação geral'!AH101,""),"")</f>
        <v/>
      </c>
      <c r="DK108" s="216" t="str">
        <f>IFERROR(RANK(DJ108,DJ95:DJ294,0)+ COUNTIF($DJ$12:DJ107,DJ108),"")</f>
        <v/>
      </c>
      <c r="DL108" s="209"/>
      <c r="DM108" s="214" t="str">
        <f>IFERROR(IF(AND('Classificação geral'!$J101="fem",'Classificação geral'!$K101=2,'Classificação geral'!$G101="pct"),'Classificação geral'!$A101,""),"")</f>
        <v/>
      </c>
      <c r="DN108" s="214" t="str">
        <f>IFERROR(IF(AND('Classificação geral'!$J101="fem",'Classificação geral'!$K101=2,'Classificação geral'!$G101="pct"),'Classificação geral'!$B101,""),"")</f>
        <v/>
      </c>
      <c r="DO108" s="215" t="str">
        <f>IF($DN108='Classificação geral'!$B101,'Classificação geral'!$C101,"")</f>
        <v/>
      </c>
      <c r="DP108" s="215" t="str">
        <f>IF($DN108='Classificação geral'!$B101,'Classificação geral'!$D101,"")</f>
        <v/>
      </c>
      <c r="DQ108" s="215" t="str">
        <f>IF($DN108='Classificação geral'!$B101,'Classificação geral'!$J101,"")</f>
        <v/>
      </c>
      <c r="DR108" s="214" t="str">
        <f>IFERROR(IF(AND($DQ108="fem",'Classificação geral'!$K101=2),'Classificação geral'!K101,""),"")</f>
        <v/>
      </c>
      <c r="DS108" s="214" t="str">
        <f>IFERROR(IF(AND($DQ108="fem",'Classificação geral'!$K101=2),'Classificação geral'!AG101,""),"")</f>
        <v/>
      </c>
      <c r="DT108" s="214" t="str">
        <f>IFERROR(IF(AND($DQ108="fem",'Classificação geral'!$K101=2),'Classificação geral'!M101,""),"")</f>
        <v/>
      </c>
      <c r="DU108" s="214" t="str">
        <f>IFERROR(IF(AND($DQ108="fem",'Classificação geral'!$K101=2),'Classificação geral'!N101,""),"")</f>
        <v/>
      </c>
      <c r="DV108" s="214" t="str">
        <f>IFERROR(IF(AND($DQ108="fem",'Classificação geral'!$K101=2),'Classificação geral'!O101,""),"")</f>
        <v/>
      </c>
      <c r="DW108" s="214" t="str">
        <f>IFERROR(IF(AND($DQ108="fem",'Classificação geral'!$K101=2),'Classificação geral'!AH101,""),"")</f>
        <v/>
      </c>
      <c r="DX108" s="216" t="str">
        <f>IFERROR(RANK(DW108,DW:DW,0)+ COUNTIF(DW$12:$DW106,DW108),"")</f>
        <v/>
      </c>
      <c r="DY108" s="209"/>
      <c r="DZ108" s="214" t="str">
        <f>IFERROR(IF(AND('Classificação geral'!$J101="mas",'Classificação geral'!$K101=2,'Classificação geral'!$G101="pct"),'Classificação geral'!$A101,""),"")</f>
        <v/>
      </c>
      <c r="EA108" s="214" t="str">
        <f>IFERROR(IF(AND('Classificação geral'!$J101="mas",'Classificação geral'!$K101=2,'Classificação geral'!$G101="pct"),'Classificação geral'!$B101,""),"")</f>
        <v/>
      </c>
      <c r="EB108" s="215" t="str">
        <f>IF($EA108='Classificação geral'!$B101,'Classificação geral'!$C101,"")</f>
        <v/>
      </c>
      <c r="EC108" s="215" t="str">
        <f>IF($EA108='Classificação geral'!$B101,'Classificação geral'!$D101,"")</f>
        <v/>
      </c>
      <c r="ED108" s="215" t="str">
        <f>IF($EA108='Classificação geral'!$B101,'Classificação geral'!$J101,"")</f>
        <v/>
      </c>
      <c r="EE108" s="214" t="str">
        <f>IFERROR(IF(AND($ED108="mas",'Classificação geral'!$K101=2),'Classificação geral'!K101,""),"")</f>
        <v/>
      </c>
      <c r="EF108" s="214" t="str">
        <f>IFERROR(IF(AND($ED108="mas",'Classificação geral'!$K101=2),'Classificação geral'!AG101,""),"")</f>
        <v/>
      </c>
      <c r="EG108" s="214" t="str">
        <f>IFERROR(IF(AND($ED108="mas",'Classificação geral'!$K101=2),'Classificação geral'!M101,""),"")</f>
        <v/>
      </c>
      <c r="EH108" s="214" t="str">
        <f>IFERROR(IF(AND($ED108="mas",'Classificação geral'!$K101=2),'Classificação geral'!N101,""),"")</f>
        <v/>
      </c>
      <c r="EI108" s="214" t="str">
        <f>IFERROR(IF(AND($ED108="mas",'Classificação geral'!$K101=2),'Classificação geral'!O101,""),"")</f>
        <v/>
      </c>
      <c r="EJ108" s="214" t="str">
        <f>IFERROR(IF(AND($ED108="mas",'Classificação geral'!$K101=2),'Classificação geral'!AH101,""),"")</f>
        <v/>
      </c>
      <c r="EK108" s="216" t="str">
        <f>IFERROR(RANK(EJ108,EJ:EJ,0)+ COUNTIF(EJ$12:$GJ$12,EJ108),"")</f>
        <v/>
      </c>
      <c r="EL108" s="209"/>
      <c r="EM108" s="214" t="str">
        <f>IFERROR(IF(AND('Classificação geral'!$J101="fem",'Classificação geral'!$K101=3,'Classificação geral'!$G101="pct"),'Classificação geral'!$A101,""),"")</f>
        <v/>
      </c>
      <c r="EN108" s="214" t="str">
        <f>IFERROR(IF(AND('Classificação geral'!$J101="fem",'Classificação geral'!$K101=3,'Classificação geral'!$G101="pct"),'Classificação geral'!$B101,""),"")</f>
        <v/>
      </c>
      <c r="EO108" s="215" t="str">
        <f>IF($EN108='Classificação geral'!$B101,'Classificação geral'!$C101,"")</f>
        <v/>
      </c>
      <c r="EP108" s="215" t="str">
        <f>IF($EN108='Classificação geral'!$B101,'Classificação geral'!$D101,"")</f>
        <v/>
      </c>
      <c r="EQ108" s="215" t="str">
        <f>IF($EN108='Classificação geral'!$B101,'Classificação geral'!$J101,"")</f>
        <v/>
      </c>
      <c r="ER108" s="215" t="str">
        <f>IF($EQ108='Classificação geral'!$J101,'Classificação geral'!$K101,"")</f>
        <v/>
      </c>
      <c r="ES108" s="215" t="str">
        <f>IF($ER108='Classificação geral'!$K101,'Classificação geral'!$AG101,"")</f>
        <v/>
      </c>
      <c r="ET108" s="215" t="str">
        <f>IF($ER108='Classificação geral'!$K101,'Classificação geral'!$M101,"")</f>
        <v/>
      </c>
      <c r="EU108" s="215" t="str">
        <f>IF($ER108='Classificação geral'!$K101,'Classificação geral'!$N101,"")</f>
        <v/>
      </c>
      <c r="EV108" s="215" t="str">
        <f>IF($ER108='Classificação geral'!$K101,'Classificação geral'!$O101,"")</f>
        <v/>
      </c>
      <c r="EW108" s="215" t="str">
        <f>IF($ER108='Classificação geral'!$K101,'Classificação geral'!$AH101,"")</f>
        <v/>
      </c>
      <c r="EX108" s="216" t="str">
        <f>IFERROR(RANK(EW108,EW:EW,0)+ COUNTIF(EW$12:$GW106,EW108),"")</f>
        <v/>
      </c>
      <c r="EY108" s="209"/>
      <c r="EZ108" s="214" t="str">
        <f>IFERROR(IF(AND('Classificação geral'!$J101="mas",'Classificação geral'!$K101=3,'Classificação geral'!$G101="PCT"),'Classificação geral'!$A101,""),"")</f>
        <v/>
      </c>
      <c r="FA108" s="214" t="str">
        <f>IFERROR(IF(AND('Classificação geral'!$J101="mas",'Classificação geral'!$K101=3,'Classificação geral'!$G101="PCT"),'Classificação geral'!$B101,""),"")</f>
        <v/>
      </c>
      <c r="FB108" s="215" t="str">
        <f>IF($FA108='Classificação geral'!$B101,'Classificação geral'!$C101,"")</f>
        <v/>
      </c>
      <c r="FC108" s="215" t="str">
        <f>IF($FA108='Classificação geral'!$B101,'Classificação geral'!$D101,"")</f>
        <v/>
      </c>
      <c r="FD108" s="215" t="str">
        <f>IF($FA108='Classificação geral'!$B101,'Classificação geral'!$J101,"")</f>
        <v/>
      </c>
      <c r="FE108" s="214" t="str">
        <f>IFERROR(IF(AND($FD108="mas",'Classificação geral'!$K101=3),'Classificação geral'!K101,""),"")</f>
        <v/>
      </c>
      <c r="FF108" s="214" t="str">
        <f>IFERROR(IF(AND($FD108="mas",'Classificação geral'!$K101=3),'Classificação geral'!AG101,""),"")</f>
        <v/>
      </c>
      <c r="FG108" s="214" t="str">
        <f>IFERROR(IF(AND($FD108="mas",'Classificação geral'!$K101=3),'Classificação geral'!M101,""),"")</f>
        <v/>
      </c>
      <c r="FH108" s="214" t="str">
        <f>IFERROR(IF(AND($FD108="mas",'Classificação geral'!$K101=3),'Classificação geral'!N101,""),"")</f>
        <v/>
      </c>
      <c r="FI108" s="214" t="str">
        <f>IFERROR(IF(AND($FD108="mas",'Classificação geral'!$K101=3),'Classificação geral'!O101,""),"")</f>
        <v/>
      </c>
      <c r="FJ108" s="214" t="str">
        <f>IFERROR(IF(AND($FD108="mas",'Classificação geral'!$K101=3),'Classificação geral'!AH101,""),"")</f>
        <v/>
      </c>
      <c r="FK108" s="216" t="str">
        <f>IFERROR(RANK(FJ108,FJ:FJ,0)+ COUNTIF(FJ$12:$FJ106,FJ108),"")</f>
        <v/>
      </c>
    </row>
    <row r="109" spans="2:167" s="199" customFormat="1" ht="24.75" customHeight="1" x14ac:dyDescent="0.4">
      <c r="B109" s="207"/>
      <c r="C109" s="200"/>
      <c r="D109" s="200"/>
      <c r="E109" s="200"/>
      <c r="F109" s="201"/>
      <c r="G109" s="201"/>
      <c r="H109" s="201"/>
      <c r="I109" s="201"/>
      <c r="J109" s="201"/>
      <c r="K109" s="202"/>
      <c r="L109" s="202"/>
      <c r="M109" s="202"/>
      <c r="N109" s="202"/>
      <c r="O109" s="202"/>
      <c r="P109" s="203"/>
      <c r="Q109" s="203"/>
      <c r="R109" s="200"/>
      <c r="S109" s="204"/>
      <c r="T109" s="204"/>
      <c r="U109" s="204"/>
      <c r="V109" s="204"/>
      <c r="W109" s="204"/>
      <c r="X109" s="202"/>
      <c r="Y109" s="202"/>
      <c r="AB109" s="202"/>
      <c r="AC109" s="200"/>
      <c r="AD109" s="200"/>
      <c r="AE109" s="201"/>
      <c r="AF109" s="201"/>
      <c r="AG109" s="201"/>
      <c r="AH109" s="201"/>
      <c r="AI109" s="201"/>
      <c r="AJ109" s="201"/>
      <c r="AK109" s="202"/>
      <c r="AL109" s="202"/>
      <c r="AM109" s="202"/>
      <c r="AN109" s="202"/>
      <c r="AO109" s="202"/>
      <c r="AP109" s="203"/>
      <c r="AQ109" s="203"/>
      <c r="AR109" s="201"/>
      <c r="AS109" s="204"/>
      <c r="AT109" s="204"/>
      <c r="AU109" s="204"/>
      <c r="AV109" s="204"/>
      <c r="AW109" s="204"/>
      <c r="AX109" s="202"/>
      <c r="AY109" s="202"/>
      <c r="BB109" s="207"/>
      <c r="BC109" s="200"/>
      <c r="BD109" s="200"/>
      <c r="BE109" s="203"/>
      <c r="BF109" s="201"/>
      <c r="BG109" s="201"/>
      <c r="BH109" s="201"/>
      <c r="BI109" s="201"/>
      <c r="BJ109" s="201"/>
      <c r="BK109" s="202"/>
      <c r="BL109" s="202"/>
      <c r="BM109" s="202"/>
      <c r="BN109" s="202"/>
      <c r="BO109" s="202"/>
      <c r="BP109" s="203"/>
      <c r="BQ109" s="203"/>
      <c r="BR109" s="203"/>
      <c r="BS109" s="204"/>
      <c r="BT109" s="204"/>
      <c r="BU109" s="204"/>
      <c r="BV109" s="204"/>
      <c r="BW109" s="204"/>
      <c r="BX109" s="202"/>
      <c r="BY109" s="202"/>
      <c r="CM109" s="214" t="str">
        <f>IFERROR(IF(AND('Classificação geral'!$J102="FEM",'Classificação geral'!$K102=1,'Classificação geral'!G102="PCT"),'Classificação geral'!A102,""),"")</f>
        <v/>
      </c>
      <c r="CN109" s="214" t="str">
        <f>IFERROR(IF(AND('Classificação geral'!$J102="FEM",'Classificação geral'!$K102=1,'Classificação geral'!G102="PCT"),'Classificação geral'!$B102,""),"")</f>
        <v/>
      </c>
      <c r="CO109" s="215" t="str">
        <f>IF($CN109='Classificação geral'!$B102,'Classificação geral'!$C102,"")</f>
        <v/>
      </c>
      <c r="CP109" s="215" t="str">
        <f>IF($CN109='Classificação geral'!$B102,'Classificação geral'!$D102,"")</f>
        <v/>
      </c>
      <c r="CQ109" s="215" t="str">
        <f>IF($CN109='Classificação geral'!$B102,'Classificação geral'!$J102,"")</f>
        <v/>
      </c>
      <c r="CR109" s="215" t="str">
        <f>IF($CQ109='Classificação geral'!$J102,'Classificação geral'!$K102,"")</f>
        <v/>
      </c>
      <c r="CS109" s="205" t="str">
        <f>IF($CR109='Classificação geral'!$K102,'Classificação geral'!$AG102,"")</f>
        <v/>
      </c>
      <c r="CT109" s="215" t="str">
        <f>IF($CR109='Classificação geral'!$K102,'Classificação geral'!$M102,"")</f>
        <v/>
      </c>
      <c r="CU109" s="215" t="str">
        <f>IF($CR109='Classificação geral'!$K102,'Classificação geral'!$N102,"")</f>
        <v/>
      </c>
      <c r="CV109" s="215" t="str">
        <f>IF($CR109='Classificação geral'!$K102,'Classificação geral'!$O102,"")</f>
        <v/>
      </c>
      <c r="CW109" s="309" t="str">
        <f>IF($CR109='Classificação geral'!$K102,'Classificação geral'!$AH102,"")</f>
        <v/>
      </c>
      <c r="CX109" s="216" t="str">
        <f>IFERROR(RANK(CW109,CW:CW,0)+ COUNTIF($CW$12:CW108,CW109),"")</f>
        <v/>
      </c>
      <c r="CY109" s="209" t="str">
        <f ca="1">IFERROR(RDEM(CX109,CX:CX,0),"")</f>
        <v/>
      </c>
      <c r="CZ109" s="214" t="str">
        <f>IFERROR(IF(AND('Classificação geral'!$J102="mas",'Classificação geral'!$K102=1,'Classificação geral'!$G102="pct"),'Classificação geral'!$A102,""),"")</f>
        <v/>
      </c>
      <c r="DA109" s="214" t="str">
        <f>IFERROR(IF(AND('Classificação geral'!$J102="mas",'Classificação geral'!$K102=1,'Classificação geral'!$G102="PCT"),'Classificação geral'!$B102,""),"")</f>
        <v/>
      </c>
      <c r="DB109" s="215" t="str">
        <f>IF($DA109='Classificação geral'!$B102,'Classificação geral'!$C102,"")</f>
        <v/>
      </c>
      <c r="DC109" s="215" t="str">
        <f>IF($DA109='Classificação geral'!$B102,'Classificação geral'!$D102,"")</f>
        <v/>
      </c>
      <c r="DD109" s="215" t="str">
        <f>IF($DA109='Classificação geral'!$B102,'Classificação geral'!$J102,"")</f>
        <v/>
      </c>
      <c r="DE109" s="214" t="str">
        <f>IFERROR(IF(AND($DD109="mas",'Classificação geral'!$K102=1),'Classificação geral'!K102,""),"")</f>
        <v/>
      </c>
      <c r="DF109" s="214" t="str">
        <f>IFERROR(IF(AND($DD109="mas",'Classificação geral'!$K102=1),'Classificação geral'!AG102,""),"")</f>
        <v/>
      </c>
      <c r="DG109" s="214" t="str">
        <f>IFERROR(IF(AND($DD109="mas",'Classificação geral'!$K102=1),'Classificação geral'!M102,""),"")</f>
        <v/>
      </c>
      <c r="DH109" s="214" t="str">
        <f>IFERROR(IF(AND($DD109="mas",'Classificação geral'!$K102=1),'Classificação geral'!N102,""),"")</f>
        <v/>
      </c>
      <c r="DI109" s="214" t="str">
        <f>IFERROR(IF(AND($DD109="mas",'Classificação geral'!$K102=1),'Classificação geral'!O102,""),"")</f>
        <v/>
      </c>
      <c r="DJ109" s="214" t="str">
        <f>IFERROR(IF(AND($DD109="mas",'Classificação geral'!$K102=1),'Classificação geral'!AH102,""),"")</f>
        <v/>
      </c>
      <c r="DK109" s="216" t="str">
        <f>IFERROR(RANK(DJ109,DJ96:DJ295,0)+ COUNTIF($DJ$12:DJ108,DJ109),"")</f>
        <v/>
      </c>
      <c r="DL109" s="209"/>
      <c r="DM109" s="214" t="str">
        <f>IFERROR(IF(AND('Classificação geral'!$J102="fem",'Classificação geral'!$K102=2,'Classificação geral'!$G102="pct"),'Classificação geral'!$A102,""),"")</f>
        <v/>
      </c>
      <c r="DN109" s="214" t="str">
        <f>IFERROR(IF(AND('Classificação geral'!$J102="fem",'Classificação geral'!$K102=2,'Classificação geral'!$G102="pct"),'Classificação geral'!$B102,""),"")</f>
        <v/>
      </c>
      <c r="DO109" s="215" t="str">
        <f>IF($DN109='Classificação geral'!$B102,'Classificação geral'!$C102,"")</f>
        <v/>
      </c>
      <c r="DP109" s="215" t="str">
        <f>IF($DN109='Classificação geral'!$B102,'Classificação geral'!$D102,"")</f>
        <v/>
      </c>
      <c r="DQ109" s="215" t="str">
        <f>IF($DN109='Classificação geral'!$B102,'Classificação geral'!$J102,"")</f>
        <v/>
      </c>
      <c r="DR109" s="214" t="str">
        <f>IFERROR(IF(AND($DQ109="fem",'Classificação geral'!$K102=2),'Classificação geral'!K102,""),"")</f>
        <v/>
      </c>
      <c r="DS109" s="214" t="str">
        <f>IFERROR(IF(AND($DQ109="fem",'Classificação geral'!$K102=2),'Classificação geral'!AG102,""),"")</f>
        <v/>
      </c>
      <c r="DT109" s="214" t="str">
        <f>IFERROR(IF(AND($DQ109="fem",'Classificação geral'!$K102=2),'Classificação geral'!M102,""),"")</f>
        <v/>
      </c>
      <c r="DU109" s="214" t="str">
        <f>IFERROR(IF(AND($DQ109="fem",'Classificação geral'!$K102=2),'Classificação geral'!N102,""),"")</f>
        <v/>
      </c>
      <c r="DV109" s="214" t="str">
        <f>IFERROR(IF(AND($DQ109="fem",'Classificação geral'!$K102=2),'Classificação geral'!O102,""),"")</f>
        <v/>
      </c>
      <c r="DW109" s="214" t="str">
        <f>IFERROR(IF(AND($DQ109="fem",'Classificação geral'!$K102=2),'Classificação geral'!AH102,""),"")</f>
        <v/>
      </c>
      <c r="DX109" s="216" t="str">
        <f>IFERROR(RANK(DW109,DW:DW,0)+ COUNTIF(DW$12:$DW107,DW109),"")</f>
        <v/>
      </c>
      <c r="DY109" s="209"/>
      <c r="DZ109" s="214" t="str">
        <f>IFERROR(IF(AND('Classificação geral'!$J102="mas",'Classificação geral'!$K102=2,'Classificação geral'!$G102="pct"),'Classificação geral'!$A102,""),"")</f>
        <v/>
      </c>
      <c r="EA109" s="214" t="str">
        <f>IFERROR(IF(AND('Classificação geral'!$J102="mas",'Classificação geral'!$K102=2,'Classificação geral'!$G102="pct"),'Classificação geral'!$B102,""),"")</f>
        <v/>
      </c>
      <c r="EB109" s="215" t="str">
        <f>IF($EA109='Classificação geral'!$B102,'Classificação geral'!$C102,"")</f>
        <v/>
      </c>
      <c r="EC109" s="215" t="str">
        <f>IF($EA109='Classificação geral'!$B102,'Classificação geral'!$D102,"")</f>
        <v/>
      </c>
      <c r="ED109" s="215" t="str">
        <f>IF($EA109='Classificação geral'!$B102,'Classificação geral'!$J102,"")</f>
        <v/>
      </c>
      <c r="EE109" s="214" t="str">
        <f>IFERROR(IF(AND($ED109="mas",'Classificação geral'!$K102=2),'Classificação geral'!K102,""),"")</f>
        <v/>
      </c>
      <c r="EF109" s="214" t="str">
        <f>IFERROR(IF(AND($ED109="mas",'Classificação geral'!$K102=2),'Classificação geral'!AG102,""),"")</f>
        <v/>
      </c>
      <c r="EG109" s="214" t="str">
        <f>IFERROR(IF(AND($ED109="mas",'Classificação geral'!$K102=2),'Classificação geral'!M102,""),"")</f>
        <v/>
      </c>
      <c r="EH109" s="214" t="str">
        <f>IFERROR(IF(AND($ED109="mas",'Classificação geral'!$K102=2),'Classificação geral'!N102,""),"")</f>
        <v/>
      </c>
      <c r="EI109" s="214" t="str">
        <f>IFERROR(IF(AND($ED109="mas",'Classificação geral'!$K102=2),'Classificação geral'!O102,""),"")</f>
        <v/>
      </c>
      <c r="EJ109" s="214" t="str">
        <f>IFERROR(IF(AND($ED109="mas",'Classificação geral'!$K102=2),'Classificação geral'!AH102,""),"")</f>
        <v/>
      </c>
      <c r="EK109" s="216" t="str">
        <f>IFERROR(RANK(EJ109,EJ:EJ,0)+ COUNTIF(EJ$12:$GJ$12,EJ109),"")</f>
        <v/>
      </c>
      <c r="EL109" s="209"/>
      <c r="EM109" s="214" t="str">
        <f>IFERROR(IF(AND('Classificação geral'!$J102="fem",'Classificação geral'!$K102=3,'Classificação geral'!$G102="pct"),'Classificação geral'!$A102,""),"")</f>
        <v/>
      </c>
      <c r="EN109" s="214" t="str">
        <f>IFERROR(IF(AND('Classificação geral'!$J102="fem",'Classificação geral'!$K102=3,'Classificação geral'!$G102="pct"),'Classificação geral'!$B102,""),"")</f>
        <v/>
      </c>
      <c r="EO109" s="215" t="str">
        <f>IF($EN109='Classificação geral'!$B102,'Classificação geral'!$C102,"")</f>
        <v/>
      </c>
      <c r="EP109" s="215" t="str">
        <f>IF($EN109='Classificação geral'!$B102,'Classificação geral'!$D102,"")</f>
        <v/>
      </c>
      <c r="EQ109" s="215" t="str">
        <f>IF($EN109='Classificação geral'!$B102,'Classificação geral'!$J102,"")</f>
        <v/>
      </c>
      <c r="ER109" s="215" t="str">
        <f>IF($EQ109='Classificação geral'!$J102,'Classificação geral'!$K102,"")</f>
        <v/>
      </c>
      <c r="ES109" s="215" t="str">
        <f>IF($ER109='Classificação geral'!$K102,'Classificação geral'!$AG102,"")</f>
        <v/>
      </c>
      <c r="ET109" s="215" t="str">
        <f>IF($ER109='Classificação geral'!$K102,'Classificação geral'!$M102,"")</f>
        <v/>
      </c>
      <c r="EU109" s="215" t="str">
        <f>IF($ER109='Classificação geral'!$K102,'Classificação geral'!$N102,"")</f>
        <v/>
      </c>
      <c r="EV109" s="215" t="str">
        <f>IF($ER109='Classificação geral'!$K102,'Classificação geral'!$O102,"")</f>
        <v/>
      </c>
      <c r="EW109" s="215" t="str">
        <f>IF($ER109='Classificação geral'!$K102,'Classificação geral'!$AH102,"")</f>
        <v/>
      </c>
      <c r="EX109" s="216" t="str">
        <f>IFERROR(RANK(EW109,EW:EW,0)+ COUNTIF(EW$12:$GW107,EW109),"")</f>
        <v/>
      </c>
      <c r="EY109" s="209"/>
      <c r="EZ109" s="214" t="str">
        <f>IFERROR(IF(AND('Classificação geral'!$J102="mas",'Classificação geral'!$K102=3,'Classificação geral'!$G102="PCT"),'Classificação geral'!$A102,""),"")</f>
        <v/>
      </c>
      <c r="FA109" s="214" t="str">
        <f>IFERROR(IF(AND('Classificação geral'!$J102="mas",'Classificação geral'!$K102=3,'Classificação geral'!$G102="PCT"),'Classificação geral'!$B102,""),"")</f>
        <v/>
      </c>
      <c r="FB109" s="215" t="str">
        <f>IF($FA109='Classificação geral'!$B102,'Classificação geral'!$C102,"")</f>
        <v/>
      </c>
      <c r="FC109" s="215" t="str">
        <f>IF($FA109='Classificação geral'!$B102,'Classificação geral'!$D102,"")</f>
        <v/>
      </c>
      <c r="FD109" s="215" t="str">
        <f>IF($FA109='Classificação geral'!$B102,'Classificação geral'!$J102,"")</f>
        <v/>
      </c>
      <c r="FE109" s="214" t="str">
        <f>IFERROR(IF(AND($FD109="mas",'Classificação geral'!$K102=3),'Classificação geral'!K102,""),"")</f>
        <v/>
      </c>
      <c r="FF109" s="214" t="str">
        <f>IFERROR(IF(AND($FD109="mas",'Classificação geral'!$K102=3),'Classificação geral'!AG102,""),"")</f>
        <v/>
      </c>
      <c r="FG109" s="214" t="str">
        <f>IFERROR(IF(AND($FD109="mas",'Classificação geral'!$K102=3),'Classificação geral'!M102,""),"")</f>
        <v/>
      </c>
      <c r="FH109" s="214" t="str">
        <f>IFERROR(IF(AND($FD109="mas",'Classificação geral'!$K102=3),'Classificação geral'!N102,""),"")</f>
        <v/>
      </c>
      <c r="FI109" s="214" t="str">
        <f>IFERROR(IF(AND($FD109="mas",'Classificação geral'!$K102=3),'Classificação geral'!O102,""),"")</f>
        <v/>
      </c>
      <c r="FJ109" s="214" t="str">
        <f>IFERROR(IF(AND($FD109="mas",'Classificação geral'!$K102=3),'Classificação geral'!AH102,""),"")</f>
        <v/>
      </c>
      <c r="FK109" s="216" t="str">
        <f>IFERROR(RANK(FJ109,FJ:FJ,0)+ COUNTIF(FJ$12:$FJ107,FJ109),"")</f>
        <v/>
      </c>
    </row>
    <row r="110" spans="2:167" s="199" customFormat="1" ht="24.75" customHeight="1" x14ac:dyDescent="0.4">
      <c r="B110" s="207"/>
      <c r="C110" s="200"/>
      <c r="D110" s="200"/>
      <c r="E110" s="200"/>
      <c r="F110" s="201"/>
      <c r="G110" s="201"/>
      <c r="H110" s="201"/>
      <c r="I110" s="201"/>
      <c r="J110" s="201"/>
      <c r="K110" s="202"/>
      <c r="L110" s="202"/>
      <c r="M110" s="202"/>
      <c r="N110" s="202"/>
      <c r="O110" s="202"/>
      <c r="P110" s="203"/>
      <c r="Q110" s="203"/>
      <c r="R110" s="200"/>
      <c r="S110" s="204"/>
      <c r="T110" s="204"/>
      <c r="U110" s="204"/>
      <c r="V110" s="204"/>
      <c r="W110" s="204"/>
      <c r="X110" s="202"/>
      <c r="Y110" s="202"/>
      <c r="AB110" s="202"/>
      <c r="AC110" s="200"/>
      <c r="AD110" s="200"/>
      <c r="AE110" s="201"/>
      <c r="AF110" s="201"/>
      <c r="AG110" s="201"/>
      <c r="AH110" s="201"/>
      <c r="AI110" s="201"/>
      <c r="AJ110" s="201"/>
      <c r="AK110" s="202"/>
      <c r="AL110" s="202"/>
      <c r="AM110" s="202"/>
      <c r="AN110" s="202"/>
      <c r="AO110" s="202"/>
      <c r="AP110" s="203"/>
      <c r="AQ110" s="203"/>
      <c r="AR110" s="201"/>
      <c r="AS110" s="204"/>
      <c r="AT110" s="204"/>
      <c r="AU110" s="204"/>
      <c r="AV110" s="204"/>
      <c r="AW110" s="204"/>
      <c r="AX110" s="202"/>
      <c r="AY110" s="202"/>
      <c r="BB110" s="207"/>
      <c r="BC110" s="200"/>
      <c r="BD110" s="200"/>
      <c r="BE110" s="203"/>
      <c r="BF110" s="201"/>
      <c r="BG110" s="201"/>
      <c r="BH110" s="201"/>
      <c r="BI110" s="201"/>
      <c r="BJ110" s="201"/>
      <c r="BK110" s="202"/>
      <c r="BL110" s="202"/>
      <c r="BM110" s="202"/>
      <c r="BN110" s="202"/>
      <c r="BO110" s="202"/>
      <c r="BP110" s="203"/>
      <c r="BQ110" s="203"/>
      <c r="BR110" s="203"/>
      <c r="BS110" s="204"/>
      <c r="BT110" s="204"/>
      <c r="BU110" s="204"/>
      <c r="BV110" s="204"/>
      <c r="BW110" s="204"/>
      <c r="BX110" s="202"/>
      <c r="BY110" s="202"/>
      <c r="CM110" s="214" t="str">
        <f>IFERROR(IF(AND('Classificação geral'!$J103="FEM",'Classificação geral'!$K103=1,'Classificação geral'!G103="PCT"),'Classificação geral'!A103,""),"")</f>
        <v/>
      </c>
      <c r="CN110" s="214" t="str">
        <f>IFERROR(IF(AND('Classificação geral'!$J103="FEM",'Classificação geral'!$K103=1,'Classificação geral'!G103="PCT"),'Classificação geral'!$B103,""),"")</f>
        <v/>
      </c>
      <c r="CO110" s="215" t="str">
        <f>IF($CN110='Classificação geral'!$B103,'Classificação geral'!$C103,"")</f>
        <v/>
      </c>
      <c r="CP110" s="215" t="str">
        <f>IF($CN110='Classificação geral'!$B103,'Classificação geral'!$D103,"")</f>
        <v/>
      </c>
      <c r="CQ110" s="215" t="str">
        <f>IF($CN110='Classificação geral'!$B103,'Classificação geral'!$J103,"")</f>
        <v/>
      </c>
      <c r="CR110" s="215" t="str">
        <f>IF($CQ110='Classificação geral'!$J103,'Classificação geral'!$K103,"")</f>
        <v/>
      </c>
      <c r="CS110" s="205" t="str">
        <f>IF($CR110='Classificação geral'!$K103,'Classificação geral'!$AG103,"")</f>
        <v/>
      </c>
      <c r="CT110" s="215" t="str">
        <f>IF($CR110='Classificação geral'!$K103,'Classificação geral'!$M103,"")</f>
        <v/>
      </c>
      <c r="CU110" s="215" t="str">
        <f>IF($CR110='Classificação geral'!$K103,'Classificação geral'!$N103,"")</f>
        <v/>
      </c>
      <c r="CV110" s="215" t="str">
        <f>IF($CR110='Classificação geral'!$K103,'Classificação geral'!$O103,"")</f>
        <v/>
      </c>
      <c r="CW110" s="309" t="str">
        <f>IF($CR110='Classificação geral'!$K103,'Classificação geral'!$AH103,"")</f>
        <v/>
      </c>
      <c r="CX110" s="216" t="str">
        <f>IFERROR(RANK(CW110,CW:CW,0)+ COUNTIF($CW$12:CW109,CW110),"")</f>
        <v/>
      </c>
      <c r="CY110" s="209" t="str">
        <f ca="1">IFERROR(RDEM(CX110,CX:CX,0),"")</f>
        <v/>
      </c>
      <c r="CZ110" s="214" t="str">
        <f>IFERROR(IF(AND('Classificação geral'!$J103="mas",'Classificação geral'!$K103=1,'Classificação geral'!$G103="pct"),'Classificação geral'!$A103,""),"")</f>
        <v/>
      </c>
      <c r="DA110" s="214" t="str">
        <f>IFERROR(IF(AND('Classificação geral'!$J103="mas",'Classificação geral'!$K103=1,'Classificação geral'!$G103="PCT"),'Classificação geral'!$B103,""),"")</f>
        <v/>
      </c>
      <c r="DB110" s="215" t="str">
        <f>IF($DA110='Classificação geral'!$B103,'Classificação geral'!$C103,"")</f>
        <v/>
      </c>
      <c r="DC110" s="215" t="str">
        <f>IF($DA110='Classificação geral'!$B103,'Classificação geral'!$D103,"")</f>
        <v/>
      </c>
      <c r="DD110" s="215" t="str">
        <f>IF($DA110='Classificação geral'!$B103,'Classificação geral'!$J103,"")</f>
        <v/>
      </c>
      <c r="DE110" s="214" t="str">
        <f>IFERROR(IF(AND($DD110="mas",'Classificação geral'!$K103=1),'Classificação geral'!K103,""),"")</f>
        <v/>
      </c>
      <c r="DF110" s="214" t="str">
        <f>IFERROR(IF(AND($DD110="mas",'Classificação geral'!$K103=1),'Classificação geral'!AG103,""),"")</f>
        <v/>
      </c>
      <c r="DG110" s="214" t="str">
        <f>IFERROR(IF(AND($DD110="mas",'Classificação geral'!$K103=1),'Classificação geral'!M103,""),"")</f>
        <v/>
      </c>
      <c r="DH110" s="214" t="str">
        <f>IFERROR(IF(AND($DD110="mas",'Classificação geral'!$K103=1),'Classificação geral'!N103,""),"")</f>
        <v/>
      </c>
      <c r="DI110" s="214" t="str">
        <f>IFERROR(IF(AND($DD110="mas",'Classificação geral'!$K103=1),'Classificação geral'!O103,""),"")</f>
        <v/>
      </c>
      <c r="DJ110" s="214" t="str">
        <f>IFERROR(IF(AND($DD110="mas",'Classificação geral'!$K103=1),'Classificação geral'!AH103,""),"")</f>
        <v/>
      </c>
      <c r="DK110" s="216" t="str">
        <f>IFERROR(RANK(DJ110,DJ97:DJ296,0)+ COUNTIF($DJ$12:DJ109,DJ110),"")</f>
        <v/>
      </c>
      <c r="DL110" s="209"/>
      <c r="DM110" s="214" t="str">
        <f>IFERROR(IF(AND('Classificação geral'!$J103="fem",'Classificação geral'!$K103=2,'Classificação geral'!$G103="pct"),'Classificação geral'!$A103,""),"")</f>
        <v/>
      </c>
      <c r="DN110" s="214" t="str">
        <f>IFERROR(IF(AND('Classificação geral'!$J103="fem",'Classificação geral'!$K103=2,'Classificação geral'!$G103="pct"),'Classificação geral'!$B103,""),"")</f>
        <v/>
      </c>
      <c r="DO110" s="215" t="str">
        <f>IF($DN110='Classificação geral'!$B103,'Classificação geral'!$C103,"")</f>
        <v/>
      </c>
      <c r="DP110" s="215" t="str">
        <f>IF($DN110='Classificação geral'!$B103,'Classificação geral'!$D103,"")</f>
        <v/>
      </c>
      <c r="DQ110" s="215" t="str">
        <f>IF($DN110='Classificação geral'!$B103,'Classificação geral'!$J103,"")</f>
        <v/>
      </c>
      <c r="DR110" s="214" t="str">
        <f>IFERROR(IF(AND($DQ110="fem",'Classificação geral'!$K103=2),'Classificação geral'!K103,""),"")</f>
        <v/>
      </c>
      <c r="DS110" s="214" t="str">
        <f>IFERROR(IF(AND($DQ110="fem",'Classificação geral'!$K103=2),'Classificação geral'!AG103,""),"")</f>
        <v/>
      </c>
      <c r="DT110" s="214" t="str">
        <f>IFERROR(IF(AND($DQ110="fem",'Classificação geral'!$K103=2),'Classificação geral'!M103,""),"")</f>
        <v/>
      </c>
      <c r="DU110" s="214" t="str">
        <f>IFERROR(IF(AND($DQ110="fem",'Classificação geral'!$K103=2),'Classificação geral'!N103,""),"")</f>
        <v/>
      </c>
      <c r="DV110" s="214" t="str">
        <f>IFERROR(IF(AND($DQ110="fem",'Classificação geral'!$K103=2),'Classificação geral'!O103,""),"")</f>
        <v/>
      </c>
      <c r="DW110" s="214" t="str">
        <f>IFERROR(IF(AND($DQ110="fem",'Classificação geral'!$K103=2),'Classificação geral'!AH103,""),"")</f>
        <v/>
      </c>
      <c r="DX110" s="216" t="str">
        <f>IFERROR(RANK(DW110,DW:DW,0)+ COUNTIF(DW$12:$DW108,DW110),"")</f>
        <v/>
      </c>
      <c r="DY110" s="209"/>
      <c r="DZ110" s="214" t="str">
        <f>IFERROR(IF(AND('Classificação geral'!$J103="mas",'Classificação geral'!$K103=2,'Classificação geral'!$G103="pct"),'Classificação geral'!$A103,""),"")</f>
        <v/>
      </c>
      <c r="EA110" s="214" t="str">
        <f>IFERROR(IF(AND('Classificação geral'!$J103="mas",'Classificação geral'!$K103=2,'Classificação geral'!$G103="pct"),'Classificação geral'!$B103,""),"")</f>
        <v/>
      </c>
      <c r="EB110" s="215" t="str">
        <f>IF($EA110='Classificação geral'!$B103,'Classificação geral'!$C103,"")</f>
        <v/>
      </c>
      <c r="EC110" s="215" t="str">
        <f>IF($EA110='Classificação geral'!$B103,'Classificação geral'!$D103,"")</f>
        <v/>
      </c>
      <c r="ED110" s="215" t="str">
        <f>IF($EA110='Classificação geral'!$B103,'Classificação geral'!$J103,"")</f>
        <v/>
      </c>
      <c r="EE110" s="214" t="str">
        <f>IFERROR(IF(AND($ED110="mas",'Classificação geral'!$K103=2),'Classificação geral'!K103,""),"")</f>
        <v/>
      </c>
      <c r="EF110" s="214" t="str">
        <f>IFERROR(IF(AND($ED110="mas",'Classificação geral'!$K103=2),'Classificação geral'!AG103,""),"")</f>
        <v/>
      </c>
      <c r="EG110" s="214" t="str">
        <f>IFERROR(IF(AND($ED110="mas",'Classificação geral'!$K103=2),'Classificação geral'!M103,""),"")</f>
        <v/>
      </c>
      <c r="EH110" s="214" t="str">
        <f>IFERROR(IF(AND($ED110="mas",'Classificação geral'!$K103=2),'Classificação geral'!N103,""),"")</f>
        <v/>
      </c>
      <c r="EI110" s="214" t="str">
        <f>IFERROR(IF(AND($ED110="mas",'Classificação geral'!$K103=2),'Classificação geral'!O103,""),"")</f>
        <v/>
      </c>
      <c r="EJ110" s="214" t="str">
        <f>IFERROR(IF(AND($ED110="mas",'Classificação geral'!$K103=2),'Classificação geral'!AH103,""),"")</f>
        <v/>
      </c>
      <c r="EK110" s="216" t="str">
        <f>IFERROR(RANK(EJ110,EJ:EJ,0)+ COUNTIF(EJ$12:$GJ$12,EJ110),"")</f>
        <v/>
      </c>
      <c r="EL110" s="209"/>
      <c r="EM110" s="214" t="str">
        <f>IFERROR(IF(AND('Classificação geral'!$J103="fem",'Classificação geral'!$K103=3,'Classificação geral'!$G103="pct"),'Classificação geral'!$A103,""),"")</f>
        <v/>
      </c>
      <c r="EN110" s="214" t="str">
        <f>IFERROR(IF(AND('Classificação geral'!$J103="fem",'Classificação geral'!$K103=3,'Classificação geral'!$G103="pct"),'Classificação geral'!$B103,""),"")</f>
        <v/>
      </c>
      <c r="EO110" s="215" t="str">
        <f>IF($EN110='Classificação geral'!$B103,'Classificação geral'!$C103,"")</f>
        <v/>
      </c>
      <c r="EP110" s="215" t="str">
        <f>IF($EN110='Classificação geral'!$B103,'Classificação geral'!$D103,"")</f>
        <v/>
      </c>
      <c r="EQ110" s="215" t="str">
        <f>IF($EN110='Classificação geral'!$B103,'Classificação geral'!$J103,"")</f>
        <v/>
      </c>
      <c r="ER110" s="215" t="str">
        <f>IF($EQ110='Classificação geral'!$J103,'Classificação geral'!$K103,"")</f>
        <v/>
      </c>
      <c r="ES110" s="215" t="str">
        <f>IF($ER110='Classificação geral'!$K103,'Classificação geral'!$AG103,"")</f>
        <v/>
      </c>
      <c r="ET110" s="215" t="str">
        <f>IF($ER110='Classificação geral'!$K103,'Classificação geral'!$M103,"")</f>
        <v/>
      </c>
      <c r="EU110" s="215" t="str">
        <f>IF($ER110='Classificação geral'!$K103,'Classificação geral'!$N103,"")</f>
        <v/>
      </c>
      <c r="EV110" s="215" t="str">
        <f>IF($ER110='Classificação geral'!$K103,'Classificação geral'!$O103,"")</f>
        <v/>
      </c>
      <c r="EW110" s="215" t="str">
        <f>IF($ER110='Classificação geral'!$K103,'Classificação geral'!$AH103,"")</f>
        <v/>
      </c>
      <c r="EX110" s="216" t="str">
        <f>IFERROR(RANK(EW110,EW:EW,0)+ COUNTIF(EW$12:$GW108,EW110),"")</f>
        <v/>
      </c>
      <c r="EY110" s="209"/>
      <c r="EZ110" s="214" t="str">
        <f>IFERROR(IF(AND('Classificação geral'!$J103="mas",'Classificação geral'!$K103=3,'Classificação geral'!$G103="PCT"),'Classificação geral'!$A103,""),"")</f>
        <v/>
      </c>
      <c r="FA110" s="214" t="str">
        <f>IFERROR(IF(AND('Classificação geral'!$J103="mas",'Classificação geral'!$K103=3,'Classificação geral'!$G103="PCT"),'Classificação geral'!$B103,""),"")</f>
        <v/>
      </c>
      <c r="FB110" s="215" t="str">
        <f>IF($FA110='Classificação geral'!$B103,'Classificação geral'!$C103,"")</f>
        <v/>
      </c>
      <c r="FC110" s="215" t="str">
        <f>IF($FA110='Classificação geral'!$B103,'Classificação geral'!$D103,"")</f>
        <v/>
      </c>
      <c r="FD110" s="215" t="str">
        <f>IF($FA110='Classificação geral'!$B103,'Classificação geral'!$J103,"")</f>
        <v/>
      </c>
      <c r="FE110" s="214" t="str">
        <f>IFERROR(IF(AND($FD110="mas",'Classificação geral'!$K103=3),'Classificação geral'!K103,""),"")</f>
        <v/>
      </c>
      <c r="FF110" s="214" t="str">
        <f>IFERROR(IF(AND($FD110="mas",'Classificação geral'!$K103=3),'Classificação geral'!AG103,""),"")</f>
        <v/>
      </c>
      <c r="FG110" s="214" t="str">
        <f>IFERROR(IF(AND($FD110="mas",'Classificação geral'!$K103=3),'Classificação geral'!M103,""),"")</f>
        <v/>
      </c>
      <c r="FH110" s="214" t="str">
        <f>IFERROR(IF(AND($FD110="mas",'Classificação geral'!$K103=3),'Classificação geral'!N103,""),"")</f>
        <v/>
      </c>
      <c r="FI110" s="214" t="str">
        <f>IFERROR(IF(AND($FD110="mas",'Classificação geral'!$K103=3),'Classificação geral'!O103,""),"")</f>
        <v/>
      </c>
      <c r="FJ110" s="214" t="str">
        <f>IFERROR(IF(AND($FD110="mas",'Classificação geral'!$K103=3),'Classificação geral'!AH103,""),"")</f>
        <v/>
      </c>
      <c r="FK110" s="216" t="str">
        <f>IFERROR(RANK(FJ110,FJ:FJ,0)+ COUNTIF(FJ$12:$FJ108,FJ110),"")</f>
        <v/>
      </c>
    </row>
    <row r="111" spans="2:167" s="199" customFormat="1" ht="24.75" customHeight="1" x14ac:dyDescent="0.4">
      <c r="B111" s="207"/>
      <c r="C111" s="200"/>
      <c r="D111" s="200"/>
      <c r="E111" s="200"/>
      <c r="F111" s="201"/>
      <c r="G111" s="201"/>
      <c r="H111" s="201"/>
      <c r="I111" s="201"/>
      <c r="J111" s="201"/>
      <c r="K111" s="202"/>
      <c r="L111" s="202"/>
      <c r="M111" s="202"/>
      <c r="N111" s="202"/>
      <c r="O111" s="202"/>
      <c r="P111" s="203"/>
      <c r="Q111" s="203"/>
      <c r="R111" s="200"/>
      <c r="S111" s="204"/>
      <c r="T111" s="204"/>
      <c r="U111" s="204"/>
      <c r="V111" s="204"/>
      <c r="W111" s="204"/>
      <c r="X111" s="202"/>
      <c r="Y111" s="202"/>
      <c r="AB111" s="202"/>
      <c r="AC111" s="200"/>
      <c r="AD111" s="200"/>
      <c r="AE111" s="201"/>
      <c r="AF111" s="201"/>
      <c r="AG111" s="201"/>
      <c r="AH111" s="201"/>
      <c r="AI111" s="201"/>
      <c r="AJ111" s="201"/>
      <c r="AK111" s="202"/>
      <c r="AL111" s="202"/>
      <c r="AM111" s="202"/>
      <c r="AN111" s="202"/>
      <c r="AO111" s="202"/>
      <c r="AP111" s="203"/>
      <c r="AQ111" s="203"/>
      <c r="AR111" s="201"/>
      <c r="AS111" s="204"/>
      <c r="AT111" s="204"/>
      <c r="AU111" s="204"/>
      <c r="AV111" s="204"/>
      <c r="AW111" s="204"/>
      <c r="AX111" s="202"/>
      <c r="AY111" s="202"/>
      <c r="BB111" s="207"/>
      <c r="BC111" s="200"/>
      <c r="BD111" s="200"/>
      <c r="BE111" s="203"/>
      <c r="BF111" s="201"/>
      <c r="BG111" s="201"/>
      <c r="BH111" s="201"/>
      <c r="BI111" s="201"/>
      <c r="BJ111" s="201"/>
      <c r="BK111" s="202"/>
      <c r="BL111" s="202"/>
      <c r="BM111" s="202"/>
      <c r="BN111" s="202"/>
      <c r="BO111" s="202"/>
      <c r="BP111" s="203"/>
      <c r="BQ111" s="203"/>
      <c r="BR111" s="203"/>
      <c r="BS111" s="204"/>
      <c r="BT111" s="204"/>
      <c r="BU111" s="204"/>
      <c r="BV111" s="204"/>
      <c r="BW111" s="204"/>
      <c r="BX111" s="202"/>
      <c r="BY111" s="202"/>
      <c r="CM111" s="214" t="str">
        <f>IFERROR(IF(AND('Classificação geral'!$J104="FEM",'Classificação geral'!$K104=1,'Classificação geral'!G104="PCT"),'Classificação geral'!A104,""),"")</f>
        <v/>
      </c>
      <c r="CN111" s="214" t="str">
        <f>IFERROR(IF(AND('Classificação geral'!$J104="FEM",'Classificação geral'!$K104=1,'Classificação geral'!G104="PCT"),'Classificação geral'!$B104,""),"")</f>
        <v/>
      </c>
      <c r="CO111" s="215" t="str">
        <f>IF($CN111='Classificação geral'!$B104,'Classificação geral'!$C104,"")</f>
        <v/>
      </c>
      <c r="CP111" s="215" t="str">
        <f>IF($CN111='Classificação geral'!$B104,'Classificação geral'!$D104,"")</f>
        <v/>
      </c>
      <c r="CQ111" s="215" t="str">
        <f>IF($CN111='Classificação geral'!$B104,'Classificação geral'!$J104,"")</f>
        <v/>
      </c>
      <c r="CR111" s="215" t="str">
        <f>IF($CQ111='Classificação geral'!$J104,'Classificação geral'!$K104,"")</f>
        <v/>
      </c>
      <c r="CS111" s="205" t="str">
        <f>IF($CR111='Classificação geral'!$K104,'Classificação geral'!$AG104,"")</f>
        <v/>
      </c>
      <c r="CT111" s="215" t="str">
        <f>IF($CR111='Classificação geral'!$K104,'Classificação geral'!$M104,"")</f>
        <v/>
      </c>
      <c r="CU111" s="215" t="str">
        <f>IF($CR111='Classificação geral'!$K104,'Classificação geral'!$N104,"")</f>
        <v/>
      </c>
      <c r="CV111" s="215" t="str">
        <f>IF($CR111='Classificação geral'!$K104,'Classificação geral'!$O104,"")</f>
        <v/>
      </c>
      <c r="CW111" s="309" t="str">
        <f>IF($CR111='Classificação geral'!$K104,'Classificação geral'!$AH104,"")</f>
        <v/>
      </c>
      <c r="CX111" s="216" t="str">
        <f>IFERROR(RANK(CW111,CW:CW,0)+ COUNTIF($CW$12:CW110,CW111),"")</f>
        <v/>
      </c>
      <c r="CY111" s="209" t="str">
        <f ca="1">IFERROR(RDEM(CX111,CX:CX,0),"")</f>
        <v/>
      </c>
      <c r="CZ111" s="214" t="str">
        <f>IFERROR(IF(AND('Classificação geral'!$J104="mas",'Classificação geral'!$K104=1,'Classificação geral'!$G104="pct"),'Classificação geral'!$A104,""),"")</f>
        <v/>
      </c>
      <c r="DA111" s="214" t="str">
        <f>IFERROR(IF(AND('Classificação geral'!$J104="mas",'Classificação geral'!$K104=1,'Classificação geral'!$G104="PCT"),'Classificação geral'!$B104,""),"")</f>
        <v/>
      </c>
      <c r="DB111" s="215" t="str">
        <f>IF($DA111='Classificação geral'!$B104,'Classificação geral'!$C104,"")</f>
        <v/>
      </c>
      <c r="DC111" s="215" t="str">
        <f>IF($DA111='Classificação geral'!$B104,'Classificação geral'!$D104,"")</f>
        <v/>
      </c>
      <c r="DD111" s="215" t="str">
        <f>IF($DA111='Classificação geral'!$B104,'Classificação geral'!$J104,"")</f>
        <v/>
      </c>
      <c r="DE111" s="214" t="str">
        <f>IFERROR(IF(AND($DD111="mas",'Classificação geral'!$K104=1),'Classificação geral'!K104,""),"")</f>
        <v/>
      </c>
      <c r="DF111" s="214" t="str">
        <f>IFERROR(IF(AND($DD111="mas",'Classificação geral'!$K104=1),'Classificação geral'!AG104,""),"")</f>
        <v/>
      </c>
      <c r="DG111" s="214" t="str">
        <f>IFERROR(IF(AND($DD111="mas",'Classificação geral'!$K104=1),'Classificação geral'!M104,""),"")</f>
        <v/>
      </c>
      <c r="DH111" s="214" t="str">
        <f>IFERROR(IF(AND($DD111="mas",'Classificação geral'!$K104=1),'Classificação geral'!N104,""),"")</f>
        <v/>
      </c>
      <c r="DI111" s="214" t="str">
        <f>IFERROR(IF(AND($DD111="mas",'Classificação geral'!$K104=1),'Classificação geral'!O104,""),"")</f>
        <v/>
      </c>
      <c r="DJ111" s="214" t="str">
        <f>IFERROR(IF(AND($DD111="mas",'Classificação geral'!$K104=1),'Classificação geral'!AH104,""),"")</f>
        <v/>
      </c>
      <c r="DK111" s="216" t="str">
        <f>IFERROR(RANK(DJ111,DJ98:DJ297,0)+ COUNTIF($DJ$12:DJ110,DJ111),"")</f>
        <v/>
      </c>
      <c r="DL111" s="209"/>
      <c r="DM111" s="214" t="str">
        <f>IFERROR(IF(AND('Classificação geral'!$J104="fem",'Classificação geral'!$K104=2,'Classificação geral'!$G104="pct"),'Classificação geral'!$A104,""),"")</f>
        <v/>
      </c>
      <c r="DN111" s="214" t="str">
        <f>IFERROR(IF(AND('Classificação geral'!$J104="fem",'Classificação geral'!$K104=2,'Classificação geral'!$G104="pct"),'Classificação geral'!$B104,""),"")</f>
        <v/>
      </c>
      <c r="DO111" s="215" t="str">
        <f>IF($DN111='Classificação geral'!$B104,'Classificação geral'!$C104,"")</f>
        <v/>
      </c>
      <c r="DP111" s="215" t="str">
        <f>IF($DN111='Classificação geral'!$B104,'Classificação geral'!$D104,"")</f>
        <v/>
      </c>
      <c r="DQ111" s="215" t="str">
        <f>IF($DN111='Classificação geral'!$B104,'Classificação geral'!$J104,"")</f>
        <v/>
      </c>
      <c r="DR111" s="214" t="str">
        <f>IFERROR(IF(AND($DQ111="fem",'Classificação geral'!$K104=2),'Classificação geral'!K104,""),"")</f>
        <v/>
      </c>
      <c r="DS111" s="214" t="str">
        <f>IFERROR(IF(AND($DQ111="fem",'Classificação geral'!$K104=2),'Classificação geral'!AG104,""),"")</f>
        <v/>
      </c>
      <c r="DT111" s="214" t="str">
        <f>IFERROR(IF(AND($DQ111="fem",'Classificação geral'!$K104=2),'Classificação geral'!M104,""),"")</f>
        <v/>
      </c>
      <c r="DU111" s="214" t="str">
        <f>IFERROR(IF(AND($DQ111="fem",'Classificação geral'!$K104=2),'Classificação geral'!N104,""),"")</f>
        <v/>
      </c>
      <c r="DV111" s="214" t="str">
        <f>IFERROR(IF(AND($DQ111="fem",'Classificação geral'!$K104=2),'Classificação geral'!O104,""),"")</f>
        <v/>
      </c>
      <c r="DW111" s="214" t="str">
        <f>IFERROR(IF(AND($DQ111="fem",'Classificação geral'!$K104=2),'Classificação geral'!AH104,""),"")</f>
        <v/>
      </c>
      <c r="DX111" s="216" t="str">
        <f>IFERROR(RANK(DW111,DW:DW,0)+ COUNTIF(DW$12:$DW109,DW111),"")</f>
        <v/>
      </c>
      <c r="DY111" s="209"/>
      <c r="DZ111" s="214" t="str">
        <f>IFERROR(IF(AND('Classificação geral'!$J104="mas",'Classificação geral'!$K104=2,'Classificação geral'!$G104="pct"),'Classificação geral'!$A104,""),"")</f>
        <v/>
      </c>
      <c r="EA111" s="214" t="str">
        <f>IFERROR(IF(AND('Classificação geral'!$J104="mas",'Classificação geral'!$K104=2,'Classificação geral'!$G104="pct"),'Classificação geral'!$B104,""),"")</f>
        <v/>
      </c>
      <c r="EB111" s="215" t="str">
        <f>IF($EA111='Classificação geral'!$B104,'Classificação geral'!$C104,"")</f>
        <v/>
      </c>
      <c r="EC111" s="215" t="str">
        <f>IF($EA111='Classificação geral'!$B104,'Classificação geral'!$D104,"")</f>
        <v/>
      </c>
      <c r="ED111" s="215" t="str">
        <f>IF($EA111='Classificação geral'!$B104,'Classificação geral'!$J104,"")</f>
        <v/>
      </c>
      <c r="EE111" s="214" t="str">
        <f>IFERROR(IF(AND($ED111="mas",'Classificação geral'!$K104=2),'Classificação geral'!K104,""),"")</f>
        <v/>
      </c>
      <c r="EF111" s="214" t="str">
        <f>IFERROR(IF(AND($ED111="mas",'Classificação geral'!$K104=2),'Classificação geral'!AG104,""),"")</f>
        <v/>
      </c>
      <c r="EG111" s="214" t="str">
        <f>IFERROR(IF(AND($ED111="mas",'Classificação geral'!$K104=2),'Classificação geral'!M104,""),"")</f>
        <v/>
      </c>
      <c r="EH111" s="214" t="str">
        <f>IFERROR(IF(AND($ED111="mas",'Classificação geral'!$K104=2),'Classificação geral'!N104,""),"")</f>
        <v/>
      </c>
      <c r="EI111" s="214" t="str">
        <f>IFERROR(IF(AND($ED111="mas",'Classificação geral'!$K104=2),'Classificação geral'!O104,""),"")</f>
        <v/>
      </c>
      <c r="EJ111" s="214" t="str">
        <f>IFERROR(IF(AND($ED111="mas",'Classificação geral'!$K104=2),'Classificação geral'!AH104,""),"")</f>
        <v/>
      </c>
      <c r="EK111" s="216" t="str">
        <f>IFERROR(RANK(EJ111,EJ:EJ,0)+ COUNTIF(EJ$12:$GJ$12,EJ111),"")</f>
        <v/>
      </c>
      <c r="EL111" s="209"/>
      <c r="EM111" s="214" t="str">
        <f>IFERROR(IF(AND('Classificação geral'!$J104="fem",'Classificação geral'!$K104=3,'Classificação geral'!$G104="pct"),'Classificação geral'!$A104,""),"")</f>
        <v/>
      </c>
      <c r="EN111" s="214" t="str">
        <f>IFERROR(IF(AND('Classificação geral'!$J104="fem",'Classificação geral'!$K104=3,'Classificação geral'!$G104="pct"),'Classificação geral'!$B104,""),"")</f>
        <v/>
      </c>
      <c r="EO111" s="215" t="str">
        <f>IF($EN111='Classificação geral'!$B104,'Classificação geral'!$C104,"")</f>
        <v/>
      </c>
      <c r="EP111" s="215" t="str">
        <f>IF($EN111='Classificação geral'!$B104,'Classificação geral'!$D104,"")</f>
        <v/>
      </c>
      <c r="EQ111" s="215" t="str">
        <f>IF($EN111='Classificação geral'!$B104,'Classificação geral'!$J104,"")</f>
        <v/>
      </c>
      <c r="ER111" s="215" t="str">
        <f>IF($EQ111='Classificação geral'!$J104,'Classificação geral'!$K104,"")</f>
        <v/>
      </c>
      <c r="ES111" s="215" t="str">
        <f>IF($ER111='Classificação geral'!$K104,'Classificação geral'!$AG104,"")</f>
        <v/>
      </c>
      <c r="ET111" s="215" t="str">
        <f>IF($ER111='Classificação geral'!$K104,'Classificação geral'!$M104,"")</f>
        <v/>
      </c>
      <c r="EU111" s="215" t="str">
        <f>IF($ER111='Classificação geral'!$K104,'Classificação geral'!$N104,"")</f>
        <v/>
      </c>
      <c r="EV111" s="215" t="str">
        <f>IF($ER111='Classificação geral'!$K104,'Classificação geral'!$O104,"")</f>
        <v/>
      </c>
      <c r="EW111" s="215" t="str">
        <f>IF($ER111='Classificação geral'!$K104,'Classificação geral'!$AH104,"")</f>
        <v/>
      </c>
      <c r="EX111" s="216" t="str">
        <f>IFERROR(RANK(EW111,EW:EW,0)+ COUNTIF(EW$12:$GW109,EW111),"")</f>
        <v/>
      </c>
      <c r="EY111" s="209"/>
      <c r="EZ111" s="214" t="str">
        <f>IFERROR(IF(AND('Classificação geral'!$J104="mas",'Classificação geral'!$K104=3,'Classificação geral'!$G104="PCT"),'Classificação geral'!$A104,""),"")</f>
        <v/>
      </c>
      <c r="FA111" s="214" t="str">
        <f>IFERROR(IF(AND('Classificação geral'!$J104="mas",'Classificação geral'!$K104=3,'Classificação geral'!$G104="PCT"),'Classificação geral'!$B104,""),"")</f>
        <v/>
      </c>
      <c r="FB111" s="215" t="str">
        <f>IF($FA111='Classificação geral'!$B104,'Classificação geral'!$C104,"")</f>
        <v/>
      </c>
      <c r="FC111" s="215" t="str">
        <f>IF($FA111='Classificação geral'!$B104,'Classificação geral'!$D104,"")</f>
        <v/>
      </c>
      <c r="FD111" s="215" t="str">
        <f>IF($FA111='Classificação geral'!$B104,'Classificação geral'!$J104,"")</f>
        <v/>
      </c>
      <c r="FE111" s="214" t="str">
        <f>IFERROR(IF(AND($FD111="mas",'Classificação geral'!$K104=3),'Classificação geral'!K104,""),"")</f>
        <v/>
      </c>
      <c r="FF111" s="214" t="str">
        <f>IFERROR(IF(AND($FD111="mas",'Classificação geral'!$K104=3),'Classificação geral'!AG104,""),"")</f>
        <v/>
      </c>
      <c r="FG111" s="214" t="str">
        <f>IFERROR(IF(AND($FD111="mas",'Classificação geral'!$K104=3),'Classificação geral'!M104,""),"")</f>
        <v/>
      </c>
      <c r="FH111" s="214" t="str">
        <f>IFERROR(IF(AND($FD111="mas",'Classificação geral'!$K104=3),'Classificação geral'!N104,""),"")</f>
        <v/>
      </c>
      <c r="FI111" s="214" t="str">
        <f>IFERROR(IF(AND($FD111="mas",'Classificação geral'!$K104=3),'Classificação geral'!O104,""),"")</f>
        <v/>
      </c>
      <c r="FJ111" s="214" t="str">
        <f>IFERROR(IF(AND($FD111="mas",'Classificação geral'!$K104=3),'Classificação geral'!AH104,""),"")</f>
        <v/>
      </c>
      <c r="FK111" s="216" t="str">
        <f>IFERROR(RANK(FJ111,FJ:FJ,0)+ COUNTIF(FJ$12:$FJ109,FJ111),"")</f>
        <v/>
      </c>
    </row>
    <row r="112" spans="2:167" s="199" customFormat="1" ht="24.75" customHeight="1" x14ac:dyDescent="0.4">
      <c r="B112" s="207"/>
      <c r="C112" s="200"/>
      <c r="D112" s="200"/>
      <c r="E112" s="200"/>
      <c r="F112" s="201"/>
      <c r="G112" s="201"/>
      <c r="H112" s="201"/>
      <c r="I112" s="201"/>
      <c r="J112" s="201"/>
      <c r="K112" s="202"/>
      <c r="L112" s="202"/>
      <c r="M112" s="202"/>
      <c r="N112" s="202"/>
      <c r="O112" s="202"/>
      <c r="P112" s="203"/>
      <c r="Q112" s="203"/>
      <c r="R112" s="200"/>
      <c r="S112" s="204"/>
      <c r="T112" s="204"/>
      <c r="U112" s="204"/>
      <c r="V112" s="204"/>
      <c r="W112" s="204"/>
      <c r="X112" s="202"/>
      <c r="Y112" s="202"/>
      <c r="AB112" s="202"/>
      <c r="AC112" s="200"/>
      <c r="AD112" s="200"/>
      <c r="AE112" s="201"/>
      <c r="AF112" s="201"/>
      <c r="AG112" s="201"/>
      <c r="AH112" s="201"/>
      <c r="AI112" s="201"/>
      <c r="AJ112" s="201"/>
      <c r="AK112" s="202"/>
      <c r="AL112" s="202"/>
      <c r="AM112" s="202"/>
      <c r="AN112" s="202"/>
      <c r="AO112" s="202"/>
      <c r="AP112" s="203"/>
      <c r="AQ112" s="203"/>
      <c r="AR112" s="201"/>
      <c r="AS112" s="204"/>
      <c r="AT112" s="204"/>
      <c r="AU112" s="204"/>
      <c r="AV112" s="204"/>
      <c r="AW112" s="204"/>
      <c r="AX112" s="202"/>
      <c r="AY112" s="202"/>
      <c r="BB112" s="207"/>
      <c r="BC112" s="200"/>
      <c r="BD112" s="200"/>
      <c r="BE112" s="203"/>
      <c r="BF112" s="201"/>
      <c r="BG112" s="201"/>
      <c r="BH112" s="201"/>
      <c r="BI112" s="201"/>
      <c r="BJ112" s="201"/>
      <c r="BK112" s="202"/>
      <c r="BL112" s="202"/>
      <c r="BM112" s="202"/>
      <c r="BN112" s="202"/>
      <c r="BO112" s="202"/>
      <c r="BP112" s="203"/>
      <c r="BQ112" s="203"/>
      <c r="BR112" s="203"/>
      <c r="BS112" s="204"/>
      <c r="BT112" s="204"/>
      <c r="BU112" s="204"/>
      <c r="BV112" s="204"/>
      <c r="BW112" s="204"/>
      <c r="BX112" s="202"/>
      <c r="BY112" s="202"/>
      <c r="CM112" s="214" t="str">
        <f>IFERROR(IF(AND('Classificação geral'!$J105="FEM",'Classificação geral'!$K105=1,'Classificação geral'!G105="PCT"),'Classificação geral'!A105,""),"")</f>
        <v/>
      </c>
      <c r="CN112" s="214" t="str">
        <f>IFERROR(IF(AND('Classificação geral'!$J105="FEM",'Classificação geral'!$K105=1,'Classificação geral'!G105="PCT"),'Classificação geral'!$B105,""),"")</f>
        <v/>
      </c>
      <c r="CO112" s="215" t="str">
        <f>IF($CN112='Classificação geral'!$B105,'Classificação geral'!$C105,"")</f>
        <v/>
      </c>
      <c r="CP112" s="215" t="str">
        <f>IF($CN112='Classificação geral'!$B105,'Classificação geral'!$D105,"")</f>
        <v/>
      </c>
      <c r="CQ112" s="215" t="str">
        <f>IF($CN112='Classificação geral'!$B105,'Classificação geral'!$J105,"")</f>
        <v/>
      </c>
      <c r="CR112" s="215" t="str">
        <f>IF($CQ112='Classificação geral'!$J105,'Classificação geral'!$K105,"")</f>
        <v/>
      </c>
      <c r="CS112" s="205" t="str">
        <f>IF($CR112='Classificação geral'!$K105,'Classificação geral'!$AG105,"")</f>
        <v/>
      </c>
      <c r="CT112" s="215" t="str">
        <f>IF($CR112='Classificação geral'!$K105,'Classificação geral'!$M105,"")</f>
        <v/>
      </c>
      <c r="CU112" s="215" t="str">
        <f>IF($CR112='Classificação geral'!$K105,'Classificação geral'!$N105,"")</f>
        <v/>
      </c>
      <c r="CV112" s="215" t="str">
        <f>IF($CR112='Classificação geral'!$K105,'Classificação geral'!$O105,"")</f>
        <v/>
      </c>
      <c r="CW112" s="309" t="str">
        <f>IF($CR112='Classificação geral'!$K105,'Classificação geral'!$AH105,"")</f>
        <v/>
      </c>
      <c r="CX112" s="216" t="str">
        <f>IFERROR(RANK(CW112,CW:CW,0)+ COUNTIF($CW$12:CW111,CW112),"")</f>
        <v/>
      </c>
      <c r="CY112" s="209" t="str">
        <f ca="1">IFERROR(RDEM(CX112,CX:CX,0),"")</f>
        <v/>
      </c>
      <c r="CZ112" s="214" t="str">
        <f>IFERROR(IF(AND('Classificação geral'!$J105="mas",'Classificação geral'!$K105=1,'Classificação geral'!$G105="pct"),'Classificação geral'!$A105,""),"")</f>
        <v/>
      </c>
      <c r="DA112" s="214" t="str">
        <f>IFERROR(IF(AND('Classificação geral'!$J105="mas",'Classificação geral'!$K105=1,'Classificação geral'!$G105="PCT"),'Classificação geral'!$B105,""),"")</f>
        <v/>
      </c>
      <c r="DB112" s="215" t="str">
        <f>IF($DA112='Classificação geral'!$B105,'Classificação geral'!$C105,"")</f>
        <v/>
      </c>
      <c r="DC112" s="215" t="str">
        <f>IF($DA112='Classificação geral'!$B105,'Classificação geral'!$D105,"")</f>
        <v/>
      </c>
      <c r="DD112" s="215" t="str">
        <f>IF($DA112='Classificação geral'!$B105,'Classificação geral'!$J105,"")</f>
        <v/>
      </c>
      <c r="DE112" s="214" t="str">
        <f>IFERROR(IF(AND($DD112="mas",'Classificação geral'!$K105=1),'Classificação geral'!K105,""),"")</f>
        <v/>
      </c>
      <c r="DF112" s="214" t="str">
        <f>IFERROR(IF(AND($DD112="mas",'Classificação geral'!$K105=1),'Classificação geral'!AG105,""),"")</f>
        <v/>
      </c>
      <c r="DG112" s="214" t="str">
        <f>IFERROR(IF(AND($DD112="mas",'Classificação geral'!$K105=1),'Classificação geral'!M105,""),"")</f>
        <v/>
      </c>
      <c r="DH112" s="214" t="str">
        <f>IFERROR(IF(AND($DD112="mas",'Classificação geral'!$K105=1),'Classificação geral'!N105,""),"")</f>
        <v/>
      </c>
      <c r="DI112" s="214" t="str">
        <f>IFERROR(IF(AND($DD112="mas",'Classificação geral'!$K105=1),'Classificação geral'!O105,""),"")</f>
        <v/>
      </c>
      <c r="DJ112" s="214" t="str">
        <f>IFERROR(IF(AND($DD112="mas",'Classificação geral'!$K105=1),'Classificação geral'!AH105,""),"")</f>
        <v/>
      </c>
      <c r="DK112" s="216" t="str">
        <f>IFERROR(RANK(DJ112,DJ99:DJ298,0)+ COUNTIF($DJ$12:DJ111,DJ112),"")</f>
        <v/>
      </c>
      <c r="DL112" s="209"/>
      <c r="DM112" s="214" t="str">
        <f>IFERROR(IF(AND('Classificação geral'!$J105="fem",'Classificação geral'!$K105=2,'Classificação geral'!$G105="pct"),'Classificação geral'!$A105,""),"")</f>
        <v/>
      </c>
      <c r="DN112" s="214" t="str">
        <f>IFERROR(IF(AND('Classificação geral'!$J105="fem",'Classificação geral'!$K105=2,'Classificação geral'!$G105="pct"),'Classificação geral'!$B105,""),"")</f>
        <v/>
      </c>
      <c r="DO112" s="215" t="str">
        <f>IF($DN112='Classificação geral'!$B105,'Classificação geral'!$C105,"")</f>
        <v/>
      </c>
      <c r="DP112" s="215" t="str">
        <f>IF($DN112='Classificação geral'!$B105,'Classificação geral'!$D105,"")</f>
        <v/>
      </c>
      <c r="DQ112" s="215" t="str">
        <f>IF($DN112='Classificação geral'!$B105,'Classificação geral'!$J105,"")</f>
        <v/>
      </c>
      <c r="DR112" s="214" t="str">
        <f>IFERROR(IF(AND($DQ112="fem",'Classificação geral'!$K105=2),'Classificação geral'!K105,""),"")</f>
        <v/>
      </c>
      <c r="DS112" s="214" t="str">
        <f>IFERROR(IF(AND($DQ112="fem",'Classificação geral'!$K105=2),'Classificação geral'!AG105,""),"")</f>
        <v/>
      </c>
      <c r="DT112" s="214" t="str">
        <f>IFERROR(IF(AND($DQ112="fem",'Classificação geral'!$K105=2),'Classificação geral'!M105,""),"")</f>
        <v/>
      </c>
      <c r="DU112" s="214" t="str">
        <f>IFERROR(IF(AND($DQ112="fem",'Classificação geral'!$K105=2),'Classificação geral'!N105,""),"")</f>
        <v/>
      </c>
      <c r="DV112" s="214" t="str">
        <f>IFERROR(IF(AND($DQ112="fem",'Classificação geral'!$K105=2),'Classificação geral'!O105,""),"")</f>
        <v/>
      </c>
      <c r="DW112" s="214" t="str">
        <f>IFERROR(IF(AND($DQ112="fem",'Classificação geral'!$K105=2),'Classificação geral'!AH105,""),"")</f>
        <v/>
      </c>
      <c r="DX112" s="216" t="str">
        <f>IFERROR(RANK(DW112,DW:DW,0)+ COUNTIF(DW$12:$DW110,DW112),"")</f>
        <v/>
      </c>
      <c r="DY112" s="209"/>
      <c r="DZ112" s="214" t="str">
        <f>IFERROR(IF(AND('Classificação geral'!$J105="mas",'Classificação geral'!$K105=2,'Classificação geral'!$G105="pct"),'Classificação geral'!$A105,""),"")</f>
        <v/>
      </c>
      <c r="EA112" s="214" t="str">
        <f>IFERROR(IF(AND('Classificação geral'!$J105="mas",'Classificação geral'!$K105=2,'Classificação geral'!$G105="pct"),'Classificação geral'!$B105,""),"")</f>
        <v/>
      </c>
      <c r="EB112" s="215" t="str">
        <f>IF($EA112='Classificação geral'!$B105,'Classificação geral'!$C105,"")</f>
        <v/>
      </c>
      <c r="EC112" s="215" t="str">
        <f>IF($EA112='Classificação geral'!$B105,'Classificação geral'!$D105,"")</f>
        <v/>
      </c>
      <c r="ED112" s="215" t="str">
        <f>IF($EA112='Classificação geral'!$B105,'Classificação geral'!$J105,"")</f>
        <v/>
      </c>
      <c r="EE112" s="214" t="str">
        <f>IFERROR(IF(AND($ED112="mas",'Classificação geral'!$K105=2),'Classificação geral'!K105,""),"")</f>
        <v/>
      </c>
      <c r="EF112" s="214" t="str">
        <f>IFERROR(IF(AND($ED112="mas",'Classificação geral'!$K105=2),'Classificação geral'!AG105,""),"")</f>
        <v/>
      </c>
      <c r="EG112" s="214" t="str">
        <f>IFERROR(IF(AND($ED112="mas",'Classificação geral'!$K105=2),'Classificação geral'!M105,""),"")</f>
        <v/>
      </c>
      <c r="EH112" s="214" t="str">
        <f>IFERROR(IF(AND($ED112="mas",'Classificação geral'!$K105=2),'Classificação geral'!N105,""),"")</f>
        <v/>
      </c>
      <c r="EI112" s="214" t="str">
        <f>IFERROR(IF(AND($ED112="mas",'Classificação geral'!$K105=2),'Classificação geral'!O105,""),"")</f>
        <v/>
      </c>
      <c r="EJ112" s="214" t="str">
        <f>IFERROR(IF(AND($ED112="mas",'Classificação geral'!$K105=2),'Classificação geral'!AH105,""),"")</f>
        <v/>
      </c>
      <c r="EK112" s="216" t="str">
        <f>IFERROR(RANK(EJ112,EJ:EJ,0)+ COUNTIF(EJ$12:$GJ$12,EJ112),"")</f>
        <v/>
      </c>
      <c r="EL112" s="209"/>
      <c r="EM112" s="214" t="str">
        <f>IFERROR(IF(AND('Classificação geral'!$J105="fem",'Classificação geral'!$K105=3,'Classificação geral'!$G105="pct"),'Classificação geral'!$A105,""),"")</f>
        <v/>
      </c>
      <c r="EN112" s="214" t="str">
        <f>IFERROR(IF(AND('Classificação geral'!$J105="fem",'Classificação geral'!$K105=3,'Classificação geral'!$G105="pct"),'Classificação geral'!$B105,""),"")</f>
        <v/>
      </c>
      <c r="EO112" s="215" t="str">
        <f>IF($EN112='Classificação geral'!$B105,'Classificação geral'!$C105,"")</f>
        <v/>
      </c>
      <c r="EP112" s="215" t="str">
        <f>IF($EN112='Classificação geral'!$B105,'Classificação geral'!$D105,"")</f>
        <v/>
      </c>
      <c r="EQ112" s="215" t="str">
        <f>IF($EN112='Classificação geral'!$B105,'Classificação geral'!$J105,"")</f>
        <v/>
      </c>
      <c r="ER112" s="215" t="str">
        <f>IF($EQ112='Classificação geral'!$J105,'Classificação geral'!$K105,"")</f>
        <v/>
      </c>
      <c r="ES112" s="215" t="str">
        <f>IF($ER112='Classificação geral'!$K105,'Classificação geral'!$AG105,"")</f>
        <v/>
      </c>
      <c r="ET112" s="215" t="str">
        <f>IF($ER112='Classificação geral'!$K105,'Classificação geral'!$M105,"")</f>
        <v/>
      </c>
      <c r="EU112" s="215" t="str">
        <f>IF($ER112='Classificação geral'!$K105,'Classificação geral'!$N105,"")</f>
        <v/>
      </c>
      <c r="EV112" s="215" t="str">
        <f>IF($ER112='Classificação geral'!$K105,'Classificação geral'!$O105,"")</f>
        <v/>
      </c>
      <c r="EW112" s="215" t="str">
        <f>IF($ER112='Classificação geral'!$K105,'Classificação geral'!$AH105,"")</f>
        <v/>
      </c>
      <c r="EX112" s="216" t="str">
        <f>IFERROR(RANK(EW112,EW:EW,0)+ COUNTIF(EW$12:$GW110,EW112),"")</f>
        <v/>
      </c>
      <c r="EY112" s="209"/>
      <c r="EZ112" s="214" t="str">
        <f>IFERROR(IF(AND('Classificação geral'!$J105="mas",'Classificação geral'!$K105=3,'Classificação geral'!$G105="PCT"),'Classificação geral'!$A105,""),"")</f>
        <v/>
      </c>
      <c r="FA112" s="214" t="str">
        <f>IFERROR(IF(AND('Classificação geral'!$J105="mas",'Classificação geral'!$K105=3,'Classificação geral'!$G105="PCT"),'Classificação geral'!$B105,""),"")</f>
        <v/>
      </c>
      <c r="FB112" s="215" t="str">
        <f>IF($FA112='Classificação geral'!$B105,'Classificação geral'!$C105,"")</f>
        <v/>
      </c>
      <c r="FC112" s="215" t="str">
        <f>IF($FA112='Classificação geral'!$B105,'Classificação geral'!$D105,"")</f>
        <v/>
      </c>
      <c r="FD112" s="215" t="str">
        <f>IF($FA112='Classificação geral'!$B105,'Classificação geral'!$J105,"")</f>
        <v/>
      </c>
      <c r="FE112" s="214" t="str">
        <f>IFERROR(IF(AND($FD112="mas",'Classificação geral'!$K105=3),'Classificação geral'!K105,""),"")</f>
        <v/>
      </c>
      <c r="FF112" s="214" t="str">
        <f>IFERROR(IF(AND($FD112="mas",'Classificação geral'!$K105=3),'Classificação geral'!AG105,""),"")</f>
        <v/>
      </c>
      <c r="FG112" s="214" t="str">
        <f>IFERROR(IF(AND($FD112="mas",'Classificação geral'!$K105=3),'Classificação geral'!M105,""),"")</f>
        <v/>
      </c>
      <c r="FH112" s="214" t="str">
        <f>IFERROR(IF(AND($FD112="mas",'Classificação geral'!$K105=3),'Classificação geral'!N105,""),"")</f>
        <v/>
      </c>
      <c r="FI112" s="214" t="str">
        <f>IFERROR(IF(AND($FD112="mas",'Classificação geral'!$K105=3),'Classificação geral'!O105,""),"")</f>
        <v/>
      </c>
      <c r="FJ112" s="214" t="str">
        <f>IFERROR(IF(AND($FD112="mas",'Classificação geral'!$K105=3),'Classificação geral'!AH105,""),"")</f>
        <v/>
      </c>
      <c r="FK112" s="216" t="str">
        <f>IFERROR(RANK(FJ112,FJ:FJ,0)+ COUNTIF(FJ$12:$FJ110,FJ112),"")</f>
        <v/>
      </c>
    </row>
    <row r="113" spans="2:167" s="199" customFormat="1" ht="24.75" customHeight="1" x14ac:dyDescent="0.4">
      <c r="B113" s="207"/>
      <c r="C113" s="200"/>
      <c r="D113" s="200"/>
      <c r="E113" s="200"/>
      <c r="F113" s="201"/>
      <c r="G113" s="201"/>
      <c r="H113" s="201"/>
      <c r="I113" s="201"/>
      <c r="J113" s="201"/>
      <c r="K113" s="202"/>
      <c r="L113" s="202"/>
      <c r="M113" s="202"/>
      <c r="N113" s="202"/>
      <c r="O113" s="202"/>
      <c r="P113" s="203"/>
      <c r="Q113" s="203"/>
      <c r="R113" s="200"/>
      <c r="S113" s="204"/>
      <c r="T113" s="204"/>
      <c r="U113" s="204"/>
      <c r="V113" s="204"/>
      <c r="W113" s="204"/>
      <c r="X113" s="202"/>
      <c r="Y113" s="202"/>
      <c r="AB113" s="202"/>
      <c r="AC113" s="200"/>
      <c r="AD113" s="200"/>
      <c r="AE113" s="201"/>
      <c r="AF113" s="201"/>
      <c r="AG113" s="201"/>
      <c r="AH113" s="201"/>
      <c r="AI113" s="201"/>
      <c r="AJ113" s="201"/>
      <c r="AK113" s="202"/>
      <c r="AL113" s="202"/>
      <c r="AM113" s="202"/>
      <c r="AN113" s="202"/>
      <c r="AO113" s="202"/>
      <c r="AP113" s="203"/>
      <c r="AQ113" s="203"/>
      <c r="AR113" s="201"/>
      <c r="AS113" s="204"/>
      <c r="AT113" s="204"/>
      <c r="AU113" s="204"/>
      <c r="AV113" s="204"/>
      <c r="AW113" s="204"/>
      <c r="AX113" s="202"/>
      <c r="AY113" s="202"/>
      <c r="BB113" s="207"/>
      <c r="BC113" s="200"/>
      <c r="BD113" s="200"/>
      <c r="BE113" s="203"/>
      <c r="BF113" s="201"/>
      <c r="BG113" s="201"/>
      <c r="BH113" s="201"/>
      <c r="BI113" s="201"/>
      <c r="BJ113" s="201"/>
      <c r="BK113" s="202"/>
      <c r="BL113" s="202"/>
      <c r="BM113" s="202"/>
      <c r="BN113" s="202"/>
      <c r="BO113" s="202"/>
      <c r="BP113" s="203"/>
      <c r="BQ113" s="203"/>
      <c r="BR113" s="203"/>
      <c r="BS113" s="204"/>
      <c r="BT113" s="204"/>
      <c r="BU113" s="204"/>
      <c r="BV113" s="204"/>
      <c r="BW113" s="204"/>
      <c r="BX113" s="202"/>
      <c r="BY113" s="202"/>
      <c r="CM113" s="214" t="str">
        <f>IFERROR(IF(AND('Classificação geral'!$J106="FEM",'Classificação geral'!$K106=1,'Classificação geral'!G106="PCT"),'Classificação geral'!A106,""),"")</f>
        <v/>
      </c>
      <c r="CN113" s="214" t="str">
        <f>IFERROR(IF(AND('Classificação geral'!$J106="FEM",'Classificação geral'!$K106=1,'Classificação geral'!G106="PCT"),'Classificação geral'!$B106,""),"")</f>
        <v/>
      </c>
      <c r="CO113" s="215" t="str">
        <f>IF($CN113='Classificação geral'!$B106,'Classificação geral'!$C106,"")</f>
        <v/>
      </c>
      <c r="CP113" s="215" t="str">
        <f>IF($CN113='Classificação geral'!$B106,'Classificação geral'!$D106,"")</f>
        <v/>
      </c>
      <c r="CQ113" s="215" t="str">
        <f>IF($CN113='Classificação geral'!$B106,'Classificação geral'!$J106,"")</f>
        <v/>
      </c>
      <c r="CR113" s="215" t="str">
        <f>IF($CQ113='Classificação geral'!$J106,'Classificação geral'!$K106,"")</f>
        <v/>
      </c>
      <c r="CS113" s="205" t="str">
        <f>IF($CR113='Classificação geral'!$K106,'Classificação geral'!$AG106,"")</f>
        <v/>
      </c>
      <c r="CT113" s="215" t="str">
        <f>IF($CR113='Classificação geral'!$K106,'Classificação geral'!$M106,"")</f>
        <v/>
      </c>
      <c r="CU113" s="215" t="str">
        <f>IF($CR113='Classificação geral'!$K106,'Classificação geral'!$N106,"")</f>
        <v/>
      </c>
      <c r="CV113" s="215" t="str">
        <f>IF($CR113='Classificação geral'!$K106,'Classificação geral'!$O106,"")</f>
        <v/>
      </c>
      <c r="CW113" s="309" t="str">
        <f>IF($CR113='Classificação geral'!$K106,'Classificação geral'!$AH106,"")</f>
        <v/>
      </c>
      <c r="CX113" s="216" t="str">
        <f>IFERROR(RANK(CW113,CW:CW,0)+ COUNTIF($CW$12:CW112,CW113),"")</f>
        <v/>
      </c>
      <c r="CY113" s="209" t="str">
        <f ca="1">IFERROR(RDEM(CX113,CX:CX,0),"")</f>
        <v/>
      </c>
      <c r="CZ113" s="214" t="str">
        <f>IFERROR(IF(AND('Classificação geral'!$J106="mas",'Classificação geral'!$K106=1,'Classificação geral'!$G106="pct"),'Classificação geral'!$A106,""),"")</f>
        <v/>
      </c>
      <c r="DA113" s="214" t="str">
        <f>IFERROR(IF(AND('Classificação geral'!$J106="mas",'Classificação geral'!$K106=1,'Classificação geral'!$G106="PCT"),'Classificação geral'!$B106,""),"")</f>
        <v/>
      </c>
      <c r="DB113" s="215" t="str">
        <f>IF($DA113='Classificação geral'!$B106,'Classificação geral'!$C106,"")</f>
        <v/>
      </c>
      <c r="DC113" s="215" t="str">
        <f>IF($DA113='Classificação geral'!$B106,'Classificação geral'!$D106,"")</f>
        <v/>
      </c>
      <c r="DD113" s="215" t="str">
        <f>IF($DA113='Classificação geral'!$B106,'Classificação geral'!$J106,"")</f>
        <v/>
      </c>
      <c r="DE113" s="214" t="str">
        <f>IFERROR(IF(AND($DD113="mas",'Classificação geral'!$K106=1),'Classificação geral'!K106,""),"")</f>
        <v/>
      </c>
      <c r="DF113" s="214" t="str">
        <f>IFERROR(IF(AND($DD113="mas",'Classificação geral'!$K106=1),'Classificação geral'!AG106,""),"")</f>
        <v/>
      </c>
      <c r="DG113" s="214" t="str">
        <f>IFERROR(IF(AND($DD113="mas",'Classificação geral'!$K106=1),'Classificação geral'!M106,""),"")</f>
        <v/>
      </c>
      <c r="DH113" s="214" t="str">
        <f>IFERROR(IF(AND($DD113="mas",'Classificação geral'!$K106=1),'Classificação geral'!N106,""),"")</f>
        <v/>
      </c>
      <c r="DI113" s="214" t="str">
        <f>IFERROR(IF(AND($DD113="mas",'Classificação geral'!$K106=1),'Classificação geral'!O106,""),"")</f>
        <v/>
      </c>
      <c r="DJ113" s="214" t="str">
        <f>IFERROR(IF(AND($DD113="mas",'Classificação geral'!$K106=1),'Classificação geral'!AH106,""),"")</f>
        <v/>
      </c>
      <c r="DK113" s="216" t="str">
        <f>IFERROR(RANK(DJ113,DJ100:DJ299,0)+ COUNTIF($DJ$12:DJ112,DJ113),"")</f>
        <v/>
      </c>
      <c r="DL113" s="209"/>
      <c r="DM113" s="214" t="str">
        <f>IFERROR(IF(AND('Classificação geral'!$J106="fem",'Classificação geral'!$K106=2,'Classificação geral'!$G106="pct"),'Classificação geral'!$A106,""),"")</f>
        <v/>
      </c>
      <c r="DN113" s="214" t="str">
        <f>IFERROR(IF(AND('Classificação geral'!$J106="fem",'Classificação geral'!$K106=2,'Classificação geral'!$G106="pct"),'Classificação geral'!$B106,""),"")</f>
        <v/>
      </c>
      <c r="DO113" s="215" t="str">
        <f>IF($DN113='Classificação geral'!$B106,'Classificação geral'!$C106,"")</f>
        <v/>
      </c>
      <c r="DP113" s="215" t="str">
        <f>IF($DN113='Classificação geral'!$B106,'Classificação geral'!$D106,"")</f>
        <v/>
      </c>
      <c r="DQ113" s="215" t="str">
        <f>IF($DN113='Classificação geral'!$B106,'Classificação geral'!$J106,"")</f>
        <v/>
      </c>
      <c r="DR113" s="214" t="str">
        <f>IFERROR(IF(AND($DQ113="fem",'Classificação geral'!$K106=2),'Classificação geral'!K106,""),"")</f>
        <v/>
      </c>
      <c r="DS113" s="214" t="str">
        <f>IFERROR(IF(AND($DQ113="fem",'Classificação geral'!$K106=2),'Classificação geral'!AG106,""),"")</f>
        <v/>
      </c>
      <c r="DT113" s="214" t="str">
        <f>IFERROR(IF(AND($DQ113="fem",'Classificação geral'!$K106=2),'Classificação geral'!M106,""),"")</f>
        <v/>
      </c>
      <c r="DU113" s="214" t="str">
        <f>IFERROR(IF(AND($DQ113="fem",'Classificação geral'!$K106=2),'Classificação geral'!N106,""),"")</f>
        <v/>
      </c>
      <c r="DV113" s="214" t="str">
        <f>IFERROR(IF(AND($DQ113="fem",'Classificação geral'!$K106=2),'Classificação geral'!O106,""),"")</f>
        <v/>
      </c>
      <c r="DW113" s="214" t="str">
        <f>IFERROR(IF(AND($DQ113="fem",'Classificação geral'!$K106=2),'Classificação geral'!AH106,""),"")</f>
        <v/>
      </c>
      <c r="DX113" s="216" t="str">
        <f>IFERROR(RANK(DW113,DW:DW,0)+ COUNTIF(DW$12:$DW111,DW113),"")</f>
        <v/>
      </c>
      <c r="DY113" s="209"/>
      <c r="DZ113" s="214" t="str">
        <f>IFERROR(IF(AND('Classificação geral'!$J106="mas",'Classificação geral'!$K106=2,'Classificação geral'!$G106="pct"),'Classificação geral'!$A106,""),"")</f>
        <v/>
      </c>
      <c r="EA113" s="214" t="str">
        <f>IFERROR(IF(AND('Classificação geral'!$J106="mas",'Classificação geral'!$K106=2,'Classificação geral'!$G106="pct"),'Classificação geral'!$B106,""),"")</f>
        <v/>
      </c>
      <c r="EB113" s="215" t="str">
        <f>IF($EA113='Classificação geral'!$B106,'Classificação geral'!$C106,"")</f>
        <v/>
      </c>
      <c r="EC113" s="215" t="str">
        <f>IF($EA113='Classificação geral'!$B106,'Classificação geral'!$D106,"")</f>
        <v/>
      </c>
      <c r="ED113" s="215" t="str">
        <f>IF($EA113='Classificação geral'!$B106,'Classificação geral'!$J106,"")</f>
        <v/>
      </c>
      <c r="EE113" s="214" t="str">
        <f>IFERROR(IF(AND($ED113="mas",'Classificação geral'!$K106=2),'Classificação geral'!K106,""),"")</f>
        <v/>
      </c>
      <c r="EF113" s="214" t="str">
        <f>IFERROR(IF(AND($ED113="mas",'Classificação geral'!$K106=2),'Classificação geral'!AG106,""),"")</f>
        <v/>
      </c>
      <c r="EG113" s="214" t="str">
        <f>IFERROR(IF(AND($ED113="mas",'Classificação geral'!$K106=2),'Classificação geral'!M106,""),"")</f>
        <v/>
      </c>
      <c r="EH113" s="214" t="str">
        <f>IFERROR(IF(AND($ED113="mas",'Classificação geral'!$K106=2),'Classificação geral'!N106,""),"")</f>
        <v/>
      </c>
      <c r="EI113" s="214" t="str">
        <f>IFERROR(IF(AND($ED113="mas",'Classificação geral'!$K106=2),'Classificação geral'!O106,""),"")</f>
        <v/>
      </c>
      <c r="EJ113" s="214" t="str">
        <f>IFERROR(IF(AND($ED113="mas",'Classificação geral'!$K106=2),'Classificação geral'!AH106,""),"")</f>
        <v/>
      </c>
      <c r="EK113" s="216" t="str">
        <f>IFERROR(RANK(EJ113,EJ:EJ,0)+ COUNTIF(EJ$12:$GJ$12,EJ113),"")</f>
        <v/>
      </c>
      <c r="EL113" s="209"/>
      <c r="EM113" s="214" t="str">
        <f>IFERROR(IF(AND('Classificação geral'!$J106="fem",'Classificação geral'!$K106=3,'Classificação geral'!$G106="pct"),'Classificação geral'!$A106,""),"")</f>
        <v/>
      </c>
      <c r="EN113" s="214" t="str">
        <f>IFERROR(IF(AND('Classificação geral'!$J106="fem",'Classificação geral'!$K106=3,'Classificação geral'!$G106="pct"),'Classificação geral'!$B106,""),"")</f>
        <v/>
      </c>
      <c r="EO113" s="215" t="str">
        <f>IF($EN113='Classificação geral'!$B106,'Classificação geral'!$C106,"")</f>
        <v/>
      </c>
      <c r="EP113" s="215" t="str">
        <f>IF($EN113='Classificação geral'!$B106,'Classificação geral'!$D106,"")</f>
        <v/>
      </c>
      <c r="EQ113" s="215" t="str">
        <f>IF($EN113='Classificação geral'!$B106,'Classificação geral'!$J106,"")</f>
        <v/>
      </c>
      <c r="ER113" s="215" t="str">
        <f>IF($EQ113='Classificação geral'!$J106,'Classificação geral'!$K106,"")</f>
        <v/>
      </c>
      <c r="ES113" s="215" t="str">
        <f>IF($ER113='Classificação geral'!$K106,'Classificação geral'!$AG106,"")</f>
        <v/>
      </c>
      <c r="ET113" s="215" t="str">
        <f>IF($ER113='Classificação geral'!$K106,'Classificação geral'!$M106,"")</f>
        <v/>
      </c>
      <c r="EU113" s="215" t="str">
        <f>IF($ER113='Classificação geral'!$K106,'Classificação geral'!$N106,"")</f>
        <v/>
      </c>
      <c r="EV113" s="215" t="str">
        <f>IF($ER113='Classificação geral'!$K106,'Classificação geral'!$O106,"")</f>
        <v/>
      </c>
      <c r="EW113" s="215" t="str">
        <f>IF($ER113='Classificação geral'!$K106,'Classificação geral'!$AH106,"")</f>
        <v/>
      </c>
      <c r="EX113" s="216" t="str">
        <f>IFERROR(RANK(EW113,EW:EW,0)+ COUNTIF(EW$12:$GW111,EW113),"")</f>
        <v/>
      </c>
      <c r="EY113" s="209"/>
      <c r="EZ113" s="214" t="str">
        <f>IFERROR(IF(AND('Classificação geral'!$J106="mas",'Classificação geral'!$K106=3,'Classificação geral'!$G106="PCT"),'Classificação geral'!$A106,""),"")</f>
        <v/>
      </c>
      <c r="FA113" s="214" t="str">
        <f>IFERROR(IF(AND('Classificação geral'!$J106="mas",'Classificação geral'!$K106=3,'Classificação geral'!$G106="PCT"),'Classificação geral'!$B106,""),"")</f>
        <v/>
      </c>
      <c r="FB113" s="215" t="str">
        <f>IF($FA113='Classificação geral'!$B106,'Classificação geral'!$C106,"")</f>
        <v/>
      </c>
      <c r="FC113" s="215" t="str">
        <f>IF($FA113='Classificação geral'!$B106,'Classificação geral'!$D106,"")</f>
        <v/>
      </c>
      <c r="FD113" s="215" t="str">
        <f>IF($FA113='Classificação geral'!$B106,'Classificação geral'!$J106,"")</f>
        <v/>
      </c>
      <c r="FE113" s="214" t="str">
        <f>IFERROR(IF(AND($FD113="mas",'Classificação geral'!$K106=3),'Classificação geral'!K106,""),"")</f>
        <v/>
      </c>
      <c r="FF113" s="214" t="str">
        <f>IFERROR(IF(AND($FD113="mas",'Classificação geral'!$K106=3),'Classificação geral'!AG106,""),"")</f>
        <v/>
      </c>
      <c r="FG113" s="214" t="str">
        <f>IFERROR(IF(AND($FD113="mas",'Classificação geral'!$K106=3),'Classificação geral'!M106,""),"")</f>
        <v/>
      </c>
      <c r="FH113" s="214" t="str">
        <f>IFERROR(IF(AND($FD113="mas",'Classificação geral'!$K106=3),'Classificação geral'!N106,""),"")</f>
        <v/>
      </c>
      <c r="FI113" s="214" t="str">
        <f>IFERROR(IF(AND($FD113="mas",'Classificação geral'!$K106=3),'Classificação geral'!O106,""),"")</f>
        <v/>
      </c>
      <c r="FJ113" s="214" t="str">
        <f>IFERROR(IF(AND($FD113="mas",'Classificação geral'!$K106=3),'Classificação geral'!AH106,""),"")</f>
        <v/>
      </c>
      <c r="FK113" s="216" t="str">
        <f>IFERROR(RANK(FJ113,FJ:FJ,0)+ COUNTIF(FJ$12:$FJ111,FJ113),"")</f>
        <v/>
      </c>
    </row>
    <row r="114" spans="2:167" s="199" customFormat="1" ht="24.75" customHeight="1" x14ac:dyDescent="0.4">
      <c r="B114" s="207"/>
      <c r="C114" s="200"/>
      <c r="D114" s="200"/>
      <c r="E114" s="200"/>
      <c r="F114" s="201"/>
      <c r="G114" s="201"/>
      <c r="H114" s="201"/>
      <c r="I114" s="201"/>
      <c r="J114" s="201"/>
      <c r="K114" s="202"/>
      <c r="L114" s="202"/>
      <c r="M114" s="202"/>
      <c r="N114" s="202"/>
      <c r="O114" s="202"/>
      <c r="P114" s="203"/>
      <c r="Q114" s="203"/>
      <c r="R114" s="200"/>
      <c r="S114" s="204"/>
      <c r="T114" s="204"/>
      <c r="U114" s="204"/>
      <c r="V114" s="204"/>
      <c r="W114" s="204"/>
      <c r="X114" s="202"/>
      <c r="Y114" s="202"/>
      <c r="AB114" s="202"/>
      <c r="AC114" s="200"/>
      <c r="AD114" s="200"/>
      <c r="AE114" s="201"/>
      <c r="AF114" s="201"/>
      <c r="AG114" s="201"/>
      <c r="AH114" s="201"/>
      <c r="AI114" s="201"/>
      <c r="AJ114" s="201"/>
      <c r="AK114" s="202"/>
      <c r="AL114" s="202"/>
      <c r="AM114" s="202"/>
      <c r="AN114" s="202"/>
      <c r="AO114" s="202"/>
      <c r="AP114" s="203"/>
      <c r="AQ114" s="203"/>
      <c r="AR114" s="201"/>
      <c r="AS114" s="204"/>
      <c r="AT114" s="204"/>
      <c r="AU114" s="204"/>
      <c r="AV114" s="204"/>
      <c r="AW114" s="204"/>
      <c r="AX114" s="202"/>
      <c r="AY114" s="202"/>
      <c r="BB114" s="207"/>
      <c r="BC114" s="200"/>
      <c r="BD114" s="200"/>
      <c r="BE114" s="203"/>
      <c r="BF114" s="201"/>
      <c r="BG114" s="201"/>
      <c r="BH114" s="201"/>
      <c r="BI114" s="201"/>
      <c r="BJ114" s="201"/>
      <c r="BK114" s="202"/>
      <c r="BL114" s="202"/>
      <c r="BM114" s="202"/>
      <c r="BN114" s="202"/>
      <c r="BO114" s="202"/>
      <c r="BP114" s="203"/>
      <c r="BQ114" s="203"/>
      <c r="BR114" s="203"/>
      <c r="BS114" s="204"/>
      <c r="BT114" s="204"/>
      <c r="BU114" s="204"/>
      <c r="BV114" s="204"/>
      <c r="BW114" s="204"/>
      <c r="BX114" s="202"/>
      <c r="BY114" s="202"/>
      <c r="CM114" s="214" t="str">
        <f>IFERROR(IF(AND('Classificação geral'!$J107="FEM",'Classificação geral'!$K107=1,'Classificação geral'!G107="PCT"),'Classificação geral'!A107,""),"")</f>
        <v/>
      </c>
      <c r="CN114" s="214" t="str">
        <f>IFERROR(IF(AND('Classificação geral'!$J107="FEM",'Classificação geral'!$K107=1,'Classificação geral'!G107="PCT"),'Classificação geral'!$B107,""),"")</f>
        <v/>
      </c>
      <c r="CO114" s="215" t="str">
        <f>IF($CN114='Classificação geral'!$B107,'Classificação geral'!$C107,"")</f>
        <v/>
      </c>
      <c r="CP114" s="215" t="str">
        <f>IF($CN114='Classificação geral'!$B107,'Classificação geral'!$D107,"")</f>
        <v/>
      </c>
      <c r="CQ114" s="215" t="str">
        <f>IF($CN114='Classificação geral'!$B107,'Classificação geral'!$J107,"")</f>
        <v/>
      </c>
      <c r="CR114" s="215" t="str">
        <f>IF($CQ114='Classificação geral'!$J107,'Classificação geral'!$K107,"")</f>
        <v/>
      </c>
      <c r="CS114" s="205" t="str">
        <f>IF($CR114='Classificação geral'!$K107,'Classificação geral'!$AG107,"")</f>
        <v/>
      </c>
      <c r="CT114" s="215" t="str">
        <f>IF($CR114='Classificação geral'!$K107,'Classificação geral'!$M107,"")</f>
        <v/>
      </c>
      <c r="CU114" s="215" t="str">
        <f>IF($CR114='Classificação geral'!$K107,'Classificação geral'!$N107,"")</f>
        <v/>
      </c>
      <c r="CV114" s="215" t="str">
        <f>IF($CR114='Classificação geral'!$K107,'Classificação geral'!$O107,"")</f>
        <v/>
      </c>
      <c r="CW114" s="309" t="str">
        <f>IF($CR114='Classificação geral'!$K107,'Classificação geral'!$AH107,"")</f>
        <v/>
      </c>
      <c r="CX114" s="216" t="str">
        <f>IFERROR(RANK(CW114,CW:CW,0)+ COUNTIF($CW$12:CW113,CW114),"")</f>
        <v/>
      </c>
      <c r="CY114" s="209" t="str">
        <f ca="1">IFERROR(RDEM(CX114,CX:CX,0),"")</f>
        <v/>
      </c>
      <c r="CZ114" s="214" t="str">
        <f>IFERROR(IF(AND('Classificação geral'!$J107="mas",'Classificação geral'!$K107=1,'Classificação geral'!$G107="pct"),'Classificação geral'!$A107,""),"")</f>
        <v/>
      </c>
      <c r="DA114" s="214" t="str">
        <f>IFERROR(IF(AND('Classificação geral'!$J107="mas",'Classificação geral'!$K107=1,'Classificação geral'!$G107="PCT"),'Classificação geral'!$B107,""),"")</f>
        <v/>
      </c>
      <c r="DB114" s="215" t="str">
        <f>IF($DA114='Classificação geral'!$B107,'Classificação geral'!$C107,"")</f>
        <v/>
      </c>
      <c r="DC114" s="215" t="str">
        <f>IF($DA114='Classificação geral'!$B107,'Classificação geral'!$D107,"")</f>
        <v/>
      </c>
      <c r="DD114" s="215" t="str">
        <f>IF($DA114='Classificação geral'!$B107,'Classificação geral'!$J107,"")</f>
        <v/>
      </c>
      <c r="DE114" s="214" t="str">
        <f>IFERROR(IF(AND($DD114="mas",'Classificação geral'!$K107=1),'Classificação geral'!K107,""),"")</f>
        <v/>
      </c>
      <c r="DF114" s="214" t="str">
        <f>IFERROR(IF(AND($DD114="mas",'Classificação geral'!$K107=1),'Classificação geral'!AG107,""),"")</f>
        <v/>
      </c>
      <c r="DG114" s="214" t="str">
        <f>IFERROR(IF(AND($DD114="mas",'Classificação geral'!$K107=1),'Classificação geral'!M107,""),"")</f>
        <v/>
      </c>
      <c r="DH114" s="214" t="str">
        <f>IFERROR(IF(AND($DD114="mas",'Classificação geral'!$K107=1),'Classificação geral'!N107,""),"")</f>
        <v/>
      </c>
      <c r="DI114" s="214" t="str">
        <f>IFERROR(IF(AND($DD114="mas",'Classificação geral'!$K107=1),'Classificação geral'!O107,""),"")</f>
        <v/>
      </c>
      <c r="DJ114" s="214" t="str">
        <f>IFERROR(IF(AND($DD114="mas",'Classificação geral'!$K107=1),'Classificação geral'!AH107,""),"")</f>
        <v/>
      </c>
      <c r="DK114" s="216" t="str">
        <f>IFERROR(RANK(DJ114,DJ101:DJ300,0)+ COUNTIF($DJ$12:DJ113,DJ114),"")</f>
        <v/>
      </c>
      <c r="DL114" s="209"/>
      <c r="DM114" s="214" t="str">
        <f>IFERROR(IF(AND('Classificação geral'!$J107="fem",'Classificação geral'!$K107=2,'Classificação geral'!$G107="pct"),'Classificação geral'!$A107,""),"")</f>
        <v/>
      </c>
      <c r="DN114" s="214" t="str">
        <f>IFERROR(IF(AND('Classificação geral'!$J107="fem",'Classificação geral'!$K107=2,'Classificação geral'!$G107="pct"),'Classificação geral'!$B107,""),"")</f>
        <v/>
      </c>
      <c r="DO114" s="215" t="str">
        <f>IF($DN114='Classificação geral'!$B107,'Classificação geral'!$C107,"")</f>
        <v/>
      </c>
      <c r="DP114" s="215" t="str">
        <f>IF($DN114='Classificação geral'!$B107,'Classificação geral'!$D107,"")</f>
        <v/>
      </c>
      <c r="DQ114" s="215" t="str">
        <f>IF($DN114='Classificação geral'!$B107,'Classificação geral'!$J107,"")</f>
        <v/>
      </c>
      <c r="DR114" s="214" t="str">
        <f>IFERROR(IF(AND($DQ114="fem",'Classificação geral'!$K107=2),'Classificação geral'!K107,""),"")</f>
        <v/>
      </c>
      <c r="DS114" s="214" t="str">
        <f>IFERROR(IF(AND($DQ114="fem",'Classificação geral'!$K107=2),'Classificação geral'!AG107,""),"")</f>
        <v/>
      </c>
      <c r="DT114" s="214" t="str">
        <f>IFERROR(IF(AND($DQ114="fem",'Classificação geral'!$K107=2),'Classificação geral'!M107,""),"")</f>
        <v/>
      </c>
      <c r="DU114" s="214" t="str">
        <f>IFERROR(IF(AND($DQ114="fem",'Classificação geral'!$K107=2),'Classificação geral'!N107,""),"")</f>
        <v/>
      </c>
      <c r="DV114" s="214" t="str">
        <f>IFERROR(IF(AND($DQ114="fem",'Classificação geral'!$K107=2),'Classificação geral'!O107,""),"")</f>
        <v/>
      </c>
      <c r="DW114" s="214" t="str">
        <f>IFERROR(IF(AND($DQ114="fem",'Classificação geral'!$K107=2),'Classificação geral'!AH107,""),"")</f>
        <v/>
      </c>
      <c r="DX114" s="216" t="str">
        <f>IFERROR(RANK(DW114,DW:DW,0)+ COUNTIF(DW$12:$DW112,DW114),"")</f>
        <v/>
      </c>
      <c r="DY114" s="209"/>
      <c r="DZ114" s="214" t="str">
        <f>IFERROR(IF(AND('Classificação geral'!$J107="mas",'Classificação geral'!$K107=2,'Classificação geral'!$G107="pct"),'Classificação geral'!$A107,""),"")</f>
        <v/>
      </c>
      <c r="EA114" s="214" t="str">
        <f>IFERROR(IF(AND('Classificação geral'!$J107="mas",'Classificação geral'!$K107=2,'Classificação geral'!$G107="pct"),'Classificação geral'!$B107,""),"")</f>
        <v/>
      </c>
      <c r="EB114" s="215" t="str">
        <f>IF($EA114='Classificação geral'!$B107,'Classificação geral'!$C107,"")</f>
        <v/>
      </c>
      <c r="EC114" s="215" t="str">
        <f>IF($EA114='Classificação geral'!$B107,'Classificação geral'!$D107,"")</f>
        <v/>
      </c>
      <c r="ED114" s="215" t="str">
        <f>IF($EA114='Classificação geral'!$B107,'Classificação geral'!$J107,"")</f>
        <v/>
      </c>
      <c r="EE114" s="214" t="str">
        <f>IFERROR(IF(AND($ED114="mas",'Classificação geral'!$K107=2),'Classificação geral'!K107,""),"")</f>
        <v/>
      </c>
      <c r="EF114" s="214" t="str">
        <f>IFERROR(IF(AND($ED114="mas",'Classificação geral'!$K107=2),'Classificação geral'!AG107,""),"")</f>
        <v/>
      </c>
      <c r="EG114" s="214" t="str">
        <f>IFERROR(IF(AND($ED114="mas",'Classificação geral'!$K107=2),'Classificação geral'!M107,""),"")</f>
        <v/>
      </c>
      <c r="EH114" s="214" t="str">
        <f>IFERROR(IF(AND($ED114="mas",'Classificação geral'!$K107=2),'Classificação geral'!N107,""),"")</f>
        <v/>
      </c>
      <c r="EI114" s="214" t="str">
        <f>IFERROR(IF(AND($ED114="mas",'Classificação geral'!$K107=2),'Classificação geral'!O107,""),"")</f>
        <v/>
      </c>
      <c r="EJ114" s="214" t="str">
        <f>IFERROR(IF(AND($ED114="mas",'Classificação geral'!$K107=2),'Classificação geral'!AH107,""),"")</f>
        <v/>
      </c>
      <c r="EK114" s="216" t="str">
        <f>IFERROR(RANK(EJ114,EJ:EJ,0)+ COUNTIF(EJ$12:$GJ$12,EJ114),"")</f>
        <v/>
      </c>
      <c r="EL114" s="209"/>
      <c r="EM114" s="214" t="str">
        <f>IFERROR(IF(AND('Classificação geral'!$J107="fem",'Classificação geral'!$K107=3,'Classificação geral'!$G107="pct"),'Classificação geral'!$A107,""),"")</f>
        <v/>
      </c>
      <c r="EN114" s="214" t="str">
        <f>IFERROR(IF(AND('Classificação geral'!$J107="fem",'Classificação geral'!$K107=3,'Classificação geral'!$G107="pct"),'Classificação geral'!$B107,""),"")</f>
        <v/>
      </c>
      <c r="EO114" s="215" t="str">
        <f>IF($EN114='Classificação geral'!$B107,'Classificação geral'!$C107,"")</f>
        <v/>
      </c>
      <c r="EP114" s="215" t="str">
        <f>IF($EN114='Classificação geral'!$B107,'Classificação geral'!$D107,"")</f>
        <v/>
      </c>
      <c r="EQ114" s="215" t="str">
        <f>IF($EN114='Classificação geral'!$B107,'Classificação geral'!$J107,"")</f>
        <v/>
      </c>
      <c r="ER114" s="215" t="str">
        <f>IF($EQ114='Classificação geral'!$J107,'Classificação geral'!$K107,"")</f>
        <v/>
      </c>
      <c r="ES114" s="215" t="str">
        <f>IF($ER114='Classificação geral'!$K107,'Classificação geral'!$AG107,"")</f>
        <v/>
      </c>
      <c r="ET114" s="215" t="str">
        <f>IF($ER114='Classificação geral'!$K107,'Classificação geral'!$M107,"")</f>
        <v/>
      </c>
      <c r="EU114" s="215" t="str">
        <f>IF($ER114='Classificação geral'!$K107,'Classificação geral'!$N107,"")</f>
        <v/>
      </c>
      <c r="EV114" s="215" t="str">
        <f>IF($ER114='Classificação geral'!$K107,'Classificação geral'!$O107,"")</f>
        <v/>
      </c>
      <c r="EW114" s="215" t="str">
        <f>IF($ER114='Classificação geral'!$K107,'Classificação geral'!$AH107,"")</f>
        <v/>
      </c>
      <c r="EX114" s="216" t="str">
        <f>IFERROR(RANK(EW114,EW:EW,0)+ COUNTIF(EW$12:$GW112,EW114),"")</f>
        <v/>
      </c>
      <c r="EY114" s="209"/>
      <c r="EZ114" s="214" t="str">
        <f>IFERROR(IF(AND('Classificação geral'!$J107="mas",'Classificação geral'!$K107=3,'Classificação geral'!$G107="PCT"),'Classificação geral'!$A107,""),"")</f>
        <v/>
      </c>
      <c r="FA114" s="214" t="str">
        <f>IFERROR(IF(AND('Classificação geral'!$J107="mas",'Classificação geral'!$K107=3,'Classificação geral'!$G107="PCT"),'Classificação geral'!$B107,""),"")</f>
        <v/>
      </c>
      <c r="FB114" s="215" t="str">
        <f>IF($FA114='Classificação geral'!$B107,'Classificação geral'!$C107,"")</f>
        <v/>
      </c>
      <c r="FC114" s="215" t="str">
        <f>IF($FA114='Classificação geral'!$B107,'Classificação geral'!$D107,"")</f>
        <v/>
      </c>
      <c r="FD114" s="215" t="str">
        <f>IF($FA114='Classificação geral'!$B107,'Classificação geral'!$J107,"")</f>
        <v/>
      </c>
      <c r="FE114" s="214" t="str">
        <f>IFERROR(IF(AND($FD114="mas",'Classificação geral'!$K107=3),'Classificação geral'!K107,""),"")</f>
        <v/>
      </c>
      <c r="FF114" s="214" t="str">
        <f>IFERROR(IF(AND($FD114="mas",'Classificação geral'!$K107=3),'Classificação geral'!AG107,""),"")</f>
        <v/>
      </c>
      <c r="FG114" s="214" t="str">
        <f>IFERROR(IF(AND($FD114="mas",'Classificação geral'!$K107=3),'Classificação geral'!M107,""),"")</f>
        <v/>
      </c>
      <c r="FH114" s="214" t="str">
        <f>IFERROR(IF(AND($FD114="mas",'Classificação geral'!$K107=3),'Classificação geral'!N107,""),"")</f>
        <v/>
      </c>
      <c r="FI114" s="214" t="str">
        <f>IFERROR(IF(AND($FD114="mas",'Classificação geral'!$K107=3),'Classificação geral'!O107,""),"")</f>
        <v/>
      </c>
      <c r="FJ114" s="214" t="str">
        <f>IFERROR(IF(AND($FD114="mas",'Classificação geral'!$K107=3),'Classificação geral'!AH107,""),"")</f>
        <v/>
      </c>
      <c r="FK114" s="216" t="str">
        <f>IFERROR(RANK(FJ114,FJ:FJ,0)+ COUNTIF(FJ$12:$FJ112,FJ114),"")</f>
        <v/>
      </c>
    </row>
    <row r="115" spans="2:167" s="199" customFormat="1" ht="24.75" customHeight="1" x14ac:dyDescent="0.4">
      <c r="B115" s="207"/>
      <c r="C115" s="200"/>
      <c r="D115" s="200"/>
      <c r="E115" s="200"/>
      <c r="F115" s="201"/>
      <c r="G115" s="201"/>
      <c r="H115" s="201"/>
      <c r="I115" s="201"/>
      <c r="J115" s="201"/>
      <c r="K115" s="202"/>
      <c r="L115" s="202"/>
      <c r="M115" s="202"/>
      <c r="N115" s="202"/>
      <c r="O115" s="202"/>
      <c r="P115" s="203"/>
      <c r="Q115" s="203"/>
      <c r="R115" s="200"/>
      <c r="S115" s="204"/>
      <c r="T115" s="204"/>
      <c r="U115" s="204"/>
      <c r="V115" s="204"/>
      <c r="W115" s="204"/>
      <c r="X115" s="202"/>
      <c r="Y115" s="202"/>
      <c r="AB115" s="202"/>
      <c r="AC115" s="200"/>
      <c r="AD115" s="200"/>
      <c r="AE115" s="201"/>
      <c r="AF115" s="201"/>
      <c r="AG115" s="201"/>
      <c r="AH115" s="201"/>
      <c r="AI115" s="201"/>
      <c r="AJ115" s="201"/>
      <c r="AK115" s="202"/>
      <c r="AL115" s="202"/>
      <c r="AM115" s="202"/>
      <c r="AN115" s="202"/>
      <c r="AO115" s="202"/>
      <c r="AP115" s="203"/>
      <c r="AQ115" s="203"/>
      <c r="AR115" s="201"/>
      <c r="AS115" s="204"/>
      <c r="AT115" s="204"/>
      <c r="AU115" s="204"/>
      <c r="AV115" s="204"/>
      <c r="AW115" s="204"/>
      <c r="AX115" s="202"/>
      <c r="AY115" s="202"/>
      <c r="BB115" s="207"/>
      <c r="BC115" s="200"/>
      <c r="BD115" s="200"/>
      <c r="BE115" s="203"/>
      <c r="BF115" s="201"/>
      <c r="BG115" s="201"/>
      <c r="BH115" s="201"/>
      <c r="BI115" s="201"/>
      <c r="BJ115" s="201"/>
      <c r="BK115" s="202"/>
      <c r="BL115" s="202"/>
      <c r="BM115" s="202"/>
      <c r="BN115" s="202"/>
      <c r="BO115" s="202"/>
      <c r="BP115" s="203"/>
      <c r="BQ115" s="203"/>
      <c r="BR115" s="203"/>
      <c r="BS115" s="204"/>
      <c r="BT115" s="204"/>
      <c r="BU115" s="204"/>
      <c r="BV115" s="204"/>
      <c r="BW115" s="204"/>
      <c r="BX115" s="202"/>
      <c r="BY115" s="202"/>
      <c r="CM115" s="214" t="str">
        <f>IFERROR(IF(AND('Classificação geral'!$J108="FEM",'Classificação geral'!$K108=1,'Classificação geral'!G108="PCT"),'Classificação geral'!A108,""),"")</f>
        <v/>
      </c>
      <c r="CN115" s="214" t="str">
        <f>IFERROR(IF(AND('Classificação geral'!$J108="FEM",'Classificação geral'!$K108=1,'Classificação geral'!G108="PCT"),'Classificação geral'!$B108,""),"")</f>
        <v/>
      </c>
      <c r="CO115" s="215" t="str">
        <f>IF($CN115='Classificação geral'!$B108,'Classificação geral'!$C108,"")</f>
        <v/>
      </c>
      <c r="CP115" s="215" t="str">
        <f>IF($CN115='Classificação geral'!$B108,'Classificação geral'!$D108,"")</f>
        <v/>
      </c>
      <c r="CQ115" s="215" t="str">
        <f>IF($CN115='Classificação geral'!$B108,'Classificação geral'!$J108,"")</f>
        <v/>
      </c>
      <c r="CR115" s="215" t="str">
        <f>IF($CQ115='Classificação geral'!$J108,'Classificação geral'!$K108,"")</f>
        <v/>
      </c>
      <c r="CS115" s="205" t="str">
        <f>IF($CR115='Classificação geral'!$K108,'Classificação geral'!$AG108,"")</f>
        <v/>
      </c>
      <c r="CT115" s="215" t="str">
        <f>IF($CR115='Classificação geral'!$K108,'Classificação geral'!$M108,"")</f>
        <v/>
      </c>
      <c r="CU115" s="215" t="str">
        <f>IF($CR115='Classificação geral'!$K108,'Classificação geral'!$N108,"")</f>
        <v/>
      </c>
      <c r="CV115" s="215" t="str">
        <f>IF($CR115='Classificação geral'!$K108,'Classificação geral'!$O108,"")</f>
        <v/>
      </c>
      <c r="CW115" s="309" t="str">
        <f>IF($CR115='Classificação geral'!$K108,'Classificação geral'!$AH108,"")</f>
        <v/>
      </c>
      <c r="CX115" s="216" t="str">
        <f>IFERROR(RANK(CW115,CW:CW,0)+ COUNTIF($CW$12:CW114,CW115),"")</f>
        <v/>
      </c>
      <c r="CY115" s="209" t="str">
        <f ca="1">IFERROR(RDEM(CX115,CX:CX,0),"")</f>
        <v/>
      </c>
      <c r="CZ115" s="214" t="str">
        <f>IFERROR(IF(AND('Classificação geral'!$J108="mas",'Classificação geral'!$K108=1,'Classificação geral'!$G108="pct"),'Classificação geral'!$A108,""),"")</f>
        <v/>
      </c>
      <c r="DA115" s="214" t="str">
        <f>IFERROR(IF(AND('Classificação geral'!$J108="mas",'Classificação geral'!$K108=1,'Classificação geral'!$G108="PCT"),'Classificação geral'!$B108,""),"")</f>
        <v/>
      </c>
      <c r="DB115" s="215" t="str">
        <f>IF($DA115='Classificação geral'!$B108,'Classificação geral'!$C108,"")</f>
        <v/>
      </c>
      <c r="DC115" s="215" t="str">
        <f>IF($DA115='Classificação geral'!$B108,'Classificação geral'!$D108,"")</f>
        <v/>
      </c>
      <c r="DD115" s="215" t="str">
        <f>IF($DA115='Classificação geral'!$B108,'Classificação geral'!$J108,"")</f>
        <v/>
      </c>
      <c r="DE115" s="214" t="str">
        <f>IFERROR(IF(AND($DD115="mas",'Classificação geral'!$K108=1),'Classificação geral'!K108,""),"")</f>
        <v/>
      </c>
      <c r="DF115" s="214" t="str">
        <f>IFERROR(IF(AND($DD115="mas",'Classificação geral'!$K108=1),'Classificação geral'!AG108,""),"")</f>
        <v/>
      </c>
      <c r="DG115" s="214" t="str">
        <f>IFERROR(IF(AND($DD115="mas",'Classificação geral'!$K108=1),'Classificação geral'!M108,""),"")</f>
        <v/>
      </c>
      <c r="DH115" s="214" t="str">
        <f>IFERROR(IF(AND($DD115="mas",'Classificação geral'!$K108=1),'Classificação geral'!N108,""),"")</f>
        <v/>
      </c>
      <c r="DI115" s="214" t="str">
        <f>IFERROR(IF(AND($DD115="mas",'Classificação geral'!$K108=1),'Classificação geral'!O108,""),"")</f>
        <v/>
      </c>
      <c r="DJ115" s="214" t="str">
        <f>IFERROR(IF(AND($DD115="mas",'Classificação geral'!$K108=1),'Classificação geral'!AH108,""),"")</f>
        <v/>
      </c>
      <c r="DK115" s="216" t="str">
        <f>IFERROR(RANK(DJ115,DJ102:DJ301,0)+ COUNTIF($DJ$12:DJ114,DJ115),"")</f>
        <v/>
      </c>
      <c r="DL115" s="209"/>
      <c r="DM115" s="214" t="str">
        <f>IFERROR(IF(AND('Classificação geral'!$J108="fem",'Classificação geral'!$K108=2,'Classificação geral'!$G108="pct"),'Classificação geral'!$A108,""),"")</f>
        <v/>
      </c>
      <c r="DN115" s="214" t="str">
        <f>IFERROR(IF(AND('Classificação geral'!$J108="fem",'Classificação geral'!$K108=2,'Classificação geral'!$G108="pct"),'Classificação geral'!$B108,""),"")</f>
        <v/>
      </c>
      <c r="DO115" s="215" t="str">
        <f>IF($DN115='Classificação geral'!$B108,'Classificação geral'!$C108,"")</f>
        <v/>
      </c>
      <c r="DP115" s="215" t="str">
        <f>IF($DN115='Classificação geral'!$B108,'Classificação geral'!$D108,"")</f>
        <v/>
      </c>
      <c r="DQ115" s="215" t="str">
        <f>IF($DN115='Classificação geral'!$B108,'Classificação geral'!$J108,"")</f>
        <v/>
      </c>
      <c r="DR115" s="214" t="str">
        <f>IFERROR(IF(AND($DQ115="fem",'Classificação geral'!$K108=2),'Classificação geral'!K108,""),"")</f>
        <v/>
      </c>
      <c r="DS115" s="214" t="str">
        <f>IFERROR(IF(AND($DQ115="fem",'Classificação geral'!$K108=2),'Classificação geral'!AG108,""),"")</f>
        <v/>
      </c>
      <c r="DT115" s="214" t="str">
        <f>IFERROR(IF(AND($DQ115="fem",'Classificação geral'!$K108=2),'Classificação geral'!M108,""),"")</f>
        <v/>
      </c>
      <c r="DU115" s="214" t="str">
        <f>IFERROR(IF(AND($DQ115="fem",'Classificação geral'!$K108=2),'Classificação geral'!N108,""),"")</f>
        <v/>
      </c>
      <c r="DV115" s="214" t="str">
        <f>IFERROR(IF(AND($DQ115="fem",'Classificação geral'!$K108=2),'Classificação geral'!O108,""),"")</f>
        <v/>
      </c>
      <c r="DW115" s="214" t="str">
        <f>IFERROR(IF(AND($DQ115="fem",'Classificação geral'!$K108=2),'Classificação geral'!AH108,""),"")</f>
        <v/>
      </c>
      <c r="DX115" s="216" t="str">
        <f>IFERROR(RANK(DW115,DW:DW,0)+ COUNTIF(DW$12:$DW113,DW115),"")</f>
        <v/>
      </c>
      <c r="DY115" s="209"/>
      <c r="DZ115" s="214" t="str">
        <f>IFERROR(IF(AND('Classificação geral'!$J108="mas",'Classificação geral'!$K108=2,'Classificação geral'!$G108="pct"),'Classificação geral'!$A108,""),"")</f>
        <v/>
      </c>
      <c r="EA115" s="214" t="str">
        <f>IFERROR(IF(AND('Classificação geral'!$J108="mas",'Classificação geral'!$K108=2,'Classificação geral'!$G108="pct"),'Classificação geral'!$B108,""),"")</f>
        <v/>
      </c>
      <c r="EB115" s="215" t="str">
        <f>IF($EA115='Classificação geral'!$B108,'Classificação geral'!$C108,"")</f>
        <v/>
      </c>
      <c r="EC115" s="215" t="str">
        <f>IF($EA115='Classificação geral'!$B108,'Classificação geral'!$D108,"")</f>
        <v/>
      </c>
      <c r="ED115" s="215" t="str">
        <f>IF($EA115='Classificação geral'!$B108,'Classificação geral'!$J108,"")</f>
        <v/>
      </c>
      <c r="EE115" s="214" t="str">
        <f>IFERROR(IF(AND($ED115="mas",'Classificação geral'!$K108=2),'Classificação geral'!K108,""),"")</f>
        <v/>
      </c>
      <c r="EF115" s="214" t="str">
        <f>IFERROR(IF(AND($ED115="mas",'Classificação geral'!$K108=2),'Classificação geral'!AG108,""),"")</f>
        <v/>
      </c>
      <c r="EG115" s="214" t="str">
        <f>IFERROR(IF(AND($ED115="mas",'Classificação geral'!$K108=2),'Classificação geral'!M108,""),"")</f>
        <v/>
      </c>
      <c r="EH115" s="214" t="str">
        <f>IFERROR(IF(AND($ED115="mas",'Classificação geral'!$K108=2),'Classificação geral'!N108,""),"")</f>
        <v/>
      </c>
      <c r="EI115" s="214" t="str">
        <f>IFERROR(IF(AND($ED115="mas",'Classificação geral'!$K108=2),'Classificação geral'!O108,""),"")</f>
        <v/>
      </c>
      <c r="EJ115" s="214" t="str">
        <f>IFERROR(IF(AND($ED115="mas",'Classificação geral'!$K108=2),'Classificação geral'!AH108,""),"")</f>
        <v/>
      </c>
      <c r="EK115" s="216" t="str">
        <f>IFERROR(RANK(EJ115,EJ:EJ,0)+ COUNTIF(EJ$12:$GJ$12,EJ115),"")</f>
        <v/>
      </c>
      <c r="EL115" s="209"/>
      <c r="EM115" s="214" t="str">
        <f>IFERROR(IF(AND('Classificação geral'!$J108="fem",'Classificação geral'!$K108=3,'Classificação geral'!$G108="pct"),'Classificação geral'!$A108,""),"")</f>
        <v/>
      </c>
      <c r="EN115" s="214" t="str">
        <f>IFERROR(IF(AND('Classificação geral'!$J108="fem",'Classificação geral'!$K108=3,'Classificação geral'!$G108="pct"),'Classificação geral'!$B108,""),"")</f>
        <v/>
      </c>
      <c r="EO115" s="215" t="str">
        <f>IF($EN115='Classificação geral'!$B108,'Classificação geral'!$C108,"")</f>
        <v/>
      </c>
      <c r="EP115" s="215" t="str">
        <f>IF($EN115='Classificação geral'!$B108,'Classificação geral'!$D108,"")</f>
        <v/>
      </c>
      <c r="EQ115" s="215" t="str">
        <f>IF($EN115='Classificação geral'!$B108,'Classificação geral'!$J108,"")</f>
        <v/>
      </c>
      <c r="ER115" s="215" t="str">
        <f>IF($EQ115='Classificação geral'!$J108,'Classificação geral'!$K108,"")</f>
        <v/>
      </c>
      <c r="ES115" s="215" t="str">
        <f>IF($ER115='Classificação geral'!$K108,'Classificação geral'!$AG108,"")</f>
        <v/>
      </c>
      <c r="ET115" s="215" t="str">
        <f>IF($ER115='Classificação geral'!$K108,'Classificação geral'!$M108,"")</f>
        <v/>
      </c>
      <c r="EU115" s="215" t="str">
        <f>IF($ER115='Classificação geral'!$K108,'Classificação geral'!$N108,"")</f>
        <v/>
      </c>
      <c r="EV115" s="215" t="str">
        <f>IF($ER115='Classificação geral'!$K108,'Classificação geral'!$O108,"")</f>
        <v/>
      </c>
      <c r="EW115" s="215" t="str">
        <f>IF($ER115='Classificação geral'!$K108,'Classificação geral'!$AH108,"")</f>
        <v/>
      </c>
      <c r="EX115" s="216" t="str">
        <f>IFERROR(RANK(EW115,EW:EW,0)+ COUNTIF(EW$12:$GW113,EW115),"")</f>
        <v/>
      </c>
      <c r="EY115" s="209"/>
      <c r="EZ115" s="214" t="str">
        <f>IFERROR(IF(AND('Classificação geral'!$J108="mas",'Classificação geral'!$K108=3,'Classificação geral'!$G108="PCT"),'Classificação geral'!$A108,""),"")</f>
        <v/>
      </c>
      <c r="FA115" s="214" t="str">
        <f>IFERROR(IF(AND('Classificação geral'!$J108="mas",'Classificação geral'!$K108=3,'Classificação geral'!$G108="PCT"),'Classificação geral'!$B108,""),"")</f>
        <v/>
      </c>
      <c r="FB115" s="215" t="str">
        <f>IF($FA115='Classificação geral'!$B108,'Classificação geral'!$C108,"")</f>
        <v/>
      </c>
      <c r="FC115" s="215" t="str">
        <f>IF($FA115='Classificação geral'!$B108,'Classificação geral'!$D108,"")</f>
        <v/>
      </c>
      <c r="FD115" s="215" t="str">
        <f>IF($FA115='Classificação geral'!$B108,'Classificação geral'!$J108,"")</f>
        <v/>
      </c>
      <c r="FE115" s="214" t="str">
        <f>IFERROR(IF(AND($FD115="mas",'Classificação geral'!$K108=3),'Classificação geral'!K108,""),"")</f>
        <v/>
      </c>
      <c r="FF115" s="214" t="str">
        <f>IFERROR(IF(AND($FD115="mas",'Classificação geral'!$K108=3),'Classificação geral'!AG108,""),"")</f>
        <v/>
      </c>
      <c r="FG115" s="214" t="str">
        <f>IFERROR(IF(AND($FD115="mas",'Classificação geral'!$K108=3),'Classificação geral'!M108,""),"")</f>
        <v/>
      </c>
      <c r="FH115" s="214" t="str">
        <f>IFERROR(IF(AND($FD115="mas",'Classificação geral'!$K108=3),'Classificação geral'!N108,""),"")</f>
        <v/>
      </c>
      <c r="FI115" s="214" t="str">
        <f>IFERROR(IF(AND($FD115="mas",'Classificação geral'!$K108=3),'Classificação geral'!O108,""),"")</f>
        <v/>
      </c>
      <c r="FJ115" s="214" t="str">
        <f>IFERROR(IF(AND($FD115="mas",'Classificação geral'!$K108=3),'Classificação geral'!AH108,""),"")</f>
        <v/>
      </c>
      <c r="FK115" s="216" t="str">
        <f>IFERROR(RANK(FJ115,FJ:FJ,0)+ COUNTIF(FJ$12:$FJ113,FJ115),"")</f>
        <v/>
      </c>
    </row>
    <row r="116" spans="2:167" s="199" customFormat="1" ht="24.75" customHeight="1" x14ac:dyDescent="0.4">
      <c r="B116" s="207"/>
      <c r="C116" s="200"/>
      <c r="D116" s="200"/>
      <c r="E116" s="200"/>
      <c r="F116" s="201"/>
      <c r="G116" s="201"/>
      <c r="H116" s="201"/>
      <c r="I116" s="201"/>
      <c r="J116" s="201"/>
      <c r="K116" s="202"/>
      <c r="L116" s="202"/>
      <c r="M116" s="202"/>
      <c r="N116" s="202"/>
      <c r="O116" s="202"/>
      <c r="P116" s="203"/>
      <c r="Q116" s="203"/>
      <c r="R116" s="200"/>
      <c r="S116" s="204"/>
      <c r="T116" s="204"/>
      <c r="U116" s="204"/>
      <c r="V116" s="204"/>
      <c r="W116" s="204"/>
      <c r="X116" s="202"/>
      <c r="Y116" s="202"/>
      <c r="AB116" s="202"/>
      <c r="AC116" s="200"/>
      <c r="AD116" s="200"/>
      <c r="AE116" s="201"/>
      <c r="AF116" s="201"/>
      <c r="AG116" s="201"/>
      <c r="AH116" s="201"/>
      <c r="AI116" s="201"/>
      <c r="AJ116" s="201"/>
      <c r="AK116" s="202"/>
      <c r="AL116" s="202"/>
      <c r="AM116" s="202"/>
      <c r="AN116" s="202"/>
      <c r="AO116" s="202"/>
      <c r="AP116" s="203"/>
      <c r="AQ116" s="203"/>
      <c r="AR116" s="201"/>
      <c r="AS116" s="204"/>
      <c r="AT116" s="204"/>
      <c r="AU116" s="204"/>
      <c r="AV116" s="204"/>
      <c r="AW116" s="204"/>
      <c r="AX116" s="202"/>
      <c r="AY116" s="202"/>
      <c r="BB116" s="207"/>
      <c r="BC116" s="200"/>
      <c r="BD116" s="200"/>
      <c r="BE116" s="203"/>
      <c r="BF116" s="201"/>
      <c r="BG116" s="201"/>
      <c r="BH116" s="201"/>
      <c r="BI116" s="201"/>
      <c r="BJ116" s="201"/>
      <c r="BK116" s="202"/>
      <c r="BL116" s="202"/>
      <c r="BM116" s="202"/>
      <c r="BN116" s="202"/>
      <c r="BO116" s="202"/>
      <c r="BP116" s="203"/>
      <c r="BQ116" s="203"/>
      <c r="BR116" s="203"/>
      <c r="BS116" s="204"/>
      <c r="BT116" s="204"/>
      <c r="BU116" s="204"/>
      <c r="BV116" s="204"/>
      <c r="BW116" s="204"/>
      <c r="BX116" s="202"/>
      <c r="BY116" s="202"/>
      <c r="CM116" s="214" t="str">
        <f>IFERROR(IF(AND('Classificação geral'!$J109="FEM",'Classificação geral'!$K109=1,'Classificação geral'!G109="PCT"),'Classificação geral'!A109,""),"")</f>
        <v/>
      </c>
      <c r="CN116" s="214" t="str">
        <f>IFERROR(IF(AND('Classificação geral'!$J109="FEM",'Classificação geral'!$K109=1,'Classificação geral'!G109="PCT"),'Classificação geral'!$B109,""),"")</f>
        <v/>
      </c>
      <c r="CO116" s="215" t="str">
        <f>IF($CN116='Classificação geral'!$B109,'Classificação geral'!$C109,"")</f>
        <v/>
      </c>
      <c r="CP116" s="215" t="str">
        <f>IF($CN116='Classificação geral'!$B109,'Classificação geral'!$D109,"")</f>
        <v/>
      </c>
      <c r="CQ116" s="215" t="str">
        <f>IF($CN116='Classificação geral'!$B109,'Classificação geral'!$J109,"")</f>
        <v/>
      </c>
      <c r="CR116" s="215" t="str">
        <f>IF($CQ116='Classificação geral'!$J109,'Classificação geral'!$K109,"")</f>
        <v/>
      </c>
      <c r="CS116" s="205" t="str">
        <f>IF($CR116='Classificação geral'!$K109,'Classificação geral'!$AG109,"")</f>
        <v/>
      </c>
      <c r="CT116" s="215" t="str">
        <f>IF($CR116='Classificação geral'!$K109,'Classificação geral'!$M109,"")</f>
        <v/>
      </c>
      <c r="CU116" s="215" t="str">
        <f>IF($CR116='Classificação geral'!$K109,'Classificação geral'!$N109,"")</f>
        <v/>
      </c>
      <c r="CV116" s="215" t="str">
        <f>IF($CR116='Classificação geral'!$K109,'Classificação geral'!$O109,"")</f>
        <v/>
      </c>
      <c r="CW116" s="309" t="str">
        <f>IF($CR116='Classificação geral'!$K109,'Classificação geral'!$AH109,"")</f>
        <v/>
      </c>
      <c r="CX116" s="216" t="str">
        <f>IFERROR(RANK(CW116,CW:CW,0)+ COUNTIF($CW$12:CW115,CW116),"")</f>
        <v/>
      </c>
      <c r="CY116" s="209" t="str">
        <f ca="1">IFERROR(RDEM(CX116,CX:CX,0),"")</f>
        <v/>
      </c>
      <c r="CZ116" s="214" t="str">
        <f>IFERROR(IF(AND('Classificação geral'!$J109="mas",'Classificação geral'!$K109=1,'Classificação geral'!$G109="pct"),'Classificação geral'!$A109,""),"")</f>
        <v/>
      </c>
      <c r="DA116" s="214" t="str">
        <f>IFERROR(IF(AND('Classificação geral'!$J109="mas",'Classificação geral'!$K109=1,'Classificação geral'!$G109="PCT"),'Classificação geral'!$B109,""),"")</f>
        <v/>
      </c>
      <c r="DB116" s="215" t="str">
        <f>IF($DA116='Classificação geral'!$B109,'Classificação geral'!$C109,"")</f>
        <v/>
      </c>
      <c r="DC116" s="215" t="str">
        <f>IF($DA116='Classificação geral'!$B109,'Classificação geral'!$D109,"")</f>
        <v/>
      </c>
      <c r="DD116" s="215" t="str">
        <f>IF($DA116='Classificação geral'!$B109,'Classificação geral'!$J109,"")</f>
        <v/>
      </c>
      <c r="DE116" s="214" t="str">
        <f>IFERROR(IF(AND($DD116="mas",'Classificação geral'!$K109=1),'Classificação geral'!K109,""),"")</f>
        <v/>
      </c>
      <c r="DF116" s="214" t="str">
        <f>IFERROR(IF(AND($DD116="mas",'Classificação geral'!$K109=1),'Classificação geral'!AG109,""),"")</f>
        <v/>
      </c>
      <c r="DG116" s="214" t="str">
        <f>IFERROR(IF(AND($DD116="mas",'Classificação geral'!$K109=1),'Classificação geral'!M109,""),"")</f>
        <v/>
      </c>
      <c r="DH116" s="214" t="str">
        <f>IFERROR(IF(AND($DD116="mas",'Classificação geral'!$K109=1),'Classificação geral'!N109,""),"")</f>
        <v/>
      </c>
      <c r="DI116" s="214" t="str">
        <f>IFERROR(IF(AND($DD116="mas",'Classificação geral'!$K109=1),'Classificação geral'!O109,""),"")</f>
        <v/>
      </c>
      <c r="DJ116" s="214" t="str">
        <f>IFERROR(IF(AND($DD116="mas",'Classificação geral'!$K109=1),'Classificação geral'!AH109,""),"")</f>
        <v/>
      </c>
      <c r="DK116" s="216" t="str">
        <f>IFERROR(RANK(DJ116,DJ103:DJ302,0)+ COUNTIF($DJ$12:DJ115,DJ116),"")</f>
        <v/>
      </c>
      <c r="DL116" s="209"/>
      <c r="DM116" s="214" t="str">
        <f>IFERROR(IF(AND('Classificação geral'!$J109="fem",'Classificação geral'!$K109=2,'Classificação geral'!$G109="pct"),'Classificação geral'!$A109,""),"")</f>
        <v/>
      </c>
      <c r="DN116" s="214" t="str">
        <f>IFERROR(IF(AND('Classificação geral'!$J109="fem",'Classificação geral'!$K109=2,'Classificação geral'!$G109="pct"),'Classificação geral'!$B109,""),"")</f>
        <v/>
      </c>
      <c r="DO116" s="215" t="str">
        <f>IF($DN116='Classificação geral'!$B109,'Classificação geral'!$C109,"")</f>
        <v/>
      </c>
      <c r="DP116" s="215" t="str">
        <f>IF($DN116='Classificação geral'!$B109,'Classificação geral'!$D109,"")</f>
        <v/>
      </c>
      <c r="DQ116" s="215" t="str">
        <f>IF($DN116='Classificação geral'!$B109,'Classificação geral'!$J109,"")</f>
        <v/>
      </c>
      <c r="DR116" s="214" t="str">
        <f>IFERROR(IF(AND($DQ116="fem",'Classificação geral'!$K109=2),'Classificação geral'!K109,""),"")</f>
        <v/>
      </c>
      <c r="DS116" s="214" t="str">
        <f>IFERROR(IF(AND($DQ116="fem",'Classificação geral'!$K109=2),'Classificação geral'!AG109,""),"")</f>
        <v/>
      </c>
      <c r="DT116" s="214" t="str">
        <f>IFERROR(IF(AND($DQ116="fem",'Classificação geral'!$K109=2),'Classificação geral'!M109,""),"")</f>
        <v/>
      </c>
      <c r="DU116" s="214" t="str">
        <f>IFERROR(IF(AND($DQ116="fem",'Classificação geral'!$K109=2),'Classificação geral'!N109,""),"")</f>
        <v/>
      </c>
      <c r="DV116" s="214" t="str">
        <f>IFERROR(IF(AND($DQ116="fem",'Classificação geral'!$K109=2),'Classificação geral'!O109,""),"")</f>
        <v/>
      </c>
      <c r="DW116" s="214" t="str">
        <f>IFERROR(IF(AND($DQ116="fem",'Classificação geral'!$K109=2),'Classificação geral'!AH109,""),"")</f>
        <v/>
      </c>
      <c r="DX116" s="216" t="str">
        <f>IFERROR(RANK(DW116,DW:DW,0)+ COUNTIF(DW$12:$DW114,DW116),"")</f>
        <v/>
      </c>
      <c r="DY116" s="209"/>
      <c r="DZ116" s="214" t="str">
        <f>IFERROR(IF(AND('Classificação geral'!$J109="mas",'Classificação geral'!$K109=2,'Classificação geral'!$G109="pct"),'Classificação geral'!$A109,""),"")</f>
        <v/>
      </c>
      <c r="EA116" s="214" t="str">
        <f>IFERROR(IF(AND('Classificação geral'!$J109="mas",'Classificação geral'!$K109=2,'Classificação geral'!$G109="pct"),'Classificação geral'!$B109,""),"")</f>
        <v/>
      </c>
      <c r="EB116" s="215" t="str">
        <f>IF($EA116='Classificação geral'!$B109,'Classificação geral'!$C109,"")</f>
        <v/>
      </c>
      <c r="EC116" s="215" t="str">
        <f>IF($EA116='Classificação geral'!$B109,'Classificação geral'!$D109,"")</f>
        <v/>
      </c>
      <c r="ED116" s="215" t="str">
        <f>IF($EA116='Classificação geral'!$B109,'Classificação geral'!$J109,"")</f>
        <v/>
      </c>
      <c r="EE116" s="214" t="str">
        <f>IFERROR(IF(AND($ED116="mas",'Classificação geral'!$K109=2),'Classificação geral'!K109,""),"")</f>
        <v/>
      </c>
      <c r="EF116" s="214" t="str">
        <f>IFERROR(IF(AND($ED116="mas",'Classificação geral'!$K109=2),'Classificação geral'!AG109,""),"")</f>
        <v/>
      </c>
      <c r="EG116" s="214" t="str">
        <f>IFERROR(IF(AND($ED116="mas",'Classificação geral'!$K109=2),'Classificação geral'!M109,""),"")</f>
        <v/>
      </c>
      <c r="EH116" s="214" t="str">
        <f>IFERROR(IF(AND($ED116="mas",'Classificação geral'!$K109=2),'Classificação geral'!N109,""),"")</f>
        <v/>
      </c>
      <c r="EI116" s="214" t="str">
        <f>IFERROR(IF(AND($ED116="mas",'Classificação geral'!$K109=2),'Classificação geral'!O109,""),"")</f>
        <v/>
      </c>
      <c r="EJ116" s="214" t="str">
        <f>IFERROR(IF(AND($ED116="mas",'Classificação geral'!$K109=2),'Classificação geral'!AH109,""),"")</f>
        <v/>
      </c>
      <c r="EK116" s="216" t="str">
        <f>IFERROR(RANK(EJ116,EJ:EJ,0)+ COUNTIF(EJ$12:$GJ$12,EJ116),"")</f>
        <v/>
      </c>
      <c r="EL116" s="209"/>
      <c r="EM116" s="214" t="str">
        <f>IFERROR(IF(AND('Classificação geral'!$J109="fem",'Classificação geral'!$K109=3,'Classificação geral'!$G109="pct"),'Classificação geral'!$A109,""),"")</f>
        <v/>
      </c>
      <c r="EN116" s="214" t="str">
        <f>IFERROR(IF(AND('Classificação geral'!$J109="fem",'Classificação geral'!$K109=3,'Classificação geral'!$G109="pct"),'Classificação geral'!$B109,""),"")</f>
        <v/>
      </c>
      <c r="EO116" s="215" t="str">
        <f>IF($EN116='Classificação geral'!$B109,'Classificação geral'!$C109,"")</f>
        <v/>
      </c>
      <c r="EP116" s="215" t="str">
        <f>IF($EN116='Classificação geral'!$B109,'Classificação geral'!$D109,"")</f>
        <v/>
      </c>
      <c r="EQ116" s="215" t="str">
        <f>IF($EN116='Classificação geral'!$B109,'Classificação geral'!$J109,"")</f>
        <v/>
      </c>
      <c r="ER116" s="215" t="str">
        <f>IF($EQ116='Classificação geral'!$J109,'Classificação geral'!$K109,"")</f>
        <v/>
      </c>
      <c r="ES116" s="215" t="str">
        <f>IF($ER116='Classificação geral'!$K109,'Classificação geral'!$AG109,"")</f>
        <v/>
      </c>
      <c r="ET116" s="215" t="str">
        <f>IF($ER116='Classificação geral'!$K109,'Classificação geral'!$M109,"")</f>
        <v/>
      </c>
      <c r="EU116" s="215" t="str">
        <f>IF($ER116='Classificação geral'!$K109,'Classificação geral'!$N109,"")</f>
        <v/>
      </c>
      <c r="EV116" s="215" t="str">
        <f>IF($ER116='Classificação geral'!$K109,'Classificação geral'!$O109,"")</f>
        <v/>
      </c>
      <c r="EW116" s="215" t="str">
        <f>IF($ER116='Classificação geral'!$K109,'Classificação geral'!$AH109,"")</f>
        <v/>
      </c>
      <c r="EX116" s="216" t="str">
        <f>IFERROR(RANK(EW116,EW:EW,0)+ COUNTIF(EW$12:$GW114,EW116),"")</f>
        <v/>
      </c>
      <c r="EY116" s="209"/>
      <c r="EZ116" s="214" t="str">
        <f>IFERROR(IF(AND('Classificação geral'!$J109="mas",'Classificação geral'!$K109=3,'Classificação geral'!$G109="PCT"),'Classificação geral'!$A109,""),"")</f>
        <v/>
      </c>
      <c r="FA116" s="214" t="str">
        <f>IFERROR(IF(AND('Classificação geral'!$J109="mas",'Classificação geral'!$K109=3,'Classificação geral'!$G109="PCT"),'Classificação geral'!$B109,""),"")</f>
        <v/>
      </c>
      <c r="FB116" s="215" t="str">
        <f>IF($FA116='Classificação geral'!$B109,'Classificação geral'!$C109,"")</f>
        <v/>
      </c>
      <c r="FC116" s="215" t="str">
        <f>IF($FA116='Classificação geral'!$B109,'Classificação geral'!$D109,"")</f>
        <v/>
      </c>
      <c r="FD116" s="215" t="str">
        <f>IF($FA116='Classificação geral'!$B109,'Classificação geral'!$J109,"")</f>
        <v/>
      </c>
      <c r="FE116" s="214" t="str">
        <f>IFERROR(IF(AND($FD116="mas",'Classificação geral'!$K109=3),'Classificação geral'!K109,""),"")</f>
        <v/>
      </c>
      <c r="FF116" s="214" t="str">
        <f>IFERROR(IF(AND($FD116="mas",'Classificação geral'!$K109=3),'Classificação geral'!AG109,""),"")</f>
        <v/>
      </c>
      <c r="FG116" s="214" t="str">
        <f>IFERROR(IF(AND($FD116="mas",'Classificação geral'!$K109=3),'Classificação geral'!M109,""),"")</f>
        <v/>
      </c>
      <c r="FH116" s="214" t="str">
        <f>IFERROR(IF(AND($FD116="mas",'Classificação geral'!$K109=3),'Classificação geral'!N109,""),"")</f>
        <v/>
      </c>
      <c r="FI116" s="214" t="str">
        <f>IFERROR(IF(AND($FD116="mas",'Classificação geral'!$K109=3),'Classificação geral'!O109,""),"")</f>
        <v/>
      </c>
      <c r="FJ116" s="214" t="str">
        <f>IFERROR(IF(AND($FD116="mas",'Classificação geral'!$K109=3),'Classificação geral'!AH109,""),"")</f>
        <v/>
      </c>
      <c r="FK116" s="216" t="str">
        <f>IFERROR(RANK(FJ116,FJ:FJ,0)+ COUNTIF(FJ$12:$FJ114,FJ116),"")</f>
        <v/>
      </c>
    </row>
    <row r="117" spans="2:167" s="199" customFormat="1" ht="24.75" customHeight="1" x14ac:dyDescent="0.4">
      <c r="B117" s="207"/>
      <c r="C117" s="200"/>
      <c r="D117" s="200"/>
      <c r="E117" s="200"/>
      <c r="F117" s="201"/>
      <c r="G117" s="201"/>
      <c r="H117" s="201"/>
      <c r="I117" s="201"/>
      <c r="J117" s="201"/>
      <c r="K117" s="202"/>
      <c r="L117" s="202"/>
      <c r="M117" s="202"/>
      <c r="N117" s="202"/>
      <c r="O117" s="202"/>
      <c r="P117" s="203"/>
      <c r="Q117" s="203"/>
      <c r="R117" s="200"/>
      <c r="S117" s="204"/>
      <c r="T117" s="204"/>
      <c r="U117" s="204"/>
      <c r="V117" s="204"/>
      <c r="W117" s="204"/>
      <c r="X117" s="202"/>
      <c r="Y117" s="202"/>
      <c r="AB117" s="202"/>
      <c r="AC117" s="200"/>
      <c r="AD117" s="200"/>
      <c r="AE117" s="201"/>
      <c r="AF117" s="201"/>
      <c r="AG117" s="201"/>
      <c r="AH117" s="201"/>
      <c r="AI117" s="201"/>
      <c r="AJ117" s="201"/>
      <c r="AK117" s="202"/>
      <c r="AL117" s="202"/>
      <c r="AM117" s="202"/>
      <c r="AN117" s="202"/>
      <c r="AO117" s="202"/>
      <c r="AP117" s="203"/>
      <c r="AQ117" s="203"/>
      <c r="AR117" s="201"/>
      <c r="AS117" s="204"/>
      <c r="AT117" s="204"/>
      <c r="AU117" s="204"/>
      <c r="AV117" s="204"/>
      <c r="AW117" s="204"/>
      <c r="AX117" s="202"/>
      <c r="AY117" s="202"/>
      <c r="BB117" s="207"/>
      <c r="BC117" s="200"/>
      <c r="BD117" s="200"/>
      <c r="BE117" s="203"/>
      <c r="BF117" s="201"/>
      <c r="BG117" s="201"/>
      <c r="BH117" s="201"/>
      <c r="BI117" s="201"/>
      <c r="BJ117" s="201"/>
      <c r="BK117" s="202"/>
      <c r="BL117" s="202"/>
      <c r="BM117" s="202"/>
      <c r="BN117" s="202"/>
      <c r="BO117" s="202"/>
      <c r="BP117" s="203"/>
      <c r="BQ117" s="203"/>
      <c r="BR117" s="203"/>
      <c r="BS117" s="204"/>
      <c r="BT117" s="204"/>
      <c r="BU117" s="204"/>
      <c r="BV117" s="204"/>
      <c r="BW117" s="204"/>
      <c r="BX117" s="202"/>
      <c r="BY117" s="202"/>
      <c r="CM117" s="214" t="str">
        <f>IFERROR(IF(AND('Classificação geral'!$J110="FEM",'Classificação geral'!$K110=1,'Classificação geral'!G110="PCT"),'Classificação geral'!A110,""),"")</f>
        <v/>
      </c>
      <c r="CN117" s="214" t="str">
        <f>IFERROR(IF(AND('Classificação geral'!$J110="FEM",'Classificação geral'!$K110=1,'Classificação geral'!G110="PCT"),'Classificação geral'!$B110,""),"")</f>
        <v/>
      </c>
      <c r="CO117" s="215" t="str">
        <f>IF($CN117='Classificação geral'!$B110,'Classificação geral'!$C110,"")</f>
        <v/>
      </c>
      <c r="CP117" s="215" t="str">
        <f>IF($CN117='Classificação geral'!$B110,'Classificação geral'!$D110,"")</f>
        <v/>
      </c>
      <c r="CQ117" s="215" t="str">
        <f>IF($CN117='Classificação geral'!$B110,'Classificação geral'!$J110,"")</f>
        <v/>
      </c>
      <c r="CR117" s="215" t="str">
        <f>IF($CQ117='Classificação geral'!$J110,'Classificação geral'!$K110,"")</f>
        <v/>
      </c>
      <c r="CS117" s="205" t="str">
        <f>IF($CR117='Classificação geral'!$K110,'Classificação geral'!$AG110,"")</f>
        <v/>
      </c>
      <c r="CT117" s="215" t="str">
        <f>IF($CR117='Classificação geral'!$K110,'Classificação geral'!$M110,"")</f>
        <v/>
      </c>
      <c r="CU117" s="215" t="str">
        <f>IF($CR117='Classificação geral'!$K110,'Classificação geral'!$N110,"")</f>
        <v/>
      </c>
      <c r="CV117" s="215" t="str">
        <f>IF($CR117='Classificação geral'!$K110,'Classificação geral'!$O110,"")</f>
        <v/>
      </c>
      <c r="CW117" s="309" t="str">
        <f>IF($CR117='Classificação geral'!$K110,'Classificação geral'!$AH110,"")</f>
        <v/>
      </c>
      <c r="CX117" s="216" t="str">
        <f>IFERROR(RANK(CW117,CW:CW,0)+ COUNTIF($CW$12:CW116,CW117),"")</f>
        <v/>
      </c>
      <c r="CY117" s="209" t="str">
        <f ca="1">IFERROR(RDEM(CX117,CX:CX,0),"")</f>
        <v/>
      </c>
      <c r="CZ117" s="214" t="str">
        <f>IFERROR(IF(AND('Classificação geral'!$J110="mas",'Classificação geral'!$K110=1,'Classificação geral'!$G110="pct"),'Classificação geral'!$A110,""),"")</f>
        <v/>
      </c>
      <c r="DA117" s="214" t="str">
        <f>IFERROR(IF(AND('Classificação geral'!$J110="mas",'Classificação geral'!$K110=1,'Classificação geral'!$G110="PCT"),'Classificação geral'!$B110,""),"")</f>
        <v/>
      </c>
      <c r="DB117" s="215" t="str">
        <f>IF($DA117='Classificação geral'!$B110,'Classificação geral'!$C110,"")</f>
        <v/>
      </c>
      <c r="DC117" s="215" t="str">
        <f>IF($DA117='Classificação geral'!$B110,'Classificação geral'!$D110,"")</f>
        <v/>
      </c>
      <c r="DD117" s="215" t="str">
        <f>IF($DA117='Classificação geral'!$B110,'Classificação geral'!$J110,"")</f>
        <v/>
      </c>
      <c r="DE117" s="214" t="str">
        <f>IFERROR(IF(AND($DD117="mas",'Classificação geral'!$K110=1),'Classificação geral'!K110,""),"")</f>
        <v/>
      </c>
      <c r="DF117" s="214" t="str">
        <f>IFERROR(IF(AND($DD117="mas",'Classificação geral'!$K110=1),'Classificação geral'!AG110,""),"")</f>
        <v/>
      </c>
      <c r="DG117" s="214" t="str">
        <f>IFERROR(IF(AND($DD117="mas",'Classificação geral'!$K110=1),'Classificação geral'!M110,""),"")</f>
        <v/>
      </c>
      <c r="DH117" s="214" t="str">
        <f>IFERROR(IF(AND($DD117="mas",'Classificação geral'!$K110=1),'Classificação geral'!N110,""),"")</f>
        <v/>
      </c>
      <c r="DI117" s="214" t="str">
        <f>IFERROR(IF(AND($DD117="mas",'Classificação geral'!$K110=1),'Classificação geral'!O110,""),"")</f>
        <v/>
      </c>
      <c r="DJ117" s="214" t="str">
        <f>IFERROR(IF(AND($DD117="mas",'Classificação geral'!$K110=1),'Classificação geral'!AH110,""),"")</f>
        <v/>
      </c>
      <c r="DK117" s="216" t="str">
        <f>IFERROR(RANK(DJ117,DJ104:DJ303,0)+ COUNTIF($DJ$12:DJ116,DJ117),"")</f>
        <v/>
      </c>
      <c r="DL117" s="209"/>
      <c r="DM117" s="214" t="str">
        <f>IFERROR(IF(AND('Classificação geral'!$J110="fem",'Classificação geral'!$K110=2,'Classificação geral'!$G110="pct"),'Classificação geral'!$A110,""),"")</f>
        <v/>
      </c>
      <c r="DN117" s="214" t="str">
        <f>IFERROR(IF(AND('Classificação geral'!$J110="fem",'Classificação geral'!$K110=2,'Classificação geral'!$G110="pct"),'Classificação geral'!$B110,""),"")</f>
        <v/>
      </c>
      <c r="DO117" s="215" t="str">
        <f>IF($DN117='Classificação geral'!$B110,'Classificação geral'!$C110,"")</f>
        <v/>
      </c>
      <c r="DP117" s="215" t="str">
        <f>IF($DN117='Classificação geral'!$B110,'Classificação geral'!$D110,"")</f>
        <v/>
      </c>
      <c r="DQ117" s="215" t="str">
        <f>IF($DN117='Classificação geral'!$B110,'Classificação geral'!$J110,"")</f>
        <v/>
      </c>
      <c r="DR117" s="214" t="str">
        <f>IFERROR(IF(AND($DQ117="fem",'Classificação geral'!$K110=2),'Classificação geral'!K110,""),"")</f>
        <v/>
      </c>
      <c r="DS117" s="214" t="str">
        <f>IFERROR(IF(AND($DQ117="fem",'Classificação geral'!$K110=2),'Classificação geral'!AG110,""),"")</f>
        <v/>
      </c>
      <c r="DT117" s="214" t="str">
        <f>IFERROR(IF(AND($DQ117="fem",'Classificação geral'!$K110=2),'Classificação geral'!M110,""),"")</f>
        <v/>
      </c>
      <c r="DU117" s="214" t="str">
        <f>IFERROR(IF(AND($DQ117="fem",'Classificação geral'!$K110=2),'Classificação geral'!N110,""),"")</f>
        <v/>
      </c>
      <c r="DV117" s="214" t="str">
        <f>IFERROR(IF(AND($DQ117="fem",'Classificação geral'!$K110=2),'Classificação geral'!O110,""),"")</f>
        <v/>
      </c>
      <c r="DW117" s="214" t="str">
        <f>IFERROR(IF(AND($DQ117="fem",'Classificação geral'!$K110=2),'Classificação geral'!AH110,""),"")</f>
        <v/>
      </c>
      <c r="DX117" s="216" t="str">
        <f>IFERROR(RANK(DW117,DW:DW,0)+ COUNTIF(DW$12:$DW115,DW117),"")</f>
        <v/>
      </c>
      <c r="DY117" s="209"/>
      <c r="DZ117" s="214" t="str">
        <f>IFERROR(IF(AND('Classificação geral'!$J110="mas",'Classificação geral'!$K110=2,'Classificação geral'!$G110="pct"),'Classificação geral'!$A110,""),"")</f>
        <v/>
      </c>
      <c r="EA117" s="214" t="str">
        <f>IFERROR(IF(AND('Classificação geral'!$J110="mas",'Classificação geral'!$K110=2,'Classificação geral'!$G110="pct"),'Classificação geral'!$B110,""),"")</f>
        <v/>
      </c>
      <c r="EB117" s="215" t="str">
        <f>IF($EA117='Classificação geral'!$B110,'Classificação geral'!$C110,"")</f>
        <v/>
      </c>
      <c r="EC117" s="215" t="str">
        <f>IF($EA117='Classificação geral'!$B110,'Classificação geral'!$D110,"")</f>
        <v/>
      </c>
      <c r="ED117" s="215" t="str">
        <f>IF($EA117='Classificação geral'!$B110,'Classificação geral'!$J110,"")</f>
        <v/>
      </c>
      <c r="EE117" s="214" t="str">
        <f>IFERROR(IF(AND($ED117="mas",'Classificação geral'!$K110=2),'Classificação geral'!K110,""),"")</f>
        <v/>
      </c>
      <c r="EF117" s="214" t="str">
        <f>IFERROR(IF(AND($ED117="mas",'Classificação geral'!$K110=2),'Classificação geral'!AG110,""),"")</f>
        <v/>
      </c>
      <c r="EG117" s="214" t="str">
        <f>IFERROR(IF(AND($ED117="mas",'Classificação geral'!$K110=2),'Classificação geral'!M110,""),"")</f>
        <v/>
      </c>
      <c r="EH117" s="214" t="str">
        <f>IFERROR(IF(AND($ED117="mas",'Classificação geral'!$K110=2),'Classificação geral'!N110,""),"")</f>
        <v/>
      </c>
      <c r="EI117" s="214" t="str">
        <f>IFERROR(IF(AND($ED117="mas",'Classificação geral'!$K110=2),'Classificação geral'!O110,""),"")</f>
        <v/>
      </c>
      <c r="EJ117" s="214" t="str">
        <f>IFERROR(IF(AND($ED117="mas",'Classificação geral'!$K110=2),'Classificação geral'!AH110,""),"")</f>
        <v/>
      </c>
      <c r="EK117" s="216" t="str">
        <f>IFERROR(RANK(EJ117,EJ:EJ,0)+ COUNTIF(EJ$12:$GJ$12,EJ117),"")</f>
        <v/>
      </c>
      <c r="EL117" s="209"/>
      <c r="EM117" s="214" t="str">
        <f>IFERROR(IF(AND('Classificação geral'!$J110="fem",'Classificação geral'!$K110=3,'Classificação geral'!$G110="pct"),'Classificação geral'!$A110,""),"")</f>
        <v/>
      </c>
      <c r="EN117" s="214" t="str">
        <f>IFERROR(IF(AND('Classificação geral'!$J110="fem",'Classificação geral'!$K110=3,'Classificação geral'!$G110="pct"),'Classificação geral'!$B110,""),"")</f>
        <v/>
      </c>
      <c r="EO117" s="215" t="str">
        <f>IF($EN117='Classificação geral'!$B110,'Classificação geral'!$C110,"")</f>
        <v/>
      </c>
      <c r="EP117" s="215" t="str">
        <f>IF($EN117='Classificação geral'!$B110,'Classificação geral'!$D110,"")</f>
        <v/>
      </c>
      <c r="EQ117" s="215" t="str">
        <f>IF($EN117='Classificação geral'!$B110,'Classificação geral'!$J110,"")</f>
        <v/>
      </c>
      <c r="ER117" s="215" t="str">
        <f>IF($EQ117='Classificação geral'!$J110,'Classificação geral'!$K110,"")</f>
        <v/>
      </c>
      <c r="ES117" s="215" t="str">
        <f>IF($ER117='Classificação geral'!$K110,'Classificação geral'!$AG110,"")</f>
        <v/>
      </c>
      <c r="ET117" s="215" t="str">
        <f>IF($ER117='Classificação geral'!$K110,'Classificação geral'!$M110,"")</f>
        <v/>
      </c>
      <c r="EU117" s="215" t="str">
        <f>IF($ER117='Classificação geral'!$K110,'Classificação geral'!$N110,"")</f>
        <v/>
      </c>
      <c r="EV117" s="215" t="str">
        <f>IF($ER117='Classificação geral'!$K110,'Classificação geral'!$O110,"")</f>
        <v/>
      </c>
      <c r="EW117" s="215" t="str">
        <f>IF($ER117='Classificação geral'!$K110,'Classificação geral'!$AH110,"")</f>
        <v/>
      </c>
      <c r="EX117" s="216" t="str">
        <f>IFERROR(RANK(EW117,EW:EW,0)+ COUNTIF(EW$12:$GW115,EW117),"")</f>
        <v/>
      </c>
      <c r="EY117" s="209"/>
      <c r="EZ117" s="214" t="str">
        <f>IFERROR(IF(AND('Classificação geral'!$J110="mas",'Classificação geral'!$K110=3,'Classificação geral'!$G110="PCT"),'Classificação geral'!$A110,""),"")</f>
        <v/>
      </c>
      <c r="FA117" s="214" t="str">
        <f>IFERROR(IF(AND('Classificação geral'!$J110="mas",'Classificação geral'!$K110=3,'Classificação geral'!$G110="PCT"),'Classificação geral'!$B110,""),"")</f>
        <v/>
      </c>
      <c r="FB117" s="215" t="str">
        <f>IF($FA117='Classificação geral'!$B110,'Classificação geral'!$C110,"")</f>
        <v/>
      </c>
      <c r="FC117" s="215" t="str">
        <f>IF($FA117='Classificação geral'!$B110,'Classificação geral'!$D110,"")</f>
        <v/>
      </c>
      <c r="FD117" s="215" t="str">
        <f>IF($FA117='Classificação geral'!$B110,'Classificação geral'!$J110,"")</f>
        <v/>
      </c>
      <c r="FE117" s="214" t="str">
        <f>IFERROR(IF(AND($FD117="mas",'Classificação geral'!$K110=3),'Classificação geral'!K110,""),"")</f>
        <v/>
      </c>
      <c r="FF117" s="214" t="str">
        <f>IFERROR(IF(AND($FD117="mas",'Classificação geral'!$K110=3),'Classificação geral'!AG110,""),"")</f>
        <v/>
      </c>
      <c r="FG117" s="214" t="str">
        <f>IFERROR(IF(AND($FD117="mas",'Classificação geral'!$K110=3),'Classificação geral'!M110,""),"")</f>
        <v/>
      </c>
      <c r="FH117" s="214" t="str">
        <f>IFERROR(IF(AND($FD117="mas",'Classificação geral'!$K110=3),'Classificação geral'!N110,""),"")</f>
        <v/>
      </c>
      <c r="FI117" s="214" t="str">
        <f>IFERROR(IF(AND($FD117="mas",'Classificação geral'!$K110=3),'Classificação geral'!O110,""),"")</f>
        <v/>
      </c>
      <c r="FJ117" s="214" t="str">
        <f>IFERROR(IF(AND($FD117="mas",'Classificação geral'!$K110=3),'Classificação geral'!AH110,""),"")</f>
        <v/>
      </c>
      <c r="FK117" s="216" t="str">
        <f>IFERROR(RANK(FJ117,FJ:FJ,0)+ COUNTIF(FJ$12:$FJ115,FJ117),"")</f>
        <v/>
      </c>
    </row>
    <row r="118" spans="2:167" s="199" customFormat="1" ht="24.75" customHeight="1" x14ac:dyDescent="0.4">
      <c r="B118" s="207"/>
      <c r="C118" s="200"/>
      <c r="D118" s="200"/>
      <c r="E118" s="200"/>
      <c r="F118" s="201"/>
      <c r="G118" s="201"/>
      <c r="H118" s="201"/>
      <c r="I118" s="201"/>
      <c r="J118" s="201"/>
      <c r="K118" s="202"/>
      <c r="L118" s="202"/>
      <c r="M118" s="202"/>
      <c r="N118" s="202"/>
      <c r="O118" s="202"/>
      <c r="P118" s="203"/>
      <c r="Q118" s="203"/>
      <c r="R118" s="200"/>
      <c r="S118" s="204"/>
      <c r="T118" s="204"/>
      <c r="U118" s="204"/>
      <c r="V118" s="204"/>
      <c r="W118" s="204"/>
      <c r="X118" s="202"/>
      <c r="Y118" s="202"/>
      <c r="AB118" s="202"/>
      <c r="AC118" s="200"/>
      <c r="AD118" s="200"/>
      <c r="AE118" s="201"/>
      <c r="AF118" s="201"/>
      <c r="AG118" s="201"/>
      <c r="AH118" s="201"/>
      <c r="AI118" s="201"/>
      <c r="AJ118" s="201"/>
      <c r="AK118" s="202"/>
      <c r="AL118" s="202"/>
      <c r="AM118" s="202"/>
      <c r="AN118" s="202"/>
      <c r="AO118" s="202"/>
      <c r="AP118" s="203"/>
      <c r="AQ118" s="203"/>
      <c r="AR118" s="201"/>
      <c r="AS118" s="204"/>
      <c r="AT118" s="204"/>
      <c r="AU118" s="204"/>
      <c r="AV118" s="204"/>
      <c r="AW118" s="204"/>
      <c r="AX118" s="202"/>
      <c r="AY118" s="202"/>
      <c r="BB118" s="207"/>
      <c r="BC118" s="200"/>
      <c r="BD118" s="200"/>
      <c r="BE118" s="203"/>
      <c r="BF118" s="201"/>
      <c r="BG118" s="201"/>
      <c r="BH118" s="201"/>
      <c r="BI118" s="201"/>
      <c r="BJ118" s="201"/>
      <c r="BK118" s="202"/>
      <c r="BL118" s="202"/>
      <c r="BM118" s="202"/>
      <c r="BN118" s="202"/>
      <c r="BO118" s="202"/>
      <c r="BP118" s="203"/>
      <c r="BQ118" s="203"/>
      <c r="BR118" s="203"/>
      <c r="BS118" s="204"/>
      <c r="BT118" s="204"/>
      <c r="BU118" s="204"/>
      <c r="BV118" s="204"/>
      <c r="BW118" s="204"/>
      <c r="BX118" s="202"/>
      <c r="BY118" s="202"/>
      <c r="CM118" s="214" t="str">
        <f>IFERROR(IF(AND('Classificação geral'!$J111="FEM",'Classificação geral'!$K111=1,'Classificação geral'!G111="PCT"),'Classificação geral'!A111,""),"")</f>
        <v/>
      </c>
      <c r="CN118" s="214" t="str">
        <f>IFERROR(IF(AND('Classificação geral'!$J111="FEM",'Classificação geral'!$K111=1,'Classificação geral'!G111="PCT"),'Classificação geral'!$B111,""),"")</f>
        <v/>
      </c>
      <c r="CO118" s="215" t="str">
        <f>IF($CN118='Classificação geral'!$B111,'Classificação geral'!$C111,"")</f>
        <v/>
      </c>
      <c r="CP118" s="215" t="str">
        <f>IF($CN118='Classificação geral'!$B111,'Classificação geral'!$D111,"")</f>
        <v/>
      </c>
      <c r="CQ118" s="215" t="str">
        <f>IF($CN118='Classificação geral'!$B111,'Classificação geral'!$J111,"")</f>
        <v/>
      </c>
      <c r="CR118" s="215" t="str">
        <f>IF($CQ118='Classificação geral'!$J111,'Classificação geral'!$K111,"")</f>
        <v/>
      </c>
      <c r="CS118" s="205" t="str">
        <f>IF($CR118='Classificação geral'!$K111,'Classificação geral'!$AG111,"")</f>
        <v/>
      </c>
      <c r="CT118" s="215" t="str">
        <f>IF($CR118='Classificação geral'!$K111,'Classificação geral'!$M111,"")</f>
        <v/>
      </c>
      <c r="CU118" s="215" t="str">
        <f>IF($CR118='Classificação geral'!$K111,'Classificação geral'!$N111,"")</f>
        <v/>
      </c>
      <c r="CV118" s="215" t="str">
        <f>IF($CR118='Classificação geral'!$K111,'Classificação geral'!$O111,"")</f>
        <v/>
      </c>
      <c r="CW118" s="309" t="str">
        <f>IF($CR118='Classificação geral'!$K111,'Classificação geral'!$AH111,"")</f>
        <v/>
      </c>
      <c r="CX118" s="216" t="str">
        <f>IFERROR(RANK(CW118,CW:CW,0)+ COUNTIF($CW$12:CW117,CW118),"")</f>
        <v/>
      </c>
      <c r="CY118" s="209" t="str">
        <f ca="1">IFERROR(RDEM(CX118,CX:CX,0),"")</f>
        <v/>
      </c>
      <c r="CZ118" s="214" t="str">
        <f>IFERROR(IF(AND('Classificação geral'!$J111="mas",'Classificação geral'!$K111=1,'Classificação geral'!$G111="pct"),'Classificação geral'!$A111,""),"")</f>
        <v/>
      </c>
      <c r="DA118" s="214" t="str">
        <f>IFERROR(IF(AND('Classificação geral'!$J111="mas",'Classificação geral'!$K111=1,'Classificação geral'!$G111="PCT"),'Classificação geral'!$B111,""),"")</f>
        <v/>
      </c>
      <c r="DB118" s="215" t="str">
        <f>IF($DA118='Classificação geral'!$B111,'Classificação geral'!$C111,"")</f>
        <v/>
      </c>
      <c r="DC118" s="215" t="str">
        <f>IF($DA118='Classificação geral'!$B111,'Classificação geral'!$D111,"")</f>
        <v/>
      </c>
      <c r="DD118" s="215" t="str">
        <f>IF($DA118='Classificação geral'!$B111,'Classificação geral'!$J111,"")</f>
        <v/>
      </c>
      <c r="DE118" s="214" t="str">
        <f>IFERROR(IF(AND($DD118="mas",'Classificação geral'!$K111=1),'Classificação geral'!K111,""),"")</f>
        <v/>
      </c>
      <c r="DF118" s="214" t="str">
        <f>IFERROR(IF(AND($DD118="mas",'Classificação geral'!$K111=1),'Classificação geral'!AG111,""),"")</f>
        <v/>
      </c>
      <c r="DG118" s="214" t="str">
        <f>IFERROR(IF(AND($DD118="mas",'Classificação geral'!$K111=1),'Classificação geral'!M111,""),"")</f>
        <v/>
      </c>
      <c r="DH118" s="214" t="str">
        <f>IFERROR(IF(AND($DD118="mas",'Classificação geral'!$K111=1),'Classificação geral'!N111,""),"")</f>
        <v/>
      </c>
      <c r="DI118" s="214" t="str">
        <f>IFERROR(IF(AND($DD118="mas",'Classificação geral'!$K111=1),'Classificação geral'!O111,""),"")</f>
        <v/>
      </c>
      <c r="DJ118" s="214" t="str">
        <f>IFERROR(IF(AND($DD118="mas",'Classificação geral'!$K111=1),'Classificação geral'!AH111,""),"")</f>
        <v/>
      </c>
      <c r="DK118" s="216" t="str">
        <f>IFERROR(RANK(DJ118,DJ105:DJ304,0)+ COUNTIF($DJ$12:DJ117,DJ118),"")</f>
        <v/>
      </c>
      <c r="DL118" s="209"/>
      <c r="DM118" s="214" t="str">
        <f>IFERROR(IF(AND('Classificação geral'!$J111="fem",'Classificação geral'!$K111=2,'Classificação geral'!$G111="pct"),'Classificação geral'!$A111,""),"")</f>
        <v/>
      </c>
      <c r="DN118" s="214" t="str">
        <f>IFERROR(IF(AND('Classificação geral'!$J111="fem",'Classificação geral'!$K111=2,'Classificação geral'!$G111="pct"),'Classificação geral'!$B111,""),"")</f>
        <v/>
      </c>
      <c r="DO118" s="215" t="str">
        <f>IF($DN118='Classificação geral'!$B111,'Classificação geral'!$C111,"")</f>
        <v/>
      </c>
      <c r="DP118" s="215" t="str">
        <f>IF($DN118='Classificação geral'!$B111,'Classificação geral'!$D111,"")</f>
        <v/>
      </c>
      <c r="DQ118" s="215" t="str">
        <f>IF($DN118='Classificação geral'!$B111,'Classificação geral'!$J111,"")</f>
        <v/>
      </c>
      <c r="DR118" s="214" t="str">
        <f>IFERROR(IF(AND($DQ118="fem",'Classificação geral'!$K111=2),'Classificação geral'!K111,""),"")</f>
        <v/>
      </c>
      <c r="DS118" s="214" t="str">
        <f>IFERROR(IF(AND($DQ118="fem",'Classificação geral'!$K111=2),'Classificação geral'!AG111,""),"")</f>
        <v/>
      </c>
      <c r="DT118" s="214" t="str">
        <f>IFERROR(IF(AND($DQ118="fem",'Classificação geral'!$K111=2),'Classificação geral'!M111,""),"")</f>
        <v/>
      </c>
      <c r="DU118" s="214" t="str">
        <f>IFERROR(IF(AND($DQ118="fem",'Classificação geral'!$K111=2),'Classificação geral'!N111,""),"")</f>
        <v/>
      </c>
      <c r="DV118" s="214" t="str">
        <f>IFERROR(IF(AND($DQ118="fem",'Classificação geral'!$K111=2),'Classificação geral'!O111,""),"")</f>
        <v/>
      </c>
      <c r="DW118" s="214" t="str">
        <f>IFERROR(IF(AND($DQ118="fem",'Classificação geral'!$K111=2),'Classificação geral'!AH111,""),"")</f>
        <v/>
      </c>
      <c r="DX118" s="216" t="str">
        <f>IFERROR(RANK(DW118,DW:DW,0)+ COUNTIF(DW$12:$DW116,DW118),"")</f>
        <v/>
      </c>
      <c r="DY118" s="209"/>
      <c r="DZ118" s="214" t="str">
        <f>IFERROR(IF(AND('Classificação geral'!$J111="mas",'Classificação geral'!$K111=2,'Classificação geral'!$G111="pct"),'Classificação geral'!$A111,""),"")</f>
        <v/>
      </c>
      <c r="EA118" s="214" t="str">
        <f>IFERROR(IF(AND('Classificação geral'!$J111="mas",'Classificação geral'!$K111=2,'Classificação geral'!$G111="pct"),'Classificação geral'!$B111,""),"")</f>
        <v/>
      </c>
      <c r="EB118" s="215" t="str">
        <f>IF($EA118='Classificação geral'!$B111,'Classificação geral'!$C111,"")</f>
        <v/>
      </c>
      <c r="EC118" s="215" t="str">
        <f>IF($EA118='Classificação geral'!$B111,'Classificação geral'!$D111,"")</f>
        <v/>
      </c>
      <c r="ED118" s="215" t="str">
        <f>IF($EA118='Classificação geral'!$B111,'Classificação geral'!$J111,"")</f>
        <v/>
      </c>
      <c r="EE118" s="214" t="str">
        <f>IFERROR(IF(AND($ED118="mas",'Classificação geral'!$K111=2),'Classificação geral'!K111,""),"")</f>
        <v/>
      </c>
      <c r="EF118" s="214" t="str">
        <f>IFERROR(IF(AND($ED118="mas",'Classificação geral'!$K111=2),'Classificação geral'!AG111,""),"")</f>
        <v/>
      </c>
      <c r="EG118" s="214" t="str">
        <f>IFERROR(IF(AND($ED118="mas",'Classificação geral'!$K111=2),'Classificação geral'!M111,""),"")</f>
        <v/>
      </c>
      <c r="EH118" s="214" t="str">
        <f>IFERROR(IF(AND($ED118="mas",'Classificação geral'!$K111=2),'Classificação geral'!N111,""),"")</f>
        <v/>
      </c>
      <c r="EI118" s="214" t="str">
        <f>IFERROR(IF(AND($ED118="mas",'Classificação geral'!$K111=2),'Classificação geral'!O111,""),"")</f>
        <v/>
      </c>
      <c r="EJ118" s="214" t="str">
        <f>IFERROR(IF(AND($ED118="mas",'Classificação geral'!$K111=2),'Classificação geral'!AH111,""),"")</f>
        <v/>
      </c>
      <c r="EK118" s="216" t="str">
        <f>IFERROR(RANK(EJ118,EJ:EJ,0)+ COUNTIF(EJ$12:$GJ$12,EJ118),"")</f>
        <v/>
      </c>
      <c r="EL118" s="209"/>
      <c r="EM118" s="214" t="str">
        <f>IFERROR(IF(AND('Classificação geral'!$J111="fem",'Classificação geral'!$K111=3,'Classificação geral'!$G111="pct"),'Classificação geral'!$A111,""),"")</f>
        <v/>
      </c>
      <c r="EN118" s="214" t="str">
        <f>IFERROR(IF(AND('Classificação geral'!$J111="fem",'Classificação geral'!$K111=3,'Classificação geral'!$G111="pct"),'Classificação geral'!$B111,""),"")</f>
        <v/>
      </c>
      <c r="EO118" s="215" t="str">
        <f>IF($EN118='Classificação geral'!$B111,'Classificação geral'!$C111,"")</f>
        <v/>
      </c>
      <c r="EP118" s="215" t="str">
        <f>IF($EN118='Classificação geral'!$B111,'Classificação geral'!$D111,"")</f>
        <v/>
      </c>
      <c r="EQ118" s="215" t="str">
        <f>IF($EN118='Classificação geral'!$B111,'Classificação geral'!$J111,"")</f>
        <v/>
      </c>
      <c r="ER118" s="215" t="str">
        <f>IF($EQ118='Classificação geral'!$J111,'Classificação geral'!$K111,"")</f>
        <v/>
      </c>
      <c r="ES118" s="215" t="str">
        <f>IF($ER118='Classificação geral'!$K111,'Classificação geral'!$AG111,"")</f>
        <v/>
      </c>
      <c r="ET118" s="215" t="str">
        <f>IF($ER118='Classificação geral'!$K111,'Classificação geral'!$M111,"")</f>
        <v/>
      </c>
      <c r="EU118" s="215" t="str">
        <f>IF($ER118='Classificação geral'!$K111,'Classificação geral'!$N111,"")</f>
        <v/>
      </c>
      <c r="EV118" s="215" t="str">
        <f>IF($ER118='Classificação geral'!$K111,'Classificação geral'!$O111,"")</f>
        <v/>
      </c>
      <c r="EW118" s="215" t="str">
        <f>IF($ER118='Classificação geral'!$K111,'Classificação geral'!$AH111,"")</f>
        <v/>
      </c>
      <c r="EX118" s="216" t="str">
        <f>IFERROR(RANK(EW118,EW:EW,0)+ COUNTIF(EW$12:$GW116,EW118),"")</f>
        <v/>
      </c>
      <c r="EY118" s="209"/>
      <c r="EZ118" s="214" t="str">
        <f>IFERROR(IF(AND('Classificação geral'!$J111="mas",'Classificação geral'!$K111=3,'Classificação geral'!$G111="PCT"),'Classificação geral'!$A111,""),"")</f>
        <v/>
      </c>
      <c r="FA118" s="214" t="str">
        <f>IFERROR(IF(AND('Classificação geral'!$J111="mas",'Classificação geral'!$K111=3,'Classificação geral'!$G111="PCT"),'Classificação geral'!$B111,""),"")</f>
        <v/>
      </c>
      <c r="FB118" s="215" t="str">
        <f>IF($FA118='Classificação geral'!$B111,'Classificação geral'!$C111,"")</f>
        <v/>
      </c>
      <c r="FC118" s="215" t="str">
        <f>IF($FA118='Classificação geral'!$B111,'Classificação geral'!$D111,"")</f>
        <v/>
      </c>
      <c r="FD118" s="215" t="str">
        <f>IF($FA118='Classificação geral'!$B111,'Classificação geral'!$J111,"")</f>
        <v/>
      </c>
      <c r="FE118" s="214" t="str">
        <f>IFERROR(IF(AND($FD118="mas",'Classificação geral'!$K111=3),'Classificação geral'!K111,""),"")</f>
        <v/>
      </c>
      <c r="FF118" s="214" t="str">
        <f>IFERROR(IF(AND($FD118="mas",'Classificação geral'!$K111=3),'Classificação geral'!AG111,""),"")</f>
        <v/>
      </c>
      <c r="FG118" s="214" t="str">
        <f>IFERROR(IF(AND($FD118="mas",'Classificação geral'!$K111=3),'Classificação geral'!M111,""),"")</f>
        <v/>
      </c>
      <c r="FH118" s="214" t="str">
        <f>IFERROR(IF(AND($FD118="mas",'Classificação geral'!$K111=3),'Classificação geral'!N111,""),"")</f>
        <v/>
      </c>
      <c r="FI118" s="214" t="str">
        <f>IFERROR(IF(AND($FD118="mas",'Classificação geral'!$K111=3),'Classificação geral'!O111,""),"")</f>
        <v/>
      </c>
      <c r="FJ118" s="214" t="str">
        <f>IFERROR(IF(AND($FD118="mas",'Classificação geral'!$K111=3),'Classificação geral'!AH111,""),"")</f>
        <v/>
      </c>
      <c r="FK118" s="216" t="str">
        <f>IFERROR(RANK(FJ118,FJ:FJ,0)+ COUNTIF(FJ$12:$FJ116,FJ118),"")</f>
        <v/>
      </c>
    </row>
    <row r="119" spans="2:167" s="199" customFormat="1" ht="24.75" customHeight="1" x14ac:dyDescent="0.4">
      <c r="B119" s="207"/>
      <c r="C119" s="200"/>
      <c r="D119" s="200"/>
      <c r="E119" s="200"/>
      <c r="F119" s="201"/>
      <c r="G119" s="201"/>
      <c r="H119" s="201"/>
      <c r="I119" s="201"/>
      <c r="J119" s="201"/>
      <c r="K119" s="202"/>
      <c r="L119" s="202"/>
      <c r="M119" s="202"/>
      <c r="N119" s="202"/>
      <c r="O119" s="202"/>
      <c r="P119" s="203"/>
      <c r="Q119" s="203"/>
      <c r="R119" s="200"/>
      <c r="S119" s="204"/>
      <c r="T119" s="204"/>
      <c r="U119" s="204"/>
      <c r="V119" s="204"/>
      <c r="W119" s="204"/>
      <c r="X119" s="202"/>
      <c r="Y119" s="202"/>
      <c r="AB119" s="202"/>
      <c r="AC119" s="200"/>
      <c r="AD119" s="200"/>
      <c r="AE119" s="201"/>
      <c r="AF119" s="201"/>
      <c r="AG119" s="201"/>
      <c r="AH119" s="201"/>
      <c r="AI119" s="201"/>
      <c r="AJ119" s="201"/>
      <c r="AK119" s="202"/>
      <c r="AL119" s="202"/>
      <c r="AM119" s="202"/>
      <c r="AN119" s="202"/>
      <c r="AO119" s="202"/>
      <c r="AP119" s="203"/>
      <c r="AQ119" s="203"/>
      <c r="AR119" s="201"/>
      <c r="AS119" s="204"/>
      <c r="AT119" s="204"/>
      <c r="AU119" s="204"/>
      <c r="AV119" s="204"/>
      <c r="AW119" s="204"/>
      <c r="AX119" s="202"/>
      <c r="AY119" s="202"/>
      <c r="BB119" s="207"/>
      <c r="BC119" s="200"/>
      <c r="BD119" s="200"/>
      <c r="BE119" s="203"/>
      <c r="BF119" s="201"/>
      <c r="BG119" s="201"/>
      <c r="BH119" s="201"/>
      <c r="BI119" s="201"/>
      <c r="BJ119" s="201"/>
      <c r="BK119" s="202"/>
      <c r="BL119" s="202"/>
      <c r="BM119" s="202"/>
      <c r="BN119" s="202"/>
      <c r="BO119" s="202"/>
      <c r="BP119" s="203"/>
      <c r="BQ119" s="203"/>
      <c r="BR119" s="203"/>
      <c r="BS119" s="204"/>
      <c r="BT119" s="204"/>
      <c r="BU119" s="204"/>
      <c r="BV119" s="204"/>
      <c r="BW119" s="204"/>
      <c r="BX119" s="202"/>
      <c r="BY119" s="202"/>
      <c r="CM119" s="214" t="str">
        <f>IFERROR(IF(AND('Classificação geral'!$J112="FEM",'Classificação geral'!$K112=1,'Classificação geral'!G112="PCT"),'Classificação geral'!A112,""),"")</f>
        <v/>
      </c>
      <c r="CN119" s="214" t="str">
        <f>IFERROR(IF(AND('Classificação geral'!$J112="FEM",'Classificação geral'!$K112=1,'Classificação geral'!G112="PCT"),'Classificação geral'!$B112,""),"")</f>
        <v/>
      </c>
      <c r="CO119" s="215" t="str">
        <f>IF($CN119='Classificação geral'!$B112,'Classificação geral'!$C112,"")</f>
        <v/>
      </c>
      <c r="CP119" s="215" t="str">
        <f>IF($CN119='Classificação geral'!$B112,'Classificação geral'!$D112,"")</f>
        <v/>
      </c>
      <c r="CQ119" s="215" t="str">
        <f>IF($CN119='Classificação geral'!$B112,'Classificação geral'!$J112,"")</f>
        <v/>
      </c>
      <c r="CR119" s="215" t="str">
        <f>IF($CQ119='Classificação geral'!$J112,'Classificação geral'!$K112,"")</f>
        <v/>
      </c>
      <c r="CS119" s="205" t="str">
        <f>IF($CR119='Classificação geral'!$K112,'Classificação geral'!$AG112,"")</f>
        <v/>
      </c>
      <c r="CT119" s="215" t="str">
        <f>IF($CR119='Classificação geral'!$K112,'Classificação geral'!$M112,"")</f>
        <v/>
      </c>
      <c r="CU119" s="215" t="str">
        <f>IF($CR119='Classificação geral'!$K112,'Classificação geral'!$N112,"")</f>
        <v/>
      </c>
      <c r="CV119" s="215" t="str">
        <f>IF($CR119='Classificação geral'!$K112,'Classificação geral'!$O112,"")</f>
        <v/>
      </c>
      <c r="CW119" s="309" t="str">
        <f>IF($CR119='Classificação geral'!$K112,'Classificação geral'!$AH112,"")</f>
        <v/>
      </c>
      <c r="CX119" s="216" t="str">
        <f>IFERROR(RANK(CW119,CW:CW,0)+ COUNTIF($CW$12:CW118,CW119),"")</f>
        <v/>
      </c>
      <c r="CY119" s="209" t="str">
        <f ca="1">IFERROR(RDEM(CX119,CX:CX,0),"")</f>
        <v/>
      </c>
      <c r="CZ119" s="214" t="str">
        <f>IFERROR(IF(AND('Classificação geral'!$J112="mas",'Classificação geral'!$K112=1,'Classificação geral'!$G112="pct"),'Classificação geral'!$A112,""),"")</f>
        <v/>
      </c>
      <c r="DA119" s="214" t="str">
        <f>IFERROR(IF(AND('Classificação geral'!$J112="mas",'Classificação geral'!$K112=1,'Classificação geral'!$G112="PCT"),'Classificação geral'!$B112,""),"")</f>
        <v/>
      </c>
      <c r="DB119" s="215" t="str">
        <f>IF($DA119='Classificação geral'!$B112,'Classificação geral'!$C112,"")</f>
        <v/>
      </c>
      <c r="DC119" s="215" t="str">
        <f>IF($DA119='Classificação geral'!$B112,'Classificação geral'!$D112,"")</f>
        <v/>
      </c>
      <c r="DD119" s="215" t="str">
        <f>IF($DA119='Classificação geral'!$B112,'Classificação geral'!$J112,"")</f>
        <v/>
      </c>
      <c r="DE119" s="214" t="str">
        <f>IFERROR(IF(AND($DD119="mas",'Classificação geral'!$K112=1),'Classificação geral'!K112,""),"")</f>
        <v/>
      </c>
      <c r="DF119" s="214" t="str">
        <f>IFERROR(IF(AND($DD119="mas",'Classificação geral'!$K112=1),'Classificação geral'!AG112,""),"")</f>
        <v/>
      </c>
      <c r="DG119" s="214" t="str">
        <f>IFERROR(IF(AND($DD119="mas",'Classificação geral'!$K112=1),'Classificação geral'!M112,""),"")</f>
        <v/>
      </c>
      <c r="DH119" s="214" t="str">
        <f>IFERROR(IF(AND($DD119="mas",'Classificação geral'!$K112=1),'Classificação geral'!N112,""),"")</f>
        <v/>
      </c>
      <c r="DI119" s="214" t="str">
        <f>IFERROR(IF(AND($DD119="mas",'Classificação geral'!$K112=1),'Classificação geral'!O112,""),"")</f>
        <v/>
      </c>
      <c r="DJ119" s="214" t="str">
        <f>IFERROR(IF(AND($DD119="mas",'Classificação geral'!$K112=1),'Classificação geral'!AH112,""),"")</f>
        <v/>
      </c>
      <c r="DK119" s="216" t="str">
        <f>IFERROR(RANK(DJ119,DJ106:DJ305,0)+ COUNTIF($DJ$12:DJ118,DJ119),"")</f>
        <v/>
      </c>
      <c r="DL119" s="209"/>
      <c r="DM119" s="214" t="str">
        <f>IFERROR(IF(AND('Classificação geral'!$J112="fem",'Classificação geral'!$K112=2,'Classificação geral'!$G112="pct"),'Classificação geral'!$A112,""),"")</f>
        <v/>
      </c>
      <c r="DN119" s="214" t="str">
        <f>IFERROR(IF(AND('Classificação geral'!$J112="fem",'Classificação geral'!$K112=2,'Classificação geral'!$G112="pct"),'Classificação geral'!$B112,""),"")</f>
        <v/>
      </c>
      <c r="DO119" s="215" t="str">
        <f>IF($DN119='Classificação geral'!$B112,'Classificação geral'!$C112,"")</f>
        <v/>
      </c>
      <c r="DP119" s="215" t="str">
        <f>IF($DN119='Classificação geral'!$B112,'Classificação geral'!$D112,"")</f>
        <v/>
      </c>
      <c r="DQ119" s="215" t="str">
        <f>IF($DN119='Classificação geral'!$B112,'Classificação geral'!$J112,"")</f>
        <v/>
      </c>
      <c r="DR119" s="214" t="str">
        <f>IFERROR(IF(AND($DQ119="fem",'Classificação geral'!$K112=2),'Classificação geral'!K112,""),"")</f>
        <v/>
      </c>
      <c r="DS119" s="214" t="str">
        <f>IFERROR(IF(AND($DQ119="fem",'Classificação geral'!$K112=2),'Classificação geral'!AG112,""),"")</f>
        <v/>
      </c>
      <c r="DT119" s="214" t="str">
        <f>IFERROR(IF(AND($DQ119="fem",'Classificação geral'!$K112=2),'Classificação geral'!M112,""),"")</f>
        <v/>
      </c>
      <c r="DU119" s="214" t="str">
        <f>IFERROR(IF(AND($DQ119="fem",'Classificação geral'!$K112=2),'Classificação geral'!N112,""),"")</f>
        <v/>
      </c>
      <c r="DV119" s="214" t="str">
        <f>IFERROR(IF(AND($DQ119="fem",'Classificação geral'!$K112=2),'Classificação geral'!O112,""),"")</f>
        <v/>
      </c>
      <c r="DW119" s="214" t="str">
        <f>IFERROR(IF(AND($DQ119="fem",'Classificação geral'!$K112=2),'Classificação geral'!AH112,""),"")</f>
        <v/>
      </c>
      <c r="DX119" s="216" t="str">
        <f>IFERROR(RANK(DW119,DW:DW,0)+ COUNTIF(DW$12:$DW117,DW119),"")</f>
        <v/>
      </c>
      <c r="DY119" s="209"/>
      <c r="DZ119" s="214" t="str">
        <f>IFERROR(IF(AND('Classificação geral'!$J112="mas",'Classificação geral'!$K112=2,'Classificação geral'!$G112="pct"),'Classificação geral'!$A112,""),"")</f>
        <v/>
      </c>
      <c r="EA119" s="214" t="str">
        <f>IFERROR(IF(AND('Classificação geral'!$J112="mas",'Classificação geral'!$K112=2,'Classificação geral'!$G112="pct"),'Classificação geral'!$B112,""),"")</f>
        <v/>
      </c>
      <c r="EB119" s="215" t="str">
        <f>IF($EA119='Classificação geral'!$B112,'Classificação geral'!$C112,"")</f>
        <v/>
      </c>
      <c r="EC119" s="215" t="str">
        <f>IF($EA119='Classificação geral'!$B112,'Classificação geral'!$D112,"")</f>
        <v/>
      </c>
      <c r="ED119" s="215" t="str">
        <f>IF($EA119='Classificação geral'!$B112,'Classificação geral'!$J112,"")</f>
        <v/>
      </c>
      <c r="EE119" s="214" t="str">
        <f>IFERROR(IF(AND($ED119="mas",'Classificação geral'!$K112=2),'Classificação geral'!K112,""),"")</f>
        <v/>
      </c>
      <c r="EF119" s="214" t="str">
        <f>IFERROR(IF(AND($ED119="mas",'Classificação geral'!$K112=2),'Classificação geral'!AG112,""),"")</f>
        <v/>
      </c>
      <c r="EG119" s="214" t="str">
        <f>IFERROR(IF(AND($ED119="mas",'Classificação geral'!$K112=2),'Classificação geral'!M112,""),"")</f>
        <v/>
      </c>
      <c r="EH119" s="214" t="str">
        <f>IFERROR(IF(AND($ED119="mas",'Classificação geral'!$K112=2),'Classificação geral'!N112,""),"")</f>
        <v/>
      </c>
      <c r="EI119" s="214" t="str">
        <f>IFERROR(IF(AND($ED119="mas",'Classificação geral'!$K112=2),'Classificação geral'!O112,""),"")</f>
        <v/>
      </c>
      <c r="EJ119" s="214" t="str">
        <f>IFERROR(IF(AND($ED119="mas",'Classificação geral'!$K112=2),'Classificação geral'!AH112,""),"")</f>
        <v/>
      </c>
      <c r="EK119" s="216" t="str">
        <f>IFERROR(RANK(EJ119,EJ:EJ,0)+ COUNTIF(EJ$12:$GJ$12,EJ119),"")</f>
        <v/>
      </c>
      <c r="EL119" s="209"/>
      <c r="EM119" s="214" t="str">
        <f>IFERROR(IF(AND('Classificação geral'!$J112="fem",'Classificação geral'!$K112=3,'Classificação geral'!$G112="pct"),'Classificação geral'!$A112,""),"")</f>
        <v/>
      </c>
      <c r="EN119" s="214" t="str">
        <f>IFERROR(IF(AND('Classificação geral'!$J112="fem",'Classificação geral'!$K112=3,'Classificação geral'!$G112="pct"),'Classificação geral'!$B112,""),"")</f>
        <v/>
      </c>
      <c r="EO119" s="215" t="str">
        <f>IF($EN119='Classificação geral'!$B112,'Classificação geral'!$C112,"")</f>
        <v/>
      </c>
      <c r="EP119" s="215" t="str">
        <f>IF($EN119='Classificação geral'!$B112,'Classificação geral'!$D112,"")</f>
        <v/>
      </c>
      <c r="EQ119" s="215" t="str">
        <f>IF($EN119='Classificação geral'!$B112,'Classificação geral'!$J112,"")</f>
        <v/>
      </c>
      <c r="ER119" s="215" t="str">
        <f>IF($EQ119='Classificação geral'!$J112,'Classificação geral'!$K112,"")</f>
        <v/>
      </c>
      <c r="ES119" s="215" t="str">
        <f>IF($ER119='Classificação geral'!$K112,'Classificação geral'!$AG112,"")</f>
        <v/>
      </c>
      <c r="ET119" s="215" t="str">
        <f>IF($ER119='Classificação geral'!$K112,'Classificação geral'!$M112,"")</f>
        <v/>
      </c>
      <c r="EU119" s="215" t="str">
        <f>IF($ER119='Classificação geral'!$K112,'Classificação geral'!$N112,"")</f>
        <v/>
      </c>
      <c r="EV119" s="215" t="str">
        <f>IF($ER119='Classificação geral'!$K112,'Classificação geral'!$O112,"")</f>
        <v/>
      </c>
      <c r="EW119" s="215" t="str">
        <f>IF($ER119='Classificação geral'!$K112,'Classificação geral'!$AH112,"")</f>
        <v/>
      </c>
      <c r="EX119" s="216" t="str">
        <f>IFERROR(RANK(EW119,EW:EW,0)+ COUNTIF(EW$12:$GW117,EW119),"")</f>
        <v/>
      </c>
      <c r="EY119" s="209"/>
      <c r="EZ119" s="214" t="str">
        <f>IFERROR(IF(AND('Classificação geral'!$J112="mas",'Classificação geral'!$K112=3,'Classificação geral'!$G112="PCT"),'Classificação geral'!$A112,""),"")</f>
        <v/>
      </c>
      <c r="FA119" s="214" t="str">
        <f>IFERROR(IF(AND('Classificação geral'!$J112="mas",'Classificação geral'!$K112=3,'Classificação geral'!$G112="PCT"),'Classificação geral'!$B112,""),"")</f>
        <v/>
      </c>
      <c r="FB119" s="215" t="str">
        <f>IF($FA119='Classificação geral'!$B112,'Classificação geral'!$C112,"")</f>
        <v/>
      </c>
      <c r="FC119" s="215" t="str">
        <f>IF($FA119='Classificação geral'!$B112,'Classificação geral'!$D112,"")</f>
        <v/>
      </c>
      <c r="FD119" s="215" t="str">
        <f>IF($FA119='Classificação geral'!$B112,'Classificação geral'!$J112,"")</f>
        <v/>
      </c>
      <c r="FE119" s="214" t="str">
        <f>IFERROR(IF(AND($FD119="mas",'Classificação geral'!$K112=3),'Classificação geral'!K112,""),"")</f>
        <v/>
      </c>
      <c r="FF119" s="214" t="str">
        <f>IFERROR(IF(AND($FD119="mas",'Classificação geral'!$K112=3),'Classificação geral'!AG112,""),"")</f>
        <v/>
      </c>
      <c r="FG119" s="214" t="str">
        <f>IFERROR(IF(AND($FD119="mas",'Classificação geral'!$K112=3),'Classificação geral'!M112,""),"")</f>
        <v/>
      </c>
      <c r="FH119" s="214" t="str">
        <f>IFERROR(IF(AND($FD119="mas",'Classificação geral'!$K112=3),'Classificação geral'!N112,""),"")</f>
        <v/>
      </c>
      <c r="FI119" s="214" t="str">
        <f>IFERROR(IF(AND($FD119="mas",'Classificação geral'!$K112=3),'Classificação geral'!O112,""),"")</f>
        <v/>
      </c>
      <c r="FJ119" s="214" t="str">
        <f>IFERROR(IF(AND($FD119="mas",'Classificação geral'!$K112=3),'Classificação geral'!AH112,""),"")</f>
        <v/>
      </c>
      <c r="FK119" s="216" t="str">
        <f>IFERROR(RANK(FJ119,FJ:FJ,0)+ COUNTIF(FJ$12:$FJ117,FJ119),"")</f>
        <v/>
      </c>
    </row>
    <row r="120" spans="2:167" s="199" customFormat="1" ht="24.75" customHeight="1" x14ac:dyDescent="0.4">
      <c r="B120" s="207"/>
      <c r="C120" s="200"/>
      <c r="D120" s="200"/>
      <c r="E120" s="200"/>
      <c r="F120" s="201"/>
      <c r="G120" s="201"/>
      <c r="H120" s="201"/>
      <c r="I120" s="201"/>
      <c r="J120" s="201"/>
      <c r="K120" s="202"/>
      <c r="L120" s="202"/>
      <c r="M120" s="202"/>
      <c r="N120" s="202"/>
      <c r="O120" s="202"/>
      <c r="P120" s="203"/>
      <c r="Q120" s="203"/>
      <c r="R120" s="200"/>
      <c r="S120" s="204"/>
      <c r="T120" s="204"/>
      <c r="U120" s="204"/>
      <c r="V120" s="204"/>
      <c r="W120" s="204"/>
      <c r="X120" s="202"/>
      <c r="Y120" s="202"/>
      <c r="AB120" s="202"/>
      <c r="AC120" s="200"/>
      <c r="AD120" s="200"/>
      <c r="AE120" s="201"/>
      <c r="AF120" s="201"/>
      <c r="AG120" s="201"/>
      <c r="AH120" s="201"/>
      <c r="AI120" s="201"/>
      <c r="AJ120" s="201"/>
      <c r="AK120" s="202"/>
      <c r="AL120" s="202"/>
      <c r="AM120" s="202"/>
      <c r="AN120" s="202"/>
      <c r="AO120" s="202"/>
      <c r="AP120" s="203"/>
      <c r="AQ120" s="203"/>
      <c r="AR120" s="201"/>
      <c r="AS120" s="204"/>
      <c r="AT120" s="204"/>
      <c r="AU120" s="204"/>
      <c r="AV120" s="204"/>
      <c r="AW120" s="204"/>
      <c r="AX120" s="202"/>
      <c r="AY120" s="202"/>
      <c r="BB120" s="207"/>
      <c r="BC120" s="200"/>
      <c r="BD120" s="200"/>
      <c r="BE120" s="203"/>
      <c r="BF120" s="201"/>
      <c r="BG120" s="201"/>
      <c r="BH120" s="201"/>
      <c r="BI120" s="201"/>
      <c r="BJ120" s="201"/>
      <c r="BK120" s="202"/>
      <c r="BL120" s="202"/>
      <c r="BM120" s="202"/>
      <c r="BN120" s="202"/>
      <c r="BO120" s="202"/>
      <c r="BP120" s="203"/>
      <c r="BQ120" s="203"/>
      <c r="BR120" s="203"/>
      <c r="BS120" s="204"/>
      <c r="BT120" s="204"/>
      <c r="BU120" s="204"/>
      <c r="BV120" s="204"/>
      <c r="BW120" s="204"/>
      <c r="BX120" s="202"/>
      <c r="BY120" s="202"/>
      <c r="CM120" s="214" t="str">
        <f>IFERROR(IF(AND('Classificação geral'!$J113="FEM",'Classificação geral'!$K113=1,'Classificação geral'!G113="PCT"),'Classificação geral'!A113,""),"")</f>
        <v/>
      </c>
      <c r="CN120" s="214" t="str">
        <f>IFERROR(IF(AND('Classificação geral'!$J113="FEM",'Classificação geral'!$K113=1,'Classificação geral'!G113="PCT"),'Classificação geral'!$B113,""),"")</f>
        <v/>
      </c>
      <c r="CO120" s="215" t="str">
        <f>IF($CN120='Classificação geral'!$B113,'Classificação geral'!$C113,"")</f>
        <v/>
      </c>
      <c r="CP120" s="215" t="str">
        <f>IF($CN120='Classificação geral'!$B113,'Classificação geral'!$D113,"")</f>
        <v/>
      </c>
      <c r="CQ120" s="215" t="str">
        <f>IF($CN120='Classificação geral'!$B113,'Classificação geral'!$J113,"")</f>
        <v/>
      </c>
      <c r="CR120" s="215" t="str">
        <f>IF($CQ120='Classificação geral'!$J113,'Classificação geral'!$K113,"")</f>
        <v/>
      </c>
      <c r="CS120" s="205" t="str">
        <f>IF($CR120='Classificação geral'!$K113,'Classificação geral'!$AG113,"")</f>
        <v/>
      </c>
      <c r="CT120" s="215" t="str">
        <f>IF($CR120='Classificação geral'!$K113,'Classificação geral'!$M113,"")</f>
        <v/>
      </c>
      <c r="CU120" s="215" t="str">
        <f>IF($CR120='Classificação geral'!$K113,'Classificação geral'!$N113,"")</f>
        <v/>
      </c>
      <c r="CV120" s="215" t="str">
        <f>IF($CR120='Classificação geral'!$K113,'Classificação geral'!$O113,"")</f>
        <v/>
      </c>
      <c r="CW120" s="309" t="str">
        <f>IF($CR120='Classificação geral'!$K113,'Classificação geral'!$AH113,"")</f>
        <v/>
      </c>
      <c r="CX120" s="216" t="str">
        <f>IFERROR(RANK(CW120,CW:CW,0)+ COUNTIF($CW$12:CW119,CW120),"")</f>
        <v/>
      </c>
      <c r="CY120" s="209" t="str">
        <f ca="1">IFERROR(RDEM(CX120,CX:CX,0),"")</f>
        <v/>
      </c>
      <c r="CZ120" s="214" t="str">
        <f>IFERROR(IF(AND('Classificação geral'!$J113="mas",'Classificação geral'!$K113=1,'Classificação geral'!$G113="pct"),'Classificação geral'!$A113,""),"")</f>
        <v/>
      </c>
      <c r="DA120" s="214" t="str">
        <f>IFERROR(IF(AND('Classificação geral'!$J113="mas",'Classificação geral'!$K113=1,'Classificação geral'!$G113="PCT"),'Classificação geral'!$B113,""),"")</f>
        <v/>
      </c>
      <c r="DB120" s="215" t="str">
        <f>IF($DA120='Classificação geral'!$B113,'Classificação geral'!$C113,"")</f>
        <v/>
      </c>
      <c r="DC120" s="215" t="str">
        <f>IF($DA120='Classificação geral'!$B113,'Classificação geral'!$D113,"")</f>
        <v/>
      </c>
      <c r="DD120" s="215" t="str">
        <f>IF($DA120='Classificação geral'!$B113,'Classificação geral'!$J113,"")</f>
        <v/>
      </c>
      <c r="DE120" s="214" t="str">
        <f>IFERROR(IF(AND($DD120="mas",'Classificação geral'!$K113=1),'Classificação geral'!K113,""),"")</f>
        <v/>
      </c>
      <c r="DF120" s="214" t="str">
        <f>IFERROR(IF(AND($DD120="mas",'Classificação geral'!$K113=1),'Classificação geral'!AG113,""),"")</f>
        <v/>
      </c>
      <c r="DG120" s="214" t="str">
        <f>IFERROR(IF(AND($DD120="mas",'Classificação geral'!$K113=1),'Classificação geral'!M113,""),"")</f>
        <v/>
      </c>
      <c r="DH120" s="214" t="str">
        <f>IFERROR(IF(AND($DD120="mas",'Classificação geral'!$K113=1),'Classificação geral'!N113,""),"")</f>
        <v/>
      </c>
      <c r="DI120" s="214" t="str">
        <f>IFERROR(IF(AND($DD120="mas",'Classificação geral'!$K113=1),'Classificação geral'!O113,""),"")</f>
        <v/>
      </c>
      <c r="DJ120" s="214" t="str">
        <f>IFERROR(IF(AND($DD120="mas",'Classificação geral'!$K113=1),'Classificação geral'!AH113,""),"")</f>
        <v/>
      </c>
      <c r="DK120" s="216" t="str">
        <f>IFERROR(RANK(DJ120,DJ107:DJ306,0)+ COUNTIF($DJ$12:DJ119,DJ120),"")</f>
        <v/>
      </c>
      <c r="DL120" s="209"/>
      <c r="DM120" s="214" t="str">
        <f>IFERROR(IF(AND('Classificação geral'!$J113="fem",'Classificação geral'!$K113=2,'Classificação geral'!$G113="pct"),'Classificação geral'!$A113,""),"")</f>
        <v/>
      </c>
      <c r="DN120" s="214" t="str">
        <f>IFERROR(IF(AND('Classificação geral'!$J113="fem",'Classificação geral'!$K113=2,'Classificação geral'!$G113="pct"),'Classificação geral'!$B113,""),"")</f>
        <v/>
      </c>
      <c r="DO120" s="215" t="str">
        <f>IF($DN120='Classificação geral'!$B113,'Classificação geral'!$C113,"")</f>
        <v/>
      </c>
      <c r="DP120" s="215" t="str">
        <f>IF($DN120='Classificação geral'!$B113,'Classificação geral'!$D113,"")</f>
        <v/>
      </c>
      <c r="DQ120" s="215" t="str">
        <f>IF($DN120='Classificação geral'!$B113,'Classificação geral'!$J113,"")</f>
        <v/>
      </c>
      <c r="DR120" s="214" t="str">
        <f>IFERROR(IF(AND($DQ120="fem",'Classificação geral'!$K113=2),'Classificação geral'!K113,""),"")</f>
        <v/>
      </c>
      <c r="DS120" s="214" t="str">
        <f>IFERROR(IF(AND($DQ120="fem",'Classificação geral'!$K113=2),'Classificação geral'!AG113,""),"")</f>
        <v/>
      </c>
      <c r="DT120" s="214" t="str">
        <f>IFERROR(IF(AND($DQ120="fem",'Classificação geral'!$K113=2),'Classificação geral'!M113,""),"")</f>
        <v/>
      </c>
      <c r="DU120" s="214" t="str">
        <f>IFERROR(IF(AND($DQ120="fem",'Classificação geral'!$K113=2),'Classificação geral'!N113,""),"")</f>
        <v/>
      </c>
      <c r="DV120" s="214" t="str">
        <f>IFERROR(IF(AND($DQ120="fem",'Classificação geral'!$K113=2),'Classificação geral'!O113,""),"")</f>
        <v/>
      </c>
      <c r="DW120" s="214" t="str">
        <f>IFERROR(IF(AND($DQ120="fem",'Classificação geral'!$K113=2),'Classificação geral'!AH113,""),"")</f>
        <v/>
      </c>
      <c r="DX120" s="216" t="str">
        <f>IFERROR(RANK(DW120,DW:DW,0)+ COUNTIF(DW$12:$DW118,DW120),"")</f>
        <v/>
      </c>
      <c r="DY120" s="209"/>
      <c r="DZ120" s="214" t="str">
        <f>IFERROR(IF(AND('Classificação geral'!$J113="mas",'Classificação geral'!$K113=2,'Classificação geral'!$G113="pct"),'Classificação geral'!$A113,""),"")</f>
        <v/>
      </c>
      <c r="EA120" s="214" t="str">
        <f>IFERROR(IF(AND('Classificação geral'!$J113="mas",'Classificação geral'!$K113=2,'Classificação geral'!$G113="pct"),'Classificação geral'!$B113,""),"")</f>
        <v/>
      </c>
      <c r="EB120" s="215" t="str">
        <f>IF($EA120='Classificação geral'!$B113,'Classificação geral'!$C113,"")</f>
        <v/>
      </c>
      <c r="EC120" s="215" t="str">
        <f>IF($EA120='Classificação geral'!$B113,'Classificação geral'!$D113,"")</f>
        <v/>
      </c>
      <c r="ED120" s="215" t="str">
        <f>IF($EA120='Classificação geral'!$B113,'Classificação geral'!$J113,"")</f>
        <v/>
      </c>
      <c r="EE120" s="214" t="str">
        <f>IFERROR(IF(AND($ED120="mas",'Classificação geral'!$K113=2),'Classificação geral'!K113,""),"")</f>
        <v/>
      </c>
      <c r="EF120" s="214" t="str">
        <f>IFERROR(IF(AND($ED120="mas",'Classificação geral'!$K113=2),'Classificação geral'!AG113,""),"")</f>
        <v/>
      </c>
      <c r="EG120" s="214" t="str">
        <f>IFERROR(IF(AND($ED120="mas",'Classificação geral'!$K113=2),'Classificação geral'!M113,""),"")</f>
        <v/>
      </c>
      <c r="EH120" s="214" t="str">
        <f>IFERROR(IF(AND($ED120="mas",'Classificação geral'!$K113=2),'Classificação geral'!N113,""),"")</f>
        <v/>
      </c>
      <c r="EI120" s="214" t="str">
        <f>IFERROR(IF(AND($ED120="mas",'Classificação geral'!$K113=2),'Classificação geral'!O113,""),"")</f>
        <v/>
      </c>
      <c r="EJ120" s="214" t="str">
        <f>IFERROR(IF(AND($ED120="mas",'Classificação geral'!$K113=2),'Classificação geral'!AH113,""),"")</f>
        <v/>
      </c>
      <c r="EK120" s="216" t="str">
        <f>IFERROR(RANK(EJ120,EJ:EJ,0)+ COUNTIF(EJ$12:$GJ$12,EJ120),"")</f>
        <v/>
      </c>
      <c r="EL120" s="209"/>
      <c r="EM120" s="214" t="str">
        <f>IFERROR(IF(AND('Classificação geral'!$J113="fem",'Classificação geral'!$K113=3,'Classificação geral'!$G113="pct"),'Classificação geral'!$A113,""),"")</f>
        <v/>
      </c>
      <c r="EN120" s="214" t="str">
        <f>IFERROR(IF(AND('Classificação geral'!$J113="fem",'Classificação geral'!$K113=3,'Classificação geral'!$G113="pct"),'Classificação geral'!$B113,""),"")</f>
        <v/>
      </c>
      <c r="EO120" s="215" t="str">
        <f>IF($EN120='Classificação geral'!$B113,'Classificação geral'!$C113,"")</f>
        <v/>
      </c>
      <c r="EP120" s="215" t="str">
        <f>IF($EN120='Classificação geral'!$B113,'Classificação geral'!$D113,"")</f>
        <v/>
      </c>
      <c r="EQ120" s="215" t="str">
        <f>IF($EN120='Classificação geral'!$B113,'Classificação geral'!$J113,"")</f>
        <v/>
      </c>
      <c r="ER120" s="215" t="str">
        <f>IF($EQ120='Classificação geral'!$J113,'Classificação geral'!$K113,"")</f>
        <v/>
      </c>
      <c r="ES120" s="215" t="str">
        <f>IF($ER120='Classificação geral'!$K113,'Classificação geral'!$AG113,"")</f>
        <v/>
      </c>
      <c r="ET120" s="215" t="str">
        <f>IF($ER120='Classificação geral'!$K113,'Classificação geral'!$M113,"")</f>
        <v/>
      </c>
      <c r="EU120" s="215" t="str">
        <f>IF($ER120='Classificação geral'!$K113,'Classificação geral'!$N113,"")</f>
        <v/>
      </c>
      <c r="EV120" s="215" t="str">
        <f>IF($ER120='Classificação geral'!$K113,'Classificação geral'!$O113,"")</f>
        <v/>
      </c>
      <c r="EW120" s="215" t="str">
        <f>IF($ER120='Classificação geral'!$K113,'Classificação geral'!$AH113,"")</f>
        <v/>
      </c>
      <c r="EX120" s="216" t="str">
        <f>IFERROR(RANK(EW120,EW:EW,0)+ COUNTIF(EW$12:$GW118,EW120),"")</f>
        <v/>
      </c>
      <c r="EY120" s="209"/>
      <c r="EZ120" s="214" t="str">
        <f>IFERROR(IF(AND('Classificação geral'!$J113="mas",'Classificação geral'!$K113=3,'Classificação geral'!$G113="PCT"),'Classificação geral'!$A113,""),"")</f>
        <v/>
      </c>
      <c r="FA120" s="214" t="str">
        <f>IFERROR(IF(AND('Classificação geral'!$J113="mas",'Classificação geral'!$K113=3,'Classificação geral'!$G113="PCT"),'Classificação geral'!$B113,""),"")</f>
        <v/>
      </c>
      <c r="FB120" s="215" t="str">
        <f>IF($FA120='Classificação geral'!$B113,'Classificação geral'!$C113,"")</f>
        <v/>
      </c>
      <c r="FC120" s="215" t="str">
        <f>IF($FA120='Classificação geral'!$B113,'Classificação geral'!$D113,"")</f>
        <v/>
      </c>
      <c r="FD120" s="215" t="str">
        <f>IF($FA120='Classificação geral'!$B113,'Classificação geral'!$J113,"")</f>
        <v/>
      </c>
      <c r="FE120" s="214" t="str">
        <f>IFERROR(IF(AND($FD120="mas",'Classificação geral'!$K113=3),'Classificação geral'!K113,""),"")</f>
        <v/>
      </c>
      <c r="FF120" s="214" t="str">
        <f>IFERROR(IF(AND($FD120="mas",'Classificação geral'!$K113=3),'Classificação geral'!AG113,""),"")</f>
        <v/>
      </c>
      <c r="FG120" s="214" t="str">
        <f>IFERROR(IF(AND($FD120="mas",'Classificação geral'!$K113=3),'Classificação geral'!M113,""),"")</f>
        <v/>
      </c>
      <c r="FH120" s="214" t="str">
        <f>IFERROR(IF(AND($FD120="mas",'Classificação geral'!$K113=3),'Classificação geral'!N113,""),"")</f>
        <v/>
      </c>
      <c r="FI120" s="214" t="str">
        <f>IFERROR(IF(AND($FD120="mas",'Classificação geral'!$K113=3),'Classificação geral'!O113,""),"")</f>
        <v/>
      </c>
      <c r="FJ120" s="214" t="str">
        <f>IFERROR(IF(AND($FD120="mas",'Classificação geral'!$K113=3),'Classificação geral'!AH113,""),"")</f>
        <v/>
      </c>
      <c r="FK120" s="216" t="str">
        <f>IFERROR(RANK(FJ120,FJ:FJ,0)+ COUNTIF(FJ$12:$FJ118,FJ120),"")</f>
        <v/>
      </c>
    </row>
    <row r="121" spans="2:167" s="199" customFormat="1" ht="24.75" customHeight="1" x14ac:dyDescent="0.4">
      <c r="B121" s="207"/>
      <c r="C121" s="200"/>
      <c r="D121" s="200"/>
      <c r="E121" s="200"/>
      <c r="F121" s="201"/>
      <c r="G121" s="201"/>
      <c r="H121" s="201"/>
      <c r="I121" s="201"/>
      <c r="J121" s="201"/>
      <c r="K121" s="202"/>
      <c r="L121" s="202"/>
      <c r="M121" s="202"/>
      <c r="N121" s="202"/>
      <c r="O121" s="202"/>
      <c r="P121" s="203"/>
      <c r="Q121" s="203"/>
      <c r="R121" s="200"/>
      <c r="S121" s="204"/>
      <c r="T121" s="204"/>
      <c r="U121" s="204"/>
      <c r="V121" s="204"/>
      <c r="W121" s="204"/>
      <c r="X121" s="202"/>
      <c r="Y121" s="202"/>
      <c r="AB121" s="202"/>
      <c r="AC121" s="200"/>
      <c r="AD121" s="200"/>
      <c r="AE121" s="201"/>
      <c r="AF121" s="201"/>
      <c r="AG121" s="201"/>
      <c r="AH121" s="201"/>
      <c r="AI121" s="201"/>
      <c r="AJ121" s="201"/>
      <c r="AK121" s="202"/>
      <c r="AL121" s="202"/>
      <c r="AM121" s="202"/>
      <c r="AN121" s="202"/>
      <c r="AO121" s="202"/>
      <c r="AP121" s="203"/>
      <c r="AQ121" s="203"/>
      <c r="AR121" s="201"/>
      <c r="AS121" s="204"/>
      <c r="AT121" s="204"/>
      <c r="AU121" s="204"/>
      <c r="AV121" s="204"/>
      <c r="AW121" s="204"/>
      <c r="AX121" s="202"/>
      <c r="AY121" s="202"/>
      <c r="BB121" s="207"/>
      <c r="BC121" s="200"/>
      <c r="BD121" s="200"/>
      <c r="BE121" s="203"/>
      <c r="BF121" s="201"/>
      <c r="BG121" s="201"/>
      <c r="BH121" s="201"/>
      <c r="BI121" s="201"/>
      <c r="BJ121" s="201"/>
      <c r="BK121" s="202"/>
      <c r="BL121" s="202"/>
      <c r="BM121" s="202"/>
      <c r="BN121" s="202"/>
      <c r="BO121" s="202"/>
      <c r="BP121" s="203"/>
      <c r="BQ121" s="203"/>
      <c r="BR121" s="203"/>
      <c r="BS121" s="204"/>
      <c r="BT121" s="204"/>
      <c r="BU121" s="204"/>
      <c r="BV121" s="204"/>
      <c r="BW121" s="204"/>
      <c r="BX121" s="202"/>
      <c r="BY121" s="202"/>
      <c r="CM121" s="214" t="str">
        <f>IFERROR(IF(AND('Classificação geral'!$J114="FEM",'Classificação geral'!$K114=1,'Classificação geral'!G114="PCT"),'Classificação geral'!A114,""),"")</f>
        <v/>
      </c>
      <c r="CN121" s="214" t="str">
        <f>IFERROR(IF(AND('Classificação geral'!$J114="FEM",'Classificação geral'!$K114=1,'Classificação geral'!G114="PCT"),'Classificação geral'!$B114,""),"")</f>
        <v/>
      </c>
      <c r="CO121" s="215" t="str">
        <f>IF($CN121='Classificação geral'!$B114,'Classificação geral'!$C114,"")</f>
        <v/>
      </c>
      <c r="CP121" s="215" t="str">
        <f>IF($CN121='Classificação geral'!$B114,'Classificação geral'!$D114,"")</f>
        <v/>
      </c>
      <c r="CQ121" s="215" t="str">
        <f>IF($CN121='Classificação geral'!$B114,'Classificação geral'!$J114,"")</f>
        <v/>
      </c>
      <c r="CR121" s="215" t="str">
        <f>IF($CQ121='Classificação geral'!$J114,'Classificação geral'!$K114,"")</f>
        <v/>
      </c>
      <c r="CS121" s="205" t="str">
        <f>IF($CR121='Classificação geral'!$K114,'Classificação geral'!$AG114,"")</f>
        <v/>
      </c>
      <c r="CT121" s="215" t="str">
        <f>IF($CR121='Classificação geral'!$K114,'Classificação geral'!$M114,"")</f>
        <v/>
      </c>
      <c r="CU121" s="215" t="str">
        <f>IF($CR121='Classificação geral'!$K114,'Classificação geral'!$N114,"")</f>
        <v/>
      </c>
      <c r="CV121" s="215" t="str">
        <f>IF($CR121='Classificação geral'!$K114,'Classificação geral'!$O114,"")</f>
        <v/>
      </c>
      <c r="CW121" s="309" t="str">
        <f>IF($CR121='Classificação geral'!$K114,'Classificação geral'!$AH114,"")</f>
        <v/>
      </c>
      <c r="CX121" s="216" t="str">
        <f>IFERROR(RANK(CW121,CW:CW,0)+ COUNTIF($CW$12:CW120,CW121),"")</f>
        <v/>
      </c>
      <c r="CY121" s="209" t="str">
        <f ca="1">IFERROR(RDEM(CX121,CX:CX,0),"")</f>
        <v/>
      </c>
      <c r="CZ121" s="214" t="str">
        <f>IFERROR(IF(AND('Classificação geral'!$J114="mas",'Classificação geral'!$K114=1,'Classificação geral'!$G114="pct"),'Classificação geral'!$A114,""),"")</f>
        <v/>
      </c>
      <c r="DA121" s="214" t="str">
        <f>IFERROR(IF(AND('Classificação geral'!$J114="mas",'Classificação geral'!$K114=1,'Classificação geral'!$G114="PCT"),'Classificação geral'!$B114,""),"")</f>
        <v/>
      </c>
      <c r="DB121" s="215" t="str">
        <f>IF($DA121='Classificação geral'!$B114,'Classificação geral'!$C114,"")</f>
        <v/>
      </c>
      <c r="DC121" s="215" t="str">
        <f>IF($DA121='Classificação geral'!$B114,'Classificação geral'!$D114,"")</f>
        <v/>
      </c>
      <c r="DD121" s="215" t="str">
        <f>IF($DA121='Classificação geral'!$B114,'Classificação geral'!$J114,"")</f>
        <v/>
      </c>
      <c r="DE121" s="214" t="str">
        <f>IFERROR(IF(AND($DD121="mas",'Classificação geral'!$K114=1),'Classificação geral'!K114,""),"")</f>
        <v/>
      </c>
      <c r="DF121" s="214" t="str">
        <f>IFERROR(IF(AND($DD121="mas",'Classificação geral'!$K114=1),'Classificação geral'!AG114,""),"")</f>
        <v/>
      </c>
      <c r="DG121" s="214" t="str">
        <f>IFERROR(IF(AND($DD121="mas",'Classificação geral'!$K114=1),'Classificação geral'!M114,""),"")</f>
        <v/>
      </c>
      <c r="DH121" s="214" t="str">
        <f>IFERROR(IF(AND($DD121="mas",'Classificação geral'!$K114=1),'Classificação geral'!N114,""),"")</f>
        <v/>
      </c>
      <c r="DI121" s="214" t="str">
        <f>IFERROR(IF(AND($DD121="mas",'Classificação geral'!$K114=1),'Classificação geral'!O114,""),"")</f>
        <v/>
      </c>
      <c r="DJ121" s="214" t="str">
        <f>IFERROR(IF(AND($DD121="mas",'Classificação geral'!$K114=1),'Classificação geral'!AH114,""),"")</f>
        <v/>
      </c>
      <c r="DK121" s="216" t="str">
        <f>IFERROR(RANK(DJ121,DJ108:DJ307,0)+ COUNTIF($DJ$12:DJ120,DJ121),"")</f>
        <v/>
      </c>
      <c r="DL121" s="209"/>
      <c r="DM121" s="214" t="str">
        <f>IFERROR(IF(AND('Classificação geral'!$J114="fem",'Classificação geral'!$K114=2,'Classificação geral'!$G114="pct"),'Classificação geral'!$A114,""),"")</f>
        <v/>
      </c>
      <c r="DN121" s="214" t="str">
        <f>IFERROR(IF(AND('Classificação geral'!$J114="fem",'Classificação geral'!$K114=2,'Classificação geral'!$G114="pct"),'Classificação geral'!$B114,""),"")</f>
        <v/>
      </c>
      <c r="DO121" s="215" t="str">
        <f>IF($DN121='Classificação geral'!$B114,'Classificação geral'!$C114,"")</f>
        <v/>
      </c>
      <c r="DP121" s="215" t="str">
        <f>IF($DN121='Classificação geral'!$B114,'Classificação geral'!$D114,"")</f>
        <v/>
      </c>
      <c r="DQ121" s="215" t="str">
        <f>IF($DN121='Classificação geral'!$B114,'Classificação geral'!$J114,"")</f>
        <v/>
      </c>
      <c r="DR121" s="214" t="str">
        <f>IFERROR(IF(AND($DQ121="fem",'Classificação geral'!$K114=2),'Classificação geral'!K114,""),"")</f>
        <v/>
      </c>
      <c r="DS121" s="214" t="str">
        <f>IFERROR(IF(AND($DQ121="fem",'Classificação geral'!$K114=2),'Classificação geral'!AG114,""),"")</f>
        <v/>
      </c>
      <c r="DT121" s="214" t="str">
        <f>IFERROR(IF(AND($DQ121="fem",'Classificação geral'!$K114=2),'Classificação geral'!M114,""),"")</f>
        <v/>
      </c>
      <c r="DU121" s="214" t="str">
        <f>IFERROR(IF(AND($DQ121="fem",'Classificação geral'!$K114=2),'Classificação geral'!N114,""),"")</f>
        <v/>
      </c>
      <c r="DV121" s="214" t="str">
        <f>IFERROR(IF(AND($DQ121="fem",'Classificação geral'!$K114=2),'Classificação geral'!O114,""),"")</f>
        <v/>
      </c>
      <c r="DW121" s="214" t="str">
        <f>IFERROR(IF(AND($DQ121="fem",'Classificação geral'!$K114=2),'Classificação geral'!AH114,""),"")</f>
        <v/>
      </c>
      <c r="DX121" s="216" t="str">
        <f>IFERROR(RANK(DW121,DW:DW,0)+ COUNTIF(DW$12:$DW119,DW121),"")</f>
        <v/>
      </c>
      <c r="DY121" s="209"/>
      <c r="DZ121" s="214" t="str">
        <f>IFERROR(IF(AND('Classificação geral'!$J114="mas",'Classificação geral'!$K114=2,'Classificação geral'!$G114="pct"),'Classificação geral'!$A114,""),"")</f>
        <v/>
      </c>
      <c r="EA121" s="214" t="str">
        <f>IFERROR(IF(AND('Classificação geral'!$J114="mas",'Classificação geral'!$K114=2,'Classificação geral'!$G114="pct"),'Classificação geral'!$B114,""),"")</f>
        <v/>
      </c>
      <c r="EB121" s="215" t="str">
        <f>IF($EA121='Classificação geral'!$B114,'Classificação geral'!$C114,"")</f>
        <v/>
      </c>
      <c r="EC121" s="215" t="str">
        <f>IF($EA121='Classificação geral'!$B114,'Classificação geral'!$D114,"")</f>
        <v/>
      </c>
      <c r="ED121" s="215" t="str">
        <f>IF($EA121='Classificação geral'!$B114,'Classificação geral'!$J114,"")</f>
        <v/>
      </c>
      <c r="EE121" s="214" t="str">
        <f>IFERROR(IF(AND($ED121="mas",'Classificação geral'!$K114=2),'Classificação geral'!K114,""),"")</f>
        <v/>
      </c>
      <c r="EF121" s="214" t="str">
        <f>IFERROR(IF(AND($ED121="mas",'Classificação geral'!$K114=2),'Classificação geral'!AG114,""),"")</f>
        <v/>
      </c>
      <c r="EG121" s="214" t="str">
        <f>IFERROR(IF(AND($ED121="mas",'Classificação geral'!$K114=2),'Classificação geral'!M114,""),"")</f>
        <v/>
      </c>
      <c r="EH121" s="214" t="str">
        <f>IFERROR(IF(AND($ED121="mas",'Classificação geral'!$K114=2),'Classificação geral'!N114,""),"")</f>
        <v/>
      </c>
      <c r="EI121" s="214" t="str">
        <f>IFERROR(IF(AND($ED121="mas",'Classificação geral'!$K114=2),'Classificação geral'!O114,""),"")</f>
        <v/>
      </c>
      <c r="EJ121" s="214" t="str">
        <f>IFERROR(IF(AND($ED121="mas",'Classificação geral'!$K114=2),'Classificação geral'!AH114,""),"")</f>
        <v/>
      </c>
      <c r="EK121" s="216" t="str">
        <f>IFERROR(RANK(EJ121,EJ:EJ,0)+ COUNTIF(EJ$12:$GJ$12,EJ121),"")</f>
        <v/>
      </c>
      <c r="EL121" s="209"/>
      <c r="EM121" s="214" t="str">
        <f>IFERROR(IF(AND('Classificação geral'!$J114="fem",'Classificação geral'!$K114=3,'Classificação geral'!$G114="pct"),'Classificação geral'!$A114,""),"")</f>
        <v/>
      </c>
      <c r="EN121" s="214" t="str">
        <f>IFERROR(IF(AND('Classificação geral'!$J114="fem",'Classificação geral'!$K114=3,'Classificação geral'!$G114="pct"),'Classificação geral'!$B114,""),"")</f>
        <v/>
      </c>
      <c r="EO121" s="215" t="str">
        <f>IF($EN121='Classificação geral'!$B114,'Classificação geral'!$C114,"")</f>
        <v/>
      </c>
      <c r="EP121" s="215" t="str">
        <f>IF($EN121='Classificação geral'!$B114,'Classificação geral'!$D114,"")</f>
        <v/>
      </c>
      <c r="EQ121" s="215" t="str">
        <f>IF($EN121='Classificação geral'!$B114,'Classificação geral'!$J114,"")</f>
        <v/>
      </c>
      <c r="ER121" s="215" t="str">
        <f>IF($EQ121='Classificação geral'!$J114,'Classificação geral'!$K114,"")</f>
        <v/>
      </c>
      <c r="ES121" s="215" t="str">
        <f>IF($ER121='Classificação geral'!$K114,'Classificação geral'!$AG114,"")</f>
        <v/>
      </c>
      <c r="ET121" s="215" t="str">
        <f>IF($ER121='Classificação geral'!$K114,'Classificação geral'!$M114,"")</f>
        <v/>
      </c>
      <c r="EU121" s="215" t="str">
        <f>IF($ER121='Classificação geral'!$K114,'Classificação geral'!$N114,"")</f>
        <v/>
      </c>
      <c r="EV121" s="215" t="str">
        <f>IF($ER121='Classificação geral'!$K114,'Classificação geral'!$O114,"")</f>
        <v/>
      </c>
      <c r="EW121" s="215" t="str">
        <f>IF($ER121='Classificação geral'!$K114,'Classificação geral'!$AH114,"")</f>
        <v/>
      </c>
      <c r="EX121" s="216" t="str">
        <f>IFERROR(RANK(EW121,EW:EW,0)+ COUNTIF(EW$12:$GW119,EW121),"")</f>
        <v/>
      </c>
      <c r="EY121" s="209"/>
      <c r="EZ121" s="214" t="str">
        <f>IFERROR(IF(AND('Classificação geral'!$J114="mas",'Classificação geral'!$K114=3,'Classificação geral'!$G114="PCT"),'Classificação geral'!$A114,""),"")</f>
        <v/>
      </c>
      <c r="FA121" s="214" t="str">
        <f>IFERROR(IF(AND('Classificação geral'!$J114="mas",'Classificação geral'!$K114=3,'Classificação geral'!$G114="PCT"),'Classificação geral'!$B114,""),"")</f>
        <v/>
      </c>
      <c r="FB121" s="215" t="str">
        <f>IF($FA121='Classificação geral'!$B114,'Classificação geral'!$C114,"")</f>
        <v/>
      </c>
      <c r="FC121" s="215" t="str">
        <f>IF($FA121='Classificação geral'!$B114,'Classificação geral'!$D114,"")</f>
        <v/>
      </c>
      <c r="FD121" s="215" t="str">
        <f>IF($FA121='Classificação geral'!$B114,'Classificação geral'!$J114,"")</f>
        <v/>
      </c>
      <c r="FE121" s="214" t="str">
        <f>IFERROR(IF(AND($FD121="mas",'Classificação geral'!$K114=3),'Classificação geral'!K114,""),"")</f>
        <v/>
      </c>
      <c r="FF121" s="214" t="str">
        <f>IFERROR(IF(AND($FD121="mas",'Classificação geral'!$K114=3),'Classificação geral'!AG114,""),"")</f>
        <v/>
      </c>
      <c r="FG121" s="214" t="str">
        <f>IFERROR(IF(AND($FD121="mas",'Classificação geral'!$K114=3),'Classificação geral'!M114,""),"")</f>
        <v/>
      </c>
      <c r="FH121" s="214" t="str">
        <f>IFERROR(IF(AND($FD121="mas",'Classificação geral'!$K114=3),'Classificação geral'!N114,""),"")</f>
        <v/>
      </c>
      <c r="FI121" s="214" t="str">
        <f>IFERROR(IF(AND($FD121="mas",'Classificação geral'!$K114=3),'Classificação geral'!O114,""),"")</f>
        <v/>
      </c>
      <c r="FJ121" s="214" t="str">
        <f>IFERROR(IF(AND($FD121="mas",'Classificação geral'!$K114=3),'Classificação geral'!AH114,""),"")</f>
        <v/>
      </c>
      <c r="FK121" s="216" t="str">
        <f>IFERROR(RANK(FJ121,FJ:FJ,0)+ COUNTIF(FJ$12:$FJ119,FJ121),"")</f>
        <v/>
      </c>
    </row>
    <row r="122" spans="2:167" s="199" customFormat="1" ht="24.75" customHeight="1" x14ac:dyDescent="0.4">
      <c r="B122" s="207"/>
      <c r="C122" s="200"/>
      <c r="D122" s="200"/>
      <c r="E122" s="200"/>
      <c r="F122" s="201"/>
      <c r="G122" s="201"/>
      <c r="H122" s="201"/>
      <c r="I122" s="201"/>
      <c r="J122" s="201"/>
      <c r="K122" s="202"/>
      <c r="L122" s="202"/>
      <c r="M122" s="202"/>
      <c r="N122" s="202"/>
      <c r="O122" s="202"/>
      <c r="P122" s="203"/>
      <c r="Q122" s="203"/>
      <c r="R122" s="200"/>
      <c r="S122" s="204"/>
      <c r="T122" s="204"/>
      <c r="U122" s="204"/>
      <c r="V122" s="204"/>
      <c r="W122" s="204"/>
      <c r="X122" s="202"/>
      <c r="Y122" s="202"/>
      <c r="AB122" s="202"/>
      <c r="AC122" s="200"/>
      <c r="AD122" s="200"/>
      <c r="AE122" s="201"/>
      <c r="AF122" s="201"/>
      <c r="AG122" s="201"/>
      <c r="AH122" s="201"/>
      <c r="AI122" s="201"/>
      <c r="AJ122" s="201"/>
      <c r="AK122" s="202"/>
      <c r="AL122" s="202"/>
      <c r="AM122" s="202"/>
      <c r="AN122" s="202"/>
      <c r="AO122" s="202"/>
      <c r="AP122" s="203"/>
      <c r="AQ122" s="203"/>
      <c r="AR122" s="201"/>
      <c r="AS122" s="204"/>
      <c r="AT122" s="204"/>
      <c r="AU122" s="204"/>
      <c r="AV122" s="204"/>
      <c r="AW122" s="204"/>
      <c r="AX122" s="202"/>
      <c r="AY122" s="202"/>
      <c r="BB122" s="207"/>
      <c r="BC122" s="200"/>
      <c r="BD122" s="200"/>
      <c r="BE122" s="203"/>
      <c r="BF122" s="201"/>
      <c r="BG122" s="201"/>
      <c r="BH122" s="201"/>
      <c r="BI122" s="201"/>
      <c r="BJ122" s="201"/>
      <c r="BK122" s="202"/>
      <c r="BL122" s="202"/>
      <c r="BM122" s="202"/>
      <c r="BN122" s="202"/>
      <c r="BO122" s="202"/>
      <c r="BP122" s="203"/>
      <c r="BQ122" s="203"/>
      <c r="BR122" s="203"/>
      <c r="BS122" s="204"/>
      <c r="BT122" s="204"/>
      <c r="BU122" s="204"/>
      <c r="BV122" s="204"/>
      <c r="BW122" s="204"/>
      <c r="BX122" s="202"/>
      <c r="BY122" s="202"/>
      <c r="CM122" s="214" t="str">
        <f>IFERROR(IF(AND('Classificação geral'!$J115="FEM",'Classificação geral'!$K115=1,'Classificação geral'!G115="PCT"),'Classificação geral'!A115,""),"")</f>
        <v/>
      </c>
      <c r="CN122" s="214" t="str">
        <f>IFERROR(IF(AND('Classificação geral'!$J115="FEM",'Classificação geral'!$K115=1,'Classificação geral'!G115="PCT"),'Classificação geral'!$B115,""),"")</f>
        <v/>
      </c>
      <c r="CO122" s="215" t="str">
        <f>IF($CN122='Classificação geral'!$B115,'Classificação geral'!$C115,"")</f>
        <v/>
      </c>
      <c r="CP122" s="215" t="str">
        <f>IF($CN122='Classificação geral'!$B115,'Classificação geral'!$D115,"")</f>
        <v/>
      </c>
      <c r="CQ122" s="215" t="str">
        <f>IF($CN122='Classificação geral'!$B115,'Classificação geral'!$J115,"")</f>
        <v/>
      </c>
      <c r="CR122" s="215" t="str">
        <f>IF($CQ122='Classificação geral'!$J115,'Classificação geral'!$K115,"")</f>
        <v/>
      </c>
      <c r="CS122" s="205" t="str">
        <f>IF($CR122='Classificação geral'!$K115,'Classificação geral'!$AG115,"")</f>
        <v/>
      </c>
      <c r="CT122" s="215" t="str">
        <f>IF($CR122='Classificação geral'!$K115,'Classificação geral'!$M115,"")</f>
        <v/>
      </c>
      <c r="CU122" s="215" t="str">
        <f>IF($CR122='Classificação geral'!$K115,'Classificação geral'!$N115,"")</f>
        <v/>
      </c>
      <c r="CV122" s="215" t="str">
        <f>IF($CR122='Classificação geral'!$K115,'Classificação geral'!$O115,"")</f>
        <v/>
      </c>
      <c r="CW122" s="309" t="str">
        <f>IF($CR122='Classificação geral'!$K115,'Classificação geral'!$AH115,"")</f>
        <v/>
      </c>
      <c r="CX122" s="216" t="str">
        <f>IFERROR(RANK(CW122,CW:CW,0)+ COUNTIF($CW$12:CW121,CW122),"")</f>
        <v/>
      </c>
      <c r="CY122" s="209" t="str">
        <f ca="1">IFERROR(RDEM(CX122,CX:CX,0),"")</f>
        <v/>
      </c>
      <c r="CZ122" s="214" t="str">
        <f>IFERROR(IF(AND('Classificação geral'!$J115="mas",'Classificação geral'!$K115=1,'Classificação geral'!$G115="pct"),'Classificação geral'!$A115,""),"")</f>
        <v/>
      </c>
      <c r="DA122" s="214" t="str">
        <f>IFERROR(IF(AND('Classificação geral'!$J115="mas",'Classificação geral'!$K115=1,'Classificação geral'!$G115="PCT"),'Classificação geral'!$B115,""),"")</f>
        <v/>
      </c>
      <c r="DB122" s="215" t="str">
        <f>IF($DA122='Classificação geral'!$B115,'Classificação geral'!$C115,"")</f>
        <v/>
      </c>
      <c r="DC122" s="215" t="str">
        <f>IF($DA122='Classificação geral'!$B115,'Classificação geral'!$D115,"")</f>
        <v/>
      </c>
      <c r="DD122" s="215" t="str">
        <f>IF($DA122='Classificação geral'!$B115,'Classificação geral'!$J115,"")</f>
        <v/>
      </c>
      <c r="DE122" s="214" t="str">
        <f>IFERROR(IF(AND($DD122="mas",'Classificação geral'!$K115=1),'Classificação geral'!K115,""),"")</f>
        <v/>
      </c>
      <c r="DF122" s="214" t="str">
        <f>IFERROR(IF(AND($DD122="mas",'Classificação geral'!$K115=1),'Classificação geral'!AG115,""),"")</f>
        <v/>
      </c>
      <c r="DG122" s="214" t="str">
        <f>IFERROR(IF(AND($DD122="mas",'Classificação geral'!$K115=1),'Classificação geral'!M115,""),"")</f>
        <v/>
      </c>
      <c r="DH122" s="214" t="str">
        <f>IFERROR(IF(AND($DD122="mas",'Classificação geral'!$K115=1),'Classificação geral'!N115,""),"")</f>
        <v/>
      </c>
      <c r="DI122" s="214" t="str">
        <f>IFERROR(IF(AND($DD122="mas",'Classificação geral'!$K115=1),'Classificação geral'!O115,""),"")</f>
        <v/>
      </c>
      <c r="DJ122" s="214" t="str">
        <f>IFERROR(IF(AND($DD122="mas",'Classificação geral'!$K115=1),'Classificação geral'!AH115,""),"")</f>
        <v/>
      </c>
      <c r="DK122" s="216" t="str">
        <f>IFERROR(RANK(DJ122,DJ109:DJ308,0)+ COUNTIF($DJ$12:DJ121,DJ122),"")</f>
        <v/>
      </c>
      <c r="DL122" s="209"/>
      <c r="DM122" s="214" t="str">
        <f>IFERROR(IF(AND('Classificação geral'!$J115="fem",'Classificação geral'!$K115=2,'Classificação geral'!$G115="pct"),'Classificação geral'!$A115,""),"")</f>
        <v/>
      </c>
      <c r="DN122" s="214" t="str">
        <f>IFERROR(IF(AND('Classificação geral'!$J115="fem",'Classificação geral'!$K115=2,'Classificação geral'!$G115="pct"),'Classificação geral'!$B115,""),"")</f>
        <v/>
      </c>
      <c r="DO122" s="215" t="str">
        <f>IF($DN122='Classificação geral'!$B115,'Classificação geral'!$C115,"")</f>
        <v/>
      </c>
      <c r="DP122" s="215" t="str">
        <f>IF($DN122='Classificação geral'!$B115,'Classificação geral'!$D115,"")</f>
        <v/>
      </c>
      <c r="DQ122" s="215" t="str">
        <f>IF($DN122='Classificação geral'!$B115,'Classificação geral'!$J115,"")</f>
        <v/>
      </c>
      <c r="DR122" s="214" t="str">
        <f>IFERROR(IF(AND($DQ122="fem",'Classificação geral'!$K115=2),'Classificação geral'!K115,""),"")</f>
        <v/>
      </c>
      <c r="DS122" s="214" t="str">
        <f>IFERROR(IF(AND($DQ122="fem",'Classificação geral'!$K115=2),'Classificação geral'!AG115,""),"")</f>
        <v/>
      </c>
      <c r="DT122" s="214" t="str">
        <f>IFERROR(IF(AND($DQ122="fem",'Classificação geral'!$K115=2),'Classificação geral'!M115,""),"")</f>
        <v/>
      </c>
      <c r="DU122" s="214" t="str">
        <f>IFERROR(IF(AND($DQ122="fem",'Classificação geral'!$K115=2),'Classificação geral'!N115,""),"")</f>
        <v/>
      </c>
      <c r="DV122" s="214" t="str">
        <f>IFERROR(IF(AND($DQ122="fem",'Classificação geral'!$K115=2),'Classificação geral'!O115,""),"")</f>
        <v/>
      </c>
      <c r="DW122" s="214" t="str">
        <f>IFERROR(IF(AND($DQ122="fem",'Classificação geral'!$K115=2),'Classificação geral'!AH115,""),"")</f>
        <v/>
      </c>
      <c r="DX122" s="216" t="str">
        <f>IFERROR(RANK(DW122,DW:DW,0)+ COUNTIF(DW$12:$DW120,DW122),"")</f>
        <v/>
      </c>
      <c r="DY122" s="209"/>
      <c r="DZ122" s="214" t="str">
        <f>IFERROR(IF(AND('Classificação geral'!$J115="mas",'Classificação geral'!$K115=2,'Classificação geral'!$G115="pct"),'Classificação geral'!$A115,""),"")</f>
        <v/>
      </c>
      <c r="EA122" s="214" t="str">
        <f>IFERROR(IF(AND('Classificação geral'!$J115="mas",'Classificação geral'!$K115=2,'Classificação geral'!$G115="pct"),'Classificação geral'!$B115,""),"")</f>
        <v/>
      </c>
      <c r="EB122" s="215" t="str">
        <f>IF($EA122='Classificação geral'!$B115,'Classificação geral'!$C115,"")</f>
        <v/>
      </c>
      <c r="EC122" s="215" t="str">
        <f>IF($EA122='Classificação geral'!$B115,'Classificação geral'!$D115,"")</f>
        <v/>
      </c>
      <c r="ED122" s="215" t="str">
        <f>IF($EA122='Classificação geral'!$B115,'Classificação geral'!$J115,"")</f>
        <v/>
      </c>
      <c r="EE122" s="214" t="str">
        <f>IFERROR(IF(AND($ED122="mas",'Classificação geral'!$K115=2),'Classificação geral'!K115,""),"")</f>
        <v/>
      </c>
      <c r="EF122" s="214" t="str">
        <f>IFERROR(IF(AND($ED122="mas",'Classificação geral'!$K115=2),'Classificação geral'!AG115,""),"")</f>
        <v/>
      </c>
      <c r="EG122" s="214" t="str">
        <f>IFERROR(IF(AND($ED122="mas",'Classificação geral'!$K115=2),'Classificação geral'!M115,""),"")</f>
        <v/>
      </c>
      <c r="EH122" s="214" t="str">
        <f>IFERROR(IF(AND($ED122="mas",'Classificação geral'!$K115=2),'Classificação geral'!N115,""),"")</f>
        <v/>
      </c>
      <c r="EI122" s="214" t="str">
        <f>IFERROR(IF(AND($ED122="mas",'Classificação geral'!$K115=2),'Classificação geral'!O115,""),"")</f>
        <v/>
      </c>
      <c r="EJ122" s="214" t="str">
        <f>IFERROR(IF(AND($ED122="mas",'Classificação geral'!$K115=2),'Classificação geral'!AH115,""),"")</f>
        <v/>
      </c>
      <c r="EK122" s="216" t="str">
        <f>IFERROR(RANK(EJ122,EJ:EJ,0)+ COUNTIF(EJ$12:$GJ$12,EJ122),"")</f>
        <v/>
      </c>
      <c r="EL122" s="209"/>
      <c r="EM122" s="214" t="str">
        <f>IFERROR(IF(AND('Classificação geral'!$J115="fem",'Classificação geral'!$K115=3,'Classificação geral'!$G115="pct"),'Classificação geral'!$A115,""),"")</f>
        <v/>
      </c>
      <c r="EN122" s="214" t="str">
        <f>IFERROR(IF(AND('Classificação geral'!$J115="fem",'Classificação geral'!$K115=3,'Classificação geral'!$G115="pct"),'Classificação geral'!$B115,""),"")</f>
        <v/>
      </c>
      <c r="EO122" s="215" t="str">
        <f>IF($EN122='Classificação geral'!$B115,'Classificação geral'!$C115,"")</f>
        <v/>
      </c>
      <c r="EP122" s="215" t="str">
        <f>IF($EN122='Classificação geral'!$B115,'Classificação geral'!$D115,"")</f>
        <v/>
      </c>
      <c r="EQ122" s="215" t="str">
        <f>IF($EN122='Classificação geral'!$B115,'Classificação geral'!$J115,"")</f>
        <v/>
      </c>
      <c r="ER122" s="215" t="str">
        <f>IF($EQ122='Classificação geral'!$J115,'Classificação geral'!$K115,"")</f>
        <v/>
      </c>
      <c r="ES122" s="215" t="str">
        <f>IF($ER122='Classificação geral'!$K115,'Classificação geral'!$AG115,"")</f>
        <v/>
      </c>
      <c r="ET122" s="215" t="str">
        <f>IF($ER122='Classificação geral'!$K115,'Classificação geral'!$M115,"")</f>
        <v/>
      </c>
      <c r="EU122" s="215" t="str">
        <f>IF($ER122='Classificação geral'!$K115,'Classificação geral'!$N115,"")</f>
        <v/>
      </c>
      <c r="EV122" s="215" t="str">
        <f>IF($ER122='Classificação geral'!$K115,'Classificação geral'!$O115,"")</f>
        <v/>
      </c>
      <c r="EW122" s="215" t="str">
        <f>IF($ER122='Classificação geral'!$K115,'Classificação geral'!$AH115,"")</f>
        <v/>
      </c>
      <c r="EX122" s="216" t="str">
        <f>IFERROR(RANK(EW122,EW:EW,0)+ COUNTIF(EW$12:$GW120,EW122),"")</f>
        <v/>
      </c>
      <c r="EY122" s="209"/>
      <c r="EZ122" s="214" t="str">
        <f>IFERROR(IF(AND('Classificação geral'!$J115="mas",'Classificação geral'!$K115=3,'Classificação geral'!$G115="PCT"),'Classificação geral'!$A115,""),"")</f>
        <v/>
      </c>
      <c r="FA122" s="214" t="str">
        <f>IFERROR(IF(AND('Classificação geral'!$J115="mas",'Classificação geral'!$K115=3,'Classificação geral'!$G115="PCT"),'Classificação geral'!$B115,""),"")</f>
        <v/>
      </c>
      <c r="FB122" s="215" t="str">
        <f>IF($FA122='Classificação geral'!$B115,'Classificação geral'!$C115,"")</f>
        <v/>
      </c>
      <c r="FC122" s="215" t="str">
        <f>IF($FA122='Classificação geral'!$B115,'Classificação geral'!$D115,"")</f>
        <v/>
      </c>
      <c r="FD122" s="215" t="str">
        <f>IF($FA122='Classificação geral'!$B115,'Classificação geral'!$J115,"")</f>
        <v/>
      </c>
      <c r="FE122" s="214" t="str">
        <f>IFERROR(IF(AND($FD122="mas",'Classificação geral'!$K115=3),'Classificação geral'!K115,""),"")</f>
        <v/>
      </c>
      <c r="FF122" s="214" t="str">
        <f>IFERROR(IF(AND($FD122="mas",'Classificação geral'!$K115=3),'Classificação geral'!AG115,""),"")</f>
        <v/>
      </c>
      <c r="FG122" s="214" t="str">
        <f>IFERROR(IF(AND($FD122="mas",'Classificação geral'!$K115=3),'Classificação geral'!M115,""),"")</f>
        <v/>
      </c>
      <c r="FH122" s="214" t="str">
        <f>IFERROR(IF(AND($FD122="mas",'Classificação geral'!$K115=3),'Classificação geral'!N115,""),"")</f>
        <v/>
      </c>
      <c r="FI122" s="214" t="str">
        <f>IFERROR(IF(AND($FD122="mas",'Classificação geral'!$K115=3),'Classificação geral'!O115,""),"")</f>
        <v/>
      </c>
      <c r="FJ122" s="214" t="str">
        <f>IFERROR(IF(AND($FD122="mas",'Classificação geral'!$K115=3),'Classificação geral'!AH115,""),"")</f>
        <v/>
      </c>
      <c r="FK122" s="216" t="str">
        <f>IFERROR(RANK(FJ122,FJ:FJ,0)+ COUNTIF(FJ$12:$FJ120,FJ122),"")</f>
        <v/>
      </c>
    </row>
    <row r="123" spans="2:167" s="199" customFormat="1" ht="24.75" customHeight="1" x14ac:dyDescent="0.4">
      <c r="B123" s="207"/>
      <c r="C123" s="200"/>
      <c r="D123" s="200"/>
      <c r="E123" s="200"/>
      <c r="F123" s="201"/>
      <c r="G123" s="201"/>
      <c r="H123" s="201"/>
      <c r="I123" s="201"/>
      <c r="J123" s="201"/>
      <c r="K123" s="202"/>
      <c r="L123" s="202"/>
      <c r="M123" s="202"/>
      <c r="N123" s="202"/>
      <c r="O123" s="202"/>
      <c r="P123" s="203"/>
      <c r="Q123" s="203"/>
      <c r="R123" s="200"/>
      <c r="S123" s="204"/>
      <c r="T123" s="204"/>
      <c r="U123" s="204"/>
      <c r="V123" s="204"/>
      <c r="W123" s="204"/>
      <c r="X123" s="202"/>
      <c r="Y123" s="202"/>
      <c r="AB123" s="202"/>
      <c r="AC123" s="200"/>
      <c r="AD123" s="200"/>
      <c r="AE123" s="201"/>
      <c r="AF123" s="201"/>
      <c r="AG123" s="201"/>
      <c r="AH123" s="201"/>
      <c r="AI123" s="201"/>
      <c r="AJ123" s="201"/>
      <c r="AK123" s="202"/>
      <c r="AL123" s="202"/>
      <c r="AM123" s="202"/>
      <c r="AN123" s="202"/>
      <c r="AO123" s="202"/>
      <c r="AP123" s="203"/>
      <c r="AQ123" s="203"/>
      <c r="AR123" s="201"/>
      <c r="AS123" s="204"/>
      <c r="AT123" s="204"/>
      <c r="AU123" s="204"/>
      <c r="AV123" s="204"/>
      <c r="AW123" s="204"/>
      <c r="AX123" s="202"/>
      <c r="AY123" s="202"/>
      <c r="BB123" s="207"/>
      <c r="BC123" s="200"/>
      <c r="BD123" s="200"/>
      <c r="BE123" s="203"/>
      <c r="BF123" s="201"/>
      <c r="BG123" s="201"/>
      <c r="BH123" s="201"/>
      <c r="BI123" s="201"/>
      <c r="BJ123" s="201"/>
      <c r="BK123" s="202"/>
      <c r="BL123" s="202"/>
      <c r="BM123" s="202"/>
      <c r="BN123" s="202"/>
      <c r="BO123" s="202"/>
      <c r="BP123" s="203"/>
      <c r="BQ123" s="203"/>
      <c r="BR123" s="203"/>
      <c r="BS123" s="204"/>
      <c r="BT123" s="204"/>
      <c r="BU123" s="204"/>
      <c r="BV123" s="204"/>
      <c r="BW123" s="204"/>
      <c r="BX123" s="202"/>
      <c r="BY123" s="202"/>
      <c r="CM123" s="214" t="str">
        <f>IFERROR(IF(AND('Classificação geral'!$J116="FEM",'Classificação geral'!$K116=1,'Classificação geral'!G116="PCT"),'Classificação geral'!A116,""),"")</f>
        <v/>
      </c>
      <c r="CN123" s="214" t="str">
        <f>IFERROR(IF(AND('Classificação geral'!$J116="FEM",'Classificação geral'!$K116=1,'Classificação geral'!G116="PCT"),'Classificação geral'!$B116,""),"")</f>
        <v/>
      </c>
      <c r="CO123" s="215" t="str">
        <f>IF($CN123='Classificação geral'!$B116,'Classificação geral'!$C116,"")</f>
        <v/>
      </c>
      <c r="CP123" s="215" t="str">
        <f>IF($CN123='Classificação geral'!$B116,'Classificação geral'!$D116,"")</f>
        <v/>
      </c>
      <c r="CQ123" s="215" t="str">
        <f>IF($CN123='Classificação geral'!$B116,'Classificação geral'!$J116,"")</f>
        <v/>
      </c>
      <c r="CR123" s="215" t="str">
        <f>IF($CQ123='Classificação geral'!$J116,'Classificação geral'!$K116,"")</f>
        <v/>
      </c>
      <c r="CS123" s="205" t="str">
        <f>IF($CR123='Classificação geral'!$K116,'Classificação geral'!$AG116,"")</f>
        <v/>
      </c>
      <c r="CT123" s="215" t="str">
        <f>IF($CR123='Classificação geral'!$K116,'Classificação geral'!$M116,"")</f>
        <v/>
      </c>
      <c r="CU123" s="215" t="str">
        <f>IF($CR123='Classificação geral'!$K116,'Classificação geral'!$N116,"")</f>
        <v/>
      </c>
      <c r="CV123" s="215" t="str">
        <f>IF($CR123='Classificação geral'!$K116,'Classificação geral'!$O116,"")</f>
        <v/>
      </c>
      <c r="CW123" s="309" t="str">
        <f>IF($CR123='Classificação geral'!$K116,'Classificação geral'!$AH116,"")</f>
        <v/>
      </c>
      <c r="CX123" s="216" t="str">
        <f>IFERROR(RANK(CW123,CW:CW,0)+ COUNTIF($CW$12:CW122,CW123),"")</f>
        <v/>
      </c>
      <c r="CY123" s="209" t="str">
        <f ca="1">IFERROR(RDEM(CX123,CX:CX,0),"")</f>
        <v/>
      </c>
      <c r="CZ123" s="214" t="str">
        <f>IFERROR(IF(AND('Classificação geral'!$J116="mas",'Classificação geral'!$K116=1,'Classificação geral'!$G116="pct"),'Classificação geral'!$A116,""),"")</f>
        <v/>
      </c>
      <c r="DA123" s="214" t="str">
        <f>IFERROR(IF(AND('Classificação geral'!$J116="mas",'Classificação geral'!$K116=1,'Classificação geral'!$G116="PCT"),'Classificação geral'!$B116,""),"")</f>
        <v/>
      </c>
      <c r="DB123" s="215" t="str">
        <f>IF($DA123='Classificação geral'!$B116,'Classificação geral'!$C116,"")</f>
        <v/>
      </c>
      <c r="DC123" s="215" t="str">
        <f>IF($DA123='Classificação geral'!$B116,'Classificação geral'!$D116,"")</f>
        <v/>
      </c>
      <c r="DD123" s="215" t="str">
        <f>IF($DA123='Classificação geral'!$B116,'Classificação geral'!$J116,"")</f>
        <v/>
      </c>
      <c r="DE123" s="214" t="str">
        <f>IFERROR(IF(AND($DD123="mas",'Classificação geral'!$K116=1),'Classificação geral'!K116,""),"")</f>
        <v/>
      </c>
      <c r="DF123" s="214" t="str">
        <f>IFERROR(IF(AND($DD123="mas",'Classificação geral'!$K116=1),'Classificação geral'!AG116,""),"")</f>
        <v/>
      </c>
      <c r="DG123" s="214" t="str">
        <f>IFERROR(IF(AND($DD123="mas",'Classificação geral'!$K116=1),'Classificação geral'!M116,""),"")</f>
        <v/>
      </c>
      <c r="DH123" s="214" t="str">
        <f>IFERROR(IF(AND($DD123="mas",'Classificação geral'!$K116=1),'Classificação geral'!N116,""),"")</f>
        <v/>
      </c>
      <c r="DI123" s="214" t="str">
        <f>IFERROR(IF(AND($DD123="mas",'Classificação geral'!$K116=1),'Classificação geral'!O116,""),"")</f>
        <v/>
      </c>
      <c r="DJ123" s="214" t="str">
        <f>IFERROR(IF(AND($DD123="mas",'Classificação geral'!$K116=1),'Classificação geral'!AH116,""),"")</f>
        <v/>
      </c>
      <c r="DK123" s="216" t="str">
        <f>IFERROR(RANK(DJ123,DJ110:DJ309,0)+ COUNTIF($DJ$12:DJ122,DJ123),"")</f>
        <v/>
      </c>
      <c r="DL123" s="209"/>
      <c r="DM123" s="214" t="str">
        <f>IFERROR(IF(AND('Classificação geral'!$J116="fem",'Classificação geral'!$K116=2,'Classificação geral'!$G116="pct"),'Classificação geral'!$A116,""),"")</f>
        <v/>
      </c>
      <c r="DN123" s="214" t="str">
        <f>IFERROR(IF(AND('Classificação geral'!$J116="fem",'Classificação geral'!$K116=2,'Classificação geral'!$G116="pct"),'Classificação geral'!$B116,""),"")</f>
        <v/>
      </c>
      <c r="DO123" s="215" t="str">
        <f>IF($DN123='Classificação geral'!$B116,'Classificação geral'!$C116,"")</f>
        <v/>
      </c>
      <c r="DP123" s="215" t="str">
        <f>IF($DN123='Classificação geral'!$B116,'Classificação geral'!$D116,"")</f>
        <v/>
      </c>
      <c r="DQ123" s="215" t="str">
        <f>IF($DN123='Classificação geral'!$B116,'Classificação geral'!$J116,"")</f>
        <v/>
      </c>
      <c r="DR123" s="214" t="str">
        <f>IFERROR(IF(AND($DQ123="fem",'Classificação geral'!$K116=2),'Classificação geral'!K116,""),"")</f>
        <v/>
      </c>
      <c r="DS123" s="214" t="str">
        <f>IFERROR(IF(AND($DQ123="fem",'Classificação geral'!$K116=2),'Classificação geral'!AG116,""),"")</f>
        <v/>
      </c>
      <c r="DT123" s="214" t="str">
        <f>IFERROR(IF(AND($DQ123="fem",'Classificação geral'!$K116=2),'Classificação geral'!M116,""),"")</f>
        <v/>
      </c>
      <c r="DU123" s="214" t="str">
        <f>IFERROR(IF(AND($DQ123="fem",'Classificação geral'!$K116=2),'Classificação geral'!N116,""),"")</f>
        <v/>
      </c>
      <c r="DV123" s="214" t="str">
        <f>IFERROR(IF(AND($DQ123="fem",'Classificação geral'!$K116=2),'Classificação geral'!O116,""),"")</f>
        <v/>
      </c>
      <c r="DW123" s="214" t="str">
        <f>IFERROR(IF(AND($DQ123="fem",'Classificação geral'!$K116=2),'Classificação geral'!AH116,""),"")</f>
        <v/>
      </c>
      <c r="DX123" s="216" t="str">
        <f>IFERROR(RANK(DW123,DW:DW,0)+ COUNTIF(DW$12:$DW121,DW123),"")</f>
        <v/>
      </c>
      <c r="DY123" s="209"/>
      <c r="DZ123" s="214" t="str">
        <f>IFERROR(IF(AND('Classificação geral'!$J116="mas",'Classificação geral'!$K116=2,'Classificação geral'!$G116="pct"),'Classificação geral'!$A116,""),"")</f>
        <v/>
      </c>
      <c r="EA123" s="214" t="str">
        <f>IFERROR(IF(AND('Classificação geral'!$J116="mas",'Classificação geral'!$K116=2,'Classificação geral'!$G116="pct"),'Classificação geral'!$B116,""),"")</f>
        <v/>
      </c>
      <c r="EB123" s="215" t="str">
        <f>IF($EA123='Classificação geral'!$B116,'Classificação geral'!$C116,"")</f>
        <v/>
      </c>
      <c r="EC123" s="215" t="str">
        <f>IF($EA123='Classificação geral'!$B116,'Classificação geral'!$D116,"")</f>
        <v/>
      </c>
      <c r="ED123" s="215" t="str">
        <f>IF($EA123='Classificação geral'!$B116,'Classificação geral'!$J116,"")</f>
        <v/>
      </c>
      <c r="EE123" s="214" t="str">
        <f>IFERROR(IF(AND($ED123="mas",'Classificação geral'!$K116=2),'Classificação geral'!K116,""),"")</f>
        <v/>
      </c>
      <c r="EF123" s="214" t="str">
        <f>IFERROR(IF(AND($ED123="mas",'Classificação geral'!$K116=2),'Classificação geral'!AG116,""),"")</f>
        <v/>
      </c>
      <c r="EG123" s="214" t="str">
        <f>IFERROR(IF(AND($ED123="mas",'Classificação geral'!$K116=2),'Classificação geral'!M116,""),"")</f>
        <v/>
      </c>
      <c r="EH123" s="214" t="str">
        <f>IFERROR(IF(AND($ED123="mas",'Classificação geral'!$K116=2),'Classificação geral'!N116,""),"")</f>
        <v/>
      </c>
      <c r="EI123" s="214" t="str">
        <f>IFERROR(IF(AND($ED123="mas",'Classificação geral'!$K116=2),'Classificação geral'!O116,""),"")</f>
        <v/>
      </c>
      <c r="EJ123" s="214" t="str">
        <f>IFERROR(IF(AND($ED123="mas",'Classificação geral'!$K116=2),'Classificação geral'!AH116,""),"")</f>
        <v/>
      </c>
      <c r="EK123" s="216" t="str">
        <f>IFERROR(RANK(EJ123,EJ:EJ,0)+ COUNTIF(EJ$12:$GJ$12,EJ123),"")</f>
        <v/>
      </c>
      <c r="EL123" s="209"/>
      <c r="EM123" s="214" t="str">
        <f>IFERROR(IF(AND('Classificação geral'!$J116="fem",'Classificação geral'!$K116=3,'Classificação geral'!$G116="pct"),'Classificação geral'!$A116,""),"")</f>
        <v/>
      </c>
      <c r="EN123" s="214" t="str">
        <f>IFERROR(IF(AND('Classificação geral'!$J116="fem",'Classificação geral'!$K116=3,'Classificação geral'!$G116="pct"),'Classificação geral'!$B116,""),"")</f>
        <v/>
      </c>
      <c r="EO123" s="215" t="str">
        <f>IF($EN123='Classificação geral'!$B116,'Classificação geral'!$C116,"")</f>
        <v/>
      </c>
      <c r="EP123" s="215" t="str">
        <f>IF($EN123='Classificação geral'!$B116,'Classificação geral'!$D116,"")</f>
        <v/>
      </c>
      <c r="EQ123" s="215" t="str">
        <f>IF($EN123='Classificação geral'!$B116,'Classificação geral'!$J116,"")</f>
        <v/>
      </c>
      <c r="ER123" s="215" t="str">
        <f>IF($EQ123='Classificação geral'!$J116,'Classificação geral'!$K116,"")</f>
        <v/>
      </c>
      <c r="ES123" s="215" t="str">
        <f>IF($ER123='Classificação geral'!$K116,'Classificação geral'!$AG116,"")</f>
        <v/>
      </c>
      <c r="ET123" s="215" t="str">
        <f>IF($ER123='Classificação geral'!$K116,'Classificação geral'!$M116,"")</f>
        <v/>
      </c>
      <c r="EU123" s="215" t="str">
        <f>IF($ER123='Classificação geral'!$K116,'Classificação geral'!$N116,"")</f>
        <v/>
      </c>
      <c r="EV123" s="215" t="str">
        <f>IF($ER123='Classificação geral'!$K116,'Classificação geral'!$O116,"")</f>
        <v/>
      </c>
      <c r="EW123" s="215" t="str">
        <f>IF($ER123='Classificação geral'!$K116,'Classificação geral'!$AH116,"")</f>
        <v/>
      </c>
      <c r="EX123" s="216" t="str">
        <f>IFERROR(RANK(EW123,EW:EW,0)+ COUNTIF(EW$12:$GW121,EW123),"")</f>
        <v/>
      </c>
      <c r="EY123" s="209"/>
      <c r="EZ123" s="214" t="str">
        <f>IFERROR(IF(AND('Classificação geral'!$J116="mas",'Classificação geral'!$K116=3,'Classificação geral'!$G116="PCT"),'Classificação geral'!$A116,""),"")</f>
        <v/>
      </c>
      <c r="FA123" s="214" t="str">
        <f>IFERROR(IF(AND('Classificação geral'!$J116="mas",'Classificação geral'!$K116=3,'Classificação geral'!$G116="PCT"),'Classificação geral'!$B116,""),"")</f>
        <v/>
      </c>
      <c r="FB123" s="215" t="str">
        <f>IF($FA123='Classificação geral'!$B116,'Classificação geral'!$C116,"")</f>
        <v/>
      </c>
      <c r="FC123" s="215" t="str">
        <f>IF($FA123='Classificação geral'!$B116,'Classificação geral'!$D116,"")</f>
        <v/>
      </c>
      <c r="FD123" s="215" t="str">
        <f>IF($FA123='Classificação geral'!$B116,'Classificação geral'!$J116,"")</f>
        <v/>
      </c>
      <c r="FE123" s="214" t="str">
        <f>IFERROR(IF(AND($FD123="mas",'Classificação geral'!$K116=3),'Classificação geral'!K116,""),"")</f>
        <v/>
      </c>
      <c r="FF123" s="214" t="str">
        <f>IFERROR(IF(AND($FD123="mas",'Classificação geral'!$K116=3),'Classificação geral'!AG116,""),"")</f>
        <v/>
      </c>
      <c r="FG123" s="214" t="str">
        <f>IFERROR(IF(AND($FD123="mas",'Classificação geral'!$K116=3),'Classificação geral'!M116,""),"")</f>
        <v/>
      </c>
      <c r="FH123" s="214" t="str">
        <f>IFERROR(IF(AND($FD123="mas",'Classificação geral'!$K116=3),'Classificação geral'!N116,""),"")</f>
        <v/>
      </c>
      <c r="FI123" s="214" t="str">
        <f>IFERROR(IF(AND($FD123="mas",'Classificação geral'!$K116=3),'Classificação geral'!O116,""),"")</f>
        <v/>
      </c>
      <c r="FJ123" s="214" t="str">
        <f>IFERROR(IF(AND($FD123="mas",'Classificação geral'!$K116=3),'Classificação geral'!AH116,""),"")</f>
        <v/>
      </c>
      <c r="FK123" s="216" t="str">
        <f>IFERROR(RANK(FJ123,FJ:FJ,0)+ COUNTIF(FJ$12:$FJ121,FJ123),"")</f>
        <v/>
      </c>
    </row>
    <row r="124" spans="2:167" s="199" customFormat="1" ht="24.75" customHeight="1" x14ac:dyDescent="0.4">
      <c r="B124" s="207"/>
      <c r="C124" s="200"/>
      <c r="D124" s="200"/>
      <c r="E124" s="200"/>
      <c r="F124" s="201"/>
      <c r="G124" s="201"/>
      <c r="H124" s="201"/>
      <c r="I124" s="201"/>
      <c r="J124" s="201"/>
      <c r="K124" s="202"/>
      <c r="L124" s="202"/>
      <c r="M124" s="202"/>
      <c r="N124" s="202"/>
      <c r="O124" s="202"/>
      <c r="P124" s="203"/>
      <c r="Q124" s="203"/>
      <c r="R124" s="200"/>
      <c r="S124" s="204"/>
      <c r="T124" s="204"/>
      <c r="U124" s="204"/>
      <c r="V124" s="204"/>
      <c r="W124" s="204"/>
      <c r="X124" s="202"/>
      <c r="Y124" s="202"/>
      <c r="AB124" s="202"/>
      <c r="AC124" s="200"/>
      <c r="AD124" s="200"/>
      <c r="AE124" s="201"/>
      <c r="AF124" s="201"/>
      <c r="AG124" s="201"/>
      <c r="AH124" s="201"/>
      <c r="AI124" s="201"/>
      <c r="AJ124" s="201"/>
      <c r="AK124" s="202"/>
      <c r="AL124" s="202"/>
      <c r="AM124" s="202"/>
      <c r="AN124" s="202"/>
      <c r="AO124" s="202"/>
      <c r="AP124" s="203"/>
      <c r="AQ124" s="203"/>
      <c r="AR124" s="201"/>
      <c r="AS124" s="204"/>
      <c r="AT124" s="204"/>
      <c r="AU124" s="204"/>
      <c r="AV124" s="204"/>
      <c r="AW124" s="204"/>
      <c r="AX124" s="202"/>
      <c r="AY124" s="202"/>
      <c r="BB124" s="207"/>
      <c r="BC124" s="200"/>
      <c r="BD124" s="200"/>
      <c r="BE124" s="203"/>
      <c r="BF124" s="201"/>
      <c r="BG124" s="201"/>
      <c r="BH124" s="201"/>
      <c r="BI124" s="201"/>
      <c r="BJ124" s="201"/>
      <c r="BK124" s="202"/>
      <c r="BL124" s="202"/>
      <c r="BM124" s="202"/>
      <c r="BN124" s="202"/>
      <c r="BO124" s="202"/>
      <c r="BP124" s="203"/>
      <c r="BQ124" s="203"/>
      <c r="BR124" s="203"/>
      <c r="BS124" s="204"/>
      <c r="BT124" s="204"/>
      <c r="BU124" s="204"/>
      <c r="BV124" s="204"/>
      <c r="BW124" s="204"/>
      <c r="BX124" s="202"/>
      <c r="BY124" s="202"/>
      <c r="CM124" s="214" t="str">
        <f>IFERROR(IF(AND('Classificação geral'!$J117="FEM",'Classificação geral'!$K117=1,'Classificação geral'!G117="PCT"),'Classificação geral'!A117,""),"")</f>
        <v/>
      </c>
      <c r="CN124" s="214" t="str">
        <f>IFERROR(IF(AND('Classificação geral'!$J117="FEM",'Classificação geral'!$K117=1,'Classificação geral'!G117="PCT"),'Classificação geral'!$B117,""),"")</f>
        <v/>
      </c>
      <c r="CO124" s="215" t="str">
        <f>IF($CN124='Classificação geral'!$B117,'Classificação geral'!$C117,"")</f>
        <v/>
      </c>
      <c r="CP124" s="215" t="str">
        <f>IF($CN124='Classificação geral'!$B117,'Classificação geral'!$D117,"")</f>
        <v/>
      </c>
      <c r="CQ124" s="215" t="str">
        <f>IF($CN124='Classificação geral'!$B117,'Classificação geral'!$J117,"")</f>
        <v/>
      </c>
      <c r="CR124" s="215" t="str">
        <f>IF($CQ124='Classificação geral'!$J117,'Classificação geral'!$K117,"")</f>
        <v/>
      </c>
      <c r="CS124" s="205" t="str">
        <f>IF($CR124='Classificação geral'!$K117,'Classificação geral'!$AG117,"")</f>
        <v/>
      </c>
      <c r="CT124" s="215" t="str">
        <f>IF($CR124='Classificação geral'!$K117,'Classificação geral'!$M117,"")</f>
        <v/>
      </c>
      <c r="CU124" s="215" t="str">
        <f>IF($CR124='Classificação geral'!$K117,'Classificação geral'!$N117,"")</f>
        <v/>
      </c>
      <c r="CV124" s="215" t="str">
        <f>IF($CR124='Classificação geral'!$K117,'Classificação geral'!$O117,"")</f>
        <v/>
      </c>
      <c r="CW124" s="309" t="str">
        <f>IF($CR124='Classificação geral'!$K117,'Classificação geral'!$AH117,"")</f>
        <v/>
      </c>
      <c r="CX124" s="216" t="str">
        <f>IFERROR(RANK(CW124,CW:CW,0)+ COUNTIF($CW$12:CW123,CW124),"")</f>
        <v/>
      </c>
      <c r="CY124" s="209" t="str">
        <f ca="1">IFERROR(RDEM(CX124,CX:CX,0),"")</f>
        <v/>
      </c>
      <c r="CZ124" s="214" t="str">
        <f>IFERROR(IF(AND('Classificação geral'!$J117="mas",'Classificação geral'!$K117=1,'Classificação geral'!$G117="pct"),'Classificação geral'!$A117,""),"")</f>
        <v/>
      </c>
      <c r="DA124" s="214" t="str">
        <f>IFERROR(IF(AND('Classificação geral'!$J117="mas",'Classificação geral'!$K117=1,'Classificação geral'!$G117="PCT"),'Classificação geral'!$B117,""),"")</f>
        <v/>
      </c>
      <c r="DB124" s="215" t="str">
        <f>IF($DA124='Classificação geral'!$B117,'Classificação geral'!$C117,"")</f>
        <v/>
      </c>
      <c r="DC124" s="215" t="str">
        <f>IF($DA124='Classificação geral'!$B117,'Classificação geral'!$D117,"")</f>
        <v/>
      </c>
      <c r="DD124" s="215" t="str">
        <f>IF($DA124='Classificação geral'!$B117,'Classificação geral'!$J117,"")</f>
        <v/>
      </c>
      <c r="DE124" s="214" t="str">
        <f>IFERROR(IF(AND($DD124="mas",'Classificação geral'!$K117=1),'Classificação geral'!K117,""),"")</f>
        <v/>
      </c>
      <c r="DF124" s="214" t="str">
        <f>IFERROR(IF(AND($DD124="mas",'Classificação geral'!$K117=1),'Classificação geral'!AG117,""),"")</f>
        <v/>
      </c>
      <c r="DG124" s="214" t="str">
        <f>IFERROR(IF(AND($DD124="mas",'Classificação geral'!$K117=1),'Classificação geral'!M117,""),"")</f>
        <v/>
      </c>
      <c r="DH124" s="214" t="str">
        <f>IFERROR(IF(AND($DD124="mas",'Classificação geral'!$K117=1),'Classificação geral'!N117,""),"")</f>
        <v/>
      </c>
      <c r="DI124" s="214" t="str">
        <f>IFERROR(IF(AND($DD124="mas",'Classificação geral'!$K117=1),'Classificação geral'!O117,""),"")</f>
        <v/>
      </c>
      <c r="DJ124" s="214" t="str">
        <f>IFERROR(IF(AND($DD124="mas",'Classificação geral'!$K117=1),'Classificação geral'!AH117,""),"")</f>
        <v/>
      </c>
      <c r="DK124" s="216" t="str">
        <f>IFERROR(RANK(DJ124,DJ111:DJ310,0)+ COUNTIF($DJ$12:DJ123,DJ124),"")</f>
        <v/>
      </c>
      <c r="DL124" s="209"/>
      <c r="DM124" s="214" t="str">
        <f>IFERROR(IF(AND('Classificação geral'!$J117="fem",'Classificação geral'!$K117=2,'Classificação geral'!$G117="pct"),'Classificação geral'!$A117,""),"")</f>
        <v/>
      </c>
      <c r="DN124" s="214" t="str">
        <f>IFERROR(IF(AND('Classificação geral'!$J117="fem",'Classificação geral'!$K117=2,'Classificação geral'!$G117="pct"),'Classificação geral'!$B117,""),"")</f>
        <v/>
      </c>
      <c r="DO124" s="215" t="str">
        <f>IF($DN124='Classificação geral'!$B117,'Classificação geral'!$C117,"")</f>
        <v/>
      </c>
      <c r="DP124" s="215" t="str">
        <f>IF($DN124='Classificação geral'!$B117,'Classificação geral'!$D117,"")</f>
        <v/>
      </c>
      <c r="DQ124" s="215" t="str">
        <f>IF($DN124='Classificação geral'!$B117,'Classificação geral'!$J117,"")</f>
        <v/>
      </c>
      <c r="DR124" s="214" t="str">
        <f>IFERROR(IF(AND($DQ124="fem",'Classificação geral'!$K117=2),'Classificação geral'!K117,""),"")</f>
        <v/>
      </c>
      <c r="DS124" s="214" t="str">
        <f>IFERROR(IF(AND($DQ124="fem",'Classificação geral'!$K117=2),'Classificação geral'!AG117,""),"")</f>
        <v/>
      </c>
      <c r="DT124" s="214" t="str">
        <f>IFERROR(IF(AND($DQ124="fem",'Classificação geral'!$K117=2),'Classificação geral'!M117,""),"")</f>
        <v/>
      </c>
      <c r="DU124" s="214" t="str">
        <f>IFERROR(IF(AND($DQ124="fem",'Classificação geral'!$K117=2),'Classificação geral'!N117,""),"")</f>
        <v/>
      </c>
      <c r="DV124" s="214" t="str">
        <f>IFERROR(IF(AND($DQ124="fem",'Classificação geral'!$K117=2),'Classificação geral'!O117,""),"")</f>
        <v/>
      </c>
      <c r="DW124" s="214" t="str">
        <f>IFERROR(IF(AND($DQ124="fem",'Classificação geral'!$K117=2),'Classificação geral'!AH117,""),"")</f>
        <v/>
      </c>
      <c r="DX124" s="216" t="str">
        <f>IFERROR(RANK(DW124,DW:DW,0)+ COUNTIF(DW$12:$DW122,DW124),"")</f>
        <v/>
      </c>
      <c r="DY124" s="209"/>
      <c r="DZ124" s="214" t="str">
        <f>IFERROR(IF(AND('Classificação geral'!$J117="mas",'Classificação geral'!$K117=2,'Classificação geral'!$G117="pct"),'Classificação geral'!$A117,""),"")</f>
        <v/>
      </c>
      <c r="EA124" s="214" t="str">
        <f>IFERROR(IF(AND('Classificação geral'!$J117="mas",'Classificação geral'!$K117=2,'Classificação geral'!$G117="pct"),'Classificação geral'!$B117,""),"")</f>
        <v/>
      </c>
      <c r="EB124" s="215" t="str">
        <f>IF($EA124='Classificação geral'!$B117,'Classificação geral'!$C117,"")</f>
        <v/>
      </c>
      <c r="EC124" s="215" t="str">
        <f>IF($EA124='Classificação geral'!$B117,'Classificação geral'!$D117,"")</f>
        <v/>
      </c>
      <c r="ED124" s="215" t="str">
        <f>IF($EA124='Classificação geral'!$B117,'Classificação geral'!$J117,"")</f>
        <v/>
      </c>
      <c r="EE124" s="214" t="str">
        <f>IFERROR(IF(AND($ED124="mas",'Classificação geral'!$K117=2),'Classificação geral'!K117,""),"")</f>
        <v/>
      </c>
      <c r="EF124" s="214" t="str">
        <f>IFERROR(IF(AND($ED124="mas",'Classificação geral'!$K117=2),'Classificação geral'!AG117,""),"")</f>
        <v/>
      </c>
      <c r="EG124" s="214" t="str">
        <f>IFERROR(IF(AND($ED124="mas",'Classificação geral'!$K117=2),'Classificação geral'!M117,""),"")</f>
        <v/>
      </c>
      <c r="EH124" s="214" t="str">
        <f>IFERROR(IF(AND($ED124="mas",'Classificação geral'!$K117=2),'Classificação geral'!N117,""),"")</f>
        <v/>
      </c>
      <c r="EI124" s="214" t="str">
        <f>IFERROR(IF(AND($ED124="mas",'Classificação geral'!$K117=2),'Classificação geral'!O117,""),"")</f>
        <v/>
      </c>
      <c r="EJ124" s="214" t="str">
        <f>IFERROR(IF(AND($ED124="mas",'Classificação geral'!$K117=2),'Classificação geral'!AH117,""),"")</f>
        <v/>
      </c>
      <c r="EK124" s="216" t="str">
        <f>IFERROR(RANK(EJ124,EJ:EJ,0)+ COUNTIF(EJ$12:$GJ$12,EJ124),"")</f>
        <v/>
      </c>
      <c r="EL124" s="209"/>
      <c r="EM124" s="214" t="str">
        <f>IFERROR(IF(AND('Classificação geral'!$J117="fem",'Classificação geral'!$K117=3,'Classificação geral'!$G117="pct"),'Classificação geral'!$A117,""),"")</f>
        <v/>
      </c>
      <c r="EN124" s="214" t="str">
        <f>IFERROR(IF(AND('Classificação geral'!$J117="fem",'Classificação geral'!$K117=3,'Classificação geral'!$G117="pct"),'Classificação geral'!$B117,""),"")</f>
        <v/>
      </c>
      <c r="EO124" s="215" t="str">
        <f>IF($EN124='Classificação geral'!$B117,'Classificação geral'!$C117,"")</f>
        <v/>
      </c>
      <c r="EP124" s="215" t="str">
        <f>IF($EN124='Classificação geral'!$B117,'Classificação geral'!$D117,"")</f>
        <v/>
      </c>
      <c r="EQ124" s="215" t="str">
        <f>IF($EN124='Classificação geral'!$B117,'Classificação geral'!$J117,"")</f>
        <v/>
      </c>
      <c r="ER124" s="215" t="str">
        <f>IF($EQ124='Classificação geral'!$J117,'Classificação geral'!$K117,"")</f>
        <v/>
      </c>
      <c r="ES124" s="215" t="str">
        <f>IF($ER124='Classificação geral'!$K117,'Classificação geral'!$AG117,"")</f>
        <v/>
      </c>
      <c r="ET124" s="215" t="str">
        <f>IF($ER124='Classificação geral'!$K117,'Classificação geral'!$M117,"")</f>
        <v/>
      </c>
      <c r="EU124" s="215" t="str">
        <f>IF($ER124='Classificação geral'!$K117,'Classificação geral'!$N117,"")</f>
        <v/>
      </c>
      <c r="EV124" s="215" t="str">
        <f>IF($ER124='Classificação geral'!$K117,'Classificação geral'!$O117,"")</f>
        <v/>
      </c>
      <c r="EW124" s="215" t="str">
        <f>IF($ER124='Classificação geral'!$K117,'Classificação geral'!$AH117,"")</f>
        <v/>
      </c>
      <c r="EX124" s="216" t="str">
        <f>IFERROR(RANK(EW124,EW:EW,0)+ COUNTIF(EW$12:$GW122,EW124),"")</f>
        <v/>
      </c>
      <c r="EY124" s="209"/>
      <c r="EZ124" s="214" t="str">
        <f>IFERROR(IF(AND('Classificação geral'!$J117="mas",'Classificação geral'!$K117=3,'Classificação geral'!$G117="PCT"),'Classificação geral'!$A117,""),"")</f>
        <v/>
      </c>
      <c r="FA124" s="214" t="str">
        <f>IFERROR(IF(AND('Classificação geral'!$J117="mas",'Classificação geral'!$K117=3,'Classificação geral'!$G117="PCT"),'Classificação geral'!$B117,""),"")</f>
        <v/>
      </c>
      <c r="FB124" s="215" t="str">
        <f>IF($FA124='Classificação geral'!$B117,'Classificação geral'!$C117,"")</f>
        <v/>
      </c>
      <c r="FC124" s="215" t="str">
        <f>IF($FA124='Classificação geral'!$B117,'Classificação geral'!$D117,"")</f>
        <v/>
      </c>
      <c r="FD124" s="215" t="str">
        <f>IF($FA124='Classificação geral'!$B117,'Classificação geral'!$J117,"")</f>
        <v/>
      </c>
      <c r="FE124" s="214" t="str">
        <f>IFERROR(IF(AND($FD124="mas",'Classificação geral'!$K117=3),'Classificação geral'!K117,""),"")</f>
        <v/>
      </c>
      <c r="FF124" s="214" t="str">
        <f>IFERROR(IF(AND($FD124="mas",'Classificação geral'!$K117=3),'Classificação geral'!AG117,""),"")</f>
        <v/>
      </c>
      <c r="FG124" s="214" t="str">
        <f>IFERROR(IF(AND($FD124="mas",'Classificação geral'!$K117=3),'Classificação geral'!M117,""),"")</f>
        <v/>
      </c>
      <c r="FH124" s="214" t="str">
        <f>IFERROR(IF(AND($FD124="mas",'Classificação geral'!$K117=3),'Classificação geral'!N117,""),"")</f>
        <v/>
      </c>
      <c r="FI124" s="214" t="str">
        <f>IFERROR(IF(AND($FD124="mas",'Classificação geral'!$K117=3),'Classificação geral'!O117,""),"")</f>
        <v/>
      </c>
      <c r="FJ124" s="214" t="str">
        <f>IFERROR(IF(AND($FD124="mas",'Classificação geral'!$K117=3),'Classificação geral'!AH117,""),"")</f>
        <v/>
      </c>
      <c r="FK124" s="216" t="str">
        <f>IFERROR(RANK(FJ124,FJ:FJ,0)+ COUNTIF(FJ$12:$FJ122,FJ124),"")</f>
        <v/>
      </c>
    </row>
    <row r="125" spans="2:167" s="199" customFormat="1" ht="24.75" customHeight="1" x14ac:dyDescent="0.4">
      <c r="B125" s="207"/>
      <c r="C125" s="206"/>
      <c r="D125" s="206"/>
      <c r="E125" s="206"/>
      <c r="O125" s="207"/>
      <c r="P125" s="206"/>
      <c r="Q125" s="206"/>
      <c r="R125" s="206"/>
      <c r="AC125" s="206"/>
      <c r="AD125" s="206"/>
      <c r="AE125" s="207"/>
      <c r="AP125" s="206"/>
      <c r="AQ125" s="206"/>
      <c r="AR125" s="207"/>
      <c r="BB125" s="207"/>
      <c r="BC125" s="206"/>
      <c r="BD125" s="206"/>
      <c r="BE125" s="206"/>
      <c r="BO125" s="207"/>
      <c r="BP125" s="206"/>
      <c r="BQ125" s="206"/>
      <c r="BR125" s="206"/>
      <c r="CM125" s="214" t="str">
        <f>IFERROR(IF(AND('Classificação geral'!$J118="FEM",'Classificação geral'!$K118=1,'Classificação geral'!G118="PCT"),'Classificação geral'!A118,""),"")</f>
        <v/>
      </c>
      <c r="CN125" s="214" t="str">
        <f>IFERROR(IF(AND('Classificação geral'!$J118="FEM",'Classificação geral'!$K118=1,'Classificação geral'!G118="PCT"),'Classificação geral'!$B118,""),"")</f>
        <v/>
      </c>
      <c r="CO125" s="215" t="str">
        <f>IF($CN125='Classificação geral'!$B118,'Classificação geral'!$C118,"")</f>
        <v/>
      </c>
      <c r="CP125" s="215" t="str">
        <f>IF($CN125='Classificação geral'!$B118,'Classificação geral'!$D118,"")</f>
        <v/>
      </c>
      <c r="CQ125" s="215" t="str">
        <f>IF($CN125='Classificação geral'!$B118,'Classificação geral'!$J118,"")</f>
        <v/>
      </c>
      <c r="CR125" s="215" t="str">
        <f>IF($CQ125='Classificação geral'!$J118,'Classificação geral'!$K118,"")</f>
        <v/>
      </c>
      <c r="CS125" s="205" t="str">
        <f>IF($CR125='Classificação geral'!$K118,'Classificação geral'!$AG118,"")</f>
        <v/>
      </c>
      <c r="CT125" s="215" t="str">
        <f>IF($CR125='Classificação geral'!$K118,'Classificação geral'!$M118,"")</f>
        <v/>
      </c>
      <c r="CU125" s="215" t="str">
        <f>IF($CR125='Classificação geral'!$K118,'Classificação geral'!$N118,"")</f>
        <v/>
      </c>
      <c r="CV125" s="215" t="str">
        <f>IF($CR125='Classificação geral'!$K118,'Classificação geral'!$O118,"")</f>
        <v/>
      </c>
      <c r="CW125" s="309" t="str">
        <f>IF($CR125='Classificação geral'!$K118,'Classificação geral'!$AH118,"")</f>
        <v/>
      </c>
      <c r="CX125" s="216" t="str">
        <f>IFERROR(RANK(CW125,CW:CW,0)+ COUNTIF($CW$12:CW124,CW125),"")</f>
        <v/>
      </c>
      <c r="CY125" s="209" t="str">
        <f ca="1">IFERROR(RDEM(CX125,CX:CX,0),"")</f>
        <v/>
      </c>
      <c r="CZ125" s="214" t="str">
        <f>IFERROR(IF(AND('Classificação geral'!$J118="mas",'Classificação geral'!$K118=1,'Classificação geral'!$G118="pct"),'Classificação geral'!$A118,""),"")</f>
        <v/>
      </c>
      <c r="DA125" s="214" t="str">
        <f>IFERROR(IF(AND('Classificação geral'!$J118="mas",'Classificação geral'!$K118=1,'Classificação geral'!$G118="PCT"),'Classificação geral'!$B118,""),"")</f>
        <v/>
      </c>
      <c r="DB125" s="215" t="str">
        <f>IF($DA125='Classificação geral'!$B118,'Classificação geral'!$C118,"")</f>
        <v/>
      </c>
      <c r="DC125" s="215" t="str">
        <f>IF($DA125='Classificação geral'!$B118,'Classificação geral'!$D118,"")</f>
        <v/>
      </c>
      <c r="DD125" s="215" t="str">
        <f>IF($DA125='Classificação geral'!$B118,'Classificação geral'!$J118,"")</f>
        <v/>
      </c>
      <c r="DE125" s="214" t="str">
        <f>IFERROR(IF(AND($DD125="mas",'Classificação geral'!$K118=1),'Classificação geral'!K118,""),"")</f>
        <v/>
      </c>
      <c r="DF125" s="214" t="str">
        <f>IFERROR(IF(AND($DD125="mas",'Classificação geral'!$K118=1),'Classificação geral'!AG118,""),"")</f>
        <v/>
      </c>
      <c r="DG125" s="214" t="str">
        <f>IFERROR(IF(AND($DD125="mas",'Classificação geral'!$K118=1),'Classificação geral'!M118,""),"")</f>
        <v/>
      </c>
      <c r="DH125" s="214" t="str">
        <f>IFERROR(IF(AND($DD125="mas",'Classificação geral'!$K118=1),'Classificação geral'!N118,""),"")</f>
        <v/>
      </c>
      <c r="DI125" s="214" t="str">
        <f>IFERROR(IF(AND($DD125="mas",'Classificação geral'!$K118=1),'Classificação geral'!O118,""),"")</f>
        <v/>
      </c>
      <c r="DJ125" s="214" t="str">
        <f>IFERROR(IF(AND($DD125="mas",'Classificação geral'!$K118=1),'Classificação geral'!AH118,""),"")</f>
        <v/>
      </c>
      <c r="DK125" s="216" t="str">
        <f>IFERROR(RANK(DJ125,DJ112:DJ311,0)+ COUNTIF($DJ$12:DJ124,DJ125),"")</f>
        <v/>
      </c>
      <c r="DL125" s="209"/>
      <c r="DM125" s="214" t="str">
        <f>IFERROR(IF(AND('Classificação geral'!$J118="fem",'Classificação geral'!$K118=2,'Classificação geral'!$G118="pct"),'Classificação geral'!$A118,""),"")</f>
        <v/>
      </c>
      <c r="DN125" s="214" t="str">
        <f>IFERROR(IF(AND('Classificação geral'!$J118="fem",'Classificação geral'!$K118=2,'Classificação geral'!$G118="pct"),'Classificação geral'!$B118,""),"")</f>
        <v/>
      </c>
      <c r="DO125" s="215" t="str">
        <f>IF($DN125='Classificação geral'!$B118,'Classificação geral'!$C118,"")</f>
        <v/>
      </c>
      <c r="DP125" s="215" t="str">
        <f>IF($DN125='Classificação geral'!$B118,'Classificação geral'!$D118,"")</f>
        <v/>
      </c>
      <c r="DQ125" s="215" t="str">
        <f>IF($DN125='Classificação geral'!$B118,'Classificação geral'!$J118,"")</f>
        <v/>
      </c>
      <c r="DR125" s="214" t="str">
        <f>IFERROR(IF(AND($DQ125="fem",'Classificação geral'!$K118=2),'Classificação geral'!K118,""),"")</f>
        <v/>
      </c>
      <c r="DS125" s="214" t="str">
        <f>IFERROR(IF(AND($DQ125="fem",'Classificação geral'!$K118=2),'Classificação geral'!AG118,""),"")</f>
        <v/>
      </c>
      <c r="DT125" s="214" t="str">
        <f>IFERROR(IF(AND($DQ125="fem",'Classificação geral'!$K118=2),'Classificação geral'!M118,""),"")</f>
        <v/>
      </c>
      <c r="DU125" s="214" t="str">
        <f>IFERROR(IF(AND($DQ125="fem",'Classificação geral'!$K118=2),'Classificação geral'!N118,""),"")</f>
        <v/>
      </c>
      <c r="DV125" s="214" t="str">
        <f>IFERROR(IF(AND($DQ125="fem",'Classificação geral'!$K118=2),'Classificação geral'!O118,""),"")</f>
        <v/>
      </c>
      <c r="DW125" s="214" t="str">
        <f>IFERROR(IF(AND($DQ125="fem",'Classificação geral'!$K118=2),'Classificação geral'!AH118,""),"")</f>
        <v/>
      </c>
      <c r="DX125" s="216" t="str">
        <f>IFERROR(RANK(DW125,DW:DW,0)+ COUNTIF(DW$12:$DW123,DW125),"")</f>
        <v/>
      </c>
      <c r="DY125" s="209"/>
      <c r="DZ125" s="214" t="str">
        <f>IFERROR(IF(AND('Classificação geral'!$J118="mas",'Classificação geral'!$K118=2,'Classificação geral'!$G118="pct"),'Classificação geral'!$A118,""),"")</f>
        <v/>
      </c>
      <c r="EA125" s="214" t="str">
        <f>IFERROR(IF(AND('Classificação geral'!$J118="mas",'Classificação geral'!$K118=2,'Classificação geral'!$G118="pct"),'Classificação geral'!$B118,""),"")</f>
        <v/>
      </c>
      <c r="EB125" s="215" t="str">
        <f>IF($EA125='Classificação geral'!$B118,'Classificação geral'!$C118,"")</f>
        <v/>
      </c>
      <c r="EC125" s="215" t="str">
        <f>IF($EA125='Classificação geral'!$B118,'Classificação geral'!$D118,"")</f>
        <v/>
      </c>
      <c r="ED125" s="215" t="str">
        <f>IF($EA125='Classificação geral'!$B118,'Classificação geral'!$J118,"")</f>
        <v/>
      </c>
      <c r="EE125" s="214" t="str">
        <f>IFERROR(IF(AND($ED125="mas",'Classificação geral'!$K118=2),'Classificação geral'!K118,""),"")</f>
        <v/>
      </c>
      <c r="EF125" s="214" t="str">
        <f>IFERROR(IF(AND($ED125="mas",'Classificação geral'!$K118=2),'Classificação geral'!AG118,""),"")</f>
        <v/>
      </c>
      <c r="EG125" s="214" t="str">
        <f>IFERROR(IF(AND($ED125="mas",'Classificação geral'!$K118=2),'Classificação geral'!M118,""),"")</f>
        <v/>
      </c>
      <c r="EH125" s="214" t="str">
        <f>IFERROR(IF(AND($ED125="mas",'Classificação geral'!$K118=2),'Classificação geral'!N118,""),"")</f>
        <v/>
      </c>
      <c r="EI125" s="214" t="str">
        <f>IFERROR(IF(AND($ED125="mas",'Classificação geral'!$K118=2),'Classificação geral'!O118,""),"")</f>
        <v/>
      </c>
      <c r="EJ125" s="214" t="str">
        <f>IFERROR(IF(AND($ED125="mas",'Classificação geral'!$K118=2),'Classificação geral'!AH118,""),"")</f>
        <v/>
      </c>
      <c r="EK125" s="216" t="str">
        <f>IFERROR(RANK(EJ125,EJ:EJ,0)+ COUNTIF(EJ$12:$GJ$12,EJ125),"")</f>
        <v/>
      </c>
      <c r="EL125" s="209"/>
      <c r="EM125" s="214" t="str">
        <f>IFERROR(IF(AND('Classificação geral'!$J118="fem",'Classificação geral'!$K118=3,'Classificação geral'!$G118="pct"),'Classificação geral'!$A118,""),"")</f>
        <v/>
      </c>
      <c r="EN125" s="214" t="str">
        <f>IFERROR(IF(AND('Classificação geral'!$J118="fem",'Classificação geral'!$K118=3,'Classificação geral'!$G118="pct"),'Classificação geral'!$B118,""),"")</f>
        <v/>
      </c>
      <c r="EO125" s="215" t="str">
        <f>IF($EN125='Classificação geral'!$B118,'Classificação geral'!$C118,"")</f>
        <v/>
      </c>
      <c r="EP125" s="215" t="str">
        <f>IF($EN125='Classificação geral'!$B118,'Classificação geral'!$D118,"")</f>
        <v/>
      </c>
      <c r="EQ125" s="215" t="str">
        <f>IF($EN125='Classificação geral'!$B118,'Classificação geral'!$J118,"")</f>
        <v/>
      </c>
      <c r="ER125" s="215" t="str">
        <f>IF($EQ125='Classificação geral'!$J118,'Classificação geral'!$K118,"")</f>
        <v/>
      </c>
      <c r="ES125" s="215" t="str">
        <f>IF($ER125='Classificação geral'!$K118,'Classificação geral'!$AG118,"")</f>
        <v/>
      </c>
      <c r="ET125" s="215" t="str">
        <f>IF($ER125='Classificação geral'!$K118,'Classificação geral'!$M118,"")</f>
        <v/>
      </c>
      <c r="EU125" s="215" t="str">
        <f>IF($ER125='Classificação geral'!$K118,'Classificação geral'!$N118,"")</f>
        <v/>
      </c>
      <c r="EV125" s="215" t="str">
        <f>IF($ER125='Classificação geral'!$K118,'Classificação geral'!$O118,"")</f>
        <v/>
      </c>
      <c r="EW125" s="215" t="str">
        <f>IF($ER125='Classificação geral'!$K118,'Classificação geral'!$AH118,"")</f>
        <v/>
      </c>
      <c r="EX125" s="216" t="str">
        <f>IFERROR(RANK(EW125,EW:EW,0)+ COUNTIF(EW$12:$GW123,EW125),"")</f>
        <v/>
      </c>
      <c r="EY125" s="209"/>
      <c r="EZ125" s="214" t="str">
        <f>IFERROR(IF(AND('Classificação geral'!$J118="mas",'Classificação geral'!$K118=3,'Classificação geral'!$G118="PCT"),'Classificação geral'!$A118,""),"")</f>
        <v/>
      </c>
      <c r="FA125" s="214" t="str">
        <f>IFERROR(IF(AND('Classificação geral'!$J118="mas",'Classificação geral'!$K118=3,'Classificação geral'!$G118="PCT"),'Classificação geral'!$B118,""),"")</f>
        <v/>
      </c>
      <c r="FB125" s="215" t="str">
        <f>IF($FA125='Classificação geral'!$B118,'Classificação geral'!$C118,"")</f>
        <v/>
      </c>
      <c r="FC125" s="215" t="str">
        <f>IF($FA125='Classificação geral'!$B118,'Classificação geral'!$D118,"")</f>
        <v/>
      </c>
      <c r="FD125" s="215" t="str">
        <f>IF($FA125='Classificação geral'!$B118,'Classificação geral'!$J118,"")</f>
        <v/>
      </c>
      <c r="FE125" s="214" t="str">
        <f>IFERROR(IF(AND($FD125="mas",'Classificação geral'!$K118=3),'Classificação geral'!K118,""),"")</f>
        <v/>
      </c>
      <c r="FF125" s="214" t="str">
        <f>IFERROR(IF(AND($FD125="mas",'Classificação geral'!$K118=3),'Classificação geral'!AG118,""),"")</f>
        <v/>
      </c>
      <c r="FG125" s="214" t="str">
        <f>IFERROR(IF(AND($FD125="mas",'Classificação geral'!$K118=3),'Classificação geral'!M118,""),"")</f>
        <v/>
      </c>
      <c r="FH125" s="214" t="str">
        <f>IFERROR(IF(AND($FD125="mas",'Classificação geral'!$K118=3),'Classificação geral'!N118,""),"")</f>
        <v/>
      </c>
      <c r="FI125" s="214" t="str">
        <f>IFERROR(IF(AND($FD125="mas",'Classificação geral'!$K118=3),'Classificação geral'!O118,""),"")</f>
        <v/>
      </c>
      <c r="FJ125" s="214" t="str">
        <f>IFERROR(IF(AND($FD125="mas",'Classificação geral'!$K118=3),'Classificação geral'!AH118,""),"")</f>
        <v/>
      </c>
      <c r="FK125" s="216" t="str">
        <f>IFERROR(RANK(FJ125,FJ:FJ,0)+ COUNTIF(FJ$12:$FJ123,FJ125),"")</f>
        <v/>
      </c>
    </row>
    <row r="126" spans="2:167" s="199" customFormat="1" ht="24.75" customHeight="1" x14ac:dyDescent="0.4">
      <c r="B126" s="207"/>
      <c r="C126" s="206"/>
      <c r="D126" s="206"/>
      <c r="E126" s="206"/>
      <c r="O126" s="207"/>
      <c r="P126" s="206"/>
      <c r="Q126" s="206"/>
      <c r="R126" s="206"/>
      <c r="AC126" s="206"/>
      <c r="AD126" s="206"/>
      <c r="AE126" s="207"/>
      <c r="AP126" s="206"/>
      <c r="AQ126" s="206"/>
      <c r="AR126" s="207"/>
      <c r="BB126" s="207"/>
      <c r="BC126" s="206"/>
      <c r="BD126" s="206"/>
      <c r="BE126" s="206"/>
      <c r="BO126" s="207"/>
      <c r="BP126" s="206"/>
      <c r="BQ126" s="206"/>
      <c r="BR126" s="206"/>
      <c r="CM126" s="214" t="str">
        <f>IFERROR(IF(AND('Classificação geral'!$J119="FEM",'Classificação geral'!$K119=1,'Classificação geral'!G119="PCT"),'Classificação geral'!A119,""),"")</f>
        <v/>
      </c>
      <c r="CN126" s="214" t="str">
        <f>IFERROR(IF(AND('Classificação geral'!$J119="FEM",'Classificação geral'!$K119=1,'Classificação geral'!G119="PCT"),'Classificação geral'!$B119,""),"")</f>
        <v/>
      </c>
      <c r="CO126" s="215" t="str">
        <f>IF($CN126='Classificação geral'!$B119,'Classificação geral'!$C119,"")</f>
        <v/>
      </c>
      <c r="CP126" s="215" t="str">
        <f>IF($CN126='Classificação geral'!$B119,'Classificação geral'!$D119,"")</f>
        <v/>
      </c>
      <c r="CQ126" s="215" t="str">
        <f>IF($CN126='Classificação geral'!$B119,'Classificação geral'!$J119,"")</f>
        <v/>
      </c>
      <c r="CR126" s="215" t="str">
        <f>IF($CQ126='Classificação geral'!$J119,'Classificação geral'!$K119,"")</f>
        <v/>
      </c>
      <c r="CS126" s="205" t="str">
        <f>IF($CR126='Classificação geral'!$K119,'Classificação geral'!$AG119,"")</f>
        <v/>
      </c>
      <c r="CT126" s="215" t="str">
        <f>IF($CR126='Classificação geral'!$K119,'Classificação geral'!$M119,"")</f>
        <v/>
      </c>
      <c r="CU126" s="215" t="str">
        <f>IF($CR126='Classificação geral'!$K119,'Classificação geral'!$N119,"")</f>
        <v/>
      </c>
      <c r="CV126" s="215" t="str">
        <f>IF($CR126='Classificação geral'!$K119,'Classificação geral'!$O119,"")</f>
        <v/>
      </c>
      <c r="CW126" s="309" t="str">
        <f>IF($CR126='Classificação geral'!$K119,'Classificação geral'!$AH119,"")</f>
        <v/>
      </c>
      <c r="CX126" s="216" t="str">
        <f>IFERROR(RANK(CW126,CW:CW,0)+ COUNTIF($CW$12:CW125,CW126),"")</f>
        <v/>
      </c>
      <c r="CY126" s="209" t="str">
        <f ca="1">IFERROR(RDEM(CX126,CX:CX,0),"")</f>
        <v/>
      </c>
      <c r="CZ126" s="214" t="str">
        <f>IFERROR(IF(AND('Classificação geral'!$J119="mas",'Classificação geral'!$K119=1,'Classificação geral'!$G119="pct"),'Classificação geral'!$A119,""),"")</f>
        <v/>
      </c>
      <c r="DA126" s="214" t="str">
        <f>IFERROR(IF(AND('Classificação geral'!$J119="mas",'Classificação geral'!$K119=1,'Classificação geral'!$G119="PCT"),'Classificação geral'!$B119,""),"")</f>
        <v/>
      </c>
      <c r="DB126" s="215" t="str">
        <f>IF($DA126='Classificação geral'!$B119,'Classificação geral'!$C119,"")</f>
        <v/>
      </c>
      <c r="DC126" s="215" t="str">
        <f>IF($DA126='Classificação geral'!$B119,'Classificação geral'!$D119,"")</f>
        <v/>
      </c>
      <c r="DD126" s="215" t="str">
        <f>IF($DA126='Classificação geral'!$B119,'Classificação geral'!$J119,"")</f>
        <v/>
      </c>
      <c r="DE126" s="214" t="str">
        <f>IFERROR(IF(AND($DD126="mas",'Classificação geral'!$K119=1),'Classificação geral'!K119,""),"")</f>
        <v/>
      </c>
      <c r="DF126" s="214" t="str">
        <f>IFERROR(IF(AND($DD126="mas",'Classificação geral'!$K119=1),'Classificação geral'!AG119,""),"")</f>
        <v/>
      </c>
      <c r="DG126" s="214" t="str">
        <f>IFERROR(IF(AND($DD126="mas",'Classificação geral'!$K119=1),'Classificação geral'!M119,""),"")</f>
        <v/>
      </c>
      <c r="DH126" s="214" t="str">
        <f>IFERROR(IF(AND($DD126="mas",'Classificação geral'!$K119=1),'Classificação geral'!N119,""),"")</f>
        <v/>
      </c>
      <c r="DI126" s="214" t="str">
        <f>IFERROR(IF(AND($DD126="mas",'Classificação geral'!$K119=1),'Classificação geral'!O119,""),"")</f>
        <v/>
      </c>
      <c r="DJ126" s="214" t="str">
        <f>IFERROR(IF(AND($DD126="mas",'Classificação geral'!$K119=1),'Classificação geral'!AH119,""),"")</f>
        <v/>
      </c>
      <c r="DK126" s="216" t="str">
        <f>IFERROR(RANK(DJ126,DJ113:DJ312,0)+ COUNTIF($DJ$12:DJ125,DJ126),"")</f>
        <v/>
      </c>
      <c r="DL126" s="209"/>
      <c r="DM126" s="214" t="str">
        <f>IFERROR(IF(AND('Classificação geral'!$J119="fem",'Classificação geral'!$K119=2,'Classificação geral'!$G119="pct"),'Classificação geral'!$A119,""),"")</f>
        <v/>
      </c>
      <c r="DN126" s="214" t="str">
        <f>IFERROR(IF(AND('Classificação geral'!$J119="fem",'Classificação geral'!$K119=2,'Classificação geral'!$G119="pct"),'Classificação geral'!$B119,""),"")</f>
        <v/>
      </c>
      <c r="DO126" s="215" t="str">
        <f>IF($DN126='Classificação geral'!$B119,'Classificação geral'!$C119,"")</f>
        <v/>
      </c>
      <c r="DP126" s="215" t="str">
        <f>IF($DN126='Classificação geral'!$B119,'Classificação geral'!$D119,"")</f>
        <v/>
      </c>
      <c r="DQ126" s="215" t="str">
        <f>IF($DN126='Classificação geral'!$B119,'Classificação geral'!$J119,"")</f>
        <v/>
      </c>
      <c r="DR126" s="214" t="str">
        <f>IFERROR(IF(AND($DQ126="fem",'Classificação geral'!$K119=2),'Classificação geral'!K119,""),"")</f>
        <v/>
      </c>
      <c r="DS126" s="214" t="str">
        <f>IFERROR(IF(AND($DQ126="fem",'Classificação geral'!$K119=2),'Classificação geral'!AG119,""),"")</f>
        <v/>
      </c>
      <c r="DT126" s="214" t="str">
        <f>IFERROR(IF(AND($DQ126="fem",'Classificação geral'!$K119=2),'Classificação geral'!M119,""),"")</f>
        <v/>
      </c>
      <c r="DU126" s="214" t="str">
        <f>IFERROR(IF(AND($DQ126="fem",'Classificação geral'!$K119=2),'Classificação geral'!N119,""),"")</f>
        <v/>
      </c>
      <c r="DV126" s="214" t="str">
        <f>IFERROR(IF(AND($DQ126="fem",'Classificação geral'!$K119=2),'Classificação geral'!O119,""),"")</f>
        <v/>
      </c>
      <c r="DW126" s="214" t="str">
        <f>IFERROR(IF(AND($DQ126="fem",'Classificação geral'!$K119=2),'Classificação geral'!AH119,""),"")</f>
        <v/>
      </c>
      <c r="DX126" s="216" t="str">
        <f>IFERROR(RANK(DW126,DW:DW,0)+ COUNTIF(DW$12:$DW124,DW126),"")</f>
        <v/>
      </c>
      <c r="DY126" s="209"/>
      <c r="DZ126" s="214" t="str">
        <f>IFERROR(IF(AND('Classificação geral'!$J119="mas",'Classificação geral'!$K119=2,'Classificação geral'!$G119="pct"),'Classificação geral'!$A119,""),"")</f>
        <v/>
      </c>
      <c r="EA126" s="214" t="str">
        <f>IFERROR(IF(AND('Classificação geral'!$J119="mas",'Classificação geral'!$K119=2,'Classificação geral'!$G119="pct"),'Classificação geral'!$B119,""),"")</f>
        <v/>
      </c>
      <c r="EB126" s="215" t="str">
        <f>IF($EA126='Classificação geral'!$B119,'Classificação geral'!$C119,"")</f>
        <v/>
      </c>
      <c r="EC126" s="215" t="str">
        <f>IF($EA126='Classificação geral'!$B119,'Classificação geral'!$D119,"")</f>
        <v/>
      </c>
      <c r="ED126" s="215" t="str">
        <f>IF($EA126='Classificação geral'!$B119,'Classificação geral'!$J119,"")</f>
        <v/>
      </c>
      <c r="EE126" s="214" t="str">
        <f>IFERROR(IF(AND($ED126="mas",'Classificação geral'!$K119=2),'Classificação geral'!K119,""),"")</f>
        <v/>
      </c>
      <c r="EF126" s="214" t="str">
        <f>IFERROR(IF(AND($ED126="mas",'Classificação geral'!$K119=2),'Classificação geral'!AG119,""),"")</f>
        <v/>
      </c>
      <c r="EG126" s="214" t="str">
        <f>IFERROR(IF(AND($ED126="mas",'Classificação geral'!$K119=2),'Classificação geral'!M119,""),"")</f>
        <v/>
      </c>
      <c r="EH126" s="214" t="str">
        <f>IFERROR(IF(AND($ED126="mas",'Classificação geral'!$K119=2),'Classificação geral'!N119,""),"")</f>
        <v/>
      </c>
      <c r="EI126" s="214" t="str">
        <f>IFERROR(IF(AND($ED126="mas",'Classificação geral'!$K119=2),'Classificação geral'!O119,""),"")</f>
        <v/>
      </c>
      <c r="EJ126" s="214" t="str">
        <f>IFERROR(IF(AND($ED126="mas",'Classificação geral'!$K119=2),'Classificação geral'!AH119,""),"")</f>
        <v/>
      </c>
      <c r="EK126" s="216" t="str">
        <f>IFERROR(RANK(EJ126,EJ:EJ,0)+ COUNTIF(EJ$12:$GJ$12,EJ126),"")</f>
        <v/>
      </c>
      <c r="EL126" s="209"/>
      <c r="EM126" s="214" t="str">
        <f>IFERROR(IF(AND('Classificação geral'!$J119="fem",'Classificação geral'!$K119=3,'Classificação geral'!$G119="pct"),'Classificação geral'!$A119,""),"")</f>
        <v/>
      </c>
      <c r="EN126" s="214" t="str">
        <f>IFERROR(IF(AND('Classificação geral'!$J119="fem",'Classificação geral'!$K119=3,'Classificação geral'!$G119="pct"),'Classificação geral'!$B119,""),"")</f>
        <v/>
      </c>
      <c r="EO126" s="215" t="str">
        <f>IF($EN126='Classificação geral'!$B119,'Classificação geral'!$C119,"")</f>
        <v/>
      </c>
      <c r="EP126" s="215" t="str">
        <f>IF($EN126='Classificação geral'!$B119,'Classificação geral'!$D119,"")</f>
        <v/>
      </c>
      <c r="EQ126" s="215" t="str">
        <f>IF($EN126='Classificação geral'!$B119,'Classificação geral'!$J119,"")</f>
        <v/>
      </c>
      <c r="ER126" s="215" t="str">
        <f>IF($EQ126='Classificação geral'!$J119,'Classificação geral'!$K119,"")</f>
        <v/>
      </c>
      <c r="ES126" s="215" t="str">
        <f>IF($ER126='Classificação geral'!$K119,'Classificação geral'!$AG119,"")</f>
        <v/>
      </c>
      <c r="ET126" s="215" t="str">
        <f>IF($ER126='Classificação geral'!$K119,'Classificação geral'!$M119,"")</f>
        <v/>
      </c>
      <c r="EU126" s="215" t="str">
        <f>IF($ER126='Classificação geral'!$K119,'Classificação geral'!$N119,"")</f>
        <v/>
      </c>
      <c r="EV126" s="215" t="str">
        <f>IF($ER126='Classificação geral'!$K119,'Classificação geral'!$O119,"")</f>
        <v/>
      </c>
      <c r="EW126" s="215" t="str">
        <f>IF($ER126='Classificação geral'!$K119,'Classificação geral'!$AH119,"")</f>
        <v/>
      </c>
      <c r="EX126" s="216" t="str">
        <f>IFERROR(RANK(EW126,EW:EW,0)+ COUNTIF(EW$12:$GW124,EW126),"")</f>
        <v/>
      </c>
      <c r="EY126" s="209"/>
      <c r="EZ126" s="214" t="str">
        <f>IFERROR(IF(AND('Classificação geral'!$J119="mas",'Classificação geral'!$K119=3,'Classificação geral'!$G119="PCT"),'Classificação geral'!$A119,""),"")</f>
        <v/>
      </c>
      <c r="FA126" s="214" t="str">
        <f>IFERROR(IF(AND('Classificação geral'!$J119="mas",'Classificação geral'!$K119=3,'Classificação geral'!$G119="PCT"),'Classificação geral'!$B119,""),"")</f>
        <v/>
      </c>
      <c r="FB126" s="215" t="str">
        <f>IF($FA126='Classificação geral'!$B119,'Classificação geral'!$C119,"")</f>
        <v/>
      </c>
      <c r="FC126" s="215" t="str">
        <f>IF($FA126='Classificação geral'!$B119,'Classificação geral'!$D119,"")</f>
        <v/>
      </c>
      <c r="FD126" s="215" t="str">
        <f>IF($FA126='Classificação geral'!$B119,'Classificação geral'!$J119,"")</f>
        <v/>
      </c>
      <c r="FE126" s="214" t="str">
        <f>IFERROR(IF(AND($FD126="mas",'Classificação geral'!$K119=3),'Classificação geral'!K119,""),"")</f>
        <v/>
      </c>
      <c r="FF126" s="214" t="str">
        <f>IFERROR(IF(AND($FD126="mas",'Classificação geral'!$K119=3),'Classificação geral'!AG119,""),"")</f>
        <v/>
      </c>
      <c r="FG126" s="214" t="str">
        <f>IFERROR(IF(AND($FD126="mas",'Classificação geral'!$K119=3),'Classificação geral'!M119,""),"")</f>
        <v/>
      </c>
      <c r="FH126" s="214" t="str">
        <f>IFERROR(IF(AND($FD126="mas",'Classificação geral'!$K119=3),'Classificação geral'!N119,""),"")</f>
        <v/>
      </c>
      <c r="FI126" s="214" t="str">
        <f>IFERROR(IF(AND($FD126="mas",'Classificação geral'!$K119=3),'Classificação geral'!O119,""),"")</f>
        <v/>
      </c>
      <c r="FJ126" s="214" t="str">
        <f>IFERROR(IF(AND($FD126="mas",'Classificação geral'!$K119=3),'Classificação geral'!AH119,""),"")</f>
        <v/>
      </c>
      <c r="FK126" s="216" t="str">
        <f>IFERROR(RANK(FJ126,FJ:FJ,0)+ COUNTIF(FJ$12:$FJ124,FJ126),"")</f>
        <v/>
      </c>
    </row>
    <row r="127" spans="2:167" s="199" customFormat="1" ht="24.75" customHeight="1" x14ac:dyDescent="0.4">
      <c r="B127" s="207"/>
      <c r="C127" s="206"/>
      <c r="D127" s="206"/>
      <c r="E127" s="206"/>
      <c r="O127" s="207"/>
      <c r="P127" s="206"/>
      <c r="Q127" s="206"/>
      <c r="R127" s="206"/>
      <c r="AC127" s="206"/>
      <c r="AD127" s="206"/>
      <c r="AE127" s="207"/>
      <c r="AP127" s="206"/>
      <c r="AQ127" s="206"/>
      <c r="AR127" s="207"/>
      <c r="BB127" s="207"/>
      <c r="BC127" s="206"/>
      <c r="BD127" s="206"/>
      <c r="BE127" s="206"/>
      <c r="BO127" s="207"/>
      <c r="BP127" s="206"/>
      <c r="BQ127" s="206"/>
      <c r="BR127" s="206"/>
      <c r="CM127" s="214" t="str">
        <f>IFERROR(IF(AND('Classificação geral'!$J120="FEM",'Classificação geral'!$K120=1,'Classificação geral'!G120="PCT"),'Classificação geral'!A120,""),"")</f>
        <v/>
      </c>
      <c r="CN127" s="214" t="str">
        <f>IFERROR(IF(AND('Classificação geral'!$J120="FEM",'Classificação geral'!$K120=1,'Classificação geral'!G120="PCT"),'Classificação geral'!$B120,""),"")</f>
        <v/>
      </c>
      <c r="CO127" s="215" t="str">
        <f>IF($CN127='Classificação geral'!$B120,'Classificação geral'!$C120,"")</f>
        <v/>
      </c>
      <c r="CP127" s="215" t="str">
        <f>IF($CN127='Classificação geral'!$B120,'Classificação geral'!$D120,"")</f>
        <v/>
      </c>
      <c r="CQ127" s="215" t="str">
        <f>IF($CN127='Classificação geral'!$B120,'Classificação geral'!$J120,"")</f>
        <v/>
      </c>
      <c r="CR127" s="215" t="str">
        <f>IF($CQ127='Classificação geral'!$J120,'Classificação geral'!$K120,"")</f>
        <v/>
      </c>
      <c r="CS127" s="205" t="str">
        <f>IF($CR127='Classificação geral'!$K120,'Classificação geral'!$AG120,"")</f>
        <v/>
      </c>
      <c r="CT127" s="215" t="str">
        <f>IF($CR127='Classificação geral'!$K120,'Classificação geral'!$M120,"")</f>
        <v/>
      </c>
      <c r="CU127" s="215" t="str">
        <f>IF($CR127='Classificação geral'!$K120,'Classificação geral'!$N120,"")</f>
        <v/>
      </c>
      <c r="CV127" s="215" t="str">
        <f>IF($CR127='Classificação geral'!$K120,'Classificação geral'!$O120,"")</f>
        <v/>
      </c>
      <c r="CW127" s="309" t="str">
        <f>IF($CR127='Classificação geral'!$K120,'Classificação geral'!$AH120,"")</f>
        <v/>
      </c>
      <c r="CX127" s="216" t="str">
        <f>IFERROR(RANK(CW127,CW:CW,0)+ COUNTIF($CW$12:CW126,CW127),"")</f>
        <v/>
      </c>
      <c r="CY127" s="209" t="str">
        <f ca="1">IFERROR(RDEM(CX127,CX:CX,0),"")</f>
        <v/>
      </c>
      <c r="CZ127" s="214" t="str">
        <f>IFERROR(IF(AND('Classificação geral'!$J120="mas",'Classificação geral'!$K120=1,'Classificação geral'!$G120="pct"),'Classificação geral'!$A120,""),"")</f>
        <v/>
      </c>
      <c r="DA127" s="214" t="str">
        <f>IFERROR(IF(AND('Classificação geral'!$J120="mas",'Classificação geral'!$K120=1,'Classificação geral'!$G120="PCT"),'Classificação geral'!$B120,""),"")</f>
        <v/>
      </c>
      <c r="DB127" s="215" t="str">
        <f>IF($DA127='Classificação geral'!$B120,'Classificação geral'!$C120,"")</f>
        <v/>
      </c>
      <c r="DC127" s="215" t="str">
        <f>IF($DA127='Classificação geral'!$B120,'Classificação geral'!$D120,"")</f>
        <v/>
      </c>
      <c r="DD127" s="215" t="str">
        <f>IF($DA127='Classificação geral'!$B120,'Classificação geral'!$J120,"")</f>
        <v/>
      </c>
      <c r="DE127" s="214" t="str">
        <f>IFERROR(IF(AND($DD127="mas",'Classificação geral'!$K120=1),'Classificação geral'!K120,""),"")</f>
        <v/>
      </c>
      <c r="DF127" s="214" t="str">
        <f>IFERROR(IF(AND($DD127="mas",'Classificação geral'!$K120=1),'Classificação geral'!AG120,""),"")</f>
        <v/>
      </c>
      <c r="DG127" s="214" t="str">
        <f>IFERROR(IF(AND($DD127="mas",'Classificação geral'!$K120=1),'Classificação geral'!M120,""),"")</f>
        <v/>
      </c>
      <c r="DH127" s="214" t="str">
        <f>IFERROR(IF(AND($DD127="mas",'Classificação geral'!$K120=1),'Classificação geral'!N120,""),"")</f>
        <v/>
      </c>
      <c r="DI127" s="214" t="str">
        <f>IFERROR(IF(AND($DD127="mas",'Classificação geral'!$K120=1),'Classificação geral'!O120,""),"")</f>
        <v/>
      </c>
      <c r="DJ127" s="214" t="str">
        <f>IFERROR(IF(AND($DD127="mas",'Classificação geral'!$K120=1),'Classificação geral'!AH120,""),"")</f>
        <v/>
      </c>
      <c r="DK127" s="216" t="str">
        <f>IFERROR(RANK(DJ127,DJ114:DJ313,0)+ COUNTIF($DJ$12:DJ126,DJ127),"")</f>
        <v/>
      </c>
      <c r="DL127" s="209"/>
      <c r="DM127" s="214" t="str">
        <f>IFERROR(IF(AND('Classificação geral'!$J120="fem",'Classificação geral'!$K120=2,'Classificação geral'!$G120="pct"),'Classificação geral'!$A120,""),"")</f>
        <v/>
      </c>
      <c r="DN127" s="214" t="str">
        <f>IFERROR(IF(AND('Classificação geral'!$J120="fem",'Classificação geral'!$K120=2,'Classificação geral'!$G120="pct"),'Classificação geral'!$B120,""),"")</f>
        <v/>
      </c>
      <c r="DO127" s="215" t="str">
        <f>IF($DN127='Classificação geral'!$B120,'Classificação geral'!$C120,"")</f>
        <v/>
      </c>
      <c r="DP127" s="215" t="str">
        <f>IF($DN127='Classificação geral'!$B120,'Classificação geral'!$D120,"")</f>
        <v/>
      </c>
      <c r="DQ127" s="215" t="str">
        <f>IF($DN127='Classificação geral'!$B120,'Classificação geral'!$J120,"")</f>
        <v/>
      </c>
      <c r="DR127" s="214" t="str">
        <f>IFERROR(IF(AND($DQ127="fem",'Classificação geral'!$K120=2),'Classificação geral'!K120,""),"")</f>
        <v/>
      </c>
      <c r="DS127" s="214" t="str">
        <f>IFERROR(IF(AND($DQ127="fem",'Classificação geral'!$K120=2),'Classificação geral'!AG120,""),"")</f>
        <v/>
      </c>
      <c r="DT127" s="214" t="str">
        <f>IFERROR(IF(AND($DQ127="fem",'Classificação geral'!$K120=2),'Classificação geral'!M120,""),"")</f>
        <v/>
      </c>
      <c r="DU127" s="214" t="str">
        <f>IFERROR(IF(AND($DQ127="fem",'Classificação geral'!$K120=2),'Classificação geral'!N120,""),"")</f>
        <v/>
      </c>
      <c r="DV127" s="214" t="str">
        <f>IFERROR(IF(AND($DQ127="fem",'Classificação geral'!$K120=2),'Classificação geral'!O120,""),"")</f>
        <v/>
      </c>
      <c r="DW127" s="214" t="str">
        <f>IFERROR(IF(AND($DQ127="fem",'Classificação geral'!$K120=2),'Classificação geral'!AH120,""),"")</f>
        <v/>
      </c>
      <c r="DX127" s="216" t="str">
        <f>IFERROR(RANK(DW127,DW:DW,0)+ COUNTIF(DW$12:$DW125,DW127),"")</f>
        <v/>
      </c>
      <c r="DY127" s="209"/>
      <c r="DZ127" s="214" t="str">
        <f>IFERROR(IF(AND('Classificação geral'!$J120="mas",'Classificação geral'!$K120=2,'Classificação geral'!$G120="pct"),'Classificação geral'!$A120,""),"")</f>
        <v/>
      </c>
      <c r="EA127" s="214" t="str">
        <f>IFERROR(IF(AND('Classificação geral'!$J120="mas",'Classificação geral'!$K120=2,'Classificação geral'!$G120="pct"),'Classificação geral'!$B120,""),"")</f>
        <v/>
      </c>
      <c r="EB127" s="215" t="str">
        <f>IF($EA127='Classificação geral'!$B120,'Classificação geral'!$C120,"")</f>
        <v/>
      </c>
      <c r="EC127" s="215" t="str">
        <f>IF($EA127='Classificação geral'!$B120,'Classificação geral'!$D120,"")</f>
        <v/>
      </c>
      <c r="ED127" s="215" t="str">
        <f>IF($EA127='Classificação geral'!$B120,'Classificação geral'!$J120,"")</f>
        <v/>
      </c>
      <c r="EE127" s="214" t="str">
        <f>IFERROR(IF(AND($ED127="mas",'Classificação geral'!$K120=2),'Classificação geral'!K120,""),"")</f>
        <v/>
      </c>
      <c r="EF127" s="214" t="str">
        <f>IFERROR(IF(AND($ED127="mas",'Classificação geral'!$K120=2),'Classificação geral'!AG120,""),"")</f>
        <v/>
      </c>
      <c r="EG127" s="214" t="str">
        <f>IFERROR(IF(AND($ED127="mas",'Classificação geral'!$K120=2),'Classificação geral'!M120,""),"")</f>
        <v/>
      </c>
      <c r="EH127" s="214" t="str">
        <f>IFERROR(IF(AND($ED127="mas",'Classificação geral'!$K120=2),'Classificação geral'!N120,""),"")</f>
        <v/>
      </c>
      <c r="EI127" s="214" t="str">
        <f>IFERROR(IF(AND($ED127="mas",'Classificação geral'!$K120=2),'Classificação geral'!O120,""),"")</f>
        <v/>
      </c>
      <c r="EJ127" s="214" t="str">
        <f>IFERROR(IF(AND($ED127="mas",'Classificação geral'!$K120=2),'Classificação geral'!AH120,""),"")</f>
        <v/>
      </c>
      <c r="EK127" s="216" t="str">
        <f>IFERROR(RANK(EJ127,EJ:EJ,0)+ COUNTIF(EJ$12:$GJ$12,EJ127),"")</f>
        <v/>
      </c>
      <c r="EL127" s="209"/>
      <c r="EM127" s="214" t="str">
        <f>IFERROR(IF(AND('Classificação geral'!$J120="fem",'Classificação geral'!$K120=3,'Classificação geral'!$G120="pct"),'Classificação geral'!$A120,""),"")</f>
        <v/>
      </c>
      <c r="EN127" s="214" t="str">
        <f>IFERROR(IF(AND('Classificação geral'!$J120="fem",'Classificação geral'!$K120=3,'Classificação geral'!$G120="pct"),'Classificação geral'!$B120,""),"")</f>
        <v/>
      </c>
      <c r="EO127" s="215" t="str">
        <f>IF($EN127='Classificação geral'!$B120,'Classificação geral'!$C120,"")</f>
        <v/>
      </c>
      <c r="EP127" s="215" t="str">
        <f>IF($EN127='Classificação geral'!$B120,'Classificação geral'!$D120,"")</f>
        <v/>
      </c>
      <c r="EQ127" s="215" t="str">
        <f>IF($EN127='Classificação geral'!$B120,'Classificação geral'!$J120,"")</f>
        <v/>
      </c>
      <c r="ER127" s="215" t="str">
        <f>IF($EQ127='Classificação geral'!$J120,'Classificação geral'!$K120,"")</f>
        <v/>
      </c>
      <c r="ES127" s="215" t="str">
        <f>IF($ER127='Classificação geral'!$K120,'Classificação geral'!$AG120,"")</f>
        <v/>
      </c>
      <c r="ET127" s="215" t="str">
        <f>IF($ER127='Classificação geral'!$K120,'Classificação geral'!$M120,"")</f>
        <v/>
      </c>
      <c r="EU127" s="215" t="str">
        <f>IF($ER127='Classificação geral'!$K120,'Classificação geral'!$N120,"")</f>
        <v/>
      </c>
      <c r="EV127" s="215" t="str">
        <f>IF($ER127='Classificação geral'!$K120,'Classificação geral'!$O120,"")</f>
        <v/>
      </c>
      <c r="EW127" s="215" t="str">
        <f>IF($ER127='Classificação geral'!$K120,'Classificação geral'!$AH120,"")</f>
        <v/>
      </c>
      <c r="EX127" s="216" t="str">
        <f>IFERROR(RANK(EW127,EW:EW,0)+ COUNTIF(EW$12:$GW125,EW127),"")</f>
        <v/>
      </c>
      <c r="EY127" s="209"/>
      <c r="EZ127" s="214" t="str">
        <f>IFERROR(IF(AND('Classificação geral'!$J120="mas",'Classificação geral'!$K120=3,'Classificação geral'!$G120="PCT"),'Classificação geral'!$A120,""),"")</f>
        <v/>
      </c>
      <c r="FA127" s="214" t="str">
        <f>IFERROR(IF(AND('Classificação geral'!$J120="mas",'Classificação geral'!$K120=3,'Classificação geral'!$G120="PCT"),'Classificação geral'!$B120,""),"")</f>
        <v/>
      </c>
      <c r="FB127" s="215" t="str">
        <f>IF($FA127='Classificação geral'!$B120,'Classificação geral'!$C120,"")</f>
        <v/>
      </c>
      <c r="FC127" s="215" t="str">
        <f>IF($FA127='Classificação geral'!$B120,'Classificação geral'!$D120,"")</f>
        <v/>
      </c>
      <c r="FD127" s="215" t="str">
        <f>IF($FA127='Classificação geral'!$B120,'Classificação geral'!$J120,"")</f>
        <v/>
      </c>
      <c r="FE127" s="214" t="str">
        <f>IFERROR(IF(AND($FD127="mas",'Classificação geral'!$K120=3),'Classificação geral'!K120,""),"")</f>
        <v/>
      </c>
      <c r="FF127" s="214" t="str">
        <f>IFERROR(IF(AND($FD127="mas",'Classificação geral'!$K120=3),'Classificação geral'!AG120,""),"")</f>
        <v/>
      </c>
      <c r="FG127" s="214" t="str">
        <f>IFERROR(IF(AND($FD127="mas",'Classificação geral'!$K120=3),'Classificação geral'!M120,""),"")</f>
        <v/>
      </c>
      <c r="FH127" s="214" t="str">
        <f>IFERROR(IF(AND($FD127="mas",'Classificação geral'!$K120=3),'Classificação geral'!N120,""),"")</f>
        <v/>
      </c>
      <c r="FI127" s="214" t="str">
        <f>IFERROR(IF(AND($FD127="mas",'Classificação geral'!$K120=3),'Classificação geral'!O120,""),"")</f>
        <v/>
      </c>
      <c r="FJ127" s="214" t="str">
        <f>IFERROR(IF(AND($FD127="mas",'Classificação geral'!$K120=3),'Classificação geral'!AH120,""),"")</f>
        <v/>
      </c>
      <c r="FK127" s="216" t="str">
        <f>IFERROR(RANK(FJ127,FJ:FJ,0)+ COUNTIF(FJ$12:$FJ125,FJ127),"")</f>
        <v/>
      </c>
    </row>
    <row r="128" spans="2:167" s="199" customFormat="1" ht="24.75" customHeight="1" x14ac:dyDescent="0.4">
      <c r="B128" s="207"/>
      <c r="C128" s="206"/>
      <c r="D128" s="206"/>
      <c r="E128" s="206"/>
      <c r="O128" s="207"/>
      <c r="P128" s="206"/>
      <c r="Q128" s="206"/>
      <c r="R128" s="206"/>
      <c r="AC128" s="206"/>
      <c r="AD128" s="206"/>
      <c r="AE128" s="207"/>
      <c r="AP128" s="206"/>
      <c r="AQ128" s="206"/>
      <c r="AR128" s="207"/>
      <c r="BB128" s="207"/>
      <c r="BC128" s="206"/>
      <c r="BD128" s="206"/>
      <c r="BE128" s="206"/>
      <c r="BO128" s="207"/>
      <c r="BP128" s="206"/>
      <c r="BQ128" s="206"/>
      <c r="BR128" s="206"/>
      <c r="CM128" s="214" t="str">
        <f>IFERROR(IF(AND('Classificação geral'!$J121="FEM",'Classificação geral'!$K121=1,'Classificação geral'!G121="PCT"),'Classificação geral'!A121,""),"")</f>
        <v/>
      </c>
      <c r="CN128" s="214" t="str">
        <f>IFERROR(IF(AND('Classificação geral'!$J121="FEM",'Classificação geral'!$K121=1,'Classificação geral'!G121="PCT"),'Classificação geral'!$B121,""),"")</f>
        <v/>
      </c>
      <c r="CO128" s="215" t="str">
        <f>IF($CN128='Classificação geral'!$B121,'Classificação geral'!$C121,"")</f>
        <v/>
      </c>
      <c r="CP128" s="215" t="str">
        <f>IF($CN128='Classificação geral'!$B121,'Classificação geral'!$D121,"")</f>
        <v/>
      </c>
      <c r="CQ128" s="215" t="str">
        <f>IF($CN128='Classificação geral'!$B121,'Classificação geral'!$J121,"")</f>
        <v/>
      </c>
      <c r="CR128" s="215" t="str">
        <f>IF($CQ128='Classificação geral'!$J121,'Classificação geral'!$K121,"")</f>
        <v/>
      </c>
      <c r="CS128" s="205" t="str">
        <f>IF($CR128='Classificação geral'!$K121,'Classificação geral'!$AG121,"")</f>
        <v/>
      </c>
      <c r="CT128" s="215" t="str">
        <f>IF($CR128='Classificação geral'!$K121,'Classificação geral'!$M121,"")</f>
        <v/>
      </c>
      <c r="CU128" s="215" t="str">
        <f>IF($CR128='Classificação geral'!$K121,'Classificação geral'!$N121,"")</f>
        <v/>
      </c>
      <c r="CV128" s="215" t="str">
        <f>IF($CR128='Classificação geral'!$K121,'Classificação geral'!$O121,"")</f>
        <v/>
      </c>
      <c r="CW128" s="309" t="str">
        <f>IF($CR128='Classificação geral'!$K121,'Classificação geral'!$AH121,"")</f>
        <v/>
      </c>
      <c r="CX128" s="216" t="str">
        <f>IFERROR(RANK(CW128,CW:CW,0)+ COUNTIF($CW$12:CW127,CW128),"")</f>
        <v/>
      </c>
      <c r="CY128" s="209" t="str">
        <f ca="1">IFERROR(RDEM(CX128,CX:CX,0),"")</f>
        <v/>
      </c>
      <c r="CZ128" s="214" t="str">
        <f>IFERROR(IF(AND('Classificação geral'!$J121="mas",'Classificação geral'!$K121=1,'Classificação geral'!$G121="pct"),'Classificação geral'!$A121,""),"")</f>
        <v/>
      </c>
      <c r="DA128" s="214" t="str">
        <f>IFERROR(IF(AND('Classificação geral'!$J121="mas",'Classificação geral'!$K121=1,'Classificação geral'!$G121="PCT"),'Classificação geral'!$B121,""),"")</f>
        <v/>
      </c>
      <c r="DB128" s="215" t="str">
        <f>IF($DA128='Classificação geral'!$B121,'Classificação geral'!$C121,"")</f>
        <v/>
      </c>
      <c r="DC128" s="215" t="str">
        <f>IF($DA128='Classificação geral'!$B121,'Classificação geral'!$D121,"")</f>
        <v/>
      </c>
      <c r="DD128" s="215" t="str">
        <f>IF($DA128='Classificação geral'!$B121,'Classificação geral'!$J121,"")</f>
        <v/>
      </c>
      <c r="DE128" s="214" t="str">
        <f>IFERROR(IF(AND($DD128="mas",'Classificação geral'!$K121=1),'Classificação geral'!K121,""),"")</f>
        <v/>
      </c>
      <c r="DF128" s="214" t="str">
        <f>IFERROR(IF(AND($DD128="mas",'Classificação geral'!$K121=1),'Classificação geral'!AG121,""),"")</f>
        <v/>
      </c>
      <c r="DG128" s="214" t="str">
        <f>IFERROR(IF(AND($DD128="mas",'Classificação geral'!$K121=1),'Classificação geral'!M121,""),"")</f>
        <v/>
      </c>
      <c r="DH128" s="214" t="str">
        <f>IFERROR(IF(AND($DD128="mas",'Classificação geral'!$K121=1),'Classificação geral'!N121,""),"")</f>
        <v/>
      </c>
      <c r="DI128" s="214" t="str">
        <f>IFERROR(IF(AND($DD128="mas",'Classificação geral'!$K121=1),'Classificação geral'!O121,""),"")</f>
        <v/>
      </c>
      <c r="DJ128" s="214" t="str">
        <f>IFERROR(IF(AND($DD128="mas",'Classificação geral'!$K121=1),'Classificação geral'!AH121,""),"")</f>
        <v/>
      </c>
      <c r="DK128" s="216" t="str">
        <f>IFERROR(RANK(DJ128,DJ115:DJ314,0)+ COUNTIF($DJ$12:DJ127,DJ128),"")</f>
        <v/>
      </c>
      <c r="DL128" s="209"/>
      <c r="DM128" s="214" t="str">
        <f>IFERROR(IF(AND('Classificação geral'!$J121="fem",'Classificação geral'!$K121=2,'Classificação geral'!$G121="pct"),'Classificação geral'!$A121,""),"")</f>
        <v/>
      </c>
      <c r="DN128" s="214" t="str">
        <f>IFERROR(IF(AND('Classificação geral'!$J121="fem",'Classificação geral'!$K121=2,'Classificação geral'!$G121="pct"),'Classificação geral'!$B121,""),"")</f>
        <v/>
      </c>
      <c r="DO128" s="215" t="str">
        <f>IF($DN128='Classificação geral'!$B121,'Classificação geral'!$C121,"")</f>
        <v/>
      </c>
      <c r="DP128" s="215" t="str">
        <f>IF($DN128='Classificação geral'!$B121,'Classificação geral'!$D121,"")</f>
        <v/>
      </c>
      <c r="DQ128" s="215" t="str">
        <f>IF($DN128='Classificação geral'!$B121,'Classificação geral'!$J121,"")</f>
        <v/>
      </c>
      <c r="DR128" s="214" t="str">
        <f>IFERROR(IF(AND($DQ128="fem",'Classificação geral'!$K121=2),'Classificação geral'!K121,""),"")</f>
        <v/>
      </c>
      <c r="DS128" s="214" t="str">
        <f>IFERROR(IF(AND($DQ128="fem",'Classificação geral'!$K121=2),'Classificação geral'!AG121,""),"")</f>
        <v/>
      </c>
      <c r="DT128" s="214" t="str">
        <f>IFERROR(IF(AND($DQ128="fem",'Classificação geral'!$K121=2),'Classificação geral'!M121,""),"")</f>
        <v/>
      </c>
      <c r="DU128" s="214" t="str">
        <f>IFERROR(IF(AND($DQ128="fem",'Classificação geral'!$K121=2),'Classificação geral'!N121,""),"")</f>
        <v/>
      </c>
      <c r="DV128" s="214" t="str">
        <f>IFERROR(IF(AND($DQ128="fem",'Classificação geral'!$K121=2),'Classificação geral'!O121,""),"")</f>
        <v/>
      </c>
      <c r="DW128" s="214" t="str">
        <f>IFERROR(IF(AND($DQ128="fem",'Classificação geral'!$K121=2),'Classificação geral'!AH121,""),"")</f>
        <v/>
      </c>
      <c r="DX128" s="216" t="str">
        <f>IFERROR(RANK(DW128,DW:DW,0)+ COUNTIF(DW$12:$DW126,DW128),"")</f>
        <v/>
      </c>
      <c r="DY128" s="209"/>
      <c r="DZ128" s="214" t="str">
        <f>IFERROR(IF(AND('Classificação geral'!$J121="mas",'Classificação geral'!$K121=2,'Classificação geral'!$G121="pct"),'Classificação geral'!$A121,""),"")</f>
        <v/>
      </c>
      <c r="EA128" s="214" t="str">
        <f>IFERROR(IF(AND('Classificação geral'!$J121="mas",'Classificação geral'!$K121=2,'Classificação geral'!$G121="pct"),'Classificação geral'!$B121,""),"")</f>
        <v/>
      </c>
      <c r="EB128" s="215" t="str">
        <f>IF($EA128='Classificação geral'!$B121,'Classificação geral'!$C121,"")</f>
        <v/>
      </c>
      <c r="EC128" s="215" t="str">
        <f>IF($EA128='Classificação geral'!$B121,'Classificação geral'!$D121,"")</f>
        <v/>
      </c>
      <c r="ED128" s="215" t="str">
        <f>IF($EA128='Classificação geral'!$B121,'Classificação geral'!$J121,"")</f>
        <v/>
      </c>
      <c r="EE128" s="214" t="str">
        <f>IFERROR(IF(AND($ED128="mas",'Classificação geral'!$K121=2),'Classificação geral'!K121,""),"")</f>
        <v/>
      </c>
      <c r="EF128" s="214" t="str">
        <f>IFERROR(IF(AND($ED128="mas",'Classificação geral'!$K121=2),'Classificação geral'!AG121,""),"")</f>
        <v/>
      </c>
      <c r="EG128" s="214" t="str">
        <f>IFERROR(IF(AND($ED128="mas",'Classificação geral'!$K121=2),'Classificação geral'!M121,""),"")</f>
        <v/>
      </c>
      <c r="EH128" s="214" t="str">
        <f>IFERROR(IF(AND($ED128="mas",'Classificação geral'!$K121=2),'Classificação geral'!N121,""),"")</f>
        <v/>
      </c>
      <c r="EI128" s="214" t="str">
        <f>IFERROR(IF(AND($ED128="mas",'Classificação geral'!$K121=2),'Classificação geral'!O121,""),"")</f>
        <v/>
      </c>
      <c r="EJ128" s="214" t="str">
        <f>IFERROR(IF(AND($ED128="mas",'Classificação geral'!$K121=2),'Classificação geral'!AH121,""),"")</f>
        <v/>
      </c>
      <c r="EK128" s="216" t="str">
        <f>IFERROR(RANK(EJ128,EJ:EJ,0)+ COUNTIF(EJ$12:$GJ$12,EJ128),"")</f>
        <v/>
      </c>
      <c r="EL128" s="209"/>
      <c r="EM128" s="214" t="str">
        <f>IFERROR(IF(AND('Classificação geral'!$J121="fem",'Classificação geral'!$K121=3,'Classificação geral'!$G121="pct"),'Classificação geral'!$A121,""),"")</f>
        <v/>
      </c>
      <c r="EN128" s="214" t="str">
        <f>IFERROR(IF(AND('Classificação geral'!$J121="fem",'Classificação geral'!$K121=3,'Classificação geral'!$G121="pct"),'Classificação geral'!$B121,""),"")</f>
        <v/>
      </c>
      <c r="EO128" s="215" t="str">
        <f>IF($EN128='Classificação geral'!$B121,'Classificação geral'!$C121,"")</f>
        <v/>
      </c>
      <c r="EP128" s="215" t="str">
        <f>IF($EN128='Classificação geral'!$B121,'Classificação geral'!$D121,"")</f>
        <v/>
      </c>
      <c r="EQ128" s="215" t="str">
        <f>IF($EN128='Classificação geral'!$B121,'Classificação geral'!$J121,"")</f>
        <v/>
      </c>
      <c r="ER128" s="215" t="str">
        <f>IF($EQ128='Classificação geral'!$J121,'Classificação geral'!$K121,"")</f>
        <v/>
      </c>
      <c r="ES128" s="215" t="str">
        <f>IF($ER128='Classificação geral'!$K121,'Classificação geral'!$AG121,"")</f>
        <v/>
      </c>
      <c r="ET128" s="215" t="str">
        <f>IF($ER128='Classificação geral'!$K121,'Classificação geral'!$M121,"")</f>
        <v/>
      </c>
      <c r="EU128" s="215" t="str">
        <f>IF($ER128='Classificação geral'!$K121,'Classificação geral'!$N121,"")</f>
        <v/>
      </c>
      <c r="EV128" s="215" t="str">
        <f>IF($ER128='Classificação geral'!$K121,'Classificação geral'!$O121,"")</f>
        <v/>
      </c>
      <c r="EW128" s="215" t="str">
        <f>IF($ER128='Classificação geral'!$K121,'Classificação geral'!$AH121,"")</f>
        <v/>
      </c>
      <c r="EX128" s="216" t="str">
        <f>IFERROR(RANK(EW128,EW:EW,0)+ COUNTIF(EW$12:$GW126,EW128),"")</f>
        <v/>
      </c>
      <c r="EY128" s="209"/>
      <c r="EZ128" s="214" t="str">
        <f>IFERROR(IF(AND('Classificação geral'!$J121="mas",'Classificação geral'!$K121=3,'Classificação geral'!$G121="PCT"),'Classificação geral'!$A121,""),"")</f>
        <v/>
      </c>
      <c r="FA128" s="214" t="str">
        <f>IFERROR(IF(AND('Classificação geral'!$J121="mas",'Classificação geral'!$K121=3,'Classificação geral'!$G121="PCT"),'Classificação geral'!$B121,""),"")</f>
        <v/>
      </c>
      <c r="FB128" s="215" t="str">
        <f>IF($FA128='Classificação geral'!$B121,'Classificação geral'!$C121,"")</f>
        <v/>
      </c>
      <c r="FC128" s="215" t="str">
        <f>IF($FA128='Classificação geral'!$B121,'Classificação geral'!$D121,"")</f>
        <v/>
      </c>
      <c r="FD128" s="215" t="str">
        <f>IF($FA128='Classificação geral'!$B121,'Classificação geral'!$J121,"")</f>
        <v/>
      </c>
      <c r="FE128" s="214" t="str">
        <f>IFERROR(IF(AND($FD128="mas",'Classificação geral'!$K121=3),'Classificação geral'!K121,""),"")</f>
        <v/>
      </c>
      <c r="FF128" s="214" t="str">
        <f>IFERROR(IF(AND($FD128="mas",'Classificação geral'!$K121=3),'Classificação geral'!AG121,""),"")</f>
        <v/>
      </c>
      <c r="FG128" s="214" t="str">
        <f>IFERROR(IF(AND($FD128="mas",'Classificação geral'!$K121=3),'Classificação geral'!M121,""),"")</f>
        <v/>
      </c>
      <c r="FH128" s="214" t="str">
        <f>IFERROR(IF(AND($FD128="mas",'Classificação geral'!$K121=3),'Classificação geral'!N121,""),"")</f>
        <v/>
      </c>
      <c r="FI128" s="214" t="str">
        <f>IFERROR(IF(AND($FD128="mas",'Classificação geral'!$K121=3),'Classificação geral'!O121,""),"")</f>
        <v/>
      </c>
      <c r="FJ128" s="214" t="str">
        <f>IFERROR(IF(AND($FD128="mas",'Classificação geral'!$K121=3),'Classificação geral'!AH121,""),"")</f>
        <v/>
      </c>
      <c r="FK128" s="216" t="str">
        <f>IFERROR(RANK(FJ128,FJ:FJ,0)+ COUNTIF(FJ$12:$FJ126,FJ128),"")</f>
        <v/>
      </c>
    </row>
    <row r="129" spans="2:167" s="199" customFormat="1" ht="24.75" customHeight="1" x14ac:dyDescent="0.4">
      <c r="B129" s="207"/>
      <c r="C129" s="206"/>
      <c r="D129" s="206"/>
      <c r="E129" s="206"/>
      <c r="O129" s="207"/>
      <c r="P129" s="206"/>
      <c r="Q129" s="206"/>
      <c r="R129" s="206"/>
      <c r="AC129" s="206"/>
      <c r="AD129" s="206"/>
      <c r="AE129" s="207"/>
      <c r="AP129" s="206"/>
      <c r="AQ129" s="206"/>
      <c r="AR129" s="207"/>
      <c r="BB129" s="207"/>
      <c r="BC129" s="206"/>
      <c r="BD129" s="206"/>
      <c r="BE129" s="206"/>
      <c r="BO129" s="207"/>
      <c r="BP129" s="206"/>
      <c r="BQ129" s="206"/>
      <c r="BR129" s="206"/>
      <c r="CM129" s="214" t="str">
        <f>IFERROR(IF(AND('Classificação geral'!$J122="FEM",'Classificação geral'!$K122=1,'Classificação geral'!G122="PCT"),'Classificação geral'!A122,""),"")</f>
        <v/>
      </c>
      <c r="CN129" s="214" t="str">
        <f>IFERROR(IF(AND('Classificação geral'!$J122="FEM",'Classificação geral'!$K122=1,'Classificação geral'!G122="PCT"),'Classificação geral'!$B122,""),"")</f>
        <v/>
      </c>
      <c r="CO129" s="215" t="str">
        <f>IF($CN129='Classificação geral'!$B122,'Classificação geral'!$C122,"")</f>
        <v/>
      </c>
      <c r="CP129" s="215" t="str">
        <f>IF($CN129='Classificação geral'!$B122,'Classificação geral'!$D122,"")</f>
        <v/>
      </c>
      <c r="CQ129" s="215" t="str">
        <f>IF($CN129='Classificação geral'!$B122,'Classificação geral'!$J122,"")</f>
        <v/>
      </c>
      <c r="CR129" s="215" t="str">
        <f>IF($CQ129='Classificação geral'!$J122,'Classificação geral'!$K122,"")</f>
        <v/>
      </c>
      <c r="CS129" s="205" t="str">
        <f>IF($CR129='Classificação geral'!$K122,'Classificação geral'!$AG122,"")</f>
        <v/>
      </c>
      <c r="CT129" s="215" t="str">
        <f>IF($CR129='Classificação geral'!$K122,'Classificação geral'!$M122,"")</f>
        <v/>
      </c>
      <c r="CU129" s="215" t="str">
        <f>IF($CR129='Classificação geral'!$K122,'Classificação geral'!$N122,"")</f>
        <v/>
      </c>
      <c r="CV129" s="215" t="str">
        <f>IF($CR129='Classificação geral'!$K122,'Classificação geral'!$O122,"")</f>
        <v/>
      </c>
      <c r="CW129" s="309" t="str">
        <f>IF($CR129='Classificação geral'!$K122,'Classificação geral'!$AH122,"")</f>
        <v/>
      </c>
      <c r="CX129" s="216" t="str">
        <f>IFERROR(RANK(CW129,CW:CW,0)+ COUNTIF($CW$12:CW128,CW129),"")</f>
        <v/>
      </c>
      <c r="CY129" s="209" t="str">
        <f ca="1">IFERROR(RDEM(CX129,CX:CX,0),"")</f>
        <v/>
      </c>
      <c r="CZ129" s="214" t="str">
        <f>IFERROR(IF(AND('Classificação geral'!$J122="mas",'Classificação geral'!$K122=1,'Classificação geral'!$G122="pct"),'Classificação geral'!$A122,""),"")</f>
        <v/>
      </c>
      <c r="DA129" s="214" t="str">
        <f>IFERROR(IF(AND('Classificação geral'!$J122="mas",'Classificação geral'!$K122=1,'Classificação geral'!$G122="PCT"),'Classificação geral'!$B122,""),"")</f>
        <v/>
      </c>
      <c r="DB129" s="215" t="str">
        <f>IF($DA129='Classificação geral'!$B122,'Classificação geral'!$C122,"")</f>
        <v/>
      </c>
      <c r="DC129" s="215" t="str">
        <f>IF($DA129='Classificação geral'!$B122,'Classificação geral'!$D122,"")</f>
        <v/>
      </c>
      <c r="DD129" s="215" t="str">
        <f>IF($DA129='Classificação geral'!$B122,'Classificação geral'!$J122,"")</f>
        <v/>
      </c>
      <c r="DE129" s="214" t="str">
        <f>IFERROR(IF(AND($DD129="mas",'Classificação geral'!$K122=1),'Classificação geral'!K122,""),"")</f>
        <v/>
      </c>
      <c r="DF129" s="214" t="str">
        <f>IFERROR(IF(AND($DD129="mas",'Classificação geral'!$K122=1),'Classificação geral'!AG122,""),"")</f>
        <v/>
      </c>
      <c r="DG129" s="214" t="str">
        <f>IFERROR(IF(AND($DD129="mas",'Classificação geral'!$K122=1),'Classificação geral'!M122,""),"")</f>
        <v/>
      </c>
      <c r="DH129" s="214" t="str">
        <f>IFERROR(IF(AND($DD129="mas",'Classificação geral'!$K122=1),'Classificação geral'!N122,""),"")</f>
        <v/>
      </c>
      <c r="DI129" s="214" t="str">
        <f>IFERROR(IF(AND($DD129="mas",'Classificação geral'!$K122=1),'Classificação geral'!O122,""),"")</f>
        <v/>
      </c>
      <c r="DJ129" s="214" t="str">
        <f>IFERROR(IF(AND($DD129="mas",'Classificação geral'!$K122=1),'Classificação geral'!AH122,""),"")</f>
        <v/>
      </c>
      <c r="DK129" s="216" t="str">
        <f>IFERROR(RANK(DJ129,DJ116:DJ315,0)+ COUNTIF($DJ$12:DJ128,DJ129),"")</f>
        <v/>
      </c>
      <c r="DL129" s="209"/>
      <c r="DM129" s="214" t="str">
        <f>IFERROR(IF(AND('Classificação geral'!$J122="fem",'Classificação geral'!$K122=2,'Classificação geral'!$G122="pct"),'Classificação geral'!$A122,""),"")</f>
        <v/>
      </c>
      <c r="DN129" s="214" t="str">
        <f>IFERROR(IF(AND('Classificação geral'!$J122="fem",'Classificação geral'!$K122=2,'Classificação geral'!$G122="pct"),'Classificação geral'!$B122,""),"")</f>
        <v/>
      </c>
      <c r="DO129" s="215" t="str">
        <f>IF($DN129='Classificação geral'!$B122,'Classificação geral'!$C122,"")</f>
        <v/>
      </c>
      <c r="DP129" s="215" t="str">
        <f>IF($DN129='Classificação geral'!$B122,'Classificação geral'!$D122,"")</f>
        <v/>
      </c>
      <c r="DQ129" s="215" t="str">
        <f>IF($DN129='Classificação geral'!$B122,'Classificação geral'!$J122,"")</f>
        <v/>
      </c>
      <c r="DR129" s="214" t="str">
        <f>IFERROR(IF(AND($DQ129="fem",'Classificação geral'!$K122=2),'Classificação geral'!K122,""),"")</f>
        <v/>
      </c>
      <c r="DS129" s="214" t="str">
        <f>IFERROR(IF(AND($DQ129="fem",'Classificação geral'!$K122=2),'Classificação geral'!AG122,""),"")</f>
        <v/>
      </c>
      <c r="DT129" s="214" t="str">
        <f>IFERROR(IF(AND($DQ129="fem",'Classificação geral'!$K122=2),'Classificação geral'!M122,""),"")</f>
        <v/>
      </c>
      <c r="DU129" s="214" t="str">
        <f>IFERROR(IF(AND($DQ129="fem",'Classificação geral'!$K122=2),'Classificação geral'!N122,""),"")</f>
        <v/>
      </c>
      <c r="DV129" s="214" t="str">
        <f>IFERROR(IF(AND($DQ129="fem",'Classificação geral'!$K122=2),'Classificação geral'!O122,""),"")</f>
        <v/>
      </c>
      <c r="DW129" s="214" t="str">
        <f>IFERROR(IF(AND($DQ129="fem",'Classificação geral'!$K122=2),'Classificação geral'!AH122,""),"")</f>
        <v/>
      </c>
      <c r="DX129" s="216" t="str">
        <f>IFERROR(RANK(DW129,DW:DW,0)+ COUNTIF(DW$12:$DW127,DW129),"")</f>
        <v/>
      </c>
      <c r="DY129" s="209"/>
      <c r="DZ129" s="214" t="str">
        <f>IFERROR(IF(AND('Classificação geral'!$J122="mas",'Classificação geral'!$K122=2,'Classificação geral'!$G122="pct"),'Classificação geral'!$A122,""),"")</f>
        <v/>
      </c>
      <c r="EA129" s="214" t="str">
        <f>IFERROR(IF(AND('Classificação geral'!$J122="mas",'Classificação geral'!$K122=2,'Classificação geral'!$G122="pct"),'Classificação geral'!$B122,""),"")</f>
        <v/>
      </c>
      <c r="EB129" s="215" t="str">
        <f>IF($EA129='Classificação geral'!$B122,'Classificação geral'!$C122,"")</f>
        <v/>
      </c>
      <c r="EC129" s="215" t="str">
        <f>IF($EA129='Classificação geral'!$B122,'Classificação geral'!$D122,"")</f>
        <v/>
      </c>
      <c r="ED129" s="215" t="str">
        <f>IF($EA129='Classificação geral'!$B122,'Classificação geral'!$J122,"")</f>
        <v/>
      </c>
      <c r="EE129" s="214" t="str">
        <f>IFERROR(IF(AND($ED129="mas",'Classificação geral'!$K122=2),'Classificação geral'!K122,""),"")</f>
        <v/>
      </c>
      <c r="EF129" s="214" t="str">
        <f>IFERROR(IF(AND($ED129="mas",'Classificação geral'!$K122=2),'Classificação geral'!AG122,""),"")</f>
        <v/>
      </c>
      <c r="EG129" s="214" t="str">
        <f>IFERROR(IF(AND($ED129="mas",'Classificação geral'!$K122=2),'Classificação geral'!M122,""),"")</f>
        <v/>
      </c>
      <c r="EH129" s="214" t="str">
        <f>IFERROR(IF(AND($ED129="mas",'Classificação geral'!$K122=2),'Classificação geral'!N122,""),"")</f>
        <v/>
      </c>
      <c r="EI129" s="214" t="str">
        <f>IFERROR(IF(AND($ED129="mas",'Classificação geral'!$K122=2),'Classificação geral'!O122,""),"")</f>
        <v/>
      </c>
      <c r="EJ129" s="214" t="str">
        <f>IFERROR(IF(AND($ED129="mas",'Classificação geral'!$K122=2),'Classificação geral'!AH122,""),"")</f>
        <v/>
      </c>
      <c r="EK129" s="216" t="str">
        <f>IFERROR(RANK(EJ129,EJ:EJ,0)+ COUNTIF(EJ$12:$GJ$12,EJ129),"")</f>
        <v/>
      </c>
      <c r="EL129" s="209"/>
      <c r="EM129" s="214" t="str">
        <f>IFERROR(IF(AND('Classificação geral'!$J122="fem",'Classificação geral'!$K122=3,'Classificação geral'!$G122="pct"),'Classificação geral'!$A122,""),"")</f>
        <v/>
      </c>
      <c r="EN129" s="214" t="str">
        <f>IFERROR(IF(AND('Classificação geral'!$J122="fem",'Classificação geral'!$K122=3,'Classificação geral'!$G122="pct"),'Classificação geral'!$B122,""),"")</f>
        <v/>
      </c>
      <c r="EO129" s="215" t="str">
        <f>IF($EN129='Classificação geral'!$B122,'Classificação geral'!$C122,"")</f>
        <v/>
      </c>
      <c r="EP129" s="215" t="str">
        <f>IF($EN129='Classificação geral'!$B122,'Classificação geral'!$D122,"")</f>
        <v/>
      </c>
      <c r="EQ129" s="215" t="str">
        <f>IF($EN129='Classificação geral'!$B122,'Classificação geral'!$J122,"")</f>
        <v/>
      </c>
      <c r="ER129" s="215" t="str">
        <f>IF($EQ129='Classificação geral'!$J122,'Classificação geral'!$K122,"")</f>
        <v/>
      </c>
      <c r="ES129" s="215" t="str">
        <f>IF($ER129='Classificação geral'!$K122,'Classificação geral'!$AG122,"")</f>
        <v/>
      </c>
      <c r="ET129" s="215" t="str">
        <f>IF($ER129='Classificação geral'!$K122,'Classificação geral'!$M122,"")</f>
        <v/>
      </c>
      <c r="EU129" s="215" t="str">
        <f>IF($ER129='Classificação geral'!$K122,'Classificação geral'!$N122,"")</f>
        <v/>
      </c>
      <c r="EV129" s="215" t="str">
        <f>IF($ER129='Classificação geral'!$K122,'Classificação geral'!$O122,"")</f>
        <v/>
      </c>
      <c r="EW129" s="215" t="str">
        <f>IF($ER129='Classificação geral'!$K122,'Classificação geral'!$AH122,"")</f>
        <v/>
      </c>
      <c r="EX129" s="216" t="str">
        <f>IFERROR(RANK(EW129,EW:EW,0)+ COUNTIF(EW$12:$GW127,EW129),"")</f>
        <v/>
      </c>
      <c r="EY129" s="209"/>
      <c r="EZ129" s="214" t="str">
        <f>IFERROR(IF(AND('Classificação geral'!$J122="mas",'Classificação geral'!$K122=3,'Classificação geral'!$G122="PCT"),'Classificação geral'!$A122,""),"")</f>
        <v/>
      </c>
      <c r="FA129" s="214" t="str">
        <f>IFERROR(IF(AND('Classificação geral'!$J122="mas",'Classificação geral'!$K122=3,'Classificação geral'!$G122="PCT"),'Classificação geral'!$B122,""),"")</f>
        <v/>
      </c>
      <c r="FB129" s="215" t="str">
        <f>IF($FA129='Classificação geral'!$B122,'Classificação geral'!$C122,"")</f>
        <v/>
      </c>
      <c r="FC129" s="215" t="str">
        <f>IF($FA129='Classificação geral'!$B122,'Classificação geral'!$D122,"")</f>
        <v/>
      </c>
      <c r="FD129" s="215" t="str">
        <f>IF($FA129='Classificação geral'!$B122,'Classificação geral'!$J122,"")</f>
        <v/>
      </c>
      <c r="FE129" s="214" t="str">
        <f>IFERROR(IF(AND($FD129="mas",'Classificação geral'!$K122=3),'Classificação geral'!K122,""),"")</f>
        <v/>
      </c>
      <c r="FF129" s="214" t="str">
        <f>IFERROR(IF(AND($FD129="mas",'Classificação geral'!$K122=3),'Classificação geral'!AG122,""),"")</f>
        <v/>
      </c>
      <c r="FG129" s="214" t="str">
        <f>IFERROR(IF(AND($FD129="mas",'Classificação geral'!$K122=3),'Classificação geral'!M122,""),"")</f>
        <v/>
      </c>
      <c r="FH129" s="214" t="str">
        <f>IFERROR(IF(AND($FD129="mas",'Classificação geral'!$K122=3),'Classificação geral'!N122,""),"")</f>
        <v/>
      </c>
      <c r="FI129" s="214" t="str">
        <f>IFERROR(IF(AND($FD129="mas",'Classificação geral'!$K122=3),'Classificação geral'!O122,""),"")</f>
        <v/>
      </c>
      <c r="FJ129" s="214" t="str">
        <f>IFERROR(IF(AND($FD129="mas",'Classificação geral'!$K122=3),'Classificação geral'!AH122,""),"")</f>
        <v/>
      </c>
      <c r="FK129" s="216" t="str">
        <f>IFERROR(RANK(FJ129,FJ:FJ,0)+ COUNTIF(FJ$12:$FJ127,FJ129),"")</f>
        <v/>
      </c>
    </row>
    <row r="130" spans="2:167" s="199" customFormat="1" ht="24.75" customHeight="1" x14ac:dyDescent="0.4">
      <c r="B130" s="207"/>
      <c r="C130" s="206"/>
      <c r="D130" s="206"/>
      <c r="E130" s="206"/>
      <c r="O130" s="207"/>
      <c r="P130" s="206"/>
      <c r="Q130" s="206"/>
      <c r="R130" s="206"/>
      <c r="AC130" s="206"/>
      <c r="AD130" s="206"/>
      <c r="AE130" s="207"/>
      <c r="AP130" s="206"/>
      <c r="AQ130" s="206"/>
      <c r="AR130" s="207"/>
      <c r="BB130" s="207"/>
      <c r="BC130" s="206"/>
      <c r="BD130" s="206"/>
      <c r="BE130" s="206"/>
      <c r="BO130" s="207"/>
      <c r="BP130" s="206"/>
      <c r="BQ130" s="206"/>
      <c r="BR130" s="206"/>
      <c r="CM130" s="214" t="str">
        <f>IFERROR(IF(AND('Classificação geral'!$J123="FEM",'Classificação geral'!$K123=1,'Classificação geral'!G123="PCT"),'Classificação geral'!A123,""),"")</f>
        <v/>
      </c>
      <c r="CN130" s="214" t="str">
        <f>IFERROR(IF(AND('Classificação geral'!$J123="FEM",'Classificação geral'!$K123=1,'Classificação geral'!G123="PCT"),'Classificação geral'!$B123,""),"")</f>
        <v/>
      </c>
      <c r="CO130" s="215" t="str">
        <f>IF($CN130='Classificação geral'!$B123,'Classificação geral'!$C123,"")</f>
        <v/>
      </c>
      <c r="CP130" s="215" t="str">
        <f>IF($CN130='Classificação geral'!$B123,'Classificação geral'!$D123,"")</f>
        <v/>
      </c>
      <c r="CQ130" s="215" t="str">
        <f>IF($CN130='Classificação geral'!$B123,'Classificação geral'!$J123,"")</f>
        <v/>
      </c>
      <c r="CR130" s="215" t="str">
        <f>IF($CQ130='Classificação geral'!$J123,'Classificação geral'!$K123,"")</f>
        <v/>
      </c>
      <c r="CS130" s="205" t="str">
        <f>IF($CR130='Classificação geral'!$K123,'Classificação geral'!$AG123,"")</f>
        <v/>
      </c>
      <c r="CT130" s="215" t="str">
        <f>IF($CR130='Classificação geral'!$K123,'Classificação geral'!$M123,"")</f>
        <v/>
      </c>
      <c r="CU130" s="215" t="str">
        <f>IF($CR130='Classificação geral'!$K123,'Classificação geral'!$N123,"")</f>
        <v/>
      </c>
      <c r="CV130" s="215" t="str">
        <f>IF($CR130='Classificação geral'!$K123,'Classificação geral'!$O123,"")</f>
        <v/>
      </c>
      <c r="CW130" s="309" t="str">
        <f>IF($CR130='Classificação geral'!$K123,'Classificação geral'!$AH123,"")</f>
        <v/>
      </c>
      <c r="CX130" s="216" t="str">
        <f>IFERROR(RANK(CW130,CW:CW,0)+ COUNTIF($CW$12:CW129,CW130),"")</f>
        <v/>
      </c>
      <c r="CY130" s="209" t="str">
        <f ca="1">IFERROR(RDEM(CX130,CX:CX,0),"")</f>
        <v/>
      </c>
      <c r="CZ130" s="214" t="str">
        <f>IFERROR(IF(AND('Classificação geral'!$J123="mas",'Classificação geral'!$K123=1,'Classificação geral'!$G123="pct"),'Classificação geral'!$A123,""),"")</f>
        <v/>
      </c>
      <c r="DA130" s="214" t="str">
        <f>IFERROR(IF(AND('Classificação geral'!$J123="mas",'Classificação geral'!$K123=1,'Classificação geral'!$G123="PCT"),'Classificação geral'!$B123,""),"")</f>
        <v/>
      </c>
      <c r="DB130" s="215" t="str">
        <f>IF($DA130='Classificação geral'!$B123,'Classificação geral'!$C123,"")</f>
        <v/>
      </c>
      <c r="DC130" s="215" t="str">
        <f>IF($DA130='Classificação geral'!$B123,'Classificação geral'!$D123,"")</f>
        <v/>
      </c>
      <c r="DD130" s="215" t="str">
        <f>IF($DA130='Classificação geral'!$B123,'Classificação geral'!$J123,"")</f>
        <v/>
      </c>
      <c r="DE130" s="214" t="str">
        <f>IFERROR(IF(AND($DD130="mas",'Classificação geral'!$K123=1),'Classificação geral'!K123,""),"")</f>
        <v/>
      </c>
      <c r="DF130" s="214" t="str">
        <f>IFERROR(IF(AND($DD130="mas",'Classificação geral'!$K123=1),'Classificação geral'!AG123,""),"")</f>
        <v/>
      </c>
      <c r="DG130" s="214" t="str">
        <f>IFERROR(IF(AND($DD130="mas",'Classificação geral'!$K123=1),'Classificação geral'!M123,""),"")</f>
        <v/>
      </c>
      <c r="DH130" s="214" t="str">
        <f>IFERROR(IF(AND($DD130="mas",'Classificação geral'!$K123=1),'Classificação geral'!N123,""),"")</f>
        <v/>
      </c>
      <c r="DI130" s="214" t="str">
        <f>IFERROR(IF(AND($DD130="mas",'Classificação geral'!$K123=1),'Classificação geral'!O123,""),"")</f>
        <v/>
      </c>
      <c r="DJ130" s="214" t="str">
        <f>IFERROR(IF(AND($DD130="mas",'Classificação geral'!$K123=1),'Classificação geral'!AH123,""),"")</f>
        <v/>
      </c>
      <c r="DK130" s="216" t="str">
        <f>IFERROR(RANK(DJ130,DJ117:DJ316,0)+ COUNTIF($DJ$12:DJ129,DJ130),"")</f>
        <v/>
      </c>
      <c r="DL130" s="209"/>
      <c r="DM130" s="214" t="str">
        <f>IFERROR(IF(AND('Classificação geral'!$J123="fem",'Classificação geral'!$K123=2,'Classificação geral'!$G123="pct"),'Classificação geral'!$A123,""),"")</f>
        <v/>
      </c>
      <c r="DN130" s="214" t="str">
        <f>IFERROR(IF(AND('Classificação geral'!$J123="fem",'Classificação geral'!$K123=2,'Classificação geral'!$G123="pct"),'Classificação geral'!$B123,""),"")</f>
        <v/>
      </c>
      <c r="DO130" s="215" t="str">
        <f>IF($DN130='Classificação geral'!$B123,'Classificação geral'!$C123,"")</f>
        <v/>
      </c>
      <c r="DP130" s="215" t="str">
        <f>IF($DN130='Classificação geral'!$B123,'Classificação geral'!$D123,"")</f>
        <v/>
      </c>
      <c r="DQ130" s="215" t="str">
        <f>IF($DN130='Classificação geral'!$B123,'Classificação geral'!$J123,"")</f>
        <v/>
      </c>
      <c r="DR130" s="214" t="str">
        <f>IFERROR(IF(AND($DQ130="fem",'Classificação geral'!$K123=2),'Classificação geral'!K123,""),"")</f>
        <v/>
      </c>
      <c r="DS130" s="214" t="str">
        <f>IFERROR(IF(AND($DQ130="fem",'Classificação geral'!$K123=2),'Classificação geral'!AG123,""),"")</f>
        <v/>
      </c>
      <c r="DT130" s="214" t="str">
        <f>IFERROR(IF(AND($DQ130="fem",'Classificação geral'!$K123=2),'Classificação geral'!M123,""),"")</f>
        <v/>
      </c>
      <c r="DU130" s="214" t="str">
        <f>IFERROR(IF(AND($DQ130="fem",'Classificação geral'!$K123=2),'Classificação geral'!N123,""),"")</f>
        <v/>
      </c>
      <c r="DV130" s="214" t="str">
        <f>IFERROR(IF(AND($DQ130="fem",'Classificação geral'!$K123=2),'Classificação geral'!O123,""),"")</f>
        <v/>
      </c>
      <c r="DW130" s="214" t="str">
        <f>IFERROR(IF(AND($DQ130="fem",'Classificação geral'!$K123=2),'Classificação geral'!AH123,""),"")</f>
        <v/>
      </c>
      <c r="DX130" s="216" t="str">
        <f>IFERROR(RANK(DW130,DW:DW,0)+ COUNTIF(DW$12:$DW128,DW130),"")</f>
        <v/>
      </c>
      <c r="DY130" s="209"/>
      <c r="DZ130" s="214" t="str">
        <f>IFERROR(IF(AND('Classificação geral'!$J123="mas",'Classificação geral'!$K123=2,'Classificação geral'!$G123="pct"),'Classificação geral'!$A123,""),"")</f>
        <v/>
      </c>
      <c r="EA130" s="214" t="str">
        <f>IFERROR(IF(AND('Classificação geral'!$J123="mas",'Classificação geral'!$K123=2,'Classificação geral'!$G123="pct"),'Classificação geral'!$B123,""),"")</f>
        <v/>
      </c>
      <c r="EB130" s="215" t="str">
        <f>IF($EA130='Classificação geral'!$B123,'Classificação geral'!$C123,"")</f>
        <v/>
      </c>
      <c r="EC130" s="215" t="str">
        <f>IF($EA130='Classificação geral'!$B123,'Classificação geral'!$D123,"")</f>
        <v/>
      </c>
      <c r="ED130" s="215" t="str">
        <f>IF($EA130='Classificação geral'!$B123,'Classificação geral'!$J123,"")</f>
        <v/>
      </c>
      <c r="EE130" s="214" t="str">
        <f>IFERROR(IF(AND($ED130="mas",'Classificação geral'!$K123=2),'Classificação geral'!K123,""),"")</f>
        <v/>
      </c>
      <c r="EF130" s="214" t="str">
        <f>IFERROR(IF(AND($ED130="mas",'Classificação geral'!$K123=2),'Classificação geral'!AG123,""),"")</f>
        <v/>
      </c>
      <c r="EG130" s="214" t="str">
        <f>IFERROR(IF(AND($ED130="mas",'Classificação geral'!$K123=2),'Classificação geral'!M123,""),"")</f>
        <v/>
      </c>
      <c r="EH130" s="214" t="str">
        <f>IFERROR(IF(AND($ED130="mas",'Classificação geral'!$K123=2),'Classificação geral'!N123,""),"")</f>
        <v/>
      </c>
      <c r="EI130" s="214" t="str">
        <f>IFERROR(IF(AND($ED130="mas",'Classificação geral'!$K123=2),'Classificação geral'!O123,""),"")</f>
        <v/>
      </c>
      <c r="EJ130" s="214" t="str">
        <f>IFERROR(IF(AND($ED130="mas",'Classificação geral'!$K123=2),'Classificação geral'!AH123,""),"")</f>
        <v/>
      </c>
      <c r="EK130" s="216" t="str">
        <f>IFERROR(RANK(EJ130,EJ:EJ,0)+ COUNTIF(EJ$12:$GJ$12,EJ130),"")</f>
        <v/>
      </c>
      <c r="EL130" s="209"/>
      <c r="EM130" s="214" t="str">
        <f>IFERROR(IF(AND('Classificação geral'!$J123="fem",'Classificação geral'!$K123=3,'Classificação geral'!$G123="pct"),'Classificação geral'!$A123,""),"")</f>
        <v/>
      </c>
      <c r="EN130" s="214" t="str">
        <f>IFERROR(IF(AND('Classificação geral'!$J123="fem",'Classificação geral'!$K123=3,'Classificação geral'!$G123="pct"),'Classificação geral'!$B123,""),"")</f>
        <v/>
      </c>
      <c r="EO130" s="215" t="str">
        <f>IF($EN130='Classificação geral'!$B123,'Classificação geral'!$C123,"")</f>
        <v/>
      </c>
      <c r="EP130" s="215" t="str">
        <f>IF($EN130='Classificação geral'!$B123,'Classificação geral'!$D123,"")</f>
        <v/>
      </c>
      <c r="EQ130" s="215" t="str">
        <f>IF($EN130='Classificação geral'!$B123,'Classificação geral'!$J123,"")</f>
        <v/>
      </c>
      <c r="ER130" s="215" t="str">
        <f>IF($EQ130='Classificação geral'!$J123,'Classificação geral'!$K123,"")</f>
        <v/>
      </c>
      <c r="ES130" s="215" t="str">
        <f>IF($ER130='Classificação geral'!$K123,'Classificação geral'!$AG123,"")</f>
        <v/>
      </c>
      <c r="ET130" s="215" t="str">
        <f>IF($ER130='Classificação geral'!$K123,'Classificação geral'!$M123,"")</f>
        <v/>
      </c>
      <c r="EU130" s="215" t="str">
        <f>IF($ER130='Classificação geral'!$K123,'Classificação geral'!$N123,"")</f>
        <v/>
      </c>
      <c r="EV130" s="215" t="str">
        <f>IF($ER130='Classificação geral'!$K123,'Classificação geral'!$O123,"")</f>
        <v/>
      </c>
      <c r="EW130" s="215" t="str">
        <f>IF($ER130='Classificação geral'!$K123,'Classificação geral'!$AH123,"")</f>
        <v/>
      </c>
      <c r="EX130" s="216" t="str">
        <f>IFERROR(RANK(EW130,EW:EW,0)+ COUNTIF(EW$12:$GW128,EW130),"")</f>
        <v/>
      </c>
      <c r="EY130" s="209"/>
      <c r="EZ130" s="214" t="str">
        <f>IFERROR(IF(AND('Classificação geral'!$J123="mas",'Classificação geral'!$K123=3,'Classificação geral'!$G123="PCT"),'Classificação geral'!$A123,""),"")</f>
        <v/>
      </c>
      <c r="FA130" s="214" t="str">
        <f>IFERROR(IF(AND('Classificação geral'!$J123="mas",'Classificação geral'!$K123=3,'Classificação geral'!$G123="PCT"),'Classificação geral'!$B123,""),"")</f>
        <v/>
      </c>
      <c r="FB130" s="215" t="str">
        <f>IF($FA130='Classificação geral'!$B123,'Classificação geral'!$C123,"")</f>
        <v/>
      </c>
      <c r="FC130" s="215" t="str">
        <f>IF($FA130='Classificação geral'!$B123,'Classificação geral'!$D123,"")</f>
        <v/>
      </c>
      <c r="FD130" s="215" t="str">
        <f>IF($FA130='Classificação geral'!$B123,'Classificação geral'!$J123,"")</f>
        <v/>
      </c>
      <c r="FE130" s="214" t="str">
        <f>IFERROR(IF(AND($FD130="mas",'Classificação geral'!$K123=3),'Classificação geral'!K123,""),"")</f>
        <v/>
      </c>
      <c r="FF130" s="214" t="str">
        <f>IFERROR(IF(AND($FD130="mas",'Classificação geral'!$K123=3),'Classificação geral'!AG123,""),"")</f>
        <v/>
      </c>
      <c r="FG130" s="214" t="str">
        <f>IFERROR(IF(AND($FD130="mas",'Classificação geral'!$K123=3),'Classificação geral'!M123,""),"")</f>
        <v/>
      </c>
      <c r="FH130" s="214" t="str">
        <f>IFERROR(IF(AND($FD130="mas",'Classificação geral'!$K123=3),'Classificação geral'!N123,""),"")</f>
        <v/>
      </c>
      <c r="FI130" s="214" t="str">
        <f>IFERROR(IF(AND($FD130="mas",'Classificação geral'!$K123=3),'Classificação geral'!O123,""),"")</f>
        <v/>
      </c>
      <c r="FJ130" s="214" t="str">
        <f>IFERROR(IF(AND($FD130="mas",'Classificação geral'!$K123=3),'Classificação geral'!AH123,""),"")</f>
        <v/>
      </c>
      <c r="FK130" s="216" t="str">
        <f>IFERROR(RANK(FJ130,FJ:FJ,0)+ COUNTIF(FJ$12:$FJ128,FJ130),"")</f>
        <v/>
      </c>
    </row>
    <row r="131" spans="2:167" s="199" customFormat="1" ht="24.75" customHeight="1" x14ac:dyDescent="0.4">
      <c r="B131" s="207"/>
      <c r="C131" s="206"/>
      <c r="D131" s="206"/>
      <c r="E131" s="206"/>
      <c r="O131" s="207"/>
      <c r="P131" s="206"/>
      <c r="Q131" s="206"/>
      <c r="R131" s="206"/>
      <c r="AC131" s="206"/>
      <c r="AD131" s="206"/>
      <c r="AE131" s="207"/>
      <c r="AP131" s="206"/>
      <c r="AQ131" s="206"/>
      <c r="AR131" s="207"/>
      <c r="BB131" s="207"/>
      <c r="BC131" s="206"/>
      <c r="BD131" s="206"/>
      <c r="BE131" s="206"/>
      <c r="BO131" s="207"/>
      <c r="BP131" s="206"/>
      <c r="BQ131" s="206"/>
      <c r="BR131" s="206"/>
      <c r="CM131" s="214" t="str">
        <f>IFERROR(IF(AND('Classificação geral'!$J124="FEM",'Classificação geral'!$K124=1,'Classificação geral'!G124="PCT"),'Classificação geral'!A124,""),"")</f>
        <v/>
      </c>
      <c r="CN131" s="214" t="str">
        <f>IFERROR(IF(AND('Classificação geral'!$J124="FEM",'Classificação geral'!$K124=1,'Classificação geral'!G124="PCT"),'Classificação geral'!$B124,""),"")</f>
        <v/>
      </c>
      <c r="CO131" s="215" t="str">
        <f>IF($CN131='Classificação geral'!$B124,'Classificação geral'!$C124,"")</f>
        <v/>
      </c>
      <c r="CP131" s="215" t="str">
        <f>IF($CN131='Classificação geral'!$B124,'Classificação geral'!$D124,"")</f>
        <v/>
      </c>
      <c r="CQ131" s="215" t="str">
        <f>IF($CN131='Classificação geral'!$B124,'Classificação geral'!$J124,"")</f>
        <v/>
      </c>
      <c r="CR131" s="215" t="str">
        <f>IF($CQ131='Classificação geral'!$J124,'Classificação geral'!$K124,"")</f>
        <v/>
      </c>
      <c r="CS131" s="205" t="str">
        <f>IF($CR131='Classificação geral'!$K124,'Classificação geral'!$AG124,"")</f>
        <v/>
      </c>
      <c r="CT131" s="215" t="str">
        <f>IF($CR131='Classificação geral'!$K124,'Classificação geral'!$M124,"")</f>
        <v/>
      </c>
      <c r="CU131" s="215" t="str">
        <f>IF($CR131='Classificação geral'!$K124,'Classificação geral'!$N124,"")</f>
        <v/>
      </c>
      <c r="CV131" s="215" t="str">
        <f>IF($CR131='Classificação geral'!$K124,'Classificação geral'!$O124,"")</f>
        <v/>
      </c>
      <c r="CW131" s="309" t="str">
        <f>IF($CR131='Classificação geral'!$K124,'Classificação geral'!$AH124,"")</f>
        <v/>
      </c>
      <c r="CX131" s="216" t="str">
        <f>IFERROR(RANK(CW131,CW:CW,0)+ COUNTIF($CW$12:CW130,CW131),"")</f>
        <v/>
      </c>
      <c r="CY131" s="209" t="str">
        <f ca="1">IFERROR(RDEM(CX131,CX:CX,0),"")</f>
        <v/>
      </c>
      <c r="CZ131" s="214" t="str">
        <f>IFERROR(IF(AND('Classificação geral'!$J124="mas",'Classificação geral'!$K124=1,'Classificação geral'!$G124="pct"),'Classificação geral'!$A124,""),"")</f>
        <v/>
      </c>
      <c r="DA131" s="214" t="str">
        <f>IFERROR(IF(AND('Classificação geral'!$J124="mas",'Classificação geral'!$K124=1,'Classificação geral'!$G124="PCT"),'Classificação geral'!$B124,""),"")</f>
        <v/>
      </c>
      <c r="DB131" s="215" t="str">
        <f>IF($DA131='Classificação geral'!$B124,'Classificação geral'!$C124,"")</f>
        <v/>
      </c>
      <c r="DC131" s="215" t="str">
        <f>IF($DA131='Classificação geral'!$B124,'Classificação geral'!$D124,"")</f>
        <v/>
      </c>
      <c r="DD131" s="215" t="str">
        <f>IF($DA131='Classificação geral'!$B124,'Classificação geral'!$J124,"")</f>
        <v/>
      </c>
      <c r="DE131" s="214" t="str">
        <f>IFERROR(IF(AND($DD131="mas",'Classificação geral'!$K124=1),'Classificação geral'!K124,""),"")</f>
        <v/>
      </c>
      <c r="DF131" s="214" t="str">
        <f>IFERROR(IF(AND($DD131="mas",'Classificação geral'!$K124=1),'Classificação geral'!AG124,""),"")</f>
        <v/>
      </c>
      <c r="DG131" s="214" t="str">
        <f>IFERROR(IF(AND($DD131="mas",'Classificação geral'!$K124=1),'Classificação geral'!M124,""),"")</f>
        <v/>
      </c>
      <c r="DH131" s="214" t="str">
        <f>IFERROR(IF(AND($DD131="mas",'Classificação geral'!$K124=1),'Classificação geral'!N124,""),"")</f>
        <v/>
      </c>
      <c r="DI131" s="214" t="str">
        <f>IFERROR(IF(AND($DD131="mas",'Classificação geral'!$K124=1),'Classificação geral'!O124,""),"")</f>
        <v/>
      </c>
      <c r="DJ131" s="214" t="str">
        <f>IFERROR(IF(AND($DD131="mas",'Classificação geral'!$K124=1),'Classificação geral'!AH124,""),"")</f>
        <v/>
      </c>
      <c r="DK131" s="216" t="str">
        <f>IFERROR(RANK(DJ131,DJ118:DJ317,0)+ COUNTIF($DJ$12:DJ130,DJ131),"")</f>
        <v/>
      </c>
      <c r="DL131" s="209"/>
      <c r="DM131" s="214" t="str">
        <f>IFERROR(IF(AND('Classificação geral'!$J124="fem",'Classificação geral'!$K124=2,'Classificação geral'!$G124="pct"),'Classificação geral'!$A124,""),"")</f>
        <v/>
      </c>
      <c r="DN131" s="214" t="str">
        <f>IFERROR(IF(AND('Classificação geral'!$J124="fem",'Classificação geral'!$K124=2,'Classificação geral'!$G124="pct"),'Classificação geral'!$B124,""),"")</f>
        <v/>
      </c>
      <c r="DO131" s="215" t="str">
        <f>IF($DN131='Classificação geral'!$B124,'Classificação geral'!$C124,"")</f>
        <v/>
      </c>
      <c r="DP131" s="215" t="str">
        <f>IF($DN131='Classificação geral'!$B124,'Classificação geral'!$D124,"")</f>
        <v/>
      </c>
      <c r="DQ131" s="215" t="str">
        <f>IF($DN131='Classificação geral'!$B124,'Classificação geral'!$J124,"")</f>
        <v/>
      </c>
      <c r="DR131" s="214" t="str">
        <f>IFERROR(IF(AND($DQ131="fem",'Classificação geral'!$K124=2),'Classificação geral'!K124,""),"")</f>
        <v/>
      </c>
      <c r="DS131" s="214" t="str">
        <f>IFERROR(IF(AND($DQ131="fem",'Classificação geral'!$K124=2),'Classificação geral'!AG124,""),"")</f>
        <v/>
      </c>
      <c r="DT131" s="214" t="str">
        <f>IFERROR(IF(AND($DQ131="fem",'Classificação geral'!$K124=2),'Classificação geral'!M124,""),"")</f>
        <v/>
      </c>
      <c r="DU131" s="214" t="str">
        <f>IFERROR(IF(AND($DQ131="fem",'Classificação geral'!$K124=2),'Classificação geral'!N124,""),"")</f>
        <v/>
      </c>
      <c r="DV131" s="214" t="str">
        <f>IFERROR(IF(AND($DQ131="fem",'Classificação geral'!$K124=2),'Classificação geral'!O124,""),"")</f>
        <v/>
      </c>
      <c r="DW131" s="214" t="str">
        <f>IFERROR(IF(AND($DQ131="fem",'Classificação geral'!$K124=2),'Classificação geral'!AH124,""),"")</f>
        <v/>
      </c>
      <c r="DX131" s="216" t="str">
        <f>IFERROR(RANK(DW131,DW:DW,0)+ COUNTIF(DW$12:$DW129,DW131),"")</f>
        <v/>
      </c>
      <c r="DY131" s="209"/>
      <c r="DZ131" s="214" t="str">
        <f>IFERROR(IF(AND('Classificação geral'!$J124="mas",'Classificação geral'!$K124=2,'Classificação geral'!$G124="pct"),'Classificação geral'!$A124,""),"")</f>
        <v/>
      </c>
      <c r="EA131" s="214" t="str">
        <f>IFERROR(IF(AND('Classificação geral'!$J124="mas",'Classificação geral'!$K124=2,'Classificação geral'!$G124="pct"),'Classificação geral'!$B124,""),"")</f>
        <v/>
      </c>
      <c r="EB131" s="215" t="str">
        <f>IF($EA131='Classificação geral'!$B124,'Classificação geral'!$C124,"")</f>
        <v/>
      </c>
      <c r="EC131" s="215" t="str">
        <f>IF($EA131='Classificação geral'!$B124,'Classificação geral'!$D124,"")</f>
        <v/>
      </c>
      <c r="ED131" s="215" t="str">
        <f>IF($EA131='Classificação geral'!$B124,'Classificação geral'!$J124,"")</f>
        <v/>
      </c>
      <c r="EE131" s="214" t="str">
        <f>IFERROR(IF(AND($ED131="mas",'Classificação geral'!$K124=2),'Classificação geral'!K124,""),"")</f>
        <v/>
      </c>
      <c r="EF131" s="214" t="str">
        <f>IFERROR(IF(AND($ED131="mas",'Classificação geral'!$K124=2),'Classificação geral'!AG124,""),"")</f>
        <v/>
      </c>
      <c r="EG131" s="214" t="str">
        <f>IFERROR(IF(AND($ED131="mas",'Classificação geral'!$K124=2),'Classificação geral'!M124,""),"")</f>
        <v/>
      </c>
      <c r="EH131" s="214" t="str">
        <f>IFERROR(IF(AND($ED131="mas",'Classificação geral'!$K124=2),'Classificação geral'!N124,""),"")</f>
        <v/>
      </c>
      <c r="EI131" s="214" t="str">
        <f>IFERROR(IF(AND($ED131="mas",'Classificação geral'!$K124=2),'Classificação geral'!O124,""),"")</f>
        <v/>
      </c>
      <c r="EJ131" s="214" t="str">
        <f>IFERROR(IF(AND($ED131="mas",'Classificação geral'!$K124=2),'Classificação geral'!AH124,""),"")</f>
        <v/>
      </c>
      <c r="EK131" s="216" t="str">
        <f>IFERROR(RANK(EJ131,EJ:EJ,0)+ COUNTIF(EJ$12:$GJ$12,EJ131),"")</f>
        <v/>
      </c>
      <c r="EL131" s="209"/>
      <c r="EM131" s="214" t="str">
        <f>IFERROR(IF(AND('Classificação geral'!$J124="fem",'Classificação geral'!$K124=3,'Classificação geral'!$G124="pct"),'Classificação geral'!$A124,""),"")</f>
        <v/>
      </c>
      <c r="EN131" s="214" t="str">
        <f>IFERROR(IF(AND('Classificação geral'!$J124="fem",'Classificação geral'!$K124=3,'Classificação geral'!$G124="pct"),'Classificação geral'!$B124,""),"")</f>
        <v/>
      </c>
      <c r="EO131" s="215" t="str">
        <f>IF($EN131='Classificação geral'!$B124,'Classificação geral'!$C124,"")</f>
        <v/>
      </c>
      <c r="EP131" s="215" t="str">
        <f>IF($EN131='Classificação geral'!$B124,'Classificação geral'!$D124,"")</f>
        <v/>
      </c>
      <c r="EQ131" s="215" t="str">
        <f>IF($EN131='Classificação geral'!$B124,'Classificação geral'!$J124,"")</f>
        <v/>
      </c>
      <c r="ER131" s="215" t="str">
        <f>IF($EQ131='Classificação geral'!$J124,'Classificação geral'!$K124,"")</f>
        <v/>
      </c>
      <c r="ES131" s="215" t="str">
        <f>IF($ER131='Classificação geral'!$K124,'Classificação geral'!$AG124,"")</f>
        <v/>
      </c>
      <c r="ET131" s="215" t="str">
        <f>IF($ER131='Classificação geral'!$K124,'Classificação geral'!$M124,"")</f>
        <v/>
      </c>
      <c r="EU131" s="215" t="str">
        <f>IF($ER131='Classificação geral'!$K124,'Classificação geral'!$N124,"")</f>
        <v/>
      </c>
      <c r="EV131" s="215" t="str">
        <f>IF($ER131='Classificação geral'!$K124,'Classificação geral'!$O124,"")</f>
        <v/>
      </c>
      <c r="EW131" s="215" t="str">
        <f>IF($ER131='Classificação geral'!$K124,'Classificação geral'!$AH124,"")</f>
        <v/>
      </c>
      <c r="EX131" s="216" t="str">
        <f>IFERROR(RANK(EW131,EW:EW,0)+ COUNTIF(EW$12:$GW129,EW131),"")</f>
        <v/>
      </c>
      <c r="EY131" s="209"/>
      <c r="EZ131" s="214" t="str">
        <f>IFERROR(IF(AND('Classificação geral'!$J124="mas",'Classificação geral'!$K124=3,'Classificação geral'!$G124="PCT"),'Classificação geral'!$A124,""),"")</f>
        <v/>
      </c>
      <c r="FA131" s="214" t="str">
        <f>IFERROR(IF(AND('Classificação geral'!$J124="mas",'Classificação geral'!$K124=3,'Classificação geral'!$G124="PCT"),'Classificação geral'!$B124,""),"")</f>
        <v/>
      </c>
      <c r="FB131" s="215" t="str">
        <f>IF($FA131='Classificação geral'!$B124,'Classificação geral'!$C124,"")</f>
        <v/>
      </c>
      <c r="FC131" s="215" t="str">
        <f>IF($FA131='Classificação geral'!$B124,'Classificação geral'!$D124,"")</f>
        <v/>
      </c>
      <c r="FD131" s="215" t="str">
        <f>IF($FA131='Classificação geral'!$B124,'Classificação geral'!$J124,"")</f>
        <v/>
      </c>
      <c r="FE131" s="214" t="str">
        <f>IFERROR(IF(AND($FD131="mas",'Classificação geral'!$K124=3),'Classificação geral'!K124,""),"")</f>
        <v/>
      </c>
      <c r="FF131" s="214" t="str">
        <f>IFERROR(IF(AND($FD131="mas",'Classificação geral'!$K124=3),'Classificação geral'!AG124,""),"")</f>
        <v/>
      </c>
      <c r="FG131" s="214" t="str">
        <f>IFERROR(IF(AND($FD131="mas",'Classificação geral'!$K124=3),'Classificação geral'!M124,""),"")</f>
        <v/>
      </c>
      <c r="FH131" s="214" t="str">
        <f>IFERROR(IF(AND($FD131="mas",'Classificação geral'!$K124=3),'Classificação geral'!N124,""),"")</f>
        <v/>
      </c>
      <c r="FI131" s="214" t="str">
        <f>IFERROR(IF(AND($FD131="mas",'Classificação geral'!$K124=3),'Classificação geral'!O124,""),"")</f>
        <v/>
      </c>
      <c r="FJ131" s="214" t="str">
        <f>IFERROR(IF(AND($FD131="mas",'Classificação geral'!$K124=3),'Classificação geral'!AH124,""),"")</f>
        <v/>
      </c>
      <c r="FK131" s="216" t="str">
        <f>IFERROR(RANK(FJ131,FJ:FJ,0)+ COUNTIF(FJ$12:$FJ129,FJ131),"")</f>
        <v/>
      </c>
    </row>
    <row r="132" spans="2:167" s="199" customFormat="1" ht="24.75" customHeight="1" x14ac:dyDescent="0.4">
      <c r="B132" s="207"/>
      <c r="C132" s="206"/>
      <c r="D132" s="206"/>
      <c r="E132" s="206"/>
      <c r="O132" s="207"/>
      <c r="P132" s="206"/>
      <c r="Q132" s="206"/>
      <c r="R132" s="206"/>
      <c r="AC132" s="206"/>
      <c r="AD132" s="206"/>
      <c r="AE132" s="207"/>
      <c r="AP132" s="206"/>
      <c r="AQ132" s="206"/>
      <c r="AR132" s="207"/>
      <c r="BB132" s="207"/>
      <c r="BC132" s="206"/>
      <c r="BD132" s="206"/>
      <c r="BE132" s="206"/>
      <c r="BO132" s="207"/>
      <c r="BP132" s="206"/>
      <c r="BQ132" s="206"/>
      <c r="BR132" s="206"/>
      <c r="CM132" s="214" t="str">
        <f>IFERROR(IF(AND('Classificação geral'!$J125="FEM",'Classificação geral'!$K125=1,'Classificação geral'!G125="PCT"),'Classificação geral'!A125,""),"")</f>
        <v/>
      </c>
      <c r="CN132" s="214" t="str">
        <f>IFERROR(IF(AND('Classificação geral'!$J125="FEM",'Classificação geral'!$K125=1,'Classificação geral'!G125="PCT"),'Classificação geral'!$B125,""),"")</f>
        <v/>
      </c>
      <c r="CO132" s="215" t="str">
        <f>IF($CN132='Classificação geral'!$B125,'Classificação geral'!$C125,"")</f>
        <v/>
      </c>
      <c r="CP132" s="215" t="str">
        <f>IF($CN132='Classificação geral'!$B125,'Classificação geral'!$D125,"")</f>
        <v/>
      </c>
      <c r="CQ132" s="215" t="str">
        <f>IF($CN132='Classificação geral'!$B125,'Classificação geral'!$J125,"")</f>
        <v/>
      </c>
      <c r="CR132" s="215" t="str">
        <f>IF($CQ132='Classificação geral'!$J125,'Classificação geral'!$K125,"")</f>
        <v/>
      </c>
      <c r="CS132" s="205" t="str">
        <f>IF($CR132='Classificação geral'!$K125,'Classificação geral'!$AG125,"")</f>
        <v/>
      </c>
      <c r="CT132" s="215" t="str">
        <f>IF($CR132='Classificação geral'!$K125,'Classificação geral'!$M125,"")</f>
        <v/>
      </c>
      <c r="CU132" s="215" t="str">
        <f>IF($CR132='Classificação geral'!$K125,'Classificação geral'!$N125,"")</f>
        <v/>
      </c>
      <c r="CV132" s="215" t="str">
        <f>IF($CR132='Classificação geral'!$K125,'Classificação geral'!$O125,"")</f>
        <v/>
      </c>
      <c r="CW132" s="309" t="str">
        <f>IF($CR132='Classificação geral'!$K125,'Classificação geral'!$AH125,"")</f>
        <v/>
      </c>
      <c r="CX132" s="216" t="str">
        <f>IFERROR(RANK(CW132,CW:CW,0)+ COUNTIF($CW$12:CW131,CW132),"")</f>
        <v/>
      </c>
      <c r="CY132" s="209" t="str">
        <f ca="1">IFERROR(RDEM(CX132,CX:CX,0),"")</f>
        <v/>
      </c>
      <c r="CZ132" s="214" t="str">
        <f>IFERROR(IF(AND('Classificação geral'!$J125="mas",'Classificação geral'!$K125=1,'Classificação geral'!$G125="pct"),'Classificação geral'!$A125,""),"")</f>
        <v/>
      </c>
      <c r="DA132" s="214" t="str">
        <f>IFERROR(IF(AND('Classificação geral'!$J125="mas",'Classificação geral'!$K125=1,'Classificação geral'!$G125="PCT"),'Classificação geral'!$B125,""),"")</f>
        <v/>
      </c>
      <c r="DB132" s="215" t="str">
        <f>IF($DA132='Classificação geral'!$B125,'Classificação geral'!$C125,"")</f>
        <v/>
      </c>
      <c r="DC132" s="215" t="str">
        <f>IF($DA132='Classificação geral'!$B125,'Classificação geral'!$D125,"")</f>
        <v/>
      </c>
      <c r="DD132" s="215" t="str">
        <f>IF($DA132='Classificação geral'!$B125,'Classificação geral'!$J125,"")</f>
        <v/>
      </c>
      <c r="DE132" s="214" t="str">
        <f>IFERROR(IF(AND($DD132="mas",'Classificação geral'!$K125=1),'Classificação geral'!K125,""),"")</f>
        <v/>
      </c>
      <c r="DF132" s="214" t="str">
        <f>IFERROR(IF(AND($DD132="mas",'Classificação geral'!$K125=1),'Classificação geral'!AG125,""),"")</f>
        <v/>
      </c>
      <c r="DG132" s="214" t="str">
        <f>IFERROR(IF(AND($DD132="mas",'Classificação geral'!$K125=1),'Classificação geral'!M125,""),"")</f>
        <v/>
      </c>
      <c r="DH132" s="214" t="str">
        <f>IFERROR(IF(AND($DD132="mas",'Classificação geral'!$K125=1),'Classificação geral'!N125,""),"")</f>
        <v/>
      </c>
      <c r="DI132" s="214" t="str">
        <f>IFERROR(IF(AND($DD132="mas",'Classificação geral'!$K125=1),'Classificação geral'!O125,""),"")</f>
        <v/>
      </c>
      <c r="DJ132" s="214" t="str">
        <f>IFERROR(IF(AND($DD132="mas",'Classificação geral'!$K125=1),'Classificação geral'!AH125,""),"")</f>
        <v/>
      </c>
      <c r="DK132" s="216" t="str">
        <f>IFERROR(RANK(DJ132,DJ119:DJ318,0)+ COUNTIF($DJ$12:DJ131,DJ132),"")</f>
        <v/>
      </c>
      <c r="DL132" s="209"/>
      <c r="DM132" s="214" t="str">
        <f>IFERROR(IF(AND('Classificação geral'!$J125="fem",'Classificação geral'!$K125=2,'Classificação geral'!$G125="pct"),'Classificação geral'!$A125,""),"")</f>
        <v/>
      </c>
      <c r="DN132" s="214" t="str">
        <f>IFERROR(IF(AND('Classificação geral'!$J125="fem",'Classificação geral'!$K125=2,'Classificação geral'!$G125="pct"),'Classificação geral'!$B125,""),"")</f>
        <v/>
      </c>
      <c r="DO132" s="215" t="str">
        <f>IF($DN132='Classificação geral'!$B125,'Classificação geral'!$C125,"")</f>
        <v/>
      </c>
      <c r="DP132" s="215" t="str">
        <f>IF($DN132='Classificação geral'!$B125,'Classificação geral'!$D125,"")</f>
        <v/>
      </c>
      <c r="DQ132" s="215" t="str">
        <f>IF($DN132='Classificação geral'!$B125,'Classificação geral'!$J125,"")</f>
        <v/>
      </c>
      <c r="DR132" s="214" t="str">
        <f>IFERROR(IF(AND($DQ132="fem",'Classificação geral'!$K125=2),'Classificação geral'!K125,""),"")</f>
        <v/>
      </c>
      <c r="DS132" s="214" t="str">
        <f>IFERROR(IF(AND($DQ132="fem",'Classificação geral'!$K125=2),'Classificação geral'!AG125,""),"")</f>
        <v/>
      </c>
      <c r="DT132" s="214" t="str">
        <f>IFERROR(IF(AND($DQ132="fem",'Classificação geral'!$K125=2),'Classificação geral'!M125,""),"")</f>
        <v/>
      </c>
      <c r="DU132" s="214" t="str">
        <f>IFERROR(IF(AND($DQ132="fem",'Classificação geral'!$K125=2),'Classificação geral'!N125,""),"")</f>
        <v/>
      </c>
      <c r="DV132" s="214" t="str">
        <f>IFERROR(IF(AND($DQ132="fem",'Classificação geral'!$K125=2),'Classificação geral'!O125,""),"")</f>
        <v/>
      </c>
      <c r="DW132" s="214" t="str">
        <f>IFERROR(IF(AND($DQ132="fem",'Classificação geral'!$K125=2),'Classificação geral'!AH125,""),"")</f>
        <v/>
      </c>
      <c r="DX132" s="216" t="str">
        <f>IFERROR(RANK(DW132,DW:DW,0)+ COUNTIF(DW$12:$DW130,DW132),"")</f>
        <v/>
      </c>
      <c r="DY132" s="209"/>
      <c r="DZ132" s="214" t="str">
        <f>IFERROR(IF(AND('Classificação geral'!$J125="mas",'Classificação geral'!$K125=2,'Classificação geral'!$G125="pct"),'Classificação geral'!$A125,""),"")</f>
        <v/>
      </c>
      <c r="EA132" s="214" t="str">
        <f>IFERROR(IF(AND('Classificação geral'!$J125="mas",'Classificação geral'!$K125=2,'Classificação geral'!$G125="pct"),'Classificação geral'!$B125,""),"")</f>
        <v/>
      </c>
      <c r="EB132" s="215" t="str">
        <f>IF($EA132='Classificação geral'!$B125,'Classificação geral'!$C125,"")</f>
        <v/>
      </c>
      <c r="EC132" s="215" t="str">
        <f>IF($EA132='Classificação geral'!$B125,'Classificação geral'!$D125,"")</f>
        <v/>
      </c>
      <c r="ED132" s="215" t="str">
        <f>IF($EA132='Classificação geral'!$B125,'Classificação geral'!$J125,"")</f>
        <v/>
      </c>
      <c r="EE132" s="214" t="str">
        <f>IFERROR(IF(AND($ED132="mas",'Classificação geral'!$K125=2),'Classificação geral'!K125,""),"")</f>
        <v/>
      </c>
      <c r="EF132" s="214" t="str">
        <f>IFERROR(IF(AND($ED132="mas",'Classificação geral'!$K125=2),'Classificação geral'!AG125,""),"")</f>
        <v/>
      </c>
      <c r="EG132" s="214" t="str">
        <f>IFERROR(IF(AND($ED132="mas",'Classificação geral'!$K125=2),'Classificação geral'!M125,""),"")</f>
        <v/>
      </c>
      <c r="EH132" s="214" t="str">
        <f>IFERROR(IF(AND($ED132="mas",'Classificação geral'!$K125=2),'Classificação geral'!N125,""),"")</f>
        <v/>
      </c>
      <c r="EI132" s="214" t="str">
        <f>IFERROR(IF(AND($ED132="mas",'Classificação geral'!$K125=2),'Classificação geral'!O125,""),"")</f>
        <v/>
      </c>
      <c r="EJ132" s="214" t="str">
        <f>IFERROR(IF(AND($ED132="mas",'Classificação geral'!$K125=2),'Classificação geral'!AH125,""),"")</f>
        <v/>
      </c>
      <c r="EK132" s="216" t="str">
        <f>IFERROR(RANK(EJ132,EJ:EJ,0)+ COUNTIF(EJ$12:$GJ$12,EJ132),"")</f>
        <v/>
      </c>
      <c r="EL132" s="209"/>
      <c r="EM132" s="214" t="str">
        <f>IFERROR(IF(AND('Classificação geral'!$J125="fem",'Classificação geral'!$K125=3,'Classificação geral'!$G125="pct"),'Classificação geral'!$A125,""),"")</f>
        <v/>
      </c>
      <c r="EN132" s="214" t="str">
        <f>IFERROR(IF(AND('Classificação geral'!$J125="fem",'Classificação geral'!$K125=3,'Classificação geral'!$G125="pct"),'Classificação geral'!$B125,""),"")</f>
        <v/>
      </c>
      <c r="EO132" s="215" t="str">
        <f>IF($EN132='Classificação geral'!$B125,'Classificação geral'!$C125,"")</f>
        <v/>
      </c>
      <c r="EP132" s="215" t="str">
        <f>IF($EN132='Classificação geral'!$B125,'Classificação geral'!$D125,"")</f>
        <v/>
      </c>
      <c r="EQ132" s="215" t="str">
        <f>IF($EN132='Classificação geral'!$B125,'Classificação geral'!$J125,"")</f>
        <v/>
      </c>
      <c r="ER132" s="215" t="str">
        <f>IF($EQ132='Classificação geral'!$J125,'Classificação geral'!$K125,"")</f>
        <v/>
      </c>
      <c r="ES132" s="215" t="str">
        <f>IF($ER132='Classificação geral'!$K125,'Classificação geral'!$AG125,"")</f>
        <v/>
      </c>
      <c r="ET132" s="215" t="str">
        <f>IF($ER132='Classificação geral'!$K125,'Classificação geral'!$M125,"")</f>
        <v/>
      </c>
      <c r="EU132" s="215" t="str">
        <f>IF($ER132='Classificação geral'!$K125,'Classificação geral'!$N125,"")</f>
        <v/>
      </c>
      <c r="EV132" s="215" t="str">
        <f>IF($ER132='Classificação geral'!$K125,'Classificação geral'!$O125,"")</f>
        <v/>
      </c>
      <c r="EW132" s="215" t="str">
        <f>IF($ER132='Classificação geral'!$K125,'Classificação geral'!$AH125,"")</f>
        <v/>
      </c>
      <c r="EX132" s="216" t="str">
        <f>IFERROR(RANK(EW132,EW:EW,0)+ COUNTIF(EW$12:$GW130,EW132),"")</f>
        <v/>
      </c>
      <c r="EY132" s="209"/>
      <c r="EZ132" s="214" t="str">
        <f>IFERROR(IF(AND('Classificação geral'!$J125="mas",'Classificação geral'!$K125=3,'Classificação geral'!$G125="PCT"),'Classificação geral'!$A125,""),"")</f>
        <v/>
      </c>
      <c r="FA132" s="214" t="str">
        <f>IFERROR(IF(AND('Classificação geral'!$J125="mas",'Classificação geral'!$K125=3,'Classificação geral'!$G125="PCT"),'Classificação geral'!$B125,""),"")</f>
        <v/>
      </c>
      <c r="FB132" s="215" t="str">
        <f>IF($FA132='Classificação geral'!$B125,'Classificação geral'!$C125,"")</f>
        <v/>
      </c>
      <c r="FC132" s="215" t="str">
        <f>IF($FA132='Classificação geral'!$B125,'Classificação geral'!$D125,"")</f>
        <v/>
      </c>
      <c r="FD132" s="215" t="str">
        <f>IF($FA132='Classificação geral'!$B125,'Classificação geral'!$J125,"")</f>
        <v/>
      </c>
      <c r="FE132" s="214" t="str">
        <f>IFERROR(IF(AND($FD132="mas",'Classificação geral'!$K125=3),'Classificação geral'!K125,""),"")</f>
        <v/>
      </c>
      <c r="FF132" s="214" t="str">
        <f>IFERROR(IF(AND($FD132="mas",'Classificação geral'!$K125=3),'Classificação geral'!AG125,""),"")</f>
        <v/>
      </c>
      <c r="FG132" s="214" t="str">
        <f>IFERROR(IF(AND($FD132="mas",'Classificação geral'!$K125=3),'Classificação geral'!M125,""),"")</f>
        <v/>
      </c>
      <c r="FH132" s="214" t="str">
        <f>IFERROR(IF(AND($FD132="mas",'Classificação geral'!$K125=3),'Classificação geral'!N125,""),"")</f>
        <v/>
      </c>
      <c r="FI132" s="214" t="str">
        <f>IFERROR(IF(AND($FD132="mas",'Classificação geral'!$K125=3),'Classificação geral'!O125,""),"")</f>
        <v/>
      </c>
      <c r="FJ132" s="214" t="str">
        <f>IFERROR(IF(AND($FD132="mas",'Classificação geral'!$K125=3),'Classificação geral'!AH125,""),"")</f>
        <v/>
      </c>
      <c r="FK132" s="216" t="str">
        <f>IFERROR(RANK(FJ132,FJ:FJ,0)+ COUNTIF(FJ$12:$FJ130,FJ132),"")</f>
        <v/>
      </c>
    </row>
    <row r="133" spans="2:167" s="199" customFormat="1" ht="24.75" customHeight="1" x14ac:dyDescent="0.4">
      <c r="B133" s="207"/>
      <c r="C133" s="206"/>
      <c r="D133" s="206"/>
      <c r="E133" s="206"/>
      <c r="O133" s="207"/>
      <c r="P133" s="206"/>
      <c r="Q133" s="206"/>
      <c r="R133" s="206"/>
      <c r="AC133" s="206"/>
      <c r="AD133" s="206"/>
      <c r="AE133" s="207"/>
      <c r="AP133" s="206"/>
      <c r="AQ133" s="206"/>
      <c r="AR133" s="207"/>
      <c r="BB133" s="207"/>
      <c r="BC133" s="206"/>
      <c r="BD133" s="206"/>
      <c r="BE133" s="206"/>
      <c r="BO133" s="207"/>
      <c r="BP133" s="206"/>
      <c r="BQ133" s="206"/>
      <c r="BR133" s="206"/>
      <c r="CM133" s="214" t="str">
        <f>IFERROR(IF(AND('Classificação geral'!$J126="FEM",'Classificação geral'!$K126=1,'Classificação geral'!G126="PCT"),'Classificação geral'!A126,""),"")</f>
        <v/>
      </c>
      <c r="CN133" s="214" t="str">
        <f>IFERROR(IF(AND('Classificação geral'!$J126="FEM",'Classificação geral'!$K126=1,'Classificação geral'!G126="PCT"),'Classificação geral'!$B126,""),"")</f>
        <v/>
      </c>
      <c r="CO133" s="215" t="str">
        <f>IF($CN133='Classificação geral'!$B126,'Classificação geral'!$C126,"")</f>
        <v/>
      </c>
      <c r="CP133" s="215" t="str">
        <f>IF($CN133='Classificação geral'!$B126,'Classificação geral'!$D126,"")</f>
        <v/>
      </c>
      <c r="CQ133" s="215" t="str">
        <f>IF($CN133='Classificação geral'!$B126,'Classificação geral'!$J126,"")</f>
        <v/>
      </c>
      <c r="CR133" s="215" t="str">
        <f>IF($CQ133='Classificação geral'!$J126,'Classificação geral'!$K126,"")</f>
        <v/>
      </c>
      <c r="CS133" s="205" t="str">
        <f>IF($CR133='Classificação geral'!$K126,'Classificação geral'!$AG126,"")</f>
        <v/>
      </c>
      <c r="CT133" s="215" t="str">
        <f>IF($CR133='Classificação geral'!$K126,'Classificação geral'!$M126,"")</f>
        <v/>
      </c>
      <c r="CU133" s="215" t="str">
        <f>IF($CR133='Classificação geral'!$K126,'Classificação geral'!$N126,"")</f>
        <v/>
      </c>
      <c r="CV133" s="215" t="str">
        <f>IF($CR133='Classificação geral'!$K126,'Classificação geral'!$O126,"")</f>
        <v/>
      </c>
      <c r="CW133" s="309" t="str">
        <f>IF($CR133='Classificação geral'!$K126,'Classificação geral'!$AH126,"")</f>
        <v/>
      </c>
      <c r="CX133" s="216" t="str">
        <f>IFERROR(RANK(CW133,CW:CW,0)+ COUNTIF($CW$12:CW132,CW133),"")</f>
        <v/>
      </c>
      <c r="CY133" s="209" t="str">
        <f ca="1">IFERROR(RDEM(CX133,CX:CX,0),"")</f>
        <v/>
      </c>
      <c r="CZ133" s="214" t="str">
        <f>IFERROR(IF(AND('Classificação geral'!$J126="mas",'Classificação geral'!$K126=1,'Classificação geral'!$G126="pct"),'Classificação geral'!$A126,""),"")</f>
        <v/>
      </c>
      <c r="DA133" s="214" t="str">
        <f>IFERROR(IF(AND('Classificação geral'!$J126="mas",'Classificação geral'!$K126=1,'Classificação geral'!$G126="PCT"),'Classificação geral'!$B126,""),"")</f>
        <v/>
      </c>
      <c r="DB133" s="215" t="str">
        <f>IF($DA133='Classificação geral'!$B126,'Classificação geral'!$C126,"")</f>
        <v/>
      </c>
      <c r="DC133" s="215" t="str">
        <f>IF($DA133='Classificação geral'!$B126,'Classificação geral'!$D126,"")</f>
        <v/>
      </c>
      <c r="DD133" s="215" t="str">
        <f>IF($DA133='Classificação geral'!$B126,'Classificação geral'!$J126,"")</f>
        <v/>
      </c>
      <c r="DE133" s="214" t="str">
        <f>IFERROR(IF(AND($DD133="mas",'Classificação geral'!$K126=1),'Classificação geral'!K126,""),"")</f>
        <v/>
      </c>
      <c r="DF133" s="214" t="str">
        <f>IFERROR(IF(AND($DD133="mas",'Classificação geral'!$K126=1),'Classificação geral'!AG126,""),"")</f>
        <v/>
      </c>
      <c r="DG133" s="214" t="str">
        <f>IFERROR(IF(AND($DD133="mas",'Classificação geral'!$K126=1),'Classificação geral'!M126,""),"")</f>
        <v/>
      </c>
      <c r="DH133" s="214" t="str">
        <f>IFERROR(IF(AND($DD133="mas",'Classificação geral'!$K126=1),'Classificação geral'!N126,""),"")</f>
        <v/>
      </c>
      <c r="DI133" s="214" t="str">
        <f>IFERROR(IF(AND($DD133="mas",'Classificação geral'!$K126=1),'Classificação geral'!O126,""),"")</f>
        <v/>
      </c>
      <c r="DJ133" s="214" t="str">
        <f>IFERROR(IF(AND($DD133="mas",'Classificação geral'!$K126=1),'Classificação geral'!AH126,""),"")</f>
        <v/>
      </c>
      <c r="DK133" s="216" t="str">
        <f>IFERROR(RANK(DJ133,DJ120:DJ319,0)+ COUNTIF($DJ$12:DJ132,DJ133),"")</f>
        <v/>
      </c>
      <c r="DL133" s="209"/>
      <c r="DM133" s="214" t="str">
        <f>IFERROR(IF(AND('Classificação geral'!$J126="fem",'Classificação geral'!$K126=2,'Classificação geral'!$G126="pct"),'Classificação geral'!$A126,""),"")</f>
        <v/>
      </c>
      <c r="DN133" s="214" t="str">
        <f>IFERROR(IF(AND('Classificação geral'!$J126="fem",'Classificação geral'!$K126=2,'Classificação geral'!$G126="pct"),'Classificação geral'!$B126,""),"")</f>
        <v/>
      </c>
      <c r="DO133" s="215" t="str">
        <f>IF($DN133='Classificação geral'!$B126,'Classificação geral'!$C126,"")</f>
        <v/>
      </c>
      <c r="DP133" s="215" t="str">
        <f>IF($DN133='Classificação geral'!$B126,'Classificação geral'!$D126,"")</f>
        <v/>
      </c>
      <c r="DQ133" s="215" t="str">
        <f>IF($DN133='Classificação geral'!$B126,'Classificação geral'!$J126,"")</f>
        <v/>
      </c>
      <c r="DR133" s="214" t="str">
        <f>IFERROR(IF(AND($DQ133="fem",'Classificação geral'!$K126=2),'Classificação geral'!K126,""),"")</f>
        <v/>
      </c>
      <c r="DS133" s="214" t="str">
        <f>IFERROR(IF(AND($DQ133="fem",'Classificação geral'!$K126=2),'Classificação geral'!AG126,""),"")</f>
        <v/>
      </c>
      <c r="DT133" s="214" t="str">
        <f>IFERROR(IF(AND($DQ133="fem",'Classificação geral'!$K126=2),'Classificação geral'!M126,""),"")</f>
        <v/>
      </c>
      <c r="DU133" s="214" t="str">
        <f>IFERROR(IF(AND($DQ133="fem",'Classificação geral'!$K126=2),'Classificação geral'!N126,""),"")</f>
        <v/>
      </c>
      <c r="DV133" s="214" t="str">
        <f>IFERROR(IF(AND($DQ133="fem",'Classificação geral'!$K126=2),'Classificação geral'!O126,""),"")</f>
        <v/>
      </c>
      <c r="DW133" s="214" t="str">
        <f>IFERROR(IF(AND($DQ133="fem",'Classificação geral'!$K126=2),'Classificação geral'!AH126,""),"")</f>
        <v/>
      </c>
      <c r="DX133" s="216" t="str">
        <f>IFERROR(RANK(DW133,DW:DW,0)+ COUNTIF(DW$12:$DW131,DW133),"")</f>
        <v/>
      </c>
      <c r="DY133" s="209"/>
      <c r="DZ133" s="214" t="str">
        <f>IFERROR(IF(AND('Classificação geral'!$J126="mas",'Classificação geral'!$K126=2,'Classificação geral'!$G126="pct"),'Classificação geral'!$A126,""),"")</f>
        <v/>
      </c>
      <c r="EA133" s="214" t="str">
        <f>IFERROR(IF(AND('Classificação geral'!$J126="mas",'Classificação geral'!$K126=2,'Classificação geral'!$G126="pct"),'Classificação geral'!$B126,""),"")</f>
        <v/>
      </c>
      <c r="EB133" s="215" t="str">
        <f>IF($EA133='Classificação geral'!$B126,'Classificação geral'!$C126,"")</f>
        <v/>
      </c>
      <c r="EC133" s="215" t="str">
        <f>IF($EA133='Classificação geral'!$B126,'Classificação geral'!$D126,"")</f>
        <v/>
      </c>
      <c r="ED133" s="215" t="str">
        <f>IF($EA133='Classificação geral'!$B126,'Classificação geral'!$J126,"")</f>
        <v/>
      </c>
      <c r="EE133" s="214" t="str">
        <f>IFERROR(IF(AND($ED133="mas",'Classificação geral'!$K126=2),'Classificação geral'!K126,""),"")</f>
        <v/>
      </c>
      <c r="EF133" s="214" t="str">
        <f>IFERROR(IF(AND($ED133="mas",'Classificação geral'!$K126=2),'Classificação geral'!AG126,""),"")</f>
        <v/>
      </c>
      <c r="EG133" s="214" t="str">
        <f>IFERROR(IF(AND($ED133="mas",'Classificação geral'!$K126=2),'Classificação geral'!M126,""),"")</f>
        <v/>
      </c>
      <c r="EH133" s="214" t="str">
        <f>IFERROR(IF(AND($ED133="mas",'Classificação geral'!$K126=2),'Classificação geral'!N126,""),"")</f>
        <v/>
      </c>
      <c r="EI133" s="214" t="str">
        <f>IFERROR(IF(AND($ED133="mas",'Classificação geral'!$K126=2),'Classificação geral'!O126,""),"")</f>
        <v/>
      </c>
      <c r="EJ133" s="214" t="str">
        <f>IFERROR(IF(AND($ED133="mas",'Classificação geral'!$K126=2),'Classificação geral'!AH126,""),"")</f>
        <v/>
      </c>
      <c r="EK133" s="216" t="str">
        <f>IFERROR(RANK(EJ133,EJ:EJ,0)+ COUNTIF(EJ$12:$GJ$12,EJ133),"")</f>
        <v/>
      </c>
      <c r="EL133" s="209"/>
      <c r="EM133" s="214" t="str">
        <f>IFERROR(IF(AND('Classificação geral'!$J126="fem",'Classificação geral'!$K126=3,'Classificação geral'!$G126="pct"),'Classificação geral'!$A126,""),"")</f>
        <v/>
      </c>
      <c r="EN133" s="214" t="str">
        <f>IFERROR(IF(AND('Classificação geral'!$J126="fem",'Classificação geral'!$K126=3,'Classificação geral'!$G126="pct"),'Classificação geral'!$B126,""),"")</f>
        <v/>
      </c>
      <c r="EO133" s="215" t="str">
        <f>IF($EN133='Classificação geral'!$B126,'Classificação geral'!$C126,"")</f>
        <v/>
      </c>
      <c r="EP133" s="215" t="str">
        <f>IF($EN133='Classificação geral'!$B126,'Classificação geral'!$D126,"")</f>
        <v/>
      </c>
      <c r="EQ133" s="215" t="str">
        <f>IF($EN133='Classificação geral'!$B126,'Classificação geral'!$J126,"")</f>
        <v/>
      </c>
      <c r="ER133" s="215" t="str">
        <f>IF($EQ133='Classificação geral'!$J126,'Classificação geral'!$K126,"")</f>
        <v/>
      </c>
      <c r="ES133" s="215" t="str">
        <f>IF($ER133='Classificação geral'!$K126,'Classificação geral'!$AG126,"")</f>
        <v/>
      </c>
      <c r="ET133" s="215" t="str">
        <f>IF($ER133='Classificação geral'!$K126,'Classificação geral'!$M126,"")</f>
        <v/>
      </c>
      <c r="EU133" s="215" t="str">
        <f>IF($ER133='Classificação geral'!$K126,'Classificação geral'!$N126,"")</f>
        <v/>
      </c>
      <c r="EV133" s="215" t="str">
        <f>IF($ER133='Classificação geral'!$K126,'Classificação geral'!$O126,"")</f>
        <v/>
      </c>
      <c r="EW133" s="215" t="str">
        <f>IF($ER133='Classificação geral'!$K126,'Classificação geral'!$AH126,"")</f>
        <v/>
      </c>
      <c r="EX133" s="216" t="str">
        <f>IFERROR(RANK(EW133,EW:EW,0)+ COUNTIF(EW$12:$GW131,EW133),"")</f>
        <v/>
      </c>
      <c r="EY133" s="209"/>
      <c r="EZ133" s="214" t="str">
        <f>IFERROR(IF(AND('Classificação geral'!$J126="mas",'Classificação geral'!$K126=3,'Classificação geral'!$G126="PCT"),'Classificação geral'!$A126,""),"")</f>
        <v/>
      </c>
      <c r="FA133" s="214" t="str">
        <f>IFERROR(IF(AND('Classificação geral'!$J126="mas",'Classificação geral'!$K126=3,'Classificação geral'!$G126="PCT"),'Classificação geral'!$B126,""),"")</f>
        <v/>
      </c>
      <c r="FB133" s="215" t="str">
        <f>IF($FA133='Classificação geral'!$B126,'Classificação geral'!$C126,"")</f>
        <v/>
      </c>
      <c r="FC133" s="215" t="str">
        <f>IF($FA133='Classificação geral'!$B126,'Classificação geral'!$D126,"")</f>
        <v/>
      </c>
      <c r="FD133" s="215" t="str">
        <f>IF($FA133='Classificação geral'!$B126,'Classificação geral'!$J126,"")</f>
        <v/>
      </c>
      <c r="FE133" s="214" t="str">
        <f>IFERROR(IF(AND($FD133="mas",'Classificação geral'!$K126=3),'Classificação geral'!K126,""),"")</f>
        <v/>
      </c>
      <c r="FF133" s="214" t="str">
        <f>IFERROR(IF(AND($FD133="mas",'Classificação geral'!$K126=3),'Classificação geral'!AG126,""),"")</f>
        <v/>
      </c>
      <c r="FG133" s="214" t="str">
        <f>IFERROR(IF(AND($FD133="mas",'Classificação geral'!$K126=3),'Classificação geral'!M126,""),"")</f>
        <v/>
      </c>
      <c r="FH133" s="214" t="str">
        <f>IFERROR(IF(AND($FD133="mas",'Classificação geral'!$K126=3),'Classificação geral'!N126,""),"")</f>
        <v/>
      </c>
      <c r="FI133" s="214" t="str">
        <f>IFERROR(IF(AND($FD133="mas",'Classificação geral'!$K126=3),'Classificação geral'!O126,""),"")</f>
        <v/>
      </c>
      <c r="FJ133" s="214" t="str">
        <f>IFERROR(IF(AND($FD133="mas",'Classificação geral'!$K126=3),'Classificação geral'!AH126,""),"")</f>
        <v/>
      </c>
      <c r="FK133" s="216" t="str">
        <f>IFERROR(RANK(FJ133,FJ:FJ,0)+ COUNTIF(FJ$12:$FJ131,FJ133),"")</f>
        <v/>
      </c>
    </row>
    <row r="134" spans="2:167" ht="24.75" customHeight="1" x14ac:dyDescent="0.35">
      <c r="CM134" s="214" t="str">
        <f>IFERROR(IF(AND('Classificação geral'!$J127="FEM",'Classificação geral'!$K127=1,'Classificação geral'!G127="PCT"),'Classificação geral'!A127,""),"")</f>
        <v/>
      </c>
      <c r="CN134" s="214" t="str">
        <f>IFERROR(IF(AND('Classificação geral'!$J127="FEM",'Classificação geral'!$K127=1,'Classificação geral'!G127="PCT"),'Classificação geral'!$B127,""),"")</f>
        <v/>
      </c>
      <c r="CO134" s="215" t="str">
        <f>IF($CN134='Classificação geral'!$B127,'Classificação geral'!$C127,"")</f>
        <v/>
      </c>
      <c r="CP134" s="215" t="str">
        <f>IF($CN134='Classificação geral'!$B127,'Classificação geral'!$D127,"")</f>
        <v/>
      </c>
      <c r="CQ134" s="215" t="str">
        <f>IF($CN134='Classificação geral'!$B127,'Classificação geral'!$J127,"")</f>
        <v/>
      </c>
      <c r="CR134" s="215" t="str">
        <f>IF($CQ134='Classificação geral'!$J127,'Classificação geral'!$K127,"")</f>
        <v/>
      </c>
      <c r="CS134" s="205" t="str">
        <f>IF($CR134='Classificação geral'!$K127,'Classificação geral'!$AG127,"")</f>
        <v/>
      </c>
      <c r="CT134" s="215" t="str">
        <f>IF($CR134='Classificação geral'!$K127,'Classificação geral'!$M127,"")</f>
        <v/>
      </c>
      <c r="CU134" s="215" t="str">
        <f>IF($CR134='Classificação geral'!$K127,'Classificação geral'!$N127,"")</f>
        <v/>
      </c>
      <c r="CV134" s="215" t="str">
        <f>IF($CR134='Classificação geral'!$K127,'Classificação geral'!$O127,"")</f>
        <v/>
      </c>
      <c r="CW134" s="309" t="str">
        <f>IF($CR134='Classificação geral'!$K127,'Classificação geral'!$AH127,"")</f>
        <v/>
      </c>
      <c r="CX134" s="216" t="str">
        <f>IFERROR(RANK(CW134,CW:CW,0)+ COUNTIF($CW$12:CW133,CW134),"")</f>
        <v/>
      </c>
      <c r="CY134" s="209" t="str">
        <f ca="1">IFERROR(RDEM(CX134,CX:CX,0),"")</f>
        <v/>
      </c>
      <c r="CZ134" s="214" t="str">
        <f>IFERROR(IF(AND('Classificação geral'!$J127="mas",'Classificação geral'!$K127=1,'Classificação geral'!$G127="pct"),'Classificação geral'!$A127,""),"")</f>
        <v/>
      </c>
      <c r="DA134" s="214" t="str">
        <f>IFERROR(IF(AND('Classificação geral'!$J127="mas",'Classificação geral'!$K127=1,'Classificação geral'!$G127="PCT"),'Classificação geral'!$B127,""),"")</f>
        <v/>
      </c>
      <c r="DB134" s="215" t="str">
        <f>IF($DA134='Classificação geral'!$B127,'Classificação geral'!$C127,"")</f>
        <v/>
      </c>
      <c r="DC134" s="215" t="str">
        <f>IF($DA134='Classificação geral'!$B127,'Classificação geral'!$D127,"")</f>
        <v/>
      </c>
      <c r="DD134" s="215" t="str">
        <f>IF($DA134='Classificação geral'!$B127,'Classificação geral'!$J127,"")</f>
        <v/>
      </c>
      <c r="DE134" s="214" t="str">
        <f>IFERROR(IF(AND($DD134="mas",'Classificação geral'!$K127=1),'Classificação geral'!K127,""),"")</f>
        <v/>
      </c>
      <c r="DF134" s="214" t="str">
        <f>IFERROR(IF(AND($DD134="mas",'Classificação geral'!$K127=1),'Classificação geral'!AG127,""),"")</f>
        <v/>
      </c>
      <c r="DG134" s="214" t="str">
        <f>IFERROR(IF(AND($DD134="mas",'Classificação geral'!$K127=1),'Classificação geral'!M127,""),"")</f>
        <v/>
      </c>
      <c r="DH134" s="214" t="str">
        <f>IFERROR(IF(AND($DD134="mas",'Classificação geral'!$K127=1),'Classificação geral'!N127,""),"")</f>
        <v/>
      </c>
      <c r="DI134" s="214" t="str">
        <f>IFERROR(IF(AND($DD134="mas",'Classificação geral'!$K127=1),'Classificação geral'!O127,""),"")</f>
        <v/>
      </c>
      <c r="DJ134" s="214" t="str">
        <f>IFERROR(IF(AND($DD134="mas",'Classificação geral'!$K127=1),'Classificação geral'!AH127,""),"")</f>
        <v/>
      </c>
      <c r="DK134" s="216" t="str">
        <f>IFERROR(RANK(DJ134,DJ121:DJ320,0)+ COUNTIF($DJ$12:DJ133,DJ134),"")</f>
        <v/>
      </c>
      <c r="DL134" s="209"/>
      <c r="DM134" s="214" t="str">
        <f>IFERROR(IF(AND('Classificação geral'!$J127="fem",'Classificação geral'!$K127=2,'Classificação geral'!$G127="pct"),'Classificação geral'!$A127,""),"")</f>
        <v/>
      </c>
      <c r="DN134" s="214" t="str">
        <f>IFERROR(IF(AND('Classificação geral'!$J127="fem",'Classificação geral'!$K127=2,'Classificação geral'!$G127="pct"),'Classificação geral'!$B127,""),"")</f>
        <v/>
      </c>
      <c r="DO134" s="215" t="str">
        <f>IF($DN134='Classificação geral'!$B127,'Classificação geral'!$C127,"")</f>
        <v/>
      </c>
      <c r="DP134" s="215" t="str">
        <f>IF($DN134='Classificação geral'!$B127,'Classificação geral'!$D127,"")</f>
        <v/>
      </c>
      <c r="DQ134" s="215" t="str">
        <f>IF($DN134='Classificação geral'!$B127,'Classificação geral'!$J127,"")</f>
        <v/>
      </c>
      <c r="DR134" s="214" t="str">
        <f>IFERROR(IF(AND($DQ134="fem",'Classificação geral'!$K127=2),'Classificação geral'!K127,""),"")</f>
        <v/>
      </c>
      <c r="DS134" s="214" t="str">
        <f>IFERROR(IF(AND($DQ134="fem",'Classificação geral'!$K127=2),'Classificação geral'!AG127,""),"")</f>
        <v/>
      </c>
      <c r="DT134" s="214" t="str">
        <f>IFERROR(IF(AND($DQ134="fem",'Classificação geral'!$K127=2),'Classificação geral'!M127,""),"")</f>
        <v/>
      </c>
      <c r="DU134" s="214" t="str">
        <f>IFERROR(IF(AND($DQ134="fem",'Classificação geral'!$K127=2),'Classificação geral'!N127,""),"")</f>
        <v/>
      </c>
      <c r="DV134" s="214" t="str">
        <f>IFERROR(IF(AND($DQ134="fem",'Classificação geral'!$K127=2),'Classificação geral'!O127,""),"")</f>
        <v/>
      </c>
      <c r="DW134" s="214" t="str">
        <f>IFERROR(IF(AND($DQ134="fem",'Classificação geral'!$K127=2),'Classificação geral'!AH127,""),"")</f>
        <v/>
      </c>
      <c r="DX134" s="216" t="str">
        <f>IFERROR(RANK(DW134,DW:DW,0)+ COUNTIF(DW$12:$DW132,DW134),"")</f>
        <v/>
      </c>
      <c r="DY134" s="209"/>
      <c r="DZ134" s="214" t="str">
        <f>IFERROR(IF(AND('Classificação geral'!$J127="mas",'Classificação geral'!$K127=2,'Classificação geral'!$G127="pct"),'Classificação geral'!$A127,""),"")</f>
        <v/>
      </c>
      <c r="EA134" s="214" t="str">
        <f>IFERROR(IF(AND('Classificação geral'!$J127="mas",'Classificação geral'!$K127=2,'Classificação geral'!$G127="pct"),'Classificação geral'!$B127,""),"")</f>
        <v/>
      </c>
      <c r="EB134" s="215" t="str">
        <f>IF($EA134='Classificação geral'!$B127,'Classificação geral'!$C127,"")</f>
        <v/>
      </c>
      <c r="EC134" s="215" t="str">
        <f>IF($EA134='Classificação geral'!$B127,'Classificação geral'!$D127,"")</f>
        <v/>
      </c>
      <c r="ED134" s="215" t="str">
        <f>IF($EA134='Classificação geral'!$B127,'Classificação geral'!$J127,"")</f>
        <v/>
      </c>
      <c r="EE134" s="214" t="str">
        <f>IFERROR(IF(AND($ED134="mas",'Classificação geral'!$K127=2),'Classificação geral'!K127,""),"")</f>
        <v/>
      </c>
      <c r="EF134" s="214" t="str">
        <f>IFERROR(IF(AND($ED134="mas",'Classificação geral'!$K127=2),'Classificação geral'!AG127,""),"")</f>
        <v/>
      </c>
      <c r="EG134" s="214" t="str">
        <f>IFERROR(IF(AND($ED134="mas",'Classificação geral'!$K127=2),'Classificação geral'!M127,""),"")</f>
        <v/>
      </c>
      <c r="EH134" s="214" t="str">
        <f>IFERROR(IF(AND($ED134="mas",'Classificação geral'!$K127=2),'Classificação geral'!N127,""),"")</f>
        <v/>
      </c>
      <c r="EI134" s="214" t="str">
        <f>IFERROR(IF(AND($ED134="mas",'Classificação geral'!$K127=2),'Classificação geral'!O127,""),"")</f>
        <v/>
      </c>
      <c r="EJ134" s="214" t="str">
        <f>IFERROR(IF(AND($ED134="mas",'Classificação geral'!$K127=2),'Classificação geral'!AH127,""),"")</f>
        <v/>
      </c>
      <c r="EK134" s="216" t="str">
        <f>IFERROR(RANK(EJ134,EJ:EJ,0)+ COUNTIF(EJ$12:$GJ$12,EJ134),"")</f>
        <v/>
      </c>
      <c r="EL134" s="209"/>
      <c r="EM134" s="214" t="str">
        <f>IFERROR(IF(AND('Classificação geral'!$J127="fem",'Classificação geral'!$K127=3,'Classificação geral'!$G127="pct"),'Classificação geral'!$A127,""),"")</f>
        <v/>
      </c>
      <c r="EN134" s="214" t="str">
        <f>IFERROR(IF(AND('Classificação geral'!$J127="fem",'Classificação geral'!$K127=3,'Classificação geral'!$G127="pct"),'Classificação geral'!$B127,""),"")</f>
        <v/>
      </c>
      <c r="EO134" s="215" t="str">
        <f>IF($EN134='Classificação geral'!$B127,'Classificação geral'!$C127,"")</f>
        <v/>
      </c>
      <c r="EP134" s="215" t="str">
        <f>IF($EN134='Classificação geral'!$B127,'Classificação geral'!$D127,"")</f>
        <v/>
      </c>
      <c r="EQ134" s="215" t="str">
        <f>IF($EN134='Classificação geral'!$B127,'Classificação geral'!$J127,"")</f>
        <v/>
      </c>
      <c r="ER134" s="215" t="str">
        <f>IF($EQ134='Classificação geral'!$J127,'Classificação geral'!$K127,"")</f>
        <v/>
      </c>
      <c r="ES134" s="215" t="str">
        <f>IF($ER134='Classificação geral'!$K127,'Classificação geral'!$AG127,"")</f>
        <v/>
      </c>
      <c r="ET134" s="215" t="str">
        <f>IF($ER134='Classificação geral'!$K127,'Classificação geral'!$M127,"")</f>
        <v/>
      </c>
      <c r="EU134" s="215" t="str">
        <f>IF($ER134='Classificação geral'!$K127,'Classificação geral'!$N127,"")</f>
        <v/>
      </c>
      <c r="EV134" s="215" t="str">
        <f>IF($ER134='Classificação geral'!$K127,'Classificação geral'!$O127,"")</f>
        <v/>
      </c>
      <c r="EW134" s="215" t="str">
        <f>IF($ER134='Classificação geral'!$K127,'Classificação geral'!$AH127,"")</f>
        <v/>
      </c>
      <c r="EX134" s="216" t="str">
        <f>IFERROR(RANK(EW134,EW:EW,0)+ COUNTIF(EW$12:$GW132,EW134),"")</f>
        <v/>
      </c>
      <c r="EY134" s="209"/>
      <c r="EZ134" s="214" t="str">
        <f>IFERROR(IF(AND('Classificação geral'!$J127="mas",'Classificação geral'!$K127=3,'Classificação geral'!$G127="PCT"),'Classificação geral'!$A127,""),"")</f>
        <v/>
      </c>
      <c r="FA134" s="214" t="str">
        <f>IFERROR(IF(AND('Classificação geral'!$J127="mas",'Classificação geral'!$K127=3,'Classificação geral'!$G127="PCT"),'Classificação geral'!$B127,""),"")</f>
        <v/>
      </c>
      <c r="FB134" s="215" t="str">
        <f>IF($FA134='Classificação geral'!$B127,'Classificação geral'!$C127,"")</f>
        <v/>
      </c>
      <c r="FC134" s="215" t="str">
        <f>IF($FA134='Classificação geral'!$B127,'Classificação geral'!$D127,"")</f>
        <v/>
      </c>
      <c r="FD134" s="215" t="str">
        <f>IF($FA134='Classificação geral'!$B127,'Classificação geral'!$J127,"")</f>
        <v/>
      </c>
      <c r="FE134" s="214" t="str">
        <f>IFERROR(IF(AND($FD134="mas",'Classificação geral'!$K127=3),'Classificação geral'!K127,""),"")</f>
        <v/>
      </c>
      <c r="FF134" s="214" t="str">
        <f>IFERROR(IF(AND($FD134="mas",'Classificação geral'!$K127=3),'Classificação geral'!AG127,""),"")</f>
        <v/>
      </c>
      <c r="FG134" s="214" t="str">
        <f>IFERROR(IF(AND($FD134="mas",'Classificação geral'!$K127=3),'Classificação geral'!M127,""),"")</f>
        <v/>
      </c>
      <c r="FH134" s="214" t="str">
        <f>IFERROR(IF(AND($FD134="mas",'Classificação geral'!$K127=3),'Classificação geral'!N127,""),"")</f>
        <v/>
      </c>
      <c r="FI134" s="214" t="str">
        <f>IFERROR(IF(AND($FD134="mas",'Classificação geral'!$K127=3),'Classificação geral'!O127,""),"")</f>
        <v/>
      </c>
      <c r="FJ134" s="214" t="str">
        <f>IFERROR(IF(AND($FD134="mas",'Classificação geral'!$K127=3),'Classificação geral'!AH127,""),"")</f>
        <v/>
      </c>
      <c r="FK134" s="216" t="str">
        <f>IFERROR(RANK(FJ134,FJ:FJ,0)+ COUNTIF(FJ$12:$FJ132,FJ134),"")</f>
        <v/>
      </c>
    </row>
    <row r="135" spans="2:167" ht="24.75" customHeight="1" x14ac:dyDescent="0.35">
      <c r="CM135" s="214" t="str">
        <f>IFERROR(IF(AND('Classificação geral'!$J128="FEM",'Classificação geral'!$K128=1,'Classificação geral'!G128="PCT"),'Classificação geral'!A128,""),"")</f>
        <v/>
      </c>
      <c r="CN135" s="214" t="str">
        <f>IFERROR(IF(AND('Classificação geral'!$J128="FEM",'Classificação geral'!$K128=1,'Classificação geral'!G128="PCT"),'Classificação geral'!$B128,""),"")</f>
        <v/>
      </c>
      <c r="CO135" s="215" t="str">
        <f>IF($CN135='Classificação geral'!$B128,'Classificação geral'!$C128,"")</f>
        <v/>
      </c>
      <c r="CP135" s="215" t="str">
        <f>IF($CN135='Classificação geral'!$B128,'Classificação geral'!$D128,"")</f>
        <v/>
      </c>
      <c r="CQ135" s="215" t="str">
        <f>IF($CN135='Classificação geral'!$B128,'Classificação geral'!$J128,"")</f>
        <v/>
      </c>
      <c r="CR135" s="215" t="str">
        <f>IF($CQ135='Classificação geral'!$J128,'Classificação geral'!$K128,"")</f>
        <v/>
      </c>
      <c r="CS135" s="205" t="str">
        <f>IF($CR135='Classificação geral'!$K128,'Classificação geral'!$AG128,"")</f>
        <v/>
      </c>
      <c r="CT135" s="215" t="str">
        <f>IF($CR135='Classificação geral'!$K128,'Classificação geral'!$M128,"")</f>
        <v/>
      </c>
      <c r="CU135" s="215" t="str">
        <f>IF($CR135='Classificação geral'!$K128,'Classificação geral'!$N128,"")</f>
        <v/>
      </c>
      <c r="CV135" s="215" t="str">
        <f>IF($CR135='Classificação geral'!$K128,'Classificação geral'!$O128,"")</f>
        <v/>
      </c>
      <c r="CW135" s="309" t="str">
        <f>IF($CR135='Classificação geral'!$K128,'Classificação geral'!$AH128,"")</f>
        <v/>
      </c>
      <c r="CX135" s="216" t="str">
        <f>IFERROR(RANK(CW135,CW:CW,0)+ COUNTIF($CW$12:CW134,CW135),"")</f>
        <v/>
      </c>
      <c r="CY135" s="209" t="str">
        <f ca="1">IFERROR(RDEM(CX135,CX:CX,0),"")</f>
        <v/>
      </c>
      <c r="CZ135" s="214" t="str">
        <f>IFERROR(IF(AND('Classificação geral'!$J128="mas",'Classificação geral'!$K128=1,'Classificação geral'!$G128="pct"),'Classificação geral'!$A128,""),"")</f>
        <v/>
      </c>
      <c r="DA135" s="214" t="str">
        <f>IFERROR(IF(AND('Classificação geral'!$J128="mas",'Classificação geral'!$K128=1,'Classificação geral'!$G128="PCT"),'Classificação geral'!$B128,""),"")</f>
        <v/>
      </c>
      <c r="DB135" s="215" t="str">
        <f>IF($DA135='Classificação geral'!$B128,'Classificação geral'!$C128,"")</f>
        <v/>
      </c>
      <c r="DC135" s="215" t="str">
        <f>IF($DA135='Classificação geral'!$B128,'Classificação geral'!$D128,"")</f>
        <v/>
      </c>
      <c r="DD135" s="215" t="str">
        <f>IF($DA135='Classificação geral'!$B128,'Classificação geral'!$J128,"")</f>
        <v/>
      </c>
      <c r="DE135" s="214" t="str">
        <f>IFERROR(IF(AND($DD135="mas",'Classificação geral'!$K128=1),'Classificação geral'!K128,""),"")</f>
        <v/>
      </c>
      <c r="DF135" s="214" t="str">
        <f>IFERROR(IF(AND($DD135="mas",'Classificação geral'!$K128=1),'Classificação geral'!AG128,""),"")</f>
        <v/>
      </c>
      <c r="DG135" s="214" t="str">
        <f>IFERROR(IF(AND($DD135="mas",'Classificação geral'!$K128=1),'Classificação geral'!M128,""),"")</f>
        <v/>
      </c>
      <c r="DH135" s="214" t="str">
        <f>IFERROR(IF(AND($DD135="mas",'Classificação geral'!$K128=1),'Classificação geral'!N128,""),"")</f>
        <v/>
      </c>
      <c r="DI135" s="214" t="str">
        <f>IFERROR(IF(AND($DD135="mas",'Classificação geral'!$K128=1),'Classificação geral'!O128,""),"")</f>
        <v/>
      </c>
      <c r="DJ135" s="214" t="str">
        <f>IFERROR(IF(AND($DD135="mas",'Classificação geral'!$K128=1),'Classificação geral'!AH128,""),"")</f>
        <v/>
      </c>
      <c r="DK135" s="216" t="str">
        <f>IFERROR(RANK(DJ135,DJ122:DJ321,0)+ COUNTIF($DJ$12:DJ134,DJ135),"")</f>
        <v/>
      </c>
      <c r="DL135" s="209"/>
      <c r="DM135" s="214" t="str">
        <f>IFERROR(IF(AND('Classificação geral'!$J128="fem",'Classificação geral'!$K128=2,'Classificação geral'!$G128="pct"),'Classificação geral'!$A128,""),"")</f>
        <v/>
      </c>
      <c r="DN135" s="214" t="str">
        <f>IFERROR(IF(AND('Classificação geral'!$J128="fem",'Classificação geral'!$K128=2,'Classificação geral'!$G128="pct"),'Classificação geral'!$B128,""),"")</f>
        <v/>
      </c>
      <c r="DO135" s="215" t="str">
        <f>IF($DN135='Classificação geral'!$B128,'Classificação geral'!$C128,"")</f>
        <v/>
      </c>
      <c r="DP135" s="215" t="str">
        <f>IF($DN135='Classificação geral'!$B128,'Classificação geral'!$D128,"")</f>
        <v/>
      </c>
      <c r="DQ135" s="215" t="str">
        <f>IF($DN135='Classificação geral'!$B128,'Classificação geral'!$J128,"")</f>
        <v/>
      </c>
      <c r="DR135" s="214" t="str">
        <f>IFERROR(IF(AND($DQ135="fem",'Classificação geral'!$K128=2),'Classificação geral'!K128,""),"")</f>
        <v/>
      </c>
      <c r="DS135" s="214" t="str">
        <f>IFERROR(IF(AND($DQ135="fem",'Classificação geral'!$K128=2),'Classificação geral'!AG128,""),"")</f>
        <v/>
      </c>
      <c r="DT135" s="214" t="str">
        <f>IFERROR(IF(AND($DQ135="fem",'Classificação geral'!$K128=2),'Classificação geral'!M128,""),"")</f>
        <v/>
      </c>
      <c r="DU135" s="214" t="str">
        <f>IFERROR(IF(AND($DQ135="fem",'Classificação geral'!$K128=2),'Classificação geral'!N128,""),"")</f>
        <v/>
      </c>
      <c r="DV135" s="214" t="str">
        <f>IFERROR(IF(AND($DQ135="fem",'Classificação geral'!$K128=2),'Classificação geral'!O128,""),"")</f>
        <v/>
      </c>
      <c r="DW135" s="214" t="str">
        <f>IFERROR(IF(AND($DQ135="fem",'Classificação geral'!$K128=2),'Classificação geral'!AH128,""),"")</f>
        <v/>
      </c>
      <c r="DX135" s="216" t="str">
        <f>IFERROR(RANK(DW135,DW:DW,0)+ COUNTIF(DW$12:$DW133,DW135),"")</f>
        <v/>
      </c>
      <c r="DY135" s="209"/>
      <c r="DZ135" s="214" t="str">
        <f>IFERROR(IF(AND('Classificação geral'!$J128="mas",'Classificação geral'!$K128=2,'Classificação geral'!$G128="pct"),'Classificação geral'!$A128,""),"")</f>
        <v/>
      </c>
      <c r="EA135" s="214" t="str">
        <f>IFERROR(IF(AND('Classificação geral'!$J128="mas",'Classificação geral'!$K128=2,'Classificação geral'!$G128="pct"),'Classificação geral'!$B128,""),"")</f>
        <v/>
      </c>
      <c r="EB135" s="215" t="str">
        <f>IF($EA135='Classificação geral'!$B128,'Classificação geral'!$C128,"")</f>
        <v/>
      </c>
      <c r="EC135" s="215" t="str">
        <f>IF($EA135='Classificação geral'!$B128,'Classificação geral'!$D128,"")</f>
        <v/>
      </c>
      <c r="ED135" s="215" t="str">
        <f>IF($EA135='Classificação geral'!$B128,'Classificação geral'!$J128,"")</f>
        <v/>
      </c>
      <c r="EE135" s="214" t="str">
        <f>IFERROR(IF(AND($ED135="mas",'Classificação geral'!$K128=2),'Classificação geral'!K128,""),"")</f>
        <v/>
      </c>
      <c r="EF135" s="214" t="str">
        <f>IFERROR(IF(AND($ED135="mas",'Classificação geral'!$K128=2),'Classificação geral'!AG128,""),"")</f>
        <v/>
      </c>
      <c r="EG135" s="214" t="str">
        <f>IFERROR(IF(AND($ED135="mas",'Classificação geral'!$K128=2),'Classificação geral'!M128,""),"")</f>
        <v/>
      </c>
      <c r="EH135" s="214" t="str">
        <f>IFERROR(IF(AND($ED135="mas",'Classificação geral'!$K128=2),'Classificação geral'!N128,""),"")</f>
        <v/>
      </c>
      <c r="EI135" s="214" t="str">
        <f>IFERROR(IF(AND($ED135="mas",'Classificação geral'!$K128=2),'Classificação geral'!O128,""),"")</f>
        <v/>
      </c>
      <c r="EJ135" s="214" t="str">
        <f>IFERROR(IF(AND($ED135="mas",'Classificação geral'!$K128=2),'Classificação geral'!AH128,""),"")</f>
        <v/>
      </c>
      <c r="EK135" s="216" t="str">
        <f>IFERROR(RANK(EJ135,EJ:EJ,0)+ COUNTIF(EJ$12:$GJ$12,EJ135),"")</f>
        <v/>
      </c>
      <c r="EL135" s="209"/>
      <c r="EM135" s="214" t="str">
        <f>IFERROR(IF(AND('Classificação geral'!$J128="fem",'Classificação geral'!$K128=3,'Classificação geral'!$G128="pct"),'Classificação geral'!$A128,""),"")</f>
        <v/>
      </c>
      <c r="EN135" s="214" t="str">
        <f>IFERROR(IF(AND('Classificação geral'!$J128="fem",'Classificação geral'!$K128=3,'Classificação geral'!$G128="pct"),'Classificação geral'!$B128,""),"")</f>
        <v/>
      </c>
      <c r="EO135" s="215" t="str">
        <f>IF($EN135='Classificação geral'!$B128,'Classificação geral'!$C128,"")</f>
        <v/>
      </c>
      <c r="EP135" s="215" t="str">
        <f>IF($EN135='Classificação geral'!$B128,'Classificação geral'!$D128,"")</f>
        <v/>
      </c>
      <c r="EQ135" s="215" t="str">
        <f>IF($EN135='Classificação geral'!$B128,'Classificação geral'!$J128,"")</f>
        <v/>
      </c>
      <c r="ER135" s="215" t="str">
        <f>IF($EQ135='Classificação geral'!$J128,'Classificação geral'!$K128,"")</f>
        <v/>
      </c>
      <c r="ES135" s="215" t="str">
        <f>IF($ER135='Classificação geral'!$K128,'Classificação geral'!$AG128,"")</f>
        <v/>
      </c>
      <c r="ET135" s="215" t="str">
        <f>IF($ER135='Classificação geral'!$K128,'Classificação geral'!$M128,"")</f>
        <v/>
      </c>
      <c r="EU135" s="215" t="str">
        <f>IF($ER135='Classificação geral'!$K128,'Classificação geral'!$N128,"")</f>
        <v/>
      </c>
      <c r="EV135" s="215" t="str">
        <f>IF($ER135='Classificação geral'!$K128,'Classificação geral'!$O128,"")</f>
        <v/>
      </c>
      <c r="EW135" s="215" t="str">
        <f>IF($ER135='Classificação geral'!$K128,'Classificação geral'!$AH128,"")</f>
        <v/>
      </c>
      <c r="EX135" s="216" t="str">
        <f>IFERROR(RANK(EW135,EW:EW,0)+ COUNTIF(EW$12:$GW133,EW135),"")</f>
        <v/>
      </c>
      <c r="EY135" s="209"/>
      <c r="EZ135" s="214" t="str">
        <f>IFERROR(IF(AND('Classificação geral'!$J128="mas",'Classificação geral'!$K128=3,'Classificação geral'!$G128="PCT"),'Classificação geral'!$A128,""),"")</f>
        <v/>
      </c>
      <c r="FA135" s="214" t="str">
        <f>IFERROR(IF(AND('Classificação geral'!$J128="mas",'Classificação geral'!$K128=3,'Classificação geral'!$G128="PCT"),'Classificação geral'!$B128,""),"")</f>
        <v/>
      </c>
      <c r="FB135" s="215" t="str">
        <f>IF($FA135='Classificação geral'!$B128,'Classificação geral'!$C128,"")</f>
        <v/>
      </c>
      <c r="FC135" s="215" t="str">
        <f>IF($FA135='Classificação geral'!$B128,'Classificação geral'!$D128,"")</f>
        <v/>
      </c>
      <c r="FD135" s="215" t="str">
        <f>IF($FA135='Classificação geral'!$B128,'Classificação geral'!$J128,"")</f>
        <v/>
      </c>
      <c r="FE135" s="214" t="str">
        <f>IFERROR(IF(AND($FD135="mas",'Classificação geral'!$K128=3),'Classificação geral'!K128,""),"")</f>
        <v/>
      </c>
      <c r="FF135" s="214" t="str">
        <f>IFERROR(IF(AND($FD135="mas",'Classificação geral'!$K128=3),'Classificação geral'!AG128,""),"")</f>
        <v/>
      </c>
      <c r="FG135" s="214" t="str">
        <f>IFERROR(IF(AND($FD135="mas",'Classificação geral'!$K128=3),'Classificação geral'!M128,""),"")</f>
        <v/>
      </c>
      <c r="FH135" s="214" t="str">
        <f>IFERROR(IF(AND($FD135="mas",'Classificação geral'!$K128=3),'Classificação geral'!N128,""),"")</f>
        <v/>
      </c>
      <c r="FI135" s="214" t="str">
        <f>IFERROR(IF(AND($FD135="mas",'Classificação geral'!$K128=3),'Classificação geral'!O128,""),"")</f>
        <v/>
      </c>
      <c r="FJ135" s="214" t="str">
        <f>IFERROR(IF(AND($FD135="mas",'Classificação geral'!$K128=3),'Classificação geral'!AH128,""),"")</f>
        <v/>
      </c>
      <c r="FK135" s="216" t="str">
        <f>IFERROR(RANK(FJ135,FJ:FJ,0)+ COUNTIF(FJ$12:$FJ133,FJ135),"")</f>
        <v/>
      </c>
    </row>
    <row r="136" spans="2:167" ht="24.75" customHeight="1" x14ac:dyDescent="0.35">
      <c r="CM136" s="214" t="str">
        <f>IFERROR(IF(AND('Classificação geral'!$J129="FEM",'Classificação geral'!$K129=1,'Classificação geral'!G129="PCT"),'Classificação geral'!A129,""),"")</f>
        <v/>
      </c>
      <c r="CN136" s="214" t="str">
        <f>IFERROR(IF(AND('Classificação geral'!$J129="FEM",'Classificação geral'!$K129=1,'Classificação geral'!G129="PCT"),'Classificação geral'!$B129,""),"")</f>
        <v/>
      </c>
      <c r="CO136" s="215" t="str">
        <f>IF($CN136='Classificação geral'!$B129,'Classificação geral'!$C129,"")</f>
        <v/>
      </c>
      <c r="CP136" s="215" t="str">
        <f>IF($CN136='Classificação geral'!$B129,'Classificação geral'!$D129,"")</f>
        <v/>
      </c>
      <c r="CQ136" s="215" t="str">
        <f>IF($CN136='Classificação geral'!$B129,'Classificação geral'!$J129,"")</f>
        <v/>
      </c>
      <c r="CR136" s="215" t="str">
        <f>IF($CQ136='Classificação geral'!$J129,'Classificação geral'!$K129,"")</f>
        <v/>
      </c>
      <c r="CS136" s="205" t="str">
        <f>IF($CR136='Classificação geral'!$K129,'Classificação geral'!$AG129,"")</f>
        <v/>
      </c>
      <c r="CT136" s="215" t="str">
        <f>IF($CR136='Classificação geral'!$K129,'Classificação geral'!$M129,"")</f>
        <v/>
      </c>
      <c r="CU136" s="215" t="str">
        <f>IF($CR136='Classificação geral'!$K129,'Classificação geral'!$N129,"")</f>
        <v/>
      </c>
      <c r="CV136" s="215" t="str">
        <f>IF($CR136='Classificação geral'!$K129,'Classificação geral'!$O129,"")</f>
        <v/>
      </c>
      <c r="CW136" s="309" t="str">
        <f>IF($CR136='Classificação geral'!$K129,'Classificação geral'!$AH129,"")</f>
        <v/>
      </c>
      <c r="CX136" s="216" t="str">
        <f>IFERROR(RANK(CW136,CW:CW,0)+ COUNTIF($CW$12:CW135,CW136),"")</f>
        <v/>
      </c>
      <c r="CY136" s="209" t="str">
        <f ca="1">IFERROR(RDEM(CX136,CX:CX,0),"")</f>
        <v/>
      </c>
      <c r="CZ136" s="214" t="str">
        <f>IFERROR(IF(AND('Classificação geral'!$J129="mas",'Classificação geral'!$K129=1,'Classificação geral'!$G129="pct"),'Classificação geral'!$A129,""),"")</f>
        <v/>
      </c>
      <c r="DA136" s="214" t="str">
        <f>IFERROR(IF(AND('Classificação geral'!$J129="mas",'Classificação geral'!$K129=1,'Classificação geral'!$G129="PCT"),'Classificação geral'!$B129,""),"")</f>
        <v/>
      </c>
      <c r="DB136" s="215" t="str">
        <f>IF($DA136='Classificação geral'!$B129,'Classificação geral'!$C129,"")</f>
        <v/>
      </c>
      <c r="DC136" s="215" t="str">
        <f>IF($DA136='Classificação geral'!$B129,'Classificação geral'!$D129,"")</f>
        <v/>
      </c>
      <c r="DD136" s="215" t="str">
        <f>IF($DA136='Classificação geral'!$B129,'Classificação geral'!$J129,"")</f>
        <v/>
      </c>
      <c r="DE136" s="214" t="str">
        <f>IFERROR(IF(AND($DD136="mas",'Classificação geral'!$K129=1),'Classificação geral'!K129,""),"")</f>
        <v/>
      </c>
      <c r="DF136" s="214" t="str">
        <f>IFERROR(IF(AND($DD136="mas",'Classificação geral'!$K129=1),'Classificação geral'!AG129,""),"")</f>
        <v/>
      </c>
      <c r="DG136" s="214" t="str">
        <f>IFERROR(IF(AND($DD136="mas",'Classificação geral'!$K129=1),'Classificação geral'!M129,""),"")</f>
        <v/>
      </c>
      <c r="DH136" s="214" t="str">
        <f>IFERROR(IF(AND($DD136="mas",'Classificação geral'!$K129=1),'Classificação geral'!N129,""),"")</f>
        <v/>
      </c>
      <c r="DI136" s="214" t="str">
        <f>IFERROR(IF(AND($DD136="mas",'Classificação geral'!$K129=1),'Classificação geral'!O129,""),"")</f>
        <v/>
      </c>
      <c r="DJ136" s="214" t="str">
        <f>IFERROR(IF(AND($DD136="mas",'Classificação geral'!$K129=1),'Classificação geral'!AH129,""),"")</f>
        <v/>
      </c>
      <c r="DK136" s="216" t="str">
        <f>IFERROR(RANK(DJ136,DJ123:DJ322,0)+ COUNTIF($DJ$12:DJ135,DJ136),"")</f>
        <v/>
      </c>
      <c r="DL136" s="209"/>
      <c r="DM136" s="214" t="str">
        <f>IFERROR(IF(AND('Classificação geral'!$J129="fem",'Classificação geral'!$K129=2,'Classificação geral'!$G129="pct"),'Classificação geral'!$A129,""),"")</f>
        <v/>
      </c>
      <c r="DN136" s="214" t="str">
        <f>IFERROR(IF(AND('Classificação geral'!$J129="fem",'Classificação geral'!$K129=2,'Classificação geral'!$G129="pct"),'Classificação geral'!$B129,""),"")</f>
        <v/>
      </c>
      <c r="DO136" s="215" t="str">
        <f>IF($DN136='Classificação geral'!$B129,'Classificação geral'!$C129,"")</f>
        <v/>
      </c>
      <c r="DP136" s="215" t="str">
        <f>IF($DN136='Classificação geral'!$B129,'Classificação geral'!$D129,"")</f>
        <v/>
      </c>
      <c r="DQ136" s="215" t="str">
        <f>IF($DN136='Classificação geral'!$B129,'Classificação geral'!$J129,"")</f>
        <v/>
      </c>
      <c r="DR136" s="214" t="str">
        <f>IFERROR(IF(AND($DQ136="fem",'Classificação geral'!$K129=2),'Classificação geral'!K129,""),"")</f>
        <v/>
      </c>
      <c r="DS136" s="214" t="str">
        <f>IFERROR(IF(AND($DQ136="fem",'Classificação geral'!$K129=2),'Classificação geral'!AG129,""),"")</f>
        <v/>
      </c>
      <c r="DT136" s="214" t="str">
        <f>IFERROR(IF(AND($DQ136="fem",'Classificação geral'!$K129=2),'Classificação geral'!M129,""),"")</f>
        <v/>
      </c>
      <c r="DU136" s="214" t="str">
        <f>IFERROR(IF(AND($DQ136="fem",'Classificação geral'!$K129=2),'Classificação geral'!N129,""),"")</f>
        <v/>
      </c>
      <c r="DV136" s="214" t="str">
        <f>IFERROR(IF(AND($DQ136="fem",'Classificação geral'!$K129=2),'Classificação geral'!O129,""),"")</f>
        <v/>
      </c>
      <c r="DW136" s="214" t="str">
        <f>IFERROR(IF(AND($DQ136="fem",'Classificação geral'!$K129=2),'Classificação geral'!AH129,""),"")</f>
        <v/>
      </c>
      <c r="DX136" s="216" t="str">
        <f>IFERROR(RANK(DW136,DW:DW,0)+ COUNTIF(DW$12:$DW134,DW136),"")</f>
        <v/>
      </c>
      <c r="DY136" s="209"/>
      <c r="DZ136" s="214" t="str">
        <f>IFERROR(IF(AND('Classificação geral'!$J129="mas",'Classificação geral'!$K129=2,'Classificação geral'!$G129="pct"),'Classificação geral'!$A129,""),"")</f>
        <v/>
      </c>
      <c r="EA136" s="214" t="str">
        <f>IFERROR(IF(AND('Classificação geral'!$J129="mas",'Classificação geral'!$K129=2,'Classificação geral'!$G129="pct"),'Classificação geral'!$B129,""),"")</f>
        <v/>
      </c>
      <c r="EB136" s="215" t="str">
        <f>IF($EA136='Classificação geral'!$B129,'Classificação geral'!$C129,"")</f>
        <v/>
      </c>
      <c r="EC136" s="215" t="str">
        <f>IF($EA136='Classificação geral'!$B129,'Classificação geral'!$D129,"")</f>
        <v/>
      </c>
      <c r="ED136" s="215" t="str">
        <f>IF($EA136='Classificação geral'!$B129,'Classificação geral'!$J129,"")</f>
        <v/>
      </c>
      <c r="EE136" s="214" t="str">
        <f>IFERROR(IF(AND($ED136="mas",'Classificação geral'!$K129=2),'Classificação geral'!K129,""),"")</f>
        <v/>
      </c>
      <c r="EF136" s="214" t="str">
        <f>IFERROR(IF(AND($ED136="mas",'Classificação geral'!$K129=2),'Classificação geral'!AG129,""),"")</f>
        <v/>
      </c>
      <c r="EG136" s="214" t="str">
        <f>IFERROR(IF(AND($ED136="mas",'Classificação geral'!$K129=2),'Classificação geral'!M129,""),"")</f>
        <v/>
      </c>
      <c r="EH136" s="214" t="str">
        <f>IFERROR(IF(AND($ED136="mas",'Classificação geral'!$K129=2),'Classificação geral'!N129,""),"")</f>
        <v/>
      </c>
      <c r="EI136" s="214" t="str">
        <f>IFERROR(IF(AND($ED136="mas",'Classificação geral'!$K129=2),'Classificação geral'!O129,""),"")</f>
        <v/>
      </c>
      <c r="EJ136" s="214" t="str">
        <f>IFERROR(IF(AND($ED136="mas",'Classificação geral'!$K129=2),'Classificação geral'!AH129,""),"")</f>
        <v/>
      </c>
      <c r="EK136" s="216" t="str">
        <f>IFERROR(RANK(EJ136,EJ:EJ,0)+ COUNTIF(EJ$12:$GJ$12,EJ136),"")</f>
        <v/>
      </c>
      <c r="EL136" s="209"/>
      <c r="EM136" s="214" t="str">
        <f>IFERROR(IF(AND('Classificação geral'!$J129="fem",'Classificação geral'!$K129=3,'Classificação geral'!$G129="pct"),'Classificação geral'!$A129,""),"")</f>
        <v/>
      </c>
      <c r="EN136" s="214" t="str">
        <f>IFERROR(IF(AND('Classificação geral'!$J129="fem",'Classificação geral'!$K129=3,'Classificação geral'!$G129="pct"),'Classificação geral'!$B129,""),"")</f>
        <v/>
      </c>
      <c r="EO136" s="215" t="str">
        <f>IF($EN136='Classificação geral'!$B129,'Classificação geral'!$C129,"")</f>
        <v/>
      </c>
      <c r="EP136" s="215" t="str">
        <f>IF($EN136='Classificação geral'!$B129,'Classificação geral'!$D129,"")</f>
        <v/>
      </c>
      <c r="EQ136" s="215" t="str">
        <f>IF($EN136='Classificação geral'!$B129,'Classificação geral'!$J129,"")</f>
        <v/>
      </c>
      <c r="ER136" s="215" t="str">
        <f>IF($EQ136='Classificação geral'!$J129,'Classificação geral'!$K129,"")</f>
        <v/>
      </c>
      <c r="ES136" s="215" t="str">
        <f>IF($ER136='Classificação geral'!$K129,'Classificação geral'!$AG129,"")</f>
        <v/>
      </c>
      <c r="ET136" s="215" t="str">
        <f>IF($ER136='Classificação geral'!$K129,'Classificação geral'!$M129,"")</f>
        <v/>
      </c>
      <c r="EU136" s="215" t="str">
        <f>IF($ER136='Classificação geral'!$K129,'Classificação geral'!$N129,"")</f>
        <v/>
      </c>
      <c r="EV136" s="215" t="str">
        <f>IF($ER136='Classificação geral'!$K129,'Classificação geral'!$O129,"")</f>
        <v/>
      </c>
      <c r="EW136" s="215" t="str">
        <f>IF($ER136='Classificação geral'!$K129,'Classificação geral'!$AH129,"")</f>
        <v/>
      </c>
      <c r="EX136" s="216" t="str">
        <f>IFERROR(RANK(EW136,EW:EW,0)+ COUNTIF(EW$12:$GW134,EW136),"")</f>
        <v/>
      </c>
      <c r="EY136" s="209"/>
      <c r="EZ136" s="214" t="str">
        <f>IFERROR(IF(AND('Classificação geral'!$J129="mas",'Classificação geral'!$K129=3,'Classificação geral'!$G129="PCT"),'Classificação geral'!$A129,""),"")</f>
        <v/>
      </c>
      <c r="FA136" s="214" t="str">
        <f>IFERROR(IF(AND('Classificação geral'!$J129="mas",'Classificação geral'!$K129=3,'Classificação geral'!$G129="PCT"),'Classificação geral'!$B129,""),"")</f>
        <v/>
      </c>
      <c r="FB136" s="215" t="str">
        <f>IF($FA136='Classificação geral'!$B129,'Classificação geral'!$C129,"")</f>
        <v/>
      </c>
      <c r="FC136" s="215" t="str">
        <f>IF($FA136='Classificação geral'!$B129,'Classificação geral'!$D129,"")</f>
        <v/>
      </c>
      <c r="FD136" s="215" t="str">
        <f>IF($FA136='Classificação geral'!$B129,'Classificação geral'!$J129,"")</f>
        <v/>
      </c>
      <c r="FE136" s="214" t="str">
        <f>IFERROR(IF(AND($FD136="mas",'Classificação geral'!$K129=3),'Classificação geral'!K129,""),"")</f>
        <v/>
      </c>
      <c r="FF136" s="214" t="str">
        <f>IFERROR(IF(AND($FD136="mas",'Classificação geral'!$K129=3),'Classificação geral'!AG129,""),"")</f>
        <v/>
      </c>
      <c r="FG136" s="214" t="str">
        <f>IFERROR(IF(AND($FD136="mas",'Classificação geral'!$K129=3),'Classificação geral'!M129,""),"")</f>
        <v/>
      </c>
      <c r="FH136" s="214" t="str">
        <f>IFERROR(IF(AND($FD136="mas",'Classificação geral'!$K129=3),'Classificação geral'!N129,""),"")</f>
        <v/>
      </c>
      <c r="FI136" s="214" t="str">
        <f>IFERROR(IF(AND($FD136="mas",'Classificação geral'!$K129=3),'Classificação geral'!O129,""),"")</f>
        <v/>
      </c>
      <c r="FJ136" s="214" t="str">
        <f>IFERROR(IF(AND($FD136="mas",'Classificação geral'!$K129=3),'Classificação geral'!AH129,""),"")</f>
        <v/>
      </c>
      <c r="FK136" s="216" t="str">
        <f>IFERROR(RANK(FJ136,FJ:FJ,0)+ COUNTIF(FJ$12:$FJ134,FJ136),"")</f>
        <v/>
      </c>
    </row>
    <row r="137" spans="2:167" ht="24.75" customHeight="1" x14ac:dyDescent="0.35">
      <c r="CM137" s="214" t="str">
        <f>IFERROR(IF(AND('Classificação geral'!$J130="FEM",'Classificação geral'!$K130=1,'Classificação geral'!G130="PCT"),'Classificação geral'!A130,""),"")</f>
        <v/>
      </c>
      <c r="CN137" s="214" t="str">
        <f>IFERROR(IF(AND('Classificação geral'!$J130="FEM",'Classificação geral'!$K130=1,'Classificação geral'!G130="PCT"),'Classificação geral'!$B130,""),"")</f>
        <v/>
      </c>
      <c r="CO137" s="215" t="str">
        <f>IF($CN137='Classificação geral'!$B130,'Classificação geral'!$C130,"")</f>
        <v/>
      </c>
      <c r="CP137" s="215" t="str">
        <f>IF($CN137='Classificação geral'!$B130,'Classificação geral'!$D130,"")</f>
        <v/>
      </c>
      <c r="CQ137" s="215" t="str">
        <f>IF($CN137='Classificação geral'!$B130,'Classificação geral'!$J130,"")</f>
        <v/>
      </c>
      <c r="CR137" s="215" t="str">
        <f>IF($CQ137='Classificação geral'!$J130,'Classificação geral'!$K130,"")</f>
        <v/>
      </c>
      <c r="CS137" s="205" t="str">
        <f>IF($CR137='Classificação geral'!$K130,'Classificação geral'!$AG130,"")</f>
        <v/>
      </c>
      <c r="CT137" s="215" t="str">
        <f>IF($CR137='Classificação geral'!$K130,'Classificação geral'!$M130,"")</f>
        <v/>
      </c>
      <c r="CU137" s="215" t="str">
        <f>IF($CR137='Classificação geral'!$K130,'Classificação geral'!$N130,"")</f>
        <v/>
      </c>
      <c r="CV137" s="215" t="str">
        <f>IF($CR137='Classificação geral'!$K130,'Classificação geral'!$O130,"")</f>
        <v/>
      </c>
      <c r="CW137" s="309" t="str">
        <f>IF($CR137='Classificação geral'!$K130,'Classificação geral'!$AH130,"")</f>
        <v/>
      </c>
      <c r="CX137" s="216" t="str">
        <f>IFERROR(RANK(CW137,CW:CW,0)+ COUNTIF($CW$12:CW136,CW137),"")</f>
        <v/>
      </c>
      <c r="CY137" s="209" t="str">
        <f ca="1">IFERROR(RDEM(CX137,CX:CX,0),"")</f>
        <v/>
      </c>
      <c r="CZ137" s="214" t="str">
        <f>IFERROR(IF(AND('Classificação geral'!$J130="mas",'Classificação geral'!$K130=1,'Classificação geral'!$G130="pct"),'Classificação geral'!$A130,""),"")</f>
        <v/>
      </c>
      <c r="DA137" s="214" t="str">
        <f>IFERROR(IF(AND('Classificação geral'!$J130="mas",'Classificação geral'!$K130=1,'Classificação geral'!$G130="PCT"),'Classificação geral'!$B130,""),"")</f>
        <v/>
      </c>
      <c r="DB137" s="215" t="str">
        <f>IF($DA137='Classificação geral'!$B130,'Classificação geral'!$C130,"")</f>
        <v/>
      </c>
      <c r="DC137" s="215" t="str">
        <f>IF($DA137='Classificação geral'!$B130,'Classificação geral'!$D130,"")</f>
        <v/>
      </c>
      <c r="DD137" s="215" t="str">
        <f>IF($DA137='Classificação geral'!$B130,'Classificação geral'!$J130,"")</f>
        <v/>
      </c>
      <c r="DE137" s="214" t="str">
        <f>IFERROR(IF(AND($DD137="mas",'Classificação geral'!$K130=1),'Classificação geral'!K130,""),"")</f>
        <v/>
      </c>
      <c r="DF137" s="214" t="str">
        <f>IFERROR(IF(AND($DD137="mas",'Classificação geral'!$K130=1),'Classificação geral'!AG130,""),"")</f>
        <v/>
      </c>
      <c r="DG137" s="214" t="str">
        <f>IFERROR(IF(AND($DD137="mas",'Classificação geral'!$K130=1),'Classificação geral'!M130,""),"")</f>
        <v/>
      </c>
      <c r="DH137" s="214" t="str">
        <f>IFERROR(IF(AND($DD137="mas",'Classificação geral'!$K130=1),'Classificação geral'!N130,""),"")</f>
        <v/>
      </c>
      <c r="DI137" s="214" t="str">
        <f>IFERROR(IF(AND($DD137="mas",'Classificação geral'!$K130=1),'Classificação geral'!O130,""),"")</f>
        <v/>
      </c>
      <c r="DJ137" s="214" t="str">
        <f>IFERROR(IF(AND($DD137="mas",'Classificação geral'!$K130=1),'Classificação geral'!AH130,""),"")</f>
        <v/>
      </c>
      <c r="DK137" s="216" t="str">
        <f>IFERROR(RANK(DJ137,DJ124:DJ323,0)+ COUNTIF($DJ$12:DJ136,DJ137),"")</f>
        <v/>
      </c>
      <c r="DL137" s="209"/>
      <c r="DM137" s="214" t="str">
        <f>IFERROR(IF(AND('Classificação geral'!$J130="fem",'Classificação geral'!$K130=2,'Classificação geral'!$G130="pct"),'Classificação geral'!$A130,""),"")</f>
        <v/>
      </c>
      <c r="DN137" s="214" t="str">
        <f>IFERROR(IF(AND('Classificação geral'!$J130="fem",'Classificação geral'!$K130=2,'Classificação geral'!$G130="pct"),'Classificação geral'!$B130,""),"")</f>
        <v/>
      </c>
      <c r="DO137" s="215" t="str">
        <f>IF($DN137='Classificação geral'!$B130,'Classificação geral'!$C130,"")</f>
        <v/>
      </c>
      <c r="DP137" s="215" t="str">
        <f>IF($DN137='Classificação geral'!$B130,'Classificação geral'!$D130,"")</f>
        <v/>
      </c>
      <c r="DQ137" s="215" t="str">
        <f>IF($DN137='Classificação geral'!$B130,'Classificação geral'!$J130,"")</f>
        <v/>
      </c>
      <c r="DR137" s="214" t="str">
        <f>IFERROR(IF(AND($DQ137="fem",'Classificação geral'!$K130=2),'Classificação geral'!K130,""),"")</f>
        <v/>
      </c>
      <c r="DS137" s="214" t="str">
        <f>IFERROR(IF(AND($DQ137="fem",'Classificação geral'!$K130=2),'Classificação geral'!AG130,""),"")</f>
        <v/>
      </c>
      <c r="DT137" s="214" t="str">
        <f>IFERROR(IF(AND($DQ137="fem",'Classificação geral'!$K130=2),'Classificação geral'!M130,""),"")</f>
        <v/>
      </c>
      <c r="DU137" s="214" t="str">
        <f>IFERROR(IF(AND($DQ137="fem",'Classificação geral'!$K130=2),'Classificação geral'!N130,""),"")</f>
        <v/>
      </c>
      <c r="DV137" s="214" t="str">
        <f>IFERROR(IF(AND($DQ137="fem",'Classificação geral'!$K130=2),'Classificação geral'!O130,""),"")</f>
        <v/>
      </c>
      <c r="DW137" s="214" t="str">
        <f>IFERROR(IF(AND($DQ137="fem",'Classificação geral'!$K130=2),'Classificação geral'!AH130,""),"")</f>
        <v/>
      </c>
      <c r="DX137" s="216" t="str">
        <f>IFERROR(RANK(DW137,DW:DW,0)+ COUNTIF(DW$12:$DW135,DW137),"")</f>
        <v/>
      </c>
      <c r="DY137" s="209"/>
      <c r="DZ137" s="214" t="str">
        <f>IFERROR(IF(AND('Classificação geral'!$J130="mas",'Classificação geral'!$K130=2,'Classificação geral'!$G130="pct"),'Classificação geral'!$A130,""),"")</f>
        <v/>
      </c>
      <c r="EA137" s="214" t="str">
        <f>IFERROR(IF(AND('Classificação geral'!$J130="mas",'Classificação geral'!$K130=2,'Classificação geral'!$G130="pct"),'Classificação geral'!$B130,""),"")</f>
        <v/>
      </c>
      <c r="EB137" s="215" t="str">
        <f>IF($EA137='Classificação geral'!$B130,'Classificação geral'!$C130,"")</f>
        <v/>
      </c>
      <c r="EC137" s="215" t="str">
        <f>IF($EA137='Classificação geral'!$B130,'Classificação geral'!$D130,"")</f>
        <v/>
      </c>
      <c r="ED137" s="215" t="str">
        <f>IF($EA137='Classificação geral'!$B130,'Classificação geral'!$J130,"")</f>
        <v/>
      </c>
      <c r="EE137" s="214" t="str">
        <f>IFERROR(IF(AND($ED137="mas",'Classificação geral'!$K130=2),'Classificação geral'!K130,""),"")</f>
        <v/>
      </c>
      <c r="EF137" s="214" t="str">
        <f>IFERROR(IF(AND($ED137="mas",'Classificação geral'!$K130=2),'Classificação geral'!AG130,""),"")</f>
        <v/>
      </c>
      <c r="EG137" s="214" t="str">
        <f>IFERROR(IF(AND($ED137="mas",'Classificação geral'!$K130=2),'Classificação geral'!M130,""),"")</f>
        <v/>
      </c>
      <c r="EH137" s="214" t="str">
        <f>IFERROR(IF(AND($ED137="mas",'Classificação geral'!$K130=2),'Classificação geral'!N130,""),"")</f>
        <v/>
      </c>
      <c r="EI137" s="214" t="str">
        <f>IFERROR(IF(AND($ED137="mas",'Classificação geral'!$K130=2),'Classificação geral'!O130,""),"")</f>
        <v/>
      </c>
      <c r="EJ137" s="214" t="str">
        <f>IFERROR(IF(AND($ED137="mas",'Classificação geral'!$K130=2),'Classificação geral'!AH130,""),"")</f>
        <v/>
      </c>
      <c r="EK137" s="216" t="str">
        <f>IFERROR(RANK(EJ137,EJ:EJ,0)+ COUNTIF(EJ$12:$GJ$12,EJ137),"")</f>
        <v/>
      </c>
      <c r="EL137" s="209"/>
      <c r="EM137" s="214" t="str">
        <f>IFERROR(IF(AND('Classificação geral'!$J130="fem",'Classificação geral'!$K130=3,'Classificação geral'!$G130="pct"),'Classificação geral'!$A130,""),"")</f>
        <v/>
      </c>
      <c r="EN137" s="214" t="str">
        <f>IFERROR(IF(AND('Classificação geral'!$J130="fem",'Classificação geral'!$K130=3,'Classificação geral'!$G130="pct"),'Classificação geral'!$B130,""),"")</f>
        <v/>
      </c>
      <c r="EO137" s="215" t="str">
        <f>IF($EN137='Classificação geral'!$B130,'Classificação geral'!$C130,"")</f>
        <v/>
      </c>
      <c r="EP137" s="215" t="str">
        <f>IF($EN137='Classificação geral'!$B130,'Classificação geral'!$D130,"")</f>
        <v/>
      </c>
      <c r="EQ137" s="215" t="str">
        <f>IF($EN137='Classificação geral'!$B130,'Classificação geral'!$J130,"")</f>
        <v/>
      </c>
      <c r="ER137" s="215" t="str">
        <f>IF($EQ137='Classificação geral'!$J130,'Classificação geral'!$K130,"")</f>
        <v/>
      </c>
      <c r="ES137" s="215" t="str">
        <f>IF($ER137='Classificação geral'!$K130,'Classificação geral'!$AG130,"")</f>
        <v/>
      </c>
      <c r="ET137" s="215" t="str">
        <f>IF($ER137='Classificação geral'!$K130,'Classificação geral'!$M130,"")</f>
        <v/>
      </c>
      <c r="EU137" s="215" t="str">
        <f>IF($ER137='Classificação geral'!$K130,'Classificação geral'!$N130,"")</f>
        <v/>
      </c>
      <c r="EV137" s="215" t="str">
        <f>IF($ER137='Classificação geral'!$K130,'Classificação geral'!$O130,"")</f>
        <v/>
      </c>
      <c r="EW137" s="215" t="str">
        <f>IF($ER137='Classificação geral'!$K130,'Classificação geral'!$AH130,"")</f>
        <v/>
      </c>
      <c r="EX137" s="216" t="str">
        <f>IFERROR(RANK(EW137,EW:EW,0)+ COUNTIF(EW$12:$GW135,EW137),"")</f>
        <v/>
      </c>
      <c r="EY137" s="209"/>
      <c r="EZ137" s="214" t="str">
        <f>IFERROR(IF(AND('Classificação geral'!$J130="mas",'Classificação geral'!$K130=3,'Classificação geral'!$G130="PCT"),'Classificação geral'!$A130,""),"")</f>
        <v/>
      </c>
      <c r="FA137" s="214" t="str">
        <f>IFERROR(IF(AND('Classificação geral'!$J130="mas",'Classificação geral'!$K130=3,'Classificação geral'!$G130="PCT"),'Classificação geral'!$B130,""),"")</f>
        <v/>
      </c>
      <c r="FB137" s="215" t="str">
        <f>IF($FA137='Classificação geral'!$B130,'Classificação geral'!$C130,"")</f>
        <v/>
      </c>
      <c r="FC137" s="215" t="str">
        <f>IF($FA137='Classificação geral'!$B130,'Classificação geral'!$D130,"")</f>
        <v/>
      </c>
      <c r="FD137" s="215" t="str">
        <f>IF($FA137='Classificação geral'!$B130,'Classificação geral'!$J130,"")</f>
        <v/>
      </c>
      <c r="FE137" s="214" t="str">
        <f>IFERROR(IF(AND($FD137="mas",'Classificação geral'!$K130=3),'Classificação geral'!K130,""),"")</f>
        <v/>
      </c>
      <c r="FF137" s="214" t="str">
        <f>IFERROR(IF(AND($FD137="mas",'Classificação geral'!$K130=3),'Classificação geral'!AG130,""),"")</f>
        <v/>
      </c>
      <c r="FG137" s="214" t="str">
        <f>IFERROR(IF(AND($FD137="mas",'Classificação geral'!$K130=3),'Classificação geral'!M130,""),"")</f>
        <v/>
      </c>
      <c r="FH137" s="214" t="str">
        <f>IFERROR(IF(AND($FD137="mas",'Classificação geral'!$K130=3),'Classificação geral'!N130,""),"")</f>
        <v/>
      </c>
      <c r="FI137" s="214" t="str">
        <f>IFERROR(IF(AND($FD137="mas",'Classificação geral'!$K130=3),'Classificação geral'!O130,""),"")</f>
        <v/>
      </c>
      <c r="FJ137" s="214" t="str">
        <f>IFERROR(IF(AND($FD137="mas",'Classificação geral'!$K130=3),'Classificação geral'!AH130,""),"")</f>
        <v/>
      </c>
      <c r="FK137" s="216" t="str">
        <f>IFERROR(RANK(FJ137,FJ:FJ,0)+ COUNTIF(FJ$12:$FJ135,FJ137),"")</f>
        <v/>
      </c>
    </row>
    <row r="138" spans="2:167" ht="24.75" customHeight="1" x14ac:dyDescent="0.35">
      <c r="CM138" s="214" t="str">
        <f>IFERROR(IF(AND('Classificação geral'!$J131="FEM",'Classificação geral'!$K131=1,'Classificação geral'!G131="PCT"),'Classificação geral'!A131,""),"")</f>
        <v/>
      </c>
      <c r="CN138" s="214" t="str">
        <f>IFERROR(IF(AND('Classificação geral'!$J131="FEM",'Classificação geral'!$K131=1,'Classificação geral'!G131="PCT"),'Classificação geral'!$B131,""),"")</f>
        <v/>
      </c>
      <c r="CO138" s="215" t="str">
        <f>IF($CN138='Classificação geral'!$B131,'Classificação geral'!$C131,"")</f>
        <v/>
      </c>
      <c r="CP138" s="215" t="str">
        <f>IF($CN138='Classificação geral'!$B131,'Classificação geral'!$D131,"")</f>
        <v/>
      </c>
      <c r="CQ138" s="215" t="str">
        <f>IF($CN138='Classificação geral'!$B131,'Classificação geral'!$J131,"")</f>
        <v/>
      </c>
      <c r="CR138" s="215" t="str">
        <f>IF($CQ138='Classificação geral'!$J131,'Classificação geral'!$K131,"")</f>
        <v/>
      </c>
      <c r="CS138" s="205" t="str">
        <f>IF($CR138='Classificação geral'!$K131,'Classificação geral'!$AG131,"")</f>
        <v/>
      </c>
      <c r="CT138" s="215" t="str">
        <f>IF($CR138='Classificação geral'!$K131,'Classificação geral'!$M131,"")</f>
        <v/>
      </c>
      <c r="CU138" s="215" t="str">
        <f>IF($CR138='Classificação geral'!$K131,'Classificação geral'!$N131,"")</f>
        <v/>
      </c>
      <c r="CV138" s="215" t="str">
        <f>IF($CR138='Classificação geral'!$K131,'Classificação geral'!$O131,"")</f>
        <v/>
      </c>
      <c r="CW138" s="309" t="str">
        <f>IF($CR138='Classificação geral'!$K131,'Classificação geral'!$AH131,"")</f>
        <v/>
      </c>
      <c r="CX138" s="216" t="str">
        <f>IFERROR(RANK(CW138,CW:CW,0)+ COUNTIF($CW$12:CW137,CW138),"")</f>
        <v/>
      </c>
      <c r="CY138" s="209" t="str">
        <f ca="1">IFERROR(RDEM(CX138,CX:CX,0),"")</f>
        <v/>
      </c>
      <c r="CZ138" s="214" t="str">
        <f>IFERROR(IF(AND('Classificação geral'!$J131="mas",'Classificação geral'!$K131=1,'Classificação geral'!$G131="pct"),'Classificação geral'!$A131,""),"")</f>
        <v/>
      </c>
      <c r="DA138" s="214" t="str">
        <f>IFERROR(IF(AND('Classificação geral'!$J131="mas",'Classificação geral'!$K131=1,'Classificação geral'!$G131="PCT"),'Classificação geral'!$B131,""),"")</f>
        <v/>
      </c>
      <c r="DB138" s="215" t="str">
        <f>IF($DA138='Classificação geral'!$B131,'Classificação geral'!$C131,"")</f>
        <v/>
      </c>
      <c r="DC138" s="215" t="str">
        <f>IF($DA138='Classificação geral'!$B131,'Classificação geral'!$D131,"")</f>
        <v/>
      </c>
      <c r="DD138" s="215" t="str">
        <f>IF($DA138='Classificação geral'!$B131,'Classificação geral'!$J131,"")</f>
        <v/>
      </c>
      <c r="DE138" s="214" t="str">
        <f>IFERROR(IF(AND($DD138="mas",'Classificação geral'!$K131=1),'Classificação geral'!K131,""),"")</f>
        <v/>
      </c>
      <c r="DF138" s="214" t="str">
        <f>IFERROR(IF(AND($DD138="mas",'Classificação geral'!$K131=1),'Classificação geral'!AG131,""),"")</f>
        <v/>
      </c>
      <c r="DG138" s="214" t="str">
        <f>IFERROR(IF(AND($DD138="mas",'Classificação geral'!$K131=1),'Classificação geral'!M131,""),"")</f>
        <v/>
      </c>
      <c r="DH138" s="214" t="str">
        <f>IFERROR(IF(AND($DD138="mas",'Classificação geral'!$K131=1),'Classificação geral'!N131,""),"")</f>
        <v/>
      </c>
      <c r="DI138" s="214" t="str">
        <f>IFERROR(IF(AND($DD138="mas",'Classificação geral'!$K131=1),'Classificação geral'!O131,""),"")</f>
        <v/>
      </c>
      <c r="DJ138" s="214" t="str">
        <f>IFERROR(IF(AND($DD138="mas",'Classificação geral'!$K131=1),'Classificação geral'!AH131,""),"")</f>
        <v/>
      </c>
      <c r="DK138" s="216" t="str">
        <f>IFERROR(RANK(DJ138,DJ125:DJ324,0)+ COUNTIF($DJ$12:DJ137,DJ138),"")</f>
        <v/>
      </c>
      <c r="DL138" s="209"/>
      <c r="DM138" s="214" t="str">
        <f>IFERROR(IF(AND('Classificação geral'!$J131="fem",'Classificação geral'!$K131=2,'Classificação geral'!$G131="pct"),'Classificação geral'!$A131,""),"")</f>
        <v/>
      </c>
      <c r="DN138" s="214" t="str">
        <f>IFERROR(IF(AND('Classificação geral'!$J131="fem",'Classificação geral'!$K131=2,'Classificação geral'!$G131="pct"),'Classificação geral'!$B131,""),"")</f>
        <v/>
      </c>
      <c r="DO138" s="215" t="str">
        <f>IF($DN138='Classificação geral'!$B131,'Classificação geral'!$C131,"")</f>
        <v/>
      </c>
      <c r="DP138" s="215" t="str">
        <f>IF($DN138='Classificação geral'!$B131,'Classificação geral'!$D131,"")</f>
        <v/>
      </c>
      <c r="DQ138" s="215" t="str">
        <f>IF($DN138='Classificação geral'!$B131,'Classificação geral'!$J131,"")</f>
        <v/>
      </c>
      <c r="DR138" s="214" t="str">
        <f>IFERROR(IF(AND($DQ138="fem",'Classificação geral'!$K131=2),'Classificação geral'!K131,""),"")</f>
        <v/>
      </c>
      <c r="DS138" s="214" t="str">
        <f>IFERROR(IF(AND($DQ138="fem",'Classificação geral'!$K131=2),'Classificação geral'!AG131,""),"")</f>
        <v/>
      </c>
      <c r="DT138" s="214" t="str">
        <f>IFERROR(IF(AND($DQ138="fem",'Classificação geral'!$K131=2),'Classificação geral'!M131,""),"")</f>
        <v/>
      </c>
      <c r="DU138" s="214" t="str">
        <f>IFERROR(IF(AND($DQ138="fem",'Classificação geral'!$K131=2),'Classificação geral'!N131,""),"")</f>
        <v/>
      </c>
      <c r="DV138" s="214" t="str">
        <f>IFERROR(IF(AND($DQ138="fem",'Classificação geral'!$K131=2),'Classificação geral'!O131,""),"")</f>
        <v/>
      </c>
      <c r="DW138" s="214" t="str">
        <f>IFERROR(IF(AND($DQ138="fem",'Classificação geral'!$K131=2),'Classificação geral'!AH131,""),"")</f>
        <v/>
      </c>
      <c r="DX138" s="216" t="str">
        <f>IFERROR(RANK(DW138,DW:DW,0)+ COUNTIF(DW$12:$DW136,DW138),"")</f>
        <v/>
      </c>
      <c r="DY138" s="209"/>
      <c r="DZ138" s="214" t="str">
        <f>IFERROR(IF(AND('Classificação geral'!$J131="mas",'Classificação geral'!$K131=2,'Classificação geral'!$G131="pct"),'Classificação geral'!$A131,""),"")</f>
        <v/>
      </c>
      <c r="EA138" s="214" t="str">
        <f>IFERROR(IF(AND('Classificação geral'!$J131="mas",'Classificação geral'!$K131=2,'Classificação geral'!$G131="pct"),'Classificação geral'!$B131,""),"")</f>
        <v/>
      </c>
      <c r="EB138" s="215" t="str">
        <f>IF($EA138='Classificação geral'!$B131,'Classificação geral'!$C131,"")</f>
        <v/>
      </c>
      <c r="EC138" s="215" t="str">
        <f>IF($EA138='Classificação geral'!$B131,'Classificação geral'!$D131,"")</f>
        <v/>
      </c>
      <c r="ED138" s="215" t="str">
        <f>IF($EA138='Classificação geral'!$B131,'Classificação geral'!$J131,"")</f>
        <v/>
      </c>
      <c r="EE138" s="214" t="str">
        <f>IFERROR(IF(AND($ED138="mas",'Classificação geral'!$K131=2),'Classificação geral'!K131,""),"")</f>
        <v/>
      </c>
      <c r="EF138" s="214" t="str">
        <f>IFERROR(IF(AND($ED138="mas",'Classificação geral'!$K131=2),'Classificação geral'!AG131,""),"")</f>
        <v/>
      </c>
      <c r="EG138" s="214" t="str">
        <f>IFERROR(IF(AND($ED138="mas",'Classificação geral'!$K131=2),'Classificação geral'!M131,""),"")</f>
        <v/>
      </c>
      <c r="EH138" s="214" t="str">
        <f>IFERROR(IF(AND($ED138="mas",'Classificação geral'!$K131=2),'Classificação geral'!N131,""),"")</f>
        <v/>
      </c>
      <c r="EI138" s="214" t="str">
        <f>IFERROR(IF(AND($ED138="mas",'Classificação geral'!$K131=2),'Classificação geral'!O131,""),"")</f>
        <v/>
      </c>
      <c r="EJ138" s="214" t="str">
        <f>IFERROR(IF(AND($ED138="mas",'Classificação geral'!$K131=2),'Classificação geral'!AH131,""),"")</f>
        <v/>
      </c>
      <c r="EK138" s="216" t="str">
        <f>IFERROR(RANK(EJ138,EJ:EJ,0)+ COUNTIF(EJ$12:$GJ$12,EJ138),"")</f>
        <v/>
      </c>
      <c r="EL138" s="209"/>
      <c r="EM138" s="214" t="str">
        <f>IFERROR(IF(AND('Classificação geral'!$J131="fem",'Classificação geral'!$K131=3,'Classificação geral'!$G131="pct"),'Classificação geral'!$A131,""),"")</f>
        <v/>
      </c>
      <c r="EN138" s="214" t="str">
        <f>IFERROR(IF(AND('Classificação geral'!$J131="fem",'Classificação geral'!$K131=3,'Classificação geral'!$G131="pct"),'Classificação geral'!$B131,""),"")</f>
        <v/>
      </c>
      <c r="EO138" s="215" t="str">
        <f>IF($EN138='Classificação geral'!$B131,'Classificação geral'!$C131,"")</f>
        <v/>
      </c>
      <c r="EP138" s="215" t="str">
        <f>IF($EN138='Classificação geral'!$B131,'Classificação geral'!$D131,"")</f>
        <v/>
      </c>
      <c r="EQ138" s="215" t="str">
        <f>IF($EN138='Classificação geral'!$B131,'Classificação geral'!$J131,"")</f>
        <v/>
      </c>
      <c r="ER138" s="215" t="str">
        <f>IF($EQ138='Classificação geral'!$J131,'Classificação geral'!$K131,"")</f>
        <v/>
      </c>
      <c r="ES138" s="215" t="str">
        <f>IF($ER138='Classificação geral'!$K131,'Classificação geral'!$AG131,"")</f>
        <v/>
      </c>
      <c r="ET138" s="215" t="str">
        <f>IF($ER138='Classificação geral'!$K131,'Classificação geral'!$M131,"")</f>
        <v/>
      </c>
      <c r="EU138" s="215" t="str">
        <f>IF($ER138='Classificação geral'!$K131,'Classificação geral'!$N131,"")</f>
        <v/>
      </c>
      <c r="EV138" s="215" t="str">
        <f>IF($ER138='Classificação geral'!$K131,'Classificação geral'!$O131,"")</f>
        <v/>
      </c>
      <c r="EW138" s="215" t="str">
        <f>IF($ER138='Classificação geral'!$K131,'Classificação geral'!$AH131,"")</f>
        <v/>
      </c>
      <c r="EX138" s="216" t="str">
        <f>IFERROR(RANK(EW138,EW:EW,0)+ COUNTIF(EW$12:$GW136,EW138),"")</f>
        <v/>
      </c>
      <c r="EY138" s="209"/>
      <c r="EZ138" s="214" t="str">
        <f>IFERROR(IF(AND('Classificação geral'!$J131="mas",'Classificação geral'!$K131=3,'Classificação geral'!$G131="PCT"),'Classificação geral'!$A131,""),"")</f>
        <v/>
      </c>
      <c r="FA138" s="214" t="str">
        <f>IFERROR(IF(AND('Classificação geral'!$J131="mas",'Classificação geral'!$K131=3,'Classificação geral'!$G131="PCT"),'Classificação geral'!$B131,""),"")</f>
        <v/>
      </c>
      <c r="FB138" s="215" t="str">
        <f>IF($FA138='Classificação geral'!$B131,'Classificação geral'!$C131,"")</f>
        <v/>
      </c>
      <c r="FC138" s="215" t="str">
        <f>IF($FA138='Classificação geral'!$B131,'Classificação geral'!$D131,"")</f>
        <v/>
      </c>
      <c r="FD138" s="215" t="str">
        <f>IF($FA138='Classificação geral'!$B131,'Classificação geral'!$J131,"")</f>
        <v/>
      </c>
      <c r="FE138" s="214" t="str">
        <f>IFERROR(IF(AND($FD138="mas",'Classificação geral'!$K131=3),'Classificação geral'!K131,""),"")</f>
        <v/>
      </c>
      <c r="FF138" s="214" t="str">
        <f>IFERROR(IF(AND($FD138="mas",'Classificação geral'!$K131=3),'Classificação geral'!AG131,""),"")</f>
        <v/>
      </c>
      <c r="FG138" s="214" t="str">
        <f>IFERROR(IF(AND($FD138="mas",'Classificação geral'!$K131=3),'Classificação geral'!M131,""),"")</f>
        <v/>
      </c>
      <c r="FH138" s="214" t="str">
        <f>IFERROR(IF(AND($FD138="mas",'Classificação geral'!$K131=3),'Classificação geral'!N131,""),"")</f>
        <v/>
      </c>
      <c r="FI138" s="214" t="str">
        <f>IFERROR(IF(AND($FD138="mas",'Classificação geral'!$K131=3),'Classificação geral'!O131,""),"")</f>
        <v/>
      </c>
      <c r="FJ138" s="214" t="str">
        <f>IFERROR(IF(AND($FD138="mas",'Classificação geral'!$K131=3),'Classificação geral'!AH131,""),"")</f>
        <v/>
      </c>
      <c r="FK138" s="216" t="str">
        <f>IFERROR(RANK(FJ138,FJ:FJ,0)+ COUNTIF(FJ$12:$FJ136,FJ138),"")</f>
        <v/>
      </c>
    </row>
    <row r="139" spans="2:167" ht="24.75" customHeight="1" x14ac:dyDescent="0.35">
      <c r="CM139" s="214" t="str">
        <f>IFERROR(IF(AND('Classificação geral'!$J132="FEM",'Classificação geral'!$K132=1,'Classificação geral'!G132="PCT"),'Classificação geral'!A132,""),"")</f>
        <v/>
      </c>
      <c r="CN139" s="214" t="str">
        <f>IFERROR(IF(AND('Classificação geral'!$J132="FEM",'Classificação geral'!$K132=1,'Classificação geral'!G132="PCT"),'Classificação geral'!$B132,""),"")</f>
        <v/>
      </c>
      <c r="CO139" s="215" t="str">
        <f>IF($CN139='Classificação geral'!$B132,'Classificação geral'!$C132,"")</f>
        <v/>
      </c>
      <c r="CP139" s="215" t="str">
        <f>IF($CN139='Classificação geral'!$B132,'Classificação geral'!$D132,"")</f>
        <v/>
      </c>
      <c r="CQ139" s="215" t="str">
        <f>IF($CN139='Classificação geral'!$B132,'Classificação geral'!$J132,"")</f>
        <v/>
      </c>
      <c r="CR139" s="215" t="str">
        <f>IF($CQ139='Classificação geral'!$J132,'Classificação geral'!$K132,"")</f>
        <v/>
      </c>
      <c r="CS139" s="205" t="str">
        <f>IF($CR139='Classificação geral'!$K132,'Classificação geral'!$AG132,"")</f>
        <v/>
      </c>
      <c r="CT139" s="215" t="str">
        <f>IF($CR139='Classificação geral'!$K132,'Classificação geral'!$M132,"")</f>
        <v/>
      </c>
      <c r="CU139" s="215" t="str">
        <f>IF($CR139='Classificação geral'!$K132,'Classificação geral'!$N132,"")</f>
        <v/>
      </c>
      <c r="CV139" s="215" t="str">
        <f>IF($CR139='Classificação geral'!$K132,'Classificação geral'!$O132,"")</f>
        <v/>
      </c>
      <c r="CW139" s="309" t="str">
        <f>IF($CR139='Classificação geral'!$K132,'Classificação geral'!$AH132,"")</f>
        <v/>
      </c>
      <c r="CX139" s="216" t="str">
        <f>IFERROR(RANK(CW139,CW:CW,0)+ COUNTIF($CW$12:CW138,CW139),"")</f>
        <v/>
      </c>
      <c r="CY139" s="209" t="str">
        <f ca="1">IFERROR(RDEM(CX139,CX:CX,0),"")</f>
        <v/>
      </c>
      <c r="CZ139" s="214" t="str">
        <f>IFERROR(IF(AND('Classificação geral'!$J132="mas",'Classificação geral'!$K132=1,'Classificação geral'!$G132="pct"),'Classificação geral'!$A132,""),"")</f>
        <v/>
      </c>
      <c r="DA139" s="214" t="str">
        <f>IFERROR(IF(AND('Classificação geral'!$J132="mas",'Classificação geral'!$K132=1,'Classificação geral'!$G132="PCT"),'Classificação geral'!$B132,""),"")</f>
        <v/>
      </c>
      <c r="DB139" s="215" t="str">
        <f>IF($DA139='Classificação geral'!$B132,'Classificação geral'!$C132,"")</f>
        <v/>
      </c>
      <c r="DC139" s="215" t="str">
        <f>IF($DA139='Classificação geral'!$B132,'Classificação geral'!$D132,"")</f>
        <v/>
      </c>
      <c r="DD139" s="215" t="str">
        <f>IF($DA139='Classificação geral'!$B132,'Classificação geral'!$J132,"")</f>
        <v/>
      </c>
      <c r="DE139" s="214" t="str">
        <f>IFERROR(IF(AND($DD139="mas",'Classificação geral'!$K132=1),'Classificação geral'!K132,""),"")</f>
        <v/>
      </c>
      <c r="DF139" s="214" t="str">
        <f>IFERROR(IF(AND($DD139="mas",'Classificação geral'!$K132=1),'Classificação geral'!AG132,""),"")</f>
        <v/>
      </c>
      <c r="DG139" s="214" t="str">
        <f>IFERROR(IF(AND($DD139="mas",'Classificação geral'!$K132=1),'Classificação geral'!M132,""),"")</f>
        <v/>
      </c>
      <c r="DH139" s="214" t="str">
        <f>IFERROR(IF(AND($DD139="mas",'Classificação geral'!$K132=1),'Classificação geral'!N132,""),"")</f>
        <v/>
      </c>
      <c r="DI139" s="214" t="str">
        <f>IFERROR(IF(AND($DD139="mas",'Classificação geral'!$K132=1),'Classificação geral'!O132,""),"")</f>
        <v/>
      </c>
      <c r="DJ139" s="214" t="str">
        <f>IFERROR(IF(AND($DD139="mas",'Classificação geral'!$K132=1),'Classificação geral'!AH132,""),"")</f>
        <v/>
      </c>
      <c r="DK139" s="216" t="str">
        <f>IFERROR(RANK(DJ139,DJ126:DJ325,0)+ COUNTIF($DJ$12:DJ138,DJ139),"")</f>
        <v/>
      </c>
      <c r="DL139" s="209"/>
      <c r="DM139" s="214" t="str">
        <f>IFERROR(IF(AND('Classificação geral'!$J132="fem",'Classificação geral'!$K132=2,'Classificação geral'!$G132="pct"),'Classificação geral'!$A132,""),"")</f>
        <v/>
      </c>
      <c r="DN139" s="214" t="str">
        <f>IFERROR(IF(AND('Classificação geral'!$J132="fem",'Classificação geral'!$K132=2,'Classificação geral'!$G132="pct"),'Classificação geral'!$B132,""),"")</f>
        <v/>
      </c>
      <c r="DO139" s="215" t="str">
        <f>IF($DN139='Classificação geral'!$B132,'Classificação geral'!$C132,"")</f>
        <v/>
      </c>
      <c r="DP139" s="215" t="str">
        <f>IF($DN139='Classificação geral'!$B132,'Classificação geral'!$D132,"")</f>
        <v/>
      </c>
      <c r="DQ139" s="215" t="str">
        <f>IF($DN139='Classificação geral'!$B132,'Classificação geral'!$J132,"")</f>
        <v/>
      </c>
      <c r="DR139" s="214" t="str">
        <f>IFERROR(IF(AND($DQ139="fem",'Classificação geral'!$K132=2),'Classificação geral'!K132,""),"")</f>
        <v/>
      </c>
      <c r="DS139" s="214" t="str">
        <f>IFERROR(IF(AND($DQ139="fem",'Classificação geral'!$K132=2),'Classificação geral'!AG132,""),"")</f>
        <v/>
      </c>
      <c r="DT139" s="214" t="str">
        <f>IFERROR(IF(AND($DQ139="fem",'Classificação geral'!$K132=2),'Classificação geral'!M132,""),"")</f>
        <v/>
      </c>
      <c r="DU139" s="214" t="str">
        <f>IFERROR(IF(AND($DQ139="fem",'Classificação geral'!$K132=2),'Classificação geral'!N132,""),"")</f>
        <v/>
      </c>
      <c r="DV139" s="214" t="str">
        <f>IFERROR(IF(AND($DQ139="fem",'Classificação geral'!$K132=2),'Classificação geral'!O132,""),"")</f>
        <v/>
      </c>
      <c r="DW139" s="214" t="str">
        <f>IFERROR(IF(AND($DQ139="fem",'Classificação geral'!$K132=2),'Classificação geral'!AH132,""),"")</f>
        <v/>
      </c>
      <c r="DX139" s="216" t="str">
        <f>IFERROR(RANK(DW139,DW:DW,0)+ COUNTIF(DW$12:$DW137,DW139),"")</f>
        <v/>
      </c>
      <c r="DY139" s="209"/>
      <c r="DZ139" s="214" t="str">
        <f>IFERROR(IF(AND('Classificação geral'!$J132="mas",'Classificação geral'!$K132=2,'Classificação geral'!$G132="pct"),'Classificação geral'!$A132,""),"")</f>
        <v/>
      </c>
      <c r="EA139" s="214" t="str">
        <f>IFERROR(IF(AND('Classificação geral'!$J132="mas",'Classificação geral'!$K132=2,'Classificação geral'!$G132="pct"),'Classificação geral'!$B132,""),"")</f>
        <v/>
      </c>
      <c r="EB139" s="215" t="str">
        <f>IF($EA139='Classificação geral'!$B132,'Classificação geral'!$C132,"")</f>
        <v/>
      </c>
      <c r="EC139" s="215" t="str">
        <f>IF($EA139='Classificação geral'!$B132,'Classificação geral'!$D132,"")</f>
        <v/>
      </c>
      <c r="ED139" s="215" t="str">
        <f>IF($EA139='Classificação geral'!$B132,'Classificação geral'!$J132,"")</f>
        <v/>
      </c>
      <c r="EE139" s="214" t="str">
        <f>IFERROR(IF(AND($ED139="mas",'Classificação geral'!$K132=2),'Classificação geral'!K132,""),"")</f>
        <v/>
      </c>
      <c r="EF139" s="214" t="str">
        <f>IFERROR(IF(AND($ED139="mas",'Classificação geral'!$K132=2),'Classificação geral'!AG132,""),"")</f>
        <v/>
      </c>
      <c r="EG139" s="214" t="str">
        <f>IFERROR(IF(AND($ED139="mas",'Classificação geral'!$K132=2),'Classificação geral'!M132,""),"")</f>
        <v/>
      </c>
      <c r="EH139" s="214" t="str">
        <f>IFERROR(IF(AND($ED139="mas",'Classificação geral'!$K132=2),'Classificação geral'!N132,""),"")</f>
        <v/>
      </c>
      <c r="EI139" s="214" t="str">
        <f>IFERROR(IF(AND($ED139="mas",'Classificação geral'!$K132=2),'Classificação geral'!O132,""),"")</f>
        <v/>
      </c>
      <c r="EJ139" s="214" t="str">
        <f>IFERROR(IF(AND($ED139="mas",'Classificação geral'!$K132=2),'Classificação geral'!AH132,""),"")</f>
        <v/>
      </c>
      <c r="EK139" s="216" t="str">
        <f>IFERROR(RANK(EJ139,EJ:EJ,0)+ COUNTIF(EJ$12:$GJ$12,EJ139),"")</f>
        <v/>
      </c>
      <c r="EL139" s="209"/>
      <c r="EM139" s="214" t="str">
        <f>IFERROR(IF(AND('Classificação geral'!$J132="fem",'Classificação geral'!$K132=3,'Classificação geral'!$G132="pct"),'Classificação geral'!$A132,""),"")</f>
        <v/>
      </c>
      <c r="EN139" s="214" t="str">
        <f>IFERROR(IF(AND('Classificação geral'!$J132="fem",'Classificação geral'!$K132=3,'Classificação geral'!$G132="pct"),'Classificação geral'!$B132,""),"")</f>
        <v/>
      </c>
      <c r="EO139" s="215" t="str">
        <f>IF($EN139='Classificação geral'!$B132,'Classificação geral'!$C132,"")</f>
        <v/>
      </c>
      <c r="EP139" s="215" t="str">
        <f>IF($EN139='Classificação geral'!$B132,'Classificação geral'!$D132,"")</f>
        <v/>
      </c>
      <c r="EQ139" s="215" t="str">
        <f>IF($EN139='Classificação geral'!$B132,'Classificação geral'!$J132,"")</f>
        <v/>
      </c>
      <c r="ER139" s="215" t="str">
        <f>IF($EQ139='Classificação geral'!$J132,'Classificação geral'!$K132,"")</f>
        <v/>
      </c>
      <c r="ES139" s="215" t="str">
        <f>IF($ER139='Classificação geral'!$K132,'Classificação geral'!$AG132,"")</f>
        <v/>
      </c>
      <c r="ET139" s="215" t="str">
        <f>IF($ER139='Classificação geral'!$K132,'Classificação geral'!$M132,"")</f>
        <v/>
      </c>
      <c r="EU139" s="215" t="str">
        <f>IF($ER139='Classificação geral'!$K132,'Classificação geral'!$N132,"")</f>
        <v/>
      </c>
      <c r="EV139" s="215" t="str">
        <f>IF($ER139='Classificação geral'!$K132,'Classificação geral'!$O132,"")</f>
        <v/>
      </c>
      <c r="EW139" s="215" t="str">
        <f>IF($ER139='Classificação geral'!$K132,'Classificação geral'!$AH132,"")</f>
        <v/>
      </c>
      <c r="EX139" s="216" t="str">
        <f>IFERROR(RANK(EW139,EW:EW,0)+ COUNTIF(EW$12:$GW137,EW139),"")</f>
        <v/>
      </c>
      <c r="EY139" s="209"/>
      <c r="EZ139" s="214" t="str">
        <f>IFERROR(IF(AND('Classificação geral'!$J132="mas",'Classificação geral'!$K132=3,'Classificação geral'!$G132="PCT"),'Classificação geral'!$A132,""),"")</f>
        <v/>
      </c>
      <c r="FA139" s="214" t="str">
        <f>IFERROR(IF(AND('Classificação geral'!$J132="mas",'Classificação geral'!$K132=3,'Classificação geral'!$G132="PCT"),'Classificação geral'!$B132,""),"")</f>
        <v/>
      </c>
      <c r="FB139" s="215" t="str">
        <f>IF($FA139='Classificação geral'!$B132,'Classificação geral'!$C132,"")</f>
        <v/>
      </c>
      <c r="FC139" s="215" t="str">
        <f>IF($FA139='Classificação geral'!$B132,'Classificação geral'!$D132,"")</f>
        <v/>
      </c>
      <c r="FD139" s="215" t="str">
        <f>IF($FA139='Classificação geral'!$B132,'Classificação geral'!$J132,"")</f>
        <v/>
      </c>
      <c r="FE139" s="214" t="str">
        <f>IFERROR(IF(AND($FD139="mas",'Classificação geral'!$K132=3),'Classificação geral'!K132,""),"")</f>
        <v/>
      </c>
      <c r="FF139" s="214" t="str">
        <f>IFERROR(IF(AND($FD139="mas",'Classificação geral'!$K132=3),'Classificação geral'!AG132,""),"")</f>
        <v/>
      </c>
      <c r="FG139" s="214" t="str">
        <f>IFERROR(IF(AND($FD139="mas",'Classificação geral'!$K132=3),'Classificação geral'!M132,""),"")</f>
        <v/>
      </c>
      <c r="FH139" s="214" t="str">
        <f>IFERROR(IF(AND($FD139="mas",'Classificação geral'!$K132=3),'Classificação geral'!N132,""),"")</f>
        <v/>
      </c>
      <c r="FI139" s="214" t="str">
        <f>IFERROR(IF(AND($FD139="mas",'Classificação geral'!$K132=3),'Classificação geral'!O132,""),"")</f>
        <v/>
      </c>
      <c r="FJ139" s="214" t="str">
        <f>IFERROR(IF(AND($FD139="mas",'Classificação geral'!$K132=3),'Classificação geral'!AH132,""),"")</f>
        <v/>
      </c>
      <c r="FK139" s="216" t="str">
        <f>IFERROR(RANK(FJ139,FJ:FJ,0)+ COUNTIF(FJ$12:$FJ137,FJ139),"")</f>
        <v/>
      </c>
    </row>
    <row r="140" spans="2:167" ht="24.75" customHeight="1" x14ac:dyDescent="0.35">
      <c r="CM140" s="214" t="str">
        <f>IFERROR(IF(AND('Classificação geral'!$J133="FEM",'Classificação geral'!$K133=1,'Classificação geral'!G133="PCT"),'Classificação geral'!A133,""),"")</f>
        <v/>
      </c>
      <c r="CN140" s="214" t="str">
        <f>IFERROR(IF(AND('Classificação geral'!$J133="FEM",'Classificação geral'!$K133=1,'Classificação geral'!G133="PCT"),'Classificação geral'!$B133,""),"")</f>
        <v/>
      </c>
      <c r="CO140" s="215" t="str">
        <f>IF($CN140='Classificação geral'!$B133,'Classificação geral'!$C133,"")</f>
        <v/>
      </c>
      <c r="CP140" s="215" t="str">
        <f>IF($CN140='Classificação geral'!$B133,'Classificação geral'!$D133,"")</f>
        <v/>
      </c>
      <c r="CQ140" s="215" t="str">
        <f>IF($CN140='Classificação geral'!$B133,'Classificação geral'!$J133,"")</f>
        <v/>
      </c>
      <c r="CR140" s="215" t="str">
        <f>IF($CQ140='Classificação geral'!$J133,'Classificação geral'!$K133,"")</f>
        <v/>
      </c>
      <c r="CS140" s="205" t="str">
        <f>IF($CR140='Classificação geral'!$K133,'Classificação geral'!$AG133,"")</f>
        <v/>
      </c>
      <c r="CT140" s="215" t="str">
        <f>IF($CR140='Classificação geral'!$K133,'Classificação geral'!$M133,"")</f>
        <v/>
      </c>
      <c r="CU140" s="215" t="str">
        <f>IF($CR140='Classificação geral'!$K133,'Classificação geral'!$N133,"")</f>
        <v/>
      </c>
      <c r="CV140" s="215" t="str">
        <f>IF($CR140='Classificação geral'!$K133,'Classificação geral'!$O133,"")</f>
        <v/>
      </c>
      <c r="CW140" s="309" t="str">
        <f>IF($CR140='Classificação geral'!$K133,'Classificação geral'!$AH133,"")</f>
        <v/>
      </c>
      <c r="CX140" s="216" t="str">
        <f>IFERROR(RANK(CW140,CW:CW,0)+ COUNTIF($CW$12:CW139,CW140),"")</f>
        <v/>
      </c>
      <c r="CY140" s="209" t="str">
        <f ca="1">IFERROR(RDEM(CX140,CX:CX,0),"")</f>
        <v/>
      </c>
      <c r="CZ140" s="214" t="str">
        <f>IFERROR(IF(AND('Classificação geral'!$J133="mas",'Classificação geral'!$K133=1,'Classificação geral'!$G133="pct"),'Classificação geral'!$A133,""),"")</f>
        <v/>
      </c>
      <c r="DA140" s="214" t="str">
        <f>IFERROR(IF(AND('Classificação geral'!$J133="mas",'Classificação geral'!$K133=1,'Classificação geral'!$G133="PCT"),'Classificação geral'!$B133,""),"")</f>
        <v/>
      </c>
      <c r="DB140" s="215" t="str">
        <f>IF($DA140='Classificação geral'!$B133,'Classificação geral'!$C133,"")</f>
        <v/>
      </c>
      <c r="DC140" s="215" t="str">
        <f>IF($DA140='Classificação geral'!$B133,'Classificação geral'!$D133,"")</f>
        <v/>
      </c>
      <c r="DD140" s="215" t="str">
        <f>IF($DA140='Classificação geral'!$B133,'Classificação geral'!$J133,"")</f>
        <v/>
      </c>
      <c r="DE140" s="214" t="str">
        <f>IFERROR(IF(AND($DD140="mas",'Classificação geral'!$K133=1),'Classificação geral'!K133,""),"")</f>
        <v/>
      </c>
      <c r="DF140" s="214" t="str">
        <f>IFERROR(IF(AND($DD140="mas",'Classificação geral'!$K133=1),'Classificação geral'!AG133,""),"")</f>
        <v/>
      </c>
      <c r="DG140" s="214" t="str">
        <f>IFERROR(IF(AND($DD140="mas",'Classificação geral'!$K133=1),'Classificação geral'!M133,""),"")</f>
        <v/>
      </c>
      <c r="DH140" s="214" t="str">
        <f>IFERROR(IF(AND($DD140="mas",'Classificação geral'!$K133=1),'Classificação geral'!N133,""),"")</f>
        <v/>
      </c>
      <c r="DI140" s="214" t="str">
        <f>IFERROR(IF(AND($DD140="mas",'Classificação geral'!$K133=1),'Classificação geral'!O133,""),"")</f>
        <v/>
      </c>
      <c r="DJ140" s="214" t="str">
        <f>IFERROR(IF(AND($DD140="mas",'Classificação geral'!$K133=1),'Classificação geral'!AH133,""),"")</f>
        <v/>
      </c>
      <c r="DK140" s="216" t="str">
        <f>IFERROR(RANK(DJ140,DJ127:DJ326,0)+ COUNTIF($DJ$12:DJ139,DJ140),"")</f>
        <v/>
      </c>
      <c r="DL140" s="209"/>
      <c r="DM140" s="214" t="str">
        <f>IFERROR(IF(AND('Classificação geral'!$J133="fem",'Classificação geral'!$K133=2,'Classificação geral'!$G133="pct"),'Classificação geral'!$A133,""),"")</f>
        <v/>
      </c>
      <c r="DN140" s="214" t="str">
        <f>IFERROR(IF(AND('Classificação geral'!$J133="fem",'Classificação geral'!$K133=2,'Classificação geral'!$G133="pct"),'Classificação geral'!$B133,""),"")</f>
        <v/>
      </c>
      <c r="DO140" s="215" t="str">
        <f>IF($DN140='Classificação geral'!$B133,'Classificação geral'!$C133,"")</f>
        <v/>
      </c>
      <c r="DP140" s="215" t="str">
        <f>IF($DN140='Classificação geral'!$B133,'Classificação geral'!$D133,"")</f>
        <v/>
      </c>
      <c r="DQ140" s="215" t="str">
        <f>IF($DN140='Classificação geral'!$B133,'Classificação geral'!$J133,"")</f>
        <v/>
      </c>
      <c r="DR140" s="214" t="str">
        <f>IFERROR(IF(AND($DQ140="fem",'Classificação geral'!$K133=2),'Classificação geral'!K133,""),"")</f>
        <v/>
      </c>
      <c r="DS140" s="214" t="str">
        <f>IFERROR(IF(AND($DQ140="fem",'Classificação geral'!$K133=2),'Classificação geral'!AG133,""),"")</f>
        <v/>
      </c>
      <c r="DT140" s="214" t="str">
        <f>IFERROR(IF(AND($DQ140="fem",'Classificação geral'!$K133=2),'Classificação geral'!M133,""),"")</f>
        <v/>
      </c>
      <c r="DU140" s="214" t="str">
        <f>IFERROR(IF(AND($DQ140="fem",'Classificação geral'!$K133=2),'Classificação geral'!N133,""),"")</f>
        <v/>
      </c>
      <c r="DV140" s="214" t="str">
        <f>IFERROR(IF(AND($DQ140="fem",'Classificação geral'!$K133=2),'Classificação geral'!O133,""),"")</f>
        <v/>
      </c>
      <c r="DW140" s="214" t="str">
        <f>IFERROR(IF(AND($DQ140="fem",'Classificação geral'!$K133=2),'Classificação geral'!AH133,""),"")</f>
        <v/>
      </c>
      <c r="DX140" s="216" t="str">
        <f>IFERROR(RANK(DW140,DW:DW,0)+ COUNTIF(DW$12:$DW138,DW140),"")</f>
        <v/>
      </c>
      <c r="DY140" s="209"/>
      <c r="DZ140" s="214" t="str">
        <f>IFERROR(IF(AND('Classificação geral'!$J133="mas",'Classificação geral'!$K133=2,'Classificação geral'!$G133="pct"),'Classificação geral'!$A133,""),"")</f>
        <v/>
      </c>
      <c r="EA140" s="214" t="str">
        <f>IFERROR(IF(AND('Classificação geral'!$J133="mas",'Classificação geral'!$K133=2,'Classificação geral'!$G133="pct"),'Classificação geral'!$B133,""),"")</f>
        <v/>
      </c>
      <c r="EB140" s="215" t="str">
        <f>IF($EA140='Classificação geral'!$B133,'Classificação geral'!$C133,"")</f>
        <v/>
      </c>
      <c r="EC140" s="215" t="str">
        <f>IF($EA140='Classificação geral'!$B133,'Classificação geral'!$D133,"")</f>
        <v/>
      </c>
      <c r="ED140" s="215" t="str">
        <f>IF($EA140='Classificação geral'!$B133,'Classificação geral'!$J133,"")</f>
        <v/>
      </c>
      <c r="EE140" s="214" t="str">
        <f>IFERROR(IF(AND($ED140="mas",'Classificação geral'!$K133=2),'Classificação geral'!K133,""),"")</f>
        <v/>
      </c>
      <c r="EF140" s="214" t="str">
        <f>IFERROR(IF(AND($ED140="mas",'Classificação geral'!$K133=2),'Classificação geral'!AG133,""),"")</f>
        <v/>
      </c>
      <c r="EG140" s="214" t="str">
        <f>IFERROR(IF(AND($ED140="mas",'Classificação geral'!$K133=2),'Classificação geral'!M133,""),"")</f>
        <v/>
      </c>
      <c r="EH140" s="214" t="str">
        <f>IFERROR(IF(AND($ED140="mas",'Classificação geral'!$K133=2),'Classificação geral'!N133,""),"")</f>
        <v/>
      </c>
      <c r="EI140" s="214" t="str">
        <f>IFERROR(IF(AND($ED140="mas",'Classificação geral'!$K133=2),'Classificação geral'!O133,""),"")</f>
        <v/>
      </c>
      <c r="EJ140" s="214" t="str">
        <f>IFERROR(IF(AND($ED140="mas",'Classificação geral'!$K133=2),'Classificação geral'!AH133,""),"")</f>
        <v/>
      </c>
      <c r="EK140" s="216" t="str">
        <f>IFERROR(RANK(EJ140,EJ:EJ,0)+ COUNTIF(EJ$12:$GJ$12,EJ140),"")</f>
        <v/>
      </c>
      <c r="EL140" s="209"/>
      <c r="EM140" s="214" t="str">
        <f>IFERROR(IF(AND('Classificação geral'!$J133="fem",'Classificação geral'!$K133=3,'Classificação geral'!$G133="pct"),'Classificação geral'!$A133,""),"")</f>
        <v/>
      </c>
      <c r="EN140" s="214" t="str">
        <f>IFERROR(IF(AND('Classificação geral'!$J133="fem",'Classificação geral'!$K133=3,'Classificação geral'!$G133="pct"),'Classificação geral'!$B133,""),"")</f>
        <v/>
      </c>
      <c r="EO140" s="215" t="str">
        <f>IF($EN140='Classificação geral'!$B133,'Classificação geral'!$C133,"")</f>
        <v/>
      </c>
      <c r="EP140" s="215" t="str">
        <f>IF($EN140='Classificação geral'!$B133,'Classificação geral'!$D133,"")</f>
        <v/>
      </c>
      <c r="EQ140" s="215" t="str">
        <f>IF($EN140='Classificação geral'!$B133,'Classificação geral'!$J133,"")</f>
        <v/>
      </c>
      <c r="ER140" s="215" t="str">
        <f>IF($EQ140='Classificação geral'!$J133,'Classificação geral'!$K133,"")</f>
        <v/>
      </c>
      <c r="ES140" s="215" t="str">
        <f>IF($ER140='Classificação geral'!$K133,'Classificação geral'!$AG133,"")</f>
        <v/>
      </c>
      <c r="ET140" s="215" t="str">
        <f>IF($ER140='Classificação geral'!$K133,'Classificação geral'!$M133,"")</f>
        <v/>
      </c>
      <c r="EU140" s="215" t="str">
        <f>IF($ER140='Classificação geral'!$K133,'Classificação geral'!$N133,"")</f>
        <v/>
      </c>
      <c r="EV140" s="215" t="str">
        <f>IF($ER140='Classificação geral'!$K133,'Classificação geral'!$O133,"")</f>
        <v/>
      </c>
      <c r="EW140" s="215" t="str">
        <f>IF($ER140='Classificação geral'!$K133,'Classificação geral'!$AH133,"")</f>
        <v/>
      </c>
      <c r="EX140" s="216" t="str">
        <f>IFERROR(RANK(EW140,EW:EW,0)+ COUNTIF(EW$12:$GW138,EW140),"")</f>
        <v/>
      </c>
      <c r="EY140" s="209"/>
      <c r="EZ140" s="214" t="str">
        <f>IFERROR(IF(AND('Classificação geral'!$J133="mas",'Classificação geral'!$K133=3,'Classificação geral'!$G133="PCT"),'Classificação geral'!$A133,""),"")</f>
        <v/>
      </c>
      <c r="FA140" s="214" t="str">
        <f>IFERROR(IF(AND('Classificação geral'!$J133="mas",'Classificação geral'!$K133=3,'Classificação geral'!$G133="PCT"),'Classificação geral'!$B133,""),"")</f>
        <v/>
      </c>
      <c r="FB140" s="215" t="str">
        <f>IF($FA140='Classificação geral'!$B133,'Classificação geral'!$C133,"")</f>
        <v/>
      </c>
      <c r="FC140" s="215" t="str">
        <f>IF($FA140='Classificação geral'!$B133,'Classificação geral'!$D133,"")</f>
        <v/>
      </c>
      <c r="FD140" s="215" t="str">
        <f>IF($FA140='Classificação geral'!$B133,'Classificação geral'!$J133,"")</f>
        <v/>
      </c>
      <c r="FE140" s="214" t="str">
        <f>IFERROR(IF(AND($FD140="mas",'Classificação geral'!$K133=3),'Classificação geral'!K133,""),"")</f>
        <v/>
      </c>
      <c r="FF140" s="214" t="str">
        <f>IFERROR(IF(AND($FD140="mas",'Classificação geral'!$K133=3),'Classificação geral'!AG133,""),"")</f>
        <v/>
      </c>
      <c r="FG140" s="214" t="str">
        <f>IFERROR(IF(AND($FD140="mas",'Classificação geral'!$K133=3),'Classificação geral'!M133,""),"")</f>
        <v/>
      </c>
      <c r="FH140" s="214" t="str">
        <f>IFERROR(IF(AND($FD140="mas",'Classificação geral'!$K133=3),'Classificação geral'!N133,""),"")</f>
        <v/>
      </c>
      <c r="FI140" s="214" t="str">
        <f>IFERROR(IF(AND($FD140="mas",'Classificação geral'!$K133=3),'Classificação geral'!O133,""),"")</f>
        <v/>
      </c>
      <c r="FJ140" s="214" t="str">
        <f>IFERROR(IF(AND($FD140="mas",'Classificação geral'!$K133=3),'Classificação geral'!AH133,""),"")</f>
        <v/>
      </c>
      <c r="FK140" s="216" t="str">
        <f>IFERROR(RANK(FJ140,FJ:FJ,0)+ COUNTIF(FJ$12:$FJ138,FJ140),"")</f>
        <v/>
      </c>
    </row>
    <row r="141" spans="2:167" ht="24.75" customHeight="1" x14ac:dyDescent="0.35">
      <c r="CM141" s="214" t="str">
        <f>IFERROR(IF(AND('Classificação geral'!$J134="FEM",'Classificação geral'!$K134=1,'Classificação geral'!G134="PCT"),'Classificação geral'!A134,""),"")</f>
        <v/>
      </c>
      <c r="CN141" s="214" t="str">
        <f>IFERROR(IF(AND('Classificação geral'!$J134="FEM",'Classificação geral'!$K134=1,'Classificação geral'!G134="PCT"),'Classificação geral'!$B134,""),"")</f>
        <v/>
      </c>
      <c r="CO141" s="215" t="str">
        <f>IF($CN141='Classificação geral'!$B134,'Classificação geral'!$C134,"")</f>
        <v/>
      </c>
      <c r="CP141" s="215" t="str">
        <f>IF($CN141='Classificação geral'!$B134,'Classificação geral'!$D134,"")</f>
        <v/>
      </c>
      <c r="CQ141" s="215" t="str">
        <f>IF($CN141='Classificação geral'!$B134,'Classificação geral'!$J134,"")</f>
        <v/>
      </c>
      <c r="CR141" s="215" t="str">
        <f>IF($CQ141='Classificação geral'!$J134,'Classificação geral'!$K134,"")</f>
        <v/>
      </c>
      <c r="CS141" s="205" t="str">
        <f>IF($CR141='Classificação geral'!$K134,'Classificação geral'!$AG134,"")</f>
        <v/>
      </c>
      <c r="CT141" s="215" t="str">
        <f>IF($CR141='Classificação geral'!$K134,'Classificação geral'!$M134,"")</f>
        <v/>
      </c>
      <c r="CU141" s="215" t="str">
        <f>IF($CR141='Classificação geral'!$K134,'Classificação geral'!$N134,"")</f>
        <v/>
      </c>
      <c r="CV141" s="215" t="str">
        <f>IF($CR141='Classificação geral'!$K134,'Classificação geral'!$O134,"")</f>
        <v/>
      </c>
      <c r="CW141" s="309" t="str">
        <f>IF($CR141='Classificação geral'!$K134,'Classificação geral'!$AH134,"")</f>
        <v/>
      </c>
      <c r="CX141" s="216" t="str">
        <f>IFERROR(RANK(CW141,CW:CW,0)+ COUNTIF($CW$12:CW140,CW141),"")</f>
        <v/>
      </c>
      <c r="CY141" s="209" t="str">
        <f ca="1">IFERROR(RDEM(CX141,CX:CX,0),"")</f>
        <v/>
      </c>
      <c r="CZ141" s="214" t="str">
        <f>IFERROR(IF(AND('Classificação geral'!$J134="mas",'Classificação geral'!$K134=1,'Classificação geral'!$G134="pct"),'Classificação geral'!$A134,""),"")</f>
        <v/>
      </c>
      <c r="DA141" s="214" t="str">
        <f>IFERROR(IF(AND('Classificação geral'!$J134="mas",'Classificação geral'!$K134=1,'Classificação geral'!$G134="PCT"),'Classificação geral'!$B134,""),"")</f>
        <v/>
      </c>
      <c r="DB141" s="215" t="str">
        <f>IF($DA141='Classificação geral'!$B134,'Classificação geral'!$C134,"")</f>
        <v/>
      </c>
      <c r="DC141" s="215" t="str">
        <f>IF($DA141='Classificação geral'!$B134,'Classificação geral'!$D134,"")</f>
        <v/>
      </c>
      <c r="DD141" s="215" t="str">
        <f>IF($DA141='Classificação geral'!$B134,'Classificação geral'!$J134,"")</f>
        <v/>
      </c>
      <c r="DE141" s="214" t="str">
        <f>IFERROR(IF(AND($DD141="mas",'Classificação geral'!$K134=1),'Classificação geral'!K134,""),"")</f>
        <v/>
      </c>
      <c r="DF141" s="214" t="str">
        <f>IFERROR(IF(AND($DD141="mas",'Classificação geral'!$K134=1),'Classificação geral'!AG134,""),"")</f>
        <v/>
      </c>
      <c r="DG141" s="214" t="str">
        <f>IFERROR(IF(AND($DD141="mas",'Classificação geral'!$K134=1),'Classificação geral'!M134,""),"")</f>
        <v/>
      </c>
      <c r="DH141" s="214" t="str">
        <f>IFERROR(IF(AND($DD141="mas",'Classificação geral'!$K134=1),'Classificação geral'!N134,""),"")</f>
        <v/>
      </c>
      <c r="DI141" s="214" t="str">
        <f>IFERROR(IF(AND($DD141="mas",'Classificação geral'!$K134=1),'Classificação geral'!O134,""),"")</f>
        <v/>
      </c>
      <c r="DJ141" s="214" t="str">
        <f>IFERROR(IF(AND($DD141="mas",'Classificação geral'!$K134=1),'Classificação geral'!AH134,""),"")</f>
        <v/>
      </c>
      <c r="DK141" s="216" t="str">
        <f>IFERROR(RANK(DJ141,DJ128:DJ327,0)+ COUNTIF($DJ$12:DJ140,DJ141),"")</f>
        <v/>
      </c>
      <c r="DL141" s="209"/>
      <c r="DM141" s="214" t="str">
        <f>IFERROR(IF(AND('Classificação geral'!$J134="fem",'Classificação geral'!$K134=2,'Classificação geral'!$G134="pct"),'Classificação geral'!$A134,""),"")</f>
        <v/>
      </c>
      <c r="DN141" s="214" t="str">
        <f>IFERROR(IF(AND('Classificação geral'!$J134="fem",'Classificação geral'!$K134=2,'Classificação geral'!$G134="pct"),'Classificação geral'!$B134,""),"")</f>
        <v/>
      </c>
      <c r="DO141" s="215" t="str">
        <f>IF($DN141='Classificação geral'!$B134,'Classificação geral'!$C134,"")</f>
        <v/>
      </c>
      <c r="DP141" s="215" t="str">
        <f>IF($DN141='Classificação geral'!$B134,'Classificação geral'!$D134,"")</f>
        <v/>
      </c>
      <c r="DQ141" s="215" t="str">
        <f>IF($DN141='Classificação geral'!$B134,'Classificação geral'!$J134,"")</f>
        <v/>
      </c>
      <c r="DR141" s="214" t="str">
        <f>IFERROR(IF(AND($DQ141="fem",'Classificação geral'!$K134=2),'Classificação geral'!K134,""),"")</f>
        <v/>
      </c>
      <c r="DS141" s="214" t="str">
        <f>IFERROR(IF(AND($DQ141="fem",'Classificação geral'!$K134=2),'Classificação geral'!AG134,""),"")</f>
        <v/>
      </c>
      <c r="DT141" s="214" t="str">
        <f>IFERROR(IF(AND($DQ141="fem",'Classificação geral'!$K134=2),'Classificação geral'!M134,""),"")</f>
        <v/>
      </c>
      <c r="DU141" s="214" t="str">
        <f>IFERROR(IF(AND($DQ141="fem",'Classificação geral'!$K134=2),'Classificação geral'!N134,""),"")</f>
        <v/>
      </c>
      <c r="DV141" s="214" t="str">
        <f>IFERROR(IF(AND($DQ141="fem",'Classificação geral'!$K134=2),'Classificação geral'!O134,""),"")</f>
        <v/>
      </c>
      <c r="DW141" s="214" t="str">
        <f>IFERROR(IF(AND($DQ141="fem",'Classificação geral'!$K134=2),'Classificação geral'!AH134,""),"")</f>
        <v/>
      </c>
      <c r="DX141" s="216" t="str">
        <f>IFERROR(RANK(DW141,DW:DW,0)+ COUNTIF(DW$12:$DW139,DW141),"")</f>
        <v/>
      </c>
      <c r="DY141" s="209"/>
      <c r="DZ141" s="214" t="str">
        <f>IFERROR(IF(AND('Classificação geral'!$J134="mas",'Classificação geral'!$K134=2,'Classificação geral'!$G134="pct"),'Classificação geral'!$A134,""),"")</f>
        <v/>
      </c>
      <c r="EA141" s="214" t="str">
        <f>IFERROR(IF(AND('Classificação geral'!$J134="mas",'Classificação geral'!$K134=2,'Classificação geral'!$G134="pct"),'Classificação geral'!$B134,""),"")</f>
        <v/>
      </c>
      <c r="EB141" s="215" t="str">
        <f>IF($EA141='Classificação geral'!$B134,'Classificação geral'!$C134,"")</f>
        <v/>
      </c>
      <c r="EC141" s="215" t="str">
        <f>IF($EA141='Classificação geral'!$B134,'Classificação geral'!$D134,"")</f>
        <v/>
      </c>
      <c r="ED141" s="215" t="str">
        <f>IF($EA141='Classificação geral'!$B134,'Classificação geral'!$J134,"")</f>
        <v/>
      </c>
      <c r="EE141" s="214" t="str">
        <f>IFERROR(IF(AND($ED141="mas",'Classificação geral'!$K134=2),'Classificação geral'!K134,""),"")</f>
        <v/>
      </c>
      <c r="EF141" s="214" t="str">
        <f>IFERROR(IF(AND($ED141="mas",'Classificação geral'!$K134=2),'Classificação geral'!AG134,""),"")</f>
        <v/>
      </c>
      <c r="EG141" s="214" t="str">
        <f>IFERROR(IF(AND($ED141="mas",'Classificação geral'!$K134=2),'Classificação geral'!M134,""),"")</f>
        <v/>
      </c>
      <c r="EH141" s="214" t="str">
        <f>IFERROR(IF(AND($ED141="mas",'Classificação geral'!$K134=2),'Classificação geral'!N134,""),"")</f>
        <v/>
      </c>
      <c r="EI141" s="214" t="str">
        <f>IFERROR(IF(AND($ED141="mas",'Classificação geral'!$K134=2),'Classificação geral'!O134,""),"")</f>
        <v/>
      </c>
      <c r="EJ141" s="214" t="str">
        <f>IFERROR(IF(AND($ED141="mas",'Classificação geral'!$K134=2),'Classificação geral'!AH134,""),"")</f>
        <v/>
      </c>
      <c r="EK141" s="216" t="str">
        <f>IFERROR(RANK(EJ141,EJ:EJ,0)+ COUNTIF(EJ$12:$GJ$12,EJ141),"")</f>
        <v/>
      </c>
      <c r="EL141" s="209"/>
      <c r="EM141" s="214" t="str">
        <f>IFERROR(IF(AND('Classificação geral'!$J134="fem",'Classificação geral'!$K134=3,'Classificação geral'!$G134="pct"),'Classificação geral'!$A134,""),"")</f>
        <v/>
      </c>
      <c r="EN141" s="214" t="str">
        <f>IFERROR(IF(AND('Classificação geral'!$J134="fem",'Classificação geral'!$K134=3,'Classificação geral'!$G134="pct"),'Classificação geral'!$B134,""),"")</f>
        <v/>
      </c>
      <c r="EO141" s="215" t="str">
        <f>IF($EN141='Classificação geral'!$B134,'Classificação geral'!$C134,"")</f>
        <v/>
      </c>
      <c r="EP141" s="215" t="str">
        <f>IF($EN141='Classificação geral'!$B134,'Classificação geral'!$D134,"")</f>
        <v/>
      </c>
      <c r="EQ141" s="215" t="str">
        <f>IF($EN141='Classificação geral'!$B134,'Classificação geral'!$J134,"")</f>
        <v/>
      </c>
      <c r="ER141" s="215" t="str">
        <f>IF($EQ141='Classificação geral'!$J134,'Classificação geral'!$K134,"")</f>
        <v/>
      </c>
      <c r="ES141" s="215" t="str">
        <f>IF($ER141='Classificação geral'!$K134,'Classificação geral'!$AG134,"")</f>
        <v/>
      </c>
      <c r="ET141" s="215" t="str">
        <f>IF($ER141='Classificação geral'!$K134,'Classificação geral'!$M134,"")</f>
        <v/>
      </c>
      <c r="EU141" s="215" t="str">
        <f>IF($ER141='Classificação geral'!$K134,'Classificação geral'!$N134,"")</f>
        <v/>
      </c>
      <c r="EV141" s="215" t="str">
        <f>IF($ER141='Classificação geral'!$K134,'Classificação geral'!$O134,"")</f>
        <v/>
      </c>
      <c r="EW141" s="215" t="str">
        <f>IF($ER141='Classificação geral'!$K134,'Classificação geral'!$AH134,"")</f>
        <v/>
      </c>
      <c r="EX141" s="216" t="str">
        <f>IFERROR(RANK(EW141,EW:EW,0)+ COUNTIF(EW$12:$GW139,EW141),"")</f>
        <v/>
      </c>
      <c r="EY141" s="209"/>
      <c r="EZ141" s="214" t="str">
        <f>IFERROR(IF(AND('Classificação geral'!$J134="mas",'Classificação geral'!$K134=3,'Classificação geral'!$G134="PCT"),'Classificação geral'!$A134,""),"")</f>
        <v/>
      </c>
      <c r="FA141" s="214" t="str">
        <f>IFERROR(IF(AND('Classificação geral'!$J134="mas",'Classificação geral'!$K134=3,'Classificação geral'!$G134="PCT"),'Classificação geral'!$B134,""),"")</f>
        <v/>
      </c>
      <c r="FB141" s="215" t="str">
        <f>IF($FA141='Classificação geral'!$B134,'Classificação geral'!$C134,"")</f>
        <v/>
      </c>
      <c r="FC141" s="215" t="str">
        <f>IF($FA141='Classificação geral'!$B134,'Classificação geral'!$D134,"")</f>
        <v/>
      </c>
      <c r="FD141" s="215" t="str">
        <f>IF($FA141='Classificação geral'!$B134,'Classificação geral'!$J134,"")</f>
        <v/>
      </c>
      <c r="FE141" s="214" t="str">
        <f>IFERROR(IF(AND($FD141="mas",'Classificação geral'!$K134=3),'Classificação geral'!K134,""),"")</f>
        <v/>
      </c>
      <c r="FF141" s="214" t="str">
        <f>IFERROR(IF(AND($FD141="mas",'Classificação geral'!$K134=3),'Classificação geral'!AG134,""),"")</f>
        <v/>
      </c>
      <c r="FG141" s="214" t="str">
        <f>IFERROR(IF(AND($FD141="mas",'Classificação geral'!$K134=3),'Classificação geral'!M134,""),"")</f>
        <v/>
      </c>
      <c r="FH141" s="214" t="str">
        <f>IFERROR(IF(AND($FD141="mas",'Classificação geral'!$K134=3),'Classificação geral'!N134,""),"")</f>
        <v/>
      </c>
      <c r="FI141" s="214" t="str">
        <f>IFERROR(IF(AND($FD141="mas",'Classificação geral'!$K134=3),'Classificação geral'!O134,""),"")</f>
        <v/>
      </c>
      <c r="FJ141" s="214" t="str">
        <f>IFERROR(IF(AND($FD141="mas",'Classificação geral'!$K134=3),'Classificação geral'!AH134,""),"")</f>
        <v/>
      </c>
      <c r="FK141" s="216" t="str">
        <f>IFERROR(RANK(FJ141,FJ:FJ,0)+ COUNTIF(FJ$12:$FJ139,FJ141),"")</f>
        <v/>
      </c>
    </row>
    <row r="142" spans="2:167" ht="24.75" customHeight="1" x14ac:dyDescent="0.35">
      <c r="CM142" s="214" t="str">
        <f>IFERROR(IF(AND('Classificação geral'!$J135="FEM",'Classificação geral'!$K135=1,'Classificação geral'!G135="PCT"),'Classificação geral'!A135,""),"")</f>
        <v/>
      </c>
      <c r="CN142" s="214" t="str">
        <f>IFERROR(IF(AND('Classificação geral'!$J135="FEM",'Classificação geral'!$K135=1,'Classificação geral'!G135="PCT"),'Classificação geral'!$B135,""),"")</f>
        <v/>
      </c>
      <c r="CO142" s="215" t="str">
        <f>IF($CN142='Classificação geral'!$B135,'Classificação geral'!$C135,"")</f>
        <v/>
      </c>
      <c r="CP142" s="215" t="str">
        <f>IF($CN142='Classificação geral'!$B135,'Classificação geral'!$D135,"")</f>
        <v/>
      </c>
      <c r="CQ142" s="215" t="str">
        <f>IF($CN142='Classificação geral'!$B135,'Classificação geral'!$J135,"")</f>
        <v/>
      </c>
      <c r="CR142" s="215" t="str">
        <f>IF($CQ142='Classificação geral'!$J135,'Classificação geral'!$K135,"")</f>
        <v/>
      </c>
      <c r="CS142" s="205" t="str">
        <f>IF($CR142='Classificação geral'!$K135,'Classificação geral'!$AG135,"")</f>
        <v/>
      </c>
      <c r="CT142" s="215" t="str">
        <f>IF($CR142='Classificação geral'!$K135,'Classificação geral'!$M135,"")</f>
        <v/>
      </c>
      <c r="CU142" s="215" t="str">
        <f>IF($CR142='Classificação geral'!$K135,'Classificação geral'!$N135,"")</f>
        <v/>
      </c>
      <c r="CV142" s="215" t="str">
        <f>IF($CR142='Classificação geral'!$K135,'Classificação geral'!$O135,"")</f>
        <v/>
      </c>
      <c r="CW142" s="309" t="str">
        <f>IF($CR142='Classificação geral'!$K135,'Classificação geral'!$AH135,"")</f>
        <v/>
      </c>
      <c r="CX142" s="216" t="str">
        <f>IFERROR(RANK(CW142,CW:CW,0)+ COUNTIF($CW$12:CW141,CW142),"")</f>
        <v/>
      </c>
      <c r="CY142" s="209" t="str">
        <f ca="1">IFERROR(RDEM(CX142,CX:CX,0),"")</f>
        <v/>
      </c>
      <c r="CZ142" s="214" t="str">
        <f>IFERROR(IF(AND('Classificação geral'!$J135="mas",'Classificação geral'!$K135=1,'Classificação geral'!$G135="pct"),'Classificação geral'!$A135,""),"")</f>
        <v/>
      </c>
      <c r="DA142" s="214" t="str">
        <f>IFERROR(IF(AND('Classificação geral'!$J135="mas",'Classificação geral'!$K135=1,'Classificação geral'!$G135="PCT"),'Classificação geral'!$B135,""),"")</f>
        <v/>
      </c>
      <c r="DB142" s="215" t="str">
        <f>IF($DA142='Classificação geral'!$B135,'Classificação geral'!$C135,"")</f>
        <v/>
      </c>
      <c r="DC142" s="215" t="str">
        <f>IF($DA142='Classificação geral'!$B135,'Classificação geral'!$D135,"")</f>
        <v/>
      </c>
      <c r="DD142" s="215" t="str">
        <f>IF($DA142='Classificação geral'!$B135,'Classificação geral'!$J135,"")</f>
        <v/>
      </c>
      <c r="DE142" s="214" t="str">
        <f>IFERROR(IF(AND($DD142="mas",'Classificação geral'!$K135=1),'Classificação geral'!K135,""),"")</f>
        <v/>
      </c>
      <c r="DF142" s="214" t="str">
        <f>IFERROR(IF(AND($DD142="mas",'Classificação geral'!$K135=1),'Classificação geral'!AG135,""),"")</f>
        <v/>
      </c>
      <c r="DG142" s="214" t="str">
        <f>IFERROR(IF(AND($DD142="mas",'Classificação geral'!$K135=1),'Classificação geral'!M135,""),"")</f>
        <v/>
      </c>
      <c r="DH142" s="214" t="str">
        <f>IFERROR(IF(AND($DD142="mas",'Classificação geral'!$K135=1),'Classificação geral'!N135,""),"")</f>
        <v/>
      </c>
      <c r="DI142" s="214" t="str">
        <f>IFERROR(IF(AND($DD142="mas",'Classificação geral'!$K135=1),'Classificação geral'!O135,""),"")</f>
        <v/>
      </c>
      <c r="DJ142" s="214" t="str">
        <f>IFERROR(IF(AND($DD142="mas",'Classificação geral'!$K135=1),'Classificação geral'!AH135,""),"")</f>
        <v/>
      </c>
      <c r="DK142" s="216" t="str">
        <f>IFERROR(RANK(DJ142,DJ129:DJ328,0)+ COUNTIF($DJ$12:DJ141,DJ142),"")</f>
        <v/>
      </c>
      <c r="DL142" s="209"/>
      <c r="DM142" s="214" t="str">
        <f>IFERROR(IF(AND('Classificação geral'!$J135="fem",'Classificação geral'!$K135=2,'Classificação geral'!$G135="pct"),'Classificação geral'!$A135,""),"")</f>
        <v/>
      </c>
      <c r="DN142" s="214" t="str">
        <f>IFERROR(IF(AND('Classificação geral'!$J135="fem",'Classificação geral'!$K135=2,'Classificação geral'!$G135="pct"),'Classificação geral'!$B135,""),"")</f>
        <v/>
      </c>
      <c r="DO142" s="215" t="str">
        <f>IF($DN142='Classificação geral'!$B135,'Classificação geral'!$C135,"")</f>
        <v/>
      </c>
      <c r="DP142" s="215" t="str">
        <f>IF($DN142='Classificação geral'!$B135,'Classificação geral'!$D135,"")</f>
        <v/>
      </c>
      <c r="DQ142" s="215" t="str">
        <f>IF($DN142='Classificação geral'!$B135,'Classificação geral'!$J135,"")</f>
        <v/>
      </c>
      <c r="DR142" s="214" t="str">
        <f>IFERROR(IF(AND($DQ142="fem",'Classificação geral'!$K135=2),'Classificação geral'!K135,""),"")</f>
        <v/>
      </c>
      <c r="DS142" s="214" t="str">
        <f>IFERROR(IF(AND($DQ142="fem",'Classificação geral'!$K135=2),'Classificação geral'!AG135,""),"")</f>
        <v/>
      </c>
      <c r="DT142" s="214" t="str">
        <f>IFERROR(IF(AND($DQ142="fem",'Classificação geral'!$K135=2),'Classificação geral'!M135,""),"")</f>
        <v/>
      </c>
      <c r="DU142" s="214" t="str">
        <f>IFERROR(IF(AND($DQ142="fem",'Classificação geral'!$K135=2),'Classificação geral'!N135,""),"")</f>
        <v/>
      </c>
      <c r="DV142" s="214" t="str">
        <f>IFERROR(IF(AND($DQ142="fem",'Classificação geral'!$K135=2),'Classificação geral'!O135,""),"")</f>
        <v/>
      </c>
      <c r="DW142" s="214" t="str">
        <f>IFERROR(IF(AND($DQ142="fem",'Classificação geral'!$K135=2),'Classificação geral'!AH135,""),"")</f>
        <v/>
      </c>
      <c r="DX142" s="216" t="str">
        <f>IFERROR(RANK(DW142,DW:DW,0)+ COUNTIF(DW$12:$DW140,DW142),"")</f>
        <v/>
      </c>
      <c r="DY142" s="209"/>
      <c r="DZ142" s="214" t="str">
        <f>IFERROR(IF(AND('Classificação geral'!$J135="mas",'Classificação geral'!$K135=2,'Classificação geral'!$G135="pct"),'Classificação geral'!$A135,""),"")</f>
        <v/>
      </c>
      <c r="EA142" s="214" t="str">
        <f>IFERROR(IF(AND('Classificação geral'!$J135="mas",'Classificação geral'!$K135=2,'Classificação geral'!$G135="pct"),'Classificação geral'!$B135,""),"")</f>
        <v/>
      </c>
      <c r="EB142" s="215" t="str">
        <f>IF($EA142='Classificação geral'!$B135,'Classificação geral'!$C135,"")</f>
        <v/>
      </c>
      <c r="EC142" s="215" t="str">
        <f>IF($EA142='Classificação geral'!$B135,'Classificação geral'!$D135,"")</f>
        <v/>
      </c>
      <c r="ED142" s="215" t="str">
        <f>IF($EA142='Classificação geral'!$B135,'Classificação geral'!$J135,"")</f>
        <v/>
      </c>
      <c r="EE142" s="214" t="str">
        <f>IFERROR(IF(AND($ED142="mas",'Classificação geral'!$K135=2),'Classificação geral'!K135,""),"")</f>
        <v/>
      </c>
      <c r="EF142" s="214" t="str">
        <f>IFERROR(IF(AND($ED142="mas",'Classificação geral'!$K135=2),'Classificação geral'!AG135,""),"")</f>
        <v/>
      </c>
      <c r="EG142" s="214" t="str">
        <f>IFERROR(IF(AND($ED142="mas",'Classificação geral'!$K135=2),'Classificação geral'!M135,""),"")</f>
        <v/>
      </c>
      <c r="EH142" s="214" t="str">
        <f>IFERROR(IF(AND($ED142="mas",'Classificação geral'!$K135=2),'Classificação geral'!N135,""),"")</f>
        <v/>
      </c>
      <c r="EI142" s="214" t="str">
        <f>IFERROR(IF(AND($ED142="mas",'Classificação geral'!$K135=2),'Classificação geral'!O135,""),"")</f>
        <v/>
      </c>
      <c r="EJ142" s="214" t="str">
        <f>IFERROR(IF(AND($ED142="mas",'Classificação geral'!$K135=2),'Classificação geral'!AH135,""),"")</f>
        <v/>
      </c>
      <c r="EK142" s="216" t="str">
        <f>IFERROR(RANK(EJ142,EJ:EJ,0)+ COUNTIF(EJ$12:$GJ$12,EJ142),"")</f>
        <v/>
      </c>
      <c r="EL142" s="209"/>
      <c r="EM142" s="214" t="str">
        <f>IFERROR(IF(AND('Classificação geral'!$J135="fem",'Classificação geral'!$K135=3,'Classificação geral'!$G135="pct"),'Classificação geral'!$A135,""),"")</f>
        <v/>
      </c>
      <c r="EN142" s="214" t="str">
        <f>IFERROR(IF(AND('Classificação geral'!$J135="fem",'Classificação geral'!$K135=3,'Classificação geral'!$G135="pct"),'Classificação geral'!$B135,""),"")</f>
        <v/>
      </c>
      <c r="EO142" s="215" t="str">
        <f>IF($EN142='Classificação geral'!$B135,'Classificação geral'!$C135,"")</f>
        <v/>
      </c>
      <c r="EP142" s="215" t="str">
        <f>IF($EN142='Classificação geral'!$B135,'Classificação geral'!$D135,"")</f>
        <v/>
      </c>
      <c r="EQ142" s="215" t="str">
        <f>IF($EN142='Classificação geral'!$B135,'Classificação geral'!$J135,"")</f>
        <v/>
      </c>
      <c r="ER142" s="215" t="str">
        <f>IF($EQ142='Classificação geral'!$J135,'Classificação geral'!$K135,"")</f>
        <v/>
      </c>
      <c r="ES142" s="215" t="str">
        <f>IF($ER142='Classificação geral'!$K135,'Classificação geral'!$AG135,"")</f>
        <v/>
      </c>
      <c r="ET142" s="215" t="str">
        <f>IF($ER142='Classificação geral'!$K135,'Classificação geral'!$M135,"")</f>
        <v/>
      </c>
      <c r="EU142" s="215" t="str">
        <f>IF($ER142='Classificação geral'!$K135,'Classificação geral'!$N135,"")</f>
        <v/>
      </c>
      <c r="EV142" s="215" t="str">
        <f>IF($ER142='Classificação geral'!$K135,'Classificação geral'!$O135,"")</f>
        <v/>
      </c>
      <c r="EW142" s="215" t="str">
        <f>IF($ER142='Classificação geral'!$K135,'Classificação geral'!$AH135,"")</f>
        <v/>
      </c>
      <c r="EX142" s="216" t="str">
        <f>IFERROR(RANK(EW142,EW:EW,0)+ COUNTIF(EW$12:$GW140,EW142),"")</f>
        <v/>
      </c>
      <c r="EY142" s="209"/>
      <c r="EZ142" s="214" t="str">
        <f>IFERROR(IF(AND('Classificação geral'!$J135="mas",'Classificação geral'!$K135=3,'Classificação geral'!$G135="PCT"),'Classificação geral'!$A135,""),"")</f>
        <v/>
      </c>
      <c r="FA142" s="214" t="str">
        <f>IFERROR(IF(AND('Classificação geral'!$J135="mas",'Classificação geral'!$K135=3,'Classificação geral'!$G135="PCT"),'Classificação geral'!$B135,""),"")</f>
        <v/>
      </c>
      <c r="FB142" s="215" t="str">
        <f>IF($FA142='Classificação geral'!$B135,'Classificação geral'!$C135,"")</f>
        <v/>
      </c>
      <c r="FC142" s="215" t="str">
        <f>IF($FA142='Classificação geral'!$B135,'Classificação geral'!$D135,"")</f>
        <v/>
      </c>
      <c r="FD142" s="215" t="str">
        <f>IF($FA142='Classificação geral'!$B135,'Classificação geral'!$J135,"")</f>
        <v/>
      </c>
      <c r="FE142" s="214" t="str">
        <f>IFERROR(IF(AND($FD142="mas",'Classificação geral'!$K135=3),'Classificação geral'!K135,""),"")</f>
        <v/>
      </c>
      <c r="FF142" s="214" t="str">
        <f>IFERROR(IF(AND($FD142="mas",'Classificação geral'!$K135=3),'Classificação geral'!AG135,""),"")</f>
        <v/>
      </c>
      <c r="FG142" s="214" t="str">
        <f>IFERROR(IF(AND($FD142="mas",'Classificação geral'!$K135=3),'Classificação geral'!M135,""),"")</f>
        <v/>
      </c>
      <c r="FH142" s="214" t="str">
        <f>IFERROR(IF(AND($FD142="mas",'Classificação geral'!$K135=3),'Classificação geral'!N135,""),"")</f>
        <v/>
      </c>
      <c r="FI142" s="214" t="str">
        <f>IFERROR(IF(AND($FD142="mas",'Classificação geral'!$K135=3),'Classificação geral'!O135,""),"")</f>
        <v/>
      </c>
      <c r="FJ142" s="214" t="str">
        <f>IFERROR(IF(AND($FD142="mas",'Classificação geral'!$K135=3),'Classificação geral'!AH135,""),"")</f>
        <v/>
      </c>
      <c r="FK142" s="216" t="str">
        <f>IFERROR(RANK(FJ142,FJ:FJ,0)+ COUNTIF(FJ$12:$FJ140,FJ142),"")</f>
        <v/>
      </c>
    </row>
    <row r="143" spans="2:167" ht="24.75" customHeight="1" x14ac:dyDescent="0.35">
      <c r="CM143" s="214" t="str">
        <f>IFERROR(IF(AND('Classificação geral'!$J136="FEM",'Classificação geral'!$K136=1,'Classificação geral'!G136="PCT"),'Classificação geral'!A136,""),"")</f>
        <v/>
      </c>
      <c r="CN143" s="214" t="str">
        <f>IFERROR(IF(AND('Classificação geral'!$J136="FEM",'Classificação geral'!$K136=1,'Classificação geral'!G136="PCT"),'Classificação geral'!$B136,""),"")</f>
        <v/>
      </c>
      <c r="CO143" s="215" t="str">
        <f>IF($CN143='Classificação geral'!$B136,'Classificação geral'!$C136,"")</f>
        <v/>
      </c>
      <c r="CP143" s="215" t="str">
        <f>IF($CN143='Classificação geral'!$B136,'Classificação geral'!$D136,"")</f>
        <v/>
      </c>
      <c r="CQ143" s="215" t="str">
        <f>IF($CN143='Classificação geral'!$B136,'Classificação geral'!$J136,"")</f>
        <v/>
      </c>
      <c r="CR143" s="215" t="str">
        <f>IF($CQ143='Classificação geral'!$J136,'Classificação geral'!$K136,"")</f>
        <v/>
      </c>
      <c r="CS143" s="205" t="str">
        <f>IF($CR143='Classificação geral'!$K136,'Classificação geral'!$AG136,"")</f>
        <v/>
      </c>
      <c r="CT143" s="215" t="str">
        <f>IF($CR143='Classificação geral'!$K136,'Classificação geral'!$M136,"")</f>
        <v/>
      </c>
      <c r="CU143" s="215" t="str">
        <f>IF($CR143='Classificação geral'!$K136,'Classificação geral'!$N136,"")</f>
        <v/>
      </c>
      <c r="CV143" s="215" t="str">
        <f>IF($CR143='Classificação geral'!$K136,'Classificação geral'!$O136,"")</f>
        <v/>
      </c>
      <c r="CW143" s="309" t="str">
        <f>IF($CR143='Classificação geral'!$K136,'Classificação geral'!$AH136,"")</f>
        <v/>
      </c>
      <c r="CX143" s="216" t="str">
        <f>IFERROR(RANK(CW143,CW:CW,0)+ COUNTIF($CW$12:CW142,CW143),"")</f>
        <v/>
      </c>
      <c r="CY143" s="209" t="str">
        <f ca="1">IFERROR(RDEM(CX143,CX:CX,0),"")</f>
        <v/>
      </c>
      <c r="CZ143" s="214" t="str">
        <f>IFERROR(IF(AND('Classificação geral'!$J136="mas",'Classificação geral'!$K136=1,'Classificação geral'!$G136="pct"),'Classificação geral'!$A136,""),"")</f>
        <v/>
      </c>
      <c r="DA143" s="214" t="str">
        <f>IFERROR(IF(AND('Classificação geral'!$J136="mas",'Classificação geral'!$K136=1,'Classificação geral'!$G136="PCT"),'Classificação geral'!$B136,""),"")</f>
        <v/>
      </c>
      <c r="DB143" s="215" t="str">
        <f>IF($DA143='Classificação geral'!$B136,'Classificação geral'!$C136,"")</f>
        <v/>
      </c>
      <c r="DC143" s="215" t="str">
        <f>IF($DA143='Classificação geral'!$B136,'Classificação geral'!$D136,"")</f>
        <v/>
      </c>
      <c r="DD143" s="215" t="str">
        <f>IF($DA143='Classificação geral'!$B136,'Classificação geral'!$J136,"")</f>
        <v/>
      </c>
      <c r="DE143" s="214" t="str">
        <f>IFERROR(IF(AND($DD143="mas",'Classificação geral'!$K136=1),'Classificação geral'!K136,""),"")</f>
        <v/>
      </c>
      <c r="DF143" s="214" t="str">
        <f>IFERROR(IF(AND($DD143="mas",'Classificação geral'!$K136=1),'Classificação geral'!AG136,""),"")</f>
        <v/>
      </c>
      <c r="DG143" s="214" t="str">
        <f>IFERROR(IF(AND($DD143="mas",'Classificação geral'!$K136=1),'Classificação geral'!M136,""),"")</f>
        <v/>
      </c>
      <c r="DH143" s="214" t="str">
        <f>IFERROR(IF(AND($DD143="mas",'Classificação geral'!$K136=1),'Classificação geral'!N136,""),"")</f>
        <v/>
      </c>
      <c r="DI143" s="214" t="str">
        <f>IFERROR(IF(AND($DD143="mas",'Classificação geral'!$K136=1),'Classificação geral'!O136,""),"")</f>
        <v/>
      </c>
      <c r="DJ143" s="214" t="str">
        <f>IFERROR(IF(AND($DD143="mas",'Classificação geral'!$K136=1),'Classificação geral'!AH136,""),"")</f>
        <v/>
      </c>
      <c r="DK143" s="216" t="str">
        <f>IFERROR(RANK(DJ143,DJ130:DJ329,0)+ COUNTIF($DJ$12:DJ142,DJ143),"")</f>
        <v/>
      </c>
      <c r="DL143" s="209"/>
      <c r="DM143" s="214" t="str">
        <f>IFERROR(IF(AND('Classificação geral'!$J136="fem",'Classificação geral'!$K136=2,'Classificação geral'!$G136="pct"),'Classificação geral'!$A136,""),"")</f>
        <v/>
      </c>
      <c r="DN143" s="214" t="str">
        <f>IFERROR(IF(AND('Classificação geral'!$J136="fem",'Classificação geral'!$K136=2,'Classificação geral'!$G136="pct"),'Classificação geral'!$B136,""),"")</f>
        <v/>
      </c>
      <c r="DO143" s="215" t="str">
        <f>IF($DN143='Classificação geral'!$B136,'Classificação geral'!$C136,"")</f>
        <v/>
      </c>
      <c r="DP143" s="215" t="str">
        <f>IF($DN143='Classificação geral'!$B136,'Classificação geral'!$D136,"")</f>
        <v/>
      </c>
      <c r="DQ143" s="215" t="str">
        <f>IF($DN143='Classificação geral'!$B136,'Classificação geral'!$J136,"")</f>
        <v/>
      </c>
      <c r="DR143" s="214" t="str">
        <f>IFERROR(IF(AND($DQ143="fem",'Classificação geral'!$K136=2),'Classificação geral'!K136,""),"")</f>
        <v/>
      </c>
      <c r="DS143" s="214" t="str">
        <f>IFERROR(IF(AND($DQ143="fem",'Classificação geral'!$K136=2),'Classificação geral'!AG136,""),"")</f>
        <v/>
      </c>
      <c r="DT143" s="214" t="str">
        <f>IFERROR(IF(AND($DQ143="fem",'Classificação geral'!$K136=2),'Classificação geral'!M136,""),"")</f>
        <v/>
      </c>
      <c r="DU143" s="214" t="str">
        <f>IFERROR(IF(AND($DQ143="fem",'Classificação geral'!$K136=2),'Classificação geral'!N136,""),"")</f>
        <v/>
      </c>
      <c r="DV143" s="214" t="str">
        <f>IFERROR(IF(AND($DQ143="fem",'Classificação geral'!$K136=2),'Classificação geral'!O136,""),"")</f>
        <v/>
      </c>
      <c r="DW143" s="214" t="str">
        <f>IFERROR(IF(AND($DQ143="fem",'Classificação geral'!$K136=2),'Classificação geral'!AH136,""),"")</f>
        <v/>
      </c>
      <c r="DX143" s="216" t="str">
        <f>IFERROR(RANK(DW143,DW:DW,0)+ COUNTIF(DW$12:$DW141,DW143),"")</f>
        <v/>
      </c>
      <c r="DY143" s="209"/>
      <c r="DZ143" s="214" t="str">
        <f>IFERROR(IF(AND('Classificação geral'!$J136="mas",'Classificação geral'!$K136=2,'Classificação geral'!$G136="pct"),'Classificação geral'!$A136,""),"")</f>
        <v/>
      </c>
      <c r="EA143" s="214" t="str">
        <f>IFERROR(IF(AND('Classificação geral'!$J136="mas",'Classificação geral'!$K136=2,'Classificação geral'!$G136="pct"),'Classificação geral'!$B136,""),"")</f>
        <v/>
      </c>
      <c r="EB143" s="215" t="str">
        <f>IF($EA143='Classificação geral'!$B136,'Classificação geral'!$C136,"")</f>
        <v/>
      </c>
      <c r="EC143" s="215" t="str">
        <f>IF($EA143='Classificação geral'!$B136,'Classificação geral'!$D136,"")</f>
        <v/>
      </c>
      <c r="ED143" s="215" t="str">
        <f>IF($EA143='Classificação geral'!$B136,'Classificação geral'!$J136,"")</f>
        <v/>
      </c>
      <c r="EE143" s="214" t="str">
        <f>IFERROR(IF(AND($ED143="mas",'Classificação geral'!$K136=2),'Classificação geral'!K136,""),"")</f>
        <v/>
      </c>
      <c r="EF143" s="214" t="str">
        <f>IFERROR(IF(AND($ED143="mas",'Classificação geral'!$K136=2),'Classificação geral'!AG136,""),"")</f>
        <v/>
      </c>
      <c r="EG143" s="214" t="str">
        <f>IFERROR(IF(AND($ED143="mas",'Classificação geral'!$K136=2),'Classificação geral'!M136,""),"")</f>
        <v/>
      </c>
      <c r="EH143" s="214" t="str">
        <f>IFERROR(IF(AND($ED143="mas",'Classificação geral'!$K136=2),'Classificação geral'!N136,""),"")</f>
        <v/>
      </c>
      <c r="EI143" s="214" t="str">
        <f>IFERROR(IF(AND($ED143="mas",'Classificação geral'!$K136=2),'Classificação geral'!O136,""),"")</f>
        <v/>
      </c>
      <c r="EJ143" s="214" t="str">
        <f>IFERROR(IF(AND($ED143="mas",'Classificação geral'!$K136=2),'Classificação geral'!AH136,""),"")</f>
        <v/>
      </c>
      <c r="EK143" s="216" t="str">
        <f>IFERROR(RANK(EJ143,EJ:EJ,0)+ COUNTIF(EJ$12:$GJ$12,EJ143),"")</f>
        <v/>
      </c>
      <c r="EL143" s="209"/>
      <c r="EM143" s="214" t="str">
        <f>IFERROR(IF(AND('Classificação geral'!$J136="fem",'Classificação geral'!$K136=3,'Classificação geral'!$G136="pct"),'Classificação geral'!$A136,""),"")</f>
        <v/>
      </c>
      <c r="EN143" s="214" t="str">
        <f>IFERROR(IF(AND('Classificação geral'!$J136="fem",'Classificação geral'!$K136=3,'Classificação geral'!$G136="pct"),'Classificação geral'!$B136,""),"")</f>
        <v/>
      </c>
      <c r="EO143" s="215" t="str">
        <f>IF($EN143='Classificação geral'!$B136,'Classificação geral'!$C136,"")</f>
        <v/>
      </c>
      <c r="EP143" s="215" t="str">
        <f>IF($EN143='Classificação geral'!$B136,'Classificação geral'!$D136,"")</f>
        <v/>
      </c>
      <c r="EQ143" s="215" t="str">
        <f>IF($EN143='Classificação geral'!$B136,'Classificação geral'!$J136,"")</f>
        <v/>
      </c>
      <c r="ER143" s="215" t="str">
        <f>IF($EQ143='Classificação geral'!$J136,'Classificação geral'!$K136,"")</f>
        <v/>
      </c>
      <c r="ES143" s="215" t="str">
        <f>IF($ER143='Classificação geral'!$K136,'Classificação geral'!$AG136,"")</f>
        <v/>
      </c>
      <c r="ET143" s="215" t="str">
        <f>IF($ER143='Classificação geral'!$K136,'Classificação geral'!$M136,"")</f>
        <v/>
      </c>
      <c r="EU143" s="215" t="str">
        <f>IF($ER143='Classificação geral'!$K136,'Classificação geral'!$N136,"")</f>
        <v/>
      </c>
      <c r="EV143" s="215" t="str">
        <f>IF($ER143='Classificação geral'!$K136,'Classificação geral'!$O136,"")</f>
        <v/>
      </c>
      <c r="EW143" s="215" t="str">
        <f>IF($ER143='Classificação geral'!$K136,'Classificação geral'!$AH136,"")</f>
        <v/>
      </c>
      <c r="EX143" s="216" t="str">
        <f>IFERROR(RANK(EW143,EW:EW,0)+ COUNTIF(EW$12:$GW141,EW143),"")</f>
        <v/>
      </c>
      <c r="EY143" s="209"/>
      <c r="EZ143" s="214" t="str">
        <f>IFERROR(IF(AND('Classificação geral'!$J136="mas",'Classificação geral'!$K136=3,'Classificação geral'!$G136="PCT"),'Classificação geral'!$A136,""),"")</f>
        <v/>
      </c>
      <c r="FA143" s="214" t="str">
        <f>IFERROR(IF(AND('Classificação geral'!$J136="mas",'Classificação geral'!$K136=3,'Classificação geral'!$G136="PCT"),'Classificação geral'!$B136,""),"")</f>
        <v/>
      </c>
      <c r="FB143" s="215" t="str">
        <f>IF($FA143='Classificação geral'!$B136,'Classificação geral'!$C136,"")</f>
        <v/>
      </c>
      <c r="FC143" s="215" t="str">
        <f>IF($FA143='Classificação geral'!$B136,'Classificação geral'!$D136,"")</f>
        <v/>
      </c>
      <c r="FD143" s="215" t="str">
        <f>IF($FA143='Classificação geral'!$B136,'Classificação geral'!$J136,"")</f>
        <v/>
      </c>
      <c r="FE143" s="214" t="str">
        <f>IFERROR(IF(AND($FD143="mas",'Classificação geral'!$K136=3),'Classificação geral'!K136,""),"")</f>
        <v/>
      </c>
      <c r="FF143" s="214" t="str">
        <f>IFERROR(IF(AND($FD143="mas",'Classificação geral'!$K136=3),'Classificação geral'!AG136,""),"")</f>
        <v/>
      </c>
      <c r="FG143" s="214" t="str">
        <f>IFERROR(IF(AND($FD143="mas",'Classificação geral'!$K136=3),'Classificação geral'!M136,""),"")</f>
        <v/>
      </c>
      <c r="FH143" s="214" t="str">
        <f>IFERROR(IF(AND($FD143="mas",'Classificação geral'!$K136=3),'Classificação geral'!N136,""),"")</f>
        <v/>
      </c>
      <c r="FI143" s="214" t="str">
        <f>IFERROR(IF(AND($FD143="mas",'Classificação geral'!$K136=3),'Classificação geral'!O136,""),"")</f>
        <v/>
      </c>
      <c r="FJ143" s="214" t="str">
        <f>IFERROR(IF(AND($FD143="mas",'Classificação geral'!$K136=3),'Classificação geral'!AH136,""),"")</f>
        <v/>
      </c>
      <c r="FK143" s="216" t="str">
        <f>IFERROR(RANK(FJ143,FJ:FJ,0)+ COUNTIF(FJ$12:$FJ141,FJ143),"")</f>
        <v/>
      </c>
    </row>
    <row r="144" spans="2:167" ht="24.75" customHeight="1" x14ac:dyDescent="0.3">
      <c r="CW144" s="175"/>
      <c r="CX144" s="208"/>
      <c r="DE144" s="174"/>
      <c r="DF144" s="174"/>
      <c r="DG144" s="174"/>
      <c r="DH144" s="174"/>
      <c r="DI144" s="174"/>
      <c r="DJ144" s="174"/>
      <c r="DK144" s="208"/>
      <c r="DN144" s="174"/>
      <c r="DO144" s="175"/>
      <c r="DP144" s="175"/>
      <c r="DQ144" s="175"/>
      <c r="DR144" s="174"/>
      <c r="DS144" s="174"/>
      <c r="DT144" s="174"/>
      <c r="DU144" s="174"/>
      <c r="DV144" s="174"/>
      <c r="DW144" s="174"/>
      <c r="DX144" s="208"/>
      <c r="EA144" s="174"/>
      <c r="EB144" s="175"/>
      <c r="EC144" s="175"/>
      <c r="ED144" s="175"/>
      <c r="EE144" s="174"/>
      <c r="EF144" s="174"/>
      <c r="EG144" s="174"/>
      <c r="EH144" s="174"/>
      <c r="EI144" s="174"/>
      <c r="EJ144" s="174"/>
      <c r="EK144" s="208"/>
      <c r="EN144" s="174"/>
      <c r="EO144" s="175"/>
      <c r="EP144" s="175"/>
      <c r="EQ144" s="175"/>
      <c r="ER144" s="175"/>
      <c r="ES144" s="175"/>
      <c r="ET144" s="175"/>
      <c r="EU144" s="175"/>
      <c r="EV144" s="175"/>
      <c r="EW144" s="175"/>
      <c r="EX144" s="208"/>
      <c r="FA144" s="174"/>
      <c r="FB144" s="175"/>
      <c r="FC144" s="175"/>
      <c r="FD144" s="175"/>
      <c r="FE144" s="174"/>
      <c r="FF144" s="174"/>
      <c r="FG144" s="174"/>
      <c r="FH144" s="174"/>
      <c r="FI144" s="174"/>
      <c r="FJ144" s="174"/>
      <c r="FK144" s="208"/>
    </row>
    <row r="145" spans="101:167" ht="24.75" customHeight="1" x14ac:dyDescent="0.3">
      <c r="CW145" s="175"/>
      <c r="CX145" s="208"/>
      <c r="DE145" s="174"/>
      <c r="DF145" s="174"/>
      <c r="DG145" s="174"/>
      <c r="DH145" s="174"/>
      <c r="DI145" s="174"/>
      <c r="DJ145" s="174"/>
      <c r="DK145" s="208"/>
      <c r="DN145" s="174"/>
      <c r="DO145" s="175"/>
      <c r="DP145" s="175"/>
      <c r="DQ145" s="175"/>
      <c r="DR145" s="174"/>
      <c r="DS145" s="174"/>
      <c r="DT145" s="174"/>
      <c r="DU145" s="174"/>
      <c r="DV145" s="174"/>
      <c r="DW145" s="174"/>
      <c r="DX145" s="208"/>
      <c r="EA145" s="174"/>
      <c r="EB145" s="175"/>
      <c r="EC145" s="175"/>
      <c r="ED145" s="175"/>
      <c r="EE145" s="174"/>
      <c r="EF145" s="174"/>
      <c r="EG145" s="174"/>
      <c r="EH145" s="174"/>
      <c r="EI145" s="174"/>
      <c r="EJ145" s="174"/>
      <c r="EK145" s="208"/>
      <c r="EN145" s="174"/>
      <c r="EO145" s="175"/>
      <c r="EP145" s="175"/>
      <c r="EQ145" s="175"/>
      <c r="ER145" s="175"/>
      <c r="ES145" s="175"/>
      <c r="ET145" s="175"/>
      <c r="EU145" s="175"/>
      <c r="EV145" s="175"/>
      <c r="EW145" s="175"/>
      <c r="EX145" s="208"/>
      <c r="FA145" s="174"/>
      <c r="FB145" s="175"/>
      <c r="FC145" s="175"/>
      <c r="FD145" s="175"/>
      <c r="FE145" s="174"/>
      <c r="FF145" s="174"/>
      <c r="FG145" s="174"/>
      <c r="FH145" s="174"/>
      <c r="FI145" s="174"/>
      <c r="FJ145" s="174"/>
      <c r="FK145" s="208"/>
    </row>
    <row r="146" spans="101:167" ht="24.75" customHeight="1" x14ac:dyDescent="0.3">
      <c r="CW146" s="175"/>
      <c r="CX146" s="208"/>
      <c r="DE146" s="174"/>
      <c r="DF146" s="174"/>
      <c r="DG146" s="174"/>
      <c r="DH146" s="174"/>
      <c r="DI146" s="174"/>
      <c r="DJ146" s="174"/>
      <c r="DK146" s="208"/>
      <c r="DN146" s="174"/>
      <c r="DO146" s="175"/>
      <c r="DP146" s="175"/>
      <c r="DQ146" s="175"/>
      <c r="DR146" s="174"/>
      <c r="DS146" s="174"/>
      <c r="DT146" s="174"/>
      <c r="DU146" s="174"/>
      <c r="DV146" s="174"/>
      <c r="DW146" s="174"/>
      <c r="DX146" s="208"/>
      <c r="EA146" s="174"/>
      <c r="EB146" s="175"/>
      <c r="EC146" s="175"/>
      <c r="ED146" s="175"/>
      <c r="EE146" s="174"/>
      <c r="EF146" s="174"/>
      <c r="EG146" s="174"/>
      <c r="EH146" s="174"/>
      <c r="EI146" s="174"/>
      <c r="EJ146" s="174"/>
      <c r="EK146" s="208"/>
      <c r="EN146" s="174"/>
      <c r="EO146" s="175"/>
      <c r="EP146" s="175"/>
      <c r="EQ146" s="175"/>
      <c r="ER146" s="175"/>
      <c r="ES146" s="175"/>
      <c r="ET146" s="175"/>
      <c r="EU146" s="175"/>
      <c r="EV146" s="175"/>
      <c r="EW146" s="175"/>
      <c r="EX146" s="208"/>
      <c r="FA146" s="174"/>
      <c r="FB146" s="175"/>
      <c r="FC146" s="175"/>
      <c r="FD146" s="175"/>
      <c r="FE146" s="174"/>
      <c r="FF146" s="174"/>
      <c r="FG146" s="174"/>
      <c r="FH146" s="174"/>
      <c r="FI146" s="174"/>
      <c r="FJ146" s="174"/>
      <c r="FK146" s="208"/>
    </row>
    <row r="147" spans="101:167" ht="24.75" customHeight="1" x14ac:dyDescent="0.3">
      <c r="CW147" s="175"/>
      <c r="CX147" s="208"/>
      <c r="DE147" s="174"/>
      <c r="DF147" s="174"/>
      <c r="DG147" s="174"/>
      <c r="DH147" s="174"/>
      <c r="DI147" s="174"/>
      <c r="DJ147" s="174"/>
      <c r="DK147" s="208"/>
      <c r="DN147" s="174"/>
      <c r="DO147" s="175"/>
      <c r="DP147" s="175"/>
      <c r="DQ147" s="175"/>
      <c r="DR147" s="174"/>
      <c r="DS147" s="174"/>
      <c r="DT147" s="174"/>
      <c r="DU147" s="174"/>
      <c r="DV147" s="174"/>
      <c r="DW147" s="174"/>
      <c r="DX147" s="208"/>
      <c r="EA147" s="174"/>
      <c r="EB147" s="175"/>
      <c r="EC147" s="175"/>
      <c r="ED147" s="175"/>
      <c r="EE147" s="174"/>
      <c r="EF147" s="174"/>
      <c r="EG147" s="174"/>
      <c r="EH147" s="174"/>
      <c r="EI147" s="174"/>
      <c r="EJ147" s="174"/>
      <c r="EK147" s="208"/>
      <c r="EN147" s="174"/>
      <c r="EO147" s="175"/>
      <c r="EP147" s="175"/>
      <c r="EQ147" s="175"/>
      <c r="ER147" s="175"/>
      <c r="ES147" s="175"/>
      <c r="ET147" s="175"/>
      <c r="EU147" s="175"/>
      <c r="EV147" s="175"/>
      <c r="EW147" s="175"/>
      <c r="EX147" s="208"/>
      <c r="FA147" s="174"/>
      <c r="FB147" s="175"/>
      <c r="FC147" s="175"/>
      <c r="FD147" s="175"/>
      <c r="FE147" s="174"/>
      <c r="FF147" s="174"/>
      <c r="FG147" s="174"/>
      <c r="FH147" s="174"/>
      <c r="FI147" s="174"/>
      <c r="FJ147" s="174"/>
      <c r="FK147" s="208"/>
    </row>
    <row r="148" spans="101:167" ht="24.75" customHeight="1" x14ac:dyDescent="0.3">
      <c r="CW148" s="175"/>
      <c r="CX148" s="208"/>
      <c r="DE148" s="174"/>
      <c r="DF148" s="174"/>
      <c r="DG148" s="174"/>
      <c r="DH148" s="174"/>
      <c r="DI148" s="174"/>
      <c r="DJ148" s="174"/>
      <c r="DK148" s="208"/>
      <c r="DN148" s="174"/>
      <c r="DO148" s="175"/>
      <c r="DP148" s="175"/>
      <c r="DQ148" s="175"/>
      <c r="DR148" s="174"/>
      <c r="DS148" s="174"/>
      <c r="DT148" s="174"/>
      <c r="DU148" s="174"/>
      <c r="DV148" s="174"/>
      <c r="DW148" s="174"/>
      <c r="DX148" s="208"/>
      <c r="EA148" s="174"/>
      <c r="EB148" s="175"/>
      <c r="EC148" s="175"/>
      <c r="ED148" s="175"/>
      <c r="EE148" s="174"/>
      <c r="EF148" s="174"/>
      <c r="EG148" s="174"/>
      <c r="EH148" s="174"/>
      <c r="EI148" s="174"/>
      <c r="EJ148" s="174"/>
      <c r="EK148" s="208"/>
      <c r="EN148" s="174"/>
      <c r="EO148" s="175"/>
      <c r="EP148" s="175"/>
      <c r="EQ148" s="175"/>
      <c r="ER148" s="175"/>
      <c r="ES148" s="175"/>
      <c r="ET148" s="175"/>
      <c r="EU148" s="175"/>
      <c r="EV148" s="175"/>
      <c r="EW148" s="175"/>
      <c r="EX148" s="208"/>
      <c r="FA148" s="174"/>
      <c r="FB148" s="175"/>
      <c r="FC148" s="175"/>
      <c r="FD148" s="175"/>
      <c r="FE148" s="174"/>
      <c r="FF148" s="174"/>
      <c r="FG148" s="174"/>
      <c r="FH148" s="174"/>
      <c r="FI148" s="174"/>
      <c r="FJ148" s="174"/>
      <c r="FK148" s="208"/>
    </row>
    <row r="149" spans="101:167" ht="24.75" customHeight="1" x14ac:dyDescent="0.3">
      <c r="CW149" s="175"/>
      <c r="CX149" s="208"/>
      <c r="DE149" s="174"/>
      <c r="DF149" s="174"/>
      <c r="DG149" s="174"/>
      <c r="DH149" s="174"/>
      <c r="DI149" s="174"/>
      <c r="DJ149" s="174"/>
      <c r="DK149" s="208"/>
      <c r="DN149" s="174"/>
      <c r="DO149" s="175"/>
      <c r="DP149" s="175"/>
      <c r="DQ149" s="175"/>
      <c r="DR149" s="174"/>
      <c r="DS149" s="174"/>
      <c r="DT149" s="174"/>
      <c r="DU149" s="174"/>
      <c r="DV149" s="174"/>
      <c r="DW149" s="174"/>
      <c r="DX149" s="208"/>
      <c r="EA149" s="174"/>
      <c r="EB149" s="175"/>
      <c r="EC149" s="175"/>
      <c r="ED149" s="175"/>
      <c r="EE149" s="174"/>
      <c r="EF149" s="174"/>
      <c r="EG149" s="174"/>
      <c r="EH149" s="174"/>
      <c r="EI149" s="174"/>
      <c r="EJ149" s="174"/>
      <c r="EK149" s="208"/>
      <c r="EN149" s="174"/>
      <c r="EO149" s="175"/>
      <c r="EP149" s="175"/>
      <c r="EQ149" s="175"/>
      <c r="ER149" s="175"/>
      <c r="ES149" s="175"/>
      <c r="ET149" s="175"/>
      <c r="EU149" s="175"/>
      <c r="EV149" s="175"/>
      <c r="EW149" s="175"/>
      <c r="EX149" s="208"/>
      <c r="FA149" s="174"/>
      <c r="FB149" s="175"/>
      <c r="FC149" s="175"/>
      <c r="FD149" s="175"/>
      <c r="FE149" s="174"/>
      <c r="FF149" s="174"/>
      <c r="FG149" s="174"/>
      <c r="FH149" s="174"/>
      <c r="FI149" s="174"/>
      <c r="FJ149" s="174"/>
      <c r="FK149" s="208"/>
    </row>
    <row r="150" spans="101:167" ht="24.75" customHeight="1" x14ac:dyDescent="0.3">
      <c r="CW150" s="175"/>
      <c r="CX150" s="208"/>
      <c r="DE150" s="174"/>
      <c r="DF150" s="174"/>
      <c r="DG150" s="174"/>
      <c r="DH150" s="174"/>
      <c r="DI150" s="174"/>
      <c r="DJ150" s="174"/>
      <c r="DK150" s="208"/>
      <c r="DN150" s="174"/>
      <c r="DO150" s="175"/>
      <c r="DP150" s="175"/>
      <c r="DQ150" s="175"/>
      <c r="DR150" s="174"/>
      <c r="DS150" s="174"/>
      <c r="DT150" s="174"/>
      <c r="DU150" s="174"/>
      <c r="DV150" s="174"/>
      <c r="DW150" s="174"/>
      <c r="DX150" s="208"/>
      <c r="EA150" s="174"/>
      <c r="EB150" s="175"/>
      <c r="EC150" s="175"/>
      <c r="ED150" s="175"/>
      <c r="EE150" s="174"/>
      <c r="EF150" s="174"/>
      <c r="EG150" s="174"/>
      <c r="EH150" s="174"/>
      <c r="EI150" s="174"/>
      <c r="EJ150" s="174"/>
      <c r="EK150" s="208"/>
      <c r="EN150" s="174"/>
      <c r="EO150" s="175"/>
      <c r="EP150" s="175"/>
      <c r="EQ150" s="175"/>
      <c r="ER150" s="175"/>
      <c r="ES150" s="175"/>
      <c r="ET150" s="175"/>
      <c r="EU150" s="175"/>
      <c r="EV150" s="175"/>
      <c r="EW150" s="175"/>
      <c r="EX150" s="208"/>
      <c r="FA150" s="174"/>
      <c r="FB150" s="175"/>
      <c r="FC150" s="175"/>
      <c r="FD150" s="175"/>
      <c r="FE150" s="174"/>
      <c r="FF150" s="174"/>
      <c r="FG150" s="174"/>
      <c r="FH150" s="174"/>
      <c r="FI150" s="174"/>
      <c r="FJ150" s="174"/>
      <c r="FK150" s="208"/>
    </row>
    <row r="151" spans="101:167" ht="24.75" customHeight="1" x14ac:dyDescent="0.3">
      <c r="CW151" s="175"/>
      <c r="CX151" s="208"/>
      <c r="DE151" s="174"/>
      <c r="DF151" s="174"/>
      <c r="DG151" s="174"/>
      <c r="DH151" s="174"/>
      <c r="DI151" s="174"/>
      <c r="DJ151" s="174"/>
      <c r="DK151" s="208"/>
      <c r="DN151" s="174"/>
      <c r="DO151" s="175"/>
      <c r="DP151" s="175"/>
      <c r="DQ151" s="175"/>
      <c r="DR151" s="174"/>
      <c r="DS151" s="174"/>
      <c r="DT151" s="174"/>
      <c r="DU151" s="174"/>
      <c r="DV151" s="174"/>
      <c r="DW151" s="174"/>
      <c r="DX151" s="208"/>
      <c r="EA151" s="174"/>
      <c r="EB151" s="175"/>
      <c r="EC151" s="175"/>
      <c r="ED151" s="175"/>
      <c r="EE151" s="174"/>
      <c r="EF151" s="174"/>
      <c r="EG151" s="174"/>
      <c r="EH151" s="174"/>
      <c r="EI151" s="174"/>
      <c r="EJ151" s="174"/>
      <c r="EK151" s="208"/>
      <c r="EN151" s="174"/>
      <c r="EO151" s="175"/>
      <c r="EP151" s="175"/>
      <c r="EQ151" s="175"/>
      <c r="ER151" s="175"/>
      <c r="ES151" s="175"/>
      <c r="ET151" s="175"/>
      <c r="EU151" s="175"/>
      <c r="EV151" s="175"/>
      <c r="EW151" s="175"/>
      <c r="EX151" s="208"/>
      <c r="FA151" s="174"/>
      <c r="FB151" s="175"/>
      <c r="FC151" s="175"/>
      <c r="FD151" s="175"/>
      <c r="FE151" s="174"/>
      <c r="FF151" s="174"/>
      <c r="FG151" s="174"/>
      <c r="FH151" s="174"/>
      <c r="FI151" s="174"/>
      <c r="FJ151" s="174"/>
      <c r="FK151" s="208"/>
    </row>
    <row r="152" spans="101:167" ht="24.75" customHeight="1" x14ac:dyDescent="0.3">
      <c r="CW152" s="175"/>
      <c r="CX152" s="208"/>
      <c r="DE152" s="174"/>
      <c r="DF152" s="174"/>
      <c r="DG152" s="174"/>
      <c r="DH152" s="174"/>
      <c r="DI152" s="174"/>
      <c r="DJ152" s="174"/>
      <c r="DK152" s="208"/>
      <c r="DN152" s="174"/>
      <c r="DO152" s="175"/>
      <c r="DP152" s="175"/>
      <c r="DQ152" s="175"/>
      <c r="DR152" s="174"/>
      <c r="DS152" s="174"/>
      <c r="DT152" s="174"/>
      <c r="DU152" s="174"/>
      <c r="DV152" s="174"/>
      <c r="DW152" s="174"/>
      <c r="DX152" s="208"/>
      <c r="EA152" s="174"/>
      <c r="EB152" s="175"/>
      <c r="EC152" s="175"/>
      <c r="ED152" s="175"/>
      <c r="EE152" s="174"/>
      <c r="EF152" s="174"/>
      <c r="EG152" s="174"/>
      <c r="EH152" s="174"/>
      <c r="EI152" s="174"/>
      <c r="EJ152" s="174"/>
      <c r="EK152" s="208"/>
      <c r="EN152" s="174"/>
      <c r="EO152" s="175"/>
      <c r="EP152" s="175"/>
      <c r="EQ152" s="175"/>
      <c r="ER152" s="175"/>
      <c r="ES152" s="175"/>
      <c r="ET152" s="175"/>
      <c r="EU152" s="175"/>
      <c r="EV152" s="175"/>
      <c r="EW152" s="175"/>
      <c r="EX152" s="208"/>
      <c r="FA152" s="174"/>
      <c r="FB152" s="175"/>
      <c r="FC152" s="175"/>
      <c r="FD152" s="175"/>
      <c r="FE152" s="174"/>
      <c r="FF152" s="174"/>
      <c r="FG152" s="174"/>
      <c r="FH152" s="174"/>
      <c r="FI152" s="174"/>
      <c r="FJ152" s="174"/>
      <c r="FK152" s="208"/>
    </row>
    <row r="153" spans="101:167" ht="24.75" customHeight="1" x14ac:dyDescent="0.3">
      <c r="CW153" s="175"/>
      <c r="CX153" s="208"/>
      <c r="DE153" s="174"/>
      <c r="DF153" s="174"/>
      <c r="DG153" s="174"/>
      <c r="DH153" s="174"/>
      <c r="DI153" s="174"/>
      <c r="DJ153" s="174"/>
      <c r="DK153" s="208"/>
      <c r="DN153" s="174"/>
      <c r="DO153" s="175"/>
      <c r="DP153" s="175"/>
      <c r="DQ153" s="175"/>
      <c r="DR153" s="174"/>
      <c r="DS153" s="174"/>
      <c r="DT153" s="174"/>
      <c r="DU153" s="174"/>
      <c r="DV153" s="174"/>
      <c r="DW153" s="174"/>
      <c r="DX153" s="208"/>
      <c r="EA153" s="174"/>
      <c r="EB153" s="175"/>
      <c r="EC153" s="175"/>
      <c r="ED153" s="175"/>
      <c r="EE153" s="174"/>
      <c r="EF153" s="174"/>
      <c r="EG153" s="174"/>
      <c r="EH153" s="174"/>
      <c r="EI153" s="174"/>
      <c r="EJ153" s="174"/>
      <c r="EK153" s="208"/>
      <c r="EN153" s="174"/>
      <c r="EO153" s="175"/>
      <c r="EP153" s="175"/>
      <c r="EQ153" s="175"/>
      <c r="ER153" s="175"/>
      <c r="ES153" s="175"/>
      <c r="ET153" s="175"/>
      <c r="EU153" s="175"/>
      <c r="EV153" s="175"/>
      <c r="EW153" s="175"/>
      <c r="EX153" s="208"/>
      <c r="FA153" s="174"/>
      <c r="FB153" s="175"/>
      <c r="FC153" s="175"/>
      <c r="FD153" s="175"/>
      <c r="FE153" s="174"/>
      <c r="FF153" s="174"/>
      <c r="FG153" s="174"/>
      <c r="FH153" s="174"/>
      <c r="FI153" s="174"/>
      <c r="FJ153" s="174"/>
      <c r="FK153" s="208"/>
    </row>
    <row r="154" spans="101:167" ht="24.75" customHeight="1" x14ac:dyDescent="0.3">
      <c r="CW154" s="175"/>
      <c r="CX154" s="208"/>
      <c r="DE154" s="174"/>
      <c r="DF154" s="174"/>
      <c r="DG154" s="174"/>
      <c r="DH154" s="174"/>
      <c r="DI154" s="174"/>
      <c r="DJ154" s="174"/>
      <c r="DK154" s="208"/>
      <c r="DN154" s="174"/>
      <c r="DO154" s="175"/>
      <c r="DP154" s="175"/>
      <c r="DQ154" s="175"/>
      <c r="DR154" s="174"/>
      <c r="DS154" s="174"/>
      <c r="DT154" s="174"/>
      <c r="DU154" s="174"/>
      <c r="DV154" s="174"/>
      <c r="DW154" s="174"/>
      <c r="DX154" s="208"/>
      <c r="EA154" s="174"/>
      <c r="EB154" s="175"/>
      <c r="EC154" s="175"/>
      <c r="ED154" s="175"/>
      <c r="EE154" s="174"/>
      <c r="EF154" s="174"/>
      <c r="EG154" s="174"/>
      <c r="EH154" s="174"/>
      <c r="EI154" s="174"/>
      <c r="EJ154" s="174"/>
      <c r="EK154" s="208"/>
      <c r="EN154" s="174"/>
      <c r="EO154" s="175"/>
      <c r="EP154" s="175"/>
      <c r="EQ154" s="175"/>
      <c r="ER154" s="175"/>
      <c r="ES154" s="175"/>
      <c r="ET154" s="175"/>
      <c r="EU154" s="175"/>
      <c r="EV154" s="175"/>
      <c r="EW154" s="175"/>
      <c r="EX154" s="208"/>
      <c r="FA154" s="174"/>
      <c r="FB154" s="175"/>
      <c r="FC154" s="175"/>
      <c r="FD154" s="175"/>
      <c r="FE154" s="174"/>
      <c r="FF154" s="174"/>
      <c r="FG154" s="174"/>
      <c r="FH154" s="174"/>
      <c r="FI154" s="174"/>
      <c r="FJ154" s="174"/>
      <c r="FK154" s="208"/>
    </row>
    <row r="155" spans="101:167" ht="24.75" customHeight="1" x14ac:dyDescent="0.3">
      <c r="CW155" s="175"/>
      <c r="CX155" s="208"/>
      <c r="DE155" s="174"/>
      <c r="DF155" s="174"/>
      <c r="DG155" s="174"/>
      <c r="DH155" s="174"/>
      <c r="DI155" s="174"/>
      <c r="DJ155" s="174"/>
      <c r="DK155" s="208"/>
      <c r="DN155" s="174"/>
      <c r="DO155" s="175"/>
      <c r="DP155" s="175"/>
      <c r="DQ155" s="175"/>
      <c r="DR155" s="174"/>
      <c r="DS155" s="174"/>
      <c r="DT155" s="174"/>
      <c r="DU155" s="174"/>
      <c r="DV155" s="174"/>
      <c r="DW155" s="174"/>
      <c r="DX155" s="208"/>
      <c r="EA155" s="174"/>
      <c r="EB155" s="175"/>
      <c r="EC155" s="175"/>
      <c r="ED155" s="175"/>
      <c r="EE155" s="174"/>
      <c r="EF155" s="174"/>
      <c r="EG155" s="174"/>
      <c r="EH155" s="174"/>
      <c r="EI155" s="174"/>
      <c r="EJ155" s="174"/>
      <c r="EK155" s="208"/>
      <c r="EN155" s="174"/>
      <c r="EO155" s="175"/>
      <c r="EP155" s="175"/>
      <c r="EQ155" s="175"/>
      <c r="ER155" s="175"/>
      <c r="ES155" s="175"/>
      <c r="ET155" s="175"/>
      <c r="EU155" s="175"/>
      <c r="EV155" s="175"/>
      <c r="EW155" s="175"/>
      <c r="EX155" s="208"/>
      <c r="FA155" s="174"/>
      <c r="FB155" s="175"/>
      <c r="FC155" s="175"/>
      <c r="FD155" s="175"/>
      <c r="FE155" s="174"/>
      <c r="FF155" s="174"/>
      <c r="FG155" s="174"/>
      <c r="FH155" s="174"/>
      <c r="FI155" s="174"/>
      <c r="FJ155" s="174"/>
      <c r="FK155" s="208"/>
    </row>
    <row r="156" spans="101:167" ht="24.75" customHeight="1" x14ac:dyDescent="0.3">
      <c r="CW156" s="175"/>
      <c r="CX156" s="208"/>
      <c r="DE156" s="174"/>
      <c r="DF156" s="174"/>
      <c r="DG156" s="174"/>
      <c r="DH156" s="174"/>
      <c r="DI156" s="174"/>
      <c r="DJ156" s="174"/>
      <c r="DK156" s="208"/>
      <c r="DN156" s="174"/>
      <c r="DO156" s="175"/>
      <c r="DP156" s="175"/>
      <c r="DQ156" s="175"/>
      <c r="DR156" s="174"/>
      <c r="DS156" s="174"/>
      <c r="DT156" s="174"/>
      <c r="DU156" s="174"/>
      <c r="DV156" s="174"/>
      <c r="DW156" s="174"/>
      <c r="DX156" s="208"/>
      <c r="EA156" s="174"/>
      <c r="EB156" s="175"/>
      <c r="EC156" s="175"/>
      <c r="ED156" s="175"/>
      <c r="EE156" s="174"/>
      <c r="EF156" s="174"/>
      <c r="EG156" s="174"/>
      <c r="EH156" s="174"/>
      <c r="EI156" s="174"/>
      <c r="EJ156" s="174"/>
      <c r="EK156" s="208"/>
      <c r="EN156" s="174"/>
      <c r="EO156" s="175"/>
      <c r="EP156" s="175"/>
      <c r="EQ156" s="175"/>
      <c r="ER156" s="175"/>
      <c r="ES156" s="175"/>
      <c r="ET156" s="175"/>
      <c r="EU156" s="175"/>
      <c r="EV156" s="175"/>
      <c r="EW156" s="175"/>
      <c r="EX156" s="208"/>
      <c r="FA156" s="174"/>
      <c r="FB156" s="175"/>
      <c r="FC156" s="175"/>
      <c r="FD156" s="175"/>
      <c r="FE156" s="174"/>
      <c r="FF156" s="174"/>
      <c r="FG156" s="174"/>
      <c r="FH156" s="174"/>
      <c r="FI156" s="174"/>
      <c r="FJ156" s="174"/>
      <c r="FK156" s="208"/>
    </row>
    <row r="157" spans="101:167" ht="24.75" customHeight="1" x14ac:dyDescent="0.3">
      <c r="CW157" s="175"/>
      <c r="CX157" s="208"/>
      <c r="DE157" s="174"/>
      <c r="DF157" s="174"/>
      <c r="DG157" s="174"/>
      <c r="DH157" s="174"/>
      <c r="DI157" s="174"/>
      <c r="DJ157" s="174"/>
      <c r="DK157" s="208"/>
      <c r="DN157" s="174"/>
      <c r="DO157" s="175"/>
      <c r="DP157" s="175"/>
      <c r="DQ157" s="175"/>
      <c r="DR157" s="174"/>
      <c r="DS157" s="174"/>
      <c r="DT157" s="174"/>
      <c r="DU157" s="174"/>
      <c r="DV157" s="174"/>
      <c r="DW157" s="174"/>
      <c r="DX157" s="208"/>
      <c r="EA157" s="174"/>
      <c r="EB157" s="175"/>
      <c r="EC157" s="175"/>
      <c r="ED157" s="175"/>
      <c r="EE157" s="174"/>
      <c r="EF157" s="174"/>
      <c r="EG157" s="174"/>
      <c r="EH157" s="174"/>
      <c r="EI157" s="174"/>
      <c r="EJ157" s="174"/>
      <c r="EK157" s="208"/>
      <c r="EN157" s="174"/>
      <c r="EO157" s="175"/>
      <c r="EP157" s="175"/>
      <c r="EQ157" s="175"/>
      <c r="ER157" s="175"/>
      <c r="ES157" s="175"/>
      <c r="ET157" s="175"/>
      <c r="EU157" s="175"/>
      <c r="EV157" s="175"/>
      <c r="EW157" s="175"/>
      <c r="EX157" s="208"/>
      <c r="FA157" s="174"/>
      <c r="FB157" s="175"/>
      <c r="FC157" s="175"/>
      <c r="FD157" s="175"/>
      <c r="FE157" s="174"/>
      <c r="FF157" s="174"/>
      <c r="FG157" s="174"/>
      <c r="FH157" s="174"/>
      <c r="FI157" s="174"/>
      <c r="FJ157" s="174"/>
      <c r="FK157" s="208"/>
    </row>
    <row r="158" spans="101:167" ht="24.75" customHeight="1" x14ac:dyDescent="0.3">
      <c r="CW158" s="175"/>
      <c r="CX158" s="208"/>
      <c r="DE158" s="174"/>
      <c r="DF158" s="174"/>
      <c r="DG158" s="174"/>
      <c r="DH158" s="174"/>
      <c r="DI158" s="174"/>
      <c r="DJ158" s="174"/>
      <c r="DK158" s="208"/>
      <c r="DN158" s="174"/>
      <c r="DO158" s="175"/>
      <c r="DP158" s="175"/>
      <c r="DQ158" s="175"/>
      <c r="DR158" s="174"/>
      <c r="DS158" s="174"/>
      <c r="DT158" s="174"/>
      <c r="DU158" s="174"/>
      <c r="DV158" s="174"/>
      <c r="DW158" s="174"/>
      <c r="DX158" s="208"/>
      <c r="EA158" s="174"/>
      <c r="EB158" s="175"/>
      <c r="EC158" s="175"/>
      <c r="ED158" s="175"/>
      <c r="EE158" s="174"/>
      <c r="EF158" s="174"/>
      <c r="EG158" s="174"/>
      <c r="EH158" s="174"/>
      <c r="EI158" s="174"/>
      <c r="EJ158" s="174"/>
      <c r="EK158" s="208"/>
      <c r="EN158" s="174"/>
      <c r="EO158" s="175"/>
      <c r="EP158" s="175"/>
      <c r="EQ158" s="175"/>
      <c r="ER158" s="175"/>
      <c r="ES158" s="175"/>
      <c r="ET158" s="175"/>
      <c r="EU158" s="175"/>
      <c r="EV158" s="175"/>
      <c r="EW158" s="175"/>
      <c r="EX158" s="208"/>
      <c r="FA158" s="174"/>
      <c r="FB158" s="175"/>
      <c r="FC158" s="175"/>
      <c r="FD158" s="175"/>
      <c r="FE158" s="174"/>
      <c r="FF158" s="174"/>
      <c r="FG158" s="174"/>
      <c r="FH158" s="174"/>
      <c r="FI158" s="174"/>
      <c r="FJ158" s="174"/>
      <c r="FK158" s="208"/>
    </row>
    <row r="159" spans="101:167" ht="24.75" customHeight="1" x14ac:dyDescent="0.3">
      <c r="CW159" s="175"/>
      <c r="CX159" s="208"/>
      <c r="DE159" s="174"/>
      <c r="DF159" s="174"/>
      <c r="DG159" s="174"/>
      <c r="DH159" s="174"/>
      <c r="DI159" s="174"/>
      <c r="DJ159" s="174"/>
      <c r="DK159" s="208"/>
      <c r="DN159" s="174"/>
      <c r="DO159" s="175"/>
      <c r="DP159" s="175"/>
      <c r="DQ159" s="175"/>
      <c r="DR159" s="174"/>
      <c r="DS159" s="174"/>
      <c r="DT159" s="174"/>
      <c r="DU159" s="174"/>
      <c r="DV159" s="174"/>
      <c r="DW159" s="174"/>
      <c r="DX159" s="208"/>
      <c r="EA159" s="174"/>
      <c r="EB159" s="175"/>
      <c r="EC159" s="175"/>
      <c r="ED159" s="175"/>
      <c r="EE159" s="174"/>
      <c r="EF159" s="174"/>
      <c r="EG159" s="174"/>
      <c r="EH159" s="174"/>
      <c r="EI159" s="174"/>
      <c r="EJ159" s="174"/>
      <c r="EK159" s="208"/>
      <c r="EN159" s="174"/>
      <c r="EO159" s="175"/>
      <c r="EP159" s="175"/>
      <c r="EQ159" s="175"/>
      <c r="ER159" s="175"/>
      <c r="ES159" s="175"/>
      <c r="ET159" s="175"/>
      <c r="EU159" s="175"/>
      <c r="EV159" s="175"/>
      <c r="EW159" s="175"/>
      <c r="EX159" s="208"/>
      <c r="FA159" s="174"/>
      <c r="FB159" s="175"/>
      <c r="FC159" s="175"/>
      <c r="FD159" s="175"/>
      <c r="FE159" s="174"/>
      <c r="FF159" s="174"/>
      <c r="FG159" s="174"/>
      <c r="FH159" s="174"/>
      <c r="FI159" s="174"/>
      <c r="FJ159" s="174"/>
      <c r="FK159" s="208"/>
    </row>
    <row r="160" spans="101:167" ht="24.75" customHeight="1" x14ac:dyDescent="0.3">
      <c r="CW160" s="175"/>
      <c r="CX160" s="208"/>
      <c r="DE160" s="174"/>
      <c r="DF160" s="174"/>
      <c r="DG160" s="174"/>
      <c r="DH160" s="174"/>
      <c r="DI160" s="174"/>
      <c r="DJ160" s="174"/>
      <c r="DK160" s="208"/>
      <c r="DN160" s="174"/>
      <c r="DO160" s="175"/>
      <c r="DP160" s="175"/>
      <c r="DQ160" s="175"/>
      <c r="DR160" s="174"/>
      <c r="DS160" s="174"/>
      <c r="DT160" s="174"/>
      <c r="DU160" s="174"/>
      <c r="DV160" s="174"/>
      <c r="DW160" s="174"/>
      <c r="DX160" s="208"/>
      <c r="EA160" s="174"/>
      <c r="EB160" s="175"/>
      <c r="EC160" s="175"/>
      <c r="ED160" s="175"/>
      <c r="EE160" s="174"/>
      <c r="EF160" s="174"/>
      <c r="EG160" s="174"/>
      <c r="EH160" s="174"/>
      <c r="EI160" s="174"/>
      <c r="EJ160" s="174"/>
      <c r="EK160" s="208"/>
      <c r="EN160" s="174"/>
      <c r="EO160" s="175"/>
      <c r="EP160" s="175"/>
      <c r="EQ160" s="175"/>
      <c r="ER160" s="175"/>
      <c r="ES160" s="175"/>
      <c r="ET160" s="175"/>
      <c r="EU160" s="175"/>
      <c r="EV160" s="175"/>
      <c r="EW160" s="175"/>
      <c r="EX160" s="208"/>
      <c r="FA160" s="174"/>
      <c r="FB160" s="175"/>
      <c r="FC160" s="175"/>
      <c r="FD160" s="175"/>
      <c r="FE160" s="174"/>
      <c r="FF160" s="174"/>
      <c r="FG160" s="174"/>
      <c r="FH160" s="174"/>
      <c r="FI160" s="174"/>
      <c r="FJ160" s="174"/>
      <c r="FK160" s="208"/>
    </row>
    <row r="161" spans="101:167" ht="24.75" customHeight="1" x14ac:dyDescent="0.3">
      <c r="CW161" s="175"/>
      <c r="CX161" s="208"/>
      <c r="DE161" s="174"/>
      <c r="DF161" s="174"/>
      <c r="DG161" s="174"/>
      <c r="DH161" s="174"/>
      <c r="DI161" s="174"/>
      <c r="DJ161" s="174"/>
      <c r="DK161" s="208"/>
      <c r="DN161" s="174"/>
      <c r="DO161" s="175"/>
      <c r="DP161" s="175"/>
      <c r="DQ161" s="175"/>
      <c r="DR161" s="174"/>
      <c r="DS161" s="174"/>
      <c r="DT161" s="174"/>
      <c r="DU161" s="174"/>
      <c r="DV161" s="174"/>
      <c r="DW161" s="174"/>
      <c r="DX161" s="208"/>
      <c r="EA161" s="174"/>
      <c r="EB161" s="175"/>
      <c r="EC161" s="175"/>
      <c r="ED161" s="175"/>
      <c r="EE161" s="174"/>
      <c r="EF161" s="174"/>
      <c r="EG161" s="174"/>
      <c r="EH161" s="174"/>
      <c r="EI161" s="174"/>
      <c r="EJ161" s="174"/>
      <c r="EK161" s="208"/>
      <c r="EN161" s="174"/>
      <c r="EO161" s="175"/>
      <c r="EP161" s="175"/>
      <c r="EQ161" s="175"/>
      <c r="ER161" s="175"/>
      <c r="ES161" s="175"/>
      <c r="ET161" s="175"/>
      <c r="EU161" s="175"/>
      <c r="EV161" s="175"/>
      <c r="EW161" s="175"/>
      <c r="EX161" s="208"/>
      <c r="FA161" s="174"/>
      <c r="FB161" s="175"/>
      <c r="FC161" s="175"/>
      <c r="FD161" s="175"/>
      <c r="FE161" s="174"/>
      <c r="FF161" s="174"/>
      <c r="FG161" s="174"/>
      <c r="FH161" s="174"/>
      <c r="FI161" s="174"/>
      <c r="FJ161" s="174"/>
      <c r="FK161" s="208"/>
    </row>
    <row r="162" spans="101:167" ht="24.75" customHeight="1" x14ac:dyDescent="0.3">
      <c r="CW162" s="175"/>
      <c r="CX162" s="208"/>
      <c r="DE162" s="174"/>
      <c r="DF162" s="174"/>
      <c r="DG162" s="174"/>
      <c r="DH162" s="174"/>
      <c r="DI162" s="174"/>
      <c r="DJ162" s="174"/>
      <c r="DK162" s="208"/>
      <c r="DN162" s="174"/>
      <c r="DO162" s="175"/>
      <c r="DP162" s="175"/>
      <c r="DQ162" s="175"/>
      <c r="DR162" s="174"/>
      <c r="DS162" s="174"/>
      <c r="DT162" s="174"/>
      <c r="DU162" s="174"/>
      <c r="DV162" s="174"/>
      <c r="DW162" s="174"/>
      <c r="DX162" s="208"/>
      <c r="EA162" s="174"/>
      <c r="EB162" s="175"/>
      <c r="EC162" s="175"/>
      <c r="ED162" s="175"/>
      <c r="EE162" s="174"/>
      <c r="EF162" s="174"/>
      <c r="EG162" s="174"/>
      <c r="EH162" s="174"/>
      <c r="EI162" s="174"/>
      <c r="EJ162" s="174"/>
      <c r="EK162" s="208"/>
      <c r="EN162" s="174"/>
      <c r="EO162" s="175"/>
      <c r="EP162" s="175"/>
      <c r="EQ162" s="175"/>
      <c r="ER162" s="175"/>
      <c r="ES162" s="175"/>
      <c r="ET162" s="175"/>
      <c r="EU162" s="175"/>
      <c r="EV162" s="175"/>
      <c r="EW162" s="175"/>
      <c r="EX162" s="208"/>
      <c r="FA162" s="174"/>
      <c r="FB162" s="175"/>
      <c r="FC162" s="175"/>
      <c r="FD162" s="175"/>
      <c r="FE162" s="174"/>
      <c r="FF162" s="174"/>
      <c r="FG162" s="174"/>
      <c r="FH162" s="174"/>
      <c r="FI162" s="174"/>
      <c r="FJ162" s="174"/>
      <c r="FK162" s="208"/>
    </row>
    <row r="163" spans="101:167" ht="24.75" customHeight="1" x14ac:dyDescent="0.3">
      <c r="CW163" s="175"/>
      <c r="CX163" s="208"/>
      <c r="DE163" s="174"/>
      <c r="DF163" s="174"/>
      <c r="DG163" s="174"/>
      <c r="DH163" s="174"/>
      <c r="DI163" s="174"/>
      <c r="DJ163" s="174"/>
      <c r="DK163" s="208"/>
      <c r="DN163" s="174"/>
      <c r="DO163" s="175"/>
      <c r="DP163" s="175"/>
      <c r="DQ163" s="175"/>
      <c r="DR163" s="174"/>
      <c r="DS163" s="174"/>
      <c r="DT163" s="174"/>
      <c r="DU163" s="174"/>
      <c r="DV163" s="174"/>
      <c r="DW163" s="174"/>
      <c r="DX163" s="208"/>
      <c r="EA163" s="174"/>
      <c r="EB163" s="175"/>
      <c r="EC163" s="175"/>
      <c r="ED163" s="175"/>
      <c r="EE163" s="174"/>
      <c r="EF163" s="174"/>
      <c r="EG163" s="174"/>
      <c r="EH163" s="174"/>
      <c r="EI163" s="174"/>
      <c r="EJ163" s="174"/>
      <c r="EK163" s="208"/>
      <c r="EN163" s="174"/>
      <c r="EO163" s="175"/>
      <c r="EP163" s="175"/>
      <c r="EQ163" s="175"/>
      <c r="ER163" s="175"/>
      <c r="ES163" s="175"/>
      <c r="ET163" s="175"/>
      <c r="EU163" s="175"/>
      <c r="EV163" s="175"/>
      <c r="EW163" s="175"/>
      <c r="EX163" s="208"/>
      <c r="FA163" s="174"/>
      <c r="FB163" s="175"/>
      <c r="FC163" s="175"/>
      <c r="FD163" s="175"/>
      <c r="FE163" s="174"/>
      <c r="FF163" s="174"/>
      <c r="FG163" s="174"/>
      <c r="FH163" s="174"/>
      <c r="FI163" s="174"/>
      <c r="FJ163" s="174"/>
      <c r="FK163" s="208"/>
    </row>
    <row r="164" spans="101:167" ht="24.75" customHeight="1" x14ac:dyDescent="0.3">
      <c r="CW164" s="175"/>
      <c r="CX164" s="208"/>
      <c r="DE164" s="174"/>
      <c r="DF164" s="174"/>
      <c r="DG164" s="174"/>
      <c r="DH164" s="174"/>
      <c r="DI164" s="174"/>
      <c r="DJ164" s="174"/>
      <c r="DK164" s="208"/>
      <c r="DN164" s="174"/>
      <c r="DO164" s="175"/>
      <c r="DP164" s="175"/>
      <c r="DQ164" s="175"/>
      <c r="DR164" s="174"/>
      <c r="DS164" s="174"/>
      <c r="DT164" s="174"/>
      <c r="DU164" s="174"/>
      <c r="DV164" s="174"/>
      <c r="DW164" s="174"/>
      <c r="DX164" s="208"/>
      <c r="EA164" s="174"/>
      <c r="EB164" s="175"/>
      <c r="EC164" s="175"/>
      <c r="ED164" s="175"/>
      <c r="EE164" s="174"/>
      <c r="EF164" s="174"/>
      <c r="EG164" s="174"/>
      <c r="EH164" s="174"/>
      <c r="EI164" s="174"/>
      <c r="EJ164" s="174"/>
      <c r="EK164" s="208"/>
      <c r="EN164" s="174"/>
      <c r="EO164" s="175"/>
      <c r="EP164" s="175"/>
      <c r="EQ164" s="175"/>
      <c r="ER164" s="175"/>
      <c r="ES164" s="175"/>
      <c r="ET164" s="175"/>
      <c r="EU164" s="175"/>
      <c r="EV164" s="175"/>
      <c r="EW164" s="175"/>
      <c r="EX164" s="208"/>
      <c r="FA164" s="174"/>
      <c r="FB164" s="175"/>
      <c r="FC164" s="175"/>
      <c r="FD164" s="175"/>
      <c r="FE164" s="174"/>
      <c r="FF164" s="174"/>
      <c r="FG164" s="174"/>
      <c r="FH164" s="174"/>
      <c r="FI164" s="174"/>
      <c r="FJ164" s="174"/>
      <c r="FK164" s="208"/>
    </row>
    <row r="165" spans="101:167" ht="24.75" customHeight="1" x14ac:dyDescent="0.3">
      <c r="CW165" s="175"/>
      <c r="CX165" s="208"/>
      <c r="DE165" s="174"/>
      <c r="DF165" s="174"/>
      <c r="DG165" s="174"/>
      <c r="DH165" s="174"/>
      <c r="DI165" s="174"/>
      <c r="DJ165" s="174"/>
      <c r="DK165" s="208"/>
      <c r="DN165" s="174"/>
      <c r="DO165" s="175"/>
      <c r="DP165" s="175"/>
      <c r="DQ165" s="175"/>
      <c r="DR165" s="174"/>
      <c r="DS165" s="174"/>
      <c r="DT165" s="174"/>
      <c r="DU165" s="174"/>
      <c r="DV165" s="174"/>
      <c r="DW165" s="174"/>
      <c r="DX165" s="208"/>
      <c r="EA165" s="174"/>
      <c r="EB165" s="175"/>
      <c r="EC165" s="175"/>
      <c r="ED165" s="175"/>
      <c r="EE165" s="174"/>
      <c r="EF165" s="174"/>
      <c r="EG165" s="174"/>
      <c r="EH165" s="174"/>
      <c r="EI165" s="174"/>
      <c r="EJ165" s="174"/>
      <c r="EK165" s="208"/>
      <c r="EN165" s="174"/>
      <c r="EO165" s="175"/>
      <c r="EP165" s="175"/>
      <c r="EQ165" s="175"/>
      <c r="ER165" s="175"/>
      <c r="ES165" s="175"/>
      <c r="ET165" s="175"/>
      <c r="EU165" s="175"/>
      <c r="EV165" s="175"/>
      <c r="EW165" s="175"/>
      <c r="EX165" s="208"/>
      <c r="FA165" s="174"/>
      <c r="FB165" s="175"/>
      <c r="FC165" s="175"/>
      <c r="FD165" s="175"/>
      <c r="FE165" s="174"/>
      <c r="FF165" s="174"/>
      <c r="FG165" s="174"/>
      <c r="FH165" s="174"/>
      <c r="FI165" s="174"/>
      <c r="FJ165" s="174"/>
      <c r="FK165" s="208"/>
    </row>
    <row r="166" spans="101:167" ht="24.75" customHeight="1" x14ac:dyDescent="0.3">
      <c r="CW166" s="175"/>
      <c r="CX166" s="208"/>
      <c r="DE166" s="174"/>
      <c r="DF166" s="174"/>
      <c r="DG166" s="174"/>
      <c r="DH166" s="174"/>
      <c r="DI166" s="174"/>
      <c r="DJ166" s="174"/>
      <c r="DK166" s="208"/>
      <c r="DN166" s="174"/>
      <c r="DO166" s="175"/>
      <c r="DP166" s="175"/>
      <c r="DQ166" s="175"/>
      <c r="DR166" s="174"/>
      <c r="DS166" s="174"/>
      <c r="DT166" s="174"/>
      <c r="DU166" s="174"/>
      <c r="DV166" s="174"/>
      <c r="DW166" s="174"/>
      <c r="DX166" s="208"/>
      <c r="EA166" s="174"/>
      <c r="EB166" s="175"/>
      <c r="EC166" s="175"/>
      <c r="ED166" s="175"/>
      <c r="EE166" s="174"/>
      <c r="EF166" s="174"/>
      <c r="EG166" s="174"/>
      <c r="EH166" s="174"/>
      <c r="EI166" s="174"/>
      <c r="EJ166" s="174"/>
      <c r="EK166" s="208"/>
      <c r="EN166" s="174"/>
      <c r="EO166" s="175"/>
      <c r="EP166" s="175"/>
      <c r="EQ166" s="175"/>
      <c r="ER166" s="175"/>
      <c r="ES166" s="175"/>
      <c r="ET166" s="175"/>
      <c r="EU166" s="175"/>
      <c r="EV166" s="175"/>
      <c r="EW166" s="175"/>
      <c r="EX166" s="208"/>
      <c r="FA166" s="174"/>
      <c r="FB166" s="175"/>
      <c r="FC166" s="175"/>
      <c r="FD166" s="175"/>
      <c r="FE166" s="174"/>
      <c r="FF166" s="174"/>
      <c r="FG166" s="174"/>
      <c r="FH166" s="174"/>
      <c r="FI166" s="174"/>
      <c r="FJ166" s="174"/>
      <c r="FK166" s="208"/>
    </row>
    <row r="167" spans="101:167" ht="24.75" customHeight="1" x14ac:dyDescent="0.3">
      <c r="CW167" s="175"/>
      <c r="CX167" s="208"/>
      <c r="DE167" s="174"/>
      <c r="DF167" s="174"/>
      <c r="DG167" s="174"/>
      <c r="DH167" s="174"/>
      <c r="DI167" s="174"/>
      <c r="DJ167" s="174"/>
      <c r="DK167" s="208"/>
      <c r="DN167" s="174"/>
      <c r="DO167" s="175"/>
      <c r="DP167" s="175"/>
      <c r="DQ167" s="175"/>
      <c r="DR167" s="174"/>
      <c r="DS167" s="174"/>
      <c r="DT167" s="174"/>
      <c r="DU167" s="174"/>
      <c r="DV167" s="174"/>
      <c r="DW167" s="174"/>
      <c r="DX167" s="208"/>
      <c r="EA167" s="174"/>
      <c r="EB167" s="175"/>
      <c r="EC167" s="175"/>
      <c r="ED167" s="175"/>
      <c r="EE167" s="174"/>
      <c r="EF167" s="174"/>
      <c r="EG167" s="174"/>
      <c r="EH167" s="174"/>
      <c r="EI167" s="174"/>
      <c r="EJ167" s="174"/>
      <c r="EK167" s="208"/>
      <c r="EN167" s="174"/>
      <c r="EO167" s="175"/>
      <c r="EP167" s="175"/>
      <c r="EQ167" s="175"/>
      <c r="ER167" s="175"/>
      <c r="ES167" s="175"/>
      <c r="ET167" s="175"/>
      <c r="EU167" s="175"/>
      <c r="EV167" s="175"/>
      <c r="EW167" s="175"/>
      <c r="EX167" s="208"/>
      <c r="FA167" s="174"/>
      <c r="FB167" s="175"/>
      <c r="FC167" s="175"/>
      <c r="FD167" s="175"/>
      <c r="FE167" s="174"/>
      <c r="FF167" s="174"/>
      <c r="FG167" s="174"/>
      <c r="FH167" s="174"/>
      <c r="FI167" s="174"/>
      <c r="FJ167" s="174"/>
      <c r="FK167" s="208"/>
    </row>
    <row r="168" spans="101:167" ht="24.75" customHeight="1" x14ac:dyDescent="0.3">
      <c r="CW168" s="175"/>
      <c r="CX168" s="208"/>
      <c r="DE168" s="174"/>
      <c r="DF168" s="174"/>
      <c r="DG168" s="174"/>
      <c r="DH168" s="174"/>
      <c r="DI168" s="174"/>
      <c r="DJ168" s="174"/>
      <c r="DK168" s="208"/>
      <c r="DN168" s="174"/>
      <c r="DO168" s="175"/>
      <c r="DP168" s="175"/>
      <c r="DQ168" s="175"/>
      <c r="DR168" s="174"/>
      <c r="DS168" s="174"/>
      <c r="DT168" s="174"/>
      <c r="DU168" s="174"/>
      <c r="DV168" s="174"/>
      <c r="DW168" s="174"/>
      <c r="DX168" s="208"/>
      <c r="EA168" s="174"/>
      <c r="EB168" s="175"/>
      <c r="EC168" s="175"/>
      <c r="ED168" s="175"/>
      <c r="EE168" s="174"/>
      <c r="EF168" s="174"/>
      <c r="EG168" s="174"/>
      <c r="EH168" s="174"/>
      <c r="EI168" s="174"/>
      <c r="EJ168" s="174"/>
      <c r="EK168" s="208"/>
      <c r="EN168" s="174"/>
      <c r="EO168" s="175"/>
      <c r="EP168" s="175"/>
      <c r="EQ168" s="175"/>
      <c r="ER168" s="175"/>
      <c r="ES168" s="175"/>
      <c r="ET168" s="175"/>
      <c r="EU168" s="175"/>
      <c r="EV168" s="175"/>
      <c r="EW168" s="175"/>
      <c r="EX168" s="208"/>
      <c r="FA168" s="174"/>
      <c r="FB168" s="175"/>
      <c r="FC168" s="175"/>
      <c r="FD168" s="175"/>
      <c r="FE168" s="174"/>
      <c r="FF168" s="174"/>
      <c r="FG168" s="174"/>
      <c r="FH168" s="174"/>
      <c r="FI168" s="174"/>
      <c r="FJ168" s="174"/>
      <c r="FK168" s="208"/>
    </row>
    <row r="169" spans="101:167" ht="24.75" customHeight="1" x14ac:dyDescent="0.3">
      <c r="CW169" s="175"/>
      <c r="CX169" s="208"/>
      <c r="DE169" s="174"/>
      <c r="DF169" s="174"/>
      <c r="DG169" s="174"/>
      <c r="DH169" s="174"/>
      <c r="DI169" s="174"/>
      <c r="DJ169" s="174"/>
      <c r="DK169" s="208"/>
      <c r="DN169" s="174"/>
      <c r="DO169" s="175"/>
      <c r="DP169" s="175"/>
      <c r="DQ169" s="175"/>
      <c r="DR169" s="174"/>
      <c r="DS169" s="174"/>
      <c r="DT169" s="174"/>
      <c r="DU169" s="174"/>
      <c r="DV169" s="174"/>
      <c r="DW169" s="174"/>
      <c r="DX169" s="208"/>
      <c r="EA169" s="174"/>
      <c r="EB169" s="175"/>
      <c r="EC169" s="175"/>
      <c r="ED169" s="175"/>
      <c r="EE169" s="174"/>
      <c r="EF169" s="174"/>
      <c r="EG169" s="174"/>
      <c r="EH169" s="174"/>
      <c r="EI169" s="174"/>
      <c r="EJ169" s="174"/>
      <c r="EK169" s="208"/>
      <c r="EN169" s="174"/>
      <c r="EO169" s="175"/>
      <c r="EP169" s="175"/>
      <c r="EQ169" s="175"/>
      <c r="ER169" s="175"/>
      <c r="ES169" s="175"/>
      <c r="ET169" s="175"/>
      <c r="EU169" s="175"/>
      <c r="EV169" s="175"/>
      <c r="EW169" s="175"/>
      <c r="EX169" s="208"/>
      <c r="FA169" s="174"/>
      <c r="FB169" s="175"/>
      <c r="FC169" s="175"/>
      <c r="FD169" s="175"/>
      <c r="FE169" s="174"/>
      <c r="FF169" s="174"/>
      <c r="FG169" s="174"/>
      <c r="FH169" s="174"/>
      <c r="FI169" s="174"/>
      <c r="FJ169" s="174"/>
      <c r="FK169" s="208"/>
    </row>
    <row r="170" spans="101:167" ht="24.75" customHeight="1" x14ac:dyDescent="0.3">
      <c r="CW170" s="175"/>
      <c r="CX170" s="208"/>
      <c r="DE170" s="174"/>
      <c r="DF170" s="174"/>
      <c r="DG170" s="174"/>
      <c r="DH170" s="174"/>
      <c r="DI170" s="174"/>
      <c r="DJ170" s="174"/>
      <c r="DK170" s="208"/>
      <c r="DN170" s="174"/>
      <c r="DO170" s="175"/>
      <c r="DP170" s="175"/>
      <c r="DQ170" s="175"/>
      <c r="DR170" s="174"/>
      <c r="DS170" s="174"/>
      <c r="DT170" s="174"/>
      <c r="DU170" s="174"/>
      <c r="DV170" s="174"/>
      <c r="DW170" s="174"/>
      <c r="DX170" s="208"/>
      <c r="EA170" s="174"/>
      <c r="EB170" s="175"/>
      <c r="EC170" s="175"/>
      <c r="ED170" s="175"/>
      <c r="EE170" s="174"/>
      <c r="EF170" s="174"/>
      <c r="EG170" s="174"/>
      <c r="EH170" s="174"/>
      <c r="EI170" s="174"/>
      <c r="EJ170" s="174"/>
      <c r="EK170" s="208"/>
      <c r="EN170" s="174"/>
      <c r="EO170" s="175"/>
      <c r="EP170" s="175"/>
      <c r="EQ170" s="175"/>
      <c r="ER170" s="175"/>
      <c r="ES170" s="175"/>
      <c r="ET170" s="175"/>
      <c r="EU170" s="175"/>
      <c r="EV170" s="175"/>
      <c r="EW170" s="175"/>
      <c r="EX170" s="208"/>
      <c r="FA170" s="174"/>
      <c r="FB170" s="175"/>
      <c r="FC170" s="175"/>
      <c r="FD170" s="175"/>
      <c r="FE170" s="174"/>
      <c r="FF170" s="174"/>
      <c r="FG170" s="174"/>
      <c r="FH170" s="174"/>
      <c r="FI170" s="174"/>
      <c r="FJ170" s="174"/>
      <c r="FK170" s="208"/>
    </row>
    <row r="171" spans="101:167" ht="24.75" customHeight="1" x14ac:dyDescent="0.3">
      <c r="CW171" s="175"/>
      <c r="CX171" s="208"/>
      <c r="DE171" s="174"/>
      <c r="DF171" s="174"/>
      <c r="DG171" s="174"/>
      <c r="DH171" s="174"/>
      <c r="DI171" s="174"/>
      <c r="DJ171" s="174"/>
      <c r="DK171" s="208"/>
      <c r="DN171" s="174"/>
      <c r="DO171" s="175"/>
      <c r="DP171" s="175"/>
      <c r="DQ171" s="175"/>
      <c r="DR171" s="174"/>
      <c r="DS171" s="174"/>
      <c r="DT171" s="174"/>
      <c r="DU171" s="174"/>
      <c r="DV171" s="174"/>
      <c r="DW171" s="174"/>
      <c r="DX171" s="208"/>
      <c r="EA171" s="174"/>
      <c r="EB171" s="175"/>
      <c r="EC171" s="175"/>
      <c r="ED171" s="175"/>
      <c r="EE171" s="174"/>
      <c r="EF171" s="174"/>
      <c r="EG171" s="174"/>
      <c r="EH171" s="174"/>
      <c r="EI171" s="174"/>
      <c r="EJ171" s="174"/>
      <c r="EK171" s="208"/>
      <c r="EN171" s="174"/>
      <c r="EO171" s="175"/>
      <c r="EP171" s="175"/>
      <c r="EQ171" s="175"/>
      <c r="ER171" s="175"/>
      <c r="ES171" s="175"/>
      <c r="ET171" s="175"/>
      <c r="EU171" s="175"/>
      <c r="EV171" s="175"/>
      <c r="EW171" s="175"/>
      <c r="EX171" s="208"/>
      <c r="FA171" s="174"/>
      <c r="FB171" s="175"/>
      <c r="FC171" s="175"/>
      <c r="FD171" s="175"/>
      <c r="FE171" s="174"/>
      <c r="FF171" s="174"/>
      <c r="FG171" s="174"/>
      <c r="FH171" s="174"/>
      <c r="FI171" s="174"/>
      <c r="FJ171" s="174"/>
      <c r="FK171" s="208"/>
    </row>
    <row r="172" spans="101:167" ht="24.75" customHeight="1" x14ac:dyDescent="0.3">
      <c r="CW172" s="175"/>
      <c r="CX172" s="208"/>
      <c r="DE172" s="174"/>
      <c r="DF172" s="174"/>
      <c r="DG172" s="174"/>
      <c r="DH172" s="174"/>
      <c r="DI172" s="174"/>
      <c r="DJ172" s="174"/>
      <c r="DK172" s="208"/>
      <c r="DN172" s="174"/>
      <c r="DO172" s="175"/>
      <c r="DP172" s="175"/>
      <c r="DQ172" s="175"/>
      <c r="DR172" s="174"/>
      <c r="DS172" s="174"/>
      <c r="DT172" s="174"/>
      <c r="DU172" s="174"/>
      <c r="DV172" s="174"/>
      <c r="DW172" s="174"/>
      <c r="DX172" s="208"/>
      <c r="EA172" s="174"/>
      <c r="EB172" s="175"/>
      <c r="EC172" s="175"/>
      <c r="ED172" s="175"/>
      <c r="EE172" s="174"/>
      <c r="EF172" s="174"/>
      <c r="EG172" s="174"/>
      <c r="EH172" s="174"/>
      <c r="EI172" s="174"/>
      <c r="EJ172" s="174"/>
      <c r="EK172" s="208"/>
      <c r="EN172" s="174"/>
      <c r="EO172" s="175"/>
      <c r="EP172" s="175"/>
      <c r="EQ172" s="175"/>
      <c r="ER172" s="175"/>
      <c r="ES172" s="175"/>
      <c r="ET172" s="175"/>
      <c r="EU172" s="175"/>
      <c r="EV172" s="175"/>
      <c r="EW172" s="175"/>
      <c r="EX172" s="208"/>
      <c r="FA172" s="174"/>
      <c r="FB172" s="175"/>
      <c r="FC172" s="175"/>
      <c r="FD172" s="175"/>
      <c r="FE172" s="174"/>
      <c r="FF172" s="174"/>
      <c r="FG172" s="174"/>
      <c r="FH172" s="174"/>
      <c r="FI172" s="174"/>
      <c r="FJ172" s="174"/>
      <c r="FK172" s="208"/>
    </row>
    <row r="173" spans="101:167" ht="24.75" customHeight="1" x14ac:dyDescent="0.3">
      <c r="CW173" s="175"/>
      <c r="CX173" s="208"/>
      <c r="DE173" s="174"/>
      <c r="DF173" s="174"/>
      <c r="DG173" s="174"/>
      <c r="DH173" s="174"/>
      <c r="DI173" s="174"/>
      <c r="DJ173" s="174"/>
      <c r="DK173" s="208"/>
      <c r="DN173" s="174"/>
      <c r="DO173" s="175"/>
      <c r="DP173" s="175"/>
      <c r="DQ173" s="175"/>
      <c r="DR173" s="174"/>
      <c r="DS173" s="174"/>
      <c r="DT173" s="174"/>
      <c r="DU173" s="174"/>
      <c r="DV173" s="174"/>
      <c r="DW173" s="174"/>
      <c r="DX173" s="208"/>
      <c r="EA173" s="174"/>
      <c r="EB173" s="175"/>
      <c r="EC173" s="175"/>
      <c r="ED173" s="175"/>
      <c r="EE173" s="174"/>
      <c r="EF173" s="174"/>
      <c r="EG173" s="174"/>
      <c r="EH173" s="174"/>
      <c r="EI173" s="174"/>
      <c r="EJ173" s="174"/>
      <c r="EK173" s="208"/>
      <c r="EN173" s="174"/>
      <c r="EO173" s="175"/>
      <c r="EP173" s="175"/>
      <c r="EQ173" s="175"/>
      <c r="ER173" s="175"/>
      <c r="ES173" s="175"/>
      <c r="ET173" s="175"/>
      <c r="EU173" s="175"/>
      <c r="EV173" s="175"/>
      <c r="EW173" s="175"/>
      <c r="EX173" s="208"/>
      <c r="FA173" s="174"/>
      <c r="FB173" s="175"/>
      <c r="FC173" s="175"/>
      <c r="FD173" s="175"/>
      <c r="FE173" s="174"/>
      <c r="FF173" s="174"/>
      <c r="FG173" s="174"/>
      <c r="FH173" s="174"/>
      <c r="FI173" s="174"/>
      <c r="FJ173" s="174"/>
      <c r="FK173" s="208"/>
    </row>
    <row r="174" spans="101:167" ht="24.75" customHeight="1" x14ac:dyDescent="0.3">
      <c r="CW174" s="175"/>
      <c r="CX174" s="208"/>
      <c r="DE174" s="174"/>
      <c r="DF174" s="174"/>
      <c r="DG174" s="174"/>
      <c r="DH174" s="174"/>
      <c r="DI174" s="174"/>
      <c r="DJ174" s="174"/>
      <c r="DK174" s="208"/>
      <c r="DN174" s="174"/>
      <c r="DO174" s="175"/>
      <c r="DP174" s="175"/>
      <c r="DQ174" s="175"/>
      <c r="DR174" s="174"/>
      <c r="DS174" s="174"/>
      <c r="DT174" s="174"/>
      <c r="DU174" s="174"/>
      <c r="DV174" s="174"/>
      <c r="DW174" s="174"/>
      <c r="DX174" s="208"/>
      <c r="EA174" s="174"/>
      <c r="EB174" s="175"/>
      <c r="EC174" s="175"/>
      <c r="ED174" s="175"/>
      <c r="EE174" s="174"/>
      <c r="EF174" s="174"/>
      <c r="EG174" s="174"/>
      <c r="EH174" s="174"/>
      <c r="EI174" s="174"/>
      <c r="EJ174" s="174"/>
      <c r="EK174" s="208"/>
      <c r="EN174" s="174"/>
      <c r="EO174" s="175"/>
      <c r="EP174" s="175"/>
      <c r="EQ174" s="175"/>
      <c r="ER174" s="175"/>
      <c r="ES174" s="175"/>
      <c r="ET174" s="175"/>
      <c r="EU174" s="175"/>
      <c r="EV174" s="175"/>
      <c r="EW174" s="175"/>
      <c r="EX174" s="208"/>
      <c r="FA174" s="174"/>
      <c r="FB174" s="175"/>
      <c r="FC174" s="175"/>
      <c r="FD174" s="175"/>
      <c r="FE174" s="174"/>
      <c r="FF174" s="174"/>
      <c r="FG174" s="174"/>
      <c r="FH174" s="174"/>
      <c r="FI174" s="174"/>
      <c r="FJ174" s="174"/>
      <c r="FK174" s="208"/>
    </row>
    <row r="175" spans="101:167" ht="24.75" customHeight="1" x14ac:dyDescent="0.3">
      <c r="CW175" s="175"/>
      <c r="CX175" s="208"/>
      <c r="DE175" s="174"/>
      <c r="DF175" s="174"/>
      <c r="DG175" s="174"/>
      <c r="DH175" s="174"/>
      <c r="DI175" s="174"/>
      <c r="DJ175" s="174"/>
      <c r="DK175" s="208"/>
      <c r="DN175" s="174"/>
      <c r="DO175" s="175"/>
      <c r="DP175" s="175"/>
      <c r="DQ175" s="175"/>
      <c r="DR175" s="174"/>
      <c r="DS175" s="174"/>
      <c r="DT175" s="174"/>
      <c r="DU175" s="174"/>
      <c r="DV175" s="174"/>
      <c r="DW175" s="174"/>
      <c r="DX175" s="208"/>
      <c r="EA175" s="174"/>
      <c r="EB175" s="175"/>
      <c r="EC175" s="175"/>
      <c r="ED175" s="175"/>
      <c r="EE175" s="174"/>
      <c r="EF175" s="174"/>
      <c r="EG175" s="174"/>
      <c r="EH175" s="174"/>
      <c r="EI175" s="174"/>
      <c r="EJ175" s="174"/>
      <c r="EK175" s="208"/>
      <c r="EN175" s="174"/>
      <c r="EO175" s="175"/>
      <c r="EP175" s="175"/>
      <c r="EQ175" s="175"/>
      <c r="ER175" s="175"/>
      <c r="ES175" s="175"/>
      <c r="ET175" s="175"/>
      <c r="EU175" s="175"/>
      <c r="EV175" s="175"/>
      <c r="EW175" s="175"/>
      <c r="EX175" s="208"/>
      <c r="FA175" s="174"/>
      <c r="FB175" s="175"/>
      <c r="FC175" s="175"/>
      <c r="FD175" s="175"/>
      <c r="FE175" s="174"/>
      <c r="FF175" s="174"/>
      <c r="FG175" s="174"/>
      <c r="FH175" s="174"/>
      <c r="FI175" s="174"/>
      <c r="FJ175" s="174"/>
      <c r="FK175" s="208"/>
    </row>
    <row r="176" spans="101:167" ht="24.75" customHeight="1" x14ac:dyDescent="0.3">
      <c r="CW176" s="175"/>
      <c r="CX176" s="208"/>
      <c r="DE176" s="174"/>
      <c r="DF176" s="174"/>
      <c r="DG176" s="174"/>
      <c r="DH176" s="174"/>
      <c r="DI176" s="174"/>
      <c r="DJ176" s="174"/>
      <c r="DK176" s="208"/>
      <c r="DN176" s="174"/>
      <c r="DO176" s="175"/>
      <c r="DP176" s="175"/>
      <c r="DQ176" s="175"/>
      <c r="DR176" s="174"/>
      <c r="DS176" s="174"/>
      <c r="DT176" s="174"/>
      <c r="DU176" s="174"/>
      <c r="DV176" s="174"/>
      <c r="DW176" s="174"/>
      <c r="DX176" s="208"/>
      <c r="EA176" s="174"/>
      <c r="EB176" s="175"/>
      <c r="EC176" s="175"/>
      <c r="ED176" s="175"/>
      <c r="EE176" s="174"/>
      <c r="EF176" s="174"/>
      <c r="EG176" s="174"/>
      <c r="EH176" s="174"/>
      <c r="EI176" s="174"/>
      <c r="EJ176" s="174"/>
      <c r="EK176" s="208"/>
      <c r="EN176" s="174"/>
      <c r="EO176" s="175"/>
      <c r="EP176" s="175"/>
      <c r="EQ176" s="175"/>
      <c r="ER176" s="175"/>
      <c r="ES176" s="175"/>
      <c r="ET176" s="175"/>
      <c r="EU176" s="175"/>
      <c r="EV176" s="175"/>
      <c r="EW176" s="175"/>
      <c r="EX176" s="208"/>
      <c r="FA176" s="174"/>
      <c r="FB176" s="175"/>
      <c r="FC176" s="175"/>
      <c r="FD176" s="175"/>
      <c r="FE176" s="174"/>
      <c r="FF176" s="174"/>
      <c r="FG176" s="174"/>
      <c r="FH176" s="174"/>
      <c r="FI176" s="174"/>
      <c r="FJ176" s="174"/>
      <c r="FK176" s="208"/>
    </row>
    <row r="177" spans="101:167" ht="24.75" customHeight="1" x14ac:dyDescent="0.3">
      <c r="CW177" s="175"/>
      <c r="CX177" s="208"/>
      <c r="DE177" s="174"/>
      <c r="DF177" s="174"/>
      <c r="DG177" s="174"/>
      <c r="DH177" s="174"/>
      <c r="DI177" s="174"/>
      <c r="DJ177" s="174"/>
      <c r="DK177" s="208"/>
      <c r="DN177" s="174"/>
      <c r="DO177" s="175"/>
      <c r="DP177" s="175"/>
      <c r="DQ177" s="175"/>
      <c r="DR177" s="174"/>
      <c r="DS177" s="174"/>
      <c r="DT177" s="174"/>
      <c r="DU177" s="174"/>
      <c r="DV177" s="174"/>
      <c r="DW177" s="174"/>
      <c r="DX177" s="208"/>
      <c r="EA177" s="174"/>
      <c r="EB177" s="175"/>
      <c r="EC177" s="175"/>
      <c r="ED177" s="175"/>
      <c r="EE177" s="174"/>
      <c r="EF177" s="174"/>
      <c r="EG177" s="174"/>
      <c r="EH177" s="174"/>
      <c r="EI177" s="174"/>
      <c r="EJ177" s="174"/>
      <c r="EK177" s="208"/>
      <c r="EN177" s="174"/>
      <c r="EO177" s="175"/>
      <c r="EP177" s="175"/>
      <c r="EQ177" s="175"/>
      <c r="ER177" s="175"/>
      <c r="ES177" s="175"/>
      <c r="ET177" s="175"/>
      <c r="EU177" s="175"/>
      <c r="EV177" s="175"/>
      <c r="EW177" s="175"/>
      <c r="EX177" s="208"/>
      <c r="FA177" s="174"/>
      <c r="FB177" s="175"/>
      <c r="FC177" s="175"/>
      <c r="FD177" s="175"/>
      <c r="FE177" s="174"/>
      <c r="FF177" s="174"/>
      <c r="FG177" s="174"/>
      <c r="FH177" s="174"/>
      <c r="FI177" s="174"/>
      <c r="FJ177" s="174"/>
      <c r="FK177" s="208"/>
    </row>
    <row r="178" spans="101:167" ht="24.75" customHeight="1" x14ac:dyDescent="0.3">
      <c r="CW178" s="175"/>
      <c r="CX178" s="208"/>
      <c r="DE178" s="174"/>
      <c r="DF178" s="174"/>
      <c r="DG178" s="174"/>
      <c r="DH178" s="174"/>
      <c r="DI178" s="174"/>
      <c r="DJ178" s="174"/>
      <c r="DK178" s="208"/>
      <c r="DN178" s="174"/>
      <c r="DO178" s="175"/>
      <c r="DP178" s="175"/>
      <c r="DQ178" s="175"/>
      <c r="DR178" s="174"/>
      <c r="DS178" s="174"/>
      <c r="DT178" s="174"/>
      <c r="DU178" s="174"/>
      <c r="DV178" s="174"/>
      <c r="DW178" s="174"/>
      <c r="DX178" s="208"/>
      <c r="EA178" s="174"/>
      <c r="EB178" s="175"/>
      <c r="EC178" s="175"/>
      <c r="ED178" s="175"/>
      <c r="EE178" s="174"/>
      <c r="EF178" s="174"/>
      <c r="EG178" s="174"/>
      <c r="EH178" s="174"/>
      <c r="EI178" s="174"/>
      <c r="EJ178" s="174"/>
      <c r="EK178" s="208"/>
      <c r="EN178" s="174"/>
      <c r="EO178" s="175"/>
      <c r="EP178" s="175"/>
      <c r="EQ178" s="175"/>
      <c r="ER178" s="175"/>
      <c r="ES178" s="175"/>
      <c r="ET178" s="175"/>
      <c r="EU178" s="175"/>
      <c r="EV178" s="175"/>
      <c r="EW178" s="175"/>
      <c r="EX178" s="208"/>
      <c r="FA178" s="174"/>
      <c r="FB178" s="175"/>
      <c r="FC178" s="175"/>
      <c r="FD178" s="175"/>
      <c r="FE178" s="174"/>
      <c r="FF178" s="174"/>
      <c r="FG178" s="174"/>
      <c r="FH178" s="174"/>
      <c r="FI178" s="174"/>
      <c r="FJ178" s="174"/>
      <c r="FK178" s="208"/>
    </row>
    <row r="179" spans="101:167" ht="24.75" customHeight="1" x14ac:dyDescent="0.3">
      <c r="CW179" s="175"/>
      <c r="CX179" s="208"/>
      <c r="DE179" s="174"/>
      <c r="DF179" s="174"/>
      <c r="DG179" s="174"/>
      <c r="DH179" s="174"/>
      <c r="DI179" s="174"/>
      <c r="DJ179" s="174"/>
      <c r="DK179" s="208"/>
      <c r="DN179" s="174"/>
      <c r="DO179" s="175"/>
      <c r="DP179" s="175"/>
      <c r="DQ179" s="175"/>
      <c r="DR179" s="174"/>
      <c r="DS179" s="174"/>
      <c r="DT179" s="174"/>
      <c r="DU179" s="174"/>
      <c r="DV179" s="174"/>
      <c r="DW179" s="174"/>
      <c r="DX179" s="208"/>
      <c r="EA179" s="174"/>
      <c r="EB179" s="175"/>
      <c r="EC179" s="175"/>
      <c r="ED179" s="175"/>
      <c r="EE179" s="174"/>
      <c r="EF179" s="174"/>
      <c r="EG179" s="174"/>
      <c r="EH179" s="174"/>
      <c r="EI179" s="174"/>
      <c r="EJ179" s="174"/>
      <c r="EK179" s="208"/>
      <c r="EN179" s="174"/>
      <c r="EO179" s="175"/>
      <c r="EP179" s="175"/>
      <c r="EQ179" s="175"/>
      <c r="ER179" s="175"/>
      <c r="ES179" s="175"/>
      <c r="ET179" s="175"/>
      <c r="EU179" s="175"/>
      <c r="EV179" s="175"/>
      <c r="EW179" s="175"/>
      <c r="EX179" s="208"/>
      <c r="FA179" s="174"/>
      <c r="FB179" s="175"/>
      <c r="FC179" s="175"/>
      <c r="FD179" s="175"/>
      <c r="FE179" s="174"/>
      <c r="FF179" s="174"/>
      <c r="FG179" s="174"/>
      <c r="FH179" s="174"/>
      <c r="FI179" s="174"/>
      <c r="FJ179" s="174"/>
      <c r="FK179" s="208"/>
    </row>
    <row r="180" spans="101:167" ht="24.75" customHeight="1" x14ac:dyDescent="0.3">
      <c r="CW180" s="175"/>
      <c r="CX180" s="208"/>
      <c r="DE180" s="174"/>
      <c r="DF180" s="174"/>
      <c r="DG180" s="174"/>
      <c r="DH180" s="174"/>
      <c r="DI180" s="174"/>
      <c r="DJ180" s="174"/>
      <c r="DK180" s="208"/>
      <c r="DN180" s="174"/>
      <c r="DO180" s="175"/>
      <c r="DP180" s="175"/>
      <c r="DQ180" s="175"/>
      <c r="DR180" s="174"/>
      <c r="DS180" s="174"/>
      <c r="DT180" s="174"/>
      <c r="DU180" s="174"/>
      <c r="DV180" s="174"/>
      <c r="DW180" s="174"/>
      <c r="DX180" s="208"/>
      <c r="EA180" s="174"/>
      <c r="EB180" s="175"/>
      <c r="EC180" s="175"/>
      <c r="ED180" s="175"/>
      <c r="EE180" s="174"/>
      <c r="EF180" s="174"/>
      <c r="EG180" s="174"/>
      <c r="EH180" s="174"/>
      <c r="EI180" s="174"/>
      <c r="EJ180" s="174"/>
      <c r="EK180" s="208"/>
      <c r="EN180" s="174"/>
      <c r="EO180" s="175"/>
      <c r="EP180" s="175"/>
      <c r="EQ180" s="175"/>
      <c r="ER180" s="175"/>
      <c r="ES180" s="175"/>
      <c r="ET180" s="175"/>
      <c r="EU180" s="175"/>
      <c r="EV180" s="175"/>
      <c r="EW180" s="175"/>
      <c r="EX180" s="208"/>
      <c r="FA180" s="174"/>
      <c r="FB180" s="175"/>
      <c r="FC180" s="175"/>
      <c r="FD180" s="175"/>
      <c r="FE180" s="174"/>
      <c r="FF180" s="174"/>
      <c r="FG180" s="174"/>
      <c r="FH180" s="174"/>
      <c r="FI180" s="174"/>
      <c r="FJ180" s="174"/>
      <c r="FK180" s="208"/>
    </row>
    <row r="181" spans="101:167" ht="24.75" customHeight="1" x14ac:dyDescent="0.3">
      <c r="CW181" s="175"/>
      <c r="CX181" s="208"/>
      <c r="DE181" s="174"/>
      <c r="DF181" s="174"/>
      <c r="DG181" s="174"/>
      <c r="DH181" s="174"/>
      <c r="DI181" s="174"/>
      <c r="DJ181" s="174"/>
      <c r="DK181" s="208"/>
      <c r="DN181" s="174"/>
      <c r="DO181" s="175"/>
      <c r="DP181" s="175"/>
      <c r="DQ181" s="175"/>
      <c r="DR181" s="174"/>
      <c r="DS181" s="174"/>
      <c r="DT181" s="174"/>
      <c r="DU181" s="174"/>
      <c r="DV181" s="174"/>
      <c r="DW181" s="174"/>
      <c r="DX181" s="208"/>
      <c r="EA181" s="174"/>
      <c r="EB181" s="175"/>
      <c r="EC181" s="175"/>
      <c r="ED181" s="175"/>
      <c r="EE181" s="174"/>
      <c r="EF181" s="174"/>
      <c r="EG181" s="174"/>
      <c r="EH181" s="174"/>
      <c r="EI181" s="174"/>
      <c r="EJ181" s="174"/>
      <c r="EK181" s="208"/>
      <c r="EN181" s="174"/>
      <c r="EO181" s="175"/>
      <c r="EP181" s="175"/>
      <c r="EQ181" s="175"/>
      <c r="ER181" s="175"/>
      <c r="ES181" s="175"/>
      <c r="ET181" s="175"/>
      <c r="EU181" s="175"/>
      <c r="EV181" s="175"/>
      <c r="EW181" s="175"/>
      <c r="EX181" s="208"/>
      <c r="FA181" s="174"/>
      <c r="FB181" s="175"/>
      <c r="FC181" s="175"/>
      <c r="FD181" s="175"/>
      <c r="FE181" s="174"/>
      <c r="FF181" s="174"/>
      <c r="FG181" s="174"/>
      <c r="FH181" s="174"/>
      <c r="FI181" s="174"/>
      <c r="FJ181" s="174"/>
      <c r="FK181" s="208"/>
    </row>
    <row r="182" spans="101:167" ht="24.75" customHeight="1" x14ac:dyDescent="0.3">
      <c r="CW182" s="175"/>
      <c r="CX182" s="208"/>
      <c r="DE182" s="174"/>
      <c r="DF182" s="174"/>
      <c r="DG182" s="174"/>
      <c r="DH182" s="174"/>
      <c r="DI182" s="174"/>
      <c r="DJ182" s="174"/>
      <c r="DK182" s="208"/>
      <c r="DN182" s="174"/>
      <c r="DO182" s="175"/>
      <c r="DP182" s="175"/>
      <c r="DQ182" s="175"/>
      <c r="DR182" s="174"/>
      <c r="DS182" s="174"/>
      <c r="DT182" s="174"/>
      <c r="DU182" s="174"/>
      <c r="DV182" s="174"/>
      <c r="DW182" s="174"/>
      <c r="DX182" s="208"/>
      <c r="EA182" s="174"/>
      <c r="EB182" s="175"/>
      <c r="EC182" s="175"/>
      <c r="ED182" s="175"/>
      <c r="EE182" s="174"/>
      <c r="EF182" s="174"/>
      <c r="EG182" s="174"/>
      <c r="EH182" s="174"/>
      <c r="EI182" s="174"/>
      <c r="EJ182" s="174"/>
      <c r="EK182" s="208"/>
      <c r="EN182" s="174"/>
      <c r="EO182" s="175"/>
      <c r="EP182" s="175"/>
      <c r="EQ182" s="175"/>
      <c r="ER182" s="175"/>
      <c r="ES182" s="175"/>
      <c r="ET182" s="175"/>
      <c r="EU182" s="175"/>
      <c r="EV182" s="175"/>
      <c r="EW182" s="175"/>
      <c r="EX182" s="208"/>
      <c r="FA182" s="174"/>
      <c r="FB182" s="175"/>
      <c r="FC182" s="175"/>
      <c r="FD182" s="175"/>
      <c r="FE182" s="174"/>
      <c r="FF182" s="174"/>
      <c r="FG182" s="174"/>
      <c r="FH182" s="174"/>
      <c r="FI182" s="174"/>
      <c r="FJ182" s="174"/>
      <c r="FK182" s="208"/>
    </row>
    <row r="183" spans="101:167" ht="24.75" customHeight="1" x14ac:dyDescent="0.3">
      <c r="CW183" s="175"/>
      <c r="CX183" s="208"/>
      <c r="DE183" s="174"/>
      <c r="DF183" s="174"/>
      <c r="DG183" s="174"/>
      <c r="DH183" s="174"/>
      <c r="DI183" s="174"/>
      <c r="DJ183" s="174"/>
      <c r="DK183" s="208"/>
      <c r="DN183" s="174"/>
      <c r="DO183" s="175"/>
      <c r="DP183" s="175"/>
      <c r="DQ183" s="175"/>
      <c r="DR183" s="174"/>
      <c r="DS183" s="174"/>
      <c r="DT183" s="174"/>
      <c r="DU183" s="174"/>
      <c r="DV183" s="174"/>
      <c r="DW183" s="174"/>
      <c r="DX183" s="208"/>
      <c r="EA183" s="174"/>
      <c r="EB183" s="175"/>
      <c r="EC183" s="175"/>
      <c r="ED183" s="175"/>
      <c r="EE183" s="174"/>
      <c r="EF183" s="174"/>
      <c r="EG183" s="174"/>
      <c r="EH183" s="174"/>
      <c r="EI183" s="174"/>
      <c r="EJ183" s="174"/>
      <c r="EK183" s="208"/>
      <c r="EN183" s="174"/>
      <c r="EO183" s="175"/>
      <c r="EP183" s="175"/>
      <c r="EQ183" s="175"/>
      <c r="ER183" s="175"/>
      <c r="ES183" s="175"/>
      <c r="ET183" s="175"/>
      <c r="EU183" s="175"/>
      <c r="EV183" s="175"/>
      <c r="EW183" s="175"/>
      <c r="EX183" s="208"/>
      <c r="FA183" s="174"/>
      <c r="FB183" s="175"/>
      <c r="FC183" s="175"/>
      <c r="FD183" s="175"/>
      <c r="FE183" s="174"/>
      <c r="FF183" s="174"/>
      <c r="FG183" s="174"/>
      <c r="FH183" s="174"/>
      <c r="FI183" s="174"/>
      <c r="FJ183" s="174"/>
      <c r="FK183" s="208"/>
    </row>
    <row r="184" spans="101:167" ht="24.75" customHeight="1" x14ac:dyDescent="0.3">
      <c r="CW184" s="175"/>
      <c r="CX184" s="208"/>
      <c r="DE184" s="174"/>
      <c r="DF184" s="174"/>
      <c r="DG184" s="174"/>
      <c r="DH184" s="174"/>
      <c r="DI184" s="174"/>
      <c r="DJ184" s="174"/>
      <c r="DK184" s="208"/>
      <c r="DN184" s="174"/>
      <c r="DO184" s="175"/>
      <c r="DP184" s="175"/>
      <c r="DQ184" s="175"/>
      <c r="DR184" s="174"/>
      <c r="DS184" s="174"/>
      <c r="DT184" s="174"/>
      <c r="DU184" s="174"/>
      <c r="DV184" s="174"/>
      <c r="DW184" s="174"/>
      <c r="DX184" s="208"/>
      <c r="EA184" s="174"/>
      <c r="EB184" s="175"/>
      <c r="EC184" s="175"/>
      <c r="ED184" s="175"/>
      <c r="EE184" s="174"/>
      <c r="EF184" s="174"/>
      <c r="EG184" s="174"/>
      <c r="EH184" s="174"/>
      <c r="EI184" s="174"/>
      <c r="EJ184" s="174"/>
      <c r="EK184" s="208"/>
      <c r="EN184" s="174"/>
      <c r="EO184" s="175"/>
      <c r="EP184" s="175"/>
      <c r="EQ184" s="175"/>
      <c r="ER184" s="175"/>
      <c r="ES184" s="175"/>
      <c r="ET184" s="175"/>
      <c r="EU184" s="175"/>
      <c r="EV184" s="175"/>
      <c r="EW184" s="175"/>
      <c r="EX184" s="208"/>
      <c r="FA184" s="174"/>
      <c r="FB184" s="175"/>
      <c r="FC184" s="175"/>
      <c r="FD184" s="175"/>
      <c r="FE184" s="174"/>
      <c r="FF184" s="174"/>
      <c r="FG184" s="174"/>
      <c r="FH184" s="174"/>
      <c r="FI184" s="174"/>
      <c r="FJ184" s="174"/>
      <c r="FK184" s="208"/>
    </row>
    <row r="185" spans="101:167" ht="24.75" customHeight="1" x14ac:dyDescent="0.3">
      <c r="CW185" s="175"/>
      <c r="CX185" s="208"/>
      <c r="DE185" s="174"/>
      <c r="DF185" s="174"/>
      <c r="DG185" s="174"/>
      <c r="DH185" s="174"/>
      <c r="DI185" s="174"/>
      <c r="DJ185" s="174"/>
      <c r="DK185" s="208"/>
      <c r="DN185" s="174"/>
      <c r="DO185" s="175"/>
      <c r="DP185" s="175"/>
      <c r="DQ185" s="175"/>
      <c r="DR185" s="174"/>
      <c r="DS185" s="174"/>
      <c r="DT185" s="174"/>
      <c r="DU185" s="174"/>
      <c r="DV185" s="174"/>
      <c r="DW185" s="174"/>
      <c r="DX185" s="208"/>
      <c r="EA185" s="174"/>
      <c r="EB185" s="175"/>
      <c r="EC185" s="175"/>
      <c r="ED185" s="175"/>
      <c r="EE185" s="174"/>
      <c r="EF185" s="174"/>
      <c r="EG185" s="174"/>
      <c r="EH185" s="174"/>
      <c r="EI185" s="174"/>
      <c r="EJ185" s="174"/>
      <c r="EK185" s="208"/>
      <c r="EN185" s="174"/>
      <c r="EO185" s="175"/>
      <c r="EP185" s="175"/>
      <c r="EQ185" s="175"/>
      <c r="ER185" s="175"/>
      <c r="ES185" s="175"/>
      <c r="ET185" s="175"/>
      <c r="EU185" s="175"/>
      <c r="EV185" s="175"/>
      <c r="EW185" s="175"/>
      <c r="EX185" s="208"/>
      <c r="FA185" s="174"/>
      <c r="FB185" s="175"/>
      <c r="FC185" s="175"/>
      <c r="FD185" s="175"/>
      <c r="FE185" s="174"/>
      <c r="FF185" s="174"/>
      <c r="FG185" s="174"/>
      <c r="FH185" s="174"/>
      <c r="FI185" s="174"/>
      <c r="FJ185" s="174"/>
      <c r="FK185" s="208"/>
    </row>
    <row r="186" spans="101:167" ht="24.75" customHeight="1" x14ac:dyDescent="0.3">
      <c r="CW186" s="175"/>
      <c r="CX186" s="208"/>
      <c r="DE186" s="174"/>
      <c r="DF186" s="174"/>
      <c r="DG186" s="174"/>
      <c r="DH186" s="174"/>
      <c r="DI186" s="174"/>
      <c r="DJ186" s="174"/>
      <c r="DK186" s="208"/>
      <c r="DN186" s="174"/>
      <c r="DO186" s="175"/>
      <c r="DP186" s="175"/>
      <c r="DQ186" s="175"/>
      <c r="DR186" s="174"/>
      <c r="DS186" s="174"/>
      <c r="DT186" s="174"/>
      <c r="DU186" s="174"/>
      <c r="DV186" s="174"/>
      <c r="DW186" s="174"/>
      <c r="DX186" s="208"/>
      <c r="EA186" s="174"/>
      <c r="EB186" s="175"/>
      <c r="EC186" s="175"/>
      <c r="ED186" s="175"/>
      <c r="EE186" s="174"/>
      <c r="EF186" s="174"/>
      <c r="EG186" s="174"/>
      <c r="EH186" s="174"/>
      <c r="EI186" s="174"/>
      <c r="EJ186" s="174"/>
      <c r="EK186" s="208"/>
      <c r="EN186" s="174"/>
      <c r="EO186" s="175"/>
      <c r="EP186" s="175"/>
      <c r="EQ186" s="175"/>
      <c r="ER186" s="175"/>
      <c r="ES186" s="175"/>
      <c r="ET186" s="175"/>
      <c r="EU186" s="175"/>
      <c r="EV186" s="175"/>
      <c r="EW186" s="175"/>
      <c r="EX186" s="208"/>
      <c r="FA186" s="174"/>
      <c r="FB186" s="175"/>
      <c r="FC186" s="175"/>
      <c r="FD186" s="175"/>
      <c r="FE186" s="174"/>
      <c r="FF186" s="174"/>
      <c r="FG186" s="174"/>
      <c r="FH186" s="174"/>
      <c r="FI186" s="174"/>
      <c r="FJ186" s="174"/>
      <c r="FK186" s="208"/>
    </row>
    <row r="187" spans="101:167" ht="24.75" customHeight="1" x14ac:dyDescent="0.3">
      <c r="CW187" s="175"/>
      <c r="CX187" s="208"/>
      <c r="DE187" s="174"/>
      <c r="DF187" s="174"/>
      <c r="DG187" s="174"/>
      <c r="DH187" s="174"/>
      <c r="DI187" s="174"/>
      <c r="DJ187" s="174"/>
      <c r="DK187" s="208"/>
      <c r="DN187" s="174"/>
      <c r="DO187" s="175"/>
      <c r="DP187" s="175"/>
      <c r="DQ187" s="175"/>
      <c r="DR187" s="174"/>
      <c r="DS187" s="174"/>
      <c r="DT187" s="174"/>
      <c r="DU187" s="174"/>
      <c r="DV187" s="174"/>
      <c r="DW187" s="174"/>
      <c r="DX187" s="208"/>
      <c r="EA187" s="174"/>
      <c r="EB187" s="175"/>
      <c r="EC187" s="175"/>
      <c r="ED187" s="175"/>
      <c r="EE187" s="174"/>
      <c r="EF187" s="174"/>
      <c r="EG187" s="174"/>
      <c r="EH187" s="174"/>
      <c r="EI187" s="174"/>
      <c r="EJ187" s="174"/>
      <c r="EK187" s="208"/>
      <c r="EN187" s="174"/>
      <c r="EO187" s="175"/>
      <c r="EP187" s="175"/>
      <c r="EQ187" s="175"/>
      <c r="ER187" s="175"/>
      <c r="ES187" s="175"/>
      <c r="ET187" s="175"/>
      <c r="EU187" s="175"/>
      <c r="EV187" s="175"/>
      <c r="EW187" s="175"/>
      <c r="EX187" s="208"/>
      <c r="FA187" s="174"/>
      <c r="FB187" s="175"/>
      <c r="FC187" s="175"/>
      <c r="FD187" s="175"/>
      <c r="FE187" s="174"/>
      <c r="FF187" s="174"/>
      <c r="FG187" s="174"/>
      <c r="FH187" s="174"/>
      <c r="FI187" s="174"/>
      <c r="FJ187" s="174"/>
      <c r="FK187" s="208"/>
    </row>
    <row r="188" spans="101:167" ht="24.75" customHeight="1" x14ac:dyDescent="0.3">
      <c r="CW188" s="175"/>
      <c r="CX188" s="208"/>
      <c r="DE188" s="174"/>
      <c r="DF188" s="174"/>
      <c r="DG188" s="174"/>
      <c r="DH188" s="174"/>
      <c r="DI188" s="174"/>
      <c r="DJ188" s="174"/>
      <c r="DK188" s="208"/>
      <c r="DN188" s="174"/>
      <c r="DO188" s="175"/>
      <c r="DP188" s="175"/>
      <c r="DQ188" s="175"/>
      <c r="DR188" s="174"/>
      <c r="DS188" s="174"/>
      <c r="DT188" s="174"/>
      <c r="DU188" s="174"/>
      <c r="DV188" s="174"/>
      <c r="DW188" s="174"/>
      <c r="DX188" s="208"/>
      <c r="EA188" s="174"/>
      <c r="EB188" s="175"/>
      <c r="EC188" s="175"/>
      <c r="ED188" s="175"/>
      <c r="EE188" s="174"/>
      <c r="EF188" s="174"/>
      <c r="EG188" s="174"/>
      <c r="EH188" s="174"/>
      <c r="EI188" s="174"/>
      <c r="EJ188" s="174"/>
      <c r="EK188" s="208"/>
      <c r="EN188" s="174"/>
      <c r="EO188" s="175"/>
      <c r="EP188" s="175"/>
      <c r="EQ188" s="175"/>
      <c r="ER188" s="175"/>
      <c r="ES188" s="175"/>
      <c r="ET188" s="175"/>
      <c r="EU188" s="175"/>
      <c r="EV188" s="175"/>
      <c r="EW188" s="175"/>
      <c r="EX188" s="208"/>
      <c r="FA188" s="174"/>
      <c r="FB188" s="175"/>
      <c r="FC188" s="175"/>
      <c r="FD188" s="175"/>
      <c r="FE188" s="174"/>
      <c r="FF188" s="174"/>
      <c r="FG188" s="174"/>
      <c r="FH188" s="174"/>
      <c r="FI188" s="174"/>
      <c r="FJ188" s="174"/>
      <c r="FK188" s="208"/>
    </row>
    <row r="189" spans="101:167" ht="24.75" customHeight="1" x14ac:dyDescent="0.3">
      <c r="CW189" s="175"/>
      <c r="CX189" s="208"/>
      <c r="DE189" s="174"/>
      <c r="DF189" s="174"/>
      <c r="DG189" s="174"/>
      <c r="DH189" s="174"/>
      <c r="DI189" s="174"/>
      <c r="DJ189" s="174"/>
      <c r="DK189" s="208"/>
      <c r="DN189" s="174"/>
      <c r="DO189" s="175"/>
      <c r="DP189" s="175"/>
      <c r="DQ189" s="175"/>
      <c r="DR189" s="174"/>
      <c r="DS189" s="174"/>
      <c r="DT189" s="174"/>
      <c r="DU189" s="174"/>
      <c r="DV189" s="174"/>
      <c r="DW189" s="174"/>
      <c r="DX189" s="208"/>
      <c r="EA189" s="174"/>
      <c r="EB189" s="175"/>
      <c r="EC189" s="175"/>
      <c r="ED189" s="175"/>
      <c r="EE189" s="174"/>
      <c r="EF189" s="174"/>
      <c r="EG189" s="174"/>
      <c r="EH189" s="174"/>
      <c r="EI189" s="174"/>
      <c r="EJ189" s="174"/>
      <c r="EK189" s="208"/>
      <c r="EN189" s="174"/>
      <c r="EO189" s="175"/>
      <c r="EP189" s="175"/>
      <c r="EQ189" s="175"/>
      <c r="ER189" s="175"/>
      <c r="ES189" s="175"/>
      <c r="ET189" s="175"/>
      <c r="EU189" s="175"/>
      <c r="EV189" s="175"/>
      <c r="EW189" s="175"/>
      <c r="EX189" s="208"/>
      <c r="FA189" s="174"/>
      <c r="FB189" s="175"/>
      <c r="FC189" s="175"/>
      <c r="FD189" s="175"/>
      <c r="FE189" s="174"/>
      <c r="FF189" s="174"/>
      <c r="FG189" s="174"/>
      <c r="FH189" s="174"/>
      <c r="FI189" s="174"/>
      <c r="FJ189" s="174"/>
      <c r="FK189" s="208"/>
    </row>
    <row r="190" spans="101:167" ht="24.75" customHeight="1" x14ac:dyDescent="0.3">
      <c r="CW190" s="175"/>
      <c r="CX190" s="208"/>
      <c r="DE190" s="174"/>
      <c r="DF190" s="174"/>
      <c r="DG190" s="174"/>
      <c r="DH190" s="174"/>
      <c r="DI190" s="174"/>
      <c r="DJ190" s="174"/>
      <c r="DK190" s="208"/>
      <c r="DN190" s="174"/>
      <c r="DO190" s="175"/>
      <c r="DP190" s="175"/>
      <c r="DQ190" s="175"/>
      <c r="DR190" s="174"/>
      <c r="DS190" s="174"/>
      <c r="DT190" s="174"/>
      <c r="DU190" s="174"/>
      <c r="DV190" s="174"/>
      <c r="DW190" s="174"/>
      <c r="DX190" s="208"/>
      <c r="EA190" s="174"/>
      <c r="EB190" s="175"/>
      <c r="EC190" s="175"/>
      <c r="ED190" s="175"/>
      <c r="EE190" s="174"/>
      <c r="EF190" s="174"/>
      <c r="EG190" s="174"/>
      <c r="EH190" s="174"/>
      <c r="EI190" s="174"/>
      <c r="EJ190" s="174"/>
      <c r="EK190" s="208"/>
      <c r="EN190" s="174"/>
      <c r="EO190" s="175"/>
      <c r="EP190" s="175"/>
      <c r="EQ190" s="175"/>
      <c r="ER190" s="175"/>
      <c r="ES190" s="175"/>
      <c r="ET190" s="175"/>
      <c r="EU190" s="175"/>
      <c r="EV190" s="175"/>
      <c r="EW190" s="175"/>
      <c r="EX190" s="208"/>
      <c r="FA190" s="174"/>
      <c r="FB190" s="175"/>
      <c r="FC190" s="175"/>
      <c r="FD190" s="175"/>
      <c r="FE190" s="174"/>
      <c r="FF190" s="174"/>
      <c r="FG190" s="174"/>
      <c r="FH190" s="174"/>
      <c r="FI190" s="174"/>
      <c r="FJ190" s="174"/>
      <c r="FK190" s="208"/>
    </row>
    <row r="191" spans="101:167" ht="24.75" customHeight="1" x14ac:dyDescent="0.3">
      <c r="CW191" s="175"/>
      <c r="CX191" s="208"/>
      <c r="DE191" s="174"/>
      <c r="DF191" s="174"/>
      <c r="DG191" s="174"/>
      <c r="DH191" s="174"/>
      <c r="DI191" s="174"/>
      <c r="DJ191" s="174"/>
      <c r="DK191" s="208"/>
      <c r="DN191" s="174"/>
      <c r="DO191" s="175"/>
      <c r="DP191" s="175"/>
      <c r="DQ191" s="175"/>
      <c r="DR191" s="174"/>
      <c r="DS191" s="174"/>
      <c r="DT191" s="174"/>
      <c r="DU191" s="174"/>
      <c r="DV191" s="174"/>
      <c r="DW191" s="174"/>
      <c r="DX191" s="208"/>
      <c r="EA191" s="174"/>
      <c r="EB191" s="175"/>
      <c r="EC191" s="175"/>
      <c r="ED191" s="175"/>
      <c r="EE191" s="174"/>
      <c r="EF191" s="174"/>
      <c r="EG191" s="174"/>
      <c r="EH191" s="174"/>
      <c r="EI191" s="174"/>
      <c r="EJ191" s="174"/>
      <c r="EK191" s="208"/>
      <c r="EN191" s="174"/>
      <c r="EO191" s="175"/>
      <c r="EP191" s="175"/>
      <c r="EQ191" s="175"/>
      <c r="ER191" s="175"/>
      <c r="ES191" s="175"/>
      <c r="ET191" s="175"/>
      <c r="EU191" s="175"/>
      <c r="EV191" s="175"/>
      <c r="EW191" s="175"/>
      <c r="EX191" s="208"/>
      <c r="FA191" s="174"/>
      <c r="FB191" s="175"/>
      <c r="FC191" s="175"/>
      <c r="FD191" s="175"/>
      <c r="FE191" s="174"/>
      <c r="FF191" s="174"/>
      <c r="FG191" s="174"/>
      <c r="FH191" s="174"/>
      <c r="FI191" s="174"/>
      <c r="FJ191" s="174"/>
      <c r="FK191" s="208"/>
    </row>
    <row r="192" spans="101:167" ht="24.75" customHeight="1" x14ac:dyDescent="0.3">
      <c r="CW192" s="175"/>
      <c r="CX192" s="208"/>
      <c r="DE192" s="174"/>
      <c r="DF192" s="174"/>
      <c r="DG192" s="174"/>
      <c r="DH192" s="174"/>
      <c r="DI192" s="174"/>
      <c r="DJ192" s="174"/>
      <c r="DK192" s="208"/>
      <c r="DN192" s="174"/>
      <c r="DO192" s="175"/>
      <c r="DP192" s="175"/>
      <c r="DQ192" s="175"/>
      <c r="DR192" s="174"/>
      <c r="DS192" s="174"/>
      <c r="DT192" s="174"/>
      <c r="DU192" s="174"/>
      <c r="DV192" s="174"/>
      <c r="DW192" s="174"/>
      <c r="DX192" s="208"/>
      <c r="EA192" s="174"/>
      <c r="EB192" s="175"/>
      <c r="EC192" s="175"/>
      <c r="ED192" s="175"/>
      <c r="EE192" s="174"/>
      <c r="EF192" s="174"/>
      <c r="EG192" s="174"/>
      <c r="EH192" s="174"/>
      <c r="EI192" s="174"/>
      <c r="EJ192" s="174"/>
      <c r="EK192" s="208"/>
      <c r="EN192" s="174"/>
      <c r="EO192" s="175"/>
      <c r="EP192" s="175"/>
      <c r="EQ192" s="175"/>
      <c r="ER192" s="175"/>
      <c r="ES192" s="175"/>
      <c r="ET192" s="175"/>
      <c r="EU192" s="175"/>
      <c r="EV192" s="175"/>
      <c r="EW192" s="175"/>
      <c r="EX192" s="208"/>
      <c r="FA192" s="174"/>
      <c r="FB192" s="175"/>
      <c r="FC192" s="175"/>
      <c r="FD192" s="175"/>
      <c r="FE192" s="174"/>
      <c r="FF192" s="174"/>
      <c r="FG192" s="174"/>
      <c r="FH192" s="174"/>
      <c r="FI192" s="174"/>
      <c r="FJ192" s="174"/>
      <c r="FK192" s="208"/>
    </row>
    <row r="193" spans="101:167" ht="24.75" customHeight="1" x14ac:dyDescent="0.3">
      <c r="CW193" s="175"/>
      <c r="CX193" s="208"/>
      <c r="DE193" s="174"/>
      <c r="DF193" s="174"/>
      <c r="DG193" s="174"/>
      <c r="DH193" s="174"/>
      <c r="DI193" s="174"/>
      <c r="DJ193" s="174"/>
      <c r="DK193" s="208"/>
      <c r="DN193" s="174"/>
      <c r="DO193" s="175"/>
      <c r="DP193" s="175"/>
      <c r="DQ193" s="175"/>
      <c r="DR193" s="174"/>
      <c r="DS193" s="174"/>
      <c r="DT193" s="174"/>
      <c r="DU193" s="174"/>
      <c r="DV193" s="174"/>
      <c r="DW193" s="174"/>
      <c r="DX193" s="208"/>
      <c r="EA193" s="174"/>
      <c r="EB193" s="175"/>
      <c r="EC193" s="175"/>
      <c r="ED193" s="175"/>
      <c r="EE193" s="174"/>
      <c r="EF193" s="174"/>
      <c r="EG193" s="174"/>
      <c r="EH193" s="174"/>
      <c r="EI193" s="174"/>
      <c r="EJ193" s="174"/>
      <c r="EK193" s="208"/>
      <c r="EN193" s="174"/>
      <c r="EO193" s="175"/>
      <c r="EP193" s="175"/>
      <c r="EQ193" s="175"/>
      <c r="ER193" s="175"/>
      <c r="ES193" s="175"/>
      <c r="ET193" s="175"/>
      <c r="EU193" s="175"/>
      <c r="EV193" s="175"/>
      <c r="EW193" s="175"/>
      <c r="EX193" s="208"/>
      <c r="FA193" s="174"/>
      <c r="FB193" s="175"/>
      <c r="FC193" s="175"/>
      <c r="FD193" s="175"/>
      <c r="FE193" s="174"/>
      <c r="FF193" s="174"/>
      <c r="FG193" s="174"/>
      <c r="FH193" s="174"/>
      <c r="FI193" s="174"/>
      <c r="FJ193" s="174"/>
      <c r="FK193" s="208"/>
    </row>
    <row r="194" spans="101:167" ht="24.75" customHeight="1" x14ac:dyDescent="0.3">
      <c r="CW194" s="175"/>
      <c r="CX194" s="208"/>
      <c r="DE194" s="174"/>
      <c r="DF194" s="174"/>
      <c r="DG194" s="174"/>
      <c r="DH194" s="174"/>
      <c r="DI194" s="174"/>
      <c r="DJ194" s="174"/>
      <c r="DK194" s="208"/>
      <c r="DN194" s="174"/>
      <c r="DO194" s="175"/>
      <c r="DP194" s="175"/>
      <c r="DQ194" s="175"/>
      <c r="DR194" s="174"/>
      <c r="DS194" s="174"/>
      <c r="DT194" s="174"/>
      <c r="DU194" s="174"/>
      <c r="DV194" s="174"/>
      <c r="DW194" s="174"/>
      <c r="DX194" s="208"/>
      <c r="EA194" s="174"/>
      <c r="EB194" s="175"/>
      <c r="EC194" s="175"/>
      <c r="ED194" s="175"/>
      <c r="EE194" s="174"/>
      <c r="EF194" s="174"/>
      <c r="EG194" s="174"/>
      <c r="EH194" s="174"/>
      <c r="EI194" s="174"/>
      <c r="EJ194" s="174"/>
      <c r="EK194" s="208"/>
      <c r="EN194" s="174"/>
      <c r="EO194" s="175"/>
      <c r="EP194" s="175"/>
      <c r="EQ194" s="175"/>
      <c r="ER194" s="175"/>
      <c r="ES194" s="175"/>
      <c r="ET194" s="175"/>
      <c r="EU194" s="175"/>
      <c r="EV194" s="175"/>
      <c r="EW194" s="175"/>
      <c r="EX194" s="208"/>
      <c r="FA194" s="174"/>
      <c r="FB194" s="175"/>
      <c r="FC194" s="175"/>
      <c r="FD194" s="175"/>
      <c r="FE194" s="174"/>
      <c r="FF194" s="174"/>
      <c r="FG194" s="174"/>
      <c r="FH194" s="174"/>
      <c r="FI194" s="174"/>
      <c r="FJ194" s="174"/>
      <c r="FK194" s="208"/>
    </row>
    <row r="195" spans="101:167" ht="24.75" customHeight="1" x14ac:dyDescent="0.3">
      <c r="CW195" s="175"/>
      <c r="CX195" s="208"/>
      <c r="DE195" s="174"/>
      <c r="DF195" s="174"/>
      <c r="DG195" s="174"/>
      <c r="DH195" s="174"/>
      <c r="DI195" s="174"/>
      <c r="DJ195" s="174"/>
      <c r="DK195" s="208"/>
      <c r="DN195" s="174"/>
      <c r="DO195" s="175"/>
      <c r="DP195" s="175"/>
      <c r="DQ195" s="175"/>
      <c r="DR195" s="174"/>
      <c r="DS195" s="174"/>
      <c r="DT195" s="174"/>
      <c r="DU195" s="174"/>
      <c r="DV195" s="174"/>
      <c r="DW195" s="174"/>
      <c r="DX195" s="208"/>
      <c r="EA195" s="174"/>
      <c r="EB195" s="175"/>
      <c r="EC195" s="175"/>
      <c r="ED195" s="175"/>
      <c r="EE195" s="174"/>
      <c r="EF195" s="174"/>
      <c r="EG195" s="174"/>
      <c r="EH195" s="174"/>
      <c r="EI195" s="174"/>
      <c r="EJ195" s="174"/>
      <c r="EK195" s="208"/>
      <c r="EN195" s="174"/>
      <c r="EO195" s="175"/>
      <c r="EP195" s="175"/>
      <c r="EQ195" s="175"/>
      <c r="ER195" s="175"/>
      <c r="ES195" s="175"/>
      <c r="ET195" s="175"/>
      <c r="EU195" s="175"/>
      <c r="EV195" s="175"/>
      <c r="EW195" s="175"/>
      <c r="EX195" s="208"/>
      <c r="FA195" s="174"/>
      <c r="FB195" s="175"/>
      <c r="FC195" s="175"/>
      <c r="FD195" s="175"/>
      <c r="FE195" s="174"/>
      <c r="FF195" s="174"/>
      <c r="FG195" s="174"/>
      <c r="FH195" s="174"/>
      <c r="FI195" s="174"/>
      <c r="FJ195" s="174"/>
      <c r="FK195" s="208"/>
    </row>
    <row r="196" spans="101:167" ht="24.75" customHeight="1" x14ac:dyDescent="0.3">
      <c r="CW196" s="175"/>
      <c r="CX196" s="208"/>
      <c r="DE196" s="174"/>
      <c r="DF196" s="174"/>
      <c r="DG196" s="174"/>
      <c r="DH196" s="174"/>
      <c r="DI196" s="174"/>
      <c r="DJ196" s="174"/>
      <c r="DK196" s="208"/>
      <c r="DN196" s="174"/>
      <c r="DO196" s="175"/>
      <c r="DP196" s="175"/>
      <c r="DQ196" s="175"/>
      <c r="DR196" s="174"/>
      <c r="DS196" s="174"/>
      <c r="DT196" s="174"/>
      <c r="DU196" s="174"/>
      <c r="DV196" s="174"/>
      <c r="DW196" s="174"/>
      <c r="DX196" s="208"/>
      <c r="EA196" s="174"/>
      <c r="EB196" s="175"/>
      <c r="EC196" s="175"/>
      <c r="ED196" s="175"/>
      <c r="EE196" s="174"/>
      <c r="EF196" s="174"/>
      <c r="EG196" s="174"/>
      <c r="EH196" s="174"/>
      <c r="EI196" s="174"/>
      <c r="EJ196" s="174"/>
      <c r="EK196" s="208"/>
      <c r="EN196" s="174"/>
      <c r="EO196" s="175"/>
      <c r="EP196" s="175"/>
      <c r="EQ196" s="175"/>
      <c r="ER196" s="175"/>
      <c r="ES196" s="175"/>
      <c r="ET196" s="175"/>
      <c r="EU196" s="175"/>
      <c r="EV196" s="175"/>
      <c r="EW196" s="175"/>
      <c r="EX196" s="208"/>
      <c r="FA196" s="174"/>
      <c r="FB196" s="175"/>
      <c r="FC196" s="175"/>
      <c r="FD196" s="175"/>
      <c r="FE196" s="174"/>
      <c r="FF196" s="174"/>
      <c r="FG196" s="174"/>
      <c r="FH196" s="174"/>
      <c r="FI196" s="174"/>
      <c r="FJ196" s="174"/>
      <c r="FK196" s="208"/>
    </row>
    <row r="197" spans="101:167" ht="24.75" customHeight="1" x14ac:dyDescent="0.3">
      <c r="CW197" s="175"/>
      <c r="CX197" s="208"/>
      <c r="DE197" s="174"/>
      <c r="DF197" s="174"/>
      <c r="DG197" s="174"/>
      <c r="DH197" s="174"/>
      <c r="DI197" s="174"/>
      <c r="DJ197" s="174"/>
      <c r="DK197" s="208"/>
      <c r="DN197" s="174"/>
      <c r="DO197" s="175"/>
      <c r="DP197" s="175"/>
      <c r="DQ197" s="175"/>
      <c r="DR197" s="174"/>
      <c r="DS197" s="174"/>
      <c r="DT197" s="174"/>
      <c r="DU197" s="174"/>
      <c r="DV197" s="174"/>
      <c r="DW197" s="174"/>
      <c r="DX197" s="208"/>
      <c r="EA197" s="174"/>
      <c r="EB197" s="175"/>
      <c r="EC197" s="175"/>
      <c r="ED197" s="175"/>
      <c r="EE197" s="174"/>
      <c r="EF197" s="174"/>
      <c r="EG197" s="174"/>
      <c r="EH197" s="174"/>
      <c r="EI197" s="174"/>
      <c r="EJ197" s="174"/>
      <c r="EK197" s="208"/>
      <c r="EN197" s="174"/>
      <c r="EO197" s="175"/>
      <c r="EP197" s="175"/>
      <c r="EQ197" s="175"/>
      <c r="ER197" s="175"/>
      <c r="ES197" s="175"/>
      <c r="ET197" s="175"/>
      <c r="EU197" s="175"/>
      <c r="EV197" s="175"/>
      <c r="EW197" s="175"/>
      <c r="EX197" s="208"/>
      <c r="FA197" s="174"/>
      <c r="FB197" s="175"/>
      <c r="FC197" s="175"/>
      <c r="FD197" s="175"/>
      <c r="FE197" s="174"/>
      <c r="FF197" s="174"/>
      <c r="FG197" s="174"/>
      <c r="FH197" s="174"/>
      <c r="FI197" s="174"/>
      <c r="FJ197" s="174"/>
      <c r="FK197" s="208"/>
    </row>
    <row r="198" spans="101:167" ht="24.75" customHeight="1" x14ac:dyDescent="0.3">
      <c r="CW198" s="175"/>
      <c r="CX198" s="208"/>
      <c r="DE198" s="174"/>
      <c r="DF198" s="174"/>
      <c r="DG198" s="174"/>
      <c r="DH198" s="174"/>
      <c r="DI198" s="174"/>
      <c r="DJ198" s="174"/>
      <c r="DK198" s="208"/>
      <c r="DN198" s="174"/>
      <c r="DO198" s="175"/>
      <c r="DP198" s="175"/>
      <c r="DQ198" s="175"/>
      <c r="DR198" s="174"/>
      <c r="DS198" s="174"/>
      <c r="DT198" s="174"/>
      <c r="DU198" s="174"/>
      <c r="DV198" s="174"/>
      <c r="DW198" s="174"/>
      <c r="DX198" s="208"/>
      <c r="EA198" s="174"/>
      <c r="EB198" s="175"/>
      <c r="EC198" s="175"/>
      <c r="ED198" s="175"/>
      <c r="EE198" s="174"/>
      <c r="EF198" s="174"/>
      <c r="EG198" s="174"/>
      <c r="EH198" s="174"/>
      <c r="EI198" s="174"/>
      <c r="EJ198" s="174"/>
      <c r="EK198" s="208"/>
      <c r="EN198" s="174"/>
      <c r="EO198" s="175"/>
      <c r="EP198" s="175"/>
      <c r="EQ198" s="175"/>
      <c r="ER198" s="175"/>
      <c r="ES198" s="175"/>
      <c r="ET198" s="175"/>
      <c r="EU198" s="175"/>
      <c r="EV198" s="175"/>
      <c r="EW198" s="175"/>
      <c r="EX198" s="208"/>
      <c r="FA198" s="174"/>
      <c r="FB198" s="175"/>
      <c r="FC198" s="175"/>
      <c r="FD198" s="175"/>
      <c r="FE198" s="174"/>
      <c r="FF198" s="174"/>
      <c r="FG198" s="174"/>
      <c r="FH198" s="174"/>
      <c r="FI198" s="174"/>
      <c r="FJ198" s="174"/>
      <c r="FK198" s="208"/>
    </row>
    <row r="199" spans="101:167" ht="24.75" customHeight="1" x14ac:dyDescent="0.3">
      <c r="CW199" s="175"/>
      <c r="CX199" s="208"/>
      <c r="DE199" s="174"/>
      <c r="DF199" s="174"/>
      <c r="DG199" s="174"/>
      <c r="DH199" s="174"/>
      <c r="DI199" s="174"/>
      <c r="DJ199" s="174"/>
      <c r="DK199" s="208"/>
      <c r="DN199" s="174"/>
      <c r="DO199" s="175"/>
      <c r="DP199" s="175"/>
      <c r="DQ199" s="175"/>
      <c r="DR199" s="174"/>
      <c r="DS199" s="174"/>
      <c r="DT199" s="174"/>
      <c r="DU199" s="174"/>
      <c r="DV199" s="174"/>
      <c r="DW199" s="174"/>
      <c r="DX199" s="208"/>
      <c r="EA199" s="174"/>
      <c r="EB199" s="175"/>
      <c r="EC199" s="175"/>
      <c r="ED199" s="175"/>
      <c r="EE199" s="174"/>
      <c r="EF199" s="174"/>
      <c r="EG199" s="174"/>
      <c r="EH199" s="174"/>
      <c r="EI199" s="174"/>
      <c r="EJ199" s="174"/>
      <c r="EK199" s="208"/>
      <c r="EN199" s="174"/>
      <c r="EO199" s="175"/>
      <c r="EP199" s="175"/>
      <c r="EQ199" s="175"/>
      <c r="ER199" s="175"/>
      <c r="ES199" s="175"/>
      <c r="ET199" s="175"/>
      <c r="EU199" s="175"/>
      <c r="EV199" s="175"/>
      <c r="EW199" s="175"/>
      <c r="EX199" s="208"/>
      <c r="FA199" s="174"/>
      <c r="FB199" s="175"/>
      <c r="FC199" s="175"/>
      <c r="FD199" s="175"/>
      <c r="FE199" s="174"/>
      <c r="FF199" s="174"/>
      <c r="FG199" s="174"/>
      <c r="FH199" s="174"/>
      <c r="FI199" s="174"/>
      <c r="FJ199" s="174"/>
      <c r="FK199" s="208"/>
    </row>
    <row r="200" spans="101:167" ht="24.75" customHeight="1" x14ac:dyDescent="0.3">
      <c r="CW200" s="175"/>
      <c r="CX200" s="208"/>
      <c r="DE200" s="174"/>
      <c r="DF200" s="174"/>
      <c r="DG200" s="174"/>
      <c r="DH200" s="174"/>
      <c r="DI200" s="174"/>
      <c r="DJ200" s="174"/>
      <c r="DK200" s="208"/>
      <c r="DN200" s="174"/>
      <c r="DO200" s="175"/>
      <c r="DP200" s="175"/>
      <c r="DQ200" s="175"/>
      <c r="DR200" s="174"/>
      <c r="DS200" s="174"/>
      <c r="DT200" s="174"/>
      <c r="DU200" s="174"/>
      <c r="DV200" s="174"/>
      <c r="DW200" s="174"/>
      <c r="DX200" s="208"/>
      <c r="EA200" s="174"/>
      <c r="EB200" s="175"/>
      <c r="EC200" s="175"/>
      <c r="ED200" s="175"/>
      <c r="EE200" s="174"/>
      <c r="EF200" s="174"/>
      <c r="EG200" s="174"/>
      <c r="EH200" s="174"/>
      <c r="EI200" s="174"/>
      <c r="EJ200" s="174"/>
      <c r="EK200" s="208"/>
      <c r="EN200" s="174"/>
      <c r="EO200" s="175"/>
      <c r="EP200" s="175"/>
      <c r="EQ200" s="175"/>
      <c r="ER200" s="175"/>
      <c r="ES200" s="175"/>
      <c r="ET200" s="175"/>
      <c r="EU200" s="175"/>
      <c r="EV200" s="175"/>
      <c r="EW200" s="175"/>
      <c r="EX200" s="208"/>
      <c r="FA200" s="174"/>
      <c r="FB200" s="175"/>
      <c r="FC200" s="175"/>
      <c r="FD200" s="175"/>
      <c r="FE200" s="174"/>
      <c r="FF200" s="174"/>
      <c r="FG200" s="174"/>
      <c r="FH200" s="174"/>
      <c r="FI200" s="174"/>
      <c r="FJ200" s="174"/>
      <c r="FK200" s="208"/>
    </row>
    <row r="201" spans="101:167" ht="24.75" customHeight="1" x14ac:dyDescent="0.3">
      <c r="CW201" s="175"/>
      <c r="CX201" s="208"/>
      <c r="DE201" s="174"/>
      <c r="DF201" s="174"/>
      <c r="DG201" s="174"/>
      <c r="DH201" s="174"/>
      <c r="DI201" s="174"/>
      <c r="DJ201" s="174"/>
      <c r="DK201" s="208"/>
      <c r="DN201" s="174"/>
      <c r="DO201" s="175"/>
      <c r="DP201" s="175"/>
      <c r="DQ201" s="175"/>
      <c r="DR201" s="174"/>
      <c r="DS201" s="174"/>
      <c r="DT201" s="174"/>
      <c r="DU201" s="174"/>
      <c r="DV201" s="174"/>
      <c r="DW201" s="174"/>
      <c r="DX201" s="208"/>
      <c r="EA201" s="174"/>
      <c r="EB201" s="175"/>
      <c r="EC201" s="175"/>
      <c r="ED201" s="175"/>
      <c r="EE201" s="174"/>
      <c r="EF201" s="174"/>
      <c r="EG201" s="174"/>
      <c r="EH201" s="174"/>
      <c r="EI201" s="174"/>
      <c r="EJ201" s="174"/>
      <c r="EK201" s="208"/>
      <c r="EN201" s="174"/>
      <c r="EO201" s="175"/>
      <c r="EP201" s="175"/>
      <c r="EQ201" s="175"/>
      <c r="ER201" s="175"/>
      <c r="ES201" s="175"/>
      <c r="ET201" s="175"/>
      <c r="EU201" s="175"/>
      <c r="EV201" s="175"/>
      <c r="EW201" s="175"/>
      <c r="EX201" s="208"/>
      <c r="FA201" s="174"/>
      <c r="FB201" s="175"/>
      <c r="FC201" s="175"/>
      <c r="FD201" s="175"/>
      <c r="FE201" s="174"/>
      <c r="FF201" s="174"/>
      <c r="FG201" s="174"/>
      <c r="FH201" s="174"/>
      <c r="FI201" s="174"/>
      <c r="FJ201" s="174"/>
      <c r="FK201" s="208"/>
    </row>
    <row r="202" spans="101:167" ht="24.75" customHeight="1" x14ac:dyDescent="0.3">
      <c r="CW202" s="175"/>
      <c r="CX202" s="208"/>
      <c r="DE202" s="174"/>
      <c r="DF202" s="174"/>
      <c r="DG202" s="174"/>
      <c r="DH202" s="174"/>
      <c r="DI202" s="174"/>
      <c r="DJ202" s="174"/>
      <c r="DK202" s="208"/>
      <c r="DN202" s="174"/>
      <c r="DO202" s="175"/>
      <c r="DP202" s="175"/>
      <c r="DQ202" s="175"/>
      <c r="DR202" s="174"/>
      <c r="DS202" s="174"/>
      <c r="DT202" s="174"/>
      <c r="DU202" s="174"/>
      <c r="DV202" s="174"/>
      <c r="DW202" s="174"/>
      <c r="DX202" s="208"/>
      <c r="EA202" s="174"/>
      <c r="EB202" s="175"/>
      <c r="EC202" s="175"/>
      <c r="ED202" s="175"/>
      <c r="EE202" s="174"/>
      <c r="EF202" s="174"/>
      <c r="EG202" s="174"/>
      <c r="EH202" s="174"/>
      <c r="EI202" s="174"/>
      <c r="EJ202" s="174"/>
      <c r="EK202" s="208"/>
      <c r="EN202" s="174"/>
      <c r="EO202" s="175"/>
      <c r="EP202" s="175"/>
      <c r="EQ202" s="175"/>
      <c r="ER202" s="175"/>
      <c r="ES202" s="175"/>
      <c r="ET202" s="175"/>
      <c r="EU202" s="175"/>
      <c r="EV202" s="175"/>
      <c r="EW202" s="175"/>
      <c r="EX202" s="208"/>
      <c r="FA202" s="174"/>
      <c r="FB202" s="175"/>
      <c r="FC202" s="175"/>
      <c r="FD202" s="175"/>
      <c r="FE202" s="174"/>
      <c r="FF202" s="174"/>
      <c r="FG202" s="174"/>
      <c r="FH202" s="174"/>
      <c r="FI202" s="174"/>
      <c r="FJ202" s="174"/>
      <c r="FK202" s="208"/>
    </row>
    <row r="203" spans="101:167" ht="24.75" customHeight="1" x14ac:dyDescent="0.3">
      <c r="CW203" s="175"/>
      <c r="CX203" s="208"/>
      <c r="DE203" s="174"/>
      <c r="DF203" s="174"/>
      <c r="DG203" s="174"/>
      <c r="DH203" s="174"/>
      <c r="DI203" s="174"/>
      <c r="DJ203" s="174"/>
      <c r="DK203" s="208"/>
      <c r="DN203" s="174"/>
      <c r="DO203" s="175"/>
      <c r="DP203" s="175"/>
      <c r="DQ203" s="175"/>
      <c r="DR203" s="174"/>
      <c r="DS203" s="174"/>
      <c r="DT203" s="174"/>
      <c r="DU203" s="174"/>
      <c r="DV203" s="174"/>
      <c r="DW203" s="174"/>
      <c r="DX203" s="208"/>
      <c r="EA203" s="174"/>
      <c r="EB203" s="175"/>
      <c r="EC203" s="175"/>
      <c r="ED203" s="175"/>
      <c r="EE203" s="174"/>
      <c r="EF203" s="174"/>
      <c r="EG203" s="174"/>
      <c r="EH203" s="174"/>
      <c r="EI203" s="174"/>
      <c r="EJ203" s="174"/>
      <c r="EK203" s="208"/>
      <c r="EN203" s="174"/>
      <c r="EO203" s="175"/>
      <c r="EP203" s="175"/>
      <c r="EQ203" s="175"/>
      <c r="ER203" s="175"/>
      <c r="ES203" s="175"/>
      <c r="ET203" s="175"/>
      <c r="EU203" s="175"/>
      <c r="EV203" s="175"/>
      <c r="EW203" s="175"/>
      <c r="EX203" s="208"/>
      <c r="FA203" s="174"/>
      <c r="FB203" s="175"/>
      <c r="FC203" s="175"/>
      <c r="FD203" s="175"/>
      <c r="FE203" s="174"/>
      <c r="FF203" s="174"/>
      <c r="FG203" s="174"/>
      <c r="FH203" s="174"/>
      <c r="FI203" s="174"/>
      <c r="FJ203" s="174"/>
      <c r="FK203" s="208"/>
    </row>
    <row r="204" spans="101:167" ht="24.75" customHeight="1" x14ac:dyDescent="0.3">
      <c r="CW204" s="175"/>
      <c r="CX204" s="208"/>
      <c r="DE204" s="174"/>
      <c r="DF204" s="174"/>
      <c r="DG204" s="174"/>
      <c r="DH204" s="174"/>
      <c r="DI204" s="174"/>
      <c r="DJ204" s="174"/>
      <c r="DK204" s="208"/>
      <c r="DN204" s="174"/>
      <c r="DO204" s="175"/>
      <c r="DP204" s="175"/>
      <c r="DQ204" s="175"/>
      <c r="DR204" s="174"/>
      <c r="DS204" s="174"/>
      <c r="DT204" s="174"/>
      <c r="DU204" s="174"/>
      <c r="DV204" s="174"/>
      <c r="DW204" s="174"/>
      <c r="DX204" s="208"/>
      <c r="EA204" s="174"/>
      <c r="EB204" s="175"/>
      <c r="EC204" s="175"/>
      <c r="ED204" s="175"/>
      <c r="EE204" s="174"/>
      <c r="EF204" s="174"/>
      <c r="EG204" s="174"/>
      <c r="EH204" s="174"/>
      <c r="EI204" s="174"/>
      <c r="EJ204" s="174"/>
      <c r="EK204" s="208"/>
      <c r="EN204" s="174"/>
      <c r="EO204" s="175"/>
      <c r="EP204" s="175"/>
      <c r="EQ204" s="175"/>
      <c r="ER204" s="175"/>
      <c r="ES204" s="175"/>
      <c r="ET204" s="175"/>
      <c r="EU204" s="175"/>
      <c r="EV204" s="175"/>
      <c r="EW204" s="175"/>
      <c r="EX204" s="208"/>
      <c r="FA204" s="174"/>
      <c r="FB204" s="175"/>
      <c r="FC204" s="175"/>
      <c r="FD204" s="175"/>
      <c r="FE204" s="174"/>
      <c r="FF204" s="174"/>
      <c r="FG204" s="174"/>
      <c r="FH204" s="174"/>
      <c r="FI204" s="174"/>
      <c r="FJ204" s="174"/>
      <c r="FK204" s="208"/>
    </row>
    <row r="205" spans="101:167" ht="24.75" customHeight="1" x14ac:dyDescent="0.3">
      <c r="CW205" s="175"/>
      <c r="CX205" s="208"/>
      <c r="DE205" s="174"/>
      <c r="DF205" s="174"/>
      <c r="DG205" s="174"/>
      <c r="DH205" s="174"/>
      <c r="DI205" s="174"/>
      <c r="DJ205" s="174"/>
      <c r="DK205" s="208"/>
      <c r="DN205" s="174"/>
      <c r="DO205" s="175"/>
      <c r="DP205" s="175"/>
      <c r="DQ205" s="175"/>
      <c r="DR205" s="174"/>
      <c r="DS205" s="174"/>
      <c r="DT205" s="174"/>
      <c r="DU205" s="174"/>
      <c r="DV205" s="174"/>
      <c r="DW205" s="174"/>
      <c r="DX205" s="208"/>
      <c r="EA205" s="174"/>
      <c r="EB205" s="175"/>
      <c r="EC205" s="175"/>
      <c r="ED205" s="175"/>
      <c r="EE205" s="174"/>
      <c r="EF205" s="174"/>
      <c r="EG205" s="174"/>
      <c r="EH205" s="174"/>
      <c r="EI205" s="174"/>
      <c r="EJ205" s="174"/>
      <c r="EK205" s="208"/>
      <c r="EN205" s="174"/>
      <c r="EO205" s="175"/>
      <c r="EP205" s="175"/>
      <c r="EQ205" s="175"/>
      <c r="ER205" s="175"/>
      <c r="ES205" s="175"/>
      <c r="ET205" s="175"/>
      <c r="EU205" s="175"/>
      <c r="EV205" s="175"/>
      <c r="EW205" s="175"/>
      <c r="EX205" s="208"/>
      <c r="FA205" s="174"/>
      <c r="FB205" s="175"/>
      <c r="FC205" s="175"/>
      <c r="FD205" s="175"/>
      <c r="FE205" s="174"/>
      <c r="FF205" s="174"/>
      <c r="FG205" s="174"/>
      <c r="FH205" s="174"/>
      <c r="FI205" s="174"/>
      <c r="FJ205" s="174"/>
      <c r="FK205" s="208"/>
    </row>
    <row r="206" spans="101:167" ht="24.75" customHeight="1" x14ac:dyDescent="0.3">
      <c r="CW206" s="175"/>
      <c r="CX206" s="208"/>
      <c r="DE206" s="174"/>
      <c r="DF206" s="174"/>
      <c r="DG206" s="174"/>
      <c r="DH206" s="174"/>
      <c r="DI206" s="174"/>
      <c r="DJ206" s="174"/>
      <c r="DK206" s="208"/>
      <c r="DN206" s="174"/>
      <c r="DO206" s="175"/>
      <c r="DP206" s="175"/>
      <c r="DQ206" s="175"/>
      <c r="DR206" s="174"/>
      <c r="DS206" s="174"/>
      <c r="DT206" s="174"/>
      <c r="DU206" s="174"/>
      <c r="DV206" s="174"/>
      <c r="DW206" s="174"/>
      <c r="DX206" s="208"/>
      <c r="EA206" s="174"/>
      <c r="EB206" s="175"/>
      <c r="EC206" s="175"/>
      <c r="ED206" s="175"/>
      <c r="EE206" s="174"/>
      <c r="EF206" s="174"/>
      <c r="EG206" s="174"/>
      <c r="EH206" s="174"/>
      <c r="EI206" s="174"/>
      <c r="EJ206" s="174"/>
      <c r="EK206" s="208"/>
      <c r="EN206" s="174"/>
      <c r="EO206" s="175"/>
      <c r="EP206" s="175"/>
      <c r="EQ206" s="175"/>
      <c r="ER206" s="175"/>
      <c r="ES206" s="175"/>
      <c r="ET206" s="175"/>
      <c r="EU206" s="175"/>
      <c r="EV206" s="175"/>
      <c r="EW206" s="175"/>
      <c r="EX206" s="208"/>
      <c r="FA206" s="174"/>
      <c r="FB206" s="175"/>
      <c r="FC206" s="175"/>
      <c r="FD206" s="175"/>
      <c r="FE206" s="174"/>
      <c r="FF206" s="174"/>
      <c r="FG206" s="174"/>
      <c r="FH206" s="174"/>
      <c r="FI206" s="174"/>
      <c r="FJ206" s="174"/>
      <c r="FK206" s="208"/>
    </row>
    <row r="207" spans="101:167" ht="24.75" customHeight="1" x14ac:dyDescent="0.3">
      <c r="CW207" s="175"/>
      <c r="CX207" s="208"/>
      <c r="DE207" s="174"/>
      <c r="DF207" s="174"/>
      <c r="DG207" s="174"/>
      <c r="DH207" s="174"/>
      <c r="DI207" s="174"/>
      <c r="DJ207" s="174"/>
      <c r="DK207" s="208"/>
      <c r="DN207" s="174"/>
      <c r="DO207" s="175"/>
      <c r="DP207" s="175"/>
      <c r="DQ207" s="175"/>
      <c r="DR207" s="174"/>
      <c r="DS207" s="174"/>
      <c r="DT207" s="174"/>
      <c r="DU207" s="174"/>
      <c r="DV207" s="174"/>
      <c r="DW207" s="174"/>
      <c r="DX207" s="208"/>
      <c r="EA207" s="174"/>
      <c r="EB207" s="175"/>
      <c r="EC207" s="175"/>
      <c r="ED207" s="175"/>
      <c r="EE207" s="174"/>
      <c r="EF207" s="174"/>
      <c r="EG207" s="174"/>
      <c r="EH207" s="174"/>
      <c r="EI207" s="174"/>
      <c r="EJ207" s="174"/>
      <c r="EK207" s="208"/>
      <c r="EN207" s="174"/>
      <c r="EO207" s="175"/>
      <c r="EP207" s="175"/>
      <c r="EQ207" s="175"/>
      <c r="ER207" s="175"/>
      <c r="ES207" s="175"/>
      <c r="ET207" s="175"/>
      <c r="EU207" s="175"/>
      <c r="EV207" s="175"/>
      <c r="EW207" s="175"/>
      <c r="EX207" s="208"/>
      <c r="FA207" s="174"/>
      <c r="FB207" s="175"/>
      <c r="FC207" s="175"/>
      <c r="FD207" s="175"/>
      <c r="FE207" s="174"/>
      <c r="FF207" s="174"/>
      <c r="FG207" s="174"/>
      <c r="FH207" s="174"/>
      <c r="FI207" s="174"/>
      <c r="FJ207" s="174"/>
      <c r="FK207" s="208"/>
    </row>
    <row r="208" spans="101:167" ht="24.75" customHeight="1" x14ac:dyDescent="0.3">
      <c r="CW208" s="175"/>
      <c r="CX208" s="208"/>
      <c r="DE208" s="174"/>
      <c r="DF208" s="174"/>
      <c r="DG208" s="174"/>
      <c r="DH208" s="174"/>
      <c r="DI208" s="174"/>
      <c r="DJ208" s="174"/>
      <c r="DK208" s="208"/>
      <c r="DN208" s="174"/>
      <c r="DO208" s="175"/>
      <c r="DP208" s="175"/>
      <c r="DQ208" s="175"/>
      <c r="DR208" s="174"/>
      <c r="DS208" s="174"/>
      <c r="DT208" s="174"/>
      <c r="DU208" s="174"/>
      <c r="DV208" s="174"/>
      <c r="DW208" s="174"/>
      <c r="DX208" s="208"/>
      <c r="EA208" s="174"/>
      <c r="EB208" s="175"/>
      <c r="EC208" s="175"/>
      <c r="ED208" s="175"/>
      <c r="EE208" s="174"/>
      <c r="EF208" s="174"/>
      <c r="EG208" s="174"/>
      <c r="EH208" s="174"/>
      <c r="EI208" s="174"/>
      <c r="EJ208" s="174"/>
      <c r="EK208" s="208"/>
      <c r="EN208" s="174"/>
      <c r="EO208" s="175"/>
      <c r="EP208" s="175"/>
      <c r="EQ208" s="175"/>
      <c r="ER208" s="175"/>
      <c r="ES208" s="175"/>
      <c r="ET208" s="175"/>
      <c r="EU208" s="175"/>
      <c r="EV208" s="175"/>
      <c r="EW208" s="175"/>
      <c r="EX208" s="208"/>
      <c r="FA208" s="174"/>
      <c r="FB208" s="175"/>
      <c r="FC208" s="175"/>
      <c r="FD208" s="175"/>
      <c r="FE208" s="174"/>
      <c r="FF208" s="174"/>
      <c r="FG208" s="174"/>
      <c r="FH208" s="174"/>
      <c r="FI208" s="174"/>
      <c r="FJ208" s="174"/>
      <c r="FK208" s="208"/>
    </row>
    <row r="209" spans="101:167" ht="24.75" customHeight="1" x14ac:dyDescent="0.3">
      <c r="CW209" s="175"/>
      <c r="CX209" s="208"/>
      <c r="DE209" s="174"/>
      <c r="DF209" s="174"/>
      <c r="DG209" s="174"/>
      <c r="DH209" s="174"/>
      <c r="DI209" s="174"/>
      <c r="DJ209" s="174"/>
      <c r="DK209" s="208"/>
      <c r="DN209" s="174"/>
      <c r="DO209" s="175"/>
      <c r="DP209" s="175"/>
      <c r="DQ209" s="175"/>
      <c r="DR209" s="174"/>
      <c r="DS209" s="174"/>
      <c r="DT209" s="174"/>
      <c r="DU209" s="174"/>
      <c r="DV209" s="174"/>
      <c r="DW209" s="174"/>
      <c r="DX209" s="208"/>
      <c r="EA209" s="174"/>
      <c r="EB209" s="175"/>
      <c r="EC209" s="175"/>
      <c r="ED209" s="175"/>
      <c r="EE209" s="174"/>
      <c r="EF209" s="174"/>
      <c r="EG209" s="174"/>
      <c r="EH209" s="174"/>
      <c r="EI209" s="174"/>
      <c r="EJ209" s="174"/>
      <c r="EK209" s="208"/>
      <c r="EN209" s="174"/>
      <c r="EO209" s="175"/>
      <c r="EP209" s="175"/>
      <c r="EQ209" s="175"/>
      <c r="ER209" s="175"/>
      <c r="ES209" s="175"/>
      <c r="ET209" s="175"/>
      <c r="EU209" s="175"/>
      <c r="EV209" s="175"/>
      <c r="EW209" s="175"/>
      <c r="EX209" s="208"/>
      <c r="FA209" s="174"/>
      <c r="FB209" s="175"/>
      <c r="FC209" s="175"/>
      <c r="FD209" s="175"/>
      <c r="FE209" s="174"/>
      <c r="FF209" s="174"/>
      <c r="FG209" s="174"/>
      <c r="FH209" s="174"/>
      <c r="FI209" s="174"/>
      <c r="FJ209" s="174"/>
      <c r="FK209" s="208"/>
    </row>
    <row r="210" spans="101:167" ht="24.75" customHeight="1" x14ac:dyDescent="0.3">
      <c r="CW210" s="175"/>
      <c r="CX210" s="208"/>
      <c r="DE210" s="174"/>
      <c r="DF210" s="174"/>
      <c r="DG210" s="174"/>
      <c r="DH210" s="174"/>
      <c r="DI210" s="174"/>
      <c r="DJ210" s="174"/>
      <c r="DK210" s="208"/>
      <c r="DN210" s="174"/>
      <c r="DO210" s="175"/>
      <c r="DP210" s="175"/>
      <c r="DQ210" s="175"/>
      <c r="DR210" s="174"/>
      <c r="DS210" s="174"/>
      <c r="DT210" s="174"/>
      <c r="DU210" s="174"/>
      <c r="DV210" s="174"/>
      <c r="DW210" s="174"/>
      <c r="DX210" s="208"/>
      <c r="EA210" s="174"/>
      <c r="EB210" s="175"/>
      <c r="EC210" s="175"/>
      <c r="ED210" s="175"/>
      <c r="EE210" s="174"/>
      <c r="EF210" s="174"/>
      <c r="EG210" s="174"/>
      <c r="EH210" s="174"/>
      <c r="EI210" s="174"/>
      <c r="EJ210" s="174"/>
      <c r="EK210" s="208"/>
      <c r="EN210" s="174"/>
      <c r="EO210" s="175"/>
      <c r="EP210" s="175"/>
      <c r="EQ210" s="175"/>
      <c r="ER210" s="175"/>
      <c r="ES210" s="175"/>
      <c r="ET210" s="175"/>
      <c r="EU210" s="175"/>
      <c r="EV210" s="175"/>
      <c r="EW210" s="175"/>
      <c r="EX210" s="208"/>
      <c r="FA210" s="174"/>
      <c r="FB210" s="175"/>
      <c r="FC210" s="175"/>
      <c r="FD210" s="175"/>
      <c r="FE210" s="174"/>
      <c r="FF210" s="174"/>
      <c r="FG210" s="174"/>
      <c r="FH210" s="174"/>
      <c r="FI210" s="174"/>
      <c r="FJ210" s="174"/>
      <c r="FK210" s="208"/>
    </row>
    <row r="211" spans="101:167" ht="24.75" customHeight="1" x14ac:dyDescent="0.3">
      <c r="CW211" s="175"/>
      <c r="CX211" s="208"/>
      <c r="DE211" s="174"/>
      <c r="DF211" s="174"/>
      <c r="DG211" s="174"/>
      <c r="DH211" s="174"/>
      <c r="DI211" s="174"/>
      <c r="DJ211" s="174"/>
      <c r="DK211" s="208"/>
      <c r="DN211" s="174"/>
      <c r="DO211" s="175"/>
      <c r="DP211" s="175"/>
      <c r="DQ211" s="175"/>
      <c r="DR211" s="174"/>
      <c r="DS211" s="174"/>
      <c r="DT211" s="174"/>
      <c r="DU211" s="174"/>
      <c r="DV211" s="174"/>
      <c r="DW211" s="174"/>
      <c r="DX211" s="208"/>
      <c r="EA211" s="174"/>
      <c r="EB211" s="175"/>
      <c r="EC211" s="175"/>
      <c r="ED211" s="175"/>
      <c r="EE211" s="174"/>
      <c r="EF211" s="174"/>
      <c r="EG211" s="174"/>
      <c r="EH211" s="174"/>
      <c r="EI211" s="174"/>
      <c r="EJ211" s="174"/>
      <c r="EK211" s="208"/>
      <c r="EN211" s="174"/>
      <c r="EO211" s="175"/>
      <c r="EP211" s="175"/>
      <c r="EQ211" s="175"/>
      <c r="ER211" s="175"/>
      <c r="ES211" s="175"/>
      <c r="ET211" s="175"/>
      <c r="EU211" s="175"/>
      <c r="EV211" s="175"/>
      <c r="EW211" s="175"/>
      <c r="EX211" s="208"/>
      <c r="FA211" s="174"/>
      <c r="FB211" s="175"/>
      <c r="FC211" s="175"/>
      <c r="FD211" s="175"/>
      <c r="FE211" s="174"/>
      <c r="FF211" s="174"/>
      <c r="FG211" s="174"/>
      <c r="FH211" s="174"/>
      <c r="FI211" s="174"/>
      <c r="FJ211" s="174"/>
      <c r="FK211" s="208"/>
    </row>
    <row r="212" spans="101:167" ht="24.75" customHeight="1" x14ac:dyDescent="0.3">
      <c r="CW212" s="175"/>
      <c r="CX212" s="208"/>
      <c r="DE212" s="174"/>
      <c r="DF212" s="174"/>
      <c r="DG212" s="174"/>
      <c r="DH212" s="174"/>
      <c r="DI212" s="174"/>
      <c r="DJ212" s="174"/>
      <c r="DK212" s="208"/>
      <c r="DN212" s="174"/>
      <c r="DO212" s="175"/>
      <c r="DP212" s="175"/>
      <c r="DQ212" s="175"/>
      <c r="DR212" s="174"/>
      <c r="DS212" s="174"/>
      <c r="DT212" s="174"/>
      <c r="DU212" s="174"/>
      <c r="DV212" s="174"/>
      <c r="DW212" s="174"/>
      <c r="DX212" s="208"/>
      <c r="EA212" s="174"/>
      <c r="EB212" s="175"/>
      <c r="EC212" s="175"/>
      <c r="ED212" s="175"/>
      <c r="EE212" s="174"/>
      <c r="EF212" s="174"/>
      <c r="EG212" s="174"/>
      <c r="EH212" s="174"/>
      <c r="EI212" s="174"/>
      <c r="EJ212" s="174"/>
      <c r="EK212" s="208"/>
      <c r="EN212" s="174"/>
      <c r="EO212" s="175"/>
      <c r="EP212" s="175"/>
      <c r="EQ212" s="175"/>
      <c r="ER212" s="175"/>
      <c r="ES212" s="175"/>
      <c r="ET212" s="175"/>
      <c r="EU212" s="175"/>
      <c r="EV212" s="175"/>
      <c r="EW212" s="175"/>
      <c r="EX212" s="208"/>
      <c r="FA212" s="174"/>
      <c r="FB212" s="175"/>
      <c r="FC212" s="175"/>
      <c r="FD212" s="175"/>
      <c r="FE212" s="174"/>
      <c r="FF212" s="174"/>
      <c r="FG212" s="174"/>
      <c r="FH212" s="174"/>
      <c r="FI212" s="174"/>
      <c r="FJ212" s="174"/>
      <c r="FK212" s="208"/>
    </row>
    <row r="213" spans="101:167" ht="24.75" customHeight="1" x14ac:dyDescent="0.3">
      <c r="CW213" s="175"/>
      <c r="CX213" s="208"/>
      <c r="DE213" s="174"/>
      <c r="DF213" s="174"/>
      <c r="DG213" s="174"/>
      <c r="DH213" s="174"/>
      <c r="DI213" s="174"/>
      <c r="DJ213" s="174"/>
      <c r="DK213" s="208"/>
      <c r="DN213" s="174"/>
      <c r="DO213" s="175"/>
      <c r="DP213" s="175"/>
      <c r="DQ213" s="175"/>
      <c r="DR213" s="174"/>
      <c r="DS213" s="174"/>
      <c r="DT213" s="174"/>
      <c r="DU213" s="174"/>
      <c r="DV213" s="174"/>
      <c r="DW213" s="174"/>
      <c r="DX213" s="208"/>
      <c r="EA213" s="174"/>
      <c r="EB213" s="175"/>
      <c r="EC213" s="175"/>
      <c r="ED213" s="175"/>
      <c r="EE213" s="174"/>
      <c r="EF213" s="174"/>
      <c r="EG213" s="174"/>
      <c r="EH213" s="174"/>
      <c r="EI213" s="174"/>
      <c r="EJ213" s="174"/>
      <c r="EK213" s="208"/>
      <c r="EN213" s="174"/>
      <c r="EO213" s="175"/>
      <c r="EP213" s="175"/>
      <c r="EQ213" s="175"/>
      <c r="ER213" s="175"/>
      <c r="ES213" s="175"/>
      <c r="ET213" s="175"/>
      <c r="EU213" s="175"/>
      <c r="EV213" s="175"/>
      <c r="EW213" s="175"/>
      <c r="EX213" s="208"/>
      <c r="FA213" s="174"/>
      <c r="FB213" s="175"/>
      <c r="FC213" s="175"/>
      <c r="FD213" s="175"/>
      <c r="FE213" s="174"/>
      <c r="FF213" s="174"/>
      <c r="FG213" s="174"/>
      <c r="FH213" s="174"/>
      <c r="FI213" s="174"/>
      <c r="FJ213" s="174"/>
      <c r="FK213" s="208"/>
    </row>
    <row r="214" spans="101:167" ht="24.75" customHeight="1" x14ac:dyDescent="0.3">
      <c r="CW214" s="175"/>
      <c r="CX214" s="208"/>
      <c r="DE214" s="174"/>
      <c r="DF214" s="174"/>
      <c r="DG214" s="174"/>
      <c r="DH214" s="174"/>
      <c r="DI214" s="174"/>
      <c r="DJ214" s="174"/>
      <c r="DK214" s="208"/>
      <c r="DN214" s="174"/>
      <c r="DO214" s="175"/>
      <c r="DP214" s="175"/>
      <c r="DQ214" s="175"/>
      <c r="DR214" s="174"/>
      <c r="DS214" s="174"/>
      <c r="DT214" s="174"/>
      <c r="DU214" s="174"/>
      <c r="DV214" s="174"/>
      <c r="DW214" s="174"/>
      <c r="DX214" s="208"/>
      <c r="EA214" s="174"/>
      <c r="EB214" s="175"/>
      <c r="EC214" s="175"/>
      <c r="ED214" s="175"/>
      <c r="EE214" s="174"/>
      <c r="EF214" s="174"/>
      <c r="EG214" s="174"/>
      <c r="EH214" s="174"/>
      <c r="EI214" s="174"/>
      <c r="EJ214" s="174"/>
      <c r="EK214" s="208"/>
      <c r="EN214" s="174"/>
      <c r="EO214" s="175"/>
      <c r="EP214" s="175"/>
      <c r="EQ214" s="175"/>
      <c r="ER214" s="175"/>
      <c r="ES214" s="175"/>
      <c r="ET214" s="175"/>
      <c r="EU214" s="175"/>
      <c r="EV214" s="175"/>
      <c r="EW214" s="175"/>
      <c r="EX214" s="208"/>
      <c r="FA214" s="174"/>
      <c r="FB214" s="175"/>
      <c r="FC214" s="175"/>
      <c r="FD214" s="175"/>
      <c r="FE214" s="174"/>
      <c r="FF214" s="174"/>
      <c r="FG214" s="174"/>
      <c r="FH214" s="174"/>
      <c r="FI214" s="174"/>
      <c r="FJ214" s="174"/>
      <c r="FK214" s="208"/>
    </row>
    <row r="215" spans="101:167" ht="24.75" customHeight="1" x14ac:dyDescent="0.3">
      <c r="CW215" s="175"/>
      <c r="CX215" s="208"/>
      <c r="DE215" s="174"/>
      <c r="DF215" s="174"/>
      <c r="DG215" s="174"/>
      <c r="DH215" s="174"/>
      <c r="DI215" s="174"/>
      <c r="DJ215" s="174"/>
      <c r="DK215" s="208"/>
      <c r="DN215" s="174"/>
      <c r="DO215" s="175"/>
      <c r="DP215" s="175"/>
      <c r="DQ215" s="175"/>
      <c r="DR215" s="174"/>
      <c r="DS215" s="174"/>
      <c r="DT215" s="174"/>
      <c r="DU215" s="174"/>
      <c r="DV215" s="174"/>
      <c r="DW215" s="174"/>
      <c r="DX215" s="208"/>
      <c r="EA215" s="174"/>
      <c r="EB215" s="175"/>
      <c r="EC215" s="175"/>
      <c r="ED215" s="175"/>
      <c r="EE215" s="174"/>
      <c r="EF215" s="174"/>
      <c r="EG215" s="174"/>
      <c r="EH215" s="174"/>
      <c r="EI215" s="174"/>
      <c r="EJ215" s="174"/>
      <c r="EK215" s="208"/>
      <c r="EN215" s="174"/>
      <c r="EO215" s="175"/>
      <c r="EP215" s="175"/>
      <c r="EQ215" s="175"/>
      <c r="ER215" s="175"/>
      <c r="ES215" s="175"/>
      <c r="ET215" s="175"/>
      <c r="EU215" s="175"/>
      <c r="EV215" s="175"/>
      <c r="EW215" s="175"/>
      <c r="EX215" s="208"/>
      <c r="FA215" s="174"/>
      <c r="FB215" s="175"/>
      <c r="FC215" s="175"/>
      <c r="FD215" s="175"/>
      <c r="FE215" s="174"/>
      <c r="FF215" s="174"/>
      <c r="FG215" s="174"/>
      <c r="FH215" s="174"/>
      <c r="FI215" s="174"/>
      <c r="FJ215" s="174"/>
      <c r="FK215" s="208"/>
    </row>
    <row r="216" spans="101:167" ht="24.75" customHeight="1" x14ac:dyDescent="0.3">
      <c r="CW216" s="175"/>
      <c r="CX216" s="208"/>
      <c r="DE216" s="174"/>
      <c r="DF216" s="174"/>
      <c r="DG216" s="174"/>
      <c r="DH216" s="174"/>
      <c r="DI216" s="174"/>
      <c r="DJ216" s="174"/>
      <c r="DK216" s="208"/>
      <c r="DN216" s="174"/>
      <c r="DO216" s="175"/>
      <c r="DP216" s="175"/>
      <c r="DQ216" s="175"/>
      <c r="DR216" s="174"/>
      <c r="DS216" s="174"/>
      <c r="DT216" s="174"/>
      <c r="DU216" s="174"/>
      <c r="DV216" s="174"/>
      <c r="DW216" s="174"/>
      <c r="DX216" s="208"/>
      <c r="EA216" s="174"/>
      <c r="EB216" s="175"/>
      <c r="EC216" s="175"/>
      <c r="ED216" s="175"/>
      <c r="EE216" s="174"/>
      <c r="EF216" s="174"/>
      <c r="EG216" s="174"/>
      <c r="EH216" s="174"/>
      <c r="EI216" s="174"/>
      <c r="EJ216" s="174"/>
      <c r="EK216" s="208"/>
      <c r="EN216" s="174"/>
      <c r="EO216" s="175"/>
      <c r="EP216" s="175"/>
      <c r="EQ216" s="175"/>
      <c r="ER216" s="175"/>
      <c r="ES216" s="175"/>
      <c r="ET216" s="175"/>
      <c r="EU216" s="175"/>
      <c r="EV216" s="175"/>
      <c r="EW216" s="175"/>
      <c r="EX216" s="208"/>
      <c r="FA216" s="174"/>
      <c r="FB216" s="175"/>
      <c r="FC216" s="175"/>
      <c r="FD216" s="175"/>
      <c r="FE216" s="174"/>
      <c r="FF216" s="174"/>
      <c r="FG216" s="174"/>
      <c r="FH216" s="174"/>
      <c r="FI216" s="174"/>
      <c r="FJ216" s="174"/>
      <c r="FK216" s="208"/>
    </row>
    <row r="217" spans="101:167" ht="24.75" customHeight="1" x14ac:dyDescent="0.3">
      <c r="CW217" s="175"/>
      <c r="CX217" s="208"/>
      <c r="DE217" s="174"/>
      <c r="DF217" s="174"/>
      <c r="DG217" s="174"/>
      <c r="DH217" s="174"/>
      <c r="DI217" s="174"/>
      <c r="DJ217" s="174"/>
      <c r="DK217" s="208"/>
      <c r="DN217" s="174"/>
      <c r="DO217" s="175"/>
      <c r="DP217" s="175"/>
      <c r="DQ217" s="175"/>
      <c r="DR217" s="174"/>
      <c r="DS217" s="174"/>
      <c r="DT217" s="174"/>
      <c r="DU217" s="174"/>
      <c r="DV217" s="174"/>
      <c r="DW217" s="174"/>
      <c r="DX217" s="208"/>
      <c r="EA217" s="174"/>
      <c r="EB217" s="175"/>
      <c r="EC217" s="175"/>
      <c r="ED217" s="175"/>
      <c r="EE217" s="174"/>
      <c r="EF217" s="174"/>
      <c r="EG217" s="174"/>
      <c r="EH217" s="174"/>
      <c r="EI217" s="174"/>
      <c r="EJ217" s="174"/>
      <c r="EK217" s="208"/>
      <c r="EN217" s="174"/>
      <c r="EO217" s="175"/>
      <c r="EP217" s="175"/>
      <c r="EQ217" s="175"/>
      <c r="ER217" s="175"/>
      <c r="ES217" s="175"/>
      <c r="ET217" s="175"/>
      <c r="EU217" s="175"/>
      <c r="EV217" s="175"/>
      <c r="EW217" s="175"/>
      <c r="EX217" s="208"/>
      <c r="FA217" s="174"/>
      <c r="FB217" s="175"/>
      <c r="FC217" s="175"/>
      <c r="FD217" s="175"/>
      <c r="FE217" s="174"/>
      <c r="FF217" s="174"/>
      <c r="FG217" s="174"/>
      <c r="FH217" s="174"/>
      <c r="FI217" s="174"/>
      <c r="FJ217" s="174"/>
      <c r="FK217" s="208"/>
    </row>
    <row r="218" spans="101:167" ht="24.75" customHeight="1" x14ac:dyDescent="0.3">
      <c r="CW218" s="175"/>
      <c r="CX218" s="208"/>
      <c r="DE218" s="174"/>
      <c r="DF218" s="174"/>
      <c r="DG218" s="174"/>
      <c r="DH218" s="174"/>
      <c r="DI218" s="174"/>
      <c r="DJ218" s="174"/>
      <c r="DK218" s="208"/>
      <c r="DN218" s="174"/>
      <c r="DO218" s="175"/>
      <c r="DP218" s="175"/>
      <c r="DQ218" s="175"/>
      <c r="DR218" s="174"/>
      <c r="DS218" s="174"/>
      <c r="DT218" s="174"/>
      <c r="DU218" s="174"/>
      <c r="DV218" s="174"/>
      <c r="DW218" s="174"/>
      <c r="DX218" s="208"/>
      <c r="EA218" s="174"/>
      <c r="EB218" s="175"/>
      <c r="EC218" s="175"/>
      <c r="ED218" s="175"/>
      <c r="EE218" s="174"/>
      <c r="EF218" s="174"/>
      <c r="EG218" s="174"/>
      <c r="EH218" s="174"/>
      <c r="EI218" s="174"/>
      <c r="EJ218" s="174"/>
      <c r="EK218" s="208"/>
      <c r="EN218" s="174"/>
      <c r="EO218" s="175"/>
      <c r="EP218" s="175"/>
      <c r="EQ218" s="175"/>
      <c r="ER218" s="175"/>
      <c r="ES218" s="175"/>
      <c r="ET218" s="175"/>
      <c r="EU218" s="175"/>
      <c r="EV218" s="175"/>
      <c r="EW218" s="175"/>
      <c r="EX218" s="208"/>
      <c r="FA218" s="174"/>
      <c r="FB218" s="175"/>
      <c r="FC218" s="175"/>
      <c r="FD218" s="175"/>
      <c r="FE218" s="174"/>
      <c r="FF218" s="174"/>
      <c r="FG218" s="174"/>
      <c r="FH218" s="174"/>
      <c r="FI218" s="174"/>
      <c r="FJ218" s="174"/>
      <c r="FK218" s="208"/>
    </row>
    <row r="219" spans="101:167" ht="24.75" customHeight="1" x14ac:dyDescent="0.3">
      <c r="CW219" s="175"/>
      <c r="CX219" s="208"/>
      <c r="DE219" s="174"/>
      <c r="DF219" s="174"/>
      <c r="DG219" s="174"/>
      <c r="DH219" s="174"/>
      <c r="DI219" s="174"/>
      <c r="DJ219" s="174"/>
      <c r="DK219" s="208"/>
      <c r="DN219" s="174"/>
      <c r="DO219" s="175"/>
      <c r="DP219" s="175"/>
      <c r="DQ219" s="175"/>
      <c r="DR219" s="174"/>
      <c r="DS219" s="174"/>
      <c r="DT219" s="174"/>
      <c r="DU219" s="174"/>
      <c r="DV219" s="174"/>
      <c r="DW219" s="174"/>
      <c r="DX219" s="208"/>
      <c r="EA219" s="174"/>
      <c r="EB219" s="175"/>
      <c r="EC219" s="175"/>
      <c r="ED219" s="175"/>
      <c r="EE219" s="174"/>
      <c r="EF219" s="174"/>
      <c r="EG219" s="174"/>
      <c r="EH219" s="174"/>
      <c r="EI219" s="174"/>
      <c r="EJ219" s="174"/>
      <c r="EK219" s="208"/>
      <c r="EN219" s="174"/>
      <c r="EO219" s="175"/>
      <c r="EP219" s="175"/>
      <c r="EQ219" s="175"/>
      <c r="ER219" s="175"/>
      <c r="ES219" s="175"/>
      <c r="ET219" s="175"/>
      <c r="EU219" s="175"/>
      <c r="EV219" s="175"/>
      <c r="EW219" s="175"/>
      <c r="EX219" s="208"/>
      <c r="FA219" s="174"/>
      <c r="FB219" s="175"/>
      <c r="FC219" s="175"/>
      <c r="FD219" s="175"/>
      <c r="FE219" s="174"/>
      <c r="FF219" s="174"/>
      <c r="FG219" s="174"/>
      <c r="FH219" s="174"/>
      <c r="FI219" s="174"/>
      <c r="FJ219" s="174"/>
      <c r="FK219" s="208"/>
    </row>
    <row r="220" spans="101:167" ht="24.75" customHeight="1" x14ac:dyDescent="0.3">
      <c r="CW220" s="175"/>
      <c r="CX220" s="208"/>
      <c r="DE220" s="174"/>
      <c r="DF220" s="174"/>
      <c r="DG220" s="174"/>
      <c r="DH220" s="174"/>
      <c r="DI220" s="174"/>
      <c r="DJ220" s="174"/>
      <c r="DK220" s="208"/>
      <c r="DN220" s="174"/>
      <c r="DO220" s="175"/>
      <c r="DP220" s="175"/>
      <c r="DQ220" s="175"/>
      <c r="DR220" s="174"/>
      <c r="DS220" s="174"/>
      <c r="DT220" s="174"/>
      <c r="DU220" s="174"/>
      <c r="DV220" s="174"/>
      <c r="DW220" s="174"/>
      <c r="DX220" s="208"/>
      <c r="EA220" s="174"/>
      <c r="EB220" s="175"/>
      <c r="EC220" s="175"/>
      <c r="ED220" s="175"/>
      <c r="EE220" s="174"/>
      <c r="EF220" s="174"/>
      <c r="EG220" s="174"/>
      <c r="EH220" s="174"/>
      <c r="EI220" s="174"/>
      <c r="EJ220" s="174"/>
      <c r="EK220" s="208"/>
      <c r="EN220" s="174"/>
      <c r="EO220" s="175"/>
      <c r="EP220" s="175"/>
      <c r="EQ220" s="175"/>
      <c r="ER220" s="175"/>
      <c r="ES220" s="175"/>
      <c r="ET220" s="175"/>
      <c r="EU220" s="175"/>
      <c r="EV220" s="175"/>
      <c r="EW220" s="175"/>
      <c r="EX220" s="208"/>
      <c r="FA220" s="174"/>
      <c r="FB220" s="175"/>
      <c r="FC220" s="175"/>
      <c r="FD220" s="175"/>
      <c r="FE220" s="174"/>
      <c r="FF220" s="174"/>
      <c r="FG220" s="174"/>
      <c r="FH220" s="174"/>
      <c r="FI220" s="174"/>
      <c r="FJ220" s="174"/>
      <c r="FK220" s="208"/>
    </row>
    <row r="221" spans="101:167" ht="24.75" customHeight="1" x14ac:dyDescent="0.3">
      <c r="CW221" s="175"/>
      <c r="CX221" s="208"/>
      <c r="DE221" s="174"/>
      <c r="DF221" s="174"/>
      <c r="DG221" s="174"/>
      <c r="DH221" s="174"/>
      <c r="DI221" s="174"/>
      <c r="DJ221" s="174"/>
      <c r="DK221" s="208"/>
      <c r="DN221" s="174"/>
      <c r="DO221" s="175"/>
      <c r="DP221" s="175"/>
      <c r="DQ221" s="175"/>
      <c r="DR221" s="174"/>
      <c r="DS221" s="174"/>
      <c r="DT221" s="174"/>
      <c r="DU221" s="174"/>
      <c r="DV221" s="174"/>
      <c r="DW221" s="174"/>
      <c r="DX221" s="208"/>
      <c r="EA221" s="174"/>
      <c r="EB221" s="175"/>
      <c r="EC221" s="175"/>
      <c r="ED221" s="175"/>
      <c r="EE221" s="174"/>
      <c r="EF221" s="174"/>
      <c r="EG221" s="174"/>
      <c r="EH221" s="174"/>
      <c r="EI221" s="174"/>
      <c r="EJ221" s="174"/>
      <c r="EK221" s="208"/>
      <c r="EN221" s="174"/>
      <c r="EO221" s="175"/>
      <c r="EP221" s="175"/>
      <c r="EQ221" s="175"/>
      <c r="ER221" s="175"/>
      <c r="ES221" s="175"/>
      <c r="ET221" s="175"/>
      <c r="EU221" s="175"/>
      <c r="EV221" s="175"/>
      <c r="EW221" s="175"/>
      <c r="EX221" s="208"/>
      <c r="FA221" s="174"/>
      <c r="FB221" s="175"/>
      <c r="FC221" s="175"/>
      <c r="FD221" s="175"/>
      <c r="FE221" s="174"/>
      <c r="FF221" s="174"/>
      <c r="FG221" s="174"/>
      <c r="FH221" s="174"/>
      <c r="FI221" s="174"/>
      <c r="FJ221" s="174"/>
      <c r="FK221" s="208"/>
    </row>
    <row r="222" spans="101:167" ht="24.75" customHeight="1" x14ac:dyDescent="0.3">
      <c r="CW222" s="175"/>
      <c r="CX222" s="208"/>
      <c r="DE222" s="174"/>
      <c r="DF222" s="174"/>
      <c r="DG222" s="174"/>
      <c r="DH222" s="174"/>
      <c r="DI222" s="174"/>
      <c r="DJ222" s="174"/>
      <c r="DK222" s="208"/>
      <c r="DN222" s="174"/>
      <c r="DO222" s="175"/>
      <c r="DP222" s="175"/>
      <c r="DQ222" s="175"/>
      <c r="DR222" s="174"/>
      <c r="DS222" s="174"/>
      <c r="DT222" s="174"/>
      <c r="DU222" s="174"/>
      <c r="DV222" s="174"/>
      <c r="DW222" s="174"/>
      <c r="DX222" s="208"/>
      <c r="EA222" s="174"/>
      <c r="EB222" s="175"/>
      <c r="EC222" s="175"/>
      <c r="ED222" s="175"/>
      <c r="EE222" s="174"/>
      <c r="EF222" s="174"/>
      <c r="EG222" s="174"/>
      <c r="EH222" s="174"/>
      <c r="EI222" s="174"/>
      <c r="EJ222" s="174"/>
      <c r="EK222" s="208"/>
      <c r="EN222" s="174"/>
      <c r="EO222" s="175"/>
      <c r="EP222" s="175"/>
      <c r="EQ222" s="175"/>
      <c r="ER222" s="175"/>
      <c r="ES222" s="175"/>
      <c r="ET222" s="175"/>
      <c r="EU222" s="175"/>
      <c r="EV222" s="175"/>
      <c r="EW222" s="175"/>
      <c r="EX222" s="208"/>
      <c r="FA222" s="174"/>
      <c r="FB222" s="175"/>
      <c r="FC222" s="175"/>
      <c r="FD222" s="175"/>
      <c r="FE222" s="174"/>
      <c r="FF222" s="174"/>
      <c r="FG222" s="174"/>
      <c r="FH222" s="174"/>
      <c r="FI222" s="174"/>
      <c r="FJ222" s="174"/>
      <c r="FK222" s="208"/>
    </row>
    <row r="223" spans="101:167" ht="24.75" customHeight="1" x14ac:dyDescent="0.3">
      <c r="CW223" s="175"/>
      <c r="CX223" s="208"/>
      <c r="DE223" s="174"/>
      <c r="DF223" s="174"/>
      <c r="DG223" s="174"/>
      <c r="DH223" s="174"/>
      <c r="DI223" s="174"/>
      <c r="DJ223" s="174"/>
      <c r="DK223" s="208"/>
      <c r="DN223" s="174"/>
      <c r="DO223" s="175"/>
      <c r="DP223" s="175"/>
      <c r="DQ223" s="175"/>
      <c r="DR223" s="174"/>
      <c r="DS223" s="174"/>
      <c r="DT223" s="174"/>
      <c r="DU223" s="174"/>
      <c r="DV223" s="174"/>
      <c r="DW223" s="174"/>
      <c r="DX223" s="208"/>
      <c r="EA223" s="174"/>
      <c r="EB223" s="175"/>
      <c r="EC223" s="175"/>
      <c r="ED223" s="175"/>
      <c r="EE223" s="174"/>
      <c r="EF223" s="174"/>
      <c r="EG223" s="174"/>
      <c r="EH223" s="174"/>
      <c r="EI223" s="174"/>
      <c r="EJ223" s="174"/>
      <c r="EK223" s="208"/>
      <c r="EN223" s="174"/>
      <c r="EO223" s="175"/>
      <c r="EP223" s="175"/>
      <c r="EQ223" s="175"/>
      <c r="ER223" s="175"/>
      <c r="ES223" s="175"/>
      <c r="ET223" s="175"/>
      <c r="EU223" s="175"/>
      <c r="EV223" s="175"/>
      <c r="EW223" s="175"/>
      <c r="EX223" s="208"/>
      <c r="FA223" s="174"/>
      <c r="FB223" s="175"/>
      <c r="FC223" s="175"/>
      <c r="FD223" s="175"/>
      <c r="FE223" s="174"/>
      <c r="FF223" s="174"/>
      <c r="FG223" s="174"/>
      <c r="FH223" s="174"/>
      <c r="FI223" s="174"/>
      <c r="FJ223" s="174"/>
      <c r="FK223" s="208"/>
    </row>
    <row r="224" spans="101:167" ht="24.75" customHeight="1" x14ac:dyDescent="0.3">
      <c r="CW224" s="175"/>
      <c r="CX224" s="208"/>
      <c r="DE224" s="174"/>
      <c r="DF224" s="174"/>
      <c r="DG224" s="174"/>
      <c r="DH224" s="174"/>
      <c r="DI224" s="174"/>
      <c r="DJ224" s="174"/>
      <c r="DK224" s="208"/>
      <c r="DN224" s="174"/>
      <c r="DO224" s="175"/>
      <c r="DP224" s="175"/>
      <c r="DQ224" s="175"/>
      <c r="DR224" s="174"/>
      <c r="DS224" s="174"/>
      <c r="DT224" s="174"/>
      <c r="DU224" s="174"/>
      <c r="DV224" s="174"/>
      <c r="DW224" s="174"/>
      <c r="DX224" s="208"/>
      <c r="EA224" s="174"/>
      <c r="EB224" s="175"/>
      <c r="EC224" s="175"/>
      <c r="ED224" s="175"/>
      <c r="EE224" s="174"/>
      <c r="EF224" s="174"/>
      <c r="EG224" s="174"/>
      <c r="EH224" s="174"/>
      <c r="EI224" s="174"/>
      <c r="EJ224" s="174"/>
      <c r="EK224" s="208"/>
      <c r="EN224" s="174"/>
      <c r="EO224" s="175"/>
      <c r="EP224" s="175"/>
      <c r="EQ224" s="175"/>
      <c r="ER224" s="175"/>
      <c r="ES224" s="175"/>
      <c r="ET224" s="175"/>
      <c r="EU224" s="175"/>
      <c r="EV224" s="175"/>
      <c r="EW224" s="175"/>
      <c r="EX224" s="208"/>
      <c r="FA224" s="174"/>
      <c r="FB224" s="175"/>
      <c r="FC224" s="175"/>
      <c r="FD224" s="175"/>
      <c r="FE224" s="174"/>
      <c r="FF224" s="174"/>
      <c r="FG224" s="174"/>
      <c r="FH224" s="174"/>
      <c r="FI224" s="174"/>
      <c r="FJ224" s="174"/>
      <c r="FK224" s="208"/>
    </row>
    <row r="225" spans="101:167" ht="24.75" customHeight="1" x14ac:dyDescent="0.3">
      <c r="CW225" s="175"/>
      <c r="CX225" s="208"/>
      <c r="DE225" s="174"/>
      <c r="DF225" s="174"/>
      <c r="DG225" s="174"/>
      <c r="DH225" s="174"/>
      <c r="DI225" s="174"/>
      <c r="DJ225" s="174"/>
      <c r="DK225" s="208"/>
      <c r="DN225" s="174"/>
      <c r="DO225" s="175"/>
      <c r="DP225" s="175"/>
      <c r="DQ225" s="175"/>
      <c r="DR225" s="174"/>
      <c r="DS225" s="174"/>
      <c r="DT225" s="174"/>
      <c r="DU225" s="174"/>
      <c r="DV225" s="174"/>
      <c r="DW225" s="174"/>
      <c r="DX225" s="208"/>
      <c r="EA225" s="174"/>
      <c r="EB225" s="175"/>
      <c r="EC225" s="175"/>
      <c r="ED225" s="175"/>
      <c r="EE225" s="174"/>
      <c r="EF225" s="174"/>
      <c r="EG225" s="174"/>
      <c r="EH225" s="174"/>
      <c r="EI225" s="174"/>
      <c r="EJ225" s="174"/>
      <c r="EK225" s="208"/>
      <c r="EN225" s="174"/>
      <c r="EO225" s="175"/>
      <c r="EP225" s="175"/>
      <c r="EQ225" s="175"/>
      <c r="ER225" s="175"/>
      <c r="ES225" s="175"/>
      <c r="ET225" s="175"/>
      <c r="EU225" s="175"/>
      <c r="EV225" s="175"/>
      <c r="EW225" s="175"/>
      <c r="EX225" s="208"/>
      <c r="FA225" s="174"/>
      <c r="FB225" s="175"/>
      <c r="FC225" s="175"/>
      <c r="FD225" s="175"/>
      <c r="FE225" s="174"/>
      <c r="FF225" s="174"/>
      <c r="FG225" s="174"/>
      <c r="FH225" s="174"/>
      <c r="FI225" s="174"/>
      <c r="FJ225" s="174"/>
      <c r="FK225" s="208"/>
    </row>
    <row r="226" spans="101:167" ht="24.75" customHeight="1" x14ac:dyDescent="0.3">
      <c r="CW226" s="175"/>
      <c r="CX226" s="208"/>
      <c r="DE226" s="174"/>
      <c r="DF226" s="174"/>
      <c r="DG226" s="174"/>
      <c r="DH226" s="174"/>
      <c r="DI226" s="174"/>
      <c r="DJ226" s="174"/>
      <c r="DK226" s="208"/>
      <c r="DN226" s="174"/>
      <c r="DO226" s="175"/>
      <c r="DP226" s="175"/>
      <c r="DQ226" s="175"/>
      <c r="DR226" s="174"/>
      <c r="DS226" s="174"/>
      <c r="DT226" s="174"/>
      <c r="DU226" s="174"/>
      <c r="DV226" s="174"/>
      <c r="DW226" s="174"/>
      <c r="DX226" s="208"/>
      <c r="EA226" s="174"/>
      <c r="EB226" s="175"/>
      <c r="EC226" s="175"/>
      <c r="ED226" s="175"/>
      <c r="EE226" s="174"/>
      <c r="EF226" s="174"/>
      <c r="EG226" s="174"/>
      <c r="EH226" s="174"/>
      <c r="EI226" s="174"/>
      <c r="EJ226" s="174"/>
      <c r="EK226" s="208"/>
      <c r="EN226" s="174"/>
      <c r="EO226" s="175"/>
      <c r="EP226" s="175"/>
      <c r="EQ226" s="175"/>
      <c r="ER226" s="175"/>
      <c r="ES226" s="175"/>
      <c r="ET226" s="175"/>
      <c r="EU226" s="175"/>
      <c r="EV226" s="175"/>
      <c r="EW226" s="175"/>
      <c r="EX226" s="208"/>
      <c r="FA226" s="174"/>
      <c r="FB226" s="175"/>
      <c r="FC226" s="175"/>
      <c r="FD226" s="175"/>
      <c r="FE226" s="174"/>
      <c r="FF226" s="174"/>
      <c r="FG226" s="174"/>
      <c r="FH226" s="174"/>
      <c r="FI226" s="174"/>
      <c r="FJ226" s="174"/>
      <c r="FK226" s="208"/>
    </row>
    <row r="227" spans="101:167" ht="24.75" customHeight="1" x14ac:dyDescent="0.3">
      <c r="CW227" s="175"/>
      <c r="CX227" s="208"/>
      <c r="DE227" s="174"/>
      <c r="DF227" s="174"/>
      <c r="DG227" s="174"/>
      <c r="DH227" s="174"/>
      <c r="DI227" s="174"/>
      <c r="DJ227" s="174"/>
      <c r="DK227" s="208"/>
      <c r="DN227" s="174"/>
      <c r="DO227" s="175"/>
      <c r="DP227" s="175"/>
      <c r="DQ227" s="175"/>
      <c r="DR227" s="174"/>
      <c r="DS227" s="174"/>
      <c r="DT227" s="174"/>
      <c r="DU227" s="174"/>
      <c r="DV227" s="174"/>
      <c r="DW227" s="174"/>
      <c r="DX227" s="208"/>
      <c r="EA227" s="174"/>
      <c r="EB227" s="175"/>
      <c r="EC227" s="175"/>
      <c r="ED227" s="175"/>
      <c r="EE227" s="174"/>
      <c r="EF227" s="174"/>
      <c r="EG227" s="174"/>
      <c r="EH227" s="174"/>
      <c r="EI227" s="174"/>
      <c r="EJ227" s="174"/>
      <c r="EK227" s="208"/>
      <c r="EN227" s="174"/>
      <c r="EO227" s="175"/>
      <c r="EP227" s="175"/>
      <c r="EQ227" s="175"/>
      <c r="ER227" s="175"/>
      <c r="ES227" s="175"/>
      <c r="ET227" s="175"/>
      <c r="EU227" s="175"/>
      <c r="EV227" s="175"/>
      <c r="EW227" s="175"/>
      <c r="EX227" s="208"/>
      <c r="FA227" s="174"/>
      <c r="FB227" s="175"/>
      <c r="FC227" s="175"/>
      <c r="FD227" s="175"/>
      <c r="FE227" s="174"/>
      <c r="FF227" s="174"/>
      <c r="FG227" s="174"/>
      <c r="FH227" s="174"/>
      <c r="FI227" s="174"/>
      <c r="FJ227" s="174"/>
      <c r="FK227" s="208"/>
    </row>
    <row r="228" spans="101:167" ht="24.75" customHeight="1" x14ac:dyDescent="0.3">
      <c r="CW228" s="175"/>
      <c r="CX228" s="208"/>
      <c r="DE228" s="174"/>
      <c r="DF228" s="174"/>
      <c r="DG228" s="174"/>
      <c r="DH228" s="174"/>
      <c r="DI228" s="174"/>
      <c r="DJ228" s="174"/>
      <c r="DK228" s="208"/>
      <c r="DN228" s="174"/>
      <c r="DO228" s="175"/>
      <c r="DP228" s="175"/>
      <c r="DQ228" s="175"/>
      <c r="DR228" s="174"/>
      <c r="DS228" s="174"/>
      <c r="DT228" s="174"/>
      <c r="DU228" s="174"/>
      <c r="DV228" s="174"/>
      <c r="DW228" s="174"/>
      <c r="DX228" s="208"/>
      <c r="EA228" s="174"/>
      <c r="EB228" s="175"/>
      <c r="EC228" s="175"/>
      <c r="ED228" s="175"/>
      <c r="EE228" s="174"/>
      <c r="EF228" s="174"/>
      <c r="EG228" s="174"/>
      <c r="EH228" s="174"/>
      <c r="EI228" s="174"/>
      <c r="EJ228" s="174"/>
      <c r="EK228" s="208"/>
      <c r="EN228" s="174"/>
      <c r="EO228" s="175"/>
      <c r="EP228" s="175"/>
      <c r="EQ228" s="175"/>
      <c r="ER228" s="175"/>
      <c r="ES228" s="175"/>
      <c r="ET228" s="175"/>
      <c r="EU228" s="175"/>
      <c r="EV228" s="175"/>
      <c r="EW228" s="175"/>
      <c r="EX228" s="208"/>
      <c r="FA228" s="174"/>
      <c r="FB228" s="175"/>
      <c r="FC228" s="175"/>
      <c r="FD228" s="175"/>
      <c r="FE228" s="174"/>
      <c r="FF228" s="174"/>
      <c r="FG228" s="174"/>
      <c r="FH228" s="174"/>
      <c r="FI228" s="174"/>
      <c r="FJ228" s="174"/>
      <c r="FK228" s="208"/>
    </row>
    <row r="229" spans="101:167" ht="24.75" customHeight="1" x14ac:dyDescent="0.3">
      <c r="CW229" s="175"/>
      <c r="CX229" s="208"/>
      <c r="DE229" s="174"/>
      <c r="DF229" s="174"/>
      <c r="DG229" s="174"/>
      <c r="DH229" s="174"/>
      <c r="DI229" s="174"/>
      <c r="DJ229" s="174"/>
      <c r="DK229" s="208"/>
      <c r="DN229" s="174"/>
      <c r="DO229" s="175"/>
      <c r="DP229" s="175"/>
      <c r="DQ229" s="175"/>
      <c r="DR229" s="174"/>
      <c r="DS229" s="174"/>
      <c r="DT229" s="174"/>
      <c r="DU229" s="174"/>
      <c r="DV229" s="174"/>
      <c r="DW229" s="174"/>
      <c r="DX229" s="208"/>
      <c r="EA229" s="174"/>
      <c r="EB229" s="175"/>
      <c r="EC229" s="175"/>
      <c r="ED229" s="175"/>
      <c r="EE229" s="174"/>
      <c r="EF229" s="174"/>
      <c r="EG229" s="174"/>
      <c r="EH229" s="174"/>
      <c r="EI229" s="174"/>
      <c r="EJ229" s="174"/>
      <c r="EK229" s="208"/>
      <c r="EN229" s="174"/>
      <c r="EO229" s="175"/>
      <c r="EP229" s="175"/>
      <c r="EQ229" s="175"/>
      <c r="ER229" s="175"/>
      <c r="ES229" s="175"/>
      <c r="ET229" s="175"/>
      <c r="EU229" s="175"/>
      <c r="EV229" s="175"/>
      <c r="EW229" s="175"/>
      <c r="EX229" s="208"/>
      <c r="FA229" s="174"/>
      <c r="FB229" s="175"/>
      <c r="FC229" s="175"/>
      <c r="FD229" s="175"/>
      <c r="FE229" s="174"/>
      <c r="FF229" s="174"/>
      <c r="FG229" s="174"/>
      <c r="FH229" s="174"/>
      <c r="FI229" s="174"/>
      <c r="FJ229" s="174"/>
      <c r="FK229" s="208"/>
    </row>
    <row r="230" spans="101:167" ht="24.75" customHeight="1" x14ac:dyDescent="0.3">
      <c r="CW230" s="175"/>
      <c r="CX230" s="208"/>
      <c r="DE230" s="174"/>
      <c r="DF230" s="174"/>
      <c r="DG230" s="174"/>
      <c r="DH230" s="174"/>
      <c r="DI230" s="174"/>
      <c r="DJ230" s="174"/>
      <c r="DK230" s="208"/>
      <c r="DN230" s="174"/>
      <c r="DO230" s="175"/>
      <c r="DP230" s="175"/>
      <c r="DQ230" s="175"/>
      <c r="DR230" s="174"/>
      <c r="DS230" s="174"/>
      <c r="DT230" s="174"/>
      <c r="DU230" s="174"/>
      <c r="DV230" s="174"/>
      <c r="DW230" s="174"/>
      <c r="DX230" s="208"/>
      <c r="EA230" s="174"/>
      <c r="EB230" s="175"/>
      <c r="EC230" s="175"/>
      <c r="ED230" s="175"/>
      <c r="EE230" s="174"/>
      <c r="EF230" s="174"/>
      <c r="EG230" s="174"/>
      <c r="EH230" s="174"/>
      <c r="EI230" s="174"/>
      <c r="EJ230" s="174"/>
      <c r="EK230" s="208"/>
      <c r="EN230" s="174"/>
      <c r="EO230" s="175"/>
      <c r="EP230" s="175"/>
      <c r="EQ230" s="175"/>
      <c r="ER230" s="175"/>
      <c r="ES230" s="175"/>
      <c r="ET230" s="175"/>
      <c r="EU230" s="175"/>
      <c r="EV230" s="175"/>
      <c r="EW230" s="175"/>
      <c r="EX230" s="208"/>
      <c r="FA230" s="174"/>
      <c r="FB230" s="175"/>
      <c r="FC230" s="175"/>
      <c r="FD230" s="175"/>
      <c r="FE230" s="174"/>
      <c r="FF230" s="174"/>
      <c r="FG230" s="174"/>
      <c r="FH230" s="174"/>
      <c r="FI230" s="174"/>
      <c r="FJ230" s="174"/>
      <c r="FK230" s="208"/>
    </row>
    <row r="231" spans="101:167" ht="24.75" customHeight="1" x14ac:dyDescent="0.3">
      <c r="CW231" s="175"/>
      <c r="CX231" s="208"/>
      <c r="DE231" s="174"/>
      <c r="DF231" s="174"/>
      <c r="DG231" s="174"/>
      <c r="DH231" s="174"/>
      <c r="DI231" s="174"/>
      <c r="DJ231" s="174"/>
      <c r="DK231" s="208"/>
      <c r="DN231" s="174"/>
      <c r="DO231" s="175"/>
      <c r="DP231" s="175"/>
      <c r="DQ231" s="175"/>
      <c r="DR231" s="174"/>
      <c r="DS231" s="174"/>
      <c r="DT231" s="174"/>
      <c r="DU231" s="174"/>
      <c r="DV231" s="174"/>
      <c r="DW231" s="174"/>
      <c r="DX231" s="208"/>
      <c r="EA231" s="174"/>
      <c r="EB231" s="175"/>
      <c r="EC231" s="175"/>
      <c r="ED231" s="175"/>
      <c r="EE231" s="174"/>
      <c r="EF231" s="174"/>
      <c r="EG231" s="174"/>
      <c r="EH231" s="174"/>
      <c r="EI231" s="174"/>
      <c r="EJ231" s="174"/>
      <c r="EK231" s="208"/>
      <c r="EN231" s="174"/>
      <c r="EO231" s="175"/>
      <c r="EP231" s="175"/>
      <c r="EQ231" s="175"/>
      <c r="ER231" s="175"/>
      <c r="ES231" s="175"/>
      <c r="ET231" s="175"/>
      <c r="EU231" s="175"/>
      <c r="EV231" s="175"/>
      <c r="EW231" s="175"/>
      <c r="EX231" s="208"/>
      <c r="FA231" s="174"/>
      <c r="FB231" s="175"/>
      <c r="FC231" s="175"/>
      <c r="FD231" s="175"/>
      <c r="FE231" s="174"/>
      <c r="FF231" s="174"/>
      <c r="FG231" s="174"/>
      <c r="FH231" s="174"/>
      <c r="FI231" s="174"/>
      <c r="FJ231" s="174"/>
      <c r="FK231" s="208"/>
    </row>
    <row r="232" spans="101:167" ht="24.75" customHeight="1" x14ac:dyDescent="0.3">
      <c r="CW232" s="175"/>
      <c r="CX232" s="208"/>
      <c r="DE232" s="174"/>
      <c r="DF232" s="174"/>
      <c r="DG232" s="174"/>
      <c r="DH232" s="174"/>
      <c r="DI232" s="174"/>
      <c r="DJ232" s="174"/>
      <c r="DK232" s="208"/>
      <c r="DN232" s="174"/>
      <c r="DO232" s="175"/>
      <c r="DP232" s="175"/>
      <c r="DQ232" s="175"/>
      <c r="DR232" s="174"/>
      <c r="DS232" s="174"/>
      <c r="DT232" s="174"/>
      <c r="DU232" s="174"/>
      <c r="DV232" s="174"/>
      <c r="DW232" s="174"/>
      <c r="DX232" s="208"/>
      <c r="EA232" s="174"/>
      <c r="EB232" s="175"/>
      <c r="EC232" s="175"/>
      <c r="ED232" s="175"/>
      <c r="EE232" s="174"/>
      <c r="EF232" s="174"/>
      <c r="EG232" s="174"/>
      <c r="EH232" s="174"/>
      <c r="EI232" s="174"/>
      <c r="EJ232" s="174"/>
      <c r="EK232" s="208"/>
      <c r="EN232" s="174"/>
      <c r="EO232" s="175"/>
      <c r="EP232" s="175"/>
      <c r="EQ232" s="175"/>
      <c r="ER232" s="175"/>
      <c r="ES232" s="175"/>
      <c r="ET232" s="175"/>
      <c r="EU232" s="175"/>
      <c r="EV232" s="175"/>
      <c r="EW232" s="175"/>
      <c r="EX232" s="208"/>
      <c r="FA232" s="174"/>
      <c r="FB232" s="175"/>
      <c r="FC232" s="175"/>
      <c r="FD232" s="175"/>
      <c r="FE232" s="174"/>
      <c r="FF232" s="174"/>
      <c r="FG232" s="174"/>
      <c r="FH232" s="174"/>
      <c r="FI232" s="174"/>
      <c r="FJ232" s="174"/>
      <c r="FK232" s="208"/>
    </row>
    <row r="233" spans="101:167" ht="24.75" customHeight="1" x14ac:dyDescent="0.3">
      <c r="CW233" s="175"/>
      <c r="CX233" s="208"/>
      <c r="DE233" s="174"/>
      <c r="DF233" s="174"/>
      <c r="DG233" s="174"/>
      <c r="DH233" s="174"/>
      <c r="DI233" s="174"/>
      <c r="DJ233" s="174"/>
      <c r="DK233" s="208"/>
      <c r="DN233" s="174"/>
      <c r="DO233" s="175"/>
      <c r="DP233" s="175"/>
      <c r="DQ233" s="175"/>
      <c r="DR233" s="174"/>
      <c r="DS233" s="174"/>
      <c r="DT233" s="174"/>
      <c r="DU233" s="174"/>
      <c r="DV233" s="174"/>
      <c r="DW233" s="174"/>
      <c r="DX233" s="208"/>
      <c r="EA233" s="174"/>
      <c r="EB233" s="175"/>
      <c r="EC233" s="175"/>
      <c r="ED233" s="175"/>
      <c r="EE233" s="174"/>
      <c r="EF233" s="174"/>
      <c r="EG233" s="174"/>
      <c r="EH233" s="174"/>
      <c r="EI233" s="174"/>
      <c r="EJ233" s="174"/>
      <c r="EK233" s="208"/>
      <c r="EN233" s="174"/>
      <c r="EO233" s="175"/>
      <c r="EP233" s="175"/>
      <c r="EQ233" s="175"/>
      <c r="ER233" s="175"/>
      <c r="ES233" s="175"/>
      <c r="ET233" s="175"/>
      <c r="EU233" s="175"/>
      <c r="EV233" s="175"/>
      <c r="EW233" s="175"/>
      <c r="EX233" s="208"/>
      <c r="FA233" s="174"/>
      <c r="FB233" s="175"/>
      <c r="FC233" s="175"/>
      <c r="FD233" s="175"/>
      <c r="FE233" s="174"/>
      <c r="FF233" s="174"/>
      <c r="FG233" s="174"/>
      <c r="FH233" s="174"/>
      <c r="FI233" s="174"/>
      <c r="FJ233" s="174"/>
      <c r="FK233" s="208"/>
    </row>
    <row r="234" spans="101:167" ht="24.75" customHeight="1" x14ac:dyDescent="0.3">
      <c r="CW234" s="175"/>
      <c r="CX234" s="208"/>
      <c r="DE234" s="174"/>
      <c r="DF234" s="174"/>
      <c r="DG234" s="174"/>
      <c r="DH234" s="174"/>
      <c r="DI234" s="174"/>
      <c r="DJ234" s="174"/>
      <c r="DK234" s="208"/>
      <c r="DN234" s="174"/>
      <c r="DO234" s="175"/>
      <c r="DP234" s="175"/>
      <c r="DQ234" s="175"/>
      <c r="DR234" s="174"/>
      <c r="DS234" s="174"/>
      <c r="DT234" s="174"/>
      <c r="DU234" s="174"/>
      <c r="DV234" s="174"/>
      <c r="DW234" s="174"/>
      <c r="DX234" s="208"/>
      <c r="EA234" s="174"/>
      <c r="EB234" s="175"/>
      <c r="EC234" s="175"/>
      <c r="ED234" s="175"/>
      <c r="EE234" s="174"/>
      <c r="EF234" s="174"/>
      <c r="EG234" s="174"/>
      <c r="EH234" s="174"/>
      <c r="EI234" s="174"/>
      <c r="EJ234" s="174"/>
      <c r="EK234" s="208"/>
      <c r="EN234" s="174"/>
      <c r="EO234" s="175"/>
      <c r="EP234" s="175"/>
      <c r="EQ234" s="175"/>
      <c r="ER234" s="175"/>
      <c r="ES234" s="175"/>
      <c r="ET234" s="175"/>
      <c r="EU234" s="175"/>
      <c r="EV234" s="175"/>
      <c r="EW234" s="175"/>
      <c r="EX234" s="208"/>
      <c r="FA234" s="174"/>
      <c r="FB234" s="175"/>
      <c r="FC234" s="175"/>
      <c r="FD234" s="175"/>
      <c r="FE234" s="174"/>
      <c r="FF234" s="174"/>
      <c r="FG234" s="174"/>
      <c r="FH234" s="174"/>
      <c r="FI234" s="174"/>
      <c r="FJ234" s="174"/>
      <c r="FK234" s="208"/>
    </row>
    <row r="235" spans="101:167" ht="24.75" customHeight="1" x14ac:dyDescent="0.3">
      <c r="CW235" s="175"/>
      <c r="CX235" s="208"/>
      <c r="DE235" s="174"/>
      <c r="DF235" s="174"/>
      <c r="DG235" s="174"/>
      <c r="DH235" s="174"/>
      <c r="DI235" s="174"/>
      <c r="DJ235" s="174"/>
      <c r="DK235" s="208"/>
      <c r="DN235" s="174"/>
      <c r="DO235" s="175"/>
      <c r="DP235" s="175"/>
      <c r="DQ235" s="175"/>
      <c r="DR235" s="174"/>
      <c r="DS235" s="174"/>
      <c r="DT235" s="174"/>
      <c r="DU235" s="174"/>
      <c r="DV235" s="174"/>
      <c r="DW235" s="174"/>
      <c r="DX235" s="208"/>
      <c r="EA235" s="174"/>
      <c r="EB235" s="175"/>
      <c r="EC235" s="175"/>
      <c r="ED235" s="175"/>
      <c r="EE235" s="174"/>
      <c r="EF235" s="174"/>
      <c r="EG235" s="174"/>
      <c r="EH235" s="174"/>
      <c r="EI235" s="174"/>
      <c r="EJ235" s="174"/>
      <c r="EK235" s="208"/>
      <c r="EN235" s="174"/>
      <c r="EO235" s="175"/>
      <c r="EP235" s="175"/>
      <c r="EQ235" s="175"/>
      <c r="ER235" s="175"/>
      <c r="ES235" s="175"/>
      <c r="ET235" s="175"/>
      <c r="EU235" s="175"/>
      <c r="EV235" s="175"/>
      <c r="EW235" s="175"/>
      <c r="EX235" s="208"/>
      <c r="FA235" s="174"/>
      <c r="FB235" s="175"/>
      <c r="FC235" s="175"/>
      <c r="FD235" s="175"/>
      <c r="FE235" s="174"/>
      <c r="FF235" s="174"/>
      <c r="FG235" s="174"/>
      <c r="FH235" s="174"/>
      <c r="FI235" s="174"/>
      <c r="FJ235" s="174"/>
      <c r="FK235" s="208"/>
    </row>
    <row r="236" spans="101:167" ht="24.75" customHeight="1" x14ac:dyDescent="0.3">
      <c r="CW236" s="175"/>
      <c r="CX236" s="208"/>
      <c r="DE236" s="174"/>
      <c r="DF236" s="174"/>
      <c r="DG236" s="174"/>
      <c r="DH236" s="174"/>
      <c r="DI236" s="174"/>
      <c r="DJ236" s="174"/>
      <c r="DK236" s="208"/>
      <c r="DN236" s="174"/>
      <c r="DO236" s="175"/>
      <c r="DP236" s="175"/>
      <c r="DQ236" s="175"/>
      <c r="DR236" s="174"/>
      <c r="DS236" s="174"/>
      <c r="DT236" s="174"/>
      <c r="DU236" s="174"/>
      <c r="DV236" s="174"/>
      <c r="DW236" s="174"/>
      <c r="DX236" s="208"/>
      <c r="EA236" s="174"/>
      <c r="EB236" s="175"/>
      <c r="EC236" s="175"/>
      <c r="ED236" s="175"/>
      <c r="EE236" s="174"/>
      <c r="EF236" s="174"/>
      <c r="EG236" s="174"/>
      <c r="EH236" s="174"/>
      <c r="EI236" s="174"/>
      <c r="EJ236" s="174"/>
      <c r="EK236" s="208"/>
      <c r="EN236" s="174"/>
      <c r="EO236" s="175"/>
      <c r="EP236" s="175"/>
      <c r="EQ236" s="175"/>
      <c r="ER236" s="175"/>
      <c r="ES236" s="175"/>
      <c r="ET236" s="175"/>
      <c r="EU236" s="175"/>
      <c r="EV236" s="175"/>
      <c r="EW236" s="175"/>
      <c r="EX236" s="208"/>
      <c r="FA236" s="174"/>
      <c r="FB236" s="175"/>
      <c r="FC236" s="175"/>
      <c r="FD236" s="175"/>
      <c r="FE236" s="174"/>
      <c r="FF236" s="174"/>
      <c r="FG236" s="174"/>
      <c r="FH236" s="174"/>
      <c r="FI236" s="174"/>
      <c r="FJ236" s="174"/>
      <c r="FK236" s="208"/>
    </row>
    <row r="237" spans="101:167" ht="24.75" customHeight="1" x14ac:dyDescent="0.3">
      <c r="CW237" s="175"/>
      <c r="CX237" s="208"/>
      <c r="DE237" s="174"/>
      <c r="DF237" s="174"/>
      <c r="DG237" s="174"/>
      <c r="DH237" s="174"/>
      <c r="DI237" s="174"/>
      <c r="DJ237" s="174"/>
      <c r="DK237" s="208"/>
      <c r="DN237" s="174"/>
      <c r="DO237" s="175"/>
      <c r="DP237" s="175"/>
      <c r="DQ237" s="175"/>
      <c r="DR237" s="174"/>
      <c r="DS237" s="174"/>
      <c r="DT237" s="174"/>
      <c r="DU237" s="174"/>
      <c r="DV237" s="174"/>
      <c r="DW237" s="174"/>
      <c r="DX237" s="208"/>
      <c r="EA237" s="174"/>
      <c r="EB237" s="175"/>
      <c r="EC237" s="175"/>
      <c r="ED237" s="175"/>
      <c r="EE237" s="174"/>
      <c r="EF237" s="174"/>
      <c r="EG237" s="174"/>
      <c r="EH237" s="174"/>
      <c r="EI237" s="174"/>
      <c r="EJ237" s="174"/>
      <c r="EK237" s="208"/>
      <c r="EN237" s="174"/>
      <c r="EO237" s="175"/>
      <c r="EP237" s="175"/>
      <c r="EQ237" s="175"/>
      <c r="ER237" s="175"/>
      <c r="ES237" s="175"/>
      <c r="ET237" s="175"/>
      <c r="EU237" s="175"/>
      <c r="EV237" s="175"/>
      <c r="EW237" s="175"/>
      <c r="EX237" s="208"/>
      <c r="FA237" s="174"/>
      <c r="FB237" s="175"/>
      <c r="FC237" s="175"/>
      <c r="FD237" s="175"/>
      <c r="FE237" s="174"/>
      <c r="FF237" s="174"/>
      <c r="FG237" s="174"/>
      <c r="FH237" s="174"/>
      <c r="FI237" s="174"/>
      <c r="FJ237" s="174"/>
      <c r="FK237" s="208"/>
    </row>
    <row r="238" spans="101:167" ht="24.75" customHeight="1" x14ac:dyDescent="0.3">
      <c r="CW238" s="175"/>
      <c r="CX238" s="208"/>
      <c r="DE238" s="174"/>
      <c r="DF238" s="174"/>
      <c r="DG238" s="174"/>
      <c r="DH238" s="174"/>
      <c r="DI238" s="174"/>
      <c r="DJ238" s="174"/>
      <c r="DK238" s="208"/>
      <c r="DN238" s="174"/>
      <c r="DO238" s="175"/>
      <c r="DP238" s="175"/>
      <c r="DQ238" s="175"/>
      <c r="DR238" s="174"/>
      <c r="DS238" s="174"/>
      <c r="DT238" s="174"/>
      <c r="DU238" s="174"/>
      <c r="DV238" s="174"/>
      <c r="DW238" s="174"/>
      <c r="DX238" s="208"/>
      <c r="EA238" s="174"/>
      <c r="EB238" s="175"/>
      <c r="EC238" s="175"/>
      <c r="ED238" s="175"/>
      <c r="EE238" s="174"/>
      <c r="EF238" s="174"/>
      <c r="EG238" s="174"/>
      <c r="EH238" s="174"/>
      <c r="EI238" s="174"/>
      <c r="EJ238" s="174"/>
      <c r="EK238" s="208"/>
      <c r="EN238" s="174"/>
      <c r="EO238" s="175"/>
      <c r="EP238" s="175"/>
      <c r="EQ238" s="175"/>
      <c r="ER238" s="175"/>
      <c r="ES238" s="175"/>
      <c r="ET238" s="175"/>
      <c r="EU238" s="175"/>
      <c r="EV238" s="175"/>
      <c r="EW238" s="175"/>
      <c r="EX238" s="208"/>
      <c r="FA238" s="174"/>
      <c r="FB238" s="175"/>
      <c r="FC238" s="175"/>
      <c r="FD238" s="175"/>
      <c r="FE238" s="174"/>
      <c r="FF238" s="174"/>
      <c r="FG238" s="174"/>
      <c r="FH238" s="174"/>
      <c r="FI238" s="174"/>
      <c r="FJ238" s="174"/>
      <c r="FK238" s="208"/>
    </row>
    <row r="239" spans="101:167" ht="24.75" customHeight="1" x14ac:dyDescent="0.3">
      <c r="CW239" s="175"/>
      <c r="CX239" s="208"/>
      <c r="DE239" s="174"/>
      <c r="DF239" s="174"/>
      <c r="DG239" s="174"/>
      <c r="DH239" s="174"/>
      <c r="DI239" s="174"/>
      <c r="DJ239" s="174"/>
      <c r="DK239" s="208"/>
      <c r="DN239" s="174"/>
      <c r="DO239" s="175"/>
      <c r="DP239" s="175"/>
      <c r="DQ239" s="175"/>
      <c r="DR239" s="174"/>
      <c r="DS239" s="174"/>
      <c r="DT239" s="174"/>
      <c r="DU239" s="174"/>
      <c r="DV239" s="174"/>
      <c r="DW239" s="174"/>
      <c r="DX239" s="208"/>
      <c r="EA239" s="174"/>
      <c r="EB239" s="175"/>
      <c r="EC239" s="175"/>
      <c r="ED239" s="175"/>
      <c r="EE239" s="174"/>
      <c r="EF239" s="174"/>
      <c r="EG239" s="174"/>
      <c r="EH239" s="174"/>
      <c r="EI239" s="174"/>
      <c r="EJ239" s="174"/>
      <c r="EK239" s="208"/>
      <c r="EN239" s="174"/>
      <c r="EO239" s="175"/>
      <c r="EP239" s="175"/>
      <c r="EQ239" s="175"/>
      <c r="ER239" s="175"/>
      <c r="ES239" s="175"/>
      <c r="ET239" s="175"/>
      <c r="EU239" s="175"/>
      <c r="EV239" s="175"/>
      <c r="EW239" s="175"/>
      <c r="EX239" s="208"/>
      <c r="FA239" s="174"/>
      <c r="FB239" s="175"/>
      <c r="FC239" s="175"/>
      <c r="FD239" s="175"/>
      <c r="FE239" s="174"/>
      <c r="FF239" s="174"/>
      <c r="FG239" s="174"/>
      <c r="FH239" s="174"/>
      <c r="FI239" s="174"/>
      <c r="FJ239" s="174"/>
      <c r="FK239" s="208"/>
    </row>
    <row r="240" spans="101:167" ht="24.75" customHeight="1" x14ac:dyDescent="0.3">
      <c r="CW240" s="175"/>
      <c r="CX240" s="208"/>
      <c r="DE240" s="174"/>
      <c r="DF240" s="174"/>
      <c r="DG240" s="174"/>
      <c r="DH240" s="174"/>
      <c r="DI240" s="174"/>
      <c r="DJ240" s="174"/>
      <c r="DK240" s="208"/>
      <c r="DN240" s="174"/>
      <c r="DO240" s="175"/>
      <c r="DP240" s="175"/>
      <c r="DQ240" s="175"/>
      <c r="DR240" s="174"/>
      <c r="DS240" s="174"/>
      <c r="DT240" s="174"/>
      <c r="DU240" s="174"/>
      <c r="DV240" s="174"/>
      <c r="DW240" s="174"/>
      <c r="DX240" s="208"/>
      <c r="EA240" s="174"/>
      <c r="EB240" s="175"/>
      <c r="EC240" s="175"/>
      <c r="ED240" s="175"/>
      <c r="EE240" s="174"/>
      <c r="EF240" s="174"/>
      <c r="EG240" s="174"/>
      <c r="EH240" s="174"/>
      <c r="EI240" s="174"/>
      <c r="EJ240" s="174"/>
      <c r="EK240" s="208"/>
      <c r="EN240" s="174"/>
      <c r="EO240" s="175"/>
      <c r="EP240" s="175"/>
      <c r="EQ240" s="175"/>
      <c r="ER240" s="175"/>
      <c r="ES240" s="175"/>
      <c r="ET240" s="175"/>
      <c r="EU240" s="175"/>
      <c r="EV240" s="175"/>
      <c r="EW240" s="175"/>
      <c r="EX240" s="208"/>
      <c r="FA240" s="174"/>
      <c r="FB240" s="175"/>
      <c r="FC240" s="175"/>
      <c r="FD240" s="175"/>
      <c r="FE240" s="174"/>
      <c r="FF240" s="174"/>
      <c r="FG240" s="174"/>
      <c r="FH240" s="174"/>
      <c r="FI240" s="174"/>
      <c r="FJ240" s="174"/>
      <c r="FK240" s="208"/>
    </row>
    <row r="241" spans="101:167" ht="24.75" customHeight="1" x14ac:dyDescent="0.3">
      <c r="CW241" s="175"/>
      <c r="CX241" s="208"/>
      <c r="DE241" s="174"/>
      <c r="DF241" s="174"/>
      <c r="DG241" s="174"/>
      <c r="DH241" s="174"/>
      <c r="DI241" s="174"/>
      <c r="DJ241" s="174"/>
      <c r="DK241" s="208"/>
      <c r="DN241" s="174"/>
      <c r="DO241" s="175"/>
      <c r="DP241" s="175"/>
      <c r="DQ241" s="175"/>
      <c r="DR241" s="174"/>
      <c r="DS241" s="174"/>
      <c r="DT241" s="174"/>
      <c r="DU241" s="174"/>
      <c r="DV241" s="174"/>
      <c r="DW241" s="174"/>
      <c r="DX241" s="208"/>
      <c r="EA241" s="174"/>
      <c r="EB241" s="175"/>
      <c r="EC241" s="175"/>
      <c r="ED241" s="175"/>
      <c r="EE241" s="174"/>
      <c r="EF241" s="174"/>
      <c r="EG241" s="174"/>
      <c r="EH241" s="174"/>
      <c r="EI241" s="174"/>
      <c r="EJ241" s="174"/>
      <c r="EK241" s="208"/>
      <c r="EN241" s="174"/>
      <c r="EO241" s="175"/>
      <c r="EP241" s="175"/>
      <c r="EQ241" s="175"/>
      <c r="ER241" s="175"/>
      <c r="ES241" s="175"/>
      <c r="ET241" s="175"/>
      <c r="EU241" s="175"/>
      <c r="EV241" s="175"/>
      <c r="EW241" s="175"/>
      <c r="EX241" s="208"/>
      <c r="FA241" s="174"/>
      <c r="FB241" s="175"/>
      <c r="FC241" s="175"/>
      <c r="FD241" s="175"/>
      <c r="FE241" s="174"/>
      <c r="FF241" s="174"/>
      <c r="FG241" s="174"/>
      <c r="FH241" s="174"/>
      <c r="FI241" s="174"/>
      <c r="FJ241" s="174"/>
      <c r="FK241" s="208"/>
    </row>
    <row r="242" spans="101:167" ht="24.75" customHeight="1" x14ac:dyDescent="0.3">
      <c r="CW242" s="175"/>
      <c r="CX242" s="208"/>
      <c r="DE242" s="174"/>
      <c r="DF242" s="174"/>
      <c r="DG242" s="174"/>
      <c r="DH242" s="174"/>
      <c r="DI242" s="174"/>
      <c r="DJ242" s="174"/>
      <c r="DK242" s="208"/>
      <c r="DN242" s="174"/>
      <c r="DO242" s="175"/>
      <c r="DP242" s="175"/>
      <c r="DQ242" s="175"/>
      <c r="DR242" s="174"/>
      <c r="DS242" s="174"/>
      <c r="DT242" s="174"/>
      <c r="DU242" s="174"/>
      <c r="DV242" s="174"/>
      <c r="DW242" s="174"/>
      <c r="DX242" s="208"/>
      <c r="EA242" s="174"/>
      <c r="EB242" s="175"/>
      <c r="EC242" s="175"/>
      <c r="ED242" s="175"/>
      <c r="EE242" s="174"/>
      <c r="EF242" s="174"/>
      <c r="EG242" s="174"/>
      <c r="EH242" s="174"/>
      <c r="EI242" s="174"/>
      <c r="EJ242" s="174"/>
      <c r="EK242" s="208"/>
      <c r="EN242" s="174"/>
      <c r="EO242" s="175"/>
      <c r="EP242" s="175"/>
      <c r="EQ242" s="175"/>
      <c r="ER242" s="175"/>
      <c r="ES242" s="175"/>
      <c r="ET242" s="175"/>
      <c r="EU242" s="175"/>
      <c r="EV242" s="175"/>
      <c r="EW242" s="175"/>
      <c r="EX242" s="208"/>
      <c r="FA242" s="174"/>
      <c r="FB242" s="175"/>
      <c r="FC242" s="175"/>
      <c r="FD242" s="175"/>
      <c r="FE242" s="174"/>
      <c r="FF242" s="174"/>
      <c r="FG242" s="174"/>
      <c r="FH242" s="174"/>
      <c r="FI242" s="174"/>
      <c r="FJ242" s="174"/>
      <c r="FK242" s="208"/>
    </row>
    <row r="243" spans="101:167" ht="24.75" customHeight="1" x14ac:dyDescent="0.3">
      <c r="CW243" s="175"/>
      <c r="CX243" s="208"/>
      <c r="DE243" s="174"/>
      <c r="DF243" s="174"/>
      <c r="DG243" s="174"/>
      <c r="DH243" s="174"/>
      <c r="DI243" s="174"/>
      <c r="DJ243" s="174"/>
      <c r="DK243" s="208"/>
      <c r="DN243" s="174"/>
      <c r="DO243" s="175"/>
      <c r="DP243" s="175"/>
      <c r="DQ243" s="175"/>
      <c r="DR243" s="174"/>
      <c r="DS243" s="174"/>
      <c r="DT243" s="174"/>
      <c r="DU243" s="174"/>
      <c r="DV243" s="174"/>
      <c r="DW243" s="174"/>
      <c r="DX243" s="208"/>
      <c r="EA243" s="174"/>
      <c r="EB243" s="175"/>
      <c r="EC243" s="175"/>
      <c r="ED243" s="175"/>
      <c r="EE243" s="174"/>
      <c r="EF243" s="174"/>
      <c r="EG243" s="174"/>
      <c r="EH243" s="174"/>
      <c r="EI243" s="174"/>
      <c r="EJ243" s="174"/>
      <c r="EK243" s="208"/>
      <c r="EN243" s="174"/>
      <c r="EO243" s="175"/>
      <c r="EP243" s="175"/>
      <c r="EQ243" s="175"/>
      <c r="ER243" s="175"/>
      <c r="ES243" s="175"/>
      <c r="ET243" s="175"/>
      <c r="EU243" s="175"/>
      <c r="EV243" s="175"/>
      <c r="EW243" s="175"/>
      <c r="EX243" s="208"/>
      <c r="FA243" s="174"/>
      <c r="FB243" s="175"/>
      <c r="FC243" s="175"/>
      <c r="FD243" s="175"/>
      <c r="FE243" s="174"/>
      <c r="FF243" s="174"/>
      <c r="FG243" s="174"/>
      <c r="FH243" s="174"/>
      <c r="FI243" s="174"/>
      <c r="FJ243" s="174"/>
      <c r="FK243" s="208"/>
    </row>
    <row r="244" spans="101:167" ht="24.75" customHeight="1" x14ac:dyDescent="0.3">
      <c r="CW244" s="175"/>
      <c r="CX244" s="208"/>
      <c r="DE244" s="174"/>
      <c r="DF244" s="174"/>
      <c r="DG244" s="174"/>
      <c r="DH244" s="174"/>
      <c r="DI244" s="174"/>
      <c r="DJ244" s="174"/>
      <c r="DK244" s="208"/>
      <c r="DN244" s="174"/>
      <c r="DO244" s="175"/>
      <c r="DP244" s="175"/>
      <c r="DQ244" s="175"/>
      <c r="DR244" s="174"/>
      <c r="DS244" s="174"/>
      <c r="DT244" s="174"/>
      <c r="DU244" s="174"/>
      <c r="DV244" s="174"/>
      <c r="DW244" s="174"/>
      <c r="DX244" s="208"/>
      <c r="EA244" s="174"/>
      <c r="EB244" s="175"/>
      <c r="EC244" s="175"/>
      <c r="ED244" s="175"/>
      <c r="EE244" s="174"/>
      <c r="EF244" s="174"/>
      <c r="EG244" s="174"/>
      <c r="EH244" s="174"/>
      <c r="EI244" s="174"/>
      <c r="EJ244" s="174"/>
      <c r="EK244" s="208"/>
      <c r="EN244" s="174"/>
      <c r="EO244" s="175"/>
      <c r="EP244" s="175"/>
      <c r="EQ244" s="175"/>
      <c r="ER244" s="175"/>
      <c r="ES244" s="175"/>
      <c r="ET244" s="175"/>
      <c r="EU244" s="175"/>
      <c r="EV244" s="175"/>
      <c r="EW244" s="175"/>
      <c r="EX244" s="208"/>
      <c r="FA244" s="174"/>
      <c r="FB244" s="175"/>
      <c r="FC244" s="175"/>
      <c r="FD244" s="175"/>
      <c r="FE244" s="174"/>
      <c r="FF244" s="174"/>
      <c r="FG244" s="174"/>
      <c r="FH244" s="174"/>
      <c r="FI244" s="174"/>
      <c r="FJ244" s="174"/>
      <c r="FK244" s="208"/>
    </row>
    <row r="245" spans="101:167" ht="24.75" customHeight="1" x14ac:dyDescent="0.3">
      <c r="CW245" s="175"/>
      <c r="CX245" s="208"/>
      <c r="DE245" s="174"/>
      <c r="DF245" s="174"/>
      <c r="DG245" s="174"/>
      <c r="DH245" s="174"/>
      <c r="DI245" s="174"/>
      <c r="DJ245" s="174"/>
      <c r="DK245" s="208"/>
      <c r="DN245" s="174"/>
      <c r="DO245" s="175"/>
      <c r="DP245" s="175"/>
      <c r="DQ245" s="175"/>
      <c r="DR245" s="174"/>
      <c r="DS245" s="174"/>
      <c r="DT245" s="174"/>
      <c r="DU245" s="174"/>
      <c r="DV245" s="174"/>
      <c r="DW245" s="174"/>
      <c r="DX245" s="208"/>
      <c r="EA245" s="174"/>
      <c r="EB245" s="175"/>
      <c r="EC245" s="175"/>
      <c r="ED245" s="175"/>
      <c r="EE245" s="174"/>
      <c r="EF245" s="174"/>
      <c r="EG245" s="174"/>
      <c r="EH245" s="174"/>
      <c r="EI245" s="174"/>
      <c r="EJ245" s="174"/>
      <c r="EK245" s="208"/>
      <c r="EN245" s="174"/>
      <c r="EO245" s="175"/>
      <c r="EP245" s="175"/>
      <c r="EQ245" s="175"/>
      <c r="ER245" s="175"/>
      <c r="ES245" s="175"/>
      <c r="ET245" s="175"/>
      <c r="EU245" s="175"/>
      <c r="EV245" s="175"/>
      <c r="EW245" s="175"/>
      <c r="EX245" s="208"/>
      <c r="FA245" s="174"/>
      <c r="FB245" s="175"/>
      <c r="FC245" s="175"/>
      <c r="FD245" s="175"/>
      <c r="FE245" s="174"/>
      <c r="FF245" s="174"/>
      <c r="FG245" s="174"/>
      <c r="FH245" s="174"/>
      <c r="FI245" s="174"/>
      <c r="FJ245" s="174"/>
      <c r="FK245" s="208"/>
    </row>
    <row r="246" spans="101:167" ht="24.75" customHeight="1" x14ac:dyDescent="0.3">
      <c r="CW246" s="175"/>
      <c r="CX246" s="208"/>
      <c r="DE246" s="174"/>
      <c r="DF246" s="174"/>
      <c r="DG246" s="174"/>
      <c r="DH246" s="174"/>
      <c r="DI246" s="174"/>
      <c r="DJ246" s="174"/>
      <c r="DK246" s="208"/>
      <c r="DN246" s="174"/>
      <c r="DO246" s="175"/>
      <c r="DP246" s="175"/>
      <c r="DQ246" s="175"/>
      <c r="DR246" s="174"/>
      <c r="DS246" s="174"/>
      <c r="DT246" s="174"/>
      <c r="DU246" s="174"/>
      <c r="DV246" s="174"/>
      <c r="DW246" s="174"/>
      <c r="DX246" s="208"/>
      <c r="EA246" s="174"/>
      <c r="EB246" s="175"/>
      <c r="EC246" s="175"/>
      <c r="ED246" s="175"/>
      <c r="EE246" s="174"/>
      <c r="EF246" s="174"/>
      <c r="EG246" s="174"/>
      <c r="EH246" s="174"/>
      <c r="EI246" s="174"/>
      <c r="EJ246" s="174"/>
      <c r="EK246" s="208"/>
      <c r="EN246" s="174"/>
      <c r="EO246" s="175"/>
      <c r="EP246" s="175"/>
      <c r="EQ246" s="175"/>
      <c r="ER246" s="175"/>
      <c r="ES246" s="175"/>
      <c r="ET246" s="175"/>
      <c r="EU246" s="175"/>
      <c r="EV246" s="175"/>
      <c r="EW246" s="175"/>
      <c r="EX246" s="208"/>
      <c r="FA246" s="174"/>
      <c r="FB246" s="175"/>
      <c r="FC246" s="175"/>
      <c r="FD246" s="175"/>
      <c r="FE246" s="174"/>
      <c r="FF246" s="174"/>
      <c r="FG246" s="174"/>
      <c r="FH246" s="174"/>
      <c r="FI246" s="174"/>
      <c r="FJ246" s="174"/>
      <c r="FK246" s="208"/>
    </row>
    <row r="247" spans="101:167" ht="24.75" customHeight="1" x14ac:dyDescent="0.3">
      <c r="CW247" s="175"/>
      <c r="CX247" s="208"/>
      <c r="DE247" s="174"/>
      <c r="DF247" s="174"/>
      <c r="DG247" s="174"/>
      <c r="DH247" s="174"/>
      <c r="DI247" s="174"/>
      <c r="DJ247" s="174"/>
      <c r="DK247" s="208"/>
      <c r="DN247" s="174"/>
      <c r="DO247" s="175"/>
      <c r="DP247" s="175"/>
      <c r="DQ247" s="175"/>
      <c r="DR247" s="174"/>
      <c r="DS247" s="174"/>
      <c r="DT247" s="174"/>
      <c r="DU247" s="174"/>
      <c r="DV247" s="174"/>
      <c r="DW247" s="174"/>
      <c r="DX247" s="208"/>
      <c r="EA247" s="174"/>
      <c r="EB247" s="175"/>
      <c r="EC247" s="175"/>
      <c r="ED247" s="175"/>
      <c r="EE247" s="174"/>
      <c r="EF247" s="174"/>
      <c r="EG247" s="174"/>
      <c r="EH247" s="174"/>
      <c r="EI247" s="174"/>
      <c r="EJ247" s="174"/>
      <c r="EK247" s="208"/>
      <c r="EN247" s="174"/>
      <c r="EO247" s="175"/>
      <c r="EP247" s="175"/>
      <c r="EQ247" s="175"/>
      <c r="ER247" s="175"/>
      <c r="ES247" s="175"/>
      <c r="ET247" s="175"/>
      <c r="EU247" s="175"/>
      <c r="EV247" s="175"/>
      <c r="EW247" s="175"/>
      <c r="EX247" s="208"/>
      <c r="FA247" s="174"/>
      <c r="FB247" s="175"/>
      <c r="FC247" s="175"/>
      <c r="FD247" s="175"/>
      <c r="FE247" s="174"/>
      <c r="FF247" s="174"/>
      <c r="FG247" s="174"/>
      <c r="FH247" s="174"/>
      <c r="FI247" s="174"/>
      <c r="FJ247" s="174"/>
      <c r="FK247" s="208"/>
    </row>
    <row r="248" spans="101:167" ht="24.75" customHeight="1" x14ac:dyDescent="0.3">
      <c r="CW248" s="175"/>
      <c r="CX248" s="208"/>
      <c r="DE248" s="174"/>
      <c r="DF248" s="174"/>
      <c r="DG248" s="174"/>
      <c r="DH248" s="174"/>
      <c r="DI248" s="174"/>
      <c r="DJ248" s="174"/>
      <c r="DK248" s="208"/>
      <c r="DN248" s="174"/>
      <c r="DO248" s="175"/>
      <c r="DP248" s="175"/>
      <c r="DQ248" s="175"/>
      <c r="DR248" s="174"/>
      <c r="DS248" s="174"/>
      <c r="DT248" s="174"/>
      <c r="DU248" s="174"/>
      <c r="DV248" s="174"/>
      <c r="DW248" s="174"/>
      <c r="DX248" s="208"/>
      <c r="EA248" s="174"/>
      <c r="EB248" s="175"/>
      <c r="EC248" s="175"/>
      <c r="ED248" s="175"/>
      <c r="EE248" s="174"/>
      <c r="EF248" s="174"/>
      <c r="EG248" s="174"/>
      <c r="EH248" s="174"/>
      <c r="EI248" s="174"/>
      <c r="EJ248" s="174"/>
      <c r="EK248" s="208"/>
      <c r="EN248" s="174"/>
      <c r="EO248" s="175"/>
      <c r="EP248" s="175"/>
      <c r="EQ248" s="175"/>
      <c r="ER248" s="175"/>
      <c r="ES248" s="175"/>
      <c r="ET248" s="175"/>
      <c r="EU248" s="175"/>
      <c r="EV248" s="175"/>
      <c r="EW248" s="175"/>
      <c r="EX248" s="208"/>
      <c r="FA248" s="174"/>
      <c r="FB248" s="175"/>
      <c r="FC248" s="175"/>
      <c r="FD248" s="175"/>
      <c r="FE248" s="174"/>
      <c r="FF248" s="174"/>
      <c r="FG248" s="174"/>
      <c r="FH248" s="174"/>
      <c r="FI248" s="174"/>
      <c r="FJ248" s="174"/>
      <c r="FK248" s="208"/>
    </row>
    <row r="249" spans="101:167" ht="24.75" customHeight="1" x14ac:dyDescent="0.3">
      <c r="CW249" s="175"/>
      <c r="CX249" s="208"/>
      <c r="DE249" s="174"/>
      <c r="DF249" s="174"/>
      <c r="DG249" s="174"/>
      <c r="DH249" s="174"/>
      <c r="DI249" s="174"/>
      <c r="DJ249" s="174"/>
      <c r="DK249" s="208"/>
      <c r="DN249" s="174"/>
      <c r="DO249" s="175"/>
      <c r="DP249" s="175"/>
      <c r="DQ249" s="175"/>
      <c r="DR249" s="174"/>
      <c r="DS249" s="174"/>
      <c r="DT249" s="174"/>
      <c r="DU249" s="174"/>
      <c r="DV249" s="174"/>
      <c r="DW249" s="174"/>
      <c r="DX249" s="208"/>
      <c r="EA249" s="174"/>
      <c r="EB249" s="175"/>
      <c r="EC249" s="175"/>
      <c r="ED249" s="175"/>
      <c r="EE249" s="174"/>
      <c r="EF249" s="174"/>
      <c r="EG249" s="174"/>
      <c r="EH249" s="174"/>
      <c r="EI249" s="174"/>
      <c r="EJ249" s="174"/>
      <c r="EK249" s="208"/>
      <c r="EN249" s="174"/>
      <c r="EO249" s="175"/>
      <c r="EP249" s="175"/>
      <c r="EQ249" s="175"/>
      <c r="ER249" s="175"/>
      <c r="ES249" s="175"/>
      <c r="ET249" s="175"/>
      <c r="EU249" s="175"/>
      <c r="EV249" s="175"/>
      <c r="EW249" s="175"/>
      <c r="EX249" s="208"/>
      <c r="FA249" s="174"/>
      <c r="FB249" s="175"/>
      <c r="FC249" s="175"/>
      <c r="FD249" s="175"/>
      <c r="FE249" s="174"/>
      <c r="FF249" s="174"/>
      <c r="FG249" s="174"/>
      <c r="FH249" s="174"/>
      <c r="FI249" s="174"/>
      <c r="FJ249" s="174"/>
      <c r="FK249" s="208"/>
    </row>
    <row r="250" spans="101:167" ht="24.75" customHeight="1" x14ac:dyDescent="0.3">
      <c r="CW250" s="175"/>
      <c r="CX250" s="208"/>
      <c r="DE250" s="174"/>
      <c r="DF250" s="174"/>
      <c r="DG250" s="174"/>
      <c r="DH250" s="174"/>
      <c r="DI250" s="174"/>
      <c r="DJ250" s="174"/>
      <c r="DK250" s="208"/>
      <c r="DN250" s="174"/>
      <c r="DO250" s="175"/>
      <c r="DP250" s="175"/>
      <c r="DQ250" s="175"/>
      <c r="DR250" s="174"/>
      <c r="DS250" s="174"/>
      <c r="DT250" s="174"/>
      <c r="DU250" s="174"/>
      <c r="DV250" s="174"/>
      <c r="DW250" s="174"/>
      <c r="DX250" s="208"/>
      <c r="EA250" s="174"/>
      <c r="EB250" s="175"/>
      <c r="EC250" s="175"/>
      <c r="ED250" s="175"/>
      <c r="EE250" s="174"/>
      <c r="EF250" s="174"/>
      <c r="EG250" s="174"/>
      <c r="EH250" s="174"/>
      <c r="EI250" s="174"/>
      <c r="EJ250" s="174"/>
      <c r="EK250" s="208"/>
      <c r="EN250" s="174"/>
      <c r="EO250" s="175"/>
      <c r="EP250" s="175"/>
      <c r="EQ250" s="175"/>
      <c r="ER250" s="175"/>
      <c r="ES250" s="175"/>
      <c r="ET250" s="175"/>
      <c r="EU250" s="175"/>
      <c r="EV250" s="175"/>
      <c r="EW250" s="175"/>
      <c r="EX250" s="208"/>
      <c r="FA250" s="174"/>
      <c r="FB250" s="175"/>
      <c r="FC250" s="175"/>
      <c r="FD250" s="175"/>
      <c r="FE250" s="174"/>
      <c r="FF250" s="174"/>
      <c r="FG250" s="174"/>
      <c r="FH250" s="174"/>
      <c r="FI250" s="174"/>
      <c r="FJ250" s="174"/>
      <c r="FK250" s="208"/>
    </row>
    <row r="251" spans="101:167" ht="24.75" customHeight="1" x14ac:dyDescent="0.3">
      <c r="CW251" s="175"/>
      <c r="CX251" s="208"/>
      <c r="DE251" s="174"/>
      <c r="DF251" s="174"/>
      <c r="DG251" s="174"/>
      <c r="DH251" s="174"/>
      <c r="DI251" s="174"/>
      <c r="DJ251" s="174"/>
      <c r="DK251" s="208"/>
      <c r="DN251" s="174"/>
      <c r="DO251" s="175"/>
      <c r="DP251" s="175"/>
      <c r="DQ251" s="175"/>
      <c r="DR251" s="174"/>
      <c r="DS251" s="174"/>
      <c r="DT251" s="174"/>
      <c r="DU251" s="174"/>
      <c r="DV251" s="174"/>
      <c r="DW251" s="174"/>
      <c r="DX251" s="208"/>
      <c r="EA251" s="174"/>
      <c r="EB251" s="175"/>
      <c r="EC251" s="175"/>
      <c r="ED251" s="175"/>
      <c r="EE251" s="174"/>
      <c r="EF251" s="174"/>
      <c r="EG251" s="174"/>
      <c r="EH251" s="174"/>
      <c r="EI251" s="174"/>
      <c r="EJ251" s="174"/>
      <c r="EK251" s="208"/>
      <c r="EN251" s="174"/>
      <c r="EO251" s="175"/>
      <c r="EP251" s="175"/>
      <c r="EQ251" s="175"/>
      <c r="ER251" s="175"/>
      <c r="ES251" s="175"/>
      <c r="ET251" s="175"/>
      <c r="EU251" s="175"/>
      <c r="EV251" s="175"/>
      <c r="EW251" s="175"/>
      <c r="EX251" s="208"/>
      <c r="FA251" s="174"/>
      <c r="FB251" s="175"/>
      <c r="FC251" s="175"/>
      <c r="FD251" s="175"/>
      <c r="FE251" s="174"/>
      <c r="FF251" s="174"/>
      <c r="FG251" s="174"/>
      <c r="FH251" s="174"/>
      <c r="FI251" s="174"/>
      <c r="FJ251" s="174"/>
      <c r="FK251" s="208"/>
    </row>
    <row r="252" spans="101:167" ht="24.75" customHeight="1" x14ac:dyDescent="0.3">
      <c r="CW252" s="175"/>
      <c r="CX252" s="208"/>
      <c r="DE252" s="174"/>
      <c r="DF252" s="174"/>
      <c r="DG252" s="174"/>
      <c r="DH252" s="174"/>
      <c r="DI252" s="174"/>
      <c r="DJ252" s="174"/>
      <c r="DK252" s="208"/>
      <c r="DN252" s="174"/>
      <c r="DO252" s="175"/>
      <c r="DP252" s="175"/>
      <c r="DQ252" s="175"/>
      <c r="DR252" s="174"/>
      <c r="DS252" s="174"/>
      <c r="DT252" s="174"/>
      <c r="DU252" s="174"/>
      <c r="DV252" s="174"/>
      <c r="DW252" s="174"/>
      <c r="DX252" s="208"/>
      <c r="EA252" s="174"/>
      <c r="EB252" s="175"/>
      <c r="EC252" s="175"/>
      <c r="ED252" s="175"/>
      <c r="EE252" s="174"/>
      <c r="EF252" s="174"/>
      <c r="EG252" s="174"/>
      <c r="EH252" s="174"/>
      <c r="EI252" s="174"/>
      <c r="EJ252" s="174"/>
      <c r="EK252" s="208"/>
      <c r="EN252" s="174"/>
      <c r="EO252" s="175"/>
      <c r="EP252" s="175"/>
      <c r="EQ252" s="175"/>
      <c r="ER252" s="175"/>
      <c r="ES252" s="175"/>
      <c r="ET252" s="175"/>
      <c r="EU252" s="175"/>
      <c r="EV252" s="175"/>
      <c r="EW252" s="175"/>
      <c r="EX252" s="208"/>
      <c r="FA252" s="174"/>
      <c r="FB252" s="175"/>
      <c r="FC252" s="175"/>
      <c r="FD252" s="175"/>
      <c r="FE252" s="174"/>
      <c r="FF252" s="174"/>
      <c r="FG252" s="174"/>
      <c r="FH252" s="174"/>
      <c r="FI252" s="174"/>
      <c r="FJ252" s="174"/>
      <c r="FK252" s="208"/>
    </row>
    <row r="253" spans="101:167" ht="24.75" customHeight="1" x14ac:dyDescent="0.3">
      <c r="CW253" s="175"/>
      <c r="CX253" s="208"/>
      <c r="DE253" s="174"/>
      <c r="DF253" s="174"/>
      <c r="DG253" s="174"/>
      <c r="DH253" s="174"/>
      <c r="DI253" s="174"/>
      <c r="DJ253" s="174"/>
      <c r="DK253" s="208"/>
      <c r="DN253" s="174"/>
      <c r="DO253" s="175"/>
      <c r="DP253" s="175"/>
      <c r="DQ253" s="175"/>
      <c r="DR253" s="174"/>
      <c r="DS253" s="174"/>
      <c r="DT253" s="174"/>
      <c r="DU253" s="174"/>
      <c r="DV253" s="174"/>
      <c r="DW253" s="174"/>
      <c r="DX253" s="208"/>
      <c r="EA253" s="174"/>
      <c r="EB253" s="175"/>
      <c r="EC253" s="175"/>
      <c r="ED253" s="175"/>
      <c r="EE253" s="174"/>
      <c r="EF253" s="174"/>
      <c r="EG253" s="174"/>
      <c r="EH253" s="174"/>
      <c r="EI253" s="174"/>
      <c r="EJ253" s="174"/>
      <c r="EK253" s="208"/>
      <c r="EN253" s="174"/>
      <c r="EO253" s="175"/>
      <c r="EP253" s="175"/>
      <c r="EQ253" s="175"/>
      <c r="ER253" s="175"/>
      <c r="ES253" s="175"/>
      <c r="ET253" s="175"/>
      <c r="EU253" s="175"/>
      <c r="EV253" s="175"/>
      <c r="EW253" s="175"/>
      <c r="EX253" s="208"/>
      <c r="FA253" s="174"/>
      <c r="FB253" s="175"/>
      <c r="FC253" s="175"/>
      <c r="FD253" s="175"/>
      <c r="FE253" s="174"/>
      <c r="FF253" s="174"/>
      <c r="FG253" s="174"/>
      <c r="FH253" s="174"/>
      <c r="FI253" s="174"/>
      <c r="FJ253" s="174"/>
      <c r="FK253" s="208"/>
    </row>
    <row r="254" spans="101:167" ht="24.75" customHeight="1" x14ac:dyDescent="0.3">
      <c r="CW254" s="175"/>
      <c r="CX254" s="208"/>
      <c r="DE254" s="174"/>
      <c r="DF254" s="174"/>
      <c r="DG254" s="174"/>
      <c r="DH254" s="174"/>
      <c r="DI254" s="174"/>
      <c r="DJ254" s="174"/>
      <c r="DK254" s="208"/>
      <c r="DN254" s="174"/>
      <c r="DO254" s="175"/>
      <c r="DP254" s="175"/>
      <c r="DQ254" s="175"/>
      <c r="DR254" s="174"/>
      <c r="DS254" s="174"/>
      <c r="DT254" s="174"/>
      <c r="DU254" s="174"/>
      <c r="DV254" s="174"/>
      <c r="DW254" s="174"/>
      <c r="DX254" s="208"/>
      <c r="EA254" s="174"/>
      <c r="EB254" s="175"/>
      <c r="EC254" s="175"/>
      <c r="ED254" s="175"/>
      <c r="EE254" s="174"/>
      <c r="EF254" s="174"/>
      <c r="EG254" s="174"/>
      <c r="EH254" s="174"/>
      <c r="EI254" s="174"/>
      <c r="EJ254" s="174"/>
      <c r="EK254" s="208"/>
      <c r="EN254" s="174"/>
      <c r="EO254" s="175"/>
      <c r="EP254" s="175"/>
      <c r="EQ254" s="175"/>
      <c r="ER254" s="175"/>
      <c r="ES254" s="175"/>
      <c r="ET254" s="175"/>
      <c r="EU254" s="175"/>
      <c r="EV254" s="175"/>
      <c r="EW254" s="175"/>
      <c r="EX254" s="208"/>
      <c r="FA254" s="174"/>
      <c r="FB254" s="175"/>
      <c r="FC254" s="175"/>
      <c r="FD254" s="175"/>
      <c r="FE254" s="174"/>
      <c r="FF254" s="174"/>
      <c r="FG254" s="174"/>
      <c r="FH254" s="174"/>
      <c r="FI254" s="174"/>
      <c r="FJ254" s="174"/>
      <c r="FK254" s="208"/>
    </row>
    <row r="255" spans="101:167" ht="24.75" customHeight="1" x14ac:dyDescent="0.3">
      <c r="CW255" s="175"/>
      <c r="CX255" s="208"/>
      <c r="DE255" s="174"/>
      <c r="DF255" s="174"/>
      <c r="DG255" s="174"/>
      <c r="DH255" s="174"/>
      <c r="DI255" s="174"/>
      <c r="DJ255" s="174"/>
      <c r="DK255" s="208"/>
      <c r="DN255" s="174"/>
      <c r="DO255" s="175"/>
      <c r="DP255" s="175"/>
      <c r="DQ255" s="175"/>
      <c r="DR255" s="174"/>
      <c r="DS255" s="174"/>
      <c r="DT255" s="174"/>
      <c r="DU255" s="174"/>
      <c r="DV255" s="174"/>
      <c r="DW255" s="174"/>
      <c r="DX255" s="208"/>
      <c r="EA255" s="174"/>
      <c r="EB255" s="175"/>
      <c r="EC255" s="175"/>
      <c r="ED255" s="175"/>
      <c r="EE255" s="174"/>
      <c r="EF255" s="174"/>
      <c r="EG255" s="174"/>
      <c r="EH255" s="174"/>
      <c r="EI255" s="174"/>
      <c r="EJ255" s="174"/>
      <c r="EK255" s="208"/>
      <c r="EN255" s="174"/>
      <c r="EO255" s="175"/>
      <c r="EP255" s="175"/>
      <c r="EQ255" s="175"/>
      <c r="ER255" s="175"/>
      <c r="ES255" s="175"/>
      <c r="ET255" s="175"/>
      <c r="EU255" s="175"/>
      <c r="EV255" s="175"/>
      <c r="EW255" s="175"/>
      <c r="EX255" s="208"/>
      <c r="FA255" s="174"/>
      <c r="FB255" s="175"/>
      <c r="FC255" s="175"/>
      <c r="FD255" s="175"/>
      <c r="FE255" s="174"/>
      <c r="FF255" s="174"/>
      <c r="FG255" s="174"/>
      <c r="FH255" s="174"/>
      <c r="FI255" s="174"/>
      <c r="FJ255" s="174"/>
      <c r="FK255" s="208"/>
    </row>
    <row r="256" spans="101:167" ht="24.75" customHeight="1" x14ac:dyDescent="0.3">
      <c r="CW256" s="175"/>
      <c r="CX256" s="208"/>
      <c r="DE256" s="174"/>
      <c r="DF256" s="174"/>
      <c r="DG256" s="174"/>
      <c r="DH256" s="174"/>
      <c r="DI256" s="174"/>
      <c r="DJ256" s="174"/>
      <c r="DK256" s="208"/>
      <c r="DN256" s="174"/>
      <c r="DO256" s="175"/>
      <c r="DP256" s="175"/>
      <c r="DQ256" s="175"/>
      <c r="DR256" s="174"/>
      <c r="DS256" s="174"/>
      <c r="DT256" s="174"/>
      <c r="DU256" s="174"/>
      <c r="DV256" s="174"/>
      <c r="DW256" s="174"/>
      <c r="DX256" s="208"/>
      <c r="EA256" s="174"/>
      <c r="EB256" s="175"/>
      <c r="EC256" s="175"/>
      <c r="ED256" s="175"/>
      <c r="EE256" s="174"/>
      <c r="EF256" s="174"/>
      <c r="EG256" s="174"/>
      <c r="EH256" s="174"/>
      <c r="EI256" s="174"/>
      <c r="EJ256" s="174"/>
      <c r="EK256" s="208"/>
      <c r="EN256" s="174"/>
      <c r="EO256" s="175"/>
      <c r="EP256" s="175"/>
      <c r="EQ256" s="175"/>
      <c r="ER256" s="175"/>
      <c r="ES256" s="175"/>
      <c r="ET256" s="175"/>
      <c r="EU256" s="175"/>
      <c r="EV256" s="175"/>
      <c r="EW256" s="175"/>
      <c r="EX256" s="208"/>
      <c r="FA256" s="174"/>
      <c r="FB256" s="175"/>
      <c r="FC256" s="175"/>
      <c r="FD256" s="175"/>
      <c r="FE256" s="174"/>
      <c r="FF256" s="174"/>
      <c r="FG256" s="174"/>
      <c r="FH256" s="174"/>
      <c r="FI256" s="174"/>
      <c r="FJ256" s="174"/>
      <c r="FK256" s="208"/>
    </row>
    <row r="257" spans="101:167" ht="24.75" customHeight="1" x14ac:dyDescent="0.3">
      <c r="CW257" s="175"/>
      <c r="CX257" s="208"/>
      <c r="DE257" s="174"/>
      <c r="DF257" s="174"/>
      <c r="DG257" s="174"/>
      <c r="DH257" s="174"/>
      <c r="DI257" s="174"/>
      <c r="DJ257" s="174"/>
      <c r="DK257" s="208"/>
      <c r="DN257" s="174"/>
      <c r="DO257" s="175"/>
      <c r="DP257" s="175"/>
      <c r="DQ257" s="175"/>
      <c r="DR257" s="174"/>
      <c r="DS257" s="174"/>
      <c r="DT257" s="174"/>
      <c r="DU257" s="174"/>
      <c r="DV257" s="174"/>
      <c r="DW257" s="174"/>
      <c r="DX257" s="208"/>
      <c r="EA257" s="174"/>
      <c r="EB257" s="175"/>
      <c r="EC257" s="175"/>
      <c r="ED257" s="175"/>
      <c r="EE257" s="174"/>
      <c r="EF257" s="174"/>
      <c r="EG257" s="174"/>
      <c r="EH257" s="174"/>
      <c r="EI257" s="174"/>
      <c r="EJ257" s="174"/>
      <c r="EK257" s="208"/>
      <c r="EN257" s="174"/>
      <c r="EO257" s="175"/>
      <c r="EP257" s="175"/>
      <c r="EQ257" s="175"/>
      <c r="ER257" s="175"/>
      <c r="ES257" s="175"/>
      <c r="ET257" s="175"/>
      <c r="EU257" s="175"/>
      <c r="EV257" s="175"/>
      <c r="EW257" s="175"/>
      <c r="EX257" s="208"/>
      <c r="FA257" s="174"/>
      <c r="FB257" s="175"/>
      <c r="FC257" s="175"/>
      <c r="FD257" s="175"/>
      <c r="FE257" s="174"/>
      <c r="FF257" s="174"/>
      <c r="FG257" s="174"/>
      <c r="FH257" s="174"/>
      <c r="FI257" s="174"/>
      <c r="FJ257" s="174"/>
      <c r="FK257" s="208"/>
    </row>
    <row r="258" spans="101:167" ht="24.75" customHeight="1" x14ac:dyDescent="0.3">
      <c r="CW258" s="175"/>
      <c r="CX258" s="208"/>
      <c r="DE258" s="174"/>
      <c r="DF258" s="174"/>
      <c r="DG258" s="174"/>
      <c r="DH258" s="174"/>
      <c r="DI258" s="174"/>
      <c r="DJ258" s="174"/>
      <c r="DK258" s="208"/>
      <c r="DN258" s="174"/>
      <c r="DO258" s="175"/>
      <c r="DP258" s="175"/>
      <c r="DQ258" s="175"/>
      <c r="DR258" s="174"/>
      <c r="DS258" s="174"/>
      <c r="DT258" s="174"/>
      <c r="DU258" s="174"/>
      <c r="DV258" s="174"/>
      <c r="DW258" s="174"/>
      <c r="DX258" s="208"/>
      <c r="EA258" s="174"/>
      <c r="EB258" s="175"/>
      <c r="EC258" s="175"/>
      <c r="ED258" s="175"/>
      <c r="EE258" s="174"/>
      <c r="EF258" s="174"/>
      <c r="EG258" s="174"/>
      <c r="EH258" s="174"/>
      <c r="EI258" s="174"/>
      <c r="EJ258" s="174"/>
      <c r="EK258" s="208"/>
      <c r="EN258" s="174"/>
      <c r="EO258" s="175"/>
      <c r="EP258" s="175"/>
      <c r="EQ258" s="175"/>
      <c r="ER258" s="175"/>
      <c r="ES258" s="175"/>
      <c r="ET258" s="175"/>
      <c r="EU258" s="175"/>
      <c r="EV258" s="175"/>
      <c r="EW258" s="175"/>
      <c r="EX258" s="208"/>
      <c r="FA258" s="174"/>
      <c r="FB258" s="175"/>
      <c r="FC258" s="175"/>
      <c r="FD258" s="175"/>
      <c r="FE258" s="174"/>
      <c r="FF258" s="174"/>
      <c r="FG258" s="174"/>
      <c r="FH258" s="174"/>
      <c r="FI258" s="174"/>
      <c r="FJ258" s="174"/>
      <c r="FK258" s="208"/>
    </row>
    <row r="259" spans="101:167" ht="24.75" customHeight="1" x14ac:dyDescent="0.3">
      <c r="CW259" s="175"/>
      <c r="CX259" s="208"/>
      <c r="DE259" s="174"/>
      <c r="DF259" s="174"/>
      <c r="DG259" s="174"/>
      <c r="DH259" s="174"/>
      <c r="DI259" s="174"/>
      <c r="DJ259" s="174"/>
      <c r="DK259" s="208"/>
      <c r="DN259" s="174"/>
      <c r="DO259" s="175"/>
      <c r="DP259" s="175"/>
      <c r="DQ259" s="175"/>
      <c r="DR259" s="174"/>
      <c r="DS259" s="174"/>
      <c r="DT259" s="174"/>
      <c r="DU259" s="174"/>
      <c r="DV259" s="174"/>
      <c r="DW259" s="174"/>
      <c r="DX259" s="208"/>
      <c r="EA259" s="174"/>
      <c r="EB259" s="175"/>
      <c r="EC259" s="175"/>
      <c r="ED259" s="175"/>
      <c r="EE259" s="174"/>
      <c r="EF259" s="174"/>
      <c r="EG259" s="174"/>
      <c r="EH259" s="174"/>
      <c r="EI259" s="174"/>
      <c r="EJ259" s="174"/>
      <c r="EK259" s="208"/>
      <c r="EN259" s="174"/>
      <c r="EO259" s="175"/>
      <c r="EP259" s="175"/>
      <c r="EQ259" s="175"/>
      <c r="ER259" s="175"/>
      <c r="ES259" s="175"/>
      <c r="ET259" s="175"/>
      <c r="EU259" s="175"/>
      <c r="EV259" s="175"/>
      <c r="EW259" s="175"/>
      <c r="EX259" s="208"/>
      <c r="FA259" s="174"/>
      <c r="FB259" s="175"/>
      <c r="FC259" s="175"/>
      <c r="FD259" s="175"/>
      <c r="FE259" s="174"/>
      <c r="FF259" s="174"/>
      <c r="FG259" s="174"/>
      <c r="FH259" s="174"/>
      <c r="FI259" s="174"/>
      <c r="FJ259" s="174"/>
      <c r="FK259" s="208"/>
    </row>
    <row r="260" spans="101:167" ht="19.5" customHeight="1" x14ac:dyDescent="0.3">
      <c r="CW260" s="175"/>
      <c r="CX260" s="208"/>
      <c r="DE260" s="174"/>
      <c r="DF260" s="174"/>
      <c r="DG260" s="174"/>
      <c r="DH260" s="174"/>
      <c r="DI260" s="174"/>
      <c r="DJ260" s="174"/>
      <c r="DK260" s="208"/>
      <c r="DN260" s="174"/>
      <c r="DO260" s="175"/>
      <c r="DP260" s="175"/>
      <c r="DQ260" s="175"/>
      <c r="DR260" s="174"/>
      <c r="DS260" s="174"/>
      <c r="DT260" s="174"/>
      <c r="DU260" s="174"/>
      <c r="DV260" s="174"/>
      <c r="DW260" s="174"/>
      <c r="DX260" s="208"/>
      <c r="EA260" s="174"/>
      <c r="EB260" s="175"/>
      <c r="EC260" s="175"/>
      <c r="ED260" s="175"/>
      <c r="EE260" s="174"/>
      <c r="EF260" s="174"/>
      <c r="EG260" s="174"/>
      <c r="EH260" s="174"/>
      <c r="EI260" s="174"/>
      <c r="EJ260" s="174"/>
      <c r="EK260" s="208"/>
      <c r="EN260" s="174"/>
      <c r="EO260" s="175"/>
      <c r="EP260" s="175"/>
      <c r="EQ260" s="175"/>
      <c r="ER260" s="175"/>
      <c r="ES260" s="175"/>
      <c r="ET260" s="175"/>
      <c r="EU260" s="175"/>
      <c r="EV260" s="175"/>
      <c r="EW260" s="175"/>
      <c r="EX260" s="208"/>
      <c r="FA260" s="174"/>
      <c r="FB260" s="175"/>
      <c r="FC260" s="175"/>
      <c r="FD260" s="175"/>
      <c r="FE260" s="174"/>
      <c r="FF260" s="174"/>
      <c r="FG260" s="174"/>
      <c r="FH260" s="174"/>
      <c r="FI260" s="174"/>
      <c r="FJ260" s="174"/>
      <c r="FK260" s="208"/>
    </row>
    <row r="261" spans="101:167" ht="19.5" customHeight="1" x14ac:dyDescent="0.3">
      <c r="CW261" s="175"/>
      <c r="CX261" s="208"/>
      <c r="DE261" s="174"/>
      <c r="DF261" s="174"/>
      <c r="DG261" s="174"/>
      <c r="DH261" s="174"/>
      <c r="DI261" s="174"/>
      <c r="DJ261" s="174"/>
      <c r="DK261" s="208"/>
      <c r="DN261" s="174"/>
      <c r="DO261" s="175"/>
      <c r="DP261" s="175"/>
      <c r="DQ261" s="175"/>
      <c r="DR261" s="174"/>
      <c r="DS261" s="174"/>
      <c r="DT261" s="174"/>
      <c r="DU261" s="174"/>
      <c r="DV261" s="174"/>
      <c r="DW261" s="174"/>
      <c r="DX261" s="208"/>
      <c r="EA261" s="174"/>
      <c r="EB261" s="175"/>
      <c r="EC261" s="175"/>
      <c r="ED261" s="175"/>
      <c r="EE261" s="174"/>
      <c r="EF261" s="174"/>
      <c r="EG261" s="174"/>
      <c r="EH261" s="174"/>
      <c r="EI261" s="174"/>
      <c r="EJ261" s="174"/>
      <c r="EK261" s="208"/>
      <c r="EN261" s="174"/>
      <c r="EO261" s="175"/>
      <c r="EP261" s="175"/>
      <c r="EQ261" s="175"/>
      <c r="ER261" s="175"/>
      <c r="ES261" s="175"/>
      <c r="ET261" s="175"/>
      <c r="EU261" s="175"/>
      <c r="EV261" s="175"/>
      <c r="EW261" s="175"/>
      <c r="EX261" s="208"/>
      <c r="FA261" s="174"/>
      <c r="FB261" s="175"/>
      <c r="FC261" s="175"/>
      <c r="FD261" s="175"/>
      <c r="FE261" s="174"/>
      <c r="FF261" s="174"/>
      <c r="FG261" s="174"/>
      <c r="FH261" s="174"/>
      <c r="FI261" s="174"/>
      <c r="FJ261" s="174"/>
      <c r="FK261" s="208"/>
    </row>
    <row r="262" spans="101:167" ht="19.5" customHeight="1" x14ac:dyDescent="0.3">
      <c r="CW262" s="175"/>
      <c r="CX262" s="208"/>
      <c r="DE262" s="174"/>
      <c r="DF262" s="174"/>
      <c r="DG262" s="174"/>
      <c r="DH262" s="174"/>
      <c r="DI262" s="174"/>
      <c r="DJ262" s="174"/>
      <c r="DK262" s="208"/>
      <c r="DN262" s="174"/>
      <c r="DO262" s="175"/>
      <c r="DP262" s="175"/>
      <c r="DQ262" s="175"/>
      <c r="DR262" s="174"/>
      <c r="DS262" s="174"/>
      <c r="DT262" s="174"/>
      <c r="DU262" s="174"/>
      <c r="DV262" s="174"/>
      <c r="DW262" s="174"/>
      <c r="DX262" s="208"/>
      <c r="EA262" s="174"/>
      <c r="EB262" s="175"/>
      <c r="EC262" s="175"/>
      <c r="ED262" s="175"/>
      <c r="EE262" s="174"/>
      <c r="EF262" s="174"/>
      <c r="EG262" s="174"/>
      <c r="EH262" s="174"/>
      <c r="EI262" s="174"/>
      <c r="EJ262" s="174"/>
      <c r="EK262" s="208"/>
      <c r="EN262" s="174"/>
      <c r="EO262" s="175"/>
      <c r="EP262" s="175"/>
      <c r="EQ262" s="175"/>
      <c r="ER262" s="175"/>
      <c r="ES262" s="175"/>
      <c r="ET262" s="175"/>
      <c r="EU262" s="175"/>
      <c r="EV262" s="175"/>
      <c r="EW262" s="175"/>
      <c r="EX262" s="208"/>
      <c r="FA262" s="174"/>
      <c r="FB262" s="175"/>
      <c r="FC262" s="175"/>
      <c r="FD262" s="175"/>
      <c r="FE262" s="174"/>
      <c r="FF262" s="174"/>
      <c r="FG262" s="174"/>
      <c r="FH262" s="174"/>
      <c r="FI262" s="174"/>
      <c r="FJ262" s="174"/>
      <c r="FK262" s="208"/>
    </row>
    <row r="263" spans="101:167" ht="19.5" customHeight="1" x14ac:dyDescent="0.3">
      <c r="CW263" s="175"/>
      <c r="CX263" s="208"/>
      <c r="DE263" s="174"/>
      <c r="DF263" s="174"/>
      <c r="DG263" s="174"/>
      <c r="DH263" s="174"/>
      <c r="DI263" s="174"/>
      <c r="DJ263" s="174"/>
      <c r="DK263" s="208"/>
      <c r="DN263" s="174"/>
      <c r="DO263" s="175"/>
      <c r="DP263" s="175"/>
      <c r="DQ263" s="175"/>
      <c r="DR263" s="174"/>
      <c r="DS263" s="174"/>
      <c r="DT263" s="174"/>
      <c r="DU263" s="174"/>
      <c r="DV263" s="174"/>
      <c r="DW263" s="174"/>
      <c r="DX263" s="208"/>
      <c r="EA263" s="174"/>
      <c r="EB263" s="175"/>
      <c r="EC263" s="175"/>
      <c r="ED263" s="175"/>
      <c r="EE263" s="174"/>
      <c r="EF263" s="174"/>
      <c r="EG263" s="174"/>
      <c r="EH263" s="174"/>
      <c r="EI263" s="174"/>
      <c r="EJ263" s="174"/>
      <c r="EK263" s="208"/>
      <c r="EN263" s="174"/>
      <c r="EO263" s="175"/>
      <c r="EP263" s="175"/>
      <c r="EQ263" s="175"/>
      <c r="ER263" s="175"/>
      <c r="ES263" s="175"/>
      <c r="ET263" s="175"/>
      <c r="EU263" s="175"/>
      <c r="EV263" s="175"/>
      <c r="EW263" s="175"/>
      <c r="EX263" s="208"/>
      <c r="FA263" s="174"/>
      <c r="FB263" s="175"/>
      <c r="FC263" s="175"/>
      <c r="FD263" s="175"/>
      <c r="FE263" s="174"/>
      <c r="FF263" s="174"/>
      <c r="FG263" s="174"/>
      <c r="FH263" s="174"/>
      <c r="FI263" s="174"/>
      <c r="FJ263" s="174"/>
      <c r="FK263" s="208"/>
    </row>
    <row r="264" spans="101:167" ht="19.5" customHeight="1" x14ac:dyDescent="0.3">
      <c r="CW264" s="175"/>
      <c r="CX264" s="208"/>
      <c r="DE264" s="174"/>
      <c r="DF264" s="174"/>
      <c r="DG264" s="174"/>
      <c r="DH264" s="174"/>
      <c r="DI264" s="174"/>
      <c r="DJ264" s="174"/>
      <c r="DK264" s="208"/>
      <c r="DN264" s="174"/>
      <c r="DO264" s="175"/>
      <c r="DP264" s="175"/>
      <c r="DQ264" s="175"/>
      <c r="DR264" s="174"/>
      <c r="DS264" s="174"/>
      <c r="DT264" s="174"/>
      <c r="DU264" s="174"/>
      <c r="DV264" s="174"/>
      <c r="DW264" s="174"/>
      <c r="DX264" s="208"/>
      <c r="EA264" s="174"/>
      <c r="EB264" s="175"/>
      <c r="EC264" s="175"/>
      <c r="ED264" s="175"/>
      <c r="EE264" s="174"/>
      <c r="EF264" s="174"/>
      <c r="EG264" s="174"/>
      <c r="EH264" s="174"/>
      <c r="EI264" s="174"/>
      <c r="EJ264" s="174"/>
      <c r="EK264" s="208"/>
      <c r="EN264" s="174"/>
      <c r="EO264" s="175"/>
      <c r="EP264" s="175"/>
      <c r="EQ264" s="175"/>
      <c r="ER264" s="175"/>
      <c r="ES264" s="175"/>
      <c r="ET264" s="175"/>
      <c r="EU264" s="175"/>
      <c r="EV264" s="175"/>
      <c r="EW264" s="175"/>
      <c r="EX264" s="208"/>
      <c r="FA264" s="174"/>
      <c r="FB264" s="175"/>
      <c r="FC264" s="175"/>
      <c r="FD264" s="175"/>
      <c r="FE264" s="174"/>
      <c r="FF264" s="174"/>
      <c r="FG264" s="174"/>
      <c r="FH264" s="174"/>
      <c r="FI264" s="174"/>
      <c r="FJ264" s="174"/>
      <c r="FK264" s="208"/>
    </row>
    <row r="265" spans="101:167" ht="19.5" customHeight="1" x14ac:dyDescent="0.3">
      <c r="CW265" s="175"/>
      <c r="CX265" s="208"/>
      <c r="DE265" s="174"/>
      <c r="DF265" s="174"/>
      <c r="DG265" s="174"/>
      <c r="DH265" s="174"/>
      <c r="DI265" s="174"/>
      <c r="DJ265" s="174"/>
      <c r="DK265" s="208"/>
      <c r="DN265" s="174"/>
      <c r="DO265" s="175"/>
      <c r="DP265" s="175"/>
      <c r="DQ265" s="175"/>
      <c r="DR265" s="174"/>
      <c r="DS265" s="174"/>
      <c r="DT265" s="174"/>
      <c r="DU265" s="174"/>
      <c r="DV265" s="174"/>
      <c r="DW265" s="174"/>
      <c r="DX265" s="208"/>
      <c r="EA265" s="174"/>
      <c r="EB265" s="175"/>
      <c r="EC265" s="175"/>
      <c r="ED265" s="175"/>
      <c r="EE265" s="174"/>
      <c r="EF265" s="174"/>
      <c r="EG265" s="174"/>
      <c r="EH265" s="174"/>
      <c r="EI265" s="174"/>
      <c r="EJ265" s="174"/>
      <c r="EK265" s="208"/>
      <c r="EN265" s="174"/>
      <c r="EO265" s="175"/>
      <c r="EP265" s="175"/>
      <c r="EQ265" s="175"/>
      <c r="ER265" s="175"/>
      <c r="ES265" s="175"/>
      <c r="ET265" s="175"/>
      <c r="EU265" s="175"/>
      <c r="EV265" s="175"/>
      <c r="EW265" s="175"/>
      <c r="EX265" s="208"/>
      <c r="FA265" s="174"/>
      <c r="FB265" s="175"/>
      <c r="FC265" s="175"/>
      <c r="FD265" s="175"/>
      <c r="FE265" s="174"/>
      <c r="FF265" s="174"/>
      <c r="FG265" s="174"/>
      <c r="FH265" s="174"/>
      <c r="FI265" s="174"/>
      <c r="FJ265" s="174"/>
      <c r="FK265" s="208"/>
    </row>
    <row r="266" spans="101:167" ht="19.5" customHeight="1" x14ac:dyDescent="0.3">
      <c r="CW266" s="175"/>
      <c r="CX266" s="208"/>
      <c r="DE266" s="174"/>
      <c r="DF266" s="174"/>
      <c r="DG266" s="174"/>
      <c r="DH266" s="174"/>
      <c r="DI266" s="174"/>
      <c r="DJ266" s="174"/>
      <c r="DK266" s="208"/>
      <c r="DN266" s="174"/>
      <c r="DO266" s="175"/>
      <c r="DP266" s="175"/>
      <c r="DQ266" s="175"/>
      <c r="DR266" s="174"/>
      <c r="DS266" s="174"/>
      <c r="DT266" s="174"/>
      <c r="DU266" s="174"/>
      <c r="DV266" s="174"/>
      <c r="DW266" s="174"/>
      <c r="DX266" s="208"/>
      <c r="EA266" s="174"/>
      <c r="EB266" s="175"/>
      <c r="EC266" s="175"/>
      <c r="ED266" s="175"/>
      <c r="EE266" s="174"/>
      <c r="EF266" s="174"/>
      <c r="EG266" s="174"/>
      <c r="EH266" s="174"/>
      <c r="EI266" s="174"/>
      <c r="EJ266" s="174"/>
      <c r="EK266" s="208"/>
      <c r="EN266" s="174"/>
      <c r="EO266" s="175"/>
      <c r="EP266" s="175"/>
      <c r="EQ266" s="175"/>
      <c r="ER266" s="175"/>
      <c r="ES266" s="175"/>
      <c r="ET266" s="175"/>
      <c r="EU266" s="175"/>
      <c r="EV266" s="175"/>
      <c r="EW266" s="175"/>
      <c r="EX266" s="208"/>
      <c r="FA266" s="174"/>
      <c r="FB266" s="175"/>
      <c r="FC266" s="175"/>
      <c r="FD266" s="175"/>
      <c r="FE266" s="174"/>
      <c r="FF266" s="174"/>
      <c r="FG266" s="174"/>
      <c r="FH266" s="174"/>
      <c r="FI266" s="174"/>
      <c r="FJ266" s="174"/>
      <c r="FK266" s="208"/>
    </row>
    <row r="267" spans="101:167" ht="19.5" customHeight="1" x14ac:dyDescent="0.3">
      <c r="CW267" s="175"/>
      <c r="CX267" s="208"/>
      <c r="DE267" s="174"/>
      <c r="DF267" s="174"/>
      <c r="DG267" s="174"/>
      <c r="DH267" s="174"/>
      <c r="DI267" s="174"/>
      <c r="DJ267" s="174"/>
      <c r="DK267" s="208"/>
      <c r="DN267" s="174"/>
      <c r="DO267" s="175"/>
      <c r="DP267" s="175"/>
      <c r="DQ267" s="175"/>
      <c r="DR267" s="174"/>
      <c r="DS267" s="174"/>
      <c r="DT267" s="174"/>
      <c r="DU267" s="174"/>
      <c r="DV267" s="174"/>
      <c r="DW267" s="174"/>
      <c r="DX267" s="208"/>
      <c r="EA267" s="174"/>
      <c r="EB267" s="175"/>
      <c r="EC267" s="175"/>
      <c r="ED267" s="175"/>
      <c r="EE267" s="174"/>
      <c r="EF267" s="174"/>
      <c r="EG267" s="174"/>
      <c r="EH267" s="174"/>
      <c r="EI267" s="174"/>
      <c r="EJ267" s="174"/>
      <c r="EK267" s="208"/>
      <c r="EN267" s="174"/>
      <c r="EO267" s="175"/>
      <c r="EP267" s="175"/>
      <c r="EQ267" s="175"/>
      <c r="ER267" s="175"/>
      <c r="ES267" s="175"/>
      <c r="ET267" s="175"/>
      <c r="EU267" s="175"/>
      <c r="EV267" s="175"/>
      <c r="EW267" s="175"/>
      <c r="EX267" s="208"/>
      <c r="FA267" s="174"/>
      <c r="FB267" s="175"/>
      <c r="FC267" s="175"/>
      <c r="FD267" s="175"/>
      <c r="FE267" s="174"/>
      <c r="FF267" s="174"/>
      <c r="FG267" s="174"/>
      <c r="FH267" s="174"/>
      <c r="FI267" s="174"/>
      <c r="FJ267" s="174"/>
      <c r="FK267" s="208"/>
    </row>
    <row r="268" spans="101:167" ht="19.5" customHeight="1" x14ac:dyDescent="0.3">
      <c r="CW268" s="175"/>
      <c r="CX268" s="208"/>
      <c r="DE268" s="174"/>
      <c r="DF268" s="174"/>
      <c r="DG268" s="174"/>
      <c r="DH268" s="174"/>
      <c r="DI268" s="174"/>
      <c r="DJ268" s="174"/>
      <c r="DK268" s="208"/>
      <c r="DN268" s="174"/>
      <c r="DO268" s="175"/>
      <c r="DP268" s="175"/>
      <c r="DQ268" s="175"/>
      <c r="DR268" s="174"/>
      <c r="DS268" s="174"/>
      <c r="DT268" s="174"/>
      <c r="DU268" s="174"/>
      <c r="DV268" s="174"/>
      <c r="DW268" s="174"/>
      <c r="DX268" s="208"/>
      <c r="EA268" s="174"/>
      <c r="EB268" s="175"/>
      <c r="EC268" s="175"/>
      <c r="ED268" s="175"/>
      <c r="EE268" s="174"/>
      <c r="EF268" s="174"/>
      <c r="EG268" s="174"/>
      <c r="EH268" s="174"/>
      <c r="EI268" s="174"/>
      <c r="EJ268" s="174"/>
      <c r="EK268" s="208"/>
      <c r="EN268" s="174"/>
      <c r="EO268" s="175"/>
      <c r="EP268" s="175"/>
      <c r="EQ268" s="175"/>
      <c r="ER268" s="175"/>
      <c r="ES268" s="175"/>
      <c r="ET268" s="175"/>
      <c r="EU268" s="175"/>
      <c r="EV268" s="175"/>
      <c r="EW268" s="175"/>
      <c r="EX268" s="208"/>
      <c r="FA268" s="174"/>
      <c r="FB268" s="175"/>
      <c r="FC268" s="175"/>
      <c r="FD268" s="175"/>
      <c r="FE268" s="174"/>
      <c r="FF268" s="174"/>
      <c r="FG268" s="174"/>
      <c r="FH268" s="174"/>
      <c r="FI268" s="174"/>
      <c r="FJ268" s="174"/>
      <c r="FK268" s="208"/>
    </row>
    <row r="269" spans="101:167" ht="19.5" customHeight="1" x14ac:dyDescent="0.3">
      <c r="CW269" s="175"/>
      <c r="CX269" s="208"/>
      <c r="DE269" s="174"/>
      <c r="DF269" s="174"/>
      <c r="DG269" s="174"/>
      <c r="DH269" s="174"/>
      <c r="DI269" s="174"/>
      <c r="DJ269" s="174"/>
      <c r="DK269" s="208"/>
      <c r="DN269" s="174"/>
      <c r="DO269" s="175"/>
      <c r="DP269" s="175"/>
      <c r="DQ269" s="175"/>
      <c r="DR269" s="174"/>
      <c r="DS269" s="174"/>
      <c r="DT269" s="174"/>
      <c r="DU269" s="174"/>
      <c r="DV269" s="174"/>
      <c r="DW269" s="174"/>
      <c r="DX269" s="208"/>
      <c r="EA269" s="174"/>
      <c r="EB269" s="175"/>
      <c r="EC269" s="175"/>
      <c r="ED269" s="175"/>
      <c r="EE269" s="174"/>
      <c r="EF269" s="174"/>
      <c r="EG269" s="174"/>
      <c r="EH269" s="174"/>
      <c r="EI269" s="174"/>
      <c r="EJ269" s="174"/>
      <c r="EK269" s="208"/>
      <c r="EN269" s="174"/>
      <c r="EO269" s="175"/>
      <c r="EP269" s="175"/>
      <c r="EQ269" s="175"/>
      <c r="ER269" s="175"/>
      <c r="ES269" s="175"/>
      <c r="ET269" s="175"/>
      <c r="EU269" s="175"/>
      <c r="EV269" s="175"/>
      <c r="EW269" s="175"/>
      <c r="EX269" s="208"/>
      <c r="FA269" s="174"/>
      <c r="FB269" s="175"/>
      <c r="FC269" s="175"/>
      <c r="FD269" s="175"/>
      <c r="FE269" s="174"/>
      <c r="FF269" s="174"/>
      <c r="FG269" s="174"/>
      <c r="FH269" s="174"/>
      <c r="FI269" s="174"/>
      <c r="FJ269" s="174"/>
      <c r="FK269" s="208"/>
    </row>
    <row r="270" spans="101:167" ht="19.5" customHeight="1" x14ac:dyDescent="0.3">
      <c r="CW270" s="175"/>
      <c r="CX270" s="208"/>
      <c r="DE270" s="174"/>
      <c r="DF270" s="174"/>
      <c r="DG270" s="174"/>
      <c r="DH270" s="174"/>
      <c r="DI270" s="174"/>
      <c r="DJ270" s="174"/>
      <c r="DK270" s="208"/>
      <c r="DN270" s="174"/>
      <c r="DO270" s="175"/>
      <c r="DP270" s="175"/>
      <c r="DQ270" s="175"/>
      <c r="DR270" s="174"/>
      <c r="DS270" s="174"/>
      <c r="DT270" s="174"/>
      <c r="DU270" s="174"/>
      <c r="DV270" s="174"/>
      <c r="DW270" s="174"/>
      <c r="DX270" s="208"/>
      <c r="EA270" s="174"/>
      <c r="EB270" s="175"/>
      <c r="EC270" s="175"/>
      <c r="ED270" s="175"/>
      <c r="EE270" s="174"/>
      <c r="EF270" s="174"/>
      <c r="EG270" s="174"/>
      <c r="EH270" s="174"/>
      <c r="EI270" s="174"/>
      <c r="EJ270" s="174"/>
      <c r="EK270" s="208"/>
      <c r="EN270" s="174"/>
      <c r="EO270" s="175"/>
      <c r="EP270" s="175"/>
      <c r="EQ270" s="175"/>
      <c r="ER270" s="175"/>
      <c r="ES270" s="175"/>
      <c r="ET270" s="175"/>
      <c r="EU270" s="175"/>
      <c r="EV270" s="175"/>
      <c r="EW270" s="175"/>
      <c r="EX270" s="208"/>
      <c r="FA270" s="174"/>
      <c r="FB270" s="175"/>
      <c r="FC270" s="175"/>
      <c r="FD270" s="175"/>
      <c r="FE270" s="174"/>
      <c r="FF270" s="174"/>
      <c r="FG270" s="174"/>
      <c r="FH270" s="174"/>
      <c r="FI270" s="174"/>
      <c r="FJ270" s="174"/>
      <c r="FK270" s="208"/>
    </row>
    <row r="271" spans="101:167" ht="19.5" customHeight="1" x14ac:dyDescent="0.3">
      <c r="CW271" s="175"/>
      <c r="CX271" s="208"/>
      <c r="DE271" s="174"/>
      <c r="DF271" s="174"/>
      <c r="DG271" s="174"/>
      <c r="DH271" s="174"/>
      <c r="DI271" s="174"/>
      <c r="DJ271" s="174"/>
      <c r="DK271" s="208"/>
      <c r="DN271" s="174"/>
      <c r="DO271" s="175"/>
      <c r="DP271" s="175"/>
      <c r="DQ271" s="175"/>
      <c r="DR271" s="174"/>
      <c r="DS271" s="174"/>
      <c r="DT271" s="174"/>
      <c r="DU271" s="174"/>
      <c r="DV271" s="174"/>
      <c r="DW271" s="174"/>
      <c r="DX271" s="208"/>
      <c r="EA271" s="174"/>
      <c r="EB271" s="175"/>
      <c r="EC271" s="175"/>
      <c r="ED271" s="175"/>
      <c r="EE271" s="174"/>
      <c r="EF271" s="174"/>
      <c r="EG271" s="174"/>
      <c r="EH271" s="174"/>
      <c r="EI271" s="174"/>
      <c r="EJ271" s="174"/>
      <c r="EK271" s="208"/>
      <c r="EN271" s="174"/>
      <c r="EO271" s="175"/>
      <c r="EP271" s="175"/>
      <c r="EQ271" s="175"/>
      <c r="ER271" s="175"/>
      <c r="ES271" s="175"/>
      <c r="ET271" s="175"/>
      <c r="EU271" s="175"/>
      <c r="EV271" s="175"/>
      <c r="EW271" s="175"/>
      <c r="EX271" s="208"/>
      <c r="FA271" s="174"/>
      <c r="FB271" s="175"/>
      <c r="FC271" s="175"/>
      <c r="FD271" s="175"/>
      <c r="FE271" s="174"/>
      <c r="FF271" s="174"/>
      <c r="FG271" s="174"/>
      <c r="FH271" s="174"/>
      <c r="FI271" s="174"/>
      <c r="FJ271" s="174"/>
      <c r="FK271" s="208"/>
    </row>
    <row r="272" spans="101:167" ht="19.5" customHeight="1" x14ac:dyDescent="0.3">
      <c r="CW272" s="175"/>
      <c r="CX272" s="208"/>
      <c r="DE272" s="174"/>
      <c r="DF272" s="174"/>
      <c r="DG272" s="174"/>
      <c r="DH272" s="174"/>
      <c r="DI272" s="174"/>
      <c r="DJ272" s="174"/>
      <c r="DK272" s="208"/>
      <c r="DN272" s="174"/>
      <c r="DO272" s="175"/>
      <c r="DP272" s="175"/>
      <c r="DQ272" s="175"/>
      <c r="DR272" s="174"/>
      <c r="DS272" s="174"/>
      <c r="DT272" s="174"/>
      <c r="DU272" s="174"/>
      <c r="DV272" s="174"/>
      <c r="DW272" s="174"/>
      <c r="DX272" s="208"/>
      <c r="EA272" s="174"/>
      <c r="EB272" s="175"/>
      <c r="EC272" s="175"/>
      <c r="ED272" s="175"/>
      <c r="EE272" s="174"/>
      <c r="EF272" s="174"/>
      <c r="EG272" s="174"/>
      <c r="EH272" s="174"/>
      <c r="EI272" s="174"/>
      <c r="EJ272" s="174"/>
      <c r="EK272" s="208"/>
      <c r="EN272" s="174"/>
      <c r="EO272" s="175"/>
      <c r="EP272" s="175"/>
      <c r="EQ272" s="175"/>
      <c r="ER272" s="175"/>
      <c r="ES272" s="175"/>
      <c r="ET272" s="175"/>
      <c r="EU272" s="175"/>
      <c r="EV272" s="175"/>
      <c r="EW272" s="175"/>
      <c r="EX272" s="208"/>
      <c r="FA272" s="174"/>
      <c r="FB272" s="175"/>
      <c r="FC272" s="175"/>
      <c r="FD272" s="175"/>
      <c r="FE272" s="174"/>
      <c r="FF272" s="174"/>
      <c r="FG272" s="174"/>
      <c r="FH272" s="174"/>
      <c r="FI272" s="174"/>
      <c r="FJ272" s="174"/>
      <c r="FK272" s="208"/>
    </row>
    <row r="273" spans="101:167" ht="19.5" customHeight="1" x14ac:dyDescent="0.3">
      <c r="CW273" s="175"/>
      <c r="CX273" s="208"/>
      <c r="DE273" s="174"/>
      <c r="DF273" s="174"/>
      <c r="DG273" s="174"/>
      <c r="DH273" s="174"/>
      <c r="DI273" s="174"/>
      <c r="DJ273" s="174"/>
      <c r="DK273" s="208"/>
      <c r="DN273" s="174"/>
      <c r="DO273" s="175"/>
      <c r="DP273" s="175"/>
      <c r="DQ273" s="175"/>
      <c r="DR273" s="174"/>
      <c r="DS273" s="174"/>
      <c r="DT273" s="174"/>
      <c r="DU273" s="174"/>
      <c r="DV273" s="174"/>
      <c r="DW273" s="174"/>
      <c r="DX273" s="208"/>
      <c r="EA273" s="174"/>
      <c r="EB273" s="175"/>
      <c r="EC273" s="175"/>
      <c r="ED273" s="175"/>
      <c r="EE273" s="174"/>
      <c r="EF273" s="174"/>
      <c r="EG273" s="174"/>
      <c r="EH273" s="174"/>
      <c r="EI273" s="174"/>
      <c r="EJ273" s="174"/>
      <c r="EK273" s="208"/>
      <c r="EN273" s="174"/>
      <c r="EO273" s="175"/>
      <c r="EP273" s="175"/>
      <c r="EQ273" s="175"/>
      <c r="ER273" s="175"/>
      <c r="ES273" s="175"/>
      <c r="ET273" s="175"/>
      <c r="EU273" s="175"/>
      <c r="EV273" s="175"/>
      <c r="EW273" s="175"/>
      <c r="EX273" s="208"/>
      <c r="FA273" s="174"/>
      <c r="FB273" s="175"/>
      <c r="FC273" s="175"/>
      <c r="FD273" s="175"/>
      <c r="FE273" s="174"/>
      <c r="FF273" s="174"/>
      <c r="FG273" s="174"/>
      <c r="FH273" s="174"/>
      <c r="FI273" s="174"/>
      <c r="FJ273" s="174"/>
      <c r="FK273" s="208"/>
    </row>
    <row r="274" spans="101:167" ht="19.5" customHeight="1" x14ac:dyDescent="0.3">
      <c r="CW274" s="175"/>
      <c r="CX274" s="208"/>
      <c r="DE274" s="174"/>
      <c r="DF274" s="174"/>
      <c r="DG274" s="174"/>
      <c r="DH274" s="174"/>
      <c r="DI274" s="174"/>
      <c r="DJ274" s="174"/>
      <c r="DK274" s="208"/>
      <c r="DN274" s="174"/>
      <c r="DO274" s="175"/>
      <c r="DP274" s="175"/>
      <c r="DQ274" s="175"/>
      <c r="DR274" s="174"/>
      <c r="DS274" s="174"/>
      <c r="DT274" s="174"/>
      <c r="DU274" s="174"/>
      <c r="DV274" s="174"/>
      <c r="DW274" s="174"/>
      <c r="DX274" s="208"/>
      <c r="EA274" s="174"/>
      <c r="EB274" s="175"/>
      <c r="EC274" s="175"/>
      <c r="ED274" s="175"/>
      <c r="EE274" s="174"/>
      <c r="EF274" s="174"/>
      <c r="EG274" s="174"/>
      <c r="EH274" s="174"/>
      <c r="EI274" s="174"/>
      <c r="EJ274" s="174"/>
      <c r="EK274" s="208"/>
      <c r="EN274" s="174"/>
      <c r="EO274" s="175"/>
      <c r="EP274" s="175"/>
      <c r="EQ274" s="175"/>
      <c r="ER274" s="175"/>
      <c r="ES274" s="175"/>
      <c r="ET274" s="175"/>
      <c r="EU274" s="175"/>
      <c r="EV274" s="175"/>
      <c r="EW274" s="175"/>
      <c r="EX274" s="208"/>
      <c r="FA274" s="174"/>
      <c r="FB274" s="175"/>
      <c r="FC274" s="175"/>
      <c r="FD274" s="175"/>
      <c r="FE274" s="174"/>
      <c r="FF274" s="174"/>
      <c r="FG274" s="174"/>
      <c r="FH274" s="174"/>
      <c r="FI274" s="174"/>
      <c r="FJ274" s="174"/>
      <c r="FK274" s="208"/>
    </row>
    <row r="275" spans="101:167" ht="19.5" customHeight="1" x14ac:dyDescent="0.3">
      <c r="CW275" s="175"/>
      <c r="CX275" s="208"/>
      <c r="DE275" s="174"/>
      <c r="DF275" s="174"/>
      <c r="DG275" s="174"/>
      <c r="DH275" s="174"/>
      <c r="DI275" s="174"/>
      <c r="DJ275" s="174"/>
      <c r="DK275" s="208"/>
      <c r="DN275" s="174"/>
      <c r="DO275" s="175"/>
      <c r="DP275" s="175"/>
      <c r="DQ275" s="175"/>
      <c r="DR275" s="174"/>
      <c r="DS275" s="174"/>
      <c r="DT275" s="174"/>
      <c r="DU275" s="174"/>
      <c r="DV275" s="174"/>
      <c r="DW275" s="174"/>
      <c r="DX275" s="208"/>
      <c r="EA275" s="174"/>
      <c r="EB275" s="175"/>
      <c r="EC275" s="175"/>
      <c r="ED275" s="175"/>
      <c r="EE275" s="174"/>
      <c r="EF275" s="174"/>
      <c r="EG275" s="174"/>
      <c r="EH275" s="174"/>
      <c r="EI275" s="174"/>
      <c r="EJ275" s="174"/>
      <c r="EK275" s="208"/>
      <c r="EN275" s="174"/>
      <c r="EO275" s="175"/>
      <c r="EP275" s="175"/>
      <c r="EQ275" s="175"/>
      <c r="ER275" s="175"/>
      <c r="ES275" s="175"/>
      <c r="ET275" s="175"/>
      <c r="EU275" s="175"/>
      <c r="EV275" s="175"/>
      <c r="EW275" s="175"/>
      <c r="EX275" s="208"/>
      <c r="FA275" s="174"/>
      <c r="FB275" s="175"/>
      <c r="FC275" s="175"/>
      <c r="FD275" s="175"/>
      <c r="FE275" s="174"/>
      <c r="FF275" s="174"/>
      <c r="FG275" s="174"/>
      <c r="FH275" s="174"/>
      <c r="FI275" s="174"/>
      <c r="FJ275" s="174"/>
      <c r="FK275" s="208"/>
    </row>
    <row r="276" spans="101:167" ht="19.5" customHeight="1" x14ac:dyDescent="0.3">
      <c r="CW276" s="175"/>
      <c r="CX276" s="208"/>
      <c r="DE276" s="174"/>
      <c r="DF276" s="174"/>
      <c r="DG276" s="174"/>
      <c r="DH276" s="174"/>
      <c r="DI276" s="174"/>
      <c r="DJ276" s="174"/>
      <c r="DK276" s="208"/>
      <c r="DN276" s="174"/>
      <c r="DO276" s="175"/>
      <c r="DP276" s="175"/>
      <c r="DQ276" s="175"/>
      <c r="DR276" s="174"/>
      <c r="DS276" s="174"/>
      <c r="DT276" s="174"/>
      <c r="DU276" s="174"/>
      <c r="DV276" s="174"/>
      <c r="DW276" s="174"/>
      <c r="DX276" s="208"/>
      <c r="EA276" s="174"/>
      <c r="EB276" s="175"/>
      <c r="EC276" s="175"/>
      <c r="ED276" s="175"/>
      <c r="EE276" s="174"/>
      <c r="EF276" s="174"/>
      <c r="EG276" s="174"/>
      <c r="EH276" s="174"/>
      <c r="EI276" s="174"/>
      <c r="EJ276" s="174"/>
      <c r="EK276" s="208"/>
      <c r="EN276" s="174"/>
      <c r="EO276" s="175"/>
      <c r="EP276" s="175"/>
      <c r="EQ276" s="175"/>
      <c r="ER276" s="175"/>
      <c r="ES276" s="175"/>
      <c r="ET276" s="175"/>
      <c r="EU276" s="175"/>
      <c r="EV276" s="175"/>
      <c r="EW276" s="175"/>
      <c r="EX276" s="208"/>
      <c r="FA276" s="174"/>
      <c r="FB276" s="175"/>
      <c r="FC276" s="175"/>
      <c r="FD276" s="175"/>
      <c r="FE276" s="174"/>
      <c r="FF276" s="174"/>
      <c r="FG276" s="174"/>
      <c r="FH276" s="174"/>
      <c r="FI276" s="174"/>
      <c r="FJ276" s="174"/>
      <c r="FK276" s="208"/>
    </row>
    <row r="277" spans="101:167" ht="19.5" customHeight="1" x14ac:dyDescent="0.3">
      <c r="CW277" s="175"/>
      <c r="CX277" s="208"/>
      <c r="DE277" s="174"/>
      <c r="DF277" s="174"/>
      <c r="DG277" s="174"/>
      <c r="DH277" s="174"/>
      <c r="DI277" s="174"/>
      <c r="DJ277" s="174"/>
      <c r="DK277" s="208"/>
      <c r="DN277" s="174"/>
      <c r="DO277" s="175"/>
      <c r="DP277" s="175"/>
      <c r="DQ277" s="175"/>
      <c r="DR277" s="174"/>
      <c r="DS277" s="174"/>
      <c r="DT277" s="174"/>
      <c r="DU277" s="174"/>
      <c r="DV277" s="174"/>
      <c r="DW277" s="174"/>
      <c r="DX277" s="208"/>
      <c r="EA277" s="174"/>
      <c r="EB277" s="175"/>
      <c r="EC277" s="175"/>
      <c r="ED277" s="175"/>
      <c r="EE277" s="174"/>
      <c r="EF277" s="174"/>
      <c r="EG277" s="174"/>
      <c r="EH277" s="174"/>
      <c r="EI277" s="174"/>
      <c r="EJ277" s="174"/>
      <c r="EK277" s="208"/>
      <c r="EN277" s="174"/>
      <c r="EO277" s="175"/>
      <c r="EP277" s="175"/>
      <c r="EQ277" s="175"/>
      <c r="ER277" s="175"/>
      <c r="ES277" s="175"/>
      <c r="ET277" s="175"/>
      <c r="EU277" s="175"/>
      <c r="EV277" s="175"/>
      <c r="EW277" s="175"/>
      <c r="EX277" s="208"/>
      <c r="FA277" s="174"/>
      <c r="FB277" s="175"/>
      <c r="FC277" s="175"/>
      <c r="FD277" s="175"/>
      <c r="FE277" s="174"/>
      <c r="FF277" s="174"/>
      <c r="FG277" s="174"/>
      <c r="FH277" s="174"/>
      <c r="FI277" s="174"/>
      <c r="FJ277" s="174"/>
      <c r="FK277" s="208"/>
    </row>
    <row r="278" spans="101:167" ht="19.5" customHeight="1" x14ac:dyDescent="0.3">
      <c r="CW278" s="175"/>
      <c r="CX278" s="208"/>
      <c r="DE278" s="174"/>
      <c r="DF278" s="174"/>
      <c r="DG278" s="174"/>
      <c r="DH278" s="174"/>
      <c r="DI278" s="174"/>
      <c r="DJ278" s="174"/>
      <c r="DK278" s="208"/>
      <c r="DN278" s="174"/>
      <c r="DO278" s="175"/>
      <c r="DP278" s="175"/>
      <c r="DQ278" s="175"/>
      <c r="DR278" s="174"/>
      <c r="DS278" s="174"/>
      <c r="DT278" s="174"/>
      <c r="DU278" s="174"/>
      <c r="DV278" s="174"/>
      <c r="DW278" s="174"/>
      <c r="DX278" s="208"/>
      <c r="EA278" s="174"/>
      <c r="EB278" s="175"/>
      <c r="EC278" s="175"/>
      <c r="ED278" s="175"/>
      <c r="EE278" s="174"/>
      <c r="EF278" s="174"/>
      <c r="EG278" s="174"/>
      <c r="EH278" s="174"/>
      <c r="EI278" s="174"/>
      <c r="EJ278" s="174"/>
      <c r="EK278" s="208"/>
      <c r="EN278" s="174"/>
      <c r="EO278" s="175"/>
      <c r="EP278" s="175"/>
      <c r="EQ278" s="175"/>
      <c r="ER278" s="175"/>
      <c r="ES278" s="175"/>
      <c r="ET278" s="175"/>
      <c r="EU278" s="175"/>
      <c r="EV278" s="175"/>
      <c r="EW278" s="175"/>
      <c r="EX278" s="208"/>
      <c r="FA278" s="174"/>
      <c r="FB278" s="175"/>
      <c r="FC278" s="175"/>
      <c r="FD278" s="175"/>
      <c r="FE278" s="174"/>
      <c r="FF278" s="174"/>
      <c r="FG278" s="174"/>
      <c r="FH278" s="174"/>
      <c r="FI278" s="174"/>
      <c r="FJ278" s="174"/>
      <c r="FK278" s="208"/>
    </row>
    <row r="279" spans="101:167" ht="19.5" customHeight="1" x14ac:dyDescent="0.3">
      <c r="CW279" s="175"/>
      <c r="CX279" s="208"/>
      <c r="DE279" s="174"/>
      <c r="DF279" s="174"/>
      <c r="DG279" s="174"/>
      <c r="DH279" s="174"/>
      <c r="DI279" s="174"/>
      <c r="DJ279" s="174"/>
      <c r="DK279" s="208"/>
      <c r="DN279" s="174"/>
      <c r="DO279" s="175"/>
      <c r="DP279" s="175"/>
      <c r="DQ279" s="175"/>
      <c r="DR279" s="174"/>
      <c r="DS279" s="174"/>
      <c r="DT279" s="174"/>
      <c r="DU279" s="174"/>
      <c r="DV279" s="174"/>
      <c r="DW279" s="174"/>
      <c r="DX279" s="208"/>
      <c r="EA279" s="174"/>
      <c r="EB279" s="175"/>
      <c r="EC279" s="175"/>
      <c r="ED279" s="175"/>
      <c r="EE279" s="174"/>
      <c r="EF279" s="174"/>
      <c r="EG279" s="174"/>
      <c r="EH279" s="174"/>
      <c r="EI279" s="174"/>
      <c r="EJ279" s="174"/>
      <c r="EK279" s="208"/>
      <c r="EN279" s="174"/>
      <c r="EO279" s="175"/>
      <c r="EP279" s="175"/>
      <c r="EQ279" s="175"/>
      <c r="ER279" s="175"/>
      <c r="ES279" s="175"/>
      <c r="ET279" s="175"/>
      <c r="EU279" s="175"/>
      <c r="EV279" s="175"/>
      <c r="EW279" s="175"/>
      <c r="EX279" s="208"/>
      <c r="FA279" s="174"/>
      <c r="FB279" s="175"/>
      <c r="FC279" s="175"/>
      <c r="FD279" s="175"/>
      <c r="FE279" s="174"/>
      <c r="FF279" s="174"/>
      <c r="FG279" s="174"/>
      <c r="FH279" s="174"/>
      <c r="FI279" s="174"/>
      <c r="FJ279" s="174"/>
      <c r="FK279" s="208"/>
    </row>
    <row r="280" spans="101:167" ht="19.5" customHeight="1" x14ac:dyDescent="0.3"/>
  </sheetData>
  <sheetProtection algorithmName="SHA-512" hashValue="Kem4WFd7t/lMXfpST1C/GGVuVPvRgvXkxvApozv3d1x4agzmYOY3bqOm2HY2KyV90/4D+dGZj3f+MALSCl+ovQ==" saltValue="47fPT0/QBCZRIS5nqYezWw==" spinCount="100000" sheet="1" objects="1" scenarios="1" selectLockedCells="1" sort="0" autoFilter="0"/>
  <customSheetViews>
    <customSheetView guid="{90818CD5-1CF2-4954-93E7-840C994A2AD1}" scale="55" showPageBreaks="1" showGridLines="0" printArea="1" hiddenColumns="1" view="pageBreakPreview">
      <selection activeCell="L14" sqref="L14"/>
      <colBreaks count="5" manualBreakCount="5">
        <brk id="13" min="1" max="58" man="1"/>
        <brk id="26" min="1" max="58" man="1"/>
        <brk id="39" min="1" max="58" man="1"/>
        <brk id="52" min="1" max="58" man="1"/>
        <brk id="65" min="1" max="58" man="1"/>
      </colBreaks>
      <pageMargins left="0" right="0" top="0" bottom="0" header="0.31496062992125984" footer="0.31496062992125984"/>
      <printOptions horizontalCentered="1"/>
      <pageSetup paperSize="9" scale="66" orientation="landscape" r:id="rId1"/>
    </customSheetView>
    <customSheetView guid="{D19304DF-64F7-4161-9FBE-C2B2A4C02684}" scale="55" showPageBreaks="1" showGridLines="0" printArea="1" hiddenColumns="1" view="pageBreakPreview">
      <selection activeCell="L14" sqref="L14"/>
      <colBreaks count="5" manualBreakCount="5">
        <brk id="13" min="1" max="58" man="1"/>
        <brk id="26" min="1" max="58" man="1"/>
        <brk id="39" min="1" max="58" man="1"/>
        <brk id="52" min="1" max="58" man="1"/>
        <brk id="65" min="1" max="58" man="1"/>
      </colBreaks>
      <pageMargins left="0" right="0" top="0" bottom="0" header="0.31496062992125984" footer="0.31496062992125984"/>
      <printOptions horizontalCentered="1"/>
      <pageSetup paperSize="9" scale="66" orientation="landscape" r:id="rId2"/>
    </customSheetView>
    <customSheetView guid="{1098C4A5-C1ED-4CD4-8181-1AF30B0D1BBB}" scale="55" showPageBreaks="1" showGridLines="0" printArea="1" hiddenColumns="1" view="pageBreakPreview" topLeftCell="BL1">
      <selection activeCell="L14" sqref="L14"/>
      <colBreaks count="5" manualBreakCount="5">
        <brk id="13" min="1" max="58" man="1"/>
        <brk id="26" min="1" max="58" man="1"/>
        <brk id="39" min="1" max="58" man="1"/>
        <brk id="52" min="1" max="58" man="1"/>
        <brk id="65" min="1" max="58" man="1"/>
      </colBreaks>
      <pageMargins left="0" right="0" top="0" bottom="0" header="0.31496062992125984" footer="0.31496062992125984"/>
      <printOptions horizontalCentered="1"/>
      <pageSetup paperSize="9" scale="66" orientation="landscape" r:id="rId3"/>
    </customSheetView>
    <customSheetView guid="{2F657D64-8090-44CA-B47E-8240DC328EA8}" scale="55" showPageBreaks="1" showGridLines="0" printArea="1" hiddenColumns="1" view="pageBreakPreview" topLeftCell="BL1">
      <selection activeCell="L14" sqref="L14"/>
      <colBreaks count="5" manualBreakCount="5">
        <brk id="13" min="1" max="58" man="1"/>
        <brk id="26" min="1" max="58" man="1"/>
        <brk id="39" min="1" max="58" man="1"/>
        <brk id="52" min="1" max="58" man="1"/>
        <brk id="65" min="1" max="58" man="1"/>
      </colBreaks>
      <pageMargins left="0" right="0" top="0" bottom="0" header="0.31496062992125984" footer="0.31496062992125984"/>
      <printOptions horizontalCentered="1"/>
      <pageSetup paperSize="9" scale="66" orientation="landscape" r:id="rId4"/>
    </customSheetView>
  </customSheetViews>
  <mergeCells count="173">
    <mergeCell ref="Y11:Y12"/>
    <mergeCell ref="Y79:Y80"/>
    <mergeCell ref="AL11:AL12"/>
    <mergeCell ref="AL79:AL80"/>
    <mergeCell ref="BL11:BL12"/>
    <mergeCell ref="BL79:BL80"/>
    <mergeCell ref="AY11:AY12"/>
    <mergeCell ref="AY79:AY80"/>
    <mergeCell ref="BY11:BY12"/>
    <mergeCell ref="BY79:BY80"/>
    <mergeCell ref="BW79:BW80"/>
    <mergeCell ref="BX79:BX80"/>
    <mergeCell ref="BI79:BI80"/>
    <mergeCell ref="BJ79:BJ80"/>
    <mergeCell ref="BK79:BK80"/>
    <mergeCell ref="BP79:BP80"/>
    <mergeCell ref="BQ79:BQ80"/>
    <mergeCell ref="AD79:AD80"/>
    <mergeCell ref="AW79:AW80"/>
    <mergeCell ref="AX79:AX80"/>
    <mergeCell ref="BC79:BC80"/>
    <mergeCell ref="BD79:BD80"/>
    <mergeCell ref="BF79:BF80"/>
    <mergeCell ref="BG79:BG80"/>
    <mergeCell ref="H11:H12"/>
    <mergeCell ref="U11:U12"/>
    <mergeCell ref="AU11:AU12"/>
    <mergeCell ref="BU11:BU12"/>
    <mergeCell ref="AH11:AH12"/>
    <mergeCell ref="BH11:BH12"/>
    <mergeCell ref="BS79:BS80"/>
    <mergeCell ref="BT79:BT80"/>
    <mergeCell ref="BV79:BV80"/>
    <mergeCell ref="BF77:BK78"/>
    <mergeCell ref="J79:J80"/>
    <mergeCell ref="K79:K80"/>
    <mergeCell ref="P79:P80"/>
    <mergeCell ref="Q79:Q80"/>
    <mergeCell ref="S79:S80"/>
    <mergeCell ref="T79:T80"/>
    <mergeCell ref="BS77:BX78"/>
    <mergeCell ref="BT73:BU74"/>
    <mergeCell ref="D75:H75"/>
    <mergeCell ref="Q75:U75"/>
    <mergeCell ref="AD75:AH75"/>
    <mergeCell ref="AQ75:AU75"/>
    <mergeCell ref="BD75:BH75"/>
    <mergeCell ref="BQ75:BU75"/>
    <mergeCell ref="AP79:AP80"/>
    <mergeCell ref="AQ79:AQ80"/>
    <mergeCell ref="AS79:AS80"/>
    <mergeCell ref="AT79:AT80"/>
    <mergeCell ref="AV79:AV80"/>
    <mergeCell ref="AK79:AK80"/>
    <mergeCell ref="C79:C80"/>
    <mergeCell ref="D79:D80"/>
    <mergeCell ref="F79:F80"/>
    <mergeCell ref="G79:G80"/>
    <mergeCell ref="I79:I80"/>
    <mergeCell ref="AF79:AF80"/>
    <mergeCell ref="AG79:AG80"/>
    <mergeCell ref="AI79:AI80"/>
    <mergeCell ref="AJ79:AJ80"/>
    <mergeCell ref="V79:V80"/>
    <mergeCell ref="W79:W80"/>
    <mergeCell ref="X79:X80"/>
    <mergeCell ref="AC79:AC80"/>
    <mergeCell ref="L79:L80"/>
    <mergeCell ref="C78:D78"/>
    <mergeCell ref="P78:Q78"/>
    <mergeCell ref="AC78:AD78"/>
    <mergeCell ref="AP78:AQ78"/>
    <mergeCell ref="BC78:BD78"/>
    <mergeCell ref="BP78:BQ78"/>
    <mergeCell ref="F77:K78"/>
    <mergeCell ref="S77:X78"/>
    <mergeCell ref="AF77:AK78"/>
    <mergeCell ref="AS77:AX78"/>
    <mergeCell ref="A70:M72"/>
    <mergeCell ref="N70:Z72"/>
    <mergeCell ref="AA70:AM72"/>
    <mergeCell ref="AN70:AZ72"/>
    <mergeCell ref="BN70:BZ72"/>
    <mergeCell ref="D73:F74"/>
    <mergeCell ref="G73:H74"/>
    <mergeCell ref="Q73:S74"/>
    <mergeCell ref="T73:U74"/>
    <mergeCell ref="AD73:AF74"/>
    <mergeCell ref="AG73:AH74"/>
    <mergeCell ref="AQ73:AS74"/>
    <mergeCell ref="AT73:AU74"/>
    <mergeCell ref="BD73:BF74"/>
    <mergeCell ref="BG73:BH74"/>
    <mergeCell ref="BQ73:BS74"/>
    <mergeCell ref="BS11:BS12"/>
    <mergeCell ref="BT11:BT12"/>
    <mergeCell ref="BV11:BV12"/>
    <mergeCell ref="BW11:BW12"/>
    <mergeCell ref="BX11:BX12"/>
    <mergeCell ref="BI11:BI12"/>
    <mergeCell ref="BJ11:BJ12"/>
    <mergeCell ref="BK11:BK12"/>
    <mergeCell ref="BP11:BP12"/>
    <mergeCell ref="BQ11:BQ12"/>
    <mergeCell ref="BR11:BR12"/>
    <mergeCell ref="AG11:AG12"/>
    <mergeCell ref="BC11:BC12"/>
    <mergeCell ref="BD11:BD12"/>
    <mergeCell ref="BE11:BE12"/>
    <mergeCell ref="BF11:BF12"/>
    <mergeCell ref="BG11:BG12"/>
    <mergeCell ref="AS11:AS12"/>
    <mergeCell ref="AT11:AT12"/>
    <mergeCell ref="AV11:AV12"/>
    <mergeCell ref="AW11:AW12"/>
    <mergeCell ref="AX11:AX12"/>
    <mergeCell ref="EN10:EX11"/>
    <mergeCell ref="FA10:FK11"/>
    <mergeCell ref="C9:K10"/>
    <mergeCell ref="P9:X10"/>
    <mergeCell ref="AC9:AK10"/>
    <mergeCell ref="AP9:AX10"/>
    <mergeCell ref="BC9:BK10"/>
    <mergeCell ref="BP9:BX10"/>
    <mergeCell ref="C11:C12"/>
    <mergeCell ref="D11:D12"/>
    <mergeCell ref="E11:E12"/>
    <mergeCell ref="F11:F12"/>
    <mergeCell ref="G11:G12"/>
    <mergeCell ref="CN10:CX11"/>
    <mergeCell ref="DA10:DK11"/>
    <mergeCell ref="DN10:DX11"/>
    <mergeCell ref="S11:S12"/>
    <mergeCell ref="T11:T12"/>
    <mergeCell ref="V11:V12"/>
    <mergeCell ref="W11:W12"/>
    <mergeCell ref="X11:X12"/>
    <mergeCell ref="I11:I12"/>
    <mergeCell ref="J11:J12"/>
    <mergeCell ref="K11:K12"/>
    <mergeCell ref="C3:K4"/>
    <mergeCell ref="D5:H7"/>
    <mergeCell ref="P3:X4"/>
    <mergeCell ref="Q5:U7"/>
    <mergeCell ref="AC3:AK4"/>
    <mergeCell ref="AD5:AH7"/>
    <mergeCell ref="AP3:AX4"/>
    <mergeCell ref="AQ5:AU7"/>
    <mergeCell ref="EA10:EK11"/>
    <mergeCell ref="F8:K8"/>
    <mergeCell ref="P11:P12"/>
    <mergeCell ref="Q11:Q12"/>
    <mergeCell ref="R11:R12"/>
    <mergeCell ref="L11:L12"/>
    <mergeCell ref="AI11:AI12"/>
    <mergeCell ref="AJ11:AJ12"/>
    <mergeCell ref="AK11:AK12"/>
    <mergeCell ref="AP11:AP12"/>
    <mergeCell ref="AQ11:AQ12"/>
    <mergeCell ref="AR11:AR12"/>
    <mergeCell ref="AC11:AC12"/>
    <mergeCell ref="AD11:AD12"/>
    <mergeCell ref="AE11:AE12"/>
    <mergeCell ref="AF11:AF12"/>
    <mergeCell ref="S8:X8"/>
    <mergeCell ref="AF8:AK8"/>
    <mergeCell ref="AS8:AX8"/>
    <mergeCell ref="BF8:BK8"/>
    <mergeCell ref="BS8:BX8"/>
    <mergeCell ref="BP3:BX4"/>
    <mergeCell ref="BQ5:BU7"/>
    <mergeCell ref="BC3:BK4"/>
    <mergeCell ref="BD5:BH7"/>
  </mergeCells>
  <conditionalFormatting sqref="EN144:EX279 DN144:DX279 CN144:CX279 EA144:ED279 DA144:DK279 EK14:EK279 DK14:DK143 FB14:FD279 FK14:FK279 DB14:DD143 CO14:CX143 DO14:DX143 EO14:EX143 EB14:ED143">
    <cfRule type="cellIs" dxfId="38" priority="1" operator="equal">
      <formula>0</formula>
    </cfRule>
  </conditionalFormatting>
  <printOptions horizontalCentered="1"/>
  <pageMargins left="0" right="0" top="0" bottom="0" header="0.31496062992125984" footer="0.31496062992125984"/>
  <pageSetup paperSize="9" scale="63" orientation="landscape" r:id="rId5"/>
  <colBreaks count="5" manualBreakCount="5">
    <brk id="13" min="1" max="30" man="1"/>
    <brk id="26" min="1" max="30" man="1"/>
    <brk id="39" min="1" max="30" man="1"/>
    <brk id="52" min="1" max="30" man="1"/>
    <brk id="65" min="1" max="30" man="1"/>
  </colBreaks>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M290"/>
  <sheetViews>
    <sheetView zoomScale="55" zoomScaleNormal="55" workbookViewId="0">
      <pane xSplit="10" ySplit="6" topLeftCell="AR7" activePane="bottomRight" state="frozen"/>
      <selection pane="topRight" activeCell="K1" sqref="K1"/>
      <selection pane="bottomLeft" activeCell="A7" sqref="A7"/>
      <selection pane="bottomRight" activeCell="BH4" sqref="BH4"/>
    </sheetView>
  </sheetViews>
  <sheetFormatPr defaultColWidth="11.5546875" defaultRowHeight="27" x14ac:dyDescent="0.45"/>
  <cols>
    <col min="1" max="1" width="11.5546875" style="117"/>
    <col min="2" max="2" width="26.6640625" style="117" bestFit="1" customWidth="1"/>
    <col min="3" max="3" width="31.88671875" style="149" customWidth="1"/>
    <col min="4" max="5" width="11.33203125" style="112" customWidth="1"/>
    <col min="6" max="6" width="17" style="112" customWidth="1"/>
    <col min="7" max="7" width="11.33203125" style="112" customWidth="1"/>
    <col min="8" max="8" width="15.5546875" style="112" bestFit="1" customWidth="1"/>
    <col min="9" max="9" width="11.33203125" style="112" customWidth="1"/>
    <col min="10" max="10" width="7.6640625" style="112" bestFit="1" customWidth="1"/>
    <col min="11" max="11" width="8.6640625" style="117" bestFit="1" customWidth="1"/>
    <col min="12" max="16" width="25.44140625" style="117" customWidth="1"/>
    <col min="17" max="29" width="20.6640625" style="117" customWidth="1"/>
    <col min="30" max="30" width="20.6640625" style="112" customWidth="1"/>
    <col min="31" max="33" width="20.6640625" style="117" customWidth="1"/>
    <col min="34" max="34" width="29.33203125" style="117" customWidth="1"/>
    <col min="35" max="38" width="17.44140625" style="117" customWidth="1"/>
    <col min="39" max="43" width="15.5546875" style="117" customWidth="1"/>
    <col min="44" max="44" width="15.88671875" style="117" bestFit="1" customWidth="1"/>
    <col min="45" max="48" width="15.88671875" style="117" customWidth="1"/>
    <col min="49" max="51" width="8.5546875" style="117" customWidth="1"/>
    <col min="52" max="52" width="23.33203125" style="117" customWidth="1"/>
    <col min="53" max="53" width="23.5546875" style="117" customWidth="1"/>
    <col min="54" max="54" width="16.5546875" style="117" customWidth="1"/>
    <col min="55" max="55" width="36.88671875" style="117" customWidth="1"/>
    <col min="56" max="56" width="29" style="150" bestFit="1" customWidth="1"/>
    <col min="57" max="58" width="23.33203125" style="150" customWidth="1"/>
    <col min="59" max="59" width="3" style="117" bestFit="1" customWidth="1"/>
    <col min="60" max="64" width="10" style="117" customWidth="1"/>
    <col min="65" max="65" width="10" style="150" customWidth="1"/>
    <col min="66" max="70" width="10" style="117" customWidth="1"/>
    <col min="71" max="71" width="25.88671875" style="117" customWidth="1"/>
    <col min="72" max="16384" width="11.5546875" style="117"/>
  </cols>
  <sheetData>
    <row r="1" spans="1:91" ht="34.5" customHeight="1" x14ac:dyDescent="0.45">
      <c r="B1" s="120" t="s">
        <v>0</v>
      </c>
      <c r="C1" s="903" t="e">
        <f>'ordem de passagem'!#REF!</f>
        <v>#REF!</v>
      </c>
      <c r="D1" s="903"/>
      <c r="E1" s="903"/>
      <c r="F1" s="903"/>
      <c r="G1" s="903"/>
      <c r="H1" s="903"/>
      <c r="I1" s="903"/>
      <c r="J1" s="903"/>
      <c r="K1" s="903"/>
      <c r="L1" s="903"/>
      <c r="M1" s="903"/>
      <c r="N1" s="903"/>
      <c r="O1" s="903"/>
      <c r="P1" s="903"/>
      <c r="Q1" s="903"/>
      <c r="R1" s="903"/>
      <c r="S1" s="903"/>
      <c r="T1" s="903"/>
      <c r="U1" s="903"/>
      <c r="V1" s="903"/>
      <c r="W1" s="903"/>
      <c r="X1" s="903"/>
      <c r="Y1" s="903"/>
      <c r="Z1" s="903"/>
      <c r="AA1" s="903"/>
      <c r="AB1" s="903"/>
      <c r="AC1" s="903"/>
      <c r="AD1" s="903"/>
      <c r="AE1" s="903"/>
      <c r="AF1" s="903"/>
      <c r="AG1" s="903"/>
      <c r="AH1" s="903"/>
      <c r="AI1" s="903"/>
      <c r="AJ1" s="903"/>
      <c r="AK1" s="903"/>
      <c r="AL1" s="903"/>
      <c r="AM1" s="903"/>
      <c r="AN1" s="903"/>
      <c r="AO1" s="903"/>
      <c r="AP1" s="903"/>
      <c r="AQ1" s="903"/>
      <c r="AR1" s="903"/>
      <c r="AS1" s="903"/>
      <c r="AT1" s="903"/>
      <c r="AU1" s="903"/>
      <c r="AV1" s="903"/>
      <c r="AW1" s="903"/>
      <c r="AX1" s="461"/>
      <c r="AY1" s="321"/>
      <c r="AZ1" s="321"/>
      <c r="BA1" s="321"/>
    </row>
    <row r="2" spans="1:91" ht="34.5" customHeight="1" x14ac:dyDescent="0.45">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W2" s="903"/>
      <c r="AX2" s="461"/>
      <c r="AY2" s="321"/>
      <c r="AZ2" s="321"/>
      <c r="BA2" s="321"/>
    </row>
    <row r="3" spans="1:91" ht="34.5" customHeight="1" x14ac:dyDescent="0.3">
      <c r="AZ3" s="911" t="s">
        <v>292</v>
      </c>
      <c r="BA3" s="911"/>
      <c r="BB3" s="911"/>
      <c r="BD3" s="117"/>
      <c r="BE3" s="117"/>
      <c r="BF3" s="117"/>
      <c r="BM3" s="117"/>
    </row>
    <row r="4" spans="1:91" s="98" customFormat="1" ht="34.5" customHeight="1" x14ac:dyDescent="0.3">
      <c r="B4" s="151" t="s">
        <v>2</v>
      </c>
      <c r="C4" s="325" t="s">
        <v>5</v>
      </c>
      <c r="D4" s="325"/>
      <c r="E4" s="325"/>
      <c r="F4" s="325"/>
      <c r="G4" s="325"/>
      <c r="H4" s="325"/>
      <c r="I4" s="325"/>
      <c r="J4" s="325" t="s">
        <v>7</v>
      </c>
      <c r="K4" s="325" t="s">
        <v>26</v>
      </c>
      <c r="L4" s="325" t="s">
        <v>14</v>
      </c>
      <c r="M4" s="325" t="s">
        <v>15</v>
      </c>
      <c r="N4" s="325" t="s">
        <v>16</v>
      </c>
      <c r="O4" s="325" t="s">
        <v>76</v>
      </c>
      <c r="P4" s="322"/>
      <c r="Q4" s="413" t="s">
        <v>14</v>
      </c>
      <c r="R4" s="414"/>
      <c r="S4" s="414"/>
      <c r="T4" s="415"/>
      <c r="U4" s="323"/>
      <c r="V4" s="904" t="s">
        <v>15</v>
      </c>
      <c r="W4" s="905"/>
      <c r="X4" s="906"/>
      <c r="Y4" s="323"/>
      <c r="Z4" s="904" t="s">
        <v>16</v>
      </c>
      <c r="AA4" s="905"/>
      <c r="AB4" s="906"/>
      <c r="AC4" s="324"/>
      <c r="AD4" s="907" t="s">
        <v>76</v>
      </c>
      <c r="AE4" s="907"/>
      <c r="AF4" s="907"/>
      <c r="AG4" s="325" t="s">
        <v>244</v>
      </c>
      <c r="AH4" s="908" t="s">
        <v>68</v>
      </c>
      <c r="AI4" s="909"/>
      <c r="AJ4" s="909"/>
      <c r="AK4" s="909"/>
      <c r="AL4" s="910"/>
      <c r="AM4" s="908" t="s">
        <v>69</v>
      </c>
      <c r="AN4" s="909"/>
      <c r="AO4" s="909"/>
      <c r="AP4" s="909"/>
      <c r="AQ4" s="910"/>
      <c r="AR4" s="289" t="s">
        <v>18</v>
      </c>
      <c r="AS4" s="289"/>
      <c r="AT4" s="289"/>
      <c r="AU4" s="289"/>
      <c r="AV4" s="289"/>
      <c r="AW4" s="152" t="s">
        <v>34</v>
      </c>
      <c r="AX4" s="464"/>
      <c r="AY4" s="302"/>
      <c r="AZ4" s="302"/>
      <c r="BA4" s="302"/>
      <c r="BH4" s="153">
        <f>COUNTIF(BH7:BH123,0)</f>
        <v>0</v>
      </c>
      <c r="BI4" s="154">
        <f>COUNTIF(BI7:BI123,1)</f>
        <v>0</v>
      </c>
      <c r="BJ4" s="98" t="s">
        <v>39</v>
      </c>
      <c r="BK4" s="98" t="s">
        <v>38</v>
      </c>
      <c r="BL4" s="98" t="s">
        <v>77</v>
      </c>
      <c r="BM4" s="98" t="s">
        <v>78</v>
      </c>
      <c r="BN4" s="98" t="s">
        <v>79</v>
      </c>
      <c r="BO4" s="98" t="s">
        <v>80</v>
      </c>
      <c r="BP4" s="98" t="s">
        <v>81</v>
      </c>
      <c r="BQ4" s="98" t="s">
        <v>82</v>
      </c>
    </row>
    <row r="5" spans="1:91" s="98" customFormat="1" ht="34.5" customHeight="1" x14ac:dyDescent="0.3">
      <c r="B5" s="292"/>
      <c r="C5" s="324"/>
      <c r="D5" s="324"/>
      <c r="E5" s="324"/>
      <c r="F5" s="324"/>
      <c r="G5" s="324"/>
      <c r="H5" s="324"/>
      <c r="I5" s="324"/>
      <c r="J5" s="324"/>
      <c r="K5" s="324"/>
      <c r="L5" s="325" t="s">
        <v>75</v>
      </c>
      <c r="M5" s="325" t="s">
        <v>75</v>
      </c>
      <c r="N5" s="325" t="s">
        <v>75</v>
      </c>
      <c r="O5" s="325" t="s">
        <v>124</v>
      </c>
      <c r="P5" s="322" t="s">
        <v>248</v>
      </c>
      <c r="Q5" s="322" t="s">
        <v>124</v>
      </c>
      <c r="R5" s="323"/>
      <c r="S5" s="323" t="s">
        <v>125</v>
      </c>
      <c r="T5" s="324" t="s">
        <v>74</v>
      </c>
      <c r="U5" s="323" t="s">
        <v>248</v>
      </c>
      <c r="V5" s="322" t="s">
        <v>124</v>
      </c>
      <c r="W5" s="323" t="s">
        <v>125</v>
      </c>
      <c r="X5" s="323" t="s">
        <v>74</v>
      </c>
      <c r="Y5" s="323"/>
      <c r="Z5" s="322" t="s">
        <v>124</v>
      </c>
      <c r="AA5" s="323" t="s">
        <v>125</v>
      </c>
      <c r="AB5" s="324" t="s">
        <v>74</v>
      </c>
      <c r="AC5" s="324" t="s">
        <v>248</v>
      </c>
      <c r="AD5" s="325" t="s">
        <v>124</v>
      </c>
      <c r="AE5" s="325" t="s">
        <v>125</v>
      </c>
      <c r="AF5" s="325" t="s">
        <v>74</v>
      </c>
      <c r="AG5" s="325"/>
      <c r="AH5" s="288"/>
      <c r="AI5" s="288" t="s">
        <v>260</v>
      </c>
      <c r="AJ5" s="288" t="s">
        <v>261</v>
      </c>
      <c r="AK5" s="288" t="s">
        <v>258</v>
      </c>
      <c r="AL5" s="288" t="s">
        <v>259</v>
      </c>
      <c r="AM5" s="288"/>
      <c r="AN5" s="288" t="s">
        <v>260</v>
      </c>
      <c r="AO5" s="288" t="s">
        <v>261</v>
      </c>
      <c r="AP5" s="288" t="s">
        <v>258</v>
      </c>
      <c r="AQ5" s="288" t="s">
        <v>259</v>
      </c>
      <c r="AR5" s="289"/>
      <c r="AS5" s="288" t="s">
        <v>260</v>
      </c>
      <c r="AT5" s="288" t="s">
        <v>261</v>
      </c>
      <c r="AU5" s="288" t="s">
        <v>258</v>
      </c>
      <c r="AV5" s="288" t="s">
        <v>259</v>
      </c>
      <c r="AW5" s="152"/>
      <c r="AX5" s="464"/>
      <c r="AY5" s="302"/>
      <c r="AZ5" s="302" t="s">
        <v>71</v>
      </c>
      <c r="BA5" s="302" t="s">
        <v>22</v>
      </c>
      <c r="BB5" s="98" t="s">
        <v>21</v>
      </c>
      <c r="BH5" s="153"/>
      <c r="BI5" s="154"/>
    </row>
    <row r="6" spans="1:91" s="153" customFormat="1" ht="6.75" customHeight="1" x14ac:dyDescent="0.3">
      <c r="B6" s="155"/>
      <c r="C6" s="156"/>
      <c r="D6" s="156"/>
      <c r="E6" s="156"/>
      <c r="F6" s="156"/>
      <c r="G6" s="156"/>
      <c r="H6" s="156"/>
      <c r="I6" s="156"/>
      <c r="J6" s="156"/>
      <c r="K6" s="156"/>
      <c r="L6" s="157"/>
      <c r="M6" s="157"/>
      <c r="N6" s="157"/>
      <c r="O6" s="157"/>
      <c r="P6" s="157"/>
      <c r="Q6" s="157"/>
      <c r="R6" s="157"/>
      <c r="S6" s="157"/>
      <c r="T6" s="157"/>
      <c r="U6" s="157"/>
      <c r="V6" s="157"/>
      <c r="W6" s="157"/>
      <c r="X6" s="157"/>
      <c r="Y6" s="157"/>
      <c r="Z6" s="157"/>
      <c r="AA6" s="157"/>
      <c r="AB6" s="157"/>
      <c r="AE6" s="304"/>
      <c r="AF6" s="304"/>
      <c r="AG6" s="304"/>
      <c r="AH6" s="157"/>
      <c r="AI6" s="157"/>
      <c r="AJ6" s="157"/>
      <c r="AK6" s="157"/>
      <c r="AL6" s="157"/>
      <c r="AM6" s="157"/>
      <c r="AN6" s="157"/>
      <c r="AO6" s="157"/>
      <c r="AP6" s="157"/>
      <c r="AQ6" s="157"/>
      <c r="AR6" s="158"/>
      <c r="AS6" s="157"/>
      <c r="AT6" s="157"/>
      <c r="AU6" s="157"/>
      <c r="AV6" s="157"/>
      <c r="AW6" s="157"/>
      <c r="AX6" s="465"/>
      <c r="BG6" s="159"/>
      <c r="BJ6" s="159"/>
    </row>
    <row r="7" spans="1:91" ht="27" customHeight="1" x14ac:dyDescent="0.3">
      <c r="A7" s="160">
        <f>'ordem de passagem'!C10</f>
        <v>1</v>
      </c>
      <c r="B7" s="160">
        <f>'ordem de passagem'!D10</f>
        <v>0</v>
      </c>
      <c r="C7" s="160">
        <f>'ordem de passagem'!E10</f>
        <v>0</v>
      </c>
      <c r="D7" s="160">
        <f>'ordem de passagem'!F10</f>
        <v>0</v>
      </c>
      <c r="E7" s="160">
        <f>'ordem de passagem'!H10</f>
        <v>0</v>
      </c>
      <c r="F7" s="160" t="str">
        <f t="shared" ref="F7:F8" si="0">IF(OR(E7="pct",E7="mini",E7="pctM"),"mini","")</f>
        <v/>
      </c>
      <c r="G7" s="160" t="str">
        <f>IF(OR(E7="pct",E7="PCTM",E7="pctt",E7="pctn"),"pct","")</f>
        <v/>
      </c>
      <c r="H7" s="160" t="str">
        <f>IF(OR(E7="pct",E7="mini",E7="PCTM"),"mini","")</f>
        <v/>
      </c>
      <c r="I7" s="160" t="str">
        <f>IF(OR(E7="pct",E7="tapete",E7="PCTT"),"tapete","")</f>
        <v/>
      </c>
      <c r="J7" s="160">
        <f>'ordem de passagem'!G10</f>
        <v>0</v>
      </c>
      <c r="K7" s="160">
        <f>'ordem de passagem'!I10</f>
        <v>0</v>
      </c>
      <c r="L7" s="161">
        <f>IF('mini - salto 1'!AD14="",0,'mini - salto 1'!AD14)</f>
        <v>0</v>
      </c>
      <c r="M7" s="161">
        <f>IF('mini - salto 2'!AD14="",0,'mini - salto 2'!AD14)</f>
        <v>0</v>
      </c>
      <c r="N7" s="161">
        <f>IF('mini - salto 3'!AD14="",0,'mini - salto 3'!AD14)</f>
        <v>0</v>
      </c>
      <c r="O7" s="161">
        <f>IF(tapete!X14="",0,tapete!X14)</f>
        <v>0</v>
      </c>
      <c r="P7" s="161">
        <f>L7+S7-T7</f>
        <v>0</v>
      </c>
      <c r="Q7" s="161">
        <f>L7-T7</f>
        <v>0</v>
      </c>
      <c r="R7" s="161"/>
      <c r="S7" s="161">
        <f>IF('mini - salto 1'!S14="",0,'mini - salto 1'!S14)</f>
        <v>0</v>
      </c>
      <c r="T7" s="161">
        <f>IF('mini - salto 1'!AA14="",0,'mini - salto 1'!AA14)</f>
        <v>0</v>
      </c>
      <c r="U7" s="161">
        <f>M7+W7-X7</f>
        <v>0</v>
      </c>
      <c r="V7" s="161">
        <f t="shared" ref="V7:V38" si="1">M7-X7</f>
        <v>0</v>
      </c>
      <c r="W7" s="294">
        <f>IF('mini - salto 2'!S14="",0,'mini - salto 2'!S14)</f>
        <v>0</v>
      </c>
      <c r="X7" s="161">
        <f>IF('mini - salto 2'!AA14="",0,'mini - salto 2'!AA14)</f>
        <v>0</v>
      </c>
      <c r="Y7" s="161">
        <f>N7+AA7-AB7</f>
        <v>0</v>
      </c>
      <c r="Z7" s="161">
        <f t="shared" ref="Z7:Z38" si="2">N7-AB7</f>
        <v>0</v>
      </c>
      <c r="AA7" s="161">
        <f>IF('mini - salto 3'!S14="",0,'mini - salto 3'!S14)</f>
        <v>0</v>
      </c>
      <c r="AB7" s="161">
        <f>IF('mini - salto 3'!AA14="",0,'mini - salto 3'!AA14)</f>
        <v>0</v>
      </c>
      <c r="AC7" s="305">
        <f>O7+AE7-AF7</f>
        <v>0</v>
      </c>
      <c r="AD7" s="305">
        <f t="shared" ref="AD7:AD38" si="3">O7-AF7</f>
        <v>0</v>
      </c>
      <c r="AE7" s="161">
        <f>IF(tapete!S14="",0,tapete!S14)</f>
        <v>0</v>
      </c>
      <c r="AF7" s="161">
        <f>IF(tapete!T14="",0,tapete!T14)</f>
        <v>0</v>
      </c>
      <c r="AG7" s="161" t="str">
        <f>IFERROR((IF(B7=0,"",IF(OR(E7="pct",E7="pctn",E7="pctt",E7="pctm"),('mini - salto 1'!AF14+'mini - salto 2'!AF14+'mini - salto 3'!AF14)/3+AB7+T7+X7,""))),0)</f>
        <v/>
      </c>
      <c r="AH7" s="307" t="str">
        <f t="shared" ref="AH7:AH38" si="4">IFERROR((IF(B7=0,"",IF(OR(E7="pct",E7="pctn",E7="pctt",E7="pctm"),AG7+O7+AZ7,""))),0)</f>
        <v/>
      </c>
      <c r="AI7" s="468" t="str">
        <f>IF($J7="mas",AH7,"")</f>
        <v/>
      </c>
      <c r="AJ7" s="469" t="str">
        <f>IFERROR(RANK(AI7,$AI$7:AI7,1),"")</f>
        <v/>
      </c>
      <c r="AK7" s="468" t="str">
        <f>IF($J7="fem",AH7,"")</f>
        <v/>
      </c>
      <c r="AL7" s="469" t="str">
        <f>IFERROR(RANK(AK7,$AK$7:AK7,1),"")</f>
        <v/>
      </c>
      <c r="AM7" s="307" t="str">
        <f t="shared" ref="AM7:AM38" si="5">IFERROR((IF(B7=0,"",IF(F7="mini",(L7+M7+N7)+BB7,""))),0)</f>
        <v/>
      </c>
      <c r="AN7" s="468" t="str">
        <f>IF($J7="mas",AM7,"")</f>
        <v/>
      </c>
      <c r="AO7" s="469" t="str">
        <f>IFERROR(RANK(AN7,$AN$7:AN7,1),"")</f>
        <v/>
      </c>
      <c r="AP7" s="468" t="str">
        <f>IF($J7="fem",AM7,"")</f>
        <v/>
      </c>
      <c r="AQ7" s="469" t="str">
        <f>IFERROR(RANK(AP7,$AP$7:AP7,1),"")</f>
        <v/>
      </c>
      <c r="AR7" s="308" t="str">
        <f t="shared" ref="AR7:AR38" si="6">IFERROR((IF(B7=0,"",IF(I7="tapete",(O7+BA7),""))),0)</f>
        <v/>
      </c>
      <c r="AS7" s="468" t="str">
        <f>IF($J7="mas",AR7,"")</f>
        <v/>
      </c>
      <c r="AT7" s="469" t="str">
        <f>IFERROR(RANK(AS7,$AS$7:AS7,1),"")</f>
        <v/>
      </c>
      <c r="AU7" s="468" t="str">
        <f>IF($J7="fem",AR7,"")</f>
        <v/>
      </c>
      <c r="AV7" s="469" t="str">
        <f>IFERROR(RANK(AU7,$AU$7:AU7,1),"")</f>
        <v/>
      </c>
      <c r="AW7" s="115" t="str">
        <f t="shared" ref="AW7:AW38" si="7">IFERROR(RANK(AR7,AR:AR,0),"")</f>
        <v/>
      </c>
      <c r="AX7" s="466"/>
      <c r="AY7" s="303"/>
      <c r="AZ7" s="303">
        <f t="shared" ref="AZ7:AZ38" si="8">(Q7+V7+Z7+AD7)*0.00001+(Z7+AD7)*0.000001+(V7+AD7)*0.0000001+(Q7+AD7)*0.00000001+A7*0.000000001</f>
        <v>1.0000000000000001E-9</v>
      </c>
      <c r="BA7" s="306">
        <f t="shared" ref="BA7:BA38" si="9">IFERROR((AD7*0.00001-AE7*0.0001+A7*0.0000000001),"")</f>
        <v>1E-10</v>
      </c>
      <c r="BB7" s="117">
        <f>(Q7+V7+Z7)*0.00001+Z7*0.000001+V7*0.0000001+Q7*0.000000001+A7*0.0000001</f>
        <v>9.9999999999999995E-8</v>
      </c>
      <c r="BC7" s="902" t="s">
        <v>83</v>
      </c>
      <c r="BD7" s="902" t="s">
        <v>84</v>
      </c>
      <c r="BE7" s="117"/>
      <c r="BF7" s="117"/>
      <c r="BH7" s="162">
        <f t="shared" ref="BH7:BH70" si="10">COUNTBLANK(AW7)</f>
        <v>1</v>
      </c>
      <c r="BI7" s="162">
        <f>COUNTIF(BH7,0)</f>
        <v>0</v>
      </c>
      <c r="BJ7" s="162">
        <f t="shared" ref="BJ7:BJ38" si="11">IF(AND(BI7=1,J7="MAS"),1,0)</f>
        <v>0</v>
      </c>
      <c r="BK7" s="162">
        <f t="shared" ref="BK7:BK38" si="12">IF(AND(BI7=1,J7="FEM"),1,0)</f>
        <v>0</v>
      </c>
      <c r="BL7" s="163">
        <f t="shared" ref="BL7:BL70" si="13">IF(AND($K7=1,$J7="mas"),1,0)</f>
        <v>0</v>
      </c>
      <c r="BM7" s="163">
        <f t="shared" ref="BM7:BM70" si="14">IF(AND($K7=1,$J7="fem"),1,0)</f>
        <v>0</v>
      </c>
      <c r="BN7" s="163">
        <f>IF(AND($K7=2,$J7="mas"),1,0)</f>
        <v>0</v>
      </c>
      <c r="BO7" s="163">
        <f t="shared" ref="BO7:BO70" si="15">IF(AND($K7=2,$J7="fem"),1,0)</f>
        <v>0</v>
      </c>
      <c r="BP7" s="163">
        <f t="shared" ref="BP7:BP70" si="16">IF(AND($K7=3,$J7="mas"),1,0)</f>
        <v>0</v>
      </c>
      <c r="BQ7" s="163">
        <f t="shared" ref="BQ7:BQ70" si="17">IF(AND($K7=3,$J7="fem"),1,0)</f>
        <v>0</v>
      </c>
    </row>
    <row r="8" spans="1:91" ht="27" customHeight="1" x14ac:dyDescent="0.3">
      <c r="A8" s="160">
        <f>'ordem de passagem'!C11</f>
        <v>2</v>
      </c>
      <c r="B8" s="160">
        <f>'ordem de passagem'!D11</f>
        <v>0</v>
      </c>
      <c r="C8" s="160">
        <f>'ordem de passagem'!E11</f>
        <v>0</v>
      </c>
      <c r="D8" s="160">
        <f>'ordem de passagem'!F11</f>
        <v>0</v>
      </c>
      <c r="E8" s="160">
        <f>'ordem de passagem'!H11</f>
        <v>0</v>
      </c>
      <c r="F8" s="160" t="str">
        <f t="shared" si="0"/>
        <v/>
      </c>
      <c r="G8" s="160" t="str">
        <f t="shared" ref="G8:G71" si="18">IF(OR(E8="pct",E8="PCTM",E8="pctt",E8="pctn"),"pct","")</f>
        <v/>
      </c>
      <c r="H8" s="160" t="str">
        <f t="shared" ref="H8:H71" si="19">IF(OR(E8="pct",E8="mini",E8="PCTM"),"mini","")</f>
        <v/>
      </c>
      <c r="I8" s="160" t="str">
        <f t="shared" ref="I8:I71" si="20">IF(OR(E8="pct",E8="tapete",E8="PCTT"),"tapete","")</f>
        <v/>
      </c>
      <c r="J8" s="160">
        <f>'ordem de passagem'!G11</f>
        <v>0</v>
      </c>
      <c r="K8" s="160">
        <f>'ordem de passagem'!I11</f>
        <v>0</v>
      </c>
      <c r="L8" s="161">
        <f>IF('mini - salto 1'!AD15="",0,'mini - salto 1'!AD15)</f>
        <v>0</v>
      </c>
      <c r="M8" s="161">
        <f>IF('mini - salto 2'!AD15="",0,'mini - salto 2'!AD15)</f>
        <v>0</v>
      </c>
      <c r="N8" s="161">
        <f>IF('mini - salto 3'!AD15="",0,'mini - salto 3'!AD15)</f>
        <v>0</v>
      </c>
      <c r="O8" s="161">
        <f>IF(tapete!X15="",0,tapete!X15)</f>
        <v>0</v>
      </c>
      <c r="P8" s="161">
        <f>L8+S8-T8</f>
        <v>0</v>
      </c>
      <c r="Q8" s="161">
        <f t="shared" ref="Q8:Q64" si="21">L8-T8</f>
        <v>0</v>
      </c>
      <c r="R8" s="161"/>
      <c r="S8" s="161">
        <f>IF('mini - salto 1'!S15="",0,'mini - salto 1'!S15)</f>
        <v>0</v>
      </c>
      <c r="T8" s="161">
        <f>IF('mini - salto 1'!AA15="",0,'mini - salto 1'!AA15)</f>
        <v>0</v>
      </c>
      <c r="U8" s="161">
        <f t="shared" ref="U8:U71" si="22">M8+W8-X8</f>
        <v>0</v>
      </c>
      <c r="V8" s="161">
        <f t="shared" si="1"/>
        <v>0</v>
      </c>
      <c r="W8" s="294">
        <f>IF('mini - salto 2'!S15="",0,'mini - salto 2'!S15)</f>
        <v>0</v>
      </c>
      <c r="X8" s="161">
        <f>IF('mini - salto 2'!AA15="",0,'mini - salto 2'!AA15)</f>
        <v>0</v>
      </c>
      <c r="Y8" s="161">
        <f t="shared" ref="Y8:Y71" si="23">N8+AA8-AB8</f>
        <v>0</v>
      </c>
      <c r="Z8" s="161">
        <f t="shared" si="2"/>
        <v>0</v>
      </c>
      <c r="AA8" s="161">
        <f>IF('mini - salto 3'!S15="",0,'mini - salto 3'!S15)</f>
        <v>0</v>
      </c>
      <c r="AB8" s="161">
        <f>IF('mini - salto 3'!AA15="",0,'mini - salto 3'!AA15)</f>
        <v>0</v>
      </c>
      <c r="AC8" s="305">
        <f t="shared" ref="AC8:AC71" si="24">O8+AE8-AF8</f>
        <v>0</v>
      </c>
      <c r="AD8" s="305">
        <f t="shared" si="3"/>
        <v>0</v>
      </c>
      <c r="AE8" s="161">
        <f>IF(tapete!S15="",0,tapete!S15)</f>
        <v>0</v>
      </c>
      <c r="AF8" s="161">
        <f>IF(tapete!T15="",0,tapete!T15)</f>
        <v>0</v>
      </c>
      <c r="AG8" s="161" t="str">
        <f>IFERROR((IF(B8=0,"",IF(OR(E8="pct",E8="pctn",E8="pctt",E8="pctm"),('mini - salto 1'!AF15+'mini - salto 2'!AF15+'mini - salto 3'!AF15)/3+AB8+T8+X8,""))),0)</f>
        <v/>
      </c>
      <c r="AH8" s="307" t="str">
        <f t="shared" si="4"/>
        <v/>
      </c>
      <c r="AI8" s="468" t="str">
        <f t="shared" ref="AI8:AI71" si="25">IF($J8="mas",AH8,"")</f>
        <v/>
      </c>
      <c r="AJ8" s="469" t="str">
        <f>IFERROR(RANK(AI8,$AI$7:AI8,1),"")</f>
        <v/>
      </c>
      <c r="AK8" s="468" t="str">
        <f t="shared" ref="AK8:AK71" si="26">IF($J8="fem",AH8,"")</f>
        <v/>
      </c>
      <c r="AL8" s="469" t="str">
        <f>IFERROR(RANK(AK8,$AK$7:AK8,1),"")</f>
        <v/>
      </c>
      <c r="AM8" s="307" t="str">
        <f t="shared" si="5"/>
        <v/>
      </c>
      <c r="AN8" s="468" t="str">
        <f t="shared" ref="AN8:AN71" si="27">IF($J8="mas",AM8,"")</f>
        <v/>
      </c>
      <c r="AO8" s="469" t="str">
        <f>IFERROR(RANK(AN8,$AN$7:AN8,1),"")</f>
        <v/>
      </c>
      <c r="AP8" s="468" t="str">
        <f t="shared" ref="AP8:AP71" si="28">IF($J8="fem",AM8,"")</f>
        <v/>
      </c>
      <c r="AQ8" s="469" t="str">
        <f>IFERROR(RANK(AP8,$AP$7:AP8,1),"")</f>
        <v/>
      </c>
      <c r="AR8" s="308" t="str">
        <f t="shared" si="6"/>
        <v/>
      </c>
      <c r="AS8" s="468" t="str">
        <f t="shared" ref="AS8:AS71" si="29">IF($J8="mas",AR8,"")</f>
        <v/>
      </c>
      <c r="AT8" s="469" t="str">
        <f>IFERROR(RANK(AS8,$AS$7:AS8,1),"")</f>
        <v/>
      </c>
      <c r="AU8" s="468" t="str">
        <f t="shared" ref="AU8:AU71" si="30">IF($J8="fem",AR8,"")</f>
        <v/>
      </c>
      <c r="AV8" s="469" t="str">
        <f>IFERROR(RANK(AU8,$AU$7:AU8,1),"")</f>
        <v/>
      </c>
      <c r="AW8" s="115" t="str">
        <f t="shared" si="7"/>
        <v/>
      </c>
      <c r="AX8" s="466"/>
      <c r="AY8" s="303"/>
      <c r="AZ8" s="303">
        <f t="shared" si="8"/>
        <v>2.0000000000000001E-9</v>
      </c>
      <c r="BA8" s="306">
        <f t="shared" si="9"/>
        <v>2.0000000000000001E-10</v>
      </c>
      <c r="BB8" s="117">
        <f t="shared" ref="BB8:BB38" si="31">(Q8+V8+Z8)*0.00001+Z8*0.000001+V8*0.0000001+Q8*0.000000001+A8*0.0000001</f>
        <v>1.9999999999999999E-7</v>
      </c>
      <c r="BC8" s="902"/>
      <c r="BD8" s="902"/>
      <c r="BE8" s="117"/>
      <c r="BF8" s="117"/>
      <c r="BH8" s="162">
        <f t="shared" si="10"/>
        <v>1</v>
      </c>
      <c r="BI8" s="162">
        <f t="shared" ref="BI8:BI72" si="32">COUNTIF(BH8,0)</f>
        <v>0</v>
      </c>
      <c r="BJ8" s="162">
        <f t="shared" si="11"/>
        <v>0</v>
      </c>
      <c r="BK8" s="162">
        <f t="shared" si="12"/>
        <v>0</v>
      </c>
      <c r="BL8" s="163">
        <f t="shared" si="13"/>
        <v>0</v>
      </c>
      <c r="BM8" s="163">
        <f t="shared" si="14"/>
        <v>0</v>
      </c>
      <c r="BN8" s="163">
        <f t="shared" ref="BN8:BN70" si="33">IF(AND($K8=2,$J8="mas"),1,0)</f>
        <v>0</v>
      </c>
      <c r="BO8" s="163">
        <f t="shared" si="15"/>
        <v>0</v>
      </c>
      <c r="BP8" s="163">
        <f t="shared" si="16"/>
        <v>0</v>
      </c>
      <c r="BQ8" s="163">
        <f t="shared" si="17"/>
        <v>0</v>
      </c>
    </row>
    <row r="9" spans="1:91" ht="27" customHeight="1" x14ac:dyDescent="0.9">
      <c r="A9" s="160">
        <f>'ordem de passagem'!C12</f>
        <v>3</v>
      </c>
      <c r="B9" s="160">
        <f>'ordem de passagem'!D12</f>
        <v>0</v>
      </c>
      <c r="C9" s="160">
        <f>'ordem de passagem'!E12</f>
        <v>0</v>
      </c>
      <c r="D9" s="160">
        <f>'ordem de passagem'!F12</f>
        <v>0</v>
      </c>
      <c r="E9" s="160">
        <f>'ordem de passagem'!H12</f>
        <v>0</v>
      </c>
      <c r="F9" s="160" t="str">
        <f>IF(OR(E9="pct",E9="mini",E9="pctM"),"mini","")</f>
        <v/>
      </c>
      <c r="G9" s="160" t="str">
        <f t="shared" si="18"/>
        <v/>
      </c>
      <c r="H9" s="160" t="str">
        <f t="shared" si="19"/>
        <v/>
      </c>
      <c r="I9" s="160" t="str">
        <f t="shared" si="20"/>
        <v/>
      </c>
      <c r="J9" s="160">
        <f>'ordem de passagem'!G12</f>
        <v>0</v>
      </c>
      <c r="K9" s="160">
        <f>'ordem de passagem'!I12</f>
        <v>0</v>
      </c>
      <c r="L9" s="161">
        <f>IF('mini - salto 1'!AD16="",0,'mini - salto 1'!AD16)</f>
        <v>0</v>
      </c>
      <c r="M9" s="161">
        <f>IF('mini - salto 2'!AD16="",0,'mini - salto 2'!AD16)</f>
        <v>0</v>
      </c>
      <c r="N9" s="161">
        <f>IF('mini - salto 3'!AD16="",0,'mini - salto 3'!AD16)</f>
        <v>0</v>
      </c>
      <c r="O9" s="161">
        <f>IF(tapete!X16="",0,tapete!X16)</f>
        <v>0</v>
      </c>
      <c r="P9" s="161">
        <f t="shared" ref="P9:P52" si="34">L9+S9-T9</f>
        <v>0</v>
      </c>
      <c r="Q9" s="161">
        <f t="shared" si="21"/>
        <v>0</v>
      </c>
      <c r="R9" s="161"/>
      <c r="S9" s="161">
        <f>IF('mini - salto 1'!S16="",0,'mini - salto 1'!S16)</f>
        <v>0</v>
      </c>
      <c r="T9" s="161">
        <f>IF('mini - salto 1'!AA16="",0,'mini - salto 1'!AA16)</f>
        <v>0</v>
      </c>
      <c r="U9" s="161">
        <f t="shared" si="22"/>
        <v>0</v>
      </c>
      <c r="V9" s="161">
        <f t="shared" si="1"/>
        <v>0</v>
      </c>
      <c r="W9" s="294">
        <f>IF('mini - salto 2'!S16="",0,'mini - salto 2'!S16)</f>
        <v>0</v>
      </c>
      <c r="X9" s="161">
        <f>IF('mini - salto 2'!AA16="",0,'mini - salto 2'!AA16)</f>
        <v>0</v>
      </c>
      <c r="Y9" s="161">
        <f t="shared" si="23"/>
        <v>0</v>
      </c>
      <c r="Z9" s="161">
        <f t="shared" si="2"/>
        <v>0</v>
      </c>
      <c r="AA9" s="161">
        <f>IF('mini - salto 3'!S16="",0,'mini - salto 3'!S16)</f>
        <v>0</v>
      </c>
      <c r="AB9" s="161">
        <f>IF('mini - salto 3'!AA16="",0,'mini - salto 3'!AA16)</f>
        <v>0</v>
      </c>
      <c r="AC9" s="305">
        <f t="shared" si="24"/>
        <v>0</v>
      </c>
      <c r="AD9" s="305">
        <f t="shared" si="3"/>
        <v>0</v>
      </c>
      <c r="AE9" s="161">
        <f>IF(tapete!S16="",0,tapete!S16)</f>
        <v>0</v>
      </c>
      <c r="AF9" s="161">
        <f>IF(tapete!T16="",0,tapete!T16)</f>
        <v>0</v>
      </c>
      <c r="AG9" s="161" t="str">
        <f>IFERROR((IF(B9=0,"",IF(OR(E9="pct",E9="pctn",E9="pctt",E9="pctm"),('mini - salto 1'!AF16+'mini - salto 2'!AF16+'mini - salto 3'!AF16)/3+AB9+T9+X9,""))),0)</f>
        <v/>
      </c>
      <c r="AH9" s="307" t="str">
        <f t="shared" si="4"/>
        <v/>
      </c>
      <c r="AI9" s="468" t="str">
        <f t="shared" si="25"/>
        <v/>
      </c>
      <c r="AJ9" s="469" t="str">
        <f>IFERROR(RANK(AI9,$AI$7:AI9,1),"")</f>
        <v/>
      </c>
      <c r="AK9" s="468" t="str">
        <f t="shared" si="26"/>
        <v/>
      </c>
      <c r="AL9" s="469" t="str">
        <f>IFERROR(RANK(AK9,$AK$7:AK9,1),"")</f>
        <v/>
      </c>
      <c r="AM9" s="307" t="str">
        <f t="shared" si="5"/>
        <v/>
      </c>
      <c r="AN9" s="468" t="str">
        <f t="shared" si="27"/>
        <v/>
      </c>
      <c r="AO9" s="469" t="str">
        <f>IFERROR(RANK(AN9,$AN$7:AN9,1),"")</f>
        <v/>
      </c>
      <c r="AP9" s="468" t="str">
        <f t="shared" si="28"/>
        <v/>
      </c>
      <c r="AQ9" s="469" t="str">
        <f>IFERROR(RANK(AP9,$AP$7:AP9,1),"")</f>
        <v/>
      </c>
      <c r="AR9" s="308" t="str">
        <f t="shared" si="6"/>
        <v/>
      </c>
      <c r="AS9" s="468" t="str">
        <f t="shared" si="29"/>
        <v/>
      </c>
      <c r="AT9" s="469" t="str">
        <f>IFERROR(RANK(AS9,$AS$7:AS9,1),"")</f>
        <v/>
      </c>
      <c r="AU9" s="468" t="str">
        <f t="shared" si="30"/>
        <v/>
      </c>
      <c r="AV9" s="469" t="str">
        <f>IFERROR(RANK(AU9,$AU$7:AU9,1),"")</f>
        <v/>
      </c>
      <c r="AW9" s="115" t="str">
        <f t="shared" si="7"/>
        <v/>
      </c>
      <c r="AX9" s="466"/>
      <c r="AY9" s="303"/>
      <c r="AZ9" s="303">
        <f t="shared" si="8"/>
        <v>3.0000000000000004E-9</v>
      </c>
      <c r="BA9" s="306">
        <f t="shared" si="9"/>
        <v>3E-10</v>
      </c>
      <c r="BB9" s="117">
        <f t="shared" si="31"/>
        <v>2.9999999999999999E-7</v>
      </c>
      <c r="BC9" s="164">
        <f>SUM(BI7:BI123)</f>
        <v>0</v>
      </c>
      <c r="BD9" s="164">
        <f>SUM(BJ7:BJ123)</f>
        <v>0</v>
      </c>
      <c r="BE9" s="117"/>
      <c r="BF9" s="117"/>
      <c r="BH9" s="162">
        <f t="shared" si="10"/>
        <v>1</v>
      </c>
      <c r="BI9" s="162">
        <f t="shared" si="32"/>
        <v>0</v>
      </c>
      <c r="BJ9" s="162">
        <f t="shared" si="11"/>
        <v>0</v>
      </c>
      <c r="BK9" s="162">
        <f t="shared" si="12"/>
        <v>0</v>
      </c>
      <c r="BL9" s="163">
        <f t="shared" si="13"/>
        <v>0</v>
      </c>
      <c r="BM9" s="163">
        <f t="shared" si="14"/>
        <v>0</v>
      </c>
      <c r="BN9" s="163">
        <f t="shared" si="33"/>
        <v>0</v>
      </c>
      <c r="BO9" s="163">
        <f t="shared" si="15"/>
        <v>0</v>
      </c>
      <c r="BP9" s="163">
        <f t="shared" si="16"/>
        <v>0</v>
      </c>
      <c r="BQ9" s="163">
        <f t="shared" si="17"/>
        <v>0</v>
      </c>
    </row>
    <row r="10" spans="1:91" ht="27" customHeight="1" x14ac:dyDescent="0.3">
      <c r="A10" s="160">
        <f>'ordem de passagem'!C13</f>
        <v>4</v>
      </c>
      <c r="B10" s="160">
        <f>'ordem de passagem'!D13</f>
        <v>0</v>
      </c>
      <c r="C10" s="160">
        <f>'ordem de passagem'!E13</f>
        <v>0</v>
      </c>
      <c r="D10" s="160">
        <f>'ordem de passagem'!F13</f>
        <v>0</v>
      </c>
      <c r="E10" s="160">
        <f>'ordem de passagem'!H13</f>
        <v>0</v>
      </c>
      <c r="F10" s="160" t="str">
        <f t="shared" ref="F10:F73" si="35">IF(OR(E10="pct",E10="mini",E10="pctM"),"mini","")</f>
        <v/>
      </c>
      <c r="G10" s="160" t="str">
        <f t="shared" si="18"/>
        <v/>
      </c>
      <c r="H10" s="160" t="str">
        <f t="shared" si="19"/>
        <v/>
      </c>
      <c r="I10" s="160" t="str">
        <f t="shared" si="20"/>
        <v/>
      </c>
      <c r="J10" s="160">
        <f>'ordem de passagem'!G13</f>
        <v>0</v>
      </c>
      <c r="K10" s="160">
        <f>'ordem de passagem'!I13</f>
        <v>0</v>
      </c>
      <c r="L10" s="161">
        <f>IF('mini - salto 1'!AD17="",0,'mini - salto 1'!AD17)</f>
        <v>0</v>
      </c>
      <c r="M10" s="161">
        <f>IF('mini - salto 2'!AD17="",0,'mini - salto 2'!AD17)</f>
        <v>0</v>
      </c>
      <c r="N10" s="161">
        <f>IF('mini - salto 3'!AD17="",0,'mini - salto 3'!AD17)</f>
        <v>0</v>
      </c>
      <c r="O10" s="161">
        <f>IF(tapete!X17="",0,tapete!X17)</f>
        <v>0</v>
      </c>
      <c r="P10" s="161">
        <f t="shared" si="34"/>
        <v>0</v>
      </c>
      <c r="Q10" s="161">
        <f t="shared" si="21"/>
        <v>0</v>
      </c>
      <c r="R10" s="161"/>
      <c r="S10" s="161">
        <f>IF('mini - salto 1'!S17="",0,'mini - salto 1'!S17)</f>
        <v>0</v>
      </c>
      <c r="T10" s="161">
        <f>IF('mini - salto 1'!AA17="",0,'mini - salto 1'!AA17)</f>
        <v>0</v>
      </c>
      <c r="U10" s="161">
        <f t="shared" si="22"/>
        <v>0</v>
      </c>
      <c r="V10" s="161">
        <f t="shared" si="1"/>
        <v>0</v>
      </c>
      <c r="W10" s="294">
        <f>IF('mini - salto 2'!S17="",0,'mini - salto 2'!S17)</f>
        <v>0</v>
      </c>
      <c r="X10" s="161">
        <f>IF('mini - salto 2'!AA17="",0,'mini - salto 2'!AA17)</f>
        <v>0</v>
      </c>
      <c r="Y10" s="161">
        <f t="shared" si="23"/>
        <v>0</v>
      </c>
      <c r="Z10" s="161">
        <f t="shared" si="2"/>
        <v>0</v>
      </c>
      <c r="AA10" s="161">
        <f>IF('mini - salto 3'!S17="",0,'mini - salto 3'!S17)</f>
        <v>0</v>
      </c>
      <c r="AB10" s="161">
        <f>IF('mini - salto 3'!AA17="",0,'mini - salto 3'!AA17)</f>
        <v>0</v>
      </c>
      <c r="AC10" s="305">
        <f t="shared" si="24"/>
        <v>0</v>
      </c>
      <c r="AD10" s="305">
        <f t="shared" si="3"/>
        <v>0</v>
      </c>
      <c r="AE10" s="161">
        <f>IF(tapete!S17="",0,tapete!S17)</f>
        <v>0</v>
      </c>
      <c r="AF10" s="161">
        <f>IF(tapete!T17="",0,tapete!T17)</f>
        <v>0</v>
      </c>
      <c r="AG10" s="161" t="str">
        <f>IFERROR((IF(B10=0,"",IF(OR(E10="pct",E10="pctn",E10="pctt",E10="pctm"),('mini - salto 1'!AF17+'mini - salto 2'!AF17+'mini - salto 3'!AF17)/3+AB10+T10+X10,""))),0)</f>
        <v/>
      </c>
      <c r="AH10" s="307" t="str">
        <f t="shared" si="4"/>
        <v/>
      </c>
      <c r="AI10" s="468" t="str">
        <f t="shared" si="25"/>
        <v/>
      </c>
      <c r="AJ10" s="469" t="str">
        <f>IFERROR(RANK(AI10,$AI$7:AI10,1),"")</f>
        <v/>
      </c>
      <c r="AK10" s="468" t="str">
        <f t="shared" si="26"/>
        <v/>
      </c>
      <c r="AL10" s="469" t="str">
        <f>IFERROR(RANK(AK10,$AK$7:AK10,1),"")</f>
        <v/>
      </c>
      <c r="AM10" s="307" t="str">
        <f t="shared" si="5"/>
        <v/>
      </c>
      <c r="AN10" s="468" t="str">
        <f t="shared" si="27"/>
        <v/>
      </c>
      <c r="AO10" s="469" t="str">
        <f>IFERROR(RANK(AN10,$AN$7:AN10,1),"")</f>
        <v/>
      </c>
      <c r="AP10" s="468" t="str">
        <f t="shared" si="28"/>
        <v/>
      </c>
      <c r="AQ10" s="469" t="str">
        <f>IFERROR(RANK(AP10,$AP$7:AP10,1),"")</f>
        <v/>
      </c>
      <c r="AR10" s="308" t="str">
        <f t="shared" si="6"/>
        <v/>
      </c>
      <c r="AS10" s="468" t="str">
        <f t="shared" si="29"/>
        <v/>
      </c>
      <c r="AT10" s="469" t="str">
        <f>IFERROR(RANK(AS10,$AS$7:AS10,1),"")</f>
        <v/>
      </c>
      <c r="AU10" s="468" t="str">
        <f t="shared" si="30"/>
        <v/>
      </c>
      <c r="AV10" s="469" t="str">
        <f>IFERROR(RANK(AU10,$AU$7:AU10,1),"")</f>
        <v/>
      </c>
      <c r="AW10" s="115" t="str">
        <f t="shared" si="7"/>
        <v/>
      </c>
      <c r="AX10" s="466"/>
      <c r="AY10" s="303"/>
      <c r="AZ10" s="303">
        <f t="shared" si="8"/>
        <v>4.0000000000000002E-9</v>
      </c>
      <c r="BA10" s="306">
        <f t="shared" si="9"/>
        <v>4.0000000000000001E-10</v>
      </c>
      <c r="BB10" s="117">
        <f t="shared" si="31"/>
        <v>3.9999999999999998E-7</v>
      </c>
      <c r="BC10" s="283"/>
      <c r="BD10" s="117"/>
      <c r="BE10" s="117"/>
      <c r="BF10" s="117"/>
      <c r="BH10" s="162">
        <f t="shared" si="10"/>
        <v>1</v>
      </c>
      <c r="BI10" s="162">
        <f t="shared" si="32"/>
        <v>0</v>
      </c>
      <c r="BJ10" s="162">
        <f t="shared" si="11"/>
        <v>0</v>
      </c>
      <c r="BK10" s="162">
        <f t="shared" si="12"/>
        <v>0</v>
      </c>
      <c r="BL10" s="163">
        <f t="shared" si="13"/>
        <v>0</v>
      </c>
      <c r="BM10" s="163">
        <f t="shared" si="14"/>
        <v>0</v>
      </c>
      <c r="BN10" s="163">
        <f t="shared" si="33"/>
        <v>0</v>
      </c>
      <c r="BO10" s="163">
        <f t="shared" si="15"/>
        <v>0</v>
      </c>
      <c r="BP10" s="163">
        <f t="shared" si="16"/>
        <v>0</v>
      </c>
      <c r="BQ10" s="163">
        <f t="shared" si="17"/>
        <v>0</v>
      </c>
    </row>
    <row r="11" spans="1:91" ht="27" customHeight="1" x14ac:dyDescent="0.3">
      <c r="A11" s="160">
        <f>'ordem de passagem'!C14</f>
        <v>5</v>
      </c>
      <c r="B11" s="160">
        <f>'ordem de passagem'!D14</f>
        <v>0</v>
      </c>
      <c r="C11" s="160">
        <f>'ordem de passagem'!E14</f>
        <v>0</v>
      </c>
      <c r="D11" s="160">
        <f>'ordem de passagem'!F14</f>
        <v>0</v>
      </c>
      <c r="E11" s="160">
        <f>'ordem de passagem'!H14</f>
        <v>0</v>
      </c>
      <c r="F11" s="160" t="str">
        <f t="shared" si="35"/>
        <v/>
      </c>
      <c r="G11" s="160" t="str">
        <f t="shared" si="18"/>
        <v/>
      </c>
      <c r="H11" s="160" t="str">
        <f t="shared" si="19"/>
        <v/>
      </c>
      <c r="I11" s="160" t="str">
        <f t="shared" si="20"/>
        <v/>
      </c>
      <c r="J11" s="160">
        <f>'ordem de passagem'!G14</f>
        <v>0</v>
      </c>
      <c r="K11" s="160">
        <f>'ordem de passagem'!I14</f>
        <v>0</v>
      </c>
      <c r="L11" s="161">
        <f>IF('mini - salto 1'!AD18="",0,'mini - salto 1'!AD18)</f>
        <v>0</v>
      </c>
      <c r="M11" s="161">
        <f>IF('mini - salto 2'!AD18="",0,'mini - salto 2'!AD18)</f>
        <v>0</v>
      </c>
      <c r="N11" s="161">
        <f>IF('mini - salto 3'!AD18="",0,'mini - salto 3'!AD18)</f>
        <v>0</v>
      </c>
      <c r="O11" s="161">
        <f>IF(tapete!X18="",0,tapete!X18)</f>
        <v>0</v>
      </c>
      <c r="P11" s="161">
        <f t="shared" si="34"/>
        <v>0</v>
      </c>
      <c r="Q11" s="161">
        <f t="shared" si="21"/>
        <v>0</v>
      </c>
      <c r="R11" s="161"/>
      <c r="S11" s="161">
        <f>IF('mini - salto 1'!S18="",0,'mini - salto 1'!S18)</f>
        <v>0</v>
      </c>
      <c r="T11" s="161">
        <f>IF('mini - salto 1'!AA18="",0,'mini - salto 1'!AA18)</f>
        <v>0</v>
      </c>
      <c r="U11" s="161">
        <f t="shared" si="22"/>
        <v>0</v>
      </c>
      <c r="V11" s="161">
        <f t="shared" si="1"/>
        <v>0</v>
      </c>
      <c r="W11" s="294">
        <f>IF('mini - salto 2'!S18="",0,'mini - salto 2'!S18)</f>
        <v>0</v>
      </c>
      <c r="X11" s="161">
        <f>IF('mini - salto 2'!AA18="",0,'mini - salto 2'!AA18)</f>
        <v>0</v>
      </c>
      <c r="Y11" s="161">
        <f t="shared" si="23"/>
        <v>0</v>
      </c>
      <c r="Z11" s="161">
        <f t="shared" si="2"/>
        <v>0</v>
      </c>
      <c r="AA11" s="161">
        <f>IF('mini - salto 3'!S18="",0,'mini - salto 3'!S18)</f>
        <v>0</v>
      </c>
      <c r="AB11" s="161">
        <f>IF('mini - salto 3'!AA18="",0,'mini - salto 3'!AA18)</f>
        <v>0</v>
      </c>
      <c r="AC11" s="305">
        <f t="shared" si="24"/>
        <v>0</v>
      </c>
      <c r="AD11" s="305">
        <f t="shared" si="3"/>
        <v>0</v>
      </c>
      <c r="AE11" s="161">
        <f>IF(tapete!S18="",0,tapete!S18)</f>
        <v>0</v>
      </c>
      <c r="AF11" s="161">
        <f>IF(tapete!T18="",0,tapete!T18)</f>
        <v>0</v>
      </c>
      <c r="AG11" s="161" t="str">
        <f>IFERROR((IF(B11=0,"",IF(OR(E11="pct",E11="pctn",E11="pctt",E11="pctm"),('mini - salto 1'!AF18+'mini - salto 2'!AF18+'mini - salto 3'!AF18)/3+AB11+T11+X11,""))),0)</f>
        <v/>
      </c>
      <c r="AH11" s="307" t="str">
        <f t="shared" si="4"/>
        <v/>
      </c>
      <c r="AI11" s="468" t="str">
        <f t="shared" si="25"/>
        <v/>
      </c>
      <c r="AJ11" s="469" t="str">
        <f>IFERROR(RANK(AI11,$AI$7:AI11,1),"")</f>
        <v/>
      </c>
      <c r="AK11" s="468" t="str">
        <f t="shared" si="26"/>
        <v/>
      </c>
      <c r="AL11" s="469" t="str">
        <f>IFERROR(RANK(AK11,$AK$7:AK11,1),"")</f>
        <v/>
      </c>
      <c r="AM11" s="307" t="str">
        <f t="shared" si="5"/>
        <v/>
      </c>
      <c r="AN11" s="468" t="str">
        <f t="shared" si="27"/>
        <v/>
      </c>
      <c r="AO11" s="469" t="str">
        <f>IFERROR(RANK(AN11,$AN$7:AN11,1),"")</f>
        <v/>
      </c>
      <c r="AP11" s="468" t="str">
        <f t="shared" si="28"/>
        <v/>
      </c>
      <c r="AQ11" s="469" t="str">
        <f>IFERROR(RANK(AP11,$AP$7:AP11,1),"")</f>
        <v/>
      </c>
      <c r="AR11" s="308" t="str">
        <f t="shared" si="6"/>
        <v/>
      </c>
      <c r="AS11" s="468" t="str">
        <f t="shared" si="29"/>
        <v/>
      </c>
      <c r="AT11" s="469" t="str">
        <f>IFERROR(RANK(AS11,$AS$7:AS11,1),"")</f>
        <v/>
      </c>
      <c r="AU11" s="468" t="str">
        <f t="shared" si="30"/>
        <v/>
      </c>
      <c r="AV11" s="469" t="str">
        <f>IFERROR(RANK(AU11,$AU$7:AU11,1),"")</f>
        <v/>
      </c>
      <c r="AW11" s="115" t="str">
        <f t="shared" si="7"/>
        <v/>
      </c>
      <c r="AX11" s="466"/>
      <c r="AY11" s="303"/>
      <c r="AZ11" s="303">
        <f t="shared" si="8"/>
        <v>5.0000000000000001E-9</v>
      </c>
      <c r="BA11" s="306">
        <f t="shared" si="9"/>
        <v>5.0000000000000003E-10</v>
      </c>
      <c r="BB11" s="117">
        <f t="shared" si="31"/>
        <v>4.9999999999999998E-7</v>
      </c>
      <c r="BD11" s="117"/>
      <c r="BE11" s="117"/>
      <c r="BF11" s="117"/>
      <c r="BH11" s="162">
        <f t="shared" si="10"/>
        <v>1</v>
      </c>
      <c r="BI11" s="162">
        <f t="shared" si="32"/>
        <v>0</v>
      </c>
      <c r="BJ11" s="162">
        <f t="shared" si="11"/>
        <v>0</v>
      </c>
      <c r="BK11" s="162">
        <f t="shared" si="12"/>
        <v>0</v>
      </c>
      <c r="BL11" s="163">
        <f t="shared" si="13"/>
        <v>0</v>
      </c>
      <c r="BM11" s="163">
        <f t="shared" si="14"/>
        <v>0</v>
      </c>
      <c r="BN11" s="163">
        <f t="shared" si="33"/>
        <v>0</v>
      </c>
      <c r="BO11" s="163">
        <f t="shared" si="15"/>
        <v>0</v>
      </c>
      <c r="BP11" s="163">
        <f t="shared" si="16"/>
        <v>0</v>
      </c>
      <c r="BQ11" s="163">
        <f t="shared" si="17"/>
        <v>0</v>
      </c>
    </row>
    <row r="12" spans="1:91" ht="27" customHeight="1" x14ac:dyDescent="0.3">
      <c r="A12" s="160">
        <f>'ordem de passagem'!C15</f>
        <v>6</v>
      </c>
      <c r="B12" s="160">
        <f>'ordem de passagem'!D15</f>
        <v>0</v>
      </c>
      <c r="C12" s="160">
        <f>'ordem de passagem'!E15</f>
        <v>0</v>
      </c>
      <c r="D12" s="160">
        <f>'ordem de passagem'!F15</f>
        <v>0</v>
      </c>
      <c r="E12" s="160">
        <f>'ordem de passagem'!H15</f>
        <v>0</v>
      </c>
      <c r="F12" s="160" t="str">
        <f t="shared" si="35"/>
        <v/>
      </c>
      <c r="G12" s="160" t="str">
        <f t="shared" si="18"/>
        <v/>
      </c>
      <c r="H12" s="160" t="str">
        <f t="shared" si="19"/>
        <v/>
      </c>
      <c r="I12" s="160" t="str">
        <f t="shared" si="20"/>
        <v/>
      </c>
      <c r="J12" s="160">
        <f>'ordem de passagem'!G15</f>
        <v>0</v>
      </c>
      <c r="K12" s="160">
        <f>'ordem de passagem'!I15</f>
        <v>0</v>
      </c>
      <c r="L12" s="161">
        <f>IF('mini - salto 1'!AD19="",0,'mini - salto 1'!AD19)</f>
        <v>0</v>
      </c>
      <c r="M12" s="161">
        <f>IF('mini - salto 2'!AD19="",0,'mini - salto 2'!AD19)</f>
        <v>0</v>
      </c>
      <c r="N12" s="161">
        <f>IF('mini - salto 3'!AD19="",0,'mini - salto 3'!AD19)</f>
        <v>0</v>
      </c>
      <c r="O12" s="161">
        <f>IF(tapete!X19="",0,tapete!X19)</f>
        <v>0</v>
      </c>
      <c r="P12" s="161">
        <f t="shared" si="34"/>
        <v>0</v>
      </c>
      <c r="Q12" s="161">
        <f t="shared" si="21"/>
        <v>0</v>
      </c>
      <c r="R12" s="161"/>
      <c r="S12" s="161">
        <f>IF('mini - salto 1'!S19="",0,'mini - salto 1'!S19)</f>
        <v>0</v>
      </c>
      <c r="T12" s="161">
        <f>IF('mini - salto 1'!AA19="",0,'mini - salto 1'!AA19)</f>
        <v>0</v>
      </c>
      <c r="U12" s="161">
        <f t="shared" si="22"/>
        <v>0</v>
      </c>
      <c r="V12" s="161">
        <f t="shared" si="1"/>
        <v>0</v>
      </c>
      <c r="W12" s="294">
        <f>IF('mini - salto 2'!S19="",0,'mini - salto 2'!S19)</f>
        <v>0</v>
      </c>
      <c r="X12" s="161">
        <f>IF('mini - salto 2'!AA19="",0,'mini - salto 2'!AA19)</f>
        <v>0</v>
      </c>
      <c r="Y12" s="161">
        <f t="shared" si="23"/>
        <v>0</v>
      </c>
      <c r="Z12" s="161">
        <f t="shared" si="2"/>
        <v>0</v>
      </c>
      <c r="AA12" s="161">
        <f>IF('mini - salto 3'!S19="",0,'mini - salto 3'!S19)</f>
        <v>0</v>
      </c>
      <c r="AB12" s="161">
        <f>IF('mini - salto 3'!AA19="",0,'mini - salto 3'!AA19)</f>
        <v>0</v>
      </c>
      <c r="AC12" s="305">
        <f t="shared" si="24"/>
        <v>0</v>
      </c>
      <c r="AD12" s="305">
        <f t="shared" si="3"/>
        <v>0</v>
      </c>
      <c r="AE12" s="161">
        <f>IF(tapete!S19="",0,tapete!S19)</f>
        <v>0</v>
      </c>
      <c r="AF12" s="161">
        <f>IF(tapete!T19="",0,tapete!T19)</f>
        <v>0</v>
      </c>
      <c r="AG12" s="161" t="str">
        <f>IFERROR((IF(B12=0,"",IF(OR(E12="pct",E12="pctn",E12="pctt",E12="pctm"),('mini - salto 1'!AF19+'mini - salto 2'!AF19+'mini - salto 3'!AF19)/3+AB12+T12+X12,""))),0)</f>
        <v/>
      </c>
      <c r="AH12" s="307" t="str">
        <f t="shared" si="4"/>
        <v/>
      </c>
      <c r="AI12" s="468" t="str">
        <f t="shared" si="25"/>
        <v/>
      </c>
      <c r="AJ12" s="469" t="str">
        <f>IFERROR(RANK(AI12,$AI$7:AI12,1),"")</f>
        <v/>
      </c>
      <c r="AK12" s="468" t="str">
        <f t="shared" si="26"/>
        <v/>
      </c>
      <c r="AL12" s="469" t="str">
        <f>IFERROR(RANK(AK12,$AK$7:AK12,1),"")</f>
        <v/>
      </c>
      <c r="AM12" s="307" t="str">
        <f t="shared" si="5"/>
        <v/>
      </c>
      <c r="AN12" s="468" t="str">
        <f t="shared" si="27"/>
        <v/>
      </c>
      <c r="AO12" s="469" t="str">
        <f>IFERROR(RANK(AN12,$AN$7:AN12,1),"")</f>
        <v/>
      </c>
      <c r="AP12" s="468" t="str">
        <f t="shared" si="28"/>
        <v/>
      </c>
      <c r="AQ12" s="469" t="str">
        <f>IFERROR(RANK(AP12,$AP$7:AP12,1),"")</f>
        <v/>
      </c>
      <c r="AR12" s="308" t="str">
        <f t="shared" si="6"/>
        <v/>
      </c>
      <c r="AS12" s="468" t="str">
        <f t="shared" si="29"/>
        <v/>
      </c>
      <c r="AT12" s="469" t="str">
        <f>IFERROR(RANK(AS12,$AS$7:AS12,1),"")</f>
        <v/>
      </c>
      <c r="AU12" s="468" t="str">
        <f t="shared" si="30"/>
        <v/>
      </c>
      <c r="AV12" s="469" t="str">
        <f>IFERROR(RANK(AU12,$AU$7:AU12,1),"")</f>
        <v/>
      </c>
      <c r="AW12" s="115" t="str">
        <f t="shared" si="7"/>
        <v/>
      </c>
      <c r="AX12" s="466"/>
      <c r="AY12" s="303"/>
      <c r="AZ12" s="303">
        <f t="shared" si="8"/>
        <v>6.0000000000000008E-9</v>
      </c>
      <c r="BA12" s="306">
        <f t="shared" si="9"/>
        <v>6E-10</v>
      </c>
      <c r="BB12" s="117">
        <f t="shared" si="31"/>
        <v>5.9999999999999997E-7</v>
      </c>
      <c r="BD12" s="117"/>
      <c r="BE12" s="117"/>
      <c r="BF12" s="117"/>
      <c r="BH12" s="162">
        <f t="shared" si="10"/>
        <v>1</v>
      </c>
      <c r="BI12" s="162">
        <f t="shared" si="32"/>
        <v>0</v>
      </c>
      <c r="BJ12" s="162">
        <f t="shared" si="11"/>
        <v>0</v>
      </c>
      <c r="BK12" s="162">
        <f t="shared" si="12"/>
        <v>0</v>
      </c>
      <c r="BL12" s="163">
        <f t="shared" si="13"/>
        <v>0</v>
      </c>
      <c r="BM12" s="163">
        <f t="shared" si="14"/>
        <v>0</v>
      </c>
      <c r="BN12" s="163">
        <f t="shared" si="33"/>
        <v>0</v>
      </c>
      <c r="BO12" s="163">
        <f t="shared" si="15"/>
        <v>0</v>
      </c>
      <c r="BP12" s="163">
        <f t="shared" si="16"/>
        <v>0</v>
      </c>
      <c r="BQ12" s="163">
        <f t="shared" si="17"/>
        <v>0</v>
      </c>
    </row>
    <row r="13" spans="1:91" ht="27" customHeight="1" x14ac:dyDescent="0.3">
      <c r="A13" s="160">
        <f>'ordem de passagem'!C16</f>
        <v>7</v>
      </c>
      <c r="B13" s="160">
        <f>'ordem de passagem'!D16</f>
        <v>0</v>
      </c>
      <c r="C13" s="160">
        <f>'ordem de passagem'!E16</f>
        <v>0</v>
      </c>
      <c r="D13" s="160">
        <f>'ordem de passagem'!F16</f>
        <v>0</v>
      </c>
      <c r="E13" s="160">
        <f>'ordem de passagem'!H16</f>
        <v>0</v>
      </c>
      <c r="F13" s="160" t="str">
        <f t="shared" si="35"/>
        <v/>
      </c>
      <c r="G13" s="160" t="str">
        <f t="shared" si="18"/>
        <v/>
      </c>
      <c r="H13" s="160" t="str">
        <f t="shared" si="19"/>
        <v/>
      </c>
      <c r="I13" s="160" t="str">
        <f t="shared" si="20"/>
        <v/>
      </c>
      <c r="J13" s="160">
        <f>'ordem de passagem'!G16</f>
        <v>0</v>
      </c>
      <c r="K13" s="160">
        <f>'ordem de passagem'!I16</f>
        <v>0</v>
      </c>
      <c r="L13" s="161">
        <f>IF('mini - salto 1'!AD20="",0,'mini - salto 1'!AD20)</f>
        <v>0</v>
      </c>
      <c r="M13" s="161">
        <f>IF('mini - salto 2'!AD20="",0,'mini - salto 2'!AD20)</f>
        <v>0</v>
      </c>
      <c r="N13" s="161">
        <f>IF('mini - salto 3'!AD20="",0,'mini - salto 3'!AD20)</f>
        <v>0</v>
      </c>
      <c r="O13" s="161">
        <f>IF(tapete!X20="",0,tapete!X20)</f>
        <v>0</v>
      </c>
      <c r="P13" s="161">
        <f t="shared" si="34"/>
        <v>0</v>
      </c>
      <c r="Q13" s="161">
        <f t="shared" si="21"/>
        <v>0</v>
      </c>
      <c r="R13" s="161"/>
      <c r="S13" s="161">
        <f>IF('mini - salto 1'!S20="",0,'mini - salto 1'!S20)</f>
        <v>0</v>
      </c>
      <c r="T13" s="161">
        <f>IF('mini - salto 1'!AA20="",0,'mini - salto 1'!AA20)</f>
        <v>0</v>
      </c>
      <c r="U13" s="161">
        <f t="shared" si="22"/>
        <v>0</v>
      </c>
      <c r="V13" s="161">
        <f t="shared" si="1"/>
        <v>0</v>
      </c>
      <c r="W13" s="294">
        <f>IF('mini - salto 2'!S20="",0,'mini - salto 2'!S20)</f>
        <v>0</v>
      </c>
      <c r="X13" s="161">
        <f>IF('mini - salto 2'!AA20="",0,'mini - salto 2'!AA20)</f>
        <v>0</v>
      </c>
      <c r="Y13" s="161">
        <f t="shared" si="23"/>
        <v>0</v>
      </c>
      <c r="Z13" s="161">
        <f t="shared" si="2"/>
        <v>0</v>
      </c>
      <c r="AA13" s="161">
        <f>IF('mini - salto 3'!S20="",0,'mini - salto 3'!S20)</f>
        <v>0</v>
      </c>
      <c r="AB13" s="161">
        <f>IF('mini - salto 3'!AA20="",0,'mini - salto 3'!AA20)</f>
        <v>0</v>
      </c>
      <c r="AC13" s="305">
        <f t="shared" si="24"/>
        <v>0</v>
      </c>
      <c r="AD13" s="305">
        <f t="shared" si="3"/>
        <v>0</v>
      </c>
      <c r="AE13" s="161">
        <f>IF(tapete!S20="",0,tapete!S20)</f>
        <v>0</v>
      </c>
      <c r="AF13" s="161">
        <f>IF(tapete!T20="",0,tapete!T20)</f>
        <v>0</v>
      </c>
      <c r="AG13" s="161" t="str">
        <f>IFERROR((IF(B13=0,"",IF(OR(E13="pct",E13="pctn",E13="pctt",E13="pctm"),('mini - salto 1'!AF20+'mini - salto 2'!AF20+'mini - salto 3'!AF20)/3+AB13+T13+X13,""))),0)</f>
        <v/>
      </c>
      <c r="AH13" s="307" t="str">
        <f t="shared" si="4"/>
        <v/>
      </c>
      <c r="AI13" s="468" t="str">
        <f t="shared" si="25"/>
        <v/>
      </c>
      <c r="AJ13" s="469" t="str">
        <f>IFERROR(RANK(AI13,$AI$7:AI13,1),"")</f>
        <v/>
      </c>
      <c r="AK13" s="468" t="str">
        <f t="shared" si="26"/>
        <v/>
      </c>
      <c r="AL13" s="469" t="str">
        <f>IFERROR(RANK(AK13,$AK$7:AK13,1),"")</f>
        <v/>
      </c>
      <c r="AM13" s="307" t="str">
        <f t="shared" si="5"/>
        <v/>
      </c>
      <c r="AN13" s="468" t="str">
        <f t="shared" si="27"/>
        <v/>
      </c>
      <c r="AO13" s="469" t="str">
        <f>IFERROR(RANK(AN13,$AN$7:AN13,1),"")</f>
        <v/>
      </c>
      <c r="AP13" s="468" t="str">
        <f t="shared" si="28"/>
        <v/>
      </c>
      <c r="AQ13" s="469" t="str">
        <f>IFERROR(RANK(AP13,$AP$7:AP13,1),"")</f>
        <v/>
      </c>
      <c r="AR13" s="308" t="str">
        <f t="shared" si="6"/>
        <v/>
      </c>
      <c r="AS13" s="468" t="str">
        <f t="shared" si="29"/>
        <v/>
      </c>
      <c r="AT13" s="469" t="str">
        <f>IFERROR(RANK(AS13,$AS$7:AS13,1),"")</f>
        <v/>
      </c>
      <c r="AU13" s="468" t="str">
        <f t="shared" si="30"/>
        <v/>
      </c>
      <c r="AV13" s="469" t="str">
        <f>IFERROR(RANK(AU13,$AU$7:AU13,1),"")</f>
        <v/>
      </c>
      <c r="AW13" s="115" t="str">
        <f t="shared" si="7"/>
        <v/>
      </c>
      <c r="AX13" s="466"/>
      <c r="AY13" s="303"/>
      <c r="AZ13" s="303">
        <f t="shared" si="8"/>
        <v>7.0000000000000006E-9</v>
      </c>
      <c r="BA13" s="306">
        <f t="shared" si="9"/>
        <v>7.0000000000000006E-10</v>
      </c>
      <c r="BB13" s="117">
        <f t="shared" si="31"/>
        <v>6.9999999999999997E-7</v>
      </c>
      <c r="BD13" s="117"/>
      <c r="BE13" s="117"/>
      <c r="BF13" s="117"/>
      <c r="BH13" s="162">
        <f t="shared" si="10"/>
        <v>1</v>
      </c>
      <c r="BI13" s="162">
        <f t="shared" si="32"/>
        <v>0</v>
      </c>
      <c r="BJ13" s="162">
        <f t="shared" si="11"/>
        <v>0</v>
      </c>
      <c r="BK13" s="162">
        <f t="shared" si="12"/>
        <v>0</v>
      </c>
      <c r="BL13" s="163">
        <f t="shared" si="13"/>
        <v>0</v>
      </c>
      <c r="BM13" s="163">
        <f t="shared" si="14"/>
        <v>0</v>
      </c>
      <c r="BN13" s="163">
        <f t="shared" si="33"/>
        <v>0</v>
      </c>
      <c r="BO13" s="163">
        <f t="shared" si="15"/>
        <v>0</v>
      </c>
      <c r="BP13" s="163">
        <f t="shared" si="16"/>
        <v>0</v>
      </c>
      <c r="BQ13" s="163">
        <f t="shared" si="17"/>
        <v>0</v>
      </c>
    </row>
    <row r="14" spans="1:91" ht="27" customHeight="1" x14ac:dyDescent="0.3">
      <c r="A14" s="160">
        <f>'ordem de passagem'!C17</f>
        <v>8</v>
      </c>
      <c r="B14" s="160">
        <f>'ordem de passagem'!D17</f>
        <v>0</v>
      </c>
      <c r="C14" s="160">
        <f>'ordem de passagem'!E17</f>
        <v>0</v>
      </c>
      <c r="D14" s="160">
        <f>'ordem de passagem'!F17</f>
        <v>0</v>
      </c>
      <c r="E14" s="160">
        <f>'ordem de passagem'!H17</f>
        <v>0</v>
      </c>
      <c r="F14" s="160" t="str">
        <f t="shared" si="35"/>
        <v/>
      </c>
      <c r="G14" s="160" t="str">
        <f t="shared" si="18"/>
        <v/>
      </c>
      <c r="H14" s="160" t="str">
        <f t="shared" si="19"/>
        <v/>
      </c>
      <c r="I14" s="160" t="str">
        <f t="shared" si="20"/>
        <v/>
      </c>
      <c r="J14" s="160">
        <f>'ordem de passagem'!G17</f>
        <v>0</v>
      </c>
      <c r="K14" s="160">
        <f>'ordem de passagem'!I17</f>
        <v>0</v>
      </c>
      <c r="L14" s="161">
        <f>IF('mini - salto 1'!AD21="",0,'mini - salto 1'!AD21)</f>
        <v>0</v>
      </c>
      <c r="M14" s="161">
        <f>IF('mini - salto 2'!AD21="",0,'mini - salto 2'!AD21)</f>
        <v>0</v>
      </c>
      <c r="N14" s="161">
        <f>IF('mini - salto 3'!AD21="",0,'mini - salto 3'!AD21)</f>
        <v>0</v>
      </c>
      <c r="O14" s="161">
        <f>IF(tapete!X21="",0,tapete!X21)</f>
        <v>0</v>
      </c>
      <c r="P14" s="161">
        <f t="shared" si="34"/>
        <v>0</v>
      </c>
      <c r="Q14" s="161">
        <f t="shared" si="21"/>
        <v>0</v>
      </c>
      <c r="R14" s="161"/>
      <c r="S14" s="161">
        <f>IF('mini - salto 1'!S21="",0,'mini - salto 1'!S21)</f>
        <v>0</v>
      </c>
      <c r="T14" s="161">
        <f>IF('mini - salto 1'!AA21="",0,'mini - salto 1'!AA21)</f>
        <v>0</v>
      </c>
      <c r="U14" s="161">
        <f t="shared" si="22"/>
        <v>0</v>
      </c>
      <c r="V14" s="161">
        <f t="shared" si="1"/>
        <v>0</v>
      </c>
      <c r="W14" s="294">
        <f>IF('mini - salto 2'!S21="",0,'mini - salto 2'!S21)</f>
        <v>0</v>
      </c>
      <c r="X14" s="161">
        <f>IF('mini - salto 2'!AA21="",0,'mini - salto 2'!AA21)</f>
        <v>0</v>
      </c>
      <c r="Y14" s="161">
        <f t="shared" si="23"/>
        <v>0</v>
      </c>
      <c r="Z14" s="161">
        <f t="shared" si="2"/>
        <v>0</v>
      </c>
      <c r="AA14" s="161">
        <f>IF('mini - salto 3'!S21="",0,'mini - salto 3'!S21)</f>
        <v>0</v>
      </c>
      <c r="AB14" s="161">
        <f>IF('mini - salto 3'!AA21="",0,'mini - salto 3'!AA21)</f>
        <v>0</v>
      </c>
      <c r="AC14" s="305">
        <f t="shared" si="24"/>
        <v>0</v>
      </c>
      <c r="AD14" s="305">
        <f t="shared" si="3"/>
        <v>0</v>
      </c>
      <c r="AE14" s="161">
        <f>IF(tapete!S21="",0,tapete!S21)</f>
        <v>0</v>
      </c>
      <c r="AF14" s="161">
        <f>IF(tapete!T21="",0,tapete!T21)</f>
        <v>0</v>
      </c>
      <c r="AG14" s="161" t="str">
        <f>IFERROR((IF(B14=0,"",IF(OR(E14="pct",E14="pctn",E14="pctt",E14="pctm"),('mini - salto 1'!AF21+'mini - salto 2'!AF21+'mini - salto 3'!AF21)/3+AB14+T14+X14,""))),0)</f>
        <v/>
      </c>
      <c r="AH14" s="307" t="str">
        <f t="shared" si="4"/>
        <v/>
      </c>
      <c r="AI14" s="468" t="str">
        <f t="shared" si="25"/>
        <v/>
      </c>
      <c r="AJ14" s="469" t="str">
        <f>IFERROR(RANK(AI14,$AI$7:AI14,1),"")</f>
        <v/>
      </c>
      <c r="AK14" s="468" t="str">
        <f t="shared" si="26"/>
        <v/>
      </c>
      <c r="AL14" s="469" t="str">
        <f>IFERROR(RANK(AK14,$AK$7:AK14,1),"")</f>
        <v/>
      </c>
      <c r="AM14" s="307" t="str">
        <f t="shared" si="5"/>
        <v/>
      </c>
      <c r="AN14" s="468" t="str">
        <f t="shared" si="27"/>
        <v/>
      </c>
      <c r="AO14" s="469" t="str">
        <f>IFERROR(RANK(AN14,$AN$7:AN14,1),"")</f>
        <v/>
      </c>
      <c r="AP14" s="468" t="str">
        <f t="shared" si="28"/>
        <v/>
      </c>
      <c r="AQ14" s="469" t="str">
        <f>IFERROR(RANK(AP14,$AP$7:AP14,1),"")</f>
        <v/>
      </c>
      <c r="AR14" s="308" t="str">
        <f t="shared" si="6"/>
        <v/>
      </c>
      <c r="AS14" s="468" t="str">
        <f t="shared" si="29"/>
        <v/>
      </c>
      <c r="AT14" s="469" t="str">
        <f>IFERROR(RANK(AS14,$AS$7:AS14,1),"")</f>
        <v/>
      </c>
      <c r="AU14" s="468" t="str">
        <f t="shared" si="30"/>
        <v/>
      </c>
      <c r="AV14" s="469" t="str">
        <f>IFERROR(RANK(AU14,$AU$7:AU14,1),"")</f>
        <v/>
      </c>
      <c r="AW14" s="115" t="str">
        <f t="shared" si="7"/>
        <v/>
      </c>
      <c r="AX14" s="466"/>
      <c r="AY14" s="303"/>
      <c r="AZ14" s="303">
        <f t="shared" si="8"/>
        <v>8.0000000000000005E-9</v>
      </c>
      <c r="BA14" s="306">
        <f t="shared" si="9"/>
        <v>8.0000000000000003E-10</v>
      </c>
      <c r="BB14" s="117">
        <f t="shared" si="31"/>
        <v>7.9999999999999996E-7</v>
      </c>
      <c r="BC14" s="117" t="b">
        <f>IF(E7="pct",AR7,IF(E7="mini",AR7))</f>
        <v>0</v>
      </c>
      <c r="BD14" s="117"/>
      <c r="BE14" s="117"/>
      <c r="BF14" s="117"/>
      <c r="BH14" s="162">
        <f t="shared" si="10"/>
        <v>1</v>
      </c>
      <c r="BI14" s="162">
        <f t="shared" si="32"/>
        <v>0</v>
      </c>
      <c r="BJ14" s="162">
        <f t="shared" si="11"/>
        <v>0</v>
      </c>
      <c r="BK14" s="162">
        <f t="shared" si="12"/>
        <v>0</v>
      </c>
      <c r="BL14" s="163">
        <f t="shared" si="13"/>
        <v>0</v>
      </c>
      <c r="BM14" s="163">
        <f t="shared" si="14"/>
        <v>0</v>
      </c>
      <c r="BN14" s="163">
        <f t="shared" si="33"/>
        <v>0</v>
      </c>
      <c r="BO14" s="163">
        <f t="shared" si="15"/>
        <v>0</v>
      </c>
      <c r="BP14" s="163">
        <f t="shared" si="16"/>
        <v>0</v>
      </c>
      <c r="BQ14" s="163">
        <f t="shared" si="17"/>
        <v>0</v>
      </c>
      <c r="CM14" s="117" t="str">
        <f>IFERROR(IF($CM$7="tapete",(INDEX('Classificação geral'!AE7:AE280,MATCH($BO$2,tapete!$A$14:$A$135,0))),""),"")</f>
        <v/>
      </c>
    </row>
    <row r="15" spans="1:91" ht="27" customHeight="1" x14ac:dyDescent="0.3">
      <c r="A15" s="160">
        <f>'ordem de passagem'!C18</f>
        <v>9</v>
      </c>
      <c r="B15" s="160">
        <f>'ordem de passagem'!D18</f>
        <v>0</v>
      </c>
      <c r="C15" s="160">
        <f>'ordem de passagem'!E18</f>
        <v>0</v>
      </c>
      <c r="D15" s="160">
        <f>'ordem de passagem'!F18</f>
        <v>0</v>
      </c>
      <c r="E15" s="160">
        <f>'ordem de passagem'!H18</f>
        <v>0</v>
      </c>
      <c r="F15" s="160" t="str">
        <f t="shared" si="35"/>
        <v/>
      </c>
      <c r="G15" s="160" t="str">
        <f t="shared" si="18"/>
        <v/>
      </c>
      <c r="H15" s="160" t="str">
        <f t="shared" si="19"/>
        <v/>
      </c>
      <c r="I15" s="160" t="str">
        <f t="shared" si="20"/>
        <v/>
      </c>
      <c r="J15" s="160">
        <f>'ordem de passagem'!G18</f>
        <v>0</v>
      </c>
      <c r="K15" s="160">
        <f>'ordem de passagem'!I18</f>
        <v>0</v>
      </c>
      <c r="L15" s="161">
        <f>IF('mini - salto 1'!AD22="",0,'mini - salto 1'!AD22)</f>
        <v>0</v>
      </c>
      <c r="M15" s="161">
        <f>IF('mini - salto 2'!AD22="",0,'mini - salto 2'!AD22)</f>
        <v>0</v>
      </c>
      <c r="N15" s="161">
        <f>IF('mini - salto 3'!AD22="",0,'mini - salto 3'!AD22)</f>
        <v>0</v>
      </c>
      <c r="O15" s="161">
        <f>IF(tapete!X22="",0,tapete!X22)</f>
        <v>0</v>
      </c>
      <c r="P15" s="161">
        <f t="shared" si="34"/>
        <v>0</v>
      </c>
      <c r="Q15" s="161">
        <f t="shared" si="21"/>
        <v>0</v>
      </c>
      <c r="R15" s="161"/>
      <c r="S15" s="161">
        <f>IF('mini - salto 1'!S22="",0,'mini - salto 1'!S22)</f>
        <v>0</v>
      </c>
      <c r="T15" s="161">
        <f>IF('mini - salto 1'!AA22="",0,'mini - salto 1'!AA22)</f>
        <v>0</v>
      </c>
      <c r="U15" s="161">
        <f t="shared" si="22"/>
        <v>0</v>
      </c>
      <c r="V15" s="161">
        <f t="shared" si="1"/>
        <v>0</v>
      </c>
      <c r="W15" s="294">
        <f>IF('mini - salto 2'!S22="",0,'mini - salto 2'!S22)</f>
        <v>0</v>
      </c>
      <c r="X15" s="161">
        <f>IF('mini - salto 2'!AA22="",0,'mini - salto 2'!AA22)</f>
        <v>0</v>
      </c>
      <c r="Y15" s="161">
        <f t="shared" si="23"/>
        <v>0</v>
      </c>
      <c r="Z15" s="161">
        <f t="shared" si="2"/>
        <v>0</v>
      </c>
      <c r="AA15" s="161">
        <f>IF('mini - salto 3'!S22="",0,'mini - salto 3'!S22)</f>
        <v>0</v>
      </c>
      <c r="AB15" s="161">
        <f>IF('mini - salto 3'!AA22="",0,'mini - salto 3'!AA22)</f>
        <v>0</v>
      </c>
      <c r="AC15" s="305">
        <f t="shared" si="24"/>
        <v>0</v>
      </c>
      <c r="AD15" s="305">
        <f t="shared" si="3"/>
        <v>0</v>
      </c>
      <c r="AE15" s="161">
        <f>IF(tapete!S22="",0,tapete!S22)</f>
        <v>0</v>
      </c>
      <c r="AF15" s="161">
        <f>IF(tapete!T22="",0,tapete!T22)</f>
        <v>0</v>
      </c>
      <c r="AG15" s="161" t="str">
        <f>IFERROR((IF(B15=0,"",IF(OR(E15="pct",E15="pctn",E15="pctt",E15="pctm"),('mini - salto 1'!AF22+'mini - salto 2'!AF22+'mini - salto 3'!AF22)/3+AB15+T15+X15,""))),0)</f>
        <v/>
      </c>
      <c r="AH15" s="467" t="str">
        <f t="shared" si="4"/>
        <v/>
      </c>
      <c r="AI15" s="468" t="str">
        <f t="shared" si="25"/>
        <v/>
      </c>
      <c r="AJ15" s="469" t="str">
        <f>IFERROR(RANK(AI15,$AI$7:AI15,1),"")</f>
        <v/>
      </c>
      <c r="AK15" s="468" t="str">
        <f t="shared" si="26"/>
        <v/>
      </c>
      <c r="AL15" s="469" t="str">
        <f>IFERROR(RANK(AK15,$AK$7:AK15,1),"")</f>
        <v/>
      </c>
      <c r="AM15" s="307" t="str">
        <f t="shared" si="5"/>
        <v/>
      </c>
      <c r="AN15" s="468" t="str">
        <f t="shared" si="27"/>
        <v/>
      </c>
      <c r="AO15" s="469" t="str">
        <f>IFERROR(RANK(AN15,$AN$7:AN15,1),"")</f>
        <v/>
      </c>
      <c r="AP15" s="468" t="str">
        <f t="shared" si="28"/>
        <v/>
      </c>
      <c r="AQ15" s="469" t="str">
        <f>IFERROR(RANK(AP15,$AP$7:AP15,1),"")</f>
        <v/>
      </c>
      <c r="AR15" s="308" t="str">
        <f t="shared" si="6"/>
        <v/>
      </c>
      <c r="AS15" s="468" t="str">
        <f t="shared" si="29"/>
        <v/>
      </c>
      <c r="AT15" s="469" t="str">
        <f>IFERROR(RANK(AS15,$AS$7:AS15,1),"")</f>
        <v/>
      </c>
      <c r="AU15" s="468" t="str">
        <f t="shared" si="30"/>
        <v/>
      </c>
      <c r="AV15" s="469" t="str">
        <f>IFERROR(RANK(AU15,$AU$7:AU15,1),"")</f>
        <v/>
      </c>
      <c r="AW15" s="115" t="str">
        <f t="shared" si="7"/>
        <v/>
      </c>
      <c r="AX15" s="466"/>
      <c r="AY15" s="303"/>
      <c r="AZ15" s="303">
        <f t="shared" si="8"/>
        <v>9.0000000000000012E-9</v>
      </c>
      <c r="BA15" s="306">
        <f t="shared" si="9"/>
        <v>8.9999999999999999E-10</v>
      </c>
      <c r="BB15" s="117">
        <f t="shared" si="31"/>
        <v>8.9999999999999996E-7</v>
      </c>
      <c r="BC15" s="117">
        <v>2.9</v>
      </c>
      <c r="BD15" s="117">
        <v>6</v>
      </c>
      <c r="BE15" s="117">
        <v>9</v>
      </c>
      <c r="BF15" s="117">
        <f>AVERAGE(BC15:BE15)</f>
        <v>5.9666666666666659</v>
      </c>
      <c r="BH15" s="162">
        <f t="shared" si="10"/>
        <v>1</v>
      </c>
      <c r="BI15" s="162">
        <f t="shared" si="32"/>
        <v>0</v>
      </c>
      <c r="BJ15" s="162">
        <f t="shared" si="11"/>
        <v>0</v>
      </c>
      <c r="BK15" s="162">
        <f t="shared" si="12"/>
        <v>0</v>
      </c>
      <c r="BL15" s="163">
        <f t="shared" si="13"/>
        <v>0</v>
      </c>
      <c r="BM15" s="163">
        <f t="shared" si="14"/>
        <v>0</v>
      </c>
      <c r="BN15" s="163">
        <f t="shared" si="33"/>
        <v>0</v>
      </c>
      <c r="BO15" s="163">
        <f t="shared" si="15"/>
        <v>0</v>
      </c>
      <c r="BP15" s="163">
        <f t="shared" si="16"/>
        <v>0</v>
      </c>
      <c r="BQ15" s="163">
        <f t="shared" si="17"/>
        <v>0</v>
      </c>
    </row>
    <row r="16" spans="1:91" ht="27" customHeight="1" x14ac:dyDescent="0.3">
      <c r="A16" s="160">
        <f>'ordem de passagem'!C19</f>
        <v>10</v>
      </c>
      <c r="B16" s="160">
        <f>'ordem de passagem'!D19</f>
        <v>0</v>
      </c>
      <c r="C16" s="160">
        <f>'ordem de passagem'!E19</f>
        <v>0</v>
      </c>
      <c r="D16" s="160">
        <f>'ordem de passagem'!F19</f>
        <v>0</v>
      </c>
      <c r="E16" s="160">
        <f>'ordem de passagem'!H19</f>
        <v>0</v>
      </c>
      <c r="F16" s="160" t="str">
        <f t="shared" si="35"/>
        <v/>
      </c>
      <c r="G16" s="160" t="str">
        <f t="shared" si="18"/>
        <v/>
      </c>
      <c r="H16" s="160" t="str">
        <f t="shared" si="19"/>
        <v/>
      </c>
      <c r="I16" s="160" t="str">
        <f t="shared" si="20"/>
        <v/>
      </c>
      <c r="J16" s="160">
        <f>'ordem de passagem'!G19</f>
        <v>0</v>
      </c>
      <c r="K16" s="160">
        <f>'ordem de passagem'!I19</f>
        <v>0</v>
      </c>
      <c r="L16" s="161">
        <f>IF('mini - salto 1'!AD23="",0,'mini - salto 1'!AD23)</f>
        <v>0</v>
      </c>
      <c r="M16" s="161">
        <f>IF('mini - salto 2'!AD23="",0,'mini - salto 2'!AD23)</f>
        <v>0</v>
      </c>
      <c r="N16" s="161">
        <f>IF('mini - salto 3'!AD23="",0,'mini - salto 3'!AD23)</f>
        <v>0</v>
      </c>
      <c r="O16" s="161">
        <f>IF(tapete!X23="",0,tapete!X23)</f>
        <v>0</v>
      </c>
      <c r="P16" s="161">
        <f t="shared" si="34"/>
        <v>0</v>
      </c>
      <c r="Q16" s="161">
        <f t="shared" si="21"/>
        <v>0</v>
      </c>
      <c r="R16" s="161"/>
      <c r="S16" s="161">
        <f>IF('mini - salto 1'!S23="",0,'mini - salto 1'!S23)</f>
        <v>0</v>
      </c>
      <c r="T16" s="161">
        <f>IF('mini - salto 1'!AA23="",0,'mini - salto 1'!AA23)</f>
        <v>0</v>
      </c>
      <c r="U16" s="161">
        <f t="shared" si="22"/>
        <v>0</v>
      </c>
      <c r="V16" s="161">
        <f t="shared" si="1"/>
        <v>0</v>
      </c>
      <c r="W16" s="294">
        <f>IF('mini - salto 2'!S23="",0,'mini - salto 2'!S23)</f>
        <v>0</v>
      </c>
      <c r="X16" s="161">
        <f>IF('mini - salto 2'!AA23="",0,'mini - salto 2'!AA23)</f>
        <v>0</v>
      </c>
      <c r="Y16" s="161">
        <f t="shared" si="23"/>
        <v>0</v>
      </c>
      <c r="Z16" s="161">
        <f t="shared" si="2"/>
        <v>0</v>
      </c>
      <c r="AA16" s="161">
        <f>IF('mini - salto 3'!S23="",0,'mini - salto 3'!S23)</f>
        <v>0</v>
      </c>
      <c r="AB16" s="161">
        <f>IF('mini - salto 3'!AA23="",0,'mini - salto 3'!AA23)</f>
        <v>0</v>
      </c>
      <c r="AC16" s="305">
        <f t="shared" si="24"/>
        <v>0</v>
      </c>
      <c r="AD16" s="305">
        <f t="shared" si="3"/>
        <v>0</v>
      </c>
      <c r="AE16" s="161">
        <f>IF(tapete!S23="",0,tapete!S23)</f>
        <v>0</v>
      </c>
      <c r="AF16" s="161">
        <f>IF(tapete!T23="",0,tapete!T23)</f>
        <v>0</v>
      </c>
      <c r="AG16" s="161" t="str">
        <f>IFERROR((IF(B16=0,"",IF(OR(E16="pct",E16="pctn",E16="pctt",E16="pctm"),('mini - salto 1'!AF23+'mini - salto 2'!AF23+'mini - salto 3'!AF23)/3+AB16+T16+X16,""))),0)</f>
        <v/>
      </c>
      <c r="AH16" s="467" t="str">
        <f t="shared" si="4"/>
        <v/>
      </c>
      <c r="AI16" s="468" t="str">
        <f t="shared" si="25"/>
        <v/>
      </c>
      <c r="AJ16" s="469" t="str">
        <f>IFERROR(RANK(AI16,$AI$7:AI16,1),"")</f>
        <v/>
      </c>
      <c r="AK16" s="468" t="str">
        <f t="shared" si="26"/>
        <v/>
      </c>
      <c r="AL16" s="469" t="str">
        <f>IFERROR(RANK(AK16,$AK$7:AK16,1),"")</f>
        <v/>
      </c>
      <c r="AM16" s="307" t="str">
        <f t="shared" si="5"/>
        <v/>
      </c>
      <c r="AN16" s="468" t="str">
        <f t="shared" si="27"/>
        <v/>
      </c>
      <c r="AO16" s="469" t="str">
        <f>IFERROR(RANK(AN16,$AN$7:AN16,1),"")</f>
        <v/>
      </c>
      <c r="AP16" s="468" t="str">
        <f t="shared" si="28"/>
        <v/>
      </c>
      <c r="AQ16" s="469" t="str">
        <f>IFERROR(RANK(AP16,$AP$7:AP16,1),"")</f>
        <v/>
      </c>
      <c r="AR16" s="308" t="str">
        <f t="shared" si="6"/>
        <v/>
      </c>
      <c r="AS16" s="468" t="str">
        <f t="shared" si="29"/>
        <v/>
      </c>
      <c r="AT16" s="469" t="str">
        <f>IFERROR(RANK(AS16,$AS$7:AS16,1),"")</f>
        <v/>
      </c>
      <c r="AU16" s="468" t="str">
        <f t="shared" si="30"/>
        <v/>
      </c>
      <c r="AV16" s="469" t="str">
        <f>IFERROR(RANK(AU16,$AU$7:AU16,1),"")</f>
        <v/>
      </c>
      <c r="AW16" s="115" t="str">
        <f t="shared" si="7"/>
        <v/>
      </c>
      <c r="AX16" s="466"/>
      <c r="AY16" s="303"/>
      <c r="AZ16" s="303">
        <f t="shared" si="8"/>
        <v>1E-8</v>
      </c>
      <c r="BA16" s="306">
        <f t="shared" si="9"/>
        <v>1.0000000000000001E-9</v>
      </c>
      <c r="BB16" s="117">
        <f t="shared" si="31"/>
        <v>9.9999999999999995E-7</v>
      </c>
      <c r="BD16" s="117"/>
      <c r="BE16" s="117"/>
      <c r="BF16" s="117">
        <v>3</v>
      </c>
      <c r="BH16" s="162">
        <f t="shared" si="10"/>
        <v>1</v>
      </c>
      <c r="BI16" s="162">
        <f t="shared" si="32"/>
        <v>0</v>
      </c>
      <c r="BJ16" s="162">
        <f t="shared" si="11"/>
        <v>0</v>
      </c>
      <c r="BK16" s="162">
        <f t="shared" si="12"/>
        <v>0</v>
      </c>
      <c r="BL16" s="163">
        <f t="shared" si="13"/>
        <v>0</v>
      </c>
      <c r="BM16" s="163">
        <f t="shared" si="14"/>
        <v>0</v>
      </c>
      <c r="BN16" s="163">
        <f t="shared" si="33"/>
        <v>0</v>
      </c>
      <c r="BO16" s="163">
        <f t="shared" si="15"/>
        <v>0</v>
      </c>
      <c r="BP16" s="163">
        <f t="shared" si="16"/>
        <v>0</v>
      </c>
      <c r="BQ16" s="163">
        <f t="shared" si="17"/>
        <v>0</v>
      </c>
    </row>
    <row r="17" spans="1:69" ht="27" customHeight="1" x14ac:dyDescent="0.3">
      <c r="A17" s="160">
        <f>'ordem de passagem'!C20</f>
        <v>11</v>
      </c>
      <c r="B17" s="160">
        <f>'ordem de passagem'!D20</f>
        <v>0</v>
      </c>
      <c r="C17" s="160">
        <f>'ordem de passagem'!E20</f>
        <v>0</v>
      </c>
      <c r="D17" s="160">
        <f>'ordem de passagem'!F20</f>
        <v>0</v>
      </c>
      <c r="E17" s="160">
        <f>'ordem de passagem'!H20</f>
        <v>0</v>
      </c>
      <c r="F17" s="160" t="str">
        <f t="shared" si="35"/>
        <v/>
      </c>
      <c r="G17" s="160" t="str">
        <f t="shared" si="18"/>
        <v/>
      </c>
      <c r="H17" s="160" t="str">
        <f t="shared" si="19"/>
        <v/>
      </c>
      <c r="I17" s="160" t="str">
        <f t="shared" si="20"/>
        <v/>
      </c>
      <c r="J17" s="160">
        <f>'ordem de passagem'!G20</f>
        <v>0</v>
      </c>
      <c r="K17" s="160">
        <f>'ordem de passagem'!I20</f>
        <v>0</v>
      </c>
      <c r="L17" s="161">
        <f>IF('mini - salto 1'!AD24="",0,'mini - salto 1'!AD24)</f>
        <v>0</v>
      </c>
      <c r="M17" s="161">
        <f>IF('mini - salto 2'!AD24="",0,'mini - salto 2'!AD24)</f>
        <v>0</v>
      </c>
      <c r="N17" s="161">
        <f>IF('mini - salto 3'!AD24="",0,'mini - salto 3'!AD24)</f>
        <v>0</v>
      </c>
      <c r="O17" s="161">
        <f>IF(tapete!X24="",0,tapete!X24)</f>
        <v>0</v>
      </c>
      <c r="P17" s="161">
        <f t="shared" si="34"/>
        <v>0</v>
      </c>
      <c r="Q17" s="161">
        <f t="shared" si="21"/>
        <v>0</v>
      </c>
      <c r="R17" s="161"/>
      <c r="S17" s="161">
        <f>IF('mini - salto 1'!S24="",0,'mini - salto 1'!S24)</f>
        <v>0</v>
      </c>
      <c r="T17" s="161">
        <f>IF('mini - salto 1'!AA24="",0,'mini - salto 1'!AA24)</f>
        <v>0</v>
      </c>
      <c r="U17" s="161">
        <f t="shared" si="22"/>
        <v>0</v>
      </c>
      <c r="V17" s="161">
        <f t="shared" si="1"/>
        <v>0</v>
      </c>
      <c r="W17" s="294">
        <f>IF('mini - salto 2'!S24="",0,'mini - salto 2'!S24)</f>
        <v>0</v>
      </c>
      <c r="X17" s="161">
        <f>IF('mini - salto 2'!AA24="",0,'mini - salto 2'!AA24)</f>
        <v>0</v>
      </c>
      <c r="Y17" s="161">
        <f t="shared" si="23"/>
        <v>0</v>
      </c>
      <c r="Z17" s="161">
        <f t="shared" si="2"/>
        <v>0</v>
      </c>
      <c r="AA17" s="161">
        <f>IF('mini - salto 3'!S24="",0,'mini - salto 3'!S24)</f>
        <v>0</v>
      </c>
      <c r="AB17" s="161">
        <f>IF('mini - salto 3'!AA24="",0,'mini - salto 3'!AA24)</f>
        <v>0</v>
      </c>
      <c r="AC17" s="305">
        <f t="shared" si="24"/>
        <v>0</v>
      </c>
      <c r="AD17" s="305">
        <f t="shared" si="3"/>
        <v>0</v>
      </c>
      <c r="AE17" s="161">
        <f>IF(tapete!S24="",0,tapete!S24)</f>
        <v>0</v>
      </c>
      <c r="AF17" s="161">
        <f>IF(tapete!T24="",0,tapete!T24)</f>
        <v>0</v>
      </c>
      <c r="AG17" s="161" t="str">
        <f>IFERROR((IF(B17=0,"",IF(OR(E17="pct",E17="pctn",E17="pctt",E17="pctm"),('mini - salto 1'!AF24+'mini - salto 2'!AF24+'mini - salto 3'!AF24)/3+AB17+T17+X17,""))),0)</f>
        <v/>
      </c>
      <c r="AH17" s="307" t="str">
        <f t="shared" si="4"/>
        <v/>
      </c>
      <c r="AI17" s="468" t="str">
        <f t="shared" si="25"/>
        <v/>
      </c>
      <c r="AJ17" s="469" t="str">
        <f>IFERROR(RANK(AI17,$AI$7:AI17,1),"")</f>
        <v/>
      </c>
      <c r="AK17" s="468" t="str">
        <f t="shared" si="26"/>
        <v/>
      </c>
      <c r="AL17" s="469" t="str">
        <f>IFERROR(RANK(AK17,$AK$7:AK17,1),"")</f>
        <v/>
      </c>
      <c r="AM17" s="307" t="str">
        <f t="shared" si="5"/>
        <v/>
      </c>
      <c r="AN17" s="468" t="str">
        <f t="shared" si="27"/>
        <v/>
      </c>
      <c r="AO17" s="469" t="str">
        <f>IFERROR(RANK(AN17,$AN$7:AN17,1),"")</f>
        <v/>
      </c>
      <c r="AP17" s="468" t="str">
        <f t="shared" si="28"/>
        <v/>
      </c>
      <c r="AQ17" s="469" t="str">
        <f>IFERROR(RANK(AP17,$AP$7:AP17,1),"")</f>
        <v/>
      </c>
      <c r="AR17" s="308" t="str">
        <f t="shared" si="6"/>
        <v/>
      </c>
      <c r="AS17" s="468" t="str">
        <f t="shared" si="29"/>
        <v/>
      </c>
      <c r="AT17" s="469" t="str">
        <f>IFERROR(RANK(AS17,$AS$7:AS17,1),"")</f>
        <v/>
      </c>
      <c r="AU17" s="468" t="str">
        <f t="shared" si="30"/>
        <v/>
      </c>
      <c r="AV17" s="469" t="str">
        <f>IFERROR(RANK(AU17,$AU$7:AU17,1),"")</f>
        <v/>
      </c>
      <c r="AW17" s="115" t="str">
        <f t="shared" si="7"/>
        <v/>
      </c>
      <c r="AX17" s="466"/>
      <c r="AY17" s="303"/>
      <c r="AZ17" s="303">
        <f t="shared" si="8"/>
        <v>1.1000000000000001E-8</v>
      </c>
      <c r="BA17" s="306">
        <f t="shared" si="9"/>
        <v>1.1000000000000001E-9</v>
      </c>
      <c r="BB17" s="117">
        <f t="shared" si="31"/>
        <v>1.1000000000000001E-6</v>
      </c>
      <c r="BD17" s="117"/>
      <c r="BE17" s="117"/>
      <c r="BF17" s="295">
        <f>SUM(BF15:BF16)</f>
        <v>8.966666666666665</v>
      </c>
      <c r="BH17" s="162">
        <f t="shared" si="10"/>
        <v>1</v>
      </c>
      <c r="BI17" s="162">
        <f t="shared" si="32"/>
        <v>0</v>
      </c>
      <c r="BJ17" s="162">
        <f t="shared" si="11"/>
        <v>0</v>
      </c>
      <c r="BK17" s="162">
        <f t="shared" si="12"/>
        <v>0</v>
      </c>
      <c r="BL17" s="163">
        <f t="shared" si="13"/>
        <v>0</v>
      </c>
      <c r="BM17" s="163">
        <f t="shared" si="14"/>
        <v>0</v>
      </c>
      <c r="BN17" s="163">
        <f t="shared" si="33"/>
        <v>0</v>
      </c>
      <c r="BO17" s="163">
        <f t="shared" si="15"/>
        <v>0</v>
      </c>
      <c r="BP17" s="163">
        <f t="shared" si="16"/>
        <v>0</v>
      </c>
      <c r="BQ17" s="163">
        <f t="shared" si="17"/>
        <v>0</v>
      </c>
    </row>
    <row r="18" spans="1:69" ht="27" customHeight="1" x14ac:dyDescent="0.3">
      <c r="A18" s="160">
        <f>'ordem de passagem'!C21</f>
        <v>12</v>
      </c>
      <c r="B18" s="160">
        <f>'ordem de passagem'!D21</f>
        <v>0</v>
      </c>
      <c r="C18" s="160">
        <f>'ordem de passagem'!E21</f>
        <v>0</v>
      </c>
      <c r="D18" s="160">
        <f>'ordem de passagem'!F21</f>
        <v>0</v>
      </c>
      <c r="E18" s="160">
        <f>'ordem de passagem'!H21</f>
        <v>0</v>
      </c>
      <c r="F18" s="160" t="str">
        <f t="shared" si="35"/>
        <v/>
      </c>
      <c r="G18" s="160" t="str">
        <f t="shared" si="18"/>
        <v/>
      </c>
      <c r="H18" s="160" t="str">
        <f t="shared" si="19"/>
        <v/>
      </c>
      <c r="I18" s="160" t="str">
        <f t="shared" si="20"/>
        <v/>
      </c>
      <c r="J18" s="160">
        <f>'ordem de passagem'!G21</f>
        <v>0</v>
      </c>
      <c r="K18" s="160">
        <f>'ordem de passagem'!I21</f>
        <v>0</v>
      </c>
      <c r="L18" s="161">
        <f>IF('mini - salto 1'!AD25="",0,'mini - salto 1'!AD25)</f>
        <v>0</v>
      </c>
      <c r="M18" s="161">
        <f>IF('mini - salto 2'!AD25="",0,'mini - salto 2'!AD25)</f>
        <v>0</v>
      </c>
      <c r="N18" s="161">
        <f>IF('mini - salto 3'!AD25="",0,'mini - salto 3'!AD25)</f>
        <v>0</v>
      </c>
      <c r="O18" s="161">
        <f>IF(tapete!X25="",0,tapete!X25)</f>
        <v>0</v>
      </c>
      <c r="P18" s="161">
        <f t="shared" si="34"/>
        <v>0</v>
      </c>
      <c r="Q18" s="161">
        <f t="shared" si="21"/>
        <v>0</v>
      </c>
      <c r="R18" s="161"/>
      <c r="S18" s="161">
        <f>IF('mini - salto 1'!S25="",0,'mini - salto 1'!S25)</f>
        <v>0</v>
      </c>
      <c r="T18" s="161">
        <f>IF('mini - salto 1'!AA25="",0,'mini - salto 1'!AA25)</f>
        <v>0</v>
      </c>
      <c r="U18" s="161">
        <f t="shared" si="22"/>
        <v>0</v>
      </c>
      <c r="V18" s="161">
        <f t="shared" si="1"/>
        <v>0</v>
      </c>
      <c r="W18" s="294">
        <f>IF('mini - salto 2'!S25="",0,'mini - salto 2'!S25)</f>
        <v>0</v>
      </c>
      <c r="X18" s="161">
        <f>IF('mini - salto 2'!AA25="",0,'mini - salto 2'!AA25)</f>
        <v>0</v>
      </c>
      <c r="Y18" s="161">
        <f t="shared" si="23"/>
        <v>0</v>
      </c>
      <c r="Z18" s="161">
        <f t="shared" si="2"/>
        <v>0</v>
      </c>
      <c r="AA18" s="161">
        <f>IF('mini - salto 3'!S25="",0,'mini - salto 3'!S25)</f>
        <v>0</v>
      </c>
      <c r="AB18" s="161">
        <f>IF('mini - salto 3'!AA25="",0,'mini - salto 3'!AA25)</f>
        <v>0</v>
      </c>
      <c r="AC18" s="305">
        <f t="shared" si="24"/>
        <v>0</v>
      </c>
      <c r="AD18" s="305">
        <f t="shared" si="3"/>
        <v>0</v>
      </c>
      <c r="AE18" s="161">
        <f>IF(tapete!S25="",0,tapete!S25)</f>
        <v>0</v>
      </c>
      <c r="AF18" s="161">
        <f>IF(tapete!T25="",0,tapete!T25)</f>
        <v>0</v>
      </c>
      <c r="AG18" s="161" t="str">
        <f>IFERROR((IF(B18=0,"",IF(OR(E18="pct",E18="pctn",E18="pctt",E18="pctm"),('mini - salto 1'!AF25+'mini - salto 2'!AF25+'mini - salto 3'!AF25)/3+AB18+T18+X18,""))),0)</f>
        <v/>
      </c>
      <c r="AH18" s="307" t="str">
        <f t="shared" si="4"/>
        <v/>
      </c>
      <c r="AI18" s="468" t="str">
        <f t="shared" si="25"/>
        <v/>
      </c>
      <c r="AJ18" s="469" t="str">
        <f>IFERROR(RANK(AI18,$AI$7:AI18,1),"")</f>
        <v/>
      </c>
      <c r="AK18" s="468" t="str">
        <f t="shared" si="26"/>
        <v/>
      </c>
      <c r="AL18" s="469" t="str">
        <f>IFERROR(RANK(AK18,$AK$7:AK18,1),"")</f>
        <v/>
      </c>
      <c r="AM18" s="307" t="str">
        <f t="shared" si="5"/>
        <v/>
      </c>
      <c r="AN18" s="468" t="str">
        <f t="shared" si="27"/>
        <v/>
      </c>
      <c r="AO18" s="469" t="str">
        <f>IFERROR(RANK(AN18,$AN$7:AN18,1),"")</f>
        <v/>
      </c>
      <c r="AP18" s="468" t="str">
        <f t="shared" si="28"/>
        <v/>
      </c>
      <c r="AQ18" s="469" t="str">
        <f>IFERROR(RANK(AP18,$AP$7:AP18,1),"")</f>
        <v/>
      </c>
      <c r="AR18" s="308" t="str">
        <f t="shared" si="6"/>
        <v/>
      </c>
      <c r="AS18" s="468" t="str">
        <f t="shared" si="29"/>
        <v/>
      </c>
      <c r="AT18" s="469" t="str">
        <f>IFERROR(RANK(AS18,$AS$7:AS18,1),"")</f>
        <v/>
      </c>
      <c r="AU18" s="468" t="str">
        <f t="shared" si="30"/>
        <v/>
      </c>
      <c r="AV18" s="469" t="str">
        <f>IFERROR(RANK(AU18,$AU$7:AU18,1),"")</f>
        <v/>
      </c>
      <c r="AW18" s="115" t="str">
        <f t="shared" si="7"/>
        <v/>
      </c>
      <c r="AX18" s="466"/>
      <c r="AY18" s="303"/>
      <c r="AZ18" s="303">
        <f t="shared" si="8"/>
        <v>1.2000000000000002E-8</v>
      </c>
      <c r="BA18" s="306">
        <f t="shared" si="9"/>
        <v>1.2E-9</v>
      </c>
      <c r="BB18" s="117">
        <f t="shared" si="31"/>
        <v>1.1999999999999999E-6</v>
      </c>
      <c r="BD18" s="117"/>
      <c r="BE18" s="117"/>
      <c r="BF18" s="117"/>
      <c r="BH18" s="162">
        <f t="shared" si="10"/>
        <v>1</v>
      </c>
      <c r="BI18" s="162">
        <f t="shared" si="32"/>
        <v>0</v>
      </c>
      <c r="BJ18" s="162">
        <f t="shared" si="11"/>
        <v>0</v>
      </c>
      <c r="BK18" s="162">
        <f t="shared" si="12"/>
        <v>0</v>
      </c>
      <c r="BL18" s="163">
        <f t="shared" si="13"/>
        <v>0</v>
      </c>
      <c r="BM18" s="163">
        <f t="shared" si="14"/>
        <v>0</v>
      </c>
      <c r="BN18" s="163">
        <f t="shared" si="33"/>
        <v>0</v>
      </c>
      <c r="BO18" s="163">
        <f t="shared" si="15"/>
        <v>0</v>
      </c>
      <c r="BP18" s="163">
        <f t="shared" si="16"/>
        <v>0</v>
      </c>
      <c r="BQ18" s="163">
        <f t="shared" si="17"/>
        <v>0</v>
      </c>
    </row>
    <row r="19" spans="1:69" ht="27" customHeight="1" x14ac:dyDescent="0.3">
      <c r="A19" s="160">
        <f>'ordem de passagem'!C22</f>
        <v>13</v>
      </c>
      <c r="B19" s="160">
        <f>'ordem de passagem'!D22</f>
        <v>0</v>
      </c>
      <c r="C19" s="160">
        <f>'ordem de passagem'!E22</f>
        <v>0</v>
      </c>
      <c r="D19" s="160">
        <f>'ordem de passagem'!F22</f>
        <v>0</v>
      </c>
      <c r="E19" s="160">
        <f>'ordem de passagem'!H22</f>
        <v>0</v>
      </c>
      <c r="F19" s="160" t="str">
        <f t="shared" si="35"/>
        <v/>
      </c>
      <c r="G19" s="160" t="str">
        <f t="shared" si="18"/>
        <v/>
      </c>
      <c r="H19" s="160" t="str">
        <f t="shared" si="19"/>
        <v/>
      </c>
      <c r="I19" s="160" t="str">
        <f t="shared" si="20"/>
        <v/>
      </c>
      <c r="J19" s="160">
        <f>'ordem de passagem'!G22</f>
        <v>0</v>
      </c>
      <c r="K19" s="160">
        <f>'ordem de passagem'!I22</f>
        <v>0</v>
      </c>
      <c r="L19" s="161">
        <f>IF('mini - salto 1'!AD26="",0,'mini - salto 1'!AD26)</f>
        <v>0</v>
      </c>
      <c r="M19" s="161">
        <f>IF('mini - salto 2'!AD26="",0,'mini - salto 2'!AD26)</f>
        <v>0</v>
      </c>
      <c r="N19" s="161">
        <f>IF('mini - salto 3'!AD26="",0,'mini - salto 3'!AD26)</f>
        <v>0</v>
      </c>
      <c r="O19" s="161">
        <f>IF(tapete!X26="",0,tapete!X26)</f>
        <v>0</v>
      </c>
      <c r="P19" s="161">
        <f t="shared" si="34"/>
        <v>0</v>
      </c>
      <c r="Q19" s="161">
        <f t="shared" si="21"/>
        <v>0</v>
      </c>
      <c r="R19" s="161"/>
      <c r="S19" s="161">
        <f>IF('mini - salto 1'!S26="",0,'mini - salto 1'!S26)</f>
        <v>0</v>
      </c>
      <c r="T19" s="161">
        <f>IF('mini - salto 1'!AA26="",0,'mini - salto 1'!AA26)</f>
        <v>0</v>
      </c>
      <c r="U19" s="161">
        <f t="shared" si="22"/>
        <v>0</v>
      </c>
      <c r="V19" s="161">
        <f t="shared" si="1"/>
        <v>0</v>
      </c>
      <c r="W19" s="294">
        <f>IF('mini - salto 2'!S26="",0,'mini - salto 2'!S26)</f>
        <v>0</v>
      </c>
      <c r="X19" s="161">
        <f>IF('mini - salto 2'!AA26="",0,'mini - salto 2'!AA26)</f>
        <v>0</v>
      </c>
      <c r="Y19" s="161">
        <f t="shared" si="23"/>
        <v>0</v>
      </c>
      <c r="Z19" s="161">
        <f t="shared" si="2"/>
        <v>0</v>
      </c>
      <c r="AA19" s="161">
        <f>IF('mini - salto 3'!S26="",0,'mini - salto 3'!S26)</f>
        <v>0</v>
      </c>
      <c r="AB19" s="161">
        <f>IF('mini - salto 3'!AA26="",0,'mini - salto 3'!AA26)</f>
        <v>0</v>
      </c>
      <c r="AC19" s="305">
        <f t="shared" si="24"/>
        <v>0</v>
      </c>
      <c r="AD19" s="305">
        <f t="shared" si="3"/>
        <v>0</v>
      </c>
      <c r="AE19" s="161">
        <f>IF(tapete!S26="",0,tapete!S26)</f>
        <v>0</v>
      </c>
      <c r="AF19" s="161">
        <f>IF(tapete!T26="",0,tapete!T26)</f>
        <v>0</v>
      </c>
      <c r="AG19" s="161" t="str">
        <f>IFERROR((IF(B19=0,"",IF(OR(E19="pct",E19="pctn",E19="pctt",E19="pctm"),('mini - salto 1'!AF26+'mini - salto 2'!AF26+'mini - salto 3'!AF26)/3+AB19+T19+X19,""))),0)</f>
        <v/>
      </c>
      <c r="AH19" s="307" t="str">
        <f t="shared" si="4"/>
        <v/>
      </c>
      <c r="AI19" s="468" t="str">
        <f t="shared" si="25"/>
        <v/>
      </c>
      <c r="AJ19" s="469" t="str">
        <f>IFERROR(RANK(AI19,$AI$7:AI19,1),"")</f>
        <v/>
      </c>
      <c r="AK19" s="468" t="str">
        <f t="shared" si="26"/>
        <v/>
      </c>
      <c r="AL19" s="469" t="str">
        <f>IFERROR(RANK(AK19,$AK$7:AK19,1),"")</f>
        <v/>
      </c>
      <c r="AM19" s="307" t="str">
        <f t="shared" si="5"/>
        <v/>
      </c>
      <c r="AN19" s="468" t="str">
        <f t="shared" si="27"/>
        <v/>
      </c>
      <c r="AO19" s="469" t="str">
        <f>IFERROR(RANK(AN19,$AN$7:AN19,1),"")</f>
        <v/>
      </c>
      <c r="AP19" s="468" t="str">
        <f t="shared" si="28"/>
        <v/>
      </c>
      <c r="AQ19" s="469" t="str">
        <f>IFERROR(RANK(AP19,$AP$7:AP19,1),"")</f>
        <v/>
      </c>
      <c r="AR19" s="308" t="str">
        <f t="shared" si="6"/>
        <v/>
      </c>
      <c r="AS19" s="468" t="str">
        <f t="shared" si="29"/>
        <v/>
      </c>
      <c r="AT19" s="469" t="str">
        <f>IFERROR(RANK(AS19,$AS$7:AS19,1),"")</f>
        <v/>
      </c>
      <c r="AU19" s="468" t="str">
        <f t="shared" si="30"/>
        <v/>
      </c>
      <c r="AV19" s="469" t="str">
        <f>IFERROR(RANK(AU19,$AU$7:AU19,1),"")</f>
        <v/>
      </c>
      <c r="AW19" s="115" t="str">
        <f t="shared" si="7"/>
        <v/>
      </c>
      <c r="AX19" s="466"/>
      <c r="AY19" s="303"/>
      <c r="AZ19" s="303">
        <f t="shared" si="8"/>
        <v>1.3000000000000001E-8</v>
      </c>
      <c r="BA19" s="306">
        <f t="shared" si="9"/>
        <v>1.3000000000000001E-9</v>
      </c>
      <c r="BB19" s="117">
        <f t="shared" si="31"/>
        <v>1.2999999999999998E-6</v>
      </c>
      <c r="BD19" s="117"/>
      <c r="BE19" s="117"/>
      <c r="BF19" s="117"/>
      <c r="BH19" s="162">
        <f t="shared" si="10"/>
        <v>1</v>
      </c>
      <c r="BI19" s="162">
        <f t="shared" si="32"/>
        <v>0</v>
      </c>
      <c r="BJ19" s="162">
        <f t="shared" si="11"/>
        <v>0</v>
      </c>
      <c r="BK19" s="162">
        <f t="shared" si="12"/>
        <v>0</v>
      </c>
      <c r="BL19" s="163">
        <f t="shared" si="13"/>
        <v>0</v>
      </c>
      <c r="BM19" s="163">
        <f t="shared" si="14"/>
        <v>0</v>
      </c>
      <c r="BN19" s="163">
        <f t="shared" si="33"/>
        <v>0</v>
      </c>
      <c r="BO19" s="163">
        <f t="shared" si="15"/>
        <v>0</v>
      </c>
      <c r="BP19" s="163">
        <f t="shared" si="16"/>
        <v>0</v>
      </c>
      <c r="BQ19" s="163">
        <f t="shared" si="17"/>
        <v>0</v>
      </c>
    </row>
    <row r="20" spans="1:69" ht="27" customHeight="1" x14ac:dyDescent="0.3">
      <c r="A20" s="160">
        <f>'ordem de passagem'!C23</f>
        <v>14</v>
      </c>
      <c r="B20" s="160">
        <f>'ordem de passagem'!D23</f>
        <v>0</v>
      </c>
      <c r="C20" s="160">
        <f>'ordem de passagem'!E23</f>
        <v>0</v>
      </c>
      <c r="D20" s="160">
        <f>'ordem de passagem'!F23</f>
        <v>0</v>
      </c>
      <c r="E20" s="160">
        <f>'ordem de passagem'!H23</f>
        <v>0</v>
      </c>
      <c r="F20" s="160" t="str">
        <f t="shared" si="35"/>
        <v/>
      </c>
      <c r="G20" s="160" t="str">
        <f t="shared" si="18"/>
        <v/>
      </c>
      <c r="H20" s="160" t="str">
        <f t="shared" si="19"/>
        <v/>
      </c>
      <c r="I20" s="160" t="str">
        <f t="shared" si="20"/>
        <v/>
      </c>
      <c r="J20" s="160">
        <f>'ordem de passagem'!G23</f>
        <v>0</v>
      </c>
      <c r="K20" s="160">
        <f>'ordem de passagem'!I23</f>
        <v>0</v>
      </c>
      <c r="L20" s="161">
        <f>IF('mini - salto 1'!AD27="",0,'mini - salto 1'!AD27)</f>
        <v>0</v>
      </c>
      <c r="M20" s="161">
        <f>IF('mini - salto 2'!AD27="",0,'mini - salto 2'!AD27)</f>
        <v>0</v>
      </c>
      <c r="N20" s="161">
        <f>IF('mini - salto 3'!AD27="",0,'mini - salto 3'!AD27)</f>
        <v>0</v>
      </c>
      <c r="O20" s="161">
        <f>IF(tapete!X27="",0,tapete!X27)</f>
        <v>0</v>
      </c>
      <c r="P20" s="161">
        <f t="shared" si="34"/>
        <v>0</v>
      </c>
      <c r="Q20" s="161">
        <f t="shared" si="21"/>
        <v>0</v>
      </c>
      <c r="R20" s="161"/>
      <c r="S20" s="161">
        <f>IF('mini - salto 1'!S27="",0,'mini - salto 1'!S27)</f>
        <v>0</v>
      </c>
      <c r="T20" s="161">
        <f>IF('mini - salto 1'!AA27="",0,'mini - salto 1'!AA27)</f>
        <v>0</v>
      </c>
      <c r="U20" s="161">
        <f t="shared" si="22"/>
        <v>0</v>
      </c>
      <c r="V20" s="161">
        <f t="shared" si="1"/>
        <v>0</v>
      </c>
      <c r="W20" s="294">
        <f>IF('mini - salto 2'!S27="",0,'mini - salto 2'!S27)</f>
        <v>0</v>
      </c>
      <c r="X20" s="161">
        <f>IF('mini - salto 2'!AA27="",0,'mini - salto 2'!AA27)</f>
        <v>0</v>
      </c>
      <c r="Y20" s="161">
        <f t="shared" si="23"/>
        <v>0</v>
      </c>
      <c r="Z20" s="161">
        <f t="shared" si="2"/>
        <v>0</v>
      </c>
      <c r="AA20" s="161">
        <f>IF('mini - salto 3'!S27="",0,'mini - salto 3'!S27)</f>
        <v>0</v>
      </c>
      <c r="AB20" s="161">
        <f>IF('mini - salto 3'!AA27="",0,'mini - salto 3'!AA27)</f>
        <v>0</v>
      </c>
      <c r="AC20" s="305">
        <f t="shared" si="24"/>
        <v>0</v>
      </c>
      <c r="AD20" s="305">
        <f t="shared" si="3"/>
        <v>0</v>
      </c>
      <c r="AE20" s="161">
        <f>IF(tapete!S27="",0,tapete!S27)</f>
        <v>0</v>
      </c>
      <c r="AF20" s="161">
        <f>IF(tapete!T27="",0,tapete!T27)</f>
        <v>0</v>
      </c>
      <c r="AG20" s="161" t="str">
        <f>IFERROR((IF(B20=0,"",IF(OR(E20="pct",E20="pctn",E20="pctt",E20="pctm"),('mini - salto 1'!AF27+'mini - salto 2'!AF27+'mini - salto 3'!AF27)/3+AB20+T20+X20,""))),0)</f>
        <v/>
      </c>
      <c r="AH20" s="307" t="str">
        <f t="shared" si="4"/>
        <v/>
      </c>
      <c r="AI20" s="468" t="str">
        <f t="shared" si="25"/>
        <v/>
      </c>
      <c r="AJ20" s="469" t="str">
        <f>IFERROR(RANK(AI20,$AI$7:AI20,1),"")</f>
        <v/>
      </c>
      <c r="AK20" s="468" t="str">
        <f t="shared" si="26"/>
        <v/>
      </c>
      <c r="AL20" s="469" t="str">
        <f>IFERROR(RANK(AK20,$AK$7:AK20,1),"")</f>
        <v/>
      </c>
      <c r="AM20" s="307" t="str">
        <f t="shared" si="5"/>
        <v/>
      </c>
      <c r="AN20" s="468" t="str">
        <f t="shared" si="27"/>
        <v/>
      </c>
      <c r="AO20" s="469" t="str">
        <f>IFERROR(RANK(AN20,$AN$7:AN20,1),"")</f>
        <v/>
      </c>
      <c r="AP20" s="468" t="str">
        <f t="shared" si="28"/>
        <v/>
      </c>
      <c r="AQ20" s="469" t="str">
        <f>IFERROR(RANK(AP20,$AP$7:AP20,1),"")</f>
        <v/>
      </c>
      <c r="AR20" s="308" t="str">
        <f t="shared" si="6"/>
        <v/>
      </c>
      <c r="AS20" s="468" t="str">
        <f t="shared" si="29"/>
        <v/>
      </c>
      <c r="AT20" s="469" t="str">
        <f>IFERROR(RANK(AS20,$AS$7:AS20,1),"")</f>
        <v/>
      </c>
      <c r="AU20" s="468" t="str">
        <f t="shared" si="30"/>
        <v/>
      </c>
      <c r="AV20" s="469" t="str">
        <f>IFERROR(RANK(AU20,$AU$7:AU20,1),"")</f>
        <v/>
      </c>
      <c r="AW20" s="115" t="str">
        <f t="shared" si="7"/>
        <v/>
      </c>
      <c r="AX20" s="466"/>
      <c r="AY20" s="303"/>
      <c r="AZ20" s="303">
        <f t="shared" si="8"/>
        <v>1.4000000000000001E-8</v>
      </c>
      <c r="BA20" s="306">
        <f t="shared" si="9"/>
        <v>1.4000000000000001E-9</v>
      </c>
      <c r="BB20" s="117">
        <f t="shared" si="31"/>
        <v>1.3999999999999999E-6</v>
      </c>
      <c r="BD20" s="117"/>
      <c r="BE20" s="117"/>
      <c r="BF20" s="117"/>
      <c r="BH20" s="162">
        <f t="shared" si="10"/>
        <v>1</v>
      </c>
      <c r="BI20" s="162">
        <f t="shared" si="32"/>
        <v>0</v>
      </c>
      <c r="BJ20" s="162">
        <f t="shared" si="11"/>
        <v>0</v>
      </c>
      <c r="BK20" s="162">
        <f t="shared" si="12"/>
        <v>0</v>
      </c>
      <c r="BL20" s="163">
        <f t="shared" si="13"/>
        <v>0</v>
      </c>
      <c r="BM20" s="163">
        <f t="shared" si="14"/>
        <v>0</v>
      </c>
      <c r="BN20" s="163">
        <f t="shared" si="33"/>
        <v>0</v>
      </c>
      <c r="BO20" s="163">
        <f t="shared" si="15"/>
        <v>0</v>
      </c>
      <c r="BP20" s="163">
        <f t="shared" si="16"/>
        <v>0</v>
      </c>
      <c r="BQ20" s="163">
        <f t="shared" si="17"/>
        <v>0</v>
      </c>
    </row>
    <row r="21" spans="1:69" ht="27" customHeight="1" x14ac:dyDescent="0.3">
      <c r="A21" s="160">
        <f>'ordem de passagem'!C24</f>
        <v>15</v>
      </c>
      <c r="B21" s="160">
        <f>'ordem de passagem'!D24</f>
        <v>0</v>
      </c>
      <c r="C21" s="160">
        <f>'ordem de passagem'!E24</f>
        <v>0</v>
      </c>
      <c r="D21" s="160">
        <f>'ordem de passagem'!F24</f>
        <v>0</v>
      </c>
      <c r="E21" s="160">
        <f>'ordem de passagem'!H24</f>
        <v>0</v>
      </c>
      <c r="F21" s="160" t="str">
        <f t="shared" si="35"/>
        <v/>
      </c>
      <c r="G21" s="160" t="str">
        <f t="shared" si="18"/>
        <v/>
      </c>
      <c r="H21" s="160" t="str">
        <f t="shared" si="19"/>
        <v/>
      </c>
      <c r="I21" s="160" t="str">
        <f t="shared" si="20"/>
        <v/>
      </c>
      <c r="J21" s="160">
        <f>'ordem de passagem'!G24</f>
        <v>0</v>
      </c>
      <c r="K21" s="160">
        <f>'ordem de passagem'!I24</f>
        <v>0</v>
      </c>
      <c r="L21" s="161">
        <f>IF('mini - salto 1'!AD28="",0,'mini - salto 1'!AD28)</f>
        <v>0</v>
      </c>
      <c r="M21" s="161">
        <f>IF('mini - salto 2'!AD28="",0,'mini - salto 2'!AD28)</f>
        <v>0</v>
      </c>
      <c r="N21" s="161">
        <f>IF('mini - salto 3'!AD28="",0,'mini - salto 3'!AD28)</f>
        <v>0</v>
      </c>
      <c r="O21" s="161">
        <f>IF(tapete!X28="",0,tapete!X28)</f>
        <v>0</v>
      </c>
      <c r="P21" s="161">
        <f t="shared" si="34"/>
        <v>0</v>
      </c>
      <c r="Q21" s="161">
        <f t="shared" si="21"/>
        <v>0</v>
      </c>
      <c r="R21" s="161"/>
      <c r="S21" s="161">
        <f>IF('mini - salto 1'!S28="",0,'mini - salto 1'!S28)</f>
        <v>0</v>
      </c>
      <c r="T21" s="161">
        <f>IF('mini - salto 1'!AA28="",0,'mini - salto 1'!AA28)</f>
        <v>0</v>
      </c>
      <c r="U21" s="161">
        <f t="shared" si="22"/>
        <v>0</v>
      </c>
      <c r="V21" s="161">
        <f t="shared" si="1"/>
        <v>0</v>
      </c>
      <c r="W21" s="294">
        <f>IF('mini - salto 2'!S28="",0,'mini - salto 2'!S28)</f>
        <v>0</v>
      </c>
      <c r="X21" s="161">
        <f>IF('mini - salto 2'!AA28="",0,'mini - salto 2'!AA28)</f>
        <v>0</v>
      </c>
      <c r="Y21" s="161">
        <f t="shared" si="23"/>
        <v>0</v>
      </c>
      <c r="Z21" s="161">
        <f t="shared" si="2"/>
        <v>0</v>
      </c>
      <c r="AA21" s="161">
        <f>IF('mini - salto 3'!S28="",0,'mini - salto 3'!S28)</f>
        <v>0</v>
      </c>
      <c r="AB21" s="161">
        <f>IF('mini - salto 3'!AA28="",0,'mini - salto 3'!AA28)</f>
        <v>0</v>
      </c>
      <c r="AC21" s="305">
        <f t="shared" si="24"/>
        <v>0</v>
      </c>
      <c r="AD21" s="305">
        <f t="shared" si="3"/>
        <v>0</v>
      </c>
      <c r="AE21" s="161">
        <f>IF(tapete!S28="",0,tapete!S28)</f>
        <v>0</v>
      </c>
      <c r="AF21" s="161">
        <f>IF(tapete!T28="",0,tapete!T28)</f>
        <v>0</v>
      </c>
      <c r="AG21" s="161" t="str">
        <f>IFERROR((IF(B21=0,"",IF(OR(E21="pct",E21="pctn",E21="pctt",E21="pctm"),('mini - salto 1'!AF28+'mini - salto 2'!AF28+'mini - salto 3'!AF28)/3+AB21+T21+X21,""))),0)</f>
        <v/>
      </c>
      <c r="AH21" s="307" t="str">
        <f t="shared" si="4"/>
        <v/>
      </c>
      <c r="AI21" s="468" t="str">
        <f t="shared" si="25"/>
        <v/>
      </c>
      <c r="AJ21" s="469" t="str">
        <f>IFERROR(RANK(AI21,$AI$7:AI21,1),"")</f>
        <v/>
      </c>
      <c r="AK21" s="468" t="str">
        <f t="shared" si="26"/>
        <v/>
      </c>
      <c r="AL21" s="469" t="str">
        <f>IFERROR(RANK(AK21,$AK$7:AK21,1),"")</f>
        <v/>
      </c>
      <c r="AM21" s="307" t="str">
        <f t="shared" si="5"/>
        <v/>
      </c>
      <c r="AN21" s="468" t="str">
        <f t="shared" si="27"/>
        <v/>
      </c>
      <c r="AO21" s="469" t="str">
        <f>IFERROR(RANK(AN21,$AN$7:AN21,1),"")</f>
        <v/>
      </c>
      <c r="AP21" s="468" t="str">
        <f t="shared" si="28"/>
        <v/>
      </c>
      <c r="AQ21" s="469" t="str">
        <f>IFERROR(RANK(AP21,$AP$7:AP21,1),"")</f>
        <v/>
      </c>
      <c r="AR21" s="308" t="str">
        <f t="shared" si="6"/>
        <v/>
      </c>
      <c r="AS21" s="468" t="str">
        <f t="shared" si="29"/>
        <v/>
      </c>
      <c r="AT21" s="469" t="str">
        <f>IFERROR(RANK(AS21,$AS$7:AS21,1),"")</f>
        <v/>
      </c>
      <c r="AU21" s="468" t="str">
        <f t="shared" si="30"/>
        <v/>
      </c>
      <c r="AV21" s="469" t="str">
        <f>IFERROR(RANK(AU21,$AU$7:AU21,1),"")</f>
        <v/>
      </c>
      <c r="AW21" s="115" t="str">
        <f t="shared" si="7"/>
        <v/>
      </c>
      <c r="AX21" s="466"/>
      <c r="AY21" s="303"/>
      <c r="AZ21" s="303">
        <f t="shared" si="8"/>
        <v>1.5000000000000002E-8</v>
      </c>
      <c r="BA21" s="306">
        <f t="shared" si="9"/>
        <v>1.5E-9</v>
      </c>
      <c r="BB21" s="117">
        <f t="shared" si="31"/>
        <v>1.5E-6</v>
      </c>
      <c r="BD21" s="117"/>
      <c r="BE21" s="117"/>
      <c r="BF21" s="117"/>
      <c r="BH21" s="162">
        <f t="shared" si="10"/>
        <v>1</v>
      </c>
      <c r="BI21" s="162">
        <f t="shared" si="32"/>
        <v>0</v>
      </c>
      <c r="BJ21" s="162">
        <f t="shared" si="11"/>
        <v>0</v>
      </c>
      <c r="BK21" s="162">
        <f t="shared" si="12"/>
        <v>0</v>
      </c>
      <c r="BL21" s="163">
        <f t="shared" si="13"/>
        <v>0</v>
      </c>
      <c r="BM21" s="163">
        <f t="shared" si="14"/>
        <v>0</v>
      </c>
      <c r="BN21" s="163">
        <f t="shared" si="33"/>
        <v>0</v>
      </c>
      <c r="BO21" s="163">
        <f t="shared" si="15"/>
        <v>0</v>
      </c>
      <c r="BP21" s="163">
        <f t="shared" si="16"/>
        <v>0</v>
      </c>
      <c r="BQ21" s="163">
        <f t="shared" si="17"/>
        <v>0</v>
      </c>
    </row>
    <row r="22" spans="1:69" ht="27" customHeight="1" x14ac:dyDescent="0.3">
      <c r="A22" s="160">
        <f>'ordem de passagem'!C25</f>
        <v>16</v>
      </c>
      <c r="B22" s="160">
        <f>'ordem de passagem'!D25</f>
        <v>0</v>
      </c>
      <c r="C22" s="160">
        <f>'ordem de passagem'!E25</f>
        <v>0</v>
      </c>
      <c r="D22" s="160">
        <f>'ordem de passagem'!F25</f>
        <v>0</v>
      </c>
      <c r="E22" s="160">
        <f>'ordem de passagem'!H25</f>
        <v>0</v>
      </c>
      <c r="F22" s="160" t="str">
        <f t="shared" si="35"/>
        <v/>
      </c>
      <c r="G22" s="160" t="str">
        <f t="shared" si="18"/>
        <v/>
      </c>
      <c r="H22" s="160" t="str">
        <f t="shared" si="19"/>
        <v/>
      </c>
      <c r="I22" s="160" t="str">
        <f t="shared" si="20"/>
        <v/>
      </c>
      <c r="J22" s="160">
        <f>'ordem de passagem'!G25</f>
        <v>0</v>
      </c>
      <c r="K22" s="160">
        <f>'ordem de passagem'!I25</f>
        <v>0</v>
      </c>
      <c r="L22" s="161">
        <f>IF('mini - salto 1'!AD29="",0,'mini - salto 1'!AD29)</f>
        <v>0</v>
      </c>
      <c r="M22" s="161">
        <f>IF('mini - salto 2'!AD29="",0,'mini - salto 2'!AD29)</f>
        <v>0</v>
      </c>
      <c r="N22" s="161">
        <f>IF('mini - salto 3'!AD29="",0,'mini - salto 3'!AD29)</f>
        <v>0</v>
      </c>
      <c r="O22" s="161">
        <f>IF(tapete!X29="",0,tapete!X29)</f>
        <v>0</v>
      </c>
      <c r="P22" s="161">
        <f t="shared" si="34"/>
        <v>0</v>
      </c>
      <c r="Q22" s="161">
        <f t="shared" si="21"/>
        <v>0</v>
      </c>
      <c r="R22" s="161"/>
      <c r="S22" s="161">
        <f>IF('mini - salto 1'!S29="",0,'mini - salto 1'!S29)</f>
        <v>0</v>
      </c>
      <c r="T22" s="161">
        <f>IF('mini - salto 1'!AA29="",0,'mini - salto 1'!AA29)</f>
        <v>0</v>
      </c>
      <c r="U22" s="161">
        <f t="shared" si="22"/>
        <v>0</v>
      </c>
      <c r="V22" s="161">
        <f t="shared" si="1"/>
        <v>0</v>
      </c>
      <c r="W22" s="294">
        <f>IF('mini - salto 2'!S29="",0,'mini - salto 2'!S29)</f>
        <v>0</v>
      </c>
      <c r="X22" s="161">
        <f>IF('mini - salto 2'!AA29="",0,'mini - salto 2'!AA29)</f>
        <v>0</v>
      </c>
      <c r="Y22" s="161">
        <f t="shared" si="23"/>
        <v>0</v>
      </c>
      <c r="Z22" s="161">
        <f t="shared" si="2"/>
        <v>0</v>
      </c>
      <c r="AA22" s="161">
        <f>IF('mini - salto 3'!S29="",0,'mini - salto 3'!S29)</f>
        <v>0</v>
      </c>
      <c r="AB22" s="161">
        <f>IF('mini - salto 3'!AA29="",0,'mini - salto 3'!AA29)</f>
        <v>0</v>
      </c>
      <c r="AC22" s="305">
        <f t="shared" si="24"/>
        <v>0</v>
      </c>
      <c r="AD22" s="305">
        <f t="shared" si="3"/>
        <v>0</v>
      </c>
      <c r="AE22" s="161">
        <f>IF(tapete!S29="",0,tapete!S29)</f>
        <v>0</v>
      </c>
      <c r="AF22" s="161">
        <f>IF(tapete!T29="",0,tapete!T29)</f>
        <v>0</v>
      </c>
      <c r="AG22" s="161" t="str">
        <f>IFERROR((IF(B22=0,"",IF(OR(E22="pct",E22="pctn",E22="pctt",E22="pctm"),('mini - salto 1'!AF29+'mini - salto 2'!AF29+'mini - salto 3'!AF29)/3+AB22+T22+X22,""))),0)</f>
        <v/>
      </c>
      <c r="AH22" s="307" t="str">
        <f t="shared" si="4"/>
        <v/>
      </c>
      <c r="AI22" s="468" t="str">
        <f t="shared" si="25"/>
        <v/>
      </c>
      <c r="AJ22" s="469" t="str">
        <f>IFERROR(RANK(AI22,$AI$7:AI22,1),"")</f>
        <v/>
      </c>
      <c r="AK22" s="468" t="str">
        <f t="shared" si="26"/>
        <v/>
      </c>
      <c r="AL22" s="469" t="str">
        <f>IFERROR(RANK(AK22,$AK$7:AK22,1),"")</f>
        <v/>
      </c>
      <c r="AM22" s="307" t="str">
        <f t="shared" si="5"/>
        <v/>
      </c>
      <c r="AN22" s="468" t="str">
        <f t="shared" si="27"/>
        <v/>
      </c>
      <c r="AO22" s="469" t="str">
        <f>IFERROR(RANK(AN22,$AN$7:AN22,1),"")</f>
        <v/>
      </c>
      <c r="AP22" s="468" t="str">
        <f t="shared" si="28"/>
        <v/>
      </c>
      <c r="AQ22" s="469" t="str">
        <f>IFERROR(RANK(AP22,$AP$7:AP22,1),"")</f>
        <v/>
      </c>
      <c r="AR22" s="308" t="str">
        <f t="shared" si="6"/>
        <v/>
      </c>
      <c r="AS22" s="468" t="str">
        <f t="shared" si="29"/>
        <v/>
      </c>
      <c r="AT22" s="469" t="str">
        <f>IFERROR(RANK(AS22,$AS$7:AS22,1),"")</f>
        <v/>
      </c>
      <c r="AU22" s="468" t="str">
        <f t="shared" si="30"/>
        <v/>
      </c>
      <c r="AV22" s="469" t="str">
        <f>IFERROR(RANK(AU22,$AU$7:AU22,1),"")</f>
        <v/>
      </c>
      <c r="AW22" s="115" t="str">
        <f t="shared" si="7"/>
        <v/>
      </c>
      <c r="AX22" s="466"/>
      <c r="AY22" s="303"/>
      <c r="AZ22" s="303">
        <f t="shared" si="8"/>
        <v>1.6000000000000001E-8</v>
      </c>
      <c r="BA22" s="306">
        <f t="shared" si="9"/>
        <v>1.6000000000000001E-9</v>
      </c>
      <c r="BB22" s="117">
        <f t="shared" si="31"/>
        <v>1.5999999999999999E-6</v>
      </c>
      <c r="BD22" s="117"/>
      <c r="BE22" s="117"/>
      <c r="BF22" s="117"/>
      <c r="BH22" s="162">
        <f t="shared" si="10"/>
        <v>1</v>
      </c>
      <c r="BI22" s="162">
        <f t="shared" si="32"/>
        <v>0</v>
      </c>
      <c r="BJ22" s="162">
        <f t="shared" si="11"/>
        <v>0</v>
      </c>
      <c r="BK22" s="162">
        <f t="shared" si="12"/>
        <v>0</v>
      </c>
      <c r="BL22" s="163">
        <f t="shared" si="13"/>
        <v>0</v>
      </c>
      <c r="BM22" s="163">
        <f t="shared" si="14"/>
        <v>0</v>
      </c>
      <c r="BN22" s="163">
        <f t="shared" si="33"/>
        <v>0</v>
      </c>
      <c r="BO22" s="163">
        <f t="shared" si="15"/>
        <v>0</v>
      </c>
      <c r="BP22" s="163">
        <f t="shared" si="16"/>
        <v>0</v>
      </c>
      <c r="BQ22" s="163">
        <f t="shared" si="17"/>
        <v>0</v>
      </c>
    </row>
    <row r="23" spans="1:69" ht="27" customHeight="1" x14ac:dyDescent="0.3">
      <c r="A23" s="160">
        <f>'ordem de passagem'!C26</f>
        <v>17</v>
      </c>
      <c r="B23" s="160">
        <f>'ordem de passagem'!D26</f>
        <v>0</v>
      </c>
      <c r="C23" s="160">
        <f>'ordem de passagem'!E26</f>
        <v>0</v>
      </c>
      <c r="D23" s="160">
        <f>'ordem de passagem'!F26</f>
        <v>0</v>
      </c>
      <c r="E23" s="160">
        <f>'ordem de passagem'!H26</f>
        <v>0</v>
      </c>
      <c r="F23" s="160" t="str">
        <f t="shared" si="35"/>
        <v/>
      </c>
      <c r="G23" s="160" t="str">
        <f t="shared" si="18"/>
        <v/>
      </c>
      <c r="H23" s="160" t="str">
        <f t="shared" si="19"/>
        <v/>
      </c>
      <c r="I23" s="160" t="str">
        <f t="shared" si="20"/>
        <v/>
      </c>
      <c r="J23" s="160">
        <f>'ordem de passagem'!G26</f>
        <v>0</v>
      </c>
      <c r="K23" s="160">
        <f>'ordem de passagem'!I26</f>
        <v>0</v>
      </c>
      <c r="L23" s="161">
        <f>IF('mini - salto 1'!AD30="",0,'mini - salto 1'!AD30)</f>
        <v>0</v>
      </c>
      <c r="M23" s="161">
        <f>IF('mini - salto 2'!AD30="",0,'mini - salto 2'!AD30)</f>
        <v>0</v>
      </c>
      <c r="N23" s="161">
        <f>IF('mini - salto 3'!AD30="",0,'mini - salto 3'!AD30)</f>
        <v>0</v>
      </c>
      <c r="O23" s="161">
        <f>IF(tapete!X30="",0,tapete!X30)</f>
        <v>0</v>
      </c>
      <c r="P23" s="161">
        <f t="shared" si="34"/>
        <v>0</v>
      </c>
      <c r="Q23" s="161">
        <f t="shared" si="21"/>
        <v>0</v>
      </c>
      <c r="R23" s="161"/>
      <c r="S23" s="161">
        <f>IF('mini - salto 1'!S30="",0,'mini - salto 1'!S30)</f>
        <v>0</v>
      </c>
      <c r="T23" s="161">
        <f>IF('mini - salto 1'!AA30="",0,'mini - salto 1'!AA30)</f>
        <v>0</v>
      </c>
      <c r="U23" s="161">
        <f t="shared" si="22"/>
        <v>0</v>
      </c>
      <c r="V23" s="161">
        <f t="shared" si="1"/>
        <v>0</v>
      </c>
      <c r="W23" s="294">
        <f>IF('mini - salto 2'!S30="",0,'mini - salto 2'!S30)</f>
        <v>0</v>
      </c>
      <c r="X23" s="161">
        <f>IF('mini - salto 2'!AA30="",0,'mini - salto 2'!AA30)</f>
        <v>0</v>
      </c>
      <c r="Y23" s="161">
        <f t="shared" si="23"/>
        <v>0</v>
      </c>
      <c r="Z23" s="161">
        <f t="shared" si="2"/>
        <v>0</v>
      </c>
      <c r="AA23" s="161">
        <f>IF('mini - salto 3'!S30="",0,'mini - salto 3'!S30)</f>
        <v>0</v>
      </c>
      <c r="AB23" s="161">
        <f>IF('mini - salto 3'!AA30="",0,'mini - salto 3'!AA30)</f>
        <v>0</v>
      </c>
      <c r="AC23" s="305">
        <f t="shared" si="24"/>
        <v>0</v>
      </c>
      <c r="AD23" s="305">
        <f t="shared" si="3"/>
        <v>0</v>
      </c>
      <c r="AE23" s="161">
        <f>IF(tapete!S30="",0,tapete!S30)</f>
        <v>0</v>
      </c>
      <c r="AF23" s="161">
        <f>IF(tapete!T30="",0,tapete!T30)</f>
        <v>0</v>
      </c>
      <c r="AG23" s="161" t="str">
        <f>IFERROR((IF(B23=0,"",IF(OR(E23="pct",E23="pctn",E23="pctt",E23="pctm"),('mini - salto 1'!AF30+'mini - salto 2'!AF30+'mini - salto 3'!AF30)/3+AB23+T23+X23,""))),0)</f>
        <v/>
      </c>
      <c r="AH23" s="307" t="str">
        <f t="shared" si="4"/>
        <v/>
      </c>
      <c r="AI23" s="468" t="str">
        <f t="shared" si="25"/>
        <v/>
      </c>
      <c r="AJ23" s="469" t="str">
        <f>IFERROR(RANK(AI23,$AI$7:AI23,1),"")</f>
        <v/>
      </c>
      <c r="AK23" s="468" t="str">
        <f t="shared" si="26"/>
        <v/>
      </c>
      <c r="AL23" s="469" t="str">
        <f>IFERROR(RANK(AK23,$AK$7:AK23,1),"")</f>
        <v/>
      </c>
      <c r="AM23" s="307" t="str">
        <f t="shared" si="5"/>
        <v/>
      </c>
      <c r="AN23" s="468" t="str">
        <f t="shared" si="27"/>
        <v/>
      </c>
      <c r="AO23" s="469" t="str">
        <f>IFERROR(RANK(AN23,$AN$7:AN23,1),"")</f>
        <v/>
      </c>
      <c r="AP23" s="468" t="str">
        <f t="shared" si="28"/>
        <v/>
      </c>
      <c r="AQ23" s="469" t="str">
        <f>IFERROR(RANK(AP23,$AP$7:AP23,1),"")</f>
        <v/>
      </c>
      <c r="AR23" s="308" t="str">
        <f t="shared" si="6"/>
        <v/>
      </c>
      <c r="AS23" s="468" t="str">
        <f t="shared" si="29"/>
        <v/>
      </c>
      <c r="AT23" s="469" t="str">
        <f>IFERROR(RANK(AS23,$AS$7:AS23,1),"")</f>
        <v/>
      </c>
      <c r="AU23" s="468" t="str">
        <f t="shared" si="30"/>
        <v/>
      </c>
      <c r="AV23" s="469" t="str">
        <f>IFERROR(RANK(AU23,$AU$7:AU23,1),"")</f>
        <v/>
      </c>
      <c r="AW23" s="115" t="str">
        <f t="shared" si="7"/>
        <v/>
      </c>
      <c r="AX23" s="466"/>
      <c r="AY23" s="303"/>
      <c r="AZ23" s="303">
        <f t="shared" si="8"/>
        <v>1.7E-8</v>
      </c>
      <c r="BA23" s="306">
        <f t="shared" si="9"/>
        <v>1.7000000000000001E-9</v>
      </c>
      <c r="BB23" s="117">
        <f t="shared" si="31"/>
        <v>1.6999999999999998E-6</v>
      </c>
      <c r="BD23" s="117"/>
      <c r="BE23" s="117"/>
      <c r="BF23" s="117"/>
      <c r="BH23" s="162">
        <f t="shared" si="10"/>
        <v>1</v>
      </c>
      <c r="BI23" s="162">
        <f t="shared" si="32"/>
        <v>0</v>
      </c>
      <c r="BJ23" s="162">
        <f t="shared" si="11"/>
        <v>0</v>
      </c>
      <c r="BK23" s="162">
        <f t="shared" si="12"/>
        <v>0</v>
      </c>
      <c r="BL23" s="163">
        <f t="shared" si="13"/>
        <v>0</v>
      </c>
      <c r="BM23" s="163">
        <f t="shared" si="14"/>
        <v>0</v>
      </c>
      <c r="BN23" s="163">
        <f t="shared" si="33"/>
        <v>0</v>
      </c>
      <c r="BO23" s="163">
        <f t="shared" si="15"/>
        <v>0</v>
      </c>
      <c r="BP23" s="163">
        <f t="shared" si="16"/>
        <v>0</v>
      </c>
      <c r="BQ23" s="163">
        <f t="shared" si="17"/>
        <v>0</v>
      </c>
    </row>
    <row r="24" spans="1:69" ht="27" customHeight="1" x14ac:dyDescent="0.3">
      <c r="A24" s="160">
        <f>'ordem de passagem'!C27</f>
        <v>18</v>
      </c>
      <c r="B24" s="160">
        <f>'ordem de passagem'!D27</f>
        <v>0</v>
      </c>
      <c r="C24" s="160">
        <f>'ordem de passagem'!E27</f>
        <v>0</v>
      </c>
      <c r="D24" s="160">
        <f>'ordem de passagem'!F27</f>
        <v>0</v>
      </c>
      <c r="E24" s="160">
        <f>'ordem de passagem'!H27</f>
        <v>0</v>
      </c>
      <c r="F24" s="160" t="str">
        <f t="shared" si="35"/>
        <v/>
      </c>
      <c r="G24" s="160" t="str">
        <f t="shared" si="18"/>
        <v/>
      </c>
      <c r="H24" s="160" t="str">
        <f t="shared" si="19"/>
        <v/>
      </c>
      <c r="I24" s="160" t="str">
        <f t="shared" si="20"/>
        <v/>
      </c>
      <c r="J24" s="160">
        <f>'ordem de passagem'!G27</f>
        <v>0</v>
      </c>
      <c r="K24" s="160">
        <f>'ordem de passagem'!I27</f>
        <v>0</v>
      </c>
      <c r="L24" s="161">
        <f>IF('mini - salto 1'!AD31="",0,'mini - salto 1'!AD31)</f>
        <v>0</v>
      </c>
      <c r="M24" s="161">
        <f>IF('mini - salto 2'!AD31="",0,'mini - salto 2'!AD31)</f>
        <v>0</v>
      </c>
      <c r="N24" s="161">
        <f>IF('mini - salto 3'!AD31="",0,'mini - salto 3'!AD31)</f>
        <v>0</v>
      </c>
      <c r="O24" s="161">
        <f>IF(tapete!X31="",0,tapete!X31)</f>
        <v>0</v>
      </c>
      <c r="P24" s="161">
        <f t="shared" si="34"/>
        <v>0</v>
      </c>
      <c r="Q24" s="161">
        <f t="shared" si="21"/>
        <v>0</v>
      </c>
      <c r="R24" s="161"/>
      <c r="S24" s="161">
        <f>IF('mini - salto 1'!S31="",0,'mini - salto 1'!S31)</f>
        <v>0</v>
      </c>
      <c r="T24" s="161">
        <f>IF('mini - salto 1'!AA31="",0,'mini - salto 1'!AA31)</f>
        <v>0</v>
      </c>
      <c r="U24" s="161">
        <f t="shared" si="22"/>
        <v>0</v>
      </c>
      <c r="V24" s="161">
        <f t="shared" si="1"/>
        <v>0</v>
      </c>
      <c r="W24" s="294">
        <f>IF('mini - salto 2'!S31="",0,'mini - salto 2'!S31)</f>
        <v>0</v>
      </c>
      <c r="X24" s="161">
        <f>IF('mini - salto 2'!AA31="",0,'mini - salto 2'!AA31)</f>
        <v>0</v>
      </c>
      <c r="Y24" s="161">
        <f t="shared" si="23"/>
        <v>0</v>
      </c>
      <c r="Z24" s="161">
        <f t="shared" si="2"/>
        <v>0</v>
      </c>
      <c r="AA24" s="161">
        <f>IF('mini - salto 3'!S31="",0,'mini - salto 3'!S31)</f>
        <v>0</v>
      </c>
      <c r="AB24" s="161">
        <f>IF('mini - salto 3'!AA31="",0,'mini - salto 3'!AA31)</f>
        <v>0</v>
      </c>
      <c r="AC24" s="305">
        <f t="shared" si="24"/>
        <v>0</v>
      </c>
      <c r="AD24" s="305">
        <f t="shared" si="3"/>
        <v>0</v>
      </c>
      <c r="AE24" s="161">
        <f>IF(tapete!S31="",0,tapete!S31)</f>
        <v>0</v>
      </c>
      <c r="AF24" s="161">
        <f>IF(tapete!T31="",0,tapete!T31)</f>
        <v>0</v>
      </c>
      <c r="AG24" s="161" t="str">
        <f>IFERROR((IF(B24=0,"",IF(OR(E24="pct",E24="pctn",E24="pctt",E24="pctm"),('mini - salto 1'!AF31+'mini - salto 2'!AF31+'mini - salto 3'!AF31)/3+AB24+T24+X24,""))),0)</f>
        <v/>
      </c>
      <c r="AH24" s="307" t="str">
        <f t="shared" si="4"/>
        <v/>
      </c>
      <c r="AI24" s="468" t="str">
        <f t="shared" si="25"/>
        <v/>
      </c>
      <c r="AJ24" s="469" t="str">
        <f>IFERROR(RANK(AI24,$AI$7:AI24,1),"")</f>
        <v/>
      </c>
      <c r="AK24" s="468" t="str">
        <f t="shared" si="26"/>
        <v/>
      </c>
      <c r="AL24" s="469" t="str">
        <f>IFERROR(RANK(AK24,$AK$7:AK24,1),"")</f>
        <v/>
      </c>
      <c r="AM24" s="307" t="str">
        <f t="shared" si="5"/>
        <v/>
      </c>
      <c r="AN24" s="468" t="str">
        <f t="shared" si="27"/>
        <v/>
      </c>
      <c r="AO24" s="469" t="str">
        <f>IFERROR(RANK(AN24,$AN$7:AN24,1),"")</f>
        <v/>
      </c>
      <c r="AP24" s="468" t="str">
        <f t="shared" si="28"/>
        <v/>
      </c>
      <c r="AQ24" s="469" t="str">
        <f>IFERROR(RANK(AP24,$AP$7:AP24,1),"")</f>
        <v/>
      </c>
      <c r="AR24" s="308" t="str">
        <f t="shared" si="6"/>
        <v/>
      </c>
      <c r="AS24" s="468" t="str">
        <f t="shared" si="29"/>
        <v/>
      </c>
      <c r="AT24" s="469" t="str">
        <f>IFERROR(RANK(AS24,$AS$7:AS24,1),"")</f>
        <v/>
      </c>
      <c r="AU24" s="468" t="str">
        <f t="shared" si="30"/>
        <v/>
      </c>
      <c r="AV24" s="469" t="str">
        <f>IFERROR(RANK(AU24,$AU$7:AU24,1),"")</f>
        <v/>
      </c>
      <c r="AW24" s="115" t="str">
        <f t="shared" si="7"/>
        <v/>
      </c>
      <c r="AX24" s="466"/>
      <c r="AY24" s="303"/>
      <c r="AZ24" s="303">
        <f t="shared" si="8"/>
        <v>1.8000000000000002E-8</v>
      </c>
      <c r="BA24" s="306">
        <f t="shared" si="9"/>
        <v>1.8E-9</v>
      </c>
      <c r="BB24" s="117">
        <f t="shared" si="31"/>
        <v>1.7999999999999999E-6</v>
      </c>
      <c r="BD24" s="117"/>
      <c r="BE24" s="117"/>
      <c r="BF24" s="117"/>
      <c r="BH24" s="162">
        <f t="shared" si="10"/>
        <v>1</v>
      </c>
      <c r="BI24" s="162">
        <f t="shared" si="32"/>
        <v>0</v>
      </c>
      <c r="BJ24" s="162">
        <f t="shared" si="11"/>
        <v>0</v>
      </c>
      <c r="BK24" s="162">
        <f t="shared" si="12"/>
        <v>0</v>
      </c>
      <c r="BL24" s="163">
        <f t="shared" si="13"/>
        <v>0</v>
      </c>
      <c r="BM24" s="163">
        <f t="shared" si="14"/>
        <v>0</v>
      </c>
      <c r="BN24" s="163">
        <f t="shared" si="33"/>
        <v>0</v>
      </c>
      <c r="BO24" s="163">
        <f t="shared" si="15"/>
        <v>0</v>
      </c>
      <c r="BP24" s="163">
        <f t="shared" si="16"/>
        <v>0</v>
      </c>
      <c r="BQ24" s="163">
        <f t="shared" si="17"/>
        <v>0</v>
      </c>
    </row>
    <row r="25" spans="1:69" ht="27" customHeight="1" x14ac:dyDescent="0.3">
      <c r="A25" s="160">
        <f>'ordem de passagem'!C28</f>
        <v>19</v>
      </c>
      <c r="B25" s="160">
        <f>'ordem de passagem'!D28</f>
        <v>0</v>
      </c>
      <c r="C25" s="160">
        <f>'ordem de passagem'!E28</f>
        <v>0</v>
      </c>
      <c r="D25" s="160">
        <f>'ordem de passagem'!F28</f>
        <v>0</v>
      </c>
      <c r="E25" s="160">
        <f>'ordem de passagem'!H28</f>
        <v>0</v>
      </c>
      <c r="F25" s="160" t="str">
        <f t="shared" si="35"/>
        <v/>
      </c>
      <c r="G25" s="160" t="str">
        <f t="shared" si="18"/>
        <v/>
      </c>
      <c r="H25" s="160" t="str">
        <f t="shared" si="19"/>
        <v/>
      </c>
      <c r="I25" s="160" t="str">
        <f t="shared" si="20"/>
        <v/>
      </c>
      <c r="J25" s="160">
        <f>'ordem de passagem'!G28</f>
        <v>0</v>
      </c>
      <c r="K25" s="160">
        <f>'ordem de passagem'!I28</f>
        <v>0</v>
      </c>
      <c r="L25" s="161">
        <f>IF('mini - salto 1'!AD32="",0,'mini - salto 1'!AD32)</f>
        <v>0</v>
      </c>
      <c r="M25" s="161">
        <f>IF('mini - salto 2'!AD32="",0,'mini - salto 2'!AD32)</f>
        <v>0</v>
      </c>
      <c r="N25" s="161">
        <f>IF('mini - salto 3'!AD32="",0,'mini - salto 3'!AD32)</f>
        <v>0</v>
      </c>
      <c r="O25" s="161">
        <f>IF(tapete!X32="",0,tapete!X32)</f>
        <v>0</v>
      </c>
      <c r="P25" s="161">
        <f t="shared" si="34"/>
        <v>0</v>
      </c>
      <c r="Q25" s="161">
        <f t="shared" si="21"/>
        <v>0</v>
      </c>
      <c r="R25" s="161"/>
      <c r="S25" s="161">
        <f>IF('mini - salto 1'!S32="",0,'mini - salto 1'!S32)</f>
        <v>0</v>
      </c>
      <c r="T25" s="161">
        <f>IF('mini - salto 1'!AA32="",0,'mini - salto 1'!AA32)</f>
        <v>0</v>
      </c>
      <c r="U25" s="161">
        <f t="shared" si="22"/>
        <v>0</v>
      </c>
      <c r="V25" s="161">
        <f t="shared" si="1"/>
        <v>0</v>
      </c>
      <c r="W25" s="294">
        <f>IF('mini - salto 2'!S32="",0,'mini - salto 2'!S32)</f>
        <v>0</v>
      </c>
      <c r="X25" s="161">
        <f>IF('mini - salto 2'!AA32="",0,'mini - salto 2'!AA32)</f>
        <v>0</v>
      </c>
      <c r="Y25" s="161">
        <f t="shared" si="23"/>
        <v>0</v>
      </c>
      <c r="Z25" s="161">
        <f t="shared" si="2"/>
        <v>0</v>
      </c>
      <c r="AA25" s="161">
        <f>IF('mini - salto 3'!S32="",0,'mini - salto 3'!S32)</f>
        <v>0</v>
      </c>
      <c r="AB25" s="161">
        <f>IF('mini - salto 3'!AA32="",0,'mini - salto 3'!AA32)</f>
        <v>0</v>
      </c>
      <c r="AC25" s="305">
        <f t="shared" si="24"/>
        <v>0</v>
      </c>
      <c r="AD25" s="305">
        <f t="shared" si="3"/>
        <v>0</v>
      </c>
      <c r="AE25" s="161">
        <f>IF(tapete!S32="",0,tapete!S32)</f>
        <v>0</v>
      </c>
      <c r="AF25" s="161">
        <f>IF(tapete!T32="",0,tapete!T32)</f>
        <v>0</v>
      </c>
      <c r="AG25" s="161" t="str">
        <f>IFERROR((IF(B25=0,"",IF(OR(E25="pct",E25="pctn",E25="pctt",E25="pctm"),('mini - salto 1'!AF32+'mini - salto 2'!AF32+'mini - salto 3'!AF32)/3+AB25+T25+X25,""))),0)</f>
        <v/>
      </c>
      <c r="AH25" s="307" t="str">
        <f t="shared" si="4"/>
        <v/>
      </c>
      <c r="AI25" s="468" t="str">
        <f t="shared" si="25"/>
        <v/>
      </c>
      <c r="AJ25" s="469" t="str">
        <f>IFERROR(RANK(AI25,$AI$7:AI25,1),"")</f>
        <v/>
      </c>
      <c r="AK25" s="468" t="str">
        <f t="shared" si="26"/>
        <v/>
      </c>
      <c r="AL25" s="469" t="str">
        <f>IFERROR(RANK(AK25,$AK$7:AK25,1),"")</f>
        <v/>
      </c>
      <c r="AM25" s="307" t="str">
        <f t="shared" si="5"/>
        <v/>
      </c>
      <c r="AN25" s="468" t="str">
        <f t="shared" si="27"/>
        <v/>
      </c>
      <c r="AO25" s="469" t="str">
        <f>IFERROR(RANK(AN25,$AN$7:AN25,1),"")</f>
        <v/>
      </c>
      <c r="AP25" s="468" t="str">
        <f t="shared" si="28"/>
        <v/>
      </c>
      <c r="AQ25" s="469" t="str">
        <f>IFERROR(RANK(AP25,$AP$7:AP25,1),"")</f>
        <v/>
      </c>
      <c r="AR25" s="308" t="str">
        <f t="shared" si="6"/>
        <v/>
      </c>
      <c r="AS25" s="468" t="str">
        <f t="shared" si="29"/>
        <v/>
      </c>
      <c r="AT25" s="469" t="str">
        <f>IFERROR(RANK(AS25,$AS$7:AS25,1),"")</f>
        <v/>
      </c>
      <c r="AU25" s="468" t="str">
        <f t="shared" si="30"/>
        <v/>
      </c>
      <c r="AV25" s="469" t="str">
        <f>IFERROR(RANK(AU25,$AU$7:AU25,1),"")</f>
        <v/>
      </c>
      <c r="AW25" s="115" t="str">
        <f t="shared" si="7"/>
        <v/>
      </c>
      <c r="AX25" s="466"/>
      <c r="AY25" s="303"/>
      <c r="AZ25" s="303">
        <f t="shared" si="8"/>
        <v>1.9000000000000001E-8</v>
      </c>
      <c r="BA25" s="306">
        <f t="shared" si="9"/>
        <v>1.9000000000000001E-9</v>
      </c>
      <c r="BB25" s="117">
        <f t="shared" si="31"/>
        <v>1.9E-6</v>
      </c>
      <c r="BD25" s="117"/>
      <c r="BE25" s="117"/>
      <c r="BF25" s="117"/>
      <c r="BH25" s="162">
        <f t="shared" si="10"/>
        <v>1</v>
      </c>
      <c r="BI25" s="162">
        <f t="shared" si="32"/>
        <v>0</v>
      </c>
      <c r="BJ25" s="162">
        <f t="shared" si="11"/>
        <v>0</v>
      </c>
      <c r="BK25" s="162">
        <f t="shared" si="12"/>
        <v>0</v>
      </c>
      <c r="BL25" s="163">
        <f t="shared" si="13"/>
        <v>0</v>
      </c>
      <c r="BM25" s="163">
        <f t="shared" si="14"/>
        <v>0</v>
      </c>
      <c r="BN25" s="163">
        <f t="shared" si="33"/>
        <v>0</v>
      </c>
      <c r="BO25" s="163">
        <f t="shared" si="15"/>
        <v>0</v>
      </c>
      <c r="BP25" s="163">
        <f t="shared" si="16"/>
        <v>0</v>
      </c>
      <c r="BQ25" s="163">
        <f t="shared" si="17"/>
        <v>0</v>
      </c>
    </row>
    <row r="26" spans="1:69" ht="27" customHeight="1" x14ac:dyDescent="0.3">
      <c r="A26" s="160">
        <f>'ordem de passagem'!C29</f>
        <v>20</v>
      </c>
      <c r="B26" s="160">
        <f>'ordem de passagem'!D29</f>
        <v>0</v>
      </c>
      <c r="C26" s="160">
        <f>'ordem de passagem'!E29</f>
        <v>0</v>
      </c>
      <c r="D26" s="160">
        <f>'ordem de passagem'!F29</f>
        <v>0</v>
      </c>
      <c r="E26" s="160">
        <f>'ordem de passagem'!H29</f>
        <v>0</v>
      </c>
      <c r="F26" s="160" t="str">
        <f t="shared" si="35"/>
        <v/>
      </c>
      <c r="G26" s="160" t="str">
        <f t="shared" si="18"/>
        <v/>
      </c>
      <c r="H26" s="160" t="str">
        <f t="shared" si="19"/>
        <v/>
      </c>
      <c r="I26" s="160" t="str">
        <f t="shared" si="20"/>
        <v/>
      </c>
      <c r="J26" s="160">
        <f>'ordem de passagem'!G29</f>
        <v>0</v>
      </c>
      <c r="K26" s="160">
        <f>'ordem de passagem'!I29</f>
        <v>0</v>
      </c>
      <c r="L26" s="161">
        <f>IF('mini - salto 1'!AD33="",0,'mini - salto 1'!AD33)</f>
        <v>0</v>
      </c>
      <c r="M26" s="161">
        <f>IF('mini - salto 2'!AD33="",0,'mini - salto 2'!AD33)</f>
        <v>0</v>
      </c>
      <c r="N26" s="161">
        <f>IF('mini - salto 3'!AD33="",0,'mini - salto 3'!AD33)</f>
        <v>0</v>
      </c>
      <c r="O26" s="161">
        <f>IF(tapete!X33="",0,tapete!X33)</f>
        <v>0</v>
      </c>
      <c r="P26" s="161">
        <f t="shared" si="34"/>
        <v>0</v>
      </c>
      <c r="Q26" s="161">
        <f t="shared" si="21"/>
        <v>0</v>
      </c>
      <c r="R26" s="161"/>
      <c r="S26" s="161">
        <f>IF('mini - salto 1'!S33="",0,'mini - salto 1'!S33)</f>
        <v>0</v>
      </c>
      <c r="T26" s="161">
        <f>IF('mini - salto 1'!AA33="",0,'mini - salto 1'!AA33)</f>
        <v>0</v>
      </c>
      <c r="U26" s="161">
        <f t="shared" si="22"/>
        <v>0</v>
      </c>
      <c r="V26" s="161">
        <f t="shared" si="1"/>
        <v>0</v>
      </c>
      <c r="W26" s="294">
        <f>IF('mini - salto 2'!S33="",0,'mini - salto 2'!S33)</f>
        <v>0</v>
      </c>
      <c r="X26" s="161">
        <f>IF('mini - salto 2'!AA33="",0,'mini - salto 2'!AA33)</f>
        <v>0</v>
      </c>
      <c r="Y26" s="161">
        <f t="shared" si="23"/>
        <v>0</v>
      </c>
      <c r="Z26" s="161">
        <f t="shared" si="2"/>
        <v>0</v>
      </c>
      <c r="AA26" s="161">
        <f>IF('mini - salto 3'!S33="",0,'mini - salto 3'!S33)</f>
        <v>0</v>
      </c>
      <c r="AB26" s="161">
        <f>IF('mini - salto 3'!AA33="",0,'mini - salto 3'!AA33)</f>
        <v>0</v>
      </c>
      <c r="AC26" s="305">
        <f t="shared" si="24"/>
        <v>0</v>
      </c>
      <c r="AD26" s="305">
        <f t="shared" si="3"/>
        <v>0</v>
      </c>
      <c r="AE26" s="161">
        <f>IF(tapete!S33="",0,tapete!S33)</f>
        <v>0</v>
      </c>
      <c r="AF26" s="161">
        <f>IF(tapete!T33="",0,tapete!T33)</f>
        <v>0</v>
      </c>
      <c r="AG26" s="161" t="str">
        <f>IFERROR((IF(B26=0,"",IF(OR(E26="pct",E26="pctn",E26="pctt",E26="pctm"),('mini - salto 1'!AF33+'mini - salto 2'!AF33+'mini - salto 3'!AF33)/3+AB26+T26+X26,""))),0)</f>
        <v/>
      </c>
      <c r="AH26" s="307" t="str">
        <f t="shared" si="4"/>
        <v/>
      </c>
      <c r="AI26" s="468" t="str">
        <f t="shared" si="25"/>
        <v/>
      </c>
      <c r="AJ26" s="469" t="str">
        <f>IFERROR(RANK(AI26,$AI$7:AI26,1),"")</f>
        <v/>
      </c>
      <c r="AK26" s="468" t="str">
        <f t="shared" si="26"/>
        <v/>
      </c>
      <c r="AL26" s="469" t="str">
        <f>IFERROR(RANK(AK26,$AK$7:AK26,1),"")</f>
        <v/>
      </c>
      <c r="AM26" s="307" t="str">
        <f t="shared" si="5"/>
        <v/>
      </c>
      <c r="AN26" s="468" t="str">
        <f t="shared" si="27"/>
        <v/>
      </c>
      <c r="AO26" s="469" t="str">
        <f>IFERROR(RANK(AN26,$AN$7:AN26,1),"")</f>
        <v/>
      </c>
      <c r="AP26" s="468" t="str">
        <f t="shared" si="28"/>
        <v/>
      </c>
      <c r="AQ26" s="469" t="str">
        <f>IFERROR(RANK(AP26,$AP$7:AP26,1),"")</f>
        <v/>
      </c>
      <c r="AR26" s="308" t="str">
        <f t="shared" si="6"/>
        <v/>
      </c>
      <c r="AS26" s="468" t="str">
        <f t="shared" si="29"/>
        <v/>
      </c>
      <c r="AT26" s="469" t="str">
        <f>IFERROR(RANK(AS26,$AS$7:AS26,1),"")</f>
        <v/>
      </c>
      <c r="AU26" s="468" t="str">
        <f t="shared" si="30"/>
        <v/>
      </c>
      <c r="AV26" s="469" t="str">
        <f>IFERROR(RANK(AU26,$AU$7:AU26,1),"")</f>
        <v/>
      </c>
      <c r="AW26" s="115" t="str">
        <f t="shared" si="7"/>
        <v/>
      </c>
      <c r="AX26" s="466"/>
      <c r="AY26" s="303"/>
      <c r="AZ26" s="303">
        <f t="shared" si="8"/>
        <v>2E-8</v>
      </c>
      <c r="BA26" s="306">
        <f t="shared" si="9"/>
        <v>2.0000000000000001E-9</v>
      </c>
      <c r="BB26" s="117">
        <f t="shared" si="31"/>
        <v>1.9999999999999999E-6</v>
      </c>
      <c r="BD26" s="117"/>
      <c r="BE26" s="117"/>
      <c r="BF26" s="117"/>
      <c r="BH26" s="162">
        <f t="shared" si="10"/>
        <v>1</v>
      </c>
      <c r="BI26" s="162">
        <f t="shared" si="32"/>
        <v>0</v>
      </c>
      <c r="BJ26" s="162">
        <f t="shared" si="11"/>
        <v>0</v>
      </c>
      <c r="BK26" s="162">
        <f t="shared" si="12"/>
        <v>0</v>
      </c>
      <c r="BL26" s="163">
        <f t="shared" si="13"/>
        <v>0</v>
      </c>
      <c r="BM26" s="163">
        <f t="shared" si="14"/>
        <v>0</v>
      </c>
      <c r="BN26" s="163">
        <f t="shared" si="33"/>
        <v>0</v>
      </c>
      <c r="BO26" s="163">
        <f t="shared" si="15"/>
        <v>0</v>
      </c>
      <c r="BP26" s="163">
        <f t="shared" si="16"/>
        <v>0</v>
      </c>
      <c r="BQ26" s="163">
        <f t="shared" si="17"/>
        <v>0</v>
      </c>
    </row>
    <row r="27" spans="1:69" ht="27" customHeight="1" x14ac:dyDescent="0.3">
      <c r="A27" s="160">
        <f>'ordem de passagem'!C30</f>
        <v>21</v>
      </c>
      <c r="B27" s="160">
        <f>'ordem de passagem'!D30</f>
        <v>0</v>
      </c>
      <c r="C27" s="160">
        <f>'ordem de passagem'!E30</f>
        <v>0</v>
      </c>
      <c r="D27" s="160">
        <f>'ordem de passagem'!F30</f>
        <v>0</v>
      </c>
      <c r="E27" s="160">
        <f>'ordem de passagem'!H30</f>
        <v>0</v>
      </c>
      <c r="F27" s="160" t="str">
        <f t="shared" si="35"/>
        <v/>
      </c>
      <c r="G27" s="160" t="str">
        <f t="shared" si="18"/>
        <v/>
      </c>
      <c r="H27" s="160" t="str">
        <f t="shared" si="19"/>
        <v/>
      </c>
      <c r="I27" s="160" t="str">
        <f t="shared" si="20"/>
        <v/>
      </c>
      <c r="J27" s="160">
        <f>'ordem de passagem'!G30</f>
        <v>0</v>
      </c>
      <c r="K27" s="160">
        <f>'ordem de passagem'!I30</f>
        <v>0</v>
      </c>
      <c r="L27" s="161">
        <f>IF('mini - salto 1'!AD34="",0,'mini - salto 1'!AD34)</f>
        <v>0</v>
      </c>
      <c r="M27" s="161">
        <f>IF('mini - salto 2'!AD34="",0,'mini - salto 2'!AD34)</f>
        <v>0</v>
      </c>
      <c r="N27" s="161">
        <f>IF('mini - salto 3'!AD34="",0,'mini - salto 3'!AD34)</f>
        <v>0</v>
      </c>
      <c r="O27" s="161">
        <f>IF(tapete!X34="",0,tapete!X34)</f>
        <v>0</v>
      </c>
      <c r="P27" s="161">
        <f t="shared" si="34"/>
        <v>0</v>
      </c>
      <c r="Q27" s="161">
        <f t="shared" si="21"/>
        <v>0</v>
      </c>
      <c r="R27" s="161"/>
      <c r="S27" s="161">
        <f>IF('mini - salto 1'!S34="",0,'mini - salto 1'!S34)</f>
        <v>0</v>
      </c>
      <c r="T27" s="161">
        <f>IF('mini - salto 1'!AA34="",0,'mini - salto 1'!AA34)</f>
        <v>0</v>
      </c>
      <c r="U27" s="161">
        <f t="shared" si="22"/>
        <v>0</v>
      </c>
      <c r="V27" s="161">
        <f t="shared" si="1"/>
        <v>0</v>
      </c>
      <c r="W27" s="294">
        <f>IF('mini - salto 2'!S34="",0,'mini - salto 2'!S34)</f>
        <v>0</v>
      </c>
      <c r="X27" s="161">
        <f>IF('mini - salto 2'!AA34="",0,'mini - salto 2'!AA34)</f>
        <v>0</v>
      </c>
      <c r="Y27" s="161">
        <f t="shared" si="23"/>
        <v>0</v>
      </c>
      <c r="Z27" s="161">
        <f t="shared" si="2"/>
        <v>0</v>
      </c>
      <c r="AA27" s="161">
        <f>IF('mini - salto 3'!S34="",0,'mini - salto 3'!S34)</f>
        <v>0</v>
      </c>
      <c r="AB27" s="161">
        <f>IF('mini - salto 3'!AA34="",0,'mini - salto 3'!AA34)</f>
        <v>0</v>
      </c>
      <c r="AC27" s="305">
        <f t="shared" si="24"/>
        <v>0</v>
      </c>
      <c r="AD27" s="305">
        <f t="shared" si="3"/>
        <v>0</v>
      </c>
      <c r="AE27" s="161">
        <f>IF(tapete!S34="",0,tapete!S34)</f>
        <v>0</v>
      </c>
      <c r="AF27" s="161">
        <f>IF(tapete!T34="",0,tapete!T34)</f>
        <v>0</v>
      </c>
      <c r="AG27" s="161" t="str">
        <f>IFERROR((IF(B27=0,"",IF(OR(E27="pct",E27="pctn",E27="pctt",E27="pctm"),('mini - salto 1'!AF34+'mini - salto 2'!AF34+'mini - salto 3'!AF34)/3+AB27+T27+X27,""))),0)</f>
        <v/>
      </c>
      <c r="AH27" s="307" t="str">
        <f t="shared" si="4"/>
        <v/>
      </c>
      <c r="AI27" s="468" t="str">
        <f t="shared" si="25"/>
        <v/>
      </c>
      <c r="AJ27" s="469" t="str">
        <f>IFERROR(RANK(AI27,$AI$7:AI27,1),"")</f>
        <v/>
      </c>
      <c r="AK27" s="468" t="str">
        <f t="shared" si="26"/>
        <v/>
      </c>
      <c r="AL27" s="469" t="str">
        <f>IFERROR(RANK(AK27,$AK$7:AK27,1),"")</f>
        <v/>
      </c>
      <c r="AM27" s="307" t="str">
        <f t="shared" si="5"/>
        <v/>
      </c>
      <c r="AN27" s="468" t="str">
        <f t="shared" si="27"/>
        <v/>
      </c>
      <c r="AO27" s="469" t="str">
        <f>IFERROR(RANK(AN27,$AN$7:AN27,1),"")</f>
        <v/>
      </c>
      <c r="AP27" s="468" t="str">
        <f t="shared" si="28"/>
        <v/>
      </c>
      <c r="AQ27" s="469" t="str">
        <f>IFERROR(RANK(AP27,$AP$7:AP27,1),"")</f>
        <v/>
      </c>
      <c r="AR27" s="308" t="str">
        <f t="shared" si="6"/>
        <v/>
      </c>
      <c r="AS27" s="468" t="str">
        <f t="shared" si="29"/>
        <v/>
      </c>
      <c r="AT27" s="469" t="str">
        <f>IFERROR(RANK(AS27,$AS$7:AS27,1),"")</f>
        <v/>
      </c>
      <c r="AU27" s="468" t="str">
        <f t="shared" si="30"/>
        <v/>
      </c>
      <c r="AV27" s="469" t="str">
        <f>IFERROR(RANK(AU27,$AU$7:AU27,1),"")</f>
        <v/>
      </c>
      <c r="AW27" s="115" t="str">
        <f t="shared" si="7"/>
        <v/>
      </c>
      <c r="AX27" s="466"/>
      <c r="AY27" s="303"/>
      <c r="AZ27" s="303">
        <f t="shared" si="8"/>
        <v>2.1000000000000003E-8</v>
      </c>
      <c r="BA27" s="306">
        <f t="shared" si="9"/>
        <v>2.1000000000000002E-9</v>
      </c>
      <c r="BB27" s="117">
        <f t="shared" si="31"/>
        <v>2.0999999999999998E-6</v>
      </c>
      <c r="BD27" s="117"/>
      <c r="BE27" s="117"/>
      <c r="BF27" s="117"/>
      <c r="BH27" s="162">
        <f t="shared" si="10"/>
        <v>1</v>
      </c>
      <c r="BI27" s="162">
        <f t="shared" si="32"/>
        <v>0</v>
      </c>
      <c r="BJ27" s="162">
        <f t="shared" si="11"/>
        <v>0</v>
      </c>
      <c r="BK27" s="162">
        <f t="shared" si="12"/>
        <v>0</v>
      </c>
      <c r="BL27" s="163">
        <f t="shared" si="13"/>
        <v>0</v>
      </c>
      <c r="BM27" s="163">
        <f t="shared" si="14"/>
        <v>0</v>
      </c>
      <c r="BN27" s="163">
        <f t="shared" si="33"/>
        <v>0</v>
      </c>
      <c r="BO27" s="163">
        <f t="shared" si="15"/>
        <v>0</v>
      </c>
      <c r="BP27" s="163">
        <f t="shared" si="16"/>
        <v>0</v>
      </c>
      <c r="BQ27" s="163">
        <f t="shared" si="17"/>
        <v>0</v>
      </c>
    </row>
    <row r="28" spans="1:69" ht="27" customHeight="1" x14ac:dyDescent="0.3">
      <c r="A28" s="160">
        <f>'ordem de passagem'!C31</f>
        <v>22</v>
      </c>
      <c r="B28" s="160">
        <f>'ordem de passagem'!D31</f>
        <v>0</v>
      </c>
      <c r="C28" s="160">
        <f>'ordem de passagem'!E31</f>
        <v>0</v>
      </c>
      <c r="D28" s="160">
        <f>'ordem de passagem'!F31</f>
        <v>0</v>
      </c>
      <c r="E28" s="160">
        <f>'ordem de passagem'!H31</f>
        <v>0</v>
      </c>
      <c r="F28" s="160" t="str">
        <f t="shared" si="35"/>
        <v/>
      </c>
      <c r="G28" s="160" t="str">
        <f t="shared" si="18"/>
        <v/>
      </c>
      <c r="H28" s="160" t="str">
        <f t="shared" si="19"/>
        <v/>
      </c>
      <c r="I28" s="160" t="str">
        <f t="shared" si="20"/>
        <v/>
      </c>
      <c r="J28" s="160">
        <f>'ordem de passagem'!G31</f>
        <v>0</v>
      </c>
      <c r="K28" s="160">
        <f>'ordem de passagem'!I31</f>
        <v>0</v>
      </c>
      <c r="L28" s="161">
        <f>IF('mini - salto 1'!AD35="",0,'mini - salto 1'!AD35)</f>
        <v>0</v>
      </c>
      <c r="M28" s="161">
        <f>IF('mini - salto 2'!AD35="",0,'mini - salto 2'!AD35)</f>
        <v>0</v>
      </c>
      <c r="N28" s="161">
        <f>IF('mini - salto 3'!AD35="",0,'mini - salto 3'!AD35)</f>
        <v>0</v>
      </c>
      <c r="O28" s="161">
        <f>IF(tapete!X35="",0,tapete!X35)</f>
        <v>0</v>
      </c>
      <c r="P28" s="161">
        <f t="shared" si="34"/>
        <v>0</v>
      </c>
      <c r="Q28" s="161">
        <f t="shared" si="21"/>
        <v>0</v>
      </c>
      <c r="R28" s="161"/>
      <c r="S28" s="161">
        <f>IF('mini - salto 1'!S35="",0,'mini - salto 1'!S35)</f>
        <v>0</v>
      </c>
      <c r="T28" s="161">
        <f>IF('mini - salto 1'!AA35="",0,'mini - salto 1'!AA35)</f>
        <v>0</v>
      </c>
      <c r="U28" s="161">
        <f t="shared" si="22"/>
        <v>0</v>
      </c>
      <c r="V28" s="161">
        <f t="shared" si="1"/>
        <v>0</v>
      </c>
      <c r="W28" s="294">
        <f>IF('mini - salto 2'!S35="",0,'mini - salto 2'!S35)</f>
        <v>0</v>
      </c>
      <c r="X28" s="161">
        <f>IF('mini - salto 2'!AA35="",0,'mini - salto 2'!AA35)</f>
        <v>0</v>
      </c>
      <c r="Y28" s="161">
        <f t="shared" si="23"/>
        <v>0</v>
      </c>
      <c r="Z28" s="161">
        <f t="shared" si="2"/>
        <v>0</v>
      </c>
      <c r="AA28" s="161">
        <f>IF('mini - salto 3'!S35="",0,'mini - salto 3'!S35)</f>
        <v>0</v>
      </c>
      <c r="AB28" s="161">
        <f>IF('mini - salto 3'!AA35="",0,'mini - salto 3'!AA35)</f>
        <v>0</v>
      </c>
      <c r="AC28" s="305">
        <f t="shared" si="24"/>
        <v>0</v>
      </c>
      <c r="AD28" s="305">
        <f t="shared" si="3"/>
        <v>0</v>
      </c>
      <c r="AE28" s="161">
        <f>IF(tapete!S35="",0,tapete!S35)</f>
        <v>0</v>
      </c>
      <c r="AF28" s="161">
        <f>IF(tapete!T35="",0,tapete!T35)</f>
        <v>0</v>
      </c>
      <c r="AG28" s="161" t="str">
        <f>IFERROR((IF(B28=0,"",IF(OR(E28="pct",E28="pctn",E28="pctt",E28="pctm"),('mini - salto 1'!AF35+'mini - salto 2'!AF35+'mini - salto 3'!AF35)/3+AB28+T28+X28,""))),0)</f>
        <v/>
      </c>
      <c r="AH28" s="307" t="str">
        <f t="shared" si="4"/>
        <v/>
      </c>
      <c r="AI28" s="468" t="str">
        <f t="shared" si="25"/>
        <v/>
      </c>
      <c r="AJ28" s="469" t="str">
        <f>IFERROR(RANK(AI28,$AI$7:AI28,1),"")</f>
        <v/>
      </c>
      <c r="AK28" s="468" t="str">
        <f t="shared" si="26"/>
        <v/>
      </c>
      <c r="AL28" s="469" t="str">
        <f>IFERROR(RANK(AK28,$AK$7:AK28,1),"")</f>
        <v/>
      </c>
      <c r="AM28" s="307" t="str">
        <f t="shared" si="5"/>
        <v/>
      </c>
      <c r="AN28" s="468" t="str">
        <f t="shared" si="27"/>
        <v/>
      </c>
      <c r="AO28" s="469" t="str">
        <f>IFERROR(RANK(AN28,$AN$7:AN28,1),"")</f>
        <v/>
      </c>
      <c r="AP28" s="468" t="str">
        <f t="shared" si="28"/>
        <v/>
      </c>
      <c r="AQ28" s="469" t="str">
        <f>IFERROR(RANK(AP28,$AP$7:AP28,1),"")</f>
        <v/>
      </c>
      <c r="AR28" s="308" t="str">
        <f t="shared" si="6"/>
        <v/>
      </c>
      <c r="AS28" s="468" t="str">
        <f t="shared" si="29"/>
        <v/>
      </c>
      <c r="AT28" s="469" t="str">
        <f>IFERROR(RANK(AS28,$AS$7:AS28,1),"")</f>
        <v/>
      </c>
      <c r="AU28" s="468" t="str">
        <f t="shared" si="30"/>
        <v/>
      </c>
      <c r="AV28" s="469" t="str">
        <f>IFERROR(RANK(AU28,$AU$7:AU28,1),"")</f>
        <v/>
      </c>
      <c r="AW28" s="115" t="str">
        <f t="shared" si="7"/>
        <v/>
      </c>
      <c r="AX28" s="466"/>
      <c r="AY28" s="303"/>
      <c r="AZ28" s="303">
        <f t="shared" si="8"/>
        <v>2.2000000000000002E-8</v>
      </c>
      <c r="BA28" s="306">
        <f t="shared" si="9"/>
        <v>2.2000000000000003E-9</v>
      </c>
      <c r="BB28" s="117">
        <f t="shared" si="31"/>
        <v>2.2000000000000001E-6</v>
      </c>
      <c r="BD28" s="117"/>
      <c r="BE28" s="117"/>
      <c r="BF28" s="117"/>
      <c r="BH28" s="162">
        <f t="shared" si="10"/>
        <v>1</v>
      </c>
      <c r="BI28" s="162">
        <f t="shared" si="32"/>
        <v>0</v>
      </c>
      <c r="BJ28" s="162">
        <f t="shared" si="11"/>
        <v>0</v>
      </c>
      <c r="BK28" s="162">
        <f t="shared" si="12"/>
        <v>0</v>
      </c>
      <c r="BL28" s="163">
        <f t="shared" si="13"/>
        <v>0</v>
      </c>
      <c r="BM28" s="163">
        <f t="shared" si="14"/>
        <v>0</v>
      </c>
      <c r="BN28" s="163">
        <f t="shared" si="33"/>
        <v>0</v>
      </c>
      <c r="BO28" s="163">
        <f t="shared" si="15"/>
        <v>0</v>
      </c>
      <c r="BP28" s="163">
        <f t="shared" si="16"/>
        <v>0</v>
      </c>
      <c r="BQ28" s="163">
        <f t="shared" si="17"/>
        <v>0</v>
      </c>
    </row>
    <row r="29" spans="1:69" ht="27" customHeight="1" x14ac:dyDescent="0.3">
      <c r="A29" s="160">
        <f>'ordem de passagem'!C32</f>
        <v>23</v>
      </c>
      <c r="B29" s="160">
        <f>'ordem de passagem'!D32</f>
        <v>0</v>
      </c>
      <c r="C29" s="160">
        <f>'ordem de passagem'!E32</f>
        <v>0</v>
      </c>
      <c r="D29" s="160">
        <f>'ordem de passagem'!F32</f>
        <v>0</v>
      </c>
      <c r="E29" s="160">
        <f>'ordem de passagem'!H32</f>
        <v>0</v>
      </c>
      <c r="F29" s="160" t="str">
        <f t="shared" si="35"/>
        <v/>
      </c>
      <c r="G29" s="160" t="str">
        <f t="shared" si="18"/>
        <v/>
      </c>
      <c r="H29" s="160" t="str">
        <f t="shared" si="19"/>
        <v/>
      </c>
      <c r="I29" s="160" t="str">
        <f t="shared" si="20"/>
        <v/>
      </c>
      <c r="J29" s="160">
        <f>'ordem de passagem'!G32</f>
        <v>0</v>
      </c>
      <c r="K29" s="160">
        <f>'ordem de passagem'!I32</f>
        <v>0</v>
      </c>
      <c r="L29" s="161">
        <f>IF('mini - salto 1'!AD36="",0,'mini - salto 1'!AD36)</f>
        <v>0</v>
      </c>
      <c r="M29" s="161">
        <f>IF('mini - salto 2'!AD36="",0,'mini - salto 2'!AD36)</f>
        <v>0</v>
      </c>
      <c r="N29" s="161">
        <f>IF('mini - salto 3'!AD36="",0,'mini - salto 3'!AD36)</f>
        <v>0</v>
      </c>
      <c r="O29" s="161">
        <f>IF(tapete!X36="",0,tapete!X36)</f>
        <v>0</v>
      </c>
      <c r="P29" s="161">
        <f t="shared" si="34"/>
        <v>0</v>
      </c>
      <c r="Q29" s="161">
        <f t="shared" si="21"/>
        <v>0</v>
      </c>
      <c r="R29" s="161"/>
      <c r="S29" s="161">
        <f>IF('mini - salto 1'!S36="",0,'mini - salto 1'!S36)</f>
        <v>0</v>
      </c>
      <c r="T29" s="161">
        <f>IF('mini - salto 1'!AA36="",0,'mini - salto 1'!AA36)</f>
        <v>0</v>
      </c>
      <c r="U29" s="161">
        <f t="shared" si="22"/>
        <v>0</v>
      </c>
      <c r="V29" s="161">
        <f t="shared" si="1"/>
        <v>0</v>
      </c>
      <c r="W29" s="294">
        <f>IF('mini - salto 2'!S36="",0,'mini - salto 2'!S36)</f>
        <v>0</v>
      </c>
      <c r="X29" s="161">
        <f>IF('mini - salto 2'!AA36="",0,'mini - salto 2'!AA36)</f>
        <v>0</v>
      </c>
      <c r="Y29" s="161">
        <f t="shared" si="23"/>
        <v>0</v>
      </c>
      <c r="Z29" s="161">
        <f t="shared" si="2"/>
        <v>0</v>
      </c>
      <c r="AA29" s="161">
        <f>IF('mini - salto 3'!S36="",0,'mini - salto 3'!S36)</f>
        <v>0</v>
      </c>
      <c r="AB29" s="161">
        <f>IF('mini - salto 3'!AA36="",0,'mini - salto 3'!AA36)</f>
        <v>0</v>
      </c>
      <c r="AC29" s="305">
        <f t="shared" si="24"/>
        <v>0</v>
      </c>
      <c r="AD29" s="305">
        <f t="shared" si="3"/>
        <v>0</v>
      </c>
      <c r="AE29" s="161">
        <f>IF(tapete!S36="",0,tapete!S36)</f>
        <v>0</v>
      </c>
      <c r="AF29" s="161">
        <f>IF(tapete!T36="",0,tapete!T36)</f>
        <v>0</v>
      </c>
      <c r="AG29" s="161" t="str">
        <f>IFERROR((IF(B29=0,"",IF(OR(E29="pct",E29="pctn",E29="pctt",E29="pctm"),('mini - salto 1'!AF36+'mini - salto 2'!AF36+'mini - salto 3'!AF36)/3+AB29+T29+X29,""))),0)</f>
        <v/>
      </c>
      <c r="AH29" s="307" t="str">
        <f t="shared" si="4"/>
        <v/>
      </c>
      <c r="AI29" s="468" t="str">
        <f t="shared" si="25"/>
        <v/>
      </c>
      <c r="AJ29" s="469" t="str">
        <f>IFERROR(RANK(AI29,$AI$7:AI29,1),"")</f>
        <v/>
      </c>
      <c r="AK29" s="468" t="str">
        <f t="shared" si="26"/>
        <v/>
      </c>
      <c r="AL29" s="469" t="str">
        <f>IFERROR(RANK(AK29,$AK$7:AK29,1),"")</f>
        <v/>
      </c>
      <c r="AM29" s="307" t="str">
        <f t="shared" si="5"/>
        <v/>
      </c>
      <c r="AN29" s="468" t="str">
        <f t="shared" si="27"/>
        <v/>
      </c>
      <c r="AO29" s="469" t="str">
        <f>IFERROR(RANK(AN29,$AN$7:AN29,1),"")</f>
        <v/>
      </c>
      <c r="AP29" s="468" t="str">
        <f t="shared" si="28"/>
        <v/>
      </c>
      <c r="AQ29" s="469" t="str">
        <f>IFERROR(RANK(AP29,$AP$7:AP29,1),"")</f>
        <v/>
      </c>
      <c r="AR29" s="308" t="str">
        <f t="shared" si="6"/>
        <v/>
      </c>
      <c r="AS29" s="468" t="str">
        <f t="shared" si="29"/>
        <v/>
      </c>
      <c r="AT29" s="469" t="str">
        <f>IFERROR(RANK(AS29,$AS$7:AS29,1),"")</f>
        <v/>
      </c>
      <c r="AU29" s="468" t="str">
        <f t="shared" si="30"/>
        <v/>
      </c>
      <c r="AV29" s="469" t="str">
        <f>IFERROR(RANK(AU29,$AU$7:AU29,1),"")</f>
        <v/>
      </c>
      <c r="AW29" s="115" t="str">
        <f t="shared" si="7"/>
        <v/>
      </c>
      <c r="AX29" s="466"/>
      <c r="AY29" s="303"/>
      <c r="AZ29" s="303">
        <f t="shared" si="8"/>
        <v>2.3000000000000001E-8</v>
      </c>
      <c r="BA29" s="306">
        <f t="shared" si="9"/>
        <v>2.2999999999999999E-9</v>
      </c>
      <c r="BB29" s="117">
        <f t="shared" si="31"/>
        <v>2.3E-6</v>
      </c>
      <c r="BD29" s="117"/>
      <c r="BE29" s="117"/>
      <c r="BF29" s="117"/>
      <c r="BH29" s="162">
        <f t="shared" si="10"/>
        <v>1</v>
      </c>
      <c r="BI29" s="162">
        <f t="shared" si="32"/>
        <v>0</v>
      </c>
      <c r="BJ29" s="162">
        <f t="shared" si="11"/>
        <v>0</v>
      </c>
      <c r="BK29" s="162">
        <f t="shared" si="12"/>
        <v>0</v>
      </c>
      <c r="BL29" s="163">
        <f t="shared" si="13"/>
        <v>0</v>
      </c>
      <c r="BM29" s="163">
        <f t="shared" si="14"/>
        <v>0</v>
      </c>
      <c r="BN29" s="163">
        <f t="shared" si="33"/>
        <v>0</v>
      </c>
      <c r="BO29" s="163">
        <f t="shared" si="15"/>
        <v>0</v>
      </c>
      <c r="BP29" s="163">
        <f t="shared" si="16"/>
        <v>0</v>
      </c>
      <c r="BQ29" s="163">
        <f t="shared" si="17"/>
        <v>0</v>
      </c>
    </row>
    <row r="30" spans="1:69" ht="27" customHeight="1" x14ac:dyDescent="0.3">
      <c r="A30" s="160">
        <f>'ordem de passagem'!C33</f>
        <v>24</v>
      </c>
      <c r="B30" s="160">
        <f>'ordem de passagem'!D33</f>
        <v>0</v>
      </c>
      <c r="C30" s="160">
        <f>'ordem de passagem'!E33</f>
        <v>0</v>
      </c>
      <c r="D30" s="160">
        <f>'ordem de passagem'!F33</f>
        <v>0</v>
      </c>
      <c r="E30" s="160">
        <f>'ordem de passagem'!H33</f>
        <v>0</v>
      </c>
      <c r="F30" s="160" t="str">
        <f t="shared" si="35"/>
        <v/>
      </c>
      <c r="G30" s="160" t="str">
        <f t="shared" si="18"/>
        <v/>
      </c>
      <c r="H30" s="160" t="str">
        <f t="shared" si="19"/>
        <v/>
      </c>
      <c r="I30" s="160" t="str">
        <f t="shared" si="20"/>
        <v/>
      </c>
      <c r="J30" s="160">
        <f>'ordem de passagem'!G33</f>
        <v>0</v>
      </c>
      <c r="K30" s="160">
        <f>'ordem de passagem'!I33</f>
        <v>0</v>
      </c>
      <c r="L30" s="161">
        <f>IF('mini - salto 1'!AD37="",0,'mini - salto 1'!AD37)</f>
        <v>0</v>
      </c>
      <c r="M30" s="161">
        <f>IF('mini - salto 2'!AD37="",0,'mini - salto 2'!AD37)</f>
        <v>0</v>
      </c>
      <c r="N30" s="161">
        <f>IF('mini - salto 3'!AD37="",0,'mini - salto 3'!AD37)</f>
        <v>0</v>
      </c>
      <c r="O30" s="161">
        <f>IF(tapete!X37="",0,tapete!X37)</f>
        <v>0</v>
      </c>
      <c r="P30" s="161">
        <f t="shared" si="34"/>
        <v>0</v>
      </c>
      <c r="Q30" s="161">
        <f t="shared" si="21"/>
        <v>0</v>
      </c>
      <c r="R30" s="161"/>
      <c r="S30" s="161">
        <f>IF('mini - salto 1'!S37="",0,'mini - salto 1'!S37)</f>
        <v>0</v>
      </c>
      <c r="T30" s="161">
        <f>IF('mini - salto 1'!AA37="",0,'mini - salto 1'!AA37)</f>
        <v>0</v>
      </c>
      <c r="U30" s="161">
        <f t="shared" si="22"/>
        <v>0</v>
      </c>
      <c r="V30" s="161">
        <f t="shared" si="1"/>
        <v>0</v>
      </c>
      <c r="W30" s="294">
        <f>IF('mini - salto 2'!S37="",0,'mini - salto 2'!S37)</f>
        <v>0</v>
      </c>
      <c r="X30" s="161">
        <f>IF('mini - salto 2'!AA37="",0,'mini - salto 2'!AA37)</f>
        <v>0</v>
      </c>
      <c r="Y30" s="161">
        <f t="shared" si="23"/>
        <v>0</v>
      </c>
      <c r="Z30" s="161">
        <f t="shared" si="2"/>
        <v>0</v>
      </c>
      <c r="AA30" s="161">
        <f>IF('mini - salto 3'!S37="",0,'mini - salto 3'!S37)</f>
        <v>0</v>
      </c>
      <c r="AB30" s="161">
        <f>IF('mini - salto 3'!AA37="",0,'mini - salto 3'!AA37)</f>
        <v>0</v>
      </c>
      <c r="AC30" s="305">
        <f t="shared" si="24"/>
        <v>0</v>
      </c>
      <c r="AD30" s="305">
        <f t="shared" si="3"/>
        <v>0</v>
      </c>
      <c r="AE30" s="161">
        <f>IF(tapete!S37="",0,tapete!S37)</f>
        <v>0</v>
      </c>
      <c r="AF30" s="161">
        <f>IF(tapete!T37="",0,tapete!T37)</f>
        <v>0</v>
      </c>
      <c r="AG30" s="161" t="str">
        <f>IFERROR((IF(B30=0,"",IF(OR(E30="pct",E30="pctn",E30="pctt",E30="pctm"),('mini - salto 1'!AF37+'mini - salto 2'!AF37+'mini - salto 3'!AF37)/3+AB30+T30+X30,""))),0)</f>
        <v/>
      </c>
      <c r="AH30" s="307" t="str">
        <f t="shared" si="4"/>
        <v/>
      </c>
      <c r="AI30" s="468" t="str">
        <f t="shared" si="25"/>
        <v/>
      </c>
      <c r="AJ30" s="469" t="str">
        <f>IFERROR(RANK(AI30,$AI$7:AI30,1),"")</f>
        <v/>
      </c>
      <c r="AK30" s="468" t="str">
        <f t="shared" si="26"/>
        <v/>
      </c>
      <c r="AL30" s="469" t="str">
        <f>IFERROR(RANK(AK30,$AK$7:AK30,1),"")</f>
        <v/>
      </c>
      <c r="AM30" s="307" t="str">
        <f t="shared" si="5"/>
        <v/>
      </c>
      <c r="AN30" s="468" t="str">
        <f t="shared" si="27"/>
        <v/>
      </c>
      <c r="AO30" s="469" t="str">
        <f>IFERROR(RANK(AN30,$AN$7:AN30,1),"")</f>
        <v/>
      </c>
      <c r="AP30" s="468" t="str">
        <f t="shared" si="28"/>
        <v/>
      </c>
      <c r="AQ30" s="469" t="str">
        <f>IFERROR(RANK(AP30,$AP$7:AP30,1),"")</f>
        <v/>
      </c>
      <c r="AR30" s="308" t="str">
        <f t="shared" si="6"/>
        <v/>
      </c>
      <c r="AS30" s="468" t="str">
        <f t="shared" si="29"/>
        <v/>
      </c>
      <c r="AT30" s="469" t="str">
        <f>IFERROR(RANK(AS30,$AS$7:AS30,1),"")</f>
        <v/>
      </c>
      <c r="AU30" s="468" t="str">
        <f t="shared" si="30"/>
        <v/>
      </c>
      <c r="AV30" s="469" t="str">
        <f>IFERROR(RANK(AU30,$AU$7:AU30,1),"")</f>
        <v/>
      </c>
      <c r="AW30" s="115" t="str">
        <f t="shared" si="7"/>
        <v/>
      </c>
      <c r="AX30" s="466"/>
      <c r="AY30" s="303"/>
      <c r="AZ30" s="303">
        <f t="shared" si="8"/>
        <v>2.4000000000000003E-8</v>
      </c>
      <c r="BA30" s="306">
        <f t="shared" si="9"/>
        <v>2.4E-9</v>
      </c>
      <c r="BB30" s="117">
        <f t="shared" si="31"/>
        <v>2.3999999999999999E-6</v>
      </c>
      <c r="BD30" s="117"/>
      <c r="BE30" s="117"/>
      <c r="BF30" s="117"/>
      <c r="BH30" s="162">
        <f t="shared" si="10"/>
        <v>1</v>
      </c>
      <c r="BI30" s="162">
        <f t="shared" si="32"/>
        <v>0</v>
      </c>
      <c r="BJ30" s="162">
        <f t="shared" si="11"/>
        <v>0</v>
      </c>
      <c r="BK30" s="162">
        <f t="shared" si="12"/>
        <v>0</v>
      </c>
      <c r="BL30" s="163">
        <f t="shared" si="13"/>
        <v>0</v>
      </c>
      <c r="BM30" s="163">
        <f t="shared" si="14"/>
        <v>0</v>
      </c>
      <c r="BN30" s="163">
        <f t="shared" si="33"/>
        <v>0</v>
      </c>
      <c r="BO30" s="163">
        <f t="shared" si="15"/>
        <v>0</v>
      </c>
      <c r="BP30" s="163">
        <f t="shared" si="16"/>
        <v>0</v>
      </c>
      <c r="BQ30" s="163">
        <f t="shared" si="17"/>
        <v>0</v>
      </c>
    </row>
    <row r="31" spans="1:69" ht="27" customHeight="1" x14ac:dyDescent="0.3">
      <c r="A31" s="160">
        <f>'ordem de passagem'!C34</f>
        <v>25</v>
      </c>
      <c r="B31" s="160">
        <f>'ordem de passagem'!D34</f>
        <v>0</v>
      </c>
      <c r="C31" s="160">
        <f>'ordem de passagem'!E34</f>
        <v>0</v>
      </c>
      <c r="D31" s="160">
        <f>'ordem de passagem'!F34</f>
        <v>0</v>
      </c>
      <c r="E31" s="160">
        <f>'ordem de passagem'!H34</f>
        <v>0</v>
      </c>
      <c r="F31" s="160" t="str">
        <f t="shared" si="35"/>
        <v/>
      </c>
      <c r="G31" s="160" t="str">
        <f t="shared" si="18"/>
        <v/>
      </c>
      <c r="H31" s="160" t="str">
        <f t="shared" si="19"/>
        <v/>
      </c>
      <c r="I31" s="160" t="str">
        <f t="shared" si="20"/>
        <v/>
      </c>
      <c r="J31" s="160">
        <f>'ordem de passagem'!G34</f>
        <v>0</v>
      </c>
      <c r="K31" s="160">
        <f>'ordem de passagem'!I34</f>
        <v>0</v>
      </c>
      <c r="L31" s="161">
        <f>IF('mini - salto 1'!AD38="",0,'mini - salto 1'!AD38)</f>
        <v>0</v>
      </c>
      <c r="M31" s="161">
        <f>IF('mini - salto 2'!AD38="",0,'mini - salto 2'!AD38)</f>
        <v>0</v>
      </c>
      <c r="N31" s="161">
        <f>IF('mini - salto 3'!AD38="",0,'mini - salto 3'!AD38)</f>
        <v>0</v>
      </c>
      <c r="O31" s="161">
        <f>IF(tapete!X38="",0,tapete!X38)</f>
        <v>0</v>
      </c>
      <c r="P31" s="161">
        <f t="shared" si="34"/>
        <v>0</v>
      </c>
      <c r="Q31" s="161">
        <f t="shared" si="21"/>
        <v>0</v>
      </c>
      <c r="R31" s="161"/>
      <c r="S31" s="161">
        <f>IF('mini - salto 1'!S38="",0,'mini - salto 1'!S38)</f>
        <v>0</v>
      </c>
      <c r="T31" s="161">
        <f>IF('mini - salto 1'!AA38="",0,'mini - salto 1'!AA38)</f>
        <v>0</v>
      </c>
      <c r="U31" s="161">
        <f t="shared" si="22"/>
        <v>0</v>
      </c>
      <c r="V31" s="161">
        <f t="shared" si="1"/>
        <v>0</v>
      </c>
      <c r="W31" s="294">
        <f>IF('mini - salto 2'!S38="",0,'mini - salto 2'!S38)</f>
        <v>0</v>
      </c>
      <c r="X31" s="161">
        <f>IF('mini - salto 2'!AA38="",0,'mini - salto 2'!AA38)</f>
        <v>0</v>
      </c>
      <c r="Y31" s="161">
        <f t="shared" si="23"/>
        <v>0</v>
      </c>
      <c r="Z31" s="161">
        <f t="shared" si="2"/>
        <v>0</v>
      </c>
      <c r="AA31" s="161">
        <f>IF('mini - salto 3'!S38="",0,'mini - salto 3'!S38)</f>
        <v>0</v>
      </c>
      <c r="AB31" s="161">
        <f>IF('mini - salto 3'!AA38="",0,'mini - salto 3'!AA38)</f>
        <v>0</v>
      </c>
      <c r="AC31" s="305">
        <f t="shared" si="24"/>
        <v>0</v>
      </c>
      <c r="AD31" s="305">
        <f t="shared" si="3"/>
        <v>0</v>
      </c>
      <c r="AE31" s="161">
        <f>IF(tapete!S38="",0,tapete!S38)</f>
        <v>0</v>
      </c>
      <c r="AF31" s="161">
        <f>IF(tapete!T38="",0,tapete!T38)</f>
        <v>0</v>
      </c>
      <c r="AG31" s="161" t="str">
        <f>IFERROR((IF(B31=0,"",IF(OR(E31="pct",E31="pctn",E31="pctt",E31="pctm"),('mini - salto 1'!AF38+'mini - salto 2'!AF38+'mini - salto 3'!AF38)/3+AB31+T31+X31,""))),0)</f>
        <v/>
      </c>
      <c r="AH31" s="307" t="str">
        <f t="shared" si="4"/>
        <v/>
      </c>
      <c r="AI31" s="468" t="str">
        <f t="shared" si="25"/>
        <v/>
      </c>
      <c r="AJ31" s="469" t="str">
        <f>IFERROR(RANK(AI31,$AI$7:AI31,1),"")</f>
        <v/>
      </c>
      <c r="AK31" s="468" t="str">
        <f t="shared" si="26"/>
        <v/>
      </c>
      <c r="AL31" s="469" t="str">
        <f>IFERROR(RANK(AK31,$AK$7:AK31,1),"")</f>
        <v/>
      </c>
      <c r="AM31" s="307" t="str">
        <f t="shared" si="5"/>
        <v/>
      </c>
      <c r="AN31" s="468" t="str">
        <f t="shared" si="27"/>
        <v/>
      </c>
      <c r="AO31" s="469" t="str">
        <f>IFERROR(RANK(AN31,$AN$7:AN31,1),"")</f>
        <v/>
      </c>
      <c r="AP31" s="468" t="str">
        <f t="shared" si="28"/>
        <v/>
      </c>
      <c r="AQ31" s="469" t="str">
        <f>IFERROR(RANK(AP31,$AP$7:AP31,1),"")</f>
        <v/>
      </c>
      <c r="AR31" s="308" t="str">
        <f t="shared" si="6"/>
        <v/>
      </c>
      <c r="AS31" s="468" t="str">
        <f t="shared" si="29"/>
        <v/>
      </c>
      <c r="AT31" s="469" t="str">
        <f>IFERROR(RANK(AS31,$AS$7:AS31,1),"")</f>
        <v/>
      </c>
      <c r="AU31" s="468" t="str">
        <f t="shared" si="30"/>
        <v/>
      </c>
      <c r="AV31" s="469" t="str">
        <f>IFERROR(RANK(AU31,$AU$7:AU31,1),"")</f>
        <v/>
      </c>
      <c r="AW31" s="115" t="str">
        <f t="shared" si="7"/>
        <v/>
      </c>
      <c r="AX31" s="466"/>
      <c r="AY31" s="303"/>
      <c r="AZ31" s="303">
        <f t="shared" si="8"/>
        <v>2.5000000000000002E-8</v>
      </c>
      <c r="BA31" s="306">
        <f t="shared" si="9"/>
        <v>2.5000000000000001E-9</v>
      </c>
      <c r="BB31" s="117">
        <f t="shared" si="31"/>
        <v>2.4999999999999998E-6</v>
      </c>
      <c r="BD31" s="117"/>
      <c r="BE31" s="117"/>
      <c r="BF31" s="117"/>
      <c r="BH31" s="162">
        <f t="shared" si="10"/>
        <v>1</v>
      </c>
      <c r="BI31" s="162">
        <f t="shared" si="32"/>
        <v>0</v>
      </c>
      <c r="BJ31" s="162">
        <f t="shared" si="11"/>
        <v>0</v>
      </c>
      <c r="BK31" s="162">
        <f t="shared" si="12"/>
        <v>0</v>
      </c>
      <c r="BL31" s="163">
        <f t="shared" si="13"/>
        <v>0</v>
      </c>
      <c r="BM31" s="163">
        <f t="shared" si="14"/>
        <v>0</v>
      </c>
      <c r="BN31" s="163">
        <f t="shared" si="33"/>
        <v>0</v>
      </c>
      <c r="BO31" s="163">
        <f t="shared" si="15"/>
        <v>0</v>
      </c>
      <c r="BP31" s="163">
        <f t="shared" si="16"/>
        <v>0</v>
      </c>
      <c r="BQ31" s="163">
        <f t="shared" si="17"/>
        <v>0</v>
      </c>
    </row>
    <row r="32" spans="1:69" ht="27" customHeight="1" x14ac:dyDescent="0.3">
      <c r="A32" s="160">
        <f>'ordem de passagem'!C35</f>
        <v>26</v>
      </c>
      <c r="B32" s="160">
        <f>'ordem de passagem'!D35</f>
        <v>0</v>
      </c>
      <c r="C32" s="160">
        <f>'ordem de passagem'!E35</f>
        <v>0</v>
      </c>
      <c r="D32" s="160">
        <f>'ordem de passagem'!F35</f>
        <v>0</v>
      </c>
      <c r="E32" s="160">
        <f>'ordem de passagem'!H35</f>
        <v>0</v>
      </c>
      <c r="F32" s="160" t="str">
        <f t="shared" si="35"/>
        <v/>
      </c>
      <c r="G32" s="160" t="str">
        <f t="shared" si="18"/>
        <v/>
      </c>
      <c r="H32" s="160" t="str">
        <f t="shared" si="19"/>
        <v/>
      </c>
      <c r="I32" s="160" t="str">
        <f t="shared" si="20"/>
        <v/>
      </c>
      <c r="J32" s="160">
        <f>'ordem de passagem'!G35</f>
        <v>0</v>
      </c>
      <c r="K32" s="160">
        <f>'ordem de passagem'!I35</f>
        <v>0</v>
      </c>
      <c r="L32" s="161">
        <f>IF('mini - salto 1'!AD39="",0,'mini - salto 1'!AD39)</f>
        <v>0</v>
      </c>
      <c r="M32" s="161">
        <f>IF('mini - salto 2'!AD39="",0,'mini - salto 2'!AD39)</f>
        <v>0</v>
      </c>
      <c r="N32" s="161">
        <f>IF('mini - salto 3'!AD39="",0,'mini - salto 3'!AD39)</f>
        <v>0</v>
      </c>
      <c r="O32" s="161">
        <f>IF(tapete!X39="",0,tapete!X39)</f>
        <v>0</v>
      </c>
      <c r="P32" s="161">
        <f t="shared" si="34"/>
        <v>0</v>
      </c>
      <c r="Q32" s="161">
        <f t="shared" si="21"/>
        <v>0</v>
      </c>
      <c r="R32" s="161"/>
      <c r="S32" s="161">
        <f>IF('mini - salto 1'!S39="",0,'mini - salto 1'!S39)</f>
        <v>0</v>
      </c>
      <c r="T32" s="161">
        <f>IF('mini - salto 1'!AA39="",0,'mini - salto 1'!AA39)</f>
        <v>0</v>
      </c>
      <c r="U32" s="161">
        <f t="shared" si="22"/>
        <v>0</v>
      </c>
      <c r="V32" s="161">
        <f t="shared" si="1"/>
        <v>0</v>
      </c>
      <c r="W32" s="294">
        <f>IF('mini - salto 2'!S39="",0,'mini - salto 2'!S39)</f>
        <v>0</v>
      </c>
      <c r="X32" s="161">
        <f>IF('mini - salto 2'!AA39="",0,'mini - salto 2'!AA39)</f>
        <v>0</v>
      </c>
      <c r="Y32" s="161">
        <f t="shared" si="23"/>
        <v>0</v>
      </c>
      <c r="Z32" s="161">
        <f t="shared" si="2"/>
        <v>0</v>
      </c>
      <c r="AA32" s="161">
        <f>IF('mini - salto 3'!S39="",0,'mini - salto 3'!S39)</f>
        <v>0</v>
      </c>
      <c r="AB32" s="161">
        <f>IF('mini - salto 3'!AA39="",0,'mini - salto 3'!AA39)</f>
        <v>0</v>
      </c>
      <c r="AC32" s="305">
        <f t="shared" si="24"/>
        <v>0</v>
      </c>
      <c r="AD32" s="305">
        <f t="shared" si="3"/>
        <v>0</v>
      </c>
      <c r="AE32" s="161">
        <f>IF(tapete!S39="",0,tapete!S39)</f>
        <v>0</v>
      </c>
      <c r="AF32" s="161">
        <f>IF(tapete!T39="",0,tapete!T39)</f>
        <v>0</v>
      </c>
      <c r="AG32" s="161" t="str">
        <f>IFERROR((IF(B32=0,"",IF(OR(E32="pct",E32="pctn",E32="pctt",E32="pctm"),('mini - salto 1'!AF39+'mini - salto 2'!AF39+'mini - salto 3'!AF39)/3+AB32+T32+X32,""))),0)</f>
        <v/>
      </c>
      <c r="AH32" s="307" t="str">
        <f t="shared" si="4"/>
        <v/>
      </c>
      <c r="AI32" s="468" t="str">
        <f t="shared" si="25"/>
        <v/>
      </c>
      <c r="AJ32" s="469" t="str">
        <f>IFERROR(RANK(AI32,$AI$7:AI32,1),"")</f>
        <v/>
      </c>
      <c r="AK32" s="468" t="str">
        <f t="shared" si="26"/>
        <v/>
      </c>
      <c r="AL32" s="469" t="str">
        <f>IFERROR(RANK(AK32,$AK$7:AK32,1),"")</f>
        <v/>
      </c>
      <c r="AM32" s="307" t="str">
        <f t="shared" si="5"/>
        <v/>
      </c>
      <c r="AN32" s="468" t="str">
        <f t="shared" si="27"/>
        <v/>
      </c>
      <c r="AO32" s="469" t="str">
        <f>IFERROR(RANK(AN32,$AN$7:AN32,1),"")</f>
        <v/>
      </c>
      <c r="AP32" s="468" t="str">
        <f t="shared" si="28"/>
        <v/>
      </c>
      <c r="AQ32" s="469" t="str">
        <f>IFERROR(RANK(AP32,$AP$7:AP32,1),"")</f>
        <v/>
      </c>
      <c r="AR32" s="308" t="str">
        <f t="shared" si="6"/>
        <v/>
      </c>
      <c r="AS32" s="468" t="str">
        <f t="shared" si="29"/>
        <v/>
      </c>
      <c r="AT32" s="469" t="str">
        <f>IFERROR(RANK(AS32,$AS$7:AS32,1),"")</f>
        <v/>
      </c>
      <c r="AU32" s="468" t="str">
        <f t="shared" si="30"/>
        <v/>
      </c>
      <c r="AV32" s="469" t="str">
        <f>IFERROR(RANK(AU32,$AU$7:AU32,1),"")</f>
        <v/>
      </c>
      <c r="AW32" s="115" t="str">
        <f t="shared" si="7"/>
        <v/>
      </c>
      <c r="AX32" s="466"/>
      <c r="AY32" s="303"/>
      <c r="AZ32" s="303">
        <f t="shared" si="8"/>
        <v>2.6000000000000001E-8</v>
      </c>
      <c r="BA32" s="306">
        <f t="shared" si="9"/>
        <v>2.6000000000000001E-9</v>
      </c>
      <c r="BB32" s="117">
        <f t="shared" si="31"/>
        <v>2.5999999999999997E-6</v>
      </c>
      <c r="BD32" s="117"/>
      <c r="BE32" s="117"/>
      <c r="BF32" s="117"/>
      <c r="BH32" s="162">
        <f t="shared" si="10"/>
        <v>1</v>
      </c>
      <c r="BI32" s="162">
        <f t="shared" si="32"/>
        <v>0</v>
      </c>
      <c r="BJ32" s="162">
        <f t="shared" si="11"/>
        <v>0</v>
      </c>
      <c r="BK32" s="162">
        <f t="shared" si="12"/>
        <v>0</v>
      </c>
      <c r="BL32" s="163">
        <f t="shared" si="13"/>
        <v>0</v>
      </c>
      <c r="BM32" s="163">
        <f t="shared" si="14"/>
        <v>0</v>
      </c>
      <c r="BN32" s="163">
        <f t="shared" si="33"/>
        <v>0</v>
      </c>
      <c r="BO32" s="163">
        <f t="shared" si="15"/>
        <v>0</v>
      </c>
      <c r="BP32" s="163">
        <f t="shared" si="16"/>
        <v>0</v>
      </c>
      <c r="BQ32" s="163">
        <f t="shared" si="17"/>
        <v>0</v>
      </c>
    </row>
    <row r="33" spans="1:69" ht="27" customHeight="1" x14ac:dyDescent="0.3">
      <c r="A33" s="160">
        <f>'ordem de passagem'!C36</f>
        <v>27</v>
      </c>
      <c r="B33" s="160">
        <f>'ordem de passagem'!D36</f>
        <v>0</v>
      </c>
      <c r="C33" s="160">
        <f>'ordem de passagem'!E36</f>
        <v>0</v>
      </c>
      <c r="D33" s="160">
        <f>'ordem de passagem'!F36</f>
        <v>0</v>
      </c>
      <c r="E33" s="160">
        <f>'ordem de passagem'!H36</f>
        <v>0</v>
      </c>
      <c r="F33" s="160" t="str">
        <f t="shared" si="35"/>
        <v/>
      </c>
      <c r="G33" s="160" t="str">
        <f t="shared" si="18"/>
        <v/>
      </c>
      <c r="H33" s="160" t="str">
        <f t="shared" si="19"/>
        <v/>
      </c>
      <c r="I33" s="160" t="str">
        <f t="shared" si="20"/>
        <v/>
      </c>
      <c r="J33" s="160">
        <f>'ordem de passagem'!G36</f>
        <v>0</v>
      </c>
      <c r="K33" s="160">
        <f>'ordem de passagem'!I36</f>
        <v>0</v>
      </c>
      <c r="L33" s="161">
        <f>IF('mini - salto 1'!AD40="",0,'mini - salto 1'!AD40)</f>
        <v>0</v>
      </c>
      <c r="M33" s="161">
        <f>IF('mini - salto 2'!AD40="",0,'mini - salto 2'!AD40)</f>
        <v>0</v>
      </c>
      <c r="N33" s="161">
        <f>IF('mini - salto 3'!AD40="",0,'mini - salto 3'!AD40)</f>
        <v>0</v>
      </c>
      <c r="O33" s="161">
        <f>IF(tapete!X40="",0,tapete!X40)</f>
        <v>0</v>
      </c>
      <c r="P33" s="161">
        <f t="shared" si="34"/>
        <v>0</v>
      </c>
      <c r="Q33" s="161">
        <f t="shared" si="21"/>
        <v>0</v>
      </c>
      <c r="R33" s="161"/>
      <c r="S33" s="161">
        <f>IF('mini - salto 1'!S40="",0,'mini - salto 1'!S40)</f>
        <v>0</v>
      </c>
      <c r="T33" s="161">
        <f>IF('mini - salto 1'!AA40="",0,'mini - salto 1'!AA40)</f>
        <v>0</v>
      </c>
      <c r="U33" s="161">
        <f t="shared" si="22"/>
        <v>0</v>
      </c>
      <c r="V33" s="161">
        <f t="shared" si="1"/>
        <v>0</v>
      </c>
      <c r="W33" s="294">
        <f>IF('mini - salto 2'!S40="",0,'mini - salto 2'!S40)</f>
        <v>0</v>
      </c>
      <c r="X33" s="161">
        <f>IF('mini - salto 2'!AA40="",0,'mini - salto 2'!AA40)</f>
        <v>0</v>
      </c>
      <c r="Y33" s="161">
        <f t="shared" si="23"/>
        <v>0</v>
      </c>
      <c r="Z33" s="161">
        <f t="shared" si="2"/>
        <v>0</v>
      </c>
      <c r="AA33" s="161">
        <f>IF('mini - salto 3'!S40="",0,'mini - salto 3'!S40)</f>
        <v>0</v>
      </c>
      <c r="AB33" s="161">
        <f>IF('mini - salto 3'!AA40="",0,'mini - salto 3'!AA40)</f>
        <v>0</v>
      </c>
      <c r="AC33" s="305">
        <f t="shared" si="24"/>
        <v>0</v>
      </c>
      <c r="AD33" s="305">
        <f t="shared" si="3"/>
        <v>0</v>
      </c>
      <c r="AE33" s="161">
        <f>IF(tapete!S40="",0,tapete!S40)</f>
        <v>0</v>
      </c>
      <c r="AF33" s="161">
        <f>IF(tapete!T40="",0,tapete!T40)</f>
        <v>0</v>
      </c>
      <c r="AG33" s="161" t="str">
        <f>IFERROR((IF(B33=0,"",IF(OR(E33="pct",E33="pctn",E33="pctt",E33="pctm"),('mini - salto 1'!AF40+'mini - salto 2'!AF40+'mini - salto 3'!AF40)/3+AB33+T33+X33,""))),0)</f>
        <v/>
      </c>
      <c r="AH33" s="307" t="str">
        <f t="shared" si="4"/>
        <v/>
      </c>
      <c r="AI33" s="468" t="str">
        <f t="shared" si="25"/>
        <v/>
      </c>
      <c r="AJ33" s="469" t="str">
        <f>IFERROR(RANK(AI33,$AI$7:AI33,1),"")</f>
        <v/>
      </c>
      <c r="AK33" s="468" t="str">
        <f t="shared" si="26"/>
        <v/>
      </c>
      <c r="AL33" s="469" t="str">
        <f>IFERROR(RANK(AK33,$AK$7:AK33,1),"")</f>
        <v/>
      </c>
      <c r="AM33" s="307" t="str">
        <f t="shared" si="5"/>
        <v/>
      </c>
      <c r="AN33" s="468" t="str">
        <f t="shared" si="27"/>
        <v/>
      </c>
      <c r="AO33" s="469" t="str">
        <f>IFERROR(RANK(AN33,$AN$7:AN33,1),"")</f>
        <v/>
      </c>
      <c r="AP33" s="468" t="str">
        <f t="shared" si="28"/>
        <v/>
      </c>
      <c r="AQ33" s="469" t="str">
        <f>IFERROR(RANK(AP33,$AP$7:AP33,1),"")</f>
        <v/>
      </c>
      <c r="AR33" s="308" t="str">
        <f t="shared" si="6"/>
        <v/>
      </c>
      <c r="AS33" s="468" t="str">
        <f t="shared" si="29"/>
        <v/>
      </c>
      <c r="AT33" s="469" t="str">
        <f>IFERROR(RANK(AS33,$AS$7:AS33,1),"")</f>
        <v/>
      </c>
      <c r="AU33" s="468" t="str">
        <f t="shared" si="30"/>
        <v/>
      </c>
      <c r="AV33" s="469" t="str">
        <f>IFERROR(RANK(AU33,$AU$7:AU33,1),"")</f>
        <v/>
      </c>
      <c r="AW33" s="115" t="str">
        <f t="shared" si="7"/>
        <v/>
      </c>
      <c r="AX33" s="466"/>
      <c r="AY33" s="303"/>
      <c r="AZ33" s="303">
        <f t="shared" si="8"/>
        <v>2.7E-8</v>
      </c>
      <c r="BA33" s="306">
        <f t="shared" si="9"/>
        <v>2.7000000000000002E-9</v>
      </c>
      <c r="BB33" s="117">
        <f t="shared" si="31"/>
        <v>2.7E-6</v>
      </c>
      <c r="BD33" s="117"/>
      <c r="BE33" s="117"/>
      <c r="BF33" s="117"/>
      <c r="BH33" s="162">
        <f t="shared" si="10"/>
        <v>1</v>
      </c>
      <c r="BI33" s="162">
        <f t="shared" si="32"/>
        <v>0</v>
      </c>
      <c r="BJ33" s="162">
        <f t="shared" si="11"/>
        <v>0</v>
      </c>
      <c r="BK33" s="162">
        <f t="shared" si="12"/>
        <v>0</v>
      </c>
      <c r="BL33" s="163">
        <f t="shared" si="13"/>
        <v>0</v>
      </c>
      <c r="BM33" s="163">
        <f t="shared" si="14"/>
        <v>0</v>
      </c>
      <c r="BN33" s="163">
        <f t="shared" si="33"/>
        <v>0</v>
      </c>
      <c r="BO33" s="163">
        <f t="shared" si="15"/>
        <v>0</v>
      </c>
      <c r="BP33" s="163">
        <f t="shared" si="16"/>
        <v>0</v>
      </c>
      <c r="BQ33" s="163">
        <f t="shared" si="17"/>
        <v>0</v>
      </c>
    </row>
    <row r="34" spans="1:69" ht="27" customHeight="1" x14ac:dyDescent="0.3">
      <c r="A34" s="160">
        <f>'ordem de passagem'!C37</f>
        <v>28</v>
      </c>
      <c r="B34" s="160">
        <f>'ordem de passagem'!D37</f>
        <v>0</v>
      </c>
      <c r="C34" s="160">
        <f>'ordem de passagem'!E37</f>
        <v>0</v>
      </c>
      <c r="D34" s="160">
        <f>'ordem de passagem'!F37</f>
        <v>0</v>
      </c>
      <c r="E34" s="160">
        <f>'ordem de passagem'!H37</f>
        <v>0</v>
      </c>
      <c r="F34" s="160" t="str">
        <f t="shared" si="35"/>
        <v/>
      </c>
      <c r="G34" s="160" t="str">
        <f t="shared" si="18"/>
        <v/>
      </c>
      <c r="H34" s="160" t="str">
        <f t="shared" si="19"/>
        <v/>
      </c>
      <c r="I34" s="160" t="str">
        <f t="shared" si="20"/>
        <v/>
      </c>
      <c r="J34" s="160">
        <f>'ordem de passagem'!G37</f>
        <v>0</v>
      </c>
      <c r="K34" s="160">
        <f>'ordem de passagem'!I37</f>
        <v>0</v>
      </c>
      <c r="L34" s="161">
        <f>IF('mini - salto 1'!AD41="",0,'mini - salto 1'!AD41)</f>
        <v>0</v>
      </c>
      <c r="M34" s="161">
        <f>IF('mini - salto 2'!AD41="",0,'mini - salto 2'!AD41)</f>
        <v>0</v>
      </c>
      <c r="N34" s="161">
        <f>IF('mini - salto 3'!AD41="",0,'mini - salto 3'!AD41)</f>
        <v>0</v>
      </c>
      <c r="O34" s="161">
        <f>IF(tapete!X41="",0,tapete!X41)</f>
        <v>0</v>
      </c>
      <c r="P34" s="161">
        <f t="shared" si="34"/>
        <v>0</v>
      </c>
      <c r="Q34" s="161">
        <f t="shared" si="21"/>
        <v>0</v>
      </c>
      <c r="R34" s="161"/>
      <c r="S34" s="161">
        <f>IF('mini - salto 1'!S41="",0,'mini - salto 1'!S41)</f>
        <v>0</v>
      </c>
      <c r="T34" s="161">
        <f>IF('mini - salto 1'!AA41="",0,'mini - salto 1'!AA41)</f>
        <v>0</v>
      </c>
      <c r="U34" s="161">
        <f t="shared" si="22"/>
        <v>0</v>
      </c>
      <c r="V34" s="161">
        <f t="shared" si="1"/>
        <v>0</v>
      </c>
      <c r="W34" s="294">
        <f>IF('mini - salto 2'!S41="",0,'mini - salto 2'!S41)</f>
        <v>0</v>
      </c>
      <c r="X34" s="161">
        <f>IF('mini - salto 2'!AA41="",0,'mini - salto 2'!AA41)</f>
        <v>0</v>
      </c>
      <c r="Y34" s="161">
        <f t="shared" si="23"/>
        <v>0</v>
      </c>
      <c r="Z34" s="161">
        <f t="shared" si="2"/>
        <v>0</v>
      </c>
      <c r="AA34" s="161">
        <f>IF('mini - salto 3'!S41="",0,'mini - salto 3'!S41)</f>
        <v>0</v>
      </c>
      <c r="AB34" s="161">
        <f>IF('mini - salto 3'!AA41="",0,'mini - salto 3'!AA41)</f>
        <v>0</v>
      </c>
      <c r="AC34" s="305">
        <f t="shared" si="24"/>
        <v>0</v>
      </c>
      <c r="AD34" s="305">
        <f t="shared" si="3"/>
        <v>0</v>
      </c>
      <c r="AE34" s="161">
        <f>IF(tapete!S41="",0,tapete!S41)</f>
        <v>0</v>
      </c>
      <c r="AF34" s="161">
        <f>IF(tapete!T41="",0,tapete!T41)</f>
        <v>0</v>
      </c>
      <c r="AG34" s="161" t="str">
        <f>IFERROR((IF(B34=0,"",IF(OR(E34="pct",E34="pctn",E34="pctt",E34="pctm"),('mini - salto 1'!AF41+'mini - salto 2'!AF41+'mini - salto 3'!AF41)/3+AB34+T34+X34,""))),0)</f>
        <v/>
      </c>
      <c r="AH34" s="307" t="str">
        <f t="shared" si="4"/>
        <v/>
      </c>
      <c r="AI34" s="468" t="str">
        <f t="shared" si="25"/>
        <v/>
      </c>
      <c r="AJ34" s="469" t="str">
        <f>IFERROR(RANK(AI34,$AI$7:AI34,1),"")</f>
        <v/>
      </c>
      <c r="AK34" s="468" t="str">
        <f t="shared" si="26"/>
        <v/>
      </c>
      <c r="AL34" s="469" t="str">
        <f>IFERROR(RANK(AK34,$AK$7:AK34,1),"")</f>
        <v/>
      </c>
      <c r="AM34" s="307" t="str">
        <f t="shared" si="5"/>
        <v/>
      </c>
      <c r="AN34" s="468" t="str">
        <f t="shared" si="27"/>
        <v/>
      </c>
      <c r="AO34" s="469" t="str">
        <f>IFERROR(RANK(AN34,$AN$7:AN34,1),"")</f>
        <v/>
      </c>
      <c r="AP34" s="468" t="str">
        <f t="shared" si="28"/>
        <v/>
      </c>
      <c r="AQ34" s="469" t="str">
        <f>IFERROR(RANK(AP34,$AP$7:AP34,1),"")</f>
        <v/>
      </c>
      <c r="AR34" s="308" t="str">
        <f t="shared" si="6"/>
        <v/>
      </c>
      <c r="AS34" s="468" t="str">
        <f t="shared" si="29"/>
        <v/>
      </c>
      <c r="AT34" s="469" t="str">
        <f>IFERROR(RANK(AS34,$AS$7:AS34,1),"")</f>
        <v/>
      </c>
      <c r="AU34" s="468" t="str">
        <f t="shared" si="30"/>
        <v/>
      </c>
      <c r="AV34" s="469" t="str">
        <f>IFERROR(RANK(AU34,$AU$7:AU34,1),"")</f>
        <v/>
      </c>
      <c r="AW34" s="115" t="str">
        <f t="shared" si="7"/>
        <v/>
      </c>
      <c r="AX34" s="466"/>
      <c r="AY34" s="303"/>
      <c r="AZ34" s="303">
        <f t="shared" si="8"/>
        <v>2.8000000000000003E-8</v>
      </c>
      <c r="BA34" s="306">
        <f t="shared" si="9"/>
        <v>2.8000000000000003E-9</v>
      </c>
      <c r="BB34" s="117">
        <f t="shared" si="31"/>
        <v>2.7999999999999999E-6</v>
      </c>
      <c r="BD34" s="117"/>
      <c r="BE34" s="117"/>
      <c r="BF34" s="117"/>
      <c r="BH34" s="162">
        <f t="shared" si="10"/>
        <v>1</v>
      </c>
      <c r="BI34" s="162">
        <f t="shared" si="32"/>
        <v>0</v>
      </c>
      <c r="BJ34" s="162">
        <f t="shared" si="11"/>
        <v>0</v>
      </c>
      <c r="BK34" s="162">
        <f t="shared" si="12"/>
        <v>0</v>
      </c>
      <c r="BL34" s="163">
        <f t="shared" si="13"/>
        <v>0</v>
      </c>
      <c r="BM34" s="163">
        <f t="shared" si="14"/>
        <v>0</v>
      </c>
      <c r="BN34" s="163">
        <f t="shared" si="33"/>
        <v>0</v>
      </c>
      <c r="BO34" s="163">
        <f t="shared" si="15"/>
        <v>0</v>
      </c>
      <c r="BP34" s="163">
        <f t="shared" si="16"/>
        <v>0</v>
      </c>
      <c r="BQ34" s="163">
        <f t="shared" si="17"/>
        <v>0</v>
      </c>
    </row>
    <row r="35" spans="1:69" ht="27" customHeight="1" x14ac:dyDescent="0.3">
      <c r="A35" s="160">
        <f>'ordem de passagem'!C38</f>
        <v>29</v>
      </c>
      <c r="B35" s="160">
        <f>'ordem de passagem'!D38</f>
        <v>0</v>
      </c>
      <c r="C35" s="160">
        <f>'ordem de passagem'!E38</f>
        <v>0</v>
      </c>
      <c r="D35" s="160">
        <f>'ordem de passagem'!F38</f>
        <v>0</v>
      </c>
      <c r="E35" s="160">
        <f>'ordem de passagem'!H38</f>
        <v>0</v>
      </c>
      <c r="F35" s="160" t="str">
        <f t="shared" si="35"/>
        <v/>
      </c>
      <c r="G35" s="160" t="str">
        <f t="shared" si="18"/>
        <v/>
      </c>
      <c r="H35" s="160" t="str">
        <f t="shared" si="19"/>
        <v/>
      </c>
      <c r="I35" s="160" t="str">
        <f t="shared" si="20"/>
        <v/>
      </c>
      <c r="J35" s="160">
        <f>'ordem de passagem'!G38</f>
        <v>0</v>
      </c>
      <c r="K35" s="160">
        <f>'ordem de passagem'!I38</f>
        <v>0</v>
      </c>
      <c r="L35" s="161">
        <f>IF('mini - salto 1'!AD42="",0,'mini - salto 1'!AD42)</f>
        <v>0</v>
      </c>
      <c r="M35" s="161">
        <f>IF('mini - salto 2'!AD42="",0,'mini - salto 2'!AD42)</f>
        <v>0</v>
      </c>
      <c r="N35" s="161">
        <f>IF('mini - salto 3'!AD42="",0,'mini - salto 3'!AD42)</f>
        <v>0</v>
      </c>
      <c r="O35" s="161">
        <f>IF(tapete!X42="",0,tapete!X42)</f>
        <v>0</v>
      </c>
      <c r="P35" s="161">
        <f t="shared" si="34"/>
        <v>0</v>
      </c>
      <c r="Q35" s="161">
        <f t="shared" si="21"/>
        <v>0</v>
      </c>
      <c r="R35" s="161"/>
      <c r="S35" s="161">
        <f>IF('mini - salto 1'!S42="",0,'mini - salto 1'!S42)</f>
        <v>0</v>
      </c>
      <c r="T35" s="161">
        <f>IF('mini - salto 1'!AA42="",0,'mini - salto 1'!AA42)</f>
        <v>0</v>
      </c>
      <c r="U35" s="161">
        <f t="shared" si="22"/>
        <v>0</v>
      </c>
      <c r="V35" s="161">
        <f t="shared" si="1"/>
        <v>0</v>
      </c>
      <c r="W35" s="294">
        <f>IF('mini - salto 2'!S42="",0,'mini - salto 2'!S42)</f>
        <v>0</v>
      </c>
      <c r="X35" s="161">
        <f>IF('mini - salto 2'!AA42="",0,'mini - salto 2'!AA42)</f>
        <v>0</v>
      </c>
      <c r="Y35" s="161">
        <f t="shared" si="23"/>
        <v>0</v>
      </c>
      <c r="Z35" s="161">
        <f t="shared" si="2"/>
        <v>0</v>
      </c>
      <c r="AA35" s="161">
        <f>IF('mini - salto 3'!S42="",0,'mini - salto 3'!S42)</f>
        <v>0</v>
      </c>
      <c r="AB35" s="161">
        <f>IF('mini - salto 3'!AA42="",0,'mini - salto 3'!AA42)</f>
        <v>0</v>
      </c>
      <c r="AC35" s="305">
        <f t="shared" si="24"/>
        <v>0</v>
      </c>
      <c r="AD35" s="305">
        <f t="shared" si="3"/>
        <v>0</v>
      </c>
      <c r="AE35" s="161">
        <f>IF(tapete!S42="",0,tapete!S42)</f>
        <v>0</v>
      </c>
      <c r="AF35" s="161">
        <f>IF(tapete!T42="",0,tapete!T42)</f>
        <v>0</v>
      </c>
      <c r="AG35" s="161" t="str">
        <f>IFERROR((IF(B35=0,"",IF(OR(E35="pct",E35="pctn",E35="pctt",E35="pctm"),('mini - salto 1'!AF42+'mini - salto 2'!AF42+'mini - salto 3'!AF42)/3+AB35+T35+X35,""))),0)</f>
        <v/>
      </c>
      <c r="AH35" s="307" t="str">
        <f t="shared" si="4"/>
        <v/>
      </c>
      <c r="AI35" s="468" t="str">
        <f t="shared" si="25"/>
        <v/>
      </c>
      <c r="AJ35" s="469" t="str">
        <f>IFERROR(RANK(AI35,$AI$7:AI35,1),"")</f>
        <v/>
      </c>
      <c r="AK35" s="468" t="str">
        <f t="shared" si="26"/>
        <v/>
      </c>
      <c r="AL35" s="469" t="str">
        <f>IFERROR(RANK(AK35,$AK$7:AK35,1),"")</f>
        <v/>
      </c>
      <c r="AM35" s="307" t="str">
        <f t="shared" si="5"/>
        <v/>
      </c>
      <c r="AN35" s="468" t="str">
        <f t="shared" si="27"/>
        <v/>
      </c>
      <c r="AO35" s="469" t="str">
        <f>IFERROR(RANK(AN35,$AN$7:AN35,1),"")</f>
        <v/>
      </c>
      <c r="AP35" s="468" t="str">
        <f t="shared" si="28"/>
        <v/>
      </c>
      <c r="AQ35" s="469" t="str">
        <f>IFERROR(RANK(AP35,$AP$7:AP35,1),"")</f>
        <v/>
      </c>
      <c r="AR35" s="308" t="str">
        <f t="shared" si="6"/>
        <v/>
      </c>
      <c r="AS35" s="468" t="str">
        <f t="shared" si="29"/>
        <v/>
      </c>
      <c r="AT35" s="469" t="str">
        <f>IFERROR(RANK(AS35,$AS$7:AS35,1),"")</f>
        <v/>
      </c>
      <c r="AU35" s="468" t="str">
        <f t="shared" si="30"/>
        <v/>
      </c>
      <c r="AV35" s="469" t="str">
        <f>IFERROR(RANK(AU35,$AU$7:AU35,1),"")</f>
        <v/>
      </c>
      <c r="AW35" s="115" t="str">
        <f t="shared" si="7"/>
        <v/>
      </c>
      <c r="AX35" s="466"/>
      <c r="AY35" s="303"/>
      <c r="AZ35" s="303">
        <f t="shared" si="8"/>
        <v>2.9000000000000002E-8</v>
      </c>
      <c r="BA35" s="306">
        <f t="shared" si="9"/>
        <v>2.8999999999999999E-9</v>
      </c>
      <c r="BB35" s="117">
        <f t="shared" si="31"/>
        <v>2.8999999999999998E-6</v>
      </c>
      <c r="BD35" s="117"/>
      <c r="BE35" s="117"/>
      <c r="BF35" s="117"/>
      <c r="BH35" s="162">
        <f t="shared" si="10"/>
        <v>1</v>
      </c>
      <c r="BI35" s="162">
        <f t="shared" si="32"/>
        <v>0</v>
      </c>
      <c r="BJ35" s="162">
        <f t="shared" si="11"/>
        <v>0</v>
      </c>
      <c r="BK35" s="162">
        <f t="shared" si="12"/>
        <v>0</v>
      </c>
      <c r="BL35" s="163">
        <f t="shared" si="13"/>
        <v>0</v>
      </c>
      <c r="BM35" s="163">
        <f t="shared" si="14"/>
        <v>0</v>
      </c>
      <c r="BN35" s="163">
        <f t="shared" si="33"/>
        <v>0</v>
      </c>
      <c r="BO35" s="163">
        <f t="shared" si="15"/>
        <v>0</v>
      </c>
      <c r="BP35" s="163">
        <f t="shared" si="16"/>
        <v>0</v>
      </c>
      <c r="BQ35" s="163">
        <f t="shared" si="17"/>
        <v>0</v>
      </c>
    </row>
    <row r="36" spans="1:69" ht="27" customHeight="1" x14ac:dyDescent="0.3">
      <c r="A36" s="160">
        <f>'ordem de passagem'!C39</f>
        <v>30</v>
      </c>
      <c r="B36" s="160">
        <f>'ordem de passagem'!D39</f>
        <v>0</v>
      </c>
      <c r="C36" s="160">
        <f>'ordem de passagem'!E39</f>
        <v>0</v>
      </c>
      <c r="D36" s="160">
        <f>'ordem de passagem'!F39</f>
        <v>0</v>
      </c>
      <c r="E36" s="160">
        <f>'ordem de passagem'!H39</f>
        <v>0</v>
      </c>
      <c r="F36" s="160" t="str">
        <f t="shared" si="35"/>
        <v/>
      </c>
      <c r="G36" s="160" t="str">
        <f t="shared" si="18"/>
        <v/>
      </c>
      <c r="H36" s="160" t="str">
        <f t="shared" si="19"/>
        <v/>
      </c>
      <c r="I36" s="160" t="str">
        <f t="shared" si="20"/>
        <v/>
      </c>
      <c r="J36" s="160">
        <f>'ordem de passagem'!G39</f>
        <v>0</v>
      </c>
      <c r="K36" s="160">
        <f>'ordem de passagem'!I39</f>
        <v>0</v>
      </c>
      <c r="L36" s="161">
        <f>IF('mini - salto 1'!AD43="",0,'mini - salto 1'!AD43)</f>
        <v>0</v>
      </c>
      <c r="M36" s="161">
        <f>IF('mini - salto 2'!AD43="",0,'mini - salto 2'!AD43)</f>
        <v>0</v>
      </c>
      <c r="N36" s="161">
        <f>IF('mini - salto 3'!AD43="",0,'mini - salto 3'!AD43)</f>
        <v>0</v>
      </c>
      <c r="O36" s="161">
        <f>IF(tapete!X43="",0,tapete!X43)</f>
        <v>0</v>
      </c>
      <c r="P36" s="161">
        <f t="shared" si="34"/>
        <v>0</v>
      </c>
      <c r="Q36" s="161">
        <f t="shared" si="21"/>
        <v>0</v>
      </c>
      <c r="R36" s="161"/>
      <c r="S36" s="161">
        <f>IF('mini - salto 1'!S43="",0,'mini - salto 1'!S43)</f>
        <v>0</v>
      </c>
      <c r="T36" s="161">
        <f>IF('mini - salto 1'!AA43="",0,'mini - salto 1'!AA43)</f>
        <v>0</v>
      </c>
      <c r="U36" s="161">
        <f t="shared" si="22"/>
        <v>0</v>
      </c>
      <c r="V36" s="161">
        <f t="shared" si="1"/>
        <v>0</v>
      </c>
      <c r="W36" s="294">
        <f>IF('mini - salto 2'!S43="",0,'mini - salto 2'!S43)</f>
        <v>0</v>
      </c>
      <c r="X36" s="161">
        <f>IF('mini - salto 2'!AA43="",0,'mini - salto 2'!AA43)</f>
        <v>0</v>
      </c>
      <c r="Y36" s="161">
        <f t="shared" si="23"/>
        <v>0</v>
      </c>
      <c r="Z36" s="161">
        <f t="shared" si="2"/>
        <v>0</v>
      </c>
      <c r="AA36" s="161">
        <f>IF('mini - salto 3'!S43="",0,'mini - salto 3'!S43)</f>
        <v>0</v>
      </c>
      <c r="AB36" s="161">
        <f>IF('mini - salto 3'!AA43="",0,'mini - salto 3'!AA43)</f>
        <v>0</v>
      </c>
      <c r="AC36" s="305">
        <f t="shared" si="24"/>
        <v>0</v>
      </c>
      <c r="AD36" s="305">
        <f t="shared" si="3"/>
        <v>0</v>
      </c>
      <c r="AE36" s="161">
        <f>IF(tapete!S43="",0,tapete!S43)</f>
        <v>0</v>
      </c>
      <c r="AF36" s="161">
        <f>IF(tapete!T43="",0,tapete!T43)</f>
        <v>0</v>
      </c>
      <c r="AG36" s="161" t="str">
        <f>IFERROR((IF(B36=0,"",IF(OR(E36="pct",E36="pctn",E36="pctt",E36="pctm"),('mini - salto 1'!AF43+'mini - salto 2'!AF43+'mini - salto 3'!AF43)/3+AB36+T36+X36,""))),0)</f>
        <v/>
      </c>
      <c r="AH36" s="307" t="str">
        <f t="shared" si="4"/>
        <v/>
      </c>
      <c r="AI36" s="468" t="str">
        <f t="shared" si="25"/>
        <v/>
      </c>
      <c r="AJ36" s="469" t="str">
        <f>IFERROR(RANK(AI36,$AI$7:AI36,1),"")</f>
        <v/>
      </c>
      <c r="AK36" s="468" t="str">
        <f t="shared" si="26"/>
        <v/>
      </c>
      <c r="AL36" s="469" t="str">
        <f>IFERROR(RANK(AK36,$AK$7:AK36,1),"")</f>
        <v/>
      </c>
      <c r="AM36" s="307" t="str">
        <f t="shared" si="5"/>
        <v/>
      </c>
      <c r="AN36" s="468" t="str">
        <f t="shared" si="27"/>
        <v/>
      </c>
      <c r="AO36" s="469" t="str">
        <f>IFERROR(RANK(AN36,$AN$7:AN36,1),"")</f>
        <v/>
      </c>
      <c r="AP36" s="468" t="str">
        <f t="shared" si="28"/>
        <v/>
      </c>
      <c r="AQ36" s="469" t="str">
        <f>IFERROR(RANK(AP36,$AP$7:AP36,1),"")</f>
        <v/>
      </c>
      <c r="AR36" s="308" t="str">
        <f t="shared" si="6"/>
        <v/>
      </c>
      <c r="AS36" s="468" t="str">
        <f t="shared" si="29"/>
        <v/>
      </c>
      <c r="AT36" s="469" t="str">
        <f>IFERROR(RANK(AS36,$AS$7:AS36,1),"")</f>
        <v/>
      </c>
      <c r="AU36" s="468" t="str">
        <f t="shared" si="30"/>
        <v/>
      </c>
      <c r="AV36" s="469" t="str">
        <f>IFERROR(RANK(AU36,$AU$7:AU36,1),"")</f>
        <v/>
      </c>
      <c r="AW36" s="115" t="str">
        <f t="shared" si="7"/>
        <v/>
      </c>
      <c r="AX36" s="466"/>
      <c r="AY36" s="303"/>
      <c r="AZ36" s="303">
        <f t="shared" si="8"/>
        <v>3.0000000000000004E-8</v>
      </c>
      <c r="BA36" s="306">
        <f t="shared" si="9"/>
        <v>3E-9</v>
      </c>
      <c r="BB36" s="117">
        <f t="shared" si="31"/>
        <v>3.0000000000000001E-6</v>
      </c>
      <c r="BD36" s="117"/>
      <c r="BE36" s="117"/>
      <c r="BF36" s="117"/>
      <c r="BH36" s="162">
        <f t="shared" si="10"/>
        <v>1</v>
      </c>
      <c r="BI36" s="162">
        <f t="shared" si="32"/>
        <v>0</v>
      </c>
      <c r="BJ36" s="162">
        <f t="shared" si="11"/>
        <v>0</v>
      </c>
      <c r="BK36" s="162">
        <f t="shared" si="12"/>
        <v>0</v>
      </c>
      <c r="BL36" s="163">
        <f t="shared" si="13"/>
        <v>0</v>
      </c>
      <c r="BM36" s="163">
        <f t="shared" si="14"/>
        <v>0</v>
      </c>
      <c r="BN36" s="163">
        <f t="shared" si="33"/>
        <v>0</v>
      </c>
      <c r="BO36" s="163">
        <f t="shared" si="15"/>
        <v>0</v>
      </c>
      <c r="BP36" s="163">
        <f t="shared" si="16"/>
        <v>0</v>
      </c>
      <c r="BQ36" s="163">
        <f t="shared" si="17"/>
        <v>0</v>
      </c>
    </row>
    <row r="37" spans="1:69" ht="27" customHeight="1" x14ac:dyDescent="0.3">
      <c r="A37" s="160">
        <f>'ordem de passagem'!C40</f>
        <v>31</v>
      </c>
      <c r="B37" s="160">
        <f>'ordem de passagem'!D40</f>
        <v>0</v>
      </c>
      <c r="C37" s="160">
        <f>'ordem de passagem'!E40</f>
        <v>0</v>
      </c>
      <c r="D37" s="160">
        <f>'ordem de passagem'!F40</f>
        <v>0</v>
      </c>
      <c r="E37" s="160">
        <f>'ordem de passagem'!H40</f>
        <v>0</v>
      </c>
      <c r="F37" s="160" t="str">
        <f t="shared" si="35"/>
        <v/>
      </c>
      <c r="G37" s="160" t="str">
        <f t="shared" si="18"/>
        <v/>
      </c>
      <c r="H37" s="160" t="str">
        <f t="shared" si="19"/>
        <v/>
      </c>
      <c r="I37" s="160" t="str">
        <f t="shared" si="20"/>
        <v/>
      </c>
      <c r="J37" s="160">
        <f>'ordem de passagem'!G40</f>
        <v>0</v>
      </c>
      <c r="K37" s="160">
        <f>'ordem de passagem'!I40</f>
        <v>0</v>
      </c>
      <c r="L37" s="161">
        <f>IF('mini - salto 1'!AD44="",0,'mini - salto 1'!AD44)</f>
        <v>0</v>
      </c>
      <c r="M37" s="161">
        <f>IF('mini - salto 2'!AD44="",0,'mini - salto 2'!AD44)</f>
        <v>0</v>
      </c>
      <c r="N37" s="161">
        <f>IF('mini - salto 3'!AD44="",0,'mini - salto 3'!AD44)</f>
        <v>0</v>
      </c>
      <c r="O37" s="161">
        <f>IF(tapete!X44="",0,tapete!X44)</f>
        <v>0</v>
      </c>
      <c r="P37" s="161">
        <f t="shared" si="34"/>
        <v>0</v>
      </c>
      <c r="Q37" s="161">
        <f t="shared" si="21"/>
        <v>0</v>
      </c>
      <c r="R37" s="161"/>
      <c r="S37" s="161">
        <f>IF('mini - salto 1'!S44="",0,'mini - salto 1'!S44)</f>
        <v>0</v>
      </c>
      <c r="T37" s="161">
        <f>IF('mini - salto 1'!AA44="",0,'mini - salto 1'!AA44)</f>
        <v>0</v>
      </c>
      <c r="U37" s="161">
        <f t="shared" si="22"/>
        <v>0</v>
      </c>
      <c r="V37" s="161">
        <f t="shared" si="1"/>
        <v>0</v>
      </c>
      <c r="W37" s="294">
        <f>IF('mini - salto 2'!S44="",0,'mini - salto 2'!S44)</f>
        <v>0</v>
      </c>
      <c r="X37" s="161">
        <f>IF('mini - salto 2'!AA44="",0,'mini - salto 2'!AA44)</f>
        <v>0</v>
      </c>
      <c r="Y37" s="161">
        <f t="shared" si="23"/>
        <v>0</v>
      </c>
      <c r="Z37" s="161">
        <f t="shared" si="2"/>
        <v>0</v>
      </c>
      <c r="AA37" s="161">
        <f>IF('mini - salto 3'!S44="",0,'mini - salto 3'!S44)</f>
        <v>0</v>
      </c>
      <c r="AB37" s="161">
        <f>IF('mini - salto 3'!AA44="",0,'mini - salto 3'!AA44)</f>
        <v>0</v>
      </c>
      <c r="AC37" s="305">
        <f t="shared" si="24"/>
        <v>0</v>
      </c>
      <c r="AD37" s="305">
        <f t="shared" si="3"/>
        <v>0</v>
      </c>
      <c r="AE37" s="161">
        <f>IF(tapete!S44="",0,tapete!S44)</f>
        <v>0</v>
      </c>
      <c r="AF37" s="161">
        <f>IF(tapete!T44="",0,tapete!T44)</f>
        <v>0</v>
      </c>
      <c r="AG37" s="161" t="str">
        <f>IFERROR((IF(B37=0,"",IF(OR(E37="pct",E37="pctn",E37="pctt",E37="pctm"),('mini - salto 1'!AF44+'mini - salto 2'!AF44+'mini - salto 3'!AF44)/3+AB37+T37+X37,""))),0)</f>
        <v/>
      </c>
      <c r="AH37" s="307" t="str">
        <f t="shared" si="4"/>
        <v/>
      </c>
      <c r="AI37" s="468" t="str">
        <f t="shared" si="25"/>
        <v/>
      </c>
      <c r="AJ37" s="469" t="str">
        <f>IFERROR(RANK(AI37,$AI$7:AI37,1),"")</f>
        <v/>
      </c>
      <c r="AK37" s="468" t="str">
        <f t="shared" si="26"/>
        <v/>
      </c>
      <c r="AL37" s="469" t="str">
        <f>IFERROR(RANK(AK37,$AK$7:AK37,1),"")</f>
        <v/>
      </c>
      <c r="AM37" s="307" t="str">
        <f t="shared" si="5"/>
        <v/>
      </c>
      <c r="AN37" s="468" t="str">
        <f t="shared" si="27"/>
        <v/>
      </c>
      <c r="AO37" s="469" t="str">
        <f>IFERROR(RANK(AN37,$AN$7:AN37,1),"")</f>
        <v/>
      </c>
      <c r="AP37" s="468" t="str">
        <f t="shared" si="28"/>
        <v/>
      </c>
      <c r="AQ37" s="469" t="str">
        <f>IFERROR(RANK(AP37,$AP$7:AP37,1),"")</f>
        <v/>
      </c>
      <c r="AR37" s="308" t="str">
        <f t="shared" si="6"/>
        <v/>
      </c>
      <c r="AS37" s="468" t="str">
        <f t="shared" si="29"/>
        <v/>
      </c>
      <c r="AT37" s="469" t="str">
        <f>IFERROR(RANK(AS37,$AS$7:AS37,1),"")</f>
        <v/>
      </c>
      <c r="AU37" s="468" t="str">
        <f t="shared" si="30"/>
        <v/>
      </c>
      <c r="AV37" s="469" t="str">
        <f>IFERROR(RANK(AU37,$AU$7:AU37,1),"")</f>
        <v/>
      </c>
      <c r="AW37" s="115" t="str">
        <f t="shared" si="7"/>
        <v/>
      </c>
      <c r="AX37" s="466"/>
      <c r="AY37" s="303"/>
      <c r="AZ37" s="303">
        <f t="shared" si="8"/>
        <v>3.1E-8</v>
      </c>
      <c r="BA37" s="306">
        <f t="shared" si="9"/>
        <v>3.1E-9</v>
      </c>
      <c r="BB37" s="117">
        <f t="shared" si="31"/>
        <v>3.1E-6</v>
      </c>
      <c r="BD37" s="117"/>
      <c r="BE37" s="117"/>
      <c r="BF37" s="117"/>
      <c r="BH37" s="162">
        <f t="shared" si="10"/>
        <v>1</v>
      </c>
      <c r="BI37" s="162">
        <f t="shared" si="32"/>
        <v>0</v>
      </c>
      <c r="BJ37" s="162">
        <f t="shared" si="11"/>
        <v>0</v>
      </c>
      <c r="BK37" s="162">
        <f t="shared" si="12"/>
        <v>0</v>
      </c>
      <c r="BL37" s="163">
        <f t="shared" si="13"/>
        <v>0</v>
      </c>
      <c r="BM37" s="163">
        <f t="shared" si="14"/>
        <v>0</v>
      </c>
      <c r="BN37" s="163">
        <f t="shared" si="33"/>
        <v>0</v>
      </c>
      <c r="BO37" s="163">
        <f t="shared" si="15"/>
        <v>0</v>
      </c>
      <c r="BP37" s="163">
        <f t="shared" si="16"/>
        <v>0</v>
      </c>
      <c r="BQ37" s="163">
        <f t="shared" si="17"/>
        <v>0</v>
      </c>
    </row>
    <row r="38" spans="1:69" ht="27" customHeight="1" x14ac:dyDescent="0.3">
      <c r="A38" s="160">
        <f>'ordem de passagem'!C41</f>
        <v>32</v>
      </c>
      <c r="B38" s="160">
        <f>'ordem de passagem'!D41</f>
        <v>0</v>
      </c>
      <c r="C38" s="160">
        <f>'ordem de passagem'!E41</f>
        <v>0</v>
      </c>
      <c r="D38" s="160">
        <f>'ordem de passagem'!F41</f>
        <v>0</v>
      </c>
      <c r="E38" s="160">
        <f>'ordem de passagem'!H41</f>
        <v>0</v>
      </c>
      <c r="F38" s="160" t="str">
        <f t="shared" si="35"/>
        <v/>
      </c>
      <c r="G38" s="160" t="str">
        <f t="shared" si="18"/>
        <v/>
      </c>
      <c r="H38" s="160" t="str">
        <f t="shared" si="19"/>
        <v/>
      </c>
      <c r="I38" s="160" t="str">
        <f t="shared" si="20"/>
        <v/>
      </c>
      <c r="J38" s="160">
        <f>'ordem de passagem'!G41</f>
        <v>0</v>
      </c>
      <c r="K38" s="160">
        <f>'ordem de passagem'!I41</f>
        <v>0</v>
      </c>
      <c r="L38" s="161">
        <f>IF('mini - salto 1'!AD45="",0,'mini - salto 1'!AD45)</f>
        <v>0</v>
      </c>
      <c r="M38" s="161">
        <f>IF('mini - salto 2'!AD45="",0,'mini - salto 2'!AD45)</f>
        <v>0</v>
      </c>
      <c r="N38" s="161">
        <f>IF('mini - salto 3'!AD45="",0,'mini - salto 3'!AD45)</f>
        <v>0</v>
      </c>
      <c r="O38" s="161">
        <f>IF(tapete!X45="",0,tapete!X45)</f>
        <v>0</v>
      </c>
      <c r="P38" s="161">
        <f t="shared" si="34"/>
        <v>0</v>
      </c>
      <c r="Q38" s="161">
        <f t="shared" si="21"/>
        <v>0</v>
      </c>
      <c r="R38" s="161"/>
      <c r="S38" s="161">
        <f>IF('mini - salto 1'!S45="",0,'mini - salto 1'!S45)</f>
        <v>0</v>
      </c>
      <c r="T38" s="161">
        <f>IF('mini - salto 1'!AA45="",0,'mini - salto 1'!AA45)</f>
        <v>0</v>
      </c>
      <c r="U38" s="161">
        <f t="shared" si="22"/>
        <v>0</v>
      </c>
      <c r="V38" s="161">
        <f t="shared" si="1"/>
        <v>0</v>
      </c>
      <c r="W38" s="294">
        <f>IF('mini - salto 2'!S45="",0,'mini - salto 2'!S45)</f>
        <v>0</v>
      </c>
      <c r="X38" s="161">
        <f>IF('mini - salto 2'!AA45="",0,'mini - salto 2'!AA45)</f>
        <v>0</v>
      </c>
      <c r="Y38" s="161">
        <f t="shared" si="23"/>
        <v>0</v>
      </c>
      <c r="Z38" s="161">
        <f t="shared" si="2"/>
        <v>0</v>
      </c>
      <c r="AA38" s="161">
        <f>IF('mini - salto 3'!S45="",0,'mini - salto 3'!S45)</f>
        <v>0</v>
      </c>
      <c r="AB38" s="161">
        <f>IF('mini - salto 3'!AA45="",0,'mini - salto 3'!AA45)</f>
        <v>0</v>
      </c>
      <c r="AC38" s="305">
        <f t="shared" si="24"/>
        <v>0</v>
      </c>
      <c r="AD38" s="305">
        <f t="shared" si="3"/>
        <v>0</v>
      </c>
      <c r="AE38" s="161">
        <f>IF(tapete!S45="",0,tapete!S45)</f>
        <v>0</v>
      </c>
      <c r="AF38" s="161">
        <f>IF(tapete!T45="",0,tapete!T45)</f>
        <v>0</v>
      </c>
      <c r="AG38" s="161" t="str">
        <f>IFERROR((IF(B38=0,"",IF(OR(E38="pct",E38="pctn",E38="pctt",E38="pctm"),('mini - salto 1'!AF45+'mini - salto 2'!AF45+'mini - salto 3'!AF45)/3+AB38+T38+X38,""))),0)</f>
        <v/>
      </c>
      <c r="AH38" s="307" t="str">
        <f t="shared" si="4"/>
        <v/>
      </c>
      <c r="AI38" s="468" t="str">
        <f t="shared" si="25"/>
        <v/>
      </c>
      <c r="AJ38" s="469" t="str">
        <f>IFERROR(RANK(AI38,$AI$7:AI38,1),"")</f>
        <v/>
      </c>
      <c r="AK38" s="468" t="str">
        <f t="shared" si="26"/>
        <v/>
      </c>
      <c r="AL38" s="469" t="str">
        <f>IFERROR(RANK(AK38,$AK$7:AK38,1),"")</f>
        <v/>
      </c>
      <c r="AM38" s="307" t="str">
        <f t="shared" si="5"/>
        <v/>
      </c>
      <c r="AN38" s="468" t="str">
        <f t="shared" si="27"/>
        <v/>
      </c>
      <c r="AO38" s="469" t="str">
        <f>IFERROR(RANK(AN38,$AN$7:AN38,1),"")</f>
        <v/>
      </c>
      <c r="AP38" s="468" t="str">
        <f t="shared" si="28"/>
        <v/>
      </c>
      <c r="AQ38" s="469" t="str">
        <f>IFERROR(RANK(AP38,$AP$7:AP38,1),"")</f>
        <v/>
      </c>
      <c r="AR38" s="308" t="str">
        <f t="shared" si="6"/>
        <v/>
      </c>
      <c r="AS38" s="468" t="str">
        <f t="shared" si="29"/>
        <v/>
      </c>
      <c r="AT38" s="469" t="str">
        <f>IFERROR(RANK(AS38,$AS$7:AS38,1),"")</f>
        <v/>
      </c>
      <c r="AU38" s="468" t="str">
        <f t="shared" si="30"/>
        <v/>
      </c>
      <c r="AV38" s="469" t="str">
        <f>IFERROR(RANK(AU38,$AU$7:AU38,1),"")</f>
        <v/>
      </c>
      <c r="AW38" s="115" t="str">
        <f t="shared" si="7"/>
        <v/>
      </c>
      <c r="AX38" s="466"/>
      <c r="AY38" s="303"/>
      <c r="AZ38" s="303">
        <f t="shared" si="8"/>
        <v>3.2000000000000002E-8</v>
      </c>
      <c r="BA38" s="306">
        <f t="shared" si="9"/>
        <v>3.2000000000000001E-9</v>
      </c>
      <c r="BB38" s="117">
        <f t="shared" si="31"/>
        <v>3.1999999999999999E-6</v>
      </c>
      <c r="BD38" s="117"/>
      <c r="BE38" s="117"/>
      <c r="BF38" s="117"/>
      <c r="BH38" s="162">
        <f t="shared" si="10"/>
        <v>1</v>
      </c>
      <c r="BI38" s="162">
        <f t="shared" si="32"/>
        <v>0</v>
      </c>
      <c r="BJ38" s="162">
        <f t="shared" si="11"/>
        <v>0</v>
      </c>
      <c r="BK38" s="162">
        <f t="shared" si="12"/>
        <v>0</v>
      </c>
      <c r="BL38" s="163">
        <f t="shared" si="13"/>
        <v>0</v>
      </c>
      <c r="BM38" s="163">
        <f t="shared" si="14"/>
        <v>0</v>
      </c>
      <c r="BN38" s="163">
        <f t="shared" si="33"/>
        <v>0</v>
      </c>
      <c r="BO38" s="163">
        <f t="shared" si="15"/>
        <v>0</v>
      </c>
      <c r="BP38" s="163">
        <f t="shared" si="16"/>
        <v>0</v>
      </c>
      <c r="BQ38" s="163">
        <f t="shared" si="17"/>
        <v>0</v>
      </c>
    </row>
    <row r="39" spans="1:69" ht="27" customHeight="1" x14ac:dyDescent="0.3">
      <c r="A39" s="160">
        <f>'ordem de passagem'!C42</f>
        <v>33</v>
      </c>
      <c r="B39" s="160">
        <f>'ordem de passagem'!D42</f>
        <v>0</v>
      </c>
      <c r="C39" s="160">
        <f>'ordem de passagem'!E42</f>
        <v>0</v>
      </c>
      <c r="D39" s="160">
        <f>'ordem de passagem'!F42</f>
        <v>0</v>
      </c>
      <c r="E39" s="160">
        <f>'ordem de passagem'!H42</f>
        <v>0</v>
      </c>
      <c r="F39" s="160" t="str">
        <f t="shared" si="35"/>
        <v/>
      </c>
      <c r="G39" s="160" t="str">
        <f t="shared" si="18"/>
        <v/>
      </c>
      <c r="H39" s="160" t="str">
        <f t="shared" si="19"/>
        <v/>
      </c>
      <c r="I39" s="160" t="str">
        <f t="shared" si="20"/>
        <v/>
      </c>
      <c r="J39" s="160">
        <f>'ordem de passagem'!G42</f>
        <v>0</v>
      </c>
      <c r="K39" s="160">
        <f>'ordem de passagem'!I42</f>
        <v>0</v>
      </c>
      <c r="L39" s="161">
        <f>IF('mini - salto 1'!AD46="",0,'mini - salto 1'!AD46)</f>
        <v>0</v>
      </c>
      <c r="M39" s="161">
        <f>IF('mini - salto 2'!AD46="",0,'mini - salto 2'!AD46)</f>
        <v>0</v>
      </c>
      <c r="N39" s="161">
        <f>IF('mini - salto 3'!AD46="",0,'mini - salto 3'!AD46)</f>
        <v>0</v>
      </c>
      <c r="O39" s="161">
        <f>IF(tapete!X46="",0,tapete!X46)</f>
        <v>0</v>
      </c>
      <c r="P39" s="161">
        <f t="shared" si="34"/>
        <v>0</v>
      </c>
      <c r="Q39" s="161">
        <f t="shared" si="21"/>
        <v>0</v>
      </c>
      <c r="R39" s="161"/>
      <c r="S39" s="161">
        <f>IF('mini - salto 1'!S46="",0,'mini - salto 1'!S46)</f>
        <v>0</v>
      </c>
      <c r="T39" s="161">
        <f>IF('mini - salto 1'!AA46="",0,'mini - salto 1'!AA46)</f>
        <v>0</v>
      </c>
      <c r="U39" s="161">
        <f t="shared" si="22"/>
        <v>0</v>
      </c>
      <c r="V39" s="161">
        <f t="shared" ref="V39:V70" si="36">M39-X39</f>
        <v>0</v>
      </c>
      <c r="W39" s="294">
        <f>IF('mini - salto 2'!S46="",0,'mini - salto 2'!S46)</f>
        <v>0</v>
      </c>
      <c r="X39" s="161">
        <f>IF('mini - salto 2'!AA46="",0,'mini - salto 2'!AA46)</f>
        <v>0</v>
      </c>
      <c r="Y39" s="161">
        <f t="shared" si="23"/>
        <v>0</v>
      </c>
      <c r="Z39" s="161">
        <f t="shared" ref="Z39:Z70" si="37">N39-AB39</f>
        <v>0</v>
      </c>
      <c r="AA39" s="161">
        <f>IF('mini - salto 3'!S46="",0,'mini - salto 3'!S46)</f>
        <v>0</v>
      </c>
      <c r="AB39" s="161">
        <f>IF('mini - salto 3'!AA46="",0,'mini - salto 3'!AA46)</f>
        <v>0</v>
      </c>
      <c r="AC39" s="305">
        <f t="shared" si="24"/>
        <v>0</v>
      </c>
      <c r="AD39" s="305">
        <f t="shared" ref="AD39:AD70" si="38">O39-AF39</f>
        <v>0</v>
      </c>
      <c r="AE39" s="161">
        <f>IF(tapete!S46="",0,tapete!S46)</f>
        <v>0</v>
      </c>
      <c r="AF39" s="161">
        <f>IF(tapete!T46="",0,tapete!T46)</f>
        <v>0</v>
      </c>
      <c r="AG39" s="161" t="str">
        <f>IFERROR((IF(B39=0,"",IF(OR(E39="pct",E39="pctn",E39="pctt",E39="pctm"),('mini - salto 1'!AF46+'mini - salto 2'!AF46+'mini - salto 3'!AF46)/3+AB39+T39+X39,""))),0)</f>
        <v/>
      </c>
      <c r="AH39" s="307" t="str">
        <f t="shared" ref="AH39:AH70" si="39">IFERROR((IF(B39=0,"",IF(OR(E39="pct",E39="pctn",E39="pctt",E39="pctm"),AG39+O39+AZ39,""))),0)</f>
        <v/>
      </c>
      <c r="AI39" s="468" t="str">
        <f t="shared" si="25"/>
        <v/>
      </c>
      <c r="AJ39" s="469" t="str">
        <f>IFERROR(RANK(AI39,$AI$7:AI39,1),"")</f>
        <v/>
      </c>
      <c r="AK39" s="468" t="str">
        <f t="shared" si="26"/>
        <v/>
      </c>
      <c r="AL39" s="469" t="str">
        <f>IFERROR(RANK(AK39,$AK$7:AK39,1),"")</f>
        <v/>
      </c>
      <c r="AM39" s="307" t="str">
        <f t="shared" ref="AM39:AM70" si="40">IFERROR((IF(B39=0,"",IF(F39="mini",(L39+M39+N39)+BB39,""))),0)</f>
        <v/>
      </c>
      <c r="AN39" s="468" t="str">
        <f t="shared" si="27"/>
        <v/>
      </c>
      <c r="AO39" s="469" t="str">
        <f>IFERROR(RANK(AN39,$AN$7:AN39,1),"")</f>
        <v/>
      </c>
      <c r="AP39" s="468" t="str">
        <f t="shared" si="28"/>
        <v/>
      </c>
      <c r="AQ39" s="469" t="str">
        <f>IFERROR(RANK(AP39,$AP$7:AP39,1),"")</f>
        <v/>
      </c>
      <c r="AR39" s="308" t="str">
        <f t="shared" ref="AR39:AR70" si="41">IFERROR((IF(B39=0,"",IF(I39="tapete",(O39+BA39),""))),0)</f>
        <v/>
      </c>
      <c r="AS39" s="468" t="str">
        <f t="shared" si="29"/>
        <v/>
      </c>
      <c r="AT39" s="469" t="str">
        <f>IFERROR(RANK(AS39,$AS$7:AS39,1),"")</f>
        <v/>
      </c>
      <c r="AU39" s="468" t="str">
        <f t="shared" si="30"/>
        <v/>
      </c>
      <c r="AV39" s="469" t="str">
        <f>IFERROR(RANK(AU39,$AU$7:AU39,1),"")</f>
        <v/>
      </c>
      <c r="AW39" s="115" t="str">
        <f t="shared" ref="AW39:AW70" si="42">IFERROR(RANK(AR39,AR:AR,0),"")</f>
        <v/>
      </c>
      <c r="AX39" s="466"/>
      <c r="AY39" s="303"/>
      <c r="AZ39" s="303">
        <f t="shared" ref="AZ39:AZ70" si="43">(Q39+V39+Z39+AD39)*0.00001+(Z39+AD39)*0.000001+(V39+AD39)*0.0000001+(Q39+AD39)*0.00000001+A39*0.000000001</f>
        <v>3.3000000000000004E-8</v>
      </c>
      <c r="BA39" s="306">
        <f t="shared" ref="BA39:BA70" si="44">IFERROR((AD39*0.00001-AE39*0.0001+A39*0.0000000001),"")</f>
        <v>3.3000000000000002E-9</v>
      </c>
      <c r="BB39" s="117">
        <f t="shared" ref="BB39:BB70" si="45">(Q39+V39+Z39)*0.00001+Z39*0.000001+V39*0.0000001+Q39*0.000000001+A39*0.0000001</f>
        <v>3.2999999999999997E-6</v>
      </c>
      <c r="BD39" s="117"/>
      <c r="BE39" s="117"/>
      <c r="BF39" s="117"/>
      <c r="BH39" s="162">
        <f t="shared" si="10"/>
        <v>1</v>
      </c>
      <c r="BI39" s="162">
        <f t="shared" si="32"/>
        <v>0</v>
      </c>
      <c r="BJ39" s="162">
        <f t="shared" ref="BJ39:BJ70" si="46">IF(AND(BI39=1,J39="MAS"),1,0)</f>
        <v>0</v>
      </c>
      <c r="BK39" s="162">
        <f t="shared" ref="BK39:BK70" si="47">IF(AND(BI39=1,J39="FEM"),1,0)</f>
        <v>0</v>
      </c>
      <c r="BL39" s="163">
        <f t="shared" si="13"/>
        <v>0</v>
      </c>
      <c r="BM39" s="163">
        <f t="shared" si="14"/>
        <v>0</v>
      </c>
      <c r="BN39" s="163">
        <f t="shared" si="33"/>
        <v>0</v>
      </c>
      <c r="BO39" s="163">
        <f t="shared" si="15"/>
        <v>0</v>
      </c>
      <c r="BP39" s="163">
        <f t="shared" si="16"/>
        <v>0</v>
      </c>
      <c r="BQ39" s="163">
        <f t="shared" si="17"/>
        <v>0</v>
      </c>
    </row>
    <row r="40" spans="1:69" ht="27" customHeight="1" x14ac:dyDescent="0.3">
      <c r="A40" s="160">
        <f>'ordem de passagem'!C43</f>
        <v>34</v>
      </c>
      <c r="B40" s="160">
        <f>'ordem de passagem'!D43</f>
        <v>0</v>
      </c>
      <c r="C40" s="160">
        <f>'ordem de passagem'!E43</f>
        <v>0</v>
      </c>
      <c r="D40" s="160">
        <f>'ordem de passagem'!F43</f>
        <v>0</v>
      </c>
      <c r="E40" s="160">
        <f>'ordem de passagem'!H43</f>
        <v>0</v>
      </c>
      <c r="F40" s="160" t="str">
        <f t="shared" si="35"/>
        <v/>
      </c>
      <c r="G40" s="160" t="str">
        <f t="shared" si="18"/>
        <v/>
      </c>
      <c r="H40" s="160" t="str">
        <f t="shared" si="19"/>
        <v/>
      </c>
      <c r="I40" s="160" t="str">
        <f t="shared" si="20"/>
        <v/>
      </c>
      <c r="J40" s="160">
        <f>'ordem de passagem'!G43</f>
        <v>0</v>
      </c>
      <c r="K40" s="160">
        <f>'ordem de passagem'!I43</f>
        <v>0</v>
      </c>
      <c r="L40" s="161">
        <f>IF('mini - salto 1'!AD47="",0,'mini - salto 1'!AD47)</f>
        <v>0</v>
      </c>
      <c r="M40" s="161">
        <f>IF('mini - salto 2'!AD47="",0,'mini - salto 2'!AD47)</f>
        <v>0</v>
      </c>
      <c r="N40" s="161">
        <f>IF('mini - salto 3'!AD47="",0,'mini - salto 3'!AD47)</f>
        <v>0</v>
      </c>
      <c r="O40" s="161">
        <f>IF(tapete!X47="",0,tapete!X47)</f>
        <v>0</v>
      </c>
      <c r="P40" s="161">
        <f t="shared" si="34"/>
        <v>0</v>
      </c>
      <c r="Q40" s="161">
        <f t="shared" si="21"/>
        <v>0</v>
      </c>
      <c r="R40" s="161"/>
      <c r="S40" s="161">
        <f>IF('mini - salto 1'!S47="",0,'mini - salto 1'!S47)</f>
        <v>0</v>
      </c>
      <c r="T40" s="161">
        <f>IF('mini - salto 1'!AA47="",0,'mini - salto 1'!AA47)</f>
        <v>0</v>
      </c>
      <c r="U40" s="161">
        <f t="shared" si="22"/>
        <v>0</v>
      </c>
      <c r="V40" s="161">
        <f t="shared" si="36"/>
        <v>0</v>
      </c>
      <c r="W40" s="294">
        <f>IF('mini - salto 2'!S47="",0,'mini - salto 2'!S47)</f>
        <v>0</v>
      </c>
      <c r="X40" s="161">
        <f>IF('mini - salto 2'!AA47="",0,'mini - salto 2'!AA47)</f>
        <v>0</v>
      </c>
      <c r="Y40" s="161">
        <f t="shared" si="23"/>
        <v>0</v>
      </c>
      <c r="Z40" s="161">
        <f t="shared" si="37"/>
        <v>0</v>
      </c>
      <c r="AA40" s="161">
        <f>IF('mini - salto 3'!S47="",0,'mini - salto 3'!S47)</f>
        <v>0</v>
      </c>
      <c r="AB40" s="161">
        <f>IF('mini - salto 3'!AA47="",0,'mini - salto 3'!AA47)</f>
        <v>0</v>
      </c>
      <c r="AC40" s="305">
        <f t="shared" si="24"/>
        <v>0</v>
      </c>
      <c r="AD40" s="305">
        <f t="shared" si="38"/>
        <v>0</v>
      </c>
      <c r="AE40" s="161">
        <f>IF(tapete!S47="",0,tapete!S47)</f>
        <v>0</v>
      </c>
      <c r="AF40" s="161">
        <f>IF(tapete!T47="",0,tapete!T47)</f>
        <v>0</v>
      </c>
      <c r="AG40" s="161" t="str">
        <f>IFERROR((IF(B40=0,"",IF(OR(E40="pct",E40="pctn",E40="pctt",E40="pctm"),('mini - salto 1'!AF47+'mini - salto 2'!AF47+'mini - salto 3'!AF47)/3+AB40+T40+X40,""))),0)</f>
        <v/>
      </c>
      <c r="AH40" s="307" t="str">
        <f t="shared" si="39"/>
        <v/>
      </c>
      <c r="AI40" s="468" t="str">
        <f t="shared" si="25"/>
        <v/>
      </c>
      <c r="AJ40" s="469" t="str">
        <f>IFERROR(RANK(AI40,$AI$7:AI40,1),"")</f>
        <v/>
      </c>
      <c r="AK40" s="468" t="str">
        <f t="shared" si="26"/>
        <v/>
      </c>
      <c r="AL40" s="469" t="str">
        <f>IFERROR(RANK(AK40,$AK$7:AK40,1),"")</f>
        <v/>
      </c>
      <c r="AM40" s="307" t="str">
        <f t="shared" si="40"/>
        <v/>
      </c>
      <c r="AN40" s="468" t="str">
        <f t="shared" si="27"/>
        <v/>
      </c>
      <c r="AO40" s="469" t="str">
        <f>IFERROR(RANK(AN40,$AN$7:AN40,1),"")</f>
        <v/>
      </c>
      <c r="AP40" s="468" t="str">
        <f t="shared" si="28"/>
        <v/>
      </c>
      <c r="AQ40" s="469" t="str">
        <f>IFERROR(RANK(AP40,$AP$7:AP40,1),"")</f>
        <v/>
      </c>
      <c r="AR40" s="308" t="str">
        <f t="shared" si="41"/>
        <v/>
      </c>
      <c r="AS40" s="468" t="str">
        <f t="shared" si="29"/>
        <v/>
      </c>
      <c r="AT40" s="469" t="str">
        <f>IFERROR(RANK(AS40,$AS$7:AS40,1),"")</f>
        <v/>
      </c>
      <c r="AU40" s="468" t="str">
        <f t="shared" si="30"/>
        <v/>
      </c>
      <c r="AV40" s="469" t="str">
        <f>IFERROR(RANK(AU40,$AU$7:AU40,1),"")</f>
        <v/>
      </c>
      <c r="AW40" s="115" t="str">
        <f t="shared" si="42"/>
        <v/>
      </c>
      <c r="AX40" s="466"/>
      <c r="AY40" s="303"/>
      <c r="AZ40" s="303">
        <f t="shared" si="43"/>
        <v>3.4E-8</v>
      </c>
      <c r="BA40" s="306">
        <f t="shared" si="44"/>
        <v>3.4000000000000003E-9</v>
      </c>
      <c r="BB40" s="117">
        <f t="shared" si="45"/>
        <v>3.3999999999999996E-6</v>
      </c>
      <c r="BD40" s="117"/>
      <c r="BE40" s="117"/>
      <c r="BF40" s="117"/>
      <c r="BH40" s="162">
        <f t="shared" si="10"/>
        <v>1</v>
      </c>
      <c r="BI40" s="162">
        <f t="shared" si="32"/>
        <v>0</v>
      </c>
      <c r="BJ40" s="162">
        <f t="shared" si="46"/>
        <v>0</v>
      </c>
      <c r="BK40" s="162">
        <f t="shared" si="47"/>
        <v>0</v>
      </c>
      <c r="BL40" s="163">
        <f t="shared" si="13"/>
        <v>0</v>
      </c>
      <c r="BM40" s="163">
        <f t="shared" si="14"/>
        <v>0</v>
      </c>
      <c r="BN40" s="163">
        <f t="shared" si="33"/>
        <v>0</v>
      </c>
      <c r="BO40" s="163">
        <f t="shared" si="15"/>
        <v>0</v>
      </c>
      <c r="BP40" s="163">
        <f t="shared" si="16"/>
        <v>0</v>
      </c>
      <c r="BQ40" s="163">
        <f t="shared" si="17"/>
        <v>0</v>
      </c>
    </row>
    <row r="41" spans="1:69" ht="27" customHeight="1" x14ac:dyDescent="0.3">
      <c r="A41" s="160">
        <f>'ordem de passagem'!C44</f>
        <v>35</v>
      </c>
      <c r="B41" s="160">
        <f>'ordem de passagem'!D44</f>
        <v>0</v>
      </c>
      <c r="C41" s="160">
        <f>'ordem de passagem'!E44</f>
        <v>0</v>
      </c>
      <c r="D41" s="160">
        <f>'ordem de passagem'!F44</f>
        <v>0</v>
      </c>
      <c r="E41" s="160">
        <f>'ordem de passagem'!H44</f>
        <v>0</v>
      </c>
      <c r="F41" s="160" t="str">
        <f t="shared" si="35"/>
        <v/>
      </c>
      <c r="G41" s="160" t="str">
        <f t="shared" si="18"/>
        <v/>
      </c>
      <c r="H41" s="160" t="str">
        <f t="shared" si="19"/>
        <v/>
      </c>
      <c r="I41" s="160" t="str">
        <f t="shared" si="20"/>
        <v/>
      </c>
      <c r="J41" s="160">
        <f>'ordem de passagem'!G44</f>
        <v>0</v>
      </c>
      <c r="K41" s="160">
        <f>'ordem de passagem'!I44</f>
        <v>0</v>
      </c>
      <c r="L41" s="161">
        <f>IF('mini - salto 1'!AD48="",0,'mini - salto 1'!AD48)</f>
        <v>0</v>
      </c>
      <c r="M41" s="161">
        <f>IF('mini - salto 2'!AD48="",0,'mini - salto 2'!AD48)</f>
        <v>0</v>
      </c>
      <c r="N41" s="161">
        <f>IF('mini - salto 3'!AD48="",0,'mini - salto 3'!AD48)</f>
        <v>0</v>
      </c>
      <c r="O41" s="161">
        <f>IF(tapete!X48="",0,tapete!X48)</f>
        <v>0</v>
      </c>
      <c r="P41" s="161">
        <f t="shared" si="34"/>
        <v>0</v>
      </c>
      <c r="Q41" s="161">
        <f t="shared" si="21"/>
        <v>0</v>
      </c>
      <c r="R41" s="161"/>
      <c r="S41" s="161">
        <f>IF('mini - salto 1'!S48="",0,'mini - salto 1'!S48)</f>
        <v>0</v>
      </c>
      <c r="T41" s="161">
        <f>IF('mini - salto 1'!AA48="",0,'mini - salto 1'!AA48)</f>
        <v>0</v>
      </c>
      <c r="U41" s="161">
        <f t="shared" si="22"/>
        <v>0</v>
      </c>
      <c r="V41" s="161">
        <f t="shared" si="36"/>
        <v>0</v>
      </c>
      <c r="W41" s="294">
        <f>IF('mini - salto 2'!S48="",0,'mini - salto 2'!S48)</f>
        <v>0</v>
      </c>
      <c r="X41" s="161">
        <f>IF('mini - salto 2'!AA48="",0,'mini - salto 2'!AA48)</f>
        <v>0</v>
      </c>
      <c r="Y41" s="161">
        <f t="shared" si="23"/>
        <v>0</v>
      </c>
      <c r="Z41" s="161">
        <f t="shared" si="37"/>
        <v>0</v>
      </c>
      <c r="AA41" s="161">
        <f>IF('mini - salto 3'!S48="",0,'mini - salto 3'!S48)</f>
        <v>0</v>
      </c>
      <c r="AB41" s="161">
        <f>IF('mini - salto 3'!AA48="",0,'mini - salto 3'!AA48)</f>
        <v>0</v>
      </c>
      <c r="AC41" s="305">
        <f t="shared" si="24"/>
        <v>0</v>
      </c>
      <c r="AD41" s="305">
        <f t="shared" si="38"/>
        <v>0</v>
      </c>
      <c r="AE41" s="161">
        <f>IF(tapete!S48="",0,tapete!S48)</f>
        <v>0</v>
      </c>
      <c r="AF41" s="161">
        <f>IF(tapete!T48="",0,tapete!T48)</f>
        <v>0</v>
      </c>
      <c r="AG41" s="161" t="str">
        <f>IFERROR((IF(B41=0,"",IF(OR(E41="pct",E41="pctn",E41="pctt",E41="pctm"),('mini - salto 1'!AF48+'mini - salto 2'!AF48+'mini - salto 3'!AF48)/3+AB41+T41+X41,""))),0)</f>
        <v/>
      </c>
      <c r="AH41" s="307" t="str">
        <f t="shared" si="39"/>
        <v/>
      </c>
      <c r="AI41" s="468" t="str">
        <f t="shared" si="25"/>
        <v/>
      </c>
      <c r="AJ41" s="469" t="str">
        <f>IFERROR(RANK(AI41,$AI$7:AI41,1),"")</f>
        <v/>
      </c>
      <c r="AK41" s="468" t="str">
        <f t="shared" si="26"/>
        <v/>
      </c>
      <c r="AL41" s="469" t="str">
        <f>IFERROR(RANK(AK41,$AK$7:AK41,1),"")</f>
        <v/>
      </c>
      <c r="AM41" s="307" t="str">
        <f t="shared" si="40"/>
        <v/>
      </c>
      <c r="AN41" s="468" t="str">
        <f t="shared" si="27"/>
        <v/>
      </c>
      <c r="AO41" s="469" t="str">
        <f>IFERROR(RANK(AN41,$AN$7:AN41,1),"")</f>
        <v/>
      </c>
      <c r="AP41" s="468" t="str">
        <f t="shared" si="28"/>
        <v/>
      </c>
      <c r="AQ41" s="469" t="str">
        <f>IFERROR(RANK(AP41,$AP$7:AP41,1),"")</f>
        <v/>
      </c>
      <c r="AR41" s="308" t="str">
        <f t="shared" si="41"/>
        <v/>
      </c>
      <c r="AS41" s="468" t="str">
        <f t="shared" si="29"/>
        <v/>
      </c>
      <c r="AT41" s="469" t="str">
        <f>IFERROR(RANK(AS41,$AS$7:AS41,1),"")</f>
        <v/>
      </c>
      <c r="AU41" s="468" t="str">
        <f t="shared" si="30"/>
        <v/>
      </c>
      <c r="AV41" s="469" t="str">
        <f>IFERROR(RANK(AU41,$AU$7:AU41,1),"")</f>
        <v/>
      </c>
      <c r="AW41" s="115" t="str">
        <f t="shared" si="42"/>
        <v/>
      </c>
      <c r="AX41" s="466"/>
      <c r="AY41" s="303"/>
      <c r="AZ41" s="303">
        <f t="shared" si="43"/>
        <v>3.5000000000000002E-8</v>
      </c>
      <c r="BA41" s="306">
        <f t="shared" si="44"/>
        <v>3.5000000000000003E-9</v>
      </c>
      <c r="BB41" s="117">
        <f t="shared" si="45"/>
        <v>3.4999999999999999E-6</v>
      </c>
      <c r="BD41" s="117"/>
      <c r="BE41" s="117"/>
      <c r="BF41" s="117"/>
      <c r="BH41" s="162">
        <f t="shared" si="10"/>
        <v>1</v>
      </c>
      <c r="BI41" s="162">
        <f t="shared" si="32"/>
        <v>0</v>
      </c>
      <c r="BJ41" s="162">
        <f t="shared" si="46"/>
        <v>0</v>
      </c>
      <c r="BK41" s="162">
        <f t="shared" si="47"/>
        <v>0</v>
      </c>
      <c r="BL41" s="163">
        <f t="shared" si="13"/>
        <v>0</v>
      </c>
      <c r="BM41" s="163">
        <f t="shared" si="14"/>
        <v>0</v>
      </c>
      <c r="BN41" s="163">
        <f t="shared" si="33"/>
        <v>0</v>
      </c>
      <c r="BO41" s="163">
        <f t="shared" si="15"/>
        <v>0</v>
      </c>
      <c r="BP41" s="163">
        <f t="shared" si="16"/>
        <v>0</v>
      </c>
      <c r="BQ41" s="163">
        <f t="shared" si="17"/>
        <v>0</v>
      </c>
    </row>
    <row r="42" spans="1:69" ht="27" customHeight="1" x14ac:dyDescent="0.3">
      <c r="A42" s="160">
        <f>'ordem de passagem'!C45</f>
        <v>36</v>
      </c>
      <c r="B42" s="160">
        <f>'ordem de passagem'!D45</f>
        <v>0</v>
      </c>
      <c r="C42" s="160">
        <f>'ordem de passagem'!E45</f>
        <v>0</v>
      </c>
      <c r="D42" s="160">
        <f>'ordem de passagem'!F45</f>
        <v>0</v>
      </c>
      <c r="E42" s="160">
        <f>'ordem de passagem'!H45</f>
        <v>0</v>
      </c>
      <c r="F42" s="160" t="str">
        <f t="shared" si="35"/>
        <v/>
      </c>
      <c r="G42" s="160" t="str">
        <f t="shared" si="18"/>
        <v/>
      </c>
      <c r="H42" s="160" t="str">
        <f t="shared" si="19"/>
        <v/>
      </c>
      <c r="I42" s="160" t="str">
        <f t="shared" si="20"/>
        <v/>
      </c>
      <c r="J42" s="160">
        <f>'ordem de passagem'!G45</f>
        <v>0</v>
      </c>
      <c r="K42" s="160">
        <f>'ordem de passagem'!I45</f>
        <v>0</v>
      </c>
      <c r="L42" s="161">
        <f>IF('mini - salto 1'!AD49="",0,'mini - salto 1'!AD49)</f>
        <v>0</v>
      </c>
      <c r="M42" s="161">
        <f>IF('mini - salto 2'!AD49="",0,'mini - salto 2'!AD49)</f>
        <v>0</v>
      </c>
      <c r="N42" s="161">
        <f>IF('mini - salto 3'!AD49="",0,'mini - salto 3'!AD49)</f>
        <v>0</v>
      </c>
      <c r="O42" s="161">
        <f>IF(tapete!X49="",0,tapete!X49)</f>
        <v>0</v>
      </c>
      <c r="P42" s="161">
        <f t="shared" si="34"/>
        <v>0</v>
      </c>
      <c r="Q42" s="161">
        <f t="shared" si="21"/>
        <v>0</v>
      </c>
      <c r="R42" s="161"/>
      <c r="S42" s="161">
        <f>IF('mini - salto 1'!S49="",0,'mini - salto 1'!S49)</f>
        <v>0</v>
      </c>
      <c r="T42" s="161">
        <f>IF('mini - salto 1'!AA49="",0,'mini - salto 1'!AA49)</f>
        <v>0</v>
      </c>
      <c r="U42" s="161">
        <f t="shared" si="22"/>
        <v>0</v>
      </c>
      <c r="V42" s="161">
        <f t="shared" si="36"/>
        <v>0</v>
      </c>
      <c r="W42" s="294">
        <f>IF('mini - salto 2'!S49="",0,'mini - salto 2'!S49)</f>
        <v>0</v>
      </c>
      <c r="X42" s="161">
        <f>IF('mini - salto 2'!AA49="",0,'mini - salto 2'!AA49)</f>
        <v>0</v>
      </c>
      <c r="Y42" s="161">
        <f t="shared" si="23"/>
        <v>0</v>
      </c>
      <c r="Z42" s="161">
        <f t="shared" si="37"/>
        <v>0</v>
      </c>
      <c r="AA42" s="161">
        <f>IF('mini - salto 3'!S49="",0,'mini - salto 3'!S49)</f>
        <v>0</v>
      </c>
      <c r="AB42" s="161">
        <f>IF('mini - salto 3'!AA49="",0,'mini - salto 3'!AA49)</f>
        <v>0</v>
      </c>
      <c r="AC42" s="305">
        <f t="shared" si="24"/>
        <v>0</v>
      </c>
      <c r="AD42" s="305">
        <f t="shared" si="38"/>
        <v>0</v>
      </c>
      <c r="AE42" s="161">
        <f>IF(tapete!S49="",0,tapete!S49)</f>
        <v>0</v>
      </c>
      <c r="AF42" s="161">
        <f>IF(tapete!T49="",0,tapete!T49)</f>
        <v>0</v>
      </c>
      <c r="AG42" s="161" t="str">
        <f>IFERROR((IF(B42=0,"",IF(OR(E42="pct",E42="pctn",E42="pctt",E42="pctm"),('mini - salto 1'!AF49+'mini - salto 2'!AF49+'mini - salto 3'!AF49)/3+AB42+T42+X42,""))),0)</f>
        <v/>
      </c>
      <c r="AH42" s="307" t="str">
        <f t="shared" si="39"/>
        <v/>
      </c>
      <c r="AI42" s="468" t="str">
        <f t="shared" si="25"/>
        <v/>
      </c>
      <c r="AJ42" s="469" t="str">
        <f>IFERROR(RANK(AI42,$AI$7:AI42,1),"")</f>
        <v/>
      </c>
      <c r="AK42" s="468" t="str">
        <f t="shared" si="26"/>
        <v/>
      </c>
      <c r="AL42" s="469" t="str">
        <f>IFERROR(RANK(AK42,$AK$7:AK42,1),"")</f>
        <v/>
      </c>
      <c r="AM42" s="307" t="str">
        <f t="shared" si="40"/>
        <v/>
      </c>
      <c r="AN42" s="468" t="str">
        <f t="shared" si="27"/>
        <v/>
      </c>
      <c r="AO42" s="469" t="str">
        <f>IFERROR(RANK(AN42,$AN$7:AN42,1),"")</f>
        <v/>
      </c>
      <c r="AP42" s="468" t="str">
        <f t="shared" si="28"/>
        <v/>
      </c>
      <c r="AQ42" s="469" t="str">
        <f>IFERROR(RANK(AP42,$AP$7:AP42,1),"")</f>
        <v/>
      </c>
      <c r="AR42" s="308" t="str">
        <f t="shared" si="41"/>
        <v/>
      </c>
      <c r="AS42" s="468" t="str">
        <f t="shared" si="29"/>
        <v/>
      </c>
      <c r="AT42" s="469" t="str">
        <f>IFERROR(RANK(AS42,$AS$7:AS42,1),"")</f>
        <v/>
      </c>
      <c r="AU42" s="468" t="str">
        <f t="shared" si="30"/>
        <v/>
      </c>
      <c r="AV42" s="469" t="str">
        <f>IFERROR(RANK(AU42,$AU$7:AU42,1),"")</f>
        <v/>
      </c>
      <c r="AW42" s="115" t="str">
        <f t="shared" si="42"/>
        <v/>
      </c>
      <c r="AX42" s="466"/>
      <c r="AY42" s="303"/>
      <c r="AZ42" s="303">
        <f t="shared" si="43"/>
        <v>3.6000000000000005E-8</v>
      </c>
      <c r="BA42" s="306">
        <f t="shared" si="44"/>
        <v>3.6E-9</v>
      </c>
      <c r="BB42" s="117">
        <f t="shared" si="45"/>
        <v>3.5999999999999998E-6</v>
      </c>
      <c r="BD42" s="117"/>
      <c r="BE42" s="117"/>
      <c r="BF42" s="117"/>
      <c r="BH42" s="162">
        <f t="shared" si="10"/>
        <v>1</v>
      </c>
      <c r="BI42" s="162">
        <f t="shared" si="32"/>
        <v>0</v>
      </c>
      <c r="BJ42" s="162">
        <f t="shared" si="46"/>
        <v>0</v>
      </c>
      <c r="BK42" s="162">
        <f t="shared" si="47"/>
        <v>0</v>
      </c>
      <c r="BL42" s="163">
        <f t="shared" si="13"/>
        <v>0</v>
      </c>
      <c r="BM42" s="163">
        <f t="shared" si="14"/>
        <v>0</v>
      </c>
      <c r="BN42" s="163">
        <f t="shared" si="33"/>
        <v>0</v>
      </c>
      <c r="BO42" s="163">
        <f t="shared" si="15"/>
        <v>0</v>
      </c>
      <c r="BP42" s="163">
        <f t="shared" si="16"/>
        <v>0</v>
      </c>
      <c r="BQ42" s="163">
        <f t="shared" si="17"/>
        <v>0</v>
      </c>
    </row>
    <row r="43" spans="1:69" ht="27" customHeight="1" x14ac:dyDescent="0.3">
      <c r="A43" s="160">
        <f>'ordem de passagem'!C46</f>
        <v>37</v>
      </c>
      <c r="B43" s="160">
        <f>'ordem de passagem'!D46</f>
        <v>0</v>
      </c>
      <c r="C43" s="160">
        <f>'ordem de passagem'!E46</f>
        <v>0</v>
      </c>
      <c r="D43" s="160">
        <f>'ordem de passagem'!F46</f>
        <v>0</v>
      </c>
      <c r="E43" s="160">
        <f>'ordem de passagem'!H46</f>
        <v>0</v>
      </c>
      <c r="F43" s="160" t="str">
        <f t="shared" si="35"/>
        <v/>
      </c>
      <c r="G43" s="160" t="str">
        <f t="shared" si="18"/>
        <v/>
      </c>
      <c r="H43" s="160" t="str">
        <f t="shared" si="19"/>
        <v/>
      </c>
      <c r="I43" s="160" t="str">
        <f t="shared" si="20"/>
        <v/>
      </c>
      <c r="J43" s="160">
        <f>'ordem de passagem'!G46</f>
        <v>0</v>
      </c>
      <c r="K43" s="160">
        <f>'ordem de passagem'!I46</f>
        <v>0</v>
      </c>
      <c r="L43" s="161">
        <f>IF('mini - salto 1'!AD50="",0,'mini - salto 1'!AD50)</f>
        <v>0</v>
      </c>
      <c r="M43" s="161">
        <f>IF('mini - salto 2'!AD50="",0,'mini - salto 2'!AD50)</f>
        <v>0</v>
      </c>
      <c r="N43" s="161">
        <f>IF('mini - salto 3'!AD50="",0,'mini - salto 3'!AD50)</f>
        <v>0</v>
      </c>
      <c r="O43" s="161">
        <f>IF(tapete!X50="",0,tapete!X50)</f>
        <v>0</v>
      </c>
      <c r="P43" s="161">
        <f t="shared" si="34"/>
        <v>0</v>
      </c>
      <c r="Q43" s="161">
        <f t="shared" si="21"/>
        <v>0</v>
      </c>
      <c r="R43" s="161"/>
      <c r="S43" s="161">
        <f>IF('mini - salto 1'!S50="",0,'mini - salto 1'!S50)</f>
        <v>0</v>
      </c>
      <c r="T43" s="161">
        <f>IF('mini - salto 1'!AA50="",0,'mini - salto 1'!AA50)</f>
        <v>0</v>
      </c>
      <c r="U43" s="161">
        <f t="shared" si="22"/>
        <v>0</v>
      </c>
      <c r="V43" s="161">
        <f t="shared" si="36"/>
        <v>0</v>
      </c>
      <c r="W43" s="294">
        <f>IF('mini - salto 2'!S50="",0,'mini - salto 2'!S50)</f>
        <v>0</v>
      </c>
      <c r="X43" s="161">
        <f>IF('mini - salto 2'!AA50="",0,'mini - salto 2'!AA50)</f>
        <v>0</v>
      </c>
      <c r="Y43" s="161">
        <f t="shared" si="23"/>
        <v>0</v>
      </c>
      <c r="Z43" s="161">
        <f t="shared" si="37"/>
        <v>0</v>
      </c>
      <c r="AA43" s="161">
        <f>IF('mini - salto 3'!S50="",0,'mini - salto 3'!S50)</f>
        <v>0</v>
      </c>
      <c r="AB43" s="161">
        <f>IF('mini - salto 3'!AA50="",0,'mini - salto 3'!AA50)</f>
        <v>0</v>
      </c>
      <c r="AC43" s="305">
        <f t="shared" si="24"/>
        <v>0</v>
      </c>
      <c r="AD43" s="305">
        <f t="shared" si="38"/>
        <v>0</v>
      </c>
      <c r="AE43" s="161">
        <f>IF(tapete!S50="",0,tapete!S50)</f>
        <v>0</v>
      </c>
      <c r="AF43" s="161">
        <f>IF(tapete!T50="",0,tapete!T50)</f>
        <v>0</v>
      </c>
      <c r="AG43" s="161" t="str">
        <f>IFERROR((IF(B43=0,"",IF(OR(E43="pct",E43="pctn",E43="pctt",E43="pctm"),('mini - salto 1'!AF50+'mini - salto 2'!AF50+'mini - salto 3'!AF50)/3+AB43+T43+X43,""))),0)</f>
        <v/>
      </c>
      <c r="AH43" s="307" t="str">
        <f t="shared" si="39"/>
        <v/>
      </c>
      <c r="AI43" s="468" t="str">
        <f t="shared" si="25"/>
        <v/>
      </c>
      <c r="AJ43" s="469" t="str">
        <f>IFERROR(RANK(AI43,$AI$7:AI43,1),"")</f>
        <v/>
      </c>
      <c r="AK43" s="468" t="str">
        <f t="shared" si="26"/>
        <v/>
      </c>
      <c r="AL43" s="469" t="str">
        <f>IFERROR(RANK(AK43,$AK$7:AK43,1),"")</f>
        <v/>
      </c>
      <c r="AM43" s="307" t="str">
        <f t="shared" si="40"/>
        <v/>
      </c>
      <c r="AN43" s="468" t="str">
        <f t="shared" si="27"/>
        <v/>
      </c>
      <c r="AO43" s="469" t="str">
        <f>IFERROR(RANK(AN43,$AN$7:AN43,1),"")</f>
        <v/>
      </c>
      <c r="AP43" s="468" t="str">
        <f t="shared" si="28"/>
        <v/>
      </c>
      <c r="AQ43" s="469" t="str">
        <f>IFERROR(RANK(AP43,$AP$7:AP43,1),"")</f>
        <v/>
      </c>
      <c r="AR43" s="308" t="str">
        <f t="shared" si="41"/>
        <v/>
      </c>
      <c r="AS43" s="468" t="str">
        <f t="shared" si="29"/>
        <v/>
      </c>
      <c r="AT43" s="469" t="str">
        <f>IFERROR(RANK(AS43,$AS$7:AS43,1),"")</f>
        <v/>
      </c>
      <c r="AU43" s="468" t="str">
        <f t="shared" si="30"/>
        <v/>
      </c>
      <c r="AV43" s="469" t="str">
        <f>IFERROR(RANK(AU43,$AU$7:AU43,1),"")</f>
        <v/>
      </c>
      <c r="AW43" s="115" t="str">
        <f t="shared" si="42"/>
        <v/>
      </c>
      <c r="AX43" s="466"/>
      <c r="AY43" s="303"/>
      <c r="AZ43" s="303">
        <f t="shared" si="43"/>
        <v>3.7E-8</v>
      </c>
      <c r="BA43" s="306">
        <f t="shared" si="44"/>
        <v>3.7E-9</v>
      </c>
      <c r="BB43" s="117">
        <f t="shared" si="45"/>
        <v>3.6999999999999997E-6</v>
      </c>
      <c r="BD43" s="117"/>
      <c r="BE43" s="117"/>
      <c r="BF43" s="117"/>
      <c r="BH43" s="162">
        <f t="shared" si="10"/>
        <v>1</v>
      </c>
      <c r="BI43" s="162">
        <f t="shared" si="32"/>
        <v>0</v>
      </c>
      <c r="BJ43" s="162">
        <f t="shared" si="46"/>
        <v>0</v>
      </c>
      <c r="BK43" s="162">
        <f t="shared" si="47"/>
        <v>0</v>
      </c>
      <c r="BL43" s="163">
        <f t="shared" si="13"/>
        <v>0</v>
      </c>
      <c r="BM43" s="163">
        <f t="shared" si="14"/>
        <v>0</v>
      </c>
      <c r="BN43" s="163">
        <f t="shared" si="33"/>
        <v>0</v>
      </c>
      <c r="BO43" s="163">
        <f t="shared" si="15"/>
        <v>0</v>
      </c>
      <c r="BP43" s="163">
        <f t="shared" si="16"/>
        <v>0</v>
      </c>
      <c r="BQ43" s="163">
        <f t="shared" si="17"/>
        <v>0</v>
      </c>
    </row>
    <row r="44" spans="1:69" ht="27" customHeight="1" x14ac:dyDescent="0.3">
      <c r="A44" s="160">
        <f>'ordem de passagem'!C47</f>
        <v>38</v>
      </c>
      <c r="B44" s="160">
        <f>'ordem de passagem'!D47</f>
        <v>0</v>
      </c>
      <c r="C44" s="160">
        <f>'ordem de passagem'!E47</f>
        <v>0</v>
      </c>
      <c r="D44" s="160">
        <f>'ordem de passagem'!F47</f>
        <v>0</v>
      </c>
      <c r="E44" s="160">
        <f>'ordem de passagem'!H47</f>
        <v>0</v>
      </c>
      <c r="F44" s="160" t="str">
        <f t="shared" si="35"/>
        <v/>
      </c>
      <c r="G44" s="160" t="str">
        <f t="shared" si="18"/>
        <v/>
      </c>
      <c r="H44" s="160" t="str">
        <f t="shared" si="19"/>
        <v/>
      </c>
      <c r="I44" s="160" t="str">
        <f t="shared" si="20"/>
        <v/>
      </c>
      <c r="J44" s="160">
        <f>'ordem de passagem'!G47</f>
        <v>0</v>
      </c>
      <c r="K44" s="160">
        <f>'ordem de passagem'!I47</f>
        <v>0</v>
      </c>
      <c r="L44" s="161">
        <f>IF('mini - salto 1'!AD51="",0,'mini - salto 1'!AD51)</f>
        <v>0</v>
      </c>
      <c r="M44" s="161">
        <f>IF('mini - salto 2'!AD51="",0,'mini - salto 2'!AD51)</f>
        <v>0</v>
      </c>
      <c r="N44" s="161">
        <f>IF('mini - salto 3'!AD51="",0,'mini - salto 3'!AD51)</f>
        <v>0</v>
      </c>
      <c r="O44" s="161">
        <f>IF(tapete!X51="",0,tapete!X51)</f>
        <v>0</v>
      </c>
      <c r="P44" s="161">
        <f t="shared" si="34"/>
        <v>0</v>
      </c>
      <c r="Q44" s="161">
        <f t="shared" si="21"/>
        <v>0</v>
      </c>
      <c r="R44" s="161"/>
      <c r="S44" s="161">
        <f>IF('mini - salto 1'!S51="",0,'mini - salto 1'!S51)</f>
        <v>0</v>
      </c>
      <c r="T44" s="161">
        <f>IF('mini - salto 1'!AA51="",0,'mini - salto 1'!AA51)</f>
        <v>0</v>
      </c>
      <c r="U44" s="161">
        <f t="shared" si="22"/>
        <v>0</v>
      </c>
      <c r="V44" s="161">
        <f t="shared" si="36"/>
        <v>0</v>
      </c>
      <c r="W44" s="294">
        <f>IF('mini - salto 2'!S51="",0,'mini - salto 2'!S51)</f>
        <v>0</v>
      </c>
      <c r="X44" s="161">
        <f>IF('mini - salto 2'!AA51="",0,'mini - salto 2'!AA51)</f>
        <v>0</v>
      </c>
      <c r="Y44" s="161">
        <f>N44+AA44-AB44</f>
        <v>0</v>
      </c>
      <c r="Z44" s="161">
        <f t="shared" si="37"/>
        <v>0</v>
      </c>
      <c r="AA44" s="161">
        <f>IF('mini - salto 3'!S51="",0,'mini - salto 3'!S51)</f>
        <v>0</v>
      </c>
      <c r="AB44" s="161">
        <f>IF('mini - salto 3'!AA51="",0,'mini - salto 3'!AA51)</f>
        <v>0</v>
      </c>
      <c r="AC44" s="305">
        <f t="shared" si="24"/>
        <v>0</v>
      </c>
      <c r="AD44" s="305">
        <f t="shared" si="38"/>
        <v>0</v>
      </c>
      <c r="AE44" s="161">
        <f>IF(tapete!S51="",0,tapete!S51)</f>
        <v>0</v>
      </c>
      <c r="AF44" s="161">
        <f>IF(tapete!T51="",0,tapete!T51)</f>
        <v>0</v>
      </c>
      <c r="AG44" s="161" t="str">
        <f>IFERROR((IF(B44=0,"",IF(OR(E44="pct",E44="pctn",E44="pctt",E44="pctm"),('mini - salto 1'!AF51+'mini - salto 2'!AF51+'mini - salto 3'!AF51)/3+AB44+T44+X44,""))),0)</f>
        <v/>
      </c>
      <c r="AH44" s="307" t="str">
        <f t="shared" si="39"/>
        <v/>
      </c>
      <c r="AI44" s="468" t="str">
        <f t="shared" si="25"/>
        <v/>
      </c>
      <c r="AJ44" s="469" t="str">
        <f>IFERROR(RANK(AI44,$AI$7:AI44,1),"")</f>
        <v/>
      </c>
      <c r="AK44" s="468" t="str">
        <f t="shared" si="26"/>
        <v/>
      </c>
      <c r="AL44" s="469" t="str">
        <f>IFERROR(RANK(AK44,$AK$7:AK44,1),"")</f>
        <v/>
      </c>
      <c r="AM44" s="307" t="str">
        <f t="shared" si="40"/>
        <v/>
      </c>
      <c r="AN44" s="468" t="str">
        <f t="shared" si="27"/>
        <v/>
      </c>
      <c r="AO44" s="469" t="str">
        <f>IFERROR(RANK(AN44,$AN$7:AN44,1),"")</f>
        <v/>
      </c>
      <c r="AP44" s="468" t="str">
        <f t="shared" si="28"/>
        <v/>
      </c>
      <c r="AQ44" s="469" t="str">
        <f>IFERROR(RANK(AP44,$AP$7:AP44,1),"")</f>
        <v/>
      </c>
      <c r="AR44" s="308" t="str">
        <f t="shared" si="41"/>
        <v/>
      </c>
      <c r="AS44" s="468" t="str">
        <f t="shared" si="29"/>
        <v/>
      </c>
      <c r="AT44" s="469" t="str">
        <f>IFERROR(RANK(AS44,$AS$7:AS44,1),"")</f>
        <v/>
      </c>
      <c r="AU44" s="468" t="str">
        <f t="shared" si="30"/>
        <v/>
      </c>
      <c r="AV44" s="469" t="str">
        <f>IFERROR(RANK(AU44,$AU$7:AU44,1),"")</f>
        <v/>
      </c>
      <c r="AW44" s="115" t="str">
        <f t="shared" si="42"/>
        <v/>
      </c>
      <c r="AX44" s="466"/>
      <c r="AY44" s="303"/>
      <c r="AZ44" s="303">
        <f t="shared" si="43"/>
        <v>3.8000000000000003E-8</v>
      </c>
      <c r="BA44" s="306">
        <f t="shared" si="44"/>
        <v>3.8000000000000001E-9</v>
      </c>
      <c r="BB44" s="117">
        <f t="shared" si="45"/>
        <v>3.8E-6</v>
      </c>
      <c r="BD44" s="117"/>
      <c r="BE44" s="117"/>
      <c r="BF44" s="117"/>
      <c r="BH44" s="162">
        <f t="shared" si="10"/>
        <v>1</v>
      </c>
      <c r="BI44" s="162">
        <f t="shared" si="32"/>
        <v>0</v>
      </c>
      <c r="BJ44" s="162">
        <f t="shared" si="46"/>
        <v>0</v>
      </c>
      <c r="BK44" s="162">
        <f t="shared" si="47"/>
        <v>0</v>
      </c>
      <c r="BL44" s="163">
        <f t="shared" si="13"/>
        <v>0</v>
      </c>
      <c r="BM44" s="163">
        <f t="shared" si="14"/>
        <v>0</v>
      </c>
      <c r="BN44" s="163">
        <f t="shared" si="33"/>
        <v>0</v>
      </c>
      <c r="BO44" s="163">
        <f t="shared" si="15"/>
        <v>0</v>
      </c>
      <c r="BP44" s="163">
        <f t="shared" si="16"/>
        <v>0</v>
      </c>
      <c r="BQ44" s="163">
        <f t="shared" si="17"/>
        <v>0</v>
      </c>
    </row>
    <row r="45" spans="1:69" ht="27" customHeight="1" x14ac:dyDescent="0.3">
      <c r="A45" s="160">
        <f>'ordem de passagem'!C48</f>
        <v>39</v>
      </c>
      <c r="B45" s="160">
        <f>'ordem de passagem'!D48</f>
        <v>0</v>
      </c>
      <c r="C45" s="160">
        <f>'ordem de passagem'!E48</f>
        <v>0</v>
      </c>
      <c r="D45" s="160">
        <f>'ordem de passagem'!F48</f>
        <v>0</v>
      </c>
      <c r="E45" s="160">
        <f>'ordem de passagem'!H48</f>
        <v>0</v>
      </c>
      <c r="F45" s="160" t="str">
        <f t="shared" si="35"/>
        <v/>
      </c>
      <c r="G45" s="160" t="str">
        <f t="shared" si="18"/>
        <v/>
      </c>
      <c r="H45" s="160" t="str">
        <f t="shared" si="19"/>
        <v/>
      </c>
      <c r="I45" s="160" t="str">
        <f t="shared" si="20"/>
        <v/>
      </c>
      <c r="J45" s="160">
        <f>'ordem de passagem'!G48</f>
        <v>0</v>
      </c>
      <c r="K45" s="160">
        <f>'ordem de passagem'!I48</f>
        <v>0</v>
      </c>
      <c r="L45" s="161">
        <f>IF('mini - salto 1'!AD52="",0,'mini - salto 1'!AD52)</f>
        <v>0</v>
      </c>
      <c r="M45" s="161">
        <f>IF('mini - salto 2'!AD52="",0,'mini - salto 2'!AD52)</f>
        <v>0</v>
      </c>
      <c r="N45" s="161">
        <f>IF('mini - salto 3'!AD52="",0,'mini - salto 3'!AD52)</f>
        <v>0</v>
      </c>
      <c r="O45" s="161">
        <f>IF(tapete!X52="",0,tapete!X52)</f>
        <v>0</v>
      </c>
      <c r="P45" s="161">
        <f t="shared" si="34"/>
        <v>0</v>
      </c>
      <c r="Q45" s="161">
        <f t="shared" si="21"/>
        <v>0</v>
      </c>
      <c r="R45" s="161"/>
      <c r="S45" s="161">
        <f>IF('mini - salto 1'!S52="",0,'mini - salto 1'!S52)</f>
        <v>0</v>
      </c>
      <c r="T45" s="161">
        <f>IF('mini - salto 1'!AA52="",0,'mini - salto 1'!AA52)</f>
        <v>0</v>
      </c>
      <c r="U45" s="161">
        <f t="shared" si="22"/>
        <v>0</v>
      </c>
      <c r="V45" s="161">
        <f t="shared" si="36"/>
        <v>0</v>
      </c>
      <c r="W45" s="294">
        <f>IF('mini - salto 2'!S52="",0,'mini - salto 2'!S52)</f>
        <v>0</v>
      </c>
      <c r="X45" s="161">
        <f>IF('mini - salto 2'!AA52="",0,'mini - salto 2'!AA52)</f>
        <v>0</v>
      </c>
      <c r="Y45" s="161">
        <f t="shared" si="23"/>
        <v>0</v>
      </c>
      <c r="Z45" s="161">
        <f t="shared" si="37"/>
        <v>0</v>
      </c>
      <c r="AA45" s="161">
        <f>IF('mini - salto 3'!S52="",0,'mini - salto 3'!S52)</f>
        <v>0</v>
      </c>
      <c r="AB45" s="161">
        <f>IF('mini - salto 3'!AA52="",0,'mini - salto 3'!AA52)</f>
        <v>0</v>
      </c>
      <c r="AC45" s="305">
        <f t="shared" si="24"/>
        <v>0</v>
      </c>
      <c r="AD45" s="305">
        <f t="shared" si="38"/>
        <v>0</v>
      </c>
      <c r="AE45" s="161">
        <f>IF(tapete!S52="",0,tapete!S52)</f>
        <v>0</v>
      </c>
      <c r="AF45" s="161">
        <f>IF(tapete!T52="",0,tapete!T52)</f>
        <v>0</v>
      </c>
      <c r="AG45" s="161" t="str">
        <f>IFERROR((IF(B45=0,"",IF(OR(E45="pct",E45="pctn",E45="pctt",E45="pctm"),('mini - salto 1'!AF52+'mini - salto 2'!AF52+'mini - salto 3'!AF52)/3+AB45+T45+X45,""))),0)</f>
        <v/>
      </c>
      <c r="AH45" s="307" t="str">
        <f t="shared" si="39"/>
        <v/>
      </c>
      <c r="AI45" s="468" t="str">
        <f t="shared" si="25"/>
        <v/>
      </c>
      <c r="AJ45" s="469" t="str">
        <f>IFERROR(RANK(AI45,$AI$7:AI45,1),"")</f>
        <v/>
      </c>
      <c r="AK45" s="468" t="str">
        <f t="shared" si="26"/>
        <v/>
      </c>
      <c r="AL45" s="469" t="str">
        <f>IFERROR(RANK(AK45,$AK$7:AK45,1),"")</f>
        <v/>
      </c>
      <c r="AM45" s="307" t="str">
        <f t="shared" si="40"/>
        <v/>
      </c>
      <c r="AN45" s="468" t="str">
        <f t="shared" si="27"/>
        <v/>
      </c>
      <c r="AO45" s="469" t="str">
        <f>IFERROR(RANK(AN45,$AN$7:AN45,1),"")</f>
        <v/>
      </c>
      <c r="AP45" s="468" t="str">
        <f t="shared" si="28"/>
        <v/>
      </c>
      <c r="AQ45" s="469" t="str">
        <f>IFERROR(RANK(AP45,$AP$7:AP45,1),"")</f>
        <v/>
      </c>
      <c r="AR45" s="308" t="str">
        <f t="shared" si="41"/>
        <v/>
      </c>
      <c r="AS45" s="468" t="str">
        <f t="shared" si="29"/>
        <v/>
      </c>
      <c r="AT45" s="469" t="str">
        <f>IFERROR(RANK(AS45,$AS$7:AS45,1),"")</f>
        <v/>
      </c>
      <c r="AU45" s="468" t="str">
        <f t="shared" si="30"/>
        <v/>
      </c>
      <c r="AV45" s="469" t="str">
        <f>IFERROR(RANK(AU45,$AU$7:AU45,1),"")</f>
        <v/>
      </c>
      <c r="AW45" s="115" t="str">
        <f t="shared" si="42"/>
        <v/>
      </c>
      <c r="AX45" s="466"/>
      <c r="AY45" s="303"/>
      <c r="AZ45" s="303">
        <f t="shared" si="43"/>
        <v>3.9000000000000005E-8</v>
      </c>
      <c r="BA45" s="306">
        <f t="shared" si="44"/>
        <v>3.9000000000000002E-9</v>
      </c>
      <c r="BB45" s="117">
        <f t="shared" si="45"/>
        <v>3.8999999999999999E-6</v>
      </c>
      <c r="BD45" s="117"/>
      <c r="BE45" s="117"/>
      <c r="BF45" s="117"/>
      <c r="BH45" s="162">
        <f t="shared" si="10"/>
        <v>1</v>
      </c>
      <c r="BI45" s="162">
        <f t="shared" si="32"/>
        <v>0</v>
      </c>
      <c r="BJ45" s="162">
        <f t="shared" si="46"/>
        <v>0</v>
      </c>
      <c r="BK45" s="162">
        <f t="shared" si="47"/>
        <v>0</v>
      </c>
      <c r="BL45" s="163">
        <f t="shared" si="13"/>
        <v>0</v>
      </c>
      <c r="BM45" s="163">
        <f t="shared" si="14"/>
        <v>0</v>
      </c>
      <c r="BN45" s="163">
        <f t="shared" si="33"/>
        <v>0</v>
      </c>
      <c r="BO45" s="163">
        <f t="shared" si="15"/>
        <v>0</v>
      </c>
      <c r="BP45" s="163">
        <f t="shared" si="16"/>
        <v>0</v>
      </c>
      <c r="BQ45" s="163">
        <f t="shared" si="17"/>
        <v>0</v>
      </c>
    </row>
    <row r="46" spans="1:69" ht="27" customHeight="1" x14ac:dyDescent="0.3">
      <c r="A46" s="160">
        <f>'ordem de passagem'!C49</f>
        <v>40</v>
      </c>
      <c r="B46" s="160">
        <f>'ordem de passagem'!D49</f>
        <v>0</v>
      </c>
      <c r="C46" s="160">
        <f>'ordem de passagem'!E49</f>
        <v>0</v>
      </c>
      <c r="D46" s="160">
        <f>'ordem de passagem'!F49</f>
        <v>0</v>
      </c>
      <c r="E46" s="160">
        <f>'ordem de passagem'!H49</f>
        <v>0</v>
      </c>
      <c r="F46" s="160" t="str">
        <f t="shared" si="35"/>
        <v/>
      </c>
      <c r="G46" s="160" t="str">
        <f t="shared" si="18"/>
        <v/>
      </c>
      <c r="H46" s="160" t="str">
        <f t="shared" si="19"/>
        <v/>
      </c>
      <c r="I46" s="160" t="str">
        <f t="shared" si="20"/>
        <v/>
      </c>
      <c r="J46" s="160">
        <f>'ordem de passagem'!G49</f>
        <v>0</v>
      </c>
      <c r="K46" s="160">
        <f>'ordem de passagem'!I49</f>
        <v>0</v>
      </c>
      <c r="L46" s="161">
        <f>IF('mini - salto 1'!AD53="",0,'mini - salto 1'!AD53)</f>
        <v>0</v>
      </c>
      <c r="M46" s="161">
        <f>IF('mini - salto 2'!AD53="",0,'mini - salto 2'!AD53)</f>
        <v>0</v>
      </c>
      <c r="N46" s="161">
        <f>IF('mini - salto 3'!AD53="",0,'mini - salto 3'!AD53)</f>
        <v>0</v>
      </c>
      <c r="O46" s="161">
        <f>IF(tapete!X53="",0,tapete!X53)</f>
        <v>0</v>
      </c>
      <c r="P46" s="161">
        <f t="shared" si="34"/>
        <v>0</v>
      </c>
      <c r="Q46" s="161">
        <f t="shared" si="21"/>
        <v>0</v>
      </c>
      <c r="R46" s="161"/>
      <c r="S46" s="161">
        <f>IF('mini - salto 1'!S53="",0,'mini - salto 1'!S53)</f>
        <v>0</v>
      </c>
      <c r="T46" s="161">
        <f>IF('mini - salto 1'!AA53="",0,'mini - salto 1'!AA53)</f>
        <v>0</v>
      </c>
      <c r="U46" s="161">
        <f t="shared" si="22"/>
        <v>0</v>
      </c>
      <c r="V46" s="161">
        <f t="shared" si="36"/>
        <v>0</v>
      </c>
      <c r="W46" s="294">
        <f>IF('mini - salto 2'!S53="",0,'mini - salto 2'!S53)</f>
        <v>0</v>
      </c>
      <c r="X46" s="161">
        <f>IF('mini - salto 2'!AA53="",0,'mini - salto 2'!AA53)</f>
        <v>0</v>
      </c>
      <c r="Y46" s="161">
        <f t="shared" si="23"/>
        <v>0</v>
      </c>
      <c r="Z46" s="161">
        <f t="shared" si="37"/>
        <v>0</v>
      </c>
      <c r="AA46" s="161">
        <f>IF('mini - salto 3'!S53="",0,'mini - salto 3'!S53)</f>
        <v>0</v>
      </c>
      <c r="AB46" s="161">
        <f>IF('mini - salto 3'!AA53="",0,'mini - salto 3'!AA53)</f>
        <v>0</v>
      </c>
      <c r="AC46" s="305">
        <f t="shared" si="24"/>
        <v>0</v>
      </c>
      <c r="AD46" s="305">
        <f t="shared" si="38"/>
        <v>0</v>
      </c>
      <c r="AE46" s="161">
        <f>IF(tapete!S53="",0,tapete!S53)</f>
        <v>0</v>
      </c>
      <c r="AF46" s="161">
        <f>IF(tapete!T53="",0,tapete!T53)</f>
        <v>0</v>
      </c>
      <c r="AG46" s="161" t="str">
        <f>IFERROR((IF(B46=0,"",IF(OR(E46="pct",E46="pctn",E46="pctt",E46="pctm"),('mini - salto 1'!AF53+'mini - salto 2'!AF53+'mini - salto 3'!AF53)/3+AB46+T46+X46,""))),0)</f>
        <v/>
      </c>
      <c r="AH46" s="307" t="str">
        <f t="shared" si="39"/>
        <v/>
      </c>
      <c r="AI46" s="468" t="str">
        <f t="shared" si="25"/>
        <v/>
      </c>
      <c r="AJ46" s="469" t="str">
        <f>IFERROR(RANK(AI46,$AI$7:AI46,1),"")</f>
        <v/>
      </c>
      <c r="AK46" s="468" t="str">
        <f t="shared" si="26"/>
        <v/>
      </c>
      <c r="AL46" s="469" t="str">
        <f>IFERROR(RANK(AK46,$AK$7:AK46,1),"")</f>
        <v/>
      </c>
      <c r="AM46" s="307" t="str">
        <f t="shared" si="40"/>
        <v/>
      </c>
      <c r="AN46" s="468" t="str">
        <f t="shared" si="27"/>
        <v/>
      </c>
      <c r="AO46" s="469" t="str">
        <f>IFERROR(RANK(AN46,$AN$7:AN46,1),"")</f>
        <v/>
      </c>
      <c r="AP46" s="468" t="str">
        <f t="shared" si="28"/>
        <v/>
      </c>
      <c r="AQ46" s="469" t="str">
        <f>IFERROR(RANK(AP46,$AP$7:AP46,1),"")</f>
        <v/>
      </c>
      <c r="AR46" s="308" t="str">
        <f t="shared" si="41"/>
        <v/>
      </c>
      <c r="AS46" s="468" t="str">
        <f t="shared" si="29"/>
        <v/>
      </c>
      <c r="AT46" s="469" t="str">
        <f>IFERROR(RANK(AS46,$AS$7:AS46,1),"")</f>
        <v/>
      </c>
      <c r="AU46" s="468" t="str">
        <f t="shared" si="30"/>
        <v/>
      </c>
      <c r="AV46" s="469" t="str">
        <f>IFERROR(RANK(AU46,$AU$7:AU46,1),"")</f>
        <v/>
      </c>
      <c r="AW46" s="115" t="str">
        <f t="shared" si="42"/>
        <v/>
      </c>
      <c r="AX46" s="466"/>
      <c r="AY46" s="303"/>
      <c r="AZ46" s="303">
        <f t="shared" si="43"/>
        <v>4.0000000000000001E-8</v>
      </c>
      <c r="BA46" s="306">
        <f t="shared" si="44"/>
        <v>4.0000000000000002E-9</v>
      </c>
      <c r="BB46" s="117">
        <f t="shared" si="45"/>
        <v>3.9999999999999998E-6</v>
      </c>
      <c r="BD46" s="117"/>
      <c r="BE46" s="117"/>
      <c r="BF46" s="117"/>
      <c r="BH46" s="162">
        <f t="shared" si="10"/>
        <v>1</v>
      </c>
      <c r="BI46" s="162">
        <f t="shared" si="32"/>
        <v>0</v>
      </c>
      <c r="BJ46" s="162">
        <f t="shared" si="46"/>
        <v>0</v>
      </c>
      <c r="BK46" s="162">
        <f t="shared" si="47"/>
        <v>0</v>
      </c>
      <c r="BL46" s="163">
        <f t="shared" si="13"/>
        <v>0</v>
      </c>
      <c r="BM46" s="163">
        <f t="shared" si="14"/>
        <v>0</v>
      </c>
      <c r="BN46" s="163">
        <f t="shared" si="33"/>
        <v>0</v>
      </c>
      <c r="BO46" s="163">
        <f t="shared" si="15"/>
        <v>0</v>
      </c>
      <c r="BP46" s="163">
        <f t="shared" si="16"/>
        <v>0</v>
      </c>
      <c r="BQ46" s="163">
        <f t="shared" si="17"/>
        <v>0</v>
      </c>
    </row>
    <row r="47" spans="1:69" ht="27" customHeight="1" x14ac:dyDescent="0.3">
      <c r="A47" s="160">
        <f>'ordem de passagem'!C50</f>
        <v>41</v>
      </c>
      <c r="B47" s="160">
        <f>'ordem de passagem'!D50</f>
        <v>0</v>
      </c>
      <c r="C47" s="160">
        <f>'ordem de passagem'!E50</f>
        <v>0</v>
      </c>
      <c r="D47" s="160">
        <f>'ordem de passagem'!F50</f>
        <v>0</v>
      </c>
      <c r="E47" s="160">
        <f>'ordem de passagem'!H50</f>
        <v>0</v>
      </c>
      <c r="F47" s="160" t="str">
        <f t="shared" si="35"/>
        <v/>
      </c>
      <c r="G47" s="160" t="str">
        <f t="shared" si="18"/>
        <v/>
      </c>
      <c r="H47" s="160" t="str">
        <f t="shared" si="19"/>
        <v/>
      </c>
      <c r="I47" s="160" t="str">
        <f t="shared" si="20"/>
        <v/>
      </c>
      <c r="J47" s="160">
        <f>'ordem de passagem'!G50</f>
        <v>0</v>
      </c>
      <c r="K47" s="160">
        <f>'ordem de passagem'!I50</f>
        <v>0</v>
      </c>
      <c r="L47" s="161">
        <f>IF('mini - salto 1'!AD54="",0,'mini - salto 1'!AD54)</f>
        <v>0</v>
      </c>
      <c r="M47" s="161">
        <f>IF('mini - salto 2'!AD54="",0,'mini - salto 2'!AD54)</f>
        <v>0</v>
      </c>
      <c r="N47" s="161">
        <f>IF('mini - salto 3'!AD54="",0,'mini - salto 3'!AD54)</f>
        <v>0</v>
      </c>
      <c r="O47" s="161">
        <f>IF(tapete!X54="",0,tapete!X54)</f>
        <v>0</v>
      </c>
      <c r="P47" s="161">
        <f t="shared" si="34"/>
        <v>0</v>
      </c>
      <c r="Q47" s="161">
        <f t="shared" si="21"/>
        <v>0</v>
      </c>
      <c r="R47" s="161"/>
      <c r="S47" s="161">
        <f>IF('mini - salto 1'!S54="",0,'mini - salto 1'!S54)</f>
        <v>0</v>
      </c>
      <c r="T47" s="161">
        <f>IF('mini - salto 1'!AA54="",0,'mini - salto 1'!AA54)</f>
        <v>0</v>
      </c>
      <c r="U47" s="161">
        <f t="shared" si="22"/>
        <v>0</v>
      </c>
      <c r="V47" s="161">
        <f t="shared" si="36"/>
        <v>0</v>
      </c>
      <c r="W47" s="294">
        <f>IF('mini - salto 2'!S54="",0,'mini - salto 2'!S54)</f>
        <v>0</v>
      </c>
      <c r="X47" s="161">
        <f>IF('mini - salto 2'!AA54="",0,'mini - salto 2'!AA54)</f>
        <v>0</v>
      </c>
      <c r="Y47" s="161">
        <f t="shared" si="23"/>
        <v>0</v>
      </c>
      <c r="Z47" s="161">
        <f t="shared" si="37"/>
        <v>0</v>
      </c>
      <c r="AA47" s="161">
        <f>IF('mini - salto 3'!S54="",0,'mini - salto 3'!S54)</f>
        <v>0</v>
      </c>
      <c r="AB47" s="161">
        <f>IF('mini - salto 3'!AA54="",0,'mini - salto 3'!AA54)</f>
        <v>0</v>
      </c>
      <c r="AC47" s="305">
        <f t="shared" si="24"/>
        <v>0</v>
      </c>
      <c r="AD47" s="305">
        <f t="shared" si="38"/>
        <v>0</v>
      </c>
      <c r="AE47" s="161">
        <f>IF(tapete!S54="",0,tapete!S54)</f>
        <v>0</v>
      </c>
      <c r="AF47" s="161">
        <f>IF(tapete!T54="",0,tapete!T54)</f>
        <v>0</v>
      </c>
      <c r="AG47" s="161" t="str">
        <f>IFERROR((IF(B47=0,"",IF(OR(E47="pct",E47="pctn",E47="pctt",E47="pctm"),('mini - salto 1'!AF54+'mini - salto 2'!AF54+'mini - salto 3'!AF54)/3+AB47+T47+X47,""))),0)</f>
        <v/>
      </c>
      <c r="AH47" s="307" t="str">
        <f t="shared" si="39"/>
        <v/>
      </c>
      <c r="AI47" s="468" t="str">
        <f t="shared" si="25"/>
        <v/>
      </c>
      <c r="AJ47" s="469" t="str">
        <f>IFERROR(RANK(AI47,$AI$7:AI47,1),"")</f>
        <v/>
      </c>
      <c r="AK47" s="468" t="str">
        <f t="shared" si="26"/>
        <v/>
      </c>
      <c r="AL47" s="469" t="str">
        <f>IFERROR(RANK(AK47,$AK$7:AK47,1),"")</f>
        <v/>
      </c>
      <c r="AM47" s="307" t="str">
        <f t="shared" si="40"/>
        <v/>
      </c>
      <c r="AN47" s="468" t="str">
        <f t="shared" si="27"/>
        <v/>
      </c>
      <c r="AO47" s="469" t="str">
        <f>IFERROR(RANK(AN47,$AN$7:AN47,1),"")</f>
        <v/>
      </c>
      <c r="AP47" s="468" t="str">
        <f t="shared" si="28"/>
        <v/>
      </c>
      <c r="AQ47" s="469" t="str">
        <f>IFERROR(RANK(AP47,$AP$7:AP47,1),"")</f>
        <v/>
      </c>
      <c r="AR47" s="308" t="str">
        <f t="shared" si="41"/>
        <v/>
      </c>
      <c r="AS47" s="468" t="str">
        <f t="shared" si="29"/>
        <v/>
      </c>
      <c r="AT47" s="469" t="str">
        <f>IFERROR(RANK(AS47,$AS$7:AS47,1),"")</f>
        <v/>
      </c>
      <c r="AU47" s="468" t="str">
        <f t="shared" si="30"/>
        <v/>
      </c>
      <c r="AV47" s="469" t="str">
        <f>IFERROR(RANK(AU47,$AU$7:AU47,1),"")</f>
        <v/>
      </c>
      <c r="AW47" s="115" t="str">
        <f t="shared" si="42"/>
        <v/>
      </c>
      <c r="AX47" s="466"/>
      <c r="AY47" s="303"/>
      <c r="AZ47" s="303">
        <f t="shared" si="43"/>
        <v>4.1000000000000003E-8</v>
      </c>
      <c r="BA47" s="306">
        <f t="shared" si="44"/>
        <v>4.1000000000000003E-9</v>
      </c>
      <c r="BB47" s="117">
        <f t="shared" si="45"/>
        <v>4.0999999999999997E-6</v>
      </c>
      <c r="BD47" s="117"/>
      <c r="BE47" s="117"/>
      <c r="BF47" s="117"/>
      <c r="BH47" s="162">
        <f t="shared" si="10"/>
        <v>1</v>
      </c>
      <c r="BI47" s="162">
        <f t="shared" si="32"/>
        <v>0</v>
      </c>
      <c r="BJ47" s="162">
        <f t="shared" si="46"/>
        <v>0</v>
      </c>
      <c r="BK47" s="162">
        <f t="shared" si="47"/>
        <v>0</v>
      </c>
      <c r="BL47" s="163">
        <f t="shared" si="13"/>
        <v>0</v>
      </c>
      <c r="BM47" s="163">
        <f t="shared" si="14"/>
        <v>0</v>
      </c>
      <c r="BN47" s="163">
        <f t="shared" si="33"/>
        <v>0</v>
      </c>
      <c r="BO47" s="163">
        <f t="shared" si="15"/>
        <v>0</v>
      </c>
      <c r="BP47" s="163">
        <f t="shared" si="16"/>
        <v>0</v>
      </c>
      <c r="BQ47" s="163">
        <f t="shared" si="17"/>
        <v>0</v>
      </c>
    </row>
    <row r="48" spans="1:69" ht="27" customHeight="1" x14ac:dyDescent="0.3">
      <c r="A48" s="160">
        <f>'ordem de passagem'!C51</f>
        <v>0</v>
      </c>
      <c r="B48" s="160">
        <f>'ordem de passagem'!D51</f>
        <v>0</v>
      </c>
      <c r="C48" s="160">
        <f>'ordem de passagem'!E51</f>
        <v>0</v>
      </c>
      <c r="D48" s="160">
        <f>'ordem de passagem'!F51</f>
        <v>0</v>
      </c>
      <c r="E48" s="160">
        <f>'ordem de passagem'!H51</f>
        <v>0</v>
      </c>
      <c r="F48" s="160" t="str">
        <f t="shared" si="35"/>
        <v/>
      </c>
      <c r="G48" s="160" t="str">
        <f t="shared" si="18"/>
        <v/>
      </c>
      <c r="H48" s="160" t="str">
        <f t="shared" si="19"/>
        <v/>
      </c>
      <c r="I48" s="160" t="str">
        <f t="shared" si="20"/>
        <v/>
      </c>
      <c r="J48" s="160">
        <f>'ordem de passagem'!G51</f>
        <v>0</v>
      </c>
      <c r="K48" s="160">
        <f>'ordem de passagem'!I51</f>
        <v>0</v>
      </c>
      <c r="L48" s="161">
        <f>IF('mini - salto 1'!AD55="",0,'mini - salto 1'!AD55)</f>
        <v>0</v>
      </c>
      <c r="M48" s="161">
        <f>IF('mini - salto 2'!AD55="",0,'mini - salto 2'!AD55)</f>
        <v>0</v>
      </c>
      <c r="N48" s="161">
        <f>IF('mini - salto 3'!AD55="",0,'mini - salto 3'!AD55)</f>
        <v>0</v>
      </c>
      <c r="O48" s="161">
        <f>IF(tapete!X55="",0,tapete!X55)</f>
        <v>0</v>
      </c>
      <c r="P48" s="161">
        <f t="shared" si="34"/>
        <v>0</v>
      </c>
      <c r="Q48" s="161">
        <f t="shared" si="21"/>
        <v>0</v>
      </c>
      <c r="R48" s="161"/>
      <c r="S48" s="161">
        <f>IF('mini - salto 1'!S55="",0,'mini - salto 1'!S55)</f>
        <v>0</v>
      </c>
      <c r="T48" s="161">
        <f>IF('mini - salto 1'!AA55="",0,'mini - salto 1'!AA55)</f>
        <v>0</v>
      </c>
      <c r="U48" s="161">
        <f t="shared" si="22"/>
        <v>0</v>
      </c>
      <c r="V48" s="161">
        <f t="shared" si="36"/>
        <v>0</v>
      </c>
      <c r="W48" s="294">
        <f>IF('mini - salto 2'!S55="",0,'mini - salto 2'!S55)</f>
        <v>0</v>
      </c>
      <c r="X48" s="161">
        <f>IF('mini - salto 2'!AA55="",0,'mini - salto 2'!AA55)</f>
        <v>0</v>
      </c>
      <c r="Y48" s="161">
        <f t="shared" si="23"/>
        <v>0</v>
      </c>
      <c r="Z48" s="161">
        <f t="shared" si="37"/>
        <v>0</v>
      </c>
      <c r="AA48" s="161">
        <f>IF('mini - salto 3'!S55="",0,'mini - salto 3'!S55)</f>
        <v>0</v>
      </c>
      <c r="AB48" s="161">
        <f>IF('mini - salto 3'!AA55="",0,'mini - salto 3'!AA55)</f>
        <v>0</v>
      </c>
      <c r="AC48" s="305">
        <f t="shared" si="24"/>
        <v>0</v>
      </c>
      <c r="AD48" s="305">
        <f t="shared" si="38"/>
        <v>0</v>
      </c>
      <c r="AE48" s="161">
        <f>IF(tapete!S55="",0,tapete!S55)</f>
        <v>0</v>
      </c>
      <c r="AF48" s="161">
        <f>IF(tapete!T55="",0,tapete!T55)</f>
        <v>0</v>
      </c>
      <c r="AG48" s="161" t="str">
        <f>IFERROR((IF(B48=0,"",IF(OR(E48="pct",E48="pctn",E48="pctt",E48="pctm"),('mini - salto 1'!AF55+'mini - salto 2'!AF55+'mini - salto 3'!AF55)/3+AB48+T48+X48,""))),0)</f>
        <v/>
      </c>
      <c r="AH48" s="307" t="str">
        <f t="shared" si="39"/>
        <v/>
      </c>
      <c r="AI48" s="468" t="str">
        <f t="shared" si="25"/>
        <v/>
      </c>
      <c r="AJ48" s="469" t="str">
        <f>IFERROR(RANK(AI48,$AI$7:AI48,1),"")</f>
        <v/>
      </c>
      <c r="AK48" s="468" t="str">
        <f t="shared" si="26"/>
        <v/>
      </c>
      <c r="AL48" s="469" t="str">
        <f>IFERROR(RANK(AK48,$AK$7:AK48,1),"")</f>
        <v/>
      </c>
      <c r="AM48" s="307" t="str">
        <f t="shared" si="40"/>
        <v/>
      </c>
      <c r="AN48" s="468" t="str">
        <f t="shared" si="27"/>
        <v/>
      </c>
      <c r="AO48" s="469" t="str">
        <f>IFERROR(RANK(AN48,$AN$7:AN48,1),"")</f>
        <v/>
      </c>
      <c r="AP48" s="468" t="str">
        <f t="shared" si="28"/>
        <v/>
      </c>
      <c r="AQ48" s="469" t="str">
        <f>IFERROR(RANK(AP48,$AP$7:AP48,1),"")</f>
        <v/>
      </c>
      <c r="AR48" s="308" t="str">
        <f t="shared" si="41"/>
        <v/>
      </c>
      <c r="AS48" s="468" t="str">
        <f t="shared" si="29"/>
        <v/>
      </c>
      <c r="AT48" s="469" t="str">
        <f>IFERROR(RANK(AS48,$AS$7:AS48,1),"")</f>
        <v/>
      </c>
      <c r="AU48" s="468" t="str">
        <f t="shared" si="30"/>
        <v/>
      </c>
      <c r="AV48" s="469" t="str">
        <f>IFERROR(RANK(AU48,$AU$7:AU48,1),"")</f>
        <v/>
      </c>
      <c r="AW48" s="115" t="str">
        <f t="shared" si="42"/>
        <v/>
      </c>
      <c r="AX48" s="466"/>
      <c r="AY48" s="303"/>
      <c r="AZ48" s="303">
        <f t="shared" si="43"/>
        <v>0</v>
      </c>
      <c r="BA48" s="306">
        <f t="shared" si="44"/>
        <v>0</v>
      </c>
      <c r="BB48" s="117">
        <f t="shared" si="45"/>
        <v>0</v>
      </c>
      <c r="BD48" s="117"/>
      <c r="BE48" s="117"/>
      <c r="BF48" s="117"/>
      <c r="BH48" s="162">
        <f t="shared" si="10"/>
        <v>1</v>
      </c>
      <c r="BI48" s="162">
        <f t="shared" si="32"/>
        <v>0</v>
      </c>
      <c r="BJ48" s="162">
        <f t="shared" si="46"/>
        <v>0</v>
      </c>
      <c r="BK48" s="162">
        <f t="shared" si="47"/>
        <v>0</v>
      </c>
      <c r="BL48" s="163">
        <f t="shared" si="13"/>
        <v>0</v>
      </c>
      <c r="BM48" s="163">
        <f t="shared" si="14"/>
        <v>0</v>
      </c>
      <c r="BN48" s="163">
        <f t="shared" si="33"/>
        <v>0</v>
      </c>
      <c r="BO48" s="163">
        <f t="shared" si="15"/>
        <v>0</v>
      </c>
      <c r="BP48" s="163">
        <f t="shared" si="16"/>
        <v>0</v>
      </c>
      <c r="BQ48" s="163">
        <f t="shared" si="17"/>
        <v>0</v>
      </c>
    </row>
    <row r="49" spans="1:69" ht="27" customHeight="1" x14ac:dyDescent="0.3">
      <c r="A49" s="160">
        <f>'ordem de passagem'!C52</f>
        <v>0</v>
      </c>
      <c r="B49" s="160">
        <f>'ordem de passagem'!D52</f>
        <v>0</v>
      </c>
      <c r="C49" s="160">
        <f>'ordem de passagem'!E52</f>
        <v>0</v>
      </c>
      <c r="D49" s="160">
        <f>'ordem de passagem'!F52</f>
        <v>0</v>
      </c>
      <c r="E49" s="160">
        <f>'ordem de passagem'!H52</f>
        <v>0</v>
      </c>
      <c r="F49" s="160" t="str">
        <f t="shared" si="35"/>
        <v/>
      </c>
      <c r="G49" s="160" t="str">
        <f t="shared" si="18"/>
        <v/>
      </c>
      <c r="H49" s="160" t="str">
        <f t="shared" si="19"/>
        <v/>
      </c>
      <c r="I49" s="160" t="str">
        <f t="shared" si="20"/>
        <v/>
      </c>
      <c r="J49" s="160">
        <f>'ordem de passagem'!G52</f>
        <v>0</v>
      </c>
      <c r="K49" s="160">
        <f>'ordem de passagem'!I52</f>
        <v>0</v>
      </c>
      <c r="L49" s="161">
        <f>IF('mini - salto 1'!AD56="",0,'mini - salto 1'!AD56)</f>
        <v>0</v>
      </c>
      <c r="M49" s="161">
        <f>IF('mini - salto 2'!AD56="",0,'mini - salto 2'!AD56)</f>
        <v>0</v>
      </c>
      <c r="N49" s="161">
        <f>IF('mini - salto 3'!AD56="",0,'mini - salto 3'!AD56)</f>
        <v>0</v>
      </c>
      <c r="O49" s="161">
        <f>IF(tapete!X56="",0,tapete!X56)</f>
        <v>0</v>
      </c>
      <c r="P49" s="161">
        <f t="shared" si="34"/>
        <v>0</v>
      </c>
      <c r="Q49" s="161">
        <f t="shared" si="21"/>
        <v>0</v>
      </c>
      <c r="R49" s="161"/>
      <c r="S49" s="161">
        <f>IF('mini - salto 1'!S56="",0,'mini - salto 1'!S56)</f>
        <v>0</v>
      </c>
      <c r="T49" s="161">
        <f>IF('mini - salto 1'!AA56="",0,'mini - salto 1'!AA56)</f>
        <v>0</v>
      </c>
      <c r="U49" s="161">
        <f t="shared" si="22"/>
        <v>0</v>
      </c>
      <c r="V49" s="161">
        <f t="shared" si="36"/>
        <v>0</v>
      </c>
      <c r="W49" s="294">
        <f>IF('mini - salto 2'!S56="",0,'mini - salto 2'!S56)</f>
        <v>0</v>
      </c>
      <c r="X49" s="161">
        <f>IF('mini - salto 2'!AA56="",0,'mini - salto 2'!AA56)</f>
        <v>0</v>
      </c>
      <c r="Y49" s="161">
        <f t="shared" si="23"/>
        <v>0</v>
      </c>
      <c r="Z49" s="161">
        <f t="shared" si="37"/>
        <v>0</v>
      </c>
      <c r="AA49" s="161">
        <f>IF('mini - salto 3'!S56="",0,'mini - salto 3'!S56)</f>
        <v>0</v>
      </c>
      <c r="AB49" s="161">
        <f>IF('mini - salto 3'!AA56="",0,'mini - salto 3'!AA56)</f>
        <v>0</v>
      </c>
      <c r="AC49" s="305">
        <f t="shared" si="24"/>
        <v>0</v>
      </c>
      <c r="AD49" s="305">
        <f t="shared" si="38"/>
        <v>0</v>
      </c>
      <c r="AE49" s="161">
        <f>IF(tapete!S56="",0,tapete!S56)</f>
        <v>0</v>
      </c>
      <c r="AF49" s="161">
        <f>IF(tapete!T56="",0,tapete!T56)</f>
        <v>0</v>
      </c>
      <c r="AG49" s="161" t="str">
        <f>IFERROR((IF(B49=0,"",IF(OR(E49="pct",E49="pctn",E49="pctt",E49="pctm"),('mini - salto 1'!AF56+'mini - salto 2'!AF56+'mini - salto 3'!AF56)/3+AB49+T49+X49,""))),0)</f>
        <v/>
      </c>
      <c r="AH49" s="307" t="str">
        <f t="shared" si="39"/>
        <v/>
      </c>
      <c r="AI49" s="468" t="str">
        <f t="shared" si="25"/>
        <v/>
      </c>
      <c r="AJ49" s="469" t="str">
        <f>IFERROR(RANK(AI49,$AI$7:AI49,1),"")</f>
        <v/>
      </c>
      <c r="AK49" s="468" t="str">
        <f t="shared" si="26"/>
        <v/>
      </c>
      <c r="AL49" s="469" t="str">
        <f>IFERROR(RANK(AK49,$AK$7:AK49,1),"")</f>
        <v/>
      </c>
      <c r="AM49" s="307" t="str">
        <f t="shared" si="40"/>
        <v/>
      </c>
      <c r="AN49" s="468" t="str">
        <f t="shared" si="27"/>
        <v/>
      </c>
      <c r="AO49" s="469" t="str">
        <f>IFERROR(RANK(AN49,$AN$7:AN49,1),"")</f>
        <v/>
      </c>
      <c r="AP49" s="468" t="str">
        <f t="shared" si="28"/>
        <v/>
      </c>
      <c r="AQ49" s="469" t="str">
        <f>IFERROR(RANK(AP49,$AP$7:AP49,1),"")</f>
        <v/>
      </c>
      <c r="AR49" s="308" t="str">
        <f t="shared" si="41"/>
        <v/>
      </c>
      <c r="AS49" s="468" t="str">
        <f t="shared" si="29"/>
        <v/>
      </c>
      <c r="AT49" s="469" t="str">
        <f>IFERROR(RANK(AS49,$AS$7:AS49,1),"")</f>
        <v/>
      </c>
      <c r="AU49" s="468" t="str">
        <f t="shared" si="30"/>
        <v/>
      </c>
      <c r="AV49" s="469" t="str">
        <f>IFERROR(RANK(AU49,$AU$7:AU49,1),"")</f>
        <v/>
      </c>
      <c r="AW49" s="115" t="str">
        <f t="shared" si="42"/>
        <v/>
      </c>
      <c r="AX49" s="466"/>
      <c r="AY49" s="303"/>
      <c r="AZ49" s="303">
        <f t="shared" si="43"/>
        <v>0</v>
      </c>
      <c r="BA49" s="306">
        <f t="shared" si="44"/>
        <v>0</v>
      </c>
      <c r="BB49" s="117">
        <f t="shared" si="45"/>
        <v>0</v>
      </c>
      <c r="BD49" s="117"/>
      <c r="BE49" s="117"/>
      <c r="BF49" s="117"/>
      <c r="BH49" s="162">
        <f t="shared" si="10"/>
        <v>1</v>
      </c>
      <c r="BI49" s="162">
        <f t="shared" si="32"/>
        <v>0</v>
      </c>
      <c r="BJ49" s="162">
        <f t="shared" si="46"/>
        <v>0</v>
      </c>
      <c r="BK49" s="162">
        <f t="shared" si="47"/>
        <v>0</v>
      </c>
      <c r="BL49" s="163">
        <f t="shared" si="13"/>
        <v>0</v>
      </c>
      <c r="BM49" s="163">
        <f t="shared" si="14"/>
        <v>0</v>
      </c>
      <c r="BN49" s="163">
        <f t="shared" si="33"/>
        <v>0</v>
      </c>
      <c r="BO49" s="163">
        <f t="shared" si="15"/>
        <v>0</v>
      </c>
      <c r="BP49" s="163">
        <f t="shared" si="16"/>
        <v>0</v>
      </c>
      <c r="BQ49" s="163">
        <f t="shared" si="17"/>
        <v>0</v>
      </c>
    </row>
    <row r="50" spans="1:69" ht="27" customHeight="1" x14ac:dyDescent="0.3">
      <c r="A50" s="160">
        <f>'ordem de passagem'!C53</f>
        <v>0</v>
      </c>
      <c r="B50" s="160">
        <f>'ordem de passagem'!D53</f>
        <v>0</v>
      </c>
      <c r="C50" s="160">
        <f>'ordem de passagem'!E53</f>
        <v>0</v>
      </c>
      <c r="D50" s="160">
        <f>'ordem de passagem'!F53</f>
        <v>0</v>
      </c>
      <c r="E50" s="160">
        <f>'ordem de passagem'!H53</f>
        <v>0</v>
      </c>
      <c r="F50" s="160" t="str">
        <f t="shared" si="35"/>
        <v/>
      </c>
      <c r="G50" s="160" t="str">
        <f t="shared" si="18"/>
        <v/>
      </c>
      <c r="H50" s="160" t="str">
        <f t="shared" si="19"/>
        <v/>
      </c>
      <c r="I50" s="160" t="str">
        <f t="shared" si="20"/>
        <v/>
      </c>
      <c r="J50" s="160">
        <f>'ordem de passagem'!G53</f>
        <v>0</v>
      </c>
      <c r="K50" s="160">
        <f>'ordem de passagem'!I53</f>
        <v>0</v>
      </c>
      <c r="L50" s="161">
        <f>IF('mini - salto 1'!AD57="",0,'mini - salto 1'!AD57)</f>
        <v>0</v>
      </c>
      <c r="M50" s="161">
        <f>IF('mini - salto 2'!AD57="",0,'mini - salto 2'!AD57)</f>
        <v>0</v>
      </c>
      <c r="N50" s="161">
        <f>IF('mini - salto 3'!AD57="",0,'mini - salto 3'!AD57)</f>
        <v>0</v>
      </c>
      <c r="O50" s="161">
        <f>IF(tapete!X57="",0,tapete!X57)</f>
        <v>0</v>
      </c>
      <c r="P50" s="161">
        <f t="shared" si="34"/>
        <v>0</v>
      </c>
      <c r="Q50" s="161">
        <f t="shared" si="21"/>
        <v>0</v>
      </c>
      <c r="R50" s="161"/>
      <c r="S50" s="161">
        <f>IF('mini - salto 1'!S57="",0,'mini - salto 1'!S57)</f>
        <v>0</v>
      </c>
      <c r="T50" s="161">
        <f>IF('mini - salto 1'!AA57="",0,'mini - salto 1'!AA57)</f>
        <v>0</v>
      </c>
      <c r="U50" s="161">
        <f t="shared" si="22"/>
        <v>0</v>
      </c>
      <c r="V50" s="161">
        <f t="shared" si="36"/>
        <v>0</v>
      </c>
      <c r="W50" s="294">
        <f>IF('mini - salto 2'!S57="",0,'mini - salto 2'!S57)</f>
        <v>0</v>
      </c>
      <c r="X50" s="161">
        <f>IF('mini - salto 2'!AA57="",0,'mini - salto 2'!AA57)</f>
        <v>0</v>
      </c>
      <c r="Y50" s="161">
        <f t="shared" si="23"/>
        <v>0</v>
      </c>
      <c r="Z50" s="161">
        <f t="shared" si="37"/>
        <v>0</v>
      </c>
      <c r="AA50" s="161">
        <f>IF('mini - salto 3'!S57="",0,'mini - salto 3'!S57)</f>
        <v>0</v>
      </c>
      <c r="AB50" s="161">
        <f>IF('mini - salto 3'!AA57="",0,'mini - salto 3'!AA57)</f>
        <v>0</v>
      </c>
      <c r="AC50" s="305">
        <f t="shared" si="24"/>
        <v>0</v>
      </c>
      <c r="AD50" s="305">
        <f t="shared" si="38"/>
        <v>0</v>
      </c>
      <c r="AE50" s="161">
        <f>IF(tapete!S57="",0,tapete!S57)</f>
        <v>0</v>
      </c>
      <c r="AF50" s="161">
        <f>IF(tapete!T57="",0,tapete!T57)</f>
        <v>0</v>
      </c>
      <c r="AG50" s="161" t="str">
        <f>IFERROR((IF(B50=0,"",IF(OR(E50="pct",E50="pctn",E50="pctt",E50="pctm"),('mini - salto 1'!AF57+'mini - salto 2'!AF57+'mini - salto 3'!AF57)/3+AB50+T50+X50,""))),0)</f>
        <v/>
      </c>
      <c r="AH50" s="307" t="str">
        <f t="shared" si="39"/>
        <v/>
      </c>
      <c r="AI50" s="468" t="str">
        <f t="shared" si="25"/>
        <v/>
      </c>
      <c r="AJ50" s="469" t="str">
        <f>IFERROR(RANK(AI50,$AI$7:AI50,1),"")</f>
        <v/>
      </c>
      <c r="AK50" s="468" t="str">
        <f t="shared" si="26"/>
        <v/>
      </c>
      <c r="AL50" s="469" t="str">
        <f>IFERROR(RANK(AK50,$AK$7:AK50,1),"")</f>
        <v/>
      </c>
      <c r="AM50" s="307" t="str">
        <f t="shared" si="40"/>
        <v/>
      </c>
      <c r="AN50" s="468" t="str">
        <f t="shared" si="27"/>
        <v/>
      </c>
      <c r="AO50" s="469" t="str">
        <f>IFERROR(RANK(AN50,$AN$7:AN50,1),"")</f>
        <v/>
      </c>
      <c r="AP50" s="468" t="str">
        <f t="shared" si="28"/>
        <v/>
      </c>
      <c r="AQ50" s="469" t="str">
        <f>IFERROR(RANK(AP50,$AP$7:AP50,1),"")</f>
        <v/>
      </c>
      <c r="AR50" s="308" t="str">
        <f t="shared" si="41"/>
        <v/>
      </c>
      <c r="AS50" s="468" t="str">
        <f t="shared" si="29"/>
        <v/>
      </c>
      <c r="AT50" s="469" t="str">
        <f>IFERROR(RANK(AS50,$AS$7:AS50,1),"")</f>
        <v/>
      </c>
      <c r="AU50" s="468" t="str">
        <f t="shared" si="30"/>
        <v/>
      </c>
      <c r="AV50" s="469" t="str">
        <f>IFERROR(RANK(AU50,$AU$7:AU50,1),"")</f>
        <v/>
      </c>
      <c r="AW50" s="115" t="str">
        <f t="shared" si="42"/>
        <v/>
      </c>
      <c r="AX50" s="466"/>
      <c r="AY50" s="303"/>
      <c r="AZ50" s="303">
        <f t="shared" si="43"/>
        <v>0</v>
      </c>
      <c r="BA50" s="306">
        <f t="shared" si="44"/>
        <v>0</v>
      </c>
      <c r="BB50" s="117">
        <f t="shared" si="45"/>
        <v>0</v>
      </c>
      <c r="BD50" s="117"/>
      <c r="BE50" s="117"/>
      <c r="BF50" s="117"/>
      <c r="BH50" s="162">
        <f t="shared" si="10"/>
        <v>1</v>
      </c>
      <c r="BI50" s="162">
        <f t="shared" si="32"/>
        <v>0</v>
      </c>
      <c r="BJ50" s="162">
        <f t="shared" si="46"/>
        <v>0</v>
      </c>
      <c r="BK50" s="162">
        <f t="shared" si="47"/>
        <v>0</v>
      </c>
      <c r="BL50" s="163">
        <f t="shared" si="13"/>
        <v>0</v>
      </c>
      <c r="BM50" s="163">
        <f t="shared" si="14"/>
        <v>0</v>
      </c>
      <c r="BN50" s="163">
        <f t="shared" si="33"/>
        <v>0</v>
      </c>
      <c r="BO50" s="163">
        <f t="shared" si="15"/>
        <v>0</v>
      </c>
      <c r="BP50" s="163">
        <f t="shared" si="16"/>
        <v>0</v>
      </c>
      <c r="BQ50" s="163">
        <f t="shared" si="17"/>
        <v>0</v>
      </c>
    </row>
    <row r="51" spans="1:69" ht="27" customHeight="1" x14ac:dyDescent="0.3">
      <c r="A51" s="160">
        <f>'ordem de passagem'!C54</f>
        <v>0</v>
      </c>
      <c r="B51" s="160">
        <f>'ordem de passagem'!D54</f>
        <v>0</v>
      </c>
      <c r="C51" s="160">
        <f>'ordem de passagem'!E54</f>
        <v>0</v>
      </c>
      <c r="D51" s="160">
        <f>'ordem de passagem'!F54</f>
        <v>0</v>
      </c>
      <c r="E51" s="160">
        <f>'ordem de passagem'!H54</f>
        <v>0</v>
      </c>
      <c r="F51" s="160" t="str">
        <f t="shared" si="35"/>
        <v/>
      </c>
      <c r="G51" s="160" t="str">
        <f t="shared" si="18"/>
        <v/>
      </c>
      <c r="H51" s="160" t="str">
        <f t="shared" si="19"/>
        <v/>
      </c>
      <c r="I51" s="160" t="str">
        <f t="shared" si="20"/>
        <v/>
      </c>
      <c r="J51" s="160">
        <f>'ordem de passagem'!G54</f>
        <v>0</v>
      </c>
      <c r="K51" s="160">
        <f>'ordem de passagem'!I54</f>
        <v>0</v>
      </c>
      <c r="L51" s="161">
        <f>IF('mini - salto 1'!AD58="",0,'mini - salto 1'!AD58)</f>
        <v>0</v>
      </c>
      <c r="M51" s="161">
        <f>IF('mini - salto 2'!AD58="",0,'mini - salto 2'!AD58)</f>
        <v>0</v>
      </c>
      <c r="N51" s="161">
        <f>IF('mini - salto 3'!AD58="",0,'mini - salto 3'!AD58)</f>
        <v>0</v>
      </c>
      <c r="O51" s="161">
        <f>IF(tapete!X58="",0,tapete!X58)</f>
        <v>0</v>
      </c>
      <c r="P51" s="161">
        <f t="shared" si="34"/>
        <v>0</v>
      </c>
      <c r="Q51" s="161">
        <f t="shared" si="21"/>
        <v>0</v>
      </c>
      <c r="R51" s="161"/>
      <c r="S51" s="161">
        <f>IF('mini - salto 1'!S58="",0,'mini - salto 1'!S58)</f>
        <v>0</v>
      </c>
      <c r="T51" s="161">
        <f>IF('mini - salto 1'!AA58="",0,'mini - salto 1'!AA58)</f>
        <v>0</v>
      </c>
      <c r="U51" s="161">
        <f t="shared" si="22"/>
        <v>0</v>
      </c>
      <c r="V51" s="161">
        <f t="shared" si="36"/>
        <v>0</v>
      </c>
      <c r="W51" s="294">
        <f>IF('mini - salto 2'!S58="",0,'mini - salto 2'!S58)</f>
        <v>0</v>
      </c>
      <c r="X51" s="161">
        <f>IF('mini - salto 2'!AA58="",0,'mini - salto 2'!AA58)</f>
        <v>0</v>
      </c>
      <c r="Y51" s="161">
        <f t="shared" si="23"/>
        <v>0</v>
      </c>
      <c r="Z51" s="161">
        <f t="shared" si="37"/>
        <v>0</v>
      </c>
      <c r="AA51" s="161">
        <f>IF('mini - salto 3'!S58="",0,'mini - salto 3'!S58)</f>
        <v>0</v>
      </c>
      <c r="AB51" s="161">
        <f>IF('mini - salto 3'!AA58="",0,'mini - salto 3'!AA58)</f>
        <v>0</v>
      </c>
      <c r="AC51" s="305">
        <f t="shared" si="24"/>
        <v>0</v>
      </c>
      <c r="AD51" s="305">
        <f t="shared" si="38"/>
        <v>0</v>
      </c>
      <c r="AE51" s="161">
        <f>IF(tapete!S58="",0,tapete!S58)</f>
        <v>0</v>
      </c>
      <c r="AF51" s="161">
        <f>IF(tapete!T58="",0,tapete!T58)</f>
        <v>0</v>
      </c>
      <c r="AG51" s="161" t="str">
        <f>IFERROR((IF(B51=0,"",IF(OR(E51="pct",E51="pctn",E51="pctt",E51="pctm"),('mini - salto 1'!AF58+'mini - salto 2'!AF58+'mini - salto 3'!AF58)/3+AB51+T51+X51,""))),0)</f>
        <v/>
      </c>
      <c r="AH51" s="307" t="str">
        <f t="shared" si="39"/>
        <v/>
      </c>
      <c r="AI51" s="468" t="str">
        <f t="shared" si="25"/>
        <v/>
      </c>
      <c r="AJ51" s="469" t="str">
        <f>IFERROR(RANK(AI51,$AI$7:AI51,1),"")</f>
        <v/>
      </c>
      <c r="AK51" s="468" t="str">
        <f t="shared" si="26"/>
        <v/>
      </c>
      <c r="AL51" s="469" t="str">
        <f>IFERROR(RANK(AK51,$AK$7:AK51,1),"")</f>
        <v/>
      </c>
      <c r="AM51" s="307" t="str">
        <f t="shared" si="40"/>
        <v/>
      </c>
      <c r="AN51" s="468" t="str">
        <f t="shared" si="27"/>
        <v/>
      </c>
      <c r="AO51" s="469" t="str">
        <f>IFERROR(RANK(AN51,$AN$7:AN51,1),"")</f>
        <v/>
      </c>
      <c r="AP51" s="468" t="str">
        <f t="shared" si="28"/>
        <v/>
      </c>
      <c r="AQ51" s="469" t="str">
        <f>IFERROR(RANK(AP51,$AP$7:AP51,1),"")</f>
        <v/>
      </c>
      <c r="AR51" s="308" t="str">
        <f t="shared" si="41"/>
        <v/>
      </c>
      <c r="AS51" s="468" t="str">
        <f t="shared" si="29"/>
        <v/>
      </c>
      <c r="AT51" s="469" t="str">
        <f>IFERROR(RANK(AS51,$AS$7:AS51,1),"")</f>
        <v/>
      </c>
      <c r="AU51" s="468" t="str">
        <f t="shared" si="30"/>
        <v/>
      </c>
      <c r="AV51" s="469" t="str">
        <f>IFERROR(RANK(AU51,$AU$7:AU51,1),"")</f>
        <v/>
      </c>
      <c r="AW51" s="115" t="str">
        <f t="shared" si="42"/>
        <v/>
      </c>
      <c r="AX51" s="466"/>
      <c r="AY51" s="303"/>
      <c r="AZ51" s="303">
        <f t="shared" si="43"/>
        <v>0</v>
      </c>
      <c r="BA51" s="306">
        <f t="shared" si="44"/>
        <v>0</v>
      </c>
      <c r="BB51" s="117">
        <f t="shared" si="45"/>
        <v>0</v>
      </c>
      <c r="BD51" s="117"/>
      <c r="BE51" s="117"/>
      <c r="BF51" s="117"/>
      <c r="BH51" s="162">
        <f t="shared" si="10"/>
        <v>1</v>
      </c>
      <c r="BI51" s="162">
        <f t="shared" si="32"/>
        <v>0</v>
      </c>
      <c r="BJ51" s="162">
        <f t="shared" si="46"/>
        <v>0</v>
      </c>
      <c r="BK51" s="162">
        <f t="shared" si="47"/>
        <v>0</v>
      </c>
      <c r="BL51" s="163">
        <f t="shared" si="13"/>
        <v>0</v>
      </c>
      <c r="BM51" s="163">
        <f t="shared" si="14"/>
        <v>0</v>
      </c>
      <c r="BN51" s="163">
        <f t="shared" si="33"/>
        <v>0</v>
      </c>
      <c r="BO51" s="163">
        <f t="shared" si="15"/>
        <v>0</v>
      </c>
      <c r="BP51" s="163">
        <f t="shared" si="16"/>
        <v>0</v>
      </c>
      <c r="BQ51" s="163">
        <f t="shared" si="17"/>
        <v>0</v>
      </c>
    </row>
    <row r="52" spans="1:69" ht="27" customHeight="1" x14ac:dyDescent="0.3">
      <c r="A52" s="160">
        <f>'ordem de passagem'!C55</f>
        <v>0</v>
      </c>
      <c r="B52" s="160">
        <f>'ordem de passagem'!D55</f>
        <v>0</v>
      </c>
      <c r="C52" s="160">
        <f>'ordem de passagem'!E55</f>
        <v>0</v>
      </c>
      <c r="D52" s="160">
        <f>'ordem de passagem'!F55</f>
        <v>0</v>
      </c>
      <c r="E52" s="160">
        <f>'ordem de passagem'!H55</f>
        <v>0</v>
      </c>
      <c r="F52" s="160" t="str">
        <f t="shared" si="35"/>
        <v/>
      </c>
      <c r="G52" s="160" t="str">
        <f t="shared" si="18"/>
        <v/>
      </c>
      <c r="H52" s="160" t="str">
        <f t="shared" si="19"/>
        <v/>
      </c>
      <c r="I52" s="160" t="str">
        <f t="shared" si="20"/>
        <v/>
      </c>
      <c r="J52" s="160">
        <f>'ordem de passagem'!G55</f>
        <v>0</v>
      </c>
      <c r="K52" s="160">
        <f>'ordem de passagem'!I55</f>
        <v>0</v>
      </c>
      <c r="L52" s="161">
        <f>IF('mini - salto 1'!AD59="",0,'mini - salto 1'!AD59)</f>
        <v>0</v>
      </c>
      <c r="M52" s="161">
        <f>IF('mini - salto 2'!AD59="",0,'mini - salto 2'!AD59)</f>
        <v>0</v>
      </c>
      <c r="N52" s="161">
        <f>IF('mini - salto 3'!AD59="",0,'mini - salto 3'!AD59)</f>
        <v>0</v>
      </c>
      <c r="O52" s="161">
        <f>IF(tapete!X59="",0,tapete!X59)</f>
        <v>0</v>
      </c>
      <c r="P52" s="161">
        <f t="shared" si="34"/>
        <v>0</v>
      </c>
      <c r="Q52" s="161">
        <f t="shared" si="21"/>
        <v>0</v>
      </c>
      <c r="R52" s="161"/>
      <c r="S52" s="161">
        <f>IF('mini - salto 1'!S59="",0,'mini - salto 1'!S59)</f>
        <v>0</v>
      </c>
      <c r="T52" s="161">
        <f>IF('mini - salto 1'!AA59="",0,'mini - salto 1'!AA59)</f>
        <v>0</v>
      </c>
      <c r="U52" s="161">
        <f t="shared" si="22"/>
        <v>0</v>
      </c>
      <c r="V52" s="161">
        <f t="shared" si="36"/>
        <v>0</v>
      </c>
      <c r="W52" s="294">
        <f>IF('mini - salto 2'!S59="",0,'mini - salto 2'!S59)</f>
        <v>0</v>
      </c>
      <c r="X52" s="161">
        <f>IF('mini - salto 2'!AA59="",0,'mini - salto 2'!AA59)</f>
        <v>0</v>
      </c>
      <c r="Y52" s="161">
        <f t="shared" si="23"/>
        <v>0</v>
      </c>
      <c r="Z52" s="161">
        <f t="shared" si="37"/>
        <v>0</v>
      </c>
      <c r="AA52" s="161">
        <f>IF('mini - salto 3'!S59="",0,'mini - salto 3'!S59)</f>
        <v>0</v>
      </c>
      <c r="AB52" s="161">
        <f>IF('mini - salto 3'!AA59="",0,'mini - salto 3'!AA59)</f>
        <v>0</v>
      </c>
      <c r="AC52" s="305">
        <f t="shared" si="24"/>
        <v>0</v>
      </c>
      <c r="AD52" s="305">
        <f t="shared" si="38"/>
        <v>0</v>
      </c>
      <c r="AE52" s="161">
        <f>IF(tapete!S59="",0,tapete!S59)</f>
        <v>0</v>
      </c>
      <c r="AF52" s="161">
        <f>IF(tapete!T59="",0,tapete!T59)</f>
        <v>0</v>
      </c>
      <c r="AG52" s="161" t="str">
        <f>IFERROR((IF(B52=0,"",IF(OR(E52="pct",E52="pctn",E52="pctt",E52="pctm"),('mini - salto 1'!AF59+'mini - salto 2'!AF59+'mini - salto 3'!AF59)/3+AB52+T52+X52,""))),0)</f>
        <v/>
      </c>
      <c r="AH52" s="307" t="str">
        <f t="shared" si="39"/>
        <v/>
      </c>
      <c r="AI52" s="468" t="str">
        <f t="shared" si="25"/>
        <v/>
      </c>
      <c r="AJ52" s="469" t="str">
        <f>IFERROR(RANK(AI52,$AI$7:AI52,1),"")</f>
        <v/>
      </c>
      <c r="AK52" s="468" t="str">
        <f t="shared" si="26"/>
        <v/>
      </c>
      <c r="AL52" s="469" t="str">
        <f>IFERROR(RANK(AK52,$AK$7:AK52,1),"")</f>
        <v/>
      </c>
      <c r="AM52" s="307" t="str">
        <f t="shared" si="40"/>
        <v/>
      </c>
      <c r="AN52" s="468" t="str">
        <f t="shared" si="27"/>
        <v/>
      </c>
      <c r="AO52" s="469" t="str">
        <f>IFERROR(RANK(AN52,$AN$7:AN52,1),"")</f>
        <v/>
      </c>
      <c r="AP52" s="468" t="str">
        <f t="shared" si="28"/>
        <v/>
      </c>
      <c r="AQ52" s="469" t="str">
        <f>IFERROR(RANK(AP52,$AP$7:AP52,1),"")</f>
        <v/>
      </c>
      <c r="AR52" s="308" t="str">
        <f t="shared" si="41"/>
        <v/>
      </c>
      <c r="AS52" s="468" t="str">
        <f t="shared" si="29"/>
        <v/>
      </c>
      <c r="AT52" s="469" t="str">
        <f>IFERROR(RANK(AS52,$AS$7:AS52,1),"")</f>
        <v/>
      </c>
      <c r="AU52" s="468" t="str">
        <f t="shared" si="30"/>
        <v/>
      </c>
      <c r="AV52" s="469" t="str">
        <f>IFERROR(RANK(AU52,$AU$7:AU52,1),"")</f>
        <v/>
      </c>
      <c r="AW52" s="115" t="str">
        <f t="shared" si="42"/>
        <v/>
      </c>
      <c r="AX52" s="466"/>
      <c r="AY52" s="303"/>
      <c r="AZ52" s="303">
        <f t="shared" si="43"/>
        <v>0</v>
      </c>
      <c r="BA52" s="306">
        <f t="shared" si="44"/>
        <v>0</v>
      </c>
      <c r="BB52" s="117">
        <f t="shared" si="45"/>
        <v>0</v>
      </c>
      <c r="BD52" s="117"/>
      <c r="BE52" s="117"/>
      <c r="BF52" s="117"/>
      <c r="BH52" s="162">
        <f t="shared" si="10"/>
        <v>1</v>
      </c>
      <c r="BI52" s="162">
        <f t="shared" si="32"/>
        <v>0</v>
      </c>
      <c r="BJ52" s="162">
        <f t="shared" si="46"/>
        <v>0</v>
      </c>
      <c r="BK52" s="162">
        <f t="shared" si="47"/>
        <v>0</v>
      </c>
      <c r="BL52" s="163">
        <f t="shared" si="13"/>
        <v>0</v>
      </c>
      <c r="BM52" s="163">
        <f t="shared" si="14"/>
        <v>0</v>
      </c>
      <c r="BN52" s="163">
        <f t="shared" si="33"/>
        <v>0</v>
      </c>
      <c r="BO52" s="163">
        <f t="shared" si="15"/>
        <v>0</v>
      </c>
      <c r="BP52" s="163">
        <f t="shared" si="16"/>
        <v>0</v>
      </c>
      <c r="BQ52" s="163">
        <f t="shared" si="17"/>
        <v>0</v>
      </c>
    </row>
    <row r="53" spans="1:69" ht="27" customHeight="1" x14ac:dyDescent="0.3">
      <c r="A53" s="160">
        <f>'ordem de passagem'!C56</f>
        <v>0</v>
      </c>
      <c r="B53" s="160">
        <f>'ordem de passagem'!D56</f>
        <v>0</v>
      </c>
      <c r="C53" s="160">
        <f>'ordem de passagem'!E56</f>
        <v>0</v>
      </c>
      <c r="D53" s="160">
        <f>'ordem de passagem'!F56</f>
        <v>0</v>
      </c>
      <c r="E53" s="160">
        <f>'ordem de passagem'!H56</f>
        <v>0</v>
      </c>
      <c r="F53" s="160" t="str">
        <f t="shared" si="35"/>
        <v/>
      </c>
      <c r="G53" s="160" t="str">
        <f t="shared" si="18"/>
        <v/>
      </c>
      <c r="H53" s="160" t="str">
        <f t="shared" si="19"/>
        <v/>
      </c>
      <c r="I53" s="160" t="str">
        <f t="shared" si="20"/>
        <v/>
      </c>
      <c r="J53" s="160">
        <f>'ordem de passagem'!G56</f>
        <v>0</v>
      </c>
      <c r="K53" s="160">
        <f>'ordem de passagem'!I56</f>
        <v>0</v>
      </c>
      <c r="L53" s="161">
        <f>IF('mini - salto 1'!AD60="",0,'mini - salto 1'!AD60)</f>
        <v>0</v>
      </c>
      <c r="M53" s="161">
        <f>IF('mini - salto 2'!AD60="",0,'mini - salto 2'!AD60)</f>
        <v>0</v>
      </c>
      <c r="N53" s="161">
        <f>IF('mini - salto 3'!AD60="",0,'mini - salto 3'!AD60)</f>
        <v>0</v>
      </c>
      <c r="O53" s="161">
        <f>IF(tapete!X60="",0,tapete!X60)</f>
        <v>0</v>
      </c>
      <c r="P53" s="161">
        <f>L53+S53-T53</f>
        <v>0</v>
      </c>
      <c r="Q53" s="161">
        <f t="shared" si="21"/>
        <v>0</v>
      </c>
      <c r="R53" s="161"/>
      <c r="S53" s="161">
        <f>IF('mini - salto 1'!S60="",0,'mini - salto 1'!S60)</f>
        <v>0</v>
      </c>
      <c r="T53" s="161">
        <f>IF('mini - salto 1'!AA60="",0,'mini - salto 1'!AA60)</f>
        <v>0</v>
      </c>
      <c r="U53" s="161">
        <f t="shared" si="22"/>
        <v>0</v>
      </c>
      <c r="V53" s="161">
        <f t="shared" si="36"/>
        <v>0</v>
      </c>
      <c r="W53" s="294">
        <f>IF('mini - salto 2'!S60="",0,'mini - salto 2'!S60)</f>
        <v>0</v>
      </c>
      <c r="X53" s="161">
        <f>IF('mini - salto 2'!AA60="",0,'mini - salto 2'!AA60)</f>
        <v>0</v>
      </c>
      <c r="Y53" s="161">
        <f t="shared" si="23"/>
        <v>0</v>
      </c>
      <c r="Z53" s="161">
        <f t="shared" si="37"/>
        <v>0</v>
      </c>
      <c r="AA53" s="161">
        <f>IF('mini - salto 3'!S60="",0,'mini - salto 3'!S60)</f>
        <v>0</v>
      </c>
      <c r="AB53" s="161">
        <f>IF('mini - salto 3'!AA60="",0,'mini - salto 3'!AA60)</f>
        <v>0</v>
      </c>
      <c r="AC53" s="305">
        <f t="shared" si="24"/>
        <v>0</v>
      </c>
      <c r="AD53" s="305">
        <f t="shared" si="38"/>
        <v>0</v>
      </c>
      <c r="AE53" s="161">
        <f>IF(tapete!S60="",0,tapete!S60)</f>
        <v>0</v>
      </c>
      <c r="AF53" s="161">
        <f>IF(tapete!T60="",0,tapete!T60)</f>
        <v>0</v>
      </c>
      <c r="AG53" s="161" t="str">
        <f>IFERROR((IF(B53=0,"",IF(OR(E53="pct",E53="pctn",E53="pctt",E53="pctm"),('mini - salto 1'!AF60+'mini - salto 2'!AF60+'mini - salto 3'!AF60)/3+AB53+T53+X53,""))),0)</f>
        <v/>
      </c>
      <c r="AH53" s="307" t="str">
        <f t="shared" si="39"/>
        <v/>
      </c>
      <c r="AI53" s="468" t="str">
        <f t="shared" si="25"/>
        <v/>
      </c>
      <c r="AJ53" s="469" t="str">
        <f>IFERROR(RANK(AI53,$AI$7:AI53,1),"")</f>
        <v/>
      </c>
      <c r="AK53" s="468" t="str">
        <f t="shared" si="26"/>
        <v/>
      </c>
      <c r="AL53" s="469" t="str">
        <f>IFERROR(RANK(AK53,$AK$7:AK53,1),"")</f>
        <v/>
      </c>
      <c r="AM53" s="307" t="str">
        <f t="shared" si="40"/>
        <v/>
      </c>
      <c r="AN53" s="468" t="str">
        <f t="shared" si="27"/>
        <v/>
      </c>
      <c r="AO53" s="469" t="str">
        <f>IFERROR(RANK(AN53,$AN$7:AN53,1),"")</f>
        <v/>
      </c>
      <c r="AP53" s="468" t="str">
        <f t="shared" si="28"/>
        <v/>
      </c>
      <c r="AQ53" s="469" t="str">
        <f>IFERROR(RANK(AP53,$AP$7:AP53,1),"")</f>
        <v/>
      </c>
      <c r="AR53" s="308" t="str">
        <f t="shared" si="41"/>
        <v/>
      </c>
      <c r="AS53" s="468" t="str">
        <f t="shared" si="29"/>
        <v/>
      </c>
      <c r="AT53" s="469" t="str">
        <f>IFERROR(RANK(AS53,$AS$7:AS53,1),"")</f>
        <v/>
      </c>
      <c r="AU53" s="468" t="str">
        <f t="shared" si="30"/>
        <v/>
      </c>
      <c r="AV53" s="469" t="str">
        <f>IFERROR(RANK(AU53,$AU$7:AU53,1),"")</f>
        <v/>
      </c>
      <c r="AW53" s="115" t="str">
        <f t="shared" si="42"/>
        <v/>
      </c>
      <c r="AX53" s="466"/>
      <c r="AY53" s="303"/>
      <c r="AZ53" s="303">
        <f t="shared" si="43"/>
        <v>0</v>
      </c>
      <c r="BA53" s="306">
        <f t="shared" si="44"/>
        <v>0</v>
      </c>
      <c r="BB53" s="117">
        <f t="shared" si="45"/>
        <v>0</v>
      </c>
      <c r="BD53" s="117"/>
      <c r="BE53" s="117"/>
      <c r="BF53" s="117"/>
      <c r="BH53" s="162">
        <f t="shared" si="10"/>
        <v>1</v>
      </c>
      <c r="BI53" s="162">
        <f t="shared" si="32"/>
        <v>0</v>
      </c>
      <c r="BJ53" s="162">
        <f t="shared" si="46"/>
        <v>0</v>
      </c>
      <c r="BK53" s="162">
        <f t="shared" si="47"/>
        <v>0</v>
      </c>
      <c r="BL53" s="163">
        <f t="shared" si="13"/>
        <v>0</v>
      </c>
      <c r="BM53" s="163">
        <f t="shared" si="14"/>
        <v>0</v>
      </c>
      <c r="BN53" s="163">
        <f t="shared" si="33"/>
        <v>0</v>
      </c>
      <c r="BO53" s="163">
        <f t="shared" si="15"/>
        <v>0</v>
      </c>
      <c r="BP53" s="163">
        <f t="shared" si="16"/>
        <v>0</v>
      </c>
      <c r="BQ53" s="163">
        <f t="shared" si="17"/>
        <v>0</v>
      </c>
    </row>
    <row r="54" spans="1:69" ht="27" customHeight="1" x14ac:dyDescent="0.3">
      <c r="A54" s="160">
        <f>'ordem de passagem'!C57</f>
        <v>0</v>
      </c>
      <c r="B54" s="160">
        <f>'ordem de passagem'!D57</f>
        <v>0</v>
      </c>
      <c r="C54" s="160">
        <f>'ordem de passagem'!E57</f>
        <v>0</v>
      </c>
      <c r="D54" s="160">
        <f>'ordem de passagem'!F57</f>
        <v>0</v>
      </c>
      <c r="E54" s="160">
        <f>'ordem de passagem'!H57</f>
        <v>0</v>
      </c>
      <c r="F54" s="160" t="str">
        <f t="shared" si="35"/>
        <v/>
      </c>
      <c r="G54" s="160" t="str">
        <f t="shared" si="18"/>
        <v/>
      </c>
      <c r="H54" s="160" t="str">
        <f t="shared" si="19"/>
        <v/>
      </c>
      <c r="I54" s="160" t="str">
        <f t="shared" si="20"/>
        <v/>
      </c>
      <c r="J54" s="160">
        <f>'ordem de passagem'!G57</f>
        <v>0</v>
      </c>
      <c r="K54" s="160">
        <f>'ordem de passagem'!I57</f>
        <v>0</v>
      </c>
      <c r="L54" s="161">
        <f>IF('mini - salto 1'!AD61="",0,'mini - salto 1'!AD61)</f>
        <v>0</v>
      </c>
      <c r="M54" s="161">
        <f>IF('mini - salto 2'!AD61="",0,'mini - salto 2'!AD61)</f>
        <v>0</v>
      </c>
      <c r="N54" s="161">
        <f>IF('mini - salto 3'!AD61="",0,'mini - salto 3'!AD61)</f>
        <v>0</v>
      </c>
      <c r="O54" s="161">
        <f>IF(tapete!X61="",0,tapete!X61)</f>
        <v>0</v>
      </c>
      <c r="P54" s="161">
        <f>L54+S54-T54</f>
        <v>0</v>
      </c>
      <c r="Q54" s="161">
        <f t="shared" si="21"/>
        <v>0</v>
      </c>
      <c r="R54" s="161"/>
      <c r="S54" s="161">
        <f>IF('mini - salto 1'!S61="",0,'mini - salto 1'!S61)</f>
        <v>0</v>
      </c>
      <c r="T54" s="161">
        <f>IF('mini - salto 1'!AA61="",0,'mini - salto 1'!AA61)</f>
        <v>0</v>
      </c>
      <c r="U54" s="161">
        <f t="shared" si="22"/>
        <v>0</v>
      </c>
      <c r="V54" s="161">
        <f t="shared" si="36"/>
        <v>0</v>
      </c>
      <c r="W54" s="294">
        <f>IF('mini - salto 2'!S61="",0,'mini - salto 2'!S61)</f>
        <v>0</v>
      </c>
      <c r="X54" s="161">
        <f>IF('mini - salto 2'!AA61="",0,'mini - salto 2'!AA61)</f>
        <v>0</v>
      </c>
      <c r="Y54" s="161">
        <f t="shared" si="23"/>
        <v>0</v>
      </c>
      <c r="Z54" s="161">
        <f t="shared" si="37"/>
        <v>0</v>
      </c>
      <c r="AA54" s="161">
        <f>IF('mini - salto 3'!S61="",0,'mini - salto 3'!S61)</f>
        <v>0</v>
      </c>
      <c r="AB54" s="161">
        <f>IF('mini - salto 3'!AA61="",0,'mini - salto 3'!AA61)</f>
        <v>0</v>
      </c>
      <c r="AC54" s="305">
        <f t="shared" si="24"/>
        <v>0</v>
      </c>
      <c r="AD54" s="305">
        <f t="shared" si="38"/>
        <v>0</v>
      </c>
      <c r="AE54" s="161">
        <f>IF(tapete!S61="",0,tapete!S61)</f>
        <v>0</v>
      </c>
      <c r="AF54" s="161">
        <f>IF(tapete!T61="",0,tapete!T61)</f>
        <v>0</v>
      </c>
      <c r="AG54" s="161" t="str">
        <f>IFERROR((IF(B54=0,"",IF(OR(E54="pct",E54="pctn",E54="pctt",E54="pctm"),('mini - salto 1'!AF61+'mini - salto 2'!AF61+'mini - salto 3'!AF61)/3+AB54+T54+X54,""))),0)</f>
        <v/>
      </c>
      <c r="AH54" s="307" t="str">
        <f t="shared" si="39"/>
        <v/>
      </c>
      <c r="AI54" s="468" t="str">
        <f t="shared" si="25"/>
        <v/>
      </c>
      <c r="AJ54" s="469" t="str">
        <f>IFERROR(RANK(AI54,$AI$7:AI54,1),"")</f>
        <v/>
      </c>
      <c r="AK54" s="468" t="str">
        <f t="shared" si="26"/>
        <v/>
      </c>
      <c r="AL54" s="469" t="str">
        <f>IFERROR(RANK(AK54,$AK$7:AK54,1),"")</f>
        <v/>
      </c>
      <c r="AM54" s="307" t="str">
        <f t="shared" si="40"/>
        <v/>
      </c>
      <c r="AN54" s="468" t="str">
        <f t="shared" si="27"/>
        <v/>
      </c>
      <c r="AO54" s="469" t="str">
        <f>IFERROR(RANK(AN54,$AN$7:AN54,1),"")</f>
        <v/>
      </c>
      <c r="AP54" s="468" t="str">
        <f t="shared" si="28"/>
        <v/>
      </c>
      <c r="AQ54" s="469" t="str">
        <f>IFERROR(RANK(AP54,$AP$7:AP54,1),"")</f>
        <v/>
      </c>
      <c r="AR54" s="308" t="str">
        <f t="shared" si="41"/>
        <v/>
      </c>
      <c r="AS54" s="468" t="str">
        <f t="shared" si="29"/>
        <v/>
      </c>
      <c r="AT54" s="469" t="str">
        <f>IFERROR(RANK(AS54,$AS$7:AS54,1),"")</f>
        <v/>
      </c>
      <c r="AU54" s="468" t="str">
        <f t="shared" si="30"/>
        <v/>
      </c>
      <c r="AV54" s="469" t="str">
        <f>IFERROR(RANK(AU54,$AU$7:AU54,1),"")</f>
        <v/>
      </c>
      <c r="AW54" s="115" t="str">
        <f t="shared" si="42"/>
        <v/>
      </c>
      <c r="AX54" s="466"/>
      <c r="AY54" s="303"/>
      <c r="AZ54" s="303">
        <f t="shared" si="43"/>
        <v>0</v>
      </c>
      <c r="BA54" s="306">
        <f t="shared" si="44"/>
        <v>0</v>
      </c>
      <c r="BB54" s="117">
        <f t="shared" si="45"/>
        <v>0</v>
      </c>
      <c r="BC54" s="295">
        <f>('mini - salto 1'!AF61+'mini - salto 2'!AF61+'mini - salto 3'!AF61)/3</f>
        <v>0</v>
      </c>
      <c r="BD54" s="117"/>
      <c r="BE54" s="117"/>
      <c r="BF54" s="117"/>
      <c r="BH54" s="162">
        <f t="shared" si="10"/>
        <v>1</v>
      </c>
      <c r="BI54" s="162">
        <f t="shared" si="32"/>
        <v>0</v>
      </c>
      <c r="BJ54" s="162">
        <f t="shared" si="46"/>
        <v>0</v>
      </c>
      <c r="BK54" s="162">
        <f t="shared" si="47"/>
        <v>0</v>
      </c>
      <c r="BL54" s="163">
        <f t="shared" si="13"/>
        <v>0</v>
      </c>
      <c r="BM54" s="163">
        <f t="shared" si="14"/>
        <v>0</v>
      </c>
      <c r="BN54" s="163">
        <f t="shared" si="33"/>
        <v>0</v>
      </c>
      <c r="BO54" s="163">
        <f t="shared" si="15"/>
        <v>0</v>
      </c>
      <c r="BP54" s="163">
        <f t="shared" si="16"/>
        <v>0</v>
      </c>
      <c r="BQ54" s="163">
        <f t="shared" si="17"/>
        <v>0</v>
      </c>
    </row>
    <row r="55" spans="1:69" ht="27" customHeight="1" x14ac:dyDescent="0.3">
      <c r="A55" s="160">
        <f>'ordem de passagem'!C58</f>
        <v>0</v>
      </c>
      <c r="B55" s="160">
        <f>'ordem de passagem'!D58</f>
        <v>0</v>
      </c>
      <c r="C55" s="160">
        <f>'ordem de passagem'!E58</f>
        <v>0</v>
      </c>
      <c r="D55" s="160">
        <f>'ordem de passagem'!F58</f>
        <v>0</v>
      </c>
      <c r="E55" s="160">
        <f>'ordem de passagem'!H58</f>
        <v>0</v>
      </c>
      <c r="F55" s="160" t="str">
        <f t="shared" si="35"/>
        <v/>
      </c>
      <c r="G55" s="160" t="str">
        <f t="shared" si="18"/>
        <v/>
      </c>
      <c r="H55" s="160" t="str">
        <f t="shared" si="19"/>
        <v/>
      </c>
      <c r="I55" s="160" t="str">
        <f t="shared" si="20"/>
        <v/>
      </c>
      <c r="J55" s="160">
        <f>'ordem de passagem'!G58</f>
        <v>0</v>
      </c>
      <c r="K55" s="160">
        <f>'ordem de passagem'!I58</f>
        <v>0</v>
      </c>
      <c r="L55" s="161">
        <f>IF('mini - salto 1'!AD62="",0,'mini - salto 1'!AD62)</f>
        <v>0</v>
      </c>
      <c r="M55" s="161">
        <f>IF('mini - salto 2'!AD62="",0,'mini - salto 2'!AD62)</f>
        <v>0</v>
      </c>
      <c r="N55" s="161">
        <f>IF('mini - salto 3'!AD62="",0,'mini - salto 3'!AD62)</f>
        <v>0</v>
      </c>
      <c r="O55" s="161">
        <f>IF(tapete!X62="",0,tapete!X62)</f>
        <v>0</v>
      </c>
      <c r="P55" s="161">
        <f t="shared" ref="P55:P118" si="48">L55+S55-T55</f>
        <v>0</v>
      </c>
      <c r="Q55" s="161">
        <f t="shared" si="21"/>
        <v>0</v>
      </c>
      <c r="R55" s="161"/>
      <c r="S55" s="161">
        <f>IF('mini - salto 1'!S62="",0,'mini - salto 1'!S62)</f>
        <v>0</v>
      </c>
      <c r="T55" s="161">
        <f>IF('mini - salto 1'!AA62="",0,'mini - salto 1'!AA62)</f>
        <v>0</v>
      </c>
      <c r="U55" s="161">
        <f t="shared" si="22"/>
        <v>0</v>
      </c>
      <c r="V55" s="161">
        <f t="shared" si="36"/>
        <v>0</v>
      </c>
      <c r="W55" s="294">
        <f>IF('mini - salto 2'!S62="",0,'mini - salto 2'!S62)</f>
        <v>0</v>
      </c>
      <c r="X55" s="161">
        <f>IF('mini - salto 2'!AA62="",0,'mini - salto 2'!AA62)</f>
        <v>0</v>
      </c>
      <c r="Y55" s="161">
        <f t="shared" si="23"/>
        <v>0</v>
      </c>
      <c r="Z55" s="161">
        <f t="shared" si="37"/>
        <v>0</v>
      </c>
      <c r="AA55" s="161">
        <f>IF('mini - salto 3'!S62="",0,'mini - salto 3'!S62)</f>
        <v>0</v>
      </c>
      <c r="AB55" s="161">
        <f>IF('mini - salto 3'!AA62="",0,'mini - salto 3'!AA62)</f>
        <v>0</v>
      </c>
      <c r="AC55" s="305">
        <f t="shared" si="24"/>
        <v>0</v>
      </c>
      <c r="AD55" s="305">
        <f t="shared" si="38"/>
        <v>0</v>
      </c>
      <c r="AE55" s="161">
        <f>IF(tapete!S62="",0,tapete!S62)</f>
        <v>0</v>
      </c>
      <c r="AF55" s="161">
        <f>IF(tapete!T62="",0,tapete!T62)</f>
        <v>0</v>
      </c>
      <c r="AG55" s="161" t="str">
        <f>IFERROR((IF(B55=0,"",IF(OR(E55="pct",E55="pctn",E55="pctt",E55="pctm"),('mini - salto 1'!AF62+'mini - salto 2'!AF62+'mini - salto 3'!AF62)/3+AB55+T55+X55,""))),0)</f>
        <v/>
      </c>
      <c r="AH55" s="307" t="str">
        <f t="shared" si="39"/>
        <v/>
      </c>
      <c r="AI55" s="468" t="str">
        <f t="shared" si="25"/>
        <v/>
      </c>
      <c r="AJ55" s="469" t="str">
        <f>IFERROR(RANK(AI55,$AI$7:AI55,1),"")</f>
        <v/>
      </c>
      <c r="AK55" s="468" t="str">
        <f t="shared" si="26"/>
        <v/>
      </c>
      <c r="AL55" s="469" t="str">
        <f>IFERROR(RANK(AK55,$AK$7:AK55,1),"")</f>
        <v/>
      </c>
      <c r="AM55" s="307" t="str">
        <f t="shared" si="40"/>
        <v/>
      </c>
      <c r="AN55" s="468" t="str">
        <f t="shared" si="27"/>
        <v/>
      </c>
      <c r="AO55" s="469" t="str">
        <f>IFERROR(RANK(AN55,$AN$7:AN55,1),"")</f>
        <v/>
      </c>
      <c r="AP55" s="468" t="str">
        <f t="shared" si="28"/>
        <v/>
      </c>
      <c r="AQ55" s="469" t="str">
        <f>IFERROR(RANK(AP55,$AP$7:AP55,1),"")</f>
        <v/>
      </c>
      <c r="AR55" s="308" t="str">
        <f t="shared" si="41"/>
        <v/>
      </c>
      <c r="AS55" s="468" t="str">
        <f t="shared" si="29"/>
        <v/>
      </c>
      <c r="AT55" s="469" t="str">
        <f>IFERROR(RANK(AS55,$AS$7:AS55,1),"")</f>
        <v/>
      </c>
      <c r="AU55" s="468" t="str">
        <f t="shared" si="30"/>
        <v/>
      </c>
      <c r="AV55" s="469" t="str">
        <f>IFERROR(RANK(AU55,$AU$7:AU55,1),"")</f>
        <v/>
      </c>
      <c r="AW55" s="115" t="str">
        <f t="shared" si="42"/>
        <v/>
      </c>
      <c r="AX55" s="466"/>
      <c r="AY55" s="303"/>
      <c r="AZ55" s="303">
        <f t="shared" si="43"/>
        <v>0</v>
      </c>
      <c r="BA55" s="306">
        <f t="shared" si="44"/>
        <v>0</v>
      </c>
      <c r="BB55" s="117">
        <f t="shared" si="45"/>
        <v>0</v>
      </c>
      <c r="BD55" s="117"/>
      <c r="BE55" s="117"/>
      <c r="BF55" s="117"/>
      <c r="BH55" s="162">
        <f t="shared" si="10"/>
        <v>1</v>
      </c>
      <c r="BI55" s="162">
        <f t="shared" si="32"/>
        <v>0</v>
      </c>
      <c r="BJ55" s="162">
        <f t="shared" si="46"/>
        <v>0</v>
      </c>
      <c r="BK55" s="162">
        <f t="shared" si="47"/>
        <v>0</v>
      </c>
      <c r="BL55" s="163">
        <f t="shared" si="13"/>
        <v>0</v>
      </c>
      <c r="BM55" s="163">
        <f t="shared" si="14"/>
        <v>0</v>
      </c>
      <c r="BN55" s="163">
        <f t="shared" si="33"/>
        <v>0</v>
      </c>
      <c r="BO55" s="163">
        <f t="shared" si="15"/>
        <v>0</v>
      </c>
      <c r="BP55" s="163">
        <f t="shared" si="16"/>
        <v>0</v>
      </c>
      <c r="BQ55" s="163">
        <f t="shared" si="17"/>
        <v>0</v>
      </c>
    </row>
    <row r="56" spans="1:69" ht="27" customHeight="1" x14ac:dyDescent="0.3">
      <c r="A56" s="160">
        <f>'ordem de passagem'!C59</f>
        <v>0</v>
      </c>
      <c r="B56" s="160">
        <f>'ordem de passagem'!D59</f>
        <v>0</v>
      </c>
      <c r="C56" s="160">
        <f>'ordem de passagem'!E59</f>
        <v>0</v>
      </c>
      <c r="D56" s="160">
        <f>'ordem de passagem'!F59</f>
        <v>0</v>
      </c>
      <c r="E56" s="160">
        <f>'ordem de passagem'!H59</f>
        <v>0</v>
      </c>
      <c r="F56" s="160" t="str">
        <f t="shared" si="35"/>
        <v/>
      </c>
      <c r="G56" s="160" t="str">
        <f t="shared" si="18"/>
        <v/>
      </c>
      <c r="H56" s="160" t="str">
        <f t="shared" si="19"/>
        <v/>
      </c>
      <c r="I56" s="160" t="str">
        <f t="shared" si="20"/>
        <v/>
      </c>
      <c r="J56" s="160">
        <f>'ordem de passagem'!G59</f>
        <v>0</v>
      </c>
      <c r="K56" s="160">
        <f>'ordem de passagem'!I59</f>
        <v>0</v>
      </c>
      <c r="L56" s="161">
        <f>IF('mini - salto 1'!AD63="",0,'mini - salto 1'!AD63)</f>
        <v>0</v>
      </c>
      <c r="M56" s="161">
        <f>IF('mini - salto 2'!AD63="",0,'mini - salto 2'!AD63)</f>
        <v>0</v>
      </c>
      <c r="N56" s="161">
        <f>IF('mini - salto 3'!AD63="",0,'mini - salto 3'!AD63)</f>
        <v>0</v>
      </c>
      <c r="O56" s="161">
        <f>IF(tapete!X63="",0,tapete!X63)</f>
        <v>0</v>
      </c>
      <c r="P56" s="161">
        <f t="shared" si="48"/>
        <v>0</v>
      </c>
      <c r="Q56" s="161">
        <f t="shared" si="21"/>
        <v>0</v>
      </c>
      <c r="R56" s="161"/>
      <c r="S56" s="161">
        <f>IF('mini - salto 1'!S63="",0,'mini - salto 1'!S63)</f>
        <v>0</v>
      </c>
      <c r="T56" s="161">
        <f>IF('mini - salto 1'!AA63="",0,'mini - salto 1'!AA63)</f>
        <v>0</v>
      </c>
      <c r="U56" s="161">
        <f t="shared" si="22"/>
        <v>0</v>
      </c>
      <c r="V56" s="161">
        <f t="shared" si="36"/>
        <v>0</v>
      </c>
      <c r="W56" s="294">
        <f>IF('mini - salto 2'!S63="",0,'mini - salto 2'!S63)</f>
        <v>0</v>
      </c>
      <c r="X56" s="161">
        <f>IF('mini - salto 2'!AA63="",0,'mini - salto 2'!AA63)</f>
        <v>0</v>
      </c>
      <c r="Y56" s="161">
        <f t="shared" si="23"/>
        <v>0</v>
      </c>
      <c r="Z56" s="161">
        <f t="shared" si="37"/>
        <v>0</v>
      </c>
      <c r="AA56" s="161">
        <f>IF('mini - salto 3'!S63="",0,'mini - salto 3'!S63)</f>
        <v>0</v>
      </c>
      <c r="AB56" s="161">
        <f>IF('mini - salto 3'!AA63="",0,'mini - salto 3'!AA63)</f>
        <v>0</v>
      </c>
      <c r="AC56" s="305">
        <f t="shared" si="24"/>
        <v>0</v>
      </c>
      <c r="AD56" s="305">
        <f t="shared" si="38"/>
        <v>0</v>
      </c>
      <c r="AE56" s="161">
        <f>IF(tapete!S63="",0,tapete!S63)</f>
        <v>0</v>
      </c>
      <c r="AF56" s="161">
        <f>IF(tapete!T63="",0,tapete!T63)</f>
        <v>0</v>
      </c>
      <c r="AG56" s="161" t="str">
        <f>IFERROR((IF(B56=0,"",IF(OR(E56="pct",E56="pctn",E56="pctt",E56="pctm"),('mini - salto 1'!AF63+'mini - salto 2'!AF63+'mini - salto 3'!AF63)/3+AB56+T56+X56,""))),0)</f>
        <v/>
      </c>
      <c r="AH56" s="307" t="str">
        <f t="shared" si="39"/>
        <v/>
      </c>
      <c r="AI56" s="468" t="str">
        <f t="shared" si="25"/>
        <v/>
      </c>
      <c r="AJ56" s="469" t="str">
        <f>IFERROR(RANK(AI56,$AI$7:AI56,1),"")</f>
        <v/>
      </c>
      <c r="AK56" s="468" t="str">
        <f t="shared" si="26"/>
        <v/>
      </c>
      <c r="AL56" s="469" t="str">
        <f>IFERROR(RANK(AK56,$AK$7:AK56,1),"")</f>
        <v/>
      </c>
      <c r="AM56" s="307" t="str">
        <f t="shared" si="40"/>
        <v/>
      </c>
      <c r="AN56" s="468" t="str">
        <f t="shared" si="27"/>
        <v/>
      </c>
      <c r="AO56" s="469" t="str">
        <f>IFERROR(RANK(AN56,$AN$7:AN56,1),"")</f>
        <v/>
      </c>
      <c r="AP56" s="468" t="str">
        <f t="shared" si="28"/>
        <v/>
      </c>
      <c r="AQ56" s="469" t="str">
        <f>IFERROR(RANK(AP56,$AP$7:AP56,1),"")</f>
        <v/>
      </c>
      <c r="AR56" s="308" t="str">
        <f t="shared" si="41"/>
        <v/>
      </c>
      <c r="AS56" s="468" t="str">
        <f t="shared" si="29"/>
        <v/>
      </c>
      <c r="AT56" s="469" t="str">
        <f>IFERROR(RANK(AS56,$AS$7:AS56,1),"")</f>
        <v/>
      </c>
      <c r="AU56" s="468" t="str">
        <f t="shared" si="30"/>
        <v/>
      </c>
      <c r="AV56" s="469" t="str">
        <f>IFERROR(RANK(AU56,$AU$7:AU56,1),"")</f>
        <v/>
      </c>
      <c r="AW56" s="115" t="str">
        <f t="shared" si="42"/>
        <v/>
      </c>
      <c r="AX56" s="466"/>
      <c r="AY56" s="303"/>
      <c r="AZ56" s="303">
        <f t="shared" si="43"/>
        <v>0</v>
      </c>
      <c r="BA56" s="306">
        <f t="shared" si="44"/>
        <v>0</v>
      </c>
      <c r="BB56" s="117">
        <f t="shared" si="45"/>
        <v>0</v>
      </c>
      <c r="BD56" s="117"/>
      <c r="BE56" s="117"/>
      <c r="BF56" s="117"/>
      <c r="BH56" s="162">
        <f t="shared" si="10"/>
        <v>1</v>
      </c>
      <c r="BI56" s="162">
        <f t="shared" si="32"/>
        <v>0</v>
      </c>
      <c r="BJ56" s="162">
        <f t="shared" si="46"/>
        <v>0</v>
      </c>
      <c r="BK56" s="162">
        <f t="shared" si="47"/>
        <v>0</v>
      </c>
      <c r="BL56" s="163">
        <f t="shared" si="13"/>
        <v>0</v>
      </c>
      <c r="BM56" s="163">
        <f t="shared" si="14"/>
        <v>0</v>
      </c>
      <c r="BN56" s="163">
        <f t="shared" si="33"/>
        <v>0</v>
      </c>
      <c r="BO56" s="163">
        <f t="shared" si="15"/>
        <v>0</v>
      </c>
      <c r="BP56" s="163">
        <f t="shared" si="16"/>
        <v>0</v>
      </c>
      <c r="BQ56" s="163">
        <f t="shared" si="17"/>
        <v>0</v>
      </c>
    </row>
    <row r="57" spans="1:69" ht="27" customHeight="1" x14ac:dyDescent="0.3">
      <c r="A57" s="160">
        <f>'ordem de passagem'!C60</f>
        <v>0</v>
      </c>
      <c r="B57" s="160">
        <f>'ordem de passagem'!D60</f>
        <v>0</v>
      </c>
      <c r="C57" s="160">
        <f>'ordem de passagem'!E60</f>
        <v>0</v>
      </c>
      <c r="D57" s="160">
        <f>'ordem de passagem'!F60</f>
        <v>0</v>
      </c>
      <c r="E57" s="160">
        <f>'ordem de passagem'!H60</f>
        <v>0</v>
      </c>
      <c r="F57" s="160" t="str">
        <f t="shared" si="35"/>
        <v/>
      </c>
      <c r="G57" s="160" t="str">
        <f t="shared" si="18"/>
        <v/>
      </c>
      <c r="H57" s="160" t="str">
        <f t="shared" si="19"/>
        <v/>
      </c>
      <c r="I57" s="160" t="str">
        <f t="shared" si="20"/>
        <v/>
      </c>
      <c r="J57" s="160">
        <f>'ordem de passagem'!G60</f>
        <v>0</v>
      </c>
      <c r="K57" s="160">
        <f>'ordem de passagem'!I60</f>
        <v>0</v>
      </c>
      <c r="L57" s="161">
        <f>IF('mini - salto 1'!AD64="",0,'mini - salto 1'!AD64)</f>
        <v>0</v>
      </c>
      <c r="M57" s="161">
        <f>IF('mini - salto 2'!AD64="",0,'mini - salto 2'!AD64)</f>
        <v>0</v>
      </c>
      <c r="N57" s="161">
        <f>IF('mini - salto 3'!AD64="",0,'mini - salto 3'!AD64)</f>
        <v>0</v>
      </c>
      <c r="O57" s="161">
        <f>IF(tapete!X64="",0,tapete!X64)</f>
        <v>0</v>
      </c>
      <c r="P57" s="161">
        <f t="shared" si="48"/>
        <v>0</v>
      </c>
      <c r="Q57" s="161">
        <f t="shared" si="21"/>
        <v>0</v>
      </c>
      <c r="R57" s="161"/>
      <c r="S57" s="161">
        <f>IF('mini - salto 1'!S64="",0,'mini - salto 1'!S64)</f>
        <v>0</v>
      </c>
      <c r="T57" s="161">
        <f>IF('mini - salto 1'!AA64="",0,'mini - salto 1'!AA64)</f>
        <v>0</v>
      </c>
      <c r="U57" s="161">
        <f t="shared" si="22"/>
        <v>0</v>
      </c>
      <c r="V57" s="161">
        <f t="shared" si="36"/>
        <v>0</v>
      </c>
      <c r="W57" s="294">
        <f>IF('mini - salto 2'!S64="",0,'mini - salto 2'!S64)</f>
        <v>0</v>
      </c>
      <c r="X57" s="161">
        <f>IF('mini - salto 2'!AA64="",0,'mini - salto 2'!AA64)</f>
        <v>0</v>
      </c>
      <c r="Y57" s="161">
        <f t="shared" si="23"/>
        <v>0</v>
      </c>
      <c r="Z57" s="161">
        <f t="shared" si="37"/>
        <v>0</v>
      </c>
      <c r="AA57" s="161">
        <f>IF('mini - salto 3'!S64="",0,'mini - salto 3'!S64)</f>
        <v>0</v>
      </c>
      <c r="AB57" s="161">
        <f>IF('mini - salto 3'!AA64="",0,'mini - salto 3'!AA64)</f>
        <v>0</v>
      </c>
      <c r="AC57" s="305">
        <f t="shared" si="24"/>
        <v>0</v>
      </c>
      <c r="AD57" s="305">
        <f t="shared" si="38"/>
        <v>0</v>
      </c>
      <c r="AE57" s="161">
        <f>IF(tapete!S64="",0,tapete!S64)</f>
        <v>0</v>
      </c>
      <c r="AF57" s="161">
        <f>IF(tapete!T64="",0,tapete!T64)</f>
        <v>0</v>
      </c>
      <c r="AG57" s="161" t="str">
        <f>IFERROR((IF(B57=0,"",IF(OR(E57="pct",E57="pctn",E57="pctt",E57="pctm"),('mini - salto 1'!AF64+'mini - salto 2'!AF64+'mini - salto 3'!AF64)/3+AB57+T57+X57,""))),0)</f>
        <v/>
      </c>
      <c r="AH57" s="307" t="str">
        <f t="shared" si="39"/>
        <v/>
      </c>
      <c r="AI57" s="468" t="str">
        <f t="shared" si="25"/>
        <v/>
      </c>
      <c r="AJ57" s="469" t="str">
        <f>IFERROR(RANK(AI57,$AI$7:AI57,1),"")</f>
        <v/>
      </c>
      <c r="AK57" s="468" t="str">
        <f t="shared" si="26"/>
        <v/>
      </c>
      <c r="AL57" s="469" t="str">
        <f>IFERROR(RANK(AK57,$AK$7:AK57,1),"")</f>
        <v/>
      </c>
      <c r="AM57" s="307" t="str">
        <f t="shared" si="40"/>
        <v/>
      </c>
      <c r="AN57" s="468" t="str">
        <f t="shared" si="27"/>
        <v/>
      </c>
      <c r="AO57" s="469" t="str">
        <f>IFERROR(RANK(AN57,$AN$7:AN57,1),"")</f>
        <v/>
      </c>
      <c r="AP57" s="468" t="str">
        <f t="shared" si="28"/>
        <v/>
      </c>
      <c r="AQ57" s="469" t="str">
        <f>IFERROR(RANK(AP57,$AP$7:AP57,1),"")</f>
        <v/>
      </c>
      <c r="AR57" s="308" t="str">
        <f t="shared" si="41"/>
        <v/>
      </c>
      <c r="AS57" s="468" t="str">
        <f t="shared" si="29"/>
        <v/>
      </c>
      <c r="AT57" s="469" t="str">
        <f>IFERROR(RANK(AS57,$AS$7:AS57,1),"")</f>
        <v/>
      </c>
      <c r="AU57" s="468" t="str">
        <f t="shared" si="30"/>
        <v/>
      </c>
      <c r="AV57" s="469" t="str">
        <f>IFERROR(RANK(AU57,$AU$7:AU57,1),"")</f>
        <v/>
      </c>
      <c r="AW57" s="115" t="str">
        <f t="shared" si="42"/>
        <v/>
      </c>
      <c r="AX57" s="466"/>
      <c r="AY57" s="303"/>
      <c r="AZ57" s="303">
        <f t="shared" si="43"/>
        <v>0</v>
      </c>
      <c r="BA57" s="306">
        <f t="shared" si="44"/>
        <v>0</v>
      </c>
      <c r="BB57" s="117">
        <f t="shared" si="45"/>
        <v>0</v>
      </c>
      <c r="BD57" s="117"/>
      <c r="BE57" s="117"/>
      <c r="BF57" s="117"/>
      <c r="BH57" s="162">
        <f t="shared" si="10"/>
        <v>1</v>
      </c>
      <c r="BI57" s="162">
        <f t="shared" si="32"/>
        <v>0</v>
      </c>
      <c r="BJ57" s="162">
        <f t="shared" si="46"/>
        <v>0</v>
      </c>
      <c r="BK57" s="162">
        <f t="shared" si="47"/>
        <v>0</v>
      </c>
      <c r="BL57" s="163">
        <f t="shared" si="13"/>
        <v>0</v>
      </c>
      <c r="BM57" s="163">
        <f t="shared" si="14"/>
        <v>0</v>
      </c>
      <c r="BN57" s="163">
        <f t="shared" si="33"/>
        <v>0</v>
      </c>
      <c r="BO57" s="163">
        <f t="shared" si="15"/>
        <v>0</v>
      </c>
      <c r="BP57" s="163">
        <f t="shared" si="16"/>
        <v>0</v>
      </c>
      <c r="BQ57" s="163">
        <f t="shared" si="17"/>
        <v>0</v>
      </c>
    </row>
    <row r="58" spans="1:69" ht="27" customHeight="1" x14ac:dyDescent="0.3">
      <c r="A58" s="160">
        <f>'ordem de passagem'!C61</f>
        <v>0</v>
      </c>
      <c r="B58" s="160">
        <f>'ordem de passagem'!D61</f>
        <v>0</v>
      </c>
      <c r="C58" s="160">
        <f>'ordem de passagem'!E61</f>
        <v>0</v>
      </c>
      <c r="D58" s="160">
        <f>'ordem de passagem'!F61</f>
        <v>0</v>
      </c>
      <c r="E58" s="160">
        <f>'ordem de passagem'!H61</f>
        <v>0</v>
      </c>
      <c r="F58" s="160" t="str">
        <f t="shared" si="35"/>
        <v/>
      </c>
      <c r="G58" s="160" t="str">
        <f t="shared" si="18"/>
        <v/>
      </c>
      <c r="H58" s="160" t="str">
        <f t="shared" si="19"/>
        <v/>
      </c>
      <c r="I58" s="160" t="str">
        <f t="shared" si="20"/>
        <v/>
      </c>
      <c r="J58" s="160">
        <f>'ordem de passagem'!G61</f>
        <v>0</v>
      </c>
      <c r="K58" s="160">
        <f>'ordem de passagem'!I61</f>
        <v>0</v>
      </c>
      <c r="L58" s="161">
        <f>IF('mini - salto 1'!AD65="",0,'mini - salto 1'!AD65)</f>
        <v>0</v>
      </c>
      <c r="M58" s="161">
        <f>IF('mini - salto 2'!AD65="",0,'mini - salto 2'!AD65)</f>
        <v>0</v>
      </c>
      <c r="N58" s="161">
        <f>IF('mini - salto 3'!AD65="",0,'mini - salto 3'!AD65)</f>
        <v>0</v>
      </c>
      <c r="O58" s="161">
        <f>IF(tapete!X65="",0,tapete!X65)</f>
        <v>0</v>
      </c>
      <c r="P58" s="161">
        <f t="shared" si="48"/>
        <v>0</v>
      </c>
      <c r="Q58" s="161">
        <f t="shared" si="21"/>
        <v>0</v>
      </c>
      <c r="R58" s="161"/>
      <c r="S58" s="161">
        <f>IF('mini - salto 1'!S65="",0,'mini - salto 1'!S65)</f>
        <v>0</v>
      </c>
      <c r="T58" s="161">
        <f>IF('mini - salto 1'!AA65="",0,'mini - salto 1'!AA65)</f>
        <v>0</v>
      </c>
      <c r="U58" s="161">
        <f t="shared" si="22"/>
        <v>0</v>
      </c>
      <c r="V58" s="161">
        <f t="shared" si="36"/>
        <v>0</v>
      </c>
      <c r="W58" s="294">
        <f>IF('mini - salto 2'!S65="",0,'mini - salto 2'!S65)</f>
        <v>0</v>
      </c>
      <c r="X58" s="161">
        <f>IF('mini - salto 2'!AA65="",0,'mini - salto 2'!AA65)</f>
        <v>0</v>
      </c>
      <c r="Y58" s="161">
        <f t="shared" si="23"/>
        <v>0</v>
      </c>
      <c r="Z58" s="161">
        <f t="shared" si="37"/>
        <v>0</v>
      </c>
      <c r="AA58" s="161">
        <f>IF('mini - salto 3'!S65="",0,'mini - salto 3'!S65)</f>
        <v>0</v>
      </c>
      <c r="AB58" s="161">
        <f>IF('mini - salto 3'!AA65="",0,'mini - salto 3'!AA65)</f>
        <v>0</v>
      </c>
      <c r="AC58" s="305">
        <f t="shared" si="24"/>
        <v>0</v>
      </c>
      <c r="AD58" s="305">
        <f t="shared" si="38"/>
        <v>0</v>
      </c>
      <c r="AE58" s="161">
        <f>IF(tapete!S65="",0,tapete!S65)</f>
        <v>0</v>
      </c>
      <c r="AF58" s="161">
        <f>IF(tapete!T65="",0,tapete!T65)</f>
        <v>0</v>
      </c>
      <c r="AG58" s="161" t="str">
        <f>IFERROR((IF(B58=0,"",IF(OR(E58="pct",E58="pctn",E58="pctt",E58="pctm"),('mini - salto 1'!AF65+'mini - salto 2'!AF65+'mini - salto 3'!AF65)/3+AB58+T58+X58,""))),0)</f>
        <v/>
      </c>
      <c r="AH58" s="307" t="str">
        <f t="shared" si="39"/>
        <v/>
      </c>
      <c r="AI58" s="468" t="str">
        <f t="shared" si="25"/>
        <v/>
      </c>
      <c r="AJ58" s="469" t="str">
        <f>IFERROR(RANK(AI58,$AI$7:AI58,1),"")</f>
        <v/>
      </c>
      <c r="AK58" s="468" t="str">
        <f t="shared" si="26"/>
        <v/>
      </c>
      <c r="AL58" s="469" t="str">
        <f>IFERROR(RANK(AK58,$AK$7:AK58,1),"")</f>
        <v/>
      </c>
      <c r="AM58" s="307" t="str">
        <f t="shared" si="40"/>
        <v/>
      </c>
      <c r="AN58" s="468" t="str">
        <f t="shared" si="27"/>
        <v/>
      </c>
      <c r="AO58" s="469" t="str">
        <f>IFERROR(RANK(AN58,$AN$7:AN58,1),"")</f>
        <v/>
      </c>
      <c r="AP58" s="468" t="str">
        <f t="shared" si="28"/>
        <v/>
      </c>
      <c r="AQ58" s="469" t="str">
        <f>IFERROR(RANK(AP58,$AP$7:AP58,1),"")</f>
        <v/>
      </c>
      <c r="AR58" s="308" t="str">
        <f t="shared" si="41"/>
        <v/>
      </c>
      <c r="AS58" s="468" t="str">
        <f t="shared" si="29"/>
        <v/>
      </c>
      <c r="AT58" s="469" t="str">
        <f>IFERROR(RANK(AS58,$AS$7:AS58,1),"")</f>
        <v/>
      </c>
      <c r="AU58" s="468" t="str">
        <f t="shared" si="30"/>
        <v/>
      </c>
      <c r="AV58" s="469" t="str">
        <f>IFERROR(RANK(AU58,$AU$7:AU58,1),"")</f>
        <v/>
      </c>
      <c r="AW58" s="115" t="str">
        <f t="shared" si="42"/>
        <v/>
      </c>
      <c r="AX58" s="466"/>
      <c r="AY58" s="303"/>
      <c r="AZ58" s="303">
        <f t="shared" si="43"/>
        <v>0</v>
      </c>
      <c r="BA58" s="306">
        <f t="shared" si="44"/>
        <v>0</v>
      </c>
      <c r="BB58" s="117">
        <f t="shared" si="45"/>
        <v>0</v>
      </c>
      <c r="BD58" s="117"/>
      <c r="BE58" s="117"/>
      <c r="BF58" s="117"/>
      <c r="BH58" s="162">
        <f t="shared" si="10"/>
        <v>1</v>
      </c>
      <c r="BI58" s="162">
        <f t="shared" si="32"/>
        <v>0</v>
      </c>
      <c r="BJ58" s="162">
        <f t="shared" si="46"/>
        <v>0</v>
      </c>
      <c r="BK58" s="162">
        <f t="shared" si="47"/>
        <v>0</v>
      </c>
      <c r="BL58" s="163">
        <f t="shared" si="13"/>
        <v>0</v>
      </c>
      <c r="BM58" s="163">
        <f t="shared" si="14"/>
        <v>0</v>
      </c>
      <c r="BN58" s="163">
        <f t="shared" si="33"/>
        <v>0</v>
      </c>
      <c r="BO58" s="163">
        <f t="shared" si="15"/>
        <v>0</v>
      </c>
      <c r="BP58" s="163">
        <f t="shared" si="16"/>
        <v>0</v>
      </c>
      <c r="BQ58" s="163">
        <f t="shared" si="17"/>
        <v>0</v>
      </c>
    </row>
    <row r="59" spans="1:69" ht="27" customHeight="1" x14ac:dyDescent="0.3">
      <c r="A59" s="160">
        <f>'ordem de passagem'!C62</f>
        <v>0</v>
      </c>
      <c r="B59" s="160">
        <f>'ordem de passagem'!D62</f>
        <v>0</v>
      </c>
      <c r="C59" s="160">
        <f>'ordem de passagem'!E62</f>
        <v>0</v>
      </c>
      <c r="D59" s="160">
        <f>'ordem de passagem'!F62</f>
        <v>0</v>
      </c>
      <c r="E59" s="160">
        <f>'ordem de passagem'!H62</f>
        <v>0</v>
      </c>
      <c r="F59" s="160" t="str">
        <f t="shared" si="35"/>
        <v/>
      </c>
      <c r="G59" s="160" t="str">
        <f t="shared" si="18"/>
        <v/>
      </c>
      <c r="H59" s="160" t="str">
        <f t="shared" si="19"/>
        <v/>
      </c>
      <c r="I59" s="160" t="str">
        <f t="shared" si="20"/>
        <v/>
      </c>
      <c r="J59" s="160">
        <f>'ordem de passagem'!G62</f>
        <v>0</v>
      </c>
      <c r="K59" s="160">
        <f>'ordem de passagem'!I62</f>
        <v>0</v>
      </c>
      <c r="L59" s="161">
        <f>IF('mini - salto 1'!AD66="",0,'mini - salto 1'!AD66)</f>
        <v>0</v>
      </c>
      <c r="M59" s="161">
        <f>IF('mini - salto 2'!AD66="",0,'mini - salto 2'!AD66)</f>
        <v>0</v>
      </c>
      <c r="N59" s="161">
        <f>IF('mini - salto 3'!AD66="",0,'mini - salto 3'!AD66)</f>
        <v>0</v>
      </c>
      <c r="O59" s="161">
        <f>IF(tapete!X66="",0,tapete!X66)</f>
        <v>0</v>
      </c>
      <c r="P59" s="161">
        <f t="shared" si="48"/>
        <v>0</v>
      </c>
      <c r="Q59" s="161">
        <f t="shared" si="21"/>
        <v>0</v>
      </c>
      <c r="R59" s="161"/>
      <c r="S59" s="161">
        <f>IF('mini - salto 1'!S66="",0,'mini - salto 1'!S66)</f>
        <v>0</v>
      </c>
      <c r="T59" s="161">
        <f>IF('mini - salto 1'!AA66="",0,'mini - salto 1'!AA66)</f>
        <v>0</v>
      </c>
      <c r="U59" s="161">
        <f t="shared" si="22"/>
        <v>0</v>
      </c>
      <c r="V59" s="161">
        <f t="shared" si="36"/>
        <v>0</v>
      </c>
      <c r="W59" s="294">
        <f>IF('mini - salto 2'!S66="",0,'mini - salto 2'!S66)</f>
        <v>0</v>
      </c>
      <c r="X59" s="161">
        <f>IF('mini - salto 2'!AA66="",0,'mini - salto 2'!AA66)</f>
        <v>0</v>
      </c>
      <c r="Y59" s="161">
        <f t="shared" si="23"/>
        <v>0</v>
      </c>
      <c r="Z59" s="161">
        <f t="shared" si="37"/>
        <v>0</v>
      </c>
      <c r="AA59" s="161">
        <f>IF('mini - salto 3'!S66="",0,'mini - salto 3'!S66)</f>
        <v>0</v>
      </c>
      <c r="AB59" s="161">
        <f>IF('mini - salto 3'!AA66="",0,'mini - salto 3'!AA66)</f>
        <v>0</v>
      </c>
      <c r="AC59" s="305">
        <f t="shared" si="24"/>
        <v>0</v>
      </c>
      <c r="AD59" s="305">
        <f t="shared" si="38"/>
        <v>0</v>
      </c>
      <c r="AE59" s="161">
        <f>IF(tapete!S66="",0,tapete!S66)</f>
        <v>0</v>
      </c>
      <c r="AF59" s="161">
        <f>IF(tapete!T66="",0,tapete!T66)</f>
        <v>0</v>
      </c>
      <c r="AG59" s="161" t="str">
        <f>IFERROR((IF(B59=0,"",IF(OR(E59="pct",E59="pctn",E59="pctt",E59="pctm"),('mini - salto 1'!AF66+'mini - salto 2'!AF66+'mini - salto 3'!AF66)/3+AB59+T59+X59,""))),0)</f>
        <v/>
      </c>
      <c r="AH59" s="307" t="str">
        <f t="shared" si="39"/>
        <v/>
      </c>
      <c r="AI59" s="468" t="str">
        <f t="shared" si="25"/>
        <v/>
      </c>
      <c r="AJ59" s="469" t="str">
        <f>IFERROR(RANK(AI59,$AI$7:AI59,1),"")</f>
        <v/>
      </c>
      <c r="AK59" s="468" t="str">
        <f t="shared" si="26"/>
        <v/>
      </c>
      <c r="AL59" s="469" t="str">
        <f>IFERROR(RANK(AK59,$AK$7:AK59,1),"")</f>
        <v/>
      </c>
      <c r="AM59" s="307" t="str">
        <f t="shared" si="40"/>
        <v/>
      </c>
      <c r="AN59" s="468" t="str">
        <f t="shared" si="27"/>
        <v/>
      </c>
      <c r="AO59" s="469" t="str">
        <f>IFERROR(RANK(AN59,$AN$7:AN59,1),"")</f>
        <v/>
      </c>
      <c r="AP59" s="468" t="str">
        <f t="shared" si="28"/>
        <v/>
      </c>
      <c r="AQ59" s="469" t="str">
        <f>IFERROR(RANK(AP59,$AP$7:AP59,1),"")</f>
        <v/>
      </c>
      <c r="AR59" s="308" t="str">
        <f t="shared" si="41"/>
        <v/>
      </c>
      <c r="AS59" s="468" t="str">
        <f t="shared" si="29"/>
        <v/>
      </c>
      <c r="AT59" s="469" t="str">
        <f>IFERROR(RANK(AS59,$AS$7:AS59,1),"")</f>
        <v/>
      </c>
      <c r="AU59" s="468" t="str">
        <f t="shared" si="30"/>
        <v/>
      </c>
      <c r="AV59" s="469" t="str">
        <f>IFERROR(RANK(AU59,$AU$7:AU59,1),"")</f>
        <v/>
      </c>
      <c r="AW59" s="115" t="str">
        <f t="shared" si="42"/>
        <v/>
      </c>
      <c r="AX59" s="466"/>
      <c r="AY59" s="303"/>
      <c r="AZ59" s="303">
        <f t="shared" si="43"/>
        <v>0</v>
      </c>
      <c r="BA59" s="306">
        <f t="shared" si="44"/>
        <v>0</v>
      </c>
      <c r="BB59" s="117">
        <f t="shared" si="45"/>
        <v>0</v>
      </c>
      <c r="BD59" s="117"/>
      <c r="BE59" s="117"/>
      <c r="BF59" s="117"/>
      <c r="BH59" s="162">
        <f t="shared" si="10"/>
        <v>1</v>
      </c>
      <c r="BI59" s="162">
        <f t="shared" si="32"/>
        <v>0</v>
      </c>
      <c r="BJ59" s="162">
        <f t="shared" si="46"/>
        <v>0</v>
      </c>
      <c r="BK59" s="162">
        <f t="shared" si="47"/>
        <v>0</v>
      </c>
      <c r="BL59" s="163">
        <f t="shared" si="13"/>
        <v>0</v>
      </c>
      <c r="BM59" s="163">
        <f t="shared" si="14"/>
        <v>0</v>
      </c>
      <c r="BN59" s="163">
        <f t="shared" si="33"/>
        <v>0</v>
      </c>
      <c r="BO59" s="163">
        <f t="shared" si="15"/>
        <v>0</v>
      </c>
      <c r="BP59" s="163">
        <f t="shared" si="16"/>
        <v>0</v>
      </c>
      <c r="BQ59" s="163">
        <f t="shared" si="17"/>
        <v>0</v>
      </c>
    </row>
    <row r="60" spans="1:69" ht="27" customHeight="1" x14ac:dyDescent="0.3">
      <c r="A60" s="160">
        <f>'ordem de passagem'!C63</f>
        <v>0</v>
      </c>
      <c r="B60" s="160">
        <f>'ordem de passagem'!D63</f>
        <v>0</v>
      </c>
      <c r="C60" s="160">
        <f>'ordem de passagem'!E63</f>
        <v>0</v>
      </c>
      <c r="D60" s="160">
        <f>'ordem de passagem'!F63</f>
        <v>0</v>
      </c>
      <c r="E60" s="160">
        <f>'ordem de passagem'!H63</f>
        <v>0</v>
      </c>
      <c r="F60" s="160" t="str">
        <f t="shared" si="35"/>
        <v/>
      </c>
      <c r="G60" s="160" t="str">
        <f t="shared" si="18"/>
        <v/>
      </c>
      <c r="H60" s="160" t="str">
        <f t="shared" si="19"/>
        <v/>
      </c>
      <c r="I60" s="160" t="str">
        <f t="shared" si="20"/>
        <v/>
      </c>
      <c r="J60" s="160">
        <f>'ordem de passagem'!G63</f>
        <v>0</v>
      </c>
      <c r="K60" s="160">
        <f>'ordem de passagem'!I63</f>
        <v>0</v>
      </c>
      <c r="L60" s="161">
        <f>IF('mini - salto 1'!AD67="",0,'mini - salto 1'!AD67)</f>
        <v>0</v>
      </c>
      <c r="M60" s="161">
        <f>IF('mini - salto 2'!AD67="",0,'mini - salto 2'!AD67)</f>
        <v>0</v>
      </c>
      <c r="N60" s="161">
        <f>IF('mini - salto 3'!AD67="",0,'mini - salto 3'!AD67)</f>
        <v>0</v>
      </c>
      <c r="O60" s="161">
        <f>IF(tapete!X67="",0,tapete!X67)</f>
        <v>0</v>
      </c>
      <c r="P60" s="161">
        <f t="shared" si="48"/>
        <v>0</v>
      </c>
      <c r="Q60" s="161">
        <f t="shared" si="21"/>
        <v>0</v>
      </c>
      <c r="R60" s="161"/>
      <c r="S60" s="161">
        <f>IF('mini - salto 1'!S67="",0,'mini - salto 1'!S67)</f>
        <v>0</v>
      </c>
      <c r="T60" s="161">
        <f>IF('mini - salto 1'!AA67="",0,'mini - salto 1'!AA67)</f>
        <v>0</v>
      </c>
      <c r="U60" s="161">
        <f t="shared" si="22"/>
        <v>0</v>
      </c>
      <c r="V60" s="161">
        <f t="shared" si="36"/>
        <v>0</v>
      </c>
      <c r="W60" s="294">
        <f>IF('mini - salto 2'!S67="",0,'mini - salto 2'!S67)</f>
        <v>0</v>
      </c>
      <c r="X60" s="161">
        <f>IF('mini - salto 2'!AA67="",0,'mini - salto 2'!AA67)</f>
        <v>0</v>
      </c>
      <c r="Y60" s="161">
        <f t="shared" si="23"/>
        <v>0</v>
      </c>
      <c r="Z60" s="161">
        <f t="shared" si="37"/>
        <v>0</v>
      </c>
      <c r="AA60" s="161">
        <f>IF('mini - salto 3'!S67="",0,'mini - salto 3'!S67)</f>
        <v>0</v>
      </c>
      <c r="AB60" s="161">
        <f>IF('mini - salto 3'!AA67="",0,'mini - salto 3'!AA67)</f>
        <v>0</v>
      </c>
      <c r="AC60" s="305">
        <f t="shared" si="24"/>
        <v>0</v>
      </c>
      <c r="AD60" s="305">
        <f t="shared" si="38"/>
        <v>0</v>
      </c>
      <c r="AE60" s="161">
        <f>IF(tapete!S67="",0,tapete!S67)</f>
        <v>0</v>
      </c>
      <c r="AF60" s="161">
        <f>IF(tapete!T67="",0,tapete!T67)</f>
        <v>0</v>
      </c>
      <c r="AG60" s="161" t="str">
        <f>IFERROR((IF(B60=0,"",IF(OR(E60="pct",E60="pctn",E60="pctt",E60="pctm"),('mini - salto 1'!AF67+'mini - salto 2'!AF67+'mini - salto 3'!AF67)/3+AB60+T60+X60,""))),0)</f>
        <v/>
      </c>
      <c r="AH60" s="307" t="str">
        <f t="shared" si="39"/>
        <v/>
      </c>
      <c r="AI60" s="468" t="str">
        <f t="shared" si="25"/>
        <v/>
      </c>
      <c r="AJ60" s="469" t="str">
        <f>IFERROR(RANK(AI60,$AI$7:AI60,1),"")</f>
        <v/>
      </c>
      <c r="AK60" s="468" t="str">
        <f t="shared" si="26"/>
        <v/>
      </c>
      <c r="AL60" s="469" t="str">
        <f>IFERROR(RANK(AK60,$AK$7:AK60,1),"")</f>
        <v/>
      </c>
      <c r="AM60" s="307" t="str">
        <f t="shared" si="40"/>
        <v/>
      </c>
      <c r="AN60" s="468" t="str">
        <f t="shared" si="27"/>
        <v/>
      </c>
      <c r="AO60" s="469" t="str">
        <f>IFERROR(RANK(AN60,$AN$7:AN60,1),"")</f>
        <v/>
      </c>
      <c r="AP60" s="468" t="str">
        <f t="shared" si="28"/>
        <v/>
      </c>
      <c r="AQ60" s="469" t="str">
        <f>IFERROR(RANK(AP60,$AP$7:AP60,1),"")</f>
        <v/>
      </c>
      <c r="AR60" s="308" t="str">
        <f t="shared" si="41"/>
        <v/>
      </c>
      <c r="AS60" s="468" t="str">
        <f t="shared" si="29"/>
        <v/>
      </c>
      <c r="AT60" s="469" t="str">
        <f>IFERROR(RANK(AS60,$AS$7:AS60,1),"")</f>
        <v/>
      </c>
      <c r="AU60" s="468" t="str">
        <f t="shared" si="30"/>
        <v/>
      </c>
      <c r="AV60" s="469" t="str">
        <f>IFERROR(RANK(AU60,$AU$7:AU60,1),"")</f>
        <v/>
      </c>
      <c r="AW60" s="115" t="str">
        <f t="shared" si="42"/>
        <v/>
      </c>
      <c r="AX60" s="466"/>
      <c r="AY60" s="303"/>
      <c r="AZ60" s="303">
        <f t="shared" si="43"/>
        <v>0</v>
      </c>
      <c r="BA60" s="306">
        <f t="shared" si="44"/>
        <v>0</v>
      </c>
      <c r="BB60" s="117">
        <f t="shared" si="45"/>
        <v>0</v>
      </c>
      <c r="BD60" s="117"/>
      <c r="BE60" s="117"/>
      <c r="BF60" s="117"/>
      <c r="BH60" s="162">
        <f t="shared" si="10"/>
        <v>1</v>
      </c>
      <c r="BI60" s="162">
        <f t="shared" si="32"/>
        <v>0</v>
      </c>
      <c r="BJ60" s="162">
        <f t="shared" si="46"/>
        <v>0</v>
      </c>
      <c r="BK60" s="162">
        <f t="shared" si="47"/>
        <v>0</v>
      </c>
      <c r="BL60" s="163">
        <f t="shared" si="13"/>
        <v>0</v>
      </c>
      <c r="BM60" s="163">
        <f t="shared" si="14"/>
        <v>0</v>
      </c>
      <c r="BN60" s="163">
        <f t="shared" si="33"/>
        <v>0</v>
      </c>
      <c r="BO60" s="163">
        <f t="shared" si="15"/>
        <v>0</v>
      </c>
      <c r="BP60" s="163">
        <f t="shared" si="16"/>
        <v>0</v>
      </c>
      <c r="BQ60" s="163">
        <f t="shared" si="17"/>
        <v>0</v>
      </c>
    </row>
    <row r="61" spans="1:69" ht="27" customHeight="1" x14ac:dyDescent="0.3">
      <c r="A61" s="160">
        <f>'ordem de passagem'!C64</f>
        <v>0</v>
      </c>
      <c r="B61" s="160">
        <f>'ordem de passagem'!D64</f>
        <v>0</v>
      </c>
      <c r="C61" s="160">
        <f>'ordem de passagem'!E64</f>
        <v>0</v>
      </c>
      <c r="D61" s="160">
        <f>'ordem de passagem'!F64</f>
        <v>0</v>
      </c>
      <c r="E61" s="160">
        <f>'ordem de passagem'!H64</f>
        <v>0</v>
      </c>
      <c r="F61" s="160" t="str">
        <f t="shared" si="35"/>
        <v/>
      </c>
      <c r="G61" s="160" t="str">
        <f t="shared" si="18"/>
        <v/>
      </c>
      <c r="H61" s="160" t="str">
        <f t="shared" si="19"/>
        <v/>
      </c>
      <c r="I61" s="160" t="str">
        <f t="shared" si="20"/>
        <v/>
      </c>
      <c r="J61" s="160">
        <f>'ordem de passagem'!G64</f>
        <v>0</v>
      </c>
      <c r="K61" s="160">
        <f>'ordem de passagem'!I64</f>
        <v>0</v>
      </c>
      <c r="L61" s="161">
        <f>IF('mini - salto 1'!AD68="",0,'mini - salto 1'!AD68)</f>
        <v>0</v>
      </c>
      <c r="M61" s="161">
        <f>IF('mini - salto 2'!AD68="",0,'mini - salto 2'!AD68)</f>
        <v>0</v>
      </c>
      <c r="N61" s="161">
        <f>IF('mini - salto 3'!AD68="",0,'mini - salto 3'!AD68)</f>
        <v>0</v>
      </c>
      <c r="O61" s="161">
        <f>IF(tapete!X68="",0,tapete!X68)</f>
        <v>0</v>
      </c>
      <c r="P61" s="161">
        <f t="shared" si="48"/>
        <v>0</v>
      </c>
      <c r="Q61" s="161">
        <f t="shared" si="21"/>
        <v>0</v>
      </c>
      <c r="R61" s="161"/>
      <c r="S61" s="161">
        <f>IF('mini - salto 1'!S68="",0,'mini - salto 1'!S68)</f>
        <v>0</v>
      </c>
      <c r="T61" s="161">
        <f>IF('mini - salto 1'!AA68="",0,'mini - salto 1'!AA68)</f>
        <v>0</v>
      </c>
      <c r="U61" s="161">
        <f t="shared" si="22"/>
        <v>0</v>
      </c>
      <c r="V61" s="161">
        <f t="shared" si="36"/>
        <v>0</v>
      </c>
      <c r="W61" s="294">
        <f>IF('mini - salto 2'!S68="",0,'mini - salto 2'!S68)</f>
        <v>0</v>
      </c>
      <c r="X61" s="161">
        <f>IF('mini - salto 2'!AA68="",0,'mini - salto 2'!AA68)</f>
        <v>0</v>
      </c>
      <c r="Y61" s="161">
        <f t="shared" si="23"/>
        <v>0</v>
      </c>
      <c r="Z61" s="161">
        <f t="shared" si="37"/>
        <v>0</v>
      </c>
      <c r="AA61" s="161">
        <f>IF('mini - salto 3'!S68="",0,'mini - salto 3'!S68)</f>
        <v>0</v>
      </c>
      <c r="AB61" s="161">
        <f>IF('mini - salto 3'!AA68="",0,'mini - salto 3'!AA68)</f>
        <v>0</v>
      </c>
      <c r="AC61" s="305">
        <f t="shared" si="24"/>
        <v>0</v>
      </c>
      <c r="AD61" s="305">
        <f t="shared" si="38"/>
        <v>0</v>
      </c>
      <c r="AE61" s="161">
        <f>IF(tapete!S68="",0,tapete!S68)</f>
        <v>0</v>
      </c>
      <c r="AF61" s="161">
        <f>IF(tapete!T68="",0,tapete!T68)</f>
        <v>0</v>
      </c>
      <c r="AG61" s="161" t="str">
        <f>IFERROR((IF(B61=0,"",IF(OR(E61="pct",E61="pctn",E61="pctt",E61="pctm"),('mini - salto 1'!AF68+'mini - salto 2'!AF68+'mini - salto 3'!AF68)/3+AB61+T61+X61,""))),0)</f>
        <v/>
      </c>
      <c r="AH61" s="307" t="str">
        <f t="shared" si="39"/>
        <v/>
      </c>
      <c r="AI61" s="468" t="str">
        <f t="shared" si="25"/>
        <v/>
      </c>
      <c r="AJ61" s="469" t="str">
        <f>IFERROR(RANK(AI61,$AI$7:AI61,1),"")</f>
        <v/>
      </c>
      <c r="AK61" s="468" t="str">
        <f t="shared" si="26"/>
        <v/>
      </c>
      <c r="AL61" s="469" t="str">
        <f>IFERROR(RANK(AK61,$AK$7:AK61,1),"")</f>
        <v/>
      </c>
      <c r="AM61" s="307" t="str">
        <f t="shared" si="40"/>
        <v/>
      </c>
      <c r="AN61" s="468" t="str">
        <f t="shared" si="27"/>
        <v/>
      </c>
      <c r="AO61" s="469" t="str">
        <f>IFERROR(RANK(AN61,$AN$7:AN61,1),"")</f>
        <v/>
      </c>
      <c r="AP61" s="468" t="str">
        <f t="shared" si="28"/>
        <v/>
      </c>
      <c r="AQ61" s="469" t="str">
        <f>IFERROR(RANK(AP61,$AP$7:AP61,1),"")</f>
        <v/>
      </c>
      <c r="AR61" s="308" t="str">
        <f t="shared" si="41"/>
        <v/>
      </c>
      <c r="AS61" s="468" t="str">
        <f t="shared" si="29"/>
        <v/>
      </c>
      <c r="AT61" s="469" t="str">
        <f>IFERROR(RANK(AS61,$AS$7:AS61,1),"")</f>
        <v/>
      </c>
      <c r="AU61" s="468" t="str">
        <f t="shared" si="30"/>
        <v/>
      </c>
      <c r="AV61" s="469" t="str">
        <f>IFERROR(RANK(AU61,$AU$7:AU61,1),"")</f>
        <v/>
      </c>
      <c r="AW61" s="115" t="str">
        <f t="shared" si="42"/>
        <v/>
      </c>
      <c r="AX61" s="466"/>
      <c r="AY61" s="303"/>
      <c r="AZ61" s="303">
        <f t="shared" si="43"/>
        <v>0</v>
      </c>
      <c r="BA61" s="306">
        <f t="shared" si="44"/>
        <v>0</v>
      </c>
      <c r="BB61" s="117">
        <f t="shared" si="45"/>
        <v>0</v>
      </c>
      <c r="BD61" s="117"/>
      <c r="BE61" s="117"/>
      <c r="BF61" s="117"/>
      <c r="BH61" s="162">
        <f t="shared" si="10"/>
        <v>1</v>
      </c>
      <c r="BI61" s="162">
        <f t="shared" si="32"/>
        <v>0</v>
      </c>
      <c r="BJ61" s="162">
        <f t="shared" si="46"/>
        <v>0</v>
      </c>
      <c r="BK61" s="162">
        <f t="shared" si="47"/>
        <v>0</v>
      </c>
      <c r="BL61" s="163">
        <f t="shared" si="13"/>
        <v>0</v>
      </c>
      <c r="BM61" s="163">
        <f t="shared" si="14"/>
        <v>0</v>
      </c>
      <c r="BN61" s="163">
        <f t="shared" si="33"/>
        <v>0</v>
      </c>
      <c r="BO61" s="163">
        <f t="shared" si="15"/>
        <v>0</v>
      </c>
      <c r="BP61" s="163">
        <f t="shared" si="16"/>
        <v>0</v>
      </c>
      <c r="BQ61" s="163">
        <f t="shared" si="17"/>
        <v>0</v>
      </c>
    </row>
    <row r="62" spans="1:69" ht="27" customHeight="1" x14ac:dyDescent="0.3">
      <c r="A62" s="160">
        <f>'ordem de passagem'!C65</f>
        <v>0</v>
      </c>
      <c r="B62" s="160">
        <f>'ordem de passagem'!D65</f>
        <v>0</v>
      </c>
      <c r="C62" s="160">
        <f>'ordem de passagem'!E65</f>
        <v>0</v>
      </c>
      <c r="D62" s="160">
        <f>'ordem de passagem'!F65</f>
        <v>0</v>
      </c>
      <c r="E62" s="160">
        <f>'ordem de passagem'!H65</f>
        <v>0</v>
      </c>
      <c r="F62" s="160" t="str">
        <f t="shared" si="35"/>
        <v/>
      </c>
      <c r="G62" s="160" t="str">
        <f t="shared" si="18"/>
        <v/>
      </c>
      <c r="H62" s="160" t="str">
        <f t="shared" si="19"/>
        <v/>
      </c>
      <c r="I62" s="160" t="str">
        <f t="shared" si="20"/>
        <v/>
      </c>
      <c r="J62" s="160">
        <f>'ordem de passagem'!G65</f>
        <v>0</v>
      </c>
      <c r="K62" s="160">
        <f>'ordem de passagem'!I65</f>
        <v>0</v>
      </c>
      <c r="L62" s="161">
        <f>IF('mini - salto 1'!AD69="",0,'mini - salto 1'!AD69)</f>
        <v>0</v>
      </c>
      <c r="M62" s="161">
        <f>IF('mini - salto 2'!AD69="",0,'mini - salto 2'!AD69)</f>
        <v>0</v>
      </c>
      <c r="N62" s="161">
        <f>IF('mini - salto 3'!AD69="",0,'mini - salto 3'!AD69)</f>
        <v>0</v>
      </c>
      <c r="O62" s="161">
        <f>IF(tapete!X69="",0,tapete!X69)</f>
        <v>0</v>
      </c>
      <c r="P62" s="161">
        <f t="shared" si="48"/>
        <v>0</v>
      </c>
      <c r="Q62" s="161">
        <f t="shared" si="21"/>
        <v>0</v>
      </c>
      <c r="R62" s="161"/>
      <c r="S62" s="161">
        <f>IF('mini - salto 1'!S69="",0,'mini - salto 1'!S69)</f>
        <v>0</v>
      </c>
      <c r="T62" s="161">
        <f>IF('mini - salto 1'!AA69="",0,'mini - salto 1'!AA69)</f>
        <v>0</v>
      </c>
      <c r="U62" s="161">
        <f t="shared" si="22"/>
        <v>0</v>
      </c>
      <c r="V62" s="161">
        <f t="shared" si="36"/>
        <v>0</v>
      </c>
      <c r="W62" s="294">
        <f>IF('mini - salto 2'!S69="",0,'mini - salto 2'!S69)</f>
        <v>0</v>
      </c>
      <c r="X62" s="161">
        <f>IF('mini - salto 2'!AA69="",0,'mini - salto 2'!AA69)</f>
        <v>0</v>
      </c>
      <c r="Y62" s="161">
        <f t="shared" si="23"/>
        <v>0</v>
      </c>
      <c r="Z62" s="161">
        <f t="shared" si="37"/>
        <v>0</v>
      </c>
      <c r="AA62" s="161">
        <f>IF('mini - salto 3'!S69="",0,'mini - salto 3'!S69)</f>
        <v>0</v>
      </c>
      <c r="AB62" s="161">
        <f>IF('mini - salto 3'!AA69="",0,'mini - salto 3'!AA69)</f>
        <v>0</v>
      </c>
      <c r="AC62" s="305">
        <f t="shared" si="24"/>
        <v>0</v>
      </c>
      <c r="AD62" s="305">
        <f t="shared" si="38"/>
        <v>0</v>
      </c>
      <c r="AE62" s="161">
        <f>IF(tapete!S69="",0,tapete!S69)</f>
        <v>0</v>
      </c>
      <c r="AF62" s="161">
        <f>IF(tapete!T69="",0,tapete!T69)</f>
        <v>0</v>
      </c>
      <c r="AG62" s="161" t="str">
        <f>IFERROR((IF(B62=0,"",IF(OR(E62="pct",E62="pctn",E62="pctt",E62="pctm"),('mini - salto 1'!AF69+'mini - salto 2'!AF69+'mini - salto 3'!AF69)/3+AB62+T62+X62,""))),0)</f>
        <v/>
      </c>
      <c r="AH62" s="307" t="str">
        <f t="shared" si="39"/>
        <v/>
      </c>
      <c r="AI62" s="468" t="str">
        <f t="shared" si="25"/>
        <v/>
      </c>
      <c r="AJ62" s="469" t="str">
        <f>IFERROR(RANK(AI62,$AI$7:AI62,1),"")</f>
        <v/>
      </c>
      <c r="AK62" s="468" t="str">
        <f t="shared" si="26"/>
        <v/>
      </c>
      <c r="AL62" s="469" t="str">
        <f>IFERROR(RANK(AK62,$AK$7:AK62,1),"")</f>
        <v/>
      </c>
      <c r="AM62" s="307" t="str">
        <f t="shared" si="40"/>
        <v/>
      </c>
      <c r="AN62" s="468" t="str">
        <f t="shared" si="27"/>
        <v/>
      </c>
      <c r="AO62" s="469" t="str">
        <f>IFERROR(RANK(AN62,$AN$7:AN62,1),"")</f>
        <v/>
      </c>
      <c r="AP62" s="468" t="str">
        <f t="shared" si="28"/>
        <v/>
      </c>
      <c r="AQ62" s="469" t="str">
        <f>IFERROR(RANK(AP62,$AP$7:AP62,1),"")</f>
        <v/>
      </c>
      <c r="AR62" s="308" t="str">
        <f t="shared" si="41"/>
        <v/>
      </c>
      <c r="AS62" s="468" t="str">
        <f t="shared" si="29"/>
        <v/>
      </c>
      <c r="AT62" s="469" t="str">
        <f>IFERROR(RANK(AS62,$AS$7:AS62,1),"")</f>
        <v/>
      </c>
      <c r="AU62" s="468" t="str">
        <f t="shared" si="30"/>
        <v/>
      </c>
      <c r="AV62" s="469" t="str">
        <f>IFERROR(RANK(AU62,$AU$7:AU62,1),"")</f>
        <v/>
      </c>
      <c r="AW62" s="115" t="str">
        <f t="shared" si="42"/>
        <v/>
      </c>
      <c r="AX62" s="466"/>
      <c r="AY62" s="303"/>
      <c r="AZ62" s="303">
        <f t="shared" si="43"/>
        <v>0</v>
      </c>
      <c r="BA62" s="306">
        <f t="shared" si="44"/>
        <v>0</v>
      </c>
      <c r="BB62" s="117">
        <f t="shared" si="45"/>
        <v>0</v>
      </c>
      <c r="BD62" s="117"/>
      <c r="BE62" s="117"/>
      <c r="BF62" s="117"/>
      <c r="BH62" s="162">
        <f t="shared" si="10"/>
        <v>1</v>
      </c>
      <c r="BI62" s="162">
        <f t="shared" si="32"/>
        <v>0</v>
      </c>
      <c r="BJ62" s="162">
        <f t="shared" si="46"/>
        <v>0</v>
      </c>
      <c r="BK62" s="162">
        <f t="shared" si="47"/>
        <v>0</v>
      </c>
      <c r="BL62" s="163">
        <f t="shared" si="13"/>
        <v>0</v>
      </c>
      <c r="BM62" s="163">
        <f t="shared" si="14"/>
        <v>0</v>
      </c>
      <c r="BN62" s="163">
        <f t="shared" si="33"/>
        <v>0</v>
      </c>
      <c r="BO62" s="163">
        <f t="shared" si="15"/>
        <v>0</v>
      </c>
      <c r="BP62" s="163">
        <f t="shared" si="16"/>
        <v>0</v>
      </c>
      <c r="BQ62" s="163">
        <f t="shared" si="17"/>
        <v>0</v>
      </c>
    </row>
    <row r="63" spans="1:69" ht="27" customHeight="1" x14ac:dyDescent="0.3">
      <c r="A63" s="160">
        <f>'ordem de passagem'!C66</f>
        <v>0</v>
      </c>
      <c r="B63" s="160">
        <f>'ordem de passagem'!D66</f>
        <v>0</v>
      </c>
      <c r="C63" s="160">
        <f>'ordem de passagem'!E66</f>
        <v>0</v>
      </c>
      <c r="D63" s="160">
        <f>'ordem de passagem'!F66</f>
        <v>0</v>
      </c>
      <c r="E63" s="160">
        <f>'ordem de passagem'!H66</f>
        <v>0</v>
      </c>
      <c r="F63" s="160" t="str">
        <f t="shared" si="35"/>
        <v/>
      </c>
      <c r="G63" s="160" t="str">
        <f t="shared" si="18"/>
        <v/>
      </c>
      <c r="H63" s="160" t="str">
        <f t="shared" si="19"/>
        <v/>
      </c>
      <c r="I63" s="160" t="str">
        <f t="shared" si="20"/>
        <v/>
      </c>
      <c r="J63" s="160">
        <f>'ordem de passagem'!G66</f>
        <v>0</v>
      </c>
      <c r="K63" s="160">
        <f>'ordem de passagem'!I66</f>
        <v>0</v>
      </c>
      <c r="L63" s="161">
        <f>IF('mini - salto 1'!AD70="",0,'mini - salto 1'!AD70)</f>
        <v>0</v>
      </c>
      <c r="M63" s="161">
        <f>IF('mini - salto 2'!AD70="",0,'mini - salto 2'!AD70)</f>
        <v>0</v>
      </c>
      <c r="N63" s="161">
        <f>IF('mini - salto 3'!AD70="",0,'mini - salto 3'!AD70)</f>
        <v>0</v>
      </c>
      <c r="O63" s="161">
        <f>IF(tapete!X70="",0,tapete!X70)</f>
        <v>0</v>
      </c>
      <c r="P63" s="161">
        <f t="shared" si="48"/>
        <v>0</v>
      </c>
      <c r="Q63" s="161">
        <f t="shared" si="21"/>
        <v>0</v>
      </c>
      <c r="R63" s="161"/>
      <c r="S63" s="161">
        <f>IF('mini - salto 1'!S70="",0,'mini - salto 1'!S70)</f>
        <v>0</v>
      </c>
      <c r="T63" s="161">
        <f>IF('mini - salto 1'!AA70="",0,'mini - salto 1'!AA70)</f>
        <v>0</v>
      </c>
      <c r="U63" s="161">
        <f t="shared" si="22"/>
        <v>0</v>
      </c>
      <c r="V63" s="161">
        <f t="shared" si="36"/>
        <v>0</v>
      </c>
      <c r="W63" s="294">
        <f>IF('mini - salto 2'!S70="",0,'mini - salto 2'!S70)</f>
        <v>0</v>
      </c>
      <c r="X63" s="161">
        <f>IF('mini - salto 2'!AA70="",0,'mini - salto 2'!AA70)</f>
        <v>0</v>
      </c>
      <c r="Y63" s="161">
        <f t="shared" si="23"/>
        <v>0</v>
      </c>
      <c r="Z63" s="161">
        <f t="shared" si="37"/>
        <v>0</v>
      </c>
      <c r="AA63" s="161">
        <f>IF('mini - salto 3'!S70="",0,'mini - salto 3'!S70)</f>
        <v>0</v>
      </c>
      <c r="AB63" s="161">
        <f>IF('mini - salto 3'!AA70="",0,'mini - salto 3'!AA70)</f>
        <v>0</v>
      </c>
      <c r="AC63" s="305">
        <f t="shared" si="24"/>
        <v>0</v>
      </c>
      <c r="AD63" s="305">
        <f t="shared" si="38"/>
        <v>0</v>
      </c>
      <c r="AE63" s="161">
        <f>IF(tapete!S70="",0,tapete!S70)</f>
        <v>0</v>
      </c>
      <c r="AF63" s="161">
        <f>IF(tapete!T70="",0,tapete!T70)</f>
        <v>0</v>
      </c>
      <c r="AG63" s="161" t="str">
        <f>IFERROR((IF(B63=0,"",IF(OR(E63="pct",E63="pctn",E63="pctt",E63="pctm"),('mini - salto 1'!AF70+'mini - salto 2'!AF70+'mini - salto 3'!AF70)/3+AB63+T63+X63,""))),0)</f>
        <v/>
      </c>
      <c r="AH63" s="307" t="str">
        <f t="shared" si="39"/>
        <v/>
      </c>
      <c r="AI63" s="468" t="str">
        <f t="shared" si="25"/>
        <v/>
      </c>
      <c r="AJ63" s="469" t="str">
        <f>IFERROR(RANK(AI63,$AI$7:AI63,1),"")</f>
        <v/>
      </c>
      <c r="AK63" s="468" t="str">
        <f t="shared" si="26"/>
        <v/>
      </c>
      <c r="AL63" s="469" t="str">
        <f>IFERROR(RANK(AK63,$AK$7:AK63,1),"")</f>
        <v/>
      </c>
      <c r="AM63" s="307" t="str">
        <f t="shared" si="40"/>
        <v/>
      </c>
      <c r="AN63" s="468" t="str">
        <f t="shared" si="27"/>
        <v/>
      </c>
      <c r="AO63" s="469" t="str">
        <f>IFERROR(RANK(AN63,$AN$7:AN63,1),"")</f>
        <v/>
      </c>
      <c r="AP63" s="468" t="str">
        <f t="shared" si="28"/>
        <v/>
      </c>
      <c r="AQ63" s="469" t="str">
        <f>IFERROR(RANK(AP63,$AP$7:AP63,1),"")</f>
        <v/>
      </c>
      <c r="AR63" s="308" t="str">
        <f t="shared" si="41"/>
        <v/>
      </c>
      <c r="AS63" s="468" t="str">
        <f t="shared" si="29"/>
        <v/>
      </c>
      <c r="AT63" s="469" t="str">
        <f>IFERROR(RANK(AS63,$AS$7:AS63,1),"")</f>
        <v/>
      </c>
      <c r="AU63" s="468" t="str">
        <f t="shared" si="30"/>
        <v/>
      </c>
      <c r="AV63" s="469" t="str">
        <f>IFERROR(RANK(AU63,$AU$7:AU63,1),"")</f>
        <v/>
      </c>
      <c r="AW63" s="115" t="str">
        <f t="shared" si="42"/>
        <v/>
      </c>
      <c r="AX63" s="466"/>
      <c r="AY63" s="303"/>
      <c r="AZ63" s="303">
        <f t="shared" si="43"/>
        <v>0</v>
      </c>
      <c r="BA63" s="306">
        <f t="shared" si="44"/>
        <v>0</v>
      </c>
      <c r="BB63" s="117">
        <f t="shared" si="45"/>
        <v>0</v>
      </c>
      <c r="BD63" s="117"/>
      <c r="BE63" s="117"/>
      <c r="BF63" s="117"/>
      <c r="BH63" s="162">
        <f t="shared" si="10"/>
        <v>1</v>
      </c>
      <c r="BI63" s="162">
        <f t="shared" si="32"/>
        <v>0</v>
      </c>
      <c r="BJ63" s="162">
        <f t="shared" si="46"/>
        <v>0</v>
      </c>
      <c r="BK63" s="162">
        <f t="shared" si="47"/>
        <v>0</v>
      </c>
      <c r="BL63" s="163">
        <f t="shared" si="13"/>
        <v>0</v>
      </c>
      <c r="BM63" s="163">
        <f t="shared" si="14"/>
        <v>0</v>
      </c>
      <c r="BN63" s="163">
        <f t="shared" si="33"/>
        <v>0</v>
      </c>
      <c r="BO63" s="163">
        <f t="shared" si="15"/>
        <v>0</v>
      </c>
      <c r="BP63" s="163">
        <f t="shared" si="16"/>
        <v>0</v>
      </c>
      <c r="BQ63" s="163">
        <f t="shared" si="17"/>
        <v>0</v>
      </c>
    </row>
    <row r="64" spans="1:69" ht="27" customHeight="1" x14ac:dyDescent="0.3">
      <c r="A64" s="160">
        <f>'ordem de passagem'!C67</f>
        <v>0</v>
      </c>
      <c r="B64" s="160">
        <f>'ordem de passagem'!D67</f>
        <v>0</v>
      </c>
      <c r="C64" s="160">
        <f>'ordem de passagem'!E67</f>
        <v>0</v>
      </c>
      <c r="D64" s="160">
        <f>'ordem de passagem'!F67</f>
        <v>0</v>
      </c>
      <c r="E64" s="160">
        <f>'ordem de passagem'!H67</f>
        <v>0</v>
      </c>
      <c r="F64" s="160" t="str">
        <f t="shared" si="35"/>
        <v/>
      </c>
      <c r="G64" s="160" t="str">
        <f t="shared" si="18"/>
        <v/>
      </c>
      <c r="H64" s="160" t="str">
        <f t="shared" si="19"/>
        <v/>
      </c>
      <c r="I64" s="160" t="str">
        <f t="shared" si="20"/>
        <v/>
      </c>
      <c r="J64" s="160">
        <f>'ordem de passagem'!G67</f>
        <v>0</v>
      </c>
      <c r="K64" s="160">
        <f>'ordem de passagem'!I67</f>
        <v>0</v>
      </c>
      <c r="L64" s="161">
        <f>IF('mini - salto 1'!AD71="",0,'mini - salto 1'!AD71)</f>
        <v>0</v>
      </c>
      <c r="M64" s="161">
        <f>IF('mini - salto 2'!AD71="",0,'mini - salto 2'!AD71)</f>
        <v>0</v>
      </c>
      <c r="N64" s="161">
        <f>IF('mini - salto 3'!AD71="",0,'mini - salto 3'!AD71)</f>
        <v>0</v>
      </c>
      <c r="O64" s="161">
        <f>IF(tapete!X71="",0,tapete!X71)</f>
        <v>0</v>
      </c>
      <c r="P64" s="161">
        <f t="shared" si="48"/>
        <v>0</v>
      </c>
      <c r="Q64" s="161">
        <f t="shared" si="21"/>
        <v>0</v>
      </c>
      <c r="R64" s="161"/>
      <c r="S64" s="161">
        <f>IF('mini - salto 1'!S71="",0,'mini - salto 1'!S71)</f>
        <v>0</v>
      </c>
      <c r="T64" s="161">
        <f>IF('mini - salto 1'!AA71="",0,'mini - salto 1'!AA71)</f>
        <v>0</v>
      </c>
      <c r="U64" s="161">
        <f t="shared" si="22"/>
        <v>0</v>
      </c>
      <c r="V64" s="161">
        <f t="shared" si="36"/>
        <v>0</v>
      </c>
      <c r="W64" s="294">
        <f>IF('mini - salto 2'!S71="",0,'mini - salto 2'!S71)</f>
        <v>0</v>
      </c>
      <c r="X64" s="161">
        <f>IF('mini - salto 2'!AA71="",0,'mini - salto 2'!AA71)</f>
        <v>0</v>
      </c>
      <c r="Y64" s="161">
        <f t="shared" si="23"/>
        <v>0</v>
      </c>
      <c r="Z64" s="161">
        <f t="shared" si="37"/>
        <v>0</v>
      </c>
      <c r="AA64" s="161">
        <f>IF('mini - salto 3'!S71="",0,'mini - salto 3'!S71)</f>
        <v>0</v>
      </c>
      <c r="AB64" s="161">
        <f>IF('mini - salto 3'!AA71="",0,'mini - salto 3'!AA71)</f>
        <v>0</v>
      </c>
      <c r="AC64" s="305">
        <f t="shared" si="24"/>
        <v>0</v>
      </c>
      <c r="AD64" s="305">
        <f t="shared" si="38"/>
        <v>0</v>
      </c>
      <c r="AE64" s="161">
        <f>IF(tapete!S71="",0,tapete!S71)</f>
        <v>0</v>
      </c>
      <c r="AF64" s="161">
        <f>IF(tapete!T71="",0,tapete!T71)</f>
        <v>0</v>
      </c>
      <c r="AG64" s="161" t="str">
        <f>IFERROR((IF(B64=0,"",IF(OR(E64="pct",E64="pctn",E64="pctt",E64="pctm"),('mini - salto 1'!AF71+'mini - salto 2'!AF71+'mini - salto 3'!AF71)/3+AB64+T64+X64,""))),0)</f>
        <v/>
      </c>
      <c r="AH64" s="307" t="str">
        <f t="shared" si="39"/>
        <v/>
      </c>
      <c r="AI64" s="468" t="str">
        <f t="shared" si="25"/>
        <v/>
      </c>
      <c r="AJ64" s="469" t="str">
        <f>IFERROR(RANK(AI64,$AI$7:AI64,1),"")</f>
        <v/>
      </c>
      <c r="AK64" s="468" t="str">
        <f t="shared" si="26"/>
        <v/>
      </c>
      <c r="AL64" s="469" t="str">
        <f>IFERROR(RANK(AK64,$AK$7:AK64,1),"")</f>
        <v/>
      </c>
      <c r="AM64" s="307" t="str">
        <f t="shared" si="40"/>
        <v/>
      </c>
      <c r="AN64" s="468" t="str">
        <f t="shared" si="27"/>
        <v/>
      </c>
      <c r="AO64" s="469" t="str">
        <f>IFERROR(RANK(AN64,$AN$7:AN64,1),"")</f>
        <v/>
      </c>
      <c r="AP64" s="468" t="str">
        <f t="shared" si="28"/>
        <v/>
      </c>
      <c r="AQ64" s="469" t="str">
        <f>IFERROR(RANK(AP64,$AP$7:AP64,1),"")</f>
        <v/>
      </c>
      <c r="AR64" s="308" t="str">
        <f t="shared" si="41"/>
        <v/>
      </c>
      <c r="AS64" s="468" t="str">
        <f t="shared" si="29"/>
        <v/>
      </c>
      <c r="AT64" s="469" t="str">
        <f>IFERROR(RANK(AS64,$AS$7:AS64,1),"")</f>
        <v/>
      </c>
      <c r="AU64" s="468" t="str">
        <f t="shared" si="30"/>
        <v/>
      </c>
      <c r="AV64" s="469" t="str">
        <f>IFERROR(RANK(AU64,$AU$7:AU64,1),"")</f>
        <v/>
      </c>
      <c r="AW64" s="115" t="str">
        <f t="shared" si="42"/>
        <v/>
      </c>
      <c r="AX64" s="466"/>
      <c r="AY64" s="303"/>
      <c r="AZ64" s="303">
        <f t="shared" si="43"/>
        <v>0</v>
      </c>
      <c r="BA64" s="306">
        <f t="shared" si="44"/>
        <v>0</v>
      </c>
      <c r="BB64" s="117">
        <f t="shared" si="45"/>
        <v>0</v>
      </c>
      <c r="BD64" s="117"/>
      <c r="BE64" s="117"/>
      <c r="BF64" s="117"/>
      <c r="BH64" s="162">
        <f t="shared" si="10"/>
        <v>1</v>
      </c>
      <c r="BI64" s="162">
        <f t="shared" si="32"/>
        <v>0</v>
      </c>
      <c r="BJ64" s="162">
        <f t="shared" si="46"/>
        <v>0</v>
      </c>
      <c r="BK64" s="162">
        <f t="shared" si="47"/>
        <v>0</v>
      </c>
      <c r="BL64" s="163">
        <f t="shared" si="13"/>
        <v>0</v>
      </c>
      <c r="BM64" s="163">
        <f t="shared" si="14"/>
        <v>0</v>
      </c>
      <c r="BN64" s="163">
        <f t="shared" si="33"/>
        <v>0</v>
      </c>
      <c r="BO64" s="163">
        <f t="shared" si="15"/>
        <v>0</v>
      </c>
      <c r="BP64" s="163">
        <f t="shared" si="16"/>
        <v>0</v>
      </c>
      <c r="BQ64" s="163">
        <f t="shared" si="17"/>
        <v>0</v>
      </c>
    </row>
    <row r="65" spans="1:69" ht="27" customHeight="1" x14ac:dyDescent="0.3">
      <c r="A65" s="160">
        <f>'ordem de passagem'!C68</f>
        <v>0</v>
      </c>
      <c r="B65" s="160">
        <f>'ordem de passagem'!D68</f>
        <v>0</v>
      </c>
      <c r="C65" s="160">
        <f>'ordem de passagem'!E68</f>
        <v>0</v>
      </c>
      <c r="D65" s="160">
        <f>'ordem de passagem'!F68</f>
        <v>0</v>
      </c>
      <c r="E65" s="160">
        <f>'ordem de passagem'!H68</f>
        <v>0</v>
      </c>
      <c r="F65" s="160" t="str">
        <f t="shared" si="35"/>
        <v/>
      </c>
      <c r="G65" s="160" t="str">
        <f t="shared" si="18"/>
        <v/>
      </c>
      <c r="H65" s="160" t="str">
        <f t="shared" si="19"/>
        <v/>
      </c>
      <c r="I65" s="160" t="str">
        <f t="shared" si="20"/>
        <v/>
      </c>
      <c r="J65" s="160">
        <f>'ordem de passagem'!G68</f>
        <v>0</v>
      </c>
      <c r="K65" s="293">
        <f>'ordem de passagem'!I68</f>
        <v>0</v>
      </c>
      <c r="L65" s="294">
        <f>IF('mini - salto 1'!AD72="",0,'mini - salto 1'!AD72)</f>
        <v>0</v>
      </c>
      <c r="M65" s="161">
        <f>IF('mini - salto 2'!AD72="",0,'mini - salto 2'!AD72)</f>
        <v>0</v>
      </c>
      <c r="N65" s="161">
        <f>IF('mini - salto 3'!AD72="",0,'mini - salto 3'!AD72)</f>
        <v>0</v>
      </c>
      <c r="O65" s="161">
        <f>IF(tapete!X72="",0,tapete!X72)</f>
        <v>0</v>
      </c>
      <c r="P65" s="161">
        <f t="shared" si="48"/>
        <v>0</v>
      </c>
      <c r="Q65" s="161">
        <f>L65-T65</f>
        <v>0</v>
      </c>
      <c r="R65" s="294">
        <f>Q65-S65-T65</f>
        <v>0</v>
      </c>
      <c r="S65" s="294">
        <f>IF('mini - salto 1'!S72="",0,'mini - salto 1'!S72)</f>
        <v>0</v>
      </c>
      <c r="T65" s="294">
        <f>IF('mini - salto 1'!AA72="",0,'mini - salto 1'!AA72)</f>
        <v>0</v>
      </c>
      <c r="U65" s="161">
        <f t="shared" si="22"/>
        <v>0</v>
      </c>
      <c r="V65" s="161">
        <f t="shared" si="36"/>
        <v>0</v>
      </c>
      <c r="W65" s="294">
        <f>IF('mini - salto 2'!S72="",0,'mini - salto 2'!S72)</f>
        <v>0</v>
      </c>
      <c r="X65" s="294">
        <f>IF('mini - salto 2'!AA72="",0,'mini - salto 2'!AA72)</f>
        <v>0</v>
      </c>
      <c r="Y65" s="161">
        <f t="shared" si="23"/>
        <v>0</v>
      </c>
      <c r="Z65" s="161">
        <f t="shared" si="37"/>
        <v>0</v>
      </c>
      <c r="AA65" s="161">
        <f>IF('mini - salto 3'!S72="",0,'mini - salto 3'!S72)</f>
        <v>0</v>
      </c>
      <c r="AB65" s="161">
        <f>IF('mini - salto 3'!AA72="",0,'mini - salto 3'!AA72)</f>
        <v>0</v>
      </c>
      <c r="AC65" s="305">
        <f t="shared" si="24"/>
        <v>0</v>
      </c>
      <c r="AD65" s="305">
        <f t="shared" si="38"/>
        <v>0</v>
      </c>
      <c r="AE65" s="161">
        <f>IF(tapete!S72="",0,tapete!S72)</f>
        <v>0</v>
      </c>
      <c r="AF65" s="161">
        <f>IF(tapete!T72="",0,tapete!T72)</f>
        <v>0</v>
      </c>
      <c r="AG65" s="161" t="str">
        <f>IFERROR((IF(B65=0,"",IF(OR(E65="pct",E65="pctn",E65="pctt",E65="pctm"),('mini - salto 1'!AF72+'mini - salto 2'!AF72+'mini - salto 3'!AF72)/3+AB65+T65+X65,""))),0)</f>
        <v/>
      </c>
      <c r="AH65" s="307" t="str">
        <f t="shared" si="39"/>
        <v/>
      </c>
      <c r="AI65" s="468" t="str">
        <f t="shared" si="25"/>
        <v/>
      </c>
      <c r="AJ65" s="469" t="str">
        <f>IFERROR(RANK(AI65,$AI$7:AI65,1),"")</f>
        <v/>
      </c>
      <c r="AK65" s="468" t="str">
        <f t="shared" si="26"/>
        <v/>
      </c>
      <c r="AL65" s="469" t="str">
        <f>IFERROR(RANK(AK65,$AK$7:AK65,1),"")</f>
        <v/>
      </c>
      <c r="AM65" s="307" t="str">
        <f t="shared" si="40"/>
        <v/>
      </c>
      <c r="AN65" s="468" t="str">
        <f t="shared" si="27"/>
        <v/>
      </c>
      <c r="AO65" s="469" t="str">
        <f>IFERROR(RANK(AN65,$AN$7:AN65,1),"")</f>
        <v/>
      </c>
      <c r="AP65" s="468" t="str">
        <f t="shared" si="28"/>
        <v/>
      </c>
      <c r="AQ65" s="469" t="str">
        <f>IFERROR(RANK(AP65,$AP$7:AP65,1),"")</f>
        <v/>
      </c>
      <c r="AR65" s="308" t="str">
        <f t="shared" si="41"/>
        <v/>
      </c>
      <c r="AS65" s="468" t="str">
        <f t="shared" si="29"/>
        <v/>
      </c>
      <c r="AT65" s="469" t="str">
        <f>IFERROR(RANK(AS65,$AS$7:AS65,1),"")</f>
        <v/>
      </c>
      <c r="AU65" s="468" t="str">
        <f t="shared" si="30"/>
        <v/>
      </c>
      <c r="AV65" s="469" t="str">
        <f>IFERROR(RANK(AU65,$AU$7:AU65,1),"")</f>
        <v/>
      </c>
      <c r="AW65" s="115" t="str">
        <f t="shared" si="42"/>
        <v/>
      </c>
      <c r="AX65" s="466"/>
      <c r="AY65" s="303"/>
      <c r="AZ65" s="303">
        <f t="shared" si="43"/>
        <v>0</v>
      </c>
      <c r="BA65" s="306">
        <f t="shared" si="44"/>
        <v>0</v>
      </c>
      <c r="BB65" s="117">
        <f t="shared" si="45"/>
        <v>0</v>
      </c>
      <c r="BD65" s="117"/>
      <c r="BE65" s="117"/>
      <c r="BF65" s="117"/>
      <c r="BH65" s="162">
        <f t="shared" si="10"/>
        <v>1</v>
      </c>
      <c r="BI65" s="162">
        <f t="shared" si="32"/>
        <v>0</v>
      </c>
      <c r="BJ65" s="162">
        <f t="shared" si="46"/>
        <v>0</v>
      </c>
      <c r="BK65" s="162">
        <f t="shared" si="47"/>
        <v>0</v>
      </c>
      <c r="BL65" s="163">
        <f t="shared" si="13"/>
        <v>0</v>
      </c>
      <c r="BM65" s="163">
        <f t="shared" si="14"/>
        <v>0</v>
      </c>
      <c r="BN65" s="163">
        <f t="shared" si="33"/>
        <v>0</v>
      </c>
      <c r="BO65" s="163">
        <f t="shared" si="15"/>
        <v>0</v>
      </c>
      <c r="BP65" s="163">
        <f t="shared" si="16"/>
        <v>0</v>
      </c>
      <c r="BQ65" s="163">
        <f t="shared" si="17"/>
        <v>0</v>
      </c>
    </row>
    <row r="66" spans="1:69" ht="27" customHeight="1" x14ac:dyDescent="0.3">
      <c r="A66" s="160">
        <f>'ordem de passagem'!C69</f>
        <v>0</v>
      </c>
      <c r="B66" s="160">
        <f>'ordem de passagem'!D69</f>
        <v>0</v>
      </c>
      <c r="C66" s="160">
        <f>'ordem de passagem'!E69</f>
        <v>0</v>
      </c>
      <c r="D66" s="160">
        <f>'ordem de passagem'!F69</f>
        <v>0</v>
      </c>
      <c r="E66" s="160">
        <f>'ordem de passagem'!H69</f>
        <v>0</v>
      </c>
      <c r="F66" s="160" t="str">
        <f t="shared" si="35"/>
        <v/>
      </c>
      <c r="G66" s="160" t="str">
        <f t="shared" si="18"/>
        <v/>
      </c>
      <c r="H66" s="160" t="str">
        <f t="shared" si="19"/>
        <v/>
      </c>
      <c r="I66" s="160" t="str">
        <f t="shared" si="20"/>
        <v/>
      </c>
      <c r="J66" s="160">
        <f>'ordem de passagem'!G69</f>
        <v>0</v>
      </c>
      <c r="K66" s="160">
        <f>'ordem de passagem'!I69</f>
        <v>0</v>
      </c>
      <c r="L66" s="161">
        <f>IF('mini - salto 1'!AD73="",0,'mini - salto 1'!AD73)</f>
        <v>0</v>
      </c>
      <c r="M66" s="161">
        <f>IF('mini - salto 2'!AD73="",0,'mini - salto 2'!AD73)</f>
        <v>0</v>
      </c>
      <c r="N66" s="161">
        <f>IF('mini - salto 3'!AD73="",0,'mini - salto 3'!AD73)</f>
        <v>0</v>
      </c>
      <c r="O66" s="161">
        <f>IF(tapete!X73="",0,tapete!X73)</f>
        <v>0</v>
      </c>
      <c r="P66" s="161">
        <f t="shared" si="48"/>
        <v>0</v>
      </c>
      <c r="Q66" s="161">
        <f t="shared" ref="Q66:Q129" si="49">L66-T66</f>
        <v>0</v>
      </c>
      <c r="R66" s="161"/>
      <c r="S66" s="161">
        <f>IF('mini - salto 1'!S73="",0,'mini - salto 1'!S73)</f>
        <v>0</v>
      </c>
      <c r="T66" s="161">
        <f>IF('mini - salto 1'!AA73="",0,'mini - salto 1'!AA73)</f>
        <v>0</v>
      </c>
      <c r="U66" s="161">
        <f t="shared" si="22"/>
        <v>0</v>
      </c>
      <c r="V66" s="161">
        <f t="shared" si="36"/>
        <v>0</v>
      </c>
      <c r="W66" s="294">
        <f>IF('mini - salto 2'!S73="",0,'mini - salto 2'!S73)</f>
        <v>0</v>
      </c>
      <c r="X66" s="161">
        <f>IF('mini - salto 2'!AA73="",0,'mini - salto 2'!AA73)</f>
        <v>0</v>
      </c>
      <c r="Y66" s="161">
        <f t="shared" si="23"/>
        <v>0</v>
      </c>
      <c r="Z66" s="161">
        <f t="shared" si="37"/>
        <v>0</v>
      </c>
      <c r="AA66" s="161">
        <f>IF('mini - salto 3'!S73="",0,'mini - salto 3'!S73)</f>
        <v>0</v>
      </c>
      <c r="AB66" s="161">
        <f>IF('mini - salto 3'!AA73="",0,'mini - salto 3'!AA73)</f>
        <v>0</v>
      </c>
      <c r="AC66" s="305">
        <f t="shared" si="24"/>
        <v>0</v>
      </c>
      <c r="AD66" s="305">
        <f t="shared" si="38"/>
        <v>0</v>
      </c>
      <c r="AE66" s="161">
        <f>IF(tapete!S73="",0,tapete!S73)</f>
        <v>0</v>
      </c>
      <c r="AF66" s="161">
        <f>IF(tapete!T73="",0,tapete!T73)</f>
        <v>0</v>
      </c>
      <c r="AG66" s="161" t="str">
        <f>IFERROR((IF(B66=0,"",IF(OR(E66="pct",E66="pctn",E66="pctt",E66="pctm"),('mini - salto 1'!AF73+'mini - salto 2'!AF73+'mini - salto 3'!AF73)/3+AB66+T66+X66,""))),0)</f>
        <v/>
      </c>
      <c r="AH66" s="307" t="str">
        <f t="shared" si="39"/>
        <v/>
      </c>
      <c r="AI66" s="468" t="str">
        <f t="shared" si="25"/>
        <v/>
      </c>
      <c r="AJ66" s="469" t="str">
        <f>IFERROR(RANK(AI66,$AI$7:AI66,1),"")</f>
        <v/>
      </c>
      <c r="AK66" s="468" t="str">
        <f t="shared" si="26"/>
        <v/>
      </c>
      <c r="AL66" s="469" t="str">
        <f>IFERROR(RANK(AK66,$AK$7:AK66,1),"")</f>
        <v/>
      </c>
      <c r="AM66" s="307" t="str">
        <f t="shared" si="40"/>
        <v/>
      </c>
      <c r="AN66" s="468" t="str">
        <f t="shared" si="27"/>
        <v/>
      </c>
      <c r="AO66" s="469" t="str">
        <f>IFERROR(RANK(AN66,$AN$7:AN66,1),"")</f>
        <v/>
      </c>
      <c r="AP66" s="468" t="str">
        <f t="shared" si="28"/>
        <v/>
      </c>
      <c r="AQ66" s="469" t="str">
        <f>IFERROR(RANK(AP66,$AP$7:AP66,1),"")</f>
        <v/>
      </c>
      <c r="AR66" s="308" t="str">
        <f t="shared" si="41"/>
        <v/>
      </c>
      <c r="AS66" s="468" t="str">
        <f t="shared" si="29"/>
        <v/>
      </c>
      <c r="AT66" s="469" t="str">
        <f>IFERROR(RANK(AS66,$AS$7:AS66,1),"")</f>
        <v/>
      </c>
      <c r="AU66" s="468" t="str">
        <f t="shared" si="30"/>
        <v/>
      </c>
      <c r="AV66" s="469" t="str">
        <f>IFERROR(RANK(AU66,$AU$7:AU66,1),"")</f>
        <v/>
      </c>
      <c r="AW66" s="115" t="str">
        <f t="shared" si="42"/>
        <v/>
      </c>
      <c r="AX66" s="466"/>
      <c r="AY66" s="303"/>
      <c r="AZ66" s="303">
        <f t="shared" si="43"/>
        <v>0</v>
      </c>
      <c r="BA66" s="306">
        <f t="shared" si="44"/>
        <v>0</v>
      </c>
      <c r="BB66" s="117">
        <f t="shared" si="45"/>
        <v>0</v>
      </c>
      <c r="BD66" s="117"/>
      <c r="BE66" s="117"/>
      <c r="BF66" s="117"/>
      <c r="BH66" s="162">
        <f t="shared" si="10"/>
        <v>1</v>
      </c>
      <c r="BI66" s="162">
        <f t="shared" si="32"/>
        <v>0</v>
      </c>
      <c r="BJ66" s="162">
        <f t="shared" si="46"/>
        <v>0</v>
      </c>
      <c r="BK66" s="162">
        <f t="shared" si="47"/>
        <v>0</v>
      </c>
      <c r="BL66" s="163">
        <f t="shared" si="13"/>
        <v>0</v>
      </c>
      <c r="BM66" s="163">
        <f t="shared" si="14"/>
        <v>0</v>
      </c>
      <c r="BN66" s="163">
        <f t="shared" si="33"/>
        <v>0</v>
      </c>
      <c r="BO66" s="163">
        <f t="shared" si="15"/>
        <v>0</v>
      </c>
      <c r="BP66" s="163">
        <f t="shared" si="16"/>
        <v>0</v>
      </c>
      <c r="BQ66" s="163">
        <f t="shared" si="17"/>
        <v>0</v>
      </c>
    </row>
    <row r="67" spans="1:69" ht="27" customHeight="1" x14ac:dyDescent="0.3">
      <c r="A67" s="160">
        <f>'ordem de passagem'!C70</f>
        <v>0</v>
      </c>
      <c r="B67" s="160">
        <f>'ordem de passagem'!D70</f>
        <v>0</v>
      </c>
      <c r="C67" s="160">
        <f>'ordem de passagem'!E70</f>
        <v>0</v>
      </c>
      <c r="D67" s="160">
        <f>'ordem de passagem'!F70</f>
        <v>0</v>
      </c>
      <c r="E67" s="160">
        <f>'ordem de passagem'!H70</f>
        <v>0</v>
      </c>
      <c r="F67" s="160" t="str">
        <f t="shared" si="35"/>
        <v/>
      </c>
      <c r="G67" s="160" t="str">
        <f t="shared" si="18"/>
        <v/>
      </c>
      <c r="H67" s="160" t="str">
        <f t="shared" si="19"/>
        <v/>
      </c>
      <c r="I67" s="160" t="str">
        <f t="shared" si="20"/>
        <v/>
      </c>
      <c r="J67" s="160">
        <f>'ordem de passagem'!G70</f>
        <v>0</v>
      </c>
      <c r="K67" s="160">
        <f>'ordem de passagem'!I70</f>
        <v>0</v>
      </c>
      <c r="L67" s="161">
        <f>IF('mini - salto 1'!AD74="",0,'mini - salto 1'!AD74)</f>
        <v>0</v>
      </c>
      <c r="M67" s="161">
        <f>IF('mini - salto 2'!AD74="",0,'mini - salto 2'!AD74)</f>
        <v>0</v>
      </c>
      <c r="N67" s="161">
        <f>IF('mini - salto 3'!AD74="",0,'mini - salto 3'!AD74)</f>
        <v>0</v>
      </c>
      <c r="O67" s="161">
        <f>IF(tapete!X74="",0,tapete!X74)</f>
        <v>0</v>
      </c>
      <c r="P67" s="161">
        <f t="shared" si="48"/>
        <v>0</v>
      </c>
      <c r="Q67" s="161">
        <f t="shared" si="49"/>
        <v>0</v>
      </c>
      <c r="R67" s="161"/>
      <c r="S67" s="161">
        <f>IF('mini - salto 1'!S74="",0,'mini - salto 1'!S74)</f>
        <v>0</v>
      </c>
      <c r="T67" s="161">
        <f>IF('mini - salto 1'!AA74="",0,'mini - salto 1'!AA74)</f>
        <v>0</v>
      </c>
      <c r="U67" s="161">
        <f t="shared" si="22"/>
        <v>0</v>
      </c>
      <c r="V67" s="161">
        <f t="shared" si="36"/>
        <v>0</v>
      </c>
      <c r="W67" s="294">
        <f>IF('mini - salto 2'!S74="",0,'mini - salto 2'!S74)</f>
        <v>0</v>
      </c>
      <c r="X67" s="161">
        <f>IF('mini - salto 2'!AA74="",0,'mini - salto 2'!AA74)</f>
        <v>0</v>
      </c>
      <c r="Y67" s="161">
        <f t="shared" si="23"/>
        <v>0</v>
      </c>
      <c r="Z67" s="161">
        <f t="shared" si="37"/>
        <v>0</v>
      </c>
      <c r="AA67" s="161">
        <f>IF('mini - salto 3'!S74="",0,'mini - salto 3'!S74)</f>
        <v>0</v>
      </c>
      <c r="AB67" s="161">
        <f>IF('mini - salto 3'!AA74="",0,'mini - salto 3'!AA74)</f>
        <v>0</v>
      </c>
      <c r="AC67" s="305">
        <f t="shared" si="24"/>
        <v>0</v>
      </c>
      <c r="AD67" s="305">
        <f t="shared" si="38"/>
        <v>0</v>
      </c>
      <c r="AE67" s="161">
        <f>IF(tapete!S74="",0,tapete!S74)</f>
        <v>0</v>
      </c>
      <c r="AF67" s="161">
        <f>IF(tapete!T74="",0,tapete!T74)</f>
        <v>0</v>
      </c>
      <c r="AG67" s="161" t="str">
        <f>IFERROR((IF(B67=0,"",IF(OR(E67="pct",E67="pctn",E67="pctt",E67="pctm"),('mini - salto 1'!AF74+'mini - salto 2'!AF74+'mini - salto 3'!AF74)/3+AB67+T67+X67,""))),0)</f>
        <v/>
      </c>
      <c r="AH67" s="307" t="str">
        <f t="shared" si="39"/>
        <v/>
      </c>
      <c r="AI67" s="468" t="str">
        <f t="shared" si="25"/>
        <v/>
      </c>
      <c r="AJ67" s="469" t="str">
        <f>IFERROR(RANK(AI67,$AI$7:AI67,1),"")</f>
        <v/>
      </c>
      <c r="AK67" s="468" t="str">
        <f t="shared" si="26"/>
        <v/>
      </c>
      <c r="AL67" s="469" t="str">
        <f>IFERROR(RANK(AK67,$AK$7:AK67,1),"")</f>
        <v/>
      </c>
      <c r="AM67" s="307" t="str">
        <f t="shared" si="40"/>
        <v/>
      </c>
      <c r="AN67" s="468" t="str">
        <f t="shared" si="27"/>
        <v/>
      </c>
      <c r="AO67" s="469" t="str">
        <f>IFERROR(RANK(AN67,$AN$7:AN67,1),"")</f>
        <v/>
      </c>
      <c r="AP67" s="468" t="str">
        <f t="shared" si="28"/>
        <v/>
      </c>
      <c r="AQ67" s="469" t="str">
        <f>IFERROR(RANK(AP67,$AP$7:AP67,1),"")</f>
        <v/>
      </c>
      <c r="AR67" s="308" t="str">
        <f t="shared" si="41"/>
        <v/>
      </c>
      <c r="AS67" s="468" t="str">
        <f t="shared" si="29"/>
        <v/>
      </c>
      <c r="AT67" s="469" t="str">
        <f>IFERROR(RANK(AS67,$AS$7:AS67,1),"")</f>
        <v/>
      </c>
      <c r="AU67" s="468" t="str">
        <f t="shared" si="30"/>
        <v/>
      </c>
      <c r="AV67" s="469" t="str">
        <f>IFERROR(RANK(AU67,$AU$7:AU67,1),"")</f>
        <v/>
      </c>
      <c r="AW67" s="115" t="str">
        <f t="shared" si="42"/>
        <v/>
      </c>
      <c r="AX67" s="466"/>
      <c r="AY67" s="303"/>
      <c r="AZ67" s="303">
        <f t="shared" si="43"/>
        <v>0</v>
      </c>
      <c r="BA67" s="306">
        <f t="shared" si="44"/>
        <v>0</v>
      </c>
      <c r="BB67" s="117">
        <f t="shared" si="45"/>
        <v>0</v>
      </c>
      <c r="BD67" s="117"/>
      <c r="BE67" s="117"/>
      <c r="BF67" s="117"/>
      <c r="BH67" s="162">
        <f t="shared" si="10"/>
        <v>1</v>
      </c>
      <c r="BI67" s="162">
        <f t="shared" si="32"/>
        <v>0</v>
      </c>
      <c r="BJ67" s="162">
        <f t="shared" si="46"/>
        <v>0</v>
      </c>
      <c r="BK67" s="162">
        <f t="shared" si="47"/>
        <v>0</v>
      </c>
      <c r="BL67" s="163">
        <f t="shared" si="13"/>
        <v>0</v>
      </c>
      <c r="BM67" s="163">
        <f t="shared" si="14"/>
        <v>0</v>
      </c>
      <c r="BN67" s="163">
        <f t="shared" si="33"/>
        <v>0</v>
      </c>
      <c r="BO67" s="163">
        <f t="shared" si="15"/>
        <v>0</v>
      </c>
      <c r="BP67" s="163">
        <f t="shared" si="16"/>
        <v>0</v>
      </c>
      <c r="BQ67" s="163">
        <f t="shared" si="17"/>
        <v>0</v>
      </c>
    </row>
    <row r="68" spans="1:69" ht="27" customHeight="1" x14ac:dyDescent="0.3">
      <c r="A68" s="160">
        <f>'ordem de passagem'!C71</f>
        <v>0</v>
      </c>
      <c r="B68" s="160">
        <f>'ordem de passagem'!D71</f>
        <v>0</v>
      </c>
      <c r="C68" s="160">
        <f>'ordem de passagem'!E71</f>
        <v>0</v>
      </c>
      <c r="D68" s="160">
        <f>'ordem de passagem'!F71</f>
        <v>0</v>
      </c>
      <c r="E68" s="160">
        <f>'ordem de passagem'!H71</f>
        <v>0</v>
      </c>
      <c r="F68" s="160" t="str">
        <f t="shared" si="35"/>
        <v/>
      </c>
      <c r="G68" s="160" t="str">
        <f t="shared" si="18"/>
        <v/>
      </c>
      <c r="H68" s="160" t="str">
        <f t="shared" si="19"/>
        <v/>
      </c>
      <c r="I68" s="160" t="str">
        <f t="shared" si="20"/>
        <v/>
      </c>
      <c r="J68" s="160">
        <f>'ordem de passagem'!G71</f>
        <v>0</v>
      </c>
      <c r="K68" s="160">
        <f>'ordem de passagem'!I71</f>
        <v>0</v>
      </c>
      <c r="L68" s="161">
        <f>IF('mini - salto 1'!AD75="",0,'mini - salto 1'!AD75)</f>
        <v>0</v>
      </c>
      <c r="M68" s="161">
        <f>IF('mini - salto 2'!AD75="",0,'mini - salto 2'!AD75)</f>
        <v>0</v>
      </c>
      <c r="N68" s="161">
        <f>IF('mini - salto 3'!AD75="",0,'mini - salto 3'!AD75)</f>
        <v>0</v>
      </c>
      <c r="O68" s="161">
        <f>IF(tapete!X75="",0,tapete!X75)</f>
        <v>0</v>
      </c>
      <c r="P68" s="161">
        <f t="shared" si="48"/>
        <v>0</v>
      </c>
      <c r="Q68" s="161">
        <f t="shared" si="49"/>
        <v>0</v>
      </c>
      <c r="R68" s="161"/>
      <c r="S68" s="161">
        <f>IF('mini - salto 1'!S75="",0,'mini - salto 1'!S75)</f>
        <v>0</v>
      </c>
      <c r="T68" s="161">
        <f>IF('mini - salto 1'!AA75="",0,'mini - salto 1'!AA75)</f>
        <v>0</v>
      </c>
      <c r="U68" s="161">
        <f t="shared" si="22"/>
        <v>0</v>
      </c>
      <c r="V68" s="161">
        <f t="shared" si="36"/>
        <v>0</v>
      </c>
      <c r="W68" s="294">
        <f>IF('mini - salto 2'!S75="",0,'mini - salto 2'!S75)</f>
        <v>0</v>
      </c>
      <c r="X68" s="161">
        <f>IF('mini - salto 2'!AA75="",0,'mini - salto 2'!AA75)</f>
        <v>0</v>
      </c>
      <c r="Y68" s="161">
        <f t="shared" si="23"/>
        <v>0</v>
      </c>
      <c r="Z68" s="161">
        <f t="shared" si="37"/>
        <v>0</v>
      </c>
      <c r="AA68" s="161">
        <f>IF('mini - salto 3'!S75="",0,'mini - salto 3'!S75)</f>
        <v>0</v>
      </c>
      <c r="AB68" s="161">
        <f>IF('mini - salto 3'!AA75="",0,'mini - salto 3'!AA75)</f>
        <v>0</v>
      </c>
      <c r="AC68" s="305">
        <f t="shared" si="24"/>
        <v>0</v>
      </c>
      <c r="AD68" s="305">
        <f t="shared" si="38"/>
        <v>0</v>
      </c>
      <c r="AE68" s="161">
        <f>IF(tapete!S75="",0,tapete!S75)</f>
        <v>0</v>
      </c>
      <c r="AF68" s="161">
        <f>IF(tapete!T75="",0,tapete!T75)</f>
        <v>0</v>
      </c>
      <c r="AG68" s="161" t="str">
        <f>IFERROR((IF(B68=0,"",IF(OR(E68="pct",E68="pctn",E68="pctt",E68="pctm"),('mini - salto 1'!AF75+'mini - salto 2'!AF75+'mini - salto 3'!AF75)/3+AB68+T68+X68,""))),0)</f>
        <v/>
      </c>
      <c r="AH68" s="307" t="str">
        <f t="shared" si="39"/>
        <v/>
      </c>
      <c r="AI68" s="468" t="str">
        <f t="shared" si="25"/>
        <v/>
      </c>
      <c r="AJ68" s="469" t="str">
        <f>IFERROR(RANK(AI68,$AI$7:AI68,1),"")</f>
        <v/>
      </c>
      <c r="AK68" s="468" t="str">
        <f t="shared" si="26"/>
        <v/>
      </c>
      <c r="AL68" s="469" t="str">
        <f>IFERROR(RANK(AK68,$AK$7:AK68,1),"")</f>
        <v/>
      </c>
      <c r="AM68" s="307" t="str">
        <f t="shared" si="40"/>
        <v/>
      </c>
      <c r="AN68" s="468" t="str">
        <f t="shared" si="27"/>
        <v/>
      </c>
      <c r="AO68" s="469" t="str">
        <f>IFERROR(RANK(AN68,$AN$7:AN68,1),"")</f>
        <v/>
      </c>
      <c r="AP68" s="468" t="str">
        <f t="shared" si="28"/>
        <v/>
      </c>
      <c r="AQ68" s="469" t="str">
        <f>IFERROR(RANK(AP68,$AP$7:AP68,1),"")</f>
        <v/>
      </c>
      <c r="AR68" s="308" t="str">
        <f t="shared" si="41"/>
        <v/>
      </c>
      <c r="AS68" s="468" t="str">
        <f t="shared" si="29"/>
        <v/>
      </c>
      <c r="AT68" s="469" t="str">
        <f>IFERROR(RANK(AS68,$AS$7:AS68,1),"")</f>
        <v/>
      </c>
      <c r="AU68" s="468" t="str">
        <f t="shared" si="30"/>
        <v/>
      </c>
      <c r="AV68" s="469" t="str">
        <f>IFERROR(RANK(AU68,$AU$7:AU68,1),"")</f>
        <v/>
      </c>
      <c r="AW68" s="115" t="str">
        <f t="shared" si="42"/>
        <v/>
      </c>
      <c r="AX68" s="466"/>
      <c r="AY68" s="303"/>
      <c r="AZ68" s="303">
        <f t="shared" si="43"/>
        <v>0</v>
      </c>
      <c r="BA68" s="306">
        <f t="shared" si="44"/>
        <v>0</v>
      </c>
      <c r="BB68" s="117">
        <f t="shared" si="45"/>
        <v>0</v>
      </c>
      <c r="BD68" s="117"/>
      <c r="BE68" s="117"/>
      <c r="BF68" s="117"/>
      <c r="BH68" s="162">
        <f t="shared" si="10"/>
        <v>1</v>
      </c>
      <c r="BI68" s="162">
        <f t="shared" si="32"/>
        <v>0</v>
      </c>
      <c r="BJ68" s="162">
        <f t="shared" si="46"/>
        <v>0</v>
      </c>
      <c r="BK68" s="162">
        <f t="shared" si="47"/>
        <v>0</v>
      </c>
      <c r="BL68" s="163">
        <f t="shared" si="13"/>
        <v>0</v>
      </c>
      <c r="BM68" s="163">
        <f t="shared" si="14"/>
        <v>0</v>
      </c>
      <c r="BN68" s="163">
        <f t="shared" si="33"/>
        <v>0</v>
      </c>
      <c r="BO68" s="163">
        <f t="shared" si="15"/>
        <v>0</v>
      </c>
      <c r="BP68" s="163">
        <f t="shared" si="16"/>
        <v>0</v>
      </c>
      <c r="BQ68" s="163">
        <f t="shared" si="17"/>
        <v>0</v>
      </c>
    </row>
    <row r="69" spans="1:69" ht="27" customHeight="1" x14ac:dyDescent="0.3">
      <c r="A69" s="160">
        <f>'ordem de passagem'!C72</f>
        <v>0</v>
      </c>
      <c r="B69" s="160">
        <f>'ordem de passagem'!D72</f>
        <v>0</v>
      </c>
      <c r="C69" s="160">
        <f>'ordem de passagem'!E72</f>
        <v>0</v>
      </c>
      <c r="D69" s="160">
        <f>'ordem de passagem'!F72</f>
        <v>0</v>
      </c>
      <c r="E69" s="160">
        <f>'ordem de passagem'!H72</f>
        <v>0</v>
      </c>
      <c r="F69" s="160" t="str">
        <f t="shared" si="35"/>
        <v/>
      </c>
      <c r="G69" s="160" t="str">
        <f t="shared" si="18"/>
        <v/>
      </c>
      <c r="H69" s="160" t="str">
        <f t="shared" si="19"/>
        <v/>
      </c>
      <c r="I69" s="160" t="str">
        <f t="shared" si="20"/>
        <v/>
      </c>
      <c r="J69" s="160">
        <f>'ordem de passagem'!G72</f>
        <v>0</v>
      </c>
      <c r="K69" s="160">
        <f>'ordem de passagem'!I72</f>
        <v>0</v>
      </c>
      <c r="L69" s="161">
        <f>IF('mini - salto 1'!AD76="",0,'mini - salto 1'!AD76)</f>
        <v>0</v>
      </c>
      <c r="M69" s="161">
        <f>IF('mini - salto 2'!AD76="",0,'mini - salto 2'!AD76)</f>
        <v>0</v>
      </c>
      <c r="N69" s="161">
        <f>IF('mini - salto 3'!AD76="",0,'mini - salto 3'!AD76)</f>
        <v>0</v>
      </c>
      <c r="O69" s="161">
        <f>IF(tapete!X76="",0,tapete!X76)</f>
        <v>0</v>
      </c>
      <c r="P69" s="161">
        <f t="shared" si="48"/>
        <v>0</v>
      </c>
      <c r="Q69" s="161">
        <f t="shared" si="49"/>
        <v>0</v>
      </c>
      <c r="R69" s="161"/>
      <c r="S69" s="161">
        <f>IF('mini - salto 1'!S76="",0,'mini - salto 1'!S76)</f>
        <v>0</v>
      </c>
      <c r="T69" s="161">
        <f>IF('mini - salto 1'!AA76="",0,'mini - salto 1'!AA76)</f>
        <v>0</v>
      </c>
      <c r="U69" s="161">
        <f t="shared" si="22"/>
        <v>0</v>
      </c>
      <c r="V69" s="161">
        <f t="shared" si="36"/>
        <v>0</v>
      </c>
      <c r="W69" s="294">
        <f>IF('mini - salto 2'!S76="",0,'mini - salto 2'!S76)</f>
        <v>0</v>
      </c>
      <c r="X69" s="161">
        <f>IF('mini - salto 2'!AA76="",0,'mini - salto 2'!AA76)</f>
        <v>0</v>
      </c>
      <c r="Y69" s="161">
        <f t="shared" si="23"/>
        <v>0</v>
      </c>
      <c r="Z69" s="161">
        <f t="shared" si="37"/>
        <v>0</v>
      </c>
      <c r="AA69" s="161">
        <f>IF('mini - salto 3'!S76="",0,'mini - salto 3'!S76)</f>
        <v>0</v>
      </c>
      <c r="AB69" s="161">
        <f>IF('mini - salto 3'!AA76="",0,'mini - salto 3'!AA76)</f>
        <v>0</v>
      </c>
      <c r="AC69" s="305">
        <f t="shared" si="24"/>
        <v>0</v>
      </c>
      <c r="AD69" s="305">
        <f t="shared" si="38"/>
        <v>0</v>
      </c>
      <c r="AE69" s="161">
        <f>IF(tapete!S76="",0,tapete!S76)</f>
        <v>0</v>
      </c>
      <c r="AF69" s="161">
        <f>IF(tapete!T76="",0,tapete!T76)</f>
        <v>0</v>
      </c>
      <c r="AG69" s="161" t="str">
        <f>IFERROR((IF(B69=0,"",IF(OR(E69="pct",E69="pctn",E69="pctt",E69="pctm"),('mini - salto 1'!AF76+'mini - salto 2'!AF76+'mini - salto 3'!AF76)/3+AB69+T69+X69,""))),0)</f>
        <v/>
      </c>
      <c r="AH69" s="307" t="str">
        <f t="shared" si="39"/>
        <v/>
      </c>
      <c r="AI69" s="468" t="str">
        <f t="shared" si="25"/>
        <v/>
      </c>
      <c r="AJ69" s="469" t="str">
        <f>IFERROR(RANK(AI69,$AI$7:AI69,1),"")</f>
        <v/>
      </c>
      <c r="AK69" s="468" t="str">
        <f t="shared" si="26"/>
        <v/>
      </c>
      <c r="AL69" s="469" t="str">
        <f>IFERROR(RANK(AK69,$AK$7:AK69,1),"")</f>
        <v/>
      </c>
      <c r="AM69" s="307" t="str">
        <f t="shared" si="40"/>
        <v/>
      </c>
      <c r="AN69" s="468" t="str">
        <f t="shared" si="27"/>
        <v/>
      </c>
      <c r="AO69" s="469" t="str">
        <f>IFERROR(RANK(AN69,$AN$7:AN69,1),"")</f>
        <v/>
      </c>
      <c r="AP69" s="468" t="str">
        <f t="shared" si="28"/>
        <v/>
      </c>
      <c r="AQ69" s="469" t="str">
        <f>IFERROR(RANK(AP69,$AP$7:AP69,1),"")</f>
        <v/>
      </c>
      <c r="AR69" s="308" t="str">
        <f t="shared" si="41"/>
        <v/>
      </c>
      <c r="AS69" s="468" t="str">
        <f t="shared" si="29"/>
        <v/>
      </c>
      <c r="AT69" s="469" t="str">
        <f>IFERROR(RANK(AS69,$AS$7:AS69,1),"")</f>
        <v/>
      </c>
      <c r="AU69" s="468" t="str">
        <f t="shared" si="30"/>
        <v/>
      </c>
      <c r="AV69" s="469" t="str">
        <f>IFERROR(RANK(AU69,$AU$7:AU69,1),"")</f>
        <v/>
      </c>
      <c r="AW69" s="115" t="str">
        <f t="shared" si="42"/>
        <v/>
      </c>
      <c r="AX69" s="466"/>
      <c r="AY69" s="303"/>
      <c r="AZ69" s="303">
        <f t="shared" si="43"/>
        <v>0</v>
      </c>
      <c r="BA69" s="306">
        <f t="shared" si="44"/>
        <v>0</v>
      </c>
      <c r="BB69" s="117">
        <f t="shared" si="45"/>
        <v>0</v>
      </c>
      <c r="BD69" s="117"/>
      <c r="BE69" s="117"/>
      <c r="BF69" s="117"/>
      <c r="BH69" s="162">
        <f t="shared" si="10"/>
        <v>1</v>
      </c>
      <c r="BI69" s="162">
        <f t="shared" si="32"/>
        <v>0</v>
      </c>
      <c r="BJ69" s="162">
        <f t="shared" si="46"/>
        <v>0</v>
      </c>
      <c r="BK69" s="162">
        <f t="shared" si="47"/>
        <v>0</v>
      </c>
      <c r="BL69" s="163">
        <f t="shared" si="13"/>
        <v>0</v>
      </c>
      <c r="BM69" s="163">
        <f t="shared" si="14"/>
        <v>0</v>
      </c>
      <c r="BN69" s="163">
        <f t="shared" si="33"/>
        <v>0</v>
      </c>
      <c r="BO69" s="163">
        <f t="shared" si="15"/>
        <v>0</v>
      </c>
      <c r="BP69" s="163">
        <f t="shared" si="16"/>
        <v>0</v>
      </c>
      <c r="BQ69" s="163">
        <f t="shared" si="17"/>
        <v>0</v>
      </c>
    </row>
    <row r="70" spans="1:69" ht="27" customHeight="1" x14ac:dyDescent="0.3">
      <c r="A70" s="160">
        <f>'ordem de passagem'!C73</f>
        <v>0</v>
      </c>
      <c r="B70" s="160">
        <f>'ordem de passagem'!D73</f>
        <v>0</v>
      </c>
      <c r="C70" s="160">
        <f>'ordem de passagem'!E73</f>
        <v>0</v>
      </c>
      <c r="D70" s="160">
        <f>'ordem de passagem'!F73</f>
        <v>0</v>
      </c>
      <c r="E70" s="160">
        <f>'ordem de passagem'!H73</f>
        <v>0</v>
      </c>
      <c r="F70" s="160" t="str">
        <f t="shared" si="35"/>
        <v/>
      </c>
      <c r="G70" s="160" t="str">
        <f t="shared" si="18"/>
        <v/>
      </c>
      <c r="H70" s="160" t="str">
        <f t="shared" si="19"/>
        <v/>
      </c>
      <c r="I70" s="160" t="str">
        <f t="shared" si="20"/>
        <v/>
      </c>
      <c r="J70" s="160">
        <f>'ordem de passagem'!G73</f>
        <v>0</v>
      </c>
      <c r="K70" s="160">
        <f>'ordem de passagem'!I73</f>
        <v>0</v>
      </c>
      <c r="L70" s="161">
        <f>IF('mini - salto 1'!AD77="",0,'mini - salto 1'!AD77)</f>
        <v>0</v>
      </c>
      <c r="M70" s="161">
        <f>IF('mini - salto 2'!AD77="",0,'mini - salto 2'!AD77)</f>
        <v>0</v>
      </c>
      <c r="N70" s="161">
        <f>IF('mini - salto 3'!AD77="",0,'mini - salto 3'!AD77)</f>
        <v>0</v>
      </c>
      <c r="O70" s="161">
        <f>IF(tapete!X77="",0,tapete!X77)</f>
        <v>0</v>
      </c>
      <c r="P70" s="161">
        <f t="shared" si="48"/>
        <v>0</v>
      </c>
      <c r="Q70" s="161">
        <f t="shared" si="49"/>
        <v>0</v>
      </c>
      <c r="R70" s="161"/>
      <c r="S70" s="161">
        <f>IF('mini - salto 1'!S77="",0,'mini - salto 1'!S77)</f>
        <v>0</v>
      </c>
      <c r="T70" s="161">
        <f>IF('mini - salto 1'!AA77="",0,'mini - salto 1'!AA77)</f>
        <v>0</v>
      </c>
      <c r="U70" s="161">
        <f t="shared" si="22"/>
        <v>0</v>
      </c>
      <c r="V70" s="161">
        <f t="shared" si="36"/>
        <v>0</v>
      </c>
      <c r="W70" s="294">
        <f>IF('mini - salto 2'!S77="",0,'mini - salto 2'!S77)</f>
        <v>0</v>
      </c>
      <c r="X70" s="161">
        <f>IF('mini - salto 2'!AA77="",0,'mini - salto 2'!AA77)</f>
        <v>0</v>
      </c>
      <c r="Y70" s="161">
        <f t="shared" si="23"/>
        <v>0</v>
      </c>
      <c r="Z70" s="161">
        <f t="shared" si="37"/>
        <v>0</v>
      </c>
      <c r="AA70" s="161">
        <f>IF('mini - salto 3'!S77="",0,'mini - salto 3'!S77)</f>
        <v>0</v>
      </c>
      <c r="AB70" s="161">
        <f>IF('mini - salto 3'!AA77="",0,'mini - salto 3'!AA77)</f>
        <v>0</v>
      </c>
      <c r="AC70" s="305">
        <f t="shared" si="24"/>
        <v>0</v>
      </c>
      <c r="AD70" s="305">
        <f t="shared" si="38"/>
        <v>0</v>
      </c>
      <c r="AE70" s="161">
        <f>IF(tapete!S77="",0,tapete!S77)</f>
        <v>0</v>
      </c>
      <c r="AF70" s="161">
        <f>IF(tapete!T77="",0,tapete!T77)</f>
        <v>0</v>
      </c>
      <c r="AG70" s="161" t="str">
        <f>IFERROR((IF(B70=0,"",IF(OR(E70="pct",E70="pctn",E70="pctt",E70="pctm"),('mini - salto 1'!AF77+'mini - salto 2'!AF77+'mini - salto 3'!AF77)/3+AB70+T70+X70,""))),0)</f>
        <v/>
      </c>
      <c r="AH70" s="307" t="str">
        <f t="shared" si="39"/>
        <v/>
      </c>
      <c r="AI70" s="468" t="str">
        <f t="shared" si="25"/>
        <v/>
      </c>
      <c r="AJ70" s="469" t="str">
        <f>IFERROR(RANK(AI70,$AI$7:AI70,1),"")</f>
        <v/>
      </c>
      <c r="AK70" s="468" t="str">
        <f t="shared" si="26"/>
        <v/>
      </c>
      <c r="AL70" s="469" t="str">
        <f>IFERROR(RANK(AK70,$AK$7:AK70,1),"")</f>
        <v/>
      </c>
      <c r="AM70" s="307" t="str">
        <f t="shared" si="40"/>
        <v/>
      </c>
      <c r="AN70" s="468" t="str">
        <f t="shared" si="27"/>
        <v/>
      </c>
      <c r="AO70" s="469" t="str">
        <f>IFERROR(RANK(AN70,$AN$7:AN70,1),"")</f>
        <v/>
      </c>
      <c r="AP70" s="468" t="str">
        <f t="shared" si="28"/>
        <v/>
      </c>
      <c r="AQ70" s="469" t="str">
        <f>IFERROR(RANK(AP70,$AP$7:AP70,1),"")</f>
        <v/>
      </c>
      <c r="AR70" s="308" t="str">
        <f t="shared" si="41"/>
        <v/>
      </c>
      <c r="AS70" s="468" t="str">
        <f t="shared" si="29"/>
        <v/>
      </c>
      <c r="AT70" s="469" t="str">
        <f>IFERROR(RANK(AS70,$AS$7:AS70,1),"")</f>
        <v/>
      </c>
      <c r="AU70" s="468" t="str">
        <f t="shared" si="30"/>
        <v/>
      </c>
      <c r="AV70" s="469" t="str">
        <f>IFERROR(RANK(AU70,$AU$7:AU70,1),"")</f>
        <v/>
      </c>
      <c r="AW70" s="115" t="str">
        <f t="shared" si="42"/>
        <v/>
      </c>
      <c r="AX70" s="466"/>
      <c r="AY70" s="303"/>
      <c r="AZ70" s="303">
        <f t="shared" si="43"/>
        <v>0</v>
      </c>
      <c r="BA70" s="306">
        <f t="shared" si="44"/>
        <v>0</v>
      </c>
      <c r="BB70" s="117">
        <f t="shared" si="45"/>
        <v>0</v>
      </c>
      <c r="BD70" s="117"/>
      <c r="BE70" s="117"/>
      <c r="BF70" s="117"/>
      <c r="BH70" s="162">
        <f t="shared" si="10"/>
        <v>1</v>
      </c>
      <c r="BI70" s="162">
        <f t="shared" si="32"/>
        <v>0</v>
      </c>
      <c r="BJ70" s="162">
        <f t="shared" si="46"/>
        <v>0</v>
      </c>
      <c r="BK70" s="162">
        <f t="shared" si="47"/>
        <v>0</v>
      </c>
      <c r="BL70" s="163">
        <f t="shared" si="13"/>
        <v>0</v>
      </c>
      <c r="BM70" s="163">
        <f t="shared" si="14"/>
        <v>0</v>
      </c>
      <c r="BN70" s="163">
        <f t="shared" si="33"/>
        <v>0</v>
      </c>
      <c r="BO70" s="163">
        <f t="shared" si="15"/>
        <v>0</v>
      </c>
      <c r="BP70" s="163">
        <f t="shared" si="16"/>
        <v>0</v>
      </c>
      <c r="BQ70" s="163">
        <f t="shared" si="17"/>
        <v>0</v>
      </c>
    </row>
    <row r="71" spans="1:69" ht="27" customHeight="1" x14ac:dyDescent="0.3">
      <c r="A71" s="160">
        <f>'ordem de passagem'!C74</f>
        <v>0</v>
      </c>
      <c r="B71" s="160">
        <f>'ordem de passagem'!D74</f>
        <v>0</v>
      </c>
      <c r="C71" s="160">
        <f>'ordem de passagem'!E74</f>
        <v>0</v>
      </c>
      <c r="D71" s="160">
        <f>'ordem de passagem'!F74</f>
        <v>0</v>
      </c>
      <c r="E71" s="160">
        <f>'ordem de passagem'!H74</f>
        <v>0</v>
      </c>
      <c r="F71" s="160" t="str">
        <f t="shared" si="35"/>
        <v/>
      </c>
      <c r="G71" s="160" t="str">
        <f t="shared" si="18"/>
        <v/>
      </c>
      <c r="H71" s="160" t="str">
        <f t="shared" si="19"/>
        <v/>
      </c>
      <c r="I71" s="160" t="str">
        <f t="shared" si="20"/>
        <v/>
      </c>
      <c r="J71" s="160">
        <f>'ordem de passagem'!G74</f>
        <v>0</v>
      </c>
      <c r="K71" s="160">
        <f>'ordem de passagem'!I74</f>
        <v>0</v>
      </c>
      <c r="L71" s="161">
        <f>IF('mini - salto 1'!AD78="",0,'mini - salto 1'!AD78)</f>
        <v>0</v>
      </c>
      <c r="M71" s="161">
        <f>IF('mini - salto 2'!AD78="",0,'mini - salto 2'!AD78)</f>
        <v>0</v>
      </c>
      <c r="N71" s="161">
        <f>IF('mini - salto 3'!AD78="",0,'mini - salto 3'!AD78)</f>
        <v>0</v>
      </c>
      <c r="O71" s="161">
        <f>IF(tapete!X78="",0,tapete!X78)</f>
        <v>0</v>
      </c>
      <c r="P71" s="161">
        <f t="shared" si="48"/>
        <v>0</v>
      </c>
      <c r="Q71" s="161">
        <f t="shared" si="49"/>
        <v>0</v>
      </c>
      <c r="R71" s="161"/>
      <c r="S71" s="161">
        <f>IF('mini - salto 1'!S78="",0,'mini - salto 1'!S78)</f>
        <v>0</v>
      </c>
      <c r="T71" s="161">
        <f>IF('mini - salto 1'!AA78="",0,'mini - salto 1'!AA78)</f>
        <v>0</v>
      </c>
      <c r="U71" s="161">
        <f t="shared" si="22"/>
        <v>0</v>
      </c>
      <c r="V71" s="161">
        <f t="shared" ref="V71:V102" si="50">M71-X71</f>
        <v>0</v>
      </c>
      <c r="W71" s="294">
        <f>IF('mini - salto 2'!S78="",0,'mini - salto 2'!S78)</f>
        <v>0</v>
      </c>
      <c r="X71" s="161">
        <f>IF('mini - salto 2'!AA78="",0,'mini - salto 2'!AA78)</f>
        <v>0</v>
      </c>
      <c r="Y71" s="161">
        <f t="shared" si="23"/>
        <v>0</v>
      </c>
      <c r="Z71" s="161">
        <f t="shared" ref="Z71:Z102" si="51">N71-AB71</f>
        <v>0</v>
      </c>
      <c r="AA71" s="161">
        <f>IF('mini - salto 3'!S78="",0,'mini - salto 3'!S78)</f>
        <v>0</v>
      </c>
      <c r="AB71" s="161">
        <f>IF('mini - salto 3'!AA78="",0,'mini - salto 3'!AA78)</f>
        <v>0</v>
      </c>
      <c r="AC71" s="305">
        <f t="shared" si="24"/>
        <v>0</v>
      </c>
      <c r="AD71" s="305">
        <f t="shared" ref="AD71:AD102" si="52">O71-AF71</f>
        <v>0</v>
      </c>
      <c r="AE71" s="161">
        <f>IF(tapete!S78="",0,tapete!S78)</f>
        <v>0</v>
      </c>
      <c r="AF71" s="161">
        <f>IF(tapete!T78="",0,tapete!T78)</f>
        <v>0</v>
      </c>
      <c r="AG71" s="161" t="str">
        <f>IFERROR((IF(B71=0,"",IF(OR(E71="pct",E71="pctn",E71="pctt",E71="pctm"),('mini - salto 1'!AF78+'mini - salto 2'!AF78+'mini - salto 3'!AF78)/3+AB71+T71+X71,""))),0)</f>
        <v/>
      </c>
      <c r="AH71" s="307" t="str">
        <f t="shared" ref="AH71:AH102" si="53">IFERROR((IF(B71=0,"",IF(OR(E71="pct",E71="pctn",E71="pctt",E71="pctm"),AG71+O71+AZ71,""))),0)</f>
        <v/>
      </c>
      <c r="AI71" s="468" t="str">
        <f t="shared" si="25"/>
        <v/>
      </c>
      <c r="AJ71" s="469" t="str">
        <f>IFERROR(RANK(AI71,$AI$7:AI71,1),"")</f>
        <v/>
      </c>
      <c r="AK71" s="468" t="str">
        <f t="shared" si="26"/>
        <v/>
      </c>
      <c r="AL71" s="469" t="str">
        <f>IFERROR(RANK(AK71,$AK$7:AK71,1),"")</f>
        <v/>
      </c>
      <c r="AM71" s="307" t="str">
        <f t="shared" ref="AM71:AM102" si="54">IFERROR((IF(B71=0,"",IF(F71="mini",(L71+M71+N71)+BB71,""))),0)</f>
        <v/>
      </c>
      <c r="AN71" s="468" t="str">
        <f t="shared" si="27"/>
        <v/>
      </c>
      <c r="AO71" s="469" t="str">
        <f>IFERROR(RANK(AN71,$AN$7:AN71,1),"")</f>
        <v/>
      </c>
      <c r="AP71" s="468" t="str">
        <f t="shared" si="28"/>
        <v/>
      </c>
      <c r="AQ71" s="469" t="str">
        <f>IFERROR(RANK(AP71,$AP$7:AP71,1),"")</f>
        <v/>
      </c>
      <c r="AR71" s="308" t="str">
        <f t="shared" ref="AR71:AR102" si="55">IFERROR((IF(B71=0,"",IF(I71="tapete",(O71+BA71),""))),0)</f>
        <v/>
      </c>
      <c r="AS71" s="468" t="str">
        <f t="shared" si="29"/>
        <v/>
      </c>
      <c r="AT71" s="469" t="str">
        <f>IFERROR(RANK(AS71,$AS$7:AS71,1),"")</f>
        <v/>
      </c>
      <c r="AU71" s="468" t="str">
        <f t="shared" si="30"/>
        <v/>
      </c>
      <c r="AV71" s="469" t="str">
        <f>IFERROR(RANK(AU71,$AU$7:AU71,1),"")</f>
        <v/>
      </c>
      <c r="AW71" s="115" t="str">
        <f t="shared" ref="AW71:AW102" si="56">IFERROR(RANK(AR71,AR:AR,0),"")</f>
        <v/>
      </c>
      <c r="AX71" s="466"/>
      <c r="AY71" s="303"/>
      <c r="AZ71" s="303">
        <f t="shared" ref="AZ71:AZ102" si="57">(Q71+V71+Z71+AD71)*0.00001+(Z71+AD71)*0.000001+(V71+AD71)*0.0000001+(Q71+AD71)*0.00000001+A71*0.000000001</f>
        <v>0</v>
      </c>
      <c r="BA71" s="306">
        <f t="shared" ref="BA71:BA102" si="58">IFERROR((AD71*0.00001-AE71*0.0001+A71*0.0000000001),"")</f>
        <v>0</v>
      </c>
      <c r="BB71" s="117">
        <f t="shared" ref="BB71:BB102" si="59">(Q71+V71+Z71)*0.00001+Z71*0.000001+V71*0.0000001+Q71*0.000000001+A71*0.0000001</f>
        <v>0</v>
      </c>
      <c r="BD71" s="117"/>
      <c r="BE71" s="117"/>
      <c r="BF71" s="117"/>
      <c r="BH71" s="162">
        <f t="shared" ref="BH71:BH123" si="60">COUNTBLANK(AW71)</f>
        <v>1</v>
      </c>
      <c r="BI71" s="162">
        <f t="shared" si="32"/>
        <v>0</v>
      </c>
      <c r="BJ71" s="162">
        <f t="shared" ref="BJ71:BJ102" si="61">IF(AND(BI71=1,J71="MAS"),1,0)</f>
        <v>0</v>
      </c>
      <c r="BK71" s="162">
        <f t="shared" ref="BK71:BK102" si="62">IF(AND(BI71=1,J71="FEM"),1,0)</f>
        <v>0</v>
      </c>
      <c r="BL71" s="163">
        <f t="shared" ref="BL71:BL123" si="63">IF(AND($K71=1,$J71="mas"),1,0)</f>
        <v>0</v>
      </c>
      <c r="BM71" s="163">
        <f t="shared" ref="BM71:BM123" si="64">IF(AND($K71=1,$J71="fem"),1,0)</f>
        <v>0</v>
      </c>
      <c r="BN71" s="163">
        <f t="shared" ref="BN71:BN123" si="65">IF(AND($K71=2,$J71="mas"),1,0)</f>
        <v>0</v>
      </c>
      <c r="BO71" s="163">
        <f t="shared" ref="BO71:BO123" si="66">IF(AND($K71=2,$J71="fem"),1,0)</f>
        <v>0</v>
      </c>
      <c r="BP71" s="163">
        <f t="shared" ref="BP71:BP123" si="67">IF(AND($K71=3,$J71="mas"),1,0)</f>
        <v>0</v>
      </c>
      <c r="BQ71" s="163">
        <f t="shared" ref="BQ71:BQ123" si="68">IF(AND($K71=3,$J71="fem"),1,0)</f>
        <v>0</v>
      </c>
    </row>
    <row r="72" spans="1:69" ht="27" customHeight="1" x14ac:dyDescent="0.3">
      <c r="A72" s="160">
        <f>'ordem de passagem'!C75</f>
        <v>0</v>
      </c>
      <c r="B72" s="160">
        <f>'ordem de passagem'!D75</f>
        <v>0</v>
      </c>
      <c r="C72" s="160">
        <f>'ordem de passagem'!E75</f>
        <v>0</v>
      </c>
      <c r="D72" s="160">
        <f>'ordem de passagem'!F75</f>
        <v>0</v>
      </c>
      <c r="E72" s="160">
        <f>'ordem de passagem'!H75</f>
        <v>0</v>
      </c>
      <c r="F72" s="160" t="str">
        <f t="shared" si="35"/>
        <v/>
      </c>
      <c r="G72" s="160" t="str">
        <f t="shared" ref="G72:G135" si="69">IF(OR(E72="pct",E72="PCTM",E72="pctt",E72="pctn"),"pct","")</f>
        <v/>
      </c>
      <c r="H72" s="160" t="str">
        <f t="shared" ref="H72:H135" si="70">IF(OR(E72="pct",E72="mini",E72="PCTM"),"mini","")</f>
        <v/>
      </c>
      <c r="I72" s="160" t="str">
        <f t="shared" ref="I72:I135" si="71">IF(OR(E72="pct",E72="tapete",E72="PCTT"),"tapete","")</f>
        <v/>
      </c>
      <c r="J72" s="160">
        <f>'ordem de passagem'!G75</f>
        <v>0</v>
      </c>
      <c r="K72" s="160">
        <f>'ordem de passagem'!I75</f>
        <v>0</v>
      </c>
      <c r="L72" s="161">
        <f>IF('mini - salto 1'!AD79="",0,'mini - salto 1'!AD79)</f>
        <v>0</v>
      </c>
      <c r="M72" s="161">
        <f>IF('mini - salto 2'!AD79="",0,'mini - salto 2'!AD79)</f>
        <v>0</v>
      </c>
      <c r="N72" s="161">
        <f>IF('mini - salto 3'!AD79="",0,'mini - salto 3'!AD79)</f>
        <v>0</v>
      </c>
      <c r="O72" s="161">
        <f>IF(tapete!X79="",0,tapete!X79)</f>
        <v>0</v>
      </c>
      <c r="P72" s="161">
        <f t="shared" si="48"/>
        <v>0</v>
      </c>
      <c r="Q72" s="161">
        <f t="shared" si="49"/>
        <v>0</v>
      </c>
      <c r="R72" s="161"/>
      <c r="S72" s="161">
        <f>IF('mini - salto 1'!S79="",0,'mini - salto 1'!S79)</f>
        <v>0</v>
      </c>
      <c r="T72" s="161">
        <f>IF('mini - salto 1'!AA79="",0,'mini - salto 1'!AA79)</f>
        <v>0</v>
      </c>
      <c r="U72" s="161">
        <f t="shared" ref="U72:U135" si="72">M72+W72-X72</f>
        <v>0</v>
      </c>
      <c r="V72" s="161">
        <f t="shared" si="50"/>
        <v>0</v>
      </c>
      <c r="W72" s="294">
        <f>IF('mini - salto 2'!S79="",0,'mini - salto 2'!S79)</f>
        <v>0</v>
      </c>
      <c r="X72" s="161">
        <f>IF('mini - salto 2'!AA79="",0,'mini - salto 2'!AA79)</f>
        <v>0</v>
      </c>
      <c r="Y72" s="161">
        <f t="shared" ref="Y72:Y135" si="73">N72+AA72-AB72</f>
        <v>0</v>
      </c>
      <c r="Z72" s="161">
        <f t="shared" si="51"/>
        <v>0</v>
      </c>
      <c r="AA72" s="161">
        <f>IF('mini - salto 3'!S79="",0,'mini - salto 3'!S79)</f>
        <v>0</v>
      </c>
      <c r="AB72" s="161">
        <f>IF('mini - salto 3'!AA79="",0,'mini - salto 3'!AA79)</f>
        <v>0</v>
      </c>
      <c r="AC72" s="305">
        <f t="shared" ref="AC72:AC135" si="74">O72+AE72-AF72</f>
        <v>0</v>
      </c>
      <c r="AD72" s="305">
        <f t="shared" si="52"/>
        <v>0</v>
      </c>
      <c r="AE72" s="161">
        <f>IF(tapete!S79="",0,tapete!S79)</f>
        <v>0</v>
      </c>
      <c r="AF72" s="161">
        <f>IF(tapete!T79="",0,tapete!T79)</f>
        <v>0</v>
      </c>
      <c r="AG72" s="161" t="str">
        <f>IFERROR((IF(B72=0,"",IF(OR(E72="pct",E72="pctn",E72="pctt",E72="pctm"),('mini - salto 1'!AF79+'mini - salto 2'!AF79+'mini - salto 3'!AF79)/3+AB72+T72+X72,""))),0)</f>
        <v/>
      </c>
      <c r="AH72" s="307" t="str">
        <f t="shared" si="53"/>
        <v/>
      </c>
      <c r="AI72" s="468" t="str">
        <f t="shared" ref="AI72:AI135" si="75">IF($J72="mas",AH72,"")</f>
        <v/>
      </c>
      <c r="AJ72" s="469" t="str">
        <f>IFERROR(RANK(AI72,$AI$7:AI72,1),"")</f>
        <v/>
      </c>
      <c r="AK72" s="468" t="str">
        <f t="shared" ref="AK72:AK135" si="76">IF($J72="fem",AH72,"")</f>
        <v/>
      </c>
      <c r="AL72" s="469" t="str">
        <f>IFERROR(RANK(AK72,$AK$7:AK72,1),"")</f>
        <v/>
      </c>
      <c r="AM72" s="307" t="str">
        <f t="shared" si="54"/>
        <v/>
      </c>
      <c r="AN72" s="468" t="str">
        <f t="shared" ref="AN72:AN135" si="77">IF($J72="mas",AM72,"")</f>
        <v/>
      </c>
      <c r="AO72" s="469" t="str">
        <f>IFERROR(RANK(AN72,$AN$7:AN72,1),"")</f>
        <v/>
      </c>
      <c r="AP72" s="468" t="str">
        <f t="shared" ref="AP72:AP135" si="78">IF($J72="fem",AM72,"")</f>
        <v/>
      </c>
      <c r="AQ72" s="469" t="str">
        <f>IFERROR(RANK(AP72,$AP$7:AP72,1),"")</f>
        <v/>
      </c>
      <c r="AR72" s="308" t="str">
        <f t="shared" si="55"/>
        <v/>
      </c>
      <c r="AS72" s="468" t="str">
        <f t="shared" ref="AS72:AS135" si="79">IF($J72="mas",AR72,"")</f>
        <v/>
      </c>
      <c r="AT72" s="469" t="str">
        <f>IFERROR(RANK(AS72,$AS$7:AS72,1),"")</f>
        <v/>
      </c>
      <c r="AU72" s="468" t="str">
        <f t="shared" ref="AU72:AU135" si="80">IF($J72="fem",AR72,"")</f>
        <v/>
      </c>
      <c r="AV72" s="469" t="str">
        <f>IFERROR(RANK(AU72,$AU$7:AU72,1),"")</f>
        <v/>
      </c>
      <c r="AW72" s="115" t="str">
        <f t="shared" si="56"/>
        <v/>
      </c>
      <c r="AX72" s="466"/>
      <c r="AY72" s="303"/>
      <c r="AZ72" s="303">
        <f t="shared" si="57"/>
        <v>0</v>
      </c>
      <c r="BA72" s="306">
        <f t="shared" si="58"/>
        <v>0</v>
      </c>
      <c r="BB72" s="117">
        <f t="shared" si="59"/>
        <v>0</v>
      </c>
      <c r="BD72" s="117"/>
      <c r="BE72" s="117"/>
      <c r="BF72" s="117"/>
      <c r="BH72" s="162">
        <f t="shared" si="60"/>
        <v>1</v>
      </c>
      <c r="BI72" s="162">
        <f t="shared" si="32"/>
        <v>0</v>
      </c>
      <c r="BJ72" s="162">
        <f t="shared" si="61"/>
        <v>0</v>
      </c>
      <c r="BK72" s="162">
        <f t="shared" si="62"/>
        <v>0</v>
      </c>
      <c r="BL72" s="163">
        <f t="shared" si="63"/>
        <v>0</v>
      </c>
      <c r="BM72" s="163">
        <f t="shared" si="64"/>
        <v>0</v>
      </c>
      <c r="BN72" s="163">
        <f t="shared" si="65"/>
        <v>0</v>
      </c>
      <c r="BO72" s="163">
        <f t="shared" si="66"/>
        <v>0</v>
      </c>
      <c r="BP72" s="163">
        <f t="shared" si="67"/>
        <v>0</v>
      </c>
      <c r="BQ72" s="163">
        <f t="shared" si="68"/>
        <v>0</v>
      </c>
    </row>
    <row r="73" spans="1:69" ht="27" customHeight="1" x14ac:dyDescent="0.3">
      <c r="A73" s="160">
        <f>'ordem de passagem'!C76</f>
        <v>0</v>
      </c>
      <c r="B73" s="160">
        <f>'ordem de passagem'!D76</f>
        <v>0</v>
      </c>
      <c r="C73" s="160">
        <f>'ordem de passagem'!E76</f>
        <v>0</v>
      </c>
      <c r="D73" s="160">
        <f>'ordem de passagem'!F76</f>
        <v>0</v>
      </c>
      <c r="E73" s="160">
        <f>'ordem de passagem'!H76</f>
        <v>0</v>
      </c>
      <c r="F73" s="160" t="str">
        <f t="shared" si="35"/>
        <v/>
      </c>
      <c r="G73" s="160" t="str">
        <f t="shared" si="69"/>
        <v/>
      </c>
      <c r="H73" s="160" t="str">
        <f t="shared" si="70"/>
        <v/>
      </c>
      <c r="I73" s="160" t="str">
        <f t="shared" si="71"/>
        <v/>
      </c>
      <c r="J73" s="160">
        <f>'ordem de passagem'!G76</f>
        <v>0</v>
      </c>
      <c r="K73" s="160">
        <f>'ordem de passagem'!I76</f>
        <v>0</v>
      </c>
      <c r="L73" s="161">
        <f>IF('mini - salto 1'!AD80="",0,'mini - salto 1'!AD80)</f>
        <v>0</v>
      </c>
      <c r="M73" s="161">
        <f>IF('mini - salto 2'!AD80="",0,'mini - salto 2'!AD80)</f>
        <v>0</v>
      </c>
      <c r="N73" s="161">
        <f>IF('mini - salto 3'!AD80="",0,'mini - salto 3'!AD80)</f>
        <v>0</v>
      </c>
      <c r="O73" s="161">
        <f>IF(tapete!X80="",0,tapete!X80)</f>
        <v>0</v>
      </c>
      <c r="P73" s="161">
        <f t="shared" si="48"/>
        <v>0</v>
      </c>
      <c r="Q73" s="161">
        <f t="shared" si="49"/>
        <v>0</v>
      </c>
      <c r="R73" s="161"/>
      <c r="S73" s="161">
        <f>IF('mini - salto 1'!S80="",0,'mini - salto 1'!S80)</f>
        <v>0</v>
      </c>
      <c r="T73" s="161">
        <f>IF('mini - salto 1'!AA80="",0,'mini - salto 1'!AA80)</f>
        <v>0</v>
      </c>
      <c r="U73" s="161">
        <f t="shared" si="72"/>
        <v>0</v>
      </c>
      <c r="V73" s="161">
        <f t="shared" si="50"/>
        <v>0</v>
      </c>
      <c r="W73" s="294">
        <f>IF('mini - salto 2'!S80="",0,'mini - salto 2'!S80)</f>
        <v>0</v>
      </c>
      <c r="X73" s="161">
        <f>IF('mini - salto 2'!AA80="",0,'mini - salto 2'!AA80)</f>
        <v>0</v>
      </c>
      <c r="Y73" s="161">
        <f t="shared" si="73"/>
        <v>0</v>
      </c>
      <c r="Z73" s="161">
        <f t="shared" si="51"/>
        <v>0</v>
      </c>
      <c r="AA73" s="161">
        <f>IF('mini - salto 3'!S80="",0,'mini - salto 3'!S80)</f>
        <v>0</v>
      </c>
      <c r="AB73" s="161">
        <f>IF('mini - salto 3'!AA80="",0,'mini - salto 3'!AA80)</f>
        <v>0</v>
      </c>
      <c r="AC73" s="305">
        <f t="shared" si="74"/>
        <v>0</v>
      </c>
      <c r="AD73" s="305">
        <f t="shared" si="52"/>
        <v>0</v>
      </c>
      <c r="AE73" s="161">
        <f>IF(tapete!S80="",0,tapete!S80)</f>
        <v>0</v>
      </c>
      <c r="AF73" s="161">
        <f>IF(tapete!T80="",0,tapete!T80)</f>
        <v>0</v>
      </c>
      <c r="AG73" s="161" t="str">
        <f>IFERROR((IF(B73=0,"",IF(OR(E73="pct",E73="pctn",E73="pctt",E73="pctm"),('mini - salto 1'!AF80+'mini - salto 2'!AF80+'mini - salto 3'!AF80)/3+AB73+T73+X73,""))),0)</f>
        <v/>
      </c>
      <c r="AH73" s="307" t="str">
        <f t="shared" si="53"/>
        <v/>
      </c>
      <c r="AI73" s="468" t="str">
        <f t="shared" si="75"/>
        <v/>
      </c>
      <c r="AJ73" s="469" t="str">
        <f>IFERROR(RANK(AI73,$AI$7:AI73,1),"")</f>
        <v/>
      </c>
      <c r="AK73" s="468" t="str">
        <f t="shared" si="76"/>
        <v/>
      </c>
      <c r="AL73" s="469" t="str">
        <f>IFERROR(RANK(AK73,$AK$7:AK73,1),"")</f>
        <v/>
      </c>
      <c r="AM73" s="307" t="str">
        <f t="shared" si="54"/>
        <v/>
      </c>
      <c r="AN73" s="468" t="str">
        <f t="shared" si="77"/>
        <v/>
      </c>
      <c r="AO73" s="469" t="str">
        <f>IFERROR(RANK(AN73,$AN$7:AN73,1),"")</f>
        <v/>
      </c>
      <c r="AP73" s="468" t="str">
        <f t="shared" si="78"/>
        <v/>
      </c>
      <c r="AQ73" s="469" t="str">
        <f>IFERROR(RANK(AP73,$AP$7:AP73,1),"")</f>
        <v/>
      </c>
      <c r="AR73" s="308" t="str">
        <f t="shared" si="55"/>
        <v/>
      </c>
      <c r="AS73" s="468" t="str">
        <f t="shared" si="79"/>
        <v/>
      </c>
      <c r="AT73" s="469" t="str">
        <f>IFERROR(RANK(AS73,$AS$7:AS73,1),"")</f>
        <v/>
      </c>
      <c r="AU73" s="468" t="str">
        <f t="shared" si="80"/>
        <v/>
      </c>
      <c r="AV73" s="469" t="str">
        <f>IFERROR(RANK(AU73,$AU$7:AU73,1),"")</f>
        <v/>
      </c>
      <c r="AW73" s="115" t="str">
        <f t="shared" si="56"/>
        <v/>
      </c>
      <c r="AX73" s="466"/>
      <c r="AY73" s="303"/>
      <c r="AZ73" s="303">
        <f t="shared" si="57"/>
        <v>0</v>
      </c>
      <c r="BA73" s="306">
        <f t="shared" si="58"/>
        <v>0</v>
      </c>
      <c r="BB73" s="117">
        <f t="shared" si="59"/>
        <v>0</v>
      </c>
      <c r="BD73" s="117"/>
      <c r="BE73" s="117"/>
      <c r="BF73" s="117"/>
      <c r="BH73" s="162">
        <f t="shared" si="60"/>
        <v>1</v>
      </c>
      <c r="BI73" s="162">
        <f t="shared" ref="BI73:BI123" si="81">COUNTIF(BH73,0)</f>
        <v>0</v>
      </c>
      <c r="BJ73" s="162">
        <f t="shared" si="61"/>
        <v>0</v>
      </c>
      <c r="BK73" s="162">
        <f t="shared" si="62"/>
        <v>0</v>
      </c>
      <c r="BL73" s="163">
        <f t="shared" si="63"/>
        <v>0</v>
      </c>
      <c r="BM73" s="163">
        <f t="shared" si="64"/>
        <v>0</v>
      </c>
      <c r="BN73" s="163">
        <f t="shared" si="65"/>
        <v>0</v>
      </c>
      <c r="BO73" s="163">
        <f t="shared" si="66"/>
        <v>0</v>
      </c>
      <c r="BP73" s="163">
        <f t="shared" si="67"/>
        <v>0</v>
      </c>
      <c r="BQ73" s="163">
        <f t="shared" si="68"/>
        <v>0</v>
      </c>
    </row>
    <row r="74" spans="1:69" ht="27" customHeight="1" x14ac:dyDescent="0.3">
      <c r="A74" s="160">
        <f>'ordem de passagem'!C77</f>
        <v>0</v>
      </c>
      <c r="B74" s="160">
        <f>'ordem de passagem'!D77</f>
        <v>0</v>
      </c>
      <c r="C74" s="160">
        <f>'ordem de passagem'!E77</f>
        <v>0</v>
      </c>
      <c r="D74" s="160">
        <f>'ordem de passagem'!F77</f>
        <v>0</v>
      </c>
      <c r="E74" s="160">
        <f>'ordem de passagem'!H77</f>
        <v>0</v>
      </c>
      <c r="F74" s="160" t="str">
        <f t="shared" ref="F74:F137" si="82">IF(OR(E74="pct",E74="mini",E74="pctM"),"mini","")</f>
        <v/>
      </c>
      <c r="G74" s="160" t="str">
        <f t="shared" si="69"/>
        <v/>
      </c>
      <c r="H74" s="160" t="str">
        <f t="shared" si="70"/>
        <v/>
      </c>
      <c r="I74" s="160" t="str">
        <f t="shared" si="71"/>
        <v/>
      </c>
      <c r="J74" s="160">
        <f>'ordem de passagem'!G77</f>
        <v>0</v>
      </c>
      <c r="K74" s="160">
        <f>'ordem de passagem'!I77</f>
        <v>0</v>
      </c>
      <c r="L74" s="161">
        <f>IF('mini - salto 1'!AD81="",0,'mini - salto 1'!AD81)</f>
        <v>0</v>
      </c>
      <c r="M74" s="161">
        <f>IF('mini - salto 2'!AD81="",0,'mini - salto 2'!AD81)</f>
        <v>0</v>
      </c>
      <c r="N74" s="161">
        <f>IF('mini - salto 3'!AD81="",0,'mini - salto 3'!AD81)</f>
        <v>0</v>
      </c>
      <c r="O74" s="161">
        <f>IF(tapete!X81="",0,tapete!X81)</f>
        <v>0</v>
      </c>
      <c r="P74" s="161">
        <f t="shared" si="48"/>
        <v>0</v>
      </c>
      <c r="Q74" s="161">
        <f t="shared" si="49"/>
        <v>0</v>
      </c>
      <c r="R74" s="161"/>
      <c r="S74" s="161">
        <f>IF('mini - salto 1'!S81="",0,'mini - salto 1'!S81)</f>
        <v>0</v>
      </c>
      <c r="T74" s="161">
        <f>IF('mini - salto 1'!AA81="",0,'mini - salto 1'!AA81)</f>
        <v>0</v>
      </c>
      <c r="U74" s="161">
        <f t="shared" si="72"/>
        <v>0</v>
      </c>
      <c r="V74" s="161">
        <f t="shared" si="50"/>
        <v>0</v>
      </c>
      <c r="W74" s="294">
        <f>IF('mini - salto 2'!S81="",0,'mini - salto 2'!S81)</f>
        <v>0</v>
      </c>
      <c r="X74" s="161">
        <f>IF('mini - salto 2'!AA81="",0,'mini - salto 2'!AA81)</f>
        <v>0</v>
      </c>
      <c r="Y74" s="161">
        <f t="shared" si="73"/>
        <v>0</v>
      </c>
      <c r="Z74" s="161">
        <f t="shared" si="51"/>
        <v>0</v>
      </c>
      <c r="AA74" s="161">
        <f>IF('mini - salto 3'!S81="",0,'mini - salto 3'!S81)</f>
        <v>0</v>
      </c>
      <c r="AB74" s="161">
        <f>IF('mini - salto 3'!AA81="",0,'mini - salto 3'!AA81)</f>
        <v>0</v>
      </c>
      <c r="AC74" s="305">
        <f t="shared" si="74"/>
        <v>0</v>
      </c>
      <c r="AD74" s="305">
        <f t="shared" si="52"/>
        <v>0</v>
      </c>
      <c r="AE74" s="161">
        <f>IF(tapete!S81="",0,tapete!S81)</f>
        <v>0</v>
      </c>
      <c r="AF74" s="161">
        <f>IF(tapete!T81="",0,tapete!T81)</f>
        <v>0</v>
      </c>
      <c r="AG74" s="161" t="str">
        <f>IFERROR((IF(B74=0,"",IF(OR(E74="pct",E74="pctn",E74="pctt",E74="pctm"),('mini - salto 1'!AF81+'mini - salto 2'!AF81+'mini - salto 3'!AF81)/3+AB74+T74+X74,""))),0)</f>
        <v/>
      </c>
      <c r="AH74" s="307" t="str">
        <f t="shared" si="53"/>
        <v/>
      </c>
      <c r="AI74" s="468" t="str">
        <f t="shared" si="75"/>
        <v/>
      </c>
      <c r="AJ74" s="469" t="str">
        <f>IFERROR(RANK(AI74,$AI$7:AI74,1),"")</f>
        <v/>
      </c>
      <c r="AK74" s="468" t="str">
        <f t="shared" si="76"/>
        <v/>
      </c>
      <c r="AL74" s="469" t="str">
        <f>IFERROR(RANK(AK74,$AK$7:AK74,1),"")</f>
        <v/>
      </c>
      <c r="AM74" s="307" t="str">
        <f t="shared" si="54"/>
        <v/>
      </c>
      <c r="AN74" s="468" t="str">
        <f t="shared" si="77"/>
        <v/>
      </c>
      <c r="AO74" s="469" t="str">
        <f>IFERROR(RANK(AN74,$AN$7:AN74,1),"")</f>
        <v/>
      </c>
      <c r="AP74" s="468" t="str">
        <f t="shared" si="78"/>
        <v/>
      </c>
      <c r="AQ74" s="469" t="str">
        <f>IFERROR(RANK(AP74,$AP$7:AP74,1),"")</f>
        <v/>
      </c>
      <c r="AR74" s="308" t="str">
        <f t="shared" si="55"/>
        <v/>
      </c>
      <c r="AS74" s="468" t="str">
        <f t="shared" si="79"/>
        <v/>
      </c>
      <c r="AT74" s="469" t="str">
        <f>IFERROR(RANK(AS74,$AS$7:AS74,1),"")</f>
        <v/>
      </c>
      <c r="AU74" s="468" t="str">
        <f t="shared" si="80"/>
        <v/>
      </c>
      <c r="AV74" s="469" t="str">
        <f>IFERROR(RANK(AU74,$AU$7:AU74,1),"")</f>
        <v/>
      </c>
      <c r="AW74" s="115" t="str">
        <f t="shared" si="56"/>
        <v/>
      </c>
      <c r="AX74" s="466"/>
      <c r="AY74" s="303"/>
      <c r="AZ74" s="303">
        <f t="shared" si="57"/>
        <v>0</v>
      </c>
      <c r="BA74" s="306">
        <f t="shared" si="58"/>
        <v>0</v>
      </c>
      <c r="BB74" s="117">
        <f t="shared" si="59"/>
        <v>0</v>
      </c>
      <c r="BD74" s="117"/>
      <c r="BE74" s="117"/>
      <c r="BF74" s="117"/>
      <c r="BH74" s="162">
        <f t="shared" si="60"/>
        <v>1</v>
      </c>
      <c r="BI74" s="162">
        <f t="shared" si="81"/>
        <v>0</v>
      </c>
      <c r="BJ74" s="162">
        <f t="shared" si="61"/>
        <v>0</v>
      </c>
      <c r="BK74" s="162">
        <f t="shared" si="62"/>
        <v>0</v>
      </c>
      <c r="BL74" s="163">
        <f t="shared" si="63"/>
        <v>0</v>
      </c>
      <c r="BM74" s="163">
        <f t="shared" si="64"/>
        <v>0</v>
      </c>
      <c r="BN74" s="163">
        <f t="shared" si="65"/>
        <v>0</v>
      </c>
      <c r="BO74" s="163">
        <f t="shared" si="66"/>
        <v>0</v>
      </c>
      <c r="BP74" s="163">
        <f t="shared" si="67"/>
        <v>0</v>
      </c>
      <c r="BQ74" s="163">
        <f t="shared" si="68"/>
        <v>0</v>
      </c>
    </row>
    <row r="75" spans="1:69" ht="27" customHeight="1" x14ac:dyDescent="0.3">
      <c r="A75" s="160">
        <f>'ordem de passagem'!C78</f>
        <v>0</v>
      </c>
      <c r="B75" s="160">
        <f>'ordem de passagem'!D78</f>
        <v>0</v>
      </c>
      <c r="C75" s="160">
        <f>'ordem de passagem'!E78</f>
        <v>0</v>
      </c>
      <c r="D75" s="160">
        <f>'ordem de passagem'!F78</f>
        <v>0</v>
      </c>
      <c r="E75" s="160">
        <f>'ordem de passagem'!H78</f>
        <v>0</v>
      </c>
      <c r="F75" s="160" t="str">
        <f t="shared" si="82"/>
        <v/>
      </c>
      <c r="G75" s="160" t="str">
        <f t="shared" si="69"/>
        <v/>
      </c>
      <c r="H75" s="160" t="str">
        <f t="shared" si="70"/>
        <v/>
      </c>
      <c r="I75" s="160" t="str">
        <f t="shared" si="71"/>
        <v/>
      </c>
      <c r="J75" s="160">
        <f>'ordem de passagem'!G78</f>
        <v>0</v>
      </c>
      <c r="K75" s="160">
        <f>'ordem de passagem'!I78</f>
        <v>0</v>
      </c>
      <c r="L75" s="161">
        <f>IF('mini - salto 1'!AD82="",0,'mini - salto 1'!AD82)</f>
        <v>0</v>
      </c>
      <c r="M75" s="161">
        <f>IF('mini - salto 2'!AD82="",0,'mini - salto 2'!AD82)</f>
        <v>0</v>
      </c>
      <c r="N75" s="161">
        <f>IF('mini - salto 3'!AD82="",0,'mini - salto 3'!AD82)</f>
        <v>0</v>
      </c>
      <c r="O75" s="161">
        <f>IF(tapete!X82="",0,tapete!X82)</f>
        <v>0</v>
      </c>
      <c r="P75" s="161">
        <f t="shared" si="48"/>
        <v>0</v>
      </c>
      <c r="Q75" s="161">
        <f t="shared" si="49"/>
        <v>0</v>
      </c>
      <c r="R75" s="161"/>
      <c r="S75" s="161">
        <f>IF('mini - salto 1'!S82="",0,'mini - salto 1'!S82)</f>
        <v>0</v>
      </c>
      <c r="T75" s="161">
        <f>IF('mini - salto 1'!AA82="",0,'mini - salto 1'!AA82)</f>
        <v>0</v>
      </c>
      <c r="U75" s="161">
        <f t="shared" si="72"/>
        <v>0</v>
      </c>
      <c r="V75" s="161">
        <f t="shared" si="50"/>
        <v>0</v>
      </c>
      <c r="W75" s="294">
        <f>IF('mini - salto 2'!S82="",0,'mini - salto 2'!S82)</f>
        <v>0</v>
      </c>
      <c r="X75" s="161">
        <f>IF('mini - salto 2'!AA82="",0,'mini - salto 2'!AA82)</f>
        <v>0</v>
      </c>
      <c r="Y75" s="161">
        <f t="shared" si="73"/>
        <v>0</v>
      </c>
      <c r="Z75" s="161">
        <f t="shared" si="51"/>
        <v>0</v>
      </c>
      <c r="AA75" s="161">
        <f>IF('mini - salto 3'!S82="",0,'mini - salto 3'!S82)</f>
        <v>0</v>
      </c>
      <c r="AB75" s="161">
        <f>IF('mini - salto 3'!AA82="",0,'mini - salto 3'!AA82)</f>
        <v>0</v>
      </c>
      <c r="AC75" s="305">
        <f t="shared" si="74"/>
        <v>0</v>
      </c>
      <c r="AD75" s="305">
        <f t="shared" si="52"/>
        <v>0</v>
      </c>
      <c r="AE75" s="161">
        <f>IF(tapete!S82="",0,tapete!S82)</f>
        <v>0</v>
      </c>
      <c r="AF75" s="161">
        <f>IF(tapete!T82="",0,tapete!T82)</f>
        <v>0</v>
      </c>
      <c r="AG75" s="161" t="str">
        <f>IFERROR((IF(B75=0,"",IF(OR(E75="pct",E75="pctn",E75="pctt",E75="pctm"),('mini - salto 1'!AF82+'mini - salto 2'!AF82+'mini - salto 3'!AF82)/3+AB75+T75+X75,""))),0)</f>
        <v/>
      </c>
      <c r="AH75" s="307" t="str">
        <f t="shared" si="53"/>
        <v/>
      </c>
      <c r="AI75" s="468" t="str">
        <f t="shared" si="75"/>
        <v/>
      </c>
      <c r="AJ75" s="469" t="str">
        <f>IFERROR(RANK(AI75,$AI$7:AI75,1),"")</f>
        <v/>
      </c>
      <c r="AK75" s="468" t="str">
        <f t="shared" si="76"/>
        <v/>
      </c>
      <c r="AL75" s="469" t="str">
        <f>IFERROR(RANK(AK75,$AK$7:AK75,1),"")</f>
        <v/>
      </c>
      <c r="AM75" s="307" t="str">
        <f t="shared" si="54"/>
        <v/>
      </c>
      <c r="AN75" s="468" t="str">
        <f t="shared" si="77"/>
        <v/>
      </c>
      <c r="AO75" s="469" t="str">
        <f>IFERROR(RANK(AN75,$AN$7:AN75,1),"")</f>
        <v/>
      </c>
      <c r="AP75" s="468" t="str">
        <f t="shared" si="78"/>
        <v/>
      </c>
      <c r="AQ75" s="469" t="str">
        <f>IFERROR(RANK(AP75,$AP$7:AP75,1),"")</f>
        <v/>
      </c>
      <c r="AR75" s="308" t="str">
        <f t="shared" si="55"/>
        <v/>
      </c>
      <c r="AS75" s="468" t="str">
        <f t="shared" si="79"/>
        <v/>
      </c>
      <c r="AT75" s="469" t="str">
        <f>IFERROR(RANK(AS75,$AS$7:AS75,1),"")</f>
        <v/>
      </c>
      <c r="AU75" s="468" t="str">
        <f t="shared" si="80"/>
        <v/>
      </c>
      <c r="AV75" s="469" t="str">
        <f>IFERROR(RANK(AU75,$AU$7:AU75,1),"")</f>
        <v/>
      </c>
      <c r="AW75" s="115" t="str">
        <f t="shared" si="56"/>
        <v/>
      </c>
      <c r="AX75" s="466"/>
      <c r="AY75" s="303"/>
      <c r="AZ75" s="303">
        <f t="shared" si="57"/>
        <v>0</v>
      </c>
      <c r="BA75" s="306">
        <f t="shared" si="58"/>
        <v>0</v>
      </c>
      <c r="BB75" s="117">
        <f t="shared" si="59"/>
        <v>0</v>
      </c>
      <c r="BD75" s="117"/>
      <c r="BE75" s="117"/>
      <c r="BF75" s="117"/>
      <c r="BH75" s="162">
        <f t="shared" si="60"/>
        <v>1</v>
      </c>
      <c r="BI75" s="162">
        <f t="shared" si="81"/>
        <v>0</v>
      </c>
      <c r="BJ75" s="162">
        <f t="shared" si="61"/>
        <v>0</v>
      </c>
      <c r="BK75" s="162">
        <f t="shared" si="62"/>
        <v>0</v>
      </c>
      <c r="BL75" s="163">
        <f t="shared" si="63"/>
        <v>0</v>
      </c>
      <c r="BM75" s="163">
        <f t="shared" si="64"/>
        <v>0</v>
      </c>
      <c r="BN75" s="163">
        <f t="shared" si="65"/>
        <v>0</v>
      </c>
      <c r="BO75" s="163">
        <f t="shared" si="66"/>
        <v>0</v>
      </c>
      <c r="BP75" s="163">
        <f t="shared" si="67"/>
        <v>0</v>
      </c>
      <c r="BQ75" s="163">
        <f t="shared" si="68"/>
        <v>0</v>
      </c>
    </row>
    <row r="76" spans="1:69" ht="27" customHeight="1" x14ac:dyDescent="0.3">
      <c r="A76" s="160">
        <f>'ordem de passagem'!C79</f>
        <v>0</v>
      </c>
      <c r="B76" s="160">
        <f>'ordem de passagem'!D79</f>
        <v>0</v>
      </c>
      <c r="C76" s="160">
        <f>'ordem de passagem'!E79</f>
        <v>0</v>
      </c>
      <c r="D76" s="160">
        <f>'ordem de passagem'!F79</f>
        <v>0</v>
      </c>
      <c r="E76" s="160">
        <f>'ordem de passagem'!H79</f>
        <v>0</v>
      </c>
      <c r="F76" s="160" t="str">
        <f t="shared" si="82"/>
        <v/>
      </c>
      <c r="G76" s="160" t="str">
        <f t="shared" si="69"/>
        <v/>
      </c>
      <c r="H76" s="160" t="str">
        <f t="shared" si="70"/>
        <v/>
      </c>
      <c r="I76" s="160" t="str">
        <f t="shared" si="71"/>
        <v/>
      </c>
      <c r="J76" s="160">
        <f>'ordem de passagem'!G79</f>
        <v>0</v>
      </c>
      <c r="K76" s="160">
        <f>'ordem de passagem'!I79</f>
        <v>0</v>
      </c>
      <c r="L76" s="161">
        <f>IF('mini - salto 1'!AD83="",0,'mini - salto 1'!AD83)</f>
        <v>0</v>
      </c>
      <c r="M76" s="161">
        <f>IF('mini - salto 2'!AD83="",0,'mini - salto 2'!AD83)</f>
        <v>0</v>
      </c>
      <c r="N76" s="161">
        <f>IF('mini - salto 3'!AD83="",0,'mini - salto 3'!AD83)</f>
        <v>0</v>
      </c>
      <c r="O76" s="161">
        <f>IF(tapete!X83="",0,tapete!X83)</f>
        <v>0</v>
      </c>
      <c r="P76" s="161">
        <f t="shared" si="48"/>
        <v>0</v>
      </c>
      <c r="Q76" s="161">
        <f t="shared" si="49"/>
        <v>0</v>
      </c>
      <c r="R76" s="161"/>
      <c r="S76" s="161">
        <f>IF('mini - salto 1'!S83="",0,'mini - salto 1'!S83)</f>
        <v>0</v>
      </c>
      <c r="T76" s="161">
        <f>IF('mini - salto 1'!AA83="",0,'mini - salto 1'!AA83)</f>
        <v>0</v>
      </c>
      <c r="U76" s="161">
        <f t="shared" si="72"/>
        <v>0</v>
      </c>
      <c r="V76" s="161">
        <f t="shared" si="50"/>
        <v>0</v>
      </c>
      <c r="W76" s="294">
        <f>IF('mini - salto 2'!S83="",0,'mini - salto 2'!S83)</f>
        <v>0</v>
      </c>
      <c r="X76" s="161">
        <f>IF('mini - salto 2'!AA83="",0,'mini - salto 2'!AA83)</f>
        <v>0</v>
      </c>
      <c r="Y76" s="161">
        <f t="shared" si="73"/>
        <v>0</v>
      </c>
      <c r="Z76" s="161">
        <f t="shared" si="51"/>
        <v>0</v>
      </c>
      <c r="AA76" s="161">
        <f>IF('mini - salto 3'!S83="",0,'mini - salto 3'!S83)</f>
        <v>0</v>
      </c>
      <c r="AB76" s="161">
        <f>IF('mini - salto 3'!AA83="",0,'mini - salto 3'!AA83)</f>
        <v>0</v>
      </c>
      <c r="AC76" s="305">
        <f t="shared" si="74"/>
        <v>0</v>
      </c>
      <c r="AD76" s="305">
        <f t="shared" si="52"/>
        <v>0</v>
      </c>
      <c r="AE76" s="161">
        <f>IF(tapete!S83="",0,tapete!S83)</f>
        <v>0</v>
      </c>
      <c r="AF76" s="161">
        <f>IF(tapete!T83="",0,tapete!T83)</f>
        <v>0</v>
      </c>
      <c r="AG76" s="161" t="str">
        <f>IFERROR((IF(B76=0,"",IF(OR(E76="pct",E76="pctn",E76="pctt",E76="pctm"),('mini - salto 1'!AF83+'mini - salto 2'!AF83+'mini - salto 3'!AF83)/3+AB76+T76+X76,""))),0)</f>
        <v/>
      </c>
      <c r="AH76" s="307" t="str">
        <f t="shared" si="53"/>
        <v/>
      </c>
      <c r="AI76" s="468" t="str">
        <f t="shared" si="75"/>
        <v/>
      </c>
      <c r="AJ76" s="469" t="str">
        <f>IFERROR(RANK(AI76,$AI$7:AI76,1),"")</f>
        <v/>
      </c>
      <c r="AK76" s="468" t="str">
        <f t="shared" si="76"/>
        <v/>
      </c>
      <c r="AL76" s="469" t="str">
        <f>IFERROR(RANK(AK76,$AK$7:AK76,1),"")</f>
        <v/>
      </c>
      <c r="AM76" s="307" t="str">
        <f t="shared" si="54"/>
        <v/>
      </c>
      <c r="AN76" s="468" t="str">
        <f t="shared" si="77"/>
        <v/>
      </c>
      <c r="AO76" s="469" t="str">
        <f>IFERROR(RANK(AN76,$AN$7:AN76,1),"")</f>
        <v/>
      </c>
      <c r="AP76" s="468" t="str">
        <f t="shared" si="78"/>
        <v/>
      </c>
      <c r="AQ76" s="469" t="str">
        <f>IFERROR(RANK(AP76,$AP$7:AP76,1),"")</f>
        <v/>
      </c>
      <c r="AR76" s="308" t="str">
        <f t="shared" si="55"/>
        <v/>
      </c>
      <c r="AS76" s="468" t="str">
        <f t="shared" si="79"/>
        <v/>
      </c>
      <c r="AT76" s="469" t="str">
        <f>IFERROR(RANK(AS76,$AS$7:AS76,1),"")</f>
        <v/>
      </c>
      <c r="AU76" s="468" t="str">
        <f t="shared" si="80"/>
        <v/>
      </c>
      <c r="AV76" s="469" t="str">
        <f>IFERROR(RANK(AU76,$AU$7:AU76,1),"")</f>
        <v/>
      </c>
      <c r="AW76" s="115" t="str">
        <f t="shared" si="56"/>
        <v/>
      </c>
      <c r="AX76" s="466"/>
      <c r="AY76" s="303"/>
      <c r="AZ76" s="303">
        <f t="shared" si="57"/>
        <v>0</v>
      </c>
      <c r="BA76" s="306">
        <f t="shared" si="58"/>
        <v>0</v>
      </c>
      <c r="BB76" s="117">
        <f t="shared" si="59"/>
        <v>0</v>
      </c>
      <c r="BD76" s="117"/>
      <c r="BE76" s="117"/>
      <c r="BF76" s="117"/>
      <c r="BH76" s="162">
        <f t="shared" si="60"/>
        <v>1</v>
      </c>
      <c r="BI76" s="162">
        <f t="shared" si="81"/>
        <v>0</v>
      </c>
      <c r="BJ76" s="162">
        <f t="shared" si="61"/>
        <v>0</v>
      </c>
      <c r="BK76" s="162">
        <f t="shared" si="62"/>
        <v>0</v>
      </c>
      <c r="BL76" s="163">
        <f t="shared" si="63"/>
        <v>0</v>
      </c>
      <c r="BM76" s="163">
        <f t="shared" si="64"/>
        <v>0</v>
      </c>
      <c r="BN76" s="163">
        <f t="shared" si="65"/>
        <v>0</v>
      </c>
      <c r="BO76" s="163">
        <f t="shared" si="66"/>
        <v>0</v>
      </c>
      <c r="BP76" s="163">
        <f t="shared" si="67"/>
        <v>0</v>
      </c>
      <c r="BQ76" s="163">
        <f t="shared" si="68"/>
        <v>0</v>
      </c>
    </row>
    <row r="77" spans="1:69" ht="27" customHeight="1" x14ac:dyDescent="0.3">
      <c r="A77" s="160">
        <f>'ordem de passagem'!C80</f>
        <v>0</v>
      </c>
      <c r="B77" s="160">
        <f>'ordem de passagem'!D80</f>
        <v>0</v>
      </c>
      <c r="C77" s="160">
        <f>'ordem de passagem'!E80</f>
        <v>0</v>
      </c>
      <c r="D77" s="160">
        <f>'ordem de passagem'!F80</f>
        <v>0</v>
      </c>
      <c r="E77" s="160">
        <f>'ordem de passagem'!H80</f>
        <v>0</v>
      </c>
      <c r="F77" s="160" t="str">
        <f t="shared" si="82"/>
        <v/>
      </c>
      <c r="G77" s="160" t="str">
        <f t="shared" si="69"/>
        <v/>
      </c>
      <c r="H77" s="160" t="str">
        <f t="shared" si="70"/>
        <v/>
      </c>
      <c r="I77" s="160" t="str">
        <f t="shared" si="71"/>
        <v/>
      </c>
      <c r="J77" s="160">
        <f>'ordem de passagem'!G80</f>
        <v>0</v>
      </c>
      <c r="K77" s="160">
        <f>'ordem de passagem'!I80</f>
        <v>0</v>
      </c>
      <c r="L77" s="161">
        <f>IF('mini - salto 1'!AD84="",0,'mini - salto 1'!AD84)</f>
        <v>0</v>
      </c>
      <c r="M77" s="161">
        <f>IF('mini - salto 2'!AD84="",0,'mini - salto 2'!AD84)</f>
        <v>0</v>
      </c>
      <c r="N77" s="161">
        <f>IF('mini - salto 3'!AD84="",0,'mini - salto 3'!AD84)</f>
        <v>0</v>
      </c>
      <c r="O77" s="161">
        <f>IF(tapete!X84="",0,tapete!X84)</f>
        <v>0</v>
      </c>
      <c r="P77" s="161">
        <f t="shared" si="48"/>
        <v>0</v>
      </c>
      <c r="Q77" s="161">
        <f t="shared" si="49"/>
        <v>0</v>
      </c>
      <c r="R77" s="161"/>
      <c r="S77" s="161">
        <f>IF('mini - salto 1'!S84="",0,'mini - salto 1'!S84)</f>
        <v>0</v>
      </c>
      <c r="T77" s="161">
        <f>IF('mini - salto 1'!AA84="",0,'mini - salto 1'!AA84)</f>
        <v>0</v>
      </c>
      <c r="U77" s="161">
        <f t="shared" si="72"/>
        <v>0</v>
      </c>
      <c r="V77" s="161">
        <f t="shared" si="50"/>
        <v>0</v>
      </c>
      <c r="W77" s="294">
        <f>IF('mini - salto 2'!S84="",0,'mini - salto 2'!S84)</f>
        <v>0</v>
      </c>
      <c r="X77" s="161">
        <f>IF('mini - salto 2'!AA84="",0,'mini - salto 2'!AA84)</f>
        <v>0</v>
      </c>
      <c r="Y77" s="161">
        <f t="shared" si="73"/>
        <v>0</v>
      </c>
      <c r="Z77" s="161">
        <f t="shared" si="51"/>
        <v>0</v>
      </c>
      <c r="AA77" s="161">
        <f>IF('mini - salto 3'!S84="",0,'mini - salto 3'!S84)</f>
        <v>0</v>
      </c>
      <c r="AB77" s="161">
        <f>IF('mini - salto 3'!AA84="",0,'mini - salto 3'!AA84)</f>
        <v>0</v>
      </c>
      <c r="AC77" s="305">
        <f t="shared" si="74"/>
        <v>0</v>
      </c>
      <c r="AD77" s="305">
        <f t="shared" si="52"/>
        <v>0</v>
      </c>
      <c r="AE77" s="161">
        <f>IF(tapete!S84="",0,tapete!S84)</f>
        <v>0</v>
      </c>
      <c r="AF77" s="161">
        <f>IF(tapete!T84="",0,tapete!T84)</f>
        <v>0</v>
      </c>
      <c r="AG77" s="161" t="str">
        <f>IFERROR((IF(B77=0,"",IF(OR(E77="pct",E77="pctn",E77="pctt",E77="pctm"),('mini - salto 1'!AF84+'mini - salto 2'!AF84+'mini - salto 3'!AF84)/3+AB77+T77+X77,""))),0)</f>
        <v/>
      </c>
      <c r="AH77" s="307" t="str">
        <f t="shared" si="53"/>
        <v/>
      </c>
      <c r="AI77" s="468" t="str">
        <f t="shared" si="75"/>
        <v/>
      </c>
      <c r="AJ77" s="469" t="str">
        <f>IFERROR(RANK(AI77,$AI$7:AI77,1),"")</f>
        <v/>
      </c>
      <c r="AK77" s="468" t="str">
        <f t="shared" si="76"/>
        <v/>
      </c>
      <c r="AL77" s="469" t="str">
        <f>IFERROR(RANK(AK77,$AK$7:AK77,1),"")</f>
        <v/>
      </c>
      <c r="AM77" s="307" t="str">
        <f t="shared" si="54"/>
        <v/>
      </c>
      <c r="AN77" s="468" t="str">
        <f t="shared" si="77"/>
        <v/>
      </c>
      <c r="AO77" s="469" t="str">
        <f>IFERROR(RANK(AN77,$AN$7:AN77,1),"")</f>
        <v/>
      </c>
      <c r="AP77" s="468" t="str">
        <f t="shared" si="78"/>
        <v/>
      </c>
      <c r="AQ77" s="469" t="str">
        <f>IFERROR(RANK(AP77,$AP$7:AP77,1),"")</f>
        <v/>
      </c>
      <c r="AR77" s="308" t="str">
        <f t="shared" si="55"/>
        <v/>
      </c>
      <c r="AS77" s="468" t="str">
        <f t="shared" si="79"/>
        <v/>
      </c>
      <c r="AT77" s="469" t="str">
        <f>IFERROR(RANK(AS77,$AS$7:AS77,1),"")</f>
        <v/>
      </c>
      <c r="AU77" s="468" t="str">
        <f t="shared" si="80"/>
        <v/>
      </c>
      <c r="AV77" s="469" t="str">
        <f>IFERROR(RANK(AU77,$AU$7:AU77,1),"")</f>
        <v/>
      </c>
      <c r="AW77" s="115" t="str">
        <f t="shared" si="56"/>
        <v/>
      </c>
      <c r="AX77" s="466"/>
      <c r="AY77" s="303"/>
      <c r="AZ77" s="303">
        <f t="shared" si="57"/>
        <v>0</v>
      </c>
      <c r="BA77" s="306">
        <f t="shared" si="58"/>
        <v>0</v>
      </c>
      <c r="BB77" s="117">
        <f t="shared" si="59"/>
        <v>0</v>
      </c>
      <c r="BD77" s="117"/>
      <c r="BE77" s="117"/>
      <c r="BF77" s="117"/>
      <c r="BH77" s="162">
        <f t="shared" si="60"/>
        <v>1</v>
      </c>
      <c r="BI77" s="162">
        <f t="shared" si="81"/>
        <v>0</v>
      </c>
      <c r="BJ77" s="162">
        <f t="shared" si="61"/>
        <v>0</v>
      </c>
      <c r="BK77" s="162">
        <f t="shared" si="62"/>
        <v>0</v>
      </c>
      <c r="BL77" s="163">
        <f t="shared" si="63"/>
        <v>0</v>
      </c>
      <c r="BM77" s="163">
        <f t="shared" si="64"/>
        <v>0</v>
      </c>
      <c r="BN77" s="163">
        <f t="shared" si="65"/>
        <v>0</v>
      </c>
      <c r="BO77" s="163">
        <f t="shared" si="66"/>
        <v>0</v>
      </c>
      <c r="BP77" s="163">
        <f t="shared" si="67"/>
        <v>0</v>
      </c>
      <c r="BQ77" s="163">
        <f t="shared" si="68"/>
        <v>0</v>
      </c>
    </row>
    <row r="78" spans="1:69" ht="27" customHeight="1" x14ac:dyDescent="0.3">
      <c r="A78" s="160">
        <f>'ordem de passagem'!C81</f>
        <v>0</v>
      </c>
      <c r="B78" s="160">
        <f>'ordem de passagem'!D81</f>
        <v>0</v>
      </c>
      <c r="C78" s="160">
        <f>'ordem de passagem'!E81</f>
        <v>0</v>
      </c>
      <c r="D78" s="160">
        <f>'ordem de passagem'!F81</f>
        <v>0</v>
      </c>
      <c r="E78" s="160">
        <f>'ordem de passagem'!H81</f>
        <v>0</v>
      </c>
      <c r="F78" s="160" t="str">
        <f t="shared" si="82"/>
        <v/>
      </c>
      <c r="G78" s="160" t="str">
        <f t="shared" si="69"/>
        <v/>
      </c>
      <c r="H78" s="160" t="str">
        <f t="shared" si="70"/>
        <v/>
      </c>
      <c r="I78" s="160" t="str">
        <f t="shared" si="71"/>
        <v/>
      </c>
      <c r="J78" s="160">
        <f>'ordem de passagem'!G81</f>
        <v>0</v>
      </c>
      <c r="K78" s="160">
        <f>'ordem de passagem'!I81</f>
        <v>0</v>
      </c>
      <c r="L78" s="161">
        <f>IF('mini - salto 1'!AD85="",0,'mini - salto 1'!AD85)</f>
        <v>0</v>
      </c>
      <c r="M78" s="161">
        <f>IF('mini - salto 2'!AD85="",0,'mini - salto 2'!AD85)</f>
        <v>0</v>
      </c>
      <c r="N78" s="161">
        <f>IF('mini - salto 3'!AD85="",0,'mini - salto 3'!AD85)</f>
        <v>0</v>
      </c>
      <c r="O78" s="161">
        <f>IF(tapete!X85="",0,tapete!X85)</f>
        <v>0</v>
      </c>
      <c r="P78" s="161">
        <f t="shared" si="48"/>
        <v>0</v>
      </c>
      <c r="Q78" s="161">
        <f t="shared" si="49"/>
        <v>0</v>
      </c>
      <c r="R78" s="161"/>
      <c r="S78" s="161">
        <f>IF('mini - salto 1'!S85="",0,'mini - salto 1'!S85)</f>
        <v>0</v>
      </c>
      <c r="T78" s="161">
        <f>IF('mini - salto 1'!AA85="",0,'mini - salto 1'!AA85)</f>
        <v>0</v>
      </c>
      <c r="U78" s="161">
        <f t="shared" si="72"/>
        <v>0</v>
      </c>
      <c r="V78" s="161">
        <f t="shared" si="50"/>
        <v>0</v>
      </c>
      <c r="W78" s="294">
        <f>IF('mini - salto 2'!S85="",0,'mini - salto 2'!S85)</f>
        <v>0</v>
      </c>
      <c r="X78" s="161">
        <f>IF('mini - salto 2'!AA85="",0,'mini - salto 2'!AA85)</f>
        <v>0</v>
      </c>
      <c r="Y78" s="161">
        <f t="shared" si="73"/>
        <v>0</v>
      </c>
      <c r="Z78" s="161">
        <f t="shared" si="51"/>
        <v>0</v>
      </c>
      <c r="AA78" s="161">
        <f>IF('mini - salto 3'!S85="",0,'mini - salto 3'!S85)</f>
        <v>0</v>
      </c>
      <c r="AB78" s="161">
        <f>IF('mini - salto 3'!AA85="",0,'mini - salto 3'!AA85)</f>
        <v>0</v>
      </c>
      <c r="AC78" s="305">
        <f t="shared" si="74"/>
        <v>0</v>
      </c>
      <c r="AD78" s="305">
        <f t="shared" si="52"/>
        <v>0</v>
      </c>
      <c r="AE78" s="161">
        <f>IF(tapete!S85="",0,tapete!S85)</f>
        <v>0</v>
      </c>
      <c r="AF78" s="161">
        <f>IF(tapete!T85="",0,tapete!T85)</f>
        <v>0</v>
      </c>
      <c r="AG78" s="161" t="str">
        <f>IFERROR((IF(B78=0,"",IF(OR(E78="pct",E78="pctn",E78="pctt",E78="pctm"),('mini - salto 1'!AF85+'mini - salto 2'!AF85+'mini - salto 3'!AF85)/3+AB78+T78+X78,""))),0)</f>
        <v/>
      </c>
      <c r="AH78" s="307" t="str">
        <f t="shared" si="53"/>
        <v/>
      </c>
      <c r="AI78" s="468" t="str">
        <f t="shared" si="75"/>
        <v/>
      </c>
      <c r="AJ78" s="469" t="str">
        <f>IFERROR(RANK(AI78,$AI$7:AI78,1),"")</f>
        <v/>
      </c>
      <c r="AK78" s="468" t="str">
        <f t="shared" si="76"/>
        <v/>
      </c>
      <c r="AL78" s="469" t="str">
        <f>IFERROR(RANK(AK78,$AK$7:AK78,1),"")</f>
        <v/>
      </c>
      <c r="AM78" s="307" t="str">
        <f t="shared" si="54"/>
        <v/>
      </c>
      <c r="AN78" s="468" t="str">
        <f t="shared" si="77"/>
        <v/>
      </c>
      <c r="AO78" s="469" t="str">
        <f>IFERROR(RANK(AN78,$AN$7:AN78,1),"")</f>
        <v/>
      </c>
      <c r="AP78" s="468" t="str">
        <f t="shared" si="78"/>
        <v/>
      </c>
      <c r="AQ78" s="469" t="str">
        <f>IFERROR(RANK(AP78,$AP$7:AP78,1),"")</f>
        <v/>
      </c>
      <c r="AR78" s="308" t="str">
        <f t="shared" si="55"/>
        <v/>
      </c>
      <c r="AS78" s="468" t="str">
        <f t="shared" si="79"/>
        <v/>
      </c>
      <c r="AT78" s="469" t="str">
        <f>IFERROR(RANK(AS78,$AS$7:AS78,1),"")</f>
        <v/>
      </c>
      <c r="AU78" s="468" t="str">
        <f t="shared" si="80"/>
        <v/>
      </c>
      <c r="AV78" s="469" t="str">
        <f>IFERROR(RANK(AU78,$AU$7:AU78,1),"")</f>
        <v/>
      </c>
      <c r="AW78" s="115" t="str">
        <f t="shared" si="56"/>
        <v/>
      </c>
      <c r="AX78" s="466"/>
      <c r="AY78" s="303"/>
      <c r="AZ78" s="303">
        <f t="shared" si="57"/>
        <v>0</v>
      </c>
      <c r="BA78" s="306">
        <f t="shared" si="58"/>
        <v>0</v>
      </c>
      <c r="BB78" s="117">
        <f t="shared" si="59"/>
        <v>0</v>
      </c>
      <c r="BD78" s="117"/>
      <c r="BE78" s="117"/>
      <c r="BF78" s="117"/>
      <c r="BH78" s="162">
        <f t="shared" si="60"/>
        <v>1</v>
      </c>
      <c r="BI78" s="162">
        <f t="shared" si="81"/>
        <v>0</v>
      </c>
      <c r="BJ78" s="162">
        <f t="shared" si="61"/>
        <v>0</v>
      </c>
      <c r="BK78" s="162">
        <f t="shared" si="62"/>
        <v>0</v>
      </c>
      <c r="BL78" s="163">
        <f t="shared" si="63"/>
        <v>0</v>
      </c>
      <c r="BM78" s="163">
        <f t="shared" si="64"/>
        <v>0</v>
      </c>
      <c r="BN78" s="163">
        <f t="shared" si="65"/>
        <v>0</v>
      </c>
      <c r="BO78" s="163">
        <f t="shared" si="66"/>
        <v>0</v>
      </c>
      <c r="BP78" s="163">
        <f t="shared" si="67"/>
        <v>0</v>
      </c>
      <c r="BQ78" s="163">
        <f t="shared" si="68"/>
        <v>0</v>
      </c>
    </row>
    <row r="79" spans="1:69" ht="27" customHeight="1" x14ac:dyDescent="0.3">
      <c r="A79" s="160">
        <f>'ordem de passagem'!C82</f>
        <v>0</v>
      </c>
      <c r="B79" s="160">
        <f>'ordem de passagem'!D82</f>
        <v>0</v>
      </c>
      <c r="C79" s="160">
        <f>'ordem de passagem'!E82</f>
        <v>0</v>
      </c>
      <c r="D79" s="160">
        <f>'ordem de passagem'!F82</f>
        <v>0</v>
      </c>
      <c r="E79" s="160">
        <f>'ordem de passagem'!H82</f>
        <v>0</v>
      </c>
      <c r="F79" s="160" t="str">
        <f t="shared" si="82"/>
        <v/>
      </c>
      <c r="G79" s="160" t="str">
        <f t="shared" si="69"/>
        <v/>
      </c>
      <c r="H79" s="160" t="str">
        <f t="shared" si="70"/>
        <v/>
      </c>
      <c r="I79" s="160" t="str">
        <f t="shared" si="71"/>
        <v/>
      </c>
      <c r="J79" s="160">
        <f>'ordem de passagem'!G82</f>
        <v>0</v>
      </c>
      <c r="K79" s="160">
        <f>'ordem de passagem'!I82</f>
        <v>0</v>
      </c>
      <c r="L79" s="161">
        <f>IF('mini - salto 1'!AD86="",0,'mini - salto 1'!AD86)</f>
        <v>0</v>
      </c>
      <c r="M79" s="161">
        <f>IF('mini - salto 2'!AD86="",0,'mini - salto 2'!AD86)</f>
        <v>0</v>
      </c>
      <c r="N79" s="161">
        <f>IF('mini - salto 3'!AD86="",0,'mini - salto 3'!AD86)</f>
        <v>0</v>
      </c>
      <c r="O79" s="161">
        <f>IF(tapete!X86="",0,tapete!X86)</f>
        <v>0</v>
      </c>
      <c r="P79" s="161">
        <f t="shared" si="48"/>
        <v>0</v>
      </c>
      <c r="Q79" s="161">
        <f t="shared" si="49"/>
        <v>0</v>
      </c>
      <c r="R79" s="161"/>
      <c r="S79" s="161">
        <f>IF('mini - salto 1'!S86="",0,'mini - salto 1'!S86)</f>
        <v>0</v>
      </c>
      <c r="T79" s="161">
        <f>IF('mini - salto 1'!AA86="",0,'mini - salto 1'!AA86)</f>
        <v>0</v>
      </c>
      <c r="U79" s="161">
        <f t="shared" si="72"/>
        <v>0</v>
      </c>
      <c r="V79" s="161">
        <f t="shared" si="50"/>
        <v>0</v>
      </c>
      <c r="W79" s="294">
        <f>IF('mini - salto 2'!S86="",0,'mini - salto 2'!S86)</f>
        <v>0</v>
      </c>
      <c r="X79" s="161">
        <f>IF('mini - salto 2'!AA86="",0,'mini - salto 2'!AA86)</f>
        <v>0</v>
      </c>
      <c r="Y79" s="161">
        <f t="shared" si="73"/>
        <v>0</v>
      </c>
      <c r="Z79" s="161">
        <f t="shared" si="51"/>
        <v>0</v>
      </c>
      <c r="AA79" s="161">
        <f>IF('mini - salto 3'!S86="",0,'mini - salto 3'!S86)</f>
        <v>0</v>
      </c>
      <c r="AB79" s="161">
        <f>IF('mini - salto 3'!AA86="",0,'mini - salto 3'!AA86)</f>
        <v>0</v>
      </c>
      <c r="AC79" s="305">
        <f t="shared" si="74"/>
        <v>0</v>
      </c>
      <c r="AD79" s="305">
        <f t="shared" si="52"/>
        <v>0</v>
      </c>
      <c r="AE79" s="161">
        <f>IF(tapete!S86="",0,tapete!S86)</f>
        <v>0</v>
      </c>
      <c r="AF79" s="161">
        <f>IF(tapete!T86="",0,tapete!T86)</f>
        <v>0</v>
      </c>
      <c r="AG79" s="161" t="str">
        <f>IFERROR((IF(B79=0,"",IF(OR(E79="pct",E79="pctn",E79="pctt",E79="pctm"),('mini - salto 1'!AF86+'mini - salto 2'!AF86+'mini - salto 3'!AF86)/3+AB79+T79+X79,""))),0)</f>
        <v/>
      </c>
      <c r="AH79" s="307" t="str">
        <f t="shared" si="53"/>
        <v/>
      </c>
      <c r="AI79" s="468" t="str">
        <f t="shared" si="75"/>
        <v/>
      </c>
      <c r="AJ79" s="469" t="str">
        <f>IFERROR(RANK(AI79,$AI$7:AI79,1),"")</f>
        <v/>
      </c>
      <c r="AK79" s="468" t="str">
        <f t="shared" si="76"/>
        <v/>
      </c>
      <c r="AL79" s="469" t="str">
        <f>IFERROR(RANK(AK79,$AK$7:AK79,1),"")</f>
        <v/>
      </c>
      <c r="AM79" s="307" t="str">
        <f t="shared" si="54"/>
        <v/>
      </c>
      <c r="AN79" s="468" t="str">
        <f t="shared" si="77"/>
        <v/>
      </c>
      <c r="AO79" s="469" t="str">
        <f>IFERROR(RANK(AN79,$AN$7:AN79,1),"")</f>
        <v/>
      </c>
      <c r="AP79" s="468" t="str">
        <f t="shared" si="78"/>
        <v/>
      </c>
      <c r="AQ79" s="469" t="str">
        <f>IFERROR(RANK(AP79,$AP$7:AP79,1),"")</f>
        <v/>
      </c>
      <c r="AR79" s="308" t="str">
        <f t="shared" si="55"/>
        <v/>
      </c>
      <c r="AS79" s="468" t="str">
        <f t="shared" si="79"/>
        <v/>
      </c>
      <c r="AT79" s="469" t="str">
        <f>IFERROR(RANK(AS79,$AS$7:AS79,1),"")</f>
        <v/>
      </c>
      <c r="AU79" s="468" t="str">
        <f t="shared" si="80"/>
        <v/>
      </c>
      <c r="AV79" s="469" t="str">
        <f>IFERROR(RANK(AU79,$AU$7:AU79,1),"")</f>
        <v/>
      </c>
      <c r="AW79" s="115" t="str">
        <f t="shared" si="56"/>
        <v/>
      </c>
      <c r="AX79" s="466"/>
      <c r="AY79" s="303"/>
      <c r="AZ79" s="303">
        <f t="shared" si="57"/>
        <v>0</v>
      </c>
      <c r="BA79" s="306">
        <f t="shared" si="58"/>
        <v>0</v>
      </c>
      <c r="BB79" s="117">
        <f t="shared" si="59"/>
        <v>0</v>
      </c>
      <c r="BD79" s="117"/>
      <c r="BE79" s="117"/>
      <c r="BF79" s="117"/>
      <c r="BH79" s="162">
        <f t="shared" si="60"/>
        <v>1</v>
      </c>
      <c r="BI79" s="162">
        <f t="shared" si="81"/>
        <v>0</v>
      </c>
      <c r="BJ79" s="162">
        <f t="shared" si="61"/>
        <v>0</v>
      </c>
      <c r="BK79" s="162">
        <f t="shared" si="62"/>
        <v>0</v>
      </c>
      <c r="BL79" s="163">
        <f t="shared" si="63"/>
        <v>0</v>
      </c>
      <c r="BM79" s="163">
        <f t="shared" si="64"/>
        <v>0</v>
      </c>
      <c r="BN79" s="163">
        <f t="shared" si="65"/>
        <v>0</v>
      </c>
      <c r="BO79" s="163">
        <f t="shared" si="66"/>
        <v>0</v>
      </c>
      <c r="BP79" s="163">
        <f t="shared" si="67"/>
        <v>0</v>
      </c>
      <c r="BQ79" s="163">
        <f t="shared" si="68"/>
        <v>0</v>
      </c>
    </row>
    <row r="80" spans="1:69" ht="27" customHeight="1" x14ac:dyDescent="0.3">
      <c r="A80" s="160">
        <f>'ordem de passagem'!C83</f>
        <v>0</v>
      </c>
      <c r="B80" s="160">
        <f>'ordem de passagem'!D83</f>
        <v>0</v>
      </c>
      <c r="C80" s="160">
        <f>'ordem de passagem'!E83</f>
        <v>0</v>
      </c>
      <c r="D80" s="160">
        <f>'ordem de passagem'!F83</f>
        <v>0</v>
      </c>
      <c r="E80" s="160">
        <f>'ordem de passagem'!H83</f>
        <v>0</v>
      </c>
      <c r="F80" s="160" t="str">
        <f t="shared" si="82"/>
        <v/>
      </c>
      <c r="G80" s="160" t="str">
        <f t="shared" si="69"/>
        <v/>
      </c>
      <c r="H80" s="160" t="str">
        <f t="shared" si="70"/>
        <v/>
      </c>
      <c r="I80" s="160" t="str">
        <f t="shared" si="71"/>
        <v/>
      </c>
      <c r="J80" s="160">
        <f>'ordem de passagem'!G83</f>
        <v>0</v>
      </c>
      <c r="K80" s="160">
        <f>'ordem de passagem'!I83</f>
        <v>0</v>
      </c>
      <c r="L80" s="161">
        <f>IF('mini - salto 1'!AD87="",0,'mini - salto 1'!AD87)</f>
        <v>0</v>
      </c>
      <c r="M80" s="161">
        <f>IF('mini - salto 2'!AD87="",0,'mini - salto 2'!AD87)</f>
        <v>0</v>
      </c>
      <c r="N80" s="161">
        <f>IF('mini - salto 3'!AD87="",0,'mini - salto 3'!AD87)</f>
        <v>0</v>
      </c>
      <c r="O80" s="161">
        <f>IF(tapete!X87="",0,tapete!X87)</f>
        <v>0</v>
      </c>
      <c r="P80" s="161">
        <f t="shared" si="48"/>
        <v>0</v>
      </c>
      <c r="Q80" s="161">
        <f t="shared" si="49"/>
        <v>0</v>
      </c>
      <c r="R80" s="161"/>
      <c r="S80" s="161">
        <f>IF('mini - salto 1'!S87="",0,'mini - salto 1'!S87)</f>
        <v>0</v>
      </c>
      <c r="T80" s="161">
        <f>IF('mini - salto 1'!AA87="",0,'mini - salto 1'!AA87)</f>
        <v>0</v>
      </c>
      <c r="U80" s="161">
        <f t="shared" si="72"/>
        <v>0</v>
      </c>
      <c r="V80" s="161">
        <f t="shared" si="50"/>
        <v>0</v>
      </c>
      <c r="W80" s="294">
        <f>IF('mini - salto 2'!S87="",0,'mini - salto 2'!S87)</f>
        <v>0</v>
      </c>
      <c r="X80" s="161">
        <f>IF('mini - salto 2'!AA87="",0,'mini - salto 2'!AA87)</f>
        <v>0</v>
      </c>
      <c r="Y80" s="161">
        <f t="shared" si="73"/>
        <v>0</v>
      </c>
      <c r="Z80" s="161">
        <f t="shared" si="51"/>
        <v>0</v>
      </c>
      <c r="AA80" s="161">
        <f>IF('mini - salto 3'!S87="",0,'mini - salto 3'!S87)</f>
        <v>0</v>
      </c>
      <c r="AB80" s="161">
        <f>IF('mini - salto 3'!AA87="",0,'mini - salto 3'!AA87)</f>
        <v>0</v>
      </c>
      <c r="AC80" s="305">
        <f t="shared" si="74"/>
        <v>0</v>
      </c>
      <c r="AD80" s="305">
        <f t="shared" si="52"/>
        <v>0</v>
      </c>
      <c r="AE80" s="161">
        <f>IF(tapete!S87="",0,tapete!S87)</f>
        <v>0</v>
      </c>
      <c r="AF80" s="161">
        <f>IF(tapete!T87="",0,tapete!T87)</f>
        <v>0</v>
      </c>
      <c r="AG80" s="161" t="str">
        <f>IFERROR((IF(B80=0,"",IF(OR(E80="pct",E80="pctn",E80="pctt",E80="pctm"),('mini - salto 1'!AF87+'mini - salto 2'!AF87+'mini - salto 3'!AF87)/3+AB80+T80+X80,""))),0)</f>
        <v/>
      </c>
      <c r="AH80" s="307" t="str">
        <f t="shared" si="53"/>
        <v/>
      </c>
      <c r="AI80" s="468" t="str">
        <f t="shared" si="75"/>
        <v/>
      </c>
      <c r="AJ80" s="469" t="str">
        <f>IFERROR(RANK(AI80,$AI$7:AI80,1),"")</f>
        <v/>
      </c>
      <c r="AK80" s="468" t="str">
        <f t="shared" si="76"/>
        <v/>
      </c>
      <c r="AL80" s="469" t="str">
        <f>IFERROR(RANK(AK80,$AK$7:AK80,1),"")</f>
        <v/>
      </c>
      <c r="AM80" s="307" t="str">
        <f t="shared" si="54"/>
        <v/>
      </c>
      <c r="AN80" s="468" t="str">
        <f t="shared" si="77"/>
        <v/>
      </c>
      <c r="AO80" s="469" t="str">
        <f>IFERROR(RANK(AN80,$AN$7:AN80,1),"")</f>
        <v/>
      </c>
      <c r="AP80" s="468" t="str">
        <f t="shared" si="78"/>
        <v/>
      </c>
      <c r="AQ80" s="469" t="str">
        <f>IFERROR(RANK(AP80,$AP$7:AP80,1),"")</f>
        <v/>
      </c>
      <c r="AR80" s="308" t="str">
        <f t="shared" si="55"/>
        <v/>
      </c>
      <c r="AS80" s="468" t="str">
        <f t="shared" si="79"/>
        <v/>
      </c>
      <c r="AT80" s="469" t="str">
        <f>IFERROR(RANK(AS80,$AS$7:AS80,1),"")</f>
        <v/>
      </c>
      <c r="AU80" s="468" t="str">
        <f t="shared" si="80"/>
        <v/>
      </c>
      <c r="AV80" s="469" t="str">
        <f>IFERROR(RANK(AU80,$AU$7:AU80,1),"")</f>
        <v/>
      </c>
      <c r="AW80" s="115" t="str">
        <f t="shared" si="56"/>
        <v/>
      </c>
      <c r="AX80" s="466"/>
      <c r="AY80" s="303"/>
      <c r="AZ80" s="303">
        <f t="shared" si="57"/>
        <v>0</v>
      </c>
      <c r="BA80" s="306">
        <f t="shared" si="58"/>
        <v>0</v>
      </c>
      <c r="BB80" s="117">
        <f t="shared" si="59"/>
        <v>0</v>
      </c>
      <c r="BD80" s="117"/>
      <c r="BE80" s="117"/>
      <c r="BF80" s="117"/>
      <c r="BH80" s="162">
        <f t="shared" si="60"/>
        <v>1</v>
      </c>
      <c r="BI80" s="162">
        <f t="shared" si="81"/>
        <v>0</v>
      </c>
      <c r="BJ80" s="162">
        <f t="shared" si="61"/>
        <v>0</v>
      </c>
      <c r="BK80" s="162">
        <f t="shared" si="62"/>
        <v>0</v>
      </c>
      <c r="BL80" s="163">
        <f t="shared" si="63"/>
        <v>0</v>
      </c>
      <c r="BM80" s="163">
        <f t="shared" si="64"/>
        <v>0</v>
      </c>
      <c r="BN80" s="163">
        <f t="shared" si="65"/>
        <v>0</v>
      </c>
      <c r="BO80" s="163">
        <f t="shared" si="66"/>
        <v>0</v>
      </c>
      <c r="BP80" s="163">
        <f t="shared" si="67"/>
        <v>0</v>
      </c>
      <c r="BQ80" s="163">
        <f t="shared" si="68"/>
        <v>0</v>
      </c>
    </row>
    <row r="81" spans="1:69" ht="27" customHeight="1" x14ac:dyDescent="0.3">
      <c r="A81" s="160">
        <f>'ordem de passagem'!C84</f>
        <v>0</v>
      </c>
      <c r="B81" s="160">
        <f>'ordem de passagem'!D84</f>
        <v>0</v>
      </c>
      <c r="C81" s="160">
        <f>'ordem de passagem'!E84</f>
        <v>0</v>
      </c>
      <c r="D81" s="160">
        <f>'ordem de passagem'!F84</f>
        <v>0</v>
      </c>
      <c r="E81" s="160">
        <f>'ordem de passagem'!H84</f>
        <v>0</v>
      </c>
      <c r="F81" s="160" t="str">
        <f t="shared" si="82"/>
        <v/>
      </c>
      <c r="G81" s="160" t="str">
        <f t="shared" si="69"/>
        <v/>
      </c>
      <c r="H81" s="160" t="str">
        <f t="shared" si="70"/>
        <v/>
      </c>
      <c r="I81" s="160" t="str">
        <f t="shared" si="71"/>
        <v/>
      </c>
      <c r="J81" s="160">
        <f>'ordem de passagem'!G84</f>
        <v>0</v>
      </c>
      <c r="K81" s="160">
        <f>'ordem de passagem'!I84</f>
        <v>0</v>
      </c>
      <c r="L81" s="161">
        <f>IF('mini - salto 1'!AD88="",0,'mini - salto 1'!AD88)</f>
        <v>0</v>
      </c>
      <c r="M81" s="161">
        <f>IF('mini - salto 2'!AD88="",0,'mini - salto 2'!AD88)</f>
        <v>0</v>
      </c>
      <c r="N81" s="161">
        <f>IF('mini - salto 3'!AD88="",0,'mini - salto 3'!AD88)</f>
        <v>0</v>
      </c>
      <c r="O81" s="161">
        <f>IF(tapete!X88="",0,tapete!X88)</f>
        <v>0</v>
      </c>
      <c r="P81" s="161">
        <f t="shared" si="48"/>
        <v>0</v>
      </c>
      <c r="Q81" s="161">
        <f t="shared" si="49"/>
        <v>0</v>
      </c>
      <c r="R81" s="161"/>
      <c r="S81" s="161">
        <f>IF('mini - salto 1'!S88="",0,'mini - salto 1'!S88)</f>
        <v>0</v>
      </c>
      <c r="T81" s="161">
        <f>IF('mini - salto 1'!AA88="",0,'mini - salto 1'!AA88)</f>
        <v>0</v>
      </c>
      <c r="U81" s="161">
        <f t="shared" si="72"/>
        <v>0</v>
      </c>
      <c r="V81" s="161">
        <f t="shared" si="50"/>
        <v>0</v>
      </c>
      <c r="W81" s="294">
        <f>IF('mini - salto 2'!S88="",0,'mini - salto 2'!S88)</f>
        <v>0</v>
      </c>
      <c r="X81" s="161">
        <f>IF('mini - salto 2'!AA88="",0,'mini - salto 2'!AA88)</f>
        <v>0</v>
      </c>
      <c r="Y81" s="161">
        <f t="shared" si="73"/>
        <v>0</v>
      </c>
      <c r="Z81" s="161">
        <f t="shared" si="51"/>
        <v>0</v>
      </c>
      <c r="AA81" s="161">
        <f>IF('mini - salto 3'!S88="",0,'mini - salto 3'!S88)</f>
        <v>0</v>
      </c>
      <c r="AB81" s="161">
        <f>IF('mini - salto 3'!AA88="",0,'mini - salto 3'!AA88)</f>
        <v>0</v>
      </c>
      <c r="AC81" s="305">
        <f t="shared" si="74"/>
        <v>0</v>
      </c>
      <c r="AD81" s="305">
        <f t="shared" si="52"/>
        <v>0</v>
      </c>
      <c r="AE81" s="161">
        <f>IF(tapete!S88="",0,tapete!S88)</f>
        <v>0</v>
      </c>
      <c r="AF81" s="161">
        <f>IF(tapete!T88="",0,tapete!T88)</f>
        <v>0</v>
      </c>
      <c r="AG81" s="161" t="str">
        <f>IFERROR((IF(B81=0,"",IF(OR(E81="pct",E81="pctn",E81="pctt",E81="pctm"),('mini - salto 1'!AF88+'mini - salto 2'!AF88+'mini - salto 3'!AF88)/3+AB81+T81+X81,""))),0)</f>
        <v/>
      </c>
      <c r="AH81" s="307" t="str">
        <f t="shared" si="53"/>
        <v/>
      </c>
      <c r="AI81" s="468" t="str">
        <f t="shared" si="75"/>
        <v/>
      </c>
      <c r="AJ81" s="469" t="str">
        <f>IFERROR(RANK(AI81,$AI$7:AI81,1),"")</f>
        <v/>
      </c>
      <c r="AK81" s="468" t="str">
        <f t="shared" si="76"/>
        <v/>
      </c>
      <c r="AL81" s="469" t="str">
        <f>IFERROR(RANK(AK81,$AK$7:AK81,1),"")</f>
        <v/>
      </c>
      <c r="AM81" s="307" t="str">
        <f t="shared" si="54"/>
        <v/>
      </c>
      <c r="AN81" s="468" t="str">
        <f t="shared" si="77"/>
        <v/>
      </c>
      <c r="AO81" s="469" t="str">
        <f>IFERROR(RANK(AN81,$AN$7:AN81,1),"")</f>
        <v/>
      </c>
      <c r="AP81" s="468" t="str">
        <f t="shared" si="78"/>
        <v/>
      </c>
      <c r="AQ81" s="469" t="str">
        <f>IFERROR(RANK(AP81,$AP$7:AP81,1),"")</f>
        <v/>
      </c>
      <c r="AR81" s="308" t="str">
        <f t="shared" si="55"/>
        <v/>
      </c>
      <c r="AS81" s="468" t="str">
        <f t="shared" si="79"/>
        <v/>
      </c>
      <c r="AT81" s="469" t="str">
        <f>IFERROR(RANK(AS81,$AS$7:AS81,1),"")</f>
        <v/>
      </c>
      <c r="AU81" s="468" t="str">
        <f t="shared" si="80"/>
        <v/>
      </c>
      <c r="AV81" s="469" t="str">
        <f>IFERROR(RANK(AU81,$AU$7:AU81,1),"")</f>
        <v/>
      </c>
      <c r="AW81" s="115" t="str">
        <f t="shared" si="56"/>
        <v/>
      </c>
      <c r="AX81" s="466"/>
      <c r="AY81" s="303"/>
      <c r="AZ81" s="303">
        <f t="shared" si="57"/>
        <v>0</v>
      </c>
      <c r="BA81" s="306">
        <f t="shared" si="58"/>
        <v>0</v>
      </c>
      <c r="BB81" s="117">
        <f t="shared" si="59"/>
        <v>0</v>
      </c>
      <c r="BD81" s="117"/>
      <c r="BE81" s="117"/>
      <c r="BF81" s="117"/>
      <c r="BH81" s="162">
        <f t="shared" si="60"/>
        <v>1</v>
      </c>
      <c r="BI81" s="162">
        <f t="shared" si="81"/>
        <v>0</v>
      </c>
      <c r="BJ81" s="162">
        <f t="shared" si="61"/>
        <v>0</v>
      </c>
      <c r="BK81" s="162">
        <f t="shared" si="62"/>
        <v>0</v>
      </c>
      <c r="BL81" s="163">
        <f t="shared" si="63"/>
        <v>0</v>
      </c>
      <c r="BM81" s="163">
        <f t="shared" si="64"/>
        <v>0</v>
      </c>
      <c r="BN81" s="163">
        <f t="shared" si="65"/>
        <v>0</v>
      </c>
      <c r="BO81" s="163">
        <f t="shared" si="66"/>
        <v>0</v>
      </c>
      <c r="BP81" s="163">
        <f t="shared" si="67"/>
        <v>0</v>
      </c>
      <c r="BQ81" s="163">
        <f t="shared" si="68"/>
        <v>0</v>
      </c>
    </row>
    <row r="82" spans="1:69" ht="27" customHeight="1" x14ac:dyDescent="0.3">
      <c r="A82" s="160">
        <f>'ordem de passagem'!C85</f>
        <v>0</v>
      </c>
      <c r="B82" s="160">
        <f>'ordem de passagem'!D85</f>
        <v>0</v>
      </c>
      <c r="C82" s="160">
        <f>'ordem de passagem'!E85</f>
        <v>0</v>
      </c>
      <c r="D82" s="160">
        <f>'ordem de passagem'!F85</f>
        <v>0</v>
      </c>
      <c r="E82" s="160">
        <f>'ordem de passagem'!H85</f>
        <v>0</v>
      </c>
      <c r="F82" s="160" t="str">
        <f t="shared" si="82"/>
        <v/>
      </c>
      <c r="G82" s="160" t="str">
        <f t="shared" si="69"/>
        <v/>
      </c>
      <c r="H82" s="160" t="str">
        <f t="shared" si="70"/>
        <v/>
      </c>
      <c r="I82" s="160" t="str">
        <f t="shared" si="71"/>
        <v/>
      </c>
      <c r="J82" s="160">
        <f>'ordem de passagem'!G85</f>
        <v>0</v>
      </c>
      <c r="K82" s="160">
        <f>'ordem de passagem'!I85</f>
        <v>0</v>
      </c>
      <c r="L82" s="161">
        <f>IF('mini - salto 1'!AD89="",0,'mini - salto 1'!AD89)</f>
        <v>0</v>
      </c>
      <c r="M82" s="161">
        <f>IF('mini - salto 2'!AD89="",0,'mini - salto 2'!AD89)</f>
        <v>0</v>
      </c>
      <c r="N82" s="161">
        <f>IF('mini - salto 3'!AD89="",0,'mini - salto 3'!AD89)</f>
        <v>0</v>
      </c>
      <c r="O82" s="161">
        <f>IF(tapete!X89="",0,tapete!X89)</f>
        <v>0</v>
      </c>
      <c r="P82" s="161">
        <f t="shared" si="48"/>
        <v>0</v>
      </c>
      <c r="Q82" s="161">
        <f t="shared" si="49"/>
        <v>0</v>
      </c>
      <c r="R82" s="161"/>
      <c r="S82" s="161">
        <f>IF('mini - salto 1'!S89="",0,'mini - salto 1'!S89)</f>
        <v>0</v>
      </c>
      <c r="T82" s="161">
        <f>IF('mini - salto 1'!AA89="",0,'mini - salto 1'!AA89)</f>
        <v>0</v>
      </c>
      <c r="U82" s="161">
        <f t="shared" si="72"/>
        <v>0</v>
      </c>
      <c r="V82" s="161">
        <f t="shared" si="50"/>
        <v>0</v>
      </c>
      <c r="W82" s="294">
        <f>IF('mini - salto 2'!S89="",0,'mini - salto 2'!S89)</f>
        <v>0</v>
      </c>
      <c r="X82" s="161">
        <f>IF('mini - salto 2'!AA89="",0,'mini - salto 2'!AA89)</f>
        <v>0</v>
      </c>
      <c r="Y82" s="161">
        <f t="shared" si="73"/>
        <v>0</v>
      </c>
      <c r="Z82" s="161">
        <f t="shared" si="51"/>
        <v>0</v>
      </c>
      <c r="AA82" s="161">
        <f>IF('mini - salto 3'!S89="",0,'mini - salto 3'!S89)</f>
        <v>0</v>
      </c>
      <c r="AB82" s="161">
        <f>IF('mini - salto 3'!AA89="",0,'mini - salto 3'!AA89)</f>
        <v>0</v>
      </c>
      <c r="AC82" s="305">
        <f t="shared" si="74"/>
        <v>0</v>
      </c>
      <c r="AD82" s="305">
        <f t="shared" si="52"/>
        <v>0</v>
      </c>
      <c r="AE82" s="161">
        <f>IF(tapete!S89="",0,tapete!S89)</f>
        <v>0</v>
      </c>
      <c r="AF82" s="161">
        <f>IF(tapete!T89="",0,tapete!T89)</f>
        <v>0</v>
      </c>
      <c r="AG82" s="161" t="str">
        <f>IFERROR((IF(B82=0,"",IF(OR(E82="pct",E82="pctn",E82="pctt",E82="pctm"),('mini - salto 1'!AF89+'mini - salto 2'!AF89+'mini - salto 3'!AF89)/3+AB82+T82+X82,""))),0)</f>
        <v/>
      </c>
      <c r="AH82" s="307" t="str">
        <f t="shared" si="53"/>
        <v/>
      </c>
      <c r="AI82" s="468" t="str">
        <f t="shared" si="75"/>
        <v/>
      </c>
      <c r="AJ82" s="469" t="str">
        <f>IFERROR(RANK(AI82,$AI$7:AI82,1),"")</f>
        <v/>
      </c>
      <c r="AK82" s="468" t="str">
        <f t="shared" si="76"/>
        <v/>
      </c>
      <c r="AL82" s="469" t="str">
        <f>IFERROR(RANK(AK82,$AK$7:AK82,1),"")</f>
        <v/>
      </c>
      <c r="AM82" s="307" t="str">
        <f t="shared" si="54"/>
        <v/>
      </c>
      <c r="AN82" s="468" t="str">
        <f t="shared" si="77"/>
        <v/>
      </c>
      <c r="AO82" s="469" t="str">
        <f>IFERROR(RANK(AN82,$AN$7:AN82,1),"")</f>
        <v/>
      </c>
      <c r="AP82" s="468" t="str">
        <f t="shared" si="78"/>
        <v/>
      </c>
      <c r="AQ82" s="469" t="str">
        <f>IFERROR(RANK(AP82,$AP$7:AP82,1),"")</f>
        <v/>
      </c>
      <c r="AR82" s="308" t="str">
        <f t="shared" si="55"/>
        <v/>
      </c>
      <c r="AS82" s="468" t="str">
        <f t="shared" si="79"/>
        <v/>
      </c>
      <c r="AT82" s="469" t="str">
        <f>IFERROR(RANK(AS82,$AS$7:AS82,1),"")</f>
        <v/>
      </c>
      <c r="AU82" s="468" t="str">
        <f t="shared" si="80"/>
        <v/>
      </c>
      <c r="AV82" s="469" t="str">
        <f>IFERROR(RANK(AU82,$AU$7:AU82,1),"")</f>
        <v/>
      </c>
      <c r="AW82" s="115" t="str">
        <f t="shared" si="56"/>
        <v/>
      </c>
      <c r="AX82" s="466"/>
      <c r="AY82" s="303"/>
      <c r="AZ82" s="303">
        <f t="shared" si="57"/>
        <v>0</v>
      </c>
      <c r="BA82" s="306">
        <f t="shared" si="58"/>
        <v>0</v>
      </c>
      <c r="BB82" s="117">
        <f t="shared" si="59"/>
        <v>0</v>
      </c>
      <c r="BD82" s="117"/>
      <c r="BE82" s="117"/>
      <c r="BF82" s="117"/>
      <c r="BH82" s="162">
        <f t="shared" si="60"/>
        <v>1</v>
      </c>
      <c r="BI82" s="162">
        <f t="shared" si="81"/>
        <v>0</v>
      </c>
      <c r="BJ82" s="162">
        <f t="shared" si="61"/>
        <v>0</v>
      </c>
      <c r="BK82" s="162">
        <f t="shared" si="62"/>
        <v>0</v>
      </c>
      <c r="BL82" s="163">
        <f t="shared" si="63"/>
        <v>0</v>
      </c>
      <c r="BM82" s="163">
        <f t="shared" si="64"/>
        <v>0</v>
      </c>
      <c r="BN82" s="163">
        <f t="shared" si="65"/>
        <v>0</v>
      </c>
      <c r="BO82" s="163">
        <f t="shared" si="66"/>
        <v>0</v>
      </c>
      <c r="BP82" s="163">
        <f t="shared" si="67"/>
        <v>0</v>
      </c>
      <c r="BQ82" s="163">
        <f t="shared" si="68"/>
        <v>0</v>
      </c>
    </row>
    <row r="83" spans="1:69" ht="27" customHeight="1" x14ac:dyDescent="0.3">
      <c r="A83" s="160">
        <f>'ordem de passagem'!C86</f>
        <v>0</v>
      </c>
      <c r="B83" s="160">
        <f>'ordem de passagem'!D86</f>
        <v>0</v>
      </c>
      <c r="C83" s="160">
        <f>'ordem de passagem'!E86</f>
        <v>0</v>
      </c>
      <c r="D83" s="160">
        <f>'ordem de passagem'!F86</f>
        <v>0</v>
      </c>
      <c r="E83" s="160">
        <f>'ordem de passagem'!H86</f>
        <v>0</v>
      </c>
      <c r="F83" s="160" t="str">
        <f t="shared" si="82"/>
        <v/>
      </c>
      <c r="G83" s="160" t="str">
        <f t="shared" si="69"/>
        <v/>
      </c>
      <c r="H83" s="160" t="str">
        <f t="shared" si="70"/>
        <v/>
      </c>
      <c r="I83" s="160" t="str">
        <f t="shared" si="71"/>
        <v/>
      </c>
      <c r="J83" s="160">
        <f>'ordem de passagem'!G86</f>
        <v>0</v>
      </c>
      <c r="K83" s="160">
        <f>'ordem de passagem'!I86</f>
        <v>0</v>
      </c>
      <c r="L83" s="161">
        <f>IF('mini - salto 1'!AD90="",0,'mini - salto 1'!AD90)</f>
        <v>0</v>
      </c>
      <c r="M83" s="161">
        <f>IF('mini - salto 2'!AD90="",0,'mini - salto 2'!AD90)</f>
        <v>0</v>
      </c>
      <c r="N83" s="161">
        <f>IF('mini - salto 3'!AD90="",0,'mini - salto 3'!AD90)</f>
        <v>0</v>
      </c>
      <c r="O83" s="161">
        <f>IF(tapete!X90="",0,tapete!X90)</f>
        <v>0</v>
      </c>
      <c r="P83" s="161">
        <f t="shared" si="48"/>
        <v>0</v>
      </c>
      <c r="Q83" s="161">
        <f t="shared" si="49"/>
        <v>0</v>
      </c>
      <c r="R83" s="161"/>
      <c r="S83" s="161">
        <f>IF('mini - salto 1'!S90="",0,'mini - salto 1'!S90)</f>
        <v>0</v>
      </c>
      <c r="T83" s="161">
        <f>IF('mini - salto 1'!AA90="",0,'mini - salto 1'!AA90)</f>
        <v>0</v>
      </c>
      <c r="U83" s="161">
        <f t="shared" si="72"/>
        <v>0</v>
      </c>
      <c r="V83" s="161">
        <f t="shared" si="50"/>
        <v>0</v>
      </c>
      <c r="W83" s="294">
        <f>IF('mini - salto 2'!S90="",0,'mini - salto 2'!S90)</f>
        <v>0</v>
      </c>
      <c r="X83" s="161">
        <f>IF('mini - salto 2'!AA90="",0,'mini - salto 2'!AA90)</f>
        <v>0</v>
      </c>
      <c r="Y83" s="161">
        <f t="shared" si="73"/>
        <v>0</v>
      </c>
      <c r="Z83" s="161">
        <f t="shared" si="51"/>
        <v>0</v>
      </c>
      <c r="AA83" s="161">
        <f>IF('mini - salto 3'!S90="",0,'mini - salto 3'!S90)</f>
        <v>0</v>
      </c>
      <c r="AB83" s="161">
        <f>IF('mini - salto 3'!AA90="",0,'mini - salto 3'!AA90)</f>
        <v>0</v>
      </c>
      <c r="AC83" s="305">
        <f t="shared" si="74"/>
        <v>0</v>
      </c>
      <c r="AD83" s="305">
        <f t="shared" si="52"/>
        <v>0</v>
      </c>
      <c r="AE83" s="161">
        <f>IF(tapete!S90="",0,tapete!S90)</f>
        <v>0</v>
      </c>
      <c r="AF83" s="161">
        <f>IF(tapete!T90="",0,tapete!T90)</f>
        <v>0</v>
      </c>
      <c r="AG83" s="161" t="str">
        <f>IFERROR((IF(B83=0,"",IF(OR(E83="pct",E83="pctn",E83="pctt",E83="pctm"),('mini - salto 1'!AF90+'mini - salto 2'!AF90+'mini - salto 3'!AF90)/3+AB83+T83+X83,""))),0)</f>
        <v/>
      </c>
      <c r="AH83" s="307" t="str">
        <f t="shared" si="53"/>
        <v/>
      </c>
      <c r="AI83" s="468" t="str">
        <f t="shared" si="75"/>
        <v/>
      </c>
      <c r="AJ83" s="469" t="str">
        <f>IFERROR(RANK(AI83,$AI$7:AI83,1),"")</f>
        <v/>
      </c>
      <c r="AK83" s="468" t="str">
        <f t="shared" si="76"/>
        <v/>
      </c>
      <c r="AL83" s="469" t="str">
        <f>IFERROR(RANK(AK83,$AK$7:AK83,1),"")</f>
        <v/>
      </c>
      <c r="AM83" s="307" t="str">
        <f t="shared" si="54"/>
        <v/>
      </c>
      <c r="AN83" s="468" t="str">
        <f t="shared" si="77"/>
        <v/>
      </c>
      <c r="AO83" s="469" t="str">
        <f>IFERROR(RANK(AN83,$AN$7:AN83,1),"")</f>
        <v/>
      </c>
      <c r="AP83" s="468" t="str">
        <f t="shared" si="78"/>
        <v/>
      </c>
      <c r="AQ83" s="469" t="str">
        <f>IFERROR(RANK(AP83,$AP$7:AP83,1),"")</f>
        <v/>
      </c>
      <c r="AR83" s="308" t="str">
        <f t="shared" si="55"/>
        <v/>
      </c>
      <c r="AS83" s="468" t="str">
        <f t="shared" si="79"/>
        <v/>
      </c>
      <c r="AT83" s="469" t="str">
        <f>IFERROR(RANK(AS83,$AS$7:AS83,1),"")</f>
        <v/>
      </c>
      <c r="AU83" s="468" t="str">
        <f t="shared" si="80"/>
        <v/>
      </c>
      <c r="AV83" s="469" t="str">
        <f>IFERROR(RANK(AU83,$AU$7:AU83,1),"")</f>
        <v/>
      </c>
      <c r="AW83" s="115" t="str">
        <f t="shared" si="56"/>
        <v/>
      </c>
      <c r="AX83" s="466"/>
      <c r="AY83" s="303"/>
      <c r="AZ83" s="303">
        <f t="shared" si="57"/>
        <v>0</v>
      </c>
      <c r="BA83" s="306">
        <f t="shared" si="58"/>
        <v>0</v>
      </c>
      <c r="BB83" s="117">
        <f t="shared" si="59"/>
        <v>0</v>
      </c>
      <c r="BD83" s="117"/>
      <c r="BE83" s="117"/>
      <c r="BF83" s="117"/>
      <c r="BH83" s="162">
        <f t="shared" si="60"/>
        <v>1</v>
      </c>
      <c r="BI83" s="162">
        <f t="shared" si="81"/>
        <v>0</v>
      </c>
      <c r="BJ83" s="162">
        <f t="shared" si="61"/>
        <v>0</v>
      </c>
      <c r="BK83" s="162">
        <f t="shared" si="62"/>
        <v>0</v>
      </c>
      <c r="BL83" s="163">
        <f t="shared" si="63"/>
        <v>0</v>
      </c>
      <c r="BM83" s="163">
        <f t="shared" si="64"/>
        <v>0</v>
      </c>
      <c r="BN83" s="163">
        <f t="shared" si="65"/>
        <v>0</v>
      </c>
      <c r="BO83" s="163">
        <f t="shared" si="66"/>
        <v>0</v>
      </c>
      <c r="BP83" s="163">
        <f t="shared" si="67"/>
        <v>0</v>
      </c>
      <c r="BQ83" s="163">
        <f t="shared" si="68"/>
        <v>0</v>
      </c>
    </row>
    <row r="84" spans="1:69" ht="27" customHeight="1" x14ac:dyDescent="0.3">
      <c r="A84" s="160">
        <f>'ordem de passagem'!C87</f>
        <v>0</v>
      </c>
      <c r="B84" s="160">
        <f>'ordem de passagem'!D87</f>
        <v>0</v>
      </c>
      <c r="C84" s="160">
        <f>'ordem de passagem'!E87</f>
        <v>0</v>
      </c>
      <c r="D84" s="160">
        <f>'ordem de passagem'!F87</f>
        <v>0</v>
      </c>
      <c r="E84" s="160">
        <f>'ordem de passagem'!H87</f>
        <v>0</v>
      </c>
      <c r="F84" s="160" t="str">
        <f t="shared" si="82"/>
        <v/>
      </c>
      <c r="G84" s="160" t="str">
        <f t="shared" si="69"/>
        <v/>
      </c>
      <c r="H84" s="160" t="str">
        <f t="shared" si="70"/>
        <v/>
      </c>
      <c r="I84" s="160" t="str">
        <f t="shared" si="71"/>
        <v/>
      </c>
      <c r="J84" s="160">
        <f>'ordem de passagem'!G87</f>
        <v>0</v>
      </c>
      <c r="K84" s="160">
        <f>'ordem de passagem'!I87</f>
        <v>0</v>
      </c>
      <c r="L84" s="161">
        <f>IF('mini - salto 1'!AD91="",0,'mini - salto 1'!AD91)</f>
        <v>0</v>
      </c>
      <c r="M84" s="161">
        <f>IF('mini - salto 2'!AD91="",0,'mini - salto 2'!AD91)</f>
        <v>0</v>
      </c>
      <c r="N84" s="161">
        <f>IF('mini - salto 3'!AD91="",0,'mini - salto 3'!AD91)</f>
        <v>0</v>
      </c>
      <c r="O84" s="161">
        <f>IF(tapete!X91="",0,tapete!X91)</f>
        <v>0</v>
      </c>
      <c r="P84" s="161">
        <f t="shared" si="48"/>
        <v>0</v>
      </c>
      <c r="Q84" s="161">
        <f t="shared" si="49"/>
        <v>0</v>
      </c>
      <c r="R84" s="161"/>
      <c r="S84" s="161">
        <f>IF('mini - salto 1'!S91="",0,'mini - salto 1'!S91)</f>
        <v>0</v>
      </c>
      <c r="T84" s="161">
        <f>IF('mini - salto 1'!AA91="",0,'mini - salto 1'!AA91)</f>
        <v>0</v>
      </c>
      <c r="U84" s="161">
        <f t="shared" si="72"/>
        <v>0</v>
      </c>
      <c r="V84" s="161">
        <f t="shared" si="50"/>
        <v>0</v>
      </c>
      <c r="W84" s="294">
        <f>IF('mini - salto 2'!S91="",0,'mini - salto 2'!S91)</f>
        <v>0</v>
      </c>
      <c r="X84" s="161">
        <f>IF('mini - salto 2'!AA91="",0,'mini - salto 2'!AA91)</f>
        <v>0</v>
      </c>
      <c r="Y84" s="161">
        <f t="shared" si="73"/>
        <v>0</v>
      </c>
      <c r="Z84" s="161">
        <f t="shared" si="51"/>
        <v>0</v>
      </c>
      <c r="AA84" s="161">
        <f>IF('mini - salto 3'!S91="",0,'mini - salto 3'!S91)</f>
        <v>0</v>
      </c>
      <c r="AB84" s="161">
        <f>IF('mini - salto 3'!AA91="",0,'mini - salto 3'!AA91)</f>
        <v>0</v>
      </c>
      <c r="AC84" s="305">
        <f t="shared" si="74"/>
        <v>0</v>
      </c>
      <c r="AD84" s="305">
        <f t="shared" si="52"/>
        <v>0</v>
      </c>
      <c r="AE84" s="161">
        <f>IF(tapete!S91="",0,tapete!S91)</f>
        <v>0</v>
      </c>
      <c r="AF84" s="161">
        <f>IF(tapete!T91="",0,tapete!T91)</f>
        <v>0</v>
      </c>
      <c r="AG84" s="161" t="str">
        <f>IFERROR((IF(B84=0,"",IF(OR(E84="pct",E84="pctn",E84="pctt",E84="pctm"),('mini - salto 1'!AF91+'mini - salto 2'!AF91+'mini - salto 3'!AF91)/3+AB84+T84+X84,""))),0)</f>
        <v/>
      </c>
      <c r="AH84" s="307" t="str">
        <f t="shared" si="53"/>
        <v/>
      </c>
      <c r="AI84" s="468" t="str">
        <f t="shared" si="75"/>
        <v/>
      </c>
      <c r="AJ84" s="469" t="str">
        <f>IFERROR(RANK(AI84,$AI$7:AI84,1),"")</f>
        <v/>
      </c>
      <c r="AK84" s="468" t="str">
        <f t="shared" si="76"/>
        <v/>
      </c>
      <c r="AL84" s="469" t="str">
        <f>IFERROR(RANK(AK84,$AK$7:AK84,1),"")</f>
        <v/>
      </c>
      <c r="AM84" s="307" t="str">
        <f t="shared" si="54"/>
        <v/>
      </c>
      <c r="AN84" s="468" t="str">
        <f t="shared" si="77"/>
        <v/>
      </c>
      <c r="AO84" s="469" t="str">
        <f>IFERROR(RANK(AN84,$AN$7:AN84,1),"")</f>
        <v/>
      </c>
      <c r="AP84" s="468" t="str">
        <f t="shared" si="78"/>
        <v/>
      </c>
      <c r="AQ84" s="469" t="str">
        <f>IFERROR(RANK(AP84,$AP$7:AP84,1),"")</f>
        <v/>
      </c>
      <c r="AR84" s="308" t="str">
        <f t="shared" si="55"/>
        <v/>
      </c>
      <c r="AS84" s="468" t="str">
        <f t="shared" si="79"/>
        <v/>
      </c>
      <c r="AT84" s="469" t="str">
        <f>IFERROR(RANK(AS84,$AS$7:AS84,1),"")</f>
        <v/>
      </c>
      <c r="AU84" s="468" t="str">
        <f t="shared" si="80"/>
        <v/>
      </c>
      <c r="AV84" s="469" t="str">
        <f>IFERROR(RANK(AU84,$AU$7:AU84,1),"")</f>
        <v/>
      </c>
      <c r="AW84" s="115" t="str">
        <f t="shared" si="56"/>
        <v/>
      </c>
      <c r="AX84" s="466"/>
      <c r="AY84" s="303"/>
      <c r="AZ84" s="303">
        <f t="shared" si="57"/>
        <v>0</v>
      </c>
      <c r="BA84" s="306">
        <f t="shared" si="58"/>
        <v>0</v>
      </c>
      <c r="BB84" s="117">
        <f t="shared" si="59"/>
        <v>0</v>
      </c>
      <c r="BD84" s="117"/>
      <c r="BE84" s="117"/>
      <c r="BF84" s="117"/>
      <c r="BH84" s="162">
        <f t="shared" si="60"/>
        <v>1</v>
      </c>
      <c r="BI84" s="162">
        <f t="shared" si="81"/>
        <v>0</v>
      </c>
      <c r="BJ84" s="162">
        <f t="shared" si="61"/>
        <v>0</v>
      </c>
      <c r="BK84" s="162">
        <f t="shared" si="62"/>
        <v>0</v>
      </c>
      <c r="BL84" s="163">
        <f t="shared" si="63"/>
        <v>0</v>
      </c>
      <c r="BM84" s="163">
        <f t="shared" si="64"/>
        <v>0</v>
      </c>
      <c r="BN84" s="163">
        <f t="shared" si="65"/>
        <v>0</v>
      </c>
      <c r="BO84" s="163">
        <f t="shared" si="66"/>
        <v>0</v>
      </c>
      <c r="BP84" s="163">
        <f t="shared" si="67"/>
        <v>0</v>
      </c>
      <c r="BQ84" s="163">
        <f t="shared" si="68"/>
        <v>0</v>
      </c>
    </row>
    <row r="85" spans="1:69" ht="27" customHeight="1" x14ac:dyDescent="0.3">
      <c r="A85" s="160">
        <f>'ordem de passagem'!C88</f>
        <v>0</v>
      </c>
      <c r="B85" s="160">
        <f>'ordem de passagem'!D88</f>
        <v>0</v>
      </c>
      <c r="C85" s="160">
        <f>'ordem de passagem'!E88</f>
        <v>0</v>
      </c>
      <c r="D85" s="160">
        <f>'ordem de passagem'!F88</f>
        <v>0</v>
      </c>
      <c r="E85" s="160">
        <f>'ordem de passagem'!H88</f>
        <v>0</v>
      </c>
      <c r="F85" s="160" t="str">
        <f t="shared" si="82"/>
        <v/>
      </c>
      <c r="G85" s="160" t="str">
        <f t="shared" si="69"/>
        <v/>
      </c>
      <c r="H85" s="160" t="str">
        <f t="shared" si="70"/>
        <v/>
      </c>
      <c r="I85" s="160" t="str">
        <f t="shared" si="71"/>
        <v/>
      </c>
      <c r="J85" s="160">
        <f>'ordem de passagem'!G88</f>
        <v>0</v>
      </c>
      <c r="K85" s="160">
        <f>'ordem de passagem'!I88</f>
        <v>0</v>
      </c>
      <c r="L85" s="161">
        <f>IF('mini - salto 1'!AD92="",0,'mini - salto 1'!AD92)</f>
        <v>0</v>
      </c>
      <c r="M85" s="161">
        <f>IF('mini - salto 2'!AD92="",0,'mini - salto 2'!AD92)</f>
        <v>0</v>
      </c>
      <c r="N85" s="161">
        <f>IF('mini - salto 3'!AD92="",0,'mini - salto 3'!AD92)</f>
        <v>0</v>
      </c>
      <c r="O85" s="161">
        <f>IF(tapete!X92="",0,tapete!X92)</f>
        <v>0</v>
      </c>
      <c r="P85" s="161">
        <f t="shared" si="48"/>
        <v>0</v>
      </c>
      <c r="Q85" s="161">
        <f t="shared" si="49"/>
        <v>0</v>
      </c>
      <c r="R85" s="161"/>
      <c r="S85" s="161">
        <f>IF('mini - salto 1'!S92="",0,'mini - salto 1'!S92)</f>
        <v>0</v>
      </c>
      <c r="T85" s="161">
        <f>IF('mini - salto 1'!AA92="",0,'mini - salto 1'!AA92)</f>
        <v>0</v>
      </c>
      <c r="U85" s="161">
        <f t="shared" si="72"/>
        <v>0</v>
      </c>
      <c r="V85" s="161">
        <f t="shared" si="50"/>
        <v>0</v>
      </c>
      <c r="W85" s="294">
        <f>IF('mini - salto 2'!S92="",0,'mini - salto 2'!S92)</f>
        <v>0</v>
      </c>
      <c r="X85" s="161">
        <f>IF('mini - salto 2'!AA92="",0,'mini - salto 2'!AA92)</f>
        <v>0</v>
      </c>
      <c r="Y85" s="161">
        <f t="shared" si="73"/>
        <v>0</v>
      </c>
      <c r="Z85" s="161">
        <f t="shared" si="51"/>
        <v>0</v>
      </c>
      <c r="AA85" s="161">
        <f>IF('mini - salto 3'!S92="",0,'mini - salto 3'!S92)</f>
        <v>0</v>
      </c>
      <c r="AB85" s="161">
        <f>IF('mini - salto 3'!AA92="",0,'mini - salto 3'!AA92)</f>
        <v>0</v>
      </c>
      <c r="AC85" s="305">
        <f t="shared" si="74"/>
        <v>0</v>
      </c>
      <c r="AD85" s="305">
        <f t="shared" si="52"/>
        <v>0</v>
      </c>
      <c r="AE85" s="161">
        <f>IF(tapete!S92="",0,tapete!S92)</f>
        <v>0</v>
      </c>
      <c r="AF85" s="161">
        <f>IF(tapete!T92="",0,tapete!T92)</f>
        <v>0</v>
      </c>
      <c r="AG85" s="161" t="str">
        <f>IFERROR((IF(B85=0,"",IF(OR(E85="pct",E85="pctn",E85="pctt",E85="pctm"),('mini - salto 1'!AF92+'mini - salto 2'!AF92+'mini - salto 3'!AF92)/3+AB85+T85+X85,""))),0)</f>
        <v/>
      </c>
      <c r="AH85" s="307" t="str">
        <f t="shared" si="53"/>
        <v/>
      </c>
      <c r="AI85" s="468" t="str">
        <f t="shared" si="75"/>
        <v/>
      </c>
      <c r="AJ85" s="469" t="str">
        <f>IFERROR(RANK(AI85,$AI$7:AI85,1),"")</f>
        <v/>
      </c>
      <c r="AK85" s="468" t="str">
        <f t="shared" si="76"/>
        <v/>
      </c>
      <c r="AL85" s="469" t="str">
        <f>IFERROR(RANK(AK85,$AK$7:AK85,1),"")</f>
        <v/>
      </c>
      <c r="AM85" s="307" t="str">
        <f t="shared" si="54"/>
        <v/>
      </c>
      <c r="AN85" s="468" t="str">
        <f t="shared" si="77"/>
        <v/>
      </c>
      <c r="AO85" s="469" t="str">
        <f>IFERROR(RANK(AN85,$AN$7:AN85,1),"")</f>
        <v/>
      </c>
      <c r="AP85" s="468" t="str">
        <f t="shared" si="78"/>
        <v/>
      </c>
      <c r="AQ85" s="469" t="str">
        <f>IFERROR(RANK(AP85,$AP$7:AP85,1),"")</f>
        <v/>
      </c>
      <c r="AR85" s="308" t="str">
        <f t="shared" si="55"/>
        <v/>
      </c>
      <c r="AS85" s="468" t="str">
        <f t="shared" si="79"/>
        <v/>
      </c>
      <c r="AT85" s="469" t="str">
        <f>IFERROR(RANK(AS85,$AS$7:AS85,1),"")</f>
        <v/>
      </c>
      <c r="AU85" s="468" t="str">
        <f t="shared" si="80"/>
        <v/>
      </c>
      <c r="AV85" s="469" t="str">
        <f>IFERROR(RANK(AU85,$AU$7:AU85,1),"")</f>
        <v/>
      </c>
      <c r="AW85" s="115" t="str">
        <f t="shared" si="56"/>
        <v/>
      </c>
      <c r="AX85" s="466"/>
      <c r="AY85" s="303"/>
      <c r="AZ85" s="303">
        <f t="shared" si="57"/>
        <v>0</v>
      </c>
      <c r="BA85" s="306">
        <f t="shared" si="58"/>
        <v>0</v>
      </c>
      <c r="BB85" s="117">
        <f t="shared" si="59"/>
        <v>0</v>
      </c>
      <c r="BD85" s="117"/>
      <c r="BE85" s="117"/>
      <c r="BF85" s="117"/>
      <c r="BH85" s="162">
        <f t="shared" si="60"/>
        <v>1</v>
      </c>
      <c r="BI85" s="162">
        <f t="shared" si="81"/>
        <v>0</v>
      </c>
      <c r="BJ85" s="162">
        <f t="shared" si="61"/>
        <v>0</v>
      </c>
      <c r="BK85" s="162">
        <f t="shared" si="62"/>
        <v>0</v>
      </c>
      <c r="BL85" s="163">
        <f t="shared" si="63"/>
        <v>0</v>
      </c>
      <c r="BM85" s="163">
        <f t="shared" si="64"/>
        <v>0</v>
      </c>
      <c r="BN85" s="163">
        <f t="shared" si="65"/>
        <v>0</v>
      </c>
      <c r="BO85" s="163">
        <f t="shared" si="66"/>
        <v>0</v>
      </c>
      <c r="BP85" s="163">
        <f t="shared" si="67"/>
        <v>0</v>
      </c>
      <c r="BQ85" s="163">
        <f t="shared" si="68"/>
        <v>0</v>
      </c>
    </row>
    <row r="86" spans="1:69" ht="27" customHeight="1" x14ac:dyDescent="0.3">
      <c r="A86" s="160">
        <f>'ordem de passagem'!C89</f>
        <v>0</v>
      </c>
      <c r="B86" s="160">
        <f>'ordem de passagem'!D89</f>
        <v>0</v>
      </c>
      <c r="C86" s="160">
        <f>'ordem de passagem'!E89</f>
        <v>0</v>
      </c>
      <c r="D86" s="160">
        <f>'ordem de passagem'!F89</f>
        <v>0</v>
      </c>
      <c r="E86" s="160">
        <f>'ordem de passagem'!H89</f>
        <v>0</v>
      </c>
      <c r="F86" s="160" t="str">
        <f t="shared" si="82"/>
        <v/>
      </c>
      <c r="G86" s="160" t="str">
        <f t="shared" si="69"/>
        <v/>
      </c>
      <c r="H86" s="160" t="str">
        <f t="shared" si="70"/>
        <v/>
      </c>
      <c r="I86" s="160" t="str">
        <f t="shared" si="71"/>
        <v/>
      </c>
      <c r="J86" s="160">
        <f>'ordem de passagem'!G89</f>
        <v>0</v>
      </c>
      <c r="K86" s="160">
        <f>'ordem de passagem'!I89</f>
        <v>0</v>
      </c>
      <c r="L86" s="161">
        <f>IF('mini - salto 1'!AD93="",0,'mini - salto 1'!AD93)</f>
        <v>0</v>
      </c>
      <c r="M86" s="161">
        <f>IF('mini - salto 2'!AD93="",0,'mini - salto 2'!AD93)</f>
        <v>0</v>
      </c>
      <c r="N86" s="161">
        <f>IF('mini - salto 3'!AD93="",0,'mini - salto 3'!AD93)</f>
        <v>0</v>
      </c>
      <c r="O86" s="161">
        <f>IF(tapete!X93="",0,tapete!X93)</f>
        <v>0</v>
      </c>
      <c r="P86" s="161">
        <f t="shared" si="48"/>
        <v>0</v>
      </c>
      <c r="Q86" s="161">
        <f t="shared" si="49"/>
        <v>0</v>
      </c>
      <c r="R86" s="161"/>
      <c r="S86" s="161">
        <f>IF('mini - salto 1'!S93="",0,'mini - salto 1'!S93)</f>
        <v>0</v>
      </c>
      <c r="T86" s="161">
        <f>IF('mini - salto 1'!AA93="",0,'mini - salto 1'!AA93)</f>
        <v>0</v>
      </c>
      <c r="U86" s="161">
        <f t="shared" si="72"/>
        <v>0</v>
      </c>
      <c r="V86" s="161">
        <f t="shared" si="50"/>
        <v>0</v>
      </c>
      <c r="W86" s="294">
        <f>IF('mini - salto 2'!S93="",0,'mini - salto 2'!S93)</f>
        <v>0</v>
      </c>
      <c r="X86" s="161">
        <f>IF('mini - salto 2'!AA93="",0,'mini - salto 2'!AA93)</f>
        <v>0</v>
      </c>
      <c r="Y86" s="161">
        <f t="shared" si="73"/>
        <v>0</v>
      </c>
      <c r="Z86" s="161">
        <f t="shared" si="51"/>
        <v>0</v>
      </c>
      <c r="AA86" s="161">
        <f>IF('mini - salto 3'!S93="",0,'mini - salto 3'!S93)</f>
        <v>0</v>
      </c>
      <c r="AB86" s="161">
        <f>IF('mini - salto 3'!AA93="",0,'mini - salto 3'!AA93)</f>
        <v>0</v>
      </c>
      <c r="AC86" s="305">
        <f t="shared" si="74"/>
        <v>0</v>
      </c>
      <c r="AD86" s="305">
        <f t="shared" si="52"/>
        <v>0</v>
      </c>
      <c r="AE86" s="161">
        <f>IF(tapete!S93="",0,tapete!S93)</f>
        <v>0</v>
      </c>
      <c r="AF86" s="161">
        <f>IF(tapete!T93="",0,tapete!T93)</f>
        <v>0</v>
      </c>
      <c r="AG86" s="161" t="str">
        <f>IFERROR((IF(B86=0,"",IF(OR(E86="pct",E86="pctn",E86="pctt",E86="pctm"),('mini - salto 1'!AF93+'mini - salto 2'!AF93+'mini - salto 3'!AF93)/3+AB86+T86+X86,""))),0)</f>
        <v/>
      </c>
      <c r="AH86" s="307" t="str">
        <f t="shared" si="53"/>
        <v/>
      </c>
      <c r="AI86" s="468" t="str">
        <f t="shared" si="75"/>
        <v/>
      </c>
      <c r="AJ86" s="469" t="str">
        <f>IFERROR(RANK(AI86,$AI$7:AI86,1),"")</f>
        <v/>
      </c>
      <c r="AK86" s="468" t="str">
        <f t="shared" si="76"/>
        <v/>
      </c>
      <c r="AL86" s="469" t="str">
        <f>IFERROR(RANK(AK86,$AK$7:AK86,1),"")</f>
        <v/>
      </c>
      <c r="AM86" s="307" t="str">
        <f t="shared" si="54"/>
        <v/>
      </c>
      <c r="AN86" s="468" t="str">
        <f t="shared" si="77"/>
        <v/>
      </c>
      <c r="AO86" s="469" t="str">
        <f>IFERROR(RANK(AN86,$AN$7:AN86,1),"")</f>
        <v/>
      </c>
      <c r="AP86" s="468" t="str">
        <f t="shared" si="78"/>
        <v/>
      </c>
      <c r="AQ86" s="469" t="str">
        <f>IFERROR(RANK(AP86,$AP$7:AP86,1),"")</f>
        <v/>
      </c>
      <c r="AR86" s="308" t="str">
        <f t="shared" si="55"/>
        <v/>
      </c>
      <c r="AS86" s="468" t="str">
        <f t="shared" si="79"/>
        <v/>
      </c>
      <c r="AT86" s="469" t="str">
        <f>IFERROR(RANK(AS86,$AS$7:AS86,1),"")</f>
        <v/>
      </c>
      <c r="AU86" s="468" t="str">
        <f t="shared" si="80"/>
        <v/>
      </c>
      <c r="AV86" s="469" t="str">
        <f>IFERROR(RANK(AU86,$AU$7:AU86,1),"")</f>
        <v/>
      </c>
      <c r="AW86" s="115" t="str">
        <f t="shared" si="56"/>
        <v/>
      </c>
      <c r="AX86" s="466"/>
      <c r="AY86" s="303"/>
      <c r="AZ86" s="303">
        <f t="shared" si="57"/>
        <v>0</v>
      </c>
      <c r="BA86" s="306">
        <f t="shared" si="58"/>
        <v>0</v>
      </c>
      <c r="BB86" s="117">
        <f t="shared" si="59"/>
        <v>0</v>
      </c>
      <c r="BD86" s="117"/>
      <c r="BE86" s="117"/>
      <c r="BF86" s="117"/>
      <c r="BH86" s="162">
        <f t="shared" si="60"/>
        <v>1</v>
      </c>
      <c r="BI86" s="162">
        <f t="shared" si="81"/>
        <v>0</v>
      </c>
      <c r="BJ86" s="162">
        <f t="shared" si="61"/>
        <v>0</v>
      </c>
      <c r="BK86" s="162">
        <f t="shared" si="62"/>
        <v>0</v>
      </c>
      <c r="BL86" s="163">
        <f t="shared" si="63"/>
        <v>0</v>
      </c>
      <c r="BM86" s="163">
        <f t="shared" si="64"/>
        <v>0</v>
      </c>
      <c r="BN86" s="163">
        <f t="shared" si="65"/>
        <v>0</v>
      </c>
      <c r="BO86" s="163">
        <f t="shared" si="66"/>
        <v>0</v>
      </c>
      <c r="BP86" s="163">
        <f t="shared" si="67"/>
        <v>0</v>
      </c>
      <c r="BQ86" s="163">
        <f t="shared" si="68"/>
        <v>0</v>
      </c>
    </row>
    <row r="87" spans="1:69" ht="27" customHeight="1" x14ac:dyDescent="0.3">
      <c r="A87" s="160">
        <f>'ordem de passagem'!C90</f>
        <v>0</v>
      </c>
      <c r="B87" s="160">
        <f>'ordem de passagem'!D90</f>
        <v>0</v>
      </c>
      <c r="C87" s="160">
        <f>'ordem de passagem'!E90</f>
        <v>0</v>
      </c>
      <c r="D87" s="160">
        <f>'ordem de passagem'!F90</f>
        <v>0</v>
      </c>
      <c r="E87" s="160">
        <f>'ordem de passagem'!H90</f>
        <v>0</v>
      </c>
      <c r="F87" s="160" t="str">
        <f t="shared" si="82"/>
        <v/>
      </c>
      <c r="G87" s="160" t="str">
        <f t="shared" si="69"/>
        <v/>
      </c>
      <c r="H87" s="160" t="str">
        <f t="shared" si="70"/>
        <v/>
      </c>
      <c r="I87" s="160" t="str">
        <f t="shared" si="71"/>
        <v/>
      </c>
      <c r="J87" s="160">
        <f>'ordem de passagem'!G90</f>
        <v>0</v>
      </c>
      <c r="K87" s="160">
        <f>'ordem de passagem'!I90</f>
        <v>0</v>
      </c>
      <c r="L87" s="161">
        <f>IF('mini - salto 1'!AD94="",0,'mini - salto 1'!AD94)</f>
        <v>0</v>
      </c>
      <c r="M87" s="161">
        <f>IF('mini - salto 2'!AD94="",0,'mini - salto 2'!AD94)</f>
        <v>0</v>
      </c>
      <c r="N87" s="161">
        <f>IF('mini - salto 3'!AD94="",0,'mini - salto 3'!AD94)</f>
        <v>0</v>
      </c>
      <c r="O87" s="161">
        <f>IF(tapete!X94="",0,tapete!X94)</f>
        <v>0</v>
      </c>
      <c r="P87" s="161">
        <f t="shared" si="48"/>
        <v>0</v>
      </c>
      <c r="Q87" s="161">
        <f t="shared" si="49"/>
        <v>0</v>
      </c>
      <c r="R87" s="161"/>
      <c r="S87" s="161">
        <f>IF('mini - salto 1'!S94="",0,'mini - salto 1'!S94)</f>
        <v>0</v>
      </c>
      <c r="T87" s="161">
        <f>IF('mini - salto 1'!AA94="",0,'mini - salto 1'!AA94)</f>
        <v>0</v>
      </c>
      <c r="U87" s="161">
        <f t="shared" si="72"/>
        <v>0</v>
      </c>
      <c r="V87" s="161">
        <f t="shared" si="50"/>
        <v>0</v>
      </c>
      <c r="W87" s="294">
        <f>IF('mini - salto 2'!S94="",0,'mini - salto 2'!S94)</f>
        <v>0</v>
      </c>
      <c r="X87" s="161">
        <f>IF('mini - salto 2'!AA94="",0,'mini - salto 2'!AA94)</f>
        <v>0</v>
      </c>
      <c r="Y87" s="161">
        <f t="shared" si="73"/>
        <v>0</v>
      </c>
      <c r="Z87" s="161">
        <f t="shared" si="51"/>
        <v>0</v>
      </c>
      <c r="AA87" s="161">
        <f>IF('mini - salto 3'!S94="",0,'mini - salto 3'!S94)</f>
        <v>0</v>
      </c>
      <c r="AB87" s="161">
        <f>IF('mini - salto 3'!AA94="",0,'mini - salto 3'!AA94)</f>
        <v>0</v>
      </c>
      <c r="AC87" s="305">
        <f t="shared" si="74"/>
        <v>0</v>
      </c>
      <c r="AD87" s="305">
        <f t="shared" si="52"/>
        <v>0</v>
      </c>
      <c r="AE87" s="161">
        <f>IF(tapete!S94="",0,tapete!S94)</f>
        <v>0</v>
      </c>
      <c r="AF87" s="161">
        <f>IF(tapete!T94="",0,tapete!T94)</f>
        <v>0</v>
      </c>
      <c r="AG87" s="161" t="str">
        <f>IFERROR((IF(B87=0,"",IF(OR(E87="pct",E87="pctn",E87="pctt",E87="pctm"),('mini - salto 1'!AF94+'mini - salto 2'!AF94+'mini - salto 3'!AF94)/3+AB87+T87+X87,""))),0)</f>
        <v/>
      </c>
      <c r="AH87" s="307" t="str">
        <f t="shared" si="53"/>
        <v/>
      </c>
      <c r="AI87" s="468" t="str">
        <f t="shared" si="75"/>
        <v/>
      </c>
      <c r="AJ87" s="469" t="str">
        <f>IFERROR(RANK(AI87,$AI$7:AI87,1),"")</f>
        <v/>
      </c>
      <c r="AK87" s="468" t="str">
        <f t="shared" si="76"/>
        <v/>
      </c>
      <c r="AL87" s="469" t="str">
        <f>IFERROR(RANK(AK87,$AK$7:AK87,1),"")</f>
        <v/>
      </c>
      <c r="AM87" s="307" t="str">
        <f t="shared" si="54"/>
        <v/>
      </c>
      <c r="AN87" s="468" t="str">
        <f t="shared" si="77"/>
        <v/>
      </c>
      <c r="AO87" s="469" t="str">
        <f>IFERROR(RANK(AN87,$AN$7:AN87,1),"")</f>
        <v/>
      </c>
      <c r="AP87" s="468" t="str">
        <f t="shared" si="78"/>
        <v/>
      </c>
      <c r="AQ87" s="469" t="str">
        <f>IFERROR(RANK(AP87,$AP$7:AP87,1),"")</f>
        <v/>
      </c>
      <c r="AR87" s="308" t="str">
        <f t="shared" si="55"/>
        <v/>
      </c>
      <c r="AS87" s="468" t="str">
        <f t="shared" si="79"/>
        <v/>
      </c>
      <c r="AT87" s="469" t="str">
        <f>IFERROR(RANK(AS87,$AS$7:AS87,1),"")</f>
        <v/>
      </c>
      <c r="AU87" s="468" t="str">
        <f t="shared" si="80"/>
        <v/>
      </c>
      <c r="AV87" s="469" t="str">
        <f>IFERROR(RANK(AU87,$AU$7:AU87,1),"")</f>
        <v/>
      </c>
      <c r="AW87" s="115" t="str">
        <f t="shared" si="56"/>
        <v/>
      </c>
      <c r="AX87" s="466"/>
      <c r="AY87" s="303"/>
      <c r="AZ87" s="303">
        <f t="shared" si="57"/>
        <v>0</v>
      </c>
      <c r="BA87" s="306">
        <f t="shared" si="58"/>
        <v>0</v>
      </c>
      <c r="BB87" s="117">
        <f t="shared" si="59"/>
        <v>0</v>
      </c>
      <c r="BD87" s="117"/>
      <c r="BE87" s="117"/>
      <c r="BF87" s="117"/>
      <c r="BH87" s="162">
        <f t="shared" si="60"/>
        <v>1</v>
      </c>
      <c r="BI87" s="162">
        <f t="shared" si="81"/>
        <v>0</v>
      </c>
      <c r="BJ87" s="162">
        <f t="shared" si="61"/>
        <v>0</v>
      </c>
      <c r="BK87" s="162">
        <f t="shared" si="62"/>
        <v>0</v>
      </c>
      <c r="BL87" s="163">
        <f t="shared" si="63"/>
        <v>0</v>
      </c>
      <c r="BM87" s="163">
        <f t="shared" si="64"/>
        <v>0</v>
      </c>
      <c r="BN87" s="163">
        <f t="shared" si="65"/>
        <v>0</v>
      </c>
      <c r="BO87" s="163">
        <f t="shared" si="66"/>
        <v>0</v>
      </c>
      <c r="BP87" s="163">
        <f t="shared" si="67"/>
        <v>0</v>
      </c>
      <c r="BQ87" s="163">
        <f t="shared" si="68"/>
        <v>0</v>
      </c>
    </row>
    <row r="88" spans="1:69" ht="27" customHeight="1" x14ac:dyDescent="0.3">
      <c r="A88" s="160">
        <f>'ordem de passagem'!C91</f>
        <v>0</v>
      </c>
      <c r="B88" s="160">
        <f>'ordem de passagem'!D91</f>
        <v>0</v>
      </c>
      <c r="C88" s="160">
        <f>'ordem de passagem'!E91</f>
        <v>0</v>
      </c>
      <c r="D88" s="160">
        <f>'ordem de passagem'!F91</f>
        <v>0</v>
      </c>
      <c r="E88" s="160">
        <f>'ordem de passagem'!H91</f>
        <v>0</v>
      </c>
      <c r="F88" s="160" t="str">
        <f t="shared" si="82"/>
        <v/>
      </c>
      <c r="G88" s="160" t="str">
        <f t="shared" si="69"/>
        <v/>
      </c>
      <c r="H88" s="160" t="str">
        <f t="shared" si="70"/>
        <v/>
      </c>
      <c r="I88" s="160" t="str">
        <f t="shared" si="71"/>
        <v/>
      </c>
      <c r="J88" s="160">
        <f>'ordem de passagem'!G91</f>
        <v>0</v>
      </c>
      <c r="K88" s="160">
        <f>'ordem de passagem'!I91</f>
        <v>0</v>
      </c>
      <c r="L88" s="161">
        <f>IF('mini - salto 1'!AD95="",0,'mini - salto 1'!AD95)</f>
        <v>0</v>
      </c>
      <c r="M88" s="161">
        <f>IF('mini - salto 2'!AD95="",0,'mini - salto 2'!AD95)</f>
        <v>0</v>
      </c>
      <c r="N88" s="161">
        <f>IF('mini - salto 3'!AD95="",0,'mini - salto 3'!AD95)</f>
        <v>0</v>
      </c>
      <c r="O88" s="161">
        <f>IF(tapete!X95="",0,tapete!X95)</f>
        <v>0</v>
      </c>
      <c r="P88" s="161">
        <f t="shared" si="48"/>
        <v>0</v>
      </c>
      <c r="Q88" s="161">
        <f t="shared" si="49"/>
        <v>0</v>
      </c>
      <c r="R88" s="161"/>
      <c r="S88" s="161">
        <f>IF('mini - salto 1'!S95="",0,'mini - salto 1'!S95)</f>
        <v>0</v>
      </c>
      <c r="T88" s="161">
        <f>IF('mini - salto 1'!AA95="",0,'mini - salto 1'!AA95)</f>
        <v>0</v>
      </c>
      <c r="U88" s="161">
        <f t="shared" si="72"/>
        <v>0</v>
      </c>
      <c r="V88" s="161">
        <f t="shared" si="50"/>
        <v>0</v>
      </c>
      <c r="W88" s="294">
        <f>IF('mini - salto 2'!S95="",0,'mini - salto 2'!S95)</f>
        <v>0</v>
      </c>
      <c r="X88" s="161">
        <f>IF('mini - salto 2'!AA95="",0,'mini - salto 2'!AA95)</f>
        <v>0</v>
      </c>
      <c r="Y88" s="161">
        <f t="shared" si="73"/>
        <v>0</v>
      </c>
      <c r="Z88" s="161">
        <f t="shared" si="51"/>
        <v>0</v>
      </c>
      <c r="AA88" s="161">
        <f>IF('mini - salto 3'!S95="",0,'mini - salto 3'!S95)</f>
        <v>0</v>
      </c>
      <c r="AB88" s="161">
        <f>IF('mini - salto 3'!AA95="",0,'mini - salto 3'!AA95)</f>
        <v>0</v>
      </c>
      <c r="AC88" s="305">
        <f t="shared" si="74"/>
        <v>0</v>
      </c>
      <c r="AD88" s="305">
        <f t="shared" si="52"/>
        <v>0</v>
      </c>
      <c r="AE88" s="161">
        <f>IF(tapete!S95="",0,tapete!S95)</f>
        <v>0</v>
      </c>
      <c r="AF88" s="161">
        <f>IF(tapete!T95="",0,tapete!T95)</f>
        <v>0</v>
      </c>
      <c r="AG88" s="161" t="str">
        <f>IFERROR((IF(B88=0,"",IF(OR(E88="pct",E88="pctn",E88="pctt",E88="pctm"),('mini - salto 1'!AF95+'mini - salto 2'!AF95+'mini - salto 3'!AF95)/3+AB88+T88+X88,""))),0)</f>
        <v/>
      </c>
      <c r="AH88" s="307" t="str">
        <f t="shared" si="53"/>
        <v/>
      </c>
      <c r="AI88" s="468" t="str">
        <f t="shared" si="75"/>
        <v/>
      </c>
      <c r="AJ88" s="469" t="str">
        <f>IFERROR(RANK(AI88,$AI$7:AI88,1),"")</f>
        <v/>
      </c>
      <c r="AK88" s="468" t="str">
        <f t="shared" si="76"/>
        <v/>
      </c>
      <c r="AL88" s="469" t="str">
        <f>IFERROR(RANK(AK88,$AK$7:AK88,1),"")</f>
        <v/>
      </c>
      <c r="AM88" s="307" t="str">
        <f t="shared" si="54"/>
        <v/>
      </c>
      <c r="AN88" s="468" t="str">
        <f t="shared" si="77"/>
        <v/>
      </c>
      <c r="AO88" s="469" t="str">
        <f>IFERROR(RANK(AN88,$AN$7:AN88,1),"")</f>
        <v/>
      </c>
      <c r="AP88" s="468" t="str">
        <f t="shared" si="78"/>
        <v/>
      </c>
      <c r="AQ88" s="469" t="str">
        <f>IFERROR(RANK(AP88,$AP$7:AP88,1),"")</f>
        <v/>
      </c>
      <c r="AR88" s="308" t="str">
        <f t="shared" si="55"/>
        <v/>
      </c>
      <c r="AS88" s="468" t="str">
        <f t="shared" si="79"/>
        <v/>
      </c>
      <c r="AT88" s="469" t="str">
        <f>IFERROR(RANK(AS88,$AS$7:AS88,1),"")</f>
        <v/>
      </c>
      <c r="AU88" s="468" t="str">
        <f t="shared" si="80"/>
        <v/>
      </c>
      <c r="AV88" s="469" t="str">
        <f>IFERROR(RANK(AU88,$AU$7:AU88,1),"")</f>
        <v/>
      </c>
      <c r="AW88" s="115" t="str">
        <f t="shared" si="56"/>
        <v/>
      </c>
      <c r="AX88" s="466"/>
      <c r="AY88" s="303"/>
      <c r="AZ88" s="303">
        <f t="shared" si="57"/>
        <v>0</v>
      </c>
      <c r="BA88" s="306">
        <f t="shared" si="58"/>
        <v>0</v>
      </c>
      <c r="BB88" s="117">
        <f t="shared" si="59"/>
        <v>0</v>
      </c>
      <c r="BD88" s="117"/>
      <c r="BE88" s="117"/>
      <c r="BF88" s="117"/>
      <c r="BH88" s="162">
        <f t="shared" si="60"/>
        <v>1</v>
      </c>
      <c r="BI88" s="162">
        <f t="shared" si="81"/>
        <v>0</v>
      </c>
      <c r="BJ88" s="162">
        <f t="shared" si="61"/>
        <v>0</v>
      </c>
      <c r="BK88" s="162">
        <f t="shared" si="62"/>
        <v>0</v>
      </c>
      <c r="BL88" s="163">
        <f t="shared" si="63"/>
        <v>0</v>
      </c>
      <c r="BM88" s="163">
        <f t="shared" si="64"/>
        <v>0</v>
      </c>
      <c r="BN88" s="163">
        <f t="shared" si="65"/>
        <v>0</v>
      </c>
      <c r="BO88" s="163">
        <f t="shared" si="66"/>
        <v>0</v>
      </c>
      <c r="BP88" s="163">
        <f t="shared" si="67"/>
        <v>0</v>
      </c>
      <c r="BQ88" s="163">
        <f t="shared" si="68"/>
        <v>0</v>
      </c>
    </row>
    <row r="89" spans="1:69" ht="27" customHeight="1" x14ac:dyDescent="0.3">
      <c r="A89" s="160">
        <f>'ordem de passagem'!C92</f>
        <v>0</v>
      </c>
      <c r="B89" s="160">
        <f>'ordem de passagem'!D92</f>
        <v>0</v>
      </c>
      <c r="C89" s="160">
        <f>'ordem de passagem'!E92</f>
        <v>0</v>
      </c>
      <c r="D89" s="160">
        <f>'ordem de passagem'!F92</f>
        <v>0</v>
      </c>
      <c r="E89" s="160">
        <f>'ordem de passagem'!H92</f>
        <v>0</v>
      </c>
      <c r="F89" s="160" t="str">
        <f t="shared" si="82"/>
        <v/>
      </c>
      <c r="G89" s="160" t="str">
        <f t="shared" si="69"/>
        <v/>
      </c>
      <c r="H89" s="160" t="str">
        <f t="shared" si="70"/>
        <v/>
      </c>
      <c r="I89" s="160" t="str">
        <f t="shared" si="71"/>
        <v/>
      </c>
      <c r="J89" s="160">
        <f>'ordem de passagem'!G92</f>
        <v>0</v>
      </c>
      <c r="K89" s="160">
        <f>'ordem de passagem'!I92</f>
        <v>0</v>
      </c>
      <c r="L89" s="161">
        <f>IF('mini - salto 1'!AD96="",0,'mini - salto 1'!AD96)</f>
        <v>0</v>
      </c>
      <c r="M89" s="161">
        <f>IF('mini - salto 2'!AD96="",0,'mini - salto 2'!AD96)</f>
        <v>0</v>
      </c>
      <c r="N89" s="161">
        <f>IF('mini - salto 3'!AD96="",0,'mini - salto 3'!AD96)</f>
        <v>0</v>
      </c>
      <c r="O89" s="161">
        <f>IF(tapete!X96="",0,tapete!X96)</f>
        <v>0</v>
      </c>
      <c r="P89" s="161">
        <f t="shared" si="48"/>
        <v>0</v>
      </c>
      <c r="Q89" s="161">
        <f t="shared" si="49"/>
        <v>0</v>
      </c>
      <c r="R89" s="161"/>
      <c r="S89" s="161">
        <f>IF('mini - salto 1'!S96="",0,'mini - salto 1'!S96)</f>
        <v>0</v>
      </c>
      <c r="T89" s="161">
        <f>IF('mini - salto 1'!AA96="",0,'mini - salto 1'!AA96)</f>
        <v>0</v>
      </c>
      <c r="U89" s="161">
        <f t="shared" si="72"/>
        <v>0</v>
      </c>
      <c r="V89" s="161">
        <f t="shared" si="50"/>
        <v>0</v>
      </c>
      <c r="W89" s="294">
        <f>IF('mini - salto 2'!S96="",0,'mini - salto 2'!S96)</f>
        <v>0</v>
      </c>
      <c r="X89" s="161">
        <f>IF('mini - salto 2'!AA96="",0,'mini - salto 2'!AA96)</f>
        <v>0</v>
      </c>
      <c r="Y89" s="161">
        <f t="shared" si="73"/>
        <v>0</v>
      </c>
      <c r="Z89" s="161">
        <f t="shared" si="51"/>
        <v>0</v>
      </c>
      <c r="AA89" s="161">
        <f>IF('mini - salto 3'!S96="",0,'mini - salto 3'!S96)</f>
        <v>0</v>
      </c>
      <c r="AB89" s="161">
        <f>IF('mini - salto 3'!AA96="",0,'mini - salto 3'!AA96)</f>
        <v>0</v>
      </c>
      <c r="AC89" s="305">
        <f t="shared" si="74"/>
        <v>0</v>
      </c>
      <c r="AD89" s="305">
        <f t="shared" si="52"/>
        <v>0</v>
      </c>
      <c r="AE89" s="161">
        <f>IF(tapete!S96="",0,tapete!S96)</f>
        <v>0</v>
      </c>
      <c r="AF89" s="161">
        <f>IF(tapete!T96="",0,tapete!T96)</f>
        <v>0</v>
      </c>
      <c r="AG89" s="161" t="str">
        <f>IFERROR((IF(B89=0,"",IF(OR(E89="pct",E89="pctn",E89="pctt",E89="pctm"),('mini - salto 1'!AF96+'mini - salto 2'!AF96+'mini - salto 3'!AF96)/3+AB89+T89+X89,""))),0)</f>
        <v/>
      </c>
      <c r="AH89" s="307" t="str">
        <f t="shared" si="53"/>
        <v/>
      </c>
      <c r="AI89" s="468" t="str">
        <f t="shared" si="75"/>
        <v/>
      </c>
      <c r="AJ89" s="469" t="str">
        <f>IFERROR(RANK(AI89,$AI$7:AI89,1),"")</f>
        <v/>
      </c>
      <c r="AK89" s="468" t="str">
        <f t="shared" si="76"/>
        <v/>
      </c>
      <c r="AL89" s="469" t="str">
        <f>IFERROR(RANK(AK89,$AK$7:AK89,1),"")</f>
        <v/>
      </c>
      <c r="AM89" s="307" t="str">
        <f t="shared" si="54"/>
        <v/>
      </c>
      <c r="AN89" s="468" t="str">
        <f t="shared" si="77"/>
        <v/>
      </c>
      <c r="AO89" s="469" t="str">
        <f>IFERROR(RANK(AN89,$AN$7:AN89,1),"")</f>
        <v/>
      </c>
      <c r="AP89" s="468" t="str">
        <f t="shared" si="78"/>
        <v/>
      </c>
      <c r="AQ89" s="469" t="str">
        <f>IFERROR(RANK(AP89,$AP$7:AP89,1),"")</f>
        <v/>
      </c>
      <c r="AR89" s="308" t="str">
        <f t="shared" si="55"/>
        <v/>
      </c>
      <c r="AS89" s="468" t="str">
        <f t="shared" si="79"/>
        <v/>
      </c>
      <c r="AT89" s="469" t="str">
        <f>IFERROR(RANK(AS89,$AS$7:AS89,1),"")</f>
        <v/>
      </c>
      <c r="AU89" s="468" t="str">
        <f t="shared" si="80"/>
        <v/>
      </c>
      <c r="AV89" s="469" t="str">
        <f>IFERROR(RANK(AU89,$AU$7:AU89,1),"")</f>
        <v/>
      </c>
      <c r="AW89" s="115" t="str">
        <f t="shared" si="56"/>
        <v/>
      </c>
      <c r="AX89" s="466"/>
      <c r="AY89" s="303"/>
      <c r="AZ89" s="303">
        <f t="shared" si="57"/>
        <v>0</v>
      </c>
      <c r="BA89" s="306">
        <f t="shared" si="58"/>
        <v>0</v>
      </c>
      <c r="BB89" s="117">
        <f t="shared" si="59"/>
        <v>0</v>
      </c>
      <c r="BD89" s="117"/>
      <c r="BE89" s="117"/>
      <c r="BF89" s="117"/>
      <c r="BH89" s="162">
        <f t="shared" si="60"/>
        <v>1</v>
      </c>
      <c r="BI89" s="162">
        <f t="shared" si="81"/>
        <v>0</v>
      </c>
      <c r="BJ89" s="162">
        <f t="shared" si="61"/>
        <v>0</v>
      </c>
      <c r="BK89" s="162">
        <f t="shared" si="62"/>
        <v>0</v>
      </c>
      <c r="BL89" s="163">
        <f t="shared" si="63"/>
        <v>0</v>
      </c>
      <c r="BM89" s="163">
        <f t="shared" si="64"/>
        <v>0</v>
      </c>
      <c r="BN89" s="163">
        <f t="shared" si="65"/>
        <v>0</v>
      </c>
      <c r="BO89" s="163">
        <f t="shared" si="66"/>
        <v>0</v>
      </c>
      <c r="BP89" s="163">
        <f t="shared" si="67"/>
        <v>0</v>
      </c>
      <c r="BQ89" s="163">
        <f t="shared" si="68"/>
        <v>0</v>
      </c>
    </row>
    <row r="90" spans="1:69" ht="27" customHeight="1" x14ac:dyDescent="0.3">
      <c r="A90" s="160">
        <f>'ordem de passagem'!C93</f>
        <v>0</v>
      </c>
      <c r="B90" s="160">
        <f>'ordem de passagem'!D93</f>
        <v>0</v>
      </c>
      <c r="C90" s="160">
        <f>'ordem de passagem'!E93</f>
        <v>0</v>
      </c>
      <c r="D90" s="160">
        <f>'ordem de passagem'!F93</f>
        <v>0</v>
      </c>
      <c r="E90" s="160">
        <f>'ordem de passagem'!H93</f>
        <v>0</v>
      </c>
      <c r="F90" s="160" t="str">
        <f t="shared" si="82"/>
        <v/>
      </c>
      <c r="G90" s="160" t="str">
        <f t="shared" si="69"/>
        <v/>
      </c>
      <c r="H90" s="160" t="str">
        <f t="shared" si="70"/>
        <v/>
      </c>
      <c r="I90" s="160" t="str">
        <f t="shared" si="71"/>
        <v/>
      </c>
      <c r="J90" s="160">
        <f>'ordem de passagem'!G93</f>
        <v>0</v>
      </c>
      <c r="K90" s="160">
        <f>'ordem de passagem'!I93</f>
        <v>0</v>
      </c>
      <c r="L90" s="161">
        <f>IF('mini - salto 1'!AD97="",0,'mini - salto 1'!AD97)</f>
        <v>0</v>
      </c>
      <c r="M90" s="161">
        <f>IF('mini - salto 2'!AD97="",0,'mini - salto 2'!AD97)</f>
        <v>0</v>
      </c>
      <c r="N90" s="161">
        <f>IF('mini - salto 3'!AD97="",0,'mini - salto 3'!AD97)</f>
        <v>0</v>
      </c>
      <c r="O90" s="161">
        <f>IF(tapete!X97="",0,tapete!X97)</f>
        <v>0</v>
      </c>
      <c r="P90" s="161">
        <f t="shared" si="48"/>
        <v>0</v>
      </c>
      <c r="Q90" s="161">
        <f t="shared" si="49"/>
        <v>0</v>
      </c>
      <c r="R90" s="161"/>
      <c r="S90" s="161">
        <f>IF('mini - salto 1'!S97="",0,'mini - salto 1'!S97)</f>
        <v>0</v>
      </c>
      <c r="T90" s="161">
        <f>IF('mini - salto 1'!AA97="",0,'mini - salto 1'!AA97)</f>
        <v>0</v>
      </c>
      <c r="U90" s="161">
        <f t="shared" si="72"/>
        <v>0</v>
      </c>
      <c r="V90" s="161">
        <f t="shared" si="50"/>
        <v>0</v>
      </c>
      <c r="W90" s="294">
        <f>IF('mini - salto 2'!S97="",0,'mini - salto 2'!S97)</f>
        <v>0</v>
      </c>
      <c r="X90" s="161">
        <f>IF('mini - salto 2'!AA97="",0,'mini - salto 2'!AA97)</f>
        <v>0</v>
      </c>
      <c r="Y90" s="161">
        <f t="shared" si="73"/>
        <v>0</v>
      </c>
      <c r="Z90" s="161">
        <f t="shared" si="51"/>
        <v>0</v>
      </c>
      <c r="AA90" s="161">
        <f>IF('mini - salto 3'!S97="",0,'mini - salto 3'!S97)</f>
        <v>0</v>
      </c>
      <c r="AB90" s="161">
        <f>IF('mini - salto 3'!AA97="",0,'mini - salto 3'!AA97)</f>
        <v>0</v>
      </c>
      <c r="AC90" s="305">
        <f t="shared" si="74"/>
        <v>0</v>
      </c>
      <c r="AD90" s="305">
        <f t="shared" si="52"/>
        <v>0</v>
      </c>
      <c r="AE90" s="161">
        <f>IF(tapete!S97="",0,tapete!S97)</f>
        <v>0</v>
      </c>
      <c r="AF90" s="161">
        <f>IF(tapete!T97="",0,tapete!T97)</f>
        <v>0</v>
      </c>
      <c r="AG90" s="161" t="str">
        <f>IFERROR((IF(B90=0,"",IF(OR(E90="pct",E90="pctn",E90="pctt",E90="pctm"),('mini - salto 1'!AF97+'mini - salto 2'!AF97+'mini - salto 3'!AF97)/3+AB90+T90+X90,""))),0)</f>
        <v/>
      </c>
      <c r="AH90" s="307" t="str">
        <f t="shared" si="53"/>
        <v/>
      </c>
      <c r="AI90" s="468" t="str">
        <f t="shared" si="75"/>
        <v/>
      </c>
      <c r="AJ90" s="469" t="str">
        <f>IFERROR(RANK(AI90,$AI$7:AI90,1),"")</f>
        <v/>
      </c>
      <c r="AK90" s="468" t="str">
        <f t="shared" si="76"/>
        <v/>
      </c>
      <c r="AL90" s="469" t="str">
        <f>IFERROR(RANK(AK90,$AK$7:AK90,1),"")</f>
        <v/>
      </c>
      <c r="AM90" s="307" t="str">
        <f t="shared" si="54"/>
        <v/>
      </c>
      <c r="AN90" s="468" t="str">
        <f t="shared" si="77"/>
        <v/>
      </c>
      <c r="AO90" s="469" t="str">
        <f>IFERROR(RANK(AN90,$AN$7:AN90,1),"")</f>
        <v/>
      </c>
      <c r="AP90" s="468" t="str">
        <f t="shared" si="78"/>
        <v/>
      </c>
      <c r="AQ90" s="469" t="str">
        <f>IFERROR(RANK(AP90,$AP$7:AP90,1),"")</f>
        <v/>
      </c>
      <c r="AR90" s="308" t="str">
        <f t="shared" si="55"/>
        <v/>
      </c>
      <c r="AS90" s="468" t="str">
        <f t="shared" si="79"/>
        <v/>
      </c>
      <c r="AT90" s="469" t="str">
        <f>IFERROR(RANK(AS90,$AS$7:AS90,1),"")</f>
        <v/>
      </c>
      <c r="AU90" s="468" t="str">
        <f t="shared" si="80"/>
        <v/>
      </c>
      <c r="AV90" s="469" t="str">
        <f>IFERROR(RANK(AU90,$AU$7:AU90,1),"")</f>
        <v/>
      </c>
      <c r="AW90" s="115" t="str">
        <f t="shared" si="56"/>
        <v/>
      </c>
      <c r="AX90" s="466"/>
      <c r="AY90" s="303"/>
      <c r="AZ90" s="303">
        <f t="shared" si="57"/>
        <v>0</v>
      </c>
      <c r="BA90" s="306">
        <f t="shared" si="58"/>
        <v>0</v>
      </c>
      <c r="BB90" s="117">
        <f t="shared" si="59"/>
        <v>0</v>
      </c>
      <c r="BD90" s="117"/>
      <c r="BE90" s="117"/>
      <c r="BF90" s="117"/>
      <c r="BH90" s="162">
        <f t="shared" si="60"/>
        <v>1</v>
      </c>
      <c r="BI90" s="162">
        <f t="shared" si="81"/>
        <v>0</v>
      </c>
      <c r="BJ90" s="162">
        <f t="shared" si="61"/>
        <v>0</v>
      </c>
      <c r="BK90" s="162">
        <f t="shared" si="62"/>
        <v>0</v>
      </c>
      <c r="BL90" s="163">
        <f t="shared" si="63"/>
        <v>0</v>
      </c>
      <c r="BM90" s="163">
        <f t="shared" si="64"/>
        <v>0</v>
      </c>
      <c r="BN90" s="163">
        <f t="shared" si="65"/>
        <v>0</v>
      </c>
      <c r="BO90" s="163">
        <f t="shared" si="66"/>
        <v>0</v>
      </c>
      <c r="BP90" s="163">
        <f t="shared" si="67"/>
        <v>0</v>
      </c>
      <c r="BQ90" s="163">
        <f t="shared" si="68"/>
        <v>0</v>
      </c>
    </row>
    <row r="91" spans="1:69" ht="27" customHeight="1" x14ac:dyDescent="0.3">
      <c r="A91" s="160">
        <f>'ordem de passagem'!C94</f>
        <v>0</v>
      </c>
      <c r="B91" s="160">
        <f>'ordem de passagem'!D94</f>
        <v>0</v>
      </c>
      <c r="C91" s="160">
        <f>'ordem de passagem'!E94</f>
        <v>0</v>
      </c>
      <c r="D91" s="160">
        <f>'ordem de passagem'!F94</f>
        <v>0</v>
      </c>
      <c r="E91" s="160">
        <f>'ordem de passagem'!H94</f>
        <v>0</v>
      </c>
      <c r="F91" s="160" t="str">
        <f t="shared" si="82"/>
        <v/>
      </c>
      <c r="G91" s="160" t="str">
        <f t="shared" si="69"/>
        <v/>
      </c>
      <c r="H91" s="160" t="str">
        <f t="shared" si="70"/>
        <v/>
      </c>
      <c r="I91" s="160" t="str">
        <f t="shared" si="71"/>
        <v/>
      </c>
      <c r="J91" s="160">
        <f>'ordem de passagem'!G94</f>
        <v>0</v>
      </c>
      <c r="K91" s="160">
        <f>'ordem de passagem'!I94</f>
        <v>0</v>
      </c>
      <c r="L91" s="161">
        <f>IF('mini - salto 1'!AD98="",0,'mini - salto 1'!AD98)</f>
        <v>0</v>
      </c>
      <c r="M91" s="161">
        <f>IF('mini - salto 2'!AD98="",0,'mini - salto 2'!AD98)</f>
        <v>0</v>
      </c>
      <c r="N91" s="161">
        <f>IF('mini - salto 3'!AD98="",0,'mini - salto 3'!AD98)</f>
        <v>0</v>
      </c>
      <c r="O91" s="161">
        <f>IF(tapete!X98="",0,tapete!X98)</f>
        <v>0</v>
      </c>
      <c r="P91" s="161">
        <f t="shared" si="48"/>
        <v>0</v>
      </c>
      <c r="Q91" s="161">
        <f t="shared" si="49"/>
        <v>0</v>
      </c>
      <c r="R91" s="161"/>
      <c r="S91" s="161">
        <f>IF('mini - salto 1'!S98="",0,'mini - salto 1'!S98)</f>
        <v>0</v>
      </c>
      <c r="T91" s="161">
        <f>IF('mini - salto 1'!AA98="",0,'mini - salto 1'!AA98)</f>
        <v>0</v>
      </c>
      <c r="U91" s="161">
        <f t="shared" si="72"/>
        <v>0</v>
      </c>
      <c r="V91" s="161">
        <f t="shared" si="50"/>
        <v>0</v>
      </c>
      <c r="W91" s="294">
        <f>IF('mini - salto 2'!S98="",0,'mini - salto 2'!S98)</f>
        <v>0</v>
      </c>
      <c r="X91" s="161">
        <f>IF('mini - salto 2'!AA98="",0,'mini - salto 2'!AA98)</f>
        <v>0</v>
      </c>
      <c r="Y91" s="161">
        <f t="shared" si="73"/>
        <v>0</v>
      </c>
      <c r="Z91" s="161">
        <f t="shared" si="51"/>
        <v>0</v>
      </c>
      <c r="AA91" s="161">
        <f>IF('mini - salto 3'!S98="",0,'mini - salto 3'!S98)</f>
        <v>0</v>
      </c>
      <c r="AB91" s="161">
        <f>IF('mini - salto 3'!AA98="",0,'mini - salto 3'!AA98)</f>
        <v>0</v>
      </c>
      <c r="AC91" s="305">
        <f t="shared" si="74"/>
        <v>0</v>
      </c>
      <c r="AD91" s="305">
        <f t="shared" si="52"/>
        <v>0</v>
      </c>
      <c r="AE91" s="161">
        <f>IF(tapete!S98="",0,tapete!S98)</f>
        <v>0</v>
      </c>
      <c r="AF91" s="161">
        <f>IF(tapete!T98="",0,tapete!T98)</f>
        <v>0</v>
      </c>
      <c r="AG91" s="161" t="str">
        <f>IFERROR((IF(B91=0,"",IF(OR(E91="pct",E91="pctn",E91="pctt",E91="pctm"),('mini - salto 1'!AF98+'mini - salto 2'!AF98+'mini - salto 3'!AF98)/3+AB91+T91+X91,""))),0)</f>
        <v/>
      </c>
      <c r="AH91" s="307" t="str">
        <f t="shared" si="53"/>
        <v/>
      </c>
      <c r="AI91" s="468" t="str">
        <f t="shared" si="75"/>
        <v/>
      </c>
      <c r="AJ91" s="469" t="str">
        <f>IFERROR(RANK(AI91,$AI$7:AI91,1),"")</f>
        <v/>
      </c>
      <c r="AK91" s="468" t="str">
        <f t="shared" si="76"/>
        <v/>
      </c>
      <c r="AL91" s="469" t="str">
        <f>IFERROR(RANK(AK91,$AK$7:AK91,1),"")</f>
        <v/>
      </c>
      <c r="AM91" s="307" t="str">
        <f t="shared" si="54"/>
        <v/>
      </c>
      <c r="AN91" s="468" t="str">
        <f t="shared" si="77"/>
        <v/>
      </c>
      <c r="AO91" s="469" t="str">
        <f>IFERROR(RANK(AN91,$AN$7:AN91,1),"")</f>
        <v/>
      </c>
      <c r="AP91" s="468" t="str">
        <f t="shared" si="78"/>
        <v/>
      </c>
      <c r="AQ91" s="469" t="str">
        <f>IFERROR(RANK(AP91,$AP$7:AP91,1),"")</f>
        <v/>
      </c>
      <c r="AR91" s="308" t="str">
        <f t="shared" si="55"/>
        <v/>
      </c>
      <c r="AS91" s="468" t="str">
        <f t="shared" si="79"/>
        <v/>
      </c>
      <c r="AT91" s="469" t="str">
        <f>IFERROR(RANK(AS91,$AS$7:AS91,1),"")</f>
        <v/>
      </c>
      <c r="AU91" s="468" t="str">
        <f t="shared" si="80"/>
        <v/>
      </c>
      <c r="AV91" s="469" t="str">
        <f>IFERROR(RANK(AU91,$AU$7:AU91,1),"")</f>
        <v/>
      </c>
      <c r="AW91" s="115" t="str">
        <f t="shared" si="56"/>
        <v/>
      </c>
      <c r="AX91" s="466"/>
      <c r="AY91" s="303"/>
      <c r="AZ91" s="303">
        <f t="shared" si="57"/>
        <v>0</v>
      </c>
      <c r="BA91" s="306">
        <f t="shared" si="58"/>
        <v>0</v>
      </c>
      <c r="BB91" s="117">
        <f t="shared" si="59"/>
        <v>0</v>
      </c>
      <c r="BD91" s="117"/>
      <c r="BE91" s="117"/>
      <c r="BF91" s="117"/>
      <c r="BH91" s="162">
        <f t="shared" si="60"/>
        <v>1</v>
      </c>
      <c r="BI91" s="162">
        <f t="shared" si="81"/>
        <v>0</v>
      </c>
      <c r="BJ91" s="162">
        <f t="shared" si="61"/>
        <v>0</v>
      </c>
      <c r="BK91" s="162">
        <f t="shared" si="62"/>
        <v>0</v>
      </c>
      <c r="BL91" s="163">
        <f t="shared" si="63"/>
        <v>0</v>
      </c>
      <c r="BM91" s="163">
        <f t="shared" si="64"/>
        <v>0</v>
      </c>
      <c r="BN91" s="163">
        <f t="shared" si="65"/>
        <v>0</v>
      </c>
      <c r="BO91" s="163">
        <f t="shared" si="66"/>
        <v>0</v>
      </c>
      <c r="BP91" s="163">
        <f t="shared" si="67"/>
        <v>0</v>
      </c>
      <c r="BQ91" s="163">
        <f t="shared" si="68"/>
        <v>0</v>
      </c>
    </row>
    <row r="92" spans="1:69" ht="27" customHeight="1" x14ac:dyDescent="0.3">
      <c r="A92" s="160">
        <f>'ordem de passagem'!C95</f>
        <v>0</v>
      </c>
      <c r="B92" s="160">
        <f>'ordem de passagem'!D95</f>
        <v>0</v>
      </c>
      <c r="C92" s="160">
        <f>'ordem de passagem'!E95</f>
        <v>0</v>
      </c>
      <c r="D92" s="160">
        <f>'ordem de passagem'!F95</f>
        <v>0</v>
      </c>
      <c r="E92" s="160">
        <f>'ordem de passagem'!H95</f>
        <v>0</v>
      </c>
      <c r="F92" s="160" t="str">
        <f t="shared" si="82"/>
        <v/>
      </c>
      <c r="G92" s="160" t="str">
        <f t="shared" si="69"/>
        <v/>
      </c>
      <c r="H92" s="160" t="str">
        <f t="shared" si="70"/>
        <v/>
      </c>
      <c r="I92" s="160" t="str">
        <f t="shared" si="71"/>
        <v/>
      </c>
      <c r="J92" s="160">
        <f>'ordem de passagem'!G95</f>
        <v>0</v>
      </c>
      <c r="K92" s="160">
        <f>'ordem de passagem'!I95</f>
        <v>0</v>
      </c>
      <c r="L92" s="161">
        <f>IF('mini - salto 1'!AD99="",0,'mini - salto 1'!AD99)</f>
        <v>0</v>
      </c>
      <c r="M92" s="161">
        <f>IF('mini - salto 2'!AD99="",0,'mini - salto 2'!AD99)</f>
        <v>0</v>
      </c>
      <c r="N92" s="161">
        <f>IF('mini - salto 3'!AD99="",0,'mini - salto 3'!AD99)</f>
        <v>0</v>
      </c>
      <c r="O92" s="161">
        <f>IF(tapete!X99="",0,tapete!X99)</f>
        <v>0</v>
      </c>
      <c r="P92" s="161">
        <f t="shared" si="48"/>
        <v>0</v>
      </c>
      <c r="Q92" s="161">
        <f t="shared" si="49"/>
        <v>0</v>
      </c>
      <c r="R92" s="161"/>
      <c r="S92" s="161">
        <f>IF('mini - salto 1'!S99="",0,'mini - salto 1'!S99)</f>
        <v>0</v>
      </c>
      <c r="T92" s="161">
        <f>IF('mini - salto 1'!AA99="",0,'mini - salto 1'!AA99)</f>
        <v>0</v>
      </c>
      <c r="U92" s="161">
        <f t="shared" si="72"/>
        <v>0</v>
      </c>
      <c r="V92" s="161">
        <f t="shared" si="50"/>
        <v>0</v>
      </c>
      <c r="W92" s="294">
        <f>IF('mini - salto 2'!S99="",0,'mini - salto 2'!S99)</f>
        <v>0</v>
      </c>
      <c r="X92" s="161">
        <f>IF('mini - salto 2'!AA99="",0,'mini - salto 2'!AA99)</f>
        <v>0</v>
      </c>
      <c r="Y92" s="161">
        <f t="shared" si="73"/>
        <v>0</v>
      </c>
      <c r="Z92" s="161">
        <f t="shared" si="51"/>
        <v>0</v>
      </c>
      <c r="AA92" s="161">
        <f>IF('mini - salto 3'!S99="",0,'mini - salto 3'!S99)</f>
        <v>0</v>
      </c>
      <c r="AB92" s="161">
        <f>IF('mini - salto 3'!AA99="",0,'mini - salto 3'!AA99)</f>
        <v>0</v>
      </c>
      <c r="AC92" s="305">
        <f t="shared" si="74"/>
        <v>0</v>
      </c>
      <c r="AD92" s="305">
        <f t="shared" si="52"/>
        <v>0</v>
      </c>
      <c r="AE92" s="161">
        <f>IF(tapete!S99="",0,tapete!S99)</f>
        <v>0</v>
      </c>
      <c r="AF92" s="161">
        <f>IF(tapete!T99="",0,tapete!T99)</f>
        <v>0</v>
      </c>
      <c r="AG92" s="161" t="str">
        <f>IFERROR((IF(B92=0,"",IF(OR(E92="pct",E92="pctn",E92="pctt",E92="pctm"),('mini - salto 1'!AF99+'mini - salto 2'!AF99+'mini - salto 3'!AF99)/3+AB92+T92+X92,""))),0)</f>
        <v/>
      </c>
      <c r="AH92" s="307" t="str">
        <f t="shared" si="53"/>
        <v/>
      </c>
      <c r="AI92" s="468" t="str">
        <f t="shared" si="75"/>
        <v/>
      </c>
      <c r="AJ92" s="469" t="str">
        <f>IFERROR(RANK(AI92,$AI$7:AI92,1),"")</f>
        <v/>
      </c>
      <c r="AK92" s="468" t="str">
        <f t="shared" si="76"/>
        <v/>
      </c>
      <c r="AL92" s="469" t="str">
        <f>IFERROR(RANK(AK92,$AK$7:AK92,1),"")</f>
        <v/>
      </c>
      <c r="AM92" s="307" t="str">
        <f t="shared" si="54"/>
        <v/>
      </c>
      <c r="AN92" s="468" t="str">
        <f t="shared" si="77"/>
        <v/>
      </c>
      <c r="AO92" s="469" t="str">
        <f>IFERROR(RANK(AN92,$AN$7:AN92,1),"")</f>
        <v/>
      </c>
      <c r="AP92" s="468" t="str">
        <f t="shared" si="78"/>
        <v/>
      </c>
      <c r="AQ92" s="469" t="str">
        <f>IFERROR(RANK(AP92,$AP$7:AP92,1),"")</f>
        <v/>
      </c>
      <c r="AR92" s="308" t="str">
        <f t="shared" si="55"/>
        <v/>
      </c>
      <c r="AS92" s="468" t="str">
        <f t="shared" si="79"/>
        <v/>
      </c>
      <c r="AT92" s="469" t="str">
        <f>IFERROR(RANK(AS92,$AS$7:AS92,1),"")</f>
        <v/>
      </c>
      <c r="AU92" s="468" t="str">
        <f t="shared" si="80"/>
        <v/>
      </c>
      <c r="AV92" s="469" t="str">
        <f>IFERROR(RANK(AU92,$AU$7:AU92,1),"")</f>
        <v/>
      </c>
      <c r="AW92" s="115" t="str">
        <f t="shared" si="56"/>
        <v/>
      </c>
      <c r="AX92" s="466"/>
      <c r="AY92" s="303"/>
      <c r="AZ92" s="303">
        <f t="shared" si="57"/>
        <v>0</v>
      </c>
      <c r="BA92" s="306">
        <f t="shared" si="58"/>
        <v>0</v>
      </c>
      <c r="BB92" s="117">
        <f t="shared" si="59"/>
        <v>0</v>
      </c>
      <c r="BD92" s="117"/>
      <c r="BE92" s="117"/>
      <c r="BF92" s="117"/>
      <c r="BH92" s="162">
        <f t="shared" si="60"/>
        <v>1</v>
      </c>
      <c r="BI92" s="162">
        <f t="shared" si="81"/>
        <v>0</v>
      </c>
      <c r="BJ92" s="162">
        <f t="shared" si="61"/>
        <v>0</v>
      </c>
      <c r="BK92" s="162">
        <f t="shared" si="62"/>
        <v>0</v>
      </c>
      <c r="BL92" s="163">
        <f t="shared" si="63"/>
        <v>0</v>
      </c>
      <c r="BM92" s="163">
        <f t="shared" si="64"/>
        <v>0</v>
      </c>
      <c r="BN92" s="163">
        <f t="shared" si="65"/>
        <v>0</v>
      </c>
      <c r="BO92" s="163">
        <f t="shared" si="66"/>
        <v>0</v>
      </c>
      <c r="BP92" s="163">
        <f t="shared" si="67"/>
        <v>0</v>
      </c>
      <c r="BQ92" s="163">
        <f t="shared" si="68"/>
        <v>0</v>
      </c>
    </row>
    <row r="93" spans="1:69" ht="27" customHeight="1" x14ac:dyDescent="0.3">
      <c r="A93" s="160">
        <f>'ordem de passagem'!C96</f>
        <v>0</v>
      </c>
      <c r="B93" s="160">
        <f>'ordem de passagem'!D96</f>
        <v>0</v>
      </c>
      <c r="C93" s="160">
        <f>'ordem de passagem'!E96</f>
        <v>0</v>
      </c>
      <c r="D93" s="160">
        <f>'ordem de passagem'!F96</f>
        <v>0</v>
      </c>
      <c r="E93" s="160">
        <f>'ordem de passagem'!H96</f>
        <v>0</v>
      </c>
      <c r="F93" s="160" t="str">
        <f t="shared" si="82"/>
        <v/>
      </c>
      <c r="G93" s="160" t="str">
        <f t="shared" si="69"/>
        <v/>
      </c>
      <c r="H93" s="160" t="str">
        <f t="shared" si="70"/>
        <v/>
      </c>
      <c r="I93" s="160" t="str">
        <f t="shared" si="71"/>
        <v/>
      </c>
      <c r="J93" s="160">
        <f>'ordem de passagem'!G96</f>
        <v>0</v>
      </c>
      <c r="K93" s="160">
        <f>'ordem de passagem'!I96</f>
        <v>0</v>
      </c>
      <c r="L93" s="161">
        <f>IF('mini - salto 1'!AD100="",0,'mini - salto 1'!AD100)</f>
        <v>0</v>
      </c>
      <c r="M93" s="161">
        <f>IF('mini - salto 2'!AD100="",0,'mini - salto 2'!AD100)</f>
        <v>0</v>
      </c>
      <c r="N93" s="161">
        <f>IF('mini - salto 3'!AD100="",0,'mini - salto 3'!AD100)</f>
        <v>0</v>
      </c>
      <c r="O93" s="161">
        <f>IF(tapete!X100="",0,tapete!X100)</f>
        <v>0</v>
      </c>
      <c r="P93" s="161">
        <f t="shared" si="48"/>
        <v>0</v>
      </c>
      <c r="Q93" s="161">
        <f t="shared" si="49"/>
        <v>0</v>
      </c>
      <c r="R93" s="161"/>
      <c r="S93" s="161">
        <f>IF('mini - salto 1'!S100="",0,'mini - salto 1'!S100)</f>
        <v>0</v>
      </c>
      <c r="T93" s="161">
        <f>IF('mini - salto 1'!AA100="",0,'mini - salto 1'!AA100)</f>
        <v>0</v>
      </c>
      <c r="U93" s="161">
        <f t="shared" si="72"/>
        <v>0</v>
      </c>
      <c r="V93" s="161">
        <f t="shared" si="50"/>
        <v>0</v>
      </c>
      <c r="W93" s="294">
        <f>IF('mini - salto 2'!S100="",0,'mini - salto 2'!S100)</f>
        <v>0</v>
      </c>
      <c r="X93" s="161">
        <f>IF('mini - salto 2'!AA100="",0,'mini - salto 2'!AA100)</f>
        <v>0</v>
      </c>
      <c r="Y93" s="161">
        <f t="shared" si="73"/>
        <v>0</v>
      </c>
      <c r="Z93" s="161">
        <f t="shared" si="51"/>
        <v>0</v>
      </c>
      <c r="AA93" s="161">
        <f>IF('mini - salto 3'!S100="",0,'mini - salto 3'!S100)</f>
        <v>0</v>
      </c>
      <c r="AB93" s="161">
        <f>IF('mini - salto 3'!AA100="",0,'mini - salto 3'!AA100)</f>
        <v>0</v>
      </c>
      <c r="AC93" s="305">
        <f t="shared" si="74"/>
        <v>0</v>
      </c>
      <c r="AD93" s="305">
        <f t="shared" si="52"/>
        <v>0</v>
      </c>
      <c r="AE93" s="161">
        <f>IF(tapete!S100="",0,tapete!S100)</f>
        <v>0</v>
      </c>
      <c r="AF93" s="161">
        <f>IF(tapete!T100="",0,tapete!T100)</f>
        <v>0</v>
      </c>
      <c r="AG93" s="161" t="str">
        <f>IFERROR((IF(B93=0,"",IF(OR(E93="pct",E93="pctn",E93="pctt",E93="pctm"),('mini - salto 1'!AF100+'mini - salto 2'!AF100+'mini - salto 3'!AF100)/3+AB93+T93+X93,""))),0)</f>
        <v/>
      </c>
      <c r="AH93" s="307" t="str">
        <f t="shared" si="53"/>
        <v/>
      </c>
      <c r="AI93" s="468" t="str">
        <f t="shared" si="75"/>
        <v/>
      </c>
      <c r="AJ93" s="469" t="str">
        <f>IFERROR(RANK(AI93,$AI$7:AI93,1),"")</f>
        <v/>
      </c>
      <c r="AK93" s="468" t="str">
        <f t="shared" si="76"/>
        <v/>
      </c>
      <c r="AL93" s="469" t="str">
        <f>IFERROR(RANK(AK93,$AK$7:AK93,1),"")</f>
        <v/>
      </c>
      <c r="AM93" s="307" t="str">
        <f t="shared" si="54"/>
        <v/>
      </c>
      <c r="AN93" s="468" t="str">
        <f t="shared" si="77"/>
        <v/>
      </c>
      <c r="AO93" s="469" t="str">
        <f>IFERROR(RANK(AN93,$AN$7:AN93,1),"")</f>
        <v/>
      </c>
      <c r="AP93" s="468" t="str">
        <f t="shared" si="78"/>
        <v/>
      </c>
      <c r="AQ93" s="469" t="str">
        <f>IFERROR(RANK(AP93,$AP$7:AP93,1),"")</f>
        <v/>
      </c>
      <c r="AR93" s="308" t="str">
        <f t="shared" si="55"/>
        <v/>
      </c>
      <c r="AS93" s="468" t="str">
        <f t="shared" si="79"/>
        <v/>
      </c>
      <c r="AT93" s="469" t="str">
        <f>IFERROR(RANK(AS93,$AS$7:AS93,1),"")</f>
        <v/>
      </c>
      <c r="AU93" s="468" t="str">
        <f t="shared" si="80"/>
        <v/>
      </c>
      <c r="AV93" s="469" t="str">
        <f>IFERROR(RANK(AU93,$AU$7:AU93,1),"")</f>
        <v/>
      </c>
      <c r="AW93" s="115" t="str">
        <f t="shared" si="56"/>
        <v/>
      </c>
      <c r="AX93" s="466"/>
      <c r="AY93" s="303"/>
      <c r="AZ93" s="303">
        <f t="shared" si="57"/>
        <v>0</v>
      </c>
      <c r="BA93" s="306">
        <f t="shared" si="58"/>
        <v>0</v>
      </c>
      <c r="BB93" s="117">
        <f t="shared" si="59"/>
        <v>0</v>
      </c>
      <c r="BD93" s="117"/>
      <c r="BE93" s="117"/>
      <c r="BF93" s="117"/>
      <c r="BH93" s="162">
        <f t="shared" si="60"/>
        <v>1</v>
      </c>
      <c r="BI93" s="162">
        <f t="shared" si="81"/>
        <v>0</v>
      </c>
      <c r="BJ93" s="162">
        <f t="shared" si="61"/>
        <v>0</v>
      </c>
      <c r="BK93" s="162">
        <f t="shared" si="62"/>
        <v>0</v>
      </c>
      <c r="BL93" s="163">
        <f t="shared" si="63"/>
        <v>0</v>
      </c>
      <c r="BM93" s="163">
        <f t="shared" si="64"/>
        <v>0</v>
      </c>
      <c r="BN93" s="163">
        <f t="shared" si="65"/>
        <v>0</v>
      </c>
      <c r="BO93" s="163">
        <f t="shared" si="66"/>
        <v>0</v>
      </c>
      <c r="BP93" s="163">
        <f t="shared" si="67"/>
        <v>0</v>
      </c>
      <c r="BQ93" s="163">
        <f t="shared" si="68"/>
        <v>0</v>
      </c>
    </row>
    <row r="94" spans="1:69" ht="27" customHeight="1" x14ac:dyDescent="0.3">
      <c r="A94" s="160">
        <f>'ordem de passagem'!C97</f>
        <v>0</v>
      </c>
      <c r="B94" s="160">
        <f>'ordem de passagem'!D97</f>
        <v>0</v>
      </c>
      <c r="C94" s="160">
        <f>'ordem de passagem'!E97</f>
        <v>0</v>
      </c>
      <c r="D94" s="160">
        <f>'ordem de passagem'!F97</f>
        <v>0</v>
      </c>
      <c r="E94" s="160">
        <f>'ordem de passagem'!H97</f>
        <v>0</v>
      </c>
      <c r="F94" s="160" t="str">
        <f t="shared" si="82"/>
        <v/>
      </c>
      <c r="G94" s="160" t="str">
        <f t="shared" si="69"/>
        <v/>
      </c>
      <c r="H94" s="160" t="str">
        <f t="shared" si="70"/>
        <v/>
      </c>
      <c r="I94" s="160" t="str">
        <f t="shared" si="71"/>
        <v/>
      </c>
      <c r="J94" s="160">
        <f>'ordem de passagem'!G97</f>
        <v>0</v>
      </c>
      <c r="K94" s="160">
        <f>'ordem de passagem'!I97</f>
        <v>0</v>
      </c>
      <c r="L94" s="161">
        <f>IF('mini - salto 1'!AD101="",0,'mini - salto 1'!AD101)</f>
        <v>0</v>
      </c>
      <c r="M94" s="161">
        <f>IF('mini - salto 2'!AD101="",0,'mini - salto 2'!AD101)</f>
        <v>0</v>
      </c>
      <c r="N94" s="161">
        <f>IF('mini - salto 3'!AD101="",0,'mini - salto 3'!AD101)</f>
        <v>0</v>
      </c>
      <c r="O94" s="161">
        <f>IF(tapete!X101="",0,tapete!X101)</f>
        <v>0</v>
      </c>
      <c r="P94" s="161">
        <f t="shared" si="48"/>
        <v>0</v>
      </c>
      <c r="Q94" s="161">
        <f t="shared" si="49"/>
        <v>0</v>
      </c>
      <c r="R94" s="161"/>
      <c r="S94" s="161">
        <f>IF('mini - salto 1'!S101="",0,'mini - salto 1'!S101)</f>
        <v>0</v>
      </c>
      <c r="T94" s="161">
        <f>IF('mini - salto 1'!AA101="",0,'mini - salto 1'!AA101)</f>
        <v>0</v>
      </c>
      <c r="U94" s="161">
        <f t="shared" si="72"/>
        <v>0</v>
      </c>
      <c r="V94" s="161">
        <f t="shared" si="50"/>
        <v>0</v>
      </c>
      <c r="W94" s="294">
        <f>IF('mini - salto 2'!S101="",0,'mini - salto 2'!S101)</f>
        <v>0</v>
      </c>
      <c r="X94" s="161">
        <f>IF('mini - salto 2'!AA101="",0,'mini - salto 2'!AA101)</f>
        <v>0</v>
      </c>
      <c r="Y94" s="161">
        <f t="shared" si="73"/>
        <v>0</v>
      </c>
      <c r="Z94" s="161">
        <f t="shared" si="51"/>
        <v>0</v>
      </c>
      <c r="AA94" s="161">
        <f>IF('mini - salto 3'!S101="",0,'mini - salto 3'!S101)</f>
        <v>0</v>
      </c>
      <c r="AB94" s="161">
        <f>IF('mini - salto 3'!AA101="",0,'mini - salto 3'!AA101)</f>
        <v>0</v>
      </c>
      <c r="AC94" s="305">
        <f t="shared" si="74"/>
        <v>0</v>
      </c>
      <c r="AD94" s="305">
        <f t="shared" si="52"/>
        <v>0</v>
      </c>
      <c r="AE94" s="161">
        <f>IF(tapete!S101="",0,tapete!S101)</f>
        <v>0</v>
      </c>
      <c r="AF94" s="161">
        <f>IF(tapete!T101="",0,tapete!T101)</f>
        <v>0</v>
      </c>
      <c r="AG94" s="161" t="str">
        <f>IFERROR((IF(B94=0,"",IF(OR(E94="pct",E94="pctn",E94="pctt",E94="pctm"),('mini - salto 1'!AF101+'mini - salto 2'!AF101+'mini - salto 3'!AF101)/3+AB94+T94+X94,""))),0)</f>
        <v/>
      </c>
      <c r="AH94" s="307" t="str">
        <f t="shared" si="53"/>
        <v/>
      </c>
      <c r="AI94" s="468" t="str">
        <f t="shared" si="75"/>
        <v/>
      </c>
      <c r="AJ94" s="469" t="str">
        <f>IFERROR(RANK(AI94,$AI$7:AI94,1),"")</f>
        <v/>
      </c>
      <c r="AK94" s="468" t="str">
        <f t="shared" si="76"/>
        <v/>
      </c>
      <c r="AL94" s="469" t="str">
        <f>IFERROR(RANK(AK94,$AK$7:AK94,1),"")</f>
        <v/>
      </c>
      <c r="AM94" s="307" t="str">
        <f t="shared" si="54"/>
        <v/>
      </c>
      <c r="AN94" s="468" t="str">
        <f t="shared" si="77"/>
        <v/>
      </c>
      <c r="AO94" s="469" t="str">
        <f>IFERROR(RANK(AN94,$AN$7:AN94,1),"")</f>
        <v/>
      </c>
      <c r="AP94" s="468" t="str">
        <f t="shared" si="78"/>
        <v/>
      </c>
      <c r="AQ94" s="469" t="str">
        <f>IFERROR(RANK(AP94,$AP$7:AP94,1),"")</f>
        <v/>
      </c>
      <c r="AR94" s="308" t="str">
        <f t="shared" si="55"/>
        <v/>
      </c>
      <c r="AS94" s="468" t="str">
        <f t="shared" si="79"/>
        <v/>
      </c>
      <c r="AT94" s="469" t="str">
        <f>IFERROR(RANK(AS94,$AS$7:AS94,1),"")</f>
        <v/>
      </c>
      <c r="AU94" s="468" t="str">
        <f t="shared" si="80"/>
        <v/>
      </c>
      <c r="AV94" s="469" t="str">
        <f>IFERROR(RANK(AU94,$AU$7:AU94,1),"")</f>
        <v/>
      </c>
      <c r="AW94" s="115" t="str">
        <f t="shared" si="56"/>
        <v/>
      </c>
      <c r="AX94" s="466"/>
      <c r="AY94" s="303"/>
      <c r="AZ94" s="303">
        <f t="shared" si="57"/>
        <v>0</v>
      </c>
      <c r="BA94" s="306">
        <f t="shared" si="58"/>
        <v>0</v>
      </c>
      <c r="BB94" s="117">
        <f t="shared" si="59"/>
        <v>0</v>
      </c>
      <c r="BD94" s="117"/>
      <c r="BE94" s="117"/>
      <c r="BF94" s="117"/>
      <c r="BH94" s="162">
        <f t="shared" si="60"/>
        <v>1</v>
      </c>
      <c r="BI94" s="162">
        <f t="shared" si="81"/>
        <v>0</v>
      </c>
      <c r="BJ94" s="162">
        <f t="shared" si="61"/>
        <v>0</v>
      </c>
      <c r="BK94" s="162">
        <f t="shared" si="62"/>
        <v>0</v>
      </c>
      <c r="BL94" s="163">
        <f t="shared" si="63"/>
        <v>0</v>
      </c>
      <c r="BM94" s="163">
        <f t="shared" si="64"/>
        <v>0</v>
      </c>
      <c r="BN94" s="163">
        <f t="shared" si="65"/>
        <v>0</v>
      </c>
      <c r="BO94" s="163">
        <f t="shared" si="66"/>
        <v>0</v>
      </c>
      <c r="BP94" s="163">
        <f t="shared" si="67"/>
        <v>0</v>
      </c>
      <c r="BQ94" s="163">
        <f t="shared" si="68"/>
        <v>0</v>
      </c>
    </row>
    <row r="95" spans="1:69" ht="27" customHeight="1" x14ac:dyDescent="0.3">
      <c r="A95" s="160">
        <f>'ordem de passagem'!C98</f>
        <v>0</v>
      </c>
      <c r="B95" s="160">
        <f>'ordem de passagem'!D98</f>
        <v>0</v>
      </c>
      <c r="C95" s="160">
        <f>'ordem de passagem'!E98</f>
        <v>0</v>
      </c>
      <c r="D95" s="160">
        <f>'ordem de passagem'!F98</f>
        <v>0</v>
      </c>
      <c r="E95" s="160">
        <f>'ordem de passagem'!H98</f>
        <v>0</v>
      </c>
      <c r="F95" s="160" t="str">
        <f t="shared" si="82"/>
        <v/>
      </c>
      <c r="G95" s="160" t="str">
        <f t="shared" si="69"/>
        <v/>
      </c>
      <c r="H95" s="160" t="str">
        <f t="shared" si="70"/>
        <v/>
      </c>
      <c r="I95" s="160" t="str">
        <f t="shared" si="71"/>
        <v/>
      </c>
      <c r="J95" s="160">
        <f>'ordem de passagem'!G98</f>
        <v>0</v>
      </c>
      <c r="K95" s="160">
        <f>'ordem de passagem'!I98</f>
        <v>0</v>
      </c>
      <c r="L95" s="161">
        <f>IF('mini - salto 1'!AD102="",0,'mini - salto 1'!AD102)</f>
        <v>0</v>
      </c>
      <c r="M95" s="161">
        <f>IF('mini - salto 2'!AD102="",0,'mini - salto 2'!AD102)</f>
        <v>0</v>
      </c>
      <c r="N95" s="161">
        <f>IF('mini - salto 3'!AD102="",0,'mini - salto 3'!AD102)</f>
        <v>0</v>
      </c>
      <c r="O95" s="161">
        <f>IF(tapete!X102="",0,tapete!X102)</f>
        <v>0</v>
      </c>
      <c r="P95" s="161">
        <f t="shared" si="48"/>
        <v>0</v>
      </c>
      <c r="Q95" s="161">
        <f t="shared" si="49"/>
        <v>0</v>
      </c>
      <c r="R95" s="161"/>
      <c r="S95" s="161">
        <f>IF('mini - salto 1'!S102="",0,'mini - salto 1'!S102)</f>
        <v>0</v>
      </c>
      <c r="T95" s="161">
        <f>IF('mini - salto 1'!AA102="",0,'mini - salto 1'!AA102)</f>
        <v>0</v>
      </c>
      <c r="U95" s="161">
        <f t="shared" si="72"/>
        <v>0</v>
      </c>
      <c r="V95" s="161">
        <f t="shared" si="50"/>
        <v>0</v>
      </c>
      <c r="W95" s="294">
        <f>IF('mini - salto 2'!S102="",0,'mini - salto 2'!S102)</f>
        <v>0</v>
      </c>
      <c r="X95" s="161">
        <f>IF('mini - salto 2'!AA102="",0,'mini - salto 2'!AA102)</f>
        <v>0</v>
      </c>
      <c r="Y95" s="161">
        <f t="shared" si="73"/>
        <v>0</v>
      </c>
      <c r="Z95" s="161">
        <f t="shared" si="51"/>
        <v>0</v>
      </c>
      <c r="AA95" s="161">
        <f>IF('mini - salto 3'!S102="",0,'mini - salto 3'!S102)</f>
        <v>0</v>
      </c>
      <c r="AB95" s="161">
        <f>IF('mini - salto 3'!AA102="",0,'mini - salto 3'!AA102)</f>
        <v>0</v>
      </c>
      <c r="AC95" s="305">
        <f t="shared" si="74"/>
        <v>0</v>
      </c>
      <c r="AD95" s="305">
        <f t="shared" si="52"/>
        <v>0</v>
      </c>
      <c r="AE95" s="161">
        <f>IF(tapete!S102="",0,tapete!S102)</f>
        <v>0</v>
      </c>
      <c r="AF95" s="161">
        <f>IF(tapete!T102="",0,tapete!T102)</f>
        <v>0</v>
      </c>
      <c r="AG95" s="161" t="str">
        <f>IFERROR((IF(B95=0,"",IF(OR(E95="pct",E95="pctn",E95="pctt",E95="pctm"),('mini - salto 1'!AF102+'mini - salto 2'!AF102+'mini - salto 3'!AF102)/3+AB95+T95+X95,""))),0)</f>
        <v/>
      </c>
      <c r="AH95" s="307" t="str">
        <f t="shared" si="53"/>
        <v/>
      </c>
      <c r="AI95" s="468" t="str">
        <f t="shared" si="75"/>
        <v/>
      </c>
      <c r="AJ95" s="469" t="str">
        <f>IFERROR(RANK(AI95,$AI$7:AI95,1),"")</f>
        <v/>
      </c>
      <c r="AK95" s="468" t="str">
        <f t="shared" si="76"/>
        <v/>
      </c>
      <c r="AL95" s="469" t="str">
        <f>IFERROR(RANK(AK95,$AK$7:AK95,1),"")</f>
        <v/>
      </c>
      <c r="AM95" s="307" t="str">
        <f t="shared" si="54"/>
        <v/>
      </c>
      <c r="AN95" s="468" t="str">
        <f t="shared" si="77"/>
        <v/>
      </c>
      <c r="AO95" s="469" t="str">
        <f>IFERROR(RANK(AN95,$AN$7:AN95,1),"")</f>
        <v/>
      </c>
      <c r="AP95" s="468" t="str">
        <f t="shared" si="78"/>
        <v/>
      </c>
      <c r="AQ95" s="469" t="str">
        <f>IFERROR(RANK(AP95,$AP$7:AP95,1),"")</f>
        <v/>
      </c>
      <c r="AR95" s="308" t="str">
        <f t="shared" si="55"/>
        <v/>
      </c>
      <c r="AS95" s="468" t="str">
        <f t="shared" si="79"/>
        <v/>
      </c>
      <c r="AT95" s="469" t="str">
        <f>IFERROR(RANK(AS95,$AS$7:AS95,1),"")</f>
        <v/>
      </c>
      <c r="AU95" s="468" t="str">
        <f t="shared" si="80"/>
        <v/>
      </c>
      <c r="AV95" s="469" t="str">
        <f>IFERROR(RANK(AU95,$AU$7:AU95,1),"")</f>
        <v/>
      </c>
      <c r="AW95" s="115" t="str">
        <f t="shared" si="56"/>
        <v/>
      </c>
      <c r="AX95" s="466"/>
      <c r="AY95" s="303"/>
      <c r="AZ95" s="303">
        <f t="shared" si="57"/>
        <v>0</v>
      </c>
      <c r="BA95" s="306">
        <f t="shared" si="58"/>
        <v>0</v>
      </c>
      <c r="BB95" s="117">
        <f t="shared" si="59"/>
        <v>0</v>
      </c>
      <c r="BD95" s="117"/>
      <c r="BE95" s="117"/>
      <c r="BF95" s="117"/>
      <c r="BH95" s="162">
        <f t="shared" si="60"/>
        <v>1</v>
      </c>
      <c r="BI95" s="162">
        <f t="shared" si="81"/>
        <v>0</v>
      </c>
      <c r="BJ95" s="162">
        <f t="shared" si="61"/>
        <v>0</v>
      </c>
      <c r="BK95" s="162">
        <f t="shared" si="62"/>
        <v>0</v>
      </c>
      <c r="BL95" s="163">
        <f t="shared" si="63"/>
        <v>0</v>
      </c>
      <c r="BM95" s="163">
        <f t="shared" si="64"/>
        <v>0</v>
      </c>
      <c r="BN95" s="163">
        <f t="shared" si="65"/>
        <v>0</v>
      </c>
      <c r="BO95" s="163">
        <f t="shared" si="66"/>
        <v>0</v>
      </c>
      <c r="BP95" s="163">
        <f t="shared" si="67"/>
        <v>0</v>
      </c>
      <c r="BQ95" s="163">
        <f t="shared" si="68"/>
        <v>0</v>
      </c>
    </row>
    <row r="96" spans="1:69" ht="27" customHeight="1" x14ac:dyDescent="0.3">
      <c r="A96" s="160">
        <f>'ordem de passagem'!C99</f>
        <v>0</v>
      </c>
      <c r="B96" s="160">
        <f>'ordem de passagem'!D99</f>
        <v>0</v>
      </c>
      <c r="C96" s="160">
        <f>'ordem de passagem'!E99</f>
        <v>0</v>
      </c>
      <c r="D96" s="160">
        <f>'ordem de passagem'!F99</f>
        <v>0</v>
      </c>
      <c r="E96" s="160">
        <f>'ordem de passagem'!H99</f>
        <v>0</v>
      </c>
      <c r="F96" s="160" t="str">
        <f t="shared" si="82"/>
        <v/>
      </c>
      <c r="G96" s="160" t="str">
        <f t="shared" si="69"/>
        <v/>
      </c>
      <c r="H96" s="160" t="str">
        <f t="shared" si="70"/>
        <v/>
      </c>
      <c r="I96" s="160" t="str">
        <f t="shared" si="71"/>
        <v/>
      </c>
      <c r="J96" s="160">
        <f>'ordem de passagem'!G99</f>
        <v>0</v>
      </c>
      <c r="K96" s="160">
        <f>'ordem de passagem'!I99</f>
        <v>0</v>
      </c>
      <c r="L96" s="161">
        <f>IF('mini - salto 1'!AD103="",0,'mini - salto 1'!AD103)</f>
        <v>0</v>
      </c>
      <c r="M96" s="161">
        <f>IF('mini - salto 2'!AD103="",0,'mini - salto 2'!AD103)</f>
        <v>0</v>
      </c>
      <c r="N96" s="161">
        <f>IF('mini - salto 3'!AD103="",0,'mini - salto 3'!AD103)</f>
        <v>0</v>
      </c>
      <c r="O96" s="161">
        <f>IF(tapete!X103="",0,tapete!X103)</f>
        <v>0</v>
      </c>
      <c r="P96" s="161">
        <f t="shared" si="48"/>
        <v>0</v>
      </c>
      <c r="Q96" s="161">
        <f t="shared" si="49"/>
        <v>0</v>
      </c>
      <c r="R96" s="161"/>
      <c r="S96" s="161">
        <f>IF('mini - salto 1'!S103="",0,'mini - salto 1'!S103)</f>
        <v>0</v>
      </c>
      <c r="T96" s="161">
        <f>IF('mini - salto 1'!AA103="",0,'mini - salto 1'!AA103)</f>
        <v>0</v>
      </c>
      <c r="U96" s="161">
        <f t="shared" si="72"/>
        <v>0</v>
      </c>
      <c r="V96" s="161">
        <f t="shared" si="50"/>
        <v>0</v>
      </c>
      <c r="W96" s="294">
        <f>IF('mini - salto 2'!S103="",0,'mini - salto 2'!S103)</f>
        <v>0</v>
      </c>
      <c r="X96" s="161">
        <f>IF('mini - salto 2'!AA103="",0,'mini - salto 2'!AA103)</f>
        <v>0</v>
      </c>
      <c r="Y96" s="161">
        <f t="shared" si="73"/>
        <v>0</v>
      </c>
      <c r="Z96" s="161">
        <f t="shared" si="51"/>
        <v>0</v>
      </c>
      <c r="AA96" s="161">
        <f>IF('mini - salto 3'!S103="",0,'mini - salto 3'!S103)</f>
        <v>0</v>
      </c>
      <c r="AB96" s="161">
        <f>IF('mini - salto 3'!AA103="",0,'mini - salto 3'!AA103)</f>
        <v>0</v>
      </c>
      <c r="AC96" s="305">
        <f t="shared" si="74"/>
        <v>0</v>
      </c>
      <c r="AD96" s="305">
        <f t="shared" si="52"/>
        <v>0</v>
      </c>
      <c r="AE96" s="161">
        <f>IF(tapete!S103="",0,tapete!S103)</f>
        <v>0</v>
      </c>
      <c r="AF96" s="161">
        <f>IF(tapete!T103="",0,tapete!T103)</f>
        <v>0</v>
      </c>
      <c r="AG96" s="161" t="str">
        <f>IFERROR((IF(B96=0,"",IF(OR(E96="pct",E96="pctn",E96="pctt",E96="pctm"),('mini - salto 1'!AF103+'mini - salto 2'!AF103+'mini - salto 3'!AF103)/3+AB96+T96+X96,""))),0)</f>
        <v/>
      </c>
      <c r="AH96" s="307" t="str">
        <f t="shared" si="53"/>
        <v/>
      </c>
      <c r="AI96" s="468" t="str">
        <f t="shared" si="75"/>
        <v/>
      </c>
      <c r="AJ96" s="469" t="str">
        <f>IFERROR(RANK(AI96,$AI$7:AI96,1),"")</f>
        <v/>
      </c>
      <c r="AK96" s="468" t="str">
        <f t="shared" si="76"/>
        <v/>
      </c>
      <c r="AL96" s="469" t="str">
        <f>IFERROR(RANK(AK96,$AK$7:AK96,1),"")</f>
        <v/>
      </c>
      <c r="AM96" s="307" t="str">
        <f t="shared" si="54"/>
        <v/>
      </c>
      <c r="AN96" s="468" t="str">
        <f t="shared" si="77"/>
        <v/>
      </c>
      <c r="AO96" s="469" t="str">
        <f>IFERROR(RANK(AN96,$AN$7:AN96,1),"")</f>
        <v/>
      </c>
      <c r="AP96" s="468" t="str">
        <f t="shared" si="78"/>
        <v/>
      </c>
      <c r="AQ96" s="469" t="str">
        <f>IFERROR(RANK(AP96,$AP$7:AP96,1),"")</f>
        <v/>
      </c>
      <c r="AR96" s="308" t="str">
        <f t="shared" si="55"/>
        <v/>
      </c>
      <c r="AS96" s="468" t="str">
        <f t="shared" si="79"/>
        <v/>
      </c>
      <c r="AT96" s="469" t="str">
        <f>IFERROR(RANK(AS96,$AS$7:AS96,1),"")</f>
        <v/>
      </c>
      <c r="AU96" s="468" t="str">
        <f t="shared" si="80"/>
        <v/>
      </c>
      <c r="AV96" s="469" t="str">
        <f>IFERROR(RANK(AU96,$AU$7:AU96,1),"")</f>
        <v/>
      </c>
      <c r="AW96" s="115" t="str">
        <f t="shared" si="56"/>
        <v/>
      </c>
      <c r="AX96" s="466"/>
      <c r="AY96" s="303"/>
      <c r="AZ96" s="303">
        <f t="shared" si="57"/>
        <v>0</v>
      </c>
      <c r="BA96" s="306">
        <f t="shared" si="58"/>
        <v>0</v>
      </c>
      <c r="BB96" s="117">
        <f t="shared" si="59"/>
        <v>0</v>
      </c>
      <c r="BD96" s="117"/>
      <c r="BE96" s="117"/>
      <c r="BF96" s="117"/>
      <c r="BH96" s="162">
        <f t="shared" si="60"/>
        <v>1</v>
      </c>
      <c r="BI96" s="162">
        <f t="shared" si="81"/>
        <v>0</v>
      </c>
      <c r="BJ96" s="162">
        <f t="shared" si="61"/>
        <v>0</v>
      </c>
      <c r="BK96" s="162">
        <f t="shared" si="62"/>
        <v>0</v>
      </c>
      <c r="BL96" s="163">
        <f t="shared" si="63"/>
        <v>0</v>
      </c>
      <c r="BM96" s="163">
        <f t="shared" si="64"/>
        <v>0</v>
      </c>
      <c r="BN96" s="163">
        <f t="shared" si="65"/>
        <v>0</v>
      </c>
      <c r="BO96" s="163">
        <f t="shared" si="66"/>
        <v>0</v>
      </c>
      <c r="BP96" s="163">
        <f t="shared" si="67"/>
        <v>0</v>
      </c>
      <c r="BQ96" s="163">
        <f t="shared" si="68"/>
        <v>0</v>
      </c>
    </row>
    <row r="97" spans="1:72" ht="27" customHeight="1" x14ac:dyDescent="0.3">
      <c r="A97" s="160">
        <f>'ordem de passagem'!C100</f>
        <v>0</v>
      </c>
      <c r="B97" s="160">
        <f>'ordem de passagem'!D100</f>
        <v>0</v>
      </c>
      <c r="C97" s="160">
        <f>'ordem de passagem'!E100</f>
        <v>0</v>
      </c>
      <c r="D97" s="160">
        <f>'ordem de passagem'!F100</f>
        <v>0</v>
      </c>
      <c r="E97" s="160">
        <f>'ordem de passagem'!H100</f>
        <v>0</v>
      </c>
      <c r="F97" s="160" t="str">
        <f t="shared" si="82"/>
        <v/>
      </c>
      <c r="G97" s="160" t="str">
        <f t="shared" si="69"/>
        <v/>
      </c>
      <c r="H97" s="160" t="str">
        <f t="shared" si="70"/>
        <v/>
      </c>
      <c r="I97" s="160" t="str">
        <f t="shared" si="71"/>
        <v/>
      </c>
      <c r="J97" s="160">
        <f>'ordem de passagem'!G100</f>
        <v>0</v>
      </c>
      <c r="K97" s="160">
        <f>'ordem de passagem'!I100</f>
        <v>0</v>
      </c>
      <c r="L97" s="161">
        <f>IF('mini - salto 1'!AD104="",0,'mini - salto 1'!AD104)</f>
        <v>0</v>
      </c>
      <c r="M97" s="161">
        <f>IF('mini - salto 2'!AD104="",0,'mini - salto 2'!AD104)</f>
        <v>0</v>
      </c>
      <c r="N97" s="161">
        <f>IF('mini - salto 3'!AD104="",0,'mini - salto 3'!AD104)</f>
        <v>0</v>
      </c>
      <c r="O97" s="161">
        <f>IF(tapete!X104="",0,tapete!X104)</f>
        <v>0</v>
      </c>
      <c r="P97" s="161">
        <f t="shared" si="48"/>
        <v>0</v>
      </c>
      <c r="Q97" s="161">
        <f t="shared" si="49"/>
        <v>0</v>
      </c>
      <c r="R97" s="161"/>
      <c r="S97" s="161">
        <f>IF('mini - salto 1'!S104="",0,'mini - salto 1'!S104)</f>
        <v>0</v>
      </c>
      <c r="T97" s="161">
        <f>IF('mini - salto 1'!AA104="",0,'mini - salto 1'!AA104)</f>
        <v>0</v>
      </c>
      <c r="U97" s="161">
        <f t="shared" si="72"/>
        <v>0</v>
      </c>
      <c r="V97" s="161">
        <f t="shared" si="50"/>
        <v>0</v>
      </c>
      <c r="W97" s="294">
        <f>IF('mini - salto 2'!S104="",0,'mini - salto 2'!S104)</f>
        <v>0</v>
      </c>
      <c r="X97" s="161">
        <f>IF('mini - salto 2'!AA104="",0,'mini - salto 2'!AA104)</f>
        <v>0</v>
      </c>
      <c r="Y97" s="161">
        <f t="shared" si="73"/>
        <v>0</v>
      </c>
      <c r="Z97" s="161">
        <f t="shared" si="51"/>
        <v>0</v>
      </c>
      <c r="AA97" s="161">
        <f>IF('mini - salto 3'!S104="",0,'mini - salto 3'!S104)</f>
        <v>0</v>
      </c>
      <c r="AB97" s="161">
        <f>IF('mini - salto 3'!AA104="",0,'mini - salto 3'!AA104)</f>
        <v>0</v>
      </c>
      <c r="AC97" s="305">
        <f t="shared" si="74"/>
        <v>0</v>
      </c>
      <c r="AD97" s="305">
        <f t="shared" si="52"/>
        <v>0</v>
      </c>
      <c r="AE97" s="161">
        <f>IF(tapete!S104="",0,tapete!S104)</f>
        <v>0</v>
      </c>
      <c r="AF97" s="161">
        <f>IF(tapete!T104="",0,tapete!T104)</f>
        <v>0</v>
      </c>
      <c r="AG97" s="161" t="str">
        <f>IFERROR((IF(B97=0,"",IF(OR(E97="pct",E97="pctn",E97="pctt",E97="pctm"),('mini - salto 1'!AF104+'mini - salto 2'!AF104+'mini - salto 3'!AF104)/3+AB97+T97+X97,""))),0)</f>
        <v/>
      </c>
      <c r="AH97" s="307" t="str">
        <f t="shared" si="53"/>
        <v/>
      </c>
      <c r="AI97" s="468" t="str">
        <f t="shared" si="75"/>
        <v/>
      </c>
      <c r="AJ97" s="469" t="str">
        <f>IFERROR(RANK(AI97,$AI$7:AI97,1),"")</f>
        <v/>
      </c>
      <c r="AK97" s="468" t="str">
        <f t="shared" si="76"/>
        <v/>
      </c>
      <c r="AL97" s="469" t="str">
        <f>IFERROR(RANK(AK97,$AK$7:AK97,1),"")</f>
        <v/>
      </c>
      <c r="AM97" s="307" t="str">
        <f t="shared" si="54"/>
        <v/>
      </c>
      <c r="AN97" s="468" t="str">
        <f t="shared" si="77"/>
        <v/>
      </c>
      <c r="AO97" s="469" t="str">
        <f>IFERROR(RANK(AN97,$AN$7:AN97,1),"")</f>
        <v/>
      </c>
      <c r="AP97" s="468" t="str">
        <f t="shared" si="78"/>
        <v/>
      </c>
      <c r="AQ97" s="469" t="str">
        <f>IFERROR(RANK(AP97,$AP$7:AP97,1),"")</f>
        <v/>
      </c>
      <c r="AR97" s="308" t="str">
        <f t="shared" si="55"/>
        <v/>
      </c>
      <c r="AS97" s="468" t="str">
        <f t="shared" si="79"/>
        <v/>
      </c>
      <c r="AT97" s="469" t="str">
        <f>IFERROR(RANK(AS97,$AS$7:AS97,1),"")</f>
        <v/>
      </c>
      <c r="AU97" s="468" t="str">
        <f t="shared" si="80"/>
        <v/>
      </c>
      <c r="AV97" s="469" t="str">
        <f>IFERROR(RANK(AU97,$AU$7:AU97,1),"")</f>
        <v/>
      </c>
      <c r="AW97" s="115" t="str">
        <f t="shared" si="56"/>
        <v/>
      </c>
      <c r="AX97" s="466"/>
      <c r="AY97" s="303"/>
      <c r="AZ97" s="303">
        <f t="shared" si="57"/>
        <v>0</v>
      </c>
      <c r="BA97" s="306">
        <f t="shared" si="58"/>
        <v>0</v>
      </c>
      <c r="BB97" s="117">
        <f t="shared" si="59"/>
        <v>0</v>
      </c>
      <c r="BD97" s="117"/>
      <c r="BE97" s="117"/>
      <c r="BF97" s="117"/>
      <c r="BH97" s="162">
        <f t="shared" si="60"/>
        <v>1</v>
      </c>
      <c r="BI97" s="162">
        <f t="shared" si="81"/>
        <v>0</v>
      </c>
      <c r="BJ97" s="162">
        <f t="shared" si="61"/>
        <v>0</v>
      </c>
      <c r="BK97" s="162">
        <f t="shared" si="62"/>
        <v>0</v>
      </c>
      <c r="BL97" s="163">
        <f t="shared" si="63"/>
        <v>0</v>
      </c>
      <c r="BM97" s="163">
        <f t="shared" si="64"/>
        <v>0</v>
      </c>
      <c r="BN97" s="163">
        <f t="shared" si="65"/>
        <v>0</v>
      </c>
      <c r="BO97" s="163">
        <f t="shared" si="66"/>
        <v>0</v>
      </c>
      <c r="BP97" s="163">
        <f t="shared" si="67"/>
        <v>0</v>
      </c>
      <c r="BQ97" s="163">
        <f t="shared" si="68"/>
        <v>0</v>
      </c>
    </row>
    <row r="98" spans="1:72" ht="27" customHeight="1" x14ac:dyDescent="0.3">
      <c r="A98" s="160">
        <f>'ordem de passagem'!C101</f>
        <v>0</v>
      </c>
      <c r="B98" s="160">
        <f>'ordem de passagem'!D101</f>
        <v>0</v>
      </c>
      <c r="C98" s="160">
        <f>'ordem de passagem'!E101</f>
        <v>0</v>
      </c>
      <c r="D98" s="160">
        <f>'ordem de passagem'!F101</f>
        <v>0</v>
      </c>
      <c r="E98" s="160">
        <f>'ordem de passagem'!H101</f>
        <v>0</v>
      </c>
      <c r="F98" s="160" t="str">
        <f t="shared" si="82"/>
        <v/>
      </c>
      <c r="G98" s="160" t="str">
        <f t="shared" si="69"/>
        <v/>
      </c>
      <c r="H98" s="160" t="str">
        <f t="shared" si="70"/>
        <v/>
      </c>
      <c r="I98" s="160" t="str">
        <f t="shared" si="71"/>
        <v/>
      </c>
      <c r="J98" s="160">
        <f>'ordem de passagem'!G101</f>
        <v>0</v>
      </c>
      <c r="K98" s="160">
        <f>'ordem de passagem'!I101</f>
        <v>0</v>
      </c>
      <c r="L98" s="161">
        <f>IF('mini - salto 1'!AD105="",0,'mini - salto 1'!AD105)</f>
        <v>0</v>
      </c>
      <c r="M98" s="161">
        <f>IF('mini - salto 2'!AD105="",0,'mini - salto 2'!AD105)</f>
        <v>0</v>
      </c>
      <c r="N98" s="161">
        <f>IF('mini - salto 3'!AD105="",0,'mini - salto 3'!AD105)</f>
        <v>0</v>
      </c>
      <c r="O98" s="161">
        <f>IF(tapete!X105="",0,tapete!X105)</f>
        <v>0</v>
      </c>
      <c r="P98" s="161">
        <f t="shared" si="48"/>
        <v>0</v>
      </c>
      <c r="Q98" s="161">
        <f t="shared" si="49"/>
        <v>0</v>
      </c>
      <c r="R98" s="161"/>
      <c r="S98" s="161">
        <f>IF('mini - salto 1'!S105="",0,'mini - salto 1'!S105)</f>
        <v>0</v>
      </c>
      <c r="T98" s="161">
        <f>IF('mini - salto 1'!AA105="",0,'mini - salto 1'!AA105)</f>
        <v>0</v>
      </c>
      <c r="U98" s="161">
        <f t="shared" si="72"/>
        <v>0</v>
      </c>
      <c r="V98" s="161">
        <f t="shared" si="50"/>
        <v>0</v>
      </c>
      <c r="W98" s="294">
        <f>IF('mini - salto 2'!S105="",0,'mini - salto 2'!S105)</f>
        <v>0</v>
      </c>
      <c r="X98" s="161">
        <f>IF('mini - salto 2'!AA105="",0,'mini - salto 2'!AA105)</f>
        <v>0</v>
      </c>
      <c r="Y98" s="161">
        <f t="shared" si="73"/>
        <v>0</v>
      </c>
      <c r="Z98" s="161">
        <f t="shared" si="51"/>
        <v>0</v>
      </c>
      <c r="AA98" s="161">
        <f>IF('mini - salto 3'!S105="",0,'mini - salto 3'!S105)</f>
        <v>0</v>
      </c>
      <c r="AB98" s="161">
        <f>IF('mini - salto 3'!AA105="",0,'mini - salto 3'!AA105)</f>
        <v>0</v>
      </c>
      <c r="AC98" s="305">
        <f t="shared" si="74"/>
        <v>0</v>
      </c>
      <c r="AD98" s="305">
        <f t="shared" si="52"/>
        <v>0</v>
      </c>
      <c r="AE98" s="161">
        <f>IF(tapete!S105="",0,tapete!S105)</f>
        <v>0</v>
      </c>
      <c r="AF98" s="161">
        <f>IF(tapete!T105="",0,tapete!T105)</f>
        <v>0</v>
      </c>
      <c r="AG98" s="161" t="str">
        <f>IFERROR((IF(B98=0,"",IF(OR(E98="pct",E98="pctn",E98="pctt",E98="pctm"),('mini - salto 1'!AF105+'mini - salto 2'!AF105+'mini - salto 3'!AF105)/3+AB98+T98+X98,""))),0)</f>
        <v/>
      </c>
      <c r="AH98" s="307" t="str">
        <f t="shared" si="53"/>
        <v/>
      </c>
      <c r="AI98" s="468" t="str">
        <f t="shared" si="75"/>
        <v/>
      </c>
      <c r="AJ98" s="469" t="str">
        <f>IFERROR(RANK(AI98,$AI$7:AI98,1),"")</f>
        <v/>
      </c>
      <c r="AK98" s="468" t="str">
        <f t="shared" si="76"/>
        <v/>
      </c>
      <c r="AL98" s="469" t="str">
        <f>IFERROR(RANK(AK98,$AK$7:AK98,1),"")</f>
        <v/>
      </c>
      <c r="AM98" s="307" t="str">
        <f t="shared" si="54"/>
        <v/>
      </c>
      <c r="AN98" s="468" t="str">
        <f t="shared" si="77"/>
        <v/>
      </c>
      <c r="AO98" s="469" t="str">
        <f>IFERROR(RANK(AN98,$AN$7:AN98,1),"")</f>
        <v/>
      </c>
      <c r="AP98" s="468" t="str">
        <f t="shared" si="78"/>
        <v/>
      </c>
      <c r="AQ98" s="469" t="str">
        <f>IFERROR(RANK(AP98,$AP$7:AP98,1),"")</f>
        <v/>
      </c>
      <c r="AR98" s="308" t="str">
        <f t="shared" si="55"/>
        <v/>
      </c>
      <c r="AS98" s="468" t="str">
        <f t="shared" si="79"/>
        <v/>
      </c>
      <c r="AT98" s="469" t="str">
        <f>IFERROR(RANK(AS98,$AS$7:AS98,1),"")</f>
        <v/>
      </c>
      <c r="AU98" s="468" t="str">
        <f t="shared" si="80"/>
        <v/>
      </c>
      <c r="AV98" s="469" t="str">
        <f>IFERROR(RANK(AU98,$AU$7:AU98,1),"")</f>
        <v/>
      </c>
      <c r="AW98" s="115" t="str">
        <f t="shared" si="56"/>
        <v/>
      </c>
      <c r="AX98" s="466"/>
      <c r="AY98" s="303"/>
      <c r="AZ98" s="303">
        <f t="shared" si="57"/>
        <v>0</v>
      </c>
      <c r="BA98" s="306">
        <f t="shared" si="58"/>
        <v>0</v>
      </c>
      <c r="BB98" s="117">
        <f t="shared" si="59"/>
        <v>0</v>
      </c>
      <c r="BD98" s="117"/>
      <c r="BE98" s="117"/>
      <c r="BF98" s="117"/>
      <c r="BH98" s="162">
        <f t="shared" si="60"/>
        <v>1</v>
      </c>
      <c r="BI98" s="162">
        <f t="shared" si="81"/>
        <v>0</v>
      </c>
      <c r="BJ98" s="162">
        <f t="shared" si="61"/>
        <v>0</v>
      </c>
      <c r="BK98" s="162">
        <f t="shared" si="62"/>
        <v>0</v>
      </c>
      <c r="BL98" s="163">
        <f t="shared" si="63"/>
        <v>0</v>
      </c>
      <c r="BM98" s="163">
        <f t="shared" si="64"/>
        <v>0</v>
      </c>
      <c r="BN98" s="163">
        <f t="shared" si="65"/>
        <v>0</v>
      </c>
      <c r="BO98" s="163">
        <f t="shared" si="66"/>
        <v>0</v>
      </c>
      <c r="BP98" s="163">
        <f t="shared" si="67"/>
        <v>0</v>
      </c>
      <c r="BQ98" s="163">
        <f t="shared" si="68"/>
        <v>0</v>
      </c>
    </row>
    <row r="99" spans="1:72" ht="27" customHeight="1" x14ac:dyDescent="0.3">
      <c r="A99" s="160">
        <f>'ordem de passagem'!C102</f>
        <v>0</v>
      </c>
      <c r="B99" s="160">
        <f>'ordem de passagem'!D102</f>
        <v>0</v>
      </c>
      <c r="C99" s="160">
        <f>'ordem de passagem'!E102</f>
        <v>0</v>
      </c>
      <c r="D99" s="160">
        <f>'ordem de passagem'!F102</f>
        <v>0</v>
      </c>
      <c r="E99" s="160">
        <f>'ordem de passagem'!H102</f>
        <v>0</v>
      </c>
      <c r="F99" s="160" t="str">
        <f t="shared" si="82"/>
        <v/>
      </c>
      <c r="G99" s="160" t="str">
        <f t="shared" si="69"/>
        <v/>
      </c>
      <c r="H99" s="160" t="str">
        <f t="shared" si="70"/>
        <v/>
      </c>
      <c r="I99" s="160" t="str">
        <f t="shared" si="71"/>
        <v/>
      </c>
      <c r="J99" s="160">
        <f>'ordem de passagem'!G102</f>
        <v>0</v>
      </c>
      <c r="K99" s="160">
        <f>'ordem de passagem'!I102</f>
        <v>0</v>
      </c>
      <c r="L99" s="161">
        <f>IF('mini - salto 1'!AD106="",0,'mini - salto 1'!AD106)</f>
        <v>0</v>
      </c>
      <c r="M99" s="161">
        <f>IF('mini - salto 2'!AD106="",0,'mini - salto 2'!AD106)</f>
        <v>0</v>
      </c>
      <c r="N99" s="161">
        <f>IF('mini - salto 3'!AD106="",0,'mini - salto 3'!AD106)</f>
        <v>0</v>
      </c>
      <c r="O99" s="161">
        <f>IF(tapete!X106="",0,tapete!X106)</f>
        <v>0</v>
      </c>
      <c r="P99" s="161">
        <f t="shared" si="48"/>
        <v>0</v>
      </c>
      <c r="Q99" s="161">
        <f t="shared" si="49"/>
        <v>0</v>
      </c>
      <c r="R99" s="161"/>
      <c r="S99" s="161">
        <f>IF('mini - salto 1'!S106="",0,'mini - salto 1'!S106)</f>
        <v>0</v>
      </c>
      <c r="T99" s="161">
        <f>IF('mini - salto 1'!AA106="",0,'mini - salto 1'!AA106)</f>
        <v>0</v>
      </c>
      <c r="U99" s="161">
        <f t="shared" si="72"/>
        <v>0</v>
      </c>
      <c r="V99" s="161">
        <f t="shared" si="50"/>
        <v>0</v>
      </c>
      <c r="W99" s="294">
        <f>IF('mini - salto 2'!S106="",0,'mini - salto 2'!S106)</f>
        <v>0</v>
      </c>
      <c r="X99" s="161">
        <f>IF('mini - salto 2'!AA106="",0,'mini - salto 2'!AA106)</f>
        <v>0</v>
      </c>
      <c r="Y99" s="161">
        <f t="shared" si="73"/>
        <v>0</v>
      </c>
      <c r="Z99" s="161">
        <f t="shared" si="51"/>
        <v>0</v>
      </c>
      <c r="AA99" s="161">
        <f>IF('mini - salto 3'!S106="",0,'mini - salto 3'!S106)</f>
        <v>0</v>
      </c>
      <c r="AB99" s="161">
        <f>IF('mini - salto 3'!AA106="",0,'mini - salto 3'!AA106)</f>
        <v>0</v>
      </c>
      <c r="AC99" s="305">
        <f t="shared" si="74"/>
        <v>0</v>
      </c>
      <c r="AD99" s="305">
        <f t="shared" si="52"/>
        <v>0</v>
      </c>
      <c r="AE99" s="161">
        <f>IF(tapete!S106="",0,tapete!S106)</f>
        <v>0</v>
      </c>
      <c r="AF99" s="161">
        <f>IF(tapete!T106="",0,tapete!T106)</f>
        <v>0</v>
      </c>
      <c r="AG99" s="161" t="str">
        <f>IFERROR((IF(B99=0,"",IF(OR(E99="pct",E99="pctn",E99="pctt",E99="pctm"),('mini - salto 1'!AF106+'mini - salto 2'!AF106+'mini - salto 3'!AF106)/3+AB99+T99+X99,""))),0)</f>
        <v/>
      </c>
      <c r="AH99" s="307" t="str">
        <f t="shared" si="53"/>
        <v/>
      </c>
      <c r="AI99" s="468" t="str">
        <f t="shared" si="75"/>
        <v/>
      </c>
      <c r="AJ99" s="469" t="str">
        <f>IFERROR(RANK(AI99,$AI$7:AI99,1),"")</f>
        <v/>
      </c>
      <c r="AK99" s="468" t="str">
        <f t="shared" si="76"/>
        <v/>
      </c>
      <c r="AL99" s="469" t="str">
        <f>IFERROR(RANK(AK99,$AK$7:AK99,1),"")</f>
        <v/>
      </c>
      <c r="AM99" s="307" t="str">
        <f t="shared" si="54"/>
        <v/>
      </c>
      <c r="AN99" s="468" t="str">
        <f t="shared" si="77"/>
        <v/>
      </c>
      <c r="AO99" s="469" t="str">
        <f>IFERROR(RANK(AN99,$AN$7:AN99,1),"")</f>
        <v/>
      </c>
      <c r="AP99" s="468" t="str">
        <f t="shared" si="78"/>
        <v/>
      </c>
      <c r="AQ99" s="469" t="str">
        <f>IFERROR(RANK(AP99,$AP$7:AP99,1),"")</f>
        <v/>
      </c>
      <c r="AR99" s="308" t="str">
        <f t="shared" si="55"/>
        <v/>
      </c>
      <c r="AS99" s="468" t="str">
        <f t="shared" si="79"/>
        <v/>
      </c>
      <c r="AT99" s="469" t="str">
        <f>IFERROR(RANK(AS99,$AS$7:AS99,1),"")</f>
        <v/>
      </c>
      <c r="AU99" s="468" t="str">
        <f t="shared" si="80"/>
        <v/>
      </c>
      <c r="AV99" s="469" t="str">
        <f>IFERROR(RANK(AU99,$AU$7:AU99,1),"")</f>
        <v/>
      </c>
      <c r="AW99" s="115" t="str">
        <f t="shared" si="56"/>
        <v/>
      </c>
      <c r="AX99" s="466"/>
      <c r="AY99" s="303"/>
      <c r="AZ99" s="303">
        <f t="shared" si="57"/>
        <v>0</v>
      </c>
      <c r="BA99" s="306">
        <f t="shared" si="58"/>
        <v>0</v>
      </c>
      <c r="BB99" s="117">
        <f t="shared" si="59"/>
        <v>0</v>
      </c>
      <c r="BD99" s="117"/>
      <c r="BE99" s="117"/>
      <c r="BF99" s="117"/>
      <c r="BH99" s="162">
        <f t="shared" si="60"/>
        <v>1</v>
      </c>
      <c r="BI99" s="162">
        <f t="shared" si="81"/>
        <v>0</v>
      </c>
      <c r="BJ99" s="162">
        <f t="shared" si="61"/>
        <v>0</v>
      </c>
      <c r="BK99" s="162">
        <f t="shared" si="62"/>
        <v>0</v>
      </c>
      <c r="BL99" s="163">
        <f t="shared" si="63"/>
        <v>0</v>
      </c>
      <c r="BM99" s="163">
        <f t="shared" si="64"/>
        <v>0</v>
      </c>
      <c r="BN99" s="163">
        <f t="shared" si="65"/>
        <v>0</v>
      </c>
      <c r="BO99" s="163">
        <f t="shared" si="66"/>
        <v>0</v>
      </c>
      <c r="BP99" s="163">
        <f t="shared" si="67"/>
        <v>0</v>
      </c>
      <c r="BQ99" s="163">
        <f t="shared" si="68"/>
        <v>0</v>
      </c>
    </row>
    <row r="100" spans="1:72" ht="27" customHeight="1" x14ac:dyDescent="0.3">
      <c r="A100" s="160">
        <f>'ordem de passagem'!C103</f>
        <v>0</v>
      </c>
      <c r="B100" s="160">
        <f>'ordem de passagem'!D103</f>
        <v>0</v>
      </c>
      <c r="C100" s="160">
        <f>'ordem de passagem'!E103</f>
        <v>0</v>
      </c>
      <c r="D100" s="160">
        <f>'ordem de passagem'!F103</f>
        <v>0</v>
      </c>
      <c r="E100" s="160">
        <f>'ordem de passagem'!H103</f>
        <v>0</v>
      </c>
      <c r="F100" s="160" t="str">
        <f t="shared" si="82"/>
        <v/>
      </c>
      <c r="G100" s="160" t="str">
        <f t="shared" si="69"/>
        <v/>
      </c>
      <c r="H100" s="160" t="str">
        <f t="shared" si="70"/>
        <v/>
      </c>
      <c r="I100" s="160" t="str">
        <f t="shared" si="71"/>
        <v/>
      </c>
      <c r="J100" s="160">
        <f>'ordem de passagem'!G103</f>
        <v>0</v>
      </c>
      <c r="K100" s="160">
        <f>'ordem de passagem'!I103</f>
        <v>0</v>
      </c>
      <c r="L100" s="161">
        <f>IF('mini - salto 1'!AD107="",0,'mini - salto 1'!AD107)</f>
        <v>0</v>
      </c>
      <c r="M100" s="161">
        <f>IF('mini - salto 2'!AD107="",0,'mini - salto 2'!AD107)</f>
        <v>0</v>
      </c>
      <c r="N100" s="161">
        <f>IF('mini - salto 3'!AD107="",0,'mini - salto 3'!AD107)</f>
        <v>0</v>
      </c>
      <c r="O100" s="161">
        <f>IF(tapete!X107="",0,tapete!X107)</f>
        <v>0</v>
      </c>
      <c r="P100" s="161">
        <f t="shared" si="48"/>
        <v>0</v>
      </c>
      <c r="Q100" s="161">
        <f t="shared" si="49"/>
        <v>0</v>
      </c>
      <c r="R100" s="161"/>
      <c r="S100" s="161">
        <f>IF('mini - salto 1'!S107="",0,'mini - salto 1'!S107)</f>
        <v>0</v>
      </c>
      <c r="T100" s="161">
        <f>IF('mini - salto 1'!AA107="",0,'mini - salto 1'!AA107)</f>
        <v>0</v>
      </c>
      <c r="U100" s="161">
        <f t="shared" si="72"/>
        <v>0</v>
      </c>
      <c r="V100" s="161">
        <f t="shared" si="50"/>
        <v>0</v>
      </c>
      <c r="W100" s="294">
        <f>IF('mini - salto 2'!S107="",0,'mini - salto 2'!S107)</f>
        <v>0</v>
      </c>
      <c r="X100" s="161">
        <f>IF('mini - salto 2'!AA107="",0,'mini - salto 2'!AA107)</f>
        <v>0</v>
      </c>
      <c r="Y100" s="161">
        <f t="shared" si="73"/>
        <v>0</v>
      </c>
      <c r="Z100" s="161">
        <f t="shared" si="51"/>
        <v>0</v>
      </c>
      <c r="AA100" s="161">
        <f>IF('mini - salto 3'!S107="",0,'mini - salto 3'!S107)</f>
        <v>0</v>
      </c>
      <c r="AB100" s="161">
        <f>IF('mini - salto 3'!AA107="",0,'mini - salto 3'!AA107)</f>
        <v>0</v>
      </c>
      <c r="AC100" s="305">
        <f t="shared" si="74"/>
        <v>0</v>
      </c>
      <c r="AD100" s="305">
        <f t="shared" si="52"/>
        <v>0</v>
      </c>
      <c r="AE100" s="161">
        <f>IF(tapete!S107="",0,tapete!S107)</f>
        <v>0</v>
      </c>
      <c r="AF100" s="161">
        <f>IF(tapete!T107="",0,tapete!T107)</f>
        <v>0</v>
      </c>
      <c r="AG100" s="161" t="str">
        <f>IFERROR((IF(B100=0,"",IF(OR(E100="pct",E100="pctn",E100="pctt",E100="pctm"),('mini - salto 1'!AF107+'mini - salto 2'!AF107+'mini - salto 3'!AF107)/3+AB100+T100+X100,""))),0)</f>
        <v/>
      </c>
      <c r="AH100" s="307" t="str">
        <f t="shared" si="53"/>
        <v/>
      </c>
      <c r="AI100" s="468" t="str">
        <f t="shared" si="75"/>
        <v/>
      </c>
      <c r="AJ100" s="469" t="str">
        <f>IFERROR(RANK(AI100,$AI$7:AI100,1),"")</f>
        <v/>
      </c>
      <c r="AK100" s="468" t="str">
        <f t="shared" si="76"/>
        <v/>
      </c>
      <c r="AL100" s="469" t="str">
        <f>IFERROR(RANK(AK100,$AK$7:AK100,1),"")</f>
        <v/>
      </c>
      <c r="AM100" s="307" t="str">
        <f t="shared" si="54"/>
        <v/>
      </c>
      <c r="AN100" s="468" t="str">
        <f t="shared" si="77"/>
        <v/>
      </c>
      <c r="AO100" s="469" t="str">
        <f>IFERROR(RANK(AN100,$AN$7:AN100,1),"")</f>
        <v/>
      </c>
      <c r="AP100" s="468" t="str">
        <f t="shared" si="78"/>
        <v/>
      </c>
      <c r="AQ100" s="469" t="str">
        <f>IFERROR(RANK(AP100,$AP$7:AP100,1),"")</f>
        <v/>
      </c>
      <c r="AR100" s="308" t="str">
        <f t="shared" si="55"/>
        <v/>
      </c>
      <c r="AS100" s="468" t="str">
        <f t="shared" si="79"/>
        <v/>
      </c>
      <c r="AT100" s="469" t="str">
        <f>IFERROR(RANK(AS100,$AS$7:AS100,1),"")</f>
        <v/>
      </c>
      <c r="AU100" s="468" t="str">
        <f t="shared" si="80"/>
        <v/>
      </c>
      <c r="AV100" s="469" t="str">
        <f>IFERROR(RANK(AU100,$AU$7:AU100,1),"")</f>
        <v/>
      </c>
      <c r="AW100" s="115" t="str">
        <f t="shared" si="56"/>
        <v/>
      </c>
      <c r="AX100" s="466"/>
      <c r="AY100" s="303"/>
      <c r="AZ100" s="303">
        <f t="shared" si="57"/>
        <v>0</v>
      </c>
      <c r="BA100" s="306">
        <f t="shared" si="58"/>
        <v>0</v>
      </c>
      <c r="BB100" s="117">
        <f t="shared" si="59"/>
        <v>0</v>
      </c>
      <c r="BD100" s="117"/>
      <c r="BE100" s="117"/>
      <c r="BF100" s="117"/>
      <c r="BH100" s="162">
        <f t="shared" si="60"/>
        <v>1</v>
      </c>
      <c r="BI100" s="162">
        <f t="shared" si="81"/>
        <v>0</v>
      </c>
      <c r="BJ100" s="162">
        <f t="shared" si="61"/>
        <v>0</v>
      </c>
      <c r="BK100" s="162">
        <f t="shared" si="62"/>
        <v>0</v>
      </c>
      <c r="BL100" s="163">
        <f t="shared" si="63"/>
        <v>0</v>
      </c>
      <c r="BM100" s="163">
        <f t="shared" si="64"/>
        <v>0</v>
      </c>
      <c r="BN100" s="163">
        <f t="shared" si="65"/>
        <v>0</v>
      </c>
      <c r="BO100" s="163">
        <f t="shared" si="66"/>
        <v>0</v>
      </c>
      <c r="BP100" s="163">
        <f t="shared" si="67"/>
        <v>0</v>
      </c>
      <c r="BQ100" s="163">
        <f t="shared" si="68"/>
        <v>0</v>
      </c>
    </row>
    <row r="101" spans="1:72" ht="27" customHeight="1" x14ac:dyDescent="0.3">
      <c r="A101" s="160">
        <f>'ordem de passagem'!C104</f>
        <v>0</v>
      </c>
      <c r="B101" s="160">
        <f>'ordem de passagem'!D104</f>
        <v>0</v>
      </c>
      <c r="C101" s="160">
        <f>'ordem de passagem'!E104</f>
        <v>0</v>
      </c>
      <c r="D101" s="160">
        <f>'ordem de passagem'!F104</f>
        <v>0</v>
      </c>
      <c r="E101" s="160">
        <f>'ordem de passagem'!H104</f>
        <v>0</v>
      </c>
      <c r="F101" s="160" t="str">
        <f t="shared" si="82"/>
        <v/>
      </c>
      <c r="G101" s="160" t="str">
        <f t="shared" si="69"/>
        <v/>
      </c>
      <c r="H101" s="160" t="str">
        <f t="shared" si="70"/>
        <v/>
      </c>
      <c r="I101" s="160" t="str">
        <f t="shared" si="71"/>
        <v/>
      </c>
      <c r="J101" s="160">
        <f>'ordem de passagem'!G104</f>
        <v>0</v>
      </c>
      <c r="K101" s="160">
        <f>'ordem de passagem'!I104</f>
        <v>0</v>
      </c>
      <c r="L101" s="161">
        <f>IF('mini - salto 1'!AD108="",0,'mini - salto 1'!AD108)</f>
        <v>0</v>
      </c>
      <c r="M101" s="161">
        <f>IF('mini - salto 2'!AD108="",0,'mini - salto 2'!AD108)</f>
        <v>0</v>
      </c>
      <c r="N101" s="161">
        <f>IF('mini - salto 3'!AD108="",0,'mini - salto 3'!AD108)</f>
        <v>0</v>
      </c>
      <c r="O101" s="161">
        <f>IF(tapete!X108="",0,tapete!X108)</f>
        <v>0</v>
      </c>
      <c r="P101" s="161">
        <f t="shared" si="48"/>
        <v>0</v>
      </c>
      <c r="Q101" s="161">
        <f t="shared" si="49"/>
        <v>0</v>
      </c>
      <c r="R101" s="161"/>
      <c r="S101" s="161">
        <f>IF('mini - salto 1'!S108="",0,'mini - salto 1'!S108)</f>
        <v>0</v>
      </c>
      <c r="T101" s="161">
        <f>IF('mini - salto 1'!AA108="",0,'mini - salto 1'!AA108)</f>
        <v>0</v>
      </c>
      <c r="U101" s="161">
        <f t="shared" si="72"/>
        <v>0</v>
      </c>
      <c r="V101" s="161">
        <f t="shared" si="50"/>
        <v>0</v>
      </c>
      <c r="W101" s="294">
        <f>IF('mini - salto 2'!S108="",0,'mini - salto 2'!S108)</f>
        <v>0</v>
      </c>
      <c r="X101" s="161">
        <f>IF('mini - salto 2'!AA108="",0,'mini - salto 2'!AA108)</f>
        <v>0</v>
      </c>
      <c r="Y101" s="161">
        <f t="shared" si="73"/>
        <v>0</v>
      </c>
      <c r="Z101" s="161">
        <f t="shared" si="51"/>
        <v>0</v>
      </c>
      <c r="AA101" s="161">
        <f>IF('mini - salto 3'!S108="",0,'mini - salto 3'!S108)</f>
        <v>0</v>
      </c>
      <c r="AB101" s="161">
        <f>IF('mini - salto 3'!AA108="",0,'mini - salto 3'!AA108)</f>
        <v>0</v>
      </c>
      <c r="AC101" s="305">
        <f t="shared" si="74"/>
        <v>0</v>
      </c>
      <c r="AD101" s="305">
        <f t="shared" si="52"/>
        <v>0</v>
      </c>
      <c r="AE101" s="161">
        <f>IF(tapete!S108="",0,tapete!S108)</f>
        <v>0</v>
      </c>
      <c r="AF101" s="161">
        <f>IF(tapete!T108="",0,tapete!T108)</f>
        <v>0</v>
      </c>
      <c r="AG101" s="161" t="str">
        <f>IFERROR((IF(B101=0,"",IF(OR(E101="pct",E101="pctn",E101="pctt",E101="pctm"),('mini - salto 1'!AF108+'mini - salto 2'!AF108+'mini - salto 3'!AF108)/3+AB101+T101+X101,""))),0)</f>
        <v/>
      </c>
      <c r="AH101" s="307" t="str">
        <f t="shared" si="53"/>
        <v/>
      </c>
      <c r="AI101" s="468" t="str">
        <f t="shared" si="75"/>
        <v/>
      </c>
      <c r="AJ101" s="469" t="str">
        <f>IFERROR(RANK(AI101,$AI$7:AI101,1),"")</f>
        <v/>
      </c>
      <c r="AK101" s="468" t="str">
        <f t="shared" si="76"/>
        <v/>
      </c>
      <c r="AL101" s="469" t="str">
        <f>IFERROR(RANK(AK101,$AK$7:AK101,1),"")</f>
        <v/>
      </c>
      <c r="AM101" s="307" t="str">
        <f t="shared" si="54"/>
        <v/>
      </c>
      <c r="AN101" s="468" t="str">
        <f t="shared" si="77"/>
        <v/>
      </c>
      <c r="AO101" s="469" t="str">
        <f>IFERROR(RANK(AN101,$AN$7:AN101,1),"")</f>
        <v/>
      </c>
      <c r="AP101" s="468" t="str">
        <f t="shared" si="78"/>
        <v/>
      </c>
      <c r="AQ101" s="469" t="str">
        <f>IFERROR(RANK(AP101,$AP$7:AP101,1),"")</f>
        <v/>
      </c>
      <c r="AR101" s="308" t="str">
        <f t="shared" si="55"/>
        <v/>
      </c>
      <c r="AS101" s="468" t="str">
        <f t="shared" si="79"/>
        <v/>
      </c>
      <c r="AT101" s="469" t="str">
        <f>IFERROR(RANK(AS101,$AS$7:AS101,1),"")</f>
        <v/>
      </c>
      <c r="AU101" s="468" t="str">
        <f t="shared" si="80"/>
        <v/>
      </c>
      <c r="AV101" s="469" t="str">
        <f>IFERROR(RANK(AU101,$AU$7:AU101,1),"")</f>
        <v/>
      </c>
      <c r="AW101" s="115" t="str">
        <f t="shared" si="56"/>
        <v/>
      </c>
      <c r="AX101" s="466"/>
      <c r="AY101" s="303"/>
      <c r="AZ101" s="303">
        <f t="shared" si="57"/>
        <v>0</v>
      </c>
      <c r="BA101" s="306">
        <f t="shared" si="58"/>
        <v>0</v>
      </c>
      <c r="BB101" s="117">
        <f t="shared" si="59"/>
        <v>0</v>
      </c>
      <c r="BD101" s="117"/>
      <c r="BE101" s="117"/>
      <c r="BF101" s="117"/>
      <c r="BH101" s="162">
        <f t="shared" si="60"/>
        <v>1</v>
      </c>
      <c r="BI101" s="162">
        <f t="shared" si="81"/>
        <v>0</v>
      </c>
      <c r="BJ101" s="162">
        <f t="shared" si="61"/>
        <v>0</v>
      </c>
      <c r="BK101" s="162">
        <f t="shared" si="62"/>
        <v>0</v>
      </c>
      <c r="BL101" s="163">
        <f t="shared" si="63"/>
        <v>0</v>
      </c>
      <c r="BM101" s="163">
        <f t="shared" si="64"/>
        <v>0</v>
      </c>
      <c r="BN101" s="163">
        <f t="shared" si="65"/>
        <v>0</v>
      </c>
      <c r="BO101" s="163">
        <f t="shared" si="66"/>
        <v>0</v>
      </c>
      <c r="BP101" s="163">
        <f t="shared" si="67"/>
        <v>0</v>
      </c>
      <c r="BQ101" s="163">
        <f t="shared" si="68"/>
        <v>0</v>
      </c>
    </row>
    <row r="102" spans="1:72" ht="27" customHeight="1" x14ac:dyDescent="0.3">
      <c r="A102" s="160">
        <f>'ordem de passagem'!C105</f>
        <v>0</v>
      </c>
      <c r="B102" s="160">
        <f>'ordem de passagem'!D105</f>
        <v>0</v>
      </c>
      <c r="C102" s="160">
        <f>'ordem de passagem'!E105</f>
        <v>0</v>
      </c>
      <c r="D102" s="160">
        <f>'ordem de passagem'!F105</f>
        <v>0</v>
      </c>
      <c r="E102" s="160">
        <f>'ordem de passagem'!H105</f>
        <v>0</v>
      </c>
      <c r="F102" s="160" t="str">
        <f t="shared" si="82"/>
        <v/>
      </c>
      <c r="G102" s="160" t="str">
        <f t="shared" si="69"/>
        <v/>
      </c>
      <c r="H102" s="160" t="str">
        <f t="shared" si="70"/>
        <v/>
      </c>
      <c r="I102" s="160" t="str">
        <f t="shared" si="71"/>
        <v/>
      </c>
      <c r="J102" s="160">
        <f>'ordem de passagem'!G105</f>
        <v>0</v>
      </c>
      <c r="K102" s="160">
        <f>'ordem de passagem'!I105</f>
        <v>0</v>
      </c>
      <c r="L102" s="161">
        <f>IF('mini - salto 1'!AD109="",0,'mini - salto 1'!AD109)</f>
        <v>0</v>
      </c>
      <c r="M102" s="161">
        <f>IF('mini - salto 2'!AD109="",0,'mini - salto 2'!AD109)</f>
        <v>0</v>
      </c>
      <c r="N102" s="161">
        <f>IF('mini - salto 3'!AD109="",0,'mini - salto 3'!AD109)</f>
        <v>0</v>
      </c>
      <c r="O102" s="161">
        <f>IF(tapete!X109="",0,tapete!X109)</f>
        <v>0</v>
      </c>
      <c r="P102" s="161">
        <f t="shared" si="48"/>
        <v>0</v>
      </c>
      <c r="Q102" s="161">
        <f t="shared" si="49"/>
        <v>0</v>
      </c>
      <c r="R102" s="161"/>
      <c r="S102" s="161">
        <f>IF('mini - salto 1'!S109="",0,'mini - salto 1'!S109)</f>
        <v>0</v>
      </c>
      <c r="T102" s="161">
        <f>IF('mini - salto 1'!AA109="",0,'mini - salto 1'!AA109)</f>
        <v>0</v>
      </c>
      <c r="U102" s="161">
        <f t="shared" si="72"/>
        <v>0</v>
      </c>
      <c r="V102" s="161">
        <f t="shared" si="50"/>
        <v>0</v>
      </c>
      <c r="W102" s="294">
        <f>IF('mini - salto 2'!S109="",0,'mini - salto 2'!S109)</f>
        <v>0</v>
      </c>
      <c r="X102" s="161">
        <f>IF('mini - salto 2'!AA109="",0,'mini - salto 2'!AA109)</f>
        <v>0</v>
      </c>
      <c r="Y102" s="161">
        <f t="shared" si="73"/>
        <v>0</v>
      </c>
      <c r="Z102" s="161">
        <f t="shared" si="51"/>
        <v>0</v>
      </c>
      <c r="AA102" s="161">
        <f>IF('mini - salto 3'!S109="",0,'mini - salto 3'!S109)</f>
        <v>0</v>
      </c>
      <c r="AB102" s="161">
        <f>IF('mini - salto 3'!AA109="",0,'mini - salto 3'!AA109)</f>
        <v>0</v>
      </c>
      <c r="AC102" s="305">
        <f t="shared" si="74"/>
        <v>0</v>
      </c>
      <c r="AD102" s="305">
        <f t="shared" si="52"/>
        <v>0</v>
      </c>
      <c r="AE102" s="161">
        <f>IF(tapete!S109="",0,tapete!S109)</f>
        <v>0</v>
      </c>
      <c r="AF102" s="161">
        <f>IF(tapete!T109="",0,tapete!T109)</f>
        <v>0</v>
      </c>
      <c r="AG102" s="161" t="str">
        <f>IFERROR((IF(B102=0,"",IF(OR(E102="pct",E102="pctn",E102="pctt",E102="pctm"),('mini - salto 1'!AF109+'mini - salto 2'!AF109+'mini - salto 3'!AF109)/3+AB102+T102+X102,""))),0)</f>
        <v/>
      </c>
      <c r="AH102" s="307" t="str">
        <f t="shared" si="53"/>
        <v/>
      </c>
      <c r="AI102" s="468" t="str">
        <f t="shared" si="75"/>
        <v/>
      </c>
      <c r="AJ102" s="469" t="str">
        <f>IFERROR(RANK(AI102,$AI$7:AI102,1),"")</f>
        <v/>
      </c>
      <c r="AK102" s="468" t="str">
        <f t="shared" si="76"/>
        <v/>
      </c>
      <c r="AL102" s="469" t="str">
        <f>IFERROR(RANK(AK102,$AK$7:AK102,1),"")</f>
        <v/>
      </c>
      <c r="AM102" s="307" t="str">
        <f t="shared" si="54"/>
        <v/>
      </c>
      <c r="AN102" s="468" t="str">
        <f t="shared" si="77"/>
        <v/>
      </c>
      <c r="AO102" s="469" t="str">
        <f>IFERROR(RANK(AN102,$AN$7:AN102,1),"")</f>
        <v/>
      </c>
      <c r="AP102" s="468" t="str">
        <f t="shared" si="78"/>
        <v/>
      </c>
      <c r="AQ102" s="469" t="str">
        <f>IFERROR(RANK(AP102,$AP$7:AP102,1),"")</f>
        <v/>
      </c>
      <c r="AR102" s="308" t="str">
        <f t="shared" si="55"/>
        <v/>
      </c>
      <c r="AS102" s="468" t="str">
        <f t="shared" si="79"/>
        <v/>
      </c>
      <c r="AT102" s="469" t="str">
        <f>IFERROR(RANK(AS102,$AS$7:AS102,1),"")</f>
        <v/>
      </c>
      <c r="AU102" s="468" t="str">
        <f t="shared" si="80"/>
        <v/>
      </c>
      <c r="AV102" s="469" t="str">
        <f>IFERROR(RANK(AU102,$AU$7:AU102,1),"")</f>
        <v/>
      </c>
      <c r="AW102" s="115" t="str">
        <f t="shared" si="56"/>
        <v/>
      </c>
      <c r="AX102" s="466"/>
      <c r="AY102" s="303"/>
      <c r="AZ102" s="303">
        <f t="shared" si="57"/>
        <v>0</v>
      </c>
      <c r="BA102" s="306">
        <f t="shared" si="58"/>
        <v>0</v>
      </c>
      <c r="BB102" s="117">
        <f t="shared" si="59"/>
        <v>0</v>
      </c>
      <c r="BD102" s="117"/>
      <c r="BE102" s="117"/>
      <c r="BF102" s="117"/>
      <c r="BH102" s="162">
        <f t="shared" si="60"/>
        <v>1</v>
      </c>
      <c r="BI102" s="162">
        <f t="shared" si="81"/>
        <v>0</v>
      </c>
      <c r="BJ102" s="162">
        <f t="shared" si="61"/>
        <v>0</v>
      </c>
      <c r="BK102" s="162">
        <f t="shared" si="62"/>
        <v>0</v>
      </c>
      <c r="BL102" s="163">
        <f t="shared" si="63"/>
        <v>0</v>
      </c>
      <c r="BM102" s="163">
        <f t="shared" si="64"/>
        <v>0</v>
      </c>
      <c r="BN102" s="163">
        <f t="shared" si="65"/>
        <v>0</v>
      </c>
      <c r="BO102" s="163">
        <f t="shared" si="66"/>
        <v>0</v>
      </c>
      <c r="BP102" s="163">
        <f t="shared" si="67"/>
        <v>0</v>
      </c>
      <c r="BQ102" s="163">
        <f t="shared" si="68"/>
        <v>0</v>
      </c>
    </row>
    <row r="103" spans="1:72" ht="27" customHeight="1" x14ac:dyDescent="0.3">
      <c r="A103" s="160">
        <f>'ordem de passagem'!C106</f>
        <v>0</v>
      </c>
      <c r="B103" s="160">
        <f>'ordem de passagem'!D106</f>
        <v>0</v>
      </c>
      <c r="C103" s="160">
        <f>'ordem de passagem'!E106</f>
        <v>0</v>
      </c>
      <c r="D103" s="160">
        <f>'ordem de passagem'!F106</f>
        <v>0</v>
      </c>
      <c r="E103" s="160">
        <f>'ordem de passagem'!H106</f>
        <v>0</v>
      </c>
      <c r="F103" s="160" t="str">
        <f t="shared" si="82"/>
        <v/>
      </c>
      <c r="G103" s="160" t="str">
        <f t="shared" si="69"/>
        <v/>
      </c>
      <c r="H103" s="160" t="str">
        <f t="shared" si="70"/>
        <v/>
      </c>
      <c r="I103" s="160" t="str">
        <f t="shared" si="71"/>
        <v/>
      </c>
      <c r="J103" s="160">
        <f>'ordem de passagem'!G106</f>
        <v>0</v>
      </c>
      <c r="K103" s="160">
        <f>'ordem de passagem'!I106</f>
        <v>0</v>
      </c>
      <c r="L103" s="161">
        <f>IF('mini - salto 1'!AD110="",0,'mini - salto 1'!AD110)</f>
        <v>0</v>
      </c>
      <c r="M103" s="161">
        <f>IF('mini - salto 2'!AD110="",0,'mini - salto 2'!AD110)</f>
        <v>0</v>
      </c>
      <c r="N103" s="161">
        <f>IF('mini - salto 3'!AD110="",0,'mini - salto 3'!AD110)</f>
        <v>0</v>
      </c>
      <c r="O103" s="161">
        <f>IF(tapete!X110="",0,tapete!X110)</f>
        <v>0</v>
      </c>
      <c r="P103" s="161">
        <f t="shared" si="48"/>
        <v>0</v>
      </c>
      <c r="Q103" s="161">
        <f t="shared" si="49"/>
        <v>0</v>
      </c>
      <c r="R103" s="161"/>
      <c r="S103" s="161">
        <f>IF('mini - salto 1'!S110="",0,'mini - salto 1'!S110)</f>
        <v>0</v>
      </c>
      <c r="T103" s="161">
        <f>IF('mini - salto 1'!AA110="",0,'mini - salto 1'!AA110)</f>
        <v>0</v>
      </c>
      <c r="U103" s="161">
        <f t="shared" si="72"/>
        <v>0</v>
      </c>
      <c r="V103" s="161">
        <f t="shared" ref="V103:V134" si="83">M103-X103</f>
        <v>0</v>
      </c>
      <c r="W103" s="294">
        <f>IF('mini - salto 2'!S110="",0,'mini - salto 2'!S110)</f>
        <v>0</v>
      </c>
      <c r="X103" s="161">
        <f>IF('mini - salto 2'!AA110="",0,'mini - salto 2'!AA110)</f>
        <v>0</v>
      </c>
      <c r="Y103" s="161">
        <f t="shared" si="73"/>
        <v>0</v>
      </c>
      <c r="Z103" s="161">
        <f t="shared" ref="Z103:Z134" si="84">N103-AB103</f>
        <v>0</v>
      </c>
      <c r="AA103" s="161">
        <f>IF('mini - salto 3'!S110="",0,'mini - salto 3'!S110)</f>
        <v>0</v>
      </c>
      <c r="AB103" s="161">
        <f>IF('mini - salto 3'!AA110="",0,'mini - salto 3'!AA110)</f>
        <v>0</v>
      </c>
      <c r="AC103" s="305">
        <f t="shared" si="74"/>
        <v>0</v>
      </c>
      <c r="AD103" s="305">
        <f t="shared" ref="AD103:AD134" si="85">O103-AF103</f>
        <v>0</v>
      </c>
      <c r="AE103" s="161">
        <f>IF(tapete!S110="",0,tapete!S110)</f>
        <v>0</v>
      </c>
      <c r="AF103" s="161">
        <f>IF(tapete!T110="",0,tapete!T110)</f>
        <v>0</v>
      </c>
      <c r="AG103" s="161" t="str">
        <f>IFERROR((IF(B103=0,"",IF(OR(E103="pct",E103="pctn",E103="pctt",E103="pctm"),('mini - salto 1'!AF110+'mini - salto 2'!AF110+'mini - salto 3'!AF110)/3+AB103+T103+X103,""))),0)</f>
        <v/>
      </c>
      <c r="AH103" s="307" t="str">
        <f t="shared" ref="AH103:AH134" si="86">IFERROR((IF(B103=0,"",IF(OR(E103="pct",E103="pctn",E103="pctt",E103="pctm"),AG103+O103+AZ103,""))),0)</f>
        <v/>
      </c>
      <c r="AI103" s="468" t="str">
        <f t="shared" si="75"/>
        <v/>
      </c>
      <c r="AJ103" s="469" t="str">
        <f>IFERROR(RANK(AI103,$AI$7:AI103,1),"")</f>
        <v/>
      </c>
      <c r="AK103" s="468" t="str">
        <f t="shared" si="76"/>
        <v/>
      </c>
      <c r="AL103" s="469" t="str">
        <f>IFERROR(RANK(AK103,$AK$7:AK103,1),"")</f>
        <v/>
      </c>
      <c r="AM103" s="307" t="str">
        <f t="shared" ref="AM103:AM134" si="87">IFERROR((IF(B103=0,"",IF(F103="mini",(L103+M103+N103)+BB103,""))),0)</f>
        <v/>
      </c>
      <c r="AN103" s="468" t="str">
        <f t="shared" si="77"/>
        <v/>
      </c>
      <c r="AO103" s="469" t="str">
        <f>IFERROR(RANK(AN103,$AN$7:AN103,1),"")</f>
        <v/>
      </c>
      <c r="AP103" s="468" t="str">
        <f t="shared" si="78"/>
        <v/>
      </c>
      <c r="AQ103" s="469" t="str">
        <f>IFERROR(RANK(AP103,$AP$7:AP103,1),"")</f>
        <v/>
      </c>
      <c r="AR103" s="308" t="str">
        <f t="shared" ref="AR103:AR134" si="88">IFERROR((IF(B103=0,"",IF(I103="tapete",(O103+BA103),""))),0)</f>
        <v/>
      </c>
      <c r="AS103" s="468" t="str">
        <f t="shared" si="79"/>
        <v/>
      </c>
      <c r="AT103" s="469" t="str">
        <f>IFERROR(RANK(AS103,$AS$7:AS103,1),"")</f>
        <v/>
      </c>
      <c r="AU103" s="468" t="str">
        <f t="shared" si="80"/>
        <v/>
      </c>
      <c r="AV103" s="469" t="str">
        <f>IFERROR(RANK(AU103,$AU$7:AU103,1),"")</f>
        <v/>
      </c>
      <c r="AW103" s="115" t="str">
        <f t="shared" ref="AW103:AW123" si="89">IFERROR(RANK(AR103,AR:AR,0),"")</f>
        <v/>
      </c>
      <c r="AX103" s="466"/>
      <c r="AY103" s="303"/>
      <c r="AZ103" s="303">
        <f t="shared" ref="AZ103:AZ134" si="90">(Q103+V103+Z103+AD103)*0.00001+(Z103+AD103)*0.000001+(V103+AD103)*0.0000001+(Q103+AD103)*0.00000001+A103*0.000000001</f>
        <v>0</v>
      </c>
      <c r="BA103" s="306">
        <f t="shared" ref="BA103:BA134" si="91">IFERROR((AD103*0.00001-AE103*0.0001+A103*0.0000000001),"")</f>
        <v>0</v>
      </c>
      <c r="BB103" s="117">
        <f t="shared" ref="BB103:BB134" si="92">(Q103+V103+Z103)*0.00001+Z103*0.000001+V103*0.0000001+Q103*0.000000001+A103*0.0000001</f>
        <v>0</v>
      </c>
      <c r="BD103" s="117"/>
      <c r="BE103" s="117"/>
      <c r="BF103" s="117"/>
      <c r="BH103" s="162">
        <f t="shared" si="60"/>
        <v>1</v>
      </c>
      <c r="BI103" s="162">
        <f t="shared" si="81"/>
        <v>0</v>
      </c>
      <c r="BJ103" s="162">
        <f t="shared" ref="BJ103:BJ123" si="93">IF(AND(BI103=1,J103="MAS"),1,0)</f>
        <v>0</v>
      </c>
      <c r="BK103" s="162">
        <f t="shared" ref="BK103:BK123" si="94">IF(AND(BI103=1,J103="FEM"),1,0)</f>
        <v>0</v>
      </c>
      <c r="BL103" s="163">
        <f t="shared" si="63"/>
        <v>0</v>
      </c>
      <c r="BM103" s="163">
        <f t="shared" si="64"/>
        <v>0</v>
      </c>
      <c r="BN103" s="163">
        <f t="shared" si="65"/>
        <v>0</v>
      </c>
      <c r="BO103" s="163">
        <f t="shared" si="66"/>
        <v>0</v>
      </c>
      <c r="BP103" s="163">
        <f t="shared" si="67"/>
        <v>0</v>
      </c>
      <c r="BQ103" s="163">
        <f t="shared" si="68"/>
        <v>0</v>
      </c>
    </row>
    <row r="104" spans="1:72" ht="27" customHeight="1" x14ac:dyDescent="0.3">
      <c r="A104" s="160">
        <f>'ordem de passagem'!C107</f>
        <v>0</v>
      </c>
      <c r="B104" s="160">
        <f>'ordem de passagem'!D107</f>
        <v>0</v>
      </c>
      <c r="C104" s="160">
        <f>'ordem de passagem'!E107</f>
        <v>0</v>
      </c>
      <c r="D104" s="160">
        <f>'ordem de passagem'!F107</f>
        <v>0</v>
      </c>
      <c r="E104" s="160">
        <f>'ordem de passagem'!H107</f>
        <v>0</v>
      </c>
      <c r="F104" s="160" t="str">
        <f t="shared" si="82"/>
        <v/>
      </c>
      <c r="G104" s="160" t="str">
        <f t="shared" si="69"/>
        <v/>
      </c>
      <c r="H104" s="160" t="str">
        <f t="shared" si="70"/>
        <v/>
      </c>
      <c r="I104" s="160" t="str">
        <f t="shared" si="71"/>
        <v/>
      </c>
      <c r="J104" s="160">
        <f>'ordem de passagem'!G107</f>
        <v>0</v>
      </c>
      <c r="K104" s="160">
        <f>'ordem de passagem'!I107</f>
        <v>0</v>
      </c>
      <c r="L104" s="161">
        <f>IF('mini - salto 1'!AD111="",0,'mini - salto 1'!AD111)</f>
        <v>0</v>
      </c>
      <c r="M104" s="161">
        <f>IF('mini - salto 2'!AD111="",0,'mini - salto 2'!AD111)</f>
        <v>0</v>
      </c>
      <c r="N104" s="161">
        <f>IF('mini - salto 3'!AD111="",0,'mini - salto 3'!AD111)</f>
        <v>0</v>
      </c>
      <c r="O104" s="161">
        <f>IF(tapete!X111="",0,tapete!X111)</f>
        <v>0</v>
      </c>
      <c r="P104" s="161">
        <f t="shared" si="48"/>
        <v>0</v>
      </c>
      <c r="Q104" s="161">
        <f t="shared" si="49"/>
        <v>0</v>
      </c>
      <c r="R104" s="161"/>
      <c r="S104" s="161">
        <f>IF('mini - salto 1'!S111="",0,'mini - salto 1'!S111)</f>
        <v>0</v>
      </c>
      <c r="T104" s="161">
        <f>IF('mini - salto 1'!AA111="",0,'mini - salto 1'!AA111)</f>
        <v>0</v>
      </c>
      <c r="U104" s="161">
        <f t="shared" si="72"/>
        <v>0</v>
      </c>
      <c r="V104" s="161">
        <f t="shared" si="83"/>
        <v>0</v>
      </c>
      <c r="W104" s="294">
        <f>IF('mini - salto 2'!S111="",0,'mini - salto 2'!S111)</f>
        <v>0</v>
      </c>
      <c r="X104" s="161">
        <f>IF('mini - salto 2'!AA111="",0,'mini - salto 2'!AA111)</f>
        <v>0</v>
      </c>
      <c r="Y104" s="161">
        <f t="shared" si="73"/>
        <v>0</v>
      </c>
      <c r="Z104" s="161">
        <f t="shared" si="84"/>
        <v>0</v>
      </c>
      <c r="AA104" s="161">
        <f>IF('mini - salto 3'!S111="",0,'mini - salto 3'!S111)</f>
        <v>0</v>
      </c>
      <c r="AB104" s="161">
        <f>IF('mini - salto 3'!AA111="",0,'mini - salto 3'!AA111)</f>
        <v>0</v>
      </c>
      <c r="AC104" s="305">
        <f t="shared" si="74"/>
        <v>0</v>
      </c>
      <c r="AD104" s="305">
        <f t="shared" si="85"/>
        <v>0</v>
      </c>
      <c r="AE104" s="161">
        <f>IF(tapete!S111="",0,tapete!S111)</f>
        <v>0</v>
      </c>
      <c r="AF104" s="161">
        <f>IF(tapete!T111="",0,tapete!T111)</f>
        <v>0</v>
      </c>
      <c r="AG104" s="161" t="str">
        <f>IFERROR((IF(B104=0,"",IF(OR(E104="pct",E104="pctn",E104="pctt",E104="pctm"),('mini - salto 1'!AF111+'mini - salto 2'!AF111+'mini - salto 3'!AF111)/3+AB104+T104+X104,""))),0)</f>
        <v/>
      </c>
      <c r="AH104" s="307" t="str">
        <f t="shared" si="86"/>
        <v/>
      </c>
      <c r="AI104" s="468" t="str">
        <f t="shared" si="75"/>
        <v/>
      </c>
      <c r="AJ104" s="469" t="str">
        <f>IFERROR(RANK(AI104,$AI$7:AI104,1),"")</f>
        <v/>
      </c>
      <c r="AK104" s="468" t="str">
        <f t="shared" si="76"/>
        <v/>
      </c>
      <c r="AL104" s="469" t="str">
        <f>IFERROR(RANK(AK104,$AK$7:AK104,1),"")</f>
        <v/>
      </c>
      <c r="AM104" s="307" t="str">
        <f t="shared" si="87"/>
        <v/>
      </c>
      <c r="AN104" s="468" t="str">
        <f t="shared" si="77"/>
        <v/>
      </c>
      <c r="AO104" s="469" t="str">
        <f>IFERROR(RANK(AN104,$AN$7:AN104,1),"")</f>
        <v/>
      </c>
      <c r="AP104" s="468" t="str">
        <f t="shared" si="78"/>
        <v/>
      </c>
      <c r="AQ104" s="469" t="str">
        <f>IFERROR(RANK(AP104,$AP$7:AP104,1),"")</f>
        <v/>
      </c>
      <c r="AR104" s="308" t="str">
        <f t="shared" si="88"/>
        <v/>
      </c>
      <c r="AS104" s="468" t="str">
        <f t="shared" si="79"/>
        <v/>
      </c>
      <c r="AT104" s="469" t="str">
        <f>IFERROR(RANK(AS104,$AS$7:AS104,1),"")</f>
        <v/>
      </c>
      <c r="AU104" s="468" t="str">
        <f t="shared" si="80"/>
        <v/>
      </c>
      <c r="AV104" s="469" t="str">
        <f>IFERROR(RANK(AU104,$AU$7:AU104,1),"")</f>
        <v/>
      </c>
      <c r="AW104" s="115" t="str">
        <f t="shared" si="89"/>
        <v/>
      </c>
      <c r="AX104" s="466"/>
      <c r="AY104" s="303"/>
      <c r="AZ104" s="303">
        <f t="shared" si="90"/>
        <v>0</v>
      </c>
      <c r="BA104" s="306">
        <f t="shared" si="91"/>
        <v>0</v>
      </c>
      <c r="BB104" s="117">
        <f t="shared" si="92"/>
        <v>0</v>
      </c>
      <c r="BD104" s="117"/>
      <c r="BE104" s="117"/>
      <c r="BF104" s="117"/>
      <c r="BH104" s="162">
        <f t="shared" si="60"/>
        <v>1</v>
      </c>
      <c r="BI104" s="162">
        <f t="shared" si="81"/>
        <v>0</v>
      </c>
      <c r="BJ104" s="162">
        <f t="shared" si="93"/>
        <v>0</v>
      </c>
      <c r="BK104" s="162">
        <f t="shared" si="94"/>
        <v>0</v>
      </c>
      <c r="BL104" s="163">
        <f t="shared" si="63"/>
        <v>0</v>
      </c>
      <c r="BM104" s="163">
        <f t="shared" si="64"/>
        <v>0</v>
      </c>
      <c r="BN104" s="163">
        <f t="shared" si="65"/>
        <v>0</v>
      </c>
      <c r="BO104" s="163">
        <f t="shared" si="66"/>
        <v>0</v>
      </c>
      <c r="BP104" s="163">
        <f t="shared" si="67"/>
        <v>0</v>
      </c>
      <c r="BQ104" s="163">
        <f t="shared" si="68"/>
        <v>0</v>
      </c>
    </row>
    <row r="105" spans="1:72" ht="27" customHeight="1" x14ac:dyDescent="0.3">
      <c r="A105" s="160">
        <f>'ordem de passagem'!C108</f>
        <v>0</v>
      </c>
      <c r="B105" s="160">
        <f>'ordem de passagem'!D108</f>
        <v>0</v>
      </c>
      <c r="C105" s="160">
        <f>'ordem de passagem'!E108</f>
        <v>0</v>
      </c>
      <c r="D105" s="160">
        <f>'ordem de passagem'!F108</f>
        <v>0</v>
      </c>
      <c r="E105" s="160">
        <f>'ordem de passagem'!H108</f>
        <v>0</v>
      </c>
      <c r="F105" s="160" t="str">
        <f t="shared" si="82"/>
        <v/>
      </c>
      <c r="G105" s="160" t="str">
        <f t="shared" si="69"/>
        <v/>
      </c>
      <c r="H105" s="160" t="str">
        <f t="shared" si="70"/>
        <v/>
      </c>
      <c r="I105" s="160" t="str">
        <f t="shared" si="71"/>
        <v/>
      </c>
      <c r="J105" s="160">
        <f>'ordem de passagem'!G108</f>
        <v>0</v>
      </c>
      <c r="K105" s="160">
        <f>'ordem de passagem'!I108</f>
        <v>0</v>
      </c>
      <c r="L105" s="161">
        <f>IF('mini - salto 1'!AD112="",0,'mini - salto 1'!AD112)</f>
        <v>0</v>
      </c>
      <c r="M105" s="161">
        <f>IF('mini - salto 2'!AD112="",0,'mini - salto 2'!AD112)</f>
        <v>0</v>
      </c>
      <c r="N105" s="161">
        <f>IF('mini - salto 3'!AD112="",0,'mini - salto 3'!AD112)</f>
        <v>0</v>
      </c>
      <c r="O105" s="161">
        <f>IF(tapete!X112="",0,tapete!X112)</f>
        <v>0</v>
      </c>
      <c r="P105" s="161">
        <f t="shared" si="48"/>
        <v>0</v>
      </c>
      <c r="Q105" s="161">
        <f t="shared" si="49"/>
        <v>0</v>
      </c>
      <c r="R105" s="161"/>
      <c r="S105" s="161">
        <f>IF('mini - salto 1'!S112="",0,'mini - salto 1'!S112)</f>
        <v>0</v>
      </c>
      <c r="T105" s="161">
        <f>IF('mini - salto 1'!AA112="",0,'mini - salto 1'!AA112)</f>
        <v>0</v>
      </c>
      <c r="U105" s="161">
        <f t="shared" si="72"/>
        <v>0</v>
      </c>
      <c r="V105" s="161">
        <f t="shared" si="83"/>
        <v>0</v>
      </c>
      <c r="W105" s="294">
        <f>IF('mini - salto 2'!S112="",0,'mini - salto 2'!S112)</f>
        <v>0</v>
      </c>
      <c r="X105" s="161">
        <f>IF('mini - salto 2'!AA112="",0,'mini - salto 2'!AA112)</f>
        <v>0</v>
      </c>
      <c r="Y105" s="161">
        <f t="shared" si="73"/>
        <v>0</v>
      </c>
      <c r="Z105" s="161">
        <f t="shared" si="84"/>
        <v>0</v>
      </c>
      <c r="AA105" s="161">
        <f>IF('mini - salto 3'!S112="",0,'mini - salto 3'!S112)</f>
        <v>0</v>
      </c>
      <c r="AB105" s="161">
        <f>IF('mini - salto 3'!AA112="",0,'mini - salto 3'!AA112)</f>
        <v>0</v>
      </c>
      <c r="AC105" s="305">
        <f t="shared" si="74"/>
        <v>0</v>
      </c>
      <c r="AD105" s="305">
        <f t="shared" si="85"/>
        <v>0</v>
      </c>
      <c r="AE105" s="161">
        <f>IF(tapete!S112="",0,tapete!S112)</f>
        <v>0</v>
      </c>
      <c r="AF105" s="161">
        <f>IF(tapete!T112="",0,tapete!T112)</f>
        <v>0</v>
      </c>
      <c r="AG105" s="161" t="str">
        <f>IFERROR((IF(B105=0,"",IF(OR(E105="pct",E105="pctn",E105="pctt",E105="pctm"),('mini - salto 1'!AF112+'mini - salto 2'!AF112+'mini - salto 3'!AF112)/3+AB105+T105+X105,""))),0)</f>
        <v/>
      </c>
      <c r="AH105" s="307" t="str">
        <f t="shared" si="86"/>
        <v/>
      </c>
      <c r="AI105" s="468" t="str">
        <f t="shared" si="75"/>
        <v/>
      </c>
      <c r="AJ105" s="469" t="str">
        <f>IFERROR(RANK(AI105,$AI$7:AI105,1),"")</f>
        <v/>
      </c>
      <c r="AK105" s="468" t="str">
        <f t="shared" si="76"/>
        <v/>
      </c>
      <c r="AL105" s="469" t="str">
        <f>IFERROR(RANK(AK105,$AK$7:AK105,1),"")</f>
        <v/>
      </c>
      <c r="AM105" s="307" t="str">
        <f t="shared" si="87"/>
        <v/>
      </c>
      <c r="AN105" s="468" t="str">
        <f t="shared" si="77"/>
        <v/>
      </c>
      <c r="AO105" s="469" t="str">
        <f>IFERROR(RANK(AN105,$AN$7:AN105,1),"")</f>
        <v/>
      </c>
      <c r="AP105" s="468" t="str">
        <f t="shared" si="78"/>
        <v/>
      </c>
      <c r="AQ105" s="469" t="str">
        <f>IFERROR(RANK(AP105,$AP$7:AP105,1),"")</f>
        <v/>
      </c>
      <c r="AR105" s="308" t="str">
        <f t="shared" si="88"/>
        <v/>
      </c>
      <c r="AS105" s="468" t="str">
        <f t="shared" si="79"/>
        <v/>
      </c>
      <c r="AT105" s="469" t="str">
        <f>IFERROR(RANK(AS105,$AS$7:AS105,1),"")</f>
        <v/>
      </c>
      <c r="AU105" s="468" t="str">
        <f t="shared" si="80"/>
        <v/>
      </c>
      <c r="AV105" s="469" t="str">
        <f>IFERROR(RANK(AU105,$AU$7:AU105,1),"")</f>
        <v/>
      </c>
      <c r="AW105" s="115" t="str">
        <f t="shared" si="89"/>
        <v/>
      </c>
      <c r="AX105" s="466"/>
      <c r="AY105" s="303"/>
      <c r="AZ105" s="303">
        <f t="shared" si="90"/>
        <v>0</v>
      </c>
      <c r="BA105" s="306">
        <f t="shared" si="91"/>
        <v>0</v>
      </c>
      <c r="BB105" s="117">
        <f t="shared" si="92"/>
        <v>0</v>
      </c>
      <c r="BD105" s="117"/>
      <c r="BE105" s="117"/>
      <c r="BF105" s="117"/>
      <c r="BH105" s="162">
        <f t="shared" si="60"/>
        <v>1</v>
      </c>
      <c r="BI105" s="162">
        <f t="shared" si="81"/>
        <v>0</v>
      </c>
      <c r="BJ105" s="162">
        <f t="shared" si="93"/>
        <v>0</v>
      </c>
      <c r="BK105" s="162">
        <f t="shared" si="94"/>
        <v>0</v>
      </c>
      <c r="BL105" s="163">
        <f t="shared" si="63"/>
        <v>0</v>
      </c>
      <c r="BM105" s="163">
        <f t="shared" si="64"/>
        <v>0</v>
      </c>
      <c r="BN105" s="163">
        <f t="shared" si="65"/>
        <v>0</v>
      </c>
      <c r="BO105" s="163">
        <f t="shared" si="66"/>
        <v>0</v>
      </c>
      <c r="BP105" s="163">
        <f t="shared" si="67"/>
        <v>0</v>
      </c>
      <c r="BQ105" s="163">
        <f t="shared" si="68"/>
        <v>0</v>
      </c>
    </row>
    <row r="106" spans="1:72" ht="27" customHeight="1" x14ac:dyDescent="0.3">
      <c r="A106" s="160">
        <f>'ordem de passagem'!C109</f>
        <v>0</v>
      </c>
      <c r="B106" s="160">
        <f>'ordem de passagem'!D109</f>
        <v>0</v>
      </c>
      <c r="C106" s="160">
        <f>'ordem de passagem'!E109</f>
        <v>0</v>
      </c>
      <c r="D106" s="160">
        <f>'ordem de passagem'!F109</f>
        <v>0</v>
      </c>
      <c r="E106" s="160">
        <f>'ordem de passagem'!H109</f>
        <v>0</v>
      </c>
      <c r="F106" s="160" t="str">
        <f t="shared" si="82"/>
        <v/>
      </c>
      <c r="G106" s="160" t="str">
        <f t="shared" si="69"/>
        <v/>
      </c>
      <c r="H106" s="160" t="str">
        <f t="shared" si="70"/>
        <v/>
      </c>
      <c r="I106" s="160" t="str">
        <f t="shared" si="71"/>
        <v/>
      </c>
      <c r="J106" s="160">
        <f>'ordem de passagem'!G109</f>
        <v>0</v>
      </c>
      <c r="K106" s="160">
        <f>'ordem de passagem'!I109</f>
        <v>0</v>
      </c>
      <c r="L106" s="161">
        <f>IF('mini - salto 1'!AD113="",0,'mini - salto 1'!AD113)</f>
        <v>0</v>
      </c>
      <c r="M106" s="161">
        <f>IF('mini - salto 2'!AD113="",0,'mini - salto 2'!AD113)</f>
        <v>0</v>
      </c>
      <c r="N106" s="161">
        <f>IF('mini - salto 3'!AD113="",0,'mini - salto 3'!AD113)</f>
        <v>0</v>
      </c>
      <c r="O106" s="161">
        <f>IF(tapete!X113="",0,tapete!X113)</f>
        <v>0</v>
      </c>
      <c r="P106" s="161">
        <f t="shared" si="48"/>
        <v>0</v>
      </c>
      <c r="Q106" s="161">
        <f t="shared" si="49"/>
        <v>0</v>
      </c>
      <c r="R106" s="161"/>
      <c r="S106" s="161">
        <f>IF('mini - salto 1'!S113="",0,'mini - salto 1'!S113)</f>
        <v>0</v>
      </c>
      <c r="T106" s="161">
        <f>IF('mini - salto 1'!AA113="",0,'mini - salto 1'!AA113)</f>
        <v>0</v>
      </c>
      <c r="U106" s="161">
        <f t="shared" si="72"/>
        <v>0</v>
      </c>
      <c r="V106" s="161">
        <f t="shared" si="83"/>
        <v>0</v>
      </c>
      <c r="W106" s="294">
        <f>IF('mini - salto 2'!S113="",0,'mini - salto 2'!S113)</f>
        <v>0</v>
      </c>
      <c r="X106" s="161">
        <f>IF('mini - salto 2'!AA113="",0,'mini - salto 2'!AA113)</f>
        <v>0</v>
      </c>
      <c r="Y106" s="161">
        <f t="shared" si="73"/>
        <v>0</v>
      </c>
      <c r="Z106" s="161">
        <f t="shared" si="84"/>
        <v>0</v>
      </c>
      <c r="AA106" s="161">
        <f>IF('mini - salto 3'!S113="",0,'mini - salto 3'!S113)</f>
        <v>0</v>
      </c>
      <c r="AB106" s="161">
        <f>IF('mini - salto 3'!AA113="",0,'mini - salto 3'!AA113)</f>
        <v>0</v>
      </c>
      <c r="AC106" s="305">
        <f t="shared" si="74"/>
        <v>0</v>
      </c>
      <c r="AD106" s="305">
        <f t="shared" si="85"/>
        <v>0</v>
      </c>
      <c r="AE106" s="161">
        <f>IF(tapete!S113="",0,tapete!S113)</f>
        <v>0</v>
      </c>
      <c r="AF106" s="161">
        <f>IF(tapete!T113="",0,tapete!T113)</f>
        <v>0</v>
      </c>
      <c r="AG106" s="161" t="str">
        <f>IFERROR((IF(B106=0,"",IF(OR(E106="pct",E106="pctn",E106="pctt",E106="pctm"),('mini - salto 1'!AF113+'mini - salto 2'!AF113+'mini - salto 3'!AF113)/3+AB106+T106+X106,""))),0)</f>
        <v/>
      </c>
      <c r="AH106" s="307" t="str">
        <f t="shared" si="86"/>
        <v/>
      </c>
      <c r="AI106" s="468" t="str">
        <f t="shared" si="75"/>
        <v/>
      </c>
      <c r="AJ106" s="469" t="str">
        <f>IFERROR(RANK(AI106,$AI$7:AI106,1),"")</f>
        <v/>
      </c>
      <c r="AK106" s="468" t="str">
        <f t="shared" si="76"/>
        <v/>
      </c>
      <c r="AL106" s="469" t="str">
        <f>IFERROR(RANK(AK106,$AK$7:AK106,1),"")</f>
        <v/>
      </c>
      <c r="AM106" s="307" t="str">
        <f t="shared" si="87"/>
        <v/>
      </c>
      <c r="AN106" s="468" t="str">
        <f t="shared" si="77"/>
        <v/>
      </c>
      <c r="AO106" s="469" t="str">
        <f>IFERROR(RANK(AN106,$AN$7:AN106,1),"")</f>
        <v/>
      </c>
      <c r="AP106" s="468" t="str">
        <f t="shared" si="78"/>
        <v/>
      </c>
      <c r="AQ106" s="469" t="str">
        <f>IFERROR(RANK(AP106,$AP$7:AP106,1),"")</f>
        <v/>
      </c>
      <c r="AR106" s="308" t="str">
        <f t="shared" si="88"/>
        <v/>
      </c>
      <c r="AS106" s="468" t="str">
        <f t="shared" si="79"/>
        <v/>
      </c>
      <c r="AT106" s="469" t="str">
        <f>IFERROR(RANK(AS106,$AS$7:AS106,1),"")</f>
        <v/>
      </c>
      <c r="AU106" s="468" t="str">
        <f t="shared" si="80"/>
        <v/>
      </c>
      <c r="AV106" s="469" t="str">
        <f>IFERROR(RANK(AU106,$AU$7:AU106,1),"")</f>
        <v/>
      </c>
      <c r="AW106" s="115" t="str">
        <f t="shared" si="89"/>
        <v/>
      </c>
      <c r="AX106" s="466"/>
      <c r="AY106" s="303"/>
      <c r="AZ106" s="303">
        <f t="shared" si="90"/>
        <v>0</v>
      </c>
      <c r="BA106" s="306">
        <f t="shared" si="91"/>
        <v>0</v>
      </c>
      <c r="BB106" s="117">
        <f t="shared" si="92"/>
        <v>0</v>
      </c>
      <c r="BD106" s="117"/>
      <c r="BE106" s="117"/>
      <c r="BF106" s="117"/>
      <c r="BH106" s="162">
        <f t="shared" si="60"/>
        <v>1</v>
      </c>
      <c r="BI106" s="162">
        <f t="shared" si="81"/>
        <v>0</v>
      </c>
      <c r="BJ106" s="162">
        <f t="shared" si="93"/>
        <v>0</v>
      </c>
      <c r="BK106" s="162">
        <f t="shared" si="94"/>
        <v>0</v>
      </c>
      <c r="BL106" s="163">
        <f t="shared" si="63"/>
        <v>0</v>
      </c>
      <c r="BM106" s="163">
        <f t="shared" si="64"/>
        <v>0</v>
      </c>
      <c r="BN106" s="163">
        <f t="shared" si="65"/>
        <v>0</v>
      </c>
      <c r="BO106" s="163">
        <f t="shared" si="66"/>
        <v>0</v>
      </c>
      <c r="BP106" s="163">
        <f t="shared" si="67"/>
        <v>0</v>
      </c>
      <c r="BQ106" s="163">
        <f t="shared" si="68"/>
        <v>0</v>
      </c>
    </row>
    <row r="107" spans="1:72" ht="27" customHeight="1" x14ac:dyDescent="0.3">
      <c r="A107" s="160">
        <f>'ordem de passagem'!C110</f>
        <v>0</v>
      </c>
      <c r="B107" s="160">
        <f>'ordem de passagem'!D110</f>
        <v>0</v>
      </c>
      <c r="C107" s="160">
        <f>'ordem de passagem'!E110</f>
        <v>0</v>
      </c>
      <c r="D107" s="160">
        <f>'ordem de passagem'!F110</f>
        <v>0</v>
      </c>
      <c r="E107" s="160">
        <f>'ordem de passagem'!H110</f>
        <v>0</v>
      </c>
      <c r="F107" s="160" t="str">
        <f t="shared" si="82"/>
        <v/>
      </c>
      <c r="G107" s="160" t="str">
        <f t="shared" si="69"/>
        <v/>
      </c>
      <c r="H107" s="160" t="str">
        <f t="shared" si="70"/>
        <v/>
      </c>
      <c r="I107" s="160" t="str">
        <f t="shared" si="71"/>
        <v/>
      </c>
      <c r="J107" s="160">
        <f>'ordem de passagem'!G110</f>
        <v>0</v>
      </c>
      <c r="K107" s="160">
        <f>'ordem de passagem'!I110</f>
        <v>0</v>
      </c>
      <c r="L107" s="161">
        <f>IF('mini - salto 1'!AD114="",0,'mini - salto 1'!AD114)</f>
        <v>0</v>
      </c>
      <c r="M107" s="161">
        <f>IF('mini - salto 2'!AD114="",0,'mini - salto 2'!AD114)</f>
        <v>0</v>
      </c>
      <c r="N107" s="161">
        <f>IF('mini - salto 3'!AD114="",0,'mini - salto 3'!AD114)</f>
        <v>0</v>
      </c>
      <c r="O107" s="161">
        <f>IF(tapete!X114="",0,tapete!X114)</f>
        <v>0</v>
      </c>
      <c r="P107" s="161">
        <f t="shared" si="48"/>
        <v>0</v>
      </c>
      <c r="Q107" s="161">
        <f t="shared" si="49"/>
        <v>0</v>
      </c>
      <c r="R107" s="161"/>
      <c r="S107" s="161">
        <f>IF('mini - salto 1'!S114="",0,'mini - salto 1'!S114)</f>
        <v>0</v>
      </c>
      <c r="T107" s="161">
        <f>IF('mini - salto 1'!AA114="",0,'mini - salto 1'!AA114)</f>
        <v>0</v>
      </c>
      <c r="U107" s="161">
        <f t="shared" si="72"/>
        <v>0</v>
      </c>
      <c r="V107" s="161">
        <f t="shared" si="83"/>
        <v>0</v>
      </c>
      <c r="W107" s="294">
        <f>IF('mini - salto 2'!S114="",0,'mini - salto 2'!S114)</f>
        <v>0</v>
      </c>
      <c r="X107" s="161">
        <f>IF('mini - salto 2'!AA114="",0,'mini - salto 2'!AA114)</f>
        <v>0</v>
      </c>
      <c r="Y107" s="161">
        <f t="shared" si="73"/>
        <v>0</v>
      </c>
      <c r="Z107" s="161">
        <f t="shared" si="84"/>
        <v>0</v>
      </c>
      <c r="AA107" s="161">
        <f>IF('mini - salto 3'!S114="",0,'mini - salto 3'!S114)</f>
        <v>0</v>
      </c>
      <c r="AB107" s="161">
        <f>IF('mini - salto 3'!AA114="",0,'mini - salto 3'!AA114)</f>
        <v>0</v>
      </c>
      <c r="AC107" s="305">
        <f t="shared" si="74"/>
        <v>0</v>
      </c>
      <c r="AD107" s="305">
        <f t="shared" si="85"/>
        <v>0</v>
      </c>
      <c r="AE107" s="161">
        <f>IF(tapete!S114="",0,tapete!S114)</f>
        <v>0</v>
      </c>
      <c r="AF107" s="161">
        <f>IF(tapete!T114="",0,tapete!T114)</f>
        <v>0</v>
      </c>
      <c r="AG107" s="161" t="str">
        <f>IFERROR((IF(B107=0,"",IF(OR(E107="pct",E107="pctn",E107="pctt",E107="pctm"),('mini - salto 1'!AF114+'mini - salto 2'!AF114+'mini - salto 3'!AF114)/3+AB107+T107+X107,""))),0)</f>
        <v/>
      </c>
      <c r="AH107" s="307" t="str">
        <f t="shared" si="86"/>
        <v/>
      </c>
      <c r="AI107" s="468" t="str">
        <f t="shared" si="75"/>
        <v/>
      </c>
      <c r="AJ107" s="469" t="str">
        <f>IFERROR(RANK(AI107,$AI$7:AI107,1),"")</f>
        <v/>
      </c>
      <c r="AK107" s="468" t="str">
        <f t="shared" si="76"/>
        <v/>
      </c>
      <c r="AL107" s="469" t="str">
        <f>IFERROR(RANK(AK107,$AK$7:AK107,1),"")</f>
        <v/>
      </c>
      <c r="AM107" s="307" t="str">
        <f t="shared" si="87"/>
        <v/>
      </c>
      <c r="AN107" s="468" t="str">
        <f t="shared" si="77"/>
        <v/>
      </c>
      <c r="AO107" s="469" t="str">
        <f>IFERROR(RANK(AN107,$AN$7:AN107,1),"")</f>
        <v/>
      </c>
      <c r="AP107" s="468" t="str">
        <f t="shared" si="78"/>
        <v/>
      </c>
      <c r="AQ107" s="469" t="str">
        <f>IFERROR(RANK(AP107,$AP$7:AP107,1),"")</f>
        <v/>
      </c>
      <c r="AR107" s="308" t="str">
        <f t="shared" si="88"/>
        <v/>
      </c>
      <c r="AS107" s="468" t="str">
        <f t="shared" si="79"/>
        <v/>
      </c>
      <c r="AT107" s="469" t="str">
        <f>IFERROR(RANK(AS107,$AS$7:AS107,1),"")</f>
        <v/>
      </c>
      <c r="AU107" s="468" t="str">
        <f t="shared" si="80"/>
        <v/>
      </c>
      <c r="AV107" s="469" t="str">
        <f>IFERROR(RANK(AU107,$AU$7:AU107,1),"")</f>
        <v/>
      </c>
      <c r="AW107" s="115" t="str">
        <f t="shared" si="89"/>
        <v/>
      </c>
      <c r="AX107" s="466"/>
      <c r="AY107" s="303"/>
      <c r="AZ107" s="303">
        <f t="shared" si="90"/>
        <v>0</v>
      </c>
      <c r="BA107" s="306">
        <f t="shared" si="91"/>
        <v>0</v>
      </c>
      <c r="BB107" s="117">
        <f t="shared" si="92"/>
        <v>0</v>
      </c>
      <c r="BD107" s="117"/>
      <c r="BE107" s="117"/>
      <c r="BF107" s="117"/>
      <c r="BH107" s="162">
        <f t="shared" si="60"/>
        <v>1</v>
      </c>
      <c r="BI107" s="162">
        <f t="shared" si="81"/>
        <v>0</v>
      </c>
      <c r="BJ107" s="162">
        <f t="shared" si="93"/>
        <v>0</v>
      </c>
      <c r="BK107" s="162">
        <f t="shared" si="94"/>
        <v>0</v>
      </c>
      <c r="BL107" s="163">
        <f t="shared" si="63"/>
        <v>0</v>
      </c>
      <c r="BM107" s="163">
        <f t="shared" si="64"/>
        <v>0</v>
      </c>
      <c r="BN107" s="163">
        <f t="shared" si="65"/>
        <v>0</v>
      </c>
      <c r="BO107" s="163">
        <f t="shared" si="66"/>
        <v>0</v>
      </c>
      <c r="BP107" s="163">
        <f t="shared" si="67"/>
        <v>0</v>
      </c>
      <c r="BQ107" s="163">
        <f t="shared" si="68"/>
        <v>0</v>
      </c>
      <c r="BS107" s="160" t="s">
        <v>85</v>
      </c>
    </row>
    <row r="108" spans="1:72" ht="27" customHeight="1" x14ac:dyDescent="0.3">
      <c r="A108" s="160">
        <f>'ordem de passagem'!C111</f>
        <v>0</v>
      </c>
      <c r="B108" s="160">
        <f>'ordem de passagem'!D111</f>
        <v>0</v>
      </c>
      <c r="C108" s="160">
        <f>'ordem de passagem'!E111</f>
        <v>0</v>
      </c>
      <c r="D108" s="160">
        <f>'ordem de passagem'!F111</f>
        <v>0</v>
      </c>
      <c r="E108" s="160">
        <f>'ordem de passagem'!H111</f>
        <v>0</v>
      </c>
      <c r="F108" s="160" t="str">
        <f t="shared" si="82"/>
        <v/>
      </c>
      <c r="G108" s="160" t="str">
        <f t="shared" si="69"/>
        <v/>
      </c>
      <c r="H108" s="160" t="str">
        <f t="shared" si="70"/>
        <v/>
      </c>
      <c r="I108" s="160" t="str">
        <f t="shared" si="71"/>
        <v/>
      </c>
      <c r="J108" s="160">
        <f>'ordem de passagem'!G111</f>
        <v>0</v>
      </c>
      <c r="K108" s="160">
        <f>'ordem de passagem'!I111</f>
        <v>0</v>
      </c>
      <c r="L108" s="161">
        <f>IF('mini - salto 1'!AD115="",0,'mini - salto 1'!AD115)</f>
        <v>0</v>
      </c>
      <c r="M108" s="161">
        <f>IF('mini - salto 2'!AD115="",0,'mini - salto 2'!AD115)</f>
        <v>0</v>
      </c>
      <c r="N108" s="161">
        <f>IF('mini - salto 3'!AD115="",0,'mini - salto 3'!AD115)</f>
        <v>0</v>
      </c>
      <c r="O108" s="161">
        <f>IF(tapete!X115="",0,tapete!X115)</f>
        <v>0</v>
      </c>
      <c r="P108" s="161">
        <f t="shared" si="48"/>
        <v>0</v>
      </c>
      <c r="Q108" s="161">
        <f t="shared" si="49"/>
        <v>0</v>
      </c>
      <c r="R108" s="161"/>
      <c r="S108" s="161">
        <f>IF('mini - salto 1'!S115="",0,'mini - salto 1'!S115)</f>
        <v>0</v>
      </c>
      <c r="T108" s="161">
        <f>IF('mini - salto 1'!AA115="",0,'mini - salto 1'!AA115)</f>
        <v>0</v>
      </c>
      <c r="U108" s="161">
        <f t="shared" si="72"/>
        <v>0</v>
      </c>
      <c r="V108" s="161">
        <f t="shared" si="83"/>
        <v>0</v>
      </c>
      <c r="W108" s="294">
        <f>IF('mini - salto 2'!S115="",0,'mini - salto 2'!S115)</f>
        <v>0</v>
      </c>
      <c r="X108" s="161">
        <f>IF('mini - salto 2'!AA115="",0,'mini - salto 2'!AA115)</f>
        <v>0</v>
      </c>
      <c r="Y108" s="161">
        <f t="shared" si="73"/>
        <v>0</v>
      </c>
      <c r="Z108" s="161">
        <f t="shared" si="84"/>
        <v>0</v>
      </c>
      <c r="AA108" s="161">
        <f>IF('mini - salto 3'!S115="",0,'mini - salto 3'!S115)</f>
        <v>0</v>
      </c>
      <c r="AB108" s="161">
        <f>IF('mini - salto 3'!AA115="",0,'mini - salto 3'!AA115)</f>
        <v>0</v>
      </c>
      <c r="AC108" s="305">
        <f t="shared" si="74"/>
        <v>0</v>
      </c>
      <c r="AD108" s="305">
        <f t="shared" si="85"/>
        <v>0</v>
      </c>
      <c r="AE108" s="161">
        <f>IF(tapete!S115="",0,tapete!S115)</f>
        <v>0</v>
      </c>
      <c r="AF108" s="161">
        <f>IF(tapete!T115="",0,tapete!T115)</f>
        <v>0</v>
      </c>
      <c r="AG108" s="161" t="str">
        <f>IFERROR((IF(B108=0,"",IF(OR(E108="pct",E108="pctn",E108="pctt",E108="pctm"),('mini - salto 1'!AF115+'mini - salto 2'!AF115+'mini - salto 3'!AF115)/3+AB108+T108+X108,""))),0)</f>
        <v/>
      </c>
      <c r="AH108" s="307" t="str">
        <f t="shared" si="86"/>
        <v/>
      </c>
      <c r="AI108" s="468" t="str">
        <f t="shared" si="75"/>
        <v/>
      </c>
      <c r="AJ108" s="469" t="str">
        <f>IFERROR(RANK(AI108,$AI$7:AI108,1),"")</f>
        <v/>
      </c>
      <c r="AK108" s="468" t="str">
        <f t="shared" si="76"/>
        <v/>
      </c>
      <c r="AL108" s="469" t="str">
        <f>IFERROR(RANK(AK108,$AK$7:AK108,1),"")</f>
        <v/>
      </c>
      <c r="AM108" s="307" t="str">
        <f t="shared" si="87"/>
        <v/>
      </c>
      <c r="AN108" s="468" t="str">
        <f t="shared" si="77"/>
        <v/>
      </c>
      <c r="AO108" s="469" t="str">
        <f>IFERROR(RANK(AN108,$AN$7:AN108,1),"")</f>
        <v/>
      </c>
      <c r="AP108" s="468" t="str">
        <f t="shared" si="78"/>
        <v/>
      </c>
      <c r="AQ108" s="469" t="str">
        <f>IFERROR(RANK(AP108,$AP$7:AP108,1),"")</f>
        <v/>
      </c>
      <c r="AR108" s="308" t="str">
        <f t="shared" si="88"/>
        <v/>
      </c>
      <c r="AS108" s="468" t="str">
        <f t="shared" si="79"/>
        <v/>
      </c>
      <c r="AT108" s="469" t="str">
        <f>IFERROR(RANK(AS108,$AS$7:AS108,1),"")</f>
        <v/>
      </c>
      <c r="AU108" s="468" t="str">
        <f t="shared" si="80"/>
        <v/>
      </c>
      <c r="AV108" s="469" t="str">
        <f>IFERROR(RANK(AU108,$AU$7:AU108,1),"")</f>
        <v/>
      </c>
      <c r="AW108" s="115" t="str">
        <f t="shared" si="89"/>
        <v/>
      </c>
      <c r="AX108" s="466"/>
      <c r="AY108" s="303"/>
      <c r="AZ108" s="303">
        <f t="shared" si="90"/>
        <v>0</v>
      </c>
      <c r="BA108" s="306">
        <f t="shared" si="91"/>
        <v>0</v>
      </c>
      <c r="BB108" s="117">
        <f t="shared" si="92"/>
        <v>0</v>
      </c>
      <c r="BD108" s="117"/>
      <c r="BE108" s="117"/>
      <c r="BF108" s="117"/>
      <c r="BH108" s="162">
        <f t="shared" si="60"/>
        <v>1</v>
      </c>
      <c r="BI108" s="162">
        <f t="shared" si="81"/>
        <v>0</v>
      </c>
      <c r="BJ108" s="162">
        <f t="shared" si="93"/>
        <v>0</v>
      </c>
      <c r="BK108" s="162">
        <f t="shared" si="94"/>
        <v>0</v>
      </c>
      <c r="BL108" s="163">
        <f t="shared" si="63"/>
        <v>0</v>
      </c>
      <c r="BM108" s="163">
        <f t="shared" si="64"/>
        <v>0</v>
      </c>
      <c r="BN108" s="163">
        <f t="shared" si="65"/>
        <v>0</v>
      </c>
      <c r="BO108" s="163">
        <f t="shared" si="66"/>
        <v>0</v>
      </c>
      <c r="BP108" s="163">
        <f t="shared" si="67"/>
        <v>0</v>
      </c>
      <c r="BQ108" s="163">
        <f t="shared" si="68"/>
        <v>0</v>
      </c>
    </row>
    <row r="109" spans="1:72" ht="27" customHeight="1" x14ac:dyDescent="0.3">
      <c r="A109" s="160">
        <f>'ordem de passagem'!C112</f>
        <v>0</v>
      </c>
      <c r="B109" s="160">
        <f>'ordem de passagem'!D112</f>
        <v>0</v>
      </c>
      <c r="C109" s="160">
        <f>'ordem de passagem'!E112</f>
        <v>0</v>
      </c>
      <c r="D109" s="160">
        <f>'ordem de passagem'!F112</f>
        <v>0</v>
      </c>
      <c r="E109" s="160">
        <f>'ordem de passagem'!H112</f>
        <v>0</v>
      </c>
      <c r="F109" s="160" t="str">
        <f t="shared" si="82"/>
        <v/>
      </c>
      <c r="G109" s="160" t="str">
        <f t="shared" si="69"/>
        <v/>
      </c>
      <c r="H109" s="160" t="str">
        <f t="shared" si="70"/>
        <v/>
      </c>
      <c r="I109" s="160" t="str">
        <f t="shared" si="71"/>
        <v/>
      </c>
      <c r="J109" s="160">
        <f>'ordem de passagem'!G112</f>
        <v>0</v>
      </c>
      <c r="K109" s="160">
        <f>'ordem de passagem'!I112</f>
        <v>0</v>
      </c>
      <c r="L109" s="161">
        <f>IF('mini - salto 1'!AD116="",0,'mini - salto 1'!AD116)</f>
        <v>0</v>
      </c>
      <c r="M109" s="161">
        <f>IF('mini - salto 2'!AD116="",0,'mini - salto 2'!AD116)</f>
        <v>0</v>
      </c>
      <c r="N109" s="161">
        <f>IF('mini - salto 3'!AD116="",0,'mini - salto 3'!AD116)</f>
        <v>0</v>
      </c>
      <c r="O109" s="161">
        <f>IF(tapete!X116="",0,tapete!X116)</f>
        <v>0</v>
      </c>
      <c r="P109" s="161">
        <f t="shared" si="48"/>
        <v>0</v>
      </c>
      <c r="Q109" s="161">
        <f t="shared" si="49"/>
        <v>0</v>
      </c>
      <c r="R109" s="161"/>
      <c r="S109" s="161">
        <f>IF('mini - salto 1'!S116="",0,'mini - salto 1'!S116)</f>
        <v>0</v>
      </c>
      <c r="T109" s="161">
        <f>IF('mini - salto 1'!AA116="",0,'mini - salto 1'!AA116)</f>
        <v>0</v>
      </c>
      <c r="U109" s="161">
        <f t="shared" si="72"/>
        <v>0</v>
      </c>
      <c r="V109" s="161">
        <f t="shared" si="83"/>
        <v>0</v>
      </c>
      <c r="W109" s="294">
        <f>IF('mini - salto 2'!S116="",0,'mini - salto 2'!S116)</f>
        <v>0</v>
      </c>
      <c r="X109" s="161">
        <f>IF('mini - salto 2'!AA116="",0,'mini - salto 2'!AA116)</f>
        <v>0</v>
      </c>
      <c r="Y109" s="161">
        <f t="shared" si="73"/>
        <v>0</v>
      </c>
      <c r="Z109" s="161">
        <f t="shared" si="84"/>
        <v>0</v>
      </c>
      <c r="AA109" s="161">
        <f>IF('mini - salto 3'!S116="",0,'mini - salto 3'!S116)</f>
        <v>0</v>
      </c>
      <c r="AB109" s="161">
        <f>IF('mini - salto 3'!AA116="",0,'mini - salto 3'!AA116)</f>
        <v>0</v>
      </c>
      <c r="AC109" s="305">
        <f t="shared" si="74"/>
        <v>0</v>
      </c>
      <c r="AD109" s="305">
        <f t="shared" si="85"/>
        <v>0</v>
      </c>
      <c r="AE109" s="161">
        <f>IF(tapete!S116="",0,tapete!S116)</f>
        <v>0</v>
      </c>
      <c r="AF109" s="161">
        <f>IF(tapete!T116="",0,tapete!T116)</f>
        <v>0</v>
      </c>
      <c r="AG109" s="161" t="str">
        <f>IFERROR((IF(B109=0,"",IF(OR(E109="pct",E109="pctn",E109="pctt",E109="pctm"),('mini - salto 1'!AF116+'mini - salto 2'!AF116+'mini - salto 3'!AF116)/3+AB109+T109+X109,""))),0)</f>
        <v/>
      </c>
      <c r="AH109" s="307" t="str">
        <f t="shared" si="86"/>
        <v/>
      </c>
      <c r="AI109" s="468" t="str">
        <f t="shared" si="75"/>
        <v/>
      </c>
      <c r="AJ109" s="469" t="str">
        <f>IFERROR(RANK(AI109,$AI$7:AI109,1),"")</f>
        <v/>
      </c>
      <c r="AK109" s="468" t="str">
        <f t="shared" si="76"/>
        <v/>
      </c>
      <c r="AL109" s="469" t="str">
        <f>IFERROR(RANK(AK109,$AK$7:AK109,1),"")</f>
        <v/>
      </c>
      <c r="AM109" s="307" t="str">
        <f t="shared" si="87"/>
        <v/>
      </c>
      <c r="AN109" s="468" t="str">
        <f t="shared" si="77"/>
        <v/>
      </c>
      <c r="AO109" s="469" t="str">
        <f>IFERROR(RANK(AN109,$AN$7:AN109,1),"")</f>
        <v/>
      </c>
      <c r="AP109" s="468" t="str">
        <f t="shared" si="78"/>
        <v/>
      </c>
      <c r="AQ109" s="469" t="str">
        <f>IFERROR(RANK(AP109,$AP$7:AP109,1),"")</f>
        <v/>
      </c>
      <c r="AR109" s="308" t="str">
        <f t="shared" si="88"/>
        <v/>
      </c>
      <c r="AS109" s="468" t="str">
        <f t="shared" si="79"/>
        <v/>
      </c>
      <c r="AT109" s="469" t="str">
        <f>IFERROR(RANK(AS109,$AS$7:AS109,1),"")</f>
        <v/>
      </c>
      <c r="AU109" s="468" t="str">
        <f t="shared" si="80"/>
        <v/>
      </c>
      <c r="AV109" s="469" t="str">
        <f>IFERROR(RANK(AU109,$AU$7:AU109,1),"")</f>
        <v/>
      </c>
      <c r="AW109" s="115" t="str">
        <f t="shared" si="89"/>
        <v/>
      </c>
      <c r="AX109" s="466"/>
      <c r="AY109" s="303"/>
      <c r="AZ109" s="303">
        <f t="shared" si="90"/>
        <v>0</v>
      </c>
      <c r="BA109" s="306">
        <f t="shared" si="91"/>
        <v>0</v>
      </c>
      <c r="BB109" s="117">
        <f t="shared" si="92"/>
        <v>0</v>
      </c>
      <c r="BD109" s="117"/>
      <c r="BE109" s="117"/>
      <c r="BF109" s="117"/>
      <c r="BH109" s="162">
        <f t="shared" si="60"/>
        <v>1</v>
      </c>
      <c r="BI109" s="162">
        <f t="shared" si="81"/>
        <v>0</v>
      </c>
      <c r="BJ109" s="162">
        <f t="shared" si="93"/>
        <v>0</v>
      </c>
      <c r="BK109" s="162">
        <f t="shared" si="94"/>
        <v>0</v>
      </c>
      <c r="BL109" s="163">
        <f t="shared" si="63"/>
        <v>0</v>
      </c>
      <c r="BM109" s="163">
        <f t="shared" si="64"/>
        <v>0</v>
      </c>
      <c r="BN109" s="163">
        <f t="shared" si="65"/>
        <v>0</v>
      </c>
      <c r="BO109" s="163">
        <f t="shared" si="66"/>
        <v>0</v>
      </c>
      <c r="BP109" s="163">
        <f t="shared" si="67"/>
        <v>0</v>
      </c>
      <c r="BQ109" s="163">
        <f t="shared" si="68"/>
        <v>0</v>
      </c>
    </row>
    <row r="110" spans="1:72" ht="27" customHeight="1" x14ac:dyDescent="0.3">
      <c r="A110" s="160">
        <f>'ordem de passagem'!C113</f>
        <v>0</v>
      </c>
      <c r="B110" s="160">
        <f>'ordem de passagem'!D113</f>
        <v>0</v>
      </c>
      <c r="C110" s="160">
        <f>'ordem de passagem'!E113</f>
        <v>0</v>
      </c>
      <c r="D110" s="160">
        <f>'ordem de passagem'!F113</f>
        <v>0</v>
      </c>
      <c r="E110" s="160">
        <f>'ordem de passagem'!H113</f>
        <v>0</v>
      </c>
      <c r="F110" s="160" t="str">
        <f t="shared" si="82"/>
        <v/>
      </c>
      <c r="G110" s="160" t="str">
        <f t="shared" si="69"/>
        <v/>
      </c>
      <c r="H110" s="160" t="str">
        <f t="shared" si="70"/>
        <v/>
      </c>
      <c r="I110" s="160" t="str">
        <f t="shared" si="71"/>
        <v/>
      </c>
      <c r="J110" s="160">
        <f>'ordem de passagem'!G113</f>
        <v>0</v>
      </c>
      <c r="K110" s="160">
        <f>'ordem de passagem'!I113</f>
        <v>0</v>
      </c>
      <c r="L110" s="161">
        <f>IF('mini - salto 1'!AD117="",0,'mini - salto 1'!AD117)</f>
        <v>0</v>
      </c>
      <c r="M110" s="161">
        <f>IF('mini - salto 2'!AD117="",0,'mini - salto 2'!AD117)</f>
        <v>0</v>
      </c>
      <c r="N110" s="161">
        <f>IF('mini - salto 3'!AD117="",0,'mini - salto 3'!AD117)</f>
        <v>0</v>
      </c>
      <c r="O110" s="161">
        <f>IF(tapete!X117="",0,tapete!X117)</f>
        <v>0</v>
      </c>
      <c r="P110" s="161">
        <f t="shared" si="48"/>
        <v>0</v>
      </c>
      <c r="Q110" s="161">
        <f t="shared" si="49"/>
        <v>0</v>
      </c>
      <c r="R110" s="161"/>
      <c r="S110" s="161">
        <f>IF('mini - salto 1'!S117="",0,'mini - salto 1'!S117)</f>
        <v>0</v>
      </c>
      <c r="T110" s="161">
        <f>IF('mini - salto 1'!AA117="",0,'mini - salto 1'!AA117)</f>
        <v>0</v>
      </c>
      <c r="U110" s="161">
        <f t="shared" si="72"/>
        <v>0</v>
      </c>
      <c r="V110" s="161">
        <f t="shared" si="83"/>
        <v>0</v>
      </c>
      <c r="W110" s="294">
        <f>IF('mini - salto 2'!S117="",0,'mini - salto 2'!S117)</f>
        <v>0</v>
      </c>
      <c r="X110" s="161">
        <f>IF('mini - salto 2'!AA117="",0,'mini - salto 2'!AA117)</f>
        <v>0</v>
      </c>
      <c r="Y110" s="161">
        <f t="shared" si="73"/>
        <v>0</v>
      </c>
      <c r="Z110" s="161">
        <f t="shared" si="84"/>
        <v>0</v>
      </c>
      <c r="AA110" s="161">
        <f>IF('mini - salto 3'!S117="",0,'mini - salto 3'!S117)</f>
        <v>0</v>
      </c>
      <c r="AB110" s="161">
        <f>IF('mini - salto 3'!AA117="",0,'mini - salto 3'!AA117)</f>
        <v>0</v>
      </c>
      <c r="AC110" s="305">
        <f t="shared" si="74"/>
        <v>0</v>
      </c>
      <c r="AD110" s="305">
        <f t="shared" si="85"/>
        <v>0</v>
      </c>
      <c r="AE110" s="161">
        <f>IF(tapete!S117="",0,tapete!S117)</f>
        <v>0</v>
      </c>
      <c r="AF110" s="161">
        <f>IF(tapete!T117="",0,tapete!T117)</f>
        <v>0</v>
      </c>
      <c r="AG110" s="161" t="str">
        <f>IFERROR((IF(B110=0,"",IF(OR(E110="pct",E110="pctn",E110="pctt",E110="pctm"),('mini - salto 1'!AF117+'mini - salto 2'!AF117+'mini - salto 3'!AF117)/3+AB110+T110+X110,""))),0)</f>
        <v/>
      </c>
      <c r="AH110" s="307" t="str">
        <f t="shared" si="86"/>
        <v/>
      </c>
      <c r="AI110" s="468" t="str">
        <f t="shared" si="75"/>
        <v/>
      </c>
      <c r="AJ110" s="469" t="str">
        <f>IFERROR(RANK(AI110,$AI$7:AI110,1),"")</f>
        <v/>
      </c>
      <c r="AK110" s="468" t="str">
        <f t="shared" si="76"/>
        <v/>
      </c>
      <c r="AL110" s="469" t="str">
        <f>IFERROR(RANK(AK110,$AK$7:AK110,1),"")</f>
        <v/>
      </c>
      <c r="AM110" s="307" t="str">
        <f t="shared" si="87"/>
        <v/>
      </c>
      <c r="AN110" s="468" t="str">
        <f t="shared" si="77"/>
        <v/>
      </c>
      <c r="AO110" s="469" t="str">
        <f>IFERROR(RANK(AN110,$AN$7:AN110,1),"")</f>
        <v/>
      </c>
      <c r="AP110" s="468" t="str">
        <f t="shared" si="78"/>
        <v/>
      </c>
      <c r="AQ110" s="469" t="str">
        <f>IFERROR(RANK(AP110,$AP$7:AP110,1),"")</f>
        <v/>
      </c>
      <c r="AR110" s="308" t="str">
        <f t="shared" si="88"/>
        <v/>
      </c>
      <c r="AS110" s="468" t="str">
        <f t="shared" si="79"/>
        <v/>
      </c>
      <c r="AT110" s="469" t="str">
        <f>IFERROR(RANK(AS110,$AS$7:AS110,1),"")</f>
        <v/>
      </c>
      <c r="AU110" s="468" t="str">
        <f t="shared" si="80"/>
        <v/>
      </c>
      <c r="AV110" s="469" t="str">
        <f>IFERROR(RANK(AU110,$AU$7:AU110,1),"")</f>
        <v/>
      </c>
      <c r="AW110" s="115" t="str">
        <f t="shared" si="89"/>
        <v/>
      </c>
      <c r="AX110" s="466"/>
      <c r="AY110" s="303"/>
      <c r="AZ110" s="303">
        <f t="shared" si="90"/>
        <v>0</v>
      </c>
      <c r="BA110" s="306">
        <f t="shared" si="91"/>
        <v>0</v>
      </c>
      <c r="BB110" s="117">
        <f t="shared" si="92"/>
        <v>0</v>
      </c>
      <c r="BD110" s="117"/>
      <c r="BE110" s="117"/>
      <c r="BF110" s="117"/>
      <c r="BH110" s="162">
        <f t="shared" si="60"/>
        <v>1</v>
      </c>
      <c r="BI110" s="162">
        <f t="shared" si="81"/>
        <v>0</v>
      </c>
      <c r="BJ110" s="162">
        <f t="shared" si="93"/>
        <v>0</v>
      </c>
      <c r="BK110" s="162">
        <f t="shared" si="94"/>
        <v>0</v>
      </c>
      <c r="BL110" s="163">
        <f t="shared" si="63"/>
        <v>0</v>
      </c>
      <c r="BM110" s="163">
        <f t="shared" si="64"/>
        <v>0</v>
      </c>
      <c r="BN110" s="163">
        <f t="shared" si="65"/>
        <v>0</v>
      </c>
      <c r="BO110" s="163">
        <f t="shared" si="66"/>
        <v>0</v>
      </c>
      <c r="BP110" s="163">
        <f t="shared" si="67"/>
        <v>0</v>
      </c>
      <c r="BQ110" s="163">
        <f t="shared" si="68"/>
        <v>0</v>
      </c>
    </row>
    <row r="111" spans="1:72" ht="27" customHeight="1" x14ac:dyDescent="0.3">
      <c r="A111" s="160">
        <f>'ordem de passagem'!C114</f>
        <v>0</v>
      </c>
      <c r="B111" s="160">
        <f>'ordem de passagem'!D114</f>
        <v>0</v>
      </c>
      <c r="C111" s="160">
        <f>'ordem de passagem'!E114</f>
        <v>0</v>
      </c>
      <c r="D111" s="160">
        <f>'ordem de passagem'!F114</f>
        <v>0</v>
      </c>
      <c r="E111" s="160">
        <f>'ordem de passagem'!H114</f>
        <v>0</v>
      </c>
      <c r="F111" s="160" t="str">
        <f t="shared" si="82"/>
        <v/>
      </c>
      <c r="G111" s="160" t="str">
        <f t="shared" si="69"/>
        <v/>
      </c>
      <c r="H111" s="160" t="str">
        <f t="shared" si="70"/>
        <v/>
      </c>
      <c r="I111" s="160" t="str">
        <f t="shared" si="71"/>
        <v/>
      </c>
      <c r="J111" s="160">
        <f>'ordem de passagem'!G114</f>
        <v>0</v>
      </c>
      <c r="K111" s="160">
        <f>'ordem de passagem'!I114</f>
        <v>0</v>
      </c>
      <c r="L111" s="161">
        <f>IF('mini - salto 1'!AD118="",0,'mini - salto 1'!AD118)</f>
        <v>0</v>
      </c>
      <c r="M111" s="161">
        <f>IF('mini - salto 2'!AD118="",0,'mini - salto 2'!AD118)</f>
        <v>0</v>
      </c>
      <c r="N111" s="161">
        <f>IF('mini - salto 3'!AD118="",0,'mini - salto 3'!AD118)</f>
        <v>0</v>
      </c>
      <c r="O111" s="161">
        <f>IF(tapete!X118="",0,tapete!X118)</f>
        <v>0</v>
      </c>
      <c r="P111" s="161">
        <f t="shared" si="48"/>
        <v>0</v>
      </c>
      <c r="Q111" s="161">
        <f t="shared" si="49"/>
        <v>0</v>
      </c>
      <c r="R111" s="161"/>
      <c r="S111" s="161">
        <f>IF('mini - salto 1'!S118="",0,'mini - salto 1'!S118)</f>
        <v>0</v>
      </c>
      <c r="T111" s="161">
        <f>IF('mini - salto 1'!AA118="",0,'mini - salto 1'!AA118)</f>
        <v>0</v>
      </c>
      <c r="U111" s="161">
        <f t="shared" si="72"/>
        <v>0</v>
      </c>
      <c r="V111" s="161">
        <f t="shared" si="83"/>
        <v>0</v>
      </c>
      <c r="W111" s="294">
        <f>IF('mini - salto 2'!S118="",0,'mini - salto 2'!S118)</f>
        <v>0</v>
      </c>
      <c r="X111" s="161">
        <f>IF('mini - salto 2'!AA118="",0,'mini - salto 2'!AA118)</f>
        <v>0</v>
      </c>
      <c r="Y111" s="161">
        <f t="shared" si="73"/>
        <v>0</v>
      </c>
      <c r="Z111" s="161">
        <f t="shared" si="84"/>
        <v>0</v>
      </c>
      <c r="AA111" s="161">
        <f>IF('mini - salto 3'!S118="",0,'mini - salto 3'!S118)</f>
        <v>0</v>
      </c>
      <c r="AB111" s="161">
        <f>IF('mini - salto 3'!AA118="",0,'mini - salto 3'!AA118)</f>
        <v>0</v>
      </c>
      <c r="AC111" s="305">
        <f t="shared" si="74"/>
        <v>0</v>
      </c>
      <c r="AD111" s="305">
        <f t="shared" si="85"/>
        <v>0</v>
      </c>
      <c r="AE111" s="161">
        <f>IF(tapete!S118="",0,tapete!S118)</f>
        <v>0</v>
      </c>
      <c r="AF111" s="161">
        <f>IF(tapete!T118="",0,tapete!T118)</f>
        <v>0</v>
      </c>
      <c r="AG111" s="161" t="str">
        <f>IFERROR((IF(B111=0,"",IF(OR(E111="pct",E111="pctn",E111="pctt",E111="pctm"),('mini - salto 1'!AF118+'mini - salto 2'!AF118+'mini - salto 3'!AF118)/3+AB111+T111+X111,""))),0)</f>
        <v/>
      </c>
      <c r="AH111" s="307" t="str">
        <f t="shared" si="86"/>
        <v/>
      </c>
      <c r="AI111" s="468" t="str">
        <f t="shared" si="75"/>
        <v/>
      </c>
      <c r="AJ111" s="469" t="str">
        <f>IFERROR(RANK(AI111,$AI$7:AI111,1),"")</f>
        <v/>
      </c>
      <c r="AK111" s="468" t="str">
        <f t="shared" si="76"/>
        <v/>
      </c>
      <c r="AL111" s="469" t="str">
        <f>IFERROR(RANK(AK111,$AK$7:AK111,1),"")</f>
        <v/>
      </c>
      <c r="AM111" s="307" t="str">
        <f t="shared" si="87"/>
        <v/>
      </c>
      <c r="AN111" s="468" t="str">
        <f t="shared" si="77"/>
        <v/>
      </c>
      <c r="AO111" s="469" t="str">
        <f>IFERROR(RANK(AN111,$AN$7:AN111,1),"")</f>
        <v/>
      </c>
      <c r="AP111" s="468" t="str">
        <f t="shared" si="78"/>
        <v/>
      </c>
      <c r="AQ111" s="469" t="str">
        <f>IFERROR(RANK(AP111,$AP$7:AP111,1),"")</f>
        <v/>
      </c>
      <c r="AR111" s="308" t="str">
        <f t="shared" si="88"/>
        <v/>
      </c>
      <c r="AS111" s="468" t="str">
        <f t="shared" si="79"/>
        <v/>
      </c>
      <c r="AT111" s="469" t="str">
        <f>IFERROR(RANK(AS111,$AS$7:AS111,1),"")</f>
        <v/>
      </c>
      <c r="AU111" s="468" t="str">
        <f t="shared" si="80"/>
        <v/>
      </c>
      <c r="AV111" s="469" t="str">
        <f>IFERROR(RANK(AU111,$AU$7:AU111,1),"")</f>
        <v/>
      </c>
      <c r="AW111" s="115" t="str">
        <f t="shared" si="89"/>
        <v/>
      </c>
      <c r="AX111" s="466"/>
      <c r="AY111" s="303"/>
      <c r="AZ111" s="303">
        <f t="shared" si="90"/>
        <v>0</v>
      </c>
      <c r="BA111" s="306">
        <f t="shared" si="91"/>
        <v>0</v>
      </c>
      <c r="BB111" s="117">
        <f t="shared" si="92"/>
        <v>0</v>
      </c>
      <c r="BD111" s="117"/>
      <c r="BE111" s="117"/>
      <c r="BF111" s="117"/>
      <c r="BH111" s="162">
        <f t="shared" si="60"/>
        <v>1</v>
      </c>
      <c r="BI111" s="162">
        <f t="shared" si="81"/>
        <v>0</v>
      </c>
      <c r="BJ111" s="162">
        <f t="shared" si="93"/>
        <v>0</v>
      </c>
      <c r="BK111" s="162">
        <f t="shared" si="94"/>
        <v>0</v>
      </c>
      <c r="BL111" s="163">
        <f t="shared" si="63"/>
        <v>0</v>
      </c>
      <c r="BM111" s="163">
        <f t="shared" si="64"/>
        <v>0</v>
      </c>
      <c r="BN111" s="163">
        <f t="shared" si="65"/>
        <v>0</v>
      </c>
      <c r="BO111" s="163">
        <f t="shared" si="66"/>
        <v>0</v>
      </c>
      <c r="BP111" s="163">
        <f t="shared" si="67"/>
        <v>0</v>
      </c>
      <c r="BQ111" s="163">
        <f t="shared" si="68"/>
        <v>0</v>
      </c>
      <c r="BS111" s="160" t="s">
        <v>86</v>
      </c>
      <c r="BT111" s="160" t="s">
        <v>87</v>
      </c>
    </row>
    <row r="112" spans="1:72" ht="27" customHeight="1" x14ac:dyDescent="0.3">
      <c r="A112" s="160">
        <f>'ordem de passagem'!C115</f>
        <v>0</v>
      </c>
      <c r="B112" s="160">
        <f>'ordem de passagem'!D115</f>
        <v>0</v>
      </c>
      <c r="C112" s="160">
        <f>'ordem de passagem'!E115</f>
        <v>0</v>
      </c>
      <c r="D112" s="160">
        <f>'ordem de passagem'!F115</f>
        <v>0</v>
      </c>
      <c r="E112" s="160">
        <f>'ordem de passagem'!H115</f>
        <v>0</v>
      </c>
      <c r="F112" s="160" t="str">
        <f t="shared" si="82"/>
        <v/>
      </c>
      <c r="G112" s="160" t="str">
        <f t="shared" si="69"/>
        <v/>
      </c>
      <c r="H112" s="160" t="str">
        <f t="shared" si="70"/>
        <v/>
      </c>
      <c r="I112" s="160" t="str">
        <f t="shared" si="71"/>
        <v/>
      </c>
      <c r="J112" s="160">
        <f>'ordem de passagem'!G115</f>
        <v>0</v>
      </c>
      <c r="K112" s="160">
        <f>'ordem de passagem'!I115</f>
        <v>0</v>
      </c>
      <c r="L112" s="161">
        <f>IF('mini - salto 1'!AD119="",0,'mini - salto 1'!AD119)</f>
        <v>0</v>
      </c>
      <c r="M112" s="161">
        <f>IF('mini - salto 2'!AD119="",0,'mini - salto 2'!AD119)</f>
        <v>0</v>
      </c>
      <c r="N112" s="161">
        <f>IF('mini - salto 3'!AD119="",0,'mini - salto 3'!AD119)</f>
        <v>0</v>
      </c>
      <c r="O112" s="161">
        <f>IF(tapete!X119="",0,tapete!X119)</f>
        <v>0</v>
      </c>
      <c r="P112" s="161">
        <f t="shared" si="48"/>
        <v>0</v>
      </c>
      <c r="Q112" s="161">
        <f t="shared" si="49"/>
        <v>0</v>
      </c>
      <c r="R112" s="161"/>
      <c r="S112" s="161">
        <f>IF('mini - salto 1'!S119="",0,'mini - salto 1'!S119)</f>
        <v>0</v>
      </c>
      <c r="T112" s="161">
        <f>IF('mini - salto 1'!AA119="",0,'mini - salto 1'!AA119)</f>
        <v>0</v>
      </c>
      <c r="U112" s="161">
        <f t="shared" si="72"/>
        <v>0</v>
      </c>
      <c r="V112" s="161">
        <f t="shared" si="83"/>
        <v>0</v>
      </c>
      <c r="W112" s="294">
        <f>IF('mini - salto 2'!S119="",0,'mini - salto 2'!S119)</f>
        <v>0</v>
      </c>
      <c r="X112" s="161">
        <f>IF('mini - salto 2'!AA119="",0,'mini - salto 2'!AA119)</f>
        <v>0</v>
      </c>
      <c r="Y112" s="161">
        <f t="shared" si="73"/>
        <v>0</v>
      </c>
      <c r="Z112" s="161">
        <f t="shared" si="84"/>
        <v>0</v>
      </c>
      <c r="AA112" s="161">
        <f>IF('mini - salto 3'!S119="",0,'mini - salto 3'!S119)</f>
        <v>0</v>
      </c>
      <c r="AB112" s="161">
        <f>IF('mini - salto 3'!AA119="",0,'mini - salto 3'!AA119)</f>
        <v>0</v>
      </c>
      <c r="AC112" s="305">
        <f t="shared" si="74"/>
        <v>0</v>
      </c>
      <c r="AD112" s="305">
        <f t="shared" si="85"/>
        <v>0</v>
      </c>
      <c r="AE112" s="161">
        <f>IF(tapete!S119="",0,tapete!S119)</f>
        <v>0</v>
      </c>
      <c r="AF112" s="161">
        <f>IF(tapete!T119="",0,tapete!T119)</f>
        <v>0</v>
      </c>
      <c r="AG112" s="161" t="str">
        <f>IFERROR((IF(B112=0,"",IF(OR(E112="pct",E112="pctn",E112="pctt",E112="pctm"),('mini - salto 1'!AF119+'mini - salto 2'!AF119+'mini - salto 3'!AF119)/3+AB112+T112+X112,""))),0)</f>
        <v/>
      </c>
      <c r="AH112" s="307" t="str">
        <f t="shared" si="86"/>
        <v/>
      </c>
      <c r="AI112" s="468" t="str">
        <f t="shared" si="75"/>
        <v/>
      </c>
      <c r="AJ112" s="469" t="str">
        <f>IFERROR(RANK(AI112,$AI$7:AI112,1),"")</f>
        <v/>
      </c>
      <c r="AK112" s="468" t="str">
        <f t="shared" si="76"/>
        <v/>
      </c>
      <c r="AL112" s="469" t="str">
        <f>IFERROR(RANK(AK112,$AK$7:AK112,1),"")</f>
        <v/>
      </c>
      <c r="AM112" s="307" t="str">
        <f t="shared" si="87"/>
        <v/>
      </c>
      <c r="AN112" s="468" t="str">
        <f t="shared" si="77"/>
        <v/>
      </c>
      <c r="AO112" s="469" t="str">
        <f>IFERROR(RANK(AN112,$AN$7:AN112,1),"")</f>
        <v/>
      </c>
      <c r="AP112" s="468" t="str">
        <f t="shared" si="78"/>
        <v/>
      </c>
      <c r="AQ112" s="469" t="str">
        <f>IFERROR(RANK(AP112,$AP$7:AP112,1),"")</f>
        <v/>
      </c>
      <c r="AR112" s="308" t="str">
        <f t="shared" si="88"/>
        <v/>
      </c>
      <c r="AS112" s="468" t="str">
        <f t="shared" si="79"/>
        <v/>
      </c>
      <c r="AT112" s="469" t="str">
        <f>IFERROR(RANK(AS112,$AS$7:AS112,1),"")</f>
        <v/>
      </c>
      <c r="AU112" s="468" t="str">
        <f t="shared" si="80"/>
        <v/>
      </c>
      <c r="AV112" s="469" t="str">
        <f>IFERROR(RANK(AU112,$AU$7:AU112,1),"")</f>
        <v/>
      </c>
      <c r="AW112" s="115" t="str">
        <f t="shared" si="89"/>
        <v/>
      </c>
      <c r="AX112" s="466"/>
      <c r="AY112" s="303"/>
      <c r="AZ112" s="303">
        <f t="shared" si="90"/>
        <v>0</v>
      </c>
      <c r="BA112" s="306">
        <f t="shared" si="91"/>
        <v>0</v>
      </c>
      <c r="BB112" s="117">
        <f t="shared" si="92"/>
        <v>0</v>
      </c>
      <c r="BD112" s="117"/>
      <c r="BE112" s="117"/>
      <c r="BF112" s="117"/>
      <c r="BH112" s="162">
        <f>COUNTBLANK(AW112)</f>
        <v>1</v>
      </c>
      <c r="BI112" s="162">
        <f t="shared" si="81"/>
        <v>0</v>
      </c>
      <c r="BJ112" s="162">
        <f t="shared" si="93"/>
        <v>0</v>
      </c>
      <c r="BK112" s="162">
        <f t="shared" si="94"/>
        <v>0</v>
      </c>
      <c r="BL112" s="163">
        <f t="shared" si="63"/>
        <v>0</v>
      </c>
      <c r="BM112" s="163">
        <f t="shared" si="64"/>
        <v>0</v>
      </c>
      <c r="BN112" s="163">
        <f t="shared" si="65"/>
        <v>0</v>
      </c>
      <c r="BO112" s="163">
        <f t="shared" si="66"/>
        <v>0</v>
      </c>
      <c r="BP112" s="163">
        <f t="shared" si="67"/>
        <v>0</v>
      </c>
      <c r="BQ112" s="163">
        <f t="shared" si="68"/>
        <v>0</v>
      </c>
      <c r="BS112" s="160" t="s">
        <v>88</v>
      </c>
      <c r="BT112" s="160" t="s">
        <v>87</v>
      </c>
    </row>
    <row r="113" spans="1:71" ht="27" customHeight="1" x14ac:dyDescent="0.3">
      <c r="A113" s="160">
        <f>'ordem de passagem'!C116</f>
        <v>0</v>
      </c>
      <c r="B113" s="160">
        <f>'ordem de passagem'!D116</f>
        <v>0</v>
      </c>
      <c r="C113" s="160">
        <f>'ordem de passagem'!E116</f>
        <v>0</v>
      </c>
      <c r="D113" s="160">
        <f>'ordem de passagem'!F116</f>
        <v>0</v>
      </c>
      <c r="E113" s="160">
        <f>'ordem de passagem'!H116</f>
        <v>0</v>
      </c>
      <c r="F113" s="160" t="str">
        <f t="shared" si="82"/>
        <v/>
      </c>
      <c r="G113" s="160" t="str">
        <f t="shared" si="69"/>
        <v/>
      </c>
      <c r="H113" s="160" t="str">
        <f t="shared" si="70"/>
        <v/>
      </c>
      <c r="I113" s="160" t="str">
        <f t="shared" si="71"/>
        <v/>
      </c>
      <c r="J113" s="160">
        <f>'ordem de passagem'!G116</f>
        <v>0</v>
      </c>
      <c r="K113" s="160">
        <f>'ordem de passagem'!I116</f>
        <v>0</v>
      </c>
      <c r="L113" s="161">
        <f>IF('mini - salto 1'!AD120="",0,'mini - salto 1'!AD120)</f>
        <v>0</v>
      </c>
      <c r="M113" s="161">
        <f>IF('mini - salto 2'!AD120="",0,'mini - salto 2'!AD120)</f>
        <v>0</v>
      </c>
      <c r="N113" s="161">
        <f>IF('mini - salto 3'!AD120="",0,'mini - salto 3'!AD120)</f>
        <v>0</v>
      </c>
      <c r="O113" s="161">
        <f>IF(tapete!X120="",0,tapete!X120)</f>
        <v>0</v>
      </c>
      <c r="P113" s="161">
        <f t="shared" si="48"/>
        <v>0</v>
      </c>
      <c r="Q113" s="161">
        <f t="shared" si="49"/>
        <v>0</v>
      </c>
      <c r="R113" s="161"/>
      <c r="S113" s="161">
        <f>IF('mini - salto 1'!S120="",0,'mini - salto 1'!S120)</f>
        <v>0</v>
      </c>
      <c r="T113" s="161">
        <f>IF('mini - salto 1'!AA120="",0,'mini - salto 1'!AA120)</f>
        <v>0</v>
      </c>
      <c r="U113" s="161">
        <f t="shared" si="72"/>
        <v>0</v>
      </c>
      <c r="V113" s="161">
        <f t="shared" si="83"/>
        <v>0</v>
      </c>
      <c r="W113" s="294">
        <f>IF('mini - salto 2'!S120="",0,'mini - salto 2'!S120)</f>
        <v>0</v>
      </c>
      <c r="X113" s="161">
        <f>IF('mini - salto 2'!AA120="",0,'mini - salto 2'!AA120)</f>
        <v>0</v>
      </c>
      <c r="Y113" s="161">
        <f t="shared" si="73"/>
        <v>0</v>
      </c>
      <c r="Z113" s="161">
        <f t="shared" si="84"/>
        <v>0</v>
      </c>
      <c r="AA113" s="161">
        <f>IF('mini - salto 3'!S120="",0,'mini - salto 3'!S120)</f>
        <v>0</v>
      </c>
      <c r="AB113" s="161">
        <f>IF('mini - salto 3'!AA120="",0,'mini - salto 3'!AA120)</f>
        <v>0</v>
      </c>
      <c r="AC113" s="305">
        <f t="shared" si="74"/>
        <v>0</v>
      </c>
      <c r="AD113" s="305">
        <f t="shared" si="85"/>
        <v>0</v>
      </c>
      <c r="AE113" s="161">
        <f>IF(tapete!S120="",0,tapete!S120)</f>
        <v>0</v>
      </c>
      <c r="AF113" s="161">
        <f>IF(tapete!T120="",0,tapete!T120)</f>
        <v>0</v>
      </c>
      <c r="AG113" s="161" t="str">
        <f>IFERROR((IF(B113=0,"",IF(OR(E113="pct",E113="pctn",E113="pctt",E113="pctm"),('mini - salto 1'!AF120+'mini - salto 2'!AF120+'mini - salto 3'!AF120)/3+AB113+T113+X113,""))),0)</f>
        <v/>
      </c>
      <c r="AH113" s="307" t="str">
        <f t="shared" si="86"/>
        <v/>
      </c>
      <c r="AI113" s="468" t="str">
        <f t="shared" si="75"/>
        <v/>
      </c>
      <c r="AJ113" s="469" t="str">
        <f>IFERROR(RANK(AI113,$AI$7:AI113,1),"")</f>
        <v/>
      </c>
      <c r="AK113" s="468" t="str">
        <f t="shared" si="76"/>
        <v/>
      </c>
      <c r="AL113" s="469" t="str">
        <f>IFERROR(RANK(AK113,$AK$7:AK113,1),"")</f>
        <v/>
      </c>
      <c r="AM113" s="307" t="str">
        <f t="shared" si="87"/>
        <v/>
      </c>
      <c r="AN113" s="468" t="str">
        <f t="shared" si="77"/>
        <v/>
      </c>
      <c r="AO113" s="469" t="str">
        <f>IFERROR(RANK(AN113,$AN$7:AN113,1),"")</f>
        <v/>
      </c>
      <c r="AP113" s="468" t="str">
        <f t="shared" si="78"/>
        <v/>
      </c>
      <c r="AQ113" s="469" t="str">
        <f>IFERROR(RANK(AP113,$AP$7:AP113,1),"")</f>
        <v/>
      </c>
      <c r="AR113" s="308" t="str">
        <f t="shared" si="88"/>
        <v/>
      </c>
      <c r="AS113" s="468" t="str">
        <f t="shared" si="79"/>
        <v/>
      </c>
      <c r="AT113" s="469" t="str">
        <f>IFERROR(RANK(AS113,$AS$7:AS113,1),"")</f>
        <v/>
      </c>
      <c r="AU113" s="468" t="str">
        <f t="shared" si="80"/>
        <v/>
      </c>
      <c r="AV113" s="469" t="str">
        <f>IFERROR(RANK(AU113,$AU$7:AU113,1),"")</f>
        <v/>
      </c>
      <c r="AW113" s="115" t="str">
        <f t="shared" si="89"/>
        <v/>
      </c>
      <c r="AX113" s="466"/>
      <c r="AY113" s="303"/>
      <c r="AZ113" s="303">
        <f t="shared" si="90"/>
        <v>0</v>
      </c>
      <c r="BA113" s="306">
        <f t="shared" si="91"/>
        <v>0</v>
      </c>
      <c r="BB113" s="117">
        <f t="shared" si="92"/>
        <v>0</v>
      </c>
      <c r="BD113" s="117"/>
      <c r="BE113" s="117"/>
      <c r="BF113" s="117"/>
      <c r="BH113" s="162">
        <f t="shared" si="60"/>
        <v>1</v>
      </c>
      <c r="BI113" s="162">
        <f t="shared" si="81"/>
        <v>0</v>
      </c>
      <c r="BJ113" s="162">
        <f t="shared" si="93"/>
        <v>0</v>
      </c>
      <c r="BK113" s="162">
        <f t="shared" si="94"/>
        <v>0</v>
      </c>
      <c r="BL113" s="163">
        <f t="shared" si="63"/>
        <v>0</v>
      </c>
      <c r="BM113" s="163">
        <f t="shared" si="64"/>
        <v>0</v>
      </c>
      <c r="BN113" s="163">
        <f t="shared" si="65"/>
        <v>0</v>
      </c>
      <c r="BO113" s="163">
        <f t="shared" si="66"/>
        <v>0</v>
      </c>
      <c r="BP113" s="163">
        <f t="shared" si="67"/>
        <v>0</v>
      </c>
      <c r="BQ113" s="163">
        <f t="shared" si="68"/>
        <v>0</v>
      </c>
      <c r="BS113" s="160" t="s">
        <v>89</v>
      </c>
    </row>
    <row r="114" spans="1:71" ht="27" customHeight="1" x14ac:dyDescent="0.3">
      <c r="A114" s="160">
        <f>'ordem de passagem'!C117</f>
        <v>0</v>
      </c>
      <c r="B114" s="160">
        <f>'ordem de passagem'!D117</f>
        <v>0</v>
      </c>
      <c r="C114" s="160">
        <f>'ordem de passagem'!E117</f>
        <v>0</v>
      </c>
      <c r="D114" s="160">
        <f>'ordem de passagem'!F117</f>
        <v>0</v>
      </c>
      <c r="E114" s="160">
        <f>'ordem de passagem'!H117</f>
        <v>0</v>
      </c>
      <c r="F114" s="160" t="str">
        <f t="shared" si="82"/>
        <v/>
      </c>
      <c r="G114" s="160" t="str">
        <f t="shared" si="69"/>
        <v/>
      </c>
      <c r="H114" s="160" t="str">
        <f t="shared" si="70"/>
        <v/>
      </c>
      <c r="I114" s="160" t="str">
        <f t="shared" si="71"/>
        <v/>
      </c>
      <c r="J114" s="160">
        <f>'ordem de passagem'!G117</f>
        <v>0</v>
      </c>
      <c r="K114" s="160">
        <f>'ordem de passagem'!I117</f>
        <v>0</v>
      </c>
      <c r="L114" s="161">
        <f>IF('mini - salto 1'!AD121="",0,'mini - salto 1'!AD121)</f>
        <v>0</v>
      </c>
      <c r="M114" s="161">
        <f>IF('mini - salto 2'!AD121="",0,'mini - salto 2'!AD121)</f>
        <v>0</v>
      </c>
      <c r="N114" s="161">
        <f>IF('mini - salto 3'!AD121="",0,'mini - salto 3'!AD121)</f>
        <v>0</v>
      </c>
      <c r="O114" s="161">
        <f>IF(tapete!X121="",0,tapete!X121)</f>
        <v>0</v>
      </c>
      <c r="P114" s="161">
        <f t="shared" si="48"/>
        <v>0</v>
      </c>
      <c r="Q114" s="161">
        <f t="shared" si="49"/>
        <v>0</v>
      </c>
      <c r="R114" s="161"/>
      <c r="S114" s="161">
        <f>IF('mini - salto 1'!S121="",0,'mini - salto 1'!S121)</f>
        <v>0</v>
      </c>
      <c r="T114" s="161">
        <f>IF('mini - salto 1'!AA121="",0,'mini - salto 1'!AA121)</f>
        <v>0</v>
      </c>
      <c r="U114" s="161">
        <f t="shared" si="72"/>
        <v>0</v>
      </c>
      <c r="V114" s="161">
        <f t="shared" si="83"/>
        <v>0</v>
      </c>
      <c r="W114" s="294">
        <f>IF('mini - salto 2'!S121="",0,'mini - salto 2'!S121)</f>
        <v>0</v>
      </c>
      <c r="X114" s="161">
        <f>IF('mini - salto 2'!AA121="",0,'mini - salto 2'!AA121)</f>
        <v>0</v>
      </c>
      <c r="Y114" s="161">
        <f t="shared" si="73"/>
        <v>0</v>
      </c>
      <c r="Z114" s="161">
        <f t="shared" si="84"/>
        <v>0</v>
      </c>
      <c r="AA114" s="161">
        <f>IF('mini - salto 3'!S121="",0,'mini - salto 3'!S121)</f>
        <v>0</v>
      </c>
      <c r="AB114" s="161">
        <f>IF('mini - salto 3'!AA121="",0,'mini - salto 3'!AA121)</f>
        <v>0</v>
      </c>
      <c r="AC114" s="305">
        <f t="shared" si="74"/>
        <v>0</v>
      </c>
      <c r="AD114" s="305">
        <f t="shared" si="85"/>
        <v>0</v>
      </c>
      <c r="AE114" s="161">
        <f>IF(tapete!S121="",0,tapete!S121)</f>
        <v>0</v>
      </c>
      <c r="AF114" s="161">
        <f>IF(tapete!T121="",0,tapete!T121)</f>
        <v>0</v>
      </c>
      <c r="AG114" s="161" t="str">
        <f>IFERROR((IF(B114=0,"",IF(OR(E114="pct",E114="pctn",E114="pctt",E114="pctm"),('mini - salto 1'!AF121+'mini - salto 2'!AF121+'mini - salto 3'!AF121)/3+AB114+T114+X114,""))),0)</f>
        <v/>
      </c>
      <c r="AH114" s="307" t="str">
        <f t="shared" si="86"/>
        <v/>
      </c>
      <c r="AI114" s="468" t="str">
        <f t="shared" si="75"/>
        <v/>
      </c>
      <c r="AJ114" s="469" t="str">
        <f>IFERROR(RANK(AI114,$AI$7:AI114,1),"")</f>
        <v/>
      </c>
      <c r="AK114" s="468" t="str">
        <f t="shared" si="76"/>
        <v/>
      </c>
      <c r="AL114" s="469" t="str">
        <f>IFERROR(RANK(AK114,$AK$7:AK114,1),"")</f>
        <v/>
      </c>
      <c r="AM114" s="307" t="str">
        <f t="shared" si="87"/>
        <v/>
      </c>
      <c r="AN114" s="468" t="str">
        <f t="shared" si="77"/>
        <v/>
      </c>
      <c r="AO114" s="469" t="str">
        <f>IFERROR(RANK(AN114,$AN$7:AN114,1),"")</f>
        <v/>
      </c>
      <c r="AP114" s="468" t="str">
        <f t="shared" si="78"/>
        <v/>
      </c>
      <c r="AQ114" s="469" t="str">
        <f>IFERROR(RANK(AP114,$AP$7:AP114,1),"")</f>
        <v/>
      </c>
      <c r="AR114" s="308" t="str">
        <f t="shared" si="88"/>
        <v/>
      </c>
      <c r="AS114" s="468" t="str">
        <f t="shared" si="79"/>
        <v/>
      </c>
      <c r="AT114" s="469" t="str">
        <f>IFERROR(RANK(AS114,$AS$7:AS114,1),"")</f>
        <v/>
      </c>
      <c r="AU114" s="468" t="str">
        <f t="shared" si="80"/>
        <v/>
      </c>
      <c r="AV114" s="469" t="str">
        <f>IFERROR(RANK(AU114,$AU$7:AU114,1),"")</f>
        <v/>
      </c>
      <c r="AW114" s="115" t="str">
        <f t="shared" si="89"/>
        <v/>
      </c>
      <c r="AX114" s="466"/>
      <c r="AY114" s="303"/>
      <c r="AZ114" s="303">
        <f t="shared" si="90"/>
        <v>0</v>
      </c>
      <c r="BA114" s="306">
        <f t="shared" si="91"/>
        <v>0</v>
      </c>
      <c r="BB114" s="117">
        <f t="shared" si="92"/>
        <v>0</v>
      </c>
      <c r="BD114" s="117"/>
      <c r="BE114" s="117"/>
      <c r="BF114" s="117"/>
      <c r="BH114" s="162">
        <f t="shared" si="60"/>
        <v>1</v>
      </c>
      <c r="BI114" s="162">
        <f t="shared" si="81"/>
        <v>0</v>
      </c>
      <c r="BJ114" s="162">
        <f t="shared" si="93"/>
        <v>0</v>
      </c>
      <c r="BK114" s="162">
        <f t="shared" si="94"/>
        <v>0</v>
      </c>
      <c r="BL114" s="163">
        <f t="shared" si="63"/>
        <v>0</v>
      </c>
      <c r="BM114" s="163">
        <f t="shared" si="64"/>
        <v>0</v>
      </c>
      <c r="BN114" s="163">
        <f t="shared" si="65"/>
        <v>0</v>
      </c>
      <c r="BO114" s="163">
        <f t="shared" si="66"/>
        <v>0</v>
      </c>
      <c r="BP114" s="163">
        <f t="shared" si="67"/>
        <v>0</v>
      </c>
      <c r="BQ114" s="163">
        <f t="shared" si="68"/>
        <v>0</v>
      </c>
      <c r="BS114" s="160" t="s">
        <v>90</v>
      </c>
    </row>
    <row r="115" spans="1:71" ht="27" customHeight="1" x14ac:dyDescent="0.3">
      <c r="A115" s="160">
        <f>'ordem de passagem'!C118</f>
        <v>0</v>
      </c>
      <c r="B115" s="160">
        <f>'ordem de passagem'!D118</f>
        <v>0</v>
      </c>
      <c r="C115" s="160">
        <f>'ordem de passagem'!E118</f>
        <v>0</v>
      </c>
      <c r="D115" s="160">
        <f>'ordem de passagem'!F118</f>
        <v>0</v>
      </c>
      <c r="E115" s="160">
        <f>'ordem de passagem'!H118</f>
        <v>0</v>
      </c>
      <c r="F115" s="160" t="str">
        <f t="shared" si="82"/>
        <v/>
      </c>
      <c r="G115" s="160" t="str">
        <f t="shared" si="69"/>
        <v/>
      </c>
      <c r="H115" s="160" t="str">
        <f t="shared" si="70"/>
        <v/>
      </c>
      <c r="I115" s="160" t="str">
        <f t="shared" si="71"/>
        <v/>
      </c>
      <c r="J115" s="160">
        <f>'ordem de passagem'!G118</f>
        <v>0</v>
      </c>
      <c r="K115" s="160">
        <f>'ordem de passagem'!I118</f>
        <v>0</v>
      </c>
      <c r="L115" s="161">
        <f>IF('mini - salto 1'!AD122="",0,'mini - salto 1'!AD122)</f>
        <v>0</v>
      </c>
      <c r="M115" s="161">
        <f>IF('mini - salto 2'!AD122="",0,'mini - salto 2'!AD122)</f>
        <v>0</v>
      </c>
      <c r="N115" s="161">
        <f>IF('mini - salto 3'!AD122="",0,'mini - salto 3'!AD122)</f>
        <v>0</v>
      </c>
      <c r="O115" s="161">
        <f>IF(tapete!X122="",0,tapete!X122)</f>
        <v>0</v>
      </c>
      <c r="P115" s="161">
        <f t="shared" si="48"/>
        <v>0</v>
      </c>
      <c r="Q115" s="161">
        <f t="shared" si="49"/>
        <v>0</v>
      </c>
      <c r="R115" s="161"/>
      <c r="S115" s="161">
        <f>IF('mini - salto 1'!S122="",0,'mini - salto 1'!S122)</f>
        <v>0</v>
      </c>
      <c r="T115" s="161">
        <f>IF('mini - salto 1'!AA122="",0,'mini - salto 1'!AA122)</f>
        <v>0</v>
      </c>
      <c r="U115" s="161">
        <f t="shared" si="72"/>
        <v>0</v>
      </c>
      <c r="V115" s="161">
        <f t="shared" si="83"/>
        <v>0</v>
      </c>
      <c r="W115" s="294">
        <f>IF('mini - salto 2'!S122="",0,'mini - salto 2'!S122)</f>
        <v>0</v>
      </c>
      <c r="X115" s="161">
        <f>IF('mini - salto 2'!AA122="",0,'mini - salto 2'!AA122)</f>
        <v>0</v>
      </c>
      <c r="Y115" s="161">
        <f t="shared" si="73"/>
        <v>0</v>
      </c>
      <c r="Z115" s="161">
        <f t="shared" si="84"/>
        <v>0</v>
      </c>
      <c r="AA115" s="161">
        <f>IF('mini - salto 3'!S122="",0,'mini - salto 3'!S122)</f>
        <v>0</v>
      </c>
      <c r="AB115" s="161">
        <f>IF('mini - salto 3'!AA122="",0,'mini - salto 3'!AA122)</f>
        <v>0</v>
      </c>
      <c r="AC115" s="305">
        <f t="shared" si="74"/>
        <v>0</v>
      </c>
      <c r="AD115" s="305">
        <f t="shared" si="85"/>
        <v>0</v>
      </c>
      <c r="AE115" s="161">
        <f>IF(tapete!S122="",0,tapete!S122)</f>
        <v>0</v>
      </c>
      <c r="AF115" s="161">
        <f>IF(tapete!T122="",0,tapete!T122)</f>
        <v>0</v>
      </c>
      <c r="AG115" s="161" t="str">
        <f>IFERROR((IF(B115=0,"",IF(OR(E115="pct",E115="pctn",E115="pctt",E115="pctm"),('mini - salto 1'!AF122+'mini - salto 2'!AF122+'mini - salto 3'!AF122)/3+AB115+T115+X115,""))),0)</f>
        <v/>
      </c>
      <c r="AH115" s="307" t="str">
        <f t="shared" si="86"/>
        <v/>
      </c>
      <c r="AI115" s="468" t="str">
        <f t="shared" si="75"/>
        <v/>
      </c>
      <c r="AJ115" s="469" t="str">
        <f>IFERROR(RANK(AI115,$AI$7:AI115,1),"")</f>
        <v/>
      </c>
      <c r="AK115" s="468" t="str">
        <f t="shared" si="76"/>
        <v/>
      </c>
      <c r="AL115" s="469" t="str">
        <f>IFERROR(RANK(AK115,$AK$7:AK115,1),"")</f>
        <v/>
      </c>
      <c r="AM115" s="307" t="str">
        <f t="shared" si="87"/>
        <v/>
      </c>
      <c r="AN115" s="468" t="str">
        <f t="shared" si="77"/>
        <v/>
      </c>
      <c r="AO115" s="469" t="str">
        <f>IFERROR(RANK(AN115,$AN$7:AN115,1),"")</f>
        <v/>
      </c>
      <c r="AP115" s="468" t="str">
        <f t="shared" si="78"/>
        <v/>
      </c>
      <c r="AQ115" s="469" t="str">
        <f>IFERROR(RANK(AP115,$AP$7:AP115,1),"")</f>
        <v/>
      </c>
      <c r="AR115" s="308" t="str">
        <f t="shared" si="88"/>
        <v/>
      </c>
      <c r="AS115" s="468" t="str">
        <f t="shared" si="79"/>
        <v/>
      </c>
      <c r="AT115" s="469" t="str">
        <f>IFERROR(RANK(AS115,$AS$7:AS115,1),"")</f>
        <v/>
      </c>
      <c r="AU115" s="468" t="str">
        <f t="shared" si="80"/>
        <v/>
      </c>
      <c r="AV115" s="469" t="str">
        <f>IFERROR(RANK(AU115,$AU$7:AU115,1),"")</f>
        <v/>
      </c>
      <c r="AW115" s="115" t="str">
        <f t="shared" si="89"/>
        <v/>
      </c>
      <c r="AX115" s="466"/>
      <c r="AY115" s="303"/>
      <c r="AZ115" s="303">
        <f t="shared" si="90"/>
        <v>0</v>
      </c>
      <c r="BA115" s="306">
        <f t="shared" si="91"/>
        <v>0</v>
      </c>
      <c r="BB115" s="117">
        <f t="shared" si="92"/>
        <v>0</v>
      </c>
      <c r="BD115" s="117"/>
      <c r="BE115" s="117"/>
      <c r="BF115" s="117"/>
      <c r="BH115" s="162">
        <f t="shared" si="60"/>
        <v>1</v>
      </c>
      <c r="BI115" s="162">
        <f t="shared" si="81"/>
        <v>0</v>
      </c>
      <c r="BJ115" s="162">
        <f t="shared" si="93"/>
        <v>0</v>
      </c>
      <c r="BK115" s="162">
        <f t="shared" si="94"/>
        <v>0</v>
      </c>
      <c r="BL115" s="163">
        <f t="shared" si="63"/>
        <v>0</v>
      </c>
      <c r="BM115" s="163">
        <f t="shared" si="64"/>
        <v>0</v>
      </c>
      <c r="BN115" s="163">
        <f t="shared" si="65"/>
        <v>0</v>
      </c>
      <c r="BO115" s="163">
        <f t="shared" si="66"/>
        <v>0</v>
      </c>
      <c r="BP115" s="163">
        <f t="shared" si="67"/>
        <v>0</v>
      </c>
      <c r="BQ115" s="163">
        <f t="shared" si="68"/>
        <v>0</v>
      </c>
      <c r="BS115" s="160" t="s">
        <v>91</v>
      </c>
    </row>
    <row r="116" spans="1:71" ht="27" customHeight="1" x14ac:dyDescent="0.3">
      <c r="A116" s="160">
        <f>'ordem de passagem'!C119</f>
        <v>0</v>
      </c>
      <c r="B116" s="160">
        <f>'ordem de passagem'!D119</f>
        <v>0</v>
      </c>
      <c r="C116" s="160">
        <f>'ordem de passagem'!E119</f>
        <v>0</v>
      </c>
      <c r="D116" s="160">
        <f>'ordem de passagem'!F119</f>
        <v>0</v>
      </c>
      <c r="E116" s="160">
        <f>'ordem de passagem'!H119</f>
        <v>0</v>
      </c>
      <c r="F116" s="160" t="str">
        <f t="shared" si="82"/>
        <v/>
      </c>
      <c r="G116" s="160" t="str">
        <f t="shared" si="69"/>
        <v/>
      </c>
      <c r="H116" s="160" t="str">
        <f t="shared" si="70"/>
        <v/>
      </c>
      <c r="I116" s="160" t="str">
        <f t="shared" si="71"/>
        <v/>
      </c>
      <c r="J116" s="160">
        <f>'ordem de passagem'!G119</f>
        <v>0</v>
      </c>
      <c r="K116" s="160">
        <f>'ordem de passagem'!I119</f>
        <v>0</v>
      </c>
      <c r="L116" s="161">
        <f>IF('mini - salto 1'!AD123="",0,'mini - salto 1'!AD123)</f>
        <v>0</v>
      </c>
      <c r="M116" s="161">
        <f>IF('mini - salto 2'!AD123="",0,'mini - salto 2'!AD123)</f>
        <v>0</v>
      </c>
      <c r="N116" s="161">
        <f>IF('mini - salto 3'!AD123="",0,'mini - salto 3'!AD123)</f>
        <v>0</v>
      </c>
      <c r="O116" s="161">
        <f>IF(tapete!X123="",0,tapete!X123)</f>
        <v>0</v>
      </c>
      <c r="P116" s="161">
        <f t="shared" si="48"/>
        <v>0</v>
      </c>
      <c r="Q116" s="161">
        <f t="shared" si="49"/>
        <v>0</v>
      </c>
      <c r="R116" s="161"/>
      <c r="S116" s="161">
        <f>IF('mini - salto 1'!S123="",0,'mini - salto 1'!S123)</f>
        <v>0</v>
      </c>
      <c r="T116" s="161">
        <f>IF('mini - salto 1'!AA123="",0,'mini - salto 1'!AA123)</f>
        <v>0</v>
      </c>
      <c r="U116" s="161">
        <f t="shared" si="72"/>
        <v>0</v>
      </c>
      <c r="V116" s="161">
        <f t="shared" si="83"/>
        <v>0</v>
      </c>
      <c r="W116" s="294">
        <f>IF('mini - salto 2'!S123="",0,'mini - salto 2'!S123)</f>
        <v>0</v>
      </c>
      <c r="X116" s="161">
        <f>IF('mini - salto 2'!AA123="",0,'mini - salto 2'!AA123)</f>
        <v>0</v>
      </c>
      <c r="Y116" s="161">
        <f t="shared" si="73"/>
        <v>0</v>
      </c>
      <c r="Z116" s="161">
        <f t="shared" si="84"/>
        <v>0</v>
      </c>
      <c r="AA116" s="161">
        <f>IF('mini - salto 3'!S123="",0,'mini - salto 3'!S123)</f>
        <v>0</v>
      </c>
      <c r="AB116" s="161">
        <f>IF('mini - salto 3'!AA123="",0,'mini - salto 3'!AA123)</f>
        <v>0</v>
      </c>
      <c r="AC116" s="305">
        <f t="shared" si="74"/>
        <v>0</v>
      </c>
      <c r="AD116" s="305">
        <f t="shared" si="85"/>
        <v>0</v>
      </c>
      <c r="AE116" s="161">
        <f>IF(tapete!S123="",0,tapete!S123)</f>
        <v>0</v>
      </c>
      <c r="AF116" s="161">
        <f>IF(tapete!T123="",0,tapete!T123)</f>
        <v>0</v>
      </c>
      <c r="AG116" s="161" t="str">
        <f>IFERROR((IF(B116=0,"",IF(OR(E116="pct",E116="pctn",E116="pctt",E116="pctm"),('mini - salto 1'!AF123+'mini - salto 2'!AF123+'mini - salto 3'!AF123)/3+AB116+T116+X116,""))),0)</f>
        <v/>
      </c>
      <c r="AH116" s="307" t="str">
        <f t="shared" si="86"/>
        <v/>
      </c>
      <c r="AI116" s="468" t="str">
        <f t="shared" si="75"/>
        <v/>
      </c>
      <c r="AJ116" s="469" t="str">
        <f>IFERROR(RANK(AI116,$AI$7:AI116,1),"")</f>
        <v/>
      </c>
      <c r="AK116" s="468" t="str">
        <f t="shared" si="76"/>
        <v/>
      </c>
      <c r="AL116" s="469" t="str">
        <f>IFERROR(RANK(AK116,$AK$7:AK116,1),"")</f>
        <v/>
      </c>
      <c r="AM116" s="307" t="str">
        <f t="shared" si="87"/>
        <v/>
      </c>
      <c r="AN116" s="468" t="str">
        <f t="shared" si="77"/>
        <v/>
      </c>
      <c r="AO116" s="469" t="str">
        <f>IFERROR(RANK(AN116,$AN$7:AN116,1),"")</f>
        <v/>
      </c>
      <c r="AP116" s="468" t="str">
        <f t="shared" si="78"/>
        <v/>
      </c>
      <c r="AQ116" s="469" t="str">
        <f>IFERROR(RANK(AP116,$AP$7:AP116,1),"")</f>
        <v/>
      </c>
      <c r="AR116" s="308" t="str">
        <f t="shared" si="88"/>
        <v/>
      </c>
      <c r="AS116" s="468" t="str">
        <f t="shared" si="79"/>
        <v/>
      </c>
      <c r="AT116" s="469" t="str">
        <f>IFERROR(RANK(AS116,$AS$7:AS116,1),"")</f>
        <v/>
      </c>
      <c r="AU116" s="468" t="str">
        <f t="shared" si="80"/>
        <v/>
      </c>
      <c r="AV116" s="469" t="str">
        <f>IFERROR(RANK(AU116,$AU$7:AU116,1),"")</f>
        <v/>
      </c>
      <c r="AW116" s="115" t="str">
        <f t="shared" si="89"/>
        <v/>
      </c>
      <c r="AX116" s="466"/>
      <c r="AY116" s="303"/>
      <c r="AZ116" s="303">
        <f t="shared" si="90"/>
        <v>0</v>
      </c>
      <c r="BA116" s="306">
        <f t="shared" si="91"/>
        <v>0</v>
      </c>
      <c r="BB116" s="117">
        <f t="shared" si="92"/>
        <v>0</v>
      </c>
      <c r="BD116" s="117"/>
      <c r="BE116" s="117"/>
      <c r="BF116" s="117"/>
      <c r="BH116" s="162">
        <f t="shared" si="60"/>
        <v>1</v>
      </c>
      <c r="BI116" s="162">
        <f t="shared" si="81"/>
        <v>0</v>
      </c>
      <c r="BJ116" s="162">
        <f t="shared" si="93"/>
        <v>0</v>
      </c>
      <c r="BK116" s="162">
        <f t="shared" si="94"/>
        <v>0</v>
      </c>
      <c r="BL116" s="163">
        <f t="shared" si="63"/>
        <v>0</v>
      </c>
      <c r="BM116" s="163">
        <f t="shared" si="64"/>
        <v>0</v>
      </c>
      <c r="BN116" s="163">
        <f t="shared" si="65"/>
        <v>0</v>
      </c>
      <c r="BO116" s="163">
        <f t="shared" si="66"/>
        <v>0</v>
      </c>
      <c r="BP116" s="163">
        <f t="shared" si="67"/>
        <v>0</v>
      </c>
      <c r="BQ116" s="163">
        <f t="shared" si="68"/>
        <v>0</v>
      </c>
      <c r="BS116" s="160" t="s">
        <v>92</v>
      </c>
    </row>
    <row r="117" spans="1:71" ht="27" customHeight="1" x14ac:dyDescent="0.3">
      <c r="A117" s="160">
        <f>'ordem de passagem'!C120</f>
        <v>0</v>
      </c>
      <c r="B117" s="160">
        <f>'ordem de passagem'!D120</f>
        <v>0</v>
      </c>
      <c r="C117" s="160">
        <f>'ordem de passagem'!E120</f>
        <v>0</v>
      </c>
      <c r="D117" s="160">
        <f>'ordem de passagem'!F120</f>
        <v>0</v>
      </c>
      <c r="E117" s="160">
        <f>'ordem de passagem'!H120</f>
        <v>0</v>
      </c>
      <c r="F117" s="160" t="str">
        <f t="shared" si="82"/>
        <v/>
      </c>
      <c r="G117" s="160" t="str">
        <f t="shared" si="69"/>
        <v/>
      </c>
      <c r="H117" s="160" t="str">
        <f t="shared" si="70"/>
        <v/>
      </c>
      <c r="I117" s="160" t="str">
        <f t="shared" si="71"/>
        <v/>
      </c>
      <c r="J117" s="160">
        <f>'ordem de passagem'!G120</f>
        <v>0</v>
      </c>
      <c r="K117" s="160">
        <f>'ordem de passagem'!I120</f>
        <v>0</v>
      </c>
      <c r="L117" s="161">
        <f>IF('mini - salto 1'!AD124="",0,'mini - salto 1'!AD124)</f>
        <v>0</v>
      </c>
      <c r="M117" s="161">
        <f>IF('mini - salto 2'!AD124="",0,'mini - salto 2'!AD124)</f>
        <v>0</v>
      </c>
      <c r="N117" s="161">
        <f>IF('mini - salto 3'!AD124="",0,'mini - salto 3'!AD124)</f>
        <v>0</v>
      </c>
      <c r="O117" s="161">
        <f>IF(tapete!X124="",0,tapete!X124)</f>
        <v>0</v>
      </c>
      <c r="P117" s="161">
        <f t="shared" si="48"/>
        <v>0</v>
      </c>
      <c r="Q117" s="161">
        <f t="shared" si="49"/>
        <v>0</v>
      </c>
      <c r="R117" s="161"/>
      <c r="S117" s="161">
        <f>IF('mini - salto 1'!S124="",0,'mini - salto 1'!S124)</f>
        <v>0</v>
      </c>
      <c r="T117" s="161">
        <f>IF('mini - salto 1'!AA124="",0,'mini - salto 1'!AA124)</f>
        <v>0</v>
      </c>
      <c r="U117" s="161">
        <f t="shared" si="72"/>
        <v>0</v>
      </c>
      <c r="V117" s="161">
        <f t="shared" si="83"/>
        <v>0</v>
      </c>
      <c r="W117" s="294">
        <f>IF('mini - salto 2'!S124="",0,'mini - salto 2'!S124)</f>
        <v>0</v>
      </c>
      <c r="X117" s="161">
        <f>IF('mini - salto 2'!AA124="",0,'mini - salto 2'!AA124)</f>
        <v>0</v>
      </c>
      <c r="Y117" s="161">
        <f t="shared" si="73"/>
        <v>0</v>
      </c>
      <c r="Z117" s="161">
        <f t="shared" si="84"/>
        <v>0</v>
      </c>
      <c r="AA117" s="161">
        <f>IF('mini - salto 3'!S124="",0,'mini - salto 3'!S124)</f>
        <v>0</v>
      </c>
      <c r="AB117" s="161">
        <f>IF('mini - salto 3'!AA124="",0,'mini - salto 3'!AA124)</f>
        <v>0</v>
      </c>
      <c r="AC117" s="305">
        <f t="shared" si="74"/>
        <v>0</v>
      </c>
      <c r="AD117" s="305">
        <f t="shared" si="85"/>
        <v>0</v>
      </c>
      <c r="AE117" s="161">
        <f>IF(tapete!S124="",0,tapete!S124)</f>
        <v>0</v>
      </c>
      <c r="AF117" s="161">
        <f>IF(tapete!T124="",0,tapete!T124)</f>
        <v>0</v>
      </c>
      <c r="AG117" s="161" t="str">
        <f>IFERROR((IF(B117=0,"",IF(OR(E117="pct",E117="pctn",E117="pctt",E117="pctm"),('mini - salto 1'!AF124+'mini - salto 2'!AF124+'mini - salto 3'!AF124)/3+AB117+T117+X117,""))),0)</f>
        <v/>
      </c>
      <c r="AH117" s="307" t="str">
        <f t="shared" si="86"/>
        <v/>
      </c>
      <c r="AI117" s="468" t="str">
        <f t="shared" si="75"/>
        <v/>
      </c>
      <c r="AJ117" s="469" t="str">
        <f>IFERROR(RANK(AI117,$AI$7:AI117,1),"")</f>
        <v/>
      </c>
      <c r="AK117" s="468" t="str">
        <f t="shared" si="76"/>
        <v/>
      </c>
      <c r="AL117" s="469" t="str">
        <f>IFERROR(RANK(AK117,$AK$7:AK117,1),"")</f>
        <v/>
      </c>
      <c r="AM117" s="307" t="str">
        <f t="shared" si="87"/>
        <v/>
      </c>
      <c r="AN117" s="468" t="str">
        <f t="shared" si="77"/>
        <v/>
      </c>
      <c r="AO117" s="469" t="str">
        <f>IFERROR(RANK(AN117,$AN$7:AN117,1),"")</f>
        <v/>
      </c>
      <c r="AP117" s="468" t="str">
        <f t="shared" si="78"/>
        <v/>
      </c>
      <c r="AQ117" s="469" t="str">
        <f>IFERROR(RANK(AP117,$AP$7:AP117,1),"")</f>
        <v/>
      </c>
      <c r="AR117" s="308" t="str">
        <f t="shared" si="88"/>
        <v/>
      </c>
      <c r="AS117" s="468" t="str">
        <f t="shared" si="79"/>
        <v/>
      </c>
      <c r="AT117" s="469" t="str">
        <f>IFERROR(RANK(AS117,$AS$7:AS117,1),"")</f>
        <v/>
      </c>
      <c r="AU117" s="468" t="str">
        <f t="shared" si="80"/>
        <v/>
      </c>
      <c r="AV117" s="469" t="str">
        <f>IFERROR(RANK(AU117,$AU$7:AU117,1),"")</f>
        <v/>
      </c>
      <c r="AW117" s="115" t="str">
        <f t="shared" si="89"/>
        <v/>
      </c>
      <c r="AX117" s="466"/>
      <c r="AY117" s="303"/>
      <c r="AZ117" s="303">
        <f t="shared" si="90"/>
        <v>0</v>
      </c>
      <c r="BA117" s="306">
        <f t="shared" si="91"/>
        <v>0</v>
      </c>
      <c r="BB117" s="117">
        <f t="shared" si="92"/>
        <v>0</v>
      </c>
      <c r="BD117" s="117"/>
      <c r="BE117" s="117"/>
      <c r="BF117" s="117"/>
      <c r="BH117" s="162">
        <f t="shared" si="60"/>
        <v>1</v>
      </c>
      <c r="BI117" s="162">
        <f t="shared" si="81"/>
        <v>0</v>
      </c>
      <c r="BJ117" s="162">
        <f t="shared" si="93"/>
        <v>0</v>
      </c>
      <c r="BK117" s="162">
        <f t="shared" si="94"/>
        <v>0</v>
      </c>
      <c r="BL117" s="163">
        <f t="shared" si="63"/>
        <v>0</v>
      </c>
      <c r="BM117" s="163">
        <f t="shared" si="64"/>
        <v>0</v>
      </c>
      <c r="BN117" s="163">
        <f t="shared" si="65"/>
        <v>0</v>
      </c>
      <c r="BO117" s="163">
        <f t="shared" si="66"/>
        <v>0</v>
      </c>
      <c r="BP117" s="163">
        <f t="shared" si="67"/>
        <v>0</v>
      </c>
      <c r="BQ117" s="163">
        <f t="shared" si="68"/>
        <v>0</v>
      </c>
      <c r="BS117" s="160" t="s">
        <v>93</v>
      </c>
    </row>
    <row r="118" spans="1:71" ht="27" customHeight="1" x14ac:dyDescent="0.3">
      <c r="A118" s="160">
        <f>'ordem de passagem'!C121</f>
        <v>0</v>
      </c>
      <c r="B118" s="160">
        <f>'ordem de passagem'!D121</f>
        <v>0</v>
      </c>
      <c r="C118" s="160">
        <f>'ordem de passagem'!E121</f>
        <v>0</v>
      </c>
      <c r="D118" s="160">
        <f>'ordem de passagem'!F121</f>
        <v>0</v>
      </c>
      <c r="E118" s="160">
        <f>'ordem de passagem'!H121</f>
        <v>0</v>
      </c>
      <c r="F118" s="160" t="str">
        <f t="shared" si="82"/>
        <v/>
      </c>
      <c r="G118" s="160" t="str">
        <f t="shared" si="69"/>
        <v/>
      </c>
      <c r="H118" s="160" t="str">
        <f t="shared" si="70"/>
        <v/>
      </c>
      <c r="I118" s="160" t="str">
        <f t="shared" si="71"/>
        <v/>
      </c>
      <c r="J118" s="160">
        <f>'ordem de passagem'!G121</f>
        <v>0</v>
      </c>
      <c r="K118" s="160">
        <f>'ordem de passagem'!I121</f>
        <v>0</v>
      </c>
      <c r="L118" s="161">
        <f>IF('mini - salto 1'!AD125="",0,'mini - salto 1'!AD125)</f>
        <v>0</v>
      </c>
      <c r="M118" s="161">
        <f>IF('mini - salto 2'!AD125="",0,'mini - salto 2'!AD125)</f>
        <v>0</v>
      </c>
      <c r="N118" s="161">
        <f>IF('mini - salto 3'!AD125="",0,'mini - salto 3'!AD125)</f>
        <v>0</v>
      </c>
      <c r="O118" s="161">
        <f>IF(tapete!X125="",0,tapete!X125)</f>
        <v>0</v>
      </c>
      <c r="P118" s="161">
        <f t="shared" si="48"/>
        <v>0</v>
      </c>
      <c r="Q118" s="161">
        <f t="shared" si="49"/>
        <v>0</v>
      </c>
      <c r="R118" s="161"/>
      <c r="S118" s="161">
        <f>IF('mini - salto 1'!S125="",0,'mini - salto 1'!S125)</f>
        <v>0</v>
      </c>
      <c r="T118" s="161">
        <f>IF('mini - salto 1'!AA125="",0,'mini - salto 1'!AA125)</f>
        <v>0</v>
      </c>
      <c r="U118" s="161">
        <f t="shared" si="72"/>
        <v>0</v>
      </c>
      <c r="V118" s="161">
        <f t="shared" si="83"/>
        <v>0</v>
      </c>
      <c r="W118" s="294">
        <f>IF('mini - salto 2'!S125="",0,'mini - salto 2'!S125)</f>
        <v>0</v>
      </c>
      <c r="X118" s="161">
        <f>IF('mini - salto 2'!AA125="",0,'mini - salto 2'!AA125)</f>
        <v>0</v>
      </c>
      <c r="Y118" s="161">
        <f t="shared" si="73"/>
        <v>0</v>
      </c>
      <c r="Z118" s="161">
        <f t="shared" si="84"/>
        <v>0</v>
      </c>
      <c r="AA118" s="161">
        <f>IF('mini - salto 3'!S125="",0,'mini - salto 3'!S125)</f>
        <v>0</v>
      </c>
      <c r="AB118" s="161">
        <f>IF('mini - salto 3'!AA125="",0,'mini - salto 3'!AA125)</f>
        <v>0</v>
      </c>
      <c r="AC118" s="305">
        <f t="shared" si="74"/>
        <v>0</v>
      </c>
      <c r="AD118" s="305">
        <f t="shared" si="85"/>
        <v>0</v>
      </c>
      <c r="AE118" s="161">
        <f>IF(tapete!S125="",0,tapete!S125)</f>
        <v>0</v>
      </c>
      <c r="AF118" s="161">
        <f>IF(tapete!T125="",0,tapete!T125)</f>
        <v>0</v>
      </c>
      <c r="AG118" s="161" t="str">
        <f>IFERROR((IF(B118=0,"",IF(OR(E118="pct",E118="pctn",E118="pctt",E118="pctm"),('mini - salto 1'!AF125+'mini - salto 2'!AF125+'mini - salto 3'!AF125)/3+AB118+T118+X118,""))),0)</f>
        <v/>
      </c>
      <c r="AH118" s="307" t="str">
        <f t="shared" si="86"/>
        <v/>
      </c>
      <c r="AI118" s="468" t="str">
        <f t="shared" si="75"/>
        <v/>
      </c>
      <c r="AJ118" s="469" t="str">
        <f>IFERROR(RANK(AI118,$AI$7:AI118,1),"")</f>
        <v/>
      </c>
      <c r="AK118" s="468" t="str">
        <f t="shared" si="76"/>
        <v/>
      </c>
      <c r="AL118" s="469" t="str">
        <f>IFERROR(RANK(AK118,$AK$7:AK118,1),"")</f>
        <v/>
      </c>
      <c r="AM118" s="307" t="str">
        <f t="shared" si="87"/>
        <v/>
      </c>
      <c r="AN118" s="468" t="str">
        <f t="shared" si="77"/>
        <v/>
      </c>
      <c r="AO118" s="469" t="str">
        <f>IFERROR(RANK(AN118,$AN$7:AN118,1),"")</f>
        <v/>
      </c>
      <c r="AP118" s="468" t="str">
        <f t="shared" si="78"/>
        <v/>
      </c>
      <c r="AQ118" s="469" t="str">
        <f>IFERROR(RANK(AP118,$AP$7:AP118,1),"")</f>
        <v/>
      </c>
      <c r="AR118" s="308" t="str">
        <f t="shared" si="88"/>
        <v/>
      </c>
      <c r="AS118" s="468" t="str">
        <f t="shared" si="79"/>
        <v/>
      </c>
      <c r="AT118" s="469" t="str">
        <f>IFERROR(RANK(AS118,$AS$7:AS118,1),"")</f>
        <v/>
      </c>
      <c r="AU118" s="468" t="str">
        <f t="shared" si="80"/>
        <v/>
      </c>
      <c r="AV118" s="469" t="str">
        <f>IFERROR(RANK(AU118,$AU$7:AU118,1),"")</f>
        <v/>
      </c>
      <c r="AW118" s="115" t="str">
        <f t="shared" si="89"/>
        <v/>
      </c>
      <c r="AX118" s="466"/>
      <c r="AY118" s="303"/>
      <c r="AZ118" s="303">
        <f t="shared" si="90"/>
        <v>0</v>
      </c>
      <c r="BA118" s="306">
        <f t="shared" si="91"/>
        <v>0</v>
      </c>
      <c r="BB118" s="117">
        <f t="shared" si="92"/>
        <v>0</v>
      </c>
      <c r="BD118" s="117"/>
      <c r="BE118" s="117"/>
      <c r="BF118" s="117"/>
      <c r="BH118" s="162">
        <f t="shared" si="60"/>
        <v>1</v>
      </c>
      <c r="BI118" s="162">
        <f t="shared" si="81"/>
        <v>0</v>
      </c>
      <c r="BJ118" s="162">
        <f t="shared" si="93"/>
        <v>0</v>
      </c>
      <c r="BK118" s="162">
        <f t="shared" si="94"/>
        <v>0</v>
      </c>
      <c r="BL118" s="163">
        <f t="shared" si="63"/>
        <v>0</v>
      </c>
      <c r="BM118" s="163">
        <f t="shared" si="64"/>
        <v>0</v>
      </c>
      <c r="BN118" s="163">
        <f t="shared" si="65"/>
        <v>0</v>
      </c>
      <c r="BO118" s="163">
        <f t="shared" si="66"/>
        <v>0</v>
      </c>
      <c r="BP118" s="163">
        <f t="shared" si="67"/>
        <v>0</v>
      </c>
      <c r="BQ118" s="163">
        <f t="shared" si="68"/>
        <v>0</v>
      </c>
      <c r="BS118" s="160" t="s">
        <v>94</v>
      </c>
    </row>
    <row r="119" spans="1:71" ht="27" customHeight="1" x14ac:dyDescent="0.3">
      <c r="A119" s="160">
        <f>'ordem de passagem'!C122</f>
        <v>0</v>
      </c>
      <c r="B119" s="160">
        <f>'ordem de passagem'!D122</f>
        <v>0</v>
      </c>
      <c r="C119" s="160">
        <f>'ordem de passagem'!E122</f>
        <v>0</v>
      </c>
      <c r="D119" s="160">
        <f>'ordem de passagem'!F122</f>
        <v>0</v>
      </c>
      <c r="E119" s="160">
        <f>'ordem de passagem'!H122</f>
        <v>0</v>
      </c>
      <c r="F119" s="160" t="str">
        <f t="shared" si="82"/>
        <v/>
      </c>
      <c r="G119" s="160" t="str">
        <f t="shared" si="69"/>
        <v/>
      </c>
      <c r="H119" s="160" t="str">
        <f t="shared" si="70"/>
        <v/>
      </c>
      <c r="I119" s="160" t="str">
        <f t="shared" si="71"/>
        <v/>
      </c>
      <c r="J119" s="160">
        <f>'ordem de passagem'!G122</f>
        <v>0</v>
      </c>
      <c r="K119" s="160">
        <f>'ordem de passagem'!I122</f>
        <v>0</v>
      </c>
      <c r="L119" s="161">
        <f>IF('mini - salto 1'!AD126="",0,'mini - salto 1'!AD126)</f>
        <v>0</v>
      </c>
      <c r="M119" s="161">
        <f>IF('mini - salto 2'!AD126="",0,'mini - salto 2'!AD126)</f>
        <v>0</v>
      </c>
      <c r="N119" s="161">
        <f>IF('mini - salto 3'!AD126="",0,'mini - salto 3'!AD126)</f>
        <v>0</v>
      </c>
      <c r="O119" s="161">
        <f>IF(tapete!X126="",0,tapete!X126)</f>
        <v>0</v>
      </c>
      <c r="P119" s="161">
        <f t="shared" ref="P119:P160" si="95">L119+S119-T119</f>
        <v>0</v>
      </c>
      <c r="Q119" s="161">
        <f t="shared" si="49"/>
        <v>0</v>
      </c>
      <c r="R119" s="161"/>
      <c r="S119" s="161">
        <f>IF('mini - salto 1'!S126="",0,'mini - salto 1'!S126)</f>
        <v>0</v>
      </c>
      <c r="T119" s="161">
        <f>IF('mini - salto 1'!AA126="",0,'mini - salto 1'!AA126)</f>
        <v>0</v>
      </c>
      <c r="U119" s="161">
        <f t="shared" si="72"/>
        <v>0</v>
      </c>
      <c r="V119" s="161">
        <f t="shared" si="83"/>
        <v>0</v>
      </c>
      <c r="W119" s="294">
        <f>IF('mini - salto 2'!S126="",0,'mini - salto 2'!S126)</f>
        <v>0</v>
      </c>
      <c r="X119" s="161">
        <f>IF('mini - salto 2'!AA126="",0,'mini - salto 2'!AA126)</f>
        <v>0</v>
      </c>
      <c r="Y119" s="161">
        <f t="shared" si="73"/>
        <v>0</v>
      </c>
      <c r="Z119" s="161">
        <f t="shared" si="84"/>
        <v>0</v>
      </c>
      <c r="AA119" s="161">
        <f>IF('mini - salto 3'!S126="",0,'mini - salto 3'!S126)</f>
        <v>0</v>
      </c>
      <c r="AB119" s="161">
        <f>IF('mini - salto 3'!AA126="",0,'mini - salto 3'!AA126)</f>
        <v>0</v>
      </c>
      <c r="AC119" s="305">
        <f t="shared" si="74"/>
        <v>0</v>
      </c>
      <c r="AD119" s="305">
        <f t="shared" si="85"/>
        <v>0</v>
      </c>
      <c r="AE119" s="161">
        <f>IF(tapete!S126="",0,tapete!S126)</f>
        <v>0</v>
      </c>
      <c r="AF119" s="161">
        <f>IF(tapete!T126="",0,tapete!T126)</f>
        <v>0</v>
      </c>
      <c r="AG119" s="161" t="str">
        <f>IFERROR((IF(B119=0,"",IF(OR(E119="pct",E119="pctn",E119="pctt",E119="pctm"),('mini - salto 1'!AF126+'mini - salto 2'!AF126+'mini - salto 3'!AF126)/3+AB119+T119+X119,""))),0)</f>
        <v/>
      </c>
      <c r="AH119" s="307" t="str">
        <f t="shared" si="86"/>
        <v/>
      </c>
      <c r="AI119" s="468" t="str">
        <f t="shared" si="75"/>
        <v/>
      </c>
      <c r="AJ119" s="469" t="str">
        <f>IFERROR(RANK(AI119,$AI$7:AI119,1),"")</f>
        <v/>
      </c>
      <c r="AK119" s="468" t="str">
        <f t="shared" si="76"/>
        <v/>
      </c>
      <c r="AL119" s="469" t="str">
        <f>IFERROR(RANK(AK119,$AK$7:AK119,1),"")</f>
        <v/>
      </c>
      <c r="AM119" s="307" t="str">
        <f t="shared" si="87"/>
        <v/>
      </c>
      <c r="AN119" s="468" t="str">
        <f t="shared" si="77"/>
        <v/>
      </c>
      <c r="AO119" s="469" t="str">
        <f>IFERROR(RANK(AN119,$AN$7:AN119,1),"")</f>
        <v/>
      </c>
      <c r="AP119" s="468" t="str">
        <f t="shared" si="78"/>
        <v/>
      </c>
      <c r="AQ119" s="469" t="str">
        <f>IFERROR(RANK(AP119,$AP$7:AP119,1),"")</f>
        <v/>
      </c>
      <c r="AR119" s="308" t="str">
        <f t="shared" si="88"/>
        <v/>
      </c>
      <c r="AS119" s="468" t="str">
        <f t="shared" si="79"/>
        <v/>
      </c>
      <c r="AT119" s="469" t="str">
        <f>IFERROR(RANK(AS119,$AS$7:AS119,1),"")</f>
        <v/>
      </c>
      <c r="AU119" s="468" t="str">
        <f t="shared" si="80"/>
        <v/>
      </c>
      <c r="AV119" s="469" t="str">
        <f>IFERROR(RANK(AU119,$AU$7:AU119,1),"")</f>
        <v/>
      </c>
      <c r="AW119" s="115" t="str">
        <f t="shared" si="89"/>
        <v/>
      </c>
      <c r="AX119" s="466"/>
      <c r="AY119" s="303"/>
      <c r="AZ119" s="303">
        <f t="shared" si="90"/>
        <v>0</v>
      </c>
      <c r="BA119" s="306">
        <f t="shared" si="91"/>
        <v>0</v>
      </c>
      <c r="BB119" s="117">
        <f t="shared" si="92"/>
        <v>0</v>
      </c>
      <c r="BD119" s="117"/>
      <c r="BE119" s="117"/>
      <c r="BF119" s="117"/>
      <c r="BH119" s="162">
        <f t="shared" si="60"/>
        <v>1</v>
      </c>
      <c r="BI119" s="162">
        <f t="shared" si="81"/>
        <v>0</v>
      </c>
      <c r="BJ119" s="162">
        <f t="shared" si="93"/>
        <v>0</v>
      </c>
      <c r="BK119" s="162">
        <f t="shared" si="94"/>
        <v>0</v>
      </c>
      <c r="BL119" s="163">
        <f t="shared" si="63"/>
        <v>0</v>
      </c>
      <c r="BM119" s="163">
        <f t="shared" si="64"/>
        <v>0</v>
      </c>
      <c r="BN119" s="163">
        <f t="shared" si="65"/>
        <v>0</v>
      </c>
      <c r="BO119" s="163">
        <f t="shared" si="66"/>
        <v>0</v>
      </c>
      <c r="BP119" s="163">
        <f t="shared" si="67"/>
        <v>0</v>
      </c>
      <c r="BQ119" s="163">
        <f t="shared" si="68"/>
        <v>0</v>
      </c>
    </row>
    <row r="120" spans="1:71" ht="27" customHeight="1" x14ac:dyDescent="0.3">
      <c r="A120" s="160">
        <f>'ordem de passagem'!C123</f>
        <v>0</v>
      </c>
      <c r="B120" s="160">
        <f>'ordem de passagem'!D123</f>
        <v>0</v>
      </c>
      <c r="C120" s="160">
        <f>'ordem de passagem'!E123</f>
        <v>0</v>
      </c>
      <c r="D120" s="160">
        <f>'ordem de passagem'!F123</f>
        <v>0</v>
      </c>
      <c r="E120" s="160">
        <f>'ordem de passagem'!H123</f>
        <v>0</v>
      </c>
      <c r="F120" s="160" t="str">
        <f t="shared" si="82"/>
        <v/>
      </c>
      <c r="G120" s="160" t="str">
        <f t="shared" si="69"/>
        <v/>
      </c>
      <c r="H120" s="160" t="str">
        <f t="shared" si="70"/>
        <v/>
      </c>
      <c r="I120" s="160" t="str">
        <f t="shared" si="71"/>
        <v/>
      </c>
      <c r="J120" s="160">
        <f>'ordem de passagem'!G123</f>
        <v>0</v>
      </c>
      <c r="K120" s="160">
        <f>'ordem de passagem'!I123</f>
        <v>0</v>
      </c>
      <c r="L120" s="161">
        <f>IF('mini - salto 1'!AD127="",0,'mini - salto 1'!AD127)</f>
        <v>0</v>
      </c>
      <c r="M120" s="161">
        <f>IF('mini - salto 2'!AD127="",0,'mini - salto 2'!AD127)</f>
        <v>0</v>
      </c>
      <c r="N120" s="161">
        <f>IF('mini - salto 3'!AD127="",0,'mini - salto 3'!AD127)</f>
        <v>0</v>
      </c>
      <c r="O120" s="161">
        <f>IF(tapete!X127="",0,tapete!X127)</f>
        <v>0</v>
      </c>
      <c r="P120" s="161">
        <f t="shared" si="95"/>
        <v>0</v>
      </c>
      <c r="Q120" s="161">
        <f t="shared" si="49"/>
        <v>0</v>
      </c>
      <c r="R120" s="161"/>
      <c r="S120" s="161">
        <f>IF('mini - salto 1'!S127="",0,'mini - salto 1'!S127)</f>
        <v>0</v>
      </c>
      <c r="T120" s="161">
        <f>IF('mini - salto 1'!AA127="",0,'mini - salto 1'!AA127)</f>
        <v>0</v>
      </c>
      <c r="U120" s="161">
        <f t="shared" si="72"/>
        <v>0</v>
      </c>
      <c r="V120" s="161">
        <f t="shared" si="83"/>
        <v>0</v>
      </c>
      <c r="W120" s="294">
        <f>IF('mini - salto 2'!S127="",0,'mini - salto 2'!S127)</f>
        <v>0</v>
      </c>
      <c r="X120" s="161">
        <f>IF('mini - salto 2'!AA127="",0,'mini - salto 2'!AA127)</f>
        <v>0</v>
      </c>
      <c r="Y120" s="161">
        <f t="shared" si="73"/>
        <v>0</v>
      </c>
      <c r="Z120" s="161">
        <f t="shared" si="84"/>
        <v>0</v>
      </c>
      <c r="AA120" s="161">
        <f>IF('mini - salto 3'!S127="",0,'mini - salto 3'!S127)</f>
        <v>0</v>
      </c>
      <c r="AB120" s="161">
        <f>IF('mini - salto 3'!AA127="",0,'mini - salto 3'!AA127)</f>
        <v>0</v>
      </c>
      <c r="AC120" s="305">
        <f t="shared" si="74"/>
        <v>0</v>
      </c>
      <c r="AD120" s="305">
        <f t="shared" si="85"/>
        <v>0</v>
      </c>
      <c r="AE120" s="161">
        <f>IF(tapete!S127="",0,tapete!S127)</f>
        <v>0</v>
      </c>
      <c r="AF120" s="161">
        <f>IF(tapete!T127="",0,tapete!T127)</f>
        <v>0</v>
      </c>
      <c r="AG120" s="161" t="str">
        <f>IFERROR((IF(B120=0,"",IF(OR(E120="pct",E120="pctn",E120="pctt",E120="pctm"),('mini - salto 1'!AF127+'mini - salto 2'!AF127+'mini - salto 3'!AF127)/3+AB120+T120+X120,""))),0)</f>
        <v/>
      </c>
      <c r="AH120" s="307" t="str">
        <f t="shared" si="86"/>
        <v/>
      </c>
      <c r="AI120" s="468" t="str">
        <f t="shared" si="75"/>
        <v/>
      </c>
      <c r="AJ120" s="469" t="str">
        <f>IFERROR(RANK(AI120,$AI$7:AI120,1),"")</f>
        <v/>
      </c>
      <c r="AK120" s="468" t="str">
        <f t="shared" si="76"/>
        <v/>
      </c>
      <c r="AL120" s="469" t="str">
        <f>IFERROR(RANK(AK120,$AK$7:AK120,1),"")</f>
        <v/>
      </c>
      <c r="AM120" s="307" t="str">
        <f t="shared" si="87"/>
        <v/>
      </c>
      <c r="AN120" s="468" t="str">
        <f t="shared" si="77"/>
        <v/>
      </c>
      <c r="AO120" s="469" t="str">
        <f>IFERROR(RANK(AN120,$AN$7:AN120,1),"")</f>
        <v/>
      </c>
      <c r="AP120" s="468" t="str">
        <f t="shared" si="78"/>
        <v/>
      </c>
      <c r="AQ120" s="469" t="str">
        <f>IFERROR(RANK(AP120,$AP$7:AP120,1),"")</f>
        <v/>
      </c>
      <c r="AR120" s="308" t="str">
        <f t="shared" si="88"/>
        <v/>
      </c>
      <c r="AS120" s="468" t="str">
        <f t="shared" si="79"/>
        <v/>
      </c>
      <c r="AT120" s="469" t="str">
        <f>IFERROR(RANK(AS120,$AS$7:AS120,1),"")</f>
        <v/>
      </c>
      <c r="AU120" s="468" t="str">
        <f t="shared" si="80"/>
        <v/>
      </c>
      <c r="AV120" s="469" t="str">
        <f>IFERROR(RANK(AU120,$AU$7:AU120,1),"")</f>
        <v/>
      </c>
      <c r="AW120" s="115" t="str">
        <f t="shared" si="89"/>
        <v/>
      </c>
      <c r="AX120" s="466"/>
      <c r="AY120" s="303"/>
      <c r="AZ120" s="303">
        <f t="shared" si="90"/>
        <v>0</v>
      </c>
      <c r="BA120" s="306">
        <f t="shared" si="91"/>
        <v>0</v>
      </c>
      <c r="BB120" s="117">
        <f t="shared" si="92"/>
        <v>0</v>
      </c>
      <c r="BD120" s="117"/>
      <c r="BE120" s="117"/>
      <c r="BF120" s="117"/>
      <c r="BH120" s="162">
        <f t="shared" si="60"/>
        <v>1</v>
      </c>
      <c r="BI120" s="162">
        <f t="shared" si="81"/>
        <v>0</v>
      </c>
      <c r="BJ120" s="162">
        <f t="shared" si="93"/>
        <v>0</v>
      </c>
      <c r="BK120" s="162">
        <f t="shared" si="94"/>
        <v>0</v>
      </c>
      <c r="BL120" s="163">
        <f t="shared" si="63"/>
        <v>0</v>
      </c>
      <c r="BM120" s="163">
        <f t="shared" si="64"/>
        <v>0</v>
      </c>
      <c r="BN120" s="163">
        <f t="shared" si="65"/>
        <v>0</v>
      </c>
      <c r="BO120" s="163">
        <f t="shared" si="66"/>
        <v>0</v>
      </c>
      <c r="BP120" s="163">
        <f t="shared" si="67"/>
        <v>0</v>
      </c>
      <c r="BQ120" s="163">
        <f t="shared" si="68"/>
        <v>0</v>
      </c>
    </row>
    <row r="121" spans="1:71" ht="27" customHeight="1" x14ac:dyDescent="0.3">
      <c r="A121" s="160">
        <f>'ordem de passagem'!C124</f>
        <v>0</v>
      </c>
      <c r="B121" s="160">
        <f>'ordem de passagem'!D124</f>
        <v>0</v>
      </c>
      <c r="C121" s="160">
        <f>'ordem de passagem'!E124</f>
        <v>0</v>
      </c>
      <c r="D121" s="160">
        <f>'ordem de passagem'!F124</f>
        <v>0</v>
      </c>
      <c r="E121" s="160">
        <f>'ordem de passagem'!H124</f>
        <v>0</v>
      </c>
      <c r="F121" s="160" t="str">
        <f t="shared" si="82"/>
        <v/>
      </c>
      <c r="G121" s="160" t="str">
        <f t="shared" si="69"/>
        <v/>
      </c>
      <c r="H121" s="160" t="str">
        <f t="shared" si="70"/>
        <v/>
      </c>
      <c r="I121" s="160" t="str">
        <f t="shared" si="71"/>
        <v/>
      </c>
      <c r="J121" s="160">
        <f>'ordem de passagem'!G124</f>
        <v>0</v>
      </c>
      <c r="K121" s="160">
        <f>'ordem de passagem'!I124</f>
        <v>0</v>
      </c>
      <c r="L121" s="161">
        <f>IF('mini - salto 1'!AD128="",0,'mini - salto 1'!AD128)</f>
        <v>0</v>
      </c>
      <c r="M121" s="161">
        <f>IF('mini - salto 2'!AD128="",0,'mini - salto 2'!AD128)</f>
        <v>0</v>
      </c>
      <c r="N121" s="161">
        <f>IF('mini - salto 3'!AD128="",0,'mini - salto 3'!AD128)</f>
        <v>0</v>
      </c>
      <c r="O121" s="161">
        <f>IF(tapete!X128="",0,tapete!X128)</f>
        <v>0</v>
      </c>
      <c r="P121" s="161">
        <f t="shared" si="95"/>
        <v>0</v>
      </c>
      <c r="Q121" s="161">
        <f t="shared" si="49"/>
        <v>0</v>
      </c>
      <c r="R121" s="161"/>
      <c r="S121" s="161">
        <f>IF('mini - salto 1'!S128="",0,'mini - salto 1'!S128)</f>
        <v>0</v>
      </c>
      <c r="T121" s="161">
        <f>IF('mini - salto 1'!AA128="",0,'mini - salto 1'!AA128)</f>
        <v>0</v>
      </c>
      <c r="U121" s="161">
        <f t="shared" si="72"/>
        <v>0</v>
      </c>
      <c r="V121" s="161">
        <f t="shared" si="83"/>
        <v>0</v>
      </c>
      <c r="W121" s="294">
        <f>IF('mini - salto 2'!S128="",0,'mini - salto 2'!S128)</f>
        <v>0</v>
      </c>
      <c r="X121" s="161">
        <f>IF('mini - salto 2'!AA128="",0,'mini - salto 2'!AA128)</f>
        <v>0</v>
      </c>
      <c r="Y121" s="161">
        <f t="shared" si="73"/>
        <v>0</v>
      </c>
      <c r="Z121" s="161">
        <f t="shared" si="84"/>
        <v>0</v>
      </c>
      <c r="AA121" s="161">
        <f>IF('mini - salto 3'!S128="",0,'mini - salto 3'!S128)</f>
        <v>0</v>
      </c>
      <c r="AB121" s="161">
        <f>IF('mini - salto 3'!AA128="",0,'mini - salto 3'!AA128)</f>
        <v>0</v>
      </c>
      <c r="AC121" s="305">
        <f t="shared" si="74"/>
        <v>0</v>
      </c>
      <c r="AD121" s="305">
        <f t="shared" si="85"/>
        <v>0</v>
      </c>
      <c r="AE121" s="161">
        <f>IF(tapete!S128="",0,tapete!S128)</f>
        <v>0</v>
      </c>
      <c r="AF121" s="161">
        <f>IF(tapete!T128="",0,tapete!T128)</f>
        <v>0</v>
      </c>
      <c r="AG121" s="161" t="str">
        <f>IFERROR((IF(B121=0,"",IF(OR(E121="pct",E121="pctn",E121="pctt",E121="pctm"),('mini - salto 1'!AF128+'mini - salto 2'!AF128+'mini - salto 3'!AF128)/3+AB121+T121+X121,""))),0)</f>
        <v/>
      </c>
      <c r="AH121" s="307" t="str">
        <f t="shared" si="86"/>
        <v/>
      </c>
      <c r="AI121" s="468" t="str">
        <f t="shared" si="75"/>
        <v/>
      </c>
      <c r="AJ121" s="469" t="str">
        <f>IFERROR(RANK(AI121,$AI$7:AI121,1),"")</f>
        <v/>
      </c>
      <c r="AK121" s="468" t="str">
        <f t="shared" si="76"/>
        <v/>
      </c>
      <c r="AL121" s="469" t="str">
        <f>IFERROR(RANK(AK121,$AK$7:AK121,1),"")</f>
        <v/>
      </c>
      <c r="AM121" s="307" t="str">
        <f t="shared" si="87"/>
        <v/>
      </c>
      <c r="AN121" s="468" t="str">
        <f t="shared" si="77"/>
        <v/>
      </c>
      <c r="AO121" s="469" t="str">
        <f>IFERROR(RANK(AN121,$AN$7:AN121,1),"")</f>
        <v/>
      </c>
      <c r="AP121" s="468" t="str">
        <f t="shared" si="78"/>
        <v/>
      </c>
      <c r="AQ121" s="469" t="str">
        <f>IFERROR(RANK(AP121,$AP$7:AP121,1),"")</f>
        <v/>
      </c>
      <c r="AR121" s="308" t="str">
        <f t="shared" si="88"/>
        <v/>
      </c>
      <c r="AS121" s="468" t="str">
        <f t="shared" si="79"/>
        <v/>
      </c>
      <c r="AT121" s="469" t="str">
        <f>IFERROR(RANK(AS121,$AS$7:AS121,1),"")</f>
        <v/>
      </c>
      <c r="AU121" s="468" t="str">
        <f t="shared" si="80"/>
        <v/>
      </c>
      <c r="AV121" s="469" t="str">
        <f>IFERROR(RANK(AU121,$AU$7:AU121,1),"")</f>
        <v/>
      </c>
      <c r="AW121" s="115" t="str">
        <f t="shared" si="89"/>
        <v/>
      </c>
      <c r="AX121" s="466"/>
      <c r="AY121" s="303"/>
      <c r="AZ121" s="303">
        <f t="shared" si="90"/>
        <v>0</v>
      </c>
      <c r="BA121" s="306">
        <f t="shared" si="91"/>
        <v>0</v>
      </c>
      <c r="BB121" s="117">
        <f t="shared" si="92"/>
        <v>0</v>
      </c>
      <c r="BD121" s="117"/>
      <c r="BE121" s="117"/>
      <c r="BF121" s="117"/>
      <c r="BH121" s="162">
        <f t="shared" si="60"/>
        <v>1</v>
      </c>
      <c r="BI121" s="162">
        <f t="shared" si="81"/>
        <v>0</v>
      </c>
      <c r="BJ121" s="162">
        <f t="shared" si="93"/>
        <v>0</v>
      </c>
      <c r="BK121" s="162">
        <f t="shared" si="94"/>
        <v>0</v>
      </c>
      <c r="BL121" s="163">
        <f t="shared" si="63"/>
        <v>0</v>
      </c>
      <c r="BM121" s="163">
        <f t="shared" si="64"/>
        <v>0</v>
      </c>
      <c r="BN121" s="163">
        <f t="shared" si="65"/>
        <v>0</v>
      </c>
      <c r="BO121" s="163">
        <f t="shared" si="66"/>
        <v>0</v>
      </c>
      <c r="BP121" s="163">
        <f t="shared" si="67"/>
        <v>0</v>
      </c>
      <c r="BQ121" s="163">
        <f t="shared" si="68"/>
        <v>0</v>
      </c>
    </row>
    <row r="122" spans="1:71" ht="27" customHeight="1" x14ac:dyDescent="0.3">
      <c r="A122" s="160">
        <f>'ordem de passagem'!C125</f>
        <v>0</v>
      </c>
      <c r="B122" s="160">
        <f>'ordem de passagem'!D125</f>
        <v>0</v>
      </c>
      <c r="C122" s="160">
        <f>'ordem de passagem'!E125</f>
        <v>0</v>
      </c>
      <c r="D122" s="160">
        <f>'ordem de passagem'!F125</f>
        <v>0</v>
      </c>
      <c r="E122" s="160">
        <f>'ordem de passagem'!H125</f>
        <v>0</v>
      </c>
      <c r="F122" s="160" t="str">
        <f t="shared" si="82"/>
        <v/>
      </c>
      <c r="G122" s="160" t="str">
        <f t="shared" si="69"/>
        <v/>
      </c>
      <c r="H122" s="160" t="str">
        <f t="shared" si="70"/>
        <v/>
      </c>
      <c r="I122" s="160" t="str">
        <f t="shared" si="71"/>
        <v/>
      </c>
      <c r="J122" s="160">
        <f>'ordem de passagem'!G125</f>
        <v>0</v>
      </c>
      <c r="K122" s="160">
        <f>'ordem de passagem'!I125</f>
        <v>0</v>
      </c>
      <c r="L122" s="161">
        <f>IF('mini - salto 1'!AD129="",0,'mini - salto 1'!AD129)</f>
        <v>0</v>
      </c>
      <c r="M122" s="161">
        <f>IF('mini - salto 2'!AD129="",0,'mini - salto 2'!AD129)</f>
        <v>0</v>
      </c>
      <c r="N122" s="161">
        <f>IF('mini - salto 3'!AD129="",0,'mini - salto 3'!AD129)</f>
        <v>0</v>
      </c>
      <c r="O122" s="161">
        <f>IF(tapete!X129="",0,tapete!X129)</f>
        <v>0</v>
      </c>
      <c r="P122" s="161">
        <f t="shared" si="95"/>
        <v>0</v>
      </c>
      <c r="Q122" s="161">
        <f t="shared" si="49"/>
        <v>0</v>
      </c>
      <c r="R122" s="161"/>
      <c r="S122" s="161">
        <f>IF('mini - salto 1'!S129="",0,'mini - salto 1'!S129)</f>
        <v>0</v>
      </c>
      <c r="T122" s="161">
        <f>IF('mini - salto 1'!AA129="",0,'mini - salto 1'!AA129)</f>
        <v>0</v>
      </c>
      <c r="U122" s="161">
        <f t="shared" si="72"/>
        <v>0</v>
      </c>
      <c r="V122" s="161">
        <f t="shared" si="83"/>
        <v>0</v>
      </c>
      <c r="W122" s="294">
        <f>IF('mini - salto 2'!S129="",0,'mini - salto 2'!S129)</f>
        <v>0</v>
      </c>
      <c r="X122" s="161">
        <f>IF('mini - salto 2'!AA129="",0,'mini - salto 2'!AA129)</f>
        <v>0</v>
      </c>
      <c r="Y122" s="161">
        <f t="shared" si="73"/>
        <v>0</v>
      </c>
      <c r="Z122" s="161">
        <f t="shared" si="84"/>
        <v>0</v>
      </c>
      <c r="AA122" s="161">
        <f>IF('mini - salto 3'!S129="",0,'mini - salto 3'!S129)</f>
        <v>0</v>
      </c>
      <c r="AB122" s="161">
        <f>IF('mini - salto 3'!AA129="",0,'mini - salto 3'!AA129)</f>
        <v>0</v>
      </c>
      <c r="AC122" s="305">
        <f t="shared" si="74"/>
        <v>0</v>
      </c>
      <c r="AD122" s="305">
        <f t="shared" si="85"/>
        <v>0</v>
      </c>
      <c r="AE122" s="161">
        <f>IF(tapete!S129="",0,tapete!S129)</f>
        <v>0</v>
      </c>
      <c r="AF122" s="161">
        <f>IF(tapete!T129="",0,tapete!T129)</f>
        <v>0</v>
      </c>
      <c r="AG122" s="161" t="str">
        <f>IFERROR((IF(B122=0,"",IF(OR(E122="pct",E122="pctn",E122="pctt",E122="pctm"),('mini - salto 1'!AF129+'mini - salto 2'!AF129+'mini - salto 3'!AF129)/3+AB122+T122+X122,""))),0)</f>
        <v/>
      </c>
      <c r="AH122" s="307" t="str">
        <f t="shared" si="86"/>
        <v/>
      </c>
      <c r="AI122" s="468" t="str">
        <f t="shared" si="75"/>
        <v/>
      </c>
      <c r="AJ122" s="469" t="str">
        <f>IFERROR(RANK(AI122,$AI$7:AI122,1),"")</f>
        <v/>
      </c>
      <c r="AK122" s="468" t="str">
        <f t="shared" si="76"/>
        <v/>
      </c>
      <c r="AL122" s="469" t="str">
        <f>IFERROR(RANK(AK122,$AK$7:AK122,1),"")</f>
        <v/>
      </c>
      <c r="AM122" s="307" t="str">
        <f t="shared" si="87"/>
        <v/>
      </c>
      <c r="AN122" s="468" t="str">
        <f t="shared" si="77"/>
        <v/>
      </c>
      <c r="AO122" s="469" t="str">
        <f>IFERROR(RANK(AN122,$AN$7:AN122,1),"")</f>
        <v/>
      </c>
      <c r="AP122" s="468" t="str">
        <f t="shared" si="78"/>
        <v/>
      </c>
      <c r="AQ122" s="469" t="str">
        <f>IFERROR(RANK(AP122,$AP$7:AP122,1),"")</f>
        <v/>
      </c>
      <c r="AR122" s="308" t="str">
        <f t="shared" si="88"/>
        <v/>
      </c>
      <c r="AS122" s="468" t="str">
        <f t="shared" si="79"/>
        <v/>
      </c>
      <c r="AT122" s="469" t="str">
        <f>IFERROR(RANK(AS122,$AS$7:AS122,1),"")</f>
        <v/>
      </c>
      <c r="AU122" s="468" t="str">
        <f t="shared" si="80"/>
        <v/>
      </c>
      <c r="AV122" s="469" t="str">
        <f>IFERROR(RANK(AU122,$AU$7:AU122,1),"")</f>
        <v/>
      </c>
      <c r="AW122" s="115" t="str">
        <f t="shared" si="89"/>
        <v/>
      </c>
      <c r="AX122" s="466"/>
      <c r="AY122" s="303"/>
      <c r="AZ122" s="303">
        <f t="shared" si="90"/>
        <v>0</v>
      </c>
      <c r="BA122" s="306">
        <f t="shared" si="91"/>
        <v>0</v>
      </c>
      <c r="BB122" s="117">
        <f t="shared" si="92"/>
        <v>0</v>
      </c>
      <c r="BD122" s="117"/>
      <c r="BE122" s="117"/>
      <c r="BF122" s="117"/>
      <c r="BH122" s="162">
        <f t="shared" si="60"/>
        <v>1</v>
      </c>
      <c r="BI122" s="162">
        <f t="shared" si="81"/>
        <v>0</v>
      </c>
      <c r="BJ122" s="162">
        <f t="shared" si="93"/>
        <v>0</v>
      </c>
      <c r="BK122" s="162">
        <f t="shared" si="94"/>
        <v>0</v>
      </c>
      <c r="BL122" s="163">
        <f t="shared" si="63"/>
        <v>0</v>
      </c>
      <c r="BM122" s="163">
        <f t="shared" si="64"/>
        <v>0</v>
      </c>
      <c r="BN122" s="163">
        <f t="shared" si="65"/>
        <v>0</v>
      </c>
      <c r="BO122" s="163">
        <f t="shared" si="66"/>
        <v>0</v>
      </c>
      <c r="BP122" s="163">
        <f t="shared" si="67"/>
        <v>0</v>
      </c>
      <c r="BQ122" s="163">
        <f t="shared" si="68"/>
        <v>0</v>
      </c>
    </row>
    <row r="123" spans="1:71" ht="27" customHeight="1" x14ac:dyDescent="0.3">
      <c r="A123" s="160">
        <f>'ordem de passagem'!C126</f>
        <v>0</v>
      </c>
      <c r="B123" s="160">
        <f>'ordem de passagem'!D126</f>
        <v>0</v>
      </c>
      <c r="C123" s="160">
        <f>'ordem de passagem'!E126</f>
        <v>0</v>
      </c>
      <c r="D123" s="160">
        <f>'ordem de passagem'!F126</f>
        <v>0</v>
      </c>
      <c r="E123" s="160">
        <f>'ordem de passagem'!H126</f>
        <v>0</v>
      </c>
      <c r="F123" s="160" t="str">
        <f t="shared" si="82"/>
        <v/>
      </c>
      <c r="G123" s="160" t="str">
        <f t="shared" si="69"/>
        <v/>
      </c>
      <c r="H123" s="160" t="str">
        <f t="shared" si="70"/>
        <v/>
      </c>
      <c r="I123" s="160" t="str">
        <f t="shared" si="71"/>
        <v/>
      </c>
      <c r="J123" s="160">
        <f>'ordem de passagem'!G126</f>
        <v>0</v>
      </c>
      <c r="K123" s="160">
        <f>'ordem de passagem'!I126</f>
        <v>0</v>
      </c>
      <c r="L123" s="161">
        <f>IF('mini - salto 1'!AD130="",0,'mini - salto 1'!AD130)</f>
        <v>0</v>
      </c>
      <c r="M123" s="161">
        <f>IF('mini - salto 2'!AD130="",0,'mini - salto 2'!AD130)</f>
        <v>0</v>
      </c>
      <c r="N123" s="161">
        <f>IF('mini - salto 3'!AD130="",0,'mini - salto 3'!AD130)</f>
        <v>0</v>
      </c>
      <c r="O123" s="161">
        <f>IF(tapete!X130="",0,tapete!X130)</f>
        <v>0</v>
      </c>
      <c r="P123" s="161">
        <f t="shared" si="95"/>
        <v>0</v>
      </c>
      <c r="Q123" s="161">
        <f t="shared" si="49"/>
        <v>0</v>
      </c>
      <c r="R123" s="161"/>
      <c r="S123" s="161">
        <f>IF('mini - salto 1'!S130="",0,'mini - salto 1'!S130)</f>
        <v>0</v>
      </c>
      <c r="T123" s="161">
        <f>IF('mini - salto 1'!AA130="",0,'mini - salto 1'!AA130)</f>
        <v>0</v>
      </c>
      <c r="U123" s="161">
        <f t="shared" si="72"/>
        <v>0</v>
      </c>
      <c r="V123" s="161">
        <f t="shared" si="83"/>
        <v>0</v>
      </c>
      <c r="W123" s="294">
        <f>IF('mini - salto 2'!S130="",0,'mini - salto 2'!S130)</f>
        <v>0</v>
      </c>
      <c r="X123" s="161">
        <f>IF('mini - salto 2'!AA130="",0,'mini - salto 2'!AA130)</f>
        <v>0</v>
      </c>
      <c r="Y123" s="161">
        <f t="shared" si="73"/>
        <v>0</v>
      </c>
      <c r="Z123" s="161">
        <f t="shared" si="84"/>
        <v>0</v>
      </c>
      <c r="AA123" s="161">
        <f>IF('mini - salto 3'!S130="",0,'mini - salto 3'!S130)</f>
        <v>0</v>
      </c>
      <c r="AB123" s="161">
        <f>IF('mini - salto 3'!AA130="",0,'mini - salto 3'!AA130)</f>
        <v>0</v>
      </c>
      <c r="AC123" s="305">
        <f t="shared" si="74"/>
        <v>0</v>
      </c>
      <c r="AD123" s="305">
        <f t="shared" si="85"/>
        <v>0</v>
      </c>
      <c r="AE123" s="161">
        <f>IF(tapete!S130="",0,tapete!S130)</f>
        <v>0</v>
      </c>
      <c r="AF123" s="161">
        <f>IF(tapete!T130="",0,tapete!T130)</f>
        <v>0</v>
      </c>
      <c r="AG123" s="161" t="str">
        <f>IFERROR((IF(B123=0,"",IF(OR(E123="pct",E123="pctn",E123="pctt",E123="pctm"),('mini - salto 1'!AF130+'mini - salto 2'!AF130+'mini - salto 3'!AF130)/3+AB123+T123+X123,""))),0)</f>
        <v/>
      </c>
      <c r="AH123" s="307" t="str">
        <f t="shared" si="86"/>
        <v/>
      </c>
      <c r="AI123" s="468" t="str">
        <f t="shared" si="75"/>
        <v/>
      </c>
      <c r="AJ123" s="469" t="str">
        <f>IFERROR(RANK(AI123,$AI$7:AI123,1),"")</f>
        <v/>
      </c>
      <c r="AK123" s="468" t="str">
        <f t="shared" si="76"/>
        <v/>
      </c>
      <c r="AL123" s="469" t="str">
        <f>IFERROR(RANK(AK123,$AK$7:AK123,1),"")</f>
        <v/>
      </c>
      <c r="AM123" s="307" t="str">
        <f t="shared" si="87"/>
        <v/>
      </c>
      <c r="AN123" s="468" t="str">
        <f t="shared" si="77"/>
        <v/>
      </c>
      <c r="AO123" s="469" t="str">
        <f>IFERROR(RANK(AN123,$AN$7:AN123,1),"")</f>
        <v/>
      </c>
      <c r="AP123" s="468" t="str">
        <f t="shared" si="78"/>
        <v/>
      </c>
      <c r="AQ123" s="469" t="str">
        <f>IFERROR(RANK(AP123,$AP$7:AP123,1),"")</f>
        <v/>
      </c>
      <c r="AR123" s="308" t="str">
        <f t="shared" si="88"/>
        <v/>
      </c>
      <c r="AS123" s="468" t="str">
        <f t="shared" si="79"/>
        <v/>
      </c>
      <c r="AT123" s="469" t="str">
        <f>IFERROR(RANK(AS123,$AS$7:AS123,1),"")</f>
        <v/>
      </c>
      <c r="AU123" s="468" t="str">
        <f t="shared" si="80"/>
        <v/>
      </c>
      <c r="AV123" s="469" t="str">
        <f>IFERROR(RANK(AU123,$AU$7:AU123,1),"")</f>
        <v/>
      </c>
      <c r="AW123" s="115" t="str">
        <f t="shared" si="89"/>
        <v/>
      </c>
      <c r="AX123" s="466"/>
      <c r="AY123" s="303"/>
      <c r="AZ123" s="303">
        <f t="shared" si="90"/>
        <v>0</v>
      </c>
      <c r="BA123" s="306">
        <f t="shared" si="91"/>
        <v>0</v>
      </c>
      <c r="BB123" s="117">
        <f t="shared" si="92"/>
        <v>0</v>
      </c>
      <c r="BD123" s="117"/>
      <c r="BE123" s="117"/>
      <c r="BF123" s="117"/>
      <c r="BH123" s="162">
        <f t="shared" si="60"/>
        <v>1</v>
      </c>
      <c r="BI123" s="162">
        <f t="shared" si="81"/>
        <v>0</v>
      </c>
      <c r="BJ123" s="162">
        <f t="shared" si="93"/>
        <v>0</v>
      </c>
      <c r="BK123" s="162">
        <f t="shared" si="94"/>
        <v>0</v>
      </c>
      <c r="BL123" s="163">
        <f t="shared" si="63"/>
        <v>0</v>
      </c>
      <c r="BM123" s="163">
        <f t="shared" si="64"/>
        <v>0</v>
      </c>
      <c r="BN123" s="163">
        <f t="shared" si="65"/>
        <v>0</v>
      </c>
      <c r="BO123" s="163">
        <f t="shared" si="66"/>
        <v>0</v>
      </c>
      <c r="BP123" s="163">
        <f t="shared" si="67"/>
        <v>0</v>
      </c>
      <c r="BQ123" s="163">
        <f t="shared" si="68"/>
        <v>0</v>
      </c>
    </row>
    <row r="124" spans="1:71" ht="27" customHeight="1" x14ac:dyDescent="0.3">
      <c r="A124" s="160">
        <f>'ordem de passagem'!C127</f>
        <v>0</v>
      </c>
      <c r="B124" s="160">
        <f>'ordem de passagem'!D127</f>
        <v>0</v>
      </c>
      <c r="C124" s="160">
        <f>'ordem de passagem'!E127</f>
        <v>0</v>
      </c>
      <c r="D124" s="160">
        <f>'ordem de passagem'!F127</f>
        <v>0</v>
      </c>
      <c r="E124" s="160">
        <f>'ordem de passagem'!H127</f>
        <v>0</v>
      </c>
      <c r="F124" s="160" t="str">
        <f t="shared" si="82"/>
        <v/>
      </c>
      <c r="G124" s="160" t="str">
        <f t="shared" si="69"/>
        <v/>
      </c>
      <c r="H124" s="160" t="str">
        <f t="shared" si="70"/>
        <v/>
      </c>
      <c r="I124" s="160" t="str">
        <f t="shared" si="71"/>
        <v/>
      </c>
      <c r="J124" s="160">
        <f>'ordem de passagem'!G127</f>
        <v>0</v>
      </c>
      <c r="K124" s="160">
        <f>'ordem de passagem'!I127</f>
        <v>0</v>
      </c>
      <c r="L124" s="161">
        <f>IF('mini - salto 1'!AD131="",0,'mini - salto 1'!AD131)</f>
        <v>0</v>
      </c>
      <c r="M124" s="161">
        <f>IF('mini - salto 2'!AD131="",0,'mini - salto 2'!AD131)</f>
        <v>0</v>
      </c>
      <c r="N124" s="161">
        <f>IF('mini - salto 3'!AD131="",0,'mini - salto 3'!AD131)</f>
        <v>0</v>
      </c>
      <c r="O124" s="161">
        <f>IF(tapete!X131="",0,tapete!X131)</f>
        <v>0</v>
      </c>
      <c r="P124" s="161">
        <f t="shared" si="95"/>
        <v>0</v>
      </c>
      <c r="Q124" s="161">
        <f t="shared" si="49"/>
        <v>0</v>
      </c>
      <c r="R124" s="161"/>
      <c r="S124" s="161">
        <f>IF('mini - salto 1'!S131="",0,'mini - salto 1'!S131)</f>
        <v>0</v>
      </c>
      <c r="T124" s="161">
        <f>IF('mini - salto 1'!AA131="",0,'mini - salto 1'!AA131)</f>
        <v>0</v>
      </c>
      <c r="U124" s="161">
        <f t="shared" si="72"/>
        <v>0</v>
      </c>
      <c r="V124" s="161">
        <f t="shared" si="83"/>
        <v>0</v>
      </c>
      <c r="W124" s="294">
        <f>IF('mini - salto 2'!S131="",0,'mini - salto 2'!S131)</f>
        <v>0</v>
      </c>
      <c r="X124" s="161">
        <f>IF('mini - salto 2'!AA131="",0,'mini - salto 2'!AA131)</f>
        <v>0</v>
      </c>
      <c r="Y124" s="161">
        <f t="shared" si="73"/>
        <v>0</v>
      </c>
      <c r="Z124" s="161">
        <f t="shared" si="84"/>
        <v>0</v>
      </c>
      <c r="AA124" s="161">
        <f>IF('mini - salto 3'!S131="",0,'mini - salto 3'!S131)</f>
        <v>0</v>
      </c>
      <c r="AB124" s="161">
        <f>IF('mini - salto 3'!AA131="",0,'mini - salto 3'!AA131)</f>
        <v>0</v>
      </c>
      <c r="AC124" s="305">
        <f t="shared" si="74"/>
        <v>0</v>
      </c>
      <c r="AD124" s="305">
        <f t="shared" si="85"/>
        <v>0</v>
      </c>
      <c r="AE124" s="161">
        <f>IF(tapete!S131="",0,tapete!S131)</f>
        <v>0</v>
      </c>
      <c r="AF124" s="161">
        <f>IF(tapete!T131="",0,tapete!T131)</f>
        <v>0</v>
      </c>
      <c r="AG124" s="161" t="str">
        <f>IFERROR((IF(B124=0,"",IF(OR(E124="pct",E124="pctn",E124="pctt",E124="pctm"),('mini - salto 1'!AF131+'mini - salto 2'!AF131+'mini - salto 3'!AF131)/3+AB124+T124+X124,""))),0)</f>
        <v/>
      </c>
      <c r="AH124" s="307" t="str">
        <f t="shared" si="86"/>
        <v/>
      </c>
      <c r="AI124" s="468" t="str">
        <f t="shared" si="75"/>
        <v/>
      </c>
      <c r="AJ124" s="469" t="str">
        <f>IFERROR(RANK(AI124,$AI$7:AI124,1),"")</f>
        <v/>
      </c>
      <c r="AK124" s="468" t="str">
        <f t="shared" si="76"/>
        <v/>
      </c>
      <c r="AL124" s="469" t="str">
        <f>IFERROR(RANK(AK124,$AK$7:AK124,1),"")</f>
        <v/>
      </c>
      <c r="AM124" s="307" t="str">
        <f t="shared" si="87"/>
        <v/>
      </c>
      <c r="AN124" s="468" t="str">
        <f t="shared" si="77"/>
        <v/>
      </c>
      <c r="AO124" s="469" t="str">
        <f>IFERROR(RANK(AN124,$AN$7:AN124,1),"")</f>
        <v/>
      </c>
      <c r="AP124" s="468" t="str">
        <f t="shared" si="78"/>
        <v/>
      </c>
      <c r="AQ124" s="469" t="str">
        <f>IFERROR(RANK(AP124,$AP$7:AP124,1),"")</f>
        <v/>
      </c>
      <c r="AR124" s="308" t="str">
        <f t="shared" si="88"/>
        <v/>
      </c>
      <c r="AS124" s="468" t="str">
        <f t="shared" si="79"/>
        <v/>
      </c>
      <c r="AT124" s="469" t="str">
        <f>IFERROR(RANK(AS124,$AS$7:AS124,1),"")</f>
        <v/>
      </c>
      <c r="AU124" s="468" t="str">
        <f t="shared" si="80"/>
        <v/>
      </c>
      <c r="AV124" s="469" t="str">
        <f>IFERROR(RANK(AU124,$AU$7:AU124,1),"")</f>
        <v/>
      </c>
      <c r="AZ124" s="303">
        <f t="shared" si="90"/>
        <v>0</v>
      </c>
      <c r="BA124" s="306">
        <f t="shared" si="91"/>
        <v>0</v>
      </c>
      <c r="BB124" s="117">
        <f t="shared" si="92"/>
        <v>0</v>
      </c>
      <c r="BD124" s="117"/>
      <c r="BE124" s="117"/>
      <c r="BF124" s="117"/>
      <c r="BH124" s="162"/>
      <c r="BI124" s="162"/>
      <c r="BJ124" s="162"/>
      <c r="BK124" s="162"/>
      <c r="BL124" s="163"/>
      <c r="BM124" s="163"/>
      <c r="BN124" s="163"/>
      <c r="BO124" s="163"/>
      <c r="BP124" s="163"/>
      <c r="BQ124" s="163"/>
    </row>
    <row r="125" spans="1:71" ht="27" customHeight="1" x14ac:dyDescent="0.3">
      <c r="A125" s="160">
        <f>'ordem de passagem'!C128</f>
        <v>0</v>
      </c>
      <c r="B125" s="160">
        <f>'ordem de passagem'!D128</f>
        <v>0</v>
      </c>
      <c r="C125" s="160">
        <f>'ordem de passagem'!E128</f>
        <v>0</v>
      </c>
      <c r="D125" s="160">
        <f>'ordem de passagem'!F128</f>
        <v>0</v>
      </c>
      <c r="E125" s="160">
        <f>'ordem de passagem'!H128</f>
        <v>0</v>
      </c>
      <c r="F125" s="160" t="str">
        <f t="shared" si="82"/>
        <v/>
      </c>
      <c r="G125" s="160" t="str">
        <f t="shared" si="69"/>
        <v/>
      </c>
      <c r="H125" s="160" t="str">
        <f t="shared" si="70"/>
        <v/>
      </c>
      <c r="I125" s="160" t="str">
        <f t="shared" si="71"/>
        <v/>
      </c>
      <c r="J125" s="160">
        <f>'ordem de passagem'!G128</f>
        <v>0</v>
      </c>
      <c r="K125" s="160">
        <f>'ordem de passagem'!I128</f>
        <v>0</v>
      </c>
      <c r="L125" s="161">
        <f>IF('mini - salto 1'!AD132="",0,'mini - salto 1'!AD132)</f>
        <v>0</v>
      </c>
      <c r="M125" s="161">
        <f>IF('mini - salto 2'!AD132="",0,'mini - salto 2'!AD132)</f>
        <v>0</v>
      </c>
      <c r="N125" s="161">
        <f>IF('mini - salto 3'!AD132="",0,'mini - salto 3'!AD132)</f>
        <v>0</v>
      </c>
      <c r="O125" s="161">
        <f>IF(tapete!X132="",0,tapete!X132)</f>
        <v>0</v>
      </c>
      <c r="P125" s="161">
        <f t="shared" si="95"/>
        <v>0</v>
      </c>
      <c r="Q125" s="161">
        <f t="shared" si="49"/>
        <v>0</v>
      </c>
      <c r="R125" s="161"/>
      <c r="S125" s="161">
        <f>IF('mini - salto 1'!S132="",0,'mini - salto 1'!S132)</f>
        <v>0</v>
      </c>
      <c r="T125" s="161">
        <f>IF('mini - salto 1'!AA132="",0,'mini - salto 1'!AA132)</f>
        <v>0</v>
      </c>
      <c r="U125" s="161">
        <f t="shared" si="72"/>
        <v>0</v>
      </c>
      <c r="V125" s="161">
        <f t="shared" si="83"/>
        <v>0</v>
      </c>
      <c r="W125" s="294">
        <f>IF('mini - salto 2'!S132="",0,'mini - salto 2'!S132)</f>
        <v>0</v>
      </c>
      <c r="X125" s="161">
        <f>IF('mini - salto 2'!AA132="",0,'mini - salto 2'!AA132)</f>
        <v>0</v>
      </c>
      <c r="Y125" s="161">
        <f t="shared" si="73"/>
        <v>0</v>
      </c>
      <c r="Z125" s="161">
        <f t="shared" si="84"/>
        <v>0</v>
      </c>
      <c r="AA125" s="161">
        <f>IF('mini - salto 3'!S132="",0,'mini - salto 3'!S132)</f>
        <v>0</v>
      </c>
      <c r="AB125" s="161">
        <f>IF('mini - salto 3'!AA132="",0,'mini - salto 3'!AA132)</f>
        <v>0</v>
      </c>
      <c r="AC125" s="305">
        <f t="shared" si="74"/>
        <v>0</v>
      </c>
      <c r="AD125" s="305">
        <f t="shared" si="85"/>
        <v>0</v>
      </c>
      <c r="AE125" s="161">
        <f>IF(tapete!S132="",0,tapete!S132)</f>
        <v>0</v>
      </c>
      <c r="AF125" s="161">
        <f>IF(tapete!T132="",0,tapete!T132)</f>
        <v>0</v>
      </c>
      <c r="AG125" s="161" t="str">
        <f>IFERROR((IF(B125=0,"",IF(OR(E125="pct",E125="pctn",E125="pctt",E125="pctm"),('mini - salto 1'!AF132+'mini - salto 2'!AF132+'mini - salto 3'!AF132)/3+AB125+T125+X125,""))),0)</f>
        <v/>
      </c>
      <c r="AH125" s="307" t="str">
        <f t="shared" si="86"/>
        <v/>
      </c>
      <c r="AI125" s="468" t="str">
        <f t="shared" si="75"/>
        <v/>
      </c>
      <c r="AJ125" s="469" t="str">
        <f>IFERROR(RANK(AI125,$AI$7:AI125,1),"")</f>
        <v/>
      </c>
      <c r="AK125" s="468" t="str">
        <f t="shared" si="76"/>
        <v/>
      </c>
      <c r="AL125" s="469" t="str">
        <f>IFERROR(RANK(AK125,$AK$7:AK125,1),"")</f>
        <v/>
      </c>
      <c r="AM125" s="307" t="str">
        <f t="shared" si="87"/>
        <v/>
      </c>
      <c r="AN125" s="468" t="str">
        <f t="shared" si="77"/>
        <v/>
      </c>
      <c r="AO125" s="469" t="str">
        <f>IFERROR(RANK(AN125,$AN$7:AN125,1),"")</f>
        <v/>
      </c>
      <c r="AP125" s="468" t="str">
        <f t="shared" si="78"/>
        <v/>
      </c>
      <c r="AQ125" s="469" t="str">
        <f>IFERROR(RANK(AP125,$AP$7:AP125,1),"")</f>
        <v/>
      </c>
      <c r="AR125" s="308" t="str">
        <f t="shared" si="88"/>
        <v/>
      </c>
      <c r="AS125" s="468" t="str">
        <f t="shared" si="79"/>
        <v/>
      </c>
      <c r="AT125" s="469" t="str">
        <f>IFERROR(RANK(AS125,$AS$7:AS125,1),"")</f>
        <v/>
      </c>
      <c r="AU125" s="468" t="str">
        <f t="shared" si="80"/>
        <v/>
      </c>
      <c r="AV125" s="469" t="str">
        <f>IFERROR(RANK(AU125,$AU$7:AU125,1),"")</f>
        <v/>
      </c>
      <c r="AZ125" s="303">
        <f t="shared" si="90"/>
        <v>0</v>
      </c>
      <c r="BA125" s="306">
        <f t="shared" si="91"/>
        <v>0</v>
      </c>
      <c r="BB125" s="117">
        <f t="shared" si="92"/>
        <v>0</v>
      </c>
      <c r="BD125" s="117"/>
      <c r="BE125" s="117"/>
      <c r="BF125" s="117"/>
      <c r="BH125" s="162"/>
      <c r="BI125" s="162"/>
      <c r="BJ125" s="162"/>
      <c r="BK125" s="162"/>
      <c r="BL125" s="163"/>
      <c r="BM125" s="163"/>
      <c r="BN125" s="163"/>
      <c r="BO125" s="163"/>
      <c r="BP125" s="163"/>
      <c r="BQ125" s="163"/>
    </row>
    <row r="126" spans="1:71" ht="27" customHeight="1" x14ac:dyDescent="0.3">
      <c r="A126" s="160">
        <f>'ordem de passagem'!C129</f>
        <v>0</v>
      </c>
      <c r="B126" s="160">
        <f>'ordem de passagem'!D129</f>
        <v>0</v>
      </c>
      <c r="C126" s="160">
        <f>'ordem de passagem'!E129</f>
        <v>0</v>
      </c>
      <c r="D126" s="160">
        <f>'ordem de passagem'!F129</f>
        <v>0</v>
      </c>
      <c r="E126" s="160">
        <f>'ordem de passagem'!H129</f>
        <v>0</v>
      </c>
      <c r="F126" s="160" t="str">
        <f t="shared" si="82"/>
        <v/>
      </c>
      <c r="G126" s="160" t="str">
        <f t="shared" si="69"/>
        <v/>
      </c>
      <c r="H126" s="160" t="str">
        <f t="shared" si="70"/>
        <v/>
      </c>
      <c r="I126" s="160" t="str">
        <f t="shared" si="71"/>
        <v/>
      </c>
      <c r="J126" s="160">
        <f>'ordem de passagem'!G129</f>
        <v>0</v>
      </c>
      <c r="K126" s="160">
        <f>'ordem de passagem'!I129</f>
        <v>0</v>
      </c>
      <c r="L126" s="161">
        <f>IF('mini - salto 1'!AD133="",0,'mini - salto 1'!AD133)</f>
        <v>0</v>
      </c>
      <c r="M126" s="161">
        <f>IF('mini - salto 2'!AD133="",0,'mini - salto 2'!AD133)</f>
        <v>0</v>
      </c>
      <c r="N126" s="161">
        <f>IF('mini - salto 3'!AD133="",0,'mini - salto 3'!AD133)</f>
        <v>0</v>
      </c>
      <c r="O126" s="161">
        <f>IF(tapete!X133="",0,tapete!X133)</f>
        <v>0</v>
      </c>
      <c r="P126" s="161">
        <f t="shared" si="95"/>
        <v>0</v>
      </c>
      <c r="Q126" s="161">
        <f t="shared" si="49"/>
        <v>0</v>
      </c>
      <c r="R126" s="161"/>
      <c r="S126" s="161">
        <f>IF('mini - salto 1'!S133="",0,'mini - salto 1'!S133)</f>
        <v>0</v>
      </c>
      <c r="T126" s="161">
        <f>IF('mini - salto 1'!AA133="",0,'mini - salto 1'!AA133)</f>
        <v>0</v>
      </c>
      <c r="U126" s="161">
        <f t="shared" si="72"/>
        <v>0</v>
      </c>
      <c r="V126" s="161">
        <f t="shared" si="83"/>
        <v>0</v>
      </c>
      <c r="W126" s="294">
        <f>IF('mini - salto 2'!S133="",0,'mini - salto 2'!S133)</f>
        <v>0</v>
      </c>
      <c r="X126" s="161">
        <f>IF('mini - salto 2'!AA133="",0,'mini - salto 2'!AA133)</f>
        <v>0</v>
      </c>
      <c r="Y126" s="161">
        <f t="shared" si="73"/>
        <v>0</v>
      </c>
      <c r="Z126" s="161">
        <f t="shared" si="84"/>
        <v>0</v>
      </c>
      <c r="AA126" s="161">
        <f>IF('mini - salto 3'!S133="",0,'mini - salto 3'!S133)</f>
        <v>0</v>
      </c>
      <c r="AB126" s="161">
        <f>IF('mini - salto 3'!AA133="",0,'mini - salto 3'!AA133)</f>
        <v>0</v>
      </c>
      <c r="AC126" s="305">
        <f t="shared" si="74"/>
        <v>0</v>
      </c>
      <c r="AD126" s="305">
        <f t="shared" si="85"/>
        <v>0</v>
      </c>
      <c r="AE126" s="161">
        <f>IF(tapete!S133="",0,tapete!S133)</f>
        <v>0</v>
      </c>
      <c r="AF126" s="161">
        <f>IF(tapete!T133="",0,tapete!T133)</f>
        <v>0</v>
      </c>
      <c r="AG126" s="161" t="str">
        <f>IFERROR((IF(B126=0,"",IF(OR(E126="pct",E126="pctn",E126="pctt",E126="pctm"),('mini - salto 1'!AF133+'mini - salto 2'!AF133+'mini - salto 3'!AF133)/3+AB126+T126+X126,""))),0)</f>
        <v/>
      </c>
      <c r="AH126" s="307" t="str">
        <f t="shared" si="86"/>
        <v/>
      </c>
      <c r="AI126" s="468" t="str">
        <f t="shared" si="75"/>
        <v/>
      </c>
      <c r="AJ126" s="469" t="str">
        <f>IFERROR(RANK(AI126,$AI$7:AI126,1),"")</f>
        <v/>
      </c>
      <c r="AK126" s="468" t="str">
        <f t="shared" si="76"/>
        <v/>
      </c>
      <c r="AL126" s="469" t="str">
        <f>IFERROR(RANK(AK126,$AK$7:AK126,1),"")</f>
        <v/>
      </c>
      <c r="AM126" s="307" t="str">
        <f t="shared" si="87"/>
        <v/>
      </c>
      <c r="AN126" s="468" t="str">
        <f t="shared" si="77"/>
        <v/>
      </c>
      <c r="AO126" s="469" t="str">
        <f>IFERROR(RANK(AN126,$AN$7:AN126,1),"")</f>
        <v/>
      </c>
      <c r="AP126" s="468" t="str">
        <f t="shared" si="78"/>
        <v/>
      </c>
      <c r="AQ126" s="469" t="str">
        <f>IFERROR(RANK(AP126,$AP$7:AP126,1),"")</f>
        <v/>
      </c>
      <c r="AR126" s="308" t="str">
        <f t="shared" si="88"/>
        <v/>
      </c>
      <c r="AS126" s="468" t="str">
        <f t="shared" si="79"/>
        <v/>
      </c>
      <c r="AT126" s="469" t="str">
        <f>IFERROR(RANK(AS126,$AS$7:AS126,1),"")</f>
        <v/>
      </c>
      <c r="AU126" s="468" t="str">
        <f t="shared" si="80"/>
        <v/>
      </c>
      <c r="AV126" s="469" t="str">
        <f>IFERROR(RANK(AU126,$AU$7:AU126,1),"")</f>
        <v/>
      </c>
      <c r="AZ126" s="303">
        <f t="shared" si="90"/>
        <v>0</v>
      </c>
      <c r="BA126" s="306">
        <f t="shared" si="91"/>
        <v>0</v>
      </c>
      <c r="BB126" s="117">
        <f t="shared" si="92"/>
        <v>0</v>
      </c>
      <c r="BD126" s="117"/>
      <c r="BE126" s="117"/>
      <c r="BF126" s="117"/>
      <c r="BH126" s="162"/>
      <c r="BI126" s="162"/>
      <c r="BJ126" s="162"/>
      <c r="BK126" s="162"/>
      <c r="BL126" s="163"/>
      <c r="BM126" s="163"/>
      <c r="BN126" s="163"/>
      <c r="BO126" s="163"/>
      <c r="BP126" s="163"/>
      <c r="BQ126" s="163"/>
    </row>
    <row r="127" spans="1:71" ht="27" customHeight="1" x14ac:dyDescent="0.3">
      <c r="A127" s="160">
        <f>'ordem de passagem'!C130</f>
        <v>0</v>
      </c>
      <c r="B127" s="160">
        <f>'ordem de passagem'!D130</f>
        <v>0</v>
      </c>
      <c r="C127" s="160">
        <f>'ordem de passagem'!E130</f>
        <v>0</v>
      </c>
      <c r="D127" s="160">
        <f>'ordem de passagem'!F130</f>
        <v>0</v>
      </c>
      <c r="E127" s="160">
        <f>'ordem de passagem'!H130</f>
        <v>0</v>
      </c>
      <c r="F127" s="160" t="str">
        <f t="shared" si="82"/>
        <v/>
      </c>
      <c r="G127" s="160" t="str">
        <f t="shared" si="69"/>
        <v/>
      </c>
      <c r="H127" s="160" t="str">
        <f t="shared" si="70"/>
        <v/>
      </c>
      <c r="I127" s="160" t="str">
        <f t="shared" si="71"/>
        <v/>
      </c>
      <c r="J127" s="160">
        <f>'ordem de passagem'!G130</f>
        <v>0</v>
      </c>
      <c r="K127" s="160">
        <f>'ordem de passagem'!I130</f>
        <v>0</v>
      </c>
      <c r="L127" s="161">
        <f>IF('mini - salto 1'!AD134="",0,'mini - salto 1'!AD134)</f>
        <v>0</v>
      </c>
      <c r="M127" s="161">
        <f>IF('mini - salto 2'!AD134="",0,'mini - salto 2'!AD134)</f>
        <v>0</v>
      </c>
      <c r="N127" s="161">
        <f>IF('mini - salto 3'!AD134="",0,'mini - salto 3'!AD134)</f>
        <v>0</v>
      </c>
      <c r="O127" s="161">
        <f>IF(tapete!X134="",0,tapete!X134)</f>
        <v>0</v>
      </c>
      <c r="P127" s="161">
        <f t="shared" si="95"/>
        <v>0</v>
      </c>
      <c r="Q127" s="161">
        <f t="shared" si="49"/>
        <v>0</v>
      </c>
      <c r="R127" s="161"/>
      <c r="S127" s="161">
        <f>IF('mini - salto 1'!S134="",0,'mini - salto 1'!S134)</f>
        <v>0</v>
      </c>
      <c r="T127" s="161">
        <f>IF('mini - salto 1'!AA134="",0,'mini - salto 1'!AA134)</f>
        <v>0</v>
      </c>
      <c r="U127" s="161">
        <f t="shared" si="72"/>
        <v>0</v>
      </c>
      <c r="V127" s="161">
        <f t="shared" si="83"/>
        <v>0</v>
      </c>
      <c r="W127" s="294">
        <f>IF('mini - salto 2'!S134="",0,'mini - salto 2'!S134)</f>
        <v>0</v>
      </c>
      <c r="X127" s="161">
        <f>IF('mini - salto 2'!AA134="",0,'mini - salto 2'!AA134)</f>
        <v>0</v>
      </c>
      <c r="Y127" s="161">
        <f t="shared" si="73"/>
        <v>0</v>
      </c>
      <c r="Z127" s="161">
        <f t="shared" si="84"/>
        <v>0</v>
      </c>
      <c r="AA127" s="161">
        <f>IF('mini - salto 3'!S134="",0,'mini - salto 3'!S134)</f>
        <v>0</v>
      </c>
      <c r="AB127" s="161">
        <f>IF('mini - salto 3'!AA134="",0,'mini - salto 3'!AA134)</f>
        <v>0</v>
      </c>
      <c r="AC127" s="305">
        <f t="shared" si="74"/>
        <v>0</v>
      </c>
      <c r="AD127" s="305">
        <f t="shared" si="85"/>
        <v>0</v>
      </c>
      <c r="AE127" s="161">
        <f>IF(tapete!S134="",0,tapete!S134)</f>
        <v>0</v>
      </c>
      <c r="AF127" s="161">
        <f>IF(tapete!T134="",0,tapete!T134)</f>
        <v>0</v>
      </c>
      <c r="AG127" s="161" t="str">
        <f>IFERROR((IF(B127=0,"",IF(OR(E127="pct",E127="pctn",E127="pctt",E127="pctm"),('mini - salto 1'!AF134+'mini - salto 2'!AF134+'mini - salto 3'!AF134)/3+AB127+T127+X127,""))),0)</f>
        <v/>
      </c>
      <c r="AH127" s="307" t="str">
        <f t="shared" si="86"/>
        <v/>
      </c>
      <c r="AI127" s="468" t="str">
        <f t="shared" si="75"/>
        <v/>
      </c>
      <c r="AJ127" s="469" t="str">
        <f>IFERROR(RANK(AI127,$AI$7:AI127,1),"")</f>
        <v/>
      </c>
      <c r="AK127" s="468" t="str">
        <f t="shared" si="76"/>
        <v/>
      </c>
      <c r="AL127" s="469" t="str">
        <f>IFERROR(RANK(AK127,$AK$7:AK127,1),"")</f>
        <v/>
      </c>
      <c r="AM127" s="307" t="str">
        <f t="shared" si="87"/>
        <v/>
      </c>
      <c r="AN127" s="468" t="str">
        <f t="shared" si="77"/>
        <v/>
      </c>
      <c r="AO127" s="469" t="str">
        <f>IFERROR(RANK(AN127,$AN$7:AN127,1),"")</f>
        <v/>
      </c>
      <c r="AP127" s="468" t="str">
        <f t="shared" si="78"/>
        <v/>
      </c>
      <c r="AQ127" s="469" t="str">
        <f>IFERROR(RANK(AP127,$AP$7:AP127,1),"")</f>
        <v/>
      </c>
      <c r="AR127" s="308" t="str">
        <f t="shared" si="88"/>
        <v/>
      </c>
      <c r="AS127" s="468" t="str">
        <f t="shared" si="79"/>
        <v/>
      </c>
      <c r="AT127" s="469" t="str">
        <f>IFERROR(RANK(AS127,$AS$7:AS127,1),"")</f>
        <v/>
      </c>
      <c r="AU127" s="468" t="str">
        <f t="shared" si="80"/>
        <v/>
      </c>
      <c r="AV127" s="469" t="str">
        <f>IFERROR(RANK(AU127,$AU$7:AU127,1),"")</f>
        <v/>
      </c>
      <c r="AZ127" s="303">
        <f t="shared" si="90"/>
        <v>0</v>
      </c>
      <c r="BA127" s="306">
        <f t="shared" si="91"/>
        <v>0</v>
      </c>
      <c r="BB127" s="117">
        <f t="shared" si="92"/>
        <v>0</v>
      </c>
      <c r="BD127" s="117"/>
      <c r="BE127" s="117"/>
      <c r="BF127" s="117"/>
      <c r="BH127" s="162"/>
      <c r="BI127" s="162"/>
      <c r="BJ127" s="162"/>
      <c r="BK127" s="162"/>
      <c r="BL127" s="163"/>
      <c r="BM127" s="163"/>
      <c r="BN127" s="163"/>
      <c r="BO127" s="163"/>
      <c r="BP127" s="163"/>
      <c r="BQ127" s="163"/>
    </row>
    <row r="128" spans="1:71" ht="27" customHeight="1" x14ac:dyDescent="0.3">
      <c r="A128" s="160">
        <f>'ordem de passagem'!C131</f>
        <v>0</v>
      </c>
      <c r="B128" s="160">
        <f>'ordem de passagem'!D131</f>
        <v>0</v>
      </c>
      <c r="C128" s="160">
        <f>'ordem de passagem'!E131</f>
        <v>0</v>
      </c>
      <c r="D128" s="160">
        <f>'ordem de passagem'!F131</f>
        <v>0</v>
      </c>
      <c r="E128" s="160">
        <f>'ordem de passagem'!H131</f>
        <v>0</v>
      </c>
      <c r="F128" s="160" t="str">
        <f t="shared" si="82"/>
        <v/>
      </c>
      <c r="G128" s="160" t="str">
        <f t="shared" si="69"/>
        <v/>
      </c>
      <c r="H128" s="160" t="str">
        <f t="shared" si="70"/>
        <v/>
      </c>
      <c r="I128" s="160" t="str">
        <f t="shared" si="71"/>
        <v/>
      </c>
      <c r="J128" s="160">
        <f>'ordem de passagem'!G131</f>
        <v>0</v>
      </c>
      <c r="K128" s="160">
        <f>'ordem de passagem'!I131</f>
        <v>0</v>
      </c>
      <c r="L128" s="161">
        <f>IF('mini - salto 1'!AD135="",0,'mini - salto 1'!AD135)</f>
        <v>0</v>
      </c>
      <c r="M128" s="161">
        <f>IF('mini - salto 2'!AD135="",0,'mini - salto 2'!AD135)</f>
        <v>0</v>
      </c>
      <c r="N128" s="161">
        <f>IF('mini - salto 3'!AD135="",0,'mini - salto 3'!AD135)</f>
        <v>0</v>
      </c>
      <c r="O128" s="161">
        <f>IF(tapete!X135="",0,tapete!X135)</f>
        <v>0</v>
      </c>
      <c r="P128" s="161">
        <f t="shared" si="95"/>
        <v>0</v>
      </c>
      <c r="Q128" s="161">
        <f t="shared" si="49"/>
        <v>0</v>
      </c>
      <c r="R128" s="161"/>
      <c r="S128" s="161">
        <f>IF('mini - salto 1'!S135="",0,'mini - salto 1'!S135)</f>
        <v>0</v>
      </c>
      <c r="T128" s="161">
        <f>IF('mini - salto 1'!AA135="",0,'mini - salto 1'!AA135)</f>
        <v>0</v>
      </c>
      <c r="U128" s="161">
        <f t="shared" si="72"/>
        <v>0</v>
      </c>
      <c r="V128" s="161">
        <f t="shared" si="83"/>
        <v>0</v>
      </c>
      <c r="W128" s="294">
        <f>IF('mini - salto 2'!S135="",0,'mini - salto 2'!S135)</f>
        <v>0</v>
      </c>
      <c r="X128" s="161">
        <f>IF('mini - salto 2'!AA135="",0,'mini - salto 2'!AA135)</f>
        <v>0</v>
      </c>
      <c r="Y128" s="161">
        <f t="shared" si="73"/>
        <v>0</v>
      </c>
      <c r="Z128" s="161">
        <f t="shared" si="84"/>
        <v>0</v>
      </c>
      <c r="AA128" s="161">
        <f>IF('mini - salto 3'!S135="",0,'mini - salto 3'!S135)</f>
        <v>0</v>
      </c>
      <c r="AB128" s="161">
        <f>IF('mini - salto 3'!AA135="",0,'mini - salto 3'!AA135)</f>
        <v>0</v>
      </c>
      <c r="AC128" s="305">
        <f t="shared" si="74"/>
        <v>0</v>
      </c>
      <c r="AD128" s="305">
        <f t="shared" si="85"/>
        <v>0</v>
      </c>
      <c r="AE128" s="161">
        <f>IF(tapete!S135="",0,tapete!S135)</f>
        <v>0</v>
      </c>
      <c r="AF128" s="161">
        <f>IF(tapete!T135="",0,tapete!T135)</f>
        <v>0</v>
      </c>
      <c r="AG128" s="161" t="str">
        <f>IFERROR((IF(B128=0,"",IF(OR(E128="pct",E128="pctn",E128="pctt",E128="pctm"),('mini - salto 1'!AF135+'mini - salto 2'!AF135+'mini - salto 3'!AF135)/3+AB128+T128+X128,""))),0)</f>
        <v/>
      </c>
      <c r="AH128" s="307" t="str">
        <f t="shared" si="86"/>
        <v/>
      </c>
      <c r="AI128" s="468" t="str">
        <f t="shared" si="75"/>
        <v/>
      </c>
      <c r="AJ128" s="469" t="str">
        <f>IFERROR(RANK(AI128,$AI$7:AI128,1),"")</f>
        <v/>
      </c>
      <c r="AK128" s="468" t="str">
        <f t="shared" si="76"/>
        <v/>
      </c>
      <c r="AL128" s="469" t="str">
        <f>IFERROR(RANK(AK128,$AK$7:AK128,1),"")</f>
        <v/>
      </c>
      <c r="AM128" s="307" t="str">
        <f t="shared" si="87"/>
        <v/>
      </c>
      <c r="AN128" s="468" t="str">
        <f t="shared" si="77"/>
        <v/>
      </c>
      <c r="AO128" s="469" t="str">
        <f>IFERROR(RANK(AN128,$AN$7:AN128,1),"")</f>
        <v/>
      </c>
      <c r="AP128" s="468" t="str">
        <f t="shared" si="78"/>
        <v/>
      </c>
      <c r="AQ128" s="469" t="str">
        <f>IFERROR(RANK(AP128,$AP$7:AP128,1),"")</f>
        <v/>
      </c>
      <c r="AR128" s="308" t="str">
        <f t="shared" si="88"/>
        <v/>
      </c>
      <c r="AS128" s="468" t="str">
        <f t="shared" si="79"/>
        <v/>
      </c>
      <c r="AT128" s="469" t="str">
        <f>IFERROR(RANK(AS128,$AS$7:AS128,1),"")</f>
        <v/>
      </c>
      <c r="AU128" s="468" t="str">
        <f t="shared" si="80"/>
        <v/>
      </c>
      <c r="AV128" s="469" t="str">
        <f>IFERROR(RANK(AU128,$AU$7:AU128,1),"")</f>
        <v/>
      </c>
      <c r="AZ128" s="303">
        <f t="shared" si="90"/>
        <v>0</v>
      </c>
      <c r="BA128" s="306">
        <f t="shared" si="91"/>
        <v>0</v>
      </c>
      <c r="BB128" s="117">
        <f t="shared" si="92"/>
        <v>0</v>
      </c>
      <c r="BD128" s="117"/>
      <c r="BE128" s="117"/>
      <c r="BF128" s="117"/>
      <c r="BH128" s="162"/>
      <c r="BI128" s="162"/>
      <c r="BJ128" s="162"/>
      <c r="BK128" s="162"/>
      <c r="BL128" s="163"/>
      <c r="BM128" s="163"/>
      <c r="BN128" s="163"/>
      <c r="BO128" s="163"/>
      <c r="BP128" s="163"/>
      <c r="BQ128" s="163"/>
    </row>
    <row r="129" spans="1:69" ht="27" customHeight="1" x14ac:dyDescent="0.3">
      <c r="A129" s="160">
        <f>'ordem de passagem'!C132</f>
        <v>0</v>
      </c>
      <c r="B129" s="160">
        <f>'ordem de passagem'!D132</f>
        <v>0</v>
      </c>
      <c r="C129" s="160">
        <f>'ordem de passagem'!E132</f>
        <v>0</v>
      </c>
      <c r="D129" s="160">
        <f>'ordem de passagem'!F132</f>
        <v>0</v>
      </c>
      <c r="E129" s="160">
        <f>'ordem de passagem'!H132</f>
        <v>0</v>
      </c>
      <c r="F129" s="160" t="str">
        <f t="shared" si="82"/>
        <v/>
      </c>
      <c r="G129" s="160" t="str">
        <f t="shared" si="69"/>
        <v/>
      </c>
      <c r="H129" s="160" t="str">
        <f t="shared" si="70"/>
        <v/>
      </c>
      <c r="I129" s="160" t="str">
        <f t="shared" si="71"/>
        <v/>
      </c>
      <c r="J129" s="160">
        <f>'ordem de passagem'!G132</f>
        <v>0</v>
      </c>
      <c r="K129" s="160">
        <f>'ordem de passagem'!I132</f>
        <v>0</v>
      </c>
      <c r="L129" s="161">
        <f>IF('mini - salto 1'!AD136="",0,'mini - salto 1'!AD136)</f>
        <v>0</v>
      </c>
      <c r="M129" s="161">
        <f>IF('mini - salto 2'!AD136="",0,'mini - salto 2'!AD136)</f>
        <v>0</v>
      </c>
      <c r="N129" s="161">
        <f>IF('mini - salto 3'!AD136="",0,'mini - salto 3'!AD136)</f>
        <v>0</v>
      </c>
      <c r="O129" s="161">
        <f>IF(tapete!X136="",0,tapete!X136)</f>
        <v>0</v>
      </c>
      <c r="P129" s="161">
        <f t="shared" si="95"/>
        <v>0</v>
      </c>
      <c r="Q129" s="161">
        <f t="shared" si="49"/>
        <v>0</v>
      </c>
      <c r="R129" s="161"/>
      <c r="S129" s="161">
        <f>IF('mini - salto 1'!S136="",0,'mini - salto 1'!S136)</f>
        <v>0</v>
      </c>
      <c r="T129" s="161">
        <f>IF('mini - salto 1'!AA136="",0,'mini - salto 1'!AA136)</f>
        <v>0</v>
      </c>
      <c r="U129" s="161">
        <f t="shared" si="72"/>
        <v>0</v>
      </c>
      <c r="V129" s="161">
        <f t="shared" si="83"/>
        <v>0</v>
      </c>
      <c r="W129" s="294">
        <f>IF('mini - salto 2'!S136="",0,'mini - salto 2'!S136)</f>
        <v>0</v>
      </c>
      <c r="X129" s="161">
        <f>IF('mini - salto 2'!AA136="",0,'mini - salto 2'!AA136)</f>
        <v>0</v>
      </c>
      <c r="Y129" s="161">
        <f t="shared" si="73"/>
        <v>0</v>
      </c>
      <c r="Z129" s="161">
        <f t="shared" si="84"/>
        <v>0</v>
      </c>
      <c r="AA129" s="161">
        <f>IF('mini - salto 3'!S136="",0,'mini - salto 3'!S136)</f>
        <v>0</v>
      </c>
      <c r="AB129" s="161">
        <f>IF('mini - salto 3'!AA136="",0,'mini - salto 3'!AA136)</f>
        <v>0</v>
      </c>
      <c r="AC129" s="305">
        <f t="shared" si="74"/>
        <v>0</v>
      </c>
      <c r="AD129" s="305">
        <f t="shared" si="85"/>
        <v>0</v>
      </c>
      <c r="AE129" s="161">
        <f>IF(tapete!S136="",0,tapete!S136)</f>
        <v>0</v>
      </c>
      <c r="AF129" s="161">
        <f>IF(tapete!T136="",0,tapete!T136)</f>
        <v>0</v>
      </c>
      <c r="AG129" s="161" t="str">
        <f>IFERROR((IF(B129=0,"",IF(OR(E129="pct",E129="pctn",E129="pctt",E129="pctm"),('mini - salto 1'!AF136+'mini - salto 2'!AF136+'mini - salto 3'!AF136)/3+AB129+T129+X129,""))),0)</f>
        <v/>
      </c>
      <c r="AH129" s="307" t="str">
        <f t="shared" si="86"/>
        <v/>
      </c>
      <c r="AI129" s="468" t="str">
        <f t="shared" si="75"/>
        <v/>
      </c>
      <c r="AJ129" s="469" t="str">
        <f>IFERROR(RANK(AI129,$AI$7:AI129,1),"")</f>
        <v/>
      </c>
      <c r="AK129" s="468" t="str">
        <f t="shared" si="76"/>
        <v/>
      </c>
      <c r="AL129" s="469" t="str">
        <f>IFERROR(RANK(AK129,$AK$7:AK129,1),"")</f>
        <v/>
      </c>
      <c r="AM129" s="307" t="str">
        <f t="shared" si="87"/>
        <v/>
      </c>
      <c r="AN129" s="468" t="str">
        <f t="shared" si="77"/>
        <v/>
      </c>
      <c r="AO129" s="469" t="str">
        <f>IFERROR(RANK(AN129,$AN$7:AN129,1),"")</f>
        <v/>
      </c>
      <c r="AP129" s="468" t="str">
        <f t="shared" si="78"/>
        <v/>
      </c>
      <c r="AQ129" s="469" t="str">
        <f>IFERROR(RANK(AP129,$AP$7:AP129,1),"")</f>
        <v/>
      </c>
      <c r="AR129" s="308" t="str">
        <f t="shared" si="88"/>
        <v/>
      </c>
      <c r="AS129" s="468" t="str">
        <f t="shared" si="79"/>
        <v/>
      </c>
      <c r="AT129" s="469" t="str">
        <f>IFERROR(RANK(AS129,$AS$7:AS129,1),"")</f>
        <v/>
      </c>
      <c r="AU129" s="468" t="str">
        <f t="shared" si="80"/>
        <v/>
      </c>
      <c r="AV129" s="469" t="str">
        <f>IFERROR(RANK(AU129,$AU$7:AU129,1),"")</f>
        <v/>
      </c>
      <c r="AZ129" s="303">
        <f t="shared" si="90"/>
        <v>0</v>
      </c>
      <c r="BA129" s="306">
        <f t="shared" si="91"/>
        <v>0</v>
      </c>
      <c r="BB129" s="117">
        <f t="shared" si="92"/>
        <v>0</v>
      </c>
      <c r="BD129" s="117"/>
      <c r="BE129" s="117"/>
      <c r="BF129" s="117"/>
      <c r="BH129" s="162"/>
      <c r="BI129" s="162"/>
      <c r="BJ129" s="162"/>
      <c r="BK129" s="162"/>
      <c r="BL129" s="163"/>
      <c r="BM129" s="163"/>
      <c r="BN129" s="163"/>
      <c r="BO129" s="163"/>
      <c r="BP129" s="163"/>
      <c r="BQ129" s="163"/>
    </row>
    <row r="130" spans="1:69" ht="27" customHeight="1" x14ac:dyDescent="0.3">
      <c r="A130" s="160">
        <f>'ordem de passagem'!C133</f>
        <v>0</v>
      </c>
      <c r="B130" s="160">
        <f>'ordem de passagem'!D133</f>
        <v>0</v>
      </c>
      <c r="C130" s="160">
        <f>'ordem de passagem'!E133</f>
        <v>0</v>
      </c>
      <c r="D130" s="160">
        <f>'ordem de passagem'!F133</f>
        <v>0</v>
      </c>
      <c r="E130" s="160">
        <f>'ordem de passagem'!H133</f>
        <v>0</v>
      </c>
      <c r="F130" s="160" t="str">
        <f t="shared" si="82"/>
        <v/>
      </c>
      <c r="G130" s="160" t="str">
        <f t="shared" si="69"/>
        <v/>
      </c>
      <c r="H130" s="160" t="str">
        <f t="shared" si="70"/>
        <v/>
      </c>
      <c r="I130" s="160" t="str">
        <f t="shared" si="71"/>
        <v/>
      </c>
      <c r="J130" s="160">
        <f>'ordem de passagem'!G133</f>
        <v>0</v>
      </c>
      <c r="K130" s="160">
        <f>'ordem de passagem'!I133</f>
        <v>0</v>
      </c>
      <c r="L130" s="161">
        <f>IF('mini - salto 1'!AD137="",0,'mini - salto 1'!AD137)</f>
        <v>0</v>
      </c>
      <c r="M130" s="161">
        <f>IF('mini - salto 2'!AD137="",0,'mini - salto 2'!AD137)</f>
        <v>0</v>
      </c>
      <c r="N130" s="161">
        <f>IF('mini - salto 3'!AD137="",0,'mini - salto 3'!AD137)</f>
        <v>0</v>
      </c>
      <c r="O130" s="161">
        <f>IF(tapete!X137="",0,tapete!X137)</f>
        <v>0</v>
      </c>
      <c r="P130" s="161">
        <f t="shared" si="95"/>
        <v>0</v>
      </c>
      <c r="Q130" s="161">
        <f t="shared" ref="Q130:Q160" si="96">L130-T130</f>
        <v>0</v>
      </c>
      <c r="R130" s="161"/>
      <c r="S130" s="161">
        <f>IF('mini - salto 1'!S137="",0,'mini - salto 1'!S137)</f>
        <v>0</v>
      </c>
      <c r="T130" s="161">
        <f>IF('mini - salto 1'!AA137="",0,'mini - salto 1'!AA137)</f>
        <v>0</v>
      </c>
      <c r="U130" s="161">
        <f t="shared" si="72"/>
        <v>0</v>
      </c>
      <c r="V130" s="161">
        <f t="shared" si="83"/>
        <v>0</v>
      </c>
      <c r="W130" s="294">
        <f>IF('mini - salto 2'!S137="",0,'mini - salto 2'!S137)</f>
        <v>0</v>
      </c>
      <c r="X130" s="161">
        <f>IF('mini - salto 2'!AA137="",0,'mini - salto 2'!AA137)</f>
        <v>0</v>
      </c>
      <c r="Y130" s="161">
        <f t="shared" si="73"/>
        <v>0</v>
      </c>
      <c r="Z130" s="161">
        <f t="shared" si="84"/>
        <v>0</v>
      </c>
      <c r="AA130" s="161">
        <f>IF('mini - salto 3'!S137="",0,'mini - salto 3'!S137)</f>
        <v>0</v>
      </c>
      <c r="AB130" s="161">
        <f>IF('mini - salto 3'!AA137="",0,'mini - salto 3'!AA137)</f>
        <v>0</v>
      </c>
      <c r="AC130" s="305">
        <f t="shared" si="74"/>
        <v>0</v>
      </c>
      <c r="AD130" s="305">
        <f t="shared" si="85"/>
        <v>0</v>
      </c>
      <c r="AE130" s="161">
        <f>IF(tapete!S137="",0,tapete!S137)</f>
        <v>0</v>
      </c>
      <c r="AF130" s="161">
        <f>IF(tapete!T137="",0,tapete!T137)</f>
        <v>0</v>
      </c>
      <c r="AG130" s="161" t="str">
        <f>IFERROR((IF(B130=0,"",IF(OR(E130="pct",E130="pctn",E130="pctt",E130="pctm"),('mini - salto 1'!AF137+'mini - salto 2'!AF137+'mini - salto 3'!AF137)/3+AB130+T130+X130,""))),0)</f>
        <v/>
      </c>
      <c r="AH130" s="307" t="str">
        <f t="shared" si="86"/>
        <v/>
      </c>
      <c r="AI130" s="468" t="str">
        <f t="shared" si="75"/>
        <v/>
      </c>
      <c r="AJ130" s="469" t="str">
        <f>IFERROR(RANK(AI130,$AI$7:AI130,1),"")</f>
        <v/>
      </c>
      <c r="AK130" s="468" t="str">
        <f t="shared" si="76"/>
        <v/>
      </c>
      <c r="AL130" s="469" t="str">
        <f>IFERROR(RANK(AK130,$AK$7:AK130,1),"")</f>
        <v/>
      </c>
      <c r="AM130" s="307" t="str">
        <f t="shared" si="87"/>
        <v/>
      </c>
      <c r="AN130" s="468" t="str">
        <f t="shared" si="77"/>
        <v/>
      </c>
      <c r="AO130" s="469" t="str">
        <f>IFERROR(RANK(AN130,$AN$7:AN130,1),"")</f>
        <v/>
      </c>
      <c r="AP130" s="468" t="str">
        <f t="shared" si="78"/>
        <v/>
      </c>
      <c r="AQ130" s="469" t="str">
        <f>IFERROR(RANK(AP130,$AP$7:AP130,1),"")</f>
        <v/>
      </c>
      <c r="AR130" s="308" t="str">
        <f t="shared" si="88"/>
        <v/>
      </c>
      <c r="AS130" s="468" t="str">
        <f t="shared" si="79"/>
        <v/>
      </c>
      <c r="AT130" s="469" t="str">
        <f>IFERROR(RANK(AS130,$AS$7:AS130,1),"")</f>
        <v/>
      </c>
      <c r="AU130" s="468" t="str">
        <f t="shared" si="80"/>
        <v/>
      </c>
      <c r="AV130" s="469" t="str">
        <f>IFERROR(RANK(AU130,$AU$7:AU130,1),"")</f>
        <v/>
      </c>
      <c r="AZ130" s="303">
        <f t="shared" si="90"/>
        <v>0</v>
      </c>
      <c r="BA130" s="306">
        <f t="shared" si="91"/>
        <v>0</v>
      </c>
      <c r="BB130" s="117">
        <f t="shared" si="92"/>
        <v>0</v>
      </c>
      <c r="BD130" s="117"/>
      <c r="BE130" s="117"/>
      <c r="BF130" s="117"/>
      <c r="BH130" s="162"/>
      <c r="BI130" s="162"/>
      <c r="BJ130" s="162"/>
      <c r="BK130" s="162"/>
      <c r="BL130" s="163"/>
      <c r="BM130" s="163"/>
      <c r="BN130" s="163"/>
      <c r="BO130" s="163"/>
      <c r="BP130" s="163"/>
      <c r="BQ130" s="163"/>
    </row>
    <row r="131" spans="1:69" ht="27" customHeight="1" x14ac:dyDescent="0.3">
      <c r="A131" s="160">
        <f>'ordem de passagem'!C134</f>
        <v>0</v>
      </c>
      <c r="B131" s="160">
        <f>'ordem de passagem'!D134</f>
        <v>0</v>
      </c>
      <c r="C131" s="160">
        <f>'ordem de passagem'!E134</f>
        <v>0</v>
      </c>
      <c r="D131" s="160">
        <f>'ordem de passagem'!F134</f>
        <v>0</v>
      </c>
      <c r="E131" s="160">
        <f>'ordem de passagem'!H134</f>
        <v>0</v>
      </c>
      <c r="F131" s="160" t="str">
        <f t="shared" si="82"/>
        <v/>
      </c>
      <c r="G131" s="160" t="str">
        <f t="shared" si="69"/>
        <v/>
      </c>
      <c r="H131" s="160" t="str">
        <f t="shared" si="70"/>
        <v/>
      </c>
      <c r="I131" s="160" t="str">
        <f t="shared" si="71"/>
        <v/>
      </c>
      <c r="J131" s="160">
        <f>'ordem de passagem'!G134</f>
        <v>0</v>
      </c>
      <c r="K131" s="160">
        <f>'ordem de passagem'!I134</f>
        <v>0</v>
      </c>
      <c r="L131" s="161">
        <f>IF('mini - salto 1'!AD138="",0,'mini - salto 1'!AD138)</f>
        <v>0</v>
      </c>
      <c r="M131" s="161">
        <f>IF('mini - salto 2'!AD138="",0,'mini - salto 2'!AD138)</f>
        <v>0</v>
      </c>
      <c r="N131" s="161">
        <f>IF('mini - salto 3'!AD138="",0,'mini - salto 3'!AD138)</f>
        <v>0</v>
      </c>
      <c r="O131" s="161">
        <f>IF(tapete!X138="",0,tapete!X138)</f>
        <v>0</v>
      </c>
      <c r="P131" s="161">
        <f t="shared" si="95"/>
        <v>0</v>
      </c>
      <c r="Q131" s="161">
        <f t="shared" si="96"/>
        <v>0</v>
      </c>
      <c r="R131" s="161"/>
      <c r="S131" s="161">
        <f>IF('mini - salto 1'!S138="",0,'mini - salto 1'!S138)</f>
        <v>0</v>
      </c>
      <c r="T131" s="161">
        <f>IF('mini - salto 1'!AA138="",0,'mini - salto 1'!AA138)</f>
        <v>0</v>
      </c>
      <c r="U131" s="161">
        <f t="shared" si="72"/>
        <v>0</v>
      </c>
      <c r="V131" s="161">
        <f t="shared" si="83"/>
        <v>0</v>
      </c>
      <c r="W131" s="294">
        <f>IF('mini - salto 2'!S138="",0,'mini - salto 2'!S138)</f>
        <v>0</v>
      </c>
      <c r="X131" s="161">
        <f>IF('mini - salto 2'!AA138="",0,'mini - salto 2'!AA138)</f>
        <v>0</v>
      </c>
      <c r="Y131" s="161">
        <f t="shared" si="73"/>
        <v>0</v>
      </c>
      <c r="Z131" s="161">
        <f t="shared" si="84"/>
        <v>0</v>
      </c>
      <c r="AA131" s="161">
        <f>IF('mini - salto 3'!S138="",0,'mini - salto 3'!S138)</f>
        <v>0</v>
      </c>
      <c r="AB131" s="161">
        <f>IF('mini - salto 3'!AA138="",0,'mini - salto 3'!AA138)</f>
        <v>0</v>
      </c>
      <c r="AC131" s="305">
        <f t="shared" si="74"/>
        <v>0</v>
      </c>
      <c r="AD131" s="305">
        <f t="shared" si="85"/>
        <v>0</v>
      </c>
      <c r="AE131" s="161">
        <f>IF(tapete!S138="",0,tapete!S138)</f>
        <v>0</v>
      </c>
      <c r="AF131" s="161">
        <f>IF(tapete!T138="",0,tapete!T138)</f>
        <v>0</v>
      </c>
      <c r="AG131" s="161" t="str">
        <f>IFERROR((IF(B131=0,"",IF(OR(E131="pct",E131="pctn",E131="pctt",E131="pctm"),('mini - salto 1'!AF138+'mini - salto 2'!AF138+'mini - salto 3'!AF138)/3+AB131+T131+X131,""))),0)</f>
        <v/>
      </c>
      <c r="AH131" s="307" t="str">
        <f t="shared" si="86"/>
        <v/>
      </c>
      <c r="AI131" s="468" t="str">
        <f t="shared" si="75"/>
        <v/>
      </c>
      <c r="AJ131" s="469" t="str">
        <f>IFERROR(RANK(AI131,$AI$7:AI131,1),"")</f>
        <v/>
      </c>
      <c r="AK131" s="468" t="str">
        <f t="shared" si="76"/>
        <v/>
      </c>
      <c r="AL131" s="469" t="str">
        <f>IFERROR(RANK(AK131,$AK$7:AK131,1),"")</f>
        <v/>
      </c>
      <c r="AM131" s="307" t="str">
        <f t="shared" si="87"/>
        <v/>
      </c>
      <c r="AN131" s="468" t="str">
        <f t="shared" si="77"/>
        <v/>
      </c>
      <c r="AO131" s="469" t="str">
        <f>IFERROR(RANK(AN131,$AN$7:AN131,1),"")</f>
        <v/>
      </c>
      <c r="AP131" s="468" t="str">
        <f t="shared" si="78"/>
        <v/>
      </c>
      <c r="AQ131" s="469" t="str">
        <f>IFERROR(RANK(AP131,$AP$7:AP131,1),"")</f>
        <v/>
      </c>
      <c r="AR131" s="308" t="str">
        <f t="shared" si="88"/>
        <v/>
      </c>
      <c r="AS131" s="468" t="str">
        <f t="shared" si="79"/>
        <v/>
      </c>
      <c r="AT131" s="469" t="str">
        <f>IFERROR(RANK(AS131,$AS$7:AS131,1),"")</f>
        <v/>
      </c>
      <c r="AU131" s="468" t="str">
        <f t="shared" si="80"/>
        <v/>
      </c>
      <c r="AV131" s="469" t="str">
        <f>IFERROR(RANK(AU131,$AU$7:AU131,1),"")</f>
        <v/>
      </c>
      <c r="AZ131" s="303">
        <f t="shared" si="90"/>
        <v>0</v>
      </c>
      <c r="BA131" s="306">
        <f t="shared" si="91"/>
        <v>0</v>
      </c>
      <c r="BB131" s="117">
        <f t="shared" si="92"/>
        <v>0</v>
      </c>
      <c r="BD131" s="117"/>
      <c r="BE131" s="117"/>
      <c r="BF131" s="117"/>
      <c r="BH131" s="162"/>
      <c r="BI131" s="162"/>
      <c r="BJ131" s="162"/>
      <c r="BK131" s="162"/>
      <c r="BL131" s="163"/>
      <c r="BM131" s="163"/>
      <c r="BN131" s="163"/>
      <c r="BO131" s="163"/>
      <c r="BP131" s="163"/>
      <c r="BQ131" s="163"/>
    </row>
    <row r="132" spans="1:69" ht="27" customHeight="1" x14ac:dyDescent="0.3">
      <c r="A132" s="160">
        <f>'ordem de passagem'!C135</f>
        <v>0</v>
      </c>
      <c r="B132" s="160">
        <f>'ordem de passagem'!D135</f>
        <v>0</v>
      </c>
      <c r="C132" s="160">
        <f>'ordem de passagem'!E135</f>
        <v>0</v>
      </c>
      <c r="D132" s="160">
        <f>'ordem de passagem'!F135</f>
        <v>0</v>
      </c>
      <c r="E132" s="160">
        <f>'ordem de passagem'!H135</f>
        <v>0</v>
      </c>
      <c r="F132" s="160" t="str">
        <f t="shared" si="82"/>
        <v/>
      </c>
      <c r="G132" s="160" t="str">
        <f t="shared" si="69"/>
        <v/>
      </c>
      <c r="H132" s="160" t="str">
        <f t="shared" si="70"/>
        <v/>
      </c>
      <c r="I132" s="160" t="str">
        <f t="shared" si="71"/>
        <v/>
      </c>
      <c r="J132" s="160">
        <f>'ordem de passagem'!G135</f>
        <v>0</v>
      </c>
      <c r="K132" s="160">
        <f>'ordem de passagem'!I135</f>
        <v>0</v>
      </c>
      <c r="L132" s="161">
        <f>IF('mini - salto 1'!AD139="",0,'mini - salto 1'!AD139)</f>
        <v>0</v>
      </c>
      <c r="M132" s="161">
        <f>IF('mini - salto 2'!AD139="",0,'mini - salto 2'!AD139)</f>
        <v>0</v>
      </c>
      <c r="N132" s="161">
        <f>IF('mini - salto 3'!AD139="",0,'mini - salto 3'!AD139)</f>
        <v>0</v>
      </c>
      <c r="O132" s="161">
        <f>IF(tapete!X139="",0,tapete!X139)</f>
        <v>0</v>
      </c>
      <c r="P132" s="161">
        <f t="shared" si="95"/>
        <v>0</v>
      </c>
      <c r="Q132" s="161">
        <f t="shared" si="96"/>
        <v>0</v>
      </c>
      <c r="R132" s="161"/>
      <c r="S132" s="161">
        <f>IF('mini - salto 1'!S139="",0,'mini - salto 1'!S139)</f>
        <v>0</v>
      </c>
      <c r="T132" s="161">
        <f>IF('mini - salto 1'!AA139="",0,'mini - salto 1'!AA139)</f>
        <v>0</v>
      </c>
      <c r="U132" s="161">
        <f t="shared" si="72"/>
        <v>0</v>
      </c>
      <c r="V132" s="161">
        <f t="shared" si="83"/>
        <v>0</v>
      </c>
      <c r="W132" s="294">
        <f>IF('mini - salto 2'!S139="",0,'mini - salto 2'!S139)</f>
        <v>0</v>
      </c>
      <c r="X132" s="161">
        <f>IF('mini - salto 2'!AA139="",0,'mini - salto 2'!AA139)</f>
        <v>0</v>
      </c>
      <c r="Y132" s="161">
        <f t="shared" si="73"/>
        <v>0</v>
      </c>
      <c r="Z132" s="161">
        <f t="shared" si="84"/>
        <v>0</v>
      </c>
      <c r="AA132" s="161">
        <f>IF('mini - salto 3'!S139="",0,'mini - salto 3'!S139)</f>
        <v>0</v>
      </c>
      <c r="AB132" s="161">
        <f>IF('mini - salto 3'!AA139="",0,'mini - salto 3'!AA139)</f>
        <v>0</v>
      </c>
      <c r="AC132" s="305">
        <f t="shared" si="74"/>
        <v>0</v>
      </c>
      <c r="AD132" s="305">
        <f t="shared" si="85"/>
        <v>0</v>
      </c>
      <c r="AE132" s="161">
        <f>IF(tapete!S139="",0,tapete!S139)</f>
        <v>0</v>
      </c>
      <c r="AF132" s="161">
        <f>IF(tapete!T139="",0,tapete!T139)</f>
        <v>0</v>
      </c>
      <c r="AG132" s="161" t="str">
        <f>IFERROR((IF(B132=0,"",IF(OR(E132="pct",E132="pctn",E132="pctt",E132="pctm"),('mini - salto 1'!AF139+'mini - salto 2'!AF139+'mini - salto 3'!AF139)/3+AB132+T132+X132,""))),0)</f>
        <v/>
      </c>
      <c r="AH132" s="307" t="str">
        <f t="shared" si="86"/>
        <v/>
      </c>
      <c r="AI132" s="468" t="str">
        <f t="shared" si="75"/>
        <v/>
      </c>
      <c r="AJ132" s="469" t="str">
        <f>IFERROR(RANK(AI132,$AI$7:AI132,1),"")</f>
        <v/>
      </c>
      <c r="AK132" s="468" t="str">
        <f t="shared" si="76"/>
        <v/>
      </c>
      <c r="AL132" s="469" t="str">
        <f>IFERROR(RANK(AK132,$AK$7:AK132,1),"")</f>
        <v/>
      </c>
      <c r="AM132" s="307" t="str">
        <f t="shared" si="87"/>
        <v/>
      </c>
      <c r="AN132" s="468" t="str">
        <f t="shared" si="77"/>
        <v/>
      </c>
      <c r="AO132" s="469" t="str">
        <f>IFERROR(RANK(AN132,$AN$7:AN132,1),"")</f>
        <v/>
      </c>
      <c r="AP132" s="468" t="str">
        <f t="shared" si="78"/>
        <v/>
      </c>
      <c r="AQ132" s="469" t="str">
        <f>IFERROR(RANK(AP132,$AP$7:AP132,1),"")</f>
        <v/>
      </c>
      <c r="AR132" s="308" t="str">
        <f t="shared" si="88"/>
        <v/>
      </c>
      <c r="AS132" s="468" t="str">
        <f t="shared" si="79"/>
        <v/>
      </c>
      <c r="AT132" s="469" t="str">
        <f>IFERROR(RANK(AS132,$AS$7:AS132,1),"")</f>
        <v/>
      </c>
      <c r="AU132" s="468" t="str">
        <f t="shared" si="80"/>
        <v/>
      </c>
      <c r="AV132" s="469" t="str">
        <f>IFERROR(RANK(AU132,$AU$7:AU132,1),"")</f>
        <v/>
      </c>
      <c r="AZ132" s="303">
        <f t="shared" si="90"/>
        <v>0</v>
      </c>
      <c r="BA132" s="306">
        <f t="shared" si="91"/>
        <v>0</v>
      </c>
      <c r="BB132" s="117">
        <f t="shared" si="92"/>
        <v>0</v>
      </c>
      <c r="BD132" s="117"/>
      <c r="BE132" s="117"/>
      <c r="BF132" s="117"/>
      <c r="BH132" s="162"/>
      <c r="BI132" s="162"/>
      <c r="BJ132" s="162"/>
      <c r="BK132" s="162"/>
      <c r="BL132" s="163"/>
      <c r="BM132" s="163"/>
      <c r="BN132" s="163"/>
      <c r="BO132" s="163"/>
      <c r="BP132" s="163"/>
      <c r="BQ132" s="163"/>
    </row>
    <row r="133" spans="1:69" ht="27" customHeight="1" x14ac:dyDescent="0.3">
      <c r="A133" s="160">
        <f>'ordem de passagem'!C136</f>
        <v>0</v>
      </c>
      <c r="B133" s="160">
        <f>'ordem de passagem'!D136</f>
        <v>0</v>
      </c>
      <c r="C133" s="160">
        <f>'ordem de passagem'!E136</f>
        <v>0</v>
      </c>
      <c r="D133" s="160">
        <f>'ordem de passagem'!F136</f>
        <v>0</v>
      </c>
      <c r="E133" s="160">
        <f>'ordem de passagem'!H136</f>
        <v>0</v>
      </c>
      <c r="F133" s="160" t="str">
        <f t="shared" si="82"/>
        <v/>
      </c>
      <c r="G133" s="160" t="str">
        <f t="shared" si="69"/>
        <v/>
      </c>
      <c r="H133" s="160" t="str">
        <f t="shared" si="70"/>
        <v/>
      </c>
      <c r="I133" s="160" t="str">
        <f t="shared" si="71"/>
        <v/>
      </c>
      <c r="J133" s="160">
        <f>'ordem de passagem'!G136</f>
        <v>0</v>
      </c>
      <c r="K133" s="160">
        <f>'ordem de passagem'!I136</f>
        <v>0</v>
      </c>
      <c r="L133" s="161">
        <f>IF('mini - salto 1'!AD140="",0,'mini - salto 1'!AD140)</f>
        <v>0</v>
      </c>
      <c r="M133" s="161">
        <f>IF('mini - salto 2'!AD140="",0,'mini - salto 2'!AD140)</f>
        <v>0</v>
      </c>
      <c r="N133" s="161">
        <f>IF('mini - salto 3'!AD140="",0,'mini - salto 3'!AD140)</f>
        <v>0</v>
      </c>
      <c r="O133" s="161">
        <f>IF(tapete!X140="",0,tapete!X140)</f>
        <v>0</v>
      </c>
      <c r="P133" s="161">
        <f t="shared" si="95"/>
        <v>0</v>
      </c>
      <c r="Q133" s="161">
        <f t="shared" si="96"/>
        <v>0</v>
      </c>
      <c r="R133" s="161"/>
      <c r="S133" s="161">
        <f>IF('mini - salto 1'!S140="",0,'mini - salto 1'!S140)</f>
        <v>0</v>
      </c>
      <c r="T133" s="161">
        <f>IF('mini - salto 1'!AA140="",0,'mini - salto 1'!AA140)</f>
        <v>0</v>
      </c>
      <c r="U133" s="161">
        <f t="shared" si="72"/>
        <v>0</v>
      </c>
      <c r="V133" s="161">
        <f t="shared" si="83"/>
        <v>0</v>
      </c>
      <c r="W133" s="294">
        <f>IF('mini - salto 2'!S140="",0,'mini - salto 2'!S140)</f>
        <v>0</v>
      </c>
      <c r="X133" s="161">
        <f>IF('mini - salto 2'!AA140="",0,'mini - salto 2'!AA140)</f>
        <v>0</v>
      </c>
      <c r="Y133" s="161">
        <f t="shared" si="73"/>
        <v>0</v>
      </c>
      <c r="Z133" s="161">
        <f t="shared" si="84"/>
        <v>0</v>
      </c>
      <c r="AA133" s="161">
        <f>IF('mini - salto 3'!S140="",0,'mini - salto 3'!S140)</f>
        <v>0</v>
      </c>
      <c r="AB133" s="161">
        <f>IF('mini - salto 3'!AA140="",0,'mini - salto 3'!AA140)</f>
        <v>0</v>
      </c>
      <c r="AC133" s="305">
        <f t="shared" si="74"/>
        <v>0</v>
      </c>
      <c r="AD133" s="305">
        <f t="shared" si="85"/>
        <v>0</v>
      </c>
      <c r="AE133" s="161">
        <f>IF(tapete!S140="",0,tapete!S140)</f>
        <v>0</v>
      </c>
      <c r="AF133" s="161">
        <f>IF(tapete!T140="",0,tapete!T140)</f>
        <v>0</v>
      </c>
      <c r="AG133" s="161" t="str">
        <f>IFERROR((IF(B133=0,"",IF(OR(E133="pct",E133="pctn",E133="pctt",E133="pctm"),('mini - salto 1'!AF140+'mini - salto 2'!AF140+'mini - salto 3'!AF140)/3+AB133+T133+X133,""))),0)</f>
        <v/>
      </c>
      <c r="AH133" s="307" t="str">
        <f t="shared" si="86"/>
        <v/>
      </c>
      <c r="AI133" s="468" t="str">
        <f t="shared" si="75"/>
        <v/>
      </c>
      <c r="AJ133" s="469" t="str">
        <f>IFERROR(RANK(AI133,$AI$7:AI133,1),"")</f>
        <v/>
      </c>
      <c r="AK133" s="468" t="str">
        <f t="shared" si="76"/>
        <v/>
      </c>
      <c r="AL133" s="469" t="str">
        <f>IFERROR(RANK(AK133,$AK$7:AK133,1),"")</f>
        <v/>
      </c>
      <c r="AM133" s="307" t="str">
        <f t="shared" si="87"/>
        <v/>
      </c>
      <c r="AN133" s="468" t="str">
        <f t="shared" si="77"/>
        <v/>
      </c>
      <c r="AO133" s="469" t="str">
        <f>IFERROR(RANK(AN133,$AN$7:AN133,1),"")</f>
        <v/>
      </c>
      <c r="AP133" s="468" t="str">
        <f t="shared" si="78"/>
        <v/>
      </c>
      <c r="AQ133" s="469" t="str">
        <f>IFERROR(RANK(AP133,$AP$7:AP133,1),"")</f>
        <v/>
      </c>
      <c r="AR133" s="308" t="str">
        <f t="shared" si="88"/>
        <v/>
      </c>
      <c r="AS133" s="468" t="str">
        <f t="shared" si="79"/>
        <v/>
      </c>
      <c r="AT133" s="469" t="str">
        <f>IFERROR(RANK(AS133,$AS$7:AS133,1),"")</f>
        <v/>
      </c>
      <c r="AU133" s="468" t="str">
        <f t="shared" si="80"/>
        <v/>
      </c>
      <c r="AV133" s="469" t="str">
        <f>IFERROR(RANK(AU133,$AU$7:AU133,1),"")</f>
        <v/>
      </c>
      <c r="AZ133" s="303">
        <f t="shared" si="90"/>
        <v>0</v>
      </c>
      <c r="BA133" s="306">
        <f t="shared" si="91"/>
        <v>0</v>
      </c>
      <c r="BB133" s="117">
        <f t="shared" si="92"/>
        <v>0</v>
      </c>
      <c r="BD133" s="117"/>
      <c r="BE133" s="117"/>
      <c r="BF133" s="117"/>
      <c r="BH133" s="162"/>
      <c r="BI133" s="162"/>
      <c r="BJ133" s="162"/>
      <c r="BK133" s="162"/>
      <c r="BL133" s="163"/>
      <c r="BM133" s="163"/>
      <c r="BN133" s="163"/>
      <c r="BO133" s="163"/>
      <c r="BP133" s="163"/>
      <c r="BQ133" s="163"/>
    </row>
    <row r="134" spans="1:69" ht="27" customHeight="1" x14ac:dyDescent="0.3">
      <c r="A134" s="160">
        <f>'ordem de passagem'!C137</f>
        <v>0</v>
      </c>
      <c r="B134" s="160">
        <f>'ordem de passagem'!D137</f>
        <v>0</v>
      </c>
      <c r="C134" s="160">
        <f>'ordem de passagem'!E137</f>
        <v>0</v>
      </c>
      <c r="D134" s="160">
        <f>'ordem de passagem'!F137</f>
        <v>0</v>
      </c>
      <c r="E134" s="160">
        <f>'ordem de passagem'!H137</f>
        <v>0</v>
      </c>
      <c r="F134" s="160" t="str">
        <f t="shared" si="82"/>
        <v/>
      </c>
      <c r="G134" s="160" t="str">
        <f t="shared" si="69"/>
        <v/>
      </c>
      <c r="H134" s="160" t="str">
        <f t="shared" si="70"/>
        <v/>
      </c>
      <c r="I134" s="160" t="str">
        <f t="shared" si="71"/>
        <v/>
      </c>
      <c r="J134" s="160">
        <f>'ordem de passagem'!G137</f>
        <v>0</v>
      </c>
      <c r="K134" s="160">
        <f>'ordem de passagem'!I137</f>
        <v>0</v>
      </c>
      <c r="L134" s="161">
        <f>IF('mini - salto 1'!AD141="",0,'mini - salto 1'!AD141)</f>
        <v>0</v>
      </c>
      <c r="M134" s="161">
        <f>IF('mini - salto 2'!AD141="",0,'mini - salto 2'!AD141)</f>
        <v>0</v>
      </c>
      <c r="N134" s="161">
        <f>IF('mini - salto 3'!AD141="",0,'mini - salto 3'!AD141)</f>
        <v>0</v>
      </c>
      <c r="O134" s="161">
        <f>IF(tapete!X141="",0,tapete!X141)</f>
        <v>0</v>
      </c>
      <c r="P134" s="161">
        <f t="shared" si="95"/>
        <v>0</v>
      </c>
      <c r="Q134" s="161">
        <f t="shared" si="96"/>
        <v>0</v>
      </c>
      <c r="R134" s="161"/>
      <c r="S134" s="161">
        <f>IF('mini - salto 1'!S141="",0,'mini - salto 1'!S141)</f>
        <v>0</v>
      </c>
      <c r="T134" s="161">
        <f>IF('mini - salto 1'!AA141="",0,'mini - salto 1'!AA141)</f>
        <v>0</v>
      </c>
      <c r="U134" s="161">
        <f t="shared" si="72"/>
        <v>0</v>
      </c>
      <c r="V134" s="161">
        <f t="shared" si="83"/>
        <v>0</v>
      </c>
      <c r="W134" s="294">
        <f>IF('mini - salto 2'!S141="",0,'mini - salto 2'!S141)</f>
        <v>0</v>
      </c>
      <c r="X134" s="161">
        <f>IF('mini - salto 2'!AA141="",0,'mini - salto 2'!AA141)</f>
        <v>0</v>
      </c>
      <c r="Y134" s="161">
        <f t="shared" si="73"/>
        <v>0</v>
      </c>
      <c r="Z134" s="161">
        <f t="shared" si="84"/>
        <v>0</v>
      </c>
      <c r="AA134" s="161">
        <f>IF('mini - salto 3'!S141="",0,'mini - salto 3'!S141)</f>
        <v>0</v>
      </c>
      <c r="AB134" s="161">
        <f>IF('mini - salto 3'!AA141="",0,'mini - salto 3'!AA141)</f>
        <v>0</v>
      </c>
      <c r="AC134" s="305">
        <f t="shared" si="74"/>
        <v>0</v>
      </c>
      <c r="AD134" s="305">
        <f t="shared" si="85"/>
        <v>0</v>
      </c>
      <c r="AE134" s="161">
        <f>IF(tapete!S141="",0,tapete!S141)</f>
        <v>0</v>
      </c>
      <c r="AF134" s="161">
        <f>IF(tapete!T141="",0,tapete!T141)</f>
        <v>0</v>
      </c>
      <c r="AG134" s="161" t="str">
        <f>IFERROR((IF(B134=0,"",IF(OR(E134="pct",E134="pctn",E134="pctt",E134="pctm"),('mini - salto 1'!AF141+'mini - salto 2'!AF141+'mini - salto 3'!AF141)/3+AB134+T134+X134,""))),0)</f>
        <v/>
      </c>
      <c r="AH134" s="307" t="str">
        <f t="shared" si="86"/>
        <v/>
      </c>
      <c r="AI134" s="468" t="str">
        <f t="shared" si="75"/>
        <v/>
      </c>
      <c r="AJ134" s="469" t="str">
        <f>IFERROR(RANK(AI134,$AI$7:AI134,1),"")</f>
        <v/>
      </c>
      <c r="AK134" s="468" t="str">
        <f t="shared" si="76"/>
        <v/>
      </c>
      <c r="AL134" s="469" t="str">
        <f>IFERROR(RANK(AK134,$AK$7:AK134,1),"")</f>
        <v/>
      </c>
      <c r="AM134" s="307" t="str">
        <f t="shared" si="87"/>
        <v/>
      </c>
      <c r="AN134" s="468" t="str">
        <f t="shared" si="77"/>
        <v/>
      </c>
      <c r="AO134" s="469" t="str">
        <f>IFERROR(RANK(AN134,$AN$7:AN134,1),"")</f>
        <v/>
      </c>
      <c r="AP134" s="468" t="str">
        <f t="shared" si="78"/>
        <v/>
      </c>
      <c r="AQ134" s="469" t="str">
        <f>IFERROR(RANK(AP134,$AP$7:AP134,1),"")</f>
        <v/>
      </c>
      <c r="AR134" s="308" t="str">
        <f t="shared" si="88"/>
        <v/>
      </c>
      <c r="AS134" s="468" t="str">
        <f t="shared" si="79"/>
        <v/>
      </c>
      <c r="AT134" s="469" t="str">
        <f>IFERROR(RANK(AS134,$AS$7:AS134,1),"")</f>
        <v/>
      </c>
      <c r="AU134" s="468" t="str">
        <f t="shared" si="80"/>
        <v/>
      </c>
      <c r="AV134" s="469" t="str">
        <f>IFERROR(RANK(AU134,$AU$7:AU134,1),"")</f>
        <v/>
      </c>
      <c r="AZ134" s="303">
        <f t="shared" si="90"/>
        <v>0</v>
      </c>
      <c r="BA134" s="306">
        <f t="shared" si="91"/>
        <v>0</v>
      </c>
      <c r="BB134" s="117">
        <f t="shared" si="92"/>
        <v>0</v>
      </c>
      <c r="BD134" s="117"/>
      <c r="BE134" s="117"/>
      <c r="BF134" s="117"/>
      <c r="BH134" s="162"/>
      <c r="BI134" s="162"/>
      <c r="BJ134" s="162"/>
      <c r="BK134" s="162"/>
      <c r="BL134" s="163"/>
      <c r="BM134" s="163"/>
      <c r="BN134" s="163"/>
      <c r="BO134" s="163"/>
      <c r="BP134" s="163"/>
      <c r="BQ134" s="163"/>
    </row>
    <row r="135" spans="1:69" ht="27" customHeight="1" x14ac:dyDescent="0.3">
      <c r="A135" s="160">
        <f>'ordem de passagem'!C138</f>
        <v>0</v>
      </c>
      <c r="B135" s="160">
        <f>'ordem de passagem'!D138</f>
        <v>0</v>
      </c>
      <c r="C135" s="160">
        <f>'ordem de passagem'!E138</f>
        <v>0</v>
      </c>
      <c r="D135" s="160">
        <f>'ordem de passagem'!F138</f>
        <v>0</v>
      </c>
      <c r="E135" s="160">
        <f>'ordem de passagem'!H138</f>
        <v>0</v>
      </c>
      <c r="F135" s="160" t="str">
        <f t="shared" si="82"/>
        <v/>
      </c>
      <c r="G135" s="160" t="str">
        <f t="shared" si="69"/>
        <v/>
      </c>
      <c r="H135" s="160" t="str">
        <f t="shared" si="70"/>
        <v/>
      </c>
      <c r="I135" s="160" t="str">
        <f t="shared" si="71"/>
        <v/>
      </c>
      <c r="J135" s="160">
        <f>'ordem de passagem'!G138</f>
        <v>0</v>
      </c>
      <c r="K135" s="160">
        <f>'ordem de passagem'!I138</f>
        <v>0</v>
      </c>
      <c r="L135" s="161" t="e">
        <f>IF('mini - salto 1'!#REF!="",0,'mini - salto 1'!#REF!)</f>
        <v>#REF!</v>
      </c>
      <c r="M135" s="161" t="e">
        <f>IF('mini - salto 2'!#REF!="",0,'mini - salto 2'!#REF!)</f>
        <v>#REF!</v>
      </c>
      <c r="N135" s="161" t="e">
        <f>IF('mini - salto 3'!#REF!="",0,'mini - salto 3'!#REF!)</f>
        <v>#REF!</v>
      </c>
      <c r="O135" s="161" t="e">
        <f>IF(tapete!#REF!="",0,tapete!#REF!)</f>
        <v>#REF!</v>
      </c>
      <c r="P135" s="161" t="e">
        <f t="shared" si="95"/>
        <v>#REF!</v>
      </c>
      <c r="Q135" s="161" t="e">
        <f t="shared" si="96"/>
        <v>#REF!</v>
      </c>
      <c r="R135" s="161"/>
      <c r="S135" s="161" t="e">
        <f>IF('mini - salto 1'!#REF!="",0,'mini - salto 1'!#REF!)</f>
        <v>#REF!</v>
      </c>
      <c r="T135" s="161" t="e">
        <f>IF('mini - salto 1'!#REF!="",0,'mini - salto 1'!#REF!)</f>
        <v>#REF!</v>
      </c>
      <c r="U135" s="161" t="e">
        <f t="shared" si="72"/>
        <v>#REF!</v>
      </c>
      <c r="V135" s="161" t="e">
        <f t="shared" ref="V135:V160" si="97">M135-X135</f>
        <v>#REF!</v>
      </c>
      <c r="W135" s="294" t="e">
        <f>IF('mini - salto 2'!#REF!="",0,'mini - salto 2'!#REF!)</f>
        <v>#REF!</v>
      </c>
      <c r="X135" s="161" t="e">
        <f>IF('mini - salto 2'!#REF!="",0,'mini - salto 2'!#REF!)</f>
        <v>#REF!</v>
      </c>
      <c r="Y135" s="161" t="e">
        <f t="shared" si="73"/>
        <v>#REF!</v>
      </c>
      <c r="Z135" s="161" t="e">
        <f t="shared" ref="Z135:Z160" si="98">N135-AB135</f>
        <v>#REF!</v>
      </c>
      <c r="AA135" s="161" t="e">
        <f>IF('mini - salto 3'!#REF!="",0,'mini - salto 3'!#REF!)</f>
        <v>#REF!</v>
      </c>
      <c r="AB135" s="161" t="e">
        <f>IF('mini - salto 3'!#REF!="",0,'mini - salto 3'!#REF!)</f>
        <v>#REF!</v>
      </c>
      <c r="AC135" s="305" t="e">
        <f t="shared" si="74"/>
        <v>#REF!</v>
      </c>
      <c r="AD135" s="305" t="e">
        <f t="shared" ref="AD135:AD160" si="99">O135-AF135</f>
        <v>#REF!</v>
      </c>
      <c r="AE135" s="161">
        <f>IF(tapete!S142="",0,tapete!S142)</f>
        <v>0</v>
      </c>
      <c r="AF135" s="161" t="e">
        <f>IF(tapete!#REF!="",0,tapete!#REF!)</f>
        <v>#REF!</v>
      </c>
      <c r="AG135" s="161" t="str">
        <f>IFERROR((IF(B135=0,"",IF(OR(E135="pct",E135="pctn",E135="pctt",E135="pctm"),('mini - salto 1'!AF142+'mini - salto 2'!AF142+'mini - salto 3'!AF142)/3+AB135+T135+X135,""))),0)</f>
        <v/>
      </c>
      <c r="AH135" s="307" t="str">
        <f t="shared" ref="AH135:AH160" si="100">IFERROR((IF(B135=0,"",IF(OR(E135="pct",E135="pctn",E135="pctt",E135="pctm"),AG135+O135+AZ135,""))),0)</f>
        <v/>
      </c>
      <c r="AI135" s="468" t="str">
        <f t="shared" si="75"/>
        <v/>
      </c>
      <c r="AJ135" s="469" t="str">
        <f>IFERROR(RANK(AI135,$AI$7:AI135,1),"")</f>
        <v/>
      </c>
      <c r="AK135" s="468" t="str">
        <f t="shared" si="76"/>
        <v/>
      </c>
      <c r="AL135" s="469" t="str">
        <f>IFERROR(RANK(AK135,$AK$7:AK135,1),"")</f>
        <v/>
      </c>
      <c r="AM135" s="307" t="str">
        <f t="shared" ref="AM135:AM160" si="101">IFERROR((IF(B135=0,"",IF(F135="mini",(L135+M135+N135)+BB135,""))),0)</f>
        <v/>
      </c>
      <c r="AN135" s="468" t="str">
        <f t="shared" si="77"/>
        <v/>
      </c>
      <c r="AO135" s="469" t="str">
        <f>IFERROR(RANK(AN135,$AN$7:AN135,1),"")</f>
        <v/>
      </c>
      <c r="AP135" s="468" t="str">
        <f t="shared" si="78"/>
        <v/>
      </c>
      <c r="AQ135" s="469" t="str">
        <f>IFERROR(RANK(AP135,$AP$7:AP135,1),"")</f>
        <v/>
      </c>
      <c r="AR135" s="308" t="str">
        <f t="shared" ref="AR135:AR160" si="102">IFERROR((IF(B135=0,"",IF(I135="tapete",(O135+BA135),""))),0)</f>
        <v/>
      </c>
      <c r="AS135" s="468" t="str">
        <f t="shared" si="79"/>
        <v/>
      </c>
      <c r="AT135" s="469" t="str">
        <f>IFERROR(RANK(AS135,$AS$7:AS135,1),"")</f>
        <v/>
      </c>
      <c r="AU135" s="468" t="str">
        <f t="shared" si="80"/>
        <v/>
      </c>
      <c r="AV135" s="469" t="str">
        <f>IFERROR(RANK(AU135,$AU$7:AU135,1),"")</f>
        <v/>
      </c>
      <c r="AZ135" s="303" t="e">
        <f t="shared" ref="AZ135:AZ160" si="103">(Q135+V135+Z135+AD135)*0.00001+(Z135+AD135)*0.000001+(V135+AD135)*0.0000001+(Q135+AD135)*0.00000001+A135*0.000000001</f>
        <v>#REF!</v>
      </c>
      <c r="BA135" s="306" t="str">
        <f t="shared" ref="BA135:BA160" si="104">IFERROR((AD135*0.00001-AE135*0.0001+A135*0.0000000001),"")</f>
        <v/>
      </c>
      <c r="BB135" s="117" t="e">
        <f t="shared" ref="BB135:BB160" si="105">(Q135+V135+Z135)*0.00001+Z135*0.000001+V135*0.0000001+Q135*0.000000001+A135*0.0000001</f>
        <v>#REF!</v>
      </c>
      <c r="BD135" s="117"/>
      <c r="BE135" s="117"/>
      <c r="BF135" s="117"/>
      <c r="BH135" s="162"/>
      <c r="BI135" s="162"/>
      <c r="BJ135" s="162"/>
      <c r="BK135" s="162"/>
      <c r="BL135" s="163"/>
      <c r="BM135" s="163"/>
      <c r="BN135" s="163"/>
      <c r="BO135" s="163"/>
      <c r="BP135" s="163"/>
      <c r="BQ135" s="163"/>
    </row>
    <row r="136" spans="1:69" ht="27" customHeight="1" x14ac:dyDescent="0.3">
      <c r="A136" s="160">
        <f>'ordem de passagem'!C139</f>
        <v>0</v>
      </c>
      <c r="B136" s="160">
        <f>'ordem de passagem'!D139</f>
        <v>0</v>
      </c>
      <c r="C136" s="160">
        <f>'ordem de passagem'!E139</f>
        <v>0</v>
      </c>
      <c r="D136" s="160">
        <f>'ordem de passagem'!F139</f>
        <v>0</v>
      </c>
      <c r="E136" s="160">
        <f>'ordem de passagem'!H139</f>
        <v>0</v>
      </c>
      <c r="F136" s="160" t="str">
        <f t="shared" si="82"/>
        <v/>
      </c>
      <c r="G136" s="160" t="str">
        <f t="shared" ref="G136:G160" si="106">IF(OR(E136="pct",E136="PCTM",E136="pctt",E136="pctn"),"pct","")</f>
        <v/>
      </c>
      <c r="H136" s="160" t="str">
        <f t="shared" ref="H136:H160" si="107">IF(OR(E136="pct",E136="mini",E136="PCTM"),"mini","")</f>
        <v/>
      </c>
      <c r="I136" s="160" t="str">
        <f t="shared" ref="I136:I160" si="108">IF(OR(E136="pct",E136="tapete",E136="PCTT"),"tapete","")</f>
        <v/>
      </c>
      <c r="J136" s="160">
        <f>'ordem de passagem'!G139</f>
        <v>0</v>
      </c>
      <c r="K136" s="160">
        <f>'ordem de passagem'!I139</f>
        <v>0</v>
      </c>
      <c r="L136" s="161" t="e">
        <f>IF('mini - salto 1'!#REF!="",0,'mini - salto 1'!#REF!)</f>
        <v>#REF!</v>
      </c>
      <c r="M136" s="161" t="e">
        <f>IF('mini - salto 2'!#REF!="",0,'mini - salto 2'!#REF!)</f>
        <v>#REF!</v>
      </c>
      <c r="N136" s="161" t="e">
        <f>IF('mini - salto 3'!#REF!="",0,'mini - salto 3'!#REF!)</f>
        <v>#REF!</v>
      </c>
      <c r="O136" s="161" t="e">
        <f>IF(tapete!#REF!="",0,tapete!#REF!)</f>
        <v>#REF!</v>
      </c>
      <c r="P136" s="161" t="e">
        <f t="shared" si="95"/>
        <v>#REF!</v>
      </c>
      <c r="Q136" s="161" t="e">
        <f t="shared" si="96"/>
        <v>#REF!</v>
      </c>
      <c r="R136" s="161"/>
      <c r="S136" s="161" t="e">
        <f>IF('mini - salto 1'!#REF!="",0,'mini - salto 1'!#REF!)</f>
        <v>#REF!</v>
      </c>
      <c r="T136" s="161" t="e">
        <f>IF('mini - salto 1'!#REF!="",0,'mini - salto 1'!#REF!)</f>
        <v>#REF!</v>
      </c>
      <c r="U136" s="161" t="e">
        <f t="shared" ref="U136:U160" si="109">M136+W136-X136</f>
        <v>#REF!</v>
      </c>
      <c r="V136" s="161" t="e">
        <f t="shared" si="97"/>
        <v>#REF!</v>
      </c>
      <c r="W136" s="294" t="e">
        <f>IF('mini - salto 2'!#REF!="",0,'mini - salto 2'!#REF!)</f>
        <v>#REF!</v>
      </c>
      <c r="X136" s="161" t="e">
        <f>IF('mini - salto 2'!#REF!="",0,'mini - salto 2'!#REF!)</f>
        <v>#REF!</v>
      </c>
      <c r="Y136" s="161" t="e">
        <f t="shared" ref="Y136:Y160" si="110">N136+AA136-AB136</f>
        <v>#REF!</v>
      </c>
      <c r="Z136" s="161" t="e">
        <f t="shared" si="98"/>
        <v>#REF!</v>
      </c>
      <c r="AA136" s="161" t="e">
        <f>IF('mini - salto 3'!#REF!="",0,'mini - salto 3'!#REF!)</f>
        <v>#REF!</v>
      </c>
      <c r="AB136" s="161" t="e">
        <f>IF('mini - salto 3'!#REF!="",0,'mini - salto 3'!#REF!)</f>
        <v>#REF!</v>
      </c>
      <c r="AC136" s="305" t="e">
        <f t="shared" ref="AC136:AC160" si="111">O136+AE136-AF136</f>
        <v>#REF!</v>
      </c>
      <c r="AD136" s="305" t="e">
        <f t="shared" si="99"/>
        <v>#REF!</v>
      </c>
      <c r="AE136" s="161">
        <f>IF(tapete!S143="",0,tapete!S143)</f>
        <v>0</v>
      </c>
      <c r="AF136" s="161" t="e">
        <f>IF(tapete!#REF!="",0,tapete!#REF!)</f>
        <v>#REF!</v>
      </c>
      <c r="AG136" s="161" t="str">
        <f>IFERROR((IF(B136=0,"",IF(OR(E136="pct",E136="pctn",E136="pctt",E136="pctm"),('mini - salto 1'!AF143+'mini - salto 2'!AF143+'mini - salto 3'!AF143)/3+AB136+T136+X136,""))),0)</f>
        <v/>
      </c>
      <c r="AH136" s="307" t="str">
        <f t="shared" si="100"/>
        <v/>
      </c>
      <c r="AI136" s="468" t="str">
        <f t="shared" ref="AI136:AI159" si="112">IF($J136="mas",AH136,"")</f>
        <v/>
      </c>
      <c r="AJ136" s="469" t="str">
        <f>IFERROR(RANK(AI136,$AI$7:AI136,1),"")</f>
        <v/>
      </c>
      <c r="AK136" s="468" t="str">
        <f t="shared" ref="AK136:AK159" si="113">IF($J136="fem",AH136,"")</f>
        <v/>
      </c>
      <c r="AL136" s="469" t="str">
        <f>IFERROR(RANK(AK136,$AK$7:AK136,1),"")</f>
        <v/>
      </c>
      <c r="AM136" s="307" t="str">
        <f t="shared" si="101"/>
        <v/>
      </c>
      <c r="AN136" s="468" t="str">
        <f t="shared" ref="AN136:AN160" si="114">IF($J136="mas",AM136,"")</f>
        <v/>
      </c>
      <c r="AO136" s="469" t="str">
        <f>IFERROR(RANK(AN136,$AN$7:AN136,1),"")</f>
        <v/>
      </c>
      <c r="AP136" s="468" t="str">
        <f t="shared" ref="AP136:AP160" si="115">IF($J136="fem",AM136,"")</f>
        <v/>
      </c>
      <c r="AQ136" s="469" t="str">
        <f>IFERROR(RANK(AP136,$AP$7:AP136,1),"")</f>
        <v/>
      </c>
      <c r="AR136" s="308" t="str">
        <f t="shared" si="102"/>
        <v/>
      </c>
      <c r="AS136" s="468" t="str">
        <f t="shared" ref="AS136:AS160" si="116">IF($J136="mas",AR136,"")</f>
        <v/>
      </c>
      <c r="AT136" s="469" t="str">
        <f>IFERROR(RANK(AS136,$AS$7:AS136,1),"")</f>
        <v/>
      </c>
      <c r="AU136" s="468" t="str">
        <f t="shared" ref="AU136:AU160" si="117">IF($J136="fem",AR136,"")</f>
        <v/>
      </c>
      <c r="AV136" s="469" t="str">
        <f>IFERROR(RANK(AU136,$AU$7:AU136,1),"")</f>
        <v/>
      </c>
      <c r="AZ136" s="303" t="e">
        <f t="shared" si="103"/>
        <v>#REF!</v>
      </c>
      <c r="BA136" s="306" t="str">
        <f t="shared" si="104"/>
        <v/>
      </c>
      <c r="BB136" s="117" t="e">
        <f t="shared" si="105"/>
        <v>#REF!</v>
      </c>
      <c r="BD136" s="117"/>
      <c r="BE136" s="117"/>
      <c r="BF136" s="117"/>
      <c r="BH136" s="162"/>
      <c r="BI136" s="162"/>
      <c r="BJ136" s="162"/>
      <c r="BK136" s="162"/>
      <c r="BL136" s="163"/>
      <c r="BM136" s="163"/>
      <c r="BN136" s="163"/>
      <c r="BO136" s="163"/>
      <c r="BP136" s="163"/>
      <c r="BQ136" s="163"/>
    </row>
    <row r="137" spans="1:69" ht="27" customHeight="1" x14ac:dyDescent="0.3">
      <c r="A137" s="160">
        <f>'ordem de passagem'!C140</f>
        <v>0</v>
      </c>
      <c r="B137" s="160">
        <f>'ordem de passagem'!D140</f>
        <v>0</v>
      </c>
      <c r="C137" s="160">
        <f>'ordem de passagem'!E140</f>
        <v>0</v>
      </c>
      <c r="D137" s="160">
        <f>'ordem de passagem'!F140</f>
        <v>0</v>
      </c>
      <c r="E137" s="160">
        <f>'ordem de passagem'!H140</f>
        <v>0</v>
      </c>
      <c r="F137" s="160" t="str">
        <f t="shared" si="82"/>
        <v/>
      </c>
      <c r="G137" s="160" t="str">
        <f t="shared" si="106"/>
        <v/>
      </c>
      <c r="H137" s="160" t="str">
        <f t="shared" si="107"/>
        <v/>
      </c>
      <c r="I137" s="160" t="str">
        <f t="shared" si="108"/>
        <v/>
      </c>
      <c r="J137" s="160">
        <f>'ordem de passagem'!G140</f>
        <v>0</v>
      </c>
      <c r="K137" s="160">
        <f>'ordem de passagem'!I140</f>
        <v>0</v>
      </c>
      <c r="L137" s="161" t="e">
        <f>IF('mini - salto 1'!#REF!="",0,'mini - salto 1'!#REF!)</f>
        <v>#REF!</v>
      </c>
      <c r="M137" s="161" t="e">
        <f>IF('mini - salto 2'!#REF!="",0,'mini - salto 2'!#REF!)</f>
        <v>#REF!</v>
      </c>
      <c r="N137" s="161" t="e">
        <f>IF('mini - salto 3'!#REF!="",0,'mini - salto 3'!#REF!)</f>
        <v>#REF!</v>
      </c>
      <c r="O137" s="161" t="e">
        <f>IF(tapete!#REF!="",0,tapete!#REF!)</f>
        <v>#REF!</v>
      </c>
      <c r="P137" s="161" t="e">
        <f t="shared" si="95"/>
        <v>#REF!</v>
      </c>
      <c r="Q137" s="161" t="e">
        <f t="shared" si="96"/>
        <v>#REF!</v>
      </c>
      <c r="R137" s="161"/>
      <c r="S137" s="161" t="e">
        <f>IF('mini - salto 1'!#REF!="",0,'mini - salto 1'!#REF!)</f>
        <v>#REF!</v>
      </c>
      <c r="T137" s="161" t="e">
        <f>IF('mini - salto 1'!#REF!="",0,'mini - salto 1'!#REF!)</f>
        <v>#REF!</v>
      </c>
      <c r="U137" s="161" t="e">
        <f t="shared" si="109"/>
        <v>#REF!</v>
      </c>
      <c r="V137" s="161" t="e">
        <f t="shared" si="97"/>
        <v>#REF!</v>
      </c>
      <c r="W137" s="294" t="e">
        <f>IF('mini - salto 2'!#REF!="",0,'mini - salto 2'!#REF!)</f>
        <v>#REF!</v>
      </c>
      <c r="X137" s="161" t="e">
        <f>IF('mini - salto 2'!#REF!="",0,'mini - salto 2'!#REF!)</f>
        <v>#REF!</v>
      </c>
      <c r="Y137" s="161" t="e">
        <f t="shared" si="110"/>
        <v>#REF!</v>
      </c>
      <c r="Z137" s="161" t="e">
        <f t="shared" si="98"/>
        <v>#REF!</v>
      </c>
      <c r="AA137" s="161" t="e">
        <f>IF('mini - salto 3'!#REF!="",0,'mini - salto 3'!#REF!)</f>
        <v>#REF!</v>
      </c>
      <c r="AB137" s="161" t="e">
        <f>IF('mini - salto 3'!#REF!="",0,'mini - salto 3'!#REF!)</f>
        <v>#REF!</v>
      </c>
      <c r="AC137" s="305" t="e">
        <f t="shared" si="111"/>
        <v>#REF!</v>
      </c>
      <c r="AD137" s="305" t="e">
        <f t="shared" si="99"/>
        <v>#REF!</v>
      </c>
      <c r="AE137" s="161">
        <f>IF(tapete!S144="",0,tapete!S144)</f>
        <v>0</v>
      </c>
      <c r="AF137" s="161" t="e">
        <f>IF(tapete!#REF!="",0,tapete!#REF!)</f>
        <v>#REF!</v>
      </c>
      <c r="AG137" s="161" t="str">
        <f>IFERROR((IF(B137=0,"",IF(OR(E137="pct",E137="pctn",E137="pctt",E137="pctm"),('mini - salto 1'!AF144+'mini - salto 2'!AF144+'mini - salto 3'!AF144)/3+AB137+T137+X137,""))),0)</f>
        <v/>
      </c>
      <c r="AH137" s="307" t="str">
        <f t="shared" si="100"/>
        <v/>
      </c>
      <c r="AI137" s="468" t="str">
        <f t="shared" si="112"/>
        <v/>
      </c>
      <c r="AJ137" s="469" t="str">
        <f>IFERROR(RANK(AI137,$AI$7:AI137,1),"")</f>
        <v/>
      </c>
      <c r="AK137" s="468" t="str">
        <f t="shared" si="113"/>
        <v/>
      </c>
      <c r="AL137" s="469" t="str">
        <f>IFERROR(RANK(AK137,$AK$7:AK137,1),"")</f>
        <v/>
      </c>
      <c r="AM137" s="307" t="str">
        <f t="shared" si="101"/>
        <v/>
      </c>
      <c r="AN137" s="468" t="str">
        <f t="shared" si="114"/>
        <v/>
      </c>
      <c r="AO137" s="469" t="str">
        <f>IFERROR(RANK(AN137,$AN$7:AN137,1),"")</f>
        <v/>
      </c>
      <c r="AP137" s="468" t="str">
        <f t="shared" si="115"/>
        <v/>
      </c>
      <c r="AQ137" s="469" t="str">
        <f>IFERROR(RANK(AP137,$AP$7:AP137,1),"")</f>
        <v/>
      </c>
      <c r="AR137" s="308" t="str">
        <f t="shared" si="102"/>
        <v/>
      </c>
      <c r="AS137" s="468" t="str">
        <f t="shared" si="116"/>
        <v/>
      </c>
      <c r="AT137" s="469" t="str">
        <f>IFERROR(RANK(AS137,$AS$7:AS137,1),"")</f>
        <v/>
      </c>
      <c r="AU137" s="468" t="str">
        <f t="shared" si="117"/>
        <v/>
      </c>
      <c r="AV137" s="469" t="str">
        <f>IFERROR(RANK(AU137,$AU$7:AU137,1),"")</f>
        <v/>
      </c>
      <c r="AZ137" s="303" t="e">
        <f t="shared" si="103"/>
        <v>#REF!</v>
      </c>
      <c r="BA137" s="306" t="str">
        <f t="shared" si="104"/>
        <v/>
      </c>
      <c r="BB137" s="117" t="e">
        <f t="shared" si="105"/>
        <v>#REF!</v>
      </c>
      <c r="BD137" s="117"/>
      <c r="BE137" s="117"/>
      <c r="BF137" s="117"/>
      <c r="BH137" s="162"/>
      <c r="BI137" s="162"/>
      <c r="BJ137" s="162"/>
      <c r="BK137" s="162"/>
      <c r="BL137" s="163"/>
      <c r="BM137" s="163"/>
      <c r="BN137" s="163"/>
      <c r="BO137" s="163"/>
      <c r="BP137" s="163"/>
      <c r="BQ137" s="163"/>
    </row>
    <row r="138" spans="1:69" ht="27" customHeight="1" x14ac:dyDescent="0.3">
      <c r="A138" s="160">
        <f>'ordem de passagem'!C141</f>
        <v>0</v>
      </c>
      <c r="B138" s="160">
        <f>'ordem de passagem'!D141</f>
        <v>0</v>
      </c>
      <c r="C138" s="160">
        <f>'ordem de passagem'!E141</f>
        <v>0</v>
      </c>
      <c r="D138" s="160">
        <f>'ordem de passagem'!F141</f>
        <v>0</v>
      </c>
      <c r="E138" s="160">
        <f>'ordem de passagem'!H141</f>
        <v>0</v>
      </c>
      <c r="F138" s="160" t="str">
        <f t="shared" ref="F138:F160" si="118">IF(OR(E138="pct",E138="mini",E138="pctM"),"mini","")</f>
        <v/>
      </c>
      <c r="G138" s="160" t="str">
        <f t="shared" si="106"/>
        <v/>
      </c>
      <c r="H138" s="160" t="str">
        <f t="shared" si="107"/>
        <v/>
      </c>
      <c r="I138" s="160" t="str">
        <f t="shared" si="108"/>
        <v/>
      </c>
      <c r="J138" s="160">
        <f>'ordem de passagem'!G141</f>
        <v>0</v>
      </c>
      <c r="K138" s="160">
        <f>'ordem de passagem'!I141</f>
        <v>0</v>
      </c>
      <c r="L138" s="161" t="e">
        <f>IF('mini - salto 1'!#REF!="",0,'mini - salto 1'!#REF!)</f>
        <v>#REF!</v>
      </c>
      <c r="M138" s="161" t="e">
        <f>IF('mini - salto 2'!#REF!="",0,'mini - salto 2'!#REF!)</f>
        <v>#REF!</v>
      </c>
      <c r="N138" s="161" t="e">
        <f>IF('mini - salto 3'!#REF!="",0,'mini - salto 3'!#REF!)</f>
        <v>#REF!</v>
      </c>
      <c r="O138" s="161" t="e">
        <f>IF(tapete!#REF!="",0,tapete!#REF!)</f>
        <v>#REF!</v>
      </c>
      <c r="P138" s="161" t="e">
        <f t="shared" si="95"/>
        <v>#REF!</v>
      </c>
      <c r="Q138" s="161" t="e">
        <f t="shared" si="96"/>
        <v>#REF!</v>
      </c>
      <c r="R138" s="161"/>
      <c r="S138" s="161" t="e">
        <f>IF('mini - salto 1'!#REF!="",0,'mini - salto 1'!#REF!)</f>
        <v>#REF!</v>
      </c>
      <c r="T138" s="161" t="e">
        <f>IF('mini - salto 1'!#REF!="",0,'mini - salto 1'!#REF!)</f>
        <v>#REF!</v>
      </c>
      <c r="U138" s="161" t="e">
        <f t="shared" si="109"/>
        <v>#REF!</v>
      </c>
      <c r="V138" s="161" t="e">
        <f t="shared" si="97"/>
        <v>#REF!</v>
      </c>
      <c r="W138" s="294" t="e">
        <f>IF('mini - salto 2'!#REF!="",0,'mini - salto 2'!#REF!)</f>
        <v>#REF!</v>
      </c>
      <c r="X138" s="161" t="e">
        <f>IF('mini - salto 2'!#REF!="",0,'mini - salto 2'!#REF!)</f>
        <v>#REF!</v>
      </c>
      <c r="Y138" s="161" t="e">
        <f t="shared" si="110"/>
        <v>#REF!</v>
      </c>
      <c r="Z138" s="161" t="e">
        <f t="shared" si="98"/>
        <v>#REF!</v>
      </c>
      <c r="AA138" s="161" t="e">
        <f>IF('mini - salto 3'!#REF!="",0,'mini - salto 3'!#REF!)</f>
        <v>#REF!</v>
      </c>
      <c r="AB138" s="161" t="e">
        <f>IF('mini - salto 3'!#REF!="",0,'mini - salto 3'!#REF!)</f>
        <v>#REF!</v>
      </c>
      <c r="AC138" s="305" t="e">
        <f t="shared" si="111"/>
        <v>#REF!</v>
      </c>
      <c r="AD138" s="305" t="e">
        <f t="shared" si="99"/>
        <v>#REF!</v>
      </c>
      <c r="AE138" s="161">
        <f>IF(tapete!S145="",0,tapete!S145)</f>
        <v>0</v>
      </c>
      <c r="AF138" s="161" t="e">
        <f>IF(tapete!#REF!="",0,tapete!#REF!)</f>
        <v>#REF!</v>
      </c>
      <c r="AG138" s="161" t="str">
        <f>IFERROR((IF(B138=0,"",IF(OR(E138="pct",E138="pctn",E138="pctt",E138="pctm"),('mini - salto 1'!AF145+'mini - salto 2'!AF145+'mini - salto 3'!AF145)/3+AB138+T138+X138,""))),0)</f>
        <v/>
      </c>
      <c r="AH138" s="307" t="str">
        <f t="shared" si="100"/>
        <v/>
      </c>
      <c r="AI138" s="468" t="str">
        <f t="shared" si="112"/>
        <v/>
      </c>
      <c r="AJ138" s="469" t="str">
        <f>IFERROR(RANK(AI138,$AI$7:AI138,1),"")</f>
        <v/>
      </c>
      <c r="AK138" s="468" t="str">
        <f t="shared" si="113"/>
        <v/>
      </c>
      <c r="AL138" s="469" t="str">
        <f>IFERROR(RANK(AK138,$AK$7:AK138,1),"")</f>
        <v/>
      </c>
      <c r="AM138" s="307" t="str">
        <f t="shared" si="101"/>
        <v/>
      </c>
      <c r="AN138" s="468" t="str">
        <f t="shared" si="114"/>
        <v/>
      </c>
      <c r="AO138" s="469" t="str">
        <f>IFERROR(RANK(AN138,$AN$7:AN138,1),"")</f>
        <v/>
      </c>
      <c r="AP138" s="468" t="str">
        <f t="shared" si="115"/>
        <v/>
      </c>
      <c r="AQ138" s="469" t="str">
        <f>IFERROR(RANK(AP138,$AP$7:AP138,1),"")</f>
        <v/>
      </c>
      <c r="AR138" s="308" t="str">
        <f t="shared" si="102"/>
        <v/>
      </c>
      <c r="AS138" s="468" t="str">
        <f t="shared" si="116"/>
        <v/>
      </c>
      <c r="AT138" s="469" t="str">
        <f>IFERROR(RANK(AS138,$AS$7:AS138,1),"")</f>
        <v/>
      </c>
      <c r="AU138" s="468" t="str">
        <f t="shared" si="117"/>
        <v/>
      </c>
      <c r="AV138" s="469" t="str">
        <f>IFERROR(RANK(AU138,$AU$7:AU138,1),"")</f>
        <v/>
      </c>
      <c r="AZ138" s="303" t="e">
        <f t="shared" si="103"/>
        <v>#REF!</v>
      </c>
      <c r="BA138" s="306" t="str">
        <f t="shared" si="104"/>
        <v/>
      </c>
      <c r="BB138" s="117" t="e">
        <f t="shared" si="105"/>
        <v>#REF!</v>
      </c>
      <c r="BD138" s="117"/>
      <c r="BE138" s="117"/>
      <c r="BF138" s="117"/>
      <c r="BH138" s="162"/>
      <c r="BI138" s="162"/>
      <c r="BJ138" s="162"/>
      <c r="BK138" s="162"/>
      <c r="BL138" s="163"/>
      <c r="BM138" s="163"/>
      <c r="BN138" s="163"/>
      <c r="BO138" s="163"/>
      <c r="BP138" s="163"/>
      <c r="BQ138" s="163"/>
    </row>
    <row r="139" spans="1:69" ht="27" customHeight="1" x14ac:dyDescent="0.3">
      <c r="A139" s="160">
        <f>'ordem de passagem'!C142</f>
        <v>0</v>
      </c>
      <c r="B139" s="160">
        <f>'ordem de passagem'!D142</f>
        <v>0</v>
      </c>
      <c r="C139" s="160">
        <f>'ordem de passagem'!E142</f>
        <v>0</v>
      </c>
      <c r="D139" s="160">
        <f>'ordem de passagem'!F142</f>
        <v>0</v>
      </c>
      <c r="E139" s="160">
        <f>'ordem de passagem'!H142</f>
        <v>0</v>
      </c>
      <c r="F139" s="160" t="str">
        <f t="shared" si="118"/>
        <v/>
      </c>
      <c r="G139" s="160" t="str">
        <f t="shared" si="106"/>
        <v/>
      </c>
      <c r="H139" s="160" t="str">
        <f t="shared" si="107"/>
        <v/>
      </c>
      <c r="I139" s="160" t="str">
        <f t="shared" si="108"/>
        <v/>
      </c>
      <c r="J139" s="160">
        <f>'ordem de passagem'!G142</f>
        <v>0</v>
      </c>
      <c r="K139" s="160">
        <f>'ordem de passagem'!I142</f>
        <v>0</v>
      </c>
      <c r="L139" s="161" t="e">
        <f>IF('mini - salto 1'!#REF!="",0,'mini - salto 1'!#REF!)</f>
        <v>#REF!</v>
      </c>
      <c r="M139" s="161" t="e">
        <f>IF('mini - salto 2'!#REF!="",0,'mini - salto 2'!#REF!)</f>
        <v>#REF!</v>
      </c>
      <c r="N139" s="161" t="e">
        <f>IF('mini - salto 3'!#REF!="",0,'mini - salto 3'!#REF!)</f>
        <v>#REF!</v>
      </c>
      <c r="O139" s="161" t="e">
        <f>IF(tapete!#REF!="",0,tapete!#REF!)</f>
        <v>#REF!</v>
      </c>
      <c r="P139" s="161" t="e">
        <f t="shared" si="95"/>
        <v>#REF!</v>
      </c>
      <c r="Q139" s="161" t="e">
        <f t="shared" si="96"/>
        <v>#REF!</v>
      </c>
      <c r="R139" s="161"/>
      <c r="S139" s="161" t="e">
        <f>IF('mini - salto 1'!#REF!="",0,'mini - salto 1'!#REF!)</f>
        <v>#REF!</v>
      </c>
      <c r="T139" s="161" t="e">
        <f>IF('mini - salto 1'!#REF!="",0,'mini - salto 1'!#REF!)</f>
        <v>#REF!</v>
      </c>
      <c r="U139" s="161" t="e">
        <f t="shared" si="109"/>
        <v>#REF!</v>
      </c>
      <c r="V139" s="161" t="e">
        <f t="shared" si="97"/>
        <v>#REF!</v>
      </c>
      <c r="W139" s="294" t="e">
        <f>IF('mini - salto 2'!#REF!="",0,'mini - salto 2'!#REF!)</f>
        <v>#REF!</v>
      </c>
      <c r="X139" s="161" t="e">
        <f>IF('mini - salto 2'!#REF!="",0,'mini - salto 2'!#REF!)</f>
        <v>#REF!</v>
      </c>
      <c r="Y139" s="161" t="e">
        <f t="shared" si="110"/>
        <v>#REF!</v>
      </c>
      <c r="Z139" s="161" t="e">
        <f t="shared" si="98"/>
        <v>#REF!</v>
      </c>
      <c r="AA139" s="161" t="e">
        <f>IF('mini - salto 3'!#REF!="",0,'mini - salto 3'!#REF!)</f>
        <v>#REF!</v>
      </c>
      <c r="AB139" s="161" t="e">
        <f>IF('mini - salto 3'!#REF!="",0,'mini - salto 3'!#REF!)</f>
        <v>#REF!</v>
      </c>
      <c r="AC139" s="305" t="e">
        <f t="shared" si="111"/>
        <v>#REF!</v>
      </c>
      <c r="AD139" s="305" t="e">
        <f t="shared" si="99"/>
        <v>#REF!</v>
      </c>
      <c r="AE139" s="161">
        <f>IF(tapete!S146="",0,tapete!S146)</f>
        <v>0</v>
      </c>
      <c r="AF139" s="161" t="e">
        <f>IF(tapete!#REF!="",0,tapete!#REF!)</f>
        <v>#REF!</v>
      </c>
      <c r="AG139" s="161" t="str">
        <f>IFERROR((IF(B139=0,"",IF(OR(E139="pct",E139="pctn",E139="pctt",E139="pctm"),('mini - salto 1'!AF146+'mini - salto 2'!AF146+'mini - salto 3'!AF146)/3+AB139+T139+X139,""))),0)</f>
        <v/>
      </c>
      <c r="AH139" s="307" t="str">
        <f t="shared" si="100"/>
        <v/>
      </c>
      <c r="AI139" s="468" t="str">
        <f t="shared" si="112"/>
        <v/>
      </c>
      <c r="AJ139" s="469" t="str">
        <f>IFERROR(RANK(AI139,$AI$7:AI139,1),"")</f>
        <v/>
      </c>
      <c r="AK139" s="468" t="str">
        <f t="shared" si="113"/>
        <v/>
      </c>
      <c r="AL139" s="469" t="str">
        <f>IFERROR(RANK(AK139,$AK$7:AK139,1),"")</f>
        <v/>
      </c>
      <c r="AM139" s="307" t="str">
        <f t="shared" si="101"/>
        <v/>
      </c>
      <c r="AN139" s="468" t="str">
        <f t="shared" si="114"/>
        <v/>
      </c>
      <c r="AO139" s="469" t="str">
        <f>IFERROR(RANK(AN139,$AN$7:AN139,1),"")</f>
        <v/>
      </c>
      <c r="AP139" s="468" t="str">
        <f t="shared" si="115"/>
        <v/>
      </c>
      <c r="AQ139" s="469" t="str">
        <f>IFERROR(RANK(AP139,$AP$7:AP139,1),"")</f>
        <v/>
      </c>
      <c r="AR139" s="308" t="str">
        <f t="shared" si="102"/>
        <v/>
      </c>
      <c r="AS139" s="468" t="str">
        <f t="shared" si="116"/>
        <v/>
      </c>
      <c r="AT139" s="469" t="str">
        <f>IFERROR(RANK(AS139,$AS$7:AS139,1),"")</f>
        <v/>
      </c>
      <c r="AU139" s="468" t="str">
        <f t="shared" si="117"/>
        <v/>
      </c>
      <c r="AV139" s="469" t="str">
        <f>IFERROR(RANK(AU139,$AU$7:AU139,1),"")</f>
        <v/>
      </c>
      <c r="AZ139" s="303" t="e">
        <f t="shared" si="103"/>
        <v>#REF!</v>
      </c>
      <c r="BA139" s="306" t="str">
        <f t="shared" si="104"/>
        <v/>
      </c>
      <c r="BB139" s="117" t="e">
        <f t="shared" si="105"/>
        <v>#REF!</v>
      </c>
      <c r="BD139" s="117"/>
      <c r="BE139" s="117"/>
      <c r="BF139" s="117"/>
      <c r="BH139" s="162"/>
      <c r="BI139" s="162"/>
      <c r="BJ139" s="162"/>
      <c r="BK139" s="162"/>
      <c r="BL139" s="163"/>
      <c r="BM139" s="163"/>
      <c r="BN139" s="163"/>
      <c r="BO139" s="163"/>
      <c r="BP139" s="163"/>
      <c r="BQ139" s="163"/>
    </row>
    <row r="140" spans="1:69" ht="27" customHeight="1" x14ac:dyDescent="0.3">
      <c r="A140" s="160">
        <f>'ordem de passagem'!C143</f>
        <v>0</v>
      </c>
      <c r="B140" s="160">
        <f>'ordem de passagem'!D143</f>
        <v>0</v>
      </c>
      <c r="C140" s="160">
        <f>'ordem de passagem'!E143</f>
        <v>0</v>
      </c>
      <c r="D140" s="160">
        <f>'ordem de passagem'!F143</f>
        <v>0</v>
      </c>
      <c r="E140" s="160">
        <f>'ordem de passagem'!H143</f>
        <v>0</v>
      </c>
      <c r="F140" s="160" t="str">
        <f t="shared" si="118"/>
        <v/>
      </c>
      <c r="G140" s="160" t="str">
        <f t="shared" si="106"/>
        <v/>
      </c>
      <c r="H140" s="160" t="str">
        <f t="shared" si="107"/>
        <v/>
      </c>
      <c r="I140" s="160" t="str">
        <f t="shared" si="108"/>
        <v/>
      </c>
      <c r="J140" s="160">
        <f>'ordem de passagem'!G143</f>
        <v>0</v>
      </c>
      <c r="K140" s="160">
        <f>'ordem de passagem'!I143</f>
        <v>0</v>
      </c>
      <c r="L140" s="161" t="e">
        <f>IF('mini - salto 1'!#REF!="",0,'mini - salto 1'!#REF!)</f>
        <v>#REF!</v>
      </c>
      <c r="M140" s="161" t="e">
        <f>IF('mini - salto 2'!#REF!="",0,'mini - salto 2'!#REF!)</f>
        <v>#REF!</v>
      </c>
      <c r="N140" s="161" t="e">
        <f>IF('mini - salto 3'!#REF!="",0,'mini - salto 3'!#REF!)</f>
        <v>#REF!</v>
      </c>
      <c r="O140" s="161" t="e">
        <f>IF(tapete!#REF!="",0,tapete!#REF!)</f>
        <v>#REF!</v>
      </c>
      <c r="P140" s="161" t="e">
        <f t="shared" si="95"/>
        <v>#REF!</v>
      </c>
      <c r="Q140" s="161" t="e">
        <f t="shared" si="96"/>
        <v>#REF!</v>
      </c>
      <c r="R140" s="161"/>
      <c r="S140" s="161" t="e">
        <f>IF('mini - salto 1'!#REF!="",0,'mini - salto 1'!#REF!)</f>
        <v>#REF!</v>
      </c>
      <c r="T140" s="161" t="e">
        <f>IF('mini - salto 1'!#REF!="",0,'mini - salto 1'!#REF!)</f>
        <v>#REF!</v>
      </c>
      <c r="U140" s="161" t="e">
        <f t="shared" si="109"/>
        <v>#REF!</v>
      </c>
      <c r="V140" s="161" t="e">
        <f t="shared" si="97"/>
        <v>#REF!</v>
      </c>
      <c r="W140" s="294" t="e">
        <f>IF('mini - salto 2'!#REF!="",0,'mini - salto 2'!#REF!)</f>
        <v>#REF!</v>
      </c>
      <c r="X140" s="161" t="e">
        <f>IF('mini - salto 2'!#REF!="",0,'mini - salto 2'!#REF!)</f>
        <v>#REF!</v>
      </c>
      <c r="Y140" s="161" t="e">
        <f t="shared" si="110"/>
        <v>#REF!</v>
      </c>
      <c r="Z140" s="161" t="e">
        <f t="shared" si="98"/>
        <v>#REF!</v>
      </c>
      <c r="AA140" s="161" t="e">
        <f>IF('mini - salto 3'!#REF!="",0,'mini - salto 3'!#REF!)</f>
        <v>#REF!</v>
      </c>
      <c r="AB140" s="161" t="e">
        <f>IF('mini - salto 3'!#REF!="",0,'mini - salto 3'!#REF!)</f>
        <v>#REF!</v>
      </c>
      <c r="AC140" s="305" t="e">
        <f t="shared" si="111"/>
        <v>#REF!</v>
      </c>
      <c r="AD140" s="305" t="e">
        <f t="shared" si="99"/>
        <v>#REF!</v>
      </c>
      <c r="AE140" s="161">
        <f>IF(tapete!S147="",0,tapete!S147)</f>
        <v>0</v>
      </c>
      <c r="AF140" s="161" t="e">
        <f>IF(tapete!#REF!="",0,tapete!#REF!)</f>
        <v>#REF!</v>
      </c>
      <c r="AG140" s="161" t="str">
        <f>IFERROR((IF(B140=0,"",IF(OR(E140="pct",E140="pctn",E140="pctt",E140="pctm"),('mini - salto 1'!AF147+'mini - salto 2'!AF147+'mini - salto 3'!AF147)/3+AB140+T140+X140,""))),0)</f>
        <v/>
      </c>
      <c r="AH140" s="307" t="str">
        <f t="shared" si="100"/>
        <v/>
      </c>
      <c r="AI140" s="468" t="str">
        <f t="shared" si="112"/>
        <v/>
      </c>
      <c r="AJ140" s="469" t="str">
        <f>IFERROR(RANK(AI140,$AI$7:AI140,1),"")</f>
        <v/>
      </c>
      <c r="AK140" s="468" t="str">
        <f t="shared" si="113"/>
        <v/>
      </c>
      <c r="AL140" s="469" t="str">
        <f>IFERROR(RANK(AK140,$AK$7:AK140,1),"")</f>
        <v/>
      </c>
      <c r="AM140" s="307" t="str">
        <f t="shared" si="101"/>
        <v/>
      </c>
      <c r="AN140" s="468" t="str">
        <f t="shared" si="114"/>
        <v/>
      </c>
      <c r="AO140" s="469" t="str">
        <f>IFERROR(RANK(AN140,$AN$7:AN140,1),"")</f>
        <v/>
      </c>
      <c r="AP140" s="468" t="str">
        <f t="shared" si="115"/>
        <v/>
      </c>
      <c r="AQ140" s="469" t="str">
        <f>IFERROR(RANK(AP140,$AP$7:AP140,1),"")</f>
        <v/>
      </c>
      <c r="AR140" s="308" t="str">
        <f t="shared" si="102"/>
        <v/>
      </c>
      <c r="AS140" s="468" t="str">
        <f t="shared" si="116"/>
        <v/>
      </c>
      <c r="AT140" s="469" t="str">
        <f>IFERROR(RANK(AS140,$AS$7:AS140,1),"")</f>
        <v/>
      </c>
      <c r="AU140" s="468" t="str">
        <f t="shared" si="117"/>
        <v/>
      </c>
      <c r="AV140" s="469" t="str">
        <f>IFERROR(RANK(AU140,$AU$7:AU140,1),"")</f>
        <v/>
      </c>
      <c r="AZ140" s="303" t="e">
        <f t="shared" si="103"/>
        <v>#REF!</v>
      </c>
      <c r="BA140" s="306" t="str">
        <f t="shared" si="104"/>
        <v/>
      </c>
      <c r="BB140" s="117" t="e">
        <f t="shared" si="105"/>
        <v>#REF!</v>
      </c>
      <c r="BD140" s="117"/>
      <c r="BE140" s="117"/>
      <c r="BF140" s="117"/>
      <c r="BH140" s="162"/>
      <c r="BI140" s="162"/>
      <c r="BJ140" s="162"/>
      <c r="BK140" s="162"/>
      <c r="BL140" s="163"/>
      <c r="BM140" s="163"/>
      <c r="BN140" s="163"/>
      <c r="BO140" s="163"/>
      <c r="BP140" s="163"/>
      <c r="BQ140" s="163"/>
    </row>
    <row r="141" spans="1:69" ht="27" customHeight="1" x14ac:dyDescent="0.3">
      <c r="A141" s="160">
        <f>'ordem de passagem'!C144</f>
        <v>0</v>
      </c>
      <c r="B141" s="160">
        <f>'ordem de passagem'!D144</f>
        <v>0</v>
      </c>
      <c r="C141" s="160">
        <f>'ordem de passagem'!E144</f>
        <v>0</v>
      </c>
      <c r="D141" s="160">
        <f>'ordem de passagem'!F144</f>
        <v>0</v>
      </c>
      <c r="E141" s="160">
        <f>'ordem de passagem'!H144</f>
        <v>0</v>
      </c>
      <c r="F141" s="160" t="str">
        <f t="shared" si="118"/>
        <v/>
      </c>
      <c r="G141" s="160" t="str">
        <f t="shared" si="106"/>
        <v/>
      </c>
      <c r="H141" s="160" t="str">
        <f t="shared" si="107"/>
        <v/>
      </c>
      <c r="I141" s="160" t="str">
        <f t="shared" si="108"/>
        <v/>
      </c>
      <c r="J141" s="160">
        <f>'ordem de passagem'!G144</f>
        <v>0</v>
      </c>
      <c r="K141" s="160">
        <f>'ordem de passagem'!I144</f>
        <v>0</v>
      </c>
      <c r="L141" s="161">
        <f>IF('mini - salto 1'!AD142="",0,'mini - salto 1'!AD142)</f>
        <v>0</v>
      </c>
      <c r="M141" s="161" t="e">
        <f>IF('mini - salto 2'!#REF!="",0,'mini - salto 2'!#REF!)</f>
        <v>#REF!</v>
      </c>
      <c r="N141" s="161">
        <f>IF('mini - salto 3'!AD142="",0,'mini - salto 3'!AD142)</f>
        <v>0</v>
      </c>
      <c r="O141" s="161">
        <f>IF(tapete!X142="",0,tapete!X142)</f>
        <v>0</v>
      </c>
      <c r="P141" s="161">
        <f t="shared" si="95"/>
        <v>0</v>
      </c>
      <c r="Q141" s="161">
        <f t="shared" si="96"/>
        <v>0</v>
      </c>
      <c r="R141" s="161"/>
      <c r="S141" s="161">
        <f>IF('mini - salto 1'!S142="",0,'mini - salto 1'!S142)</f>
        <v>0</v>
      </c>
      <c r="T141" s="161">
        <f>IF('mini - salto 1'!AA142="",0,'mini - salto 1'!AA142)</f>
        <v>0</v>
      </c>
      <c r="U141" s="161" t="e">
        <f t="shared" si="109"/>
        <v>#REF!</v>
      </c>
      <c r="V141" s="161" t="e">
        <f t="shared" si="97"/>
        <v>#REF!</v>
      </c>
      <c r="W141" s="294" t="e">
        <f>IF('mini - salto 2'!#REF!="",0,'mini - salto 2'!#REF!)</f>
        <v>#REF!</v>
      </c>
      <c r="X141" s="161" t="e">
        <f>IF('mini - salto 2'!#REF!="",0,'mini - salto 2'!#REF!)</f>
        <v>#REF!</v>
      </c>
      <c r="Y141" s="161">
        <f t="shared" si="110"/>
        <v>0</v>
      </c>
      <c r="Z141" s="161">
        <f t="shared" si="98"/>
        <v>0</v>
      </c>
      <c r="AA141" s="161">
        <f>IF('mini - salto 3'!S142="",0,'mini - salto 3'!S142)</f>
        <v>0</v>
      </c>
      <c r="AB141" s="161">
        <f>IF('mini - salto 3'!AA142="",0,'mini - salto 3'!AA142)</f>
        <v>0</v>
      </c>
      <c r="AC141" s="305">
        <f t="shared" si="111"/>
        <v>0</v>
      </c>
      <c r="AD141" s="305">
        <f t="shared" si="99"/>
        <v>0</v>
      </c>
      <c r="AE141" s="161">
        <f>IF(tapete!S148="",0,tapete!S148)</f>
        <v>0</v>
      </c>
      <c r="AF141" s="161">
        <f>IF(tapete!T142="",0,tapete!T142)</f>
        <v>0</v>
      </c>
      <c r="AG141" s="161" t="str">
        <f>IFERROR((IF(B141=0,"",IF(OR(E141="pct",E141="pctn",E141="pctt",E141="pctm"),('mini - salto 1'!AF148+'mini - salto 2'!AF148+'mini - salto 3'!AF148)/3+AB141+T141+X141,""))),0)</f>
        <v/>
      </c>
      <c r="AH141" s="307" t="str">
        <f t="shared" si="100"/>
        <v/>
      </c>
      <c r="AI141" s="468" t="str">
        <f t="shared" si="112"/>
        <v/>
      </c>
      <c r="AJ141" s="469" t="str">
        <f>IFERROR(RANK(AI141,$AI$7:AI141,1),"")</f>
        <v/>
      </c>
      <c r="AK141" s="468" t="str">
        <f t="shared" si="113"/>
        <v/>
      </c>
      <c r="AL141" s="469" t="str">
        <f>IFERROR(RANK(AK141,$AK$7:AK141,1),"")</f>
        <v/>
      </c>
      <c r="AM141" s="307" t="str">
        <f t="shared" si="101"/>
        <v/>
      </c>
      <c r="AN141" s="468" t="str">
        <f t="shared" si="114"/>
        <v/>
      </c>
      <c r="AO141" s="469" t="str">
        <f>IFERROR(RANK(AN141,$AN$7:AN141,1),"")</f>
        <v/>
      </c>
      <c r="AP141" s="468" t="str">
        <f t="shared" si="115"/>
        <v/>
      </c>
      <c r="AQ141" s="469" t="str">
        <f>IFERROR(RANK(AP141,$AP$7:AP141,1),"")</f>
        <v/>
      </c>
      <c r="AR141" s="308" t="str">
        <f t="shared" si="102"/>
        <v/>
      </c>
      <c r="AS141" s="468" t="str">
        <f t="shared" si="116"/>
        <v/>
      </c>
      <c r="AT141" s="469" t="str">
        <f>IFERROR(RANK(AS141,$AS$7:AS141,1),"")</f>
        <v/>
      </c>
      <c r="AU141" s="468" t="str">
        <f t="shared" si="117"/>
        <v/>
      </c>
      <c r="AV141" s="469" t="str">
        <f>IFERROR(RANK(AU141,$AU$7:AU141,1),"")</f>
        <v/>
      </c>
      <c r="AZ141" s="303" t="e">
        <f t="shared" si="103"/>
        <v>#REF!</v>
      </c>
      <c r="BA141" s="306">
        <f t="shared" si="104"/>
        <v>0</v>
      </c>
      <c r="BB141" s="117" t="e">
        <f t="shared" si="105"/>
        <v>#REF!</v>
      </c>
      <c r="BD141" s="117"/>
      <c r="BE141" s="117"/>
      <c r="BF141" s="117"/>
      <c r="BH141" s="162"/>
      <c r="BI141" s="162"/>
      <c r="BJ141" s="162"/>
      <c r="BK141" s="162"/>
      <c r="BL141" s="163"/>
      <c r="BM141" s="163"/>
      <c r="BN141" s="163"/>
      <c r="BO141" s="163"/>
      <c r="BP141" s="163"/>
      <c r="BQ141" s="163"/>
    </row>
    <row r="142" spans="1:69" ht="27" customHeight="1" x14ac:dyDescent="0.3">
      <c r="A142" s="160">
        <f>'ordem de passagem'!C145</f>
        <v>0</v>
      </c>
      <c r="B142" s="160">
        <f>'ordem de passagem'!D145</f>
        <v>0</v>
      </c>
      <c r="C142" s="160">
        <f>'ordem de passagem'!E145</f>
        <v>0</v>
      </c>
      <c r="D142" s="160">
        <f>'ordem de passagem'!F145</f>
        <v>0</v>
      </c>
      <c r="E142" s="160">
        <f>'ordem de passagem'!H145</f>
        <v>0</v>
      </c>
      <c r="F142" s="160" t="str">
        <f t="shared" si="118"/>
        <v/>
      </c>
      <c r="G142" s="160" t="str">
        <f t="shared" si="106"/>
        <v/>
      </c>
      <c r="H142" s="160" t="str">
        <f t="shared" si="107"/>
        <v/>
      </c>
      <c r="I142" s="160" t="str">
        <f t="shared" si="108"/>
        <v/>
      </c>
      <c r="J142" s="160">
        <f>'ordem de passagem'!G145</f>
        <v>0</v>
      </c>
      <c r="K142" s="160">
        <f>'ordem de passagem'!I145</f>
        <v>0</v>
      </c>
      <c r="L142" s="161">
        <f>IF('mini - salto 1'!AD143="",0,'mini - salto 1'!AD143)</f>
        <v>0</v>
      </c>
      <c r="M142" s="161">
        <f>IF('mini - salto 2'!AD142="",0,'mini - salto 2'!AD142)</f>
        <v>0</v>
      </c>
      <c r="N142" s="161">
        <f>IF('mini - salto 3'!AD143="",0,'mini - salto 3'!AD143)</f>
        <v>0</v>
      </c>
      <c r="O142" s="161">
        <f>IF(tapete!X143="",0,tapete!X143)</f>
        <v>0</v>
      </c>
      <c r="P142" s="161">
        <f t="shared" si="95"/>
        <v>0</v>
      </c>
      <c r="Q142" s="161">
        <f t="shared" si="96"/>
        <v>0</v>
      </c>
      <c r="R142" s="161"/>
      <c r="S142" s="161">
        <f>IF('mini - salto 1'!S143="",0,'mini - salto 1'!S143)</f>
        <v>0</v>
      </c>
      <c r="T142" s="161">
        <f>IF('mini - salto 1'!AA143="",0,'mini - salto 1'!AA143)</f>
        <v>0</v>
      </c>
      <c r="U142" s="161">
        <f t="shared" si="109"/>
        <v>0</v>
      </c>
      <c r="V142" s="161">
        <f t="shared" si="97"/>
        <v>0</v>
      </c>
      <c r="W142" s="294">
        <f>IF('mini - salto 2'!S142="",0,'mini - salto 2'!S142)</f>
        <v>0</v>
      </c>
      <c r="X142" s="161">
        <f>IF('mini - salto 2'!AA142="",0,'mini - salto 2'!AA142)</f>
        <v>0</v>
      </c>
      <c r="Y142" s="161">
        <f t="shared" si="110"/>
        <v>0</v>
      </c>
      <c r="Z142" s="161">
        <f t="shared" si="98"/>
        <v>0</v>
      </c>
      <c r="AA142" s="161">
        <f>IF('mini - salto 3'!S143="",0,'mini - salto 3'!S143)</f>
        <v>0</v>
      </c>
      <c r="AB142" s="161">
        <f>IF('mini - salto 3'!AA143="",0,'mini - salto 3'!AA143)</f>
        <v>0</v>
      </c>
      <c r="AC142" s="305">
        <f t="shared" si="111"/>
        <v>0</v>
      </c>
      <c r="AD142" s="305">
        <f t="shared" si="99"/>
        <v>0</v>
      </c>
      <c r="AE142" s="161">
        <f>IF(tapete!S149="",0,tapete!S149)</f>
        <v>0</v>
      </c>
      <c r="AF142" s="161">
        <f>IF(tapete!T143="",0,tapete!T143)</f>
        <v>0</v>
      </c>
      <c r="AG142" s="161" t="str">
        <f>IFERROR((IF(B142=0,"",IF(OR(E142="pct",E142="pctn",E142="pctt",E142="pctm"),('mini - salto 1'!AF149+'mini - salto 2'!AF149+'mini - salto 3'!AF149)/3+AB142+T142+X142,""))),0)</f>
        <v/>
      </c>
      <c r="AH142" s="307" t="str">
        <f t="shared" si="100"/>
        <v/>
      </c>
      <c r="AI142" s="468" t="str">
        <f t="shared" si="112"/>
        <v/>
      </c>
      <c r="AJ142" s="469" t="str">
        <f>IFERROR(RANK(AI142,$AI$7:AI142,1),"")</f>
        <v/>
      </c>
      <c r="AK142" s="468" t="str">
        <f t="shared" si="113"/>
        <v/>
      </c>
      <c r="AL142" s="469" t="str">
        <f>IFERROR(RANK(AK142,$AK$7:AK142,1),"")</f>
        <v/>
      </c>
      <c r="AM142" s="307" t="str">
        <f t="shared" si="101"/>
        <v/>
      </c>
      <c r="AN142" s="468" t="str">
        <f t="shared" si="114"/>
        <v/>
      </c>
      <c r="AO142" s="469" t="str">
        <f>IFERROR(RANK(AN142,$AN$7:AN142,1),"")</f>
        <v/>
      </c>
      <c r="AP142" s="468" t="str">
        <f t="shared" si="115"/>
        <v/>
      </c>
      <c r="AQ142" s="469" t="str">
        <f>IFERROR(RANK(AP142,$AP$7:AP142,1),"")</f>
        <v/>
      </c>
      <c r="AR142" s="308" t="str">
        <f t="shared" si="102"/>
        <v/>
      </c>
      <c r="AS142" s="468" t="str">
        <f t="shared" si="116"/>
        <v/>
      </c>
      <c r="AT142" s="469" t="str">
        <f>IFERROR(RANK(AS142,$AS$7:AS142,1),"")</f>
        <v/>
      </c>
      <c r="AU142" s="468" t="str">
        <f t="shared" si="117"/>
        <v/>
      </c>
      <c r="AV142" s="469" t="str">
        <f>IFERROR(RANK(AU142,$AU$7:AU142,1),"")</f>
        <v/>
      </c>
      <c r="AZ142" s="303">
        <f t="shared" si="103"/>
        <v>0</v>
      </c>
      <c r="BA142" s="306">
        <f t="shared" si="104"/>
        <v>0</v>
      </c>
      <c r="BB142" s="117">
        <f t="shared" si="105"/>
        <v>0</v>
      </c>
      <c r="BD142" s="117"/>
      <c r="BE142" s="117"/>
      <c r="BF142" s="117"/>
      <c r="BH142" s="162"/>
      <c r="BI142" s="162"/>
      <c r="BJ142" s="162"/>
      <c r="BK142" s="162"/>
      <c r="BL142" s="163"/>
      <c r="BM142" s="163"/>
      <c r="BN142" s="163"/>
      <c r="BO142" s="163"/>
      <c r="BP142" s="163"/>
      <c r="BQ142" s="163"/>
    </row>
    <row r="143" spans="1:69" ht="27" customHeight="1" x14ac:dyDescent="0.3">
      <c r="A143" s="160">
        <f>'ordem de passagem'!C146</f>
        <v>0</v>
      </c>
      <c r="B143" s="160">
        <f>'ordem de passagem'!D146</f>
        <v>0</v>
      </c>
      <c r="C143" s="160">
        <f>'ordem de passagem'!E146</f>
        <v>0</v>
      </c>
      <c r="D143" s="160">
        <f>'ordem de passagem'!F146</f>
        <v>0</v>
      </c>
      <c r="E143" s="160">
        <f>'ordem de passagem'!H146</f>
        <v>0</v>
      </c>
      <c r="F143" s="160" t="str">
        <f t="shared" si="118"/>
        <v/>
      </c>
      <c r="G143" s="160" t="str">
        <f t="shared" si="106"/>
        <v/>
      </c>
      <c r="H143" s="160" t="str">
        <f t="shared" si="107"/>
        <v/>
      </c>
      <c r="I143" s="160" t="str">
        <f t="shared" si="108"/>
        <v/>
      </c>
      <c r="J143" s="160">
        <f>'ordem de passagem'!G146</f>
        <v>0</v>
      </c>
      <c r="K143" s="160">
        <f>'ordem de passagem'!I146</f>
        <v>0</v>
      </c>
      <c r="L143" s="161">
        <f>IF('mini - salto 1'!AD144="",0,'mini - salto 1'!AD144)</f>
        <v>0</v>
      </c>
      <c r="M143" s="161">
        <f>IF('mini - salto 2'!AD143="",0,'mini - salto 2'!AD143)</f>
        <v>0</v>
      </c>
      <c r="N143" s="161">
        <f>IF('mini - salto 3'!AD144="",0,'mini - salto 3'!AD144)</f>
        <v>0</v>
      </c>
      <c r="O143" s="161">
        <f>IF(tapete!X144="",0,tapete!X144)</f>
        <v>0</v>
      </c>
      <c r="P143" s="161">
        <f t="shared" si="95"/>
        <v>0</v>
      </c>
      <c r="Q143" s="161">
        <f t="shared" si="96"/>
        <v>0</v>
      </c>
      <c r="R143" s="161"/>
      <c r="S143" s="161">
        <f>IF('mini - salto 1'!S144="",0,'mini - salto 1'!S144)</f>
        <v>0</v>
      </c>
      <c r="T143" s="161">
        <f>IF('mini - salto 1'!AA144="",0,'mini - salto 1'!AA144)</f>
        <v>0</v>
      </c>
      <c r="U143" s="161">
        <f t="shared" si="109"/>
        <v>0</v>
      </c>
      <c r="V143" s="161">
        <f t="shared" si="97"/>
        <v>0</v>
      </c>
      <c r="W143" s="294">
        <f>IF('mini - salto 2'!S143="",0,'mini - salto 2'!S143)</f>
        <v>0</v>
      </c>
      <c r="X143" s="161">
        <f>IF('mini - salto 2'!AA143="",0,'mini - salto 2'!AA143)</f>
        <v>0</v>
      </c>
      <c r="Y143" s="161">
        <f t="shared" si="110"/>
        <v>0</v>
      </c>
      <c r="Z143" s="161">
        <f t="shared" si="98"/>
        <v>0</v>
      </c>
      <c r="AA143" s="161">
        <f>IF('mini - salto 3'!S144="",0,'mini - salto 3'!S144)</f>
        <v>0</v>
      </c>
      <c r="AB143" s="161">
        <f>IF('mini - salto 3'!AA144="",0,'mini - salto 3'!AA144)</f>
        <v>0</v>
      </c>
      <c r="AC143" s="305">
        <f t="shared" si="111"/>
        <v>0</v>
      </c>
      <c r="AD143" s="305">
        <f t="shared" si="99"/>
        <v>0</v>
      </c>
      <c r="AE143" s="161">
        <f>IF(tapete!S150="",0,tapete!S150)</f>
        <v>0</v>
      </c>
      <c r="AF143" s="161">
        <f>IF(tapete!T144="",0,tapete!T144)</f>
        <v>0</v>
      </c>
      <c r="AG143" s="161" t="str">
        <f>IFERROR((IF(B143=0,"",IF(OR(E143="pct",E143="pctn",E143="pctt",E143="pctm"),('mini - salto 1'!AF150+'mini - salto 2'!AF150+'mini - salto 3'!AF150)/3+AB143+T143+X143,""))),0)</f>
        <v/>
      </c>
      <c r="AH143" s="307" t="str">
        <f t="shared" si="100"/>
        <v/>
      </c>
      <c r="AI143" s="468" t="str">
        <f t="shared" si="112"/>
        <v/>
      </c>
      <c r="AJ143" s="469" t="str">
        <f>IFERROR(RANK(AI143,$AI$7:AI143,1),"")</f>
        <v/>
      </c>
      <c r="AK143" s="468" t="str">
        <f t="shared" si="113"/>
        <v/>
      </c>
      <c r="AL143" s="469" t="str">
        <f>IFERROR(RANK(AK143,$AK$7:AK143,1),"")</f>
        <v/>
      </c>
      <c r="AM143" s="307" t="str">
        <f t="shared" si="101"/>
        <v/>
      </c>
      <c r="AN143" s="468" t="str">
        <f t="shared" si="114"/>
        <v/>
      </c>
      <c r="AO143" s="469" t="str">
        <f>IFERROR(RANK(AN143,$AN$7:AN143,1),"")</f>
        <v/>
      </c>
      <c r="AP143" s="468" t="str">
        <f t="shared" si="115"/>
        <v/>
      </c>
      <c r="AQ143" s="469" t="str">
        <f>IFERROR(RANK(AP143,$AP$7:AP143,1),"")</f>
        <v/>
      </c>
      <c r="AR143" s="308" t="str">
        <f t="shared" si="102"/>
        <v/>
      </c>
      <c r="AS143" s="468" t="str">
        <f t="shared" si="116"/>
        <v/>
      </c>
      <c r="AT143" s="469" t="str">
        <f>IFERROR(RANK(AS143,$AS$7:AS143,1),"")</f>
        <v/>
      </c>
      <c r="AU143" s="468" t="str">
        <f t="shared" si="117"/>
        <v/>
      </c>
      <c r="AV143" s="469" t="str">
        <f>IFERROR(RANK(AU143,$AU$7:AU143,1),"")</f>
        <v/>
      </c>
      <c r="AZ143" s="303">
        <f t="shared" si="103"/>
        <v>0</v>
      </c>
      <c r="BA143" s="306">
        <f t="shared" si="104"/>
        <v>0</v>
      </c>
      <c r="BB143" s="117">
        <f t="shared" si="105"/>
        <v>0</v>
      </c>
      <c r="BD143" s="117"/>
      <c r="BE143" s="117"/>
      <c r="BF143" s="117"/>
      <c r="BH143" s="162"/>
      <c r="BI143" s="162"/>
      <c r="BJ143" s="162"/>
      <c r="BK143" s="162"/>
      <c r="BL143" s="163"/>
      <c r="BM143" s="163"/>
      <c r="BN143" s="163"/>
      <c r="BO143" s="163"/>
      <c r="BP143" s="163"/>
      <c r="BQ143" s="163"/>
    </row>
    <row r="144" spans="1:69" ht="27" customHeight="1" x14ac:dyDescent="0.3">
      <c r="A144" s="160">
        <f>'ordem de passagem'!C147</f>
        <v>0</v>
      </c>
      <c r="B144" s="160">
        <f>'ordem de passagem'!D147</f>
        <v>0</v>
      </c>
      <c r="C144" s="160">
        <f>'ordem de passagem'!E147</f>
        <v>0</v>
      </c>
      <c r="D144" s="160">
        <f>'ordem de passagem'!F147</f>
        <v>0</v>
      </c>
      <c r="E144" s="160">
        <f>'ordem de passagem'!H147</f>
        <v>0</v>
      </c>
      <c r="F144" s="160" t="str">
        <f t="shared" si="118"/>
        <v/>
      </c>
      <c r="G144" s="160" t="str">
        <f t="shared" si="106"/>
        <v/>
      </c>
      <c r="H144" s="160" t="str">
        <f t="shared" si="107"/>
        <v/>
      </c>
      <c r="I144" s="160" t="str">
        <f t="shared" si="108"/>
        <v/>
      </c>
      <c r="J144" s="160">
        <f>'ordem de passagem'!G147</f>
        <v>0</v>
      </c>
      <c r="K144" s="160">
        <f>'ordem de passagem'!I147</f>
        <v>0</v>
      </c>
      <c r="L144" s="161">
        <f>IF('mini - salto 1'!AD145="",0,'mini - salto 1'!AD145)</f>
        <v>0</v>
      </c>
      <c r="M144" s="161">
        <f>IF('mini - salto 2'!AD144="",0,'mini - salto 2'!AD144)</f>
        <v>0</v>
      </c>
      <c r="N144" s="161">
        <f>IF('mini - salto 3'!AD145="",0,'mini - salto 3'!AD145)</f>
        <v>0</v>
      </c>
      <c r="O144" s="161">
        <f>IF(tapete!X145="",0,tapete!X145)</f>
        <v>0</v>
      </c>
      <c r="P144" s="161">
        <f t="shared" si="95"/>
        <v>0</v>
      </c>
      <c r="Q144" s="161">
        <f t="shared" si="96"/>
        <v>0</v>
      </c>
      <c r="R144" s="161"/>
      <c r="S144" s="161">
        <f>IF('mini - salto 1'!S145="",0,'mini - salto 1'!S145)</f>
        <v>0</v>
      </c>
      <c r="T144" s="161">
        <f>IF('mini - salto 1'!AA145="",0,'mini - salto 1'!AA145)</f>
        <v>0</v>
      </c>
      <c r="U144" s="161">
        <f t="shared" si="109"/>
        <v>0</v>
      </c>
      <c r="V144" s="161">
        <f t="shared" si="97"/>
        <v>0</v>
      </c>
      <c r="W144" s="294">
        <f>IF('mini - salto 2'!S144="",0,'mini - salto 2'!S144)</f>
        <v>0</v>
      </c>
      <c r="X144" s="161">
        <f>IF('mini - salto 2'!AA144="",0,'mini - salto 2'!AA144)</f>
        <v>0</v>
      </c>
      <c r="Y144" s="161">
        <f t="shared" si="110"/>
        <v>0</v>
      </c>
      <c r="Z144" s="161">
        <f t="shared" si="98"/>
        <v>0</v>
      </c>
      <c r="AA144" s="161">
        <f>IF('mini - salto 3'!S145="",0,'mini - salto 3'!S145)</f>
        <v>0</v>
      </c>
      <c r="AB144" s="161">
        <f>IF('mini - salto 3'!AA145="",0,'mini - salto 3'!AA145)</f>
        <v>0</v>
      </c>
      <c r="AC144" s="305">
        <f t="shared" si="111"/>
        <v>0</v>
      </c>
      <c r="AD144" s="305">
        <f t="shared" si="99"/>
        <v>0</v>
      </c>
      <c r="AE144" s="161">
        <f>IF(tapete!S151="",0,tapete!S151)</f>
        <v>0</v>
      </c>
      <c r="AF144" s="161">
        <f>IF(tapete!T145="",0,tapete!T145)</f>
        <v>0</v>
      </c>
      <c r="AG144" s="161" t="str">
        <f>IFERROR((IF(B144=0,"",IF(OR(E144="pct",E144="pctn",E144="pctt",E144="pctm"),('mini - salto 1'!AF151+'mini - salto 2'!AF151+'mini - salto 3'!AF151)/3+AB144+T144+X144,""))),0)</f>
        <v/>
      </c>
      <c r="AH144" s="307" t="str">
        <f t="shared" si="100"/>
        <v/>
      </c>
      <c r="AI144" s="468" t="str">
        <f t="shared" si="112"/>
        <v/>
      </c>
      <c r="AJ144" s="469" t="str">
        <f>IFERROR(RANK(AI144,$AI$7:AI144,1),"")</f>
        <v/>
      </c>
      <c r="AK144" s="468" t="str">
        <f t="shared" si="113"/>
        <v/>
      </c>
      <c r="AL144" s="469" t="str">
        <f>IFERROR(RANK(AK144,$AK$7:AK144,1),"")</f>
        <v/>
      </c>
      <c r="AM144" s="307" t="str">
        <f t="shared" si="101"/>
        <v/>
      </c>
      <c r="AN144" s="468" t="str">
        <f t="shared" si="114"/>
        <v/>
      </c>
      <c r="AO144" s="469" t="str">
        <f>IFERROR(RANK(AN144,$AN$7:AN144,1),"")</f>
        <v/>
      </c>
      <c r="AP144" s="468" t="str">
        <f t="shared" si="115"/>
        <v/>
      </c>
      <c r="AQ144" s="469" t="str">
        <f>IFERROR(RANK(AP144,$AP$7:AP144,1),"")</f>
        <v/>
      </c>
      <c r="AR144" s="308" t="str">
        <f t="shared" si="102"/>
        <v/>
      </c>
      <c r="AS144" s="468" t="str">
        <f t="shared" si="116"/>
        <v/>
      </c>
      <c r="AT144" s="469" t="str">
        <f>IFERROR(RANK(AS144,$AS$7:AS144,1),"")</f>
        <v/>
      </c>
      <c r="AU144" s="468" t="str">
        <f t="shared" si="117"/>
        <v/>
      </c>
      <c r="AV144" s="469" t="str">
        <f>IFERROR(RANK(AU144,$AU$7:AU144,1),"")</f>
        <v/>
      </c>
      <c r="AZ144" s="303">
        <f t="shared" si="103"/>
        <v>0</v>
      </c>
      <c r="BA144" s="306">
        <f t="shared" si="104"/>
        <v>0</v>
      </c>
      <c r="BB144" s="117">
        <f t="shared" si="105"/>
        <v>0</v>
      </c>
      <c r="BD144" s="117"/>
      <c r="BE144" s="117"/>
      <c r="BF144" s="117"/>
      <c r="BH144" s="162"/>
      <c r="BI144" s="162"/>
      <c r="BJ144" s="162"/>
      <c r="BK144" s="162"/>
      <c r="BL144" s="163"/>
      <c r="BM144" s="163"/>
      <c r="BN144" s="163"/>
      <c r="BO144" s="163"/>
      <c r="BP144" s="163"/>
      <c r="BQ144" s="163"/>
    </row>
    <row r="145" spans="1:69" ht="27" customHeight="1" x14ac:dyDescent="0.3">
      <c r="A145" s="160">
        <f>'ordem de passagem'!C148</f>
        <v>0</v>
      </c>
      <c r="B145" s="160">
        <f>'ordem de passagem'!D148</f>
        <v>0</v>
      </c>
      <c r="C145" s="160">
        <f>'ordem de passagem'!E148</f>
        <v>0</v>
      </c>
      <c r="D145" s="160">
        <f>'ordem de passagem'!F148</f>
        <v>0</v>
      </c>
      <c r="E145" s="160">
        <f>'ordem de passagem'!H148</f>
        <v>0</v>
      </c>
      <c r="F145" s="160" t="str">
        <f t="shared" si="118"/>
        <v/>
      </c>
      <c r="G145" s="160" t="str">
        <f t="shared" si="106"/>
        <v/>
      </c>
      <c r="H145" s="160" t="str">
        <f t="shared" si="107"/>
        <v/>
      </c>
      <c r="I145" s="160" t="str">
        <f t="shared" si="108"/>
        <v/>
      </c>
      <c r="J145" s="160">
        <f>'ordem de passagem'!G148</f>
        <v>0</v>
      </c>
      <c r="K145" s="160">
        <f>'ordem de passagem'!I148</f>
        <v>0</v>
      </c>
      <c r="L145" s="161">
        <f>IF('mini - salto 1'!AD146="",0,'mini - salto 1'!AD146)</f>
        <v>0</v>
      </c>
      <c r="M145" s="161">
        <f>IF('mini - salto 2'!AD145="",0,'mini - salto 2'!AD145)</f>
        <v>0</v>
      </c>
      <c r="N145" s="161">
        <f>IF('mini - salto 3'!AD146="",0,'mini - salto 3'!AD146)</f>
        <v>0</v>
      </c>
      <c r="O145" s="161">
        <f>IF(tapete!X146="",0,tapete!X146)</f>
        <v>0</v>
      </c>
      <c r="P145" s="161">
        <f t="shared" si="95"/>
        <v>0</v>
      </c>
      <c r="Q145" s="161">
        <f t="shared" si="96"/>
        <v>0</v>
      </c>
      <c r="R145" s="161"/>
      <c r="S145" s="161">
        <f>IF('mini - salto 1'!S146="",0,'mini - salto 1'!S146)</f>
        <v>0</v>
      </c>
      <c r="T145" s="161">
        <f>IF('mini - salto 1'!AA146="",0,'mini - salto 1'!AA146)</f>
        <v>0</v>
      </c>
      <c r="U145" s="161">
        <f t="shared" si="109"/>
        <v>0</v>
      </c>
      <c r="V145" s="161">
        <f t="shared" si="97"/>
        <v>0</v>
      </c>
      <c r="W145" s="294">
        <f>IF('mini - salto 2'!S145="",0,'mini - salto 2'!S145)</f>
        <v>0</v>
      </c>
      <c r="X145" s="161">
        <f>IF('mini - salto 2'!AA145="",0,'mini - salto 2'!AA145)</f>
        <v>0</v>
      </c>
      <c r="Y145" s="161">
        <f t="shared" si="110"/>
        <v>0</v>
      </c>
      <c r="Z145" s="161">
        <f t="shared" si="98"/>
        <v>0</v>
      </c>
      <c r="AA145" s="161">
        <f>IF('mini - salto 3'!S146="",0,'mini - salto 3'!S146)</f>
        <v>0</v>
      </c>
      <c r="AB145" s="161">
        <f>IF('mini - salto 3'!AA146="",0,'mini - salto 3'!AA146)</f>
        <v>0</v>
      </c>
      <c r="AC145" s="305">
        <f t="shared" si="111"/>
        <v>0</v>
      </c>
      <c r="AD145" s="305">
        <f t="shared" si="99"/>
        <v>0</v>
      </c>
      <c r="AE145" s="161">
        <f>IF(tapete!S152="",0,tapete!S152)</f>
        <v>0</v>
      </c>
      <c r="AF145" s="161">
        <f>IF(tapete!T146="",0,tapete!T146)</f>
        <v>0</v>
      </c>
      <c r="AG145" s="161" t="str">
        <f>IFERROR((IF(B145=0,"",IF(OR(E145="pct",E145="pctn",E145="pctt",E145="pctm"),('mini - salto 1'!AF152+'mini - salto 2'!AF152+'mini - salto 3'!AF152)/3+AB145+T145+X145,""))),0)</f>
        <v/>
      </c>
      <c r="AH145" s="307" t="str">
        <f t="shared" si="100"/>
        <v/>
      </c>
      <c r="AI145" s="468" t="str">
        <f t="shared" si="112"/>
        <v/>
      </c>
      <c r="AJ145" s="469" t="str">
        <f>IFERROR(RANK(AI145,$AI$7:AI145,1),"")</f>
        <v/>
      </c>
      <c r="AK145" s="468" t="str">
        <f t="shared" si="113"/>
        <v/>
      </c>
      <c r="AL145" s="469" t="str">
        <f>IFERROR(RANK(AK145,$AK$7:AK145,1),"")</f>
        <v/>
      </c>
      <c r="AM145" s="307" t="str">
        <f t="shared" si="101"/>
        <v/>
      </c>
      <c r="AN145" s="468" t="str">
        <f t="shared" si="114"/>
        <v/>
      </c>
      <c r="AO145" s="469" t="str">
        <f>IFERROR(RANK(AN145,$AN$7:AN145,1),"")</f>
        <v/>
      </c>
      <c r="AP145" s="468" t="str">
        <f t="shared" si="115"/>
        <v/>
      </c>
      <c r="AQ145" s="469" t="str">
        <f>IFERROR(RANK(AP145,$AP$7:AP145,1),"")</f>
        <v/>
      </c>
      <c r="AR145" s="308" t="str">
        <f t="shared" si="102"/>
        <v/>
      </c>
      <c r="AS145" s="468" t="str">
        <f t="shared" si="116"/>
        <v/>
      </c>
      <c r="AT145" s="469" t="str">
        <f>IFERROR(RANK(AS145,$AS$7:AS145,1),"")</f>
        <v/>
      </c>
      <c r="AU145" s="468" t="str">
        <f t="shared" si="117"/>
        <v/>
      </c>
      <c r="AV145" s="469" t="str">
        <f>IFERROR(RANK(AU145,$AU$7:AU145,1),"")</f>
        <v/>
      </c>
      <c r="AZ145" s="303">
        <f t="shared" si="103"/>
        <v>0</v>
      </c>
      <c r="BA145" s="306">
        <f t="shared" si="104"/>
        <v>0</v>
      </c>
      <c r="BB145" s="117">
        <f t="shared" si="105"/>
        <v>0</v>
      </c>
      <c r="BD145" s="117"/>
      <c r="BE145" s="117"/>
      <c r="BF145" s="117"/>
      <c r="BH145" s="162"/>
      <c r="BI145" s="162"/>
      <c r="BJ145" s="162"/>
      <c r="BK145" s="162"/>
      <c r="BL145" s="163"/>
      <c r="BM145" s="163"/>
      <c r="BN145" s="163"/>
      <c r="BO145" s="163"/>
      <c r="BP145" s="163"/>
      <c r="BQ145" s="163"/>
    </row>
    <row r="146" spans="1:69" ht="27" customHeight="1" x14ac:dyDescent="0.3">
      <c r="A146" s="160">
        <f>'ordem de passagem'!C149</f>
        <v>0</v>
      </c>
      <c r="B146" s="160">
        <f>'ordem de passagem'!D149</f>
        <v>0</v>
      </c>
      <c r="C146" s="160">
        <f>'ordem de passagem'!E149</f>
        <v>0</v>
      </c>
      <c r="D146" s="160">
        <f>'ordem de passagem'!F149</f>
        <v>0</v>
      </c>
      <c r="E146" s="160">
        <f>'ordem de passagem'!H149</f>
        <v>0</v>
      </c>
      <c r="F146" s="160" t="str">
        <f t="shared" si="118"/>
        <v/>
      </c>
      <c r="G146" s="160" t="str">
        <f t="shared" si="106"/>
        <v/>
      </c>
      <c r="H146" s="160" t="str">
        <f t="shared" si="107"/>
        <v/>
      </c>
      <c r="I146" s="160" t="str">
        <f t="shared" si="108"/>
        <v/>
      </c>
      <c r="J146" s="160">
        <f>'ordem de passagem'!G149</f>
        <v>0</v>
      </c>
      <c r="K146" s="160">
        <f>'ordem de passagem'!I149</f>
        <v>0</v>
      </c>
      <c r="L146" s="161">
        <f>IF('mini - salto 1'!AD147="",0,'mini - salto 1'!AD147)</f>
        <v>0</v>
      </c>
      <c r="M146" s="161">
        <f>IF('mini - salto 2'!AD146="",0,'mini - salto 2'!AD146)</f>
        <v>0</v>
      </c>
      <c r="N146" s="161">
        <f>IF('mini - salto 3'!AD147="",0,'mini - salto 3'!AD147)</f>
        <v>0</v>
      </c>
      <c r="O146" s="161">
        <f>IF(tapete!X147="",0,tapete!X147)</f>
        <v>0</v>
      </c>
      <c r="P146" s="161">
        <f t="shared" si="95"/>
        <v>0</v>
      </c>
      <c r="Q146" s="161">
        <f t="shared" si="96"/>
        <v>0</v>
      </c>
      <c r="R146" s="161"/>
      <c r="S146" s="161">
        <f>IF('mini - salto 1'!S147="",0,'mini - salto 1'!S147)</f>
        <v>0</v>
      </c>
      <c r="T146" s="161">
        <f>IF('mini - salto 1'!AA147="",0,'mini - salto 1'!AA147)</f>
        <v>0</v>
      </c>
      <c r="U146" s="161">
        <f t="shared" si="109"/>
        <v>0</v>
      </c>
      <c r="V146" s="161">
        <f t="shared" si="97"/>
        <v>0</v>
      </c>
      <c r="W146" s="294">
        <f>IF('mini - salto 2'!S146="",0,'mini - salto 2'!S146)</f>
        <v>0</v>
      </c>
      <c r="X146" s="161">
        <f>IF('mini - salto 2'!AA146="",0,'mini - salto 2'!AA146)</f>
        <v>0</v>
      </c>
      <c r="Y146" s="161">
        <f t="shared" si="110"/>
        <v>0</v>
      </c>
      <c r="Z146" s="161">
        <f t="shared" si="98"/>
        <v>0</v>
      </c>
      <c r="AA146" s="161">
        <f>IF('mini - salto 3'!S147="",0,'mini - salto 3'!S147)</f>
        <v>0</v>
      </c>
      <c r="AB146" s="161">
        <f>IF('mini - salto 3'!AA147="",0,'mini - salto 3'!AA147)</f>
        <v>0</v>
      </c>
      <c r="AC146" s="305">
        <f t="shared" si="111"/>
        <v>0</v>
      </c>
      <c r="AD146" s="305">
        <f t="shared" si="99"/>
        <v>0</v>
      </c>
      <c r="AE146" s="161">
        <f>IF(tapete!S153="",0,tapete!S153)</f>
        <v>0</v>
      </c>
      <c r="AF146" s="161">
        <f>IF(tapete!T147="",0,tapete!T147)</f>
        <v>0</v>
      </c>
      <c r="AG146" s="161" t="str">
        <f>IFERROR((IF(B146=0,"",IF(OR(E146="pct",E146="pctn",E146="pctt",E146="pctm"),('mini - salto 1'!AF153+'mini - salto 2'!AF153+'mini - salto 3'!AF153)/3+AB146+T146+X146,""))),0)</f>
        <v/>
      </c>
      <c r="AH146" s="307" t="str">
        <f t="shared" si="100"/>
        <v/>
      </c>
      <c r="AI146" s="468" t="str">
        <f t="shared" si="112"/>
        <v/>
      </c>
      <c r="AJ146" s="469" t="str">
        <f>IFERROR(RANK(AI146,$AI$7:AI146,1),"")</f>
        <v/>
      </c>
      <c r="AK146" s="468" t="str">
        <f t="shared" si="113"/>
        <v/>
      </c>
      <c r="AL146" s="469" t="str">
        <f>IFERROR(RANK(AK146,$AK$7:AK146,1),"")</f>
        <v/>
      </c>
      <c r="AM146" s="307" t="str">
        <f t="shared" si="101"/>
        <v/>
      </c>
      <c r="AN146" s="468" t="str">
        <f t="shared" si="114"/>
        <v/>
      </c>
      <c r="AO146" s="469" t="str">
        <f>IFERROR(RANK(AN146,$AN$7:AN146,1),"")</f>
        <v/>
      </c>
      <c r="AP146" s="468" t="str">
        <f t="shared" si="115"/>
        <v/>
      </c>
      <c r="AQ146" s="469" t="str">
        <f>IFERROR(RANK(AP146,$AP$7:AP146,1),"")</f>
        <v/>
      </c>
      <c r="AR146" s="308" t="str">
        <f t="shared" si="102"/>
        <v/>
      </c>
      <c r="AS146" s="468" t="str">
        <f t="shared" si="116"/>
        <v/>
      </c>
      <c r="AT146" s="469" t="str">
        <f>IFERROR(RANK(AS146,$AS$7:AS146,1),"")</f>
        <v/>
      </c>
      <c r="AU146" s="468" t="str">
        <f t="shared" si="117"/>
        <v/>
      </c>
      <c r="AV146" s="469" t="str">
        <f>IFERROR(RANK(AU146,$AU$7:AU146,1),"")</f>
        <v/>
      </c>
      <c r="AZ146" s="303">
        <f t="shared" si="103"/>
        <v>0</v>
      </c>
      <c r="BA146" s="306">
        <f t="shared" si="104"/>
        <v>0</v>
      </c>
      <c r="BB146" s="117">
        <f t="shared" si="105"/>
        <v>0</v>
      </c>
      <c r="BD146" s="117"/>
      <c r="BE146" s="117"/>
      <c r="BF146" s="117"/>
      <c r="BH146" s="162"/>
      <c r="BI146" s="162"/>
      <c r="BJ146" s="162"/>
      <c r="BK146" s="162"/>
      <c r="BL146" s="163"/>
      <c r="BM146" s="163"/>
      <c r="BN146" s="163"/>
      <c r="BO146" s="163"/>
      <c r="BP146" s="163"/>
      <c r="BQ146" s="163"/>
    </row>
    <row r="147" spans="1:69" ht="27" customHeight="1" x14ac:dyDescent="0.3">
      <c r="A147" s="160">
        <f>'ordem de passagem'!C150</f>
        <v>0</v>
      </c>
      <c r="B147" s="160">
        <f>'ordem de passagem'!D150</f>
        <v>0</v>
      </c>
      <c r="C147" s="160">
        <f>'ordem de passagem'!E150</f>
        <v>0</v>
      </c>
      <c r="D147" s="160">
        <f>'ordem de passagem'!F150</f>
        <v>0</v>
      </c>
      <c r="E147" s="160">
        <f>'ordem de passagem'!H150</f>
        <v>0</v>
      </c>
      <c r="F147" s="160" t="str">
        <f t="shared" si="118"/>
        <v/>
      </c>
      <c r="G147" s="160" t="str">
        <f t="shared" si="106"/>
        <v/>
      </c>
      <c r="H147" s="160" t="str">
        <f t="shared" si="107"/>
        <v/>
      </c>
      <c r="I147" s="160" t="str">
        <f t="shared" si="108"/>
        <v/>
      </c>
      <c r="J147" s="160">
        <f>'ordem de passagem'!G150</f>
        <v>0</v>
      </c>
      <c r="K147" s="160">
        <f>'ordem de passagem'!I150</f>
        <v>0</v>
      </c>
      <c r="L147" s="161">
        <f>IF('mini - salto 1'!AD148="",0,'mini - salto 1'!AD148)</f>
        <v>0</v>
      </c>
      <c r="M147" s="161">
        <f>IF('mini - salto 2'!AD147="",0,'mini - salto 2'!AD147)</f>
        <v>0</v>
      </c>
      <c r="N147" s="161">
        <f>IF('mini - salto 3'!AD148="",0,'mini - salto 3'!AD148)</f>
        <v>0</v>
      </c>
      <c r="O147" s="161">
        <f>IF(tapete!X148="",0,tapete!X148)</f>
        <v>0</v>
      </c>
      <c r="P147" s="161">
        <f t="shared" si="95"/>
        <v>0</v>
      </c>
      <c r="Q147" s="161">
        <f t="shared" si="96"/>
        <v>0</v>
      </c>
      <c r="R147" s="161"/>
      <c r="S147" s="161">
        <f>IF('mini - salto 1'!S148="",0,'mini - salto 1'!S148)</f>
        <v>0</v>
      </c>
      <c r="T147" s="161">
        <f>IF('mini - salto 1'!AA148="",0,'mini - salto 1'!AA148)</f>
        <v>0</v>
      </c>
      <c r="U147" s="161">
        <f t="shared" si="109"/>
        <v>0</v>
      </c>
      <c r="V147" s="161">
        <f t="shared" si="97"/>
        <v>0</v>
      </c>
      <c r="W147" s="294">
        <f>IF('mini - salto 2'!S147="",0,'mini - salto 2'!S147)</f>
        <v>0</v>
      </c>
      <c r="X147" s="161">
        <f>IF('mini - salto 2'!AA147="",0,'mini - salto 2'!AA147)</f>
        <v>0</v>
      </c>
      <c r="Y147" s="161">
        <f t="shared" si="110"/>
        <v>0</v>
      </c>
      <c r="Z147" s="161">
        <f t="shared" si="98"/>
        <v>0</v>
      </c>
      <c r="AA147" s="161">
        <f>IF('mini - salto 3'!S148="",0,'mini - salto 3'!S148)</f>
        <v>0</v>
      </c>
      <c r="AB147" s="161">
        <f>IF('mini - salto 3'!AA148="",0,'mini - salto 3'!AA148)</f>
        <v>0</v>
      </c>
      <c r="AC147" s="305">
        <f t="shared" si="111"/>
        <v>0</v>
      </c>
      <c r="AD147" s="305">
        <f t="shared" si="99"/>
        <v>0</v>
      </c>
      <c r="AE147" s="161">
        <f>IF(tapete!S154="",0,tapete!S154)</f>
        <v>0</v>
      </c>
      <c r="AF147" s="161">
        <f>IF(tapete!T148="",0,tapete!T148)</f>
        <v>0</v>
      </c>
      <c r="AG147" s="161" t="str">
        <f>IFERROR((IF(B147=0,"",IF(OR(E147="pct",E147="pctn",E147="pctt",E147="pctm"),('mini - salto 1'!AF154+'mini - salto 2'!AF154+'mini - salto 3'!AF154)/3+AB147+T147+X147,""))),0)</f>
        <v/>
      </c>
      <c r="AH147" s="307" t="str">
        <f t="shared" si="100"/>
        <v/>
      </c>
      <c r="AI147" s="468" t="str">
        <f t="shared" si="112"/>
        <v/>
      </c>
      <c r="AJ147" s="469" t="str">
        <f>IFERROR(RANK(AI147,$AI$7:AI147,1),"")</f>
        <v/>
      </c>
      <c r="AK147" s="468" t="str">
        <f t="shared" si="113"/>
        <v/>
      </c>
      <c r="AL147" s="469" t="str">
        <f>IFERROR(RANK(AK147,$AK$7:AK147,1),"")</f>
        <v/>
      </c>
      <c r="AM147" s="307" t="str">
        <f t="shared" si="101"/>
        <v/>
      </c>
      <c r="AN147" s="468" t="str">
        <f t="shared" si="114"/>
        <v/>
      </c>
      <c r="AO147" s="469" t="str">
        <f>IFERROR(RANK(AN147,$AN$7:AN147,1),"")</f>
        <v/>
      </c>
      <c r="AP147" s="468" t="str">
        <f t="shared" si="115"/>
        <v/>
      </c>
      <c r="AQ147" s="469" t="str">
        <f>IFERROR(RANK(AP147,$AP$7:AP147,1),"")</f>
        <v/>
      </c>
      <c r="AR147" s="308" t="str">
        <f t="shared" si="102"/>
        <v/>
      </c>
      <c r="AS147" s="468" t="str">
        <f t="shared" si="116"/>
        <v/>
      </c>
      <c r="AT147" s="469" t="str">
        <f>IFERROR(RANK(AS147,$AS$7:AS147,1),"")</f>
        <v/>
      </c>
      <c r="AU147" s="468" t="str">
        <f t="shared" si="117"/>
        <v/>
      </c>
      <c r="AV147" s="469" t="str">
        <f>IFERROR(RANK(AU147,$AU$7:AU147,1),"")</f>
        <v/>
      </c>
      <c r="AZ147" s="303">
        <f t="shared" si="103"/>
        <v>0</v>
      </c>
      <c r="BA147" s="306">
        <f t="shared" si="104"/>
        <v>0</v>
      </c>
      <c r="BB147" s="117">
        <f t="shared" si="105"/>
        <v>0</v>
      </c>
      <c r="BD147" s="117"/>
      <c r="BE147" s="117"/>
      <c r="BF147" s="117"/>
      <c r="BH147" s="162"/>
      <c r="BI147" s="162"/>
      <c r="BJ147" s="162"/>
      <c r="BK147" s="162"/>
      <c r="BL147" s="163"/>
      <c r="BM147" s="163"/>
      <c r="BN147" s="163"/>
      <c r="BO147" s="163"/>
      <c r="BP147" s="163"/>
      <c r="BQ147" s="163"/>
    </row>
    <row r="148" spans="1:69" ht="27" customHeight="1" x14ac:dyDescent="0.3">
      <c r="A148" s="160">
        <f>'ordem de passagem'!C151</f>
        <v>0</v>
      </c>
      <c r="B148" s="160">
        <f>'ordem de passagem'!D151</f>
        <v>0</v>
      </c>
      <c r="C148" s="160">
        <f>'ordem de passagem'!E151</f>
        <v>0</v>
      </c>
      <c r="D148" s="160">
        <f>'ordem de passagem'!F151</f>
        <v>0</v>
      </c>
      <c r="E148" s="160">
        <f>'ordem de passagem'!H151</f>
        <v>0</v>
      </c>
      <c r="F148" s="160" t="str">
        <f t="shared" si="118"/>
        <v/>
      </c>
      <c r="G148" s="160" t="str">
        <f t="shared" si="106"/>
        <v/>
      </c>
      <c r="H148" s="160" t="str">
        <f t="shared" si="107"/>
        <v/>
      </c>
      <c r="I148" s="160" t="str">
        <f t="shared" si="108"/>
        <v/>
      </c>
      <c r="J148" s="160">
        <f>'ordem de passagem'!G151</f>
        <v>0</v>
      </c>
      <c r="K148" s="160">
        <f>'ordem de passagem'!I151</f>
        <v>0</v>
      </c>
      <c r="L148" s="161">
        <f>IF('mini - salto 1'!AD149="",0,'mini - salto 1'!AD149)</f>
        <v>0</v>
      </c>
      <c r="M148" s="161">
        <f>IF('mini - salto 2'!AD148="",0,'mini - salto 2'!AD148)</f>
        <v>0</v>
      </c>
      <c r="N148" s="161">
        <f>IF('mini - salto 3'!AD149="",0,'mini - salto 3'!AD149)</f>
        <v>0</v>
      </c>
      <c r="O148" s="161">
        <f>IF(tapete!X149="",0,tapete!X149)</f>
        <v>0</v>
      </c>
      <c r="P148" s="161">
        <f t="shared" si="95"/>
        <v>0</v>
      </c>
      <c r="Q148" s="161">
        <f t="shared" si="96"/>
        <v>0</v>
      </c>
      <c r="R148" s="161"/>
      <c r="S148" s="161">
        <f>IF('mini - salto 1'!S149="",0,'mini - salto 1'!S149)</f>
        <v>0</v>
      </c>
      <c r="T148" s="161">
        <f>IF('mini - salto 1'!AA149="",0,'mini - salto 1'!AA149)</f>
        <v>0</v>
      </c>
      <c r="U148" s="161">
        <f t="shared" si="109"/>
        <v>0</v>
      </c>
      <c r="V148" s="161">
        <f t="shared" si="97"/>
        <v>0</v>
      </c>
      <c r="W148" s="294">
        <f>IF('mini - salto 2'!S148="",0,'mini - salto 2'!S148)</f>
        <v>0</v>
      </c>
      <c r="X148" s="161">
        <f>IF('mini - salto 2'!AA148="",0,'mini - salto 2'!AA148)</f>
        <v>0</v>
      </c>
      <c r="Y148" s="161">
        <f t="shared" si="110"/>
        <v>0</v>
      </c>
      <c r="Z148" s="161">
        <f t="shared" si="98"/>
        <v>0</v>
      </c>
      <c r="AA148" s="161">
        <f>IF('mini - salto 3'!S149="",0,'mini - salto 3'!S149)</f>
        <v>0</v>
      </c>
      <c r="AB148" s="161">
        <f>IF('mini - salto 3'!AA149="",0,'mini - salto 3'!AA149)</f>
        <v>0</v>
      </c>
      <c r="AC148" s="305">
        <f t="shared" si="111"/>
        <v>0</v>
      </c>
      <c r="AD148" s="305">
        <f t="shared" si="99"/>
        <v>0</v>
      </c>
      <c r="AE148" s="161">
        <f>IF(tapete!S155="",0,tapete!S155)</f>
        <v>0</v>
      </c>
      <c r="AF148" s="161">
        <f>IF(tapete!T149="",0,tapete!T149)</f>
        <v>0</v>
      </c>
      <c r="AG148" s="161" t="str">
        <f>IFERROR((IF(B148=0,"",IF(OR(E148="pct",E148="pctn",E148="pctt",E148="pctm"),('mini - salto 1'!AF155+'mini - salto 2'!AF155+'mini - salto 3'!AF155)/3+AB148+T148+X148,""))),0)</f>
        <v/>
      </c>
      <c r="AH148" s="307" t="str">
        <f t="shared" si="100"/>
        <v/>
      </c>
      <c r="AI148" s="468" t="str">
        <f t="shared" si="112"/>
        <v/>
      </c>
      <c r="AJ148" s="469" t="str">
        <f>IFERROR(RANK(AI148,$AI$7:AI148,1),"")</f>
        <v/>
      </c>
      <c r="AK148" s="468" t="str">
        <f t="shared" si="113"/>
        <v/>
      </c>
      <c r="AL148" s="469" t="str">
        <f>IFERROR(RANK(AK148,$AK$7:AK148,1),"")</f>
        <v/>
      </c>
      <c r="AM148" s="307" t="str">
        <f t="shared" si="101"/>
        <v/>
      </c>
      <c r="AN148" s="468" t="str">
        <f t="shared" si="114"/>
        <v/>
      </c>
      <c r="AO148" s="469" t="str">
        <f>IFERROR(RANK(AN148,$AN$7:AN148,1),"")</f>
        <v/>
      </c>
      <c r="AP148" s="468" t="str">
        <f t="shared" si="115"/>
        <v/>
      </c>
      <c r="AQ148" s="469" t="str">
        <f>IFERROR(RANK(AP148,$AP$7:AP148,1),"")</f>
        <v/>
      </c>
      <c r="AR148" s="308" t="str">
        <f t="shared" si="102"/>
        <v/>
      </c>
      <c r="AS148" s="468" t="str">
        <f t="shared" si="116"/>
        <v/>
      </c>
      <c r="AT148" s="469" t="str">
        <f>IFERROR(RANK(AS148,$AS$7:AS148,1),"")</f>
        <v/>
      </c>
      <c r="AU148" s="468" t="str">
        <f t="shared" si="117"/>
        <v/>
      </c>
      <c r="AV148" s="469" t="str">
        <f>IFERROR(RANK(AU148,$AU$7:AU148,1),"")</f>
        <v/>
      </c>
      <c r="AZ148" s="303">
        <f t="shared" si="103"/>
        <v>0</v>
      </c>
      <c r="BA148" s="306">
        <f t="shared" si="104"/>
        <v>0</v>
      </c>
      <c r="BB148" s="117">
        <f t="shared" si="105"/>
        <v>0</v>
      </c>
      <c r="BD148" s="117"/>
      <c r="BE148" s="117"/>
      <c r="BF148" s="117"/>
      <c r="BH148" s="162"/>
      <c r="BI148" s="162"/>
      <c r="BJ148" s="162"/>
      <c r="BK148" s="162"/>
      <c r="BL148" s="163"/>
      <c r="BM148" s="163"/>
      <c r="BN148" s="163"/>
      <c r="BO148" s="163"/>
      <c r="BP148" s="163"/>
      <c r="BQ148" s="163"/>
    </row>
    <row r="149" spans="1:69" ht="27" customHeight="1" x14ac:dyDescent="0.3">
      <c r="A149" s="160">
        <f>'ordem de passagem'!C152</f>
        <v>0</v>
      </c>
      <c r="B149" s="160">
        <f>'ordem de passagem'!D152</f>
        <v>0</v>
      </c>
      <c r="C149" s="160">
        <f>'ordem de passagem'!E152</f>
        <v>0</v>
      </c>
      <c r="D149" s="160">
        <f>'ordem de passagem'!F152</f>
        <v>0</v>
      </c>
      <c r="E149" s="160">
        <f>'ordem de passagem'!H152</f>
        <v>0</v>
      </c>
      <c r="F149" s="160" t="str">
        <f t="shared" si="118"/>
        <v/>
      </c>
      <c r="G149" s="160" t="str">
        <f t="shared" si="106"/>
        <v/>
      </c>
      <c r="H149" s="160" t="str">
        <f t="shared" si="107"/>
        <v/>
      </c>
      <c r="I149" s="160" t="str">
        <f t="shared" si="108"/>
        <v/>
      </c>
      <c r="J149" s="160">
        <f>'ordem de passagem'!G152</f>
        <v>0</v>
      </c>
      <c r="K149" s="160">
        <f>'ordem de passagem'!I152</f>
        <v>0</v>
      </c>
      <c r="L149" s="161">
        <f>IF('mini - salto 1'!AD150="",0,'mini - salto 1'!AD150)</f>
        <v>0</v>
      </c>
      <c r="M149" s="161">
        <f>IF('mini - salto 2'!AD149="",0,'mini - salto 2'!AD149)</f>
        <v>0</v>
      </c>
      <c r="N149" s="161">
        <f>IF('mini - salto 3'!AD150="",0,'mini - salto 3'!AD150)</f>
        <v>0</v>
      </c>
      <c r="O149" s="161">
        <f>IF(tapete!X150="",0,tapete!X150)</f>
        <v>0</v>
      </c>
      <c r="P149" s="161">
        <f t="shared" si="95"/>
        <v>0</v>
      </c>
      <c r="Q149" s="161">
        <f t="shared" si="96"/>
        <v>0</v>
      </c>
      <c r="R149" s="161"/>
      <c r="S149" s="161">
        <f>IF('mini - salto 1'!S150="",0,'mini - salto 1'!S150)</f>
        <v>0</v>
      </c>
      <c r="T149" s="161">
        <f>IF('mini - salto 1'!AA150="",0,'mini - salto 1'!AA150)</f>
        <v>0</v>
      </c>
      <c r="U149" s="161">
        <f t="shared" si="109"/>
        <v>0</v>
      </c>
      <c r="V149" s="161">
        <f t="shared" si="97"/>
        <v>0</v>
      </c>
      <c r="W149" s="294">
        <f>IF('mini - salto 2'!S149="",0,'mini - salto 2'!S149)</f>
        <v>0</v>
      </c>
      <c r="X149" s="161">
        <f>IF('mini - salto 2'!AA149="",0,'mini - salto 2'!AA149)</f>
        <v>0</v>
      </c>
      <c r="Y149" s="161">
        <f t="shared" si="110"/>
        <v>0</v>
      </c>
      <c r="Z149" s="161">
        <f t="shared" si="98"/>
        <v>0</v>
      </c>
      <c r="AA149" s="161">
        <f>IF('mini - salto 3'!S150="",0,'mini - salto 3'!S150)</f>
        <v>0</v>
      </c>
      <c r="AB149" s="161">
        <f>IF('mini - salto 3'!AA150="",0,'mini - salto 3'!AA150)</f>
        <v>0</v>
      </c>
      <c r="AC149" s="305">
        <f t="shared" si="111"/>
        <v>0</v>
      </c>
      <c r="AD149" s="305">
        <f t="shared" si="99"/>
        <v>0</v>
      </c>
      <c r="AE149" s="161">
        <f>IF(tapete!S156="",0,tapete!S156)</f>
        <v>0</v>
      </c>
      <c r="AF149" s="161">
        <f>IF(tapete!T150="",0,tapete!T150)</f>
        <v>0</v>
      </c>
      <c r="AG149" s="161" t="str">
        <f>IFERROR((IF(B149=0,"",IF(OR(E149="pct",E149="pctn",E149="pctt",E149="pctm"),('mini - salto 1'!AF156+'mini - salto 2'!AF156+'mini - salto 3'!AF156)/3+AB149+T149+X149,""))),0)</f>
        <v/>
      </c>
      <c r="AH149" s="307" t="str">
        <f t="shared" si="100"/>
        <v/>
      </c>
      <c r="AI149" s="468" t="str">
        <f t="shared" si="112"/>
        <v/>
      </c>
      <c r="AJ149" s="469" t="str">
        <f>IFERROR(RANK(AI149,$AI$7:AI149,1),"")</f>
        <v/>
      </c>
      <c r="AK149" s="468" t="str">
        <f t="shared" si="113"/>
        <v/>
      </c>
      <c r="AL149" s="469" t="str">
        <f>IFERROR(RANK(AK149,$AK$7:AK149,1),"")</f>
        <v/>
      </c>
      <c r="AM149" s="307" t="str">
        <f t="shared" si="101"/>
        <v/>
      </c>
      <c r="AN149" s="468" t="str">
        <f t="shared" si="114"/>
        <v/>
      </c>
      <c r="AO149" s="469" t="str">
        <f>IFERROR(RANK(AN149,$AN$7:AN149,1),"")</f>
        <v/>
      </c>
      <c r="AP149" s="468" t="str">
        <f t="shared" si="115"/>
        <v/>
      </c>
      <c r="AQ149" s="469" t="str">
        <f>IFERROR(RANK(AP149,$AP$7:AP149,1),"")</f>
        <v/>
      </c>
      <c r="AR149" s="308" t="str">
        <f t="shared" si="102"/>
        <v/>
      </c>
      <c r="AS149" s="468" t="str">
        <f t="shared" si="116"/>
        <v/>
      </c>
      <c r="AT149" s="469" t="str">
        <f>IFERROR(RANK(AS149,$AS$7:AS149,1),"")</f>
        <v/>
      </c>
      <c r="AU149" s="468" t="str">
        <f t="shared" si="117"/>
        <v/>
      </c>
      <c r="AV149" s="469" t="str">
        <f>IFERROR(RANK(AU149,$AU$7:AU149,1),"")</f>
        <v/>
      </c>
      <c r="AZ149" s="303">
        <f t="shared" si="103"/>
        <v>0</v>
      </c>
      <c r="BA149" s="306">
        <f t="shared" si="104"/>
        <v>0</v>
      </c>
      <c r="BB149" s="117">
        <f t="shared" si="105"/>
        <v>0</v>
      </c>
      <c r="BD149" s="117"/>
      <c r="BE149" s="117"/>
      <c r="BF149" s="117"/>
      <c r="BH149" s="162"/>
      <c r="BI149" s="162"/>
      <c r="BJ149" s="162"/>
      <c r="BK149" s="162"/>
      <c r="BL149" s="163"/>
      <c r="BM149" s="163"/>
      <c r="BN149" s="163"/>
      <c r="BO149" s="163"/>
      <c r="BP149" s="163"/>
      <c r="BQ149" s="163"/>
    </row>
    <row r="150" spans="1:69" ht="27" customHeight="1" x14ac:dyDescent="0.3">
      <c r="A150" s="160">
        <f>'ordem de passagem'!C153</f>
        <v>0</v>
      </c>
      <c r="B150" s="160">
        <f>'ordem de passagem'!D153</f>
        <v>0</v>
      </c>
      <c r="C150" s="160">
        <f>'ordem de passagem'!E153</f>
        <v>0</v>
      </c>
      <c r="D150" s="160">
        <f>'ordem de passagem'!F153</f>
        <v>0</v>
      </c>
      <c r="E150" s="160">
        <f>'ordem de passagem'!H153</f>
        <v>0</v>
      </c>
      <c r="F150" s="160" t="str">
        <f t="shared" si="118"/>
        <v/>
      </c>
      <c r="G150" s="160" t="str">
        <f t="shared" si="106"/>
        <v/>
      </c>
      <c r="H150" s="160" t="str">
        <f t="shared" si="107"/>
        <v/>
      </c>
      <c r="I150" s="160" t="str">
        <f t="shared" si="108"/>
        <v/>
      </c>
      <c r="J150" s="160">
        <f>'ordem de passagem'!G153</f>
        <v>0</v>
      </c>
      <c r="K150" s="160">
        <f>'ordem de passagem'!I153</f>
        <v>0</v>
      </c>
      <c r="L150" s="161">
        <f>IF('mini - salto 1'!AD151="",0,'mini - salto 1'!AD151)</f>
        <v>0</v>
      </c>
      <c r="M150" s="161">
        <f>IF('mini - salto 2'!AD150="",0,'mini - salto 2'!AD150)</f>
        <v>0</v>
      </c>
      <c r="N150" s="161">
        <f>IF('mini - salto 3'!AD151="",0,'mini - salto 3'!AD151)</f>
        <v>0</v>
      </c>
      <c r="O150" s="161">
        <f>IF(tapete!X151="",0,tapete!X151)</f>
        <v>0</v>
      </c>
      <c r="P150" s="161">
        <f t="shared" si="95"/>
        <v>0</v>
      </c>
      <c r="Q150" s="161">
        <f t="shared" si="96"/>
        <v>0</v>
      </c>
      <c r="R150" s="161"/>
      <c r="S150" s="161">
        <f>IF('mini - salto 1'!S151="",0,'mini - salto 1'!S151)</f>
        <v>0</v>
      </c>
      <c r="T150" s="161">
        <f>IF('mini - salto 1'!AA151="",0,'mini - salto 1'!AA151)</f>
        <v>0</v>
      </c>
      <c r="U150" s="161">
        <f t="shared" si="109"/>
        <v>0</v>
      </c>
      <c r="V150" s="161">
        <f t="shared" si="97"/>
        <v>0</v>
      </c>
      <c r="W150" s="294">
        <f>IF('mini - salto 2'!S150="",0,'mini - salto 2'!S150)</f>
        <v>0</v>
      </c>
      <c r="X150" s="161">
        <f>IF('mini - salto 2'!AA150="",0,'mini - salto 2'!AA150)</f>
        <v>0</v>
      </c>
      <c r="Y150" s="161">
        <f t="shared" si="110"/>
        <v>0</v>
      </c>
      <c r="Z150" s="161">
        <f t="shared" si="98"/>
        <v>0</v>
      </c>
      <c r="AA150" s="161">
        <f>IF('mini - salto 3'!S151="",0,'mini - salto 3'!S151)</f>
        <v>0</v>
      </c>
      <c r="AB150" s="161">
        <f>IF('mini - salto 3'!AA151="",0,'mini - salto 3'!AA151)</f>
        <v>0</v>
      </c>
      <c r="AC150" s="305">
        <f t="shared" si="111"/>
        <v>0</v>
      </c>
      <c r="AD150" s="305">
        <f t="shared" si="99"/>
        <v>0</v>
      </c>
      <c r="AE150" s="161">
        <f>IF(tapete!S157="",0,tapete!S157)</f>
        <v>0</v>
      </c>
      <c r="AF150" s="161">
        <f>IF(tapete!T151="",0,tapete!T151)</f>
        <v>0</v>
      </c>
      <c r="AG150" s="161" t="str">
        <f>IFERROR((IF(B150=0,"",IF(OR(E150="pct",E150="pctn",E150="pctt",E150="pctm"),('mini - salto 1'!AF157+'mini - salto 2'!AF157+'mini - salto 3'!AF157)/3+AB150+T150+X150,""))),0)</f>
        <v/>
      </c>
      <c r="AH150" s="307" t="str">
        <f t="shared" si="100"/>
        <v/>
      </c>
      <c r="AI150" s="468" t="str">
        <f t="shared" si="112"/>
        <v/>
      </c>
      <c r="AJ150" s="469" t="str">
        <f>IFERROR(RANK(AI150,$AI$7:AI150,1),"")</f>
        <v/>
      </c>
      <c r="AK150" s="468" t="str">
        <f t="shared" si="113"/>
        <v/>
      </c>
      <c r="AL150" s="469" t="str">
        <f>IFERROR(RANK(AK150,$AK$7:AK150,1),"")</f>
        <v/>
      </c>
      <c r="AM150" s="307" t="str">
        <f t="shared" si="101"/>
        <v/>
      </c>
      <c r="AN150" s="468" t="str">
        <f t="shared" si="114"/>
        <v/>
      </c>
      <c r="AO150" s="469" t="str">
        <f>IFERROR(RANK(AN150,$AN$7:AN150,1),"")</f>
        <v/>
      </c>
      <c r="AP150" s="468" t="str">
        <f t="shared" si="115"/>
        <v/>
      </c>
      <c r="AQ150" s="469" t="str">
        <f>IFERROR(RANK(AP150,$AP$7:AP150,1),"")</f>
        <v/>
      </c>
      <c r="AR150" s="308" t="str">
        <f t="shared" si="102"/>
        <v/>
      </c>
      <c r="AS150" s="468" t="str">
        <f t="shared" si="116"/>
        <v/>
      </c>
      <c r="AT150" s="469" t="str">
        <f>IFERROR(RANK(AS150,$AS$7:AS150,1),"")</f>
        <v/>
      </c>
      <c r="AU150" s="468" t="str">
        <f t="shared" si="117"/>
        <v/>
      </c>
      <c r="AV150" s="469" t="str">
        <f>IFERROR(RANK(AU150,$AU$7:AU150,1),"")</f>
        <v/>
      </c>
      <c r="AZ150" s="303">
        <f t="shared" si="103"/>
        <v>0</v>
      </c>
      <c r="BA150" s="306">
        <f t="shared" si="104"/>
        <v>0</v>
      </c>
      <c r="BB150" s="117">
        <f t="shared" si="105"/>
        <v>0</v>
      </c>
      <c r="BD150" s="117"/>
      <c r="BE150" s="117"/>
      <c r="BF150" s="117"/>
      <c r="BH150" s="162"/>
      <c r="BI150" s="162"/>
      <c r="BJ150" s="162"/>
      <c r="BK150" s="162"/>
      <c r="BL150" s="163"/>
      <c r="BM150" s="163"/>
      <c r="BN150" s="163"/>
      <c r="BO150" s="163"/>
      <c r="BP150" s="163"/>
      <c r="BQ150" s="163"/>
    </row>
    <row r="151" spans="1:69" ht="27" customHeight="1" x14ac:dyDescent="0.3">
      <c r="A151" s="160">
        <f>'ordem de passagem'!C154</f>
        <v>0</v>
      </c>
      <c r="B151" s="160">
        <f>'ordem de passagem'!D154</f>
        <v>0</v>
      </c>
      <c r="C151" s="160">
        <f>'ordem de passagem'!E154</f>
        <v>0</v>
      </c>
      <c r="D151" s="160">
        <f>'ordem de passagem'!F154</f>
        <v>0</v>
      </c>
      <c r="E151" s="160">
        <f>'ordem de passagem'!H154</f>
        <v>0</v>
      </c>
      <c r="F151" s="160" t="str">
        <f t="shared" si="118"/>
        <v/>
      </c>
      <c r="G151" s="160" t="str">
        <f t="shared" si="106"/>
        <v/>
      </c>
      <c r="H151" s="160" t="str">
        <f t="shared" si="107"/>
        <v/>
      </c>
      <c r="I151" s="160" t="str">
        <f t="shared" si="108"/>
        <v/>
      </c>
      <c r="J151" s="160">
        <f>'ordem de passagem'!G154</f>
        <v>0</v>
      </c>
      <c r="K151" s="160">
        <f>'ordem de passagem'!I154</f>
        <v>0</v>
      </c>
      <c r="L151" s="161">
        <f>IF('mini - salto 1'!AD152="",0,'mini - salto 1'!AD152)</f>
        <v>0</v>
      </c>
      <c r="M151" s="161">
        <f>IF('mini - salto 2'!AD151="",0,'mini - salto 2'!AD151)</f>
        <v>0</v>
      </c>
      <c r="N151" s="161">
        <f>IF('mini - salto 3'!AD152="",0,'mini - salto 3'!AD152)</f>
        <v>0</v>
      </c>
      <c r="O151" s="161">
        <f>IF(tapete!X152="",0,tapete!X152)</f>
        <v>0</v>
      </c>
      <c r="P151" s="161">
        <f t="shared" si="95"/>
        <v>0</v>
      </c>
      <c r="Q151" s="161">
        <f t="shared" si="96"/>
        <v>0</v>
      </c>
      <c r="R151" s="161"/>
      <c r="S151" s="161">
        <f>IF('mini - salto 1'!S152="",0,'mini - salto 1'!S152)</f>
        <v>0</v>
      </c>
      <c r="T151" s="161">
        <f>IF('mini - salto 1'!AA152="",0,'mini - salto 1'!AA152)</f>
        <v>0</v>
      </c>
      <c r="U151" s="161">
        <f t="shared" si="109"/>
        <v>0</v>
      </c>
      <c r="V151" s="161">
        <f t="shared" si="97"/>
        <v>0</v>
      </c>
      <c r="W151" s="294">
        <f>IF('mini - salto 2'!S151="",0,'mini - salto 2'!S151)</f>
        <v>0</v>
      </c>
      <c r="X151" s="161">
        <f>IF('mini - salto 2'!AA151="",0,'mini - salto 2'!AA151)</f>
        <v>0</v>
      </c>
      <c r="Y151" s="161">
        <f t="shared" si="110"/>
        <v>0</v>
      </c>
      <c r="Z151" s="161">
        <f t="shared" si="98"/>
        <v>0</v>
      </c>
      <c r="AA151" s="161">
        <f>IF('mini - salto 3'!S152="",0,'mini - salto 3'!S152)</f>
        <v>0</v>
      </c>
      <c r="AB151" s="161">
        <f>IF('mini - salto 3'!AA152="",0,'mini - salto 3'!AA152)</f>
        <v>0</v>
      </c>
      <c r="AC151" s="305">
        <f t="shared" si="111"/>
        <v>0</v>
      </c>
      <c r="AD151" s="305">
        <f t="shared" si="99"/>
        <v>0</v>
      </c>
      <c r="AE151" s="161">
        <f>IF(tapete!S158="",0,tapete!S158)</f>
        <v>0</v>
      </c>
      <c r="AF151" s="161">
        <f>IF(tapete!T152="",0,tapete!T152)</f>
        <v>0</v>
      </c>
      <c r="AG151" s="161" t="str">
        <f>IFERROR((IF(B151=0,"",IF(OR(E151="pct",E151="pctn",E151="pctt",E151="pctm"),('mini - salto 1'!AF158+'mini - salto 2'!AF158+'mini - salto 3'!AF158)/3+AB151+T151+X151,""))),0)</f>
        <v/>
      </c>
      <c r="AH151" s="307" t="str">
        <f t="shared" si="100"/>
        <v/>
      </c>
      <c r="AI151" s="468" t="str">
        <f t="shared" si="112"/>
        <v/>
      </c>
      <c r="AJ151" s="469" t="str">
        <f>IFERROR(RANK(AI151,$AI$7:AI151,1),"")</f>
        <v/>
      </c>
      <c r="AK151" s="468" t="str">
        <f t="shared" si="113"/>
        <v/>
      </c>
      <c r="AL151" s="469" t="str">
        <f>IFERROR(RANK(AK151,$AK$7:AK151,1),"")</f>
        <v/>
      </c>
      <c r="AM151" s="307" t="str">
        <f t="shared" si="101"/>
        <v/>
      </c>
      <c r="AN151" s="468" t="str">
        <f t="shared" si="114"/>
        <v/>
      </c>
      <c r="AO151" s="469" t="str">
        <f>IFERROR(RANK(AN151,$AN$7:AN151,1),"")</f>
        <v/>
      </c>
      <c r="AP151" s="468" t="str">
        <f t="shared" si="115"/>
        <v/>
      </c>
      <c r="AQ151" s="469" t="str">
        <f>IFERROR(RANK(AP151,$AP$7:AP151,1),"")</f>
        <v/>
      </c>
      <c r="AR151" s="308" t="str">
        <f t="shared" si="102"/>
        <v/>
      </c>
      <c r="AS151" s="468" t="str">
        <f t="shared" si="116"/>
        <v/>
      </c>
      <c r="AT151" s="469" t="str">
        <f>IFERROR(RANK(AS151,$AS$7:AS151,1),"")</f>
        <v/>
      </c>
      <c r="AU151" s="468" t="str">
        <f t="shared" si="117"/>
        <v/>
      </c>
      <c r="AV151" s="469" t="str">
        <f>IFERROR(RANK(AU151,$AU$7:AU151,1),"")</f>
        <v/>
      </c>
      <c r="AZ151" s="303">
        <f t="shared" si="103"/>
        <v>0</v>
      </c>
      <c r="BA151" s="306">
        <f t="shared" si="104"/>
        <v>0</v>
      </c>
      <c r="BB151" s="117">
        <f t="shared" si="105"/>
        <v>0</v>
      </c>
      <c r="BD151" s="117"/>
      <c r="BE151" s="117"/>
      <c r="BF151" s="117"/>
      <c r="BH151" s="162"/>
      <c r="BI151" s="162"/>
      <c r="BJ151" s="162"/>
      <c r="BK151" s="162"/>
      <c r="BL151" s="163"/>
      <c r="BM151" s="163"/>
      <c r="BN151" s="163"/>
      <c r="BO151" s="163"/>
      <c r="BP151" s="163"/>
      <c r="BQ151" s="163"/>
    </row>
    <row r="152" spans="1:69" ht="27" customHeight="1" x14ac:dyDescent="0.3">
      <c r="A152" s="160">
        <f>'ordem de passagem'!C155</f>
        <v>0</v>
      </c>
      <c r="B152" s="160">
        <f>'ordem de passagem'!D155</f>
        <v>0</v>
      </c>
      <c r="C152" s="160">
        <f>'ordem de passagem'!E155</f>
        <v>0</v>
      </c>
      <c r="D152" s="160">
        <f>'ordem de passagem'!F155</f>
        <v>0</v>
      </c>
      <c r="E152" s="160">
        <f>'ordem de passagem'!H155</f>
        <v>0</v>
      </c>
      <c r="F152" s="160" t="str">
        <f t="shared" si="118"/>
        <v/>
      </c>
      <c r="G152" s="160" t="str">
        <f t="shared" si="106"/>
        <v/>
      </c>
      <c r="H152" s="160" t="str">
        <f t="shared" si="107"/>
        <v/>
      </c>
      <c r="I152" s="160" t="str">
        <f t="shared" si="108"/>
        <v/>
      </c>
      <c r="J152" s="160">
        <f>'ordem de passagem'!G155</f>
        <v>0</v>
      </c>
      <c r="K152" s="160">
        <f>'ordem de passagem'!I155</f>
        <v>0</v>
      </c>
      <c r="L152" s="161">
        <f>IF('mini - salto 1'!AD153="",0,'mini - salto 1'!AD153)</f>
        <v>0</v>
      </c>
      <c r="M152" s="161">
        <f>IF('mini - salto 2'!AD152="",0,'mini - salto 2'!AD152)</f>
        <v>0</v>
      </c>
      <c r="N152" s="161">
        <f>IF('mini - salto 3'!AD153="",0,'mini - salto 3'!AD153)</f>
        <v>0</v>
      </c>
      <c r="O152" s="161">
        <f>IF(tapete!X153="",0,tapete!X153)</f>
        <v>0</v>
      </c>
      <c r="P152" s="161">
        <f t="shared" si="95"/>
        <v>0</v>
      </c>
      <c r="Q152" s="161">
        <f t="shared" si="96"/>
        <v>0</v>
      </c>
      <c r="R152" s="161"/>
      <c r="S152" s="161">
        <f>IF('mini - salto 1'!S153="",0,'mini - salto 1'!S153)</f>
        <v>0</v>
      </c>
      <c r="T152" s="161">
        <f>IF('mini - salto 1'!AA153="",0,'mini - salto 1'!AA153)</f>
        <v>0</v>
      </c>
      <c r="U152" s="161">
        <f t="shared" si="109"/>
        <v>0</v>
      </c>
      <c r="V152" s="161">
        <f t="shared" si="97"/>
        <v>0</v>
      </c>
      <c r="W152" s="294">
        <f>IF('mini - salto 2'!S152="",0,'mini - salto 2'!S152)</f>
        <v>0</v>
      </c>
      <c r="X152" s="161">
        <f>IF('mini - salto 2'!AA152="",0,'mini - salto 2'!AA152)</f>
        <v>0</v>
      </c>
      <c r="Y152" s="161">
        <f t="shared" si="110"/>
        <v>0</v>
      </c>
      <c r="Z152" s="161">
        <f t="shared" si="98"/>
        <v>0</v>
      </c>
      <c r="AA152" s="161">
        <f>IF('mini - salto 3'!S153="",0,'mini - salto 3'!S153)</f>
        <v>0</v>
      </c>
      <c r="AB152" s="161">
        <f>IF('mini - salto 3'!AA153="",0,'mini - salto 3'!AA153)</f>
        <v>0</v>
      </c>
      <c r="AC152" s="305">
        <f t="shared" si="111"/>
        <v>0</v>
      </c>
      <c r="AD152" s="305">
        <f t="shared" si="99"/>
        <v>0</v>
      </c>
      <c r="AE152" s="161">
        <f>IF(tapete!S159="",0,tapete!S159)</f>
        <v>0</v>
      </c>
      <c r="AF152" s="161">
        <f>IF(tapete!T153="",0,tapete!T153)</f>
        <v>0</v>
      </c>
      <c r="AG152" s="161" t="str">
        <f>IFERROR((IF(B152=0,"",IF(OR(E152="pct",E152="pctn",E152="pctt",E152="pctm"),('mini - salto 1'!AF159+'mini - salto 2'!AF159+'mini - salto 3'!AF159)/3+AB152+T152+X152,""))),0)</f>
        <v/>
      </c>
      <c r="AH152" s="307" t="str">
        <f t="shared" si="100"/>
        <v/>
      </c>
      <c r="AI152" s="468" t="str">
        <f t="shared" si="112"/>
        <v/>
      </c>
      <c r="AJ152" s="469" t="str">
        <f>IFERROR(RANK(AI152,$AI$7:AI152,1),"")</f>
        <v/>
      </c>
      <c r="AK152" s="468" t="str">
        <f t="shared" si="113"/>
        <v/>
      </c>
      <c r="AL152" s="469" t="str">
        <f>IFERROR(RANK(AK152,$AK$7:AK152,1),"")</f>
        <v/>
      </c>
      <c r="AM152" s="307" t="str">
        <f t="shared" si="101"/>
        <v/>
      </c>
      <c r="AN152" s="468" t="str">
        <f t="shared" si="114"/>
        <v/>
      </c>
      <c r="AO152" s="469" t="str">
        <f>IFERROR(RANK(AN152,$AN$7:AN152,1),"")</f>
        <v/>
      </c>
      <c r="AP152" s="468" t="str">
        <f t="shared" si="115"/>
        <v/>
      </c>
      <c r="AQ152" s="469" t="str">
        <f>IFERROR(RANK(AP152,$AP$7:AP152,1),"")</f>
        <v/>
      </c>
      <c r="AR152" s="308" t="str">
        <f t="shared" si="102"/>
        <v/>
      </c>
      <c r="AS152" s="468" t="str">
        <f t="shared" si="116"/>
        <v/>
      </c>
      <c r="AT152" s="469" t="str">
        <f>IFERROR(RANK(AS152,$AS$7:AS152,1),"")</f>
        <v/>
      </c>
      <c r="AU152" s="468" t="str">
        <f t="shared" si="117"/>
        <v/>
      </c>
      <c r="AV152" s="469" t="str">
        <f>IFERROR(RANK(AU152,$AU$7:AU152,1),"")</f>
        <v/>
      </c>
      <c r="AZ152" s="303">
        <f t="shared" si="103"/>
        <v>0</v>
      </c>
      <c r="BA152" s="306">
        <f t="shared" si="104"/>
        <v>0</v>
      </c>
      <c r="BB152" s="117">
        <f t="shared" si="105"/>
        <v>0</v>
      </c>
      <c r="BD152" s="117"/>
      <c r="BE152" s="117"/>
      <c r="BF152" s="117"/>
      <c r="BH152" s="162"/>
      <c r="BI152" s="162"/>
      <c r="BJ152" s="162"/>
      <c r="BK152" s="162"/>
      <c r="BL152" s="163"/>
      <c r="BM152" s="163"/>
      <c r="BN152" s="163"/>
      <c r="BO152" s="163"/>
      <c r="BP152" s="163"/>
      <c r="BQ152" s="163"/>
    </row>
    <row r="153" spans="1:69" ht="27" customHeight="1" x14ac:dyDescent="0.3">
      <c r="A153" s="160">
        <f>'ordem de passagem'!C156</f>
        <v>0</v>
      </c>
      <c r="B153" s="160">
        <f>'ordem de passagem'!D156</f>
        <v>0</v>
      </c>
      <c r="C153" s="160">
        <f>'ordem de passagem'!E156</f>
        <v>0</v>
      </c>
      <c r="D153" s="160">
        <f>'ordem de passagem'!F156</f>
        <v>0</v>
      </c>
      <c r="E153" s="160">
        <f>'ordem de passagem'!H156</f>
        <v>0</v>
      </c>
      <c r="F153" s="160" t="str">
        <f t="shared" si="118"/>
        <v/>
      </c>
      <c r="G153" s="160" t="str">
        <f t="shared" si="106"/>
        <v/>
      </c>
      <c r="H153" s="160" t="str">
        <f t="shared" si="107"/>
        <v/>
      </c>
      <c r="I153" s="160" t="str">
        <f t="shared" si="108"/>
        <v/>
      </c>
      <c r="J153" s="160">
        <f>'ordem de passagem'!G156</f>
        <v>0</v>
      </c>
      <c r="K153" s="160">
        <f>'ordem de passagem'!I156</f>
        <v>0</v>
      </c>
      <c r="L153" s="161">
        <f>IF('mini - salto 1'!AD154="",0,'mini - salto 1'!AD154)</f>
        <v>0</v>
      </c>
      <c r="M153" s="161">
        <f>IF('mini - salto 2'!AD153="",0,'mini - salto 2'!AD153)</f>
        <v>0</v>
      </c>
      <c r="N153" s="161">
        <f>IF('mini - salto 3'!AD154="",0,'mini - salto 3'!AD154)</f>
        <v>0</v>
      </c>
      <c r="O153" s="161">
        <f>IF(tapete!X154="",0,tapete!X154)</f>
        <v>0</v>
      </c>
      <c r="P153" s="161">
        <f t="shared" si="95"/>
        <v>0</v>
      </c>
      <c r="Q153" s="161">
        <f t="shared" si="96"/>
        <v>0</v>
      </c>
      <c r="R153" s="161"/>
      <c r="S153" s="161">
        <f>IF('mini - salto 1'!S154="",0,'mini - salto 1'!S154)</f>
        <v>0</v>
      </c>
      <c r="T153" s="161">
        <f>IF('mini - salto 1'!AA154="",0,'mini - salto 1'!AA154)</f>
        <v>0</v>
      </c>
      <c r="U153" s="161">
        <f t="shared" si="109"/>
        <v>0</v>
      </c>
      <c r="V153" s="161">
        <f t="shared" si="97"/>
        <v>0</v>
      </c>
      <c r="W153" s="294">
        <f>IF('mini - salto 2'!S153="",0,'mini - salto 2'!S153)</f>
        <v>0</v>
      </c>
      <c r="X153" s="161">
        <f>IF('mini - salto 2'!AA153="",0,'mini - salto 2'!AA153)</f>
        <v>0</v>
      </c>
      <c r="Y153" s="161">
        <f t="shared" si="110"/>
        <v>0</v>
      </c>
      <c r="Z153" s="161">
        <f t="shared" si="98"/>
        <v>0</v>
      </c>
      <c r="AA153" s="161">
        <f>IF('mini - salto 3'!S154="",0,'mini - salto 3'!S154)</f>
        <v>0</v>
      </c>
      <c r="AB153" s="161">
        <f>IF('mini - salto 3'!AA154="",0,'mini - salto 3'!AA154)</f>
        <v>0</v>
      </c>
      <c r="AC153" s="305">
        <f t="shared" si="111"/>
        <v>0</v>
      </c>
      <c r="AD153" s="305">
        <f t="shared" si="99"/>
        <v>0</v>
      </c>
      <c r="AE153" s="161">
        <f>IF(tapete!S160="",0,tapete!S160)</f>
        <v>0</v>
      </c>
      <c r="AF153" s="161">
        <f>IF(tapete!T154="",0,tapete!T154)</f>
        <v>0</v>
      </c>
      <c r="AG153" s="161" t="str">
        <f>IFERROR((IF(B153=0,"",IF(OR(E153="pct",E153="pctn",E153="pctt",E153="pctm"),('mini - salto 1'!AF160+'mini - salto 2'!AF160+'mini - salto 3'!AF160)/3+AB153+T153+X153,""))),0)</f>
        <v/>
      </c>
      <c r="AH153" s="307" t="str">
        <f t="shared" si="100"/>
        <v/>
      </c>
      <c r="AI153" s="468" t="str">
        <f t="shared" si="112"/>
        <v/>
      </c>
      <c r="AJ153" s="469" t="str">
        <f>IFERROR(RANK(AI153,$AI$7:AI153,1),"")</f>
        <v/>
      </c>
      <c r="AK153" s="468" t="str">
        <f t="shared" si="113"/>
        <v/>
      </c>
      <c r="AL153" s="469" t="str">
        <f>IFERROR(RANK(AK153,$AK$7:AK153,1),"")</f>
        <v/>
      </c>
      <c r="AM153" s="307" t="str">
        <f t="shared" si="101"/>
        <v/>
      </c>
      <c r="AN153" s="468" t="str">
        <f t="shared" si="114"/>
        <v/>
      </c>
      <c r="AO153" s="469" t="str">
        <f>IFERROR(RANK(AN153,$AN$7:AN153,1),"")</f>
        <v/>
      </c>
      <c r="AP153" s="468" t="str">
        <f t="shared" si="115"/>
        <v/>
      </c>
      <c r="AQ153" s="469" t="str">
        <f>IFERROR(RANK(AP153,$AP$7:AP153,1),"")</f>
        <v/>
      </c>
      <c r="AR153" s="308" t="str">
        <f t="shared" si="102"/>
        <v/>
      </c>
      <c r="AS153" s="468" t="str">
        <f t="shared" si="116"/>
        <v/>
      </c>
      <c r="AT153" s="469" t="str">
        <f>IFERROR(RANK(AS153,$AS$7:AS153,1),"")</f>
        <v/>
      </c>
      <c r="AU153" s="468" t="str">
        <f t="shared" si="117"/>
        <v/>
      </c>
      <c r="AV153" s="469" t="str">
        <f>IFERROR(RANK(AU153,$AU$7:AU153,1),"")</f>
        <v/>
      </c>
      <c r="AZ153" s="303">
        <f t="shared" si="103"/>
        <v>0</v>
      </c>
      <c r="BA153" s="306">
        <f t="shared" si="104"/>
        <v>0</v>
      </c>
      <c r="BB153" s="117">
        <f t="shared" si="105"/>
        <v>0</v>
      </c>
      <c r="BD153" s="117"/>
      <c r="BE153" s="117"/>
      <c r="BF153" s="117"/>
      <c r="BH153" s="162"/>
      <c r="BI153" s="162"/>
      <c r="BJ153" s="162"/>
      <c r="BK153" s="162"/>
      <c r="BL153" s="163"/>
      <c r="BM153" s="163"/>
      <c r="BN153" s="163"/>
      <c r="BO153" s="163"/>
      <c r="BP153" s="163"/>
      <c r="BQ153" s="163"/>
    </row>
    <row r="154" spans="1:69" ht="27" customHeight="1" x14ac:dyDescent="0.3">
      <c r="A154" s="160">
        <f>'ordem de passagem'!C157</f>
        <v>0</v>
      </c>
      <c r="B154" s="160">
        <f>'ordem de passagem'!D157</f>
        <v>0</v>
      </c>
      <c r="C154" s="160">
        <f>'ordem de passagem'!E157</f>
        <v>0</v>
      </c>
      <c r="D154" s="160">
        <f>'ordem de passagem'!F157</f>
        <v>0</v>
      </c>
      <c r="E154" s="160">
        <f>'ordem de passagem'!H157</f>
        <v>0</v>
      </c>
      <c r="F154" s="160" t="str">
        <f t="shared" si="118"/>
        <v/>
      </c>
      <c r="G154" s="160" t="str">
        <f t="shared" si="106"/>
        <v/>
      </c>
      <c r="H154" s="160" t="str">
        <f t="shared" si="107"/>
        <v/>
      </c>
      <c r="I154" s="160" t="str">
        <f t="shared" si="108"/>
        <v/>
      </c>
      <c r="J154" s="160">
        <f>'ordem de passagem'!G157</f>
        <v>0</v>
      </c>
      <c r="K154" s="160">
        <f>'ordem de passagem'!I157</f>
        <v>0</v>
      </c>
      <c r="L154" s="161">
        <f>IF('mini - salto 1'!AD155="",0,'mini - salto 1'!AD155)</f>
        <v>0</v>
      </c>
      <c r="M154" s="161">
        <f>IF('mini - salto 2'!AD154="",0,'mini - salto 2'!AD154)</f>
        <v>0</v>
      </c>
      <c r="N154" s="161">
        <f>IF('mini - salto 3'!AD155="",0,'mini - salto 3'!AD155)</f>
        <v>0</v>
      </c>
      <c r="O154" s="161">
        <f>IF(tapete!X155="",0,tapete!X155)</f>
        <v>0</v>
      </c>
      <c r="P154" s="161">
        <f t="shared" si="95"/>
        <v>0</v>
      </c>
      <c r="Q154" s="161">
        <f t="shared" si="96"/>
        <v>0</v>
      </c>
      <c r="R154" s="161"/>
      <c r="S154" s="161">
        <f>IF('mini - salto 1'!S155="",0,'mini - salto 1'!S155)</f>
        <v>0</v>
      </c>
      <c r="T154" s="161">
        <f>IF('mini - salto 1'!AA155="",0,'mini - salto 1'!AA155)</f>
        <v>0</v>
      </c>
      <c r="U154" s="161">
        <f t="shared" si="109"/>
        <v>0</v>
      </c>
      <c r="V154" s="161">
        <f t="shared" si="97"/>
        <v>0</v>
      </c>
      <c r="W154" s="294">
        <f>IF('mini - salto 2'!S154="",0,'mini - salto 2'!S154)</f>
        <v>0</v>
      </c>
      <c r="X154" s="161">
        <f>IF('mini - salto 2'!AA154="",0,'mini - salto 2'!AA154)</f>
        <v>0</v>
      </c>
      <c r="Y154" s="161">
        <f t="shared" si="110"/>
        <v>0</v>
      </c>
      <c r="Z154" s="161">
        <f t="shared" si="98"/>
        <v>0</v>
      </c>
      <c r="AA154" s="161">
        <f>IF('mini - salto 3'!S155="",0,'mini - salto 3'!S155)</f>
        <v>0</v>
      </c>
      <c r="AB154" s="161">
        <f>IF('mini - salto 3'!AA155="",0,'mini - salto 3'!AA155)</f>
        <v>0</v>
      </c>
      <c r="AC154" s="305">
        <f t="shared" si="111"/>
        <v>0</v>
      </c>
      <c r="AD154" s="305">
        <f t="shared" si="99"/>
        <v>0</v>
      </c>
      <c r="AE154" s="161">
        <f>IF(tapete!S161="",0,tapete!S161)</f>
        <v>0</v>
      </c>
      <c r="AF154" s="161">
        <f>IF(tapete!T155="",0,tapete!T155)</f>
        <v>0</v>
      </c>
      <c r="AG154" s="161" t="str">
        <f>IFERROR((IF(B154=0,"",IF(OR(E154="pct",E154="pctn",E154="pctt",E154="pctm"),('mini - salto 1'!AF161+'mini - salto 2'!AF161+'mini - salto 3'!AF161)/3+AB154+T154+X154,""))),0)</f>
        <v/>
      </c>
      <c r="AH154" s="307" t="str">
        <f t="shared" si="100"/>
        <v/>
      </c>
      <c r="AI154" s="468" t="str">
        <f t="shared" si="112"/>
        <v/>
      </c>
      <c r="AJ154" s="469" t="str">
        <f>IFERROR(RANK(AI154,$AI$7:AI154,1),"")</f>
        <v/>
      </c>
      <c r="AK154" s="468" t="str">
        <f t="shared" si="113"/>
        <v/>
      </c>
      <c r="AL154" s="469" t="str">
        <f>IFERROR(RANK(AK154,$AK$7:AK154,1),"")</f>
        <v/>
      </c>
      <c r="AM154" s="307" t="str">
        <f t="shared" si="101"/>
        <v/>
      </c>
      <c r="AN154" s="468" t="str">
        <f t="shared" si="114"/>
        <v/>
      </c>
      <c r="AO154" s="469" t="str">
        <f>IFERROR(RANK(AN154,$AN$7:AN154,1),"")</f>
        <v/>
      </c>
      <c r="AP154" s="468" t="str">
        <f t="shared" si="115"/>
        <v/>
      </c>
      <c r="AQ154" s="469" t="str">
        <f>IFERROR(RANK(AP154,$AP$7:AP154,1),"")</f>
        <v/>
      </c>
      <c r="AR154" s="308" t="str">
        <f t="shared" si="102"/>
        <v/>
      </c>
      <c r="AS154" s="468" t="str">
        <f t="shared" si="116"/>
        <v/>
      </c>
      <c r="AT154" s="469" t="str">
        <f>IFERROR(RANK(AS154,$AS$7:AS154,1),"")</f>
        <v/>
      </c>
      <c r="AU154" s="468" t="str">
        <f t="shared" si="117"/>
        <v/>
      </c>
      <c r="AV154" s="469" t="str">
        <f>IFERROR(RANK(AU154,$AU$7:AU154,1),"")</f>
        <v/>
      </c>
      <c r="AZ154" s="303">
        <f t="shared" si="103"/>
        <v>0</v>
      </c>
      <c r="BA154" s="306">
        <f t="shared" si="104"/>
        <v>0</v>
      </c>
      <c r="BB154" s="117">
        <f t="shared" si="105"/>
        <v>0</v>
      </c>
      <c r="BD154" s="117"/>
      <c r="BE154" s="117"/>
      <c r="BF154" s="117"/>
      <c r="BH154" s="162"/>
      <c r="BI154" s="162"/>
      <c r="BJ154" s="162"/>
      <c r="BK154" s="162"/>
      <c r="BL154" s="163"/>
      <c r="BM154" s="163"/>
      <c r="BN154" s="163"/>
      <c r="BO154" s="163"/>
      <c r="BP154" s="163"/>
      <c r="BQ154" s="163"/>
    </row>
    <row r="155" spans="1:69" ht="27" customHeight="1" x14ac:dyDescent="0.3">
      <c r="A155" s="160">
        <f>'ordem de passagem'!C158</f>
        <v>0</v>
      </c>
      <c r="B155" s="160">
        <f>'ordem de passagem'!D158</f>
        <v>0</v>
      </c>
      <c r="C155" s="160">
        <f>'ordem de passagem'!E158</f>
        <v>0</v>
      </c>
      <c r="D155" s="160">
        <f>'ordem de passagem'!F158</f>
        <v>0</v>
      </c>
      <c r="E155" s="160">
        <f>'ordem de passagem'!H158</f>
        <v>0</v>
      </c>
      <c r="F155" s="160" t="str">
        <f t="shared" si="118"/>
        <v/>
      </c>
      <c r="G155" s="160" t="str">
        <f t="shared" si="106"/>
        <v/>
      </c>
      <c r="H155" s="160" t="str">
        <f t="shared" si="107"/>
        <v/>
      </c>
      <c r="I155" s="160" t="str">
        <f t="shared" si="108"/>
        <v/>
      </c>
      <c r="J155" s="160">
        <f>'ordem de passagem'!G158</f>
        <v>0</v>
      </c>
      <c r="K155" s="160">
        <f>'ordem de passagem'!I158</f>
        <v>0</v>
      </c>
      <c r="L155" s="161">
        <f>IF('mini - salto 1'!AD156="",0,'mini - salto 1'!AD156)</f>
        <v>0</v>
      </c>
      <c r="M155" s="161">
        <f>IF('mini - salto 2'!AD155="",0,'mini - salto 2'!AD155)</f>
        <v>0</v>
      </c>
      <c r="N155" s="161">
        <f>IF('mini - salto 3'!AD156="",0,'mini - salto 3'!AD156)</f>
        <v>0</v>
      </c>
      <c r="O155" s="161">
        <f>IF(tapete!X156="",0,tapete!X156)</f>
        <v>0</v>
      </c>
      <c r="P155" s="161">
        <f t="shared" si="95"/>
        <v>0</v>
      </c>
      <c r="Q155" s="161">
        <f t="shared" si="96"/>
        <v>0</v>
      </c>
      <c r="R155" s="161"/>
      <c r="S155" s="161">
        <f>IF('mini - salto 1'!S156="",0,'mini - salto 1'!S156)</f>
        <v>0</v>
      </c>
      <c r="T155" s="161">
        <f>IF('mini - salto 1'!AA156="",0,'mini - salto 1'!AA156)</f>
        <v>0</v>
      </c>
      <c r="U155" s="161">
        <f t="shared" si="109"/>
        <v>0</v>
      </c>
      <c r="V155" s="161">
        <f t="shared" si="97"/>
        <v>0</v>
      </c>
      <c r="W155" s="294">
        <f>IF('mini - salto 2'!S155="",0,'mini - salto 2'!S155)</f>
        <v>0</v>
      </c>
      <c r="X155" s="161">
        <f>IF('mini - salto 2'!AA155="",0,'mini - salto 2'!AA155)</f>
        <v>0</v>
      </c>
      <c r="Y155" s="161">
        <f t="shared" si="110"/>
        <v>0</v>
      </c>
      <c r="Z155" s="161">
        <f t="shared" si="98"/>
        <v>0</v>
      </c>
      <c r="AA155" s="161">
        <f>IF('mini - salto 3'!S156="",0,'mini - salto 3'!S156)</f>
        <v>0</v>
      </c>
      <c r="AB155" s="161">
        <f>IF('mini - salto 3'!AA156="",0,'mini - salto 3'!AA156)</f>
        <v>0</v>
      </c>
      <c r="AC155" s="305">
        <f t="shared" si="111"/>
        <v>0</v>
      </c>
      <c r="AD155" s="305">
        <f t="shared" si="99"/>
        <v>0</v>
      </c>
      <c r="AE155" s="161">
        <f>IF(tapete!S162="",0,tapete!S162)</f>
        <v>0</v>
      </c>
      <c r="AF155" s="161">
        <f>IF(tapete!T156="",0,tapete!T156)</f>
        <v>0</v>
      </c>
      <c r="AG155" s="161" t="str">
        <f>IFERROR((IF(B155=0,"",IF(OR(E155="pct",E155="pctn",E155="pctt",E155="pctm"),('mini - salto 1'!AF162+'mini - salto 2'!AF162+'mini - salto 3'!AF162)/3+AB155+T155+X155,""))),0)</f>
        <v/>
      </c>
      <c r="AH155" s="307" t="str">
        <f t="shared" si="100"/>
        <v/>
      </c>
      <c r="AI155" s="468" t="str">
        <f t="shared" si="112"/>
        <v/>
      </c>
      <c r="AJ155" s="469" t="str">
        <f>IFERROR(RANK(AI155,$AI$7:AI155,1),"")</f>
        <v/>
      </c>
      <c r="AK155" s="468" t="str">
        <f t="shared" si="113"/>
        <v/>
      </c>
      <c r="AL155" s="469" t="str">
        <f>IFERROR(RANK(AK155,$AK$7:AK155,1),"")</f>
        <v/>
      </c>
      <c r="AM155" s="307" t="str">
        <f t="shared" si="101"/>
        <v/>
      </c>
      <c r="AN155" s="468" t="str">
        <f t="shared" si="114"/>
        <v/>
      </c>
      <c r="AO155" s="469" t="str">
        <f>IFERROR(RANK(AN155,$AN$7:AN155,1),"")</f>
        <v/>
      </c>
      <c r="AP155" s="468" t="str">
        <f t="shared" si="115"/>
        <v/>
      </c>
      <c r="AQ155" s="469" t="str">
        <f>IFERROR(RANK(AP155,$AP$7:AP155,1),"")</f>
        <v/>
      </c>
      <c r="AR155" s="308" t="str">
        <f t="shared" si="102"/>
        <v/>
      </c>
      <c r="AS155" s="468" t="str">
        <f t="shared" si="116"/>
        <v/>
      </c>
      <c r="AT155" s="469" t="str">
        <f>IFERROR(RANK(AS155,$AS$7:AS155,1),"")</f>
        <v/>
      </c>
      <c r="AU155" s="468" t="str">
        <f t="shared" si="117"/>
        <v/>
      </c>
      <c r="AV155" s="469" t="str">
        <f>IFERROR(RANK(AU155,$AU$7:AU155,1),"")</f>
        <v/>
      </c>
      <c r="AZ155" s="303">
        <f t="shared" si="103"/>
        <v>0</v>
      </c>
      <c r="BA155" s="306">
        <f t="shared" si="104"/>
        <v>0</v>
      </c>
      <c r="BB155" s="117">
        <f t="shared" si="105"/>
        <v>0</v>
      </c>
      <c r="BD155" s="117"/>
      <c r="BE155" s="117"/>
      <c r="BF155" s="117"/>
      <c r="BH155" s="162"/>
      <c r="BI155" s="162"/>
      <c r="BJ155" s="162"/>
      <c r="BK155" s="162"/>
      <c r="BL155" s="163"/>
      <c r="BM155" s="163"/>
      <c r="BN155" s="163"/>
      <c r="BO155" s="163"/>
      <c r="BP155" s="163"/>
      <c r="BQ155" s="163"/>
    </row>
    <row r="156" spans="1:69" ht="27" customHeight="1" x14ac:dyDescent="0.3">
      <c r="A156" s="160">
        <f>'ordem de passagem'!C159</f>
        <v>0</v>
      </c>
      <c r="B156" s="160">
        <f>'ordem de passagem'!D159</f>
        <v>0</v>
      </c>
      <c r="C156" s="160">
        <f>'ordem de passagem'!E159</f>
        <v>0</v>
      </c>
      <c r="D156" s="160">
        <f>'ordem de passagem'!F159</f>
        <v>0</v>
      </c>
      <c r="E156" s="160">
        <f>'ordem de passagem'!H159</f>
        <v>0</v>
      </c>
      <c r="F156" s="160" t="str">
        <f t="shared" si="118"/>
        <v/>
      </c>
      <c r="G156" s="160" t="str">
        <f t="shared" si="106"/>
        <v/>
      </c>
      <c r="H156" s="160" t="str">
        <f t="shared" si="107"/>
        <v/>
      </c>
      <c r="I156" s="160" t="str">
        <f t="shared" si="108"/>
        <v/>
      </c>
      <c r="J156" s="160">
        <f>'ordem de passagem'!G159</f>
        <v>0</v>
      </c>
      <c r="K156" s="160">
        <f>'ordem de passagem'!I159</f>
        <v>0</v>
      </c>
      <c r="L156" s="161">
        <f>IF('mini - salto 1'!AD157="",0,'mini - salto 1'!AD157)</f>
        <v>0</v>
      </c>
      <c r="M156" s="161">
        <f>IF('mini - salto 2'!AD156="",0,'mini - salto 2'!AD156)</f>
        <v>0</v>
      </c>
      <c r="N156" s="161">
        <f>IF('mini - salto 3'!AD157="",0,'mini - salto 3'!AD157)</f>
        <v>0</v>
      </c>
      <c r="O156" s="161">
        <f>IF(tapete!X157="",0,tapete!X157)</f>
        <v>0</v>
      </c>
      <c r="P156" s="161">
        <f t="shared" si="95"/>
        <v>0</v>
      </c>
      <c r="Q156" s="161">
        <f t="shared" si="96"/>
        <v>0</v>
      </c>
      <c r="R156" s="161"/>
      <c r="S156" s="161">
        <f>IF('mini - salto 1'!S157="",0,'mini - salto 1'!S157)</f>
        <v>0</v>
      </c>
      <c r="T156" s="161">
        <f>IF('mini - salto 1'!AA157="",0,'mini - salto 1'!AA157)</f>
        <v>0</v>
      </c>
      <c r="U156" s="161">
        <f t="shared" si="109"/>
        <v>0</v>
      </c>
      <c r="V156" s="161">
        <f t="shared" si="97"/>
        <v>0</v>
      </c>
      <c r="W156" s="294">
        <f>IF('mini - salto 2'!S156="",0,'mini - salto 2'!S156)</f>
        <v>0</v>
      </c>
      <c r="X156" s="161">
        <f>IF('mini - salto 2'!AA156="",0,'mini - salto 2'!AA156)</f>
        <v>0</v>
      </c>
      <c r="Y156" s="161">
        <f t="shared" si="110"/>
        <v>0</v>
      </c>
      <c r="Z156" s="161">
        <f t="shared" si="98"/>
        <v>0</v>
      </c>
      <c r="AA156" s="161">
        <f>IF('mini - salto 3'!S157="",0,'mini - salto 3'!S157)</f>
        <v>0</v>
      </c>
      <c r="AB156" s="161">
        <f>IF('mini - salto 3'!AA157="",0,'mini - salto 3'!AA157)</f>
        <v>0</v>
      </c>
      <c r="AC156" s="305">
        <f t="shared" si="111"/>
        <v>0</v>
      </c>
      <c r="AD156" s="305">
        <f t="shared" si="99"/>
        <v>0</v>
      </c>
      <c r="AE156" s="161">
        <f>IF(tapete!S163="",0,tapete!S163)</f>
        <v>0</v>
      </c>
      <c r="AF156" s="161">
        <f>IF(tapete!T157="",0,tapete!T157)</f>
        <v>0</v>
      </c>
      <c r="AG156" s="161" t="str">
        <f>IFERROR((IF(B156=0,"",IF(OR(E156="pct",E156="pctn",E156="pctt",E156="pctm"),('mini - salto 1'!AF163+'mini - salto 2'!AF163+'mini - salto 3'!AF163)/3+AB156+T156+X156,""))),0)</f>
        <v/>
      </c>
      <c r="AH156" s="307" t="str">
        <f t="shared" si="100"/>
        <v/>
      </c>
      <c r="AI156" s="468" t="str">
        <f t="shared" si="112"/>
        <v/>
      </c>
      <c r="AJ156" s="469" t="str">
        <f>IFERROR(RANK(AI156,$AI$7:AI156,1),"")</f>
        <v/>
      </c>
      <c r="AK156" s="468" t="str">
        <f t="shared" si="113"/>
        <v/>
      </c>
      <c r="AL156" s="469" t="str">
        <f>IFERROR(RANK(AK156,$AK$7:AK156,1),"")</f>
        <v/>
      </c>
      <c r="AM156" s="307" t="str">
        <f t="shared" si="101"/>
        <v/>
      </c>
      <c r="AN156" s="468" t="str">
        <f t="shared" si="114"/>
        <v/>
      </c>
      <c r="AO156" s="469" t="str">
        <f>IFERROR(RANK(AN156,$AN$7:AN156,1),"")</f>
        <v/>
      </c>
      <c r="AP156" s="468" t="str">
        <f t="shared" si="115"/>
        <v/>
      </c>
      <c r="AQ156" s="469" t="str">
        <f>IFERROR(RANK(AP156,$AP$7:AP156,1),"")</f>
        <v/>
      </c>
      <c r="AR156" s="308" t="str">
        <f t="shared" si="102"/>
        <v/>
      </c>
      <c r="AS156" s="468" t="str">
        <f t="shared" si="116"/>
        <v/>
      </c>
      <c r="AT156" s="469" t="str">
        <f>IFERROR(RANK(AS156,$AS$7:AS156,1),"")</f>
        <v/>
      </c>
      <c r="AU156" s="468" t="str">
        <f t="shared" si="117"/>
        <v/>
      </c>
      <c r="AV156" s="469" t="str">
        <f>IFERROR(RANK(AU156,$AU$7:AU156,1),"")</f>
        <v/>
      </c>
      <c r="AZ156" s="303">
        <f t="shared" si="103"/>
        <v>0</v>
      </c>
      <c r="BA156" s="306">
        <f t="shared" si="104"/>
        <v>0</v>
      </c>
      <c r="BB156" s="117">
        <f t="shared" si="105"/>
        <v>0</v>
      </c>
      <c r="BD156" s="117"/>
      <c r="BE156" s="117"/>
      <c r="BF156" s="117"/>
      <c r="BH156" s="162"/>
      <c r="BI156" s="162"/>
      <c r="BJ156" s="162"/>
      <c r="BK156" s="162"/>
      <c r="BL156" s="163"/>
      <c r="BM156" s="163"/>
      <c r="BN156" s="163"/>
      <c r="BO156" s="163"/>
      <c r="BP156" s="163"/>
      <c r="BQ156" s="163"/>
    </row>
    <row r="157" spans="1:69" ht="27" customHeight="1" x14ac:dyDescent="0.3">
      <c r="A157" s="160">
        <f>'ordem de passagem'!C160</f>
        <v>0</v>
      </c>
      <c r="B157" s="160">
        <f>'ordem de passagem'!D160</f>
        <v>0</v>
      </c>
      <c r="C157" s="160">
        <f>'ordem de passagem'!E160</f>
        <v>0</v>
      </c>
      <c r="D157" s="160">
        <f>'ordem de passagem'!F160</f>
        <v>0</v>
      </c>
      <c r="E157" s="160">
        <f>'ordem de passagem'!H160</f>
        <v>0</v>
      </c>
      <c r="F157" s="160" t="str">
        <f t="shared" si="118"/>
        <v/>
      </c>
      <c r="G157" s="160" t="str">
        <f t="shared" si="106"/>
        <v/>
      </c>
      <c r="H157" s="160" t="str">
        <f t="shared" si="107"/>
        <v/>
      </c>
      <c r="I157" s="160" t="str">
        <f t="shared" si="108"/>
        <v/>
      </c>
      <c r="J157" s="160">
        <f>'ordem de passagem'!G160</f>
        <v>0</v>
      </c>
      <c r="K157" s="160">
        <f>'ordem de passagem'!I160</f>
        <v>0</v>
      </c>
      <c r="L157" s="161">
        <f>IF('mini - salto 1'!AD158="",0,'mini - salto 1'!AD158)</f>
        <v>0</v>
      </c>
      <c r="M157" s="161">
        <f>IF('mini - salto 2'!AD157="",0,'mini - salto 2'!AD157)</f>
        <v>0</v>
      </c>
      <c r="N157" s="161">
        <f>IF('mini - salto 3'!AD158="",0,'mini - salto 3'!AD158)</f>
        <v>0</v>
      </c>
      <c r="O157" s="161">
        <f>IF(tapete!X158="",0,tapete!X158)</f>
        <v>0</v>
      </c>
      <c r="P157" s="161">
        <f t="shared" si="95"/>
        <v>0</v>
      </c>
      <c r="Q157" s="161">
        <f t="shared" si="96"/>
        <v>0</v>
      </c>
      <c r="R157" s="161"/>
      <c r="S157" s="161">
        <f>IF('mini - salto 1'!S158="",0,'mini - salto 1'!S158)</f>
        <v>0</v>
      </c>
      <c r="T157" s="161">
        <f>IF('mini - salto 1'!AA158="",0,'mini - salto 1'!AA158)</f>
        <v>0</v>
      </c>
      <c r="U157" s="161">
        <f t="shared" si="109"/>
        <v>0</v>
      </c>
      <c r="V157" s="161">
        <f t="shared" si="97"/>
        <v>0</v>
      </c>
      <c r="W157" s="294">
        <f>IF('mini - salto 2'!S157="",0,'mini - salto 2'!S157)</f>
        <v>0</v>
      </c>
      <c r="X157" s="161">
        <f>IF('mini - salto 2'!AA157="",0,'mini - salto 2'!AA157)</f>
        <v>0</v>
      </c>
      <c r="Y157" s="161">
        <f t="shared" si="110"/>
        <v>0</v>
      </c>
      <c r="Z157" s="161">
        <f t="shared" si="98"/>
        <v>0</v>
      </c>
      <c r="AA157" s="161">
        <f>IF('mini - salto 3'!S158="",0,'mini - salto 3'!S158)</f>
        <v>0</v>
      </c>
      <c r="AB157" s="161">
        <f>IF('mini - salto 3'!AA158="",0,'mini - salto 3'!AA158)</f>
        <v>0</v>
      </c>
      <c r="AC157" s="305">
        <f t="shared" si="111"/>
        <v>0</v>
      </c>
      <c r="AD157" s="305">
        <f t="shared" si="99"/>
        <v>0</v>
      </c>
      <c r="AE157" s="161">
        <f>IF(tapete!S164="",0,tapete!S164)</f>
        <v>0</v>
      </c>
      <c r="AF157" s="161">
        <f>IF(tapete!T158="",0,tapete!T158)</f>
        <v>0</v>
      </c>
      <c r="AG157" s="161" t="str">
        <f>IFERROR((IF(B157=0,"",IF(OR(E157="pct",E157="pctn",E157="pctt",E157="pctm"),('mini - salto 1'!AF164+'mini - salto 2'!AF164+'mini - salto 3'!AF164)/3+AB157+T157+X157,""))),0)</f>
        <v/>
      </c>
      <c r="AH157" s="307" t="str">
        <f t="shared" si="100"/>
        <v/>
      </c>
      <c r="AI157" s="468" t="str">
        <f t="shared" si="112"/>
        <v/>
      </c>
      <c r="AJ157" s="469" t="str">
        <f>IFERROR(RANK(AI157,$AI$7:AI157,1),"")</f>
        <v/>
      </c>
      <c r="AK157" s="468" t="str">
        <f t="shared" si="113"/>
        <v/>
      </c>
      <c r="AL157" s="469" t="str">
        <f>IFERROR(RANK(AK157,$AK$7:AK157,1),"")</f>
        <v/>
      </c>
      <c r="AM157" s="307" t="str">
        <f t="shared" si="101"/>
        <v/>
      </c>
      <c r="AN157" s="468" t="str">
        <f t="shared" si="114"/>
        <v/>
      </c>
      <c r="AO157" s="469" t="str">
        <f>IFERROR(RANK(AN157,$AN$7:AN157,1),"")</f>
        <v/>
      </c>
      <c r="AP157" s="468" t="str">
        <f t="shared" si="115"/>
        <v/>
      </c>
      <c r="AQ157" s="469" t="str">
        <f>IFERROR(RANK(AP157,$AP$7:AP157,1),"")</f>
        <v/>
      </c>
      <c r="AR157" s="308" t="str">
        <f t="shared" si="102"/>
        <v/>
      </c>
      <c r="AS157" s="468" t="str">
        <f t="shared" si="116"/>
        <v/>
      </c>
      <c r="AT157" s="469" t="str">
        <f>IFERROR(RANK(AS157,$AS$7:AS157,1),"")</f>
        <v/>
      </c>
      <c r="AU157" s="468" t="str">
        <f t="shared" si="117"/>
        <v/>
      </c>
      <c r="AV157" s="469" t="str">
        <f>IFERROR(RANK(AU157,$AU$7:AU157,1),"")</f>
        <v/>
      </c>
      <c r="AZ157" s="303">
        <f t="shared" si="103"/>
        <v>0</v>
      </c>
      <c r="BA157" s="306">
        <f t="shared" si="104"/>
        <v>0</v>
      </c>
      <c r="BB157" s="117">
        <f t="shared" si="105"/>
        <v>0</v>
      </c>
      <c r="BD157" s="117"/>
      <c r="BE157" s="117"/>
      <c r="BF157" s="117"/>
      <c r="BH157" s="162"/>
      <c r="BI157" s="162"/>
      <c r="BJ157" s="162"/>
      <c r="BK157" s="162"/>
      <c r="BL157" s="163"/>
      <c r="BM157" s="163"/>
      <c r="BN157" s="163"/>
      <c r="BO157" s="163"/>
      <c r="BP157" s="163"/>
      <c r="BQ157" s="163"/>
    </row>
    <row r="158" spans="1:69" ht="27" customHeight="1" x14ac:dyDescent="0.3">
      <c r="A158" s="160">
        <f>'ordem de passagem'!C161</f>
        <v>0</v>
      </c>
      <c r="B158" s="160">
        <f>'ordem de passagem'!D161</f>
        <v>0</v>
      </c>
      <c r="C158" s="160">
        <f>'ordem de passagem'!E161</f>
        <v>0</v>
      </c>
      <c r="D158" s="160">
        <f>'ordem de passagem'!F161</f>
        <v>0</v>
      </c>
      <c r="E158" s="160">
        <f>'ordem de passagem'!H161</f>
        <v>0</v>
      </c>
      <c r="F158" s="160" t="str">
        <f t="shared" si="118"/>
        <v/>
      </c>
      <c r="G158" s="160" t="str">
        <f t="shared" si="106"/>
        <v/>
      </c>
      <c r="H158" s="160" t="str">
        <f t="shared" si="107"/>
        <v/>
      </c>
      <c r="I158" s="160" t="str">
        <f t="shared" si="108"/>
        <v/>
      </c>
      <c r="J158" s="160">
        <f>'ordem de passagem'!G161</f>
        <v>0</v>
      </c>
      <c r="K158" s="160">
        <f>'ordem de passagem'!I161</f>
        <v>0</v>
      </c>
      <c r="L158" s="161">
        <f>IF('mini - salto 1'!AD159="",0,'mini - salto 1'!AD159)</f>
        <v>0</v>
      </c>
      <c r="M158" s="161">
        <f>IF('mini - salto 2'!AD158="",0,'mini - salto 2'!AD158)</f>
        <v>0</v>
      </c>
      <c r="N158" s="161">
        <f>IF('mini - salto 3'!AD159="",0,'mini - salto 3'!AD159)</f>
        <v>0</v>
      </c>
      <c r="O158" s="161">
        <f>IF(tapete!X159="",0,tapete!X159)</f>
        <v>0</v>
      </c>
      <c r="P158" s="161">
        <f t="shared" si="95"/>
        <v>0</v>
      </c>
      <c r="Q158" s="161">
        <f t="shared" si="96"/>
        <v>0</v>
      </c>
      <c r="R158" s="161"/>
      <c r="S158" s="161">
        <f>IF('mini - salto 1'!S159="",0,'mini - salto 1'!S159)</f>
        <v>0</v>
      </c>
      <c r="T158" s="161">
        <f>IF('mini - salto 1'!AA159="",0,'mini - salto 1'!AA159)</f>
        <v>0</v>
      </c>
      <c r="U158" s="161">
        <f t="shared" si="109"/>
        <v>0</v>
      </c>
      <c r="V158" s="161">
        <f t="shared" si="97"/>
        <v>0</v>
      </c>
      <c r="W158" s="294">
        <f>IF('mini - salto 2'!S158="",0,'mini - salto 2'!S158)</f>
        <v>0</v>
      </c>
      <c r="X158" s="161">
        <f>IF('mini - salto 2'!AA158="",0,'mini - salto 2'!AA158)</f>
        <v>0</v>
      </c>
      <c r="Y158" s="161">
        <f t="shared" si="110"/>
        <v>0</v>
      </c>
      <c r="Z158" s="161">
        <f t="shared" si="98"/>
        <v>0</v>
      </c>
      <c r="AA158" s="161">
        <f>IF('mini - salto 3'!S159="",0,'mini - salto 3'!S159)</f>
        <v>0</v>
      </c>
      <c r="AB158" s="161">
        <f>IF('mini - salto 3'!AA159="",0,'mini - salto 3'!AA159)</f>
        <v>0</v>
      </c>
      <c r="AC158" s="305">
        <f t="shared" si="111"/>
        <v>0</v>
      </c>
      <c r="AD158" s="305">
        <f t="shared" si="99"/>
        <v>0</v>
      </c>
      <c r="AE158" s="161">
        <f>IF(tapete!S165="",0,tapete!S165)</f>
        <v>0</v>
      </c>
      <c r="AF158" s="161">
        <f>IF(tapete!T159="",0,tapete!T159)</f>
        <v>0</v>
      </c>
      <c r="AG158" s="161" t="str">
        <f>IFERROR((IF(B158=0,"",IF(OR(E158="pct",E158="pctn",E158="pctt",E158="pctm"),('mini - salto 1'!AF165+'mini - salto 2'!AF165+'mini - salto 3'!AF165)/3+AB158+T158+X158,""))),0)</f>
        <v/>
      </c>
      <c r="AH158" s="307" t="str">
        <f t="shared" si="100"/>
        <v/>
      </c>
      <c r="AI158" s="468" t="str">
        <f t="shared" si="112"/>
        <v/>
      </c>
      <c r="AJ158" s="469" t="str">
        <f>IFERROR(RANK(AI158,$AI$7:AI158,1),"")</f>
        <v/>
      </c>
      <c r="AK158" s="468" t="str">
        <f t="shared" si="113"/>
        <v/>
      </c>
      <c r="AL158" s="469" t="str">
        <f>IFERROR(RANK(AK158,$AK$7:AK158,1),"")</f>
        <v/>
      </c>
      <c r="AM158" s="307" t="str">
        <f t="shared" si="101"/>
        <v/>
      </c>
      <c r="AN158" s="468" t="str">
        <f t="shared" si="114"/>
        <v/>
      </c>
      <c r="AO158" s="469" t="str">
        <f>IFERROR(RANK(AN158,$AN$7:AN158,1),"")</f>
        <v/>
      </c>
      <c r="AP158" s="468" t="str">
        <f t="shared" si="115"/>
        <v/>
      </c>
      <c r="AQ158" s="469" t="str">
        <f>IFERROR(RANK(AP158,$AP$7:AP158,1),"")</f>
        <v/>
      </c>
      <c r="AR158" s="308" t="str">
        <f t="shared" si="102"/>
        <v/>
      </c>
      <c r="AS158" s="468" t="str">
        <f t="shared" si="116"/>
        <v/>
      </c>
      <c r="AT158" s="469" t="str">
        <f>IFERROR(RANK(AS158,$AS$7:AS158,1),"")</f>
        <v/>
      </c>
      <c r="AU158" s="468" t="str">
        <f t="shared" si="117"/>
        <v/>
      </c>
      <c r="AV158" s="469" t="str">
        <f>IFERROR(RANK(AU158,$AU$7:AU158,1),"")</f>
        <v/>
      </c>
      <c r="AZ158" s="303">
        <f t="shared" si="103"/>
        <v>0</v>
      </c>
      <c r="BA158" s="306">
        <f t="shared" si="104"/>
        <v>0</v>
      </c>
      <c r="BB158" s="117">
        <f t="shared" si="105"/>
        <v>0</v>
      </c>
      <c r="BD158" s="117"/>
      <c r="BE158" s="117"/>
      <c r="BF158" s="117"/>
      <c r="BH158" s="162"/>
      <c r="BI158" s="162"/>
      <c r="BJ158" s="162"/>
      <c r="BK158" s="162"/>
      <c r="BL158" s="163"/>
      <c r="BM158" s="163"/>
      <c r="BN158" s="163"/>
      <c r="BO158" s="163"/>
      <c r="BP158" s="163"/>
      <c r="BQ158" s="163"/>
    </row>
    <row r="159" spans="1:69" ht="27" customHeight="1" x14ac:dyDescent="0.3">
      <c r="A159" s="160">
        <f>'ordem de passagem'!C162</f>
        <v>0</v>
      </c>
      <c r="B159" s="160">
        <f>'ordem de passagem'!D162</f>
        <v>0</v>
      </c>
      <c r="C159" s="160">
        <f>'ordem de passagem'!E162</f>
        <v>0</v>
      </c>
      <c r="D159" s="160">
        <f>'ordem de passagem'!F162</f>
        <v>0</v>
      </c>
      <c r="E159" s="160">
        <f>'ordem de passagem'!H162</f>
        <v>0</v>
      </c>
      <c r="F159" s="160" t="str">
        <f t="shared" si="118"/>
        <v/>
      </c>
      <c r="G159" s="160" t="str">
        <f t="shared" si="106"/>
        <v/>
      </c>
      <c r="H159" s="160" t="str">
        <f t="shared" si="107"/>
        <v/>
      </c>
      <c r="I159" s="160" t="str">
        <f t="shared" si="108"/>
        <v/>
      </c>
      <c r="J159" s="160">
        <f>'ordem de passagem'!G162</f>
        <v>0</v>
      </c>
      <c r="K159" s="160">
        <f>'ordem de passagem'!I162</f>
        <v>0</v>
      </c>
      <c r="L159" s="161">
        <f>IF('mini - salto 1'!AD160="",0,'mini - salto 1'!AD160)</f>
        <v>0</v>
      </c>
      <c r="M159" s="161">
        <f>IF('mini - salto 2'!AD159="",0,'mini - salto 2'!AD159)</f>
        <v>0</v>
      </c>
      <c r="N159" s="161">
        <f>IF('mini - salto 3'!AD160="",0,'mini - salto 3'!AD160)</f>
        <v>0</v>
      </c>
      <c r="O159" s="161">
        <f>IF(tapete!X160="",0,tapete!X160)</f>
        <v>0</v>
      </c>
      <c r="P159" s="161">
        <f t="shared" si="95"/>
        <v>0</v>
      </c>
      <c r="Q159" s="161">
        <f t="shared" si="96"/>
        <v>0</v>
      </c>
      <c r="R159" s="161"/>
      <c r="S159" s="161">
        <f>IF('mini - salto 1'!S160="",0,'mini - salto 1'!S160)</f>
        <v>0</v>
      </c>
      <c r="T159" s="161">
        <f>IF('mini - salto 1'!AA160="",0,'mini - salto 1'!AA160)</f>
        <v>0</v>
      </c>
      <c r="U159" s="161">
        <f t="shared" si="109"/>
        <v>0</v>
      </c>
      <c r="V159" s="161">
        <f t="shared" si="97"/>
        <v>0</v>
      </c>
      <c r="W159" s="294">
        <f>IF('mini - salto 2'!S159="",0,'mini - salto 2'!S159)</f>
        <v>0</v>
      </c>
      <c r="X159" s="161">
        <f>IF('mini - salto 2'!AA159="",0,'mini - salto 2'!AA159)</f>
        <v>0</v>
      </c>
      <c r="Y159" s="161">
        <f t="shared" si="110"/>
        <v>0</v>
      </c>
      <c r="Z159" s="161">
        <f t="shared" si="98"/>
        <v>0</v>
      </c>
      <c r="AA159" s="161">
        <f>IF('mini - salto 3'!S160="",0,'mini - salto 3'!S160)</f>
        <v>0</v>
      </c>
      <c r="AB159" s="161">
        <f>IF('mini - salto 3'!AA160="",0,'mini - salto 3'!AA160)</f>
        <v>0</v>
      </c>
      <c r="AC159" s="305">
        <f t="shared" si="111"/>
        <v>0</v>
      </c>
      <c r="AD159" s="305">
        <f t="shared" si="99"/>
        <v>0</v>
      </c>
      <c r="AE159" s="161">
        <f>IF(tapete!S166="",0,tapete!S166)</f>
        <v>0</v>
      </c>
      <c r="AF159" s="161">
        <f>IF(tapete!T160="",0,tapete!T160)</f>
        <v>0</v>
      </c>
      <c r="AG159" s="161" t="str">
        <f>IFERROR((IF(B159=0,"",IF(OR(E159="pct",E159="pctn",E159="pctt",E159="pctm"),('mini - salto 1'!AF166+'mini - salto 2'!AF166+'mini - salto 3'!AF166)/3+AB159+T159+X159,""))),0)</f>
        <v/>
      </c>
      <c r="AH159" s="307" t="str">
        <f t="shared" si="100"/>
        <v/>
      </c>
      <c r="AI159" s="468" t="str">
        <f t="shared" si="112"/>
        <v/>
      </c>
      <c r="AJ159" s="469" t="str">
        <f>IFERROR(RANK(AI159,$AI$7:AI159,1),"")</f>
        <v/>
      </c>
      <c r="AK159" s="468" t="str">
        <f t="shared" si="113"/>
        <v/>
      </c>
      <c r="AL159" s="469" t="str">
        <f>IFERROR(RANK(AK159,$AK$7:AK159,1),"")</f>
        <v/>
      </c>
      <c r="AM159" s="307" t="str">
        <f t="shared" si="101"/>
        <v/>
      </c>
      <c r="AN159" s="468" t="str">
        <f t="shared" si="114"/>
        <v/>
      </c>
      <c r="AO159" s="469" t="str">
        <f>IFERROR(RANK(AN159,$AN$7:AN159,1),"")</f>
        <v/>
      </c>
      <c r="AP159" s="468" t="str">
        <f t="shared" si="115"/>
        <v/>
      </c>
      <c r="AQ159" s="469" t="str">
        <f>IFERROR(RANK(AP159,$AP$7:AP159,1),"")</f>
        <v/>
      </c>
      <c r="AR159" s="308" t="str">
        <f t="shared" si="102"/>
        <v/>
      </c>
      <c r="AS159" s="468" t="str">
        <f t="shared" si="116"/>
        <v/>
      </c>
      <c r="AT159" s="469" t="str">
        <f>IFERROR(RANK(AS159,$AS$7:AS159,1),"")</f>
        <v/>
      </c>
      <c r="AU159" s="468" t="str">
        <f t="shared" si="117"/>
        <v/>
      </c>
      <c r="AV159" s="469" t="str">
        <f>IFERROR(RANK(AU159,$AU$7:AU159,1),"")</f>
        <v/>
      </c>
      <c r="AZ159" s="303">
        <f t="shared" si="103"/>
        <v>0</v>
      </c>
      <c r="BA159" s="306">
        <f t="shared" si="104"/>
        <v>0</v>
      </c>
      <c r="BB159" s="117">
        <f t="shared" si="105"/>
        <v>0</v>
      </c>
      <c r="BD159" s="117"/>
      <c r="BE159" s="117"/>
      <c r="BF159" s="117"/>
      <c r="BH159" s="162"/>
      <c r="BI159" s="162"/>
      <c r="BJ159" s="162"/>
      <c r="BK159" s="162"/>
      <c r="BL159" s="163"/>
      <c r="BM159" s="163"/>
      <c r="BN159" s="163"/>
      <c r="BO159" s="163"/>
      <c r="BP159" s="163"/>
      <c r="BQ159" s="163"/>
    </row>
    <row r="160" spans="1:69" ht="27" customHeight="1" x14ac:dyDescent="0.3">
      <c r="A160" s="160" t="str">
        <f>'ordem de passagem'!C163</f>
        <v/>
      </c>
      <c r="B160" s="160" t="str">
        <f>'ordem de passagem'!D163</f>
        <v/>
      </c>
      <c r="C160" s="160" t="str">
        <f>'ordem de passagem'!E163</f>
        <v/>
      </c>
      <c r="D160" s="160" t="str">
        <f>'ordem de passagem'!F163</f>
        <v/>
      </c>
      <c r="E160" s="160" t="str">
        <f>'ordem de passagem'!H163</f>
        <v/>
      </c>
      <c r="F160" s="160" t="str">
        <f t="shared" si="118"/>
        <v/>
      </c>
      <c r="G160" s="160" t="str">
        <f t="shared" si="106"/>
        <v/>
      </c>
      <c r="H160" s="160" t="str">
        <f t="shared" si="107"/>
        <v/>
      </c>
      <c r="I160" s="160" t="str">
        <f t="shared" si="108"/>
        <v/>
      </c>
      <c r="J160" s="160" t="str">
        <f>'ordem de passagem'!G163</f>
        <v/>
      </c>
      <c r="K160" s="160" t="str">
        <f>'ordem de passagem'!I163</f>
        <v/>
      </c>
      <c r="L160" s="161">
        <f>IF('mini - salto 1'!AD161="",0,'mini - salto 1'!AD161)</f>
        <v>0</v>
      </c>
      <c r="M160" s="161">
        <f>IF('mini - salto 2'!AD160="",0,'mini - salto 2'!AD160)</f>
        <v>0</v>
      </c>
      <c r="N160" s="161">
        <f>IF('mini - salto 3'!AD161="",0,'mini - salto 3'!AD161)</f>
        <v>0</v>
      </c>
      <c r="O160" s="161">
        <f>IF(tapete!X161="",0,tapete!X161)</f>
        <v>0</v>
      </c>
      <c r="P160" s="161">
        <f t="shared" si="95"/>
        <v>0</v>
      </c>
      <c r="Q160" s="161">
        <f t="shared" si="96"/>
        <v>0</v>
      </c>
      <c r="R160" s="161"/>
      <c r="S160" s="161">
        <f>IF('mini - salto 1'!S161="",0,'mini - salto 1'!S161)</f>
        <v>0</v>
      </c>
      <c r="T160" s="161">
        <f>IF('mini - salto 1'!AA161="",0,'mini - salto 1'!AA161)</f>
        <v>0</v>
      </c>
      <c r="U160" s="161">
        <f t="shared" si="109"/>
        <v>0</v>
      </c>
      <c r="V160" s="161">
        <f t="shared" si="97"/>
        <v>0</v>
      </c>
      <c r="W160" s="294">
        <f>IF('mini - salto 2'!S160="",0,'mini - salto 2'!S160)</f>
        <v>0</v>
      </c>
      <c r="X160" s="161">
        <f>IF('mini - salto 2'!AA160="",0,'mini - salto 2'!AA160)</f>
        <v>0</v>
      </c>
      <c r="Y160" s="161">
        <f t="shared" si="110"/>
        <v>0</v>
      </c>
      <c r="Z160" s="161">
        <f t="shared" si="98"/>
        <v>0</v>
      </c>
      <c r="AA160" s="161">
        <f>IF('mini - salto 3'!S161="",0,'mini - salto 3'!S161)</f>
        <v>0</v>
      </c>
      <c r="AB160" s="161">
        <f>IF('mini - salto 3'!AA161="",0,'mini - salto 3'!AA161)</f>
        <v>0</v>
      </c>
      <c r="AC160" s="305">
        <f t="shared" si="111"/>
        <v>0</v>
      </c>
      <c r="AD160" s="305">
        <f t="shared" si="99"/>
        <v>0</v>
      </c>
      <c r="AE160" s="161">
        <f>IF(tapete!S167="",0,tapete!S167)</f>
        <v>0</v>
      </c>
      <c r="AF160" s="161">
        <f>IF(tapete!T161="",0,tapete!T161)</f>
        <v>0</v>
      </c>
      <c r="AG160" s="161" t="str">
        <f>IFERROR((IF(B160=0,"",IF(OR(E160="pct",E160="pctn",E160="pctt",E160="pctm"),('mini - salto 1'!AF167+'mini - salto 2'!AF167+'mini - salto 3'!AF167)/3+AB160+T160+X160,""))),0)</f>
        <v/>
      </c>
      <c r="AH160" s="307" t="str">
        <f t="shared" si="100"/>
        <v/>
      </c>
      <c r="AI160" s="468" t="str">
        <f>IF($J160="mas",AH160,"")</f>
        <v/>
      </c>
      <c r="AJ160" s="469" t="str">
        <f>IFERROR(RANK(AI160,$AI$7:AI160,1),"")</f>
        <v/>
      </c>
      <c r="AK160" s="468" t="str">
        <f>IF($J160="fem",AH160,"")</f>
        <v/>
      </c>
      <c r="AL160" s="469" t="str">
        <f>IFERROR(RANK(AK160,$AK$7:AK160,1),"")</f>
        <v/>
      </c>
      <c r="AM160" s="307" t="str">
        <f t="shared" si="101"/>
        <v/>
      </c>
      <c r="AN160" s="468" t="str">
        <f t="shared" si="114"/>
        <v/>
      </c>
      <c r="AO160" s="469" t="str">
        <f>IFERROR(RANK(AN160,$AN$7:AN160,1),"")</f>
        <v/>
      </c>
      <c r="AP160" s="468" t="str">
        <f t="shared" si="115"/>
        <v/>
      </c>
      <c r="AQ160" s="469" t="str">
        <f>IFERROR(RANK(AP160,$AP$7:AP160,1),"")</f>
        <v/>
      </c>
      <c r="AR160" s="308" t="str">
        <f t="shared" si="102"/>
        <v/>
      </c>
      <c r="AS160" s="468" t="str">
        <f t="shared" si="116"/>
        <v/>
      </c>
      <c r="AT160" s="469" t="str">
        <f>IFERROR(RANK(AS160,$AS$7:AS160,1),"")</f>
        <v/>
      </c>
      <c r="AU160" s="468" t="str">
        <f t="shared" si="117"/>
        <v/>
      </c>
      <c r="AV160" s="469" t="str">
        <f>IFERROR(RANK(AU160,$AU$7:AU160,1),"")</f>
        <v/>
      </c>
      <c r="AZ160" s="303" t="e">
        <f t="shared" si="103"/>
        <v>#VALUE!</v>
      </c>
      <c r="BA160" s="306" t="str">
        <f t="shared" si="104"/>
        <v/>
      </c>
      <c r="BB160" s="117" t="e">
        <f t="shared" si="105"/>
        <v>#VALUE!</v>
      </c>
      <c r="BD160" s="117"/>
      <c r="BE160" s="117"/>
      <c r="BF160" s="117"/>
      <c r="BH160" s="162"/>
      <c r="BI160" s="162"/>
      <c r="BJ160" s="162"/>
      <c r="BK160" s="162"/>
      <c r="BL160" s="163"/>
      <c r="BM160" s="163"/>
      <c r="BN160" s="163"/>
      <c r="BO160" s="163"/>
      <c r="BP160" s="163"/>
      <c r="BQ160" s="163"/>
    </row>
    <row r="161" spans="11:69" ht="27" customHeight="1" x14ac:dyDescent="0.3">
      <c r="K161" s="112"/>
      <c r="L161" s="112"/>
      <c r="M161" s="112"/>
      <c r="N161" s="112"/>
      <c r="O161" s="112"/>
      <c r="P161" s="112"/>
      <c r="Q161" s="112"/>
      <c r="R161" s="112"/>
      <c r="S161" s="112"/>
      <c r="T161" s="112"/>
      <c r="U161" s="112"/>
      <c r="V161" s="112"/>
      <c r="W161" s="112"/>
      <c r="X161" s="112"/>
      <c r="Y161" s="112"/>
      <c r="Z161" s="112"/>
      <c r="AA161" s="112"/>
      <c r="AB161" s="112"/>
      <c r="AC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D161" s="117"/>
      <c r="BE161" s="117"/>
      <c r="BF161" s="117"/>
      <c r="BH161" s="162"/>
      <c r="BI161" s="162"/>
      <c r="BJ161" s="162"/>
      <c r="BK161" s="162"/>
      <c r="BL161" s="163"/>
      <c r="BM161" s="163"/>
      <c r="BN161" s="163"/>
      <c r="BO161" s="163"/>
      <c r="BP161" s="163"/>
      <c r="BQ161" s="163"/>
    </row>
    <row r="162" spans="11:69" ht="27" customHeight="1" x14ac:dyDescent="0.3">
      <c r="K162" s="112"/>
      <c r="L162" s="112"/>
      <c r="M162" s="112"/>
      <c r="N162" s="112"/>
      <c r="O162" s="112"/>
      <c r="P162" s="112"/>
      <c r="Q162" s="112"/>
      <c r="R162" s="112"/>
      <c r="S162" s="112"/>
      <c r="T162" s="112"/>
      <c r="U162" s="112"/>
      <c r="V162" s="112"/>
      <c r="W162" s="112"/>
      <c r="X162" s="112"/>
      <c r="Y162" s="112"/>
      <c r="Z162" s="112"/>
      <c r="AA162" s="112"/>
      <c r="AB162" s="112"/>
      <c r="AC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D162" s="117"/>
      <c r="BE162" s="117"/>
      <c r="BF162" s="117"/>
      <c r="BH162" s="162"/>
      <c r="BI162" s="162"/>
      <c r="BJ162" s="162"/>
      <c r="BK162" s="162"/>
      <c r="BL162" s="163"/>
      <c r="BM162" s="163"/>
      <c r="BN162" s="163"/>
      <c r="BO162" s="163"/>
      <c r="BP162" s="163"/>
      <c r="BQ162" s="163"/>
    </row>
    <row r="163" spans="11:69" ht="27" customHeight="1" x14ac:dyDescent="0.3">
      <c r="K163" s="112"/>
      <c r="L163" s="112"/>
      <c r="M163" s="112"/>
      <c r="N163" s="112"/>
      <c r="O163" s="112"/>
      <c r="P163" s="112"/>
      <c r="Q163" s="112"/>
      <c r="R163" s="112"/>
      <c r="S163" s="112"/>
      <c r="T163" s="112"/>
      <c r="U163" s="112"/>
      <c r="V163" s="112"/>
      <c r="W163" s="112"/>
      <c r="X163" s="112"/>
      <c r="Y163" s="112"/>
      <c r="Z163" s="112"/>
      <c r="AA163" s="112"/>
      <c r="AB163" s="112"/>
      <c r="AC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D163" s="117"/>
      <c r="BE163" s="117"/>
      <c r="BF163" s="117"/>
      <c r="BH163" s="162"/>
      <c r="BI163" s="162"/>
      <c r="BJ163" s="162"/>
      <c r="BK163" s="162"/>
      <c r="BL163" s="163"/>
      <c r="BM163" s="163"/>
      <c r="BN163" s="163"/>
      <c r="BO163" s="163"/>
      <c r="BP163" s="163"/>
      <c r="BQ163" s="163"/>
    </row>
    <row r="164" spans="11:69" ht="27" customHeight="1" x14ac:dyDescent="0.3">
      <c r="K164" s="112"/>
      <c r="L164" s="112"/>
      <c r="M164" s="112"/>
      <c r="N164" s="112"/>
      <c r="O164" s="112"/>
      <c r="P164" s="112"/>
      <c r="Q164" s="112"/>
      <c r="R164" s="112"/>
      <c r="S164" s="112"/>
      <c r="T164" s="112"/>
      <c r="U164" s="112"/>
      <c r="V164" s="112"/>
      <c r="W164" s="112"/>
      <c r="X164" s="112"/>
      <c r="Y164" s="112"/>
      <c r="Z164" s="112"/>
      <c r="AA164" s="112"/>
      <c r="AB164" s="112"/>
      <c r="AC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D164" s="117"/>
      <c r="BE164" s="117"/>
      <c r="BF164" s="117"/>
      <c r="BH164" s="162"/>
      <c r="BI164" s="162"/>
      <c r="BJ164" s="162"/>
      <c r="BK164" s="162"/>
      <c r="BL164" s="163"/>
      <c r="BM164" s="163"/>
      <c r="BN164" s="163"/>
      <c r="BO164" s="163"/>
      <c r="BP164" s="163"/>
      <c r="BQ164" s="163"/>
    </row>
    <row r="165" spans="11:69" ht="27" customHeight="1" x14ac:dyDescent="0.3">
      <c r="K165" s="112"/>
      <c r="L165" s="112"/>
      <c r="M165" s="112"/>
      <c r="N165" s="112"/>
      <c r="O165" s="112"/>
      <c r="P165" s="112"/>
      <c r="Q165" s="112"/>
      <c r="R165" s="112"/>
      <c r="S165" s="112"/>
      <c r="T165" s="112"/>
      <c r="U165" s="112"/>
      <c r="V165" s="112"/>
      <c r="W165" s="112"/>
      <c r="X165" s="112"/>
      <c r="Y165" s="112"/>
      <c r="Z165" s="112"/>
      <c r="AA165" s="112"/>
      <c r="AB165" s="112"/>
      <c r="AC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D165" s="117"/>
      <c r="BE165" s="117"/>
      <c r="BF165" s="117"/>
      <c r="BH165" s="162"/>
      <c r="BI165" s="162"/>
      <c r="BJ165" s="162"/>
      <c r="BK165" s="162"/>
      <c r="BL165" s="163"/>
      <c r="BM165" s="163"/>
      <c r="BN165" s="163"/>
      <c r="BO165" s="163"/>
      <c r="BP165" s="163"/>
      <c r="BQ165" s="163"/>
    </row>
    <row r="166" spans="11:69" ht="27" customHeight="1" x14ac:dyDescent="0.3">
      <c r="K166" s="112"/>
      <c r="L166" s="112"/>
      <c r="M166" s="112"/>
      <c r="N166" s="112"/>
      <c r="O166" s="112"/>
      <c r="P166" s="112"/>
      <c r="Q166" s="112"/>
      <c r="R166" s="112"/>
      <c r="S166" s="112"/>
      <c r="T166" s="112"/>
      <c r="U166" s="112"/>
      <c r="V166" s="112"/>
      <c r="W166" s="112"/>
      <c r="X166" s="112"/>
      <c r="Y166" s="112"/>
      <c r="Z166" s="112"/>
      <c r="AA166" s="112"/>
      <c r="AB166" s="112"/>
      <c r="AC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D166" s="117"/>
      <c r="BE166" s="117"/>
      <c r="BF166" s="117"/>
      <c r="BH166" s="162"/>
      <c r="BI166" s="162"/>
      <c r="BJ166" s="162"/>
      <c r="BK166" s="162"/>
      <c r="BL166" s="163"/>
      <c r="BM166" s="163"/>
      <c r="BN166" s="163"/>
      <c r="BO166" s="163"/>
      <c r="BP166" s="163"/>
      <c r="BQ166" s="163"/>
    </row>
    <row r="167" spans="11:69" ht="27" customHeight="1" x14ac:dyDescent="0.3">
      <c r="K167" s="112"/>
      <c r="L167" s="112"/>
      <c r="M167" s="112"/>
      <c r="N167" s="112"/>
      <c r="O167" s="112"/>
      <c r="P167" s="112"/>
      <c r="Q167" s="112"/>
      <c r="R167" s="112"/>
      <c r="S167" s="112"/>
      <c r="T167" s="112"/>
      <c r="U167" s="112"/>
      <c r="V167" s="112"/>
      <c r="W167" s="112"/>
      <c r="X167" s="112"/>
      <c r="Y167" s="112"/>
      <c r="Z167" s="112"/>
      <c r="AA167" s="112"/>
      <c r="AB167" s="112"/>
      <c r="AC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112"/>
      <c r="AZ167" s="112"/>
      <c r="BA167" s="112"/>
      <c r="BD167" s="117"/>
      <c r="BE167" s="117"/>
      <c r="BF167" s="117"/>
      <c r="BH167" s="162"/>
      <c r="BI167" s="162"/>
      <c r="BJ167" s="162"/>
      <c r="BK167" s="162"/>
      <c r="BL167" s="163"/>
      <c r="BM167" s="163"/>
      <c r="BN167" s="163"/>
      <c r="BO167" s="163"/>
      <c r="BP167" s="163"/>
      <c r="BQ167" s="163"/>
    </row>
    <row r="168" spans="11:69" ht="27" customHeight="1" x14ac:dyDescent="0.3">
      <c r="K168" s="112"/>
      <c r="L168" s="112"/>
      <c r="M168" s="112"/>
      <c r="N168" s="112"/>
      <c r="O168" s="112"/>
      <c r="P168" s="112"/>
      <c r="Q168" s="112"/>
      <c r="R168" s="112"/>
      <c r="S168" s="112"/>
      <c r="T168" s="112"/>
      <c r="U168" s="112"/>
      <c r="V168" s="112"/>
      <c r="W168" s="112"/>
      <c r="X168" s="112"/>
      <c r="Y168" s="112"/>
      <c r="Z168" s="112"/>
      <c r="AA168" s="112"/>
      <c r="AB168" s="112"/>
      <c r="AC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D168" s="117"/>
      <c r="BE168" s="117"/>
      <c r="BF168" s="117"/>
      <c r="BH168" s="162"/>
      <c r="BI168" s="162"/>
      <c r="BJ168" s="162"/>
      <c r="BK168" s="162"/>
      <c r="BL168" s="163"/>
      <c r="BM168" s="163"/>
      <c r="BN168" s="163"/>
      <c r="BO168" s="163"/>
      <c r="BP168" s="163"/>
      <c r="BQ168" s="163"/>
    </row>
    <row r="169" spans="11:69" ht="27" customHeight="1" x14ac:dyDescent="0.3">
      <c r="K169" s="112"/>
      <c r="L169" s="112"/>
      <c r="M169" s="112"/>
      <c r="N169" s="112"/>
      <c r="O169" s="112"/>
      <c r="P169" s="112"/>
      <c r="Q169" s="112"/>
      <c r="R169" s="112"/>
      <c r="S169" s="112"/>
      <c r="T169" s="112"/>
      <c r="U169" s="112"/>
      <c r="V169" s="112"/>
      <c r="W169" s="112"/>
      <c r="X169" s="112"/>
      <c r="Y169" s="112"/>
      <c r="Z169" s="112"/>
      <c r="AA169" s="112"/>
      <c r="AB169" s="112"/>
      <c r="AC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D169" s="117"/>
      <c r="BE169" s="117"/>
      <c r="BF169" s="117"/>
      <c r="BH169" s="162"/>
      <c r="BI169" s="162"/>
      <c r="BJ169" s="162"/>
      <c r="BK169" s="162"/>
      <c r="BL169" s="163"/>
      <c r="BM169" s="163"/>
      <c r="BN169" s="163"/>
      <c r="BO169" s="163"/>
      <c r="BP169" s="163"/>
      <c r="BQ169" s="163"/>
    </row>
    <row r="170" spans="11:69" ht="27" customHeight="1" x14ac:dyDescent="0.3">
      <c r="K170" s="112"/>
      <c r="L170" s="112"/>
      <c r="M170" s="112"/>
      <c r="N170" s="112"/>
      <c r="O170" s="112"/>
      <c r="P170" s="112"/>
      <c r="Q170" s="112"/>
      <c r="R170" s="112"/>
      <c r="S170" s="112"/>
      <c r="T170" s="112"/>
      <c r="U170" s="112"/>
      <c r="V170" s="112"/>
      <c r="W170" s="112"/>
      <c r="X170" s="112"/>
      <c r="Y170" s="112"/>
      <c r="Z170" s="112"/>
      <c r="AA170" s="112"/>
      <c r="AB170" s="112"/>
      <c r="AC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D170" s="117"/>
      <c r="BE170" s="117"/>
      <c r="BF170" s="117"/>
      <c r="BH170" s="162"/>
      <c r="BI170" s="162"/>
      <c r="BJ170" s="162"/>
      <c r="BK170" s="162"/>
      <c r="BL170" s="163"/>
      <c r="BM170" s="163"/>
      <c r="BN170" s="163"/>
      <c r="BO170" s="163"/>
      <c r="BP170" s="163"/>
      <c r="BQ170" s="163"/>
    </row>
    <row r="171" spans="11:69" ht="27" customHeight="1" x14ac:dyDescent="0.3">
      <c r="K171" s="112"/>
      <c r="L171" s="112"/>
      <c r="M171" s="112"/>
      <c r="N171" s="112"/>
      <c r="O171" s="112"/>
      <c r="P171" s="112"/>
      <c r="Q171" s="112"/>
      <c r="R171" s="112"/>
      <c r="S171" s="112"/>
      <c r="T171" s="112"/>
      <c r="U171" s="112"/>
      <c r="V171" s="112"/>
      <c r="W171" s="112"/>
      <c r="X171" s="112"/>
      <c r="Y171" s="112"/>
      <c r="Z171" s="112"/>
      <c r="AA171" s="112"/>
      <c r="AB171" s="112"/>
      <c r="AC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D171" s="117"/>
      <c r="BE171" s="117"/>
      <c r="BF171" s="117"/>
      <c r="BH171" s="162"/>
      <c r="BI171" s="162"/>
      <c r="BJ171" s="162"/>
      <c r="BK171" s="162"/>
      <c r="BL171" s="163"/>
      <c r="BM171" s="163"/>
      <c r="BN171" s="163"/>
      <c r="BO171" s="163"/>
      <c r="BP171" s="163"/>
      <c r="BQ171" s="163"/>
    </row>
    <row r="172" spans="11:69" ht="27" customHeight="1" x14ac:dyDescent="0.3">
      <c r="K172" s="112"/>
      <c r="L172" s="112"/>
      <c r="M172" s="112"/>
      <c r="N172" s="112"/>
      <c r="O172" s="112"/>
      <c r="P172" s="112"/>
      <c r="Q172" s="112"/>
      <c r="R172" s="112"/>
      <c r="S172" s="112"/>
      <c r="T172" s="112"/>
      <c r="U172" s="112"/>
      <c r="V172" s="112"/>
      <c r="W172" s="112"/>
      <c r="X172" s="112"/>
      <c r="Y172" s="112"/>
      <c r="Z172" s="112"/>
      <c r="AA172" s="112"/>
      <c r="AB172" s="112"/>
      <c r="AC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D172" s="117"/>
      <c r="BE172" s="117"/>
      <c r="BF172" s="117"/>
      <c r="BH172" s="162"/>
      <c r="BI172" s="162"/>
      <c r="BJ172" s="162"/>
      <c r="BK172" s="162"/>
      <c r="BL172" s="163"/>
      <c r="BM172" s="163"/>
      <c r="BN172" s="163"/>
      <c r="BO172" s="163"/>
      <c r="BP172" s="163"/>
      <c r="BQ172" s="163"/>
    </row>
    <row r="173" spans="11:69" ht="27" customHeight="1" x14ac:dyDescent="0.3">
      <c r="K173" s="112"/>
      <c r="L173" s="112"/>
      <c r="M173" s="112"/>
      <c r="N173" s="112"/>
      <c r="O173" s="112"/>
      <c r="P173" s="112"/>
      <c r="Q173" s="112"/>
      <c r="R173" s="112"/>
      <c r="S173" s="112"/>
      <c r="T173" s="112"/>
      <c r="U173" s="112"/>
      <c r="V173" s="112"/>
      <c r="W173" s="112"/>
      <c r="X173" s="112"/>
      <c r="Y173" s="112"/>
      <c r="Z173" s="112"/>
      <c r="AA173" s="112"/>
      <c r="AB173" s="112"/>
      <c r="AC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c r="BD173" s="117"/>
      <c r="BE173" s="117"/>
      <c r="BF173" s="117"/>
      <c r="BH173" s="162"/>
      <c r="BI173" s="162"/>
      <c r="BJ173" s="162"/>
      <c r="BK173" s="162"/>
      <c r="BL173" s="163"/>
      <c r="BM173" s="163"/>
      <c r="BN173" s="163"/>
      <c r="BO173" s="163"/>
      <c r="BP173" s="163"/>
      <c r="BQ173" s="163"/>
    </row>
    <row r="174" spans="11:69" ht="27" customHeight="1" x14ac:dyDescent="0.3">
      <c r="K174" s="112"/>
      <c r="L174" s="112"/>
      <c r="M174" s="112"/>
      <c r="N174" s="112"/>
      <c r="O174" s="112"/>
      <c r="P174" s="112"/>
      <c r="Q174" s="112"/>
      <c r="R174" s="112"/>
      <c r="S174" s="112"/>
      <c r="T174" s="112"/>
      <c r="U174" s="112"/>
      <c r="V174" s="112"/>
      <c r="W174" s="112"/>
      <c r="X174" s="112"/>
      <c r="Y174" s="112"/>
      <c r="Z174" s="112"/>
      <c r="AA174" s="112"/>
      <c r="AB174" s="112"/>
      <c r="AC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D174" s="117"/>
      <c r="BE174" s="117"/>
      <c r="BF174" s="117"/>
      <c r="BH174" s="162"/>
      <c r="BI174" s="162"/>
      <c r="BJ174" s="162"/>
      <c r="BK174" s="162"/>
      <c r="BL174" s="163"/>
      <c r="BM174" s="163"/>
      <c r="BN174" s="163"/>
      <c r="BO174" s="163"/>
      <c r="BP174" s="163"/>
      <c r="BQ174" s="163"/>
    </row>
    <row r="175" spans="11:69" ht="27" customHeight="1" x14ac:dyDescent="0.3">
      <c r="K175" s="112"/>
      <c r="L175" s="112"/>
      <c r="M175" s="112"/>
      <c r="N175" s="112"/>
      <c r="O175" s="112"/>
      <c r="P175" s="112"/>
      <c r="Q175" s="112"/>
      <c r="R175" s="112"/>
      <c r="S175" s="112"/>
      <c r="T175" s="112"/>
      <c r="U175" s="112"/>
      <c r="V175" s="112"/>
      <c r="W175" s="112"/>
      <c r="X175" s="112"/>
      <c r="Y175" s="112"/>
      <c r="Z175" s="112"/>
      <c r="AA175" s="112"/>
      <c r="AB175" s="112"/>
      <c r="AC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D175" s="117"/>
      <c r="BE175" s="117"/>
      <c r="BF175" s="117"/>
      <c r="BH175" s="162"/>
      <c r="BI175" s="162"/>
      <c r="BJ175" s="162"/>
      <c r="BK175" s="162"/>
      <c r="BL175" s="163"/>
      <c r="BM175" s="163"/>
      <c r="BN175" s="163"/>
      <c r="BO175" s="163"/>
      <c r="BP175" s="163"/>
      <c r="BQ175" s="163"/>
    </row>
    <row r="176" spans="11:69" ht="27" customHeight="1" x14ac:dyDescent="0.3">
      <c r="K176" s="112"/>
      <c r="L176" s="112"/>
      <c r="M176" s="112"/>
      <c r="N176" s="112"/>
      <c r="O176" s="112"/>
      <c r="P176" s="112"/>
      <c r="Q176" s="112"/>
      <c r="R176" s="112"/>
      <c r="S176" s="112"/>
      <c r="T176" s="112"/>
      <c r="U176" s="112"/>
      <c r="V176" s="112"/>
      <c r="W176" s="112"/>
      <c r="X176" s="112"/>
      <c r="Y176" s="112"/>
      <c r="Z176" s="112"/>
      <c r="AA176" s="112"/>
      <c r="AB176" s="112"/>
      <c r="AC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c r="BD176" s="117"/>
      <c r="BE176" s="117"/>
      <c r="BF176" s="117"/>
      <c r="BH176" s="162"/>
      <c r="BI176" s="162"/>
      <c r="BJ176" s="162"/>
      <c r="BK176" s="162"/>
      <c r="BL176" s="163"/>
      <c r="BM176" s="163"/>
      <c r="BN176" s="163"/>
      <c r="BO176" s="163"/>
      <c r="BP176" s="163"/>
      <c r="BQ176" s="163"/>
    </row>
    <row r="177" spans="11:69" ht="27" customHeight="1" x14ac:dyDescent="0.3">
      <c r="K177" s="112"/>
      <c r="L177" s="112"/>
      <c r="M177" s="112"/>
      <c r="N177" s="112"/>
      <c r="O177" s="112"/>
      <c r="P177" s="112"/>
      <c r="Q177" s="112"/>
      <c r="R177" s="112"/>
      <c r="S177" s="112"/>
      <c r="T177" s="112"/>
      <c r="U177" s="112"/>
      <c r="V177" s="112"/>
      <c r="W177" s="112"/>
      <c r="X177" s="112"/>
      <c r="Y177" s="112"/>
      <c r="Z177" s="112"/>
      <c r="AA177" s="112"/>
      <c r="AB177" s="112"/>
      <c r="AC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D177" s="117"/>
      <c r="BE177" s="117"/>
      <c r="BF177" s="117"/>
      <c r="BH177" s="162"/>
      <c r="BI177" s="162"/>
      <c r="BJ177" s="162"/>
      <c r="BK177" s="162"/>
      <c r="BL177" s="163"/>
      <c r="BM177" s="163"/>
      <c r="BN177" s="163"/>
      <c r="BO177" s="163"/>
      <c r="BP177" s="163"/>
      <c r="BQ177" s="163"/>
    </row>
    <row r="178" spans="11:69" ht="27" customHeight="1" x14ac:dyDescent="0.3">
      <c r="K178" s="112"/>
      <c r="L178" s="112"/>
      <c r="M178" s="112"/>
      <c r="N178" s="112"/>
      <c r="O178" s="112"/>
      <c r="P178" s="112"/>
      <c r="Q178" s="112"/>
      <c r="R178" s="112"/>
      <c r="S178" s="112"/>
      <c r="T178" s="112"/>
      <c r="U178" s="112"/>
      <c r="V178" s="112"/>
      <c r="W178" s="112"/>
      <c r="X178" s="112"/>
      <c r="Y178" s="112"/>
      <c r="Z178" s="112"/>
      <c r="AA178" s="112"/>
      <c r="AB178" s="112"/>
      <c r="AC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c r="BD178" s="117"/>
      <c r="BE178" s="117"/>
      <c r="BF178" s="117"/>
      <c r="BH178" s="162"/>
      <c r="BI178" s="162"/>
      <c r="BJ178" s="162"/>
      <c r="BK178" s="162"/>
      <c r="BL178" s="163"/>
      <c r="BM178" s="163"/>
      <c r="BN178" s="163"/>
      <c r="BO178" s="163"/>
      <c r="BP178" s="163"/>
      <c r="BQ178" s="163"/>
    </row>
    <row r="179" spans="11:69" ht="27" customHeight="1" x14ac:dyDescent="0.3">
      <c r="K179" s="112"/>
      <c r="L179" s="112"/>
      <c r="M179" s="112"/>
      <c r="N179" s="112"/>
      <c r="O179" s="112"/>
      <c r="P179" s="112"/>
      <c r="Q179" s="112"/>
      <c r="R179" s="112"/>
      <c r="S179" s="112"/>
      <c r="T179" s="112"/>
      <c r="U179" s="112"/>
      <c r="V179" s="112"/>
      <c r="W179" s="112"/>
      <c r="X179" s="112"/>
      <c r="Y179" s="112"/>
      <c r="Z179" s="112"/>
      <c r="AA179" s="112"/>
      <c r="AB179" s="112"/>
      <c r="AC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c r="BD179" s="117"/>
      <c r="BE179" s="117"/>
      <c r="BF179" s="117"/>
      <c r="BH179" s="162"/>
      <c r="BI179" s="162"/>
      <c r="BJ179" s="162"/>
      <c r="BK179" s="162"/>
      <c r="BL179" s="163"/>
      <c r="BM179" s="163"/>
      <c r="BN179" s="163"/>
      <c r="BO179" s="163"/>
      <c r="BP179" s="163"/>
      <c r="BQ179" s="163"/>
    </row>
    <row r="180" spans="11:69" ht="27" customHeight="1" x14ac:dyDescent="0.3">
      <c r="K180" s="112"/>
      <c r="L180" s="112"/>
      <c r="M180" s="112"/>
      <c r="N180" s="112"/>
      <c r="O180" s="112"/>
      <c r="P180" s="112"/>
      <c r="Q180" s="112"/>
      <c r="R180" s="112"/>
      <c r="S180" s="112"/>
      <c r="T180" s="112"/>
      <c r="U180" s="112"/>
      <c r="V180" s="112"/>
      <c r="W180" s="112"/>
      <c r="X180" s="112"/>
      <c r="Y180" s="112"/>
      <c r="Z180" s="112"/>
      <c r="AA180" s="112"/>
      <c r="AB180" s="112"/>
      <c r="AC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c r="BD180" s="117"/>
      <c r="BE180" s="117"/>
      <c r="BF180" s="117"/>
      <c r="BH180" s="162"/>
      <c r="BI180" s="162"/>
      <c r="BJ180" s="162"/>
      <c r="BK180" s="162"/>
      <c r="BL180" s="163"/>
      <c r="BM180" s="163"/>
      <c r="BN180" s="163"/>
      <c r="BO180" s="163"/>
      <c r="BP180" s="163"/>
      <c r="BQ180" s="163"/>
    </row>
    <row r="181" spans="11:69" ht="27" customHeight="1" x14ac:dyDescent="0.3">
      <c r="K181" s="112"/>
      <c r="L181" s="112"/>
      <c r="M181" s="112"/>
      <c r="N181" s="112"/>
      <c r="O181" s="112"/>
      <c r="P181" s="112"/>
      <c r="Q181" s="112"/>
      <c r="R181" s="112"/>
      <c r="S181" s="112"/>
      <c r="T181" s="112"/>
      <c r="U181" s="112"/>
      <c r="V181" s="112"/>
      <c r="W181" s="112"/>
      <c r="X181" s="112"/>
      <c r="Y181" s="112"/>
      <c r="Z181" s="112"/>
      <c r="AA181" s="112"/>
      <c r="AB181" s="112"/>
      <c r="AC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D181" s="117"/>
      <c r="BE181" s="117"/>
      <c r="BF181" s="117"/>
      <c r="BH181" s="162"/>
      <c r="BI181" s="162"/>
      <c r="BJ181" s="162"/>
      <c r="BK181" s="162"/>
      <c r="BL181" s="163"/>
      <c r="BM181" s="163"/>
      <c r="BN181" s="163"/>
      <c r="BO181" s="163"/>
      <c r="BP181" s="163"/>
      <c r="BQ181" s="163"/>
    </row>
    <row r="182" spans="11:69" ht="27" customHeight="1" x14ac:dyDescent="0.3">
      <c r="K182" s="112"/>
      <c r="L182" s="112"/>
      <c r="M182" s="112"/>
      <c r="N182" s="112"/>
      <c r="O182" s="112"/>
      <c r="P182" s="112"/>
      <c r="Q182" s="112"/>
      <c r="R182" s="112"/>
      <c r="S182" s="112"/>
      <c r="T182" s="112"/>
      <c r="U182" s="112"/>
      <c r="V182" s="112"/>
      <c r="W182" s="112"/>
      <c r="X182" s="112"/>
      <c r="Y182" s="112"/>
      <c r="Z182" s="112"/>
      <c r="AA182" s="112"/>
      <c r="AB182" s="112"/>
      <c r="AC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D182" s="117"/>
      <c r="BE182" s="117"/>
      <c r="BF182" s="117"/>
      <c r="BH182" s="162"/>
      <c r="BI182" s="162"/>
      <c r="BJ182" s="162"/>
      <c r="BK182" s="162"/>
      <c r="BL182" s="163"/>
      <c r="BM182" s="163"/>
      <c r="BN182" s="163"/>
      <c r="BO182" s="163"/>
      <c r="BP182" s="163"/>
      <c r="BQ182" s="163"/>
    </row>
    <row r="183" spans="11:69" ht="32.4" x14ac:dyDescent="0.3">
      <c r="K183" s="112"/>
      <c r="L183" s="112"/>
      <c r="M183" s="112"/>
      <c r="N183" s="112"/>
      <c r="O183" s="112"/>
      <c r="P183" s="112"/>
      <c r="Q183" s="112"/>
      <c r="R183" s="112"/>
      <c r="S183" s="112"/>
      <c r="T183" s="112"/>
      <c r="U183" s="112"/>
      <c r="V183" s="112"/>
      <c r="W183" s="112"/>
      <c r="X183" s="112"/>
      <c r="Y183" s="112"/>
      <c r="Z183" s="112"/>
      <c r="AA183" s="112"/>
      <c r="AB183" s="112"/>
      <c r="AC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D183" s="117"/>
      <c r="BE183" s="117"/>
      <c r="BF183" s="117"/>
      <c r="BH183" s="162"/>
      <c r="BI183" s="162"/>
      <c r="BJ183" s="162"/>
      <c r="BK183" s="162"/>
      <c r="BL183" s="163"/>
      <c r="BM183" s="163"/>
      <c r="BN183" s="163"/>
      <c r="BO183" s="163"/>
      <c r="BP183" s="163"/>
      <c r="BQ183" s="163"/>
    </row>
    <row r="184" spans="11:69" ht="32.4" x14ac:dyDescent="0.3">
      <c r="K184" s="112"/>
      <c r="L184" s="112"/>
      <c r="M184" s="112"/>
      <c r="N184" s="112"/>
      <c r="O184" s="112"/>
      <c r="P184" s="112"/>
      <c r="Q184" s="112"/>
      <c r="R184" s="112"/>
      <c r="S184" s="112"/>
      <c r="T184" s="112"/>
      <c r="U184" s="112"/>
      <c r="V184" s="112"/>
      <c r="W184" s="112"/>
      <c r="X184" s="112"/>
      <c r="Y184" s="112"/>
      <c r="Z184" s="112"/>
      <c r="AA184" s="112"/>
      <c r="AB184" s="112"/>
      <c r="AC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D184" s="117"/>
      <c r="BE184" s="117"/>
      <c r="BF184" s="117"/>
      <c r="BH184" s="162"/>
      <c r="BI184" s="162"/>
      <c r="BJ184" s="162"/>
      <c r="BK184" s="162"/>
      <c r="BL184" s="163"/>
      <c r="BM184" s="163"/>
      <c r="BN184" s="163"/>
      <c r="BO184" s="163"/>
      <c r="BP184" s="163"/>
      <c r="BQ184" s="163"/>
    </row>
    <row r="185" spans="11:69" ht="32.4" x14ac:dyDescent="0.3">
      <c r="K185" s="112"/>
      <c r="L185" s="112"/>
      <c r="M185" s="112"/>
      <c r="N185" s="112"/>
      <c r="O185" s="112"/>
      <c r="P185" s="112"/>
      <c r="Q185" s="112"/>
      <c r="R185" s="112"/>
      <c r="S185" s="112"/>
      <c r="T185" s="112"/>
      <c r="U185" s="112"/>
      <c r="V185" s="112"/>
      <c r="W185" s="112"/>
      <c r="X185" s="112"/>
      <c r="Y185" s="112"/>
      <c r="Z185" s="112"/>
      <c r="AA185" s="112"/>
      <c r="AB185" s="112"/>
      <c r="AC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D185" s="117"/>
      <c r="BE185" s="117"/>
      <c r="BF185" s="117"/>
      <c r="BH185" s="162"/>
      <c r="BI185" s="162"/>
      <c r="BJ185" s="162"/>
      <c r="BK185" s="162"/>
      <c r="BL185" s="163"/>
      <c r="BM185" s="163"/>
      <c r="BN185" s="163"/>
      <c r="BO185" s="163"/>
      <c r="BP185" s="163"/>
      <c r="BQ185" s="163"/>
    </row>
    <row r="186" spans="11:69" ht="32.4" x14ac:dyDescent="0.3">
      <c r="K186" s="112"/>
      <c r="L186" s="112"/>
      <c r="M186" s="112"/>
      <c r="N186" s="112"/>
      <c r="O186" s="112"/>
      <c r="P186" s="112"/>
      <c r="Q186" s="112"/>
      <c r="R186" s="112"/>
      <c r="S186" s="112"/>
      <c r="T186" s="112"/>
      <c r="U186" s="112"/>
      <c r="V186" s="112"/>
      <c r="W186" s="112"/>
      <c r="X186" s="112"/>
      <c r="Y186" s="112"/>
      <c r="Z186" s="112"/>
      <c r="AA186" s="112"/>
      <c r="AB186" s="112"/>
      <c r="AC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D186" s="117"/>
      <c r="BE186" s="117"/>
      <c r="BF186" s="117"/>
      <c r="BH186" s="162"/>
      <c r="BI186" s="162"/>
      <c r="BJ186" s="162"/>
      <c r="BK186" s="162"/>
      <c r="BL186" s="163"/>
      <c r="BM186" s="163"/>
      <c r="BN186" s="163"/>
      <c r="BO186" s="163"/>
      <c r="BP186" s="163"/>
      <c r="BQ186" s="163"/>
    </row>
    <row r="187" spans="11:69" ht="32.4" x14ac:dyDescent="0.3">
      <c r="K187" s="112"/>
      <c r="L187" s="112"/>
      <c r="M187" s="112"/>
      <c r="N187" s="112"/>
      <c r="O187" s="112"/>
      <c r="P187" s="112"/>
      <c r="Q187" s="112"/>
      <c r="R187" s="112"/>
      <c r="S187" s="112"/>
      <c r="T187" s="112"/>
      <c r="U187" s="112"/>
      <c r="V187" s="112"/>
      <c r="W187" s="112"/>
      <c r="X187" s="112"/>
      <c r="Y187" s="112"/>
      <c r="Z187" s="112"/>
      <c r="AA187" s="112"/>
      <c r="AB187" s="112"/>
      <c r="AC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D187" s="117"/>
      <c r="BE187" s="117"/>
      <c r="BF187" s="117"/>
      <c r="BH187" s="162"/>
      <c r="BI187" s="162"/>
      <c r="BJ187" s="162"/>
      <c r="BK187" s="162"/>
      <c r="BL187" s="163"/>
      <c r="BM187" s="163"/>
      <c r="BN187" s="163"/>
      <c r="BO187" s="163"/>
      <c r="BP187" s="163"/>
      <c r="BQ187" s="163"/>
    </row>
    <row r="188" spans="11:69" ht="32.4" x14ac:dyDescent="0.3">
      <c r="K188" s="112"/>
      <c r="L188" s="112"/>
      <c r="M188" s="112"/>
      <c r="N188" s="112"/>
      <c r="O188" s="112"/>
      <c r="P188" s="112"/>
      <c r="Q188" s="112"/>
      <c r="R188" s="112"/>
      <c r="S188" s="112"/>
      <c r="T188" s="112"/>
      <c r="U188" s="112"/>
      <c r="V188" s="112"/>
      <c r="W188" s="112"/>
      <c r="X188" s="112"/>
      <c r="Y188" s="112"/>
      <c r="Z188" s="112"/>
      <c r="AA188" s="112"/>
      <c r="AB188" s="112"/>
      <c r="AC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D188" s="117"/>
      <c r="BE188" s="117"/>
      <c r="BF188" s="117"/>
      <c r="BH188" s="162"/>
      <c r="BI188" s="162"/>
      <c r="BJ188" s="162"/>
      <c r="BK188" s="162"/>
      <c r="BL188" s="163"/>
      <c r="BM188" s="163"/>
      <c r="BN188" s="163"/>
      <c r="BO188" s="163"/>
      <c r="BP188" s="163"/>
      <c r="BQ188" s="163"/>
    </row>
    <row r="189" spans="11:69" ht="32.4" x14ac:dyDescent="0.3">
      <c r="K189" s="112"/>
      <c r="L189" s="112"/>
      <c r="M189" s="112"/>
      <c r="N189" s="112"/>
      <c r="O189" s="112"/>
      <c r="P189" s="112"/>
      <c r="Q189" s="112"/>
      <c r="R189" s="112"/>
      <c r="S189" s="112"/>
      <c r="T189" s="112"/>
      <c r="U189" s="112"/>
      <c r="V189" s="112"/>
      <c r="W189" s="112"/>
      <c r="X189" s="112"/>
      <c r="Y189" s="112"/>
      <c r="Z189" s="112"/>
      <c r="AA189" s="112"/>
      <c r="AB189" s="112"/>
      <c r="AC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D189" s="117"/>
      <c r="BE189" s="117"/>
      <c r="BF189" s="117"/>
      <c r="BH189" s="162"/>
      <c r="BI189" s="162"/>
      <c r="BJ189" s="162"/>
      <c r="BK189" s="162"/>
      <c r="BL189" s="163"/>
      <c r="BM189" s="163"/>
      <c r="BN189" s="163"/>
      <c r="BO189" s="163"/>
      <c r="BP189" s="163"/>
      <c r="BQ189" s="163"/>
    </row>
    <row r="190" spans="11:69" ht="32.4" x14ac:dyDescent="0.3">
      <c r="K190" s="112"/>
      <c r="L190" s="112"/>
      <c r="M190" s="112"/>
      <c r="N190" s="112"/>
      <c r="O190" s="112"/>
      <c r="P190" s="112"/>
      <c r="Q190" s="112"/>
      <c r="R190" s="112"/>
      <c r="S190" s="112"/>
      <c r="T190" s="112"/>
      <c r="U190" s="112"/>
      <c r="V190" s="112"/>
      <c r="W190" s="112"/>
      <c r="X190" s="112"/>
      <c r="Y190" s="112"/>
      <c r="Z190" s="112"/>
      <c r="AA190" s="112"/>
      <c r="AB190" s="112"/>
      <c r="AC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D190" s="117"/>
      <c r="BE190" s="117"/>
      <c r="BF190" s="117"/>
      <c r="BH190" s="162"/>
      <c r="BI190" s="162"/>
      <c r="BJ190" s="162"/>
      <c r="BK190" s="162"/>
      <c r="BL190" s="163"/>
      <c r="BM190" s="163"/>
      <c r="BN190" s="163"/>
      <c r="BO190" s="163"/>
      <c r="BP190" s="163"/>
      <c r="BQ190" s="163"/>
    </row>
    <row r="191" spans="11:69" ht="32.4" x14ac:dyDescent="0.3">
      <c r="K191" s="112"/>
      <c r="L191" s="112"/>
      <c r="M191" s="112"/>
      <c r="N191" s="112"/>
      <c r="O191" s="112"/>
      <c r="P191" s="112"/>
      <c r="Q191" s="112"/>
      <c r="R191" s="112"/>
      <c r="S191" s="112"/>
      <c r="T191" s="112"/>
      <c r="U191" s="112"/>
      <c r="V191" s="112"/>
      <c r="W191" s="112"/>
      <c r="X191" s="112"/>
      <c r="Y191" s="112"/>
      <c r="Z191" s="112"/>
      <c r="AA191" s="112"/>
      <c r="AB191" s="112"/>
      <c r="AC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D191" s="117"/>
      <c r="BE191" s="117"/>
      <c r="BF191" s="117"/>
      <c r="BH191" s="162"/>
      <c r="BI191" s="162"/>
      <c r="BJ191" s="162"/>
      <c r="BK191" s="162"/>
      <c r="BL191" s="163"/>
      <c r="BM191" s="163"/>
      <c r="BN191" s="163"/>
      <c r="BO191" s="163"/>
      <c r="BP191" s="163"/>
      <c r="BQ191" s="163"/>
    </row>
    <row r="192" spans="11:69" ht="32.4" x14ac:dyDescent="0.3">
      <c r="K192" s="112"/>
      <c r="L192" s="112"/>
      <c r="M192" s="112"/>
      <c r="N192" s="112"/>
      <c r="O192" s="112"/>
      <c r="P192" s="112"/>
      <c r="Q192" s="112"/>
      <c r="R192" s="112"/>
      <c r="S192" s="112"/>
      <c r="T192" s="112"/>
      <c r="U192" s="112"/>
      <c r="V192" s="112"/>
      <c r="W192" s="112"/>
      <c r="X192" s="112"/>
      <c r="Y192" s="112"/>
      <c r="Z192" s="112"/>
      <c r="AA192" s="112"/>
      <c r="AB192" s="112"/>
      <c r="AC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D192" s="117"/>
      <c r="BE192" s="117"/>
      <c r="BF192" s="117"/>
      <c r="BH192" s="162"/>
      <c r="BI192" s="162"/>
      <c r="BJ192" s="162"/>
      <c r="BK192" s="162"/>
      <c r="BL192" s="163"/>
      <c r="BM192" s="163"/>
      <c r="BN192" s="163"/>
      <c r="BO192" s="163"/>
      <c r="BP192" s="163"/>
      <c r="BQ192" s="163"/>
    </row>
    <row r="193" spans="11:69" ht="32.4" x14ac:dyDescent="0.3">
      <c r="K193" s="112"/>
      <c r="L193" s="112"/>
      <c r="M193" s="112"/>
      <c r="N193" s="112"/>
      <c r="O193" s="112"/>
      <c r="P193" s="112"/>
      <c r="Q193" s="112"/>
      <c r="R193" s="112"/>
      <c r="S193" s="112"/>
      <c r="T193" s="112"/>
      <c r="U193" s="112"/>
      <c r="V193" s="112"/>
      <c r="W193" s="112"/>
      <c r="X193" s="112"/>
      <c r="Y193" s="112"/>
      <c r="Z193" s="112"/>
      <c r="AA193" s="112"/>
      <c r="AB193" s="112"/>
      <c r="AC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D193" s="117"/>
      <c r="BE193" s="117"/>
      <c r="BF193" s="117"/>
      <c r="BH193" s="162"/>
      <c r="BI193" s="162"/>
      <c r="BJ193" s="162"/>
      <c r="BK193" s="162"/>
      <c r="BL193" s="163"/>
      <c r="BM193" s="163"/>
      <c r="BN193" s="163"/>
      <c r="BO193" s="163"/>
      <c r="BP193" s="163"/>
      <c r="BQ193" s="163"/>
    </row>
    <row r="194" spans="11:69" ht="32.4" x14ac:dyDescent="0.3">
      <c r="K194" s="112"/>
      <c r="L194" s="112"/>
      <c r="M194" s="112"/>
      <c r="N194" s="112"/>
      <c r="O194" s="112"/>
      <c r="P194" s="112"/>
      <c r="Q194" s="112"/>
      <c r="R194" s="112"/>
      <c r="S194" s="112"/>
      <c r="T194" s="112"/>
      <c r="U194" s="112"/>
      <c r="V194" s="112"/>
      <c r="W194" s="112"/>
      <c r="X194" s="112"/>
      <c r="Y194" s="112"/>
      <c r="Z194" s="112"/>
      <c r="AA194" s="112"/>
      <c r="AB194" s="112"/>
      <c r="AC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D194" s="117"/>
      <c r="BE194" s="117"/>
      <c r="BF194" s="117"/>
      <c r="BH194" s="162"/>
      <c r="BI194" s="162"/>
      <c r="BJ194" s="162"/>
      <c r="BK194" s="162"/>
      <c r="BL194" s="163"/>
      <c r="BM194" s="163"/>
      <c r="BN194" s="163"/>
      <c r="BO194" s="163"/>
      <c r="BP194" s="163"/>
      <c r="BQ194" s="163"/>
    </row>
    <row r="195" spans="11:69" ht="32.4" x14ac:dyDescent="0.3">
      <c r="K195" s="112"/>
      <c r="L195" s="112"/>
      <c r="M195" s="112"/>
      <c r="N195" s="112"/>
      <c r="O195" s="112"/>
      <c r="P195" s="112"/>
      <c r="Q195" s="112"/>
      <c r="R195" s="112"/>
      <c r="S195" s="112"/>
      <c r="T195" s="112"/>
      <c r="U195" s="112"/>
      <c r="V195" s="112"/>
      <c r="W195" s="112"/>
      <c r="X195" s="112"/>
      <c r="Y195" s="112"/>
      <c r="Z195" s="112"/>
      <c r="AA195" s="112"/>
      <c r="AB195" s="112"/>
      <c r="AC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D195" s="117"/>
      <c r="BE195" s="117"/>
      <c r="BF195" s="117"/>
      <c r="BH195" s="162"/>
      <c r="BI195" s="162"/>
      <c r="BJ195" s="162"/>
      <c r="BK195" s="162"/>
      <c r="BL195" s="163"/>
      <c r="BM195" s="163"/>
      <c r="BN195" s="163"/>
      <c r="BO195" s="163"/>
      <c r="BP195" s="163"/>
      <c r="BQ195" s="163"/>
    </row>
    <row r="196" spans="11:69" ht="32.4" x14ac:dyDescent="0.3">
      <c r="K196" s="112"/>
      <c r="L196" s="112"/>
      <c r="M196" s="112"/>
      <c r="N196" s="112"/>
      <c r="O196" s="112"/>
      <c r="P196" s="112"/>
      <c r="Q196" s="112"/>
      <c r="R196" s="112"/>
      <c r="S196" s="112"/>
      <c r="T196" s="112"/>
      <c r="U196" s="112"/>
      <c r="V196" s="112"/>
      <c r="W196" s="112"/>
      <c r="X196" s="112"/>
      <c r="Y196" s="112"/>
      <c r="Z196" s="112"/>
      <c r="AA196" s="112"/>
      <c r="AB196" s="112"/>
      <c r="AC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112"/>
      <c r="AZ196" s="112"/>
      <c r="BA196" s="112"/>
      <c r="BD196" s="117"/>
      <c r="BE196" s="117"/>
      <c r="BF196" s="117"/>
      <c r="BH196" s="162"/>
      <c r="BI196" s="162"/>
      <c r="BJ196" s="162"/>
      <c r="BK196" s="162"/>
      <c r="BL196" s="163"/>
      <c r="BM196" s="163"/>
      <c r="BN196" s="163"/>
      <c r="BO196" s="163"/>
      <c r="BP196" s="163"/>
      <c r="BQ196" s="163"/>
    </row>
    <row r="197" spans="11:69" ht="32.4" x14ac:dyDescent="0.3">
      <c r="K197" s="112"/>
      <c r="L197" s="112"/>
      <c r="M197" s="112"/>
      <c r="N197" s="112"/>
      <c r="O197" s="112"/>
      <c r="P197" s="112"/>
      <c r="Q197" s="112"/>
      <c r="R197" s="112"/>
      <c r="S197" s="112"/>
      <c r="T197" s="112"/>
      <c r="U197" s="112"/>
      <c r="V197" s="112"/>
      <c r="W197" s="112"/>
      <c r="X197" s="112"/>
      <c r="Y197" s="112"/>
      <c r="Z197" s="112"/>
      <c r="AA197" s="112"/>
      <c r="AB197" s="112"/>
      <c r="AC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D197" s="117"/>
      <c r="BE197" s="117"/>
      <c r="BF197" s="117"/>
      <c r="BH197" s="162"/>
      <c r="BI197" s="162"/>
      <c r="BJ197" s="162"/>
      <c r="BK197" s="162"/>
      <c r="BL197" s="163"/>
      <c r="BM197" s="163"/>
      <c r="BN197" s="163"/>
      <c r="BO197" s="163"/>
      <c r="BP197" s="163"/>
      <c r="BQ197" s="163"/>
    </row>
    <row r="198" spans="11:69" ht="32.4" x14ac:dyDescent="0.3">
      <c r="K198" s="112"/>
      <c r="L198" s="112"/>
      <c r="M198" s="112"/>
      <c r="N198" s="112"/>
      <c r="O198" s="112"/>
      <c r="P198" s="112"/>
      <c r="Q198" s="112"/>
      <c r="R198" s="112"/>
      <c r="S198" s="112"/>
      <c r="T198" s="112"/>
      <c r="U198" s="112"/>
      <c r="V198" s="112"/>
      <c r="W198" s="112"/>
      <c r="X198" s="112"/>
      <c r="Y198" s="112"/>
      <c r="Z198" s="112"/>
      <c r="AA198" s="112"/>
      <c r="AB198" s="112"/>
      <c r="AC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D198" s="117"/>
      <c r="BE198" s="117"/>
      <c r="BF198" s="117"/>
      <c r="BH198" s="162"/>
      <c r="BI198" s="162"/>
      <c r="BJ198" s="162"/>
      <c r="BK198" s="162"/>
      <c r="BL198" s="163"/>
      <c r="BM198" s="163"/>
      <c r="BN198" s="163"/>
      <c r="BO198" s="163"/>
      <c r="BP198" s="163"/>
      <c r="BQ198" s="163"/>
    </row>
    <row r="199" spans="11:69" ht="32.4" x14ac:dyDescent="0.3">
      <c r="K199" s="112"/>
      <c r="L199" s="112"/>
      <c r="M199" s="112"/>
      <c r="N199" s="112"/>
      <c r="O199" s="112"/>
      <c r="P199" s="112"/>
      <c r="Q199" s="112"/>
      <c r="R199" s="112"/>
      <c r="S199" s="112"/>
      <c r="T199" s="112"/>
      <c r="U199" s="112"/>
      <c r="V199" s="112"/>
      <c r="W199" s="112"/>
      <c r="X199" s="112"/>
      <c r="Y199" s="112"/>
      <c r="Z199" s="112"/>
      <c r="AA199" s="112"/>
      <c r="AB199" s="112"/>
      <c r="AC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112"/>
      <c r="AZ199" s="112"/>
      <c r="BA199" s="112"/>
      <c r="BD199" s="117"/>
      <c r="BE199" s="117"/>
      <c r="BF199" s="117"/>
      <c r="BH199" s="162"/>
      <c r="BI199" s="162"/>
      <c r="BJ199" s="162"/>
      <c r="BK199" s="162"/>
      <c r="BL199" s="163"/>
      <c r="BM199" s="163"/>
      <c r="BN199" s="163"/>
      <c r="BO199" s="163"/>
      <c r="BP199" s="163"/>
      <c r="BQ199" s="163"/>
    </row>
    <row r="200" spans="11:69" ht="32.4" x14ac:dyDescent="0.3">
      <c r="K200" s="112"/>
      <c r="L200" s="112"/>
      <c r="M200" s="112"/>
      <c r="N200" s="112"/>
      <c r="O200" s="112"/>
      <c r="P200" s="112"/>
      <c r="Q200" s="112"/>
      <c r="R200" s="112"/>
      <c r="S200" s="112"/>
      <c r="T200" s="112"/>
      <c r="U200" s="112"/>
      <c r="V200" s="112"/>
      <c r="W200" s="112"/>
      <c r="X200" s="112"/>
      <c r="Y200" s="112"/>
      <c r="Z200" s="112"/>
      <c r="AA200" s="112"/>
      <c r="AB200" s="112"/>
      <c r="AC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c r="BD200" s="117"/>
      <c r="BE200" s="117"/>
      <c r="BF200" s="117"/>
      <c r="BH200" s="162"/>
      <c r="BI200" s="162"/>
      <c r="BJ200" s="162"/>
      <c r="BK200" s="162"/>
      <c r="BL200" s="163"/>
      <c r="BM200" s="163"/>
      <c r="BN200" s="163"/>
      <c r="BO200" s="163"/>
      <c r="BP200" s="163"/>
      <c r="BQ200" s="163"/>
    </row>
    <row r="201" spans="11:69" ht="32.4" x14ac:dyDescent="0.3">
      <c r="K201" s="112"/>
      <c r="L201" s="112"/>
      <c r="M201" s="112"/>
      <c r="N201" s="112"/>
      <c r="O201" s="112"/>
      <c r="P201" s="112"/>
      <c r="Q201" s="112"/>
      <c r="R201" s="112"/>
      <c r="S201" s="112"/>
      <c r="T201" s="112"/>
      <c r="U201" s="112"/>
      <c r="V201" s="112"/>
      <c r="W201" s="112"/>
      <c r="X201" s="112"/>
      <c r="Y201" s="112"/>
      <c r="Z201" s="112"/>
      <c r="AA201" s="112"/>
      <c r="AB201" s="112"/>
      <c r="AC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c r="BD201" s="117"/>
      <c r="BE201" s="117"/>
      <c r="BF201" s="117"/>
      <c r="BH201" s="162"/>
      <c r="BI201" s="162"/>
      <c r="BJ201" s="162"/>
      <c r="BK201" s="162"/>
      <c r="BL201" s="163"/>
      <c r="BM201" s="163"/>
      <c r="BN201" s="163"/>
      <c r="BO201" s="163"/>
      <c r="BP201" s="163"/>
      <c r="BQ201" s="163"/>
    </row>
    <row r="202" spans="11:69" ht="32.4" x14ac:dyDescent="0.3">
      <c r="K202" s="112"/>
      <c r="L202" s="112"/>
      <c r="M202" s="112"/>
      <c r="N202" s="112"/>
      <c r="O202" s="112"/>
      <c r="P202" s="112"/>
      <c r="Q202" s="112"/>
      <c r="R202" s="112"/>
      <c r="S202" s="112"/>
      <c r="T202" s="112"/>
      <c r="U202" s="112"/>
      <c r="V202" s="112"/>
      <c r="W202" s="112"/>
      <c r="X202" s="112"/>
      <c r="Y202" s="112"/>
      <c r="Z202" s="112"/>
      <c r="AA202" s="112"/>
      <c r="AB202" s="112"/>
      <c r="AC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112"/>
      <c r="AZ202" s="112"/>
      <c r="BA202" s="112"/>
      <c r="BD202" s="117"/>
      <c r="BE202" s="117"/>
      <c r="BF202" s="117"/>
      <c r="BH202" s="162"/>
      <c r="BI202" s="162"/>
      <c r="BJ202" s="162"/>
      <c r="BK202" s="162"/>
      <c r="BL202" s="163"/>
      <c r="BM202" s="163"/>
      <c r="BN202" s="163"/>
      <c r="BO202" s="163"/>
      <c r="BP202" s="163"/>
      <c r="BQ202" s="163"/>
    </row>
    <row r="203" spans="11:69" ht="32.4" x14ac:dyDescent="0.3">
      <c r="K203" s="112"/>
      <c r="L203" s="112"/>
      <c r="M203" s="112"/>
      <c r="N203" s="112"/>
      <c r="O203" s="112"/>
      <c r="P203" s="112"/>
      <c r="Q203" s="112"/>
      <c r="R203" s="112"/>
      <c r="S203" s="112"/>
      <c r="T203" s="112"/>
      <c r="U203" s="112"/>
      <c r="V203" s="112"/>
      <c r="W203" s="112"/>
      <c r="X203" s="112"/>
      <c r="Y203" s="112"/>
      <c r="Z203" s="112"/>
      <c r="AA203" s="112"/>
      <c r="AB203" s="112"/>
      <c r="AC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112"/>
      <c r="AZ203" s="112"/>
      <c r="BA203" s="112"/>
      <c r="BD203" s="117"/>
      <c r="BE203" s="117"/>
      <c r="BF203" s="117"/>
      <c r="BH203" s="162"/>
      <c r="BI203" s="162"/>
      <c r="BJ203" s="162"/>
      <c r="BK203" s="162"/>
      <c r="BL203" s="163"/>
      <c r="BM203" s="163"/>
      <c r="BN203" s="163"/>
      <c r="BO203" s="163"/>
      <c r="BP203" s="163"/>
      <c r="BQ203" s="163"/>
    </row>
    <row r="204" spans="11:69" ht="32.4" x14ac:dyDescent="0.3">
      <c r="K204" s="112"/>
      <c r="L204" s="112"/>
      <c r="M204" s="112"/>
      <c r="N204" s="112"/>
      <c r="O204" s="112"/>
      <c r="P204" s="112"/>
      <c r="Q204" s="112"/>
      <c r="R204" s="112"/>
      <c r="S204" s="112"/>
      <c r="T204" s="112"/>
      <c r="U204" s="112"/>
      <c r="V204" s="112"/>
      <c r="W204" s="112"/>
      <c r="X204" s="112"/>
      <c r="Y204" s="112"/>
      <c r="Z204" s="112"/>
      <c r="AA204" s="112"/>
      <c r="AB204" s="112"/>
      <c r="AC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112"/>
      <c r="AZ204" s="112"/>
      <c r="BA204" s="112"/>
      <c r="BD204" s="117"/>
      <c r="BE204" s="117"/>
      <c r="BF204" s="117"/>
      <c r="BH204" s="162"/>
      <c r="BI204" s="162"/>
      <c r="BJ204" s="162"/>
      <c r="BK204" s="162"/>
      <c r="BL204" s="163"/>
      <c r="BM204" s="163"/>
      <c r="BN204" s="163"/>
      <c r="BO204" s="163"/>
      <c r="BP204" s="163"/>
      <c r="BQ204" s="163"/>
    </row>
    <row r="205" spans="11:69" ht="32.4" x14ac:dyDescent="0.3">
      <c r="K205" s="112"/>
      <c r="L205" s="112"/>
      <c r="M205" s="112"/>
      <c r="N205" s="112"/>
      <c r="O205" s="112"/>
      <c r="P205" s="112"/>
      <c r="Q205" s="112"/>
      <c r="R205" s="112"/>
      <c r="S205" s="112"/>
      <c r="T205" s="112"/>
      <c r="U205" s="112"/>
      <c r="V205" s="112"/>
      <c r="W205" s="112"/>
      <c r="X205" s="112"/>
      <c r="Y205" s="112"/>
      <c r="Z205" s="112"/>
      <c r="AA205" s="112"/>
      <c r="AB205" s="112"/>
      <c r="AC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112"/>
      <c r="AZ205" s="112"/>
      <c r="BA205" s="112"/>
      <c r="BD205" s="117"/>
      <c r="BE205" s="117"/>
      <c r="BF205" s="117"/>
      <c r="BH205" s="162"/>
      <c r="BI205" s="162"/>
      <c r="BJ205" s="162"/>
      <c r="BK205" s="162"/>
      <c r="BL205" s="163"/>
      <c r="BM205" s="163"/>
      <c r="BN205" s="163"/>
      <c r="BO205" s="163"/>
      <c r="BP205" s="163"/>
      <c r="BQ205" s="163"/>
    </row>
    <row r="206" spans="11:69" ht="32.4" x14ac:dyDescent="0.3">
      <c r="K206" s="112"/>
      <c r="L206" s="112"/>
      <c r="M206" s="112"/>
      <c r="N206" s="112"/>
      <c r="O206" s="112"/>
      <c r="P206" s="112"/>
      <c r="Q206" s="112"/>
      <c r="R206" s="112"/>
      <c r="S206" s="112"/>
      <c r="T206" s="112"/>
      <c r="U206" s="112"/>
      <c r="V206" s="112"/>
      <c r="W206" s="112"/>
      <c r="X206" s="112"/>
      <c r="Y206" s="112"/>
      <c r="Z206" s="112"/>
      <c r="AA206" s="112"/>
      <c r="AB206" s="112"/>
      <c r="AC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D206" s="117"/>
      <c r="BE206" s="117"/>
      <c r="BF206" s="117"/>
      <c r="BH206" s="162"/>
      <c r="BI206" s="162"/>
      <c r="BJ206" s="162"/>
      <c r="BK206" s="162"/>
      <c r="BL206" s="163"/>
      <c r="BM206" s="163"/>
      <c r="BN206" s="163"/>
      <c r="BO206" s="163"/>
      <c r="BP206" s="163"/>
      <c r="BQ206" s="163"/>
    </row>
    <row r="207" spans="11:69" ht="32.4" x14ac:dyDescent="0.3">
      <c r="K207" s="112"/>
      <c r="L207" s="112"/>
      <c r="M207" s="112"/>
      <c r="N207" s="112"/>
      <c r="O207" s="112"/>
      <c r="P207" s="112"/>
      <c r="Q207" s="112"/>
      <c r="R207" s="112"/>
      <c r="S207" s="112"/>
      <c r="T207" s="112"/>
      <c r="U207" s="112"/>
      <c r="V207" s="112"/>
      <c r="W207" s="112"/>
      <c r="X207" s="112"/>
      <c r="Y207" s="112"/>
      <c r="Z207" s="112"/>
      <c r="AA207" s="112"/>
      <c r="AB207" s="112"/>
      <c r="AC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D207" s="117"/>
      <c r="BE207" s="117"/>
      <c r="BF207" s="117"/>
      <c r="BH207" s="162"/>
      <c r="BI207" s="162"/>
      <c r="BJ207" s="162"/>
      <c r="BK207" s="162"/>
      <c r="BL207" s="163"/>
      <c r="BM207" s="163"/>
      <c r="BN207" s="163"/>
      <c r="BO207" s="163"/>
      <c r="BP207" s="163"/>
      <c r="BQ207" s="163"/>
    </row>
    <row r="208" spans="11:69" x14ac:dyDescent="0.3">
      <c r="K208" s="112"/>
      <c r="L208" s="112"/>
      <c r="M208" s="112"/>
      <c r="N208" s="112"/>
      <c r="O208" s="112"/>
      <c r="P208" s="112"/>
      <c r="Q208" s="112"/>
      <c r="R208" s="112"/>
      <c r="S208" s="112"/>
      <c r="T208" s="112"/>
      <c r="U208" s="112"/>
      <c r="V208" s="112"/>
      <c r="W208" s="112"/>
      <c r="X208" s="112"/>
      <c r="Y208" s="112"/>
      <c r="Z208" s="112"/>
      <c r="AA208" s="112"/>
      <c r="AB208" s="112"/>
      <c r="AC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112"/>
      <c r="AZ208" s="112"/>
      <c r="BA208" s="112"/>
      <c r="BD208" s="117"/>
      <c r="BE208" s="117"/>
      <c r="BF208" s="117"/>
      <c r="BM208" s="117"/>
    </row>
    <row r="209" spans="11:65" x14ac:dyDescent="0.3">
      <c r="K209" s="112"/>
      <c r="L209" s="112"/>
      <c r="M209" s="112"/>
      <c r="N209" s="112"/>
      <c r="O209" s="112"/>
      <c r="P209" s="112"/>
      <c r="Q209" s="112"/>
      <c r="R209" s="112"/>
      <c r="S209" s="112"/>
      <c r="T209" s="112"/>
      <c r="U209" s="112"/>
      <c r="V209" s="112"/>
      <c r="W209" s="112"/>
      <c r="X209" s="112"/>
      <c r="Y209" s="112"/>
      <c r="Z209" s="112"/>
      <c r="AA209" s="112"/>
      <c r="AB209" s="112"/>
      <c r="AC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112"/>
      <c r="AZ209" s="112"/>
      <c r="BA209" s="112"/>
      <c r="BD209" s="117"/>
      <c r="BE209" s="117"/>
      <c r="BF209" s="117"/>
      <c r="BM209" s="117"/>
    </row>
    <row r="210" spans="11:65" x14ac:dyDescent="0.3">
      <c r="K210" s="112"/>
      <c r="L210" s="112"/>
      <c r="M210" s="112"/>
      <c r="N210" s="112"/>
      <c r="O210" s="112"/>
      <c r="P210" s="112"/>
      <c r="Q210" s="112"/>
      <c r="R210" s="112"/>
      <c r="S210" s="112"/>
      <c r="T210" s="112"/>
      <c r="U210" s="112"/>
      <c r="V210" s="112"/>
      <c r="W210" s="112"/>
      <c r="X210" s="112"/>
      <c r="Y210" s="112"/>
      <c r="Z210" s="112"/>
      <c r="AA210" s="112"/>
      <c r="AB210" s="112"/>
      <c r="AC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112"/>
      <c r="AZ210" s="112"/>
      <c r="BA210" s="112"/>
      <c r="BD210" s="117"/>
      <c r="BE210" s="117"/>
      <c r="BF210" s="117"/>
      <c r="BM210" s="117"/>
    </row>
    <row r="211" spans="11:65" x14ac:dyDescent="0.3">
      <c r="K211" s="112"/>
      <c r="L211" s="112"/>
      <c r="M211" s="112"/>
      <c r="N211" s="112"/>
      <c r="O211" s="112"/>
      <c r="P211" s="112"/>
      <c r="Q211" s="112"/>
      <c r="R211" s="112"/>
      <c r="S211" s="112"/>
      <c r="T211" s="112"/>
      <c r="U211" s="112"/>
      <c r="V211" s="112"/>
      <c r="W211" s="112"/>
      <c r="X211" s="112"/>
      <c r="Y211" s="112"/>
      <c r="Z211" s="112"/>
      <c r="AA211" s="112"/>
      <c r="AB211" s="112"/>
      <c r="AC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D211" s="117"/>
      <c r="BE211" s="117"/>
      <c r="BF211" s="117"/>
      <c r="BM211" s="117"/>
    </row>
    <row r="212" spans="11:65" x14ac:dyDescent="0.3">
      <c r="K212" s="112"/>
      <c r="L212" s="112"/>
      <c r="M212" s="112"/>
      <c r="N212" s="112"/>
      <c r="O212" s="112"/>
      <c r="P212" s="112"/>
      <c r="Q212" s="112"/>
      <c r="R212" s="112"/>
      <c r="S212" s="112"/>
      <c r="T212" s="112"/>
      <c r="U212" s="112"/>
      <c r="V212" s="112"/>
      <c r="W212" s="112"/>
      <c r="X212" s="112"/>
      <c r="Y212" s="112"/>
      <c r="Z212" s="112"/>
      <c r="AA212" s="112"/>
      <c r="AB212" s="112"/>
      <c r="AC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D212" s="117"/>
      <c r="BE212" s="117"/>
      <c r="BF212" s="117"/>
      <c r="BM212" s="117"/>
    </row>
    <row r="213" spans="11:65" x14ac:dyDescent="0.3">
      <c r="K213" s="112"/>
      <c r="L213" s="112"/>
      <c r="M213" s="112"/>
      <c r="N213" s="112"/>
      <c r="O213" s="112"/>
      <c r="P213" s="112"/>
      <c r="Q213" s="112"/>
      <c r="R213" s="112"/>
      <c r="S213" s="112"/>
      <c r="T213" s="112"/>
      <c r="U213" s="112"/>
      <c r="V213" s="112"/>
      <c r="W213" s="112"/>
      <c r="X213" s="112"/>
      <c r="Y213" s="112"/>
      <c r="Z213" s="112"/>
      <c r="AA213" s="112"/>
      <c r="AB213" s="112"/>
      <c r="AC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D213" s="117"/>
      <c r="BE213" s="117"/>
      <c r="BF213" s="117"/>
      <c r="BM213" s="117"/>
    </row>
    <row r="214" spans="11:65" x14ac:dyDescent="0.3">
      <c r="K214" s="112"/>
      <c r="L214" s="112"/>
      <c r="M214" s="112"/>
      <c r="N214" s="112"/>
      <c r="O214" s="112"/>
      <c r="P214" s="112"/>
      <c r="Q214" s="112"/>
      <c r="R214" s="112"/>
      <c r="S214" s="112"/>
      <c r="T214" s="112"/>
      <c r="U214" s="112"/>
      <c r="V214" s="112"/>
      <c r="W214" s="112"/>
      <c r="X214" s="112"/>
      <c r="Y214" s="112"/>
      <c r="Z214" s="112"/>
      <c r="AA214" s="112"/>
      <c r="AB214" s="112"/>
      <c r="AC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D214" s="117"/>
      <c r="BE214" s="117"/>
      <c r="BF214" s="117"/>
      <c r="BM214" s="117"/>
    </row>
    <row r="215" spans="11:65" x14ac:dyDescent="0.3">
      <c r="K215" s="112"/>
      <c r="L215" s="112"/>
      <c r="M215" s="112"/>
      <c r="N215" s="112"/>
      <c r="O215" s="112"/>
      <c r="P215" s="112"/>
      <c r="Q215" s="112"/>
      <c r="R215" s="112"/>
      <c r="S215" s="112"/>
      <c r="T215" s="112"/>
      <c r="U215" s="112"/>
      <c r="V215" s="112"/>
      <c r="W215" s="112"/>
      <c r="X215" s="112"/>
      <c r="Y215" s="112"/>
      <c r="Z215" s="112"/>
      <c r="AA215" s="112"/>
      <c r="AB215" s="112"/>
      <c r="AC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D215" s="117"/>
      <c r="BE215" s="117"/>
      <c r="BF215" s="117"/>
      <c r="BM215" s="117"/>
    </row>
    <row r="216" spans="11:65" x14ac:dyDescent="0.3">
      <c r="K216" s="112"/>
      <c r="L216" s="112"/>
      <c r="M216" s="112"/>
      <c r="N216" s="112"/>
      <c r="O216" s="112"/>
      <c r="P216" s="112"/>
      <c r="Q216" s="112"/>
      <c r="R216" s="112"/>
      <c r="S216" s="112"/>
      <c r="T216" s="112"/>
      <c r="U216" s="112"/>
      <c r="V216" s="112"/>
      <c r="W216" s="112"/>
      <c r="X216" s="112"/>
      <c r="Y216" s="112"/>
      <c r="Z216" s="112"/>
      <c r="AA216" s="112"/>
      <c r="AB216" s="112"/>
      <c r="AC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D216" s="117"/>
      <c r="BE216" s="117"/>
      <c r="BF216" s="117"/>
      <c r="BM216" s="117"/>
    </row>
    <row r="217" spans="11:65" x14ac:dyDescent="0.3">
      <c r="K217" s="112"/>
      <c r="L217" s="112"/>
      <c r="M217" s="112"/>
      <c r="N217" s="112"/>
      <c r="O217" s="112"/>
      <c r="P217" s="112"/>
      <c r="Q217" s="112"/>
      <c r="R217" s="112"/>
      <c r="S217" s="112"/>
      <c r="T217" s="112"/>
      <c r="U217" s="112"/>
      <c r="V217" s="112"/>
      <c r="W217" s="112"/>
      <c r="X217" s="112"/>
      <c r="Y217" s="112"/>
      <c r="Z217" s="112"/>
      <c r="AA217" s="112"/>
      <c r="AB217" s="112"/>
      <c r="AC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D217" s="117"/>
      <c r="BE217" s="117"/>
      <c r="BF217" s="117"/>
      <c r="BM217" s="117"/>
    </row>
    <row r="218" spans="11:65" x14ac:dyDescent="0.3">
      <c r="K218" s="112"/>
      <c r="L218" s="112"/>
      <c r="M218" s="112"/>
      <c r="N218" s="112"/>
      <c r="O218" s="112"/>
      <c r="P218" s="112"/>
      <c r="Q218" s="112"/>
      <c r="R218" s="112"/>
      <c r="S218" s="112"/>
      <c r="T218" s="112"/>
      <c r="U218" s="112"/>
      <c r="V218" s="112"/>
      <c r="W218" s="112"/>
      <c r="X218" s="112"/>
      <c r="Y218" s="112"/>
      <c r="Z218" s="112"/>
      <c r="AA218" s="112"/>
      <c r="AB218" s="112"/>
      <c r="AC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D218" s="117"/>
      <c r="BE218" s="117"/>
      <c r="BF218" s="117"/>
      <c r="BM218" s="117"/>
    </row>
    <row r="219" spans="11:65" x14ac:dyDescent="0.3">
      <c r="K219" s="112"/>
      <c r="L219" s="112"/>
      <c r="M219" s="112"/>
      <c r="N219" s="112"/>
      <c r="O219" s="112"/>
      <c r="P219" s="112"/>
      <c r="Q219" s="112"/>
      <c r="R219" s="112"/>
      <c r="S219" s="112"/>
      <c r="T219" s="112"/>
      <c r="U219" s="112"/>
      <c r="V219" s="112"/>
      <c r="W219" s="112"/>
      <c r="X219" s="112"/>
      <c r="Y219" s="112"/>
      <c r="Z219" s="112"/>
      <c r="AA219" s="112"/>
      <c r="AB219" s="112"/>
      <c r="AC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D219" s="117"/>
      <c r="BE219" s="117"/>
      <c r="BF219" s="117"/>
      <c r="BM219" s="117"/>
    </row>
    <row r="220" spans="11:65" x14ac:dyDescent="0.3">
      <c r="K220" s="112"/>
      <c r="L220" s="112"/>
      <c r="M220" s="112"/>
      <c r="N220" s="112"/>
      <c r="O220" s="112"/>
      <c r="P220" s="112"/>
      <c r="Q220" s="112"/>
      <c r="R220" s="112"/>
      <c r="S220" s="112"/>
      <c r="T220" s="112"/>
      <c r="U220" s="112"/>
      <c r="V220" s="112"/>
      <c r="W220" s="112"/>
      <c r="X220" s="112"/>
      <c r="Y220" s="112"/>
      <c r="Z220" s="112"/>
      <c r="AA220" s="112"/>
      <c r="AB220" s="112"/>
      <c r="AC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D220" s="117"/>
      <c r="BE220" s="117"/>
      <c r="BF220" s="117"/>
      <c r="BM220" s="117"/>
    </row>
    <row r="221" spans="11:65" x14ac:dyDescent="0.3">
      <c r="K221" s="112"/>
      <c r="L221" s="112"/>
      <c r="M221" s="112"/>
      <c r="N221" s="112"/>
      <c r="O221" s="112"/>
      <c r="P221" s="112"/>
      <c r="Q221" s="112"/>
      <c r="R221" s="112"/>
      <c r="S221" s="112"/>
      <c r="T221" s="112"/>
      <c r="U221" s="112"/>
      <c r="V221" s="112"/>
      <c r="W221" s="112"/>
      <c r="X221" s="112"/>
      <c r="Y221" s="112"/>
      <c r="Z221" s="112"/>
      <c r="AA221" s="112"/>
      <c r="AB221" s="112"/>
      <c r="AC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D221" s="117"/>
      <c r="BE221" s="117"/>
      <c r="BF221" s="117"/>
      <c r="BM221" s="117"/>
    </row>
    <row r="222" spans="11:65" x14ac:dyDescent="0.3">
      <c r="K222" s="112"/>
      <c r="L222" s="112"/>
      <c r="M222" s="112"/>
      <c r="N222" s="112"/>
      <c r="O222" s="112"/>
      <c r="P222" s="112"/>
      <c r="Q222" s="112"/>
      <c r="R222" s="112"/>
      <c r="S222" s="112"/>
      <c r="T222" s="112"/>
      <c r="U222" s="112"/>
      <c r="V222" s="112"/>
      <c r="W222" s="112"/>
      <c r="X222" s="112"/>
      <c r="Y222" s="112"/>
      <c r="Z222" s="112"/>
      <c r="AA222" s="112"/>
      <c r="AB222" s="112"/>
      <c r="AC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D222" s="117"/>
      <c r="BE222" s="117"/>
      <c r="BF222" s="117"/>
      <c r="BM222" s="117"/>
    </row>
    <row r="223" spans="11:65" x14ac:dyDescent="0.3">
      <c r="K223" s="112"/>
      <c r="L223" s="112"/>
      <c r="M223" s="112"/>
      <c r="N223" s="112"/>
      <c r="O223" s="112"/>
      <c r="P223" s="112"/>
      <c r="Q223" s="112"/>
      <c r="R223" s="112"/>
      <c r="S223" s="112"/>
      <c r="T223" s="112"/>
      <c r="U223" s="112"/>
      <c r="V223" s="112"/>
      <c r="W223" s="112"/>
      <c r="X223" s="112"/>
      <c r="Y223" s="112"/>
      <c r="Z223" s="112"/>
      <c r="AA223" s="112"/>
      <c r="AB223" s="112"/>
      <c r="AC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D223" s="117"/>
      <c r="BE223" s="117"/>
      <c r="BF223" s="117"/>
      <c r="BM223" s="117"/>
    </row>
    <row r="224" spans="11:65" x14ac:dyDescent="0.3">
      <c r="K224" s="112"/>
      <c r="L224" s="112"/>
      <c r="M224" s="112"/>
      <c r="N224" s="112"/>
      <c r="O224" s="112"/>
      <c r="P224" s="112"/>
      <c r="Q224" s="112"/>
      <c r="R224" s="112"/>
      <c r="S224" s="112"/>
      <c r="T224" s="112"/>
      <c r="U224" s="112"/>
      <c r="V224" s="112"/>
      <c r="W224" s="112"/>
      <c r="X224" s="112"/>
      <c r="Y224" s="112"/>
      <c r="Z224" s="112"/>
      <c r="AA224" s="112"/>
      <c r="AB224" s="112"/>
      <c r="AC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D224" s="117"/>
      <c r="BE224" s="117"/>
      <c r="BF224" s="117"/>
      <c r="BM224" s="117"/>
    </row>
    <row r="225" spans="11:65" x14ac:dyDescent="0.3">
      <c r="K225" s="112"/>
      <c r="L225" s="112"/>
      <c r="M225" s="112"/>
      <c r="N225" s="112"/>
      <c r="O225" s="112"/>
      <c r="P225" s="112"/>
      <c r="Q225" s="112"/>
      <c r="R225" s="112"/>
      <c r="S225" s="112"/>
      <c r="T225" s="112"/>
      <c r="U225" s="112"/>
      <c r="V225" s="112"/>
      <c r="W225" s="112"/>
      <c r="X225" s="112"/>
      <c r="Y225" s="112"/>
      <c r="Z225" s="112"/>
      <c r="AA225" s="112"/>
      <c r="AB225" s="112"/>
      <c r="AC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D225" s="117"/>
      <c r="BE225" s="117"/>
      <c r="BF225" s="117"/>
      <c r="BM225" s="117"/>
    </row>
    <row r="226" spans="11:65" x14ac:dyDescent="0.3">
      <c r="K226" s="112"/>
      <c r="L226" s="112"/>
      <c r="M226" s="112"/>
      <c r="N226" s="112"/>
      <c r="O226" s="112"/>
      <c r="P226" s="112"/>
      <c r="Q226" s="112"/>
      <c r="R226" s="112"/>
      <c r="S226" s="112"/>
      <c r="T226" s="112"/>
      <c r="U226" s="112"/>
      <c r="V226" s="112"/>
      <c r="W226" s="112"/>
      <c r="X226" s="112"/>
      <c r="Y226" s="112"/>
      <c r="Z226" s="112"/>
      <c r="AA226" s="112"/>
      <c r="AB226" s="112"/>
      <c r="AC226" s="112"/>
      <c r="AE226" s="112"/>
      <c r="AF226" s="112"/>
      <c r="AG226" s="112"/>
      <c r="AH226" s="112"/>
      <c r="AI226" s="112"/>
      <c r="AJ226" s="112"/>
      <c r="AK226" s="112"/>
      <c r="AL226" s="112"/>
      <c r="AM226" s="112"/>
      <c r="AN226" s="112"/>
      <c r="AO226" s="112"/>
      <c r="AP226" s="112"/>
      <c r="AQ226" s="112"/>
      <c r="AR226" s="112"/>
      <c r="AS226" s="112"/>
      <c r="AT226" s="112"/>
      <c r="AU226" s="112"/>
      <c r="AV226" s="112"/>
      <c r="AW226" s="112"/>
      <c r="AX226" s="112"/>
      <c r="AY226" s="112"/>
      <c r="AZ226" s="112"/>
      <c r="BA226" s="112"/>
      <c r="BD226" s="117"/>
      <c r="BE226" s="117"/>
      <c r="BF226" s="117"/>
      <c r="BM226" s="117"/>
    </row>
    <row r="227" spans="11:65" x14ac:dyDescent="0.3">
      <c r="K227" s="112"/>
      <c r="L227" s="112"/>
      <c r="M227" s="112"/>
      <c r="N227" s="112"/>
      <c r="O227" s="112"/>
      <c r="P227" s="112"/>
      <c r="Q227" s="112"/>
      <c r="R227" s="112"/>
      <c r="S227" s="112"/>
      <c r="T227" s="112"/>
      <c r="U227" s="112"/>
      <c r="V227" s="112"/>
      <c r="W227" s="112"/>
      <c r="X227" s="112"/>
      <c r="Y227" s="112"/>
      <c r="Z227" s="112"/>
      <c r="AA227" s="112"/>
      <c r="AB227" s="112"/>
      <c r="AC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D227" s="117"/>
      <c r="BE227" s="117"/>
      <c r="BF227" s="117"/>
      <c r="BM227" s="117"/>
    </row>
    <row r="228" spans="11:65" x14ac:dyDescent="0.3">
      <c r="K228" s="112"/>
      <c r="L228" s="112"/>
      <c r="M228" s="112"/>
      <c r="N228" s="112"/>
      <c r="O228" s="112"/>
      <c r="P228" s="112"/>
      <c r="Q228" s="112"/>
      <c r="R228" s="112"/>
      <c r="S228" s="112"/>
      <c r="T228" s="112"/>
      <c r="U228" s="112"/>
      <c r="V228" s="112"/>
      <c r="W228" s="112"/>
      <c r="X228" s="112"/>
      <c r="Y228" s="112"/>
      <c r="Z228" s="112"/>
      <c r="AA228" s="112"/>
      <c r="AB228" s="112"/>
      <c r="AC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D228" s="117"/>
      <c r="BE228" s="117"/>
      <c r="BF228" s="117"/>
      <c r="BM228" s="117"/>
    </row>
    <row r="229" spans="11:65" x14ac:dyDescent="0.3">
      <c r="K229" s="112"/>
      <c r="L229" s="112"/>
      <c r="M229" s="112"/>
      <c r="N229" s="112"/>
      <c r="O229" s="112"/>
      <c r="P229" s="112"/>
      <c r="Q229" s="112"/>
      <c r="R229" s="112"/>
      <c r="S229" s="112"/>
      <c r="T229" s="112"/>
      <c r="U229" s="112"/>
      <c r="V229" s="112"/>
      <c r="W229" s="112"/>
      <c r="X229" s="112"/>
      <c r="Y229" s="112"/>
      <c r="Z229" s="112"/>
      <c r="AA229" s="112"/>
      <c r="AB229" s="112"/>
      <c r="AC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D229" s="117"/>
      <c r="BE229" s="117"/>
      <c r="BF229" s="117"/>
      <c r="BM229" s="117"/>
    </row>
    <row r="230" spans="11:65" x14ac:dyDescent="0.3">
      <c r="K230" s="112"/>
      <c r="L230" s="112"/>
      <c r="M230" s="112"/>
      <c r="N230" s="112"/>
      <c r="O230" s="112"/>
      <c r="P230" s="112"/>
      <c r="Q230" s="112"/>
      <c r="R230" s="112"/>
      <c r="S230" s="112"/>
      <c r="T230" s="112"/>
      <c r="U230" s="112"/>
      <c r="V230" s="112"/>
      <c r="W230" s="112"/>
      <c r="X230" s="112"/>
      <c r="Y230" s="112"/>
      <c r="Z230" s="112"/>
      <c r="AA230" s="112"/>
      <c r="AB230" s="112"/>
      <c r="AC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D230" s="117"/>
      <c r="BE230" s="117"/>
      <c r="BF230" s="117"/>
      <c r="BM230" s="117"/>
    </row>
    <row r="231" spans="11:65" x14ac:dyDescent="0.3">
      <c r="K231" s="112"/>
      <c r="L231" s="112"/>
      <c r="M231" s="112"/>
      <c r="N231" s="112"/>
      <c r="O231" s="112"/>
      <c r="P231" s="112"/>
      <c r="Q231" s="112"/>
      <c r="R231" s="112"/>
      <c r="S231" s="112"/>
      <c r="T231" s="112"/>
      <c r="U231" s="112"/>
      <c r="V231" s="112"/>
      <c r="W231" s="112"/>
      <c r="X231" s="112"/>
      <c r="Y231" s="112"/>
      <c r="Z231" s="112"/>
      <c r="AA231" s="112"/>
      <c r="AB231" s="112"/>
      <c r="AC231" s="112"/>
      <c r="AE231" s="112"/>
      <c r="AF231" s="112"/>
      <c r="AG231" s="112"/>
      <c r="AH231" s="112"/>
      <c r="AI231" s="112"/>
      <c r="AJ231" s="112"/>
      <c r="AK231" s="112"/>
      <c r="AL231" s="112"/>
      <c r="AM231" s="112"/>
      <c r="AN231" s="112"/>
      <c r="AO231" s="112"/>
      <c r="AP231" s="112"/>
      <c r="AQ231" s="112"/>
      <c r="AR231" s="112"/>
      <c r="AS231" s="112"/>
      <c r="AT231" s="112"/>
      <c r="AU231" s="112"/>
      <c r="AV231" s="112"/>
      <c r="AW231" s="112"/>
      <c r="AX231" s="112"/>
      <c r="AY231" s="112"/>
      <c r="AZ231" s="112"/>
      <c r="BA231" s="112"/>
      <c r="BD231" s="117"/>
      <c r="BE231" s="117"/>
      <c r="BF231" s="117"/>
      <c r="BM231" s="117"/>
    </row>
    <row r="232" spans="11:65" x14ac:dyDescent="0.3">
      <c r="K232" s="112"/>
      <c r="L232" s="112"/>
      <c r="M232" s="112"/>
      <c r="N232" s="112"/>
      <c r="O232" s="112"/>
      <c r="P232" s="112"/>
      <c r="Q232" s="112"/>
      <c r="R232" s="112"/>
      <c r="S232" s="112"/>
      <c r="T232" s="112"/>
      <c r="U232" s="112"/>
      <c r="V232" s="112"/>
      <c r="W232" s="112"/>
      <c r="X232" s="112"/>
      <c r="Y232" s="112"/>
      <c r="Z232" s="112"/>
      <c r="AA232" s="112"/>
      <c r="AB232" s="112"/>
      <c r="AC232" s="112"/>
      <c r="AE232" s="112"/>
      <c r="AF232" s="112"/>
      <c r="AG232" s="112"/>
      <c r="AH232" s="112"/>
      <c r="AI232" s="112"/>
      <c r="AJ232" s="112"/>
      <c r="AK232" s="112"/>
      <c r="AL232" s="112"/>
      <c r="AM232" s="112"/>
      <c r="AN232" s="112"/>
      <c r="AO232" s="112"/>
      <c r="AP232" s="112"/>
      <c r="AQ232" s="112"/>
      <c r="AR232" s="112"/>
      <c r="AS232" s="112"/>
      <c r="AT232" s="112"/>
      <c r="AU232" s="112"/>
      <c r="AV232" s="112"/>
      <c r="AW232" s="112"/>
      <c r="AX232" s="112"/>
      <c r="AY232" s="112"/>
      <c r="AZ232" s="112"/>
      <c r="BA232" s="112"/>
      <c r="BD232" s="117"/>
      <c r="BE232" s="117"/>
      <c r="BF232" s="117"/>
      <c r="BM232" s="117"/>
    </row>
    <row r="233" spans="11:65" x14ac:dyDescent="0.3">
      <c r="K233" s="112"/>
      <c r="L233" s="112"/>
      <c r="M233" s="112"/>
      <c r="N233" s="112"/>
      <c r="O233" s="112"/>
      <c r="P233" s="112"/>
      <c r="Q233" s="112"/>
      <c r="R233" s="112"/>
      <c r="S233" s="112"/>
      <c r="T233" s="112"/>
      <c r="U233" s="112"/>
      <c r="V233" s="112"/>
      <c r="W233" s="112"/>
      <c r="X233" s="112"/>
      <c r="Y233" s="112"/>
      <c r="Z233" s="112"/>
      <c r="AA233" s="112"/>
      <c r="AB233" s="112"/>
      <c r="AC233" s="112"/>
      <c r="AE233" s="112"/>
      <c r="AF233" s="112"/>
      <c r="AG233" s="112"/>
      <c r="AH233" s="112"/>
      <c r="AI233" s="112"/>
      <c r="AJ233" s="112"/>
      <c r="AK233" s="112"/>
      <c r="AL233" s="112"/>
      <c r="AM233" s="112"/>
      <c r="AN233" s="112"/>
      <c r="AO233" s="112"/>
      <c r="AP233" s="112"/>
      <c r="AQ233" s="112"/>
      <c r="AR233" s="112"/>
      <c r="AS233" s="112"/>
      <c r="AT233" s="112"/>
      <c r="AU233" s="112"/>
      <c r="AV233" s="112"/>
      <c r="AW233" s="112"/>
      <c r="AX233" s="112"/>
      <c r="AY233" s="112"/>
      <c r="AZ233" s="112"/>
      <c r="BA233" s="112"/>
      <c r="BD233" s="117"/>
      <c r="BE233" s="117"/>
      <c r="BF233" s="117"/>
      <c r="BM233" s="117"/>
    </row>
    <row r="234" spans="11:65" x14ac:dyDescent="0.3">
      <c r="K234" s="112"/>
      <c r="L234" s="112"/>
      <c r="M234" s="112"/>
      <c r="N234" s="112"/>
      <c r="O234" s="112"/>
      <c r="P234" s="112"/>
      <c r="Q234" s="112"/>
      <c r="R234" s="112"/>
      <c r="S234" s="112"/>
      <c r="T234" s="112"/>
      <c r="U234" s="112"/>
      <c r="V234" s="112"/>
      <c r="W234" s="112"/>
      <c r="X234" s="112"/>
      <c r="Y234" s="112"/>
      <c r="Z234" s="112"/>
      <c r="AA234" s="112"/>
      <c r="AB234" s="112"/>
      <c r="AC234" s="112"/>
      <c r="AE234" s="112"/>
      <c r="AF234" s="112"/>
      <c r="AG234" s="112"/>
      <c r="AH234" s="112"/>
      <c r="AI234" s="112"/>
      <c r="AJ234" s="112"/>
      <c r="AK234" s="112"/>
      <c r="AL234" s="112"/>
      <c r="AM234" s="112"/>
      <c r="AN234" s="112"/>
      <c r="AO234" s="112"/>
      <c r="AP234" s="112"/>
      <c r="AQ234" s="112"/>
      <c r="AR234" s="112"/>
      <c r="AS234" s="112"/>
      <c r="AT234" s="112"/>
      <c r="AU234" s="112"/>
      <c r="AV234" s="112"/>
      <c r="AW234" s="112"/>
      <c r="AX234" s="112"/>
      <c r="AY234" s="112"/>
      <c r="AZ234" s="112"/>
      <c r="BA234" s="112"/>
      <c r="BD234" s="117"/>
      <c r="BE234" s="117"/>
      <c r="BF234" s="117"/>
      <c r="BM234" s="117"/>
    </row>
    <row r="235" spans="11:65" x14ac:dyDescent="0.3">
      <c r="K235" s="112"/>
      <c r="L235" s="112"/>
      <c r="M235" s="112"/>
      <c r="N235" s="112"/>
      <c r="O235" s="112"/>
      <c r="P235" s="112"/>
      <c r="Q235" s="112"/>
      <c r="R235" s="112"/>
      <c r="S235" s="112"/>
      <c r="T235" s="112"/>
      <c r="U235" s="112"/>
      <c r="V235" s="112"/>
      <c r="W235" s="112"/>
      <c r="X235" s="112"/>
      <c r="Y235" s="112"/>
      <c r="Z235" s="112"/>
      <c r="AA235" s="112"/>
      <c r="AB235" s="112"/>
      <c r="AC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D235" s="117"/>
      <c r="BE235" s="117"/>
      <c r="BF235" s="117"/>
      <c r="BM235" s="117"/>
    </row>
    <row r="236" spans="11:65" x14ac:dyDescent="0.3">
      <c r="K236" s="112"/>
      <c r="L236" s="112"/>
      <c r="M236" s="112"/>
      <c r="N236" s="112"/>
      <c r="O236" s="112"/>
      <c r="P236" s="112"/>
      <c r="Q236" s="112"/>
      <c r="R236" s="112"/>
      <c r="S236" s="112"/>
      <c r="T236" s="112"/>
      <c r="U236" s="112"/>
      <c r="V236" s="112"/>
      <c r="W236" s="112"/>
      <c r="X236" s="112"/>
      <c r="Y236" s="112"/>
      <c r="Z236" s="112"/>
      <c r="AA236" s="112"/>
      <c r="AB236" s="112"/>
      <c r="AC236" s="112"/>
      <c r="AE236" s="112"/>
      <c r="AF236" s="112"/>
      <c r="AG236" s="112"/>
      <c r="AH236" s="112"/>
      <c r="AI236" s="112"/>
      <c r="AJ236" s="112"/>
      <c r="AK236" s="112"/>
      <c r="AL236" s="112"/>
      <c r="AM236" s="112"/>
      <c r="AN236" s="112"/>
      <c r="AO236" s="112"/>
      <c r="AP236" s="112"/>
      <c r="AQ236" s="112"/>
      <c r="AR236" s="112"/>
      <c r="AS236" s="112"/>
      <c r="AT236" s="112"/>
      <c r="AU236" s="112"/>
      <c r="AV236" s="112"/>
      <c r="AW236" s="112"/>
      <c r="AX236" s="112"/>
      <c r="AY236" s="112"/>
      <c r="AZ236" s="112"/>
      <c r="BA236" s="112"/>
      <c r="BD236" s="117"/>
      <c r="BE236" s="117"/>
      <c r="BF236" s="117"/>
      <c r="BM236" s="117"/>
    </row>
    <row r="237" spans="11:65" x14ac:dyDescent="0.3">
      <c r="K237" s="112"/>
      <c r="L237" s="112"/>
      <c r="M237" s="112"/>
      <c r="N237" s="112"/>
      <c r="O237" s="112"/>
      <c r="P237" s="112"/>
      <c r="Q237" s="112"/>
      <c r="R237" s="112"/>
      <c r="S237" s="112"/>
      <c r="T237" s="112"/>
      <c r="U237" s="112"/>
      <c r="V237" s="112"/>
      <c r="W237" s="112"/>
      <c r="X237" s="112"/>
      <c r="Y237" s="112"/>
      <c r="Z237" s="112"/>
      <c r="AA237" s="112"/>
      <c r="AB237" s="112"/>
      <c r="AC237" s="112"/>
      <c r="AE237" s="112"/>
      <c r="AF237" s="112"/>
      <c r="AG237" s="112"/>
      <c r="AH237" s="112"/>
      <c r="AI237" s="112"/>
      <c r="AJ237" s="112"/>
      <c r="AK237" s="112"/>
      <c r="AL237" s="112"/>
      <c r="AM237" s="112"/>
      <c r="AN237" s="112"/>
      <c r="AO237" s="112"/>
      <c r="AP237" s="112"/>
      <c r="AQ237" s="112"/>
      <c r="AR237" s="112"/>
      <c r="AS237" s="112"/>
      <c r="AT237" s="112"/>
      <c r="AU237" s="112"/>
      <c r="AV237" s="112"/>
      <c r="AW237" s="112"/>
      <c r="AX237" s="112"/>
      <c r="AY237" s="112"/>
      <c r="AZ237" s="112"/>
      <c r="BA237" s="112"/>
      <c r="BD237" s="117"/>
      <c r="BE237" s="117"/>
      <c r="BF237" s="117"/>
      <c r="BM237" s="117"/>
    </row>
    <row r="238" spans="11:65" x14ac:dyDescent="0.3">
      <c r="K238" s="112"/>
      <c r="L238" s="112"/>
      <c r="M238" s="112"/>
      <c r="N238" s="112"/>
      <c r="O238" s="112"/>
      <c r="P238" s="112"/>
      <c r="Q238" s="112"/>
      <c r="R238" s="112"/>
      <c r="S238" s="112"/>
      <c r="T238" s="112"/>
      <c r="U238" s="112"/>
      <c r="V238" s="112"/>
      <c r="W238" s="112"/>
      <c r="X238" s="112"/>
      <c r="Y238" s="112"/>
      <c r="Z238" s="112"/>
      <c r="AA238" s="112"/>
      <c r="AB238" s="112"/>
      <c r="AC238" s="112"/>
      <c r="AE238" s="112"/>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112"/>
      <c r="BA238" s="112"/>
      <c r="BD238" s="117"/>
      <c r="BE238" s="117"/>
      <c r="BF238" s="117"/>
      <c r="BM238" s="117"/>
    </row>
    <row r="239" spans="11:65" x14ac:dyDescent="0.3">
      <c r="K239" s="112"/>
      <c r="L239" s="112"/>
      <c r="M239" s="112"/>
      <c r="N239" s="112"/>
      <c r="O239" s="112"/>
      <c r="P239" s="112"/>
      <c r="Q239" s="112"/>
      <c r="R239" s="112"/>
      <c r="S239" s="112"/>
      <c r="T239" s="112"/>
      <c r="U239" s="112"/>
      <c r="V239" s="112"/>
      <c r="W239" s="112"/>
      <c r="X239" s="112"/>
      <c r="Y239" s="112"/>
      <c r="Z239" s="112"/>
      <c r="AA239" s="112"/>
      <c r="AB239" s="112"/>
      <c r="AC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c r="BD239" s="117"/>
      <c r="BE239" s="117"/>
      <c r="BF239" s="117"/>
      <c r="BM239" s="117"/>
    </row>
    <row r="240" spans="11:65" x14ac:dyDescent="0.3">
      <c r="K240" s="112"/>
      <c r="L240" s="112"/>
      <c r="M240" s="112"/>
      <c r="N240" s="112"/>
      <c r="O240" s="112"/>
      <c r="P240" s="112"/>
      <c r="Q240" s="112"/>
      <c r="R240" s="112"/>
      <c r="S240" s="112"/>
      <c r="T240" s="112"/>
      <c r="U240" s="112"/>
      <c r="V240" s="112"/>
      <c r="W240" s="112"/>
      <c r="X240" s="112"/>
      <c r="Y240" s="112"/>
      <c r="Z240" s="112"/>
      <c r="AA240" s="112"/>
      <c r="AB240" s="112"/>
      <c r="AC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D240" s="117"/>
      <c r="BE240" s="117"/>
      <c r="BF240" s="117"/>
      <c r="BM240" s="117"/>
    </row>
    <row r="241" spans="11:65" x14ac:dyDescent="0.3">
      <c r="K241" s="112"/>
      <c r="L241" s="112"/>
      <c r="M241" s="112"/>
      <c r="N241" s="112"/>
      <c r="O241" s="112"/>
      <c r="P241" s="112"/>
      <c r="Q241" s="112"/>
      <c r="R241" s="112"/>
      <c r="S241" s="112"/>
      <c r="T241" s="112"/>
      <c r="U241" s="112"/>
      <c r="V241" s="112"/>
      <c r="W241" s="112"/>
      <c r="X241" s="112"/>
      <c r="Y241" s="112"/>
      <c r="Z241" s="112"/>
      <c r="AA241" s="112"/>
      <c r="AB241" s="112"/>
      <c r="AC241" s="112"/>
      <c r="AE241" s="112"/>
      <c r="AF241" s="112"/>
      <c r="AG241" s="112"/>
      <c r="AH241" s="112"/>
      <c r="AI241" s="112"/>
      <c r="AJ241" s="112"/>
      <c r="AK241" s="112"/>
      <c r="AL241" s="112"/>
      <c r="AM241" s="112"/>
      <c r="AN241" s="112"/>
      <c r="AO241" s="112"/>
      <c r="AP241" s="112"/>
      <c r="AQ241" s="112"/>
      <c r="AR241" s="112"/>
      <c r="AS241" s="112"/>
      <c r="AT241" s="112"/>
      <c r="AU241" s="112"/>
      <c r="AV241" s="112"/>
      <c r="AW241" s="112"/>
      <c r="AX241" s="112"/>
      <c r="AY241" s="112"/>
      <c r="AZ241" s="112"/>
      <c r="BA241" s="112"/>
      <c r="BD241" s="117"/>
      <c r="BE241" s="117"/>
      <c r="BF241" s="117"/>
      <c r="BM241" s="117"/>
    </row>
    <row r="242" spans="11:65" x14ac:dyDescent="0.3">
      <c r="K242" s="112"/>
      <c r="L242" s="112"/>
      <c r="M242" s="112"/>
      <c r="N242" s="112"/>
      <c r="O242" s="112"/>
      <c r="P242" s="112"/>
      <c r="Q242" s="112"/>
      <c r="R242" s="112"/>
      <c r="S242" s="112"/>
      <c r="T242" s="112"/>
      <c r="U242" s="112"/>
      <c r="V242" s="112"/>
      <c r="W242" s="112"/>
      <c r="X242" s="112"/>
      <c r="Y242" s="112"/>
      <c r="Z242" s="112"/>
      <c r="AA242" s="112"/>
      <c r="AB242" s="112"/>
      <c r="AC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D242" s="117"/>
      <c r="BE242" s="117"/>
      <c r="BF242" s="117"/>
      <c r="BM242" s="117"/>
    </row>
    <row r="243" spans="11:65" x14ac:dyDescent="0.3">
      <c r="K243" s="112"/>
      <c r="L243" s="112"/>
      <c r="M243" s="112"/>
      <c r="N243" s="112"/>
      <c r="O243" s="112"/>
      <c r="P243" s="112"/>
      <c r="Q243" s="112"/>
      <c r="R243" s="112"/>
      <c r="S243" s="112"/>
      <c r="T243" s="112"/>
      <c r="U243" s="112"/>
      <c r="V243" s="112"/>
      <c r="W243" s="112"/>
      <c r="X243" s="112"/>
      <c r="Y243" s="112"/>
      <c r="Z243" s="112"/>
      <c r="AA243" s="112"/>
      <c r="AB243" s="112"/>
      <c r="AC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D243" s="117"/>
      <c r="BE243" s="117"/>
      <c r="BF243" s="117"/>
      <c r="BM243" s="117"/>
    </row>
    <row r="244" spans="11:65" x14ac:dyDescent="0.3">
      <c r="K244" s="112"/>
      <c r="L244" s="112"/>
      <c r="M244" s="112"/>
      <c r="N244" s="112"/>
      <c r="O244" s="112"/>
      <c r="P244" s="112"/>
      <c r="Q244" s="112"/>
      <c r="R244" s="112"/>
      <c r="S244" s="112"/>
      <c r="T244" s="112"/>
      <c r="U244" s="112"/>
      <c r="V244" s="112"/>
      <c r="W244" s="112"/>
      <c r="X244" s="112"/>
      <c r="Y244" s="112"/>
      <c r="Z244" s="112"/>
      <c r="AA244" s="112"/>
      <c r="AB244" s="112"/>
      <c r="AC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D244" s="117"/>
      <c r="BE244" s="117"/>
      <c r="BF244" s="117"/>
      <c r="BM244" s="117"/>
    </row>
    <row r="245" spans="11:65" x14ac:dyDescent="0.3">
      <c r="K245" s="112"/>
      <c r="L245" s="112"/>
      <c r="M245" s="112"/>
      <c r="N245" s="112"/>
      <c r="O245" s="112"/>
      <c r="P245" s="112"/>
      <c r="Q245" s="112"/>
      <c r="R245" s="112"/>
      <c r="S245" s="112"/>
      <c r="T245" s="112"/>
      <c r="U245" s="112"/>
      <c r="V245" s="112"/>
      <c r="W245" s="112"/>
      <c r="X245" s="112"/>
      <c r="Y245" s="112"/>
      <c r="Z245" s="112"/>
      <c r="AA245" s="112"/>
      <c r="AB245" s="112"/>
      <c r="AC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D245" s="117"/>
      <c r="BE245" s="117"/>
      <c r="BF245" s="117"/>
      <c r="BM245" s="117"/>
    </row>
    <row r="246" spans="11:65" x14ac:dyDescent="0.3">
      <c r="K246" s="112"/>
      <c r="L246" s="112"/>
      <c r="M246" s="112"/>
      <c r="N246" s="112"/>
      <c r="O246" s="112"/>
      <c r="P246" s="112"/>
      <c r="Q246" s="112"/>
      <c r="R246" s="112"/>
      <c r="S246" s="112"/>
      <c r="T246" s="112"/>
      <c r="U246" s="112"/>
      <c r="V246" s="112"/>
      <c r="W246" s="112"/>
      <c r="X246" s="112"/>
      <c r="Y246" s="112"/>
      <c r="Z246" s="112"/>
      <c r="AA246" s="112"/>
      <c r="AB246" s="112"/>
      <c r="AC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D246" s="117"/>
      <c r="BE246" s="117"/>
      <c r="BF246" s="117"/>
      <c r="BM246" s="117"/>
    </row>
    <row r="247" spans="11:65" x14ac:dyDescent="0.3">
      <c r="K247" s="112"/>
      <c r="L247" s="112"/>
      <c r="M247" s="112"/>
      <c r="N247" s="112"/>
      <c r="O247" s="112"/>
      <c r="P247" s="112"/>
      <c r="Q247" s="112"/>
      <c r="R247" s="112"/>
      <c r="S247" s="112"/>
      <c r="T247" s="112"/>
      <c r="U247" s="112"/>
      <c r="V247" s="112"/>
      <c r="W247" s="112"/>
      <c r="X247" s="112"/>
      <c r="Y247" s="112"/>
      <c r="Z247" s="112"/>
      <c r="AA247" s="112"/>
      <c r="AB247" s="112"/>
      <c r="AC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D247" s="117"/>
      <c r="BE247" s="117"/>
      <c r="BF247" s="117"/>
      <c r="BM247" s="117"/>
    </row>
    <row r="248" spans="11:65" x14ac:dyDescent="0.3">
      <c r="K248" s="112"/>
      <c r="L248" s="112"/>
      <c r="M248" s="112"/>
      <c r="N248" s="112"/>
      <c r="O248" s="112"/>
      <c r="P248" s="112"/>
      <c r="Q248" s="112"/>
      <c r="R248" s="112"/>
      <c r="S248" s="112"/>
      <c r="T248" s="112"/>
      <c r="U248" s="112"/>
      <c r="V248" s="112"/>
      <c r="W248" s="112"/>
      <c r="X248" s="112"/>
      <c r="Y248" s="112"/>
      <c r="Z248" s="112"/>
      <c r="AA248" s="112"/>
      <c r="AB248" s="112"/>
      <c r="AC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D248" s="117"/>
      <c r="BE248" s="117"/>
      <c r="BF248" s="117"/>
      <c r="BM248" s="117"/>
    </row>
    <row r="249" spans="11:65" x14ac:dyDescent="0.3">
      <c r="K249" s="112"/>
      <c r="L249" s="112"/>
      <c r="M249" s="112"/>
      <c r="N249" s="112"/>
      <c r="O249" s="112"/>
      <c r="P249" s="112"/>
      <c r="Q249" s="112"/>
      <c r="R249" s="112"/>
      <c r="S249" s="112"/>
      <c r="T249" s="112"/>
      <c r="U249" s="112"/>
      <c r="V249" s="112"/>
      <c r="W249" s="112"/>
      <c r="X249" s="112"/>
      <c r="Y249" s="112"/>
      <c r="Z249" s="112"/>
      <c r="AA249" s="112"/>
      <c r="AB249" s="112"/>
      <c r="AC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D249" s="117"/>
      <c r="BE249" s="117"/>
      <c r="BF249" s="117"/>
      <c r="BM249" s="117"/>
    </row>
    <row r="250" spans="11:65" x14ac:dyDescent="0.3">
      <c r="K250" s="112"/>
      <c r="L250" s="112"/>
      <c r="M250" s="112"/>
      <c r="N250" s="112"/>
      <c r="O250" s="112"/>
      <c r="P250" s="112"/>
      <c r="Q250" s="112"/>
      <c r="R250" s="112"/>
      <c r="S250" s="112"/>
      <c r="T250" s="112"/>
      <c r="U250" s="112"/>
      <c r="V250" s="112"/>
      <c r="W250" s="112"/>
      <c r="X250" s="112"/>
      <c r="Y250" s="112"/>
      <c r="Z250" s="112"/>
      <c r="AA250" s="112"/>
      <c r="AB250" s="112"/>
      <c r="AC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D250" s="117"/>
      <c r="BE250" s="117"/>
      <c r="BF250" s="117"/>
      <c r="BM250" s="117"/>
    </row>
    <row r="251" spans="11:65" x14ac:dyDescent="0.3">
      <c r="K251" s="112"/>
      <c r="L251" s="112"/>
      <c r="M251" s="112"/>
      <c r="N251" s="112"/>
      <c r="O251" s="112"/>
      <c r="P251" s="112"/>
      <c r="Q251" s="112"/>
      <c r="R251" s="112"/>
      <c r="S251" s="112"/>
      <c r="T251" s="112"/>
      <c r="U251" s="112"/>
      <c r="V251" s="112"/>
      <c r="W251" s="112"/>
      <c r="X251" s="112"/>
      <c r="Y251" s="112"/>
      <c r="Z251" s="112"/>
      <c r="AA251" s="112"/>
      <c r="AB251" s="112"/>
      <c r="AC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D251" s="117"/>
      <c r="BE251" s="117"/>
      <c r="BF251" s="117"/>
      <c r="BM251" s="117"/>
    </row>
    <row r="252" spans="11:65" x14ac:dyDescent="0.3">
      <c r="K252" s="112"/>
      <c r="L252" s="112"/>
      <c r="M252" s="112"/>
      <c r="N252" s="112"/>
      <c r="O252" s="112"/>
      <c r="P252" s="112"/>
      <c r="Q252" s="112"/>
      <c r="R252" s="112"/>
      <c r="S252" s="112"/>
      <c r="T252" s="112"/>
      <c r="U252" s="112"/>
      <c r="V252" s="112"/>
      <c r="W252" s="112"/>
      <c r="X252" s="112"/>
      <c r="Y252" s="112"/>
      <c r="Z252" s="112"/>
      <c r="AA252" s="112"/>
      <c r="AB252" s="112"/>
      <c r="AC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D252" s="117"/>
      <c r="BE252" s="117"/>
      <c r="BF252" s="117"/>
      <c r="BM252" s="117"/>
    </row>
    <row r="253" spans="11:65" x14ac:dyDescent="0.3">
      <c r="K253" s="112"/>
      <c r="L253" s="112"/>
      <c r="M253" s="112"/>
      <c r="N253" s="112"/>
      <c r="O253" s="112"/>
      <c r="P253" s="112"/>
      <c r="Q253" s="112"/>
      <c r="R253" s="112"/>
      <c r="S253" s="112"/>
      <c r="T253" s="112"/>
      <c r="U253" s="112"/>
      <c r="V253" s="112"/>
      <c r="W253" s="112"/>
      <c r="X253" s="112"/>
      <c r="Y253" s="112"/>
      <c r="Z253" s="112"/>
      <c r="AA253" s="112"/>
      <c r="AB253" s="112"/>
      <c r="AC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D253" s="117"/>
      <c r="BE253" s="117"/>
      <c r="BF253" s="117"/>
      <c r="BM253" s="117"/>
    </row>
    <row r="254" spans="11:65" x14ac:dyDescent="0.3">
      <c r="K254" s="112"/>
      <c r="L254" s="112"/>
      <c r="M254" s="112"/>
      <c r="N254" s="112"/>
      <c r="O254" s="112"/>
      <c r="P254" s="112"/>
      <c r="Q254" s="112"/>
      <c r="R254" s="112"/>
      <c r="S254" s="112"/>
      <c r="T254" s="112"/>
      <c r="U254" s="112"/>
      <c r="V254" s="112"/>
      <c r="W254" s="112"/>
      <c r="X254" s="112"/>
      <c r="Y254" s="112"/>
      <c r="Z254" s="112"/>
      <c r="AA254" s="112"/>
      <c r="AB254" s="112"/>
      <c r="AC254" s="112"/>
      <c r="AE254" s="112"/>
      <c r="AF254" s="112"/>
      <c r="AG254" s="112"/>
      <c r="AH254" s="112"/>
      <c r="AI254" s="112"/>
      <c r="AJ254" s="112"/>
      <c r="AK254" s="112"/>
      <c r="AL254" s="112"/>
      <c r="AM254" s="112"/>
      <c r="AN254" s="112"/>
      <c r="AO254" s="112"/>
      <c r="AP254" s="112"/>
      <c r="AQ254" s="112"/>
      <c r="AR254" s="112"/>
      <c r="AS254" s="112"/>
      <c r="AT254" s="112"/>
      <c r="AU254" s="112"/>
      <c r="AV254" s="112"/>
      <c r="AW254" s="112"/>
      <c r="AX254" s="112"/>
      <c r="AY254" s="112"/>
      <c r="AZ254" s="112"/>
      <c r="BA254" s="112"/>
      <c r="BD254" s="117"/>
      <c r="BE254" s="117"/>
      <c r="BF254" s="117"/>
      <c r="BM254" s="117"/>
    </row>
    <row r="255" spans="11:65" x14ac:dyDescent="0.3">
      <c r="K255" s="112"/>
      <c r="L255" s="112"/>
      <c r="M255" s="112"/>
      <c r="N255" s="112"/>
      <c r="O255" s="112"/>
      <c r="P255" s="112"/>
      <c r="Q255" s="112"/>
      <c r="R255" s="112"/>
      <c r="S255" s="112"/>
      <c r="T255" s="112"/>
      <c r="U255" s="112"/>
      <c r="V255" s="112"/>
      <c r="W255" s="112"/>
      <c r="X255" s="112"/>
      <c r="Y255" s="112"/>
      <c r="Z255" s="112"/>
      <c r="AA255" s="112"/>
      <c r="AB255" s="112"/>
      <c r="AC255" s="112"/>
      <c r="AE255" s="112"/>
      <c r="AF255" s="112"/>
      <c r="AG255" s="112"/>
      <c r="AH255" s="112"/>
      <c r="AI255" s="112"/>
      <c r="AJ255" s="112"/>
      <c r="AK255" s="112"/>
      <c r="AL255" s="112"/>
      <c r="AM255" s="112"/>
      <c r="AN255" s="112"/>
      <c r="AO255" s="112"/>
      <c r="AP255" s="112"/>
      <c r="AQ255" s="112"/>
      <c r="AR255" s="112"/>
      <c r="AS255" s="112"/>
      <c r="AT255" s="112"/>
      <c r="AU255" s="112"/>
      <c r="AV255" s="112"/>
      <c r="AW255" s="112"/>
      <c r="AX255" s="112"/>
      <c r="AY255" s="112"/>
      <c r="AZ255" s="112"/>
      <c r="BA255" s="112"/>
      <c r="BD255" s="117"/>
      <c r="BE255" s="117"/>
      <c r="BF255" s="117"/>
      <c r="BM255" s="117"/>
    </row>
    <row r="256" spans="11:65" x14ac:dyDescent="0.3">
      <c r="K256" s="112"/>
      <c r="L256" s="112"/>
      <c r="M256" s="112"/>
      <c r="N256" s="112"/>
      <c r="O256" s="112"/>
      <c r="P256" s="112"/>
      <c r="Q256" s="112"/>
      <c r="R256" s="112"/>
      <c r="S256" s="112"/>
      <c r="T256" s="112"/>
      <c r="U256" s="112"/>
      <c r="V256" s="112"/>
      <c r="W256" s="112"/>
      <c r="X256" s="112"/>
      <c r="Y256" s="112"/>
      <c r="Z256" s="112"/>
      <c r="AA256" s="112"/>
      <c r="AB256" s="112"/>
      <c r="AC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D256" s="117"/>
      <c r="BE256" s="117"/>
      <c r="BF256" s="117"/>
      <c r="BM256" s="117"/>
    </row>
    <row r="257" spans="11:65" x14ac:dyDescent="0.3">
      <c r="K257" s="112"/>
      <c r="L257" s="112"/>
      <c r="M257" s="112"/>
      <c r="N257" s="112"/>
      <c r="O257" s="112"/>
      <c r="P257" s="112"/>
      <c r="Q257" s="112"/>
      <c r="R257" s="112"/>
      <c r="S257" s="112"/>
      <c r="T257" s="112"/>
      <c r="U257" s="112"/>
      <c r="V257" s="112"/>
      <c r="W257" s="112"/>
      <c r="X257" s="112"/>
      <c r="Y257" s="112"/>
      <c r="Z257" s="112"/>
      <c r="AA257" s="112"/>
      <c r="AB257" s="112"/>
      <c r="AC257" s="112"/>
      <c r="AE257" s="112"/>
      <c r="AF257" s="112"/>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D257" s="117"/>
      <c r="BE257" s="117"/>
      <c r="BF257" s="117"/>
      <c r="BM257" s="117"/>
    </row>
    <row r="258" spans="11:65" x14ac:dyDescent="0.3">
      <c r="K258" s="112"/>
      <c r="L258" s="112"/>
      <c r="M258" s="112"/>
      <c r="N258" s="112"/>
      <c r="O258" s="112"/>
      <c r="P258" s="112"/>
      <c r="Q258" s="112"/>
      <c r="R258" s="112"/>
      <c r="S258" s="112"/>
      <c r="T258" s="112"/>
      <c r="U258" s="112"/>
      <c r="V258" s="112"/>
      <c r="W258" s="112"/>
      <c r="X258" s="112"/>
      <c r="Y258" s="112"/>
      <c r="Z258" s="112"/>
      <c r="AA258" s="112"/>
      <c r="AB258" s="112"/>
      <c r="AC258" s="112"/>
      <c r="AE258" s="112"/>
      <c r="AF258" s="112"/>
      <c r="AG258" s="112"/>
      <c r="AH258" s="112"/>
      <c r="AI258" s="112"/>
      <c r="AJ258" s="112"/>
      <c r="AK258" s="112"/>
      <c r="AL258" s="112"/>
      <c r="AM258" s="112"/>
      <c r="AN258" s="112"/>
      <c r="AO258" s="112"/>
      <c r="AP258" s="112"/>
      <c r="AQ258" s="112"/>
      <c r="AR258" s="112"/>
      <c r="AS258" s="112"/>
      <c r="AT258" s="112"/>
      <c r="AU258" s="112"/>
      <c r="AV258" s="112"/>
      <c r="AW258" s="112"/>
      <c r="AX258" s="112"/>
      <c r="AY258" s="112"/>
      <c r="AZ258" s="112"/>
      <c r="BA258" s="112"/>
      <c r="BD258" s="117"/>
      <c r="BE258" s="117"/>
      <c r="BF258" s="117"/>
      <c r="BM258" s="117"/>
    </row>
    <row r="259" spans="11:65" x14ac:dyDescent="0.3">
      <c r="K259" s="112"/>
      <c r="L259" s="112"/>
      <c r="M259" s="112"/>
      <c r="N259" s="112"/>
      <c r="O259" s="112"/>
      <c r="P259" s="112"/>
      <c r="Q259" s="112"/>
      <c r="R259" s="112"/>
      <c r="S259" s="112"/>
      <c r="T259" s="112"/>
      <c r="U259" s="112"/>
      <c r="V259" s="112"/>
      <c r="W259" s="112"/>
      <c r="X259" s="112"/>
      <c r="Y259" s="112"/>
      <c r="Z259" s="112"/>
      <c r="AA259" s="112"/>
      <c r="AB259" s="112"/>
      <c r="AC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c r="BD259" s="117"/>
      <c r="BE259" s="117"/>
      <c r="BF259" s="117"/>
      <c r="BM259" s="117"/>
    </row>
    <row r="260" spans="11:65" x14ac:dyDescent="0.3">
      <c r="K260" s="112"/>
      <c r="L260" s="112"/>
      <c r="M260" s="112"/>
      <c r="N260" s="112"/>
      <c r="O260" s="112"/>
      <c r="P260" s="112"/>
      <c r="Q260" s="112"/>
      <c r="R260" s="112"/>
      <c r="S260" s="112"/>
      <c r="T260" s="112"/>
      <c r="U260" s="112"/>
      <c r="V260" s="112"/>
      <c r="W260" s="112"/>
      <c r="X260" s="112"/>
      <c r="Y260" s="112"/>
      <c r="Z260" s="112"/>
      <c r="AA260" s="112"/>
      <c r="AB260" s="112"/>
      <c r="AC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D260" s="117"/>
      <c r="BE260" s="117"/>
      <c r="BF260" s="117"/>
      <c r="BM260" s="117"/>
    </row>
    <row r="261" spans="11:65" x14ac:dyDescent="0.3">
      <c r="K261" s="112"/>
      <c r="L261" s="112"/>
      <c r="M261" s="112"/>
      <c r="N261" s="112"/>
      <c r="O261" s="112"/>
      <c r="P261" s="112"/>
      <c r="Q261" s="112"/>
      <c r="R261" s="112"/>
      <c r="S261" s="112"/>
      <c r="T261" s="112"/>
      <c r="U261" s="112"/>
      <c r="V261" s="112"/>
      <c r="W261" s="112"/>
      <c r="X261" s="112"/>
      <c r="Y261" s="112"/>
      <c r="Z261" s="112"/>
      <c r="AA261" s="112"/>
      <c r="AB261" s="112"/>
      <c r="AC261" s="112"/>
      <c r="AE261" s="112"/>
      <c r="AF261" s="112"/>
      <c r="AG261" s="112"/>
      <c r="AH261" s="112"/>
      <c r="AI261" s="112"/>
      <c r="AJ261" s="112"/>
      <c r="AK261" s="112"/>
      <c r="AL261" s="112"/>
      <c r="AM261" s="112"/>
      <c r="AN261" s="112"/>
      <c r="AO261" s="112"/>
      <c r="AP261" s="112"/>
      <c r="AQ261" s="112"/>
      <c r="AR261" s="112"/>
      <c r="AS261" s="112"/>
      <c r="AT261" s="112"/>
      <c r="AU261" s="112"/>
      <c r="AV261" s="112"/>
      <c r="AW261" s="112"/>
      <c r="AX261" s="112"/>
      <c r="AY261" s="112"/>
      <c r="AZ261" s="112"/>
      <c r="BA261" s="112"/>
      <c r="BD261" s="117"/>
      <c r="BE261" s="117"/>
      <c r="BF261" s="117"/>
      <c r="BM261" s="117"/>
    </row>
    <row r="262" spans="11:65" x14ac:dyDescent="0.3">
      <c r="K262" s="112"/>
      <c r="L262" s="112"/>
      <c r="M262" s="112"/>
      <c r="N262" s="112"/>
      <c r="O262" s="112"/>
      <c r="P262" s="112"/>
      <c r="Q262" s="112"/>
      <c r="R262" s="112"/>
      <c r="S262" s="112"/>
      <c r="T262" s="112"/>
      <c r="U262" s="112"/>
      <c r="V262" s="112"/>
      <c r="W262" s="112"/>
      <c r="X262" s="112"/>
      <c r="Y262" s="112"/>
      <c r="Z262" s="112"/>
      <c r="AA262" s="112"/>
      <c r="AB262" s="112"/>
      <c r="AC262" s="112"/>
      <c r="AE262" s="112"/>
      <c r="AF262" s="112"/>
      <c r="AG262" s="112"/>
      <c r="AH262" s="112"/>
      <c r="AI262" s="112"/>
      <c r="AJ262" s="112"/>
      <c r="AK262" s="112"/>
      <c r="AL262" s="112"/>
      <c r="AM262" s="112"/>
      <c r="AN262" s="112"/>
      <c r="AO262" s="112"/>
      <c r="AP262" s="112"/>
      <c r="AQ262" s="112"/>
      <c r="AR262" s="112"/>
      <c r="AS262" s="112"/>
      <c r="AT262" s="112"/>
      <c r="AU262" s="112"/>
      <c r="AV262" s="112"/>
      <c r="AW262" s="112"/>
      <c r="AX262" s="112"/>
      <c r="AY262" s="112"/>
      <c r="AZ262" s="112"/>
      <c r="BA262" s="112"/>
      <c r="BD262" s="117"/>
      <c r="BE262" s="117"/>
      <c r="BF262" s="117"/>
      <c r="BM262" s="117"/>
    </row>
    <row r="263" spans="11:65" x14ac:dyDescent="0.3">
      <c r="K263" s="112"/>
      <c r="L263" s="112"/>
      <c r="M263" s="112"/>
      <c r="N263" s="112"/>
      <c r="O263" s="112"/>
      <c r="P263" s="112"/>
      <c r="Q263" s="112"/>
      <c r="R263" s="112"/>
      <c r="S263" s="112"/>
      <c r="T263" s="112"/>
      <c r="U263" s="112"/>
      <c r="V263" s="112"/>
      <c r="W263" s="112"/>
      <c r="X263" s="112"/>
      <c r="Y263" s="112"/>
      <c r="Z263" s="112"/>
      <c r="AA263" s="112"/>
      <c r="AB263" s="112"/>
      <c r="AC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D263" s="117"/>
      <c r="BE263" s="117"/>
      <c r="BF263" s="117"/>
      <c r="BM263" s="117"/>
    </row>
    <row r="264" spans="11:65" x14ac:dyDescent="0.3">
      <c r="K264" s="112"/>
      <c r="L264" s="112"/>
      <c r="M264" s="112"/>
      <c r="N264" s="112"/>
      <c r="O264" s="112"/>
      <c r="P264" s="112"/>
      <c r="Q264" s="112"/>
      <c r="R264" s="112"/>
      <c r="S264" s="112"/>
      <c r="T264" s="112"/>
      <c r="U264" s="112"/>
      <c r="V264" s="112"/>
      <c r="W264" s="112"/>
      <c r="X264" s="112"/>
      <c r="Y264" s="112"/>
      <c r="Z264" s="112"/>
      <c r="AA264" s="112"/>
      <c r="AB264" s="112"/>
      <c r="AC264" s="112"/>
      <c r="AE264" s="112"/>
      <c r="AF264" s="112"/>
      <c r="AG264" s="112"/>
      <c r="AH264" s="112"/>
      <c r="AI264" s="112"/>
      <c r="AJ264" s="112"/>
      <c r="AK264" s="112"/>
      <c r="AL264" s="112"/>
      <c r="AM264" s="112"/>
      <c r="AN264" s="112"/>
      <c r="AO264" s="112"/>
      <c r="AP264" s="112"/>
      <c r="AQ264" s="112"/>
      <c r="AR264" s="112"/>
      <c r="AS264" s="112"/>
      <c r="AT264" s="112"/>
      <c r="AU264" s="112"/>
      <c r="AV264" s="112"/>
      <c r="AW264" s="112"/>
      <c r="AX264" s="112"/>
      <c r="AY264" s="112"/>
      <c r="AZ264" s="112"/>
      <c r="BA264" s="112"/>
      <c r="BD264" s="117"/>
      <c r="BE264" s="117"/>
      <c r="BF264" s="117"/>
      <c r="BM264" s="117"/>
    </row>
    <row r="265" spans="11:65" x14ac:dyDescent="0.3">
      <c r="K265" s="112"/>
      <c r="L265" s="112"/>
      <c r="M265" s="112"/>
      <c r="N265" s="112"/>
      <c r="O265" s="112"/>
      <c r="P265" s="112"/>
      <c r="Q265" s="112"/>
      <c r="R265" s="112"/>
      <c r="S265" s="112"/>
      <c r="T265" s="112"/>
      <c r="U265" s="112"/>
      <c r="V265" s="112"/>
      <c r="W265" s="112"/>
      <c r="X265" s="112"/>
      <c r="Y265" s="112"/>
      <c r="Z265" s="112"/>
      <c r="AA265" s="112"/>
      <c r="AB265" s="112"/>
      <c r="AC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D265" s="117"/>
      <c r="BE265" s="117"/>
      <c r="BF265" s="117"/>
      <c r="BM265" s="117"/>
    </row>
    <row r="266" spans="11:65" x14ac:dyDescent="0.3">
      <c r="K266" s="112"/>
      <c r="L266" s="112"/>
      <c r="M266" s="112"/>
      <c r="N266" s="112"/>
      <c r="O266" s="112"/>
      <c r="P266" s="112"/>
      <c r="Q266" s="112"/>
      <c r="R266" s="112"/>
      <c r="S266" s="112"/>
      <c r="T266" s="112"/>
      <c r="U266" s="112"/>
      <c r="V266" s="112"/>
      <c r="W266" s="112"/>
      <c r="X266" s="112"/>
      <c r="Y266" s="112"/>
      <c r="Z266" s="112"/>
      <c r="AA266" s="112"/>
      <c r="AB266" s="112"/>
      <c r="AC266" s="112"/>
      <c r="AE266" s="112"/>
      <c r="AF266" s="112"/>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c r="BD266" s="117"/>
      <c r="BE266" s="117"/>
      <c r="BF266" s="117"/>
      <c r="BM266" s="117"/>
    </row>
    <row r="267" spans="11:65" x14ac:dyDescent="0.3">
      <c r="K267" s="112"/>
      <c r="L267" s="112"/>
      <c r="M267" s="112"/>
      <c r="N267" s="112"/>
      <c r="O267" s="112"/>
      <c r="P267" s="112"/>
      <c r="Q267" s="112"/>
      <c r="R267" s="112"/>
      <c r="S267" s="112"/>
      <c r="T267" s="112"/>
      <c r="U267" s="112"/>
      <c r="V267" s="112"/>
      <c r="W267" s="112"/>
      <c r="X267" s="112"/>
      <c r="Y267" s="112"/>
      <c r="Z267" s="112"/>
      <c r="AA267" s="112"/>
      <c r="AB267" s="112"/>
      <c r="AC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c r="BD267" s="117"/>
      <c r="BE267" s="117"/>
      <c r="BF267" s="117"/>
      <c r="BM267" s="117"/>
    </row>
    <row r="268" spans="11:65" x14ac:dyDescent="0.3">
      <c r="K268" s="112"/>
      <c r="L268" s="112"/>
      <c r="M268" s="112"/>
      <c r="N268" s="112"/>
      <c r="O268" s="112"/>
      <c r="P268" s="112"/>
      <c r="Q268" s="112"/>
      <c r="R268" s="112"/>
      <c r="S268" s="112"/>
      <c r="T268" s="112"/>
      <c r="U268" s="112"/>
      <c r="V268" s="112"/>
      <c r="W268" s="112"/>
      <c r="X268" s="112"/>
      <c r="Y268" s="112"/>
      <c r="Z268" s="112"/>
      <c r="AA268" s="112"/>
      <c r="AB268" s="112"/>
      <c r="AC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c r="BD268" s="117"/>
      <c r="BE268" s="117"/>
      <c r="BF268" s="117"/>
      <c r="BM268" s="117"/>
    </row>
    <row r="269" spans="11:65" x14ac:dyDescent="0.3">
      <c r="K269" s="112"/>
      <c r="L269" s="112"/>
      <c r="M269" s="112"/>
      <c r="N269" s="112"/>
      <c r="O269" s="112"/>
      <c r="P269" s="112"/>
      <c r="Q269" s="112"/>
      <c r="R269" s="112"/>
      <c r="S269" s="112"/>
      <c r="T269" s="112"/>
      <c r="U269" s="112"/>
      <c r="V269" s="112"/>
      <c r="W269" s="112"/>
      <c r="X269" s="112"/>
      <c r="Y269" s="112"/>
      <c r="Z269" s="112"/>
      <c r="AA269" s="112"/>
      <c r="AB269" s="112"/>
      <c r="AC269" s="112"/>
      <c r="AE269" s="112"/>
      <c r="AF269" s="112"/>
      <c r="AG269" s="112"/>
      <c r="AH269" s="112"/>
      <c r="AI269" s="112"/>
      <c r="AJ269" s="112"/>
      <c r="AK269" s="112"/>
      <c r="AL269" s="112"/>
      <c r="AM269" s="112"/>
      <c r="AN269" s="112"/>
      <c r="AO269" s="112"/>
      <c r="AP269" s="112"/>
      <c r="AQ269" s="112"/>
      <c r="AR269" s="112"/>
      <c r="AS269" s="112"/>
      <c r="AT269" s="112"/>
      <c r="AU269" s="112"/>
      <c r="AV269" s="112"/>
      <c r="AW269" s="112"/>
      <c r="AX269" s="112"/>
      <c r="AY269" s="112"/>
      <c r="AZ269" s="112"/>
      <c r="BA269" s="112"/>
      <c r="BD269" s="117"/>
      <c r="BE269" s="117"/>
      <c r="BF269" s="117"/>
      <c r="BM269" s="117"/>
    </row>
    <row r="270" spans="11:65" x14ac:dyDescent="0.3">
      <c r="K270" s="112"/>
      <c r="L270" s="112"/>
      <c r="M270" s="112"/>
      <c r="N270" s="112"/>
      <c r="O270" s="112"/>
      <c r="P270" s="112"/>
      <c r="Q270" s="112"/>
      <c r="R270" s="112"/>
      <c r="S270" s="112"/>
      <c r="T270" s="112"/>
      <c r="U270" s="112"/>
      <c r="V270" s="112"/>
      <c r="W270" s="112"/>
      <c r="X270" s="112"/>
      <c r="Y270" s="112"/>
      <c r="Z270" s="112"/>
      <c r="AA270" s="112"/>
      <c r="AB270" s="112"/>
      <c r="AC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c r="BD270" s="117"/>
      <c r="BE270" s="117"/>
      <c r="BF270" s="117"/>
      <c r="BM270" s="117"/>
    </row>
    <row r="271" spans="11:65" x14ac:dyDescent="0.3">
      <c r="K271" s="112"/>
      <c r="L271" s="112"/>
      <c r="M271" s="112"/>
      <c r="N271" s="112"/>
      <c r="O271" s="112"/>
      <c r="P271" s="112"/>
      <c r="Q271" s="112"/>
      <c r="R271" s="112"/>
      <c r="S271" s="112"/>
      <c r="T271" s="112"/>
      <c r="U271" s="112"/>
      <c r="V271" s="112"/>
      <c r="W271" s="112"/>
      <c r="X271" s="112"/>
      <c r="Y271" s="112"/>
      <c r="Z271" s="112"/>
      <c r="AA271" s="112"/>
      <c r="AB271" s="112"/>
      <c r="AC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c r="BD271" s="117"/>
      <c r="BE271" s="117"/>
      <c r="BF271" s="117"/>
      <c r="BM271" s="117"/>
    </row>
    <row r="272" spans="11:65" x14ac:dyDescent="0.3">
      <c r="K272" s="112"/>
      <c r="L272" s="112"/>
      <c r="M272" s="112"/>
      <c r="N272" s="112"/>
      <c r="O272" s="112"/>
      <c r="P272" s="112"/>
      <c r="Q272" s="112"/>
      <c r="R272" s="112"/>
      <c r="S272" s="112"/>
      <c r="T272" s="112"/>
      <c r="U272" s="112"/>
      <c r="V272" s="112"/>
      <c r="W272" s="112"/>
      <c r="X272" s="112"/>
      <c r="Y272" s="112"/>
      <c r="Z272" s="112"/>
      <c r="AA272" s="112"/>
      <c r="AB272" s="112"/>
      <c r="AC272" s="112"/>
      <c r="AE272" s="112"/>
      <c r="AF272" s="112"/>
      <c r="AG272" s="112"/>
      <c r="AH272" s="112"/>
      <c r="AI272" s="112"/>
      <c r="AJ272" s="112"/>
      <c r="AK272" s="112"/>
      <c r="AL272" s="112"/>
      <c r="AM272" s="112"/>
      <c r="AN272" s="112"/>
      <c r="AO272" s="112"/>
      <c r="AP272" s="112"/>
      <c r="AQ272" s="112"/>
      <c r="AR272" s="112"/>
      <c r="AS272" s="112"/>
      <c r="AT272" s="112"/>
      <c r="AU272" s="112"/>
      <c r="AV272" s="112"/>
      <c r="AW272" s="112"/>
      <c r="AX272" s="112"/>
      <c r="AY272" s="112"/>
      <c r="AZ272" s="112"/>
      <c r="BA272" s="112"/>
      <c r="BD272" s="117"/>
      <c r="BE272" s="117"/>
      <c r="BF272" s="117"/>
      <c r="BM272" s="117"/>
    </row>
    <row r="273" spans="11:65" x14ac:dyDescent="0.3">
      <c r="K273" s="112"/>
      <c r="L273" s="112"/>
      <c r="M273" s="112"/>
      <c r="N273" s="112"/>
      <c r="O273" s="112"/>
      <c r="P273" s="112"/>
      <c r="Q273" s="112"/>
      <c r="R273" s="112"/>
      <c r="S273" s="112"/>
      <c r="T273" s="112"/>
      <c r="U273" s="112"/>
      <c r="V273" s="112"/>
      <c r="W273" s="112"/>
      <c r="X273" s="112"/>
      <c r="Y273" s="112"/>
      <c r="Z273" s="112"/>
      <c r="AA273" s="112"/>
      <c r="AB273" s="112"/>
      <c r="AC273" s="112"/>
      <c r="AE273" s="112"/>
      <c r="AF273" s="112"/>
      <c r="AG273" s="112"/>
      <c r="AH273" s="112"/>
      <c r="AI273" s="112"/>
      <c r="AJ273" s="112"/>
      <c r="AK273" s="112"/>
      <c r="AL273" s="112"/>
      <c r="AM273" s="112"/>
      <c r="AN273" s="112"/>
      <c r="AO273" s="112"/>
      <c r="AP273" s="112"/>
      <c r="AQ273" s="112"/>
      <c r="AR273" s="112"/>
      <c r="AS273" s="112"/>
      <c r="AT273" s="112"/>
      <c r="AU273" s="112"/>
      <c r="AV273" s="112"/>
      <c r="AW273" s="112"/>
      <c r="AX273" s="112"/>
      <c r="AY273" s="112"/>
      <c r="AZ273" s="112"/>
      <c r="BA273" s="112"/>
      <c r="BD273" s="117"/>
      <c r="BE273" s="117"/>
      <c r="BF273" s="117"/>
      <c r="BM273" s="117"/>
    </row>
    <row r="274" spans="11:65" x14ac:dyDescent="0.3">
      <c r="K274" s="112"/>
      <c r="L274" s="112"/>
      <c r="M274" s="112"/>
      <c r="N274" s="112"/>
      <c r="O274" s="112"/>
      <c r="P274" s="112"/>
      <c r="Q274" s="112"/>
      <c r="R274" s="112"/>
      <c r="S274" s="112"/>
      <c r="T274" s="112"/>
      <c r="U274" s="112"/>
      <c r="V274" s="112"/>
      <c r="W274" s="112"/>
      <c r="X274" s="112"/>
      <c r="Y274" s="112"/>
      <c r="Z274" s="112"/>
      <c r="AA274" s="112"/>
      <c r="AB274" s="112"/>
      <c r="AC274" s="112"/>
      <c r="AE274" s="112"/>
      <c r="AF274" s="112"/>
      <c r="AG274" s="112"/>
      <c r="AH274" s="112"/>
      <c r="AI274" s="112"/>
      <c r="AJ274" s="112"/>
      <c r="AK274" s="112"/>
      <c r="AL274" s="112"/>
      <c r="AM274" s="112"/>
      <c r="AN274" s="112"/>
      <c r="AO274" s="112"/>
      <c r="AP274" s="112"/>
      <c r="AQ274" s="112"/>
      <c r="AR274" s="112"/>
      <c r="AS274" s="112"/>
      <c r="AT274" s="112"/>
      <c r="AU274" s="112"/>
      <c r="AV274" s="112"/>
      <c r="AW274" s="112"/>
      <c r="AX274" s="112"/>
      <c r="AY274" s="112"/>
      <c r="AZ274" s="112"/>
      <c r="BA274" s="112"/>
      <c r="BD274" s="117"/>
      <c r="BE274" s="117"/>
      <c r="BF274" s="117"/>
      <c r="BM274" s="117"/>
    </row>
    <row r="275" spans="11:65" x14ac:dyDescent="0.3">
      <c r="K275" s="112"/>
      <c r="L275" s="112"/>
      <c r="M275" s="112"/>
      <c r="N275" s="112"/>
      <c r="O275" s="112"/>
      <c r="P275" s="112"/>
      <c r="Q275" s="112"/>
      <c r="R275" s="112"/>
      <c r="S275" s="112"/>
      <c r="T275" s="112"/>
      <c r="U275" s="112"/>
      <c r="V275" s="112"/>
      <c r="W275" s="112"/>
      <c r="X275" s="112"/>
      <c r="Y275" s="112"/>
      <c r="Z275" s="112"/>
      <c r="AA275" s="112"/>
      <c r="AB275" s="112"/>
      <c r="AC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c r="BD275" s="117"/>
      <c r="BE275" s="117"/>
      <c r="BF275" s="117"/>
      <c r="BM275" s="117"/>
    </row>
    <row r="276" spans="11:65" x14ac:dyDescent="0.3">
      <c r="K276" s="112"/>
      <c r="L276" s="112"/>
      <c r="M276" s="112"/>
      <c r="N276" s="112"/>
      <c r="O276" s="112"/>
      <c r="P276" s="112"/>
      <c r="Q276" s="112"/>
      <c r="R276" s="112"/>
      <c r="S276" s="112"/>
      <c r="T276" s="112"/>
      <c r="U276" s="112"/>
      <c r="V276" s="112"/>
      <c r="W276" s="112"/>
      <c r="X276" s="112"/>
      <c r="Y276" s="112"/>
      <c r="Z276" s="112"/>
      <c r="AA276" s="112"/>
      <c r="AB276" s="112"/>
      <c r="AC276" s="112"/>
      <c r="AE276" s="112"/>
      <c r="AF276" s="112"/>
      <c r="AG276" s="112"/>
      <c r="AH276" s="112"/>
      <c r="AI276" s="112"/>
      <c r="AJ276" s="112"/>
      <c r="AK276" s="112"/>
      <c r="AL276" s="112"/>
      <c r="AM276" s="112"/>
      <c r="AN276" s="112"/>
      <c r="AO276" s="112"/>
      <c r="AP276" s="112"/>
      <c r="AQ276" s="112"/>
      <c r="AR276" s="112"/>
      <c r="AS276" s="112"/>
      <c r="AT276" s="112"/>
      <c r="AU276" s="112"/>
      <c r="AV276" s="112"/>
      <c r="AW276" s="112"/>
      <c r="AX276" s="112"/>
      <c r="AY276" s="112"/>
      <c r="AZ276" s="112"/>
      <c r="BA276" s="112"/>
      <c r="BD276" s="117"/>
      <c r="BE276" s="117"/>
      <c r="BF276" s="117"/>
      <c r="BM276" s="117"/>
    </row>
    <row r="277" spans="11:65" x14ac:dyDescent="0.3">
      <c r="K277" s="112"/>
      <c r="L277" s="112"/>
      <c r="M277" s="112"/>
      <c r="N277" s="112"/>
      <c r="O277" s="112"/>
      <c r="P277" s="112"/>
      <c r="Q277" s="112"/>
      <c r="R277" s="112"/>
      <c r="S277" s="112"/>
      <c r="T277" s="112"/>
      <c r="U277" s="112"/>
      <c r="V277" s="112"/>
      <c r="W277" s="112"/>
      <c r="X277" s="112"/>
      <c r="Y277" s="112"/>
      <c r="Z277" s="112"/>
      <c r="AA277" s="112"/>
      <c r="AB277" s="112"/>
      <c r="AC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c r="BD277" s="117"/>
      <c r="BE277" s="117"/>
      <c r="BF277" s="117"/>
      <c r="BM277" s="117"/>
    </row>
    <row r="278" spans="11:65" x14ac:dyDescent="0.3">
      <c r="K278" s="112"/>
      <c r="L278" s="112"/>
      <c r="M278" s="112"/>
      <c r="N278" s="112"/>
      <c r="O278" s="112"/>
      <c r="P278" s="112"/>
      <c r="Q278" s="112"/>
      <c r="R278" s="112"/>
      <c r="S278" s="112"/>
      <c r="T278" s="112"/>
      <c r="U278" s="112"/>
      <c r="V278" s="112"/>
      <c r="W278" s="112"/>
      <c r="X278" s="112"/>
      <c r="Y278" s="112"/>
      <c r="Z278" s="112"/>
      <c r="AA278" s="112"/>
      <c r="AB278" s="112"/>
      <c r="AC278" s="112"/>
      <c r="AE278" s="112"/>
      <c r="AF278" s="112"/>
      <c r="AG278" s="112"/>
      <c r="AH278" s="112"/>
      <c r="AI278" s="112"/>
      <c r="AJ278" s="112"/>
      <c r="AK278" s="112"/>
      <c r="AL278" s="112"/>
      <c r="AM278" s="112"/>
      <c r="AN278" s="112"/>
      <c r="AO278" s="112"/>
      <c r="AP278" s="112"/>
      <c r="AQ278" s="112"/>
      <c r="AR278" s="112"/>
      <c r="AS278" s="112"/>
      <c r="AT278" s="112"/>
      <c r="AU278" s="112"/>
      <c r="AV278" s="112"/>
      <c r="AW278" s="112"/>
      <c r="AX278" s="112"/>
      <c r="AY278" s="112"/>
      <c r="AZ278" s="112"/>
      <c r="BA278" s="112"/>
      <c r="BD278" s="117"/>
      <c r="BE278" s="117"/>
      <c r="BF278" s="117"/>
      <c r="BM278" s="117"/>
    </row>
    <row r="279" spans="11:65" x14ac:dyDescent="0.3">
      <c r="K279" s="112"/>
      <c r="L279" s="112"/>
      <c r="M279" s="112"/>
      <c r="N279" s="112"/>
      <c r="O279" s="112"/>
      <c r="P279" s="112"/>
      <c r="Q279" s="112"/>
      <c r="R279" s="112"/>
      <c r="S279" s="112"/>
      <c r="T279" s="112"/>
      <c r="U279" s="112"/>
      <c r="V279" s="112"/>
      <c r="W279" s="112"/>
      <c r="X279" s="112"/>
      <c r="Y279" s="112"/>
      <c r="Z279" s="112"/>
      <c r="AA279" s="112"/>
      <c r="AB279" s="112"/>
      <c r="AC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c r="BD279" s="117"/>
      <c r="BE279" s="117"/>
      <c r="BF279" s="117"/>
      <c r="BM279" s="117"/>
    </row>
    <row r="280" spans="11:65" x14ac:dyDescent="0.3">
      <c r="K280" s="112"/>
      <c r="L280" s="112"/>
      <c r="M280" s="112"/>
      <c r="N280" s="112"/>
      <c r="O280" s="112"/>
      <c r="P280" s="112"/>
      <c r="Q280" s="112"/>
      <c r="R280" s="112"/>
      <c r="S280" s="112"/>
      <c r="T280" s="112"/>
      <c r="U280" s="112"/>
      <c r="V280" s="112"/>
      <c r="W280" s="112"/>
      <c r="X280" s="112"/>
      <c r="Y280" s="112"/>
      <c r="Z280" s="112"/>
      <c r="AA280" s="112"/>
      <c r="AB280" s="112"/>
      <c r="AC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D280" s="117"/>
      <c r="BE280" s="117"/>
      <c r="BF280" s="117"/>
      <c r="BM280" s="117"/>
    </row>
    <row r="281" spans="11:65" x14ac:dyDescent="0.3">
      <c r="K281" s="112"/>
      <c r="L281" s="112"/>
      <c r="M281" s="112"/>
      <c r="N281" s="112"/>
      <c r="O281" s="112"/>
      <c r="P281" s="112"/>
      <c r="Q281" s="112"/>
      <c r="R281" s="112"/>
      <c r="S281" s="112"/>
      <c r="T281" s="112"/>
      <c r="U281" s="112"/>
      <c r="V281" s="112"/>
      <c r="W281" s="112"/>
      <c r="X281" s="112"/>
      <c r="Y281" s="112"/>
      <c r="Z281" s="112"/>
      <c r="AA281" s="112"/>
      <c r="AB281" s="112"/>
      <c r="AC281" s="112"/>
      <c r="AE281" s="112"/>
      <c r="AF281" s="112"/>
      <c r="AG281" s="112"/>
      <c r="AH281" s="112"/>
      <c r="AI281" s="112"/>
      <c r="AJ281" s="112"/>
      <c r="AK281" s="112"/>
      <c r="AL281" s="112"/>
      <c r="AM281" s="112"/>
      <c r="AN281" s="112"/>
      <c r="AO281" s="112"/>
      <c r="AP281" s="112"/>
      <c r="AQ281" s="112"/>
      <c r="AR281" s="112"/>
      <c r="AS281" s="112"/>
      <c r="AT281" s="112"/>
      <c r="AU281" s="112"/>
      <c r="AV281" s="112"/>
      <c r="AW281" s="112"/>
      <c r="AX281" s="112"/>
      <c r="AY281" s="112"/>
      <c r="AZ281" s="112"/>
      <c r="BA281" s="112"/>
      <c r="BD281" s="117"/>
      <c r="BE281" s="117"/>
      <c r="BF281" s="117"/>
      <c r="BM281" s="117"/>
    </row>
    <row r="282" spans="11:65" x14ac:dyDescent="0.3">
      <c r="K282" s="112"/>
      <c r="L282" s="112"/>
      <c r="M282" s="112"/>
      <c r="N282" s="112"/>
      <c r="O282" s="112"/>
      <c r="P282" s="112"/>
      <c r="Q282" s="112"/>
      <c r="R282" s="112"/>
      <c r="S282" s="112"/>
      <c r="T282" s="112"/>
      <c r="U282" s="112"/>
      <c r="V282" s="112"/>
      <c r="W282" s="112"/>
      <c r="X282" s="112"/>
      <c r="Y282" s="112"/>
      <c r="Z282" s="112"/>
      <c r="AA282" s="112"/>
      <c r="AB282" s="112"/>
      <c r="AC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D282" s="117"/>
      <c r="BE282" s="117"/>
      <c r="BF282" s="117"/>
      <c r="BM282" s="117"/>
    </row>
    <row r="283" spans="11:65" x14ac:dyDescent="0.3">
      <c r="K283" s="112"/>
      <c r="L283" s="112"/>
      <c r="M283" s="112"/>
      <c r="N283" s="112"/>
      <c r="O283" s="112"/>
      <c r="P283" s="112"/>
      <c r="Q283" s="112"/>
      <c r="R283" s="112"/>
      <c r="S283" s="112"/>
      <c r="T283" s="112"/>
      <c r="U283" s="112"/>
      <c r="V283" s="112"/>
      <c r="W283" s="112"/>
      <c r="X283" s="112"/>
      <c r="Y283" s="112"/>
      <c r="Z283" s="112"/>
      <c r="AA283" s="112"/>
      <c r="AB283" s="112"/>
      <c r="AC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D283" s="117"/>
      <c r="BE283" s="117"/>
      <c r="BF283" s="117"/>
      <c r="BM283" s="117"/>
    </row>
    <row r="284" spans="11:65" x14ac:dyDescent="0.3">
      <c r="K284" s="112"/>
      <c r="L284" s="112"/>
      <c r="M284" s="112"/>
      <c r="N284" s="112"/>
      <c r="O284" s="112"/>
      <c r="P284" s="112"/>
      <c r="Q284" s="112"/>
      <c r="R284" s="112"/>
      <c r="S284" s="112"/>
      <c r="T284" s="112"/>
      <c r="U284" s="112"/>
      <c r="V284" s="112"/>
      <c r="W284" s="112"/>
      <c r="X284" s="112"/>
      <c r="Y284" s="112"/>
      <c r="Z284" s="112"/>
      <c r="AA284" s="112"/>
      <c r="AB284" s="112"/>
      <c r="AC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c r="BD284" s="117"/>
      <c r="BE284" s="117"/>
      <c r="BF284" s="117"/>
      <c r="BM284" s="117"/>
    </row>
    <row r="285" spans="11:65" x14ac:dyDescent="0.3">
      <c r="K285" s="112"/>
      <c r="L285" s="112"/>
      <c r="M285" s="112"/>
      <c r="N285" s="112"/>
      <c r="O285" s="112"/>
      <c r="P285" s="112"/>
      <c r="Q285" s="112"/>
      <c r="R285" s="112"/>
      <c r="S285" s="112"/>
      <c r="T285" s="112"/>
      <c r="U285" s="112"/>
      <c r="V285" s="112"/>
      <c r="W285" s="112"/>
      <c r="X285" s="112"/>
      <c r="Y285" s="112"/>
      <c r="Z285" s="112"/>
      <c r="AA285" s="112"/>
      <c r="AB285" s="112"/>
      <c r="AC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D285" s="117"/>
      <c r="BE285" s="117"/>
      <c r="BF285" s="117"/>
      <c r="BM285" s="117"/>
    </row>
    <row r="286" spans="11:65" x14ac:dyDescent="0.3">
      <c r="K286" s="112"/>
      <c r="L286" s="112"/>
      <c r="M286" s="112"/>
      <c r="N286" s="112"/>
      <c r="O286" s="112"/>
      <c r="P286" s="112"/>
      <c r="Q286" s="112"/>
      <c r="R286" s="112"/>
      <c r="S286" s="112"/>
      <c r="T286" s="112"/>
      <c r="U286" s="112"/>
      <c r="V286" s="112"/>
      <c r="W286" s="112"/>
      <c r="X286" s="112"/>
      <c r="Y286" s="112"/>
      <c r="Z286" s="112"/>
      <c r="AA286" s="112"/>
      <c r="AB286" s="112"/>
      <c r="AC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D286" s="117"/>
      <c r="BE286" s="117"/>
      <c r="BF286" s="117"/>
      <c r="BM286" s="117"/>
    </row>
    <row r="287" spans="11:65" x14ac:dyDescent="0.3">
      <c r="K287" s="112"/>
      <c r="L287" s="112"/>
      <c r="M287" s="112"/>
      <c r="N287" s="112"/>
      <c r="O287" s="112"/>
      <c r="P287" s="112"/>
      <c r="Q287" s="112"/>
      <c r="R287" s="112"/>
      <c r="S287" s="112"/>
      <c r="T287" s="112"/>
      <c r="U287" s="112"/>
      <c r="V287" s="112"/>
      <c r="W287" s="112"/>
      <c r="X287" s="112"/>
      <c r="Y287" s="112"/>
      <c r="Z287" s="112"/>
      <c r="AA287" s="112"/>
      <c r="AB287" s="112"/>
      <c r="AC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D287" s="117"/>
      <c r="BE287" s="117"/>
      <c r="BF287" s="117"/>
      <c r="BM287" s="117"/>
    </row>
    <row r="288" spans="11:65" x14ac:dyDescent="0.3">
      <c r="K288" s="112"/>
      <c r="L288" s="112"/>
      <c r="M288" s="112"/>
      <c r="N288" s="112"/>
      <c r="O288" s="112"/>
      <c r="P288" s="112"/>
      <c r="Q288" s="112"/>
      <c r="R288" s="112"/>
      <c r="S288" s="112"/>
      <c r="T288" s="112"/>
      <c r="U288" s="112"/>
      <c r="V288" s="112"/>
      <c r="W288" s="112"/>
      <c r="X288" s="112"/>
      <c r="Y288" s="112"/>
      <c r="Z288" s="112"/>
      <c r="AA288" s="112"/>
      <c r="AB288" s="112"/>
      <c r="AC288" s="112"/>
      <c r="AE288" s="112"/>
      <c r="AF288" s="112"/>
      <c r="AG288" s="112"/>
      <c r="AH288" s="112"/>
      <c r="AI288" s="112"/>
      <c r="AJ288" s="112"/>
      <c r="AK288" s="112"/>
      <c r="AL288" s="112"/>
      <c r="AM288" s="112"/>
      <c r="AN288" s="112"/>
      <c r="AO288" s="112"/>
      <c r="AP288" s="112"/>
      <c r="AQ288" s="112"/>
      <c r="AR288" s="112"/>
      <c r="AS288" s="112"/>
      <c r="AT288" s="112"/>
      <c r="AU288" s="112"/>
      <c r="AV288" s="112"/>
      <c r="AW288" s="112"/>
      <c r="AX288" s="112"/>
      <c r="AY288" s="112"/>
      <c r="AZ288" s="112"/>
      <c r="BA288" s="112"/>
      <c r="BD288" s="117"/>
      <c r="BE288" s="117"/>
      <c r="BF288" s="117"/>
      <c r="BM288" s="117"/>
    </row>
    <row r="289" spans="11:65" x14ac:dyDescent="0.3">
      <c r="K289" s="112"/>
      <c r="L289" s="112"/>
      <c r="M289" s="112"/>
      <c r="N289" s="112"/>
      <c r="O289" s="112"/>
      <c r="P289" s="112"/>
      <c r="Q289" s="112"/>
      <c r="R289" s="112"/>
      <c r="S289" s="112"/>
      <c r="T289" s="112"/>
      <c r="U289" s="112"/>
      <c r="V289" s="112"/>
      <c r="W289" s="112"/>
      <c r="X289" s="112"/>
      <c r="Y289" s="112"/>
      <c r="Z289" s="112"/>
      <c r="AA289" s="112"/>
      <c r="AB289" s="112"/>
      <c r="AC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2"/>
      <c r="AY289" s="112"/>
      <c r="AZ289" s="112"/>
      <c r="BA289" s="112"/>
      <c r="BD289" s="117"/>
      <c r="BE289" s="117"/>
      <c r="BF289" s="117"/>
      <c r="BM289" s="117"/>
    </row>
    <row r="290" spans="11:65" x14ac:dyDescent="0.3">
      <c r="K290" s="112"/>
      <c r="L290" s="112"/>
      <c r="M290" s="112"/>
      <c r="N290" s="112"/>
      <c r="O290" s="112"/>
      <c r="P290" s="112"/>
      <c r="Q290" s="112"/>
      <c r="R290" s="112"/>
      <c r="S290" s="112"/>
      <c r="T290" s="112"/>
      <c r="U290" s="112"/>
      <c r="V290" s="112"/>
      <c r="W290" s="112"/>
      <c r="X290" s="112"/>
      <c r="Y290" s="112"/>
      <c r="Z290" s="112"/>
      <c r="AA290" s="112"/>
      <c r="AB290" s="112"/>
      <c r="AC290" s="112"/>
      <c r="AE290" s="112"/>
      <c r="AF290" s="112"/>
      <c r="AG290" s="112"/>
      <c r="AH290" s="112"/>
      <c r="AI290" s="112"/>
      <c r="AJ290" s="112"/>
      <c r="AK290" s="112"/>
      <c r="AL290" s="112"/>
      <c r="AM290" s="112"/>
      <c r="AN290" s="112"/>
      <c r="AO290" s="112"/>
      <c r="AP290" s="112"/>
      <c r="AQ290" s="112"/>
      <c r="AR290" s="112"/>
      <c r="AS290" s="112"/>
      <c r="AT290" s="112"/>
      <c r="AU290" s="112"/>
      <c r="AV290" s="112"/>
      <c r="AW290" s="112"/>
      <c r="AX290" s="112"/>
      <c r="AY290" s="112"/>
      <c r="AZ290" s="112"/>
      <c r="BA290" s="112"/>
      <c r="BD290" s="117"/>
      <c r="BE290" s="117"/>
      <c r="BF290" s="117"/>
      <c r="BM290" s="117"/>
    </row>
  </sheetData>
  <sheetProtection algorithmName="SHA-512" hashValue="r6FMRt3X4vq0CvuhoW433Ntgz/zT3+u91OVem9l8kNJKU2HCy4TOByKjIni37dmBYlZG28XIrSeSVMktDAUFQw==" saltValue="NOJXLScjyu955XAKR4x9LQ==" spinCount="100000" sheet="1" objects="1" scenarios="1" selectLockedCells="1" sort="0" autoFilter="0"/>
  <customSheetViews>
    <customSheetView guid="{90818CD5-1CF2-4954-93E7-840C994A2AD1}" scale="85" hiddenColumns="1" state="hidden">
      <pane xSplit="6" ySplit="6" topLeftCell="G7" activePane="bottomRight" state="frozen"/>
      <selection pane="bottomRight" activeCell="AU4" sqref="AU4"/>
      <pageMargins left="0.511811024" right="0.511811024" top="0.78740157499999996" bottom="0.78740157499999996" header="0.31496062000000002" footer="0.31496062000000002"/>
      <pageSetup paperSize="9" orientation="portrait" r:id="rId1"/>
    </customSheetView>
    <customSheetView guid="{D19304DF-64F7-4161-9FBE-C2B2A4C02684}" scale="85" hiddenColumns="1" state="hidden">
      <pane xSplit="6" ySplit="6" topLeftCell="G7" activePane="bottomRight" state="frozen"/>
      <selection pane="bottomRight" activeCell="AU4" sqref="AU4"/>
      <pageMargins left="0.511811024" right="0.511811024" top="0.78740157499999996" bottom="0.78740157499999996" header="0.31496062000000002" footer="0.31496062000000002"/>
      <pageSetup paperSize="9" orientation="portrait" r:id="rId2"/>
    </customSheetView>
    <customSheetView guid="{1098C4A5-C1ED-4CD4-8181-1AF30B0D1BBB}" scale="85" hiddenColumns="1" state="hidden">
      <pane xSplit="5.4554455445544559" ySplit="6" topLeftCell="G7" activePane="bottomRight" state="frozen"/>
      <selection pane="bottomRight" activeCell="AU4" sqref="AU4"/>
      <pageMargins left="0.511811024" right="0.511811024" top="0.78740157499999996" bottom="0.78740157499999996" header="0.31496062000000002" footer="0.31496062000000002"/>
      <pageSetup paperSize="9" orientation="portrait" r:id="rId3"/>
    </customSheetView>
    <customSheetView guid="{2F657D64-8090-44CA-B47E-8240DC328EA8}" scale="85" hiddenColumns="1" state="hidden">
      <pane xSplit="6" ySplit="6" topLeftCell="G7" activePane="bottomRight" state="frozen"/>
      <selection pane="bottomRight" activeCell="AU4" sqref="AU4"/>
      <pageMargins left="0.511811024" right="0.511811024" top="0.78740157499999996" bottom="0.78740157499999996" header="0.31496062000000002" footer="0.31496062000000002"/>
      <pageSetup paperSize="9" orientation="portrait" r:id="rId4"/>
    </customSheetView>
  </customSheetViews>
  <mergeCells count="9">
    <mergeCell ref="BD7:BD8"/>
    <mergeCell ref="C1:AW2"/>
    <mergeCell ref="V4:X4"/>
    <mergeCell ref="Z4:AB4"/>
    <mergeCell ref="AD4:AF4"/>
    <mergeCell ref="BC7:BC8"/>
    <mergeCell ref="AH4:AL4"/>
    <mergeCell ref="AM4:AQ4"/>
    <mergeCell ref="AZ3:BB3"/>
  </mergeCells>
  <conditionalFormatting sqref="BS111:BT112 BS107 BS113:BS118 A7:F160 J7:K160">
    <cfRule type="cellIs" dxfId="37" priority="2" operator="equal">
      <formula>0</formula>
    </cfRule>
  </conditionalFormatting>
  <conditionalFormatting sqref="G7:I160">
    <cfRule type="cellIs" dxfId="36" priority="1" operator="equal">
      <formula>0</formula>
    </cfRule>
  </conditionalFormatting>
  <hyperlinks>
    <hyperlink ref="B1" location="Índice!A1" display="Índice!A1" xr:uid="{00000000-0004-0000-0B00-000000000000}"/>
  </hyperlinks>
  <pageMargins left="0.511811024" right="0.511811024" top="0.78740157499999996" bottom="0.78740157499999996" header="0.31496062000000002" footer="0.31496062000000002"/>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4"/>
  <dimension ref="A1:L314"/>
  <sheetViews>
    <sheetView showGridLines="0" view="pageBreakPreview" zoomScale="85" zoomScaleSheetLayoutView="85" workbookViewId="0">
      <pane ySplit="13" topLeftCell="A26"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108" bestFit="1" customWidth="1"/>
    <col min="3" max="3" width="24.44140625" style="108" bestFit="1" customWidth="1"/>
    <col min="4" max="4" width="7" style="108" bestFit="1" customWidth="1"/>
    <col min="5" max="5" width="5.5546875" style="93" bestFit="1" customWidth="1"/>
    <col min="6" max="6" width="6" style="93" bestFit="1" customWidth="1"/>
    <col min="7" max="8" width="0.6640625" style="93" hidden="1" customWidth="1"/>
    <col min="9" max="9" width="0.6640625" style="93" customWidth="1"/>
    <col min="10" max="13" width="9" style="93" customWidth="1"/>
    <col min="14" max="16384" width="9.109375" style="93"/>
  </cols>
  <sheetData>
    <row r="1" spans="1:12" ht="15" customHeight="1" x14ac:dyDescent="0.3">
      <c r="A1" s="120"/>
      <c r="B1" s="133"/>
      <c r="C1" s="919" t="s">
        <v>1</v>
      </c>
      <c r="D1" s="919"/>
      <c r="E1" s="919"/>
      <c r="F1" s="919"/>
      <c r="G1" s="919"/>
      <c r="H1" s="919"/>
      <c r="I1" s="919"/>
      <c r="J1" s="919"/>
      <c r="K1" s="919"/>
      <c r="L1" s="919"/>
    </row>
    <row r="2" spans="1:12" ht="15" customHeight="1" x14ac:dyDescent="0.3">
      <c r="A2" s="92"/>
      <c r="B2" s="134"/>
      <c r="C2" s="919"/>
      <c r="D2" s="919"/>
      <c r="E2" s="919"/>
      <c r="F2" s="919"/>
      <c r="G2" s="919"/>
      <c r="H2" s="919"/>
      <c r="I2" s="919"/>
      <c r="J2" s="919"/>
      <c r="K2" s="919"/>
      <c r="L2" s="919"/>
    </row>
    <row r="3" spans="1:12" ht="15" customHeight="1" x14ac:dyDescent="0.3">
      <c r="A3" s="94"/>
      <c r="B3" s="134"/>
      <c r="C3" s="919"/>
      <c r="D3" s="919"/>
      <c r="E3" s="919"/>
      <c r="F3" s="919"/>
      <c r="G3" s="919"/>
      <c r="H3" s="919"/>
      <c r="I3" s="919"/>
      <c r="J3" s="919"/>
      <c r="K3" s="919"/>
      <c r="L3" s="919"/>
    </row>
    <row r="4" spans="1:12" ht="27" customHeight="1" x14ac:dyDescent="0.3">
      <c r="A4" s="94"/>
      <c r="B4" s="134"/>
      <c r="C4" s="926" t="e">
        <f>#REF!</f>
        <v>#REF!</v>
      </c>
      <c r="D4" s="926"/>
      <c r="E4" s="926"/>
      <c r="F4" s="926"/>
      <c r="G4" s="926"/>
      <c r="H4" s="926"/>
      <c r="I4" s="926"/>
      <c r="J4" s="926"/>
      <c r="K4" s="926"/>
      <c r="L4" s="135"/>
    </row>
    <row r="5" spans="1:12" ht="9" customHeight="1" x14ac:dyDescent="0.3">
      <c r="A5" s="95"/>
      <c r="B5" s="136"/>
      <c r="C5" s="92"/>
      <c r="D5" s="92"/>
      <c r="E5" s="92"/>
      <c r="F5" s="92"/>
      <c r="G5" s="92"/>
      <c r="H5" s="92"/>
      <c r="I5" s="92"/>
      <c r="J5" s="92"/>
      <c r="K5" s="92"/>
      <c r="L5" s="92"/>
    </row>
    <row r="6" spans="1:12" ht="15" customHeight="1" x14ac:dyDescent="0.3">
      <c r="A6" s="95"/>
      <c r="B6" s="136"/>
      <c r="C6" s="96"/>
      <c r="D6" s="927" t="e">
        <f>#REF!</f>
        <v>#REF!</v>
      </c>
      <c r="E6" s="927"/>
      <c r="F6" s="927"/>
      <c r="G6" s="927"/>
      <c r="H6" s="927"/>
      <c r="I6" s="927"/>
      <c r="J6" s="927"/>
      <c r="K6" s="927"/>
      <c r="L6" s="96"/>
    </row>
    <row r="7" spans="1:12" ht="15" customHeight="1" x14ac:dyDescent="0.3">
      <c r="A7" s="912" t="e">
        <f>#REF!</f>
        <v>#REF!</v>
      </c>
      <c r="B7" s="912"/>
      <c r="C7" s="137"/>
      <c r="D7" s="138"/>
      <c r="E7" s="92"/>
      <c r="F7" s="92"/>
      <c r="G7" s="92"/>
      <c r="H7" s="92"/>
      <c r="I7" s="92"/>
      <c r="J7" s="92"/>
      <c r="K7" s="92"/>
      <c r="L7" s="92"/>
    </row>
    <row r="8" spans="1:12" ht="24.75" customHeight="1" thickBot="1" x14ac:dyDescent="0.35">
      <c r="A8" s="928" t="s">
        <v>44</v>
      </c>
      <c r="B8" s="929"/>
      <c r="C8" s="929"/>
      <c r="D8" s="929"/>
      <c r="E8" s="932" t="s">
        <v>2</v>
      </c>
      <c r="F8" s="933"/>
      <c r="G8" s="165"/>
      <c r="H8" s="166"/>
      <c r="I8" s="97"/>
      <c r="J8" s="920" t="s">
        <v>45</v>
      </c>
      <c r="K8" s="920"/>
      <c r="L8" s="920"/>
    </row>
    <row r="9" spans="1:12" ht="24.75" customHeight="1" thickTop="1" x14ac:dyDescent="0.3">
      <c r="A9" s="930"/>
      <c r="B9" s="931"/>
      <c r="C9" s="931"/>
      <c r="D9" s="931"/>
      <c r="E9" s="934" t="s">
        <v>3</v>
      </c>
      <c r="F9" s="935"/>
      <c r="G9" s="167"/>
      <c r="H9" s="168"/>
      <c r="I9" s="97"/>
      <c r="J9" s="921" t="s">
        <v>46</v>
      </c>
      <c r="K9" s="921"/>
      <c r="L9" s="921"/>
    </row>
    <row r="10" spans="1:12" s="92" customFormat="1" ht="3.75" customHeight="1" x14ac:dyDescent="0.3">
      <c r="A10" s="100"/>
      <c r="B10" s="113"/>
      <c r="C10" s="113"/>
      <c r="D10" s="113"/>
      <c r="E10" s="100"/>
      <c r="F10" s="100"/>
      <c r="G10" s="100"/>
      <c r="H10" s="100"/>
      <c r="I10" s="100">
        <v>4</v>
      </c>
      <c r="J10" s="114"/>
      <c r="K10" s="114"/>
      <c r="L10" s="114"/>
    </row>
    <row r="11" spans="1:12" ht="11.25" customHeight="1" x14ac:dyDescent="0.3">
      <c r="A11" s="922" t="s">
        <v>4</v>
      </c>
      <c r="B11" s="922" t="s">
        <v>2</v>
      </c>
      <c r="C11" s="922" t="s">
        <v>5</v>
      </c>
      <c r="D11" s="923" t="s">
        <v>6</v>
      </c>
      <c r="E11" s="922" t="s">
        <v>7</v>
      </c>
      <c r="F11" s="922" t="s">
        <v>8</v>
      </c>
      <c r="G11" s="139"/>
      <c r="H11" s="139"/>
      <c r="I11" s="109"/>
      <c r="J11" s="916" t="s">
        <v>9</v>
      </c>
      <c r="K11" s="913" t="s">
        <v>10</v>
      </c>
      <c r="L11" s="916" t="s">
        <v>11</v>
      </c>
    </row>
    <row r="12" spans="1:12" ht="11.25" customHeight="1" x14ac:dyDescent="0.3">
      <c r="A12" s="922"/>
      <c r="B12" s="922"/>
      <c r="C12" s="922"/>
      <c r="D12" s="924"/>
      <c r="E12" s="922"/>
      <c r="F12" s="922"/>
      <c r="G12" s="139"/>
      <c r="H12" s="139"/>
      <c r="I12" s="109"/>
      <c r="J12" s="917"/>
      <c r="K12" s="914"/>
      <c r="L12" s="917"/>
    </row>
    <row r="13" spans="1:12" s="101" customFormat="1" ht="11.25" customHeight="1" x14ac:dyDescent="0.3">
      <c r="A13" s="922"/>
      <c r="B13" s="922"/>
      <c r="C13" s="922"/>
      <c r="D13" s="925"/>
      <c r="E13" s="922"/>
      <c r="F13" s="922"/>
      <c r="G13" s="140"/>
      <c r="H13" s="140"/>
      <c r="I13" s="116"/>
      <c r="J13" s="918"/>
      <c r="K13" s="915"/>
      <c r="L13" s="918"/>
    </row>
    <row r="14" spans="1:12" s="92" customFormat="1" ht="3.75" customHeight="1" x14ac:dyDescent="0.3">
      <c r="A14" s="100"/>
      <c r="B14" s="113"/>
      <c r="C14" s="113"/>
      <c r="D14" s="113"/>
      <c r="E14" s="100"/>
      <c r="F14" s="100"/>
      <c r="G14" s="100"/>
      <c r="H14" s="100"/>
      <c r="I14" s="100"/>
      <c r="J14" s="102"/>
      <c r="K14" s="102"/>
      <c r="L14" s="102"/>
    </row>
    <row r="15" spans="1:12" s="126" customFormat="1" ht="20.399999999999999" x14ac:dyDescent="0.3">
      <c r="A15" s="141" t="e">
        <f>#REF!</f>
        <v>#REF!</v>
      </c>
      <c r="B15" s="142" t="e">
        <f>#REF!</f>
        <v>#REF!</v>
      </c>
      <c r="C15" s="142" t="e">
        <f>#REF!</f>
        <v>#REF!</v>
      </c>
      <c r="D15" s="142" t="e">
        <f>#REF!</f>
        <v>#REF!</v>
      </c>
      <c r="E15" s="141" t="e">
        <f>#REF!</f>
        <v>#REF!</v>
      </c>
      <c r="F15" s="141" t="e">
        <f>#REF!</f>
        <v>#REF!</v>
      </c>
      <c r="G15" s="123"/>
      <c r="H15" s="123"/>
      <c r="I15" s="124"/>
      <c r="J15" s="143">
        <v>8</v>
      </c>
      <c r="K15" s="144">
        <v>7</v>
      </c>
      <c r="L15" s="143">
        <v>6.5</v>
      </c>
    </row>
    <row r="16" spans="1:12" s="146" customFormat="1" ht="20.399999999999999" x14ac:dyDescent="0.3">
      <c r="A16" s="141" t="e">
        <f>#REF!</f>
        <v>#REF!</v>
      </c>
      <c r="B16" s="142" t="e">
        <f>#REF!</f>
        <v>#REF!</v>
      </c>
      <c r="C16" s="142" t="e">
        <f>#REF!</f>
        <v>#REF!</v>
      </c>
      <c r="D16" s="142" t="e">
        <f>#REF!</f>
        <v>#REF!</v>
      </c>
      <c r="E16" s="141" t="e">
        <f>#REF!</f>
        <v>#REF!</v>
      </c>
      <c r="F16" s="141" t="e">
        <f>#REF!</f>
        <v>#REF!</v>
      </c>
      <c r="G16" s="145"/>
      <c r="H16" s="145"/>
      <c r="I16" s="145"/>
      <c r="J16" s="143">
        <v>7.5</v>
      </c>
      <c r="K16" s="144">
        <v>0</v>
      </c>
      <c r="L16" s="143">
        <v>0</v>
      </c>
    </row>
    <row r="17" spans="1:12" s="146" customFormat="1" ht="20.399999999999999" x14ac:dyDescent="0.3">
      <c r="A17" s="141" t="e">
        <f>#REF!</f>
        <v>#REF!</v>
      </c>
      <c r="B17" s="142" t="e">
        <f>#REF!</f>
        <v>#REF!</v>
      </c>
      <c r="C17" s="142" t="e">
        <f>#REF!</f>
        <v>#REF!</v>
      </c>
      <c r="D17" s="142" t="e">
        <f>#REF!</f>
        <v>#REF!</v>
      </c>
      <c r="E17" s="141" t="e">
        <f>#REF!</f>
        <v>#REF!</v>
      </c>
      <c r="F17" s="141" t="e">
        <f>#REF!</f>
        <v>#REF!</v>
      </c>
      <c r="G17" s="145"/>
      <c r="H17" s="145"/>
      <c r="I17" s="145"/>
      <c r="J17" s="143">
        <v>8</v>
      </c>
      <c r="K17" s="144">
        <v>8.5</v>
      </c>
      <c r="L17" s="143">
        <v>7.5</v>
      </c>
    </row>
    <row r="18" spans="1:12" s="146" customFormat="1" ht="20.399999999999999" x14ac:dyDescent="0.3">
      <c r="A18" s="141" t="e">
        <f>#REF!</f>
        <v>#REF!</v>
      </c>
      <c r="B18" s="142" t="e">
        <f>#REF!</f>
        <v>#REF!</v>
      </c>
      <c r="C18" s="142" t="e">
        <f>#REF!</f>
        <v>#REF!</v>
      </c>
      <c r="D18" s="142" t="e">
        <f>#REF!</f>
        <v>#REF!</v>
      </c>
      <c r="E18" s="141" t="e">
        <f>#REF!</f>
        <v>#REF!</v>
      </c>
      <c r="F18" s="141" t="e">
        <f>#REF!</f>
        <v>#REF!</v>
      </c>
      <c r="G18" s="145"/>
      <c r="H18" s="145"/>
      <c r="I18" s="145"/>
      <c r="J18" s="143">
        <v>6</v>
      </c>
      <c r="K18" s="144">
        <v>6</v>
      </c>
      <c r="L18" s="143">
        <v>6.5</v>
      </c>
    </row>
    <row r="19" spans="1:12" s="146" customFormat="1" ht="20.399999999999999" x14ac:dyDescent="0.3">
      <c r="A19" s="141" t="e">
        <f>#REF!</f>
        <v>#REF!</v>
      </c>
      <c r="B19" s="142" t="e">
        <f>#REF!</f>
        <v>#REF!</v>
      </c>
      <c r="C19" s="142" t="e">
        <f>#REF!</f>
        <v>#REF!</v>
      </c>
      <c r="D19" s="142" t="e">
        <f>#REF!</f>
        <v>#REF!</v>
      </c>
      <c r="E19" s="141" t="e">
        <f>#REF!</f>
        <v>#REF!</v>
      </c>
      <c r="F19" s="141" t="e">
        <f>#REF!</f>
        <v>#REF!</v>
      </c>
      <c r="G19" s="145"/>
      <c r="H19" s="145"/>
      <c r="I19" s="145"/>
      <c r="J19" s="143">
        <v>5</v>
      </c>
      <c r="K19" s="144">
        <v>0</v>
      </c>
      <c r="L19" s="143">
        <v>0</v>
      </c>
    </row>
    <row r="20" spans="1:12" s="146" customFormat="1" ht="20.399999999999999" x14ac:dyDescent="0.3">
      <c r="A20" s="141" t="e">
        <f>#REF!</f>
        <v>#REF!</v>
      </c>
      <c r="B20" s="142" t="e">
        <f>#REF!</f>
        <v>#REF!</v>
      </c>
      <c r="C20" s="142" t="e">
        <f>#REF!</f>
        <v>#REF!</v>
      </c>
      <c r="D20" s="142" t="e">
        <f>#REF!</f>
        <v>#REF!</v>
      </c>
      <c r="E20" s="141" t="e">
        <f>#REF!</f>
        <v>#REF!</v>
      </c>
      <c r="F20" s="141" t="e">
        <f>#REF!</f>
        <v>#REF!</v>
      </c>
      <c r="G20" s="145"/>
      <c r="H20" s="145"/>
      <c r="I20" s="145"/>
      <c r="J20" s="143">
        <v>6</v>
      </c>
      <c r="K20" s="144">
        <v>6</v>
      </c>
      <c r="L20" s="143">
        <v>7</v>
      </c>
    </row>
    <row r="21" spans="1:12" s="146" customFormat="1" ht="20.399999999999999" hidden="1" x14ac:dyDescent="0.3">
      <c r="A21" s="141" t="e">
        <f>#REF!</f>
        <v>#REF!</v>
      </c>
      <c r="B21" s="142" t="e">
        <f>#REF!</f>
        <v>#REF!</v>
      </c>
      <c r="C21" s="142" t="e">
        <f>#REF!</f>
        <v>#REF!</v>
      </c>
      <c r="D21" s="142" t="e">
        <f>#REF!</f>
        <v>#REF!</v>
      </c>
      <c r="E21" s="141" t="e">
        <f>#REF!</f>
        <v>#REF!</v>
      </c>
      <c r="F21" s="141" t="e">
        <f>#REF!</f>
        <v>#REF!</v>
      </c>
      <c r="G21" s="145"/>
      <c r="H21" s="145"/>
      <c r="I21" s="145"/>
      <c r="J21" s="143"/>
      <c r="K21" s="144"/>
      <c r="L21" s="143"/>
    </row>
    <row r="22" spans="1:12" s="146" customFormat="1" ht="20.399999999999999" x14ac:dyDescent="0.3">
      <c r="A22" s="141" t="e">
        <f>#REF!</f>
        <v>#REF!</v>
      </c>
      <c r="B22" s="142" t="e">
        <f>#REF!</f>
        <v>#REF!</v>
      </c>
      <c r="C22" s="142" t="e">
        <f>#REF!</f>
        <v>#REF!</v>
      </c>
      <c r="D22" s="142" t="e">
        <f>#REF!</f>
        <v>#REF!</v>
      </c>
      <c r="E22" s="141" t="e">
        <f>#REF!</f>
        <v>#REF!</v>
      </c>
      <c r="F22" s="141" t="e">
        <f>#REF!</f>
        <v>#REF!</v>
      </c>
      <c r="G22" s="145"/>
      <c r="H22" s="145"/>
      <c r="I22" s="145"/>
      <c r="J22" s="143">
        <v>7</v>
      </c>
      <c r="K22" s="144">
        <v>6.5</v>
      </c>
      <c r="L22" s="143">
        <v>6.5</v>
      </c>
    </row>
    <row r="23" spans="1:12" s="146" customFormat="1" ht="20.399999999999999" x14ac:dyDescent="0.3">
      <c r="A23" s="141" t="e">
        <f>#REF!</f>
        <v>#REF!</v>
      </c>
      <c r="B23" s="142" t="e">
        <f>#REF!</f>
        <v>#REF!</v>
      </c>
      <c r="C23" s="142" t="e">
        <f>#REF!</f>
        <v>#REF!</v>
      </c>
      <c r="D23" s="142" t="e">
        <f>#REF!</f>
        <v>#REF!</v>
      </c>
      <c r="E23" s="141" t="e">
        <f>#REF!</f>
        <v>#REF!</v>
      </c>
      <c r="F23" s="141" t="e">
        <f>#REF!</f>
        <v>#REF!</v>
      </c>
      <c r="G23" s="145"/>
      <c r="H23" s="145"/>
      <c r="I23" s="145"/>
      <c r="J23" s="143">
        <v>8</v>
      </c>
      <c r="K23" s="144">
        <v>8.5</v>
      </c>
      <c r="L23" s="143">
        <v>8.5</v>
      </c>
    </row>
    <row r="24" spans="1:12" s="146" customFormat="1" ht="20.399999999999999" x14ac:dyDescent="0.3">
      <c r="A24" s="141" t="e">
        <f>#REF!</f>
        <v>#REF!</v>
      </c>
      <c r="B24" s="142" t="e">
        <f>#REF!</f>
        <v>#REF!</v>
      </c>
      <c r="C24" s="142" t="e">
        <f>#REF!</f>
        <v>#REF!</v>
      </c>
      <c r="D24" s="142" t="e">
        <f>#REF!</f>
        <v>#REF!</v>
      </c>
      <c r="E24" s="141" t="e">
        <f>#REF!</f>
        <v>#REF!</v>
      </c>
      <c r="F24" s="141" t="e">
        <f>#REF!</f>
        <v>#REF!</v>
      </c>
      <c r="G24" s="145"/>
      <c r="H24" s="145"/>
      <c r="I24" s="145"/>
      <c r="J24" s="143">
        <v>5.5</v>
      </c>
      <c r="K24" s="144">
        <v>6.5</v>
      </c>
      <c r="L24" s="143">
        <v>8</v>
      </c>
    </row>
    <row r="25" spans="1:12" s="146" customFormat="1" ht="20.399999999999999" x14ac:dyDescent="0.3">
      <c r="A25" s="141" t="e">
        <f>#REF!</f>
        <v>#REF!</v>
      </c>
      <c r="B25" s="142" t="e">
        <f>#REF!</f>
        <v>#REF!</v>
      </c>
      <c r="C25" s="142" t="e">
        <f>#REF!</f>
        <v>#REF!</v>
      </c>
      <c r="D25" s="142" t="e">
        <f>#REF!</f>
        <v>#REF!</v>
      </c>
      <c r="E25" s="141" t="e">
        <f>#REF!</f>
        <v>#REF!</v>
      </c>
      <c r="F25" s="141" t="e">
        <f>#REF!</f>
        <v>#REF!</v>
      </c>
      <c r="G25" s="145"/>
      <c r="H25" s="145"/>
      <c r="I25" s="145"/>
      <c r="J25" s="143">
        <v>8.5</v>
      </c>
      <c r="K25" s="144">
        <v>9</v>
      </c>
      <c r="L25" s="143">
        <v>10</v>
      </c>
    </row>
    <row r="26" spans="1:12" s="146" customFormat="1" ht="20.399999999999999" x14ac:dyDescent="0.3">
      <c r="A26" s="141" t="e">
        <f>#REF!</f>
        <v>#REF!</v>
      </c>
      <c r="B26" s="142" t="e">
        <f>#REF!</f>
        <v>#REF!</v>
      </c>
      <c r="C26" s="142" t="e">
        <f>#REF!</f>
        <v>#REF!</v>
      </c>
      <c r="D26" s="142" t="e">
        <f>#REF!</f>
        <v>#REF!</v>
      </c>
      <c r="E26" s="141" t="e">
        <f>#REF!</f>
        <v>#REF!</v>
      </c>
      <c r="F26" s="141" t="e">
        <f>#REF!</f>
        <v>#REF!</v>
      </c>
      <c r="G26" s="145"/>
      <c r="H26" s="145"/>
      <c r="I26" s="145"/>
      <c r="J26" s="143">
        <v>7</v>
      </c>
      <c r="K26" s="144">
        <v>6.5</v>
      </c>
      <c r="L26" s="143">
        <v>5.5</v>
      </c>
    </row>
    <row r="27" spans="1:12" s="146" customFormat="1" ht="20.399999999999999" x14ac:dyDescent="0.3">
      <c r="A27" s="141" t="e">
        <f>#REF!</f>
        <v>#REF!</v>
      </c>
      <c r="B27" s="142" t="e">
        <f>#REF!</f>
        <v>#REF!</v>
      </c>
      <c r="C27" s="142" t="e">
        <f>#REF!</f>
        <v>#REF!</v>
      </c>
      <c r="D27" s="142" t="e">
        <f>#REF!</f>
        <v>#REF!</v>
      </c>
      <c r="E27" s="141" t="e">
        <f>#REF!</f>
        <v>#REF!</v>
      </c>
      <c r="F27" s="141" t="e">
        <f>#REF!</f>
        <v>#REF!</v>
      </c>
      <c r="G27" s="145"/>
      <c r="H27" s="145"/>
      <c r="I27" s="145"/>
      <c r="J27" s="143">
        <v>7</v>
      </c>
      <c r="K27" s="144">
        <v>7</v>
      </c>
      <c r="L27" s="143">
        <v>6</v>
      </c>
    </row>
    <row r="28" spans="1:12" s="146" customFormat="1" ht="20.399999999999999" hidden="1" x14ac:dyDescent="0.3">
      <c r="A28" s="141" t="e">
        <f>#REF!</f>
        <v>#REF!</v>
      </c>
      <c r="B28" s="142" t="e">
        <f>#REF!</f>
        <v>#REF!</v>
      </c>
      <c r="C28" s="142" t="e">
        <f>#REF!</f>
        <v>#REF!</v>
      </c>
      <c r="D28" s="142" t="e">
        <f>#REF!</f>
        <v>#REF!</v>
      </c>
      <c r="E28" s="141" t="e">
        <f>#REF!</f>
        <v>#REF!</v>
      </c>
      <c r="F28" s="141" t="e">
        <f>#REF!</f>
        <v>#REF!</v>
      </c>
      <c r="G28" s="145"/>
      <c r="H28" s="145"/>
      <c r="I28" s="145"/>
      <c r="J28" s="143"/>
      <c r="K28" s="144"/>
      <c r="L28" s="143"/>
    </row>
    <row r="29" spans="1:12" s="146" customFormat="1" ht="20.399999999999999" x14ac:dyDescent="0.3">
      <c r="A29" s="141" t="e">
        <f>#REF!</f>
        <v>#REF!</v>
      </c>
      <c r="B29" s="142" t="e">
        <f>#REF!</f>
        <v>#REF!</v>
      </c>
      <c r="C29" s="142" t="e">
        <f>#REF!</f>
        <v>#REF!</v>
      </c>
      <c r="D29" s="142" t="e">
        <f>#REF!</f>
        <v>#REF!</v>
      </c>
      <c r="E29" s="141" t="e">
        <f>#REF!</f>
        <v>#REF!</v>
      </c>
      <c r="F29" s="141" t="e">
        <f>#REF!</f>
        <v>#REF!</v>
      </c>
      <c r="G29" s="145"/>
      <c r="H29" s="145"/>
      <c r="I29" s="145"/>
      <c r="J29" s="143">
        <v>7.5</v>
      </c>
      <c r="K29" s="144">
        <v>5.5</v>
      </c>
      <c r="L29" s="143">
        <v>5</v>
      </c>
    </row>
    <row r="30" spans="1:12" s="146" customFormat="1" ht="20.399999999999999" x14ac:dyDescent="0.3">
      <c r="A30" s="141" t="e">
        <f>#REF!</f>
        <v>#REF!</v>
      </c>
      <c r="B30" s="142" t="e">
        <f>#REF!</f>
        <v>#REF!</v>
      </c>
      <c r="C30" s="142" t="e">
        <f>#REF!</f>
        <v>#REF!</v>
      </c>
      <c r="D30" s="142" t="e">
        <f>#REF!</f>
        <v>#REF!</v>
      </c>
      <c r="E30" s="141" t="e">
        <f>#REF!</f>
        <v>#REF!</v>
      </c>
      <c r="F30" s="141" t="e">
        <f>#REF!</f>
        <v>#REF!</v>
      </c>
      <c r="G30" s="145"/>
      <c r="H30" s="145"/>
      <c r="I30" s="145"/>
      <c r="J30" s="143">
        <v>6.5</v>
      </c>
      <c r="K30" s="144">
        <v>0</v>
      </c>
      <c r="L30" s="143">
        <v>7</v>
      </c>
    </row>
    <row r="31" spans="1:12" s="146" customFormat="1" ht="20.399999999999999" hidden="1" x14ac:dyDescent="0.3">
      <c r="A31" s="141" t="e">
        <f>#REF!</f>
        <v>#REF!</v>
      </c>
      <c r="B31" s="142" t="e">
        <f>#REF!</f>
        <v>#REF!</v>
      </c>
      <c r="C31" s="142" t="e">
        <f>#REF!</f>
        <v>#REF!</v>
      </c>
      <c r="D31" s="142" t="e">
        <f>#REF!</f>
        <v>#REF!</v>
      </c>
      <c r="E31" s="141" t="e">
        <f>#REF!</f>
        <v>#REF!</v>
      </c>
      <c r="F31" s="141" t="e">
        <f>#REF!</f>
        <v>#REF!</v>
      </c>
      <c r="G31" s="145"/>
      <c r="H31" s="145"/>
      <c r="I31" s="145"/>
      <c r="J31" s="143"/>
      <c r="K31" s="144"/>
      <c r="L31" s="143"/>
    </row>
    <row r="32" spans="1:12" s="146" customFormat="1" ht="20.399999999999999" x14ac:dyDescent="0.3">
      <c r="A32" s="141" t="e">
        <f>#REF!</f>
        <v>#REF!</v>
      </c>
      <c r="B32" s="142" t="e">
        <f>#REF!</f>
        <v>#REF!</v>
      </c>
      <c r="C32" s="142" t="e">
        <f>#REF!</f>
        <v>#REF!</v>
      </c>
      <c r="D32" s="142" t="e">
        <f>#REF!</f>
        <v>#REF!</v>
      </c>
      <c r="E32" s="141" t="e">
        <f>#REF!</f>
        <v>#REF!</v>
      </c>
      <c r="F32" s="141" t="e">
        <f>#REF!</f>
        <v>#REF!</v>
      </c>
      <c r="G32" s="145"/>
      <c r="H32" s="145"/>
      <c r="I32" s="145"/>
      <c r="J32" s="143">
        <v>8</v>
      </c>
      <c r="K32" s="144">
        <v>9.5</v>
      </c>
      <c r="L32" s="143">
        <v>9.5</v>
      </c>
    </row>
    <row r="33" spans="1:12" s="146" customFormat="1" ht="20.399999999999999" hidden="1" x14ac:dyDescent="0.3">
      <c r="A33" s="141" t="e">
        <f>#REF!</f>
        <v>#REF!</v>
      </c>
      <c r="B33" s="142" t="e">
        <f>#REF!</f>
        <v>#REF!</v>
      </c>
      <c r="C33" s="142" t="e">
        <f>#REF!</f>
        <v>#REF!</v>
      </c>
      <c r="D33" s="142" t="e">
        <f>#REF!</f>
        <v>#REF!</v>
      </c>
      <c r="E33" s="141" t="e">
        <f>#REF!</f>
        <v>#REF!</v>
      </c>
      <c r="F33" s="141" t="e">
        <f>#REF!</f>
        <v>#REF!</v>
      </c>
      <c r="G33" s="145"/>
      <c r="H33" s="145"/>
      <c r="I33" s="145"/>
      <c r="J33" s="143"/>
      <c r="K33" s="144"/>
      <c r="L33" s="143"/>
    </row>
    <row r="34" spans="1:12" s="146" customFormat="1" ht="20.399999999999999" x14ac:dyDescent="0.3">
      <c r="A34" s="141" t="e">
        <f>#REF!</f>
        <v>#REF!</v>
      </c>
      <c r="B34" s="142" t="e">
        <f>#REF!</f>
        <v>#REF!</v>
      </c>
      <c r="C34" s="142" t="e">
        <f>#REF!</f>
        <v>#REF!</v>
      </c>
      <c r="D34" s="142" t="e">
        <f>#REF!</f>
        <v>#REF!</v>
      </c>
      <c r="E34" s="141" t="e">
        <f>#REF!</f>
        <v>#REF!</v>
      </c>
      <c r="F34" s="141" t="e">
        <f>#REF!</f>
        <v>#REF!</v>
      </c>
      <c r="G34" s="145"/>
      <c r="H34" s="145"/>
      <c r="I34" s="145"/>
      <c r="J34" s="143">
        <v>8.5</v>
      </c>
      <c r="K34" s="144">
        <v>9.5</v>
      </c>
      <c r="L34" s="143">
        <v>8</v>
      </c>
    </row>
    <row r="35" spans="1:12" s="146" customFormat="1" ht="20.399999999999999" x14ac:dyDescent="0.3">
      <c r="A35" s="141" t="e">
        <f>#REF!</f>
        <v>#REF!</v>
      </c>
      <c r="B35" s="142" t="e">
        <f>#REF!</f>
        <v>#REF!</v>
      </c>
      <c r="C35" s="142" t="e">
        <f>#REF!</f>
        <v>#REF!</v>
      </c>
      <c r="D35" s="142" t="e">
        <f>#REF!</f>
        <v>#REF!</v>
      </c>
      <c r="E35" s="141" t="e">
        <f>#REF!</f>
        <v>#REF!</v>
      </c>
      <c r="F35" s="141" t="e">
        <f>#REF!</f>
        <v>#REF!</v>
      </c>
      <c r="G35" s="145"/>
      <c r="H35" s="145"/>
      <c r="I35" s="145"/>
      <c r="J35" s="143"/>
      <c r="K35" s="144"/>
      <c r="L35" s="143"/>
    </row>
    <row r="36" spans="1:12" s="146" customFormat="1" ht="20.399999999999999" x14ac:dyDescent="0.3">
      <c r="A36" s="141" t="e">
        <f>#REF!</f>
        <v>#REF!</v>
      </c>
      <c r="B36" s="142" t="e">
        <f>#REF!</f>
        <v>#REF!</v>
      </c>
      <c r="C36" s="142" t="e">
        <f>#REF!</f>
        <v>#REF!</v>
      </c>
      <c r="D36" s="142" t="e">
        <f>#REF!</f>
        <v>#REF!</v>
      </c>
      <c r="E36" s="141" t="e">
        <f>#REF!</f>
        <v>#REF!</v>
      </c>
      <c r="F36" s="141" t="e">
        <f>#REF!</f>
        <v>#REF!</v>
      </c>
      <c r="G36" s="145"/>
      <c r="H36" s="145"/>
      <c r="I36" s="145"/>
      <c r="J36" s="143"/>
      <c r="K36" s="144"/>
      <c r="L36" s="143"/>
    </row>
    <row r="37" spans="1:12" s="146" customFormat="1" ht="20.399999999999999" x14ac:dyDescent="0.3">
      <c r="A37" s="141" t="e">
        <f>#REF!</f>
        <v>#REF!</v>
      </c>
      <c r="B37" s="142" t="e">
        <f>#REF!</f>
        <v>#REF!</v>
      </c>
      <c r="C37" s="142" t="e">
        <f>#REF!</f>
        <v>#REF!</v>
      </c>
      <c r="D37" s="142" t="e">
        <f>#REF!</f>
        <v>#REF!</v>
      </c>
      <c r="E37" s="141" t="e">
        <f>#REF!</f>
        <v>#REF!</v>
      </c>
      <c r="F37" s="141" t="e">
        <f>#REF!</f>
        <v>#REF!</v>
      </c>
      <c r="G37" s="145"/>
      <c r="H37" s="145"/>
      <c r="I37" s="145"/>
      <c r="J37" s="143"/>
      <c r="K37" s="144"/>
      <c r="L37" s="143"/>
    </row>
    <row r="38" spans="1:12" s="146" customFormat="1" ht="20.399999999999999" x14ac:dyDescent="0.3">
      <c r="A38" s="141" t="e">
        <f>#REF!</f>
        <v>#REF!</v>
      </c>
      <c r="B38" s="142" t="e">
        <f>#REF!</f>
        <v>#REF!</v>
      </c>
      <c r="C38" s="142" t="e">
        <f>#REF!</f>
        <v>#REF!</v>
      </c>
      <c r="D38" s="142" t="e">
        <f>#REF!</f>
        <v>#REF!</v>
      </c>
      <c r="E38" s="141" t="e">
        <f>#REF!</f>
        <v>#REF!</v>
      </c>
      <c r="F38" s="141" t="e">
        <f>#REF!</f>
        <v>#REF!</v>
      </c>
      <c r="G38" s="145"/>
      <c r="H38" s="145"/>
      <c r="I38" s="145"/>
      <c r="J38" s="143"/>
      <c r="K38" s="144"/>
      <c r="L38" s="143"/>
    </row>
    <row r="39" spans="1:12" s="146" customFormat="1" ht="20.399999999999999" x14ac:dyDescent="0.3">
      <c r="A39" s="141" t="e">
        <f>#REF!</f>
        <v>#REF!</v>
      </c>
      <c r="B39" s="142" t="e">
        <f>#REF!</f>
        <v>#REF!</v>
      </c>
      <c r="C39" s="142" t="e">
        <f>#REF!</f>
        <v>#REF!</v>
      </c>
      <c r="D39" s="142" t="e">
        <f>#REF!</f>
        <v>#REF!</v>
      </c>
      <c r="E39" s="141" t="e">
        <f>#REF!</f>
        <v>#REF!</v>
      </c>
      <c r="F39" s="141" t="e">
        <f>#REF!</f>
        <v>#REF!</v>
      </c>
      <c r="G39" s="145"/>
      <c r="H39" s="145"/>
      <c r="I39" s="145"/>
      <c r="J39" s="143"/>
      <c r="K39" s="144"/>
      <c r="L39" s="143"/>
    </row>
    <row r="40" spans="1:12" s="146" customFormat="1" ht="20.399999999999999" x14ac:dyDescent="0.3">
      <c r="A40" s="141" t="e">
        <f>#REF!</f>
        <v>#REF!</v>
      </c>
      <c r="B40" s="142" t="e">
        <f>#REF!</f>
        <v>#REF!</v>
      </c>
      <c r="C40" s="142" t="e">
        <f>#REF!</f>
        <v>#REF!</v>
      </c>
      <c r="D40" s="142" t="e">
        <f>#REF!</f>
        <v>#REF!</v>
      </c>
      <c r="E40" s="141" t="e">
        <f>#REF!</f>
        <v>#REF!</v>
      </c>
      <c r="F40" s="141" t="e">
        <f>#REF!</f>
        <v>#REF!</v>
      </c>
      <c r="G40" s="145"/>
      <c r="H40" s="145"/>
      <c r="I40" s="145"/>
      <c r="J40" s="143"/>
      <c r="K40" s="144"/>
      <c r="L40" s="143"/>
    </row>
    <row r="41" spans="1:12" s="146" customFormat="1" ht="20.399999999999999" x14ac:dyDescent="0.3">
      <c r="A41" s="141" t="e">
        <f>#REF!</f>
        <v>#REF!</v>
      </c>
      <c r="B41" s="142" t="e">
        <f>#REF!</f>
        <v>#REF!</v>
      </c>
      <c r="C41" s="142" t="e">
        <f>#REF!</f>
        <v>#REF!</v>
      </c>
      <c r="D41" s="142" t="e">
        <f>#REF!</f>
        <v>#REF!</v>
      </c>
      <c r="E41" s="141" t="e">
        <f>#REF!</f>
        <v>#REF!</v>
      </c>
      <c r="F41" s="141" t="e">
        <f>#REF!</f>
        <v>#REF!</v>
      </c>
      <c r="G41" s="145"/>
      <c r="H41" s="145"/>
      <c r="I41" s="145"/>
      <c r="J41" s="143"/>
      <c r="K41" s="144"/>
      <c r="L41" s="143"/>
    </row>
    <row r="42" spans="1:12" s="146" customFormat="1" ht="20.399999999999999" x14ac:dyDescent="0.3">
      <c r="A42" s="141" t="e">
        <f>#REF!</f>
        <v>#REF!</v>
      </c>
      <c r="B42" s="142" t="e">
        <f>#REF!</f>
        <v>#REF!</v>
      </c>
      <c r="C42" s="142" t="e">
        <f>#REF!</f>
        <v>#REF!</v>
      </c>
      <c r="D42" s="142" t="e">
        <f>#REF!</f>
        <v>#REF!</v>
      </c>
      <c r="E42" s="141" t="e">
        <f>#REF!</f>
        <v>#REF!</v>
      </c>
      <c r="F42" s="141" t="e">
        <f>#REF!</f>
        <v>#REF!</v>
      </c>
      <c r="G42" s="145"/>
      <c r="H42" s="145"/>
      <c r="I42" s="145"/>
      <c r="J42" s="143"/>
      <c r="K42" s="144"/>
      <c r="L42" s="143"/>
    </row>
    <row r="43" spans="1:12" s="146" customFormat="1" ht="20.399999999999999" x14ac:dyDescent="0.3">
      <c r="A43" s="141" t="e">
        <f>#REF!</f>
        <v>#REF!</v>
      </c>
      <c r="B43" s="142" t="e">
        <f>#REF!</f>
        <v>#REF!</v>
      </c>
      <c r="C43" s="142" t="e">
        <f>#REF!</f>
        <v>#REF!</v>
      </c>
      <c r="D43" s="142" t="e">
        <f>#REF!</f>
        <v>#REF!</v>
      </c>
      <c r="E43" s="141" t="e">
        <f>#REF!</f>
        <v>#REF!</v>
      </c>
      <c r="F43" s="141" t="e">
        <f>#REF!</f>
        <v>#REF!</v>
      </c>
      <c r="G43" s="145"/>
      <c r="H43" s="145"/>
      <c r="I43" s="145"/>
      <c r="J43" s="143"/>
      <c r="K43" s="144"/>
      <c r="L43" s="143"/>
    </row>
    <row r="44" spans="1:12" s="146" customFormat="1" ht="20.399999999999999" x14ac:dyDescent="0.3">
      <c r="A44" s="141" t="e">
        <f>#REF!</f>
        <v>#REF!</v>
      </c>
      <c r="B44" s="142" t="e">
        <f>#REF!</f>
        <v>#REF!</v>
      </c>
      <c r="C44" s="142" t="e">
        <f>#REF!</f>
        <v>#REF!</v>
      </c>
      <c r="D44" s="142" t="e">
        <f>#REF!</f>
        <v>#REF!</v>
      </c>
      <c r="E44" s="141" t="e">
        <f>#REF!</f>
        <v>#REF!</v>
      </c>
      <c r="F44" s="141" t="e">
        <f>#REF!</f>
        <v>#REF!</v>
      </c>
      <c r="G44" s="145"/>
      <c r="H44" s="145"/>
      <c r="I44" s="145"/>
      <c r="J44" s="143"/>
      <c r="K44" s="144"/>
      <c r="L44" s="143"/>
    </row>
    <row r="45" spans="1:12" s="146" customFormat="1" ht="20.399999999999999" x14ac:dyDescent="0.3">
      <c r="A45" s="141" t="e">
        <f>#REF!</f>
        <v>#REF!</v>
      </c>
      <c r="B45" s="142" t="e">
        <f>#REF!</f>
        <v>#REF!</v>
      </c>
      <c r="C45" s="142" t="e">
        <f>#REF!</f>
        <v>#REF!</v>
      </c>
      <c r="D45" s="142" t="e">
        <f>#REF!</f>
        <v>#REF!</v>
      </c>
      <c r="E45" s="141" t="e">
        <f>#REF!</f>
        <v>#REF!</v>
      </c>
      <c r="F45" s="141" t="e">
        <f>#REF!</f>
        <v>#REF!</v>
      </c>
      <c r="G45" s="145"/>
      <c r="H45" s="145"/>
      <c r="I45" s="145"/>
      <c r="J45" s="143"/>
      <c r="K45" s="144"/>
      <c r="L45" s="143"/>
    </row>
    <row r="46" spans="1:12" s="146" customFormat="1" ht="20.399999999999999" x14ac:dyDescent="0.3">
      <c r="A46" s="141" t="e">
        <f>#REF!</f>
        <v>#REF!</v>
      </c>
      <c r="B46" s="142" t="e">
        <f>#REF!</f>
        <v>#REF!</v>
      </c>
      <c r="C46" s="142" t="e">
        <f>#REF!</f>
        <v>#REF!</v>
      </c>
      <c r="D46" s="142" t="e">
        <f>#REF!</f>
        <v>#REF!</v>
      </c>
      <c r="E46" s="141" t="e">
        <f>#REF!</f>
        <v>#REF!</v>
      </c>
      <c r="F46" s="141" t="e">
        <f>#REF!</f>
        <v>#REF!</v>
      </c>
      <c r="G46" s="145"/>
      <c r="H46" s="145"/>
      <c r="I46" s="145"/>
      <c r="J46" s="143"/>
      <c r="K46" s="144"/>
      <c r="L46" s="143"/>
    </row>
    <row r="47" spans="1:12" s="146" customFormat="1" ht="20.399999999999999" x14ac:dyDescent="0.3">
      <c r="A47" s="141" t="e">
        <f>#REF!</f>
        <v>#REF!</v>
      </c>
      <c r="B47" s="142" t="e">
        <f>#REF!</f>
        <v>#REF!</v>
      </c>
      <c r="C47" s="142" t="e">
        <f>#REF!</f>
        <v>#REF!</v>
      </c>
      <c r="D47" s="142" t="e">
        <f>#REF!</f>
        <v>#REF!</v>
      </c>
      <c r="E47" s="141" t="e">
        <f>#REF!</f>
        <v>#REF!</v>
      </c>
      <c r="F47" s="141" t="e">
        <f>#REF!</f>
        <v>#REF!</v>
      </c>
      <c r="G47" s="145"/>
      <c r="H47" s="145"/>
      <c r="I47" s="145"/>
      <c r="J47" s="143"/>
      <c r="K47" s="144"/>
      <c r="L47" s="143"/>
    </row>
    <row r="48" spans="1:12" s="146" customFormat="1" ht="20.399999999999999" x14ac:dyDescent="0.3">
      <c r="A48" s="141" t="e">
        <f>#REF!</f>
        <v>#REF!</v>
      </c>
      <c r="B48" s="171" t="e">
        <f>#REF!</f>
        <v>#REF!</v>
      </c>
      <c r="C48" s="171" t="e">
        <f>#REF!</f>
        <v>#REF!</v>
      </c>
      <c r="D48" s="171" t="e">
        <f>#REF!</f>
        <v>#REF!</v>
      </c>
      <c r="E48" s="172" t="e">
        <f>#REF!</f>
        <v>#REF!</v>
      </c>
      <c r="F48" s="172" t="e">
        <f>#REF!</f>
        <v>#REF!</v>
      </c>
      <c r="G48" s="145"/>
      <c r="H48" s="145"/>
      <c r="I48" s="145"/>
      <c r="J48" s="143"/>
      <c r="K48" s="144"/>
      <c r="L48" s="143"/>
    </row>
    <row r="49" spans="1:12" s="146" customFormat="1" ht="20.399999999999999" x14ac:dyDescent="0.3">
      <c r="A49" s="141" t="e">
        <f>#REF!</f>
        <v>#REF!</v>
      </c>
      <c r="B49" s="142" t="e">
        <f>#REF!</f>
        <v>#REF!</v>
      </c>
      <c r="C49" s="142" t="e">
        <f>#REF!</f>
        <v>#REF!</v>
      </c>
      <c r="D49" s="142" t="e">
        <f>#REF!</f>
        <v>#REF!</v>
      </c>
      <c r="E49" s="141" t="e">
        <f>#REF!</f>
        <v>#REF!</v>
      </c>
      <c r="F49" s="141" t="e">
        <f>#REF!</f>
        <v>#REF!</v>
      </c>
      <c r="G49" s="145"/>
      <c r="H49" s="145"/>
      <c r="I49" s="145"/>
      <c r="J49" s="143"/>
      <c r="K49" s="144"/>
      <c r="L49" s="143"/>
    </row>
    <row r="50" spans="1:12" s="146" customFormat="1" ht="20.399999999999999" x14ac:dyDescent="0.3">
      <c r="A50" s="141" t="e">
        <f>#REF!</f>
        <v>#REF!</v>
      </c>
      <c r="B50" s="171" t="e">
        <f>#REF!</f>
        <v>#REF!</v>
      </c>
      <c r="C50" s="171" t="e">
        <f>#REF!</f>
        <v>#REF!</v>
      </c>
      <c r="D50" s="171" t="e">
        <f>#REF!</f>
        <v>#REF!</v>
      </c>
      <c r="E50" s="172" t="e">
        <f>#REF!</f>
        <v>#REF!</v>
      </c>
      <c r="F50" s="172" t="e">
        <f>#REF!</f>
        <v>#REF!</v>
      </c>
      <c r="G50" s="145"/>
      <c r="H50" s="145"/>
      <c r="I50" s="145"/>
      <c r="J50" s="143"/>
      <c r="K50" s="144"/>
      <c r="L50" s="143"/>
    </row>
    <row r="51" spans="1:12" s="146" customFormat="1" ht="20.399999999999999" x14ac:dyDescent="0.3">
      <c r="A51" s="141" t="e">
        <f>#REF!</f>
        <v>#REF!</v>
      </c>
      <c r="B51" s="142" t="e">
        <f>#REF!</f>
        <v>#REF!</v>
      </c>
      <c r="C51" s="142" t="e">
        <f>#REF!</f>
        <v>#REF!</v>
      </c>
      <c r="D51" s="142" t="e">
        <f>#REF!</f>
        <v>#REF!</v>
      </c>
      <c r="E51" s="141" t="e">
        <f>#REF!</f>
        <v>#REF!</v>
      </c>
      <c r="F51" s="141" t="e">
        <f>#REF!</f>
        <v>#REF!</v>
      </c>
      <c r="G51" s="145"/>
      <c r="H51" s="145"/>
      <c r="I51" s="145"/>
      <c r="J51" s="143"/>
      <c r="K51" s="144"/>
      <c r="L51" s="143"/>
    </row>
    <row r="52" spans="1:12" s="146" customFormat="1" ht="20.399999999999999" x14ac:dyDescent="0.3">
      <c r="A52" s="141" t="e">
        <f>#REF!</f>
        <v>#REF!</v>
      </c>
      <c r="B52" s="142" t="e">
        <f>#REF!</f>
        <v>#REF!</v>
      </c>
      <c r="C52" s="142" t="e">
        <f>#REF!</f>
        <v>#REF!</v>
      </c>
      <c r="D52" s="142" t="e">
        <f>#REF!</f>
        <v>#REF!</v>
      </c>
      <c r="E52" s="141" t="e">
        <f>#REF!</f>
        <v>#REF!</v>
      </c>
      <c r="F52" s="141" t="e">
        <f>#REF!</f>
        <v>#REF!</v>
      </c>
      <c r="G52" s="145"/>
      <c r="H52" s="145"/>
      <c r="I52" s="145"/>
      <c r="J52" s="143"/>
      <c r="K52" s="144"/>
      <c r="L52" s="143"/>
    </row>
    <row r="53" spans="1:12" s="146" customFormat="1" ht="20.399999999999999" x14ac:dyDescent="0.3">
      <c r="A53" s="141" t="e">
        <f>#REF!</f>
        <v>#REF!</v>
      </c>
      <c r="B53" s="142" t="e">
        <f>#REF!</f>
        <v>#REF!</v>
      </c>
      <c r="C53" s="142" t="e">
        <f>#REF!</f>
        <v>#REF!</v>
      </c>
      <c r="D53" s="142" t="e">
        <f>#REF!</f>
        <v>#REF!</v>
      </c>
      <c r="E53" s="141" t="e">
        <f>#REF!</f>
        <v>#REF!</v>
      </c>
      <c r="F53" s="141" t="e">
        <f>#REF!</f>
        <v>#REF!</v>
      </c>
      <c r="G53" s="145"/>
      <c r="H53" s="145"/>
      <c r="I53" s="145"/>
      <c r="J53" s="143"/>
      <c r="K53" s="144"/>
      <c r="L53" s="143"/>
    </row>
    <row r="54" spans="1:12" s="146" customFormat="1" ht="20.399999999999999" x14ac:dyDescent="0.3">
      <c r="A54" s="141" t="e">
        <f>#REF!</f>
        <v>#REF!</v>
      </c>
      <c r="B54" s="142" t="e">
        <f>#REF!</f>
        <v>#REF!</v>
      </c>
      <c r="C54" s="142" t="e">
        <f>#REF!</f>
        <v>#REF!</v>
      </c>
      <c r="D54" s="142" t="e">
        <f>#REF!</f>
        <v>#REF!</v>
      </c>
      <c r="E54" s="141" t="e">
        <f>#REF!</f>
        <v>#REF!</v>
      </c>
      <c r="F54" s="141" t="e">
        <f>#REF!</f>
        <v>#REF!</v>
      </c>
      <c r="G54" s="145"/>
      <c r="H54" s="145"/>
      <c r="I54" s="145"/>
      <c r="J54" s="143"/>
      <c r="K54" s="144"/>
      <c r="L54" s="143"/>
    </row>
    <row r="55" spans="1:12" s="146" customFormat="1" ht="20.399999999999999" x14ac:dyDescent="0.3">
      <c r="A55" s="141" t="e">
        <f>#REF!</f>
        <v>#REF!</v>
      </c>
      <c r="B55" s="142" t="e">
        <f>#REF!</f>
        <v>#REF!</v>
      </c>
      <c r="C55" s="142" t="e">
        <f>#REF!</f>
        <v>#REF!</v>
      </c>
      <c r="D55" s="142" t="e">
        <f>#REF!</f>
        <v>#REF!</v>
      </c>
      <c r="E55" s="141" t="e">
        <f>#REF!</f>
        <v>#REF!</v>
      </c>
      <c r="F55" s="141" t="e">
        <f>#REF!</f>
        <v>#REF!</v>
      </c>
      <c r="G55" s="145"/>
      <c r="H55" s="145"/>
      <c r="I55" s="145"/>
      <c r="J55" s="143"/>
      <c r="K55" s="144"/>
      <c r="L55" s="143"/>
    </row>
    <row r="56" spans="1:12" s="146" customFormat="1" ht="20.399999999999999" x14ac:dyDescent="0.3">
      <c r="A56" s="141" t="e">
        <f>#REF!</f>
        <v>#REF!</v>
      </c>
      <c r="B56" s="142" t="e">
        <f>#REF!</f>
        <v>#REF!</v>
      </c>
      <c r="C56" s="142" t="e">
        <f>#REF!</f>
        <v>#REF!</v>
      </c>
      <c r="D56" s="142" t="e">
        <f>#REF!</f>
        <v>#REF!</v>
      </c>
      <c r="E56" s="141" t="e">
        <f>#REF!</f>
        <v>#REF!</v>
      </c>
      <c r="F56" s="141" t="e">
        <f>#REF!</f>
        <v>#REF!</v>
      </c>
      <c r="G56" s="145"/>
      <c r="H56" s="145"/>
      <c r="I56" s="145"/>
      <c r="J56" s="143"/>
      <c r="K56" s="144"/>
      <c r="L56" s="143"/>
    </row>
    <row r="57" spans="1:12" s="146" customFormat="1" ht="20.399999999999999" x14ac:dyDescent="0.3">
      <c r="A57" s="141" t="e">
        <f>#REF!</f>
        <v>#REF!</v>
      </c>
      <c r="B57" s="142" t="e">
        <f>#REF!</f>
        <v>#REF!</v>
      </c>
      <c r="C57" s="142" t="e">
        <f>#REF!</f>
        <v>#REF!</v>
      </c>
      <c r="D57" s="142" t="e">
        <f>#REF!</f>
        <v>#REF!</v>
      </c>
      <c r="E57" s="141" t="e">
        <f>#REF!</f>
        <v>#REF!</v>
      </c>
      <c r="F57" s="141" t="e">
        <f>#REF!</f>
        <v>#REF!</v>
      </c>
      <c r="G57" s="145"/>
      <c r="H57" s="145"/>
      <c r="I57" s="145"/>
      <c r="J57" s="143"/>
      <c r="K57" s="144"/>
      <c r="L57" s="143"/>
    </row>
    <row r="58" spans="1:12" s="146" customFormat="1" ht="20.399999999999999" x14ac:dyDescent="0.3">
      <c r="A58" s="141" t="e">
        <f>#REF!</f>
        <v>#REF!</v>
      </c>
      <c r="B58" s="142" t="e">
        <f>#REF!</f>
        <v>#REF!</v>
      </c>
      <c r="C58" s="142" t="e">
        <f>#REF!</f>
        <v>#REF!</v>
      </c>
      <c r="D58" s="142" t="e">
        <f>#REF!</f>
        <v>#REF!</v>
      </c>
      <c r="E58" s="141" t="e">
        <f>#REF!</f>
        <v>#REF!</v>
      </c>
      <c r="F58" s="141" t="e">
        <f>#REF!</f>
        <v>#REF!</v>
      </c>
      <c r="G58" s="145"/>
      <c r="H58" s="145"/>
      <c r="I58" s="145"/>
      <c r="J58" s="143"/>
      <c r="K58" s="144"/>
      <c r="L58" s="143"/>
    </row>
    <row r="59" spans="1:12" s="146" customFormat="1" ht="20.399999999999999" x14ac:dyDescent="0.3">
      <c r="A59" s="141" t="e">
        <f>#REF!</f>
        <v>#REF!</v>
      </c>
      <c r="B59" s="142" t="e">
        <f>#REF!</f>
        <v>#REF!</v>
      </c>
      <c r="C59" s="142" t="e">
        <f>#REF!</f>
        <v>#REF!</v>
      </c>
      <c r="D59" s="142" t="e">
        <f>#REF!</f>
        <v>#REF!</v>
      </c>
      <c r="E59" s="141" t="e">
        <f>#REF!</f>
        <v>#REF!</v>
      </c>
      <c r="F59" s="141" t="e">
        <f>#REF!</f>
        <v>#REF!</v>
      </c>
      <c r="G59" s="145"/>
      <c r="H59" s="145"/>
      <c r="I59" s="145"/>
      <c r="J59" s="143"/>
      <c r="K59" s="144"/>
      <c r="L59" s="143"/>
    </row>
    <row r="60" spans="1:12" s="146" customFormat="1" ht="20.399999999999999" x14ac:dyDescent="0.3">
      <c r="A60" s="141" t="e">
        <f>#REF!</f>
        <v>#REF!</v>
      </c>
      <c r="B60" s="142" t="e">
        <f>#REF!</f>
        <v>#REF!</v>
      </c>
      <c r="C60" s="142" t="e">
        <f>#REF!</f>
        <v>#REF!</v>
      </c>
      <c r="D60" s="142" t="e">
        <f>#REF!</f>
        <v>#REF!</v>
      </c>
      <c r="E60" s="141" t="e">
        <f>#REF!</f>
        <v>#REF!</v>
      </c>
      <c r="F60" s="141" t="e">
        <f>#REF!</f>
        <v>#REF!</v>
      </c>
      <c r="G60" s="145"/>
      <c r="H60" s="145"/>
      <c r="I60" s="145"/>
      <c r="J60" s="143"/>
      <c r="K60" s="144"/>
      <c r="L60" s="143"/>
    </row>
    <row r="61" spans="1:12" s="146" customFormat="1" ht="20.399999999999999" x14ac:dyDescent="0.3">
      <c r="A61" s="141" t="e">
        <f>#REF!</f>
        <v>#REF!</v>
      </c>
      <c r="B61" s="142" t="e">
        <f>#REF!</f>
        <v>#REF!</v>
      </c>
      <c r="C61" s="142" t="e">
        <f>#REF!</f>
        <v>#REF!</v>
      </c>
      <c r="D61" s="142" t="e">
        <f>#REF!</f>
        <v>#REF!</v>
      </c>
      <c r="E61" s="141" t="e">
        <f>#REF!</f>
        <v>#REF!</v>
      </c>
      <c r="F61" s="141" t="e">
        <f>#REF!</f>
        <v>#REF!</v>
      </c>
      <c r="G61" s="145"/>
      <c r="H61" s="145"/>
      <c r="I61" s="145"/>
      <c r="J61" s="143"/>
      <c r="K61" s="144"/>
      <c r="L61" s="143"/>
    </row>
    <row r="62" spans="1:12" s="146" customFormat="1" ht="20.399999999999999" x14ac:dyDescent="0.3">
      <c r="A62" s="141" t="e">
        <f>#REF!</f>
        <v>#REF!</v>
      </c>
      <c r="B62" s="142" t="e">
        <f>#REF!</f>
        <v>#REF!</v>
      </c>
      <c r="C62" s="142" t="e">
        <f>#REF!</f>
        <v>#REF!</v>
      </c>
      <c r="D62" s="142" t="e">
        <f>#REF!</f>
        <v>#REF!</v>
      </c>
      <c r="E62" s="141" t="e">
        <f>#REF!</f>
        <v>#REF!</v>
      </c>
      <c r="F62" s="141" t="e">
        <f>#REF!</f>
        <v>#REF!</v>
      </c>
      <c r="G62" s="145"/>
      <c r="H62" s="145"/>
      <c r="I62" s="145"/>
      <c r="J62" s="143"/>
      <c r="K62" s="144"/>
      <c r="L62" s="143"/>
    </row>
    <row r="63" spans="1:12" s="146" customFormat="1" ht="20.399999999999999" x14ac:dyDescent="0.3">
      <c r="A63" s="141" t="e">
        <f>#REF!</f>
        <v>#REF!</v>
      </c>
      <c r="B63" s="142" t="e">
        <f>#REF!</f>
        <v>#REF!</v>
      </c>
      <c r="C63" s="142" t="e">
        <f>#REF!</f>
        <v>#REF!</v>
      </c>
      <c r="D63" s="142" t="e">
        <f>#REF!</f>
        <v>#REF!</v>
      </c>
      <c r="E63" s="141" t="e">
        <f>#REF!</f>
        <v>#REF!</v>
      </c>
      <c r="F63" s="141" t="e">
        <f>#REF!</f>
        <v>#REF!</v>
      </c>
      <c r="G63" s="145"/>
      <c r="H63" s="145"/>
      <c r="I63" s="145"/>
      <c r="J63" s="143"/>
      <c r="K63" s="144"/>
      <c r="L63" s="143"/>
    </row>
    <row r="64" spans="1:12" s="146" customFormat="1" ht="20.399999999999999" x14ac:dyDescent="0.3">
      <c r="A64" s="141" t="e">
        <f>#REF!</f>
        <v>#REF!</v>
      </c>
      <c r="B64" s="142" t="e">
        <f>#REF!</f>
        <v>#REF!</v>
      </c>
      <c r="C64" s="142" t="e">
        <f>#REF!</f>
        <v>#REF!</v>
      </c>
      <c r="D64" s="142" t="e">
        <f>#REF!</f>
        <v>#REF!</v>
      </c>
      <c r="E64" s="141" t="e">
        <f>#REF!</f>
        <v>#REF!</v>
      </c>
      <c r="F64" s="141" t="e">
        <f>#REF!</f>
        <v>#REF!</v>
      </c>
      <c r="G64" s="145"/>
      <c r="H64" s="145"/>
      <c r="I64" s="145"/>
      <c r="J64" s="143"/>
      <c r="K64" s="144"/>
      <c r="L64" s="143"/>
    </row>
    <row r="65" spans="1:12" s="146" customFormat="1" ht="20.399999999999999" x14ac:dyDescent="0.3">
      <c r="A65" s="141" t="e">
        <f>#REF!</f>
        <v>#REF!</v>
      </c>
      <c r="B65" s="142" t="e">
        <f>#REF!</f>
        <v>#REF!</v>
      </c>
      <c r="C65" s="142" t="e">
        <f>#REF!</f>
        <v>#REF!</v>
      </c>
      <c r="D65" s="142" t="e">
        <f>#REF!</f>
        <v>#REF!</v>
      </c>
      <c r="E65" s="141" t="e">
        <f>#REF!</f>
        <v>#REF!</v>
      </c>
      <c r="F65" s="141" t="e">
        <f>#REF!</f>
        <v>#REF!</v>
      </c>
      <c r="G65" s="145"/>
      <c r="H65" s="145"/>
      <c r="I65" s="145"/>
      <c r="J65" s="143"/>
      <c r="K65" s="144"/>
      <c r="L65" s="143"/>
    </row>
    <row r="66" spans="1:12" s="146" customFormat="1" ht="20.399999999999999" x14ac:dyDescent="0.3">
      <c r="A66" s="141" t="e">
        <f>#REF!</f>
        <v>#REF!</v>
      </c>
      <c r="B66" s="142" t="e">
        <f>#REF!</f>
        <v>#REF!</v>
      </c>
      <c r="C66" s="142" t="e">
        <f>#REF!</f>
        <v>#REF!</v>
      </c>
      <c r="D66" s="142" t="e">
        <f>#REF!</f>
        <v>#REF!</v>
      </c>
      <c r="E66" s="141" t="e">
        <f>#REF!</f>
        <v>#REF!</v>
      </c>
      <c r="F66" s="141" t="e">
        <f>#REF!</f>
        <v>#REF!</v>
      </c>
      <c r="G66" s="145"/>
      <c r="H66" s="145"/>
      <c r="I66" s="145"/>
      <c r="J66" s="143"/>
      <c r="K66" s="144"/>
      <c r="L66" s="143"/>
    </row>
    <row r="67" spans="1:12" s="146" customFormat="1" ht="20.399999999999999" x14ac:dyDescent="0.3">
      <c r="A67" s="141" t="e">
        <f>#REF!</f>
        <v>#REF!</v>
      </c>
      <c r="B67" s="142" t="e">
        <f>#REF!</f>
        <v>#REF!</v>
      </c>
      <c r="C67" s="142" t="e">
        <f>#REF!</f>
        <v>#REF!</v>
      </c>
      <c r="D67" s="142" t="e">
        <f>#REF!</f>
        <v>#REF!</v>
      </c>
      <c r="E67" s="141" t="e">
        <f>#REF!</f>
        <v>#REF!</v>
      </c>
      <c r="F67" s="141" t="e">
        <f>#REF!</f>
        <v>#REF!</v>
      </c>
      <c r="G67" s="145"/>
      <c r="H67" s="145"/>
      <c r="I67" s="145"/>
      <c r="J67" s="143"/>
      <c r="K67" s="144"/>
      <c r="L67" s="143"/>
    </row>
    <row r="68" spans="1:12" s="146" customFormat="1" ht="20.399999999999999" x14ac:dyDescent="0.3">
      <c r="A68" s="141" t="e">
        <f>#REF!</f>
        <v>#REF!</v>
      </c>
      <c r="B68" s="142" t="e">
        <f>#REF!</f>
        <v>#REF!</v>
      </c>
      <c r="C68" s="142" t="e">
        <f>#REF!</f>
        <v>#REF!</v>
      </c>
      <c r="D68" s="142" t="e">
        <f>#REF!</f>
        <v>#REF!</v>
      </c>
      <c r="E68" s="141" t="e">
        <f>#REF!</f>
        <v>#REF!</v>
      </c>
      <c r="F68" s="141" t="e">
        <f>#REF!</f>
        <v>#REF!</v>
      </c>
      <c r="G68" s="145"/>
      <c r="H68" s="145"/>
      <c r="I68" s="145"/>
      <c r="J68" s="143"/>
      <c r="K68" s="144"/>
      <c r="L68" s="143"/>
    </row>
    <row r="69" spans="1:12" s="146" customFormat="1" ht="20.399999999999999" x14ac:dyDescent="0.3">
      <c r="A69" s="141" t="e">
        <f>#REF!</f>
        <v>#REF!</v>
      </c>
      <c r="B69" s="142" t="e">
        <f>#REF!</f>
        <v>#REF!</v>
      </c>
      <c r="C69" s="142" t="e">
        <f>#REF!</f>
        <v>#REF!</v>
      </c>
      <c r="D69" s="142" t="e">
        <f>#REF!</f>
        <v>#REF!</v>
      </c>
      <c r="E69" s="141" t="e">
        <f>#REF!</f>
        <v>#REF!</v>
      </c>
      <c r="F69" s="141" t="e">
        <f>#REF!</f>
        <v>#REF!</v>
      </c>
      <c r="G69" s="145"/>
      <c r="H69" s="145"/>
      <c r="I69" s="145"/>
      <c r="J69" s="143"/>
      <c r="K69" s="144"/>
      <c r="L69" s="143"/>
    </row>
    <row r="70" spans="1:12" s="146" customFormat="1" ht="20.399999999999999" x14ac:dyDescent="0.3">
      <c r="A70" s="141" t="e">
        <f>#REF!</f>
        <v>#REF!</v>
      </c>
      <c r="B70" s="142" t="e">
        <f>#REF!</f>
        <v>#REF!</v>
      </c>
      <c r="C70" s="142" t="e">
        <f>#REF!</f>
        <v>#REF!</v>
      </c>
      <c r="D70" s="142" t="e">
        <f>#REF!</f>
        <v>#REF!</v>
      </c>
      <c r="E70" s="141" t="e">
        <f>#REF!</f>
        <v>#REF!</v>
      </c>
      <c r="F70" s="141" t="e">
        <f>#REF!</f>
        <v>#REF!</v>
      </c>
      <c r="G70" s="145"/>
      <c r="H70" s="145"/>
      <c r="I70" s="145"/>
      <c r="J70" s="143"/>
      <c r="K70" s="144"/>
      <c r="L70" s="143"/>
    </row>
    <row r="71" spans="1:12" s="146" customFormat="1" ht="20.399999999999999" x14ac:dyDescent="0.3">
      <c r="A71" s="141" t="e">
        <f>#REF!</f>
        <v>#REF!</v>
      </c>
      <c r="B71" s="142" t="e">
        <f>#REF!</f>
        <v>#REF!</v>
      </c>
      <c r="C71" s="142" t="e">
        <f>#REF!</f>
        <v>#REF!</v>
      </c>
      <c r="D71" s="142" t="e">
        <f>#REF!</f>
        <v>#REF!</v>
      </c>
      <c r="E71" s="141" t="e">
        <f>#REF!</f>
        <v>#REF!</v>
      </c>
      <c r="F71" s="141" t="e">
        <f>#REF!</f>
        <v>#REF!</v>
      </c>
      <c r="G71" s="145"/>
      <c r="H71" s="145"/>
      <c r="I71" s="145"/>
      <c r="J71" s="143"/>
      <c r="K71" s="144"/>
      <c r="L71" s="143"/>
    </row>
    <row r="72" spans="1:12" s="146" customFormat="1" ht="20.399999999999999" x14ac:dyDescent="0.3">
      <c r="A72" s="141" t="e">
        <f>#REF!</f>
        <v>#REF!</v>
      </c>
      <c r="B72" s="142" t="e">
        <f>#REF!</f>
        <v>#REF!</v>
      </c>
      <c r="C72" s="142" t="e">
        <f>#REF!</f>
        <v>#REF!</v>
      </c>
      <c r="D72" s="142" t="e">
        <f>#REF!</f>
        <v>#REF!</v>
      </c>
      <c r="E72" s="141" t="e">
        <f>#REF!</f>
        <v>#REF!</v>
      </c>
      <c r="F72" s="141" t="e">
        <f>#REF!</f>
        <v>#REF!</v>
      </c>
      <c r="G72" s="145"/>
      <c r="H72" s="145"/>
      <c r="I72" s="145"/>
      <c r="J72" s="143"/>
      <c r="K72" s="144"/>
      <c r="L72" s="143"/>
    </row>
    <row r="73" spans="1:12" s="146" customFormat="1" ht="20.399999999999999" x14ac:dyDescent="0.3">
      <c r="A73" s="141" t="e">
        <f>#REF!</f>
        <v>#REF!</v>
      </c>
      <c r="B73" s="142" t="e">
        <f>#REF!</f>
        <v>#REF!</v>
      </c>
      <c r="C73" s="142" t="e">
        <f>#REF!</f>
        <v>#REF!</v>
      </c>
      <c r="D73" s="142" t="e">
        <f>#REF!</f>
        <v>#REF!</v>
      </c>
      <c r="E73" s="141" t="e">
        <f>#REF!</f>
        <v>#REF!</v>
      </c>
      <c r="F73" s="141" t="e">
        <f>#REF!</f>
        <v>#REF!</v>
      </c>
      <c r="G73" s="145"/>
      <c r="H73" s="145"/>
      <c r="I73" s="145"/>
      <c r="J73" s="143"/>
      <c r="K73" s="144"/>
      <c r="L73" s="143"/>
    </row>
    <row r="74" spans="1:12" s="146" customFormat="1" ht="20.399999999999999" x14ac:dyDescent="0.3">
      <c r="A74" s="141" t="e">
        <f>#REF!</f>
        <v>#REF!</v>
      </c>
      <c r="B74" s="142" t="e">
        <f>#REF!</f>
        <v>#REF!</v>
      </c>
      <c r="C74" s="142" t="e">
        <f>#REF!</f>
        <v>#REF!</v>
      </c>
      <c r="D74" s="142" t="e">
        <f>#REF!</f>
        <v>#REF!</v>
      </c>
      <c r="E74" s="141" t="e">
        <f>#REF!</f>
        <v>#REF!</v>
      </c>
      <c r="F74" s="141" t="e">
        <f>#REF!</f>
        <v>#REF!</v>
      </c>
      <c r="G74" s="145"/>
      <c r="H74" s="145"/>
      <c r="I74" s="145"/>
      <c r="J74" s="143"/>
      <c r="K74" s="144"/>
      <c r="L74" s="143"/>
    </row>
    <row r="75" spans="1:12" s="146" customFormat="1" ht="20.399999999999999" x14ac:dyDescent="0.3">
      <c r="A75" s="141" t="e">
        <f>#REF!</f>
        <v>#REF!</v>
      </c>
      <c r="B75" s="142" t="e">
        <f>#REF!</f>
        <v>#REF!</v>
      </c>
      <c r="C75" s="142" t="e">
        <f>#REF!</f>
        <v>#REF!</v>
      </c>
      <c r="D75" s="142" t="e">
        <f>#REF!</f>
        <v>#REF!</v>
      </c>
      <c r="E75" s="141" t="e">
        <f>#REF!</f>
        <v>#REF!</v>
      </c>
      <c r="F75" s="141" t="e">
        <f>#REF!</f>
        <v>#REF!</v>
      </c>
      <c r="G75" s="145"/>
      <c r="H75" s="145"/>
      <c r="I75" s="145"/>
      <c r="J75" s="143"/>
      <c r="K75" s="144"/>
      <c r="L75" s="143"/>
    </row>
    <row r="76" spans="1:12" s="146" customFormat="1" ht="20.399999999999999" x14ac:dyDescent="0.3">
      <c r="A76" s="141" t="e">
        <f>#REF!</f>
        <v>#REF!</v>
      </c>
      <c r="B76" s="142" t="e">
        <f>#REF!</f>
        <v>#REF!</v>
      </c>
      <c r="C76" s="142" t="e">
        <f>#REF!</f>
        <v>#REF!</v>
      </c>
      <c r="D76" s="142" t="e">
        <f>#REF!</f>
        <v>#REF!</v>
      </c>
      <c r="E76" s="141" t="e">
        <f>#REF!</f>
        <v>#REF!</v>
      </c>
      <c r="F76" s="141" t="e">
        <f>#REF!</f>
        <v>#REF!</v>
      </c>
      <c r="G76" s="145"/>
      <c r="H76" s="145"/>
      <c r="I76" s="145"/>
      <c r="J76" s="143"/>
      <c r="K76" s="144"/>
      <c r="L76" s="143"/>
    </row>
    <row r="77" spans="1:12" s="146" customFormat="1" ht="20.399999999999999" x14ac:dyDescent="0.3">
      <c r="A77" s="141" t="e">
        <f>#REF!</f>
        <v>#REF!</v>
      </c>
      <c r="B77" s="142" t="e">
        <f>#REF!</f>
        <v>#REF!</v>
      </c>
      <c r="C77" s="142" t="e">
        <f>#REF!</f>
        <v>#REF!</v>
      </c>
      <c r="D77" s="142" t="e">
        <f>#REF!</f>
        <v>#REF!</v>
      </c>
      <c r="E77" s="141" t="e">
        <f>#REF!</f>
        <v>#REF!</v>
      </c>
      <c r="F77" s="141" t="e">
        <f>#REF!</f>
        <v>#REF!</v>
      </c>
      <c r="G77" s="145"/>
      <c r="H77" s="145"/>
      <c r="I77" s="145"/>
      <c r="J77" s="143"/>
      <c r="K77" s="144"/>
      <c r="L77" s="143"/>
    </row>
    <row r="78" spans="1:12" s="146" customFormat="1" ht="20.399999999999999" x14ac:dyDescent="0.3">
      <c r="A78" s="141" t="e">
        <f>#REF!</f>
        <v>#REF!</v>
      </c>
      <c r="B78" s="142" t="e">
        <f>#REF!</f>
        <v>#REF!</v>
      </c>
      <c r="C78" s="142" t="e">
        <f>#REF!</f>
        <v>#REF!</v>
      </c>
      <c r="D78" s="142" t="e">
        <f>#REF!</f>
        <v>#REF!</v>
      </c>
      <c r="E78" s="141" t="e">
        <f>#REF!</f>
        <v>#REF!</v>
      </c>
      <c r="F78" s="141" t="e">
        <f>#REF!</f>
        <v>#REF!</v>
      </c>
      <c r="G78" s="145"/>
      <c r="H78" s="145"/>
      <c r="I78" s="145"/>
      <c r="J78" s="143"/>
      <c r="K78" s="144"/>
      <c r="L78" s="143"/>
    </row>
    <row r="79" spans="1:12" s="146" customFormat="1" ht="20.399999999999999" x14ac:dyDescent="0.3">
      <c r="A79" s="141" t="e">
        <f>#REF!</f>
        <v>#REF!</v>
      </c>
      <c r="B79" s="142" t="e">
        <f>#REF!</f>
        <v>#REF!</v>
      </c>
      <c r="C79" s="142" t="e">
        <f>#REF!</f>
        <v>#REF!</v>
      </c>
      <c r="D79" s="142" t="e">
        <f>#REF!</f>
        <v>#REF!</v>
      </c>
      <c r="E79" s="141" t="e">
        <f>#REF!</f>
        <v>#REF!</v>
      </c>
      <c r="F79" s="141" t="e">
        <f>#REF!</f>
        <v>#REF!</v>
      </c>
      <c r="G79" s="145"/>
      <c r="H79" s="145"/>
      <c r="I79" s="145"/>
      <c r="J79" s="143"/>
      <c r="K79" s="144"/>
      <c r="L79" s="143"/>
    </row>
    <row r="80" spans="1:12" s="146" customFormat="1" ht="20.399999999999999" x14ac:dyDescent="0.3">
      <c r="A80" s="141" t="e">
        <f>#REF!</f>
        <v>#REF!</v>
      </c>
      <c r="B80" s="142" t="e">
        <f>#REF!</f>
        <v>#REF!</v>
      </c>
      <c r="C80" s="142" t="e">
        <f>#REF!</f>
        <v>#REF!</v>
      </c>
      <c r="D80" s="142" t="e">
        <f>#REF!</f>
        <v>#REF!</v>
      </c>
      <c r="E80" s="141" t="e">
        <f>#REF!</f>
        <v>#REF!</v>
      </c>
      <c r="F80" s="141" t="e">
        <f>#REF!</f>
        <v>#REF!</v>
      </c>
      <c r="G80" s="145"/>
      <c r="H80" s="145"/>
      <c r="I80" s="145"/>
      <c r="J80" s="143"/>
      <c r="K80" s="144"/>
      <c r="L80" s="143"/>
    </row>
    <row r="81" spans="1:12" s="146" customFormat="1" ht="20.399999999999999" x14ac:dyDescent="0.3">
      <c r="A81" s="141" t="e">
        <f>#REF!</f>
        <v>#REF!</v>
      </c>
      <c r="B81" s="142" t="e">
        <f>#REF!</f>
        <v>#REF!</v>
      </c>
      <c r="C81" s="142" t="e">
        <f>#REF!</f>
        <v>#REF!</v>
      </c>
      <c r="D81" s="142" t="e">
        <f>#REF!</f>
        <v>#REF!</v>
      </c>
      <c r="E81" s="141" t="e">
        <f>#REF!</f>
        <v>#REF!</v>
      </c>
      <c r="F81" s="141" t="e">
        <f>#REF!</f>
        <v>#REF!</v>
      </c>
      <c r="G81" s="145"/>
      <c r="H81" s="145"/>
      <c r="I81" s="145"/>
      <c r="J81" s="143"/>
      <c r="K81" s="144"/>
      <c r="L81" s="143"/>
    </row>
    <row r="82" spans="1:12" s="146" customFormat="1" ht="20.399999999999999" x14ac:dyDescent="0.3">
      <c r="A82" s="141" t="e">
        <f>#REF!</f>
        <v>#REF!</v>
      </c>
      <c r="B82" s="142" t="e">
        <f>#REF!</f>
        <v>#REF!</v>
      </c>
      <c r="C82" s="142" t="e">
        <f>#REF!</f>
        <v>#REF!</v>
      </c>
      <c r="D82" s="142" t="e">
        <f>#REF!</f>
        <v>#REF!</v>
      </c>
      <c r="E82" s="141" t="e">
        <f>#REF!</f>
        <v>#REF!</v>
      </c>
      <c r="F82" s="141" t="e">
        <f>#REF!</f>
        <v>#REF!</v>
      </c>
      <c r="G82" s="145"/>
      <c r="H82" s="145"/>
      <c r="I82" s="145"/>
      <c r="J82" s="143"/>
      <c r="K82" s="144"/>
      <c r="L82" s="143"/>
    </row>
    <row r="83" spans="1:12" s="146" customFormat="1" ht="20.399999999999999" x14ac:dyDescent="0.3">
      <c r="A83" s="141" t="e">
        <f>#REF!</f>
        <v>#REF!</v>
      </c>
      <c r="B83" s="142" t="e">
        <f>#REF!</f>
        <v>#REF!</v>
      </c>
      <c r="C83" s="142" t="e">
        <f>#REF!</f>
        <v>#REF!</v>
      </c>
      <c r="D83" s="142" t="e">
        <f>#REF!</f>
        <v>#REF!</v>
      </c>
      <c r="E83" s="141" t="e">
        <f>#REF!</f>
        <v>#REF!</v>
      </c>
      <c r="F83" s="141" t="e">
        <f>#REF!</f>
        <v>#REF!</v>
      </c>
      <c r="G83" s="145"/>
      <c r="H83" s="145"/>
      <c r="I83" s="145"/>
      <c r="J83" s="143"/>
      <c r="K83" s="144"/>
      <c r="L83" s="143"/>
    </row>
    <row r="84" spans="1:12" s="146" customFormat="1" ht="20.399999999999999" x14ac:dyDescent="0.3">
      <c r="A84" s="141" t="e">
        <f>#REF!</f>
        <v>#REF!</v>
      </c>
      <c r="B84" s="142" t="e">
        <f>#REF!</f>
        <v>#REF!</v>
      </c>
      <c r="C84" s="142" t="e">
        <f>#REF!</f>
        <v>#REF!</v>
      </c>
      <c r="D84" s="142" t="e">
        <f>#REF!</f>
        <v>#REF!</v>
      </c>
      <c r="E84" s="141" t="e">
        <f>#REF!</f>
        <v>#REF!</v>
      </c>
      <c r="F84" s="141" t="e">
        <f>#REF!</f>
        <v>#REF!</v>
      </c>
      <c r="G84" s="145"/>
      <c r="H84" s="145"/>
      <c r="I84" s="145"/>
      <c r="J84" s="143"/>
      <c r="K84" s="144"/>
      <c r="L84" s="143"/>
    </row>
    <row r="85" spans="1:12" s="146" customFormat="1" ht="20.399999999999999" x14ac:dyDescent="0.3">
      <c r="A85" s="141" t="e">
        <f>#REF!</f>
        <v>#REF!</v>
      </c>
      <c r="B85" s="142" t="e">
        <f>#REF!</f>
        <v>#REF!</v>
      </c>
      <c r="C85" s="142" t="e">
        <f>#REF!</f>
        <v>#REF!</v>
      </c>
      <c r="D85" s="142" t="e">
        <f>#REF!</f>
        <v>#REF!</v>
      </c>
      <c r="E85" s="141" t="e">
        <f>#REF!</f>
        <v>#REF!</v>
      </c>
      <c r="F85" s="141" t="e">
        <f>#REF!</f>
        <v>#REF!</v>
      </c>
      <c r="G85" s="145"/>
      <c r="H85" s="145"/>
      <c r="I85" s="145"/>
      <c r="J85" s="143"/>
      <c r="K85" s="144"/>
      <c r="L85" s="143"/>
    </row>
    <row r="86" spans="1:12" s="146" customFormat="1" ht="20.399999999999999" x14ac:dyDescent="0.3">
      <c r="A86" s="141" t="e">
        <f>#REF!</f>
        <v>#REF!</v>
      </c>
      <c r="B86" s="142" t="e">
        <f>#REF!</f>
        <v>#REF!</v>
      </c>
      <c r="C86" s="142" t="e">
        <f>#REF!</f>
        <v>#REF!</v>
      </c>
      <c r="D86" s="142" t="e">
        <f>#REF!</f>
        <v>#REF!</v>
      </c>
      <c r="E86" s="141" t="e">
        <f>#REF!</f>
        <v>#REF!</v>
      </c>
      <c r="F86" s="141" t="e">
        <f>#REF!</f>
        <v>#REF!</v>
      </c>
      <c r="G86" s="145"/>
      <c r="H86" s="145"/>
      <c r="I86" s="145"/>
      <c r="J86" s="143"/>
      <c r="K86" s="144"/>
      <c r="L86" s="143"/>
    </row>
    <row r="87" spans="1:12" s="146" customFormat="1" ht="20.399999999999999" x14ac:dyDescent="0.3">
      <c r="A87" s="141" t="e">
        <f>#REF!</f>
        <v>#REF!</v>
      </c>
      <c r="B87" s="142" t="e">
        <f>#REF!</f>
        <v>#REF!</v>
      </c>
      <c r="C87" s="142" t="e">
        <f>#REF!</f>
        <v>#REF!</v>
      </c>
      <c r="D87" s="142" t="e">
        <f>#REF!</f>
        <v>#REF!</v>
      </c>
      <c r="E87" s="141" t="e">
        <f>#REF!</f>
        <v>#REF!</v>
      </c>
      <c r="F87" s="141" t="e">
        <f>#REF!</f>
        <v>#REF!</v>
      </c>
      <c r="G87" s="145"/>
      <c r="H87" s="145"/>
      <c r="I87" s="145"/>
      <c r="J87" s="143"/>
      <c r="K87" s="144"/>
      <c r="L87" s="143"/>
    </row>
    <row r="88" spans="1:12" s="146" customFormat="1" ht="20.399999999999999" x14ac:dyDescent="0.3">
      <c r="A88" s="141" t="e">
        <f>#REF!</f>
        <v>#REF!</v>
      </c>
      <c r="B88" s="142" t="e">
        <f>#REF!</f>
        <v>#REF!</v>
      </c>
      <c r="C88" s="142" t="e">
        <f>#REF!</f>
        <v>#REF!</v>
      </c>
      <c r="D88" s="142" t="e">
        <f>#REF!</f>
        <v>#REF!</v>
      </c>
      <c r="E88" s="141" t="e">
        <f>#REF!</f>
        <v>#REF!</v>
      </c>
      <c r="F88" s="141" t="e">
        <f>#REF!</f>
        <v>#REF!</v>
      </c>
      <c r="G88" s="145"/>
      <c r="H88" s="145"/>
      <c r="I88" s="145"/>
      <c r="J88" s="143"/>
      <c r="K88" s="144"/>
      <c r="L88" s="143"/>
    </row>
    <row r="89" spans="1:12" s="146" customFormat="1" ht="20.399999999999999" x14ac:dyDescent="0.3">
      <c r="A89" s="141" t="e">
        <f>#REF!</f>
        <v>#REF!</v>
      </c>
      <c r="B89" s="142" t="e">
        <f>#REF!</f>
        <v>#REF!</v>
      </c>
      <c r="C89" s="142" t="e">
        <f>#REF!</f>
        <v>#REF!</v>
      </c>
      <c r="D89" s="142" t="e">
        <f>#REF!</f>
        <v>#REF!</v>
      </c>
      <c r="E89" s="141" t="e">
        <f>#REF!</f>
        <v>#REF!</v>
      </c>
      <c r="F89" s="141" t="e">
        <f>#REF!</f>
        <v>#REF!</v>
      </c>
      <c r="G89" s="145"/>
      <c r="H89" s="145"/>
      <c r="I89" s="145"/>
      <c r="J89" s="143"/>
      <c r="K89" s="144"/>
      <c r="L89" s="143"/>
    </row>
    <row r="90" spans="1:12" s="146" customFormat="1" ht="20.399999999999999" x14ac:dyDescent="0.3">
      <c r="A90" s="141" t="e">
        <f>#REF!</f>
        <v>#REF!</v>
      </c>
      <c r="B90" s="142" t="e">
        <f>#REF!</f>
        <v>#REF!</v>
      </c>
      <c r="C90" s="142" t="e">
        <f>#REF!</f>
        <v>#REF!</v>
      </c>
      <c r="D90" s="142" t="e">
        <f>#REF!</f>
        <v>#REF!</v>
      </c>
      <c r="E90" s="141" t="e">
        <f>#REF!</f>
        <v>#REF!</v>
      </c>
      <c r="F90" s="141" t="e">
        <f>#REF!</f>
        <v>#REF!</v>
      </c>
      <c r="G90" s="145"/>
      <c r="H90" s="145"/>
      <c r="I90" s="145"/>
      <c r="J90" s="143"/>
      <c r="K90" s="144"/>
      <c r="L90" s="143"/>
    </row>
    <row r="91" spans="1:12" s="146" customFormat="1" ht="20.399999999999999" x14ac:dyDescent="0.3">
      <c r="A91" s="141" t="e">
        <f>#REF!</f>
        <v>#REF!</v>
      </c>
      <c r="B91" s="142" t="e">
        <f>#REF!</f>
        <v>#REF!</v>
      </c>
      <c r="C91" s="142" t="e">
        <f>#REF!</f>
        <v>#REF!</v>
      </c>
      <c r="D91" s="142" t="e">
        <f>#REF!</f>
        <v>#REF!</v>
      </c>
      <c r="E91" s="141" t="e">
        <f>#REF!</f>
        <v>#REF!</v>
      </c>
      <c r="F91" s="141" t="e">
        <f>#REF!</f>
        <v>#REF!</v>
      </c>
      <c r="G91" s="145"/>
      <c r="H91" s="145"/>
      <c r="I91" s="145"/>
      <c r="J91" s="143"/>
      <c r="K91" s="144"/>
      <c r="L91" s="143"/>
    </row>
    <row r="92" spans="1:12" s="146" customFormat="1" ht="20.399999999999999" x14ac:dyDescent="0.3">
      <c r="A92" s="141" t="e">
        <f>#REF!</f>
        <v>#REF!</v>
      </c>
      <c r="B92" s="142" t="e">
        <f>#REF!</f>
        <v>#REF!</v>
      </c>
      <c r="C92" s="142" t="e">
        <f>#REF!</f>
        <v>#REF!</v>
      </c>
      <c r="D92" s="142" t="e">
        <f>#REF!</f>
        <v>#REF!</v>
      </c>
      <c r="E92" s="141" t="e">
        <f>#REF!</f>
        <v>#REF!</v>
      </c>
      <c r="F92" s="141" t="e">
        <f>#REF!</f>
        <v>#REF!</v>
      </c>
      <c r="G92" s="145"/>
      <c r="H92" s="145"/>
      <c r="I92" s="145"/>
      <c r="J92" s="143"/>
      <c r="K92" s="144"/>
      <c r="L92" s="143"/>
    </row>
    <row r="93" spans="1:12" s="146" customFormat="1" ht="20.399999999999999" x14ac:dyDescent="0.3">
      <c r="A93" s="141" t="e">
        <f>#REF!</f>
        <v>#REF!</v>
      </c>
      <c r="B93" s="142" t="e">
        <f>#REF!</f>
        <v>#REF!</v>
      </c>
      <c r="C93" s="142" t="e">
        <f>#REF!</f>
        <v>#REF!</v>
      </c>
      <c r="D93" s="142" t="e">
        <f>#REF!</f>
        <v>#REF!</v>
      </c>
      <c r="E93" s="141" t="e">
        <f>#REF!</f>
        <v>#REF!</v>
      </c>
      <c r="F93" s="141" t="e">
        <f>#REF!</f>
        <v>#REF!</v>
      </c>
      <c r="G93" s="145"/>
      <c r="H93" s="145"/>
      <c r="I93" s="145"/>
      <c r="J93" s="143"/>
      <c r="K93" s="144"/>
      <c r="L93" s="143"/>
    </row>
    <row r="94" spans="1:12" s="146" customFormat="1" ht="20.399999999999999" x14ac:dyDescent="0.3">
      <c r="A94" s="141" t="e">
        <f>#REF!</f>
        <v>#REF!</v>
      </c>
      <c r="B94" s="142" t="e">
        <f>#REF!</f>
        <v>#REF!</v>
      </c>
      <c r="C94" s="142" t="e">
        <f>#REF!</f>
        <v>#REF!</v>
      </c>
      <c r="D94" s="142" t="e">
        <f>#REF!</f>
        <v>#REF!</v>
      </c>
      <c r="E94" s="141" t="e">
        <f>#REF!</f>
        <v>#REF!</v>
      </c>
      <c r="F94" s="141" t="e">
        <f>#REF!</f>
        <v>#REF!</v>
      </c>
      <c r="G94" s="145"/>
      <c r="H94" s="145"/>
      <c r="I94" s="145"/>
      <c r="J94" s="143"/>
      <c r="K94" s="144"/>
      <c r="L94" s="143"/>
    </row>
    <row r="95" spans="1:12" s="146" customFormat="1" ht="20.399999999999999" x14ac:dyDescent="0.3">
      <c r="A95" s="141" t="e">
        <f>#REF!</f>
        <v>#REF!</v>
      </c>
      <c r="B95" s="142" t="e">
        <f>#REF!</f>
        <v>#REF!</v>
      </c>
      <c r="C95" s="142" t="e">
        <f>#REF!</f>
        <v>#REF!</v>
      </c>
      <c r="D95" s="142" t="e">
        <f>#REF!</f>
        <v>#REF!</v>
      </c>
      <c r="E95" s="141" t="e">
        <f>#REF!</f>
        <v>#REF!</v>
      </c>
      <c r="F95" s="141" t="e">
        <f>#REF!</f>
        <v>#REF!</v>
      </c>
      <c r="G95" s="145"/>
      <c r="H95" s="145"/>
      <c r="I95" s="145"/>
      <c r="J95" s="143"/>
      <c r="K95" s="144"/>
      <c r="L95" s="143"/>
    </row>
    <row r="96" spans="1:12" s="146" customFormat="1" ht="20.399999999999999" x14ac:dyDescent="0.3">
      <c r="A96" s="141" t="e">
        <f>#REF!</f>
        <v>#REF!</v>
      </c>
      <c r="B96" s="142" t="e">
        <f>#REF!</f>
        <v>#REF!</v>
      </c>
      <c r="C96" s="142" t="e">
        <f>#REF!</f>
        <v>#REF!</v>
      </c>
      <c r="D96" s="142" t="e">
        <f>#REF!</f>
        <v>#REF!</v>
      </c>
      <c r="E96" s="141" t="e">
        <f>#REF!</f>
        <v>#REF!</v>
      </c>
      <c r="F96" s="141" t="e">
        <f>#REF!</f>
        <v>#REF!</v>
      </c>
      <c r="G96" s="145"/>
      <c r="H96" s="145"/>
      <c r="I96" s="145"/>
      <c r="J96" s="143"/>
      <c r="K96" s="144"/>
      <c r="L96" s="143"/>
    </row>
    <row r="97" spans="1:12" s="146" customFormat="1" ht="20.399999999999999" x14ac:dyDescent="0.3">
      <c r="A97" s="141" t="e">
        <f>#REF!</f>
        <v>#REF!</v>
      </c>
      <c r="B97" s="142" t="e">
        <f>#REF!</f>
        <v>#REF!</v>
      </c>
      <c r="C97" s="142" t="e">
        <f>#REF!</f>
        <v>#REF!</v>
      </c>
      <c r="D97" s="142" t="e">
        <f>#REF!</f>
        <v>#REF!</v>
      </c>
      <c r="E97" s="141" t="e">
        <f>#REF!</f>
        <v>#REF!</v>
      </c>
      <c r="F97" s="141" t="e">
        <f>#REF!</f>
        <v>#REF!</v>
      </c>
      <c r="G97" s="145"/>
      <c r="H97" s="145"/>
      <c r="I97" s="145"/>
      <c r="J97" s="143"/>
      <c r="K97" s="144"/>
      <c r="L97" s="143"/>
    </row>
    <row r="98" spans="1:12" s="146" customFormat="1" ht="20.399999999999999" x14ac:dyDescent="0.3">
      <c r="A98" s="141" t="e">
        <f>#REF!</f>
        <v>#REF!</v>
      </c>
      <c r="B98" s="142" t="e">
        <f>#REF!</f>
        <v>#REF!</v>
      </c>
      <c r="C98" s="142" t="e">
        <f>#REF!</f>
        <v>#REF!</v>
      </c>
      <c r="D98" s="142" t="e">
        <f>#REF!</f>
        <v>#REF!</v>
      </c>
      <c r="E98" s="141" t="e">
        <f>#REF!</f>
        <v>#REF!</v>
      </c>
      <c r="F98" s="141" t="e">
        <f>#REF!</f>
        <v>#REF!</v>
      </c>
      <c r="G98" s="145"/>
      <c r="H98" s="145"/>
      <c r="I98" s="145"/>
      <c r="J98" s="143"/>
      <c r="K98" s="144"/>
      <c r="L98" s="143"/>
    </row>
    <row r="99" spans="1:12" s="146" customFormat="1" ht="20.399999999999999" x14ac:dyDescent="0.3">
      <c r="A99" s="141" t="e">
        <f>#REF!</f>
        <v>#REF!</v>
      </c>
      <c r="B99" s="142" t="e">
        <f>#REF!</f>
        <v>#REF!</v>
      </c>
      <c r="C99" s="142" t="e">
        <f>#REF!</f>
        <v>#REF!</v>
      </c>
      <c r="D99" s="142" t="e">
        <f>#REF!</f>
        <v>#REF!</v>
      </c>
      <c r="E99" s="141" t="e">
        <f>#REF!</f>
        <v>#REF!</v>
      </c>
      <c r="F99" s="141" t="e">
        <f>#REF!</f>
        <v>#REF!</v>
      </c>
      <c r="G99" s="145"/>
      <c r="H99" s="145"/>
      <c r="I99" s="145"/>
      <c r="J99" s="143"/>
      <c r="K99" s="144"/>
      <c r="L99" s="143"/>
    </row>
    <row r="100" spans="1:12" s="146" customFormat="1" ht="20.399999999999999" x14ac:dyDescent="0.3">
      <c r="A100" s="141" t="e">
        <f>#REF!</f>
        <v>#REF!</v>
      </c>
      <c r="B100" s="142" t="e">
        <f>#REF!</f>
        <v>#REF!</v>
      </c>
      <c r="C100" s="142" t="e">
        <f>#REF!</f>
        <v>#REF!</v>
      </c>
      <c r="D100" s="142" t="e">
        <f>#REF!</f>
        <v>#REF!</v>
      </c>
      <c r="E100" s="141" t="e">
        <f>#REF!</f>
        <v>#REF!</v>
      </c>
      <c r="F100" s="141" t="e">
        <f>#REF!</f>
        <v>#REF!</v>
      </c>
      <c r="G100" s="145"/>
      <c r="H100" s="145"/>
      <c r="I100" s="145"/>
      <c r="J100" s="143"/>
      <c r="K100" s="144"/>
      <c r="L100" s="143"/>
    </row>
    <row r="101" spans="1:12" s="146" customFormat="1" ht="20.399999999999999" x14ac:dyDescent="0.3">
      <c r="A101" s="141" t="e">
        <f>#REF!</f>
        <v>#REF!</v>
      </c>
      <c r="B101" s="142" t="e">
        <f>#REF!</f>
        <v>#REF!</v>
      </c>
      <c r="C101" s="142" t="e">
        <f>#REF!</f>
        <v>#REF!</v>
      </c>
      <c r="D101" s="142" t="e">
        <f>#REF!</f>
        <v>#REF!</v>
      </c>
      <c r="E101" s="141" t="e">
        <f>#REF!</f>
        <v>#REF!</v>
      </c>
      <c r="F101" s="141" t="e">
        <f>#REF!</f>
        <v>#REF!</v>
      </c>
      <c r="G101" s="145"/>
      <c r="H101" s="145"/>
      <c r="I101" s="145"/>
      <c r="J101" s="143"/>
      <c r="K101" s="144"/>
      <c r="L101" s="143"/>
    </row>
    <row r="102" spans="1:12" s="146" customFormat="1" ht="20.399999999999999" x14ac:dyDescent="0.3">
      <c r="A102" s="141" t="e">
        <f>#REF!</f>
        <v>#REF!</v>
      </c>
      <c r="B102" s="142" t="e">
        <f>#REF!</f>
        <v>#REF!</v>
      </c>
      <c r="C102" s="142" t="e">
        <f>#REF!</f>
        <v>#REF!</v>
      </c>
      <c r="D102" s="142" t="e">
        <f>#REF!</f>
        <v>#REF!</v>
      </c>
      <c r="E102" s="141" t="e">
        <f>#REF!</f>
        <v>#REF!</v>
      </c>
      <c r="F102" s="141" t="e">
        <f>#REF!</f>
        <v>#REF!</v>
      </c>
      <c r="G102" s="145"/>
      <c r="H102" s="145"/>
      <c r="I102" s="145"/>
      <c r="J102" s="143"/>
      <c r="K102" s="144"/>
      <c r="L102" s="143"/>
    </row>
    <row r="103" spans="1:12" s="146" customFormat="1" ht="20.399999999999999" x14ac:dyDescent="0.3">
      <c r="A103" s="141" t="e">
        <f>#REF!</f>
        <v>#REF!</v>
      </c>
      <c r="B103" s="142" t="e">
        <f>#REF!</f>
        <v>#REF!</v>
      </c>
      <c r="C103" s="142" t="e">
        <f>#REF!</f>
        <v>#REF!</v>
      </c>
      <c r="D103" s="142" t="e">
        <f>#REF!</f>
        <v>#REF!</v>
      </c>
      <c r="E103" s="141" t="e">
        <f>#REF!</f>
        <v>#REF!</v>
      </c>
      <c r="F103" s="141" t="e">
        <f>#REF!</f>
        <v>#REF!</v>
      </c>
      <c r="G103" s="145"/>
      <c r="H103" s="145"/>
      <c r="I103" s="145"/>
      <c r="J103" s="143"/>
      <c r="K103" s="144"/>
      <c r="L103" s="143"/>
    </row>
    <row r="104" spans="1:12" s="146" customFormat="1" ht="20.399999999999999" x14ac:dyDescent="0.3">
      <c r="A104" s="141" t="e">
        <f>#REF!</f>
        <v>#REF!</v>
      </c>
      <c r="B104" s="142" t="e">
        <f>#REF!</f>
        <v>#REF!</v>
      </c>
      <c r="C104" s="142" t="e">
        <f>#REF!</f>
        <v>#REF!</v>
      </c>
      <c r="D104" s="142" t="e">
        <f>#REF!</f>
        <v>#REF!</v>
      </c>
      <c r="E104" s="141" t="e">
        <f>#REF!</f>
        <v>#REF!</v>
      </c>
      <c r="F104" s="141" t="e">
        <f>#REF!</f>
        <v>#REF!</v>
      </c>
      <c r="G104" s="145"/>
      <c r="H104" s="145"/>
      <c r="I104" s="145"/>
      <c r="J104" s="143"/>
      <c r="K104" s="144"/>
      <c r="L104" s="143"/>
    </row>
    <row r="105" spans="1:12" s="146" customFormat="1" ht="20.399999999999999" x14ac:dyDescent="0.3">
      <c r="A105" s="141" t="e">
        <f>#REF!</f>
        <v>#REF!</v>
      </c>
      <c r="B105" s="142" t="e">
        <f>#REF!</f>
        <v>#REF!</v>
      </c>
      <c r="C105" s="142" t="e">
        <f>#REF!</f>
        <v>#REF!</v>
      </c>
      <c r="D105" s="142" t="e">
        <f>#REF!</f>
        <v>#REF!</v>
      </c>
      <c r="E105" s="141" t="e">
        <f>#REF!</f>
        <v>#REF!</v>
      </c>
      <c r="F105" s="141" t="e">
        <f>#REF!</f>
        <v>#REF!</v>
      </c>
      <c r="G105" s="145"/>
      <c r="H105" s="145"/>
      <c r="I105" s="145"/>
      <c r="J105" s="143"/>
      <c r="K105" s="144"/>
      <c r="L105" s="143"/>
    </row>
    <row r="106" spans="1:12" s="146" customFormat="1" ht="20.399999999999999" x14ac:dyDescent="0.3">
      <c r="A106" s="141" t="e">
        <f>#REF!</f>
        <v>#REF!</v>
      </c>
      <c r="B106" s="142" t="e">
        <f>#REF!</f>
        <v>#REF!</v>
      </c>
      <c r="C106" s="142" t="e">
        <f>#REF!</f>
        <v>#REF!</v>
      </c>
      <c r="D106" s="142" t="e">
        <f>#REF!</f>
        <v>#REF!</v>
      </c>
      <c r="E106" s="141" t="e">
        <f>#REF!</f>
        <v>#REF!</v>
      </c>
      <c r="F106" s="141" t="e">
        <f>#REF!</f>
        <v>#REF!</v>
      </c>
      <c r="G106" s="145"/>
      <c r="H106" s="145"/>
      <c r="I106" s="145"/>
      <c r="J106" s="143"/>
      <c r="K106" s="144"/>
      <c r="L106" s="143"/>
    </row>
    <row r="107" spans="1:12" s="146" customFormat="1" ht="20.399999999999999" x14ac:dyDescent="0.3">
      <c r="A107" s="141" t="e">
        <f>#REF!</f>
        <v>#REF!</v>
      </c>
      <c r="B107" s="142" t="e">
        <f>#REF!</f>
        <v>#REF!</v>
      </c>
      <c r="C107" s="142" t="e">
        <f>#REF!</f>
        <v>#REF!</v>
      </c>
      <c r="D107" s="142" t="e">
        <f>#REF!</f>
        <v>#REF!</v>
      </c>
      <c r="E107" s="141" t="e">
        <f>#REF!</f>
        <v>#REF!</v>
      </c>
      <c r="F107" s="141" t="e">
        <f>#REF!</f>
        <v>#REF!</v>
      </c>
      <c r="G107" s="145"/>
      <c r="H107" s="145"/>
      <c r="I107" s="145"/>
      <c r="J107" s="143"/>
      <c r="K107" s="144"/>
      <c r="L107" s="143"/>
    </row>
    <row r="108" spans="1:12" s="146" customFormat="1" ht="20.399999999999999" x14ac:dyDescent="0.3">
      <c r="A108" s="141" t="e">
        <f>#REF!</f>
        <v>#REF!</v>
      </c>
      <c r="B108" s="142" t="e">
        <f>#REF!</f>
        <v>#REF!</v>
      </c>
      <c r="C108" s="142" t="e">
        <f>#REF!</f>
        <v>#REF!</v>
      </c>
      <c r="D108" s="142" t="e">
        <f>#REF!</f>
        <v>#REF!</v>
      </c>
      <c r="E108" s="141" t="e">
        <f>#REF!</f>
        <v>#REF!</v>
      </c>
      <c r="F108" s="141" t="e">
        <f>#REF!</f>
        <v>#REF!</v>
      </c>
      <c r="G108" s="145"/>
      <c r="H108" s="145"/>
      <c r="I108" s="145"/>
      <c r="J108" s="143"/>
      <c r="K108" s="144"/>
      <c r="L108" s="143"/>
    </row>
    <row r="109" spans="1:12" s="146" customFormat="1" ht="20.399999999999999" x14ac:dyDescent="0.3">
      <c r="A109" s="141" t="e">
        <f>#REF!</f>
        <v>#REF!</v>
      </c>
      <c r="B109" s="142" t="e">
        <f>#REF!</f>
        <v>#REF!</v>
      </c>
      <c r="C109" s="142" t="e">
        <f>#REF!</f>
        <v>#REF!</v>
      </c>
      <c r="D109" s="142" t="e">
        <f>#REF!</f>
        <v>#REF!</v>
      </c>
      <c r="E109" s="141" t="e">
        <f>#REF!</f>
        <v>#REF!</v>
      </c>
      <c r="F109" s="141" t="e">
        <f>#REF!</f>
        <v>#REF!</v>
      </c>
      <c r="G109" s="145"/>
      <c r="H109" s="145"/>
      <c r="I109" s="145"/>
      <c r="J109" s="143"/>
      <c r="K109" s="144"/>
      <c r="L109" s="143"/>
    </row>
    <row r="110" spans="1:12" s="146" customFormat="1" ht="20.399999999999999" x14ac:dyDescent="0.3">
      <c r="A110" s="141" t="e">
        <f>#REF!</f>
        <v>#REF!</v>
      </c>
      <c r="B110" s="142" t="e">
        <f>#REF!</f>
        <v>#REF!</v>
      </c>
      <c r="C110" s="142" t="e">
        <f>#REF!</f>
        <v>#REF!</v>
      </c>
      <c r="D110" s="142" t="e">
        <f>#REF!</f>
        <v>#REF!</v>
      </c>
      <c r="E110" s="141" t="e">
        <f>#REF!</f>
        <v>#REF!</v>
      </c>
      <c r="F110" s="141" t="e">
        <f>#REF!</f>
        <v>#REF!</v>
      </c>
      <c r="G110" s="145"/>
      <c r="H110" s="145"/>
      <c r="I110" s="145"/>
      <c r="J110" s="143"/>
      <c r="K110" s="144"/>
      <c r="L110" s="143"/>
    </row>
    <row r="111" spans="1:12" s="146" customFormat="1" ht="20.399999999999999" x14ac:dyDescent="0.3">
      <c r="A111" s="141" t="e">
        <f>#REF!</f>
        <v>#REF!</v>
      </c>
      <c r="B111" s="142" t="e">
        <f>#REF!</f>
        <v>#REF!</v>
      </c>
      <c r="C111" s="142" t="e">
        <f>#REF!</f>
        <v>#REF!</v>
      </c>
      <c r="D111" s="142" t="e">
        <f>#REF!</f>
        <v>#REF!</v>
      </c>
      <c r="E111" s="141" t="e">
        <f>#REF!</f>
        <v>#REF!</v>
      </c>
      <c r="F111" s="141" t="e">
        <f>#REF!</f>
        <v>#REF!</v>
      </c>
      <c r="G111" s="145"/>
      <c r="H111" s="145"/>
      <c r="I111" s="145"/>
      <c r="J111" s="143"/>
      <c r="K111" s="144"/>
      <c r="L111" s="143"/>
    </row>
    <row r="112" spans="1:12" s="146" customFormat="1" ht="20.399999999999999" x14ac:dyDescent="0.3">
      <c r="A112" s="141" t="e">
        <f>#REF!</f>
        <v>#REF!</v>
      </c>
      <c r="B112" s="142" t="e">
        <f>#REF!</f>
        <v>#REF!</v>
      </c>
      <c r="C112" s="142" t="e">
        <f>#REF!</f>
        <v>#REF!</v>
      </c>
      <c r="D112" s="142" t="e">
        <f>#REF!</f>
        <v>#REF!</v>
      </c>
      <c r="E112" s="141" t="e">
        <f>#REF!</f>
        <v>#REF!</v>
      </c>
      <c r="F112" s="141" t="e">
        <f>#REF!</f>
        <v>#REF!</v>
      </c>
      <c r="G112" s="145"/>
      <c r="H112" s="145"/>
      <c r="I112" s="145"/>
      <c r="J112" s="143"/>
      <c r="K112" s="144"/>
      <c r="L112" s="143"/>
    </row>
    <row r="113" spans="1:12" s="146" customFormat="1" ht="20.399999999999999" x14ac:dyDescent="0.3">
      <c r="A113" s="141" t="e">
        <f>#REF!</f>
        <v>#REF!</v>
      </c>
      <c r="B113" s="142" t="e">
        <f>#REF!</f>
        <v>#REF!</v>
      </c>
      <c r="C113" s="142" t="e">
        <f>#REF!</f>
        <v>#REF!</v>
      </c>
      <c r="D113" s="142" t="e">
        <f>#REF!</f>
        <v>#REF!</v>
      </c>
      <c r="E113" s="141" t="e">
        <f>#REF!</f>
        <v>#REF!</v>
      </c>
      <c r="F113" s="141" t="e">
        <f>#REF!</f>
        <v>#REF!</v>
      </c>
      <c r="G113" s="145"/>
      <c r="H113" s="145"/>
      <c r="I113" s="145"/>
      <c r="J113" s="143"/>
      <c r="K113" s="144"/>
      <c r="L113" s="143"/>
    </row>
    <row r="114" spans="1:12" s="146" customFormat="1" ht="20.399999999999999" x14ac:dyDescent="0.3">
      <c r="A114" s="141" t="e">
        <f>#REF!</f>
        <v>#REF!</v>
      </c>
      <c r="B114" s="142" t="e">
        <f>#REF!</f>
        <v>#REF!</v>
      </c>
      <c r="C114" s="142" t="e">
        <f>#REF!</f>
        <v>#REF!</v>
      </c>
      <c r="D114" s="142" t="e">
        <f>#REF!</f>
        <v>#REF!</v>
      </c>
      <c r="E114" s="141" t="e">
        <f>#REF!</f>
        <v>#REF!</v>
      </c>
      <c r="F114" s="141" t="e">
        <f>#REF!</f>
        <v>#REF!</v>
      </c>
      <c r="G114" s="145"/>
      <c r="H114" s="145"/>
      <c r="I114" s="145"/>
      <c r="J114" s="143"/>
      <c r="K114" s="144"/>
      <c r="L114" s="143"/>
    </row>
    <row r="115" spans="1:12" s="146" customFormat="1" ht="20.399999999999999" x14ac:dyDescent="0.3">
      <c r="A115" s="141" t="e">
        <f>#REF!</f>
        <v>#REF!</v>
      </c>
      <c r="B115" s="142" t="e">
        <f>#REF!</f>
        <v>#REF!</v>
      </c>
      <c r="C115" s="142" t="e">
        <f>#REF!</f>
        <v>#REF!</v>
      </c>
      <c r="D115" s="142" t="e">
        <f>#REF!</f>
        <v>#REF!</v>
      </c>
      <c r="E115" s="141" t="e">
        <f>#REF!</f>
        <v>#REF!</v>
      </c>
      <c r="F115" s="141" t="e">
        <f>#REF!</f>
        <v>#REF!</v>
      </c>
      <c r="G115" s="145"/>
      <c r="H115" s="145"/>
      <c r="I115" s="145"/>
      <c r="J115" s="143"/>
      <c r="K115" s="144"/>
      <c r="L115" s="143"/>
    </row>
    <row r="116" spans="1:12" s="146" customFormat="1" ht="20.399999999999999" x14ac:dyDescent="0.3">
      <c r="A116" s="141" t="e">
        <f>#REF!</f>
        <v>#REF!</v>
      </c>
      <c r="B116" s="142" t="e">
        <f>#REF!</f>
        <v>#REF!</v>
      </c>
      <c r="C116" s="142" t="e">
        <f>#REF!</f>
        <v>#REF!</v>
      </c>
      <c r="D116" s="142" t="e">
        <f>#REF!</f>
        <v>#REF!</v>
      </c>
      <c r="E116" s="141" t="e">
        <f>#REF!</f>
        <v>#REF!</v>
      </c>
      <c r="F116" s="141" t="e">
        <f>#REF!</f>
        <v>#REF!</v>
      </c>
      <c r="G116" s="145"/>
      <c r="H116" s="145"/>
      <c r="I116" s="145"/>
      <c r="J116" s="143"/>
      <c r="K116" s="144"/>
      <c r="L116" s="143"/>
    </row>
    <row r="117" spans="1:12" s="146" customFormat="1" ht="20.399999999999999" x14ac:dyDescent="0.3">
      <c r="A117" s="141" t="e">
        <f>#REF!</f>
        <v>#REF!</v>
      </c>
      <c r="B117" s="142" t="e">
        <f>#REF!</f>
        <v>#REF!</v>
      </c>
      <c r="C117" s="142" t="e">
        <f>#REF!</f>
        <v>#REF!</v>
      </c>
      <c r="D117" s="142" t="e">
        <f>#REF!</f>
        <v>#REF!</v>
      </c>
      <c r="E117" s="141" t="e">
        <f>#REF!</f>
        <v>#REF!</v>
      </c>
      <c r="F117" s="141" t="e">
        <f>#REF!</f>
        <v>#REF!</v>
      </c>
      <c r="G117" s="145"/>
      <c r="H117" s="145"/>
      <c r="I117" s="145"/>
      <c r="J117" s="143"/>
      <c r="K117" s="144"/>
      <c r="L117" s="143"/>
    </row>
    <row r="118" spans="1:12" s="146" customFormat="1" ht="20.399999999999999" x14ac:dyDescent="0.3">
      <c r="A118" s="141" t="e">
        <f>#REF!</f>
        <v>#REF!</v>
      </c>
      <c r="B118" s="142" t="e">
        <f>#REF!</f>
        <v>#REF!</v>
      </c>
      <c r="C118" s="142" t="e">
        <f>#REF!</f>
        <v>#REF!</v>
      </c>
      <c r="D118" s="142" t="e">
        <f>#REF!</f>
        <v>#REF!</v>
      </c>
      <c r="E118" s="141" t="e">
        <f>#REF!</f>
        <v>#REF!</v>
      </c>
      <c r="F118" s="141" t="e">
        <f>#REF!</f>
        <v>#REF!</v>
      </c>
      <c r="G118" s="145"/>
      <c r="H118" s="145"/>
      <c r="I118" s="145"/>
      <c r="J118" s="143"/>
      <c r="K118" s="144"/>
      <c r="L118" s="143"/>
    </row>
    <row r="119" spans="1:12" s="146" customFormat="1" ht="20.399999999999999" x14ac:dyDescent="0.3">
      <c r="A119" s="141" t="e">
        <f>#REF!</f>
        <v>#REF!</v>
      </c>
      <c r="B119" s="142" t="e">
        <f>#REF!</f>
        <v>#REF!</v>
      </c>
      <c r="C119" s="142" t="e">
        <f>#REF!</f>
        <v>#REF!</v>
      </c>
      <c r="D119" s="142" t="e">
        <f>#REF!</f>
        <v>#REF!</v>
      </c>
      <c r="E119" s="141" t="e">
        <f>#REF!</f>
        <v>#REF!</v>
      </c>
      <c r="F119" s="141" t="e">
        <f>#REF!</f>
        <v>#REF!</v>
      </c>
      <c r="G119" s="145"/>
      <c r="H119" s="145"/>
      <c r="I119" s="145"/>
      <c r="J119" s="143"/>
      <c r="K119" s="144"/>
      <c r="L119" s="143"/>
    </row>
    <row r="120" spans="1:12" s="146" customFormat="1" ht="20.399999999999999" x14ac:dyDescent="0.3">
      <c r="A120" s="141" t="e">
        <f>#REF!</f>
        <v>#REF!</v>
      </c>
      <c r="B120" s="142" t="e">
        <f>#REF!</f>
        <v>#REF!</v>
      </c>
      <c r="C120" s="142" t="e">
        <f>#REF!</f>
        <v>#REF!</v>
      </c>
      <c r="D120" s="142" t="e">
        <f>#REF!</f>
        <v>#REF!</v>
      </c>
      <c r="E120" s="141" t="e">
        <f>#REF!</f>
        <v>#REF!</v>
      </c>
      <c r="F120" s="141" t="e">
        <f>#REF!</f>
        <v>#REF!</v>
      </c>
      <c r="G120" s="145"/>
      <c r="H120" s="145"/>
      <c r="I120" s="145"/>
      <c r="J120" s="143"/>
      <c r="K120" s="144"/>
      <c r="L120" s="143"/>
    </row>
    <row r="121" spans="1:12" s="146" customFormat="1" ht="20.399999999999999" x14ac:dyDescent="0.3">
      <c r="A121" s="141" t="e">
        <f>#REF!</f>
        <v>#REF!</v>
      </c>
      <c r="B121" s="142" t="e">
        <f>#REF!</f>
        <v>#REF!</v>
      </c>
      <c r="C121" s="142" t="e">
        <f>#REF!</f>
        <v>#REF!</v>
      </c>
      <c r="D121" s="142" t="e">
        <f>#REF!</f>
        <v>#REF!</v>
      </c>
      <c r="E121" s="141" t="e">
        <f>#REF!</f>
        <v>#REF!</v>
      </c>
      <c r="F121" s="141" t="e">
        <f>#REF!</f>
        <v>#REF!</v>
      </c>
      <c r="G121" s="145"/>
      <c r="H121" s="145"/>
      <c r="I121" s="145"/>
      <c r="J121" s="143"/>
      <c r="K121" s="144"/>
      <c r="L121" s="143"/>
    </row>
    <row r="122" spans="1:12" s="146" customFormat="1" ht="20.399999999999999" x14ac:dyDescent="0.3">
      <c r="A122" s="141" t="e">
        <f>#REF!</f>
        <v>#REF!</v>
      </c>
      <c r="B122" s="142" t="e">
        <f>#REF!</f>
        <v>#REF!</v>
      </c>
      <c r="C122" s="142" t="e">
        <f>#REF!</f>
        <v>#REF!</v>
      </c>
      <c r="D122" s="142" t="e">
        <f>#REF!</f>
        <v>#REF!</v>
      </c>
      <c r="E122" s="141" t="e">
        <f>#REF!</f>
        <v>#REF!</v>
      </c>
      <c r="F122" s="141" t="e">
        <f>#REF!</f>
        <v>#REF!</v>
      </c>
      <c r="G122" s="145"/>
      <c r="H122" s="145"/>
      <c r="I122" s="145"/>
      <c r="J122" s="143"/>
      <c r="K122" s="144"/>
      <c r="L122" s="143"/>
    </row>
    <row r="123" spans="1:12" s="146" customFormat="1" ht="20.399999999999999" x14ac:dyDescent="0.3">
      <c r="A123" s="141" t="e">
        <f>#REF!</f>
        <v>#REF!</v>
      </c>
      <c r="B123" s="142" t="e">
        <f>#REF!</f>
        <v>#REF!</v>
      </c>
      <c r="C123" s="142" t="e">
        <f>#REF!</f>
        <v>#REF!</v>
      </c>
      <c r="D123" s="142" t="e">
        <f>#REF!</f>
        <v>#REF!</v>
      </c>
      <c r="E123" s="141" t="e">
        <f>#REF!</f>
        <v>#REF!</v>
      </c>
      <c r="F123" s="141" t="e">
        <f>#REF!</f>
        <v>#REF!</v>
      </c>
      <c r="G123" s="145"/>
      <c r="H123" s="145"/>
      <c r="I123" s="145"/>
      <c r="J123" s="143"/>
      <c r="K123" s="144"/>
      <c r="L123" s="143"/>
    </row>
    <row r="124" spans="1:12" s="146" customFormat="1" ht="20.399999999999999" x14ac:dyDescent="0.3">
      <c r="A124" s="141" t="e">
        <f>#REF!</f>
        <v>#REF!</v>
      </c>
      <c r="B124" s="142" t="e">
        <f>#REF!</f>
        <v>#REF!</v>
      </c>
      <c r="C124" s="142" t="e">
        <f>#REF!</f>
        <v>#REF!</v>
      </c>
      <c r="D124" s="142" t="e">
        <f>#REF!</f>
        <v>#REF!</v>
      </c>
      <c r="E124" s="141" t="e">
        <f>#REF!</f>
        <v>#REF!</v>
      </c>
      <c r="F124" s="141" t="e">
        <f>#REF!</f>
        <v>#REF!</v>
      </c>
      <c r="G124" s="145"/>
      <c r="H124" s="145"/>
      <c r="I124" s="145"/>
      <c r="J124" s="143"/>
      <c r="K124" s="144"/>
      <c r="L124" s="143"/>
    </row>
    <row r="125" spans="1:12" s="146" customFormat="1" ht="20.399999999999999" x14ac:dyDescent="0.3">
      <c r="A125" s="141" t="e">
        <f>#REF!</f>
        <v>#REF!</v>
      </c>
      <c r="B125" s="142" t="e">
        <f>#REF!</f>
        <v>#REF!</v>
      </c>
      <c r="C125" s="142" t="e">
        <f>#REF!</f>
        <v>#REF!</v>
      </c>
      <c r="D125" s="142" t="e">
        <f>#REF!</f>
        <v>#REF!</v>
      </c>
      <c r="E125" s="141" t="e">
        <f>#REF!</f>
        <v>#REF!</v>
      </c>
      <c r="F125" s="141" t="e">
        <f>#REF!</f>
        <v>#REF!</v>
      </c>
      <c r="G125" s="145"/>
      <c r="H125" s="145"/>
      <c r="I125" s="145"/>
      <c r="J125" s="143"/>
      <c r="K125" s="144"/>
      <c r="L125" s="143"/>
    </row>
    <row r="126" spans="1:12" s="146" customFormat="1" ht="20.399999999999999" x14ac:dyDescent="0.3">
      <c r="A126" s="141" t="e">
        <f>#REF!</f>
        <v>#REF!</v>
      </c>
      <c r="B126" s="142" t="e">
        <f>#REF!</f>
        <v>#REF!</v>
      </c>
      <c r="C126" s="142" t="e">
        <f>#REF!</f>
        <v>#REF!</v>
      </c>
      <c r="D126" s="142" t="e">
        <f>#REF!</f>
        <v>#REF!</v>
      </c>
      <c r="E126" s="141" t="e">
        <f>#REF!</f>
        <v>#REF!</v>
      </c>
      <c r="F126" s="141" t="e">
        <f>#REF!</f>
        <v>#REF!</v>
      </c>
      <c r="G126" s="145"/>
      <c r="H126" s="145"/>
      <c r="I126" s="145"/>
      <c r="J126" s="143"/>
      <c r="K126" s="144"/>
      <c r="L126" s="143"/>
    </row>
    <row r="127" spans="1:12" s="146" customFormat="1" ht="20.399999999999999" x14ac:dyDescent="0.3">
      <c r="A127" s="141" t="e">
        <f>#REF!</f>
        <v>#REF!</v>
      </c>
      <c r="B127" s="142" t="e">
        <f>#REF!</f>
        <v>#REF!</v>
      </c>
      <c r="C127" s="142" t="e">
        <f>#REF!</f>
        <v>#REF!</v>
      </c>
      <c r="D127" s="142" t="e">
        <f>#REF!</f>
        <v>#REF!</v>
      </c>
      <c r="E127" s="141" t="e">
        <f>#REF!</f>
        <v>#REF!</v>
      </c>
      <c r="F127" s="141" t="e">
        <f>#REF!</f>
        <v>#REF!</v>
      </c>
      <c r="G127" s="145"/>
      <c r="H127" s="145"/>
      <c r="I127" s="145"/>
      <c r="J127" s="143"/>
      <c r="K127" s="144"/>
      <c r="L127" s="143"/>
    </row>
    <row r="128" spans="1:12" s="146" customFormat="1" ht="20.399999999999999" x14ac:dyDescent="0.3">
      <c r="A128" s="141" t="e">
        <f>#REF!</f>
        <v>#REF!</v>
      </c>
      <c r="B128" s="142" t="e">
        <f>#REF!</f>
        <v>#REF!</v>
      </c>
      <c r="C128" s="142" t="e">
        <f>#REF!</f>
        <v>#REF!</v>
      </c>
      <c r="D128" s="142" t="e">
        <f>#REF!</f>
        <v>#REF!</v>
      </c>
      <c r="E128" s="141" t="e">
        <f>#REF!</f>
        <v>#REF!</v>
      </c>
      <c r="F128" s="141" t="e">
        <f>#REF!</f>
        <v>#REF!</v>
      </c>
      <c r="G128" s="145"/>
      <c r="H128" s="145"/>
      <c r="I128" s="145"/>
      <c r="J128" s="143"/>
      <c r="K128" s="144"/>
      <c r="L128" s="143"/>
    </row>
    <row r="129" spans="1:12" s="146" customFormat="1" ht="20.399999999999999" x14ac:dyDescent="0.3">
      <c r="A129" s="141" t="e">
        <f>#REF!</f>
        <v>#REF!</v>
      </c>
      <c r="B129" s="142" t="e">
        <f>#REF!</f>
        <v>#REF!</v>
      </c>
      <c r="C129" s="142" t="e">
        <f>#REF!</f>
        <v>#REF!</v>
      </c>
      <c r="D129" s="142" t="e">
        <f>#REF!</f>
        <v>#REF!</v>
      </c>
      <c r="E129" s="141" t="e">
        <f>#REF!</f>
        <v>#REF!</v>
      </c>
      <c r="F129" s="141" t="e">
        <f>#REF!</f>
        <v>#REF!</v>
      </c>
      <c r="G129" s="145"/>
      <c r="H129" s="145"/>
      <c r="I129" s="145"/>
      <c r="J129" s="143"/>
      <c r="K129" s="144"/>
      <c r="L129" s="143"/>
    </row>
    <row r="130" spans="1:12" s="146" customFormat="1" ht="20.399999999999999" x14ac:dyDescent="0.3">
      <c r="A130" s="141" t="e">
        <f>#REF!</f>
        <v>#REF!</v>
      </c>
      <c r="B130" s="142" t="e">
        <f>#REF!</f>
        <v>#REF!</v>
      </c>
      <c r="C130" s="142" t="e">
        <f>#REF!</f>
        <v>#REF!</v>
      </c>
      <c r="D130" s="142" t="e">
        <f>#REF!</f>
        <v>#REF!</v>
      </c>
      <c r="E130" s="141" t="e">
        <f>#REF!</f>
        <v>#REF!</v>
      </c>
      <c r="F130" s="141" t="e">
        <f>#REF!</f>
        <v>#REF!</v>
      </c>
      <c r="G130" s="145"/>
      <c r="H130" s="145"/>
      <c r="I130" s="145"/>
      <c r="J130" s="143"/>
      <c r="K130" s="144"/>
      <c r="L130" s="143"/>
    </row>
    <row r="131" spans="1:12" s="146" customFormat="1" ht="20.399999999999999" x14ac:dyDescent="0.3">
      <c r="A131" s="141" t="e">
        <f>#REF!</f>
        <v>#REF!</v>
      </c>
      <c r="B131" s="142" t="e">
        <f>#REF!</f>
        <v>#REF!</v>
      </c>
      <c r="C131" s="142" t="e">
        <f>#REF!</f>
        <v>#REF!</v>
      </c>
      <c r="D131" s="142" t="e">
        <f>#REF!</f>
        <v>#REF!</v>
      </c>
      <c r="E131" s="141" t="e">
        <f>#REF!</f>
        <v>#REF!</v>
      </c>
      <c r="F131" s="141" t="e">
        <f>#REF!</f>
        <v>#REF!</v>
      </c>
      <c r="G131" s="145"/>
      <c r="H131" s="145"/>
      <c r="I131" s="145"/>
      <c r="J131" s="143"/>
      <c r="K131" s="144"/>
      <c r="L131" s="143"/>
    </row>
    <row r="132" spans="1:12" s="146" customFormat="1" ht="20.399999999999999" x14ac:dyDescent="0.3">
      <c r="A132" s="147"/>
      <c r="B132" s="148"/>
      <c r="C132" s="148"/>
      <c r="D132" s="148"/>
      <c r="E132" s="147"/>
      <c r="F132" s="147"/>
      <c r="G132" s="147"/>
      <c r="H132" s="147"/>
      <c r="I132" s="147"/>
      <c r="J132" s="131"/>
      <c r="K132" s="131"/>
      <c r="L132" s="131"/>
    </row>
    <row r="133" spans="1:12" s="146" customFormat="1" ht="20.399999999999999" x14ac:dyDescent="0.3">
      <c r="A133" s="147"/>
      <c r="B133" s="148"/>
      <c r="C133" s="148"/>
      <c r="D133" s="148"/>
      <c r="E133" s="147"/>
      <c r="F133" s="147"/>
      <c r="G133" s="147"/>
      <c r="H133" s="147"/>
      <c r="I133" s="147"/>
      <c r="J133" s="131"/>
      <c r="K133" s="131"/>
      <c r="L133" s="131"/>
    </row>
    <row r="134" spans="1:12" s="146" customFormat="1" ht="20.399999999999999" x14ac:dyDescent="0.3">
      <c r="A134" s="147"/>
      <c r="B134" s="148"/>
      <c r="C134" s="148"/>
      <c r="D134" s="148"/>
      <c r="E134" s="147"/>
      <c r="F134" s="147"/>
      <c r="G134" s="147"/>
      <c r="H134" s="147"/>
      <c r="I134" s="147"/>
      <c r="J134" s="131"/>
      <c r="K134" s="131"/>
      <c r="L134" s="131"/>
    </row>
    <row r="135" spans="1:12" s="146" customFormat="1" ht="20.399999999999999" x14ac:dyDescent="0.3">
      <c r="A135" s="147"/>
      <c r="B135" s="148"/>
      <c r="C135" s="148"/>
      <c r="D135" s="148"/>
      <c r="E135" s="147"/>
      <c r="F135" s="147"/>
      <c r="G135" s="147"/>
      <c r="H135" s="147"/>
      <c r="I135" s="147"/>
      <c r="J135" s="131"/>
      <c r="K135" s="131"/>
      <c r="L135" s="131"/>
    </row>
    <row r="136" spans="1:12" s="146" customFormat="1" ht="20.399999999999999" x14ac:dyDescent="0.3">
      <c r="A136" s="147"/>
      <c r="B136" s="148"/>
      <c r="C136" s="148"/>
      <c r="D136" s="148"/>
      <c r="E136" s="147"/>
      <c r="F136" s="147"/>
      <c r="G136" s="147"/>
      <c r="H136" s="147"/>
      <c r="I136" s="147"/>
      <c r="J136" s="131"/>
      <c r="K136" s="131"/>
      <c r="L136" s="131"/>
    </row>
    <row r="137" spans="1:12" s="146" customFormat="1" ht="20.399999999999999" x14ac:dyDescent="0.3">
      <c r="A137" s="147"/>
      <c r="B137" s="148"/>
      <c r="C137" s="148"/>
      <c r="D137" s="148"/>
      <c r="E137" s="147"/>
      <c r="F137" s="147"/>
      <c r="G137" s="147"/>
      <c r="H137" s="147"/>
      <c r="I137" s="147"/>
      <c r="J137" s="131"/>
      <c r="K137" s="131"/>
      <c r="L137" s="131"/>
    </row>
    <row r="138" spans="1:12" s="146" customFormat="1" ht="20.399999999999999" x14ac:dyDescent="0.3">
      <c r="A138" s="147"/>
      <c r="B138" s="148"/>
      <c r="C138" s="148"/>
      <c r="D138" s="148"/>
      <c r="E138" s="147"/>
      <c r="F138" s="147"/>
      <c r="G138" s="147"/>
      <c r="H138" s="147"/>
      <c r="I138" s="147"/>
      <c r="J138" s="131"/>
      <c r="K138" s="131"/>
      <c r="L138" s="131"/>
    </row>
    <row r="139" spans="1:12" s="146" customFormat="1" ht="20.399999999999999" x14ac:dyDescent="0.3">
      <c r="A139" s="147"/>
      <c r="B139" s="148"/>
      <c r="C139" s="148"/>
      <c r="D139" s="148"/>
      <c r="E139" s="147"/>
      <c r="F139" s="147"/>
      <c r="G139" s="147"/>
      <c r="H139" s="147"/>
      <c r="I139" s="147"/>
      <c r="J139" s="131"/>
      <c r="K139" s="131"/>
      <c r="L139" s="131"/>
    </row>
    <row r="140" spans="1:12" s="146" customFormat="1" ht="20.399999999999999" x14ac:dyDescent="0.3">
      <c r="A140" s="147"/>
      <c r="B140" s="148"/>
      <c r="C140" s="148"/>
      <c r="D140" s="148"/>
      <c r="E140" s="147"/>
      <c r="F140" s="147"/>
      <c r="G140" s="147"/>
      <c r="H140" s="147"/>
      <c r="I140" s="147"/>
      <c r="J140" s="131"/>
      <c r="K140" s="131"/>
      <c r="L140" s="131"/>
    </row>
    <row r="141" spans="1:12" s="146" customFormat="1" ht="20.399999999999999" x14ac:dyDescent="0.3">
      <c r="A141" s="147"/>
      <c r="B141" s="148"/>
      <c r="C141" s="148"/>
      <c r="D141" s="148"/>
      <c r="E141" s="147"/>
      <c r="F141" s="147"/>
      <c r="G141" s="147"/>
      <c r="H141" s="147"/>
      <c r="I141" s="147"/>
      <c r="J141" s="131"/>
      <c r="K141" s="131"/>
      <c r="L141" s="131"/>
    </row>
    <row r="142" spans="1:12" s="146" customFormat="1" ht="20.399999999999999" x14ac:dyDescent="0.3">
      <c r="A142" s="147"/>
      <c r="B142" s="148"/>
      <c r="C142" s="148"/>
      <c r="D142" s="148"/>
      <c r="E142" s="147"/>
      <c r="F142" s="147"/>
      <c r="G142" s="147"/>
      <c r="H142" s="147"/>
      <c r="I142" s="147"/>
      <c r="J142" s="131"/>
      <c r="K142" s="131"/>
      <c r="L142" s="131"/>
    </row>
    <row r="143" spans="1:12" s="146" customFormat="1" ht="20.399999999999999" x14ac:dyDescent="0.3">
      <c r="A143" s="147"/>
      <c r="B143" s="148"/>
      <c r="C143" s="148"/>
      <c r="D143" s="148"/>
      <c r="E143" s="147"/>
      <c r="F143" s="147"/>
      <c r="G143" s="147"/>
      <c r="H143" s="147"/>
      <c r="I143" s="147"/>
      <c r="J143" s="131"/>
      <c r="K143" s="131"/>
      <c r="L143" s="131"/>
    </row>
    <row r="144" spans="1:12" s="146" customFormat="1" ht="20.399999999999999" x14ac:dyDescent="0.3">
      <c r="A144" s="147"/>
      <c r="B144" s="148"/>
      <c r="C144" s="148"/>
      <c r="D144" s="148"/>
      <c r="E144" s="147"/>
      <c r="F144" s="147"/>
      <c r="G144" s="147"/>
      <c r="H144" s="147"/>
      <c r="I144" s="147"/>
      <c r="J144" s="131"/>
      <c r="K144" s="131"/>
      <c r="L144" s="131"/>
    </row>
    <row r="145" spans="1:12" s="146" customFormat="1" ht="20.399999999999999" x14ac:dyDescent="0.3">
      <c r="A145" s="147"/>
      <c r="B145" s="148"/>
      <c r="C145" s="148"/>
      <c r="D145" s="148"/>
      <c r="E145" s="147"/>
      <c r="F145" s="147"/>
      <c r="G145" s="147"/>
      <c r="H145" s="147"/>
      <c r="I145" s="147"/>
      <c r="J145" s="131"/>
      <c r="K145" s="131"/>
      <c r="L145" s="131"/>
    </row>
    <row r="146" spans="1:12" s="146" customFormat="1" ht="20.399999999999999" x14ac:dyDescent="0.3">
      <c r="A146" s="147"/>
      <c r="B146" s="148"/>
      <c r="C146" s="148"/>
      <c r="D146" s="148"/>
      <c r="E146" s="147"/>
      <c r="F146" s="147"/>
      <c r="G146" s="147"/>
      <c r="H146" s="147"/>
      <c r="I146" s="147"/>
      <c r="J146" s="131"/>
      <c r="K146" s="131"/>
      <c r="L146" s="131"/>
    </row>
    <row r="147" spans="1:12" s="146" customFormat="1" ht="20.399999999999999" x14ac:dyDescent="0.3">
      <c r="A147" s="147"/>
      <c r="B147" s="148"/>
      <c r="C147" s="148"/>
      <c r="D147" s="148"/>
      <c r="E147" s="147"/>
      <c r="F147" s="147"/>
      <c r="G147" s="147"/>
      <c r="H147" s="147"/>
      <c r="I147" s="147"/>
      <c r="J147" s="131"/>
      <c r="K147" s="131"/>
      <c r="L147" s="131"/>
    </row>
    <row r="148" spans="1:12" s="146" customFormat="1" ht="20.399999999999999" x14ac:dyDescent="0.3">
      <c r="A148" s="147"/>
      <c r="B148" s="148"/>
      <c r="C148" s="148"/>
      <c r="D148" s="148"/>
      <c r="E148" s="147"/>
      <c r="F148" s="147"/>
      <c r="G148" s="147"/>
      <c r="H148" s="147"/>
      <c r="I148" s="147"/>
      <c r="J148" s="131"/>
      <c r="K148" s="131"/>
      <c r="L148" s="131"/>
    </row>
    <row r="149" spans="1:12" s="146" customFormat="1" ht="20.399999999999999" x14ac:dyDescent="0.3">
      <c r="A149" s="147"/>
      <c r="B149" s="148"/>
      <c r="C149" s="148"/>
      <c r="D149" s="148"/>
      <c r="E149" s="147"/>
      <c r="F149" s="147"/>
      <c r="G149" s="147"/>
      <c r="H149" s="147"/>
      <c r="I149" s="147"/>
      <c r="J149" s="131"/>
      <c r="K149" s="131"/>
      <c r="L149" s="131"/>
    </row>
    <row r="150" spans="1:12" s="146" customFormat="1" ht="20.399999999999999" x14ac:dyDescent="0.3">
      <c r="A150" s="147"/>
      <c r="B150" s="148"/>
      <c r="C150" s="148"/>
      <c r="D150" s="148"/>
      <c r="E150" s="147"/>
      <c r="F150" s="147"/>
      <c r="G150" s="147"/>
      <c r="H150" s="147"/>
      <c r="I150" s="147"/>
      <c r="J150" s="131"/>
      <c r="K150" s="131"/>
      <c r="L150" s="131"/>
    </row>
    <row r="151" spans="1:12" s="146" customFormat="1" ht="20.399999999999999" x14ac:dyDescent="0.3">
      <c r="A151" s="147"/>
      <c r="B151" s="148"/>
      <c r="C151" s="148"/>
      <c r="D151" s="148"/>
      <c r="E151" s="147"/>
      <c r="F151" s="147"/>
      <c r="G151" s="147"/>
      <c r="H151" s="147"/>
      <c r="I151" s="147"/>
      <c r="J151" s="131"/>
      <c r="K151" s="131"/>
      <c r="L151" s="131"/>
    </row>
    <row r="152" spans="1:12" s="146" customFormat="1" ht="20.399999999999999" x14ac:dyDescent="0.3">
      <c r="A152" s="147"/>
      <c r="B152" s="148"/>
      <c r="C152" s="148"/>
      <c r="D152" s="148"/>
      <c r="E152" s="147"/>
      <c r="F152" s="147"/>
      <c r="G152" s="147"/>
      <c r="H152" s="147"/>
      <c r="I152" s="147"/>
      <c r="J152" s="131"/>
      <c r="K152" s="131"/>
      <c r="L152" s="131"/>
    </row>
    <row r="153" spans="1:12" s="146" customFormat="1" ht="20.399999999999999" x14ac:dyDescent="0.3">
      <c r="A153" s="147"/>
      <c r="B153" s="148"/>
      <c r="C153" s="148"/>
      <c r="D153" s="148"/>
      <c r="E153" s="147"/>
      <c r="F153" s="147"/>
      <c r="G153" s="147"/>
      <c r="H153" s="147"/>
      <c r="I153" s="147"/>
      <c r="J153" s="131"/>
      <c r="K153" s="131"/>
      <c r="L153" s="131"/>
    </row>
    <row r="154" spans="1:12" s="146" customFormat="1" ht="20.399999999999999" x14ac:dyDescent="0.3">
      <c r="A154" s="147"/>
      <c r="B154" s="148"/>
      <c r="C154" s="148"/>
      <c r="D154" s="148"/>
      <c r="E154" s="147"/>
      <c r="F154" s="147"/>
      <c r="G154" s="147"/>
      <c r="H154" s="147"/>
      <c r="I154" s="147"/>
      <c r="J154" s="131"/>
      <c r="K154" s="131"/>
      <c r="L154" s="131"/>
    </row>
    <row r="155" spans="1:12" s="146" customFormat="1" ht="20.399999999999999" x14ac:dyDescent="0.3">
      <c r="A155" s="147"/>
      <c r="B155" s="148"/>
      <c r="C155" s="148"/>
      <c r="D155" s="148"/>
      <c r="E155" s="147"/>
      <c r="F155" s="147"/>
      <c r="G155" s="147"/>
      <c r="H155" s="147"/>
      <c r="I155" s="147"/>
      <c r="J155" s="131"/>
      <c r="K155" s="131"/>
      <c r="L155" s="131"/>
    </row>
    <row r="156" spans="1:12" s="146" customFormat="1" ht="20.399999999999999" x14ac:dyDescent="0.3">
      <c r="A156" s="147"/>
      <c r="B156" s="148"/>
      <c r="C156" s="148"/>
      <c r="D156" s="148"/>
      <c r="E156" s="147"/>
      <c r="F156" s="147"/>
      <c r="G156" s="147"/>
      <c r="H156" s="147"/>
      <c r="I156" s="147"/>
      <c r="J156" s="131"/>
      <c r="K156" s="131"/>
      <c r="L156" s="131"/>
    </row>
    <row r="157" spans="1:12" s="146" customFormat="1" ht="20.399999999999999" x14ac:dyDescent="0.3">
      <c r="A157" s="147"/>
      <c r="B157" s="148"/>
      <c r="C157" s="148"/>
      <c r="D157" s="148"/>
      <c r="E157" s="147"/>
      <c r="F157" s="147"/>
      <c r="G157" s="147"/>
      <c r="H157" s="147"/>
      <c r="I157" s="147"/>
      <c r="J157" s="131"/>
      <c r="K157" s="131"/>
      <c r="L157" s="131"/>
    </row>
    <row r="158" spans="1:12" s="146" customFormat="1" ht="20.399999999999999" x14ac:dyDescent="0.3">
      <c r="A158" s="147"/>
      <c r="B158" s="148"/>
      <c r="C158" s="148"/>
      <c r="D158" s="148"/>
      <c r="E158" s="147"/>
      <c r="F158" s="147"/>
      <c r="G158" s="147"/>
      <c r="H158" s="147"/>
      <c r="I158" s="147"/>
      <c r="J158" s="131"/>
      <c r="K158" s="131"/>
      <c r="L158" s="131"/>
    </row>
    <row r="159" spans="1:12" s="146" customFormat="1" ht="20.399999999999999" x14ac:dyDescent="0.3">
      <c r="A159" s="147"/>
      <c r="B159" s="148"/>
      <c r="C159" s="148"/>
      <c r="D159" s="148"/>
      <c r="E159" s="147"/>
      <c r="F159" s="147"/>
      <c r="G159" s="147"/>
      <c r="H159" s="147"/>
      <c r="I159" s="147"/>
      <c r="J159" s="131"/>
      <c r="K159" s="131"/>
      <c r="L159" s="131"/>
    </row>
    <row r="160" spans="1:12" s="146" customFormat="1" ht="20.399999999999999" x14ac:dyDescent="0.3">
      <c r="A160" s="147"/>
      <c r="B160" s="148"/>
      <c r="C160" s="148"/>
      <c r="D160" s="148"/>
      <c r="E160" s="147"/>
      <c r="F160" s="147"/>
      <c r="G160" s="147"/>
      <c r="H160" s="147"/>
      <c r="I160" s="147"/>
      <c r="J160" s="131"/>
      <c r="K160" s="131"/>
      <c r="L160" s="131"/>
    </row>
    <row r="161" spans="1:12" s="146" customFormat="1" ht="20.399999999999999" x14ac:dyDescent="0.3">
      <c r="A161" s="147"/>
      <c r="B161" s="148"/>
      <c r="C161" s="148"/>
      <c r="D161" s="148"/>
      <c r="E161" s="147"/>
      <c r="F161" s="147"/>
      <c r="G161" s="147"/>
      <c r="H161" s="147"/>
      <c r="I161" s="147"/>
      <c r="J161" s="131"/>
      <c r="K161" s="131"/>
      <c r="L161" s="131"/>
    </row>
    <row r="162" spans="1:12" s="146" customFormat="1" ht="20.399999999999999" x14ac:dyDescent="0.3">
      <c r="A162" s="147"/>
      <c r="B162" s="148"/>
      <c r="C162" s="148"/>
      <c r="D162" s="148"/>
      <c r="E162" s="147"/>
      <c r="F162" s="147"/>
      <c r="G162" s="147"/>
      <c r="H162" s="147"/>
      <c r="I162" s="147"/>
      <c r="J162" s="131"/>
      <c r="K162" s="131"/>
      <c r="L162" s="131"/>
    </row>
    <row r="163" spans="1:12" s="146" customFormat="1" ht="20.399999999999999" x14ac:dyDescent="0.3">
      <c r="A163" s="147"/>
      <c r="B163" s="148"/>
      <c r="C163" s="148"/>
      <c r="D163" s="148"/>
      <c r="E163" s="147"/>
      <c r="F163" s="147"/>
      <c r="G163" s="147"/>
      <c r="H163" s="147"/>
      <c r="I163" s="147"/>
      <c r="J163" s="131"/>
      <c r="K163" s="131"/>
      <c r="L163" s="131"/>
    </row>
    <row r="164" spans="1:12" s="146" customFormat="1" ht="20.399999999999999" x14ac:dyDescent="0.3">
      <c r="A164" s="147"/>
      <c r="B164" s="148"/>
      <c r="C164" s="148"/>
      <c r="D164" s="148"/>
      <c r="E164" s="147"/>
      <c r="F164" s="147"/>
      <c r="G164" s="147"/>
      <c r="H164" s="147"/>
      <c r="I164" s="147"/>
      <c r="J164" s="131"/>
      <c r="K164" s="131"/>
      <c r="L164" s="131"/>
    </row>
    <row r="165" spans="1:12" s="146" customFormat="1" ht="20.399999999999999" x14ac:dyDescent="0.3">
      <c r="A165" s="147"/>
      <c r="B165" s="148"/>
      <c r="C165" s="148"/>
      <c r="D165" s="148"/>
      <c r="E165" s="147"/>
      <c r="F165" s="147"/>
      <c r="G165" s="147"/>
      <c r="H165" s="147"/>
      <c r="I165" s="147"/>
      <c r="J165" s="131"/>
      <c r="K165" s="131"/>
      <c r="L165" s="131"/>
    </row>
    <row r="166" spans="1:12" s="146" customFormat="1" ht="20.399999999999999" x14ac:dyDescent="0.3">
      <c r="A166" s="147"/>
      <c r="B166" s="148"/>
      <c r="C166" s="148"/>
      <c r="D166" s="148"/>
      <c r="E166" s="147"/>
      <c r="F166" s="147"/>
      <c r="G166" s="147"/>
      <c r="H166" s="147"/>
      <c r="I166" s="147"/>
      <c r="J166" s="131"/>
      <c r="K166" s="131"/>
      <c r="L166" s="131"/>
    </row>
    <row r="167" spans="1:12" s="146" customFormat="1" ht="20.399999999999999" x14ac:dyDescent="0.3">
      <c r="A167" s="147"/>
      <c r="B167" s="148"/>
      <c r="C167" s="148"/>
      <c r="D167" s="148"/>
      <c r="E167" s="147"/>
      <c r="F167" s="147"/>
      <c r="G167" s="147"/>
      <c r="H167" s="147"/>
      <c r="I167" s="147"/>
      <c r="J167" s="131"/>
      <c r="K167" s="131"/>
      <c r="L167" s="131"/>
    </row>
    <row r="168" spans="1:12" s="146" customFormat="1" ht="20.399999999999999" x14ac:dyDescent="0.3">
      <c r="A168" s="147"/>
      <c r="B168" s="148"/>
      <c r="C168" s="148"/>
      <c r="D168" s="148"/>
      <c r="E168" s="147"/>
      <c r="F168" s="147"/>
      <c r="G168" s="147"/>
      <c r="H168" s="147"/>
      <c r="I168" s="147"/>
      <c r="J168" s="131"/>
      <c r="K168" s="131"/>
      <c r="L168" s="131"/>
    </row>
    <row r="169" spans="1:12" s="146" customFormat="1" ht="20.399999999999999" x14ac:dyDescent="0.3">
      <c r="A169" s="147"/>
      <c r="B169" s="148"/>
      <c r="C169" s="148"/>
      <c r="D169" s="148"/>
      <c r="E169" s="147"/>
      <c r="F169" s="147"/>
      <c r="G169" s="147"/>
      <c r="H169" s="147"/>
      <c r="I169" s="147"/>
      <c r="J169" s="132"/>
      <c r="K169" s="132"/>
      <c r="L169" s="132"/>
    </row>
    <row r="170" spans="1:12" s="146" customFormat="1" ht="20.399999999999999" x14ac:dyDescent="0.3">
      <c r="A170" s="147"/>
      <c r="B170" s="148"/>
      <c r="C170" s="148"/>
      <c r="D170" s="148"/>
      <c r="E170" s="147"/>
      <c r="F170" s="147"/>
      <c r="G170" s="147"/>
      <c r="H170" s="147"/>
      <c r="I170" s="147"/>
      <c r="J170" s="132"/>
      <c r="K170" s="132"/>
      <c r="L170" s="132"/>
    </row>
    <row r="171" spans="1:12" s="146" customFormat="1" ht="20.399999999999999" x14ac:dyDescent="0.3">
      <c r="A171" s="147"/>
      <c r="B171" s="148"/>
      <c r="C171" s="148"/>
      <c r="D171" s="148"/>
      <c r="E171" s="147"/>
      <c r="F171" s="147"/>
      <c r="G171" s="147"/>
      <c r="H171" s="147"/>
      <c r="I171" s="147"/>
      <c r="J171" s="132"/>
      <c r="K171" s="132"/>
      <c r="L171" s="132"/>
    </row>
    <row r="172" spans="1:12" s="146" customFormat="1" ht="20.399999999999999" x14ac:dyDescent="0.3">
      <c r="A172" s="147"/>
      <c r="B172" s="148"/>
      <c r="C172" s="148"/>
      <c r="D172" s="148"/>
      <c r="E172" s="147"/>
      <c r="F172" s="147"/>
      <c r="G172" s="147"/>
      <c r="H172" s="147"/>
      <c r="I172" s="147"/>
      <c r="J172" s="132"/>
      <c r="K172" s="132"/>
      <c r="L172" s="132"/>
    </row>
    <row r="173" spans="1:12" s="146" customFormat="1" ht="20.399999999999999" x14ac:dyDescent="0.3">
      <c r="A173" s="147"/>
      <c r="B173" s="148"/>
      <c r="C173" s="148"/>
      <c r="D173" s="148"/>
      <c r="E173" s="147"/>
      <c r="F173" s="147"/>
      <c r="G173" s="147"/>
      <c r="H173" s="147"/>
      <c r="I173" s="147"/>
      <c r="J173" s="132"/>
      <c r="K173" s="132"/>
      <c r="L173" s="132"/>
    </row>
    <row r="174" spans="1:12" s="146" customFormat="1" ht="20.399999999999999" x14ac:dyDescent="0.3">
      <c r="A174" s="147"/>
      <c r="B174" s="148"/>
      <c r="C174" s="148"/>
      <c r="D174" s="148"/>
      <c r="E174" s="147"/>
      <c r="F174" s="147"/>
      <c r="G174" s="147"/>
      <c r="H174" s="147"/>
      <c r="I174" s="147"/>
      <c r="J174" s="132"/>
      <c r="K174" s="132"/>
      <c r="L174" s="132"/>
    </row>
    <row r="175" spans="1:12" s="146" customFormat="1" ht="20.399999999999999" x14ac:dyDescent="0.3">
      <c r="A175" s="147"/>
      <c r="B175" s="148"/>
      <c r="C175" s="148"/>
      <c r="D175" s="148"/>
      <c r="E175" s="147"/>
      <c r="F175" s="147"/>
      <c r="G175" s="147"/>
      <c r="H175" s="147"/>
      <c r="I175" s="147"/>
      <c r="J175" s="132"/>
      <c r="K175" s="132"/>
      <c r="L175" s="132"/>
    </row>
    <row r="176" spans="1:12" s="146" customFormat="1" ht="20.399999999999999" x14ac:dyDescent="0.3">
      <c r="A176" s="147"/>
      <c r="B176" s="148"/>
      <c r="C176" s="148"/>
      <c r="D176" s="148"/>
      <c r="E176" s="147"/>
      <c r="F176" s="147"/>
      <c r="G176" s="147"/>
      <c r="H176" s="147"/>
      <c r="I176" s="147"/>
      <c r="J176" s="132"/>
      <c r="K176" s="132"/>
      <c r="L176" s="132"/>
    </row>
    <row r="177" spans="1:12" s="146" customFormat="1" ht="20.399999999999999" x14ac:dyDescent="0.3">
      <c r="A177" s="147"/>
      <c r="B177" s="148"/>
      <c r="C177" s="148"/>
      <c r="D177" s="148"/>
      <c r="E177" s="147"/>
      <c r="F177" s="147"/>
      <c r="G177" s="147"/>
      <c r="H177" s="147"/>
      <c r="I177" s="147"/>
      <c r="J177" s="132"/>
      <c r="K177" s="132"/>
      <c r="L177" s="132"/>
    </row>
    <row r="178" spans="1:12" s="146" customFormat="1" ht="20.399999999999999" x14ac:dyDescent="0.3">
      <c r="A178" s="147"/>
      <c r="B178" s="148"/>
      <c r="C178" s="148"/>
      <c r="D178" s="148"/>
      <c r="E178" s="147"/>
      <c r="F178" s="147"/>
      <c r="G178" s="147"/>
      <c r="H178" s="147"/>
      <c r="I178" s="147"/>
      <c r="J178" s="132"/>
      <c r="K178" s="132"/>
      <c r="L178" s="132"/>
    </row>
    <row r="179" spans="1:12" s="146" customFormat="1" ht="20.399999999999999" x14ac:dyDescent="0.3">
      <c r="A179" s="147"/>
      <c r="B179" s="148"/>
      <c r="C179" s="148"/>
      <c r="D179" s="148"/>
      <c r="E179" s="147"/>
      <c r="F179" s="147"/>
      <c r="G179" s="147"/>
      <c r="H179" s="147"/>
      <c r="I179" s="147"/>
      <c r="J179" s="132"/>
      <c r="K179" s="132"/>
      <c r="L179" s="132"/>
    </row>
    <row r="180" spans="1:12" s="146" customFormat="1" ht="20.399999999999999" x14ac:dyDescent="0.3">
      <c r="A180" s="147"/>
      <c r="B180" s="148"/>
      <c r="C180" s="148"/>
      <c r="D180" s="148"/>
      <c r="E180" s="147"/>
      <c r="F180" s="147"/>
      <c r="G180" s="147"/>
      <c r="H180" s="147"/>
      <c r="I180" s="147"/>
      <c r="J180" s="132"/>
      <c r="K180" s="132"/>
      <c r="L180" s="132"/>
    </row>
    <row r="181" spans="1:12" s="146" customFormat="1" ht="20.399999999999999" x14ac:dyDescent="0.3">
      <c r="A181" s="147"/>
      <c r="B181" s="148"/>
      <c r="C181" s="148"/>
      <c r="D181" s="148"/>
      <c r="E181" s="147"/>
      <c r="F181" s="147"/>
      <c r="G181" s="147"/>
      <c r="H181" s="147"/>
      <c r="I181" s="147"/>
      <c r="J181" s="132"/>
      <c r="K181" s="132"/>
      <c r="L181" s="132"/>
    </row>
    <row r="182" spans="1:12" s="146" customFormat="1" ht="20.399999999999999" x14ac:dyDescent="0.3">
      <c r="A182" s="147"/>
      <c r="B182" s="148"/>
      <c r="C182" s="148"/>
      <c r="D182" s="148"/>
      <c r="E182" s="147"/>
      <c r="F182" s="147"/>
      <c r="G182" s="147"/>
      <c r="H182" s="147"/>
      <c r="I182" s="147"/>
      <c r="J182" s="132"/>
      <c r="K182" s="132"/>
      <c r="L182" s="132"/>
    </row>
    <row r="183" spans="1:12" s="146" customFormat="1" ht="20.399999999999999" x14ac:dyDescent="0.3">
      <c r="A183" s="147"/>
      <c r="B183" s="148"/>
      <c r="C183" s="148"/>
      <c r="D183" s="148"/>
      <c r="E183" s="147"/>
      <c r="F183" s="147"/>
      <c r="G183" s="147"/>
      <c r="H183" s="147"/>
      <c r="I183" s="147"/>
      <c r="J183" s="132"/>
      <c r="K183" s="132"/>
      <c r="L183" s="132"/>
    </row>
    <row r="184" spans="1:12" s="146" customFormat="1" ht="20.399999999999999" x14ac:dyDescent="0.3">
      <c r="A184" s="147"/>
      <c r="B184" s="148"/>
      <c r="C184" s="148"/>
      <c r="D184" s="148"/>
      <c r="E184" s="147"/>
      <c r="F184" s="147"/>
      <c r="G184" s="147"/>
      <c r="H184" s="147"/>
      <c r="I184" s="147"/>
      <c r="J184" s="132"/>
      <c r="K184" s="132"/>
      <c r="L184" s="132"/>
    </row>
    <row r="185" spans="1:12" s="146" customFormat="1" ht="20.399999999999999" x14ac:dyDescent="0.3">
      <c r="A185" s="147"/>
      <c r="B185" s="148"/>
      <c r="C185" s="148"/>
      <c r="D185" s="148"/>
      <c r="E185" s="147"/>
      <c r="F185" s="147"/>
      <c r="G185" s="147"/>
      <c r="H185" s="147"/>
      <c r="I185" s="147"/>
      <c r="J185" s="132"/>
      <c r="K185" s="132"/>
      <c r="L185" s="132"/>
    </row>
    <row r="186" spans="1:12" s="146" customFormat="1" ht="20.399999999999999" x14ac:dyDescent="0.3">
      <c r="A186" s="147"/>
      <c r="B186" s="148"/>
      <c r="C186" s="148"/>
      <c r="D186" s="148"/>
      <c r="E186" s="147"/>
      <c r="F186" s="147"/>
      <c r="G186" s="147"/>
      <c r="H186" s="147"/>
      <c r="I186" s="147"/>
      <c r="J186" s="132"/>
      <c r="K186" s="132"/>
      <c r="L186" s="132"/>
    </row>
    <row r="187" spans="1:12" s="103" customFormat="1" x14ac:dyDescent="0.45">
      <c r="A187" s="105"/>
      <c r="B187" s="106"/>
      <c r="C187" s="106"/>
      <c r="D187" s="106"/>
      <c r="E187" s="105"/>
      <c r="F187" s="105"/>
      <c r="G187" s="105"/>
      <c r="H187" s="105"/>
      <c r="I187" s="105"/>
      <c r="J187" s="104"/>
      <c r="K187" s="104"/>
      <c r="L187" s="104"/>
    </row>
    <row r="188" spans="1:12" s="103" customFormat="1" x14ac:dyDescent="0.45">
      <c r="A188" s="105"/>
      <c r="B188" s="106"/>
      <c r="C188" s="106"/>
      <c r="D188" s="106"/>
      <c r="E188" s="105"/>
      <c r="F188" s="105"/>
      <c r="G188" s="105"/>
      <c r="H188" s="105"/>
      <c r="I188" s="105"/>
      <c r="J188" s="104"/>
      <c r="K188" s="104"/>
      <c r="L188" s="104"/>
    </row>
    <row r="189" spans="1:12" s="103" customFormat="1" x14ac:dyDescent="0.45">
      <c r="A189" s="105"/>
      <c r="B189" s="106"/>
      <c r="C189" s="106"/>
      <c r="D189" s="106"/>
      <c r="E189" s="105"/>
      <c r="F189" s="105"/>
      <c r="G189" s="105"/>
      <c r="H189" s="105"/>
      <c r="I189" s="105"/>
      <c r="J189" s="104"/>
      <c r="K189" s="104"/>
      <c r="L189" s="104"/>
    </row>
    <row r="190" spans="1:12" s="103" customFormat="1" x14ac:dyDescent="0.45">
      <c r="A190" s="105"/>
      <c r="B190" s="106"/>
      <c r="C190" s="106"/>
      <c r="D190" s="106"/>
      <c r="E190" s="105"/>
      <c r="F190" s="105"/>
      <c r="G190" s="105"/>
      <c r="H190" s="105"/>
      <c r="I190" s="105"/>
      <c r="J190" s="104"/>
      <c r="K190" s="104"/>
      <c r="L190" s="104"/>
    </row>
    <row r="191" spans="1:12" s="103" customFormat="1" x14ac:dyDescent="0.45">
      <c r="A191" s="105"/>
      <c r="B191" s="106"/>
      <c r="C191" s="106"/>
      <c r="D191" s="106"/>
      <c r="E191" s="105"/>
      <c r="F191" s="105"/>
      <c r="G191" s="105"/>
      <c r="H191" s="105"/>
      <c r="I191" s="105"/>
      <c r="J191" s="104"/>
      <c r="K191" s="104"/>
      <c r="L191" s="104"/>
    </row>
    <row r="192" spans="1:12" s="103" customFormat="1" x14ac:dyDescent="0.45">
      <c r="A192" s="105"/>
      <c r="B192" s="106"/>
      <c r="C192" s="106"/>
      <c r="D192" s="106"/>
      <c r="E192" s="105"/>
      <c r="F192" s="105"/>
      <c r="G192" s="105"/>
      <c r="H192" s="105"/>
      <c r="I192" s="105"/>
      <c r="J192" s="104"/>
      <c r="K192" s="104"/>
      <c r="L192" s="104"/>
    </row>
    <row r="193" spans="1:12" s="103" customFormat="1" x14ac:dyDescent="0.45">
      <c r="A193" s="105"/>
      <c r="B193" s="106"/>
      <c r="C193" s="106"/>
      <c r="D193" s="106"/>
      <c r="E193" s="105"/>
      <c r="F193" s="105"/>
      <c r="G193" s="105"/>
      <c r="H193" s="105"/>
      <c r="I193" s="105"/>
      <c r="J193" s="104"/>
      <c r="K193" s="104"/>
      <c r="L193" s="104"/>
    </row>
    <row r="194" spans="1:12" s="103" customFormat="1" x14ac:dyDescent="0.45">
      <c r="A194" s="105"/>
      <c r="B194" s="106"/>
      <c r="C194" s="106"/>
      <c r="D194" s="106"/>
      <c r="E194" s="105"/>
      <c r="F194" s="105"/>
      <c r="G194" s="105"/>
      <c r="H194" s="105"/>
      <c r="I194" s="105"/>
      <c r="J194" s="104"/>
      <c r="K194" s="104"/>
      <c r="L194" s="104"/>
    </row>
    <row r="195" spans="1:12" s="103" customFormat="1" x14ac:dyDescent="0.45">
      <c r="A195" s="105"/>
      <c r="B195" s="106"/>
      <c r="C195" s="106"/>
      <c r="D195" s="106"/>
      <c r="E195" s="105"/>
      <c r="F195" s="105"/>
      <c r="G195" s="105"/>
      <c r="H195" s="105"/>
      <c r="I195" s="105"/>
      <c r="J195" s="104"/>
      <c r="K195" s="104"/>
      <c r="L195" s="104"/>
    </row>
    <row r="196" spans="1:12" s="103" customFormat="1" x14ac:dyDescent="0.45">
      <c r="A196" s="105"/>
      <c r="B196" s="106"/>
      <c r="C196" s="106"/>
      <c r="D196" s="106"/>
      <c r="E196" s="105"/>
      <c r="F196" s="105"/>
      <c r="G196" s="105"/>
      <c r="H196" s="105"/>
      <c r="I196" s="105"/>
      <c r="J196" s="104"/>
      <c r="K196" s="104"/>
      <c r="L196" s="104"/>
    </row>
    <row r="197" spans="1:12" s="103" customFormat="1" x14ac:dyDescent="0.45">
      <c r="A197" s="105"/>
      <c r="B197" s="106"/>
      <c r="C197" s="106"/>
      <c r="D197" s="106"/>
      <c r="E197" s="105"/>
      <c r="F197" s="105"/>
      <c r="G197" s="105"/>
      <c r="H197" s="105"/>
      <c r="I197" s="105"/>
      <c r="J197" s="104"/>
      <c r="K197" s="104"/>
      <c r="L197" s="104"/>
    </row>
    <row r="198" spans="1:12" s="103" customFormat="1" x14ac:dyDescent="0.45">
      <c r="A198" s="105"/>
      <c r="B198" s="106"/>
      <c r="C198" s="106"/>
      <c r="D198" s="106"/>
      <c r="E198" s="105"/>
      <c r="F198" s="105"/>
      <c r="G198" s="105"/>
      <c r="H198" s="105"/>
      <c r="I198" s="105"/>
      <c r="J198" s="104"/>
      <c r="K198" s="104"/>
      <c r="L198" s="104"/>
    </row>
    <row r="199" spans="1:12" s="103" customFormat="1" x14ac:dyDescent="0.45">
      <c r="A199" s="105"/>
      <c r="B199" s="106"/>
      <c r="C199" s="106"/>
      <c r="D199" s="106"/>
      <c r="E199" s="105"/>
      <c r="F199" s="105"/>
      <c r="G199" s="105"/>
      <c r="H199" s="105"/>
      <c r="I199" s="105"/>
      <c r="J199" s="104"/>
      <c r="K199" s="104"/>
      <c r="L199" s="104"/>
    </row>
    <row r="200" spans="1:12" s="103" customFormat="1" x14ac:dyDescent="0.45">
      <c r="A200" s="105"/>
      <c r="B200" s="106"/>
      <c r="C200" s="106"/>
      <c r="D200" s="106"/>
      <c r="E200" s="105"/>
      <c r="F200" s="105"/>
      <c r="G200" s="105"/>
      <c r="H200" s="105"/>
      <c r="I200" s="105"/>
      <c r="J200" s="104"/>
      <c r="K200" s="104"/>
      <c r="L200" s="104"/>
    </row>
    <row r="201" spans="1:12" s="103" customFormat="1" x14ac:dyDescent="0.45">
      <c r="A201" s="105"/>
      <c r="B201" s="106"/>
      <c r="C201" s="106"/>
      <c r="D201" s="106"/>
      <c r="E201" s="105"/>
      <c r="F201" s="105"/>
      <c r="G201" s="105"/>
      <c r="H201" s="105"/>
      <c r="I201" s="105"/>
      <c r="J201" s="104"/>
      <c r="K201" s="104"/>
      <c r="L201" s="104"/>
    </row>
    <row r="202" spans="1:12" s="103" customFormat="1" x14ac:dyDescent="0.45">
      <c r="A202" s="105"/>
      <c r="B202" s="106"/>
      <c r="C202" s="106"/>
      <c r="D202" s="106"/>
      <c r="E202" s="105"/>
      <c r="F202" s="105"/>
      <c r="G202" s="105"/>
      <c r="H202" s="105"/>
      <c r="I202" s="105"/>
      <c r="J202" s="104"/>
      <c r="K202" s="104"/>
      <c r="L202" s="104"/>
    </row>
    <row r="203" spans="1:12" s="103" customFormat="1" x14ac:dyDescent="0.45">
      <c r="A203" s="105"/>
      <c r="B203" s="106"/>
      <c r="C203" s="106"/>
      <c r="D203" s="106"/>
      <c r="E203" s="105"/>
      <c r="F203" s="105"/>
      <c r="G203" s="105"/>
      <c r="H203" s="105"/>
      <c r="I203" s="105"/>
      <c r="J203" s="104"/>
      <c r="K203" s="104"/>
      <c r="L203" s="104"/>
    </row>
    <row r="204" spans="1:12" s="103" customFormat="1" x14ac:dyDescent="0.45">
      <c r="A204" s="105"/>
      <c r="B204" s="106"/>
      <c r="C204" s="106"/>
      <c r="D204" s="106"/>
      <c r="E204" s="105"/>
      <c r="F204" s="105"/>
      <c r="G204" s="105"/>
      <c r="H204" s="105"/>
      <c r="I204" s="105"/>
      <c r="J204" s="104"/>
      <c r="K204" s="104"/>
      <c r="L204" s="104"/>
    </row>
    <row r="205" spans="1:12" s="103" customFormat="1" x14ac:dyDescent="0.45">
      <c r="A205" s="105"/>
      <c r="B205" s="106"/>
      <c r="C205" s="106"/>
      <c r="D205" s="106"/>
      <c r="E205" s="105"/>
      <c r="F205" s="105"/>
      <c r="G205" s="105"/>
      <c r="H205" s="105"/>
      <c r="I205" s="105"/>
      <c r="J205" s="104"/>
      <c r="K205" s="104"/>
      <c r="L205" s="104"/>
    </row>
    <row r="206" spans="1:12" s="103" customFormat="1" x14ac:dyDescent="0.45">
      <c r="A206" s="105"/>
      <c r="B206" s="106"/>
      <c r="C206" s="106"/>
      <c r="D206" s="106"/>
      <c r="E206" s="105"/>
      <c r="F206" s="105"/>
      <c r="G206" s="105"/>
      <c r="H206" s="105"/>
      <c r="I206" s="105"/>
      <c r="J206" s="104"/>
      <c r="K206" s="104"/>
      <c r="L206" s="104"/>
    </row>
    <row r="207" spans="1:12" s="103" customFormat="1" x14ac:dyDescent="0.45">
      <c r="A207" s="105"/>
      <c r="B207" s="106"/>
      <c r="C207" s="106"/>
      <c r="D207" s="106"/>
      <c r="E207" s="105"/>
      <c r="F207" s="105"/>
      <c r="G207" s="105"/>
      <c r="H207" s="105"/>
      <c r="I207" s="105"/>
      <c r="J207" s="104"/>
      <c r="K207" s="104"/>
      <c r="L207" s="104"/>
    </row>
    <row r="208" spans="1:12" s="103" customFormat="1" x14ac:dyDescent="0.45">
      <c r="A208" s="105"/>
      <c r="B208" s="106"/>
      <c r="C208" s="106"/>
      <c r="D208" s="106"/>
      <c r="E208" s="105"/>
      <c r="F208" s="105"/>
      <c r="G208" s="105"/>
      <c r="H208" s="105"/>
      <c r="I208" s="105"/>
      <c r="J208" s="104"/>
      <c r="K208" s="104"/>
      <c r="L208" s="104"/>
    </row>
    <row r="209" spans="1:12" s="103" customFormat="1" x14ac:dyDescent="0.45">
      <c r="A209" s="105"/>
      <c r="B209" s="106"/>
      <c r="C209" s="106"/>
      <c r="D209" s="106"/>
      <c r="E209" s="105"/>
      <c r="F209" s="105"/>
      <c r="G209" s="105"/>
      <c r="H209" s="105"/>
      <c r="I209" s="105"/>
      <c r="J209" s="104"/>
      <c r="K209" s="104"/>
      <c r="L209" s="104"/>
    </row>
    <row r="210" spans="1:12" s="103" customFormat="1" x14ac:dyDescent="0.45">
      <c r="A210" s="105"/>
      <c r="B210" s="106"/>
      <c r="C210" s="106"/>
      <c r="D210" s="106"/>
      <c r="E210" s="105"/>
      <c r="F210" s="105"/>
      <c r="G210" s="105"/>
      <c r="H210" s="105"/>
      <c r="I210" s="105"/>
      <c r="J210" s="104"/>
      <c r="K210" s="104"/>
      <c r="L210" s="104"/>
    </row>
    <row r="211" spans="1:12" s="103" customFormat="1" x14ac:dyDescent="0.45">
      <c r="A211" s="105"/>
      <c r="B211" s="106"/>
      <c r="C211" s="106"/>
      <c r="D211" s="106"/>
      <c r="E211" s="105"/>
      <c r="F211" s="105"/>
      <c r="G211" s="105"/>
      <c r="H211" s="105"/>
      <c r="I211" s="105"/>
      <c r="J211" s="104"/>
      <c r="K211" s="104"/>
      <c r="L211" s="104"/>
    </row>
    <row r="212" spans="1:12" s="103" customFormat="1" x14ac:dyDescent="0.45">
      <c r="A212" s="105"/>
      <c r="B212" s="106"/>
      <c r="C212" s="106"/>
      <c r="D212" s="106"/>
      <c r="E212" s="105"/>
      <c r="F212" s="105"/>
      <c r="G212" s="105"/>
      <c r="H212" s="105"/>
      <c r="I212" s="105"/>
      <c r="J212" s="104"/>
      <c r="K212" s="104"/>
      <c r="L212" s="104"/>
    </row>
    <row r="213" spans="1:12" s="103" customFormat="1" x14ac:dyDescent="0.45">
      <c r="A213" s="105"/>
      <c r="B213" s="106"/>
      <c r="C213" s="106"/>
      <c r="D213" s="106"/>
      <c r="E213" s="105"/>
      <c r="F213" s="105"/>
      <c r="G213" s="105"/>
      <c r="H213" s="105"/>
      <c r="I213" s="105"/>
      <c r="J213" s="104"/>
      <c r="K213" s="104"/>
      <c r="L213" s="104"/>
    </row>
    <row r="214" spans="1:12" s="103" customFormat="1" x14ac:dyDescent="0.45">
      <c r="A214" s="105"/>
      <c r="B214" s="106"/>
      <c r="C214" s="106"/>
      <c r="D214" s="106"/>
      <c r="E214" s="105"/>
      <c r="F214" s="105"/>
      <c r="G214" s="105"/>
      <c r="H214" s="105"/>
      <c r="I214" s="105"/>
      <c r="J214" s="104"/>
      <c r="K214" s="104"/>
      <c r="L214" s="104"/>
    </row>
    <row r="215" spans="1:12" s="103" customFormat="1" x14ac:dyDescent="0.45">
      <c r="A215" s="105"/>
      <c r="B215" s="106"/>
      <c r="C215" s="106"/>
      <c r="D215" s="106"/>
      <c r="E215" s="105"/>
      <c r="F215" s="105"/>
      <c r="G215" s="105"/>
      <c r="H215" s="105"/>
      <c r="I215" s="105"/>
      <c r="J215" s="104"/>
      <c r="K215" s="104"/>
      <c r="L215" s="104"/>
    </row>
    <row r="216" spans="1:12" s="103" customFormat="1" x14ac:dyDescent="0.45">
      <c r="A216" s="105"/>
      <c r="B216" s="106"/>
      <c r="C216" s="106"/>
      <c r="D216" s="106"/>
      <c r="E216" s="105"/>
      <c r="F216" s="105"/>
      <c r="G216" s="105"/>
      <c r="H216" s="105"/>
      <c r="I216" s="105"/>
      <c r="J216" s="104"/>
      <c r="K216" s="104"/>
      <c r="L216" s="104"/>
    </row>
    <row r="217" spans="1:12" s="103" customFormat="1" x14ac:dyDescent="0.45">
      <c r="A217" s="105"/>
      <c r="B217" s="106"/>
      <c r="C217" s="106"/>
      <c r="D217" s="106"/>
      <c r="E217" s="105"/>
      <c r="F217" s="105"/>
      <c r="G217" s="105"/>
      <c r="H217" s="105"/>
      <c r="I217" s="105"/>
      <c r="J217" s="104"/>
      <c r="K217" s="104"/>
      <c r="L217" s="104"/>
    </row>
    <row r="218" spans="1:12" s="103" customFormat="1" x14ac:dyDescent="0.45">
      <c r="A218" s="105"/>
      <c r="B218" s="106"/>
      <c r="C218" s="106"/>
      <c r="D218" s="106"/>
      <c r="E218" s="105"/>
      <c r="F218" s="105"/>
      <c r="G218" s="105"/>
      <c r="H218" s="105"/>
      <c r="I218" s="105"/>
      <c r="J218" s="104"/>
      <c r="K218" s="104"/>
      <c r="L218" s="104"/>
    </row>
    <row r="219" spans="1:12" s="103" customFormat="1" x14ac:dyDescent="0.45">
      <c r="A219" s="105"/>
      <c r="B219" s="106"/>
      <c r="C219" s="106"/>
      <c r="D219" s="106"/>
      <c r="E219" s="105"/>
      <c r="F219" s="105"/>
      <c r="G219" s="105"/>
      <c r="H219" s="105"/>
      <c r="I219" s="105"/>
      <c r="J219" s="104"/>
      <c r="K219" s="104"/>
      <c r="L219" s="104"/>
    </row>
    <row r="220" spans="1:12" s="103" customFormat="1" x14ac:dyDescent="0.45">
      <c r="A220" s="105"/>
      <c r="B220" s="106"/>
      <c r="C220" s="106"/>
      <c r="D220" s="106"/>
      <c r="E220" s="105"/>
      <c r="F220" s="105"/>
      <c r="G220" s="105"/>
      <c r="H220" s="105"/>
      <c r="I220" s="105"/>
      <c r="J220" s="104"/>
      <c r="K220" s="104"/>
      <c r="L220" s="104"/>
    </row>
    <row r="221" spans="1:12" s="103" customFormat="1" x14ac:dyDescent="0.45">
      <c r="A221" s="105"/>
      <c r="B221" s="106"/>
      <c r="C221" s="106"/>
      <c r="D221" s="106"/>
      <c r="E221" s="105"/>
      <c r="F221" s="105"/>
      <c r="G221" s="105"/>
      <c r="H221" s="105"/>
      <c r="I221" s="105"/>
      <c r="J221" s="104"/>
      <c r="K221" s="104"/>
      <c r="L221" s="104"/>
    </row>
    <row r="222" spans="1:12" s="103" customFormat="1" x14ac:dyDescent="0.45">
      <c r="A222" s="105"/>
      <c r="B222" s="106"/>
      <c r="C222" s="106"/>
      <c r="D222" s="106"/>
      <c r="E222" s="105"/>
      <c r="F222" s="105"/>
      <c r="G222" s="105"/>
      <c r="H222" s="105"/>
      <c r="I222" s="105"/>
      <c r="J222" s="104"/>
      <c r="K222" s="104"/>
      <c r="L222" s="104"/>
    </row>
    <row r="223" spans="1:12" s="103" customFormat="1" x14ac:dyDescent="0.45">
      <c r="A223" s="105"/>
      <c r="B223" s="106"/>
      <c r="C223" s="106"/>
      <c r="D223" s="106"/>
      <c r="E223" s="105"/>
      <c r="F223" s="105"/>
      <c r="G223" s="105"/>
      <c r="H223" s="105"/>
      <c r="I223" s="105"/>
      <c r="J223" s="104"/>
      <c r="K223" s="104"/>
      <c r="L223" s="104"/>
    </row>
    <row r="224" spans="1:12" s="103" customFormat="1" x14ac:dyDescent="0.45">
      <c r="A224" s="105"/>
      <c r="B224" s="106"/>
      <c r="C224" s="106"/>
      <c r="D224" s="106"/>
      <c r="E224" s="105"/>
      <c r="F224" s="105"/>
      <c r="G224" s="105"/>
      <c r="H224" s="105"/>
      <c r="I224" s="105"/>
      <c r="J224" s="104"/>
      <c r="K224" s="104"/>
      <c r="L224" s="104"/>
    </row>
    <row r="225" spans="1:12" s="103" customFormat="1" x14ac:dyDescent="0.45">
      <c r="A225" s="105"/>
      <c r="B225" s="106"/>
      <c r="C225" s="106"/>
      <c r="D225" s="106"/>
      <c r="E225" s="105"/>
      <c r="F225" s="105"/>
      <c r="G225" s="105"/>
      <c r="H225" s="105"/>
      <c r="I225" s="105"/>
      <c r="J225" s="104"/>
      <c r="K225" s="104"/>
      <c r="L225" s="104"/>
    </row>
    <row r="226" spans="1:12" x14ac:dyDescent="0.3">
      <c r="E226" s="104"/>
      <c r="F226" s="104"/>
      <c r="G226" s="104"/>
      <c r="H226" s="104"/>
      <c r="I226" s="104"/>
      <c r="J226" s="104"/>
      <c r="K226" s="104"/>
      <c r="L226" s="104"/>
    </row>
    <row r="227" spans="1:12" x14ac:dyDescent="0.3">
      <c r="E227" s="104"/>
      <c r="F227" s="104"/>
      <c r="G227" s="104"/>
      <c r="H227" s="104"/>
      <c r="I227" s="104"/>
      <c r="J227" s="104"/>
      <c r="K227" s="104"/>
      <c r="L227" s="104"/>
    </row>
    <row r="228" spans="1:12" x14ac:dyDescent="0.3">
      <c r="E228" s="104"/>
      <c r="F228" s="104"/>
      <c r="G228" s="104"/>
      <c r="H228" s="104"/>
      <c r="I228" s="104"/>
      <c r="J228" s="104"/>
      <c r="K228" s="104"/>
      <c r="L228" s="104"/>
    </row>
    <row r="229" spans="1:12" x14ac:dyDescent="0.3">
      <c r="E229" s="104"/>
      <c r="F229" s="104"/>
      <c r="G229" s="104"/>
      <c r="H229" s="104"/>
      <c r="I229" s="104"/>
      <c r="J229" s="104"/>
      <c r="K229" s="104"/>
      <c r="L229" s="104"/>
    </row>
    <row r="230" spans="1:12" x14ac:dyDescent="0.3">
      <c r="E230" s="104"/>
      <c r="F230" s="104"/>
      <c r="G230" s="104"/>
      <c r="H230" s="104"/>
      <c r="I230" s="104"/>
      <c r="J230" s="104"/>
      <c r="K230" s="104"/>
      <c r="L230" s="104"/>
    </row>
    <row r="231" spans="1:12" x14ac:dyDescent="0.3">
      <c r="E231" s="104"/>
      <c r="F231" s="104"/>
      <c r="G231" s="104"/>
      <c r="H231" s="104"/>
      <c r="I231" s="104"/>
      <c r="J231" s="104"/>
      <c r="K231" s="104"/>
      <c r="L231" s="104"/>
    </row>
    <row r="232" spans="1:12" x14ac:dyDescent="0.3">
      <c r="E232" s="104"/>
      <c r="F232" s="104"/>
      <c r="G232" s="104"/>
      <c r="H232" s="104"/>
      <c r="I232" s="104"/>
      <c r="J232" s="104"/>
      <c r="K232" s="104"/>
      <c r="L232" s="104"/>
    </row>
    <row r="233" spans="1:12" x14ac:dyDescent="0.3">
      <c r="E233" s="104"/>
      <c r="F233" s="104"/>
      <c r="G233" s="104"/>
      <c r="H233" s="104"/>
      <c r="I233" s="104"/>
      <c r="J233" s="104"/>
      <c r="K233" s="104"/>
      <c r="L233" s="104"/>
    </row>
    <row r="234" spans="1:12" x14ac:dyDescent="0.3">
      <c r="E234" s="104"/>
      <c r="F234" s="104"/>
      <c r="G234" s="104"/>
      <c r="H234" s="104"/>
      <c r="I234" s="104"/>
      <c r="J234" s="104"/>
      <c r="K234" s="104"/>
      <c r="L234" s="104"/>
    </row>
    <row r="235" spans="1:12" x14ac:dyDescent="0.3">
      <c r="E235" s="104"/>
      <c r="F235" s="104"/>
      <c r="G235" s="104"/>
      <c r="H235" s="104"/>
      <c r="I235" s="104"/>
      <c r="J235" s="104"/>
      <c r="K235" s="104"/>
      <c r="L235" s="104"/>
    </row>
    <row r="236" spans="1:12" x14ac:dyDescent="0.3">
      <c r="E236" s="104"/>
      <c r="F236" s="104"/>
      <c r="G236" s="104"/>
      <c r="H236" s="104"/>
      <c r="I236" s="104"/>
      <c r="J236" s="104"/>
      <c r="K236" s="104"/>
      <c r="L236" s="104"/>
    </row>
    <row r="237" spans="1:12" x14ac:dyDescent="0.3">
      <c r="E237" s="104"/>
      <c r="F237" s="104"/>
      <c r="G237" s="104"/>
      <c r="H237" s="104"/>
      <c r="I237" s="104"/>
      <c r="J237" s="104"/>
      <c r="K237" s="104"/>
      <c r="L237" s="104"/>
    </row>
    <row r="238" spans="1:12" x14ac:dyDescent="0.3">
      <c r="E238" s="104"/>
      <c r="F238" s="104"/>
      <c r="G238" s="104"/>
      <c r="H238" s="104"/>
      <c r="I238" s="104"/>
      <c r="J238" s="104"/>
      <c r="K238" s="104"/>
      <c r="L238" s="104"/>
    </row>
    <row r="239" spans="1:12" x14ac:dyDescent="0.3">
      <c r="E239" s="104"/>
      <c r="F239" s="104"/>
      <c r="G239" s="104"/>
      <c r="H239" s="104"/>
      <c r="I239" s="104"/>
      <c r="J239" s="104"/>
      <c r="K239" s="104"/>
      <c r="L239" s="104"/>
    </row>
    <row r="240" spans="1:12" x14ac:dyDescent="0.3">
      <c r="E240" s="104"/>
      <c r="F240" s="104"/>
      <c r="G240" s="104"/>
      <c r="H240" s="104"/>
      <c r="I240" s="104"/>
      <c r="J240" s="104"/>
      <c r="K240" s="104"/>
      <c r="L240" s="104"/>
    </row>
    <row r="241" spans="5:12" x14ac:dyDescent="0.3">
      <c r="E241" s="104"/>
      <c r="F241" s="104"/>
      <c r="G241" s="104"/>
      <c r="H241" s="104"/>
      <c r="I241" s="104"/>
      <c r="J241" s="104"/>
      <c r="K241" s="104"/>
      <c r="L241" s="104"/>
    </row>
    <row r="242" spans="5:12" x14ac:dyDescent="0.3">
      <c r="E242" s="104"/>
      <c r="F242" s="104"/>
      <c r="G242" s="104"/>
      <c r="H242" s="104"/>
      <c r="I242" s="104"/>
      <c r="J242" s="104"/>
      <c r="K242" s="104"/>
      <c r="L242" s="104"/>
    </row>
    <row r="243" spans="5:12" x14ac:dyDescent="0.3">
      <c r="E243" s="104"/>
      <c r="F243" s="104"/>
      <c r="G243" s="104"/>
      <c r="H243" s="104"/>
      <c r="I243" s="104"/>
      <c r="J243" s="104"/>
      <c r="K243" s="104"/>
      <c r="L243" s="104"/>
    </row>
    <row r="244" spans="5:12" x14ac:dyDescent="0.3">
      <c r="E244" s="104"/>
      <c r="F244" s="104"/>
      <c r="G244" s="104"/>
      <c r="H244" s="104"/>
      <c r="I244" s="104"/>
      <c r="J244" s="104"/>
      <c r="K244" s="104"/>
      <c r="L244" s="104"/>
    </row>
    <row r="245" spans="5:12" x14ac:dyDescent="0.3">
      <c r="E245" s="104"/>
      <c r="F245" s="104"/>
      <c r="G245" s="104"/>
      <c r="H245" s="104"/>
      <c r="I245" s="104"/>
      <c r="J245" s="104"/>
      <c r="K245" s="104"/>
      <c r="L245" s="104"/>
    </row>
    <row r="246" spans="5:12" x14ac:dyDescent="0.3">
      <c r="E246" s="104"/>
      <c r="F246" s="104"/>
      <c r="G246" s="104"/>
      <c r="H246" s="104"/>
      <c r="I246" s="104"/>
      <c r="J246" s="104"/>
      <c r="K246" s="104"/>
      <c r="L246" s="104"/>
    </row>
    <row r="247" spans="5:12" x14ac:dyDescent="0.3">
      <c r="E247" s="104"/>
      <c r="F247" s="104"/>
      <c r="G247" s="104"/>
      <c r="H247" s="104"/>
      <c r="I247" s="104"/>
      <c r="J247" s="104"/>
      <c r="K247" s="104"/>
      <c r="L247" s="104"/>
    </row>
    <row r="248" spans="5:12" x14ac:dyDescent="0.3">
      <c r="E248" s="104"/>
      <c r="F248" s="104"/>
      <c r="G248" s="104"/>
      <c r="H248" s="104"/>
      <c r="I248" s="104"/>
      <c r="J248" s="104"/>
      <c r="K248" s="104"/>
      <c r="L248" s="104"/>
    </row>
    <row r="249" spans="5:12" x14ac:dyDescent="0.3">
      <c r="E249" s="104"/>
      <c r="F249" s="104"/>
      <c r="G249" s="104"/>
      <c r="H249" s="104"/>
      <c r="I249" s="104"/>
      <c r="J249" s="104"/>
      <c r="K249" s="104"/>
      <c r="L249" s="104"/>
    </row>
    <row r="250" spans="5:12" x14ac:dyDescent="0.3">
      <c r="E250" s="104"/>
      <c r="F250" s="104"/>
      <c r="G250" s="104"/>
      <c r="H250" s="104"/>
      <c r="I250" s="104"/>
      <c r="J250" s="104"/>
      <c r="K250" s="104"/>
      <c r="L250" s="104"/>
    </row>
    <row r="251" spans="5:12" x14ac:dyDescent="0.3">
      <c r="E251" s="104"/>
      <c r="F251" s="104"/>
      <c r="G251" s="104"/>
      <c r="H251" s="104"/>
      <c r="I251" s="104"/>
      <c r="J251" s="104"/>
      <c r="K251" s="104"/>
      <c r="L251" s="104"/>
    </row>
    <row r="252" spans="5:12" x14ac:dyDescent="0.3">
      <c r="E252" s="104"/>
      <c r="F252" s="104"/>
      <c r="G252" s="104"/>
      <c r="H252" s="104"/>
      <c r="I252" s="104"/>
      <c r="J252" s="104"/>
      <c r="K252" s="104"/>
      <c r="L252" s="104"/>
    </row>
    <row r="253" spans="5:12" x14ac:dyDescent="0.3">
      <c r="E253" s="104"/>
      <c r="F253" s="104"/>
      <c r="G253" s="104"/>
      <c r="H253" s="104"/>
      <c r="I253" s="104"/>
      <c r="J253" s="104"/>
      <c r="K253" s="104"/>
      <c r="L253" s="104"/>
    </row>
    <row r="254" spans="5:12" x14ac:dyDescent="0.3">
      <c r="E254" s="104"/>
      <c r="F254" s="104"/>
      <c r="G254" s="104"/>
      <c r="H254" s="104"/>
      <c r="I254" s="104"/>
      <c r="J254" s="104"/>
      <c r="K254" s="104"/>
      <c r="L254" s="104"/>
    </row>
    <row r="255" spans="5:12" x14ac:dyDescent="0.3">
      <c r="E255" s="104"/>
      <c r="F255" s="104"/>
      <c r="G255" s="104"/>
      <c r="H255" s="104"/>
      <c r="I255" s="104"/>
      <c r="J255" s="104"/>
      <c r="K255" s="104"/>
      <c r="L255" s="104"/>
    </row>
    <row r="256" spans="5:12" x14ac:dyDescent="0.3">
      <c r="E256" s="104"/>
      <c r="F256" s="104"/>
      <c r="G256" s="104"/>
      <c r="H256" s="104"/>
      <c r="I256" s="104"/>
      <c r="J256" s="104"/>
      <c r="K256" s="104"/>
      <c r="L256" s="104"/>
    </row>
    <row r="257" spans="5:12" x14ac:dyDescent="0.3">
      <c r="E257" s="104"/>
      <c r="F257" s="104"/>
      <c r="G257" s="104"/>
      <c r="H257" s="104"/>
      <c r="I257" s="104"/>
      <c r="J257" s="104"/>
      <c r="K257" s="104"/>
      <c r="L257" s="104"/>
    </row>
    <row r="258" spans="5:12" x14ac:dyDescent="0.3">
      <c r="E258" s="104"/>
      <c r="F258" s="104"/>
      <c r="G258" s="104"/>
      <c r="H258" s="104"/>
      <c r="I258" s="104"/>
      <c r="J258" s="104"/>
      <c r="K258" s="104"/>
      <c r="L258" s="104"/>
    </row>
    <row r="259" spans="5:12" x14ac:dyDescent="0.3">
      <c r="E259" s="104"/>
      <c r="F259" s="104"/>
      <c r="G259" s="104"/>
      <c r="H259" s="104"/>
      <c r="I259" s="104"/>
      <c r="J259" s="104"/>
      <c r="K259" s="104"/>
      <c r="L259" s="104"/>
    </row>
    <row r="260" spans="5:12" x14ac:dyDescent="0.3">
      <c r="E260" s="104"/>
      <c r="F260" s="104"/>
      <c r="G260" s="104"/>
      <c r="H260" s="104"/>
      <c r="I260" s="104"/>
      <c r="J260" s="104"/>
      <c r="K260" s="104"/>
      <c r="L260" s="104"/>
    </row>
    <row r="261" spans="5:12" x14ac:dyDescent="0.3">
      <c r="E261" s="104"/>
      <c r="F261" s="104"/>
      <c r="G261" s="104"/>
      <c r="H261" s="104"/>
      <c r="I261" s="104"/>
      <c r="J261" s="104"/>
      <c r="K261" s="104"/>
      <c r="L261" s="104"/>
    </row>
    <row r="262" spans="5:12" x14ac:dyDescent="0.3">
      <c r="E262" s="104"/>
      <c r="F262" s="104"/>
      <c r="G262" s="104"/>
      <c r="H262" s="104"/>
      <c r="I262" s="104"/>
      <c r="J262" s="104"/>
      <c r="K262" s="104"/>
      <c r="L262" s="104"/>
    </row>
    <row r="263" spans="5:12" x14ac:dyDescent="0.3">
      <c r="E263" s="104"/>
      <c r="F263" s="104"/>
      <c r="G263" s="104"/>
      <c r="H263" s="104"/>
      <c r="I263" s="104"/>
      <c r="J263" s="104"/>
      <c r="K263" s="104"/>
      <c r="L263" s="104"/>
    </row>
    <row r="264" spans="5:12" x14ac:dyDescent="0.3">
      <c r="E264" s="104"/>
      <c r="F264" s="104"/>
      <c r="G264" s="104"/>
      <c r="H264" s="104"/>
      <c r="I264" s="104"/>
      <c r="J264" s="104"/>
      <c r="K264" s="104"/>
      <c r="L264" s="104"/>
    </row>
    <row r="265" spans="5:12" x14ac:dyDescent="0.3">
      <c r="E265" s="104"/>
      <c r="F265" s="104"/>
      <c r="G265" s="104"/>
      <c r="H265" s="104"/>
      <c r="I265" s="104"/>
      <c r="J265" s="104"/>
      <c r="K265" s="104"/>
      <c r="L265" s="104"/>
    </row>
    <row r="266" spans="5:12" x14ac:dyDescent="0.3">
      <c r="E266" s="104"/>
      <c r="F266" s="104"/>
      <c r="G266" s="104"/>
      <c r="H266" s="104"/>
      <c r="I266" s="104"/>
      <c r="J266" s="104"/>
      <c r="K266" s="104"/>
      <c r="L266" s="104"/>
    </row>
    <row r="267" spans="5:12" x14ac:dyDescent="0.3">
      <c r="E267" s="104"/>
      <c r="F267" s="104"/>
      <c r="G267" s="104"/>
      <c r="H267" s="104"/>
      <c r="I267" s="104"/>
      <c r="J267" s="104"/>
      <c r="K267" s="104"/>
      <c r="L267" s="104"/>
    </row>
    <row r="268" spans="5:12" x14ac:dyDescent="0.3">
      <c r="E268" s="104"/>
      <c r="F268" s="104"/>
      <c r="G268" s="104"/>
      <c r="H268" s="104"/>
      <c r="I268" s="104"/>
      <c r="J268" s="104"/>
      <c r="K268" s="104"/>
      <c r="L268" s="104"/>
    </row>
    <row r="269" spans="5:12" x14ac:dyDescent="0.3">
      <c r="E269" s="104"/>
      <c r="F269" s="104"/>
      <c r="G269" s="104"/>
      <c r="H269" s="104"/>
      <c r="I269" s="104"/>
      <c r="J269" s="104"/>
      <c r="K269" s="104"/>
      <c r="L269" s="104"/>
    </row>
    <row r="270" spans="5:12" x14ac:dyDescent="0.3">
      <c r="E270" s="104"/>
      <c r="F270" s="104"/>
      <c r="G270" s="104"/>
      <c r="H270" s="104"/>
      <c r="I270" s="104"/>
      <c r="J270" s="104"/>
      <c r="K270" s="104"/>
      <c r="L270" s="104"/>
    </row>
    <row r="271" spans="5:12" x14ac:dyDescent="0.3">
      <c r="E271" s="104"/>
      <c r="F271" s="104"/>
      <c r="G271" s="104"/>
      <c r="H271" s="104"/>
      <c r="I271" s="104"/>
      <c r="J271" s="104"/>
      <c r="K271" s="104"/>
      <c r="L271" s="104"/>
    </row>
    <row r="272" spans="5:12" x14ac:dyDescent="0.3">
      <c r="E272" s="104"/>
      <c r="F272" s="104"/>
      <c r="G272" s="104"/>
      <c r="H272" s="104"/>
      <c r="I272" s="104"/>
      <c r="J272" s="104"/>
      <c r="K272" s="104"/>
      <c r="L272" s="104"/>
    </row>
    <row r="273" spans="5:12" x14ac:dyDescent="0.3">
      <c r="E273" s="104"/>
      <c r="F273" s="104"/>
      <c r="G273" s="104"/>
      <c r="H273" s="104"/>
      <c r="I273" s="104"/>
      <c r="J273" s="104"/>
      <c r="K273" s="104"/>
      <c r="L273" s="104"/>
    </row>
    <row r="274" spans="5:12" x14ac:dyDescent="0.3">
      <c r="E274" s="104"/>
      <c r="F274" s="104"/>
      <c r="G274" s="104"/>
      <c r="H274" s="104"/>
      <c r="I274" s="104"/>
      <c r="J274" s="104"/>
      <c r="K274" s="104"/>
      <c r="L274" s="104"/>
    </row>
    <row r="275" spans="5:12" x14ac:dyDescent="0.3">
      <c r="E275" s="104"/>
      <c r="F275" s="104"/>
      <c r="G275" s="104"/>
      <c r="H275" s="104"/>
      <c r="I275" s="104"/>
      <c r="J275" s="104"/>
      <c r="K275" s="104"/>
      <c r="L275" s="104"/>
    </row>
    <row r="276" spans="5:12" x14ac:dyDescent="0.3">
      <c r="E276" s="104"/>
      <c r="F276" s="104"/>
      <c r="G276" s="104"/>
      <c r="H276" s="104"/>
      <c r="I276" s="104"/>
      <c r="J276" s="104"/>
      <c r="K276" s="104"/>
      <c r="L276" s="104"/>
    </row>
    <row r="277" spans="5:12" x14ac:dyDescent="0.3">
      <c r="E277" s="104"/>
      <c r="F277" s="104"/>
      <c r="G277" s="104"/>
      <c r="H277" s="104"/>
      <c r="I277" s="104"/>
      <c r="J277" s="104"/>
      <c r="K277" s="104"/>
      <c r="L277" s="104"/>
    </row>
    <row r="278" spans="5:12" x14ac:dyDescent="0.3">
      <c r="E278" s="104"/>
      <c r="F278" s="104"/>
      <c r="G278" s="104"/>
      <c r="H278" s="104"/>
      <c r="I278" s="104"/>
      <c r="J278" s="104"/>
      <c r="K278" s="104"/>
      <c r="L278" s="104"/>
    </row>
    <row r="279" spans="5:12" x14ac:dyDescent="0.3">
      <c r="E279" s="104"/>
      <c r="F279" s="104"/>
      <c r="G279" s="104"/>
      <c r="H279" s="104"/>
      <c r="I279" s="104"/>
      <c r="J279" s="104"/>
      <c r="K279" s="104"/>
      <c r="L279" s="104"/>
    </row>
    <row r="280" spans="5:12" x14ac:dyDescent="0.3">
      <c r="E280" s="104"/>
      <c r="F280" s="104"/>
      <c r="G280" s="104"/>
      <c r="H280" s="104"/>
      <c r="I280" s="104"/>
      <c r="J280" s="104"/>
      <c r="K280" s="104"/>
      <c r="L280" s="104"/>
    </row>
    <row r="281" spans="5:12" x14ac:dyDescent="0.3">
      <c r="E281" s="104"/>
      <c r="F281" s="104"/>
      <c r="G281" s="104"/>
      <c r="H281" s="104"/>
      <c r="I281" s="104"/>
      <c r="J281" s="104"/>
      <c r="K281" s="104"/>
      <c r="L281" s="104"/>
    </row>
    <row r="282" spans="5:12" x14ac:dyDescent="0.3">
      <c r="E282" s="104"/>
      <c r="F282" s="104"/>
      <c r="G282" s="104"/>
      <c r="H282" s="104"/>
      <c r="I282" s="104"/>
      <c r="J282" s="104"/>
      <c r="K282" s="104"/>
      <c r="L282" s="104"/>
    </row>
    <row r="283" spans="5:12" x14ac:dyDescent="0.3">
      <c r="E283" s="104"/>
      <c r="F283" s="104"/>
      <c r="G283" s="104"/>
      <c r="H283" s="104"/>
      <c r="I283" s="104"/>
      <c r="J283" s="104"/>
      <c r="K283" s="104"/>
      <c r="L283" s="104"/>
    </row>
    <row r="284" spans="5:12" x14ac:dyDescent="0.3">
      <c r="E284" s="104"/>
      <c r="F284" s="104"/>
      <c r="G284" s="104"/>
      <c r="H284" s="104"/>
      <c r="I284" s="104"/>
      <c r="J284" s="104"/>
      <c r="K284" s="104"/>
      <c r="L284" s="104"/>
    </row>
    <row r="285" spans="5:12" x14ac:dyDescent="0.3">
      <c r="E285" s="104"/>
      <c r="F285" s="104"/>
      <c r="G285" s="104"/>
      <c r="H285" s="104"/>
      <c r="I285" s="104"/>
      <c r="J285" s="104"/>
      <c r="K285" s="104"/>
      <c r="L285" s="104"/>
    </row>
    <row r="286" spans="5:12" x14ac:dyDescent="0.3">
      <c r="E286" s="104"/>
      <c r="F286" s="104"/>
      <c r="G286" s="104"/>
      <c r="H286" s="104"/>
      <c r="I286" s="104"/>
      <c r="J286" s="104"/>
      <c r="K286" s="104"/>
      <c r="L286" s="104"/>
    </row>
    <row r="287" spans="5:12" x14ac:dyDescent="0.3">
      <c r="E287" s="104"/>
      <c r="F287" s="104"/>
      <c r="G287" s="104"/>
      <c r="H287" s="104"/>
      <c r="I287" s="104"/>
      <c r="J287" s="104"/>
      <c r="K287" s="104"/>
      <c r="L287" s="104"/>
    </row>
    <row r="288" spans="5:12" x14ac:dyDescent="0.3">
      <c r="E288" s="104"/>
      <c r="F288" s="104"/>
      <c r="G288" s="104"/>
      <c r="H288" s="104"/>
      <c r="I288" s="104"/>
      <c r="J288" s="104"/>
      <c r="K288" s="104"/>
      <c r="L288" s="104"/>
    </row>
    <row r="289" spans="5:12" x14ac:dyDescent="0.3">
      <c r="E289" s="104"/>
      <c r="F289" s="104"/>
      <c r="G289" s="104"/>
      <c r="H289" s="104"/>
      <c r="I289" s="104"/>
      <c r="J289" s="104"/>
      <c r="K289" s="104"/>
      <c r="L289" s="104"/>
    </row>
    <row r="290" spans="5:12" x14ac:dyDescent="0.3">
      <c r="E290" s="104"/>
      <c r="F290" s="104"/>
      <c r="G290" s="104"/>
      <c r="H290" s="104"/>
      <c r="I290" s="104"/>
      <c r="J290" s="104"/>
      <c r="K290" s="104"/>
      <c r="L290" s="104"/>
    </row>
    <row r="291" spans="5:12" x14ac:dyDescent="0.3">
      <c r="E291" s="104"/>
      <c r="F291" s="104"/>
      <c r="G291" s="104"/>
      <c r="H291" s="104"/>
      <c r="I291" s="104"/>
      <c r="J291" s="104"/>
      <c r="K291" s="104"/>
      <c r="L291" s="104"/>
    </row>
    <row r="292" spans="5:12" x14ac:dyDescent="0.3">
      <c r="E292" s="104"/>
      <c r="F292" s="104"/>
      <c r="G292" s="104"/>
      <c r="H292" s="104"/>
      <c r="I292" s="104"/>
      <c r="J292" s="104"/>
      <c r="K292" s="104"/>
      <c r="L292" s="104"/>
    </row>
    <row r="293" spans="5:12" x14ac:dyDescent="0.3">
      <c r="E293" s="104"/>
      <c r="F293" s="104"/>
      <c r="G293" s="104"/>
      <c r="H293" s="104"/>
      <c r="I293" s="104"/>
      <c r="J293" s="104"/>
      <c r="K293" s="104"/>
      <c r="L293" s="104"/>
    </row>
    <row r="294" spans="5:12" x14ac:dyDescent="0.3">
      <c r="E294" s="104"/>
      <c r="F294" s="104"/>
      <c r="G294" s="104"/>
      <c r="H294" s="104"/>
      <c r="I294" s="104"/>
      <c r="J294" s="104"/>
      <c r="K294" s="104"/>
      <c r="L294" s="104"/>
    </row>
    <row r="295" spans="5:12" x14ac:dyDescent="0.3">
      <c r="E295" s="104"/>
      <c r="F295" s="104"/>
      <c r="G295" s="104"/>
      <c r="H295" s="104"/>
      <c r="I295" s="104"/>
      <c r="J295" s="104"/>
      <c r="K295" s="104"/>
      <c r="L295" s="104"/>
    </row>
    <row r="296" spans="5:12" x14ac:dyDescent="0.3">
      <c r="E296" s="104"/>
      <c r="F296" s="104"/>
      <c r="G296" s="104"/>
      <c r="H296" s="104"/>
      <c r="I296" s="104"/>
      <c r="J296" s="104"/>
      <c r="K296" s="104"/>
      <c r="L296" s="104"/>
    </row>
    <row r="297" spans="5:12" x14ac:dyDescent="0.3">
      <c r="E297" s="104"/>
      <c r="F297" s="104"/>
      <c r="G297" s="104"/>
      <c r="H297" s="104"/>
      <c r="I297" s="104"/>
      <c r="J297" s="104"/>
      <c r="K297" s="104"/>
      <c r="L297" s="104"/>
    </row>
    <row r="298" spans="5:12" x14ac:dyDescent="0.3">
      <c r="E298" s="104"/>
      <c r="F298" s="104"/>
      <c r="G298" s="104"/>
      <c r="H298" s="104"/>
      <c r="I298" s="104"/>
      <c r="J298" s="104"/>
      <c r="K298" s="104"/>
      <c r="L298" s="104"/>
    </row>
    <row r="299" spans="5:12" x14ac:dyDescent="0.3">
      <c r="E299" s="104"/>
      <c r="F299" s="104"/>
      <c r="G299" s="104"/>
      <c r="H299" s="104"/>
      <c r="I299" s="104"/>
      <c r="J299" s="104"/>
      <c r="K299" s="104"/>
      <c r="L299" s="104"/>
    </row>
    <row r="300" spans="5:12" x14ac:dyDescent="0.3">
      <c r="E300" s="104"/>
      <c r="F300" s="104"/>
      <c r="G300" s="104"/>
      <c r="H300" s="104"/>
      <c r="I300" s="104"/>
      <c r="J300" s="104"/>
      <c r="K300" s="104"/>
      <c r="L300" s="104"/>
    </row>
    <row r="301" spans="5:12" x14ac:dyDescent="0.3">
      <c r="E301" s="104"/>
      <c r="F301" s="104"/>
      <c r="G301" s="104"/>
      <c r="H301" s="104"/>
      <c r="I301" s="104"/>
      <c r="J301" s="104"/>
      <c r="K301" s="104"/>
      <c r="L301" s="104"/>
    </row>
    <row r="302" spans="5:12" x14ac:dyDescent="0.3">
      <c r="E302" s="104"/>
      <c r="F302" s="104"/>
      <c r="G302" s="104"/>
      <c r="H302" s="104"/>
      <c r="I302" s="104"/>
      <c r="J302" s="104"/>
      <c r="K302" s="104"/>
      <c r="L302" s="104"/>
    </row>
    <row r="303" spans="5:12" x14ac:dyDescent="0.3">
      <c r="E303" s="104"/>
      <c r="F303" s="104"/>
      <c r="G303" s="104"/>
      <c r="H303" s="104"/>
      <c r="I303" s="104"/>
      <c r="J303" s="104"/>
      <c r="K303" s="104"/>
      <c r="L303" s="104"/>
    </row>
    <row r="304" spans="5:12" x14ac:dyDescent="0.3">
      <c r="E304" s="104"/>
      <c r="F304" s="104"/>
      <c r="G304" s="104"/>
      <c r="H304" s="104"/>
      <c r="I304" s="104"/>
      <c r="J304" s="104"/>
      <c r="K304" s="104"/>
      <c r="L304" s="104"/>
    </row>
    <row r="305" spans="5:12" x14ac:dyDescent="0.3">
      <c r="E305" s="104"/>
      <c r="F305" s="104"/>
      <c r="G305" s="104"/>
      <c r="H305" s="104"/>
      <c r="I305" s="104"/>
      <c r="J305" s="104"/>
      <c r="K305" s="104"/>
      <c r="L305" s="104"/>
    </row>
    <row r="306" spans="5:12" x14ac:dyDescent="0.3">
      <c r="E306" s="104"/>
      <c r="F306" s="104"/>
      <c r="G306" s="104"/>
      <c r="H306" s="104"/>
      <c r="I306" s="104"/>
      <c r="J306" s="104"/>
      <c r="K306" s="104"/>
      <c r="L306" s="104"/>
    </row>
    <row r="307" spans="5:12" x14ac:dyDescent="0.3">
      <c r="E307" s="104"/>
      <c r="F307" s="104"/>
      <c r="G307" s="104"/>
      <c r="H307" s="104"/>
      <c r="I307" s="104"/>
      <c r="J307" s="104"/>
      <c r="K307" s="104"/>
      <c r="L307" s="104"/>
    </row>
    <row r="308" spans="5:12" x14ac:dyDescent="0.3">
      <c r="E308" s="104"/>
      <c r="F308" s="104"/>
      <c r="G308" s="104"/>
      <c r="H308" s="104"/>
      <c r="I308" s="104"/>
      <c r="J308" s="104"/>
      <c r="K308" s="104"/>
      <c r="L308" s="104"/>
    </row>
    <row r="309" spans="5:12" x14ac:dyDescent="0.3">
      <c r="E309" s="104"/>
      <c r="F309" s="104"/>
      <c r="G309" s="104"/>
      <c r="H309" s="104"/>
      <c r="I309" s="104"/>
      <c r="J309" s="104"/>
      <c r="K309" s="104"/>
      <c r="L309" s="104"/>
    </row>
    <row r="310" spans="5:12" x14ac:dyDescent="0.3">
      <c r="E310" s="104"/>
      <c r="F310" s="104"/>
      <c r="G310" s="104"/>
      <c r="H310" s="104"/>
      <c r="I310" s="104"/>
      <c r="J310" s="104"/>
      <c r="K310" s="104"/>
      <c r="L310" s="104"/>
    </row>
    <row r="311" spans="5:12" x14ac:dyDescent="0.3">
      <c r="E311" s="104"/>
      <c r="F311" s="104"/>
      <c r="G311" s="104"/>
      <c r="H311" s="104"/>
      <c r="I311" s="104"/>
      <c r="J311" s="104"/>
      <c r="K311" s="104"/>
      <c r="L311" s="104"/>
    </row>
    <row r="312" spans="5:12" x14ac:dyDescent="0.3">
      <c r="E312" s="104"/>
      <c r="F312" s="104"/>
      <c r="G312" s="104"/>
      <c r="H312" s="104"/>
      <c r="I312" s="104"/>
      <c r="J312" s="104"/>
      <c r="K312" s="104"/>
      <c r="L312" s="104"/>
    </row>
    <row r="313" spans="5:12" x14ac:dyDescent="0.3">
      <c r="E313" s="104"/>
      <c r="F313" s="104"/>
      <c r="G313" s="104"/>
      <c r="H313" s="104"/>
      <c r="I313" s="104"/>
    </row>
    <row r="314" spans="5:12" x14ac:dyDescent="0.3">
      <c r="E314" s="104"/>
      <c r="F314" s="104"/>
      <c r="G314" s="104"/>
      <c r="H314" s="104"/>
      <c r="I314" s="104"/>
    </row>
  </sheetData>
  <sheetProtection algorithmName="SHA-512" hashValue="/oVWvUdTPb4Zw7QDLSfzATX0tVc0qNdzkProM9HGvnMFgcIo6Ixh/qwoaDD9X3IE4gy8PTKwbP68tnNqtoqU/g==" saltValue="4q11UlMRPVP6VjhNL+BOtA==" spinCount="100000" sheet="1" objects="1" scenarios="1" selectLockedCells="1" sort="0" autoFilter="0"/>
  <customSheetViews>
    <customSheetView guid="{90818CD5-1CF2-4954-93E7-840C994A2AD1}" scale="85" showPageBreaks="1" showGridLines="0" printArea="1" hiddenRows="1" hiddenColumns="1" state="hidden" view="pageBreakPreview">
      <pane ySplit="13" topLeftCell="A26" activePane="bottomLeft" state="frozenSplit"/>
      <selection pane="bottomLeft" activeCell="J15" sqref="J15"/>
      <pageMargins left="0.7" right="0.7" top="0.75" bottom="0.75" header="0.3" footer="0.3"/>
      <pageSetup paperSize="9" scale="89" orientation="portrait" r:id="rId1"/>
    </customSheetView>
    <customSheetView guid="{D19304DF-64F7-4161-9FBE-C2B2A4C02684}" scale="85" showPageBreaks="1" showGridLines="0" printArea="1" hiddenRows="1" hiddenColumns="1" state="hidden" view="pageBreakPreview">
      <pane ySplit="13" topLeftCell="A26" activePane="bottomLeft" state="frozenSplit"/>
      <selection pane="bottomLeft" activeCell="J15" sqref="J15"/>
      <pageMargins left="0.7" right="0.7" top="0.75" bottom="0.75" header="0.3" footer="0.3"/>
      <pageSetup paperSize="9" scale="89" orientation="portrait" r:id="rId2"/>
    </customSheetView>
    <customSheetView guid="{9D87F315-4239-4D28-9904-BFC4281797A1}" scale="85" showPageBreaks="1" showGridLines="0" printArea="1" hiddenColumns="1" view="pageBreakPreview">
      <pane ySplit="13" topLeftCell="A14" activePane="bottomLeft" state="frozenSplit"/>
      <selection pane="bottomLeft" activeCell="M15" sqref="M15"/>
      <pageMargins left="0" right="0" top="0" bottom="0" header="0" footer="0"/>
      <pageSetup paperSize="9" scale="89" orientation="portrait" r:id="rId3"/>
    </customSheetView>
    <customSheetView guid="{1098C4A5-C1ED-4CD4-8181-1AF30B0D1BBB}" scale="85" showPageBreaks="1" showGridLines="0" printArea="1" hiddenRows="1" hiddenColumns="1" state="hidden" view="pageBreakPreview">
      <pane ySplit="13" topLeftCell="A26" activePane="bottomLeft" state="frozenSplit"/>
      <selection pane="bottomLeft" activeCell="J15" sqref="J15"/>
      <pageMargins left="0.7" right="0.7" top="0.75" bottom="0.75" header="0.3" footer="0.3"/>
      <pageSetup paperSize="9" scale="89" orientation="portrait" r:id="rId4"/>
    </customSheetView>
    <customSheetView guid="{2F657D64-8090-44CA-B47E-8240DC328EA8}" scale="85" showPageBreaks="1" showGridLines="0" printArea="1" hiddenRows="1" hiddenColumns="1" state="hidden" view="pageBreakPreview">
      <pane ySplit="13" topLeftCell="A26" activePane="bottomLeft" state="frozenSplit"/>
      <selection pane="bottomLeft" activeCell="J15" sqref="J15"/>
      <pageMargins left="0.7" right="0.7" top="0.75" bottom="0.75" header="0.3" footer="0.3"/>
      <pageSetup paperSize="9" scale="89" orientation="portrait" r:id="rId5"/>
    </customSheetView>
  </customSheetViews>
  <mergeCells count="18">
    <mergeCell ref="A11:A13"/>
    <mergeCell ref="B11:B13"/>
    <mergeCell ref="A7:B7"/>
    <mergeCell ref="K11:K13"/>
    <mergeCell ref="L11:L13"/>
    <mergeCell ref="C1:L3"/>
    <mergeCell ref="J8:L8"/>
    <mergeCell ref="J9:L9"/>
    <mergeCell ref="C11:C13"/>
    <mergeCell ref="D11:D13"/>
    <mergeCell ref="E11:E13"/>
    <mergeCell ref="C4:K4"/>
    <mergeCell ref="D6:K6"/>
    <mergeCell ref="A8:D9"/>
    <mergeCell ref="E8:F8"/>
    <mergeCell ref="E9:F9"/>
    <mergeCell ref="F11:F13"/>
    <mergeCell ref="J11:J13"/>
  </mergeCells>
  <conditionalFormatting sqref="B15:F131">
    <cfRule type="cellIs" dxfId="35" priority="2" operator="equal">
      <formula>0</formula>
    </cfRule>
  </conditionalFormatting>
  <conditionalFormatting sqref="A15:A131">
    <cfRule type="cellIs" dxfId="34" priority="1" operator="equal">
      <formula>0</formula>
    </cfRule>
  </conditionalFormatting>
  <hyperlinks>
    <hyperlink ref="C1:L3" location="Índice!A1" display="Desportos gímnicos - Trampolins" xr:uid="{00000000-0004-0000-0C00-000000000000}"/>
  </hyperlinks>
  <pageMargins left="0.7" right="0.7" top="0.75" bottom="0.75" header="0.3" footer="0.3"/>
  <pageSetup paperSize="9" scale="89" orientation="portrait" r:id="rId6"/>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5"/>
  <dimension ref="A1:L314"/>
  <sheetViews>
    <sheetView showGridLines="0" view="pageBreakPreview" zoomScale="85" zoomScaleSheetLayoutView="85" workbookViewId="0">
      <pane ySplit="14" topLeftCell="A15"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108" bestFit="1" customWidth="1"/>
    <col min="3" max="3" width="24.44140625" style="108" bestFit="1" customWidth="1"/>
    <col min="4" max="4" width="7" style="108" bestFit="1" customWidth="1"/>
    <col min="5" max="5" width="5.5546875" style="93" bestFit="1" customWidth="1"/>
    <col min="6" max="6" width="6" style="93" bestFit="1" customWidth="1"/>
    <col min="7" max="8" width="0.6640625" style="93" hidden="1" customWidth="1"/>
    <col min="9" max="9" width="0.6640625" style="93" customWidth="1"/>
    <col min="10" max="13" width="9" style="93" customWidth="1"/>
    <col min="14" max="16384" width="9.109375" style="93"/>
  </cols>
  <sheetData>
    <row r="1" spans="1:12" ht="15" customHeight="1" x14ac:dyDescent="0.3">
      <c r="A1" s="120" t="s">
        <v>0</v>
      </c>
      <c r="B1" s="133"/>
      <c r="C1" s="919" t="s">
        <v>1</v>
      </c>
      <c r="D1" s="919"/>
      <c r="E1" s="919"/>
      <c r="F1" s="919"/>
      <c r="G1" s="919"/>
      <c r="H1" s="919"/>
      <c r="I1" s="919"/>
      <c r="J1" s="919"/>
      <c r="K1" s="919"/>
      <c r="L1" s="919"/>
    </row>
    <row r="2" spans="1:12" ht="15" customHeight="1" x14ac:dyDescent="0.3">
      <c r="A2" s="92"/>
      <c r="B2" s="134"/>
      <c r="C2" s="919"/>
      <c r="D2" s="919"/>
      <c r="E2" s="919"/>
      <c r="F2" s="919"/>
      <c r="G2" s="919"/>
      <c r="H2" s="919"/>
      <c r="I2" s="919"/>
      <c r="J2" s="919"/>
      <c r="K2" s="919"/>
      <c r="L2" s="919"/>
    </row>
    <row r="3" spans="1:12" ht="15" customHeight="1" x14ac:dyDescent="0.3">
      <c r="A3" s="94"/>
      <c r="B3" s="134"/>
      <c r="C3" s="919"/>
      <c r="D3" s="919"/>
      <c r="E3" s="919"/>
      <c r="F3" s="919"/>
      <c r="G3" s="919"/>
      <c r="H3" s="919"/>
      <c r="I3" s="919"/>
      <c r="J3" s="919"/>
      <c r="K3" s="919"/>
      <c r="L3" s="919"/>
    </row>
    <row r="4" spans="1:12" ht="27" customHeight="1" x14ac:dyDescent="0.3">
      <c r="A4" s="94"/>
      <c r="B4" s="134"/>
      <c r="C4" s="926" t="e">
        <f>#REF!</f>
        <v>#REF!</v>
      </c>
      <c r="D4" s="926"/>
      <c r="E4" s="926"/>
      <c r="F4" s="926"/>
      <c r="G4" s="926"/>
      <c r="H4" s="926"/>
      <c r="I4" s="926"/>
      <c r="J4" s="926"/>
      <c r="K4" s="926"/>
      <c r="L4" s="135"/>
    </row>
    <row r="5" spans="1:12" ht="9" customHeight="1" x14ac:dyDescent="0.3">
      <c r="A5" s="95"/>
      <c r="B5" s="136"/>
      <c r="C5" s="92"/>
      <c r="D5" s="92"/>
      <c r="E5" s="92"/>
      <c r="F5" s="92"/>
      <c r="G5" s="92"/>
      <c r="H5" s="92"/>
      <c r="I5" s="92"/>
      <c r="J5" s="92"/>
      <c r="K5" s="92"/>
      <c r="L5" s="92"/>
    </row>
    <row r="6" spans="1:12" ht="15" customHeight="1" x14ac:dyDescent="0.3">
      <c r="A6" s="95"/>
      <c r="B6" s="136"/>
      <c r="C6" s="96"/>
      <c r="D6" s="927" t="e">
        <f>#REF!</f>
        <v>#REF!</v>
      </c>
      <c r="E6" s="927"/>
      <c r="F6" s="927"/>
      <c r="G6" s="927"/>
      <c r="H6" s="927"/>
      <c r="I6" s="927"/>
      <c r="J6" s="927"/>
      <c r="K6" s="927"/>
      <c r="L6" s="96"/>
    </row>
    <row r="7" spans="1:12" ht="15" customHeight="1" x14ac:dyDescent="0.3">
      <c r="A7" s="912" t="e">
        <f>#REF!</f>
        <v>#REF!</v>
      </c>
      <c r="B7" s="912"/>
      <c r="C7" s="137"/>
      <c r="D7" s="138"/>
      <c r="E7" s="92"/>
      <c r="F7" s="92"/>
      <c r="G7" s="92"/>
      <c r="H7" s="92"/>
      <c r="I7" s="92"/>
      <c r="J7" s="92"/>
      <c r="K7" s="92"/>
      <c r="L7" s="92"/>
    </row>
    <row r="8" spans="1:12" ht="24.75" customHeight="1" thickBot="1" x14ac:dyDescent="0.35">
      <c r="A8" s="928" t="s">
        <v>47</v>
      </c>
      <c r="B8" s="929"/>
      <c r="C8" s="929"/>
      <c r="D8" s="929"/>
      <c r="E8" s="932" t="s">
        <v>2</v>
      </c>
      <c r="F8" s="933"/>
      <c r="G8" s="165"/>
      <c r="H8" s="166"/>
      <c r="I8" s="97"/>
      <c r="J8" s="920" t="s">
        <v>48</v>
      </c>
      <c r="K8" s="920"/>
      <c r="L8" s="920"/>
    </row>
    <row r="9" spans="1:12" ht="24.75" customHeight="1" thickTop="1" x14ac:dyDescent="0.3">
      <c r="A9" s="930"/>
      <c r="B9" s="931"/>
      <c r="C9" s="931"/>
      <c r="D9" s="931"/>
      <c r="E9" s="934" t="s">
        <v>3</v>
      </c>
      <c r="F9" s="935"/>
      <c r="G9" s="167"/>
      <c r="H9" s="168"/>
      <c r="I9" s="97"/>
      <c r="J9" s="921" t="s">
        <v>49</v>
      </c>
      <c r="K9" s="921"/>
      <c r="L9" s="921"/>
    </row>
    <row r="10" spans="1:12" s="92" customFormat="1" ht="3.75" customHeight="1" x14ac:dyDescent="0.3">
      <c r="A10" s="100"/>
      <c r="B10" s="113"/>
      <c r="C10" s="113"/>
      <c r="D10" s="113"/>
      <c r="E10" s="100"/>
      <c r="F10" s="100"/>
      <c r="G10" s="100"/>
      <c r="H10" s="100"/>
      <c r="I10" s="100">
        <v>4</v>
      </c>
      <c r="J10" s="114"/>
      <c r="K10" s="114"/>
      <c r="L10" s="114"/>
    </row>
    <row r="11" spans="1:12" ht="11.25" customHeight="1" x14ac:dyDescent="0.3">
      <c r="A11" s="922" t="s">
        <v>4</v>
      </c>
      <c r="B11" s="922" t="s">
        <v>2</v>
      </c>
      <c r="C11" s="922" t="s">
        <v>5</v>
      </c>
      <c r="D11" s="923" t="s">
        <v>6</v>
      </c>
      <c r="E11" s="922" t="s">
        <v>7</v>
      </c>
      <c r="F11" s="922" t="s">
        <v>8</v>
      </c>
      <c r="G11" s="139"/>
      <c r="H11" s="139"/>
      <c r="I11" s="109"/>
      <c r="J11" s="916" t="s">
        <v>9</v>
      </c>
      <c r="K11" s="913" t="s">
        <v>10</v>
      </c>
      <c r="L11" s="916" t="s">
        <v>11</v>
      </c>
    </row>
    <row r="12" spans="1:12" ht="11.25" customHeight="1" x14ac:dyDescent="0.3">
      <c r="A12" s="922"/>
      <c r="B12" s="922"/>
      <c r="C12" s="922"/>
      <c r="D12" s="924"/>
      <c r="E12" s="922"/>
      <c r="F12" s="922"/>
      <c r="G12" s="139"/>
      <c r="H12" s="139"/>
      <c r="I12" s="109"/>
      <c r="J12" s="917"/>
      <c r="K12" s="914"/>
      <c r="L12" s="917"/>
    </row>
    <row r="13" spans="1:12" s="101" customFormat="1" ht="11.25" customHeight="1" x14ac:dyDescent="0.3">
      <c r="A13" s="922"/>
      <c r="B13" s="922"/>
      <c r="C13" s="922"/>
      <c r="D13" s="925"/>
      <c r="E13" s="922"/>
      <c r="F13" s="922"/>
      <c r="G13" s="140"/>
      <c r="H13" s="140"/>
      <c r="I13" s="116"/>
      <c r="J13" s="918"/>
      <c r="K13" s="915"/>
      <c r="L13" s="918"/>
    </row>
    <row r="14" spans="1:12" s="92" customFormat="1" ht="3.75" customHeight="1" x14ac:dyDescent="0.3">
      <c r="A14" s="100"/>
      <c r="B14" s="113"/>
      <c r="C14" s="113"/>
      <c r="D14" s="113"/>
      <c r="E14" s="100"/>
      <c r="F14" s="100"/>
      <c r="G14" s="100"/>
      <c r="H14" s="100"/>
      <c r="I14" s="100"/>
      <c r="J14" s="102"/>
      <c r="K14" s="102"/>
      <c r="L14" s="102"/>
    </row>
    <row r="15" spans="1:12" s="126" customFormat="1" ht="20.399999999999999" x14ac:dyDescent="0.3">
      <c r="A15" s="141" t="e">
        <f>#REF!</f>
        <v>#REF!</v>
      </c>
      <c r="B15" s="142" t="e">
        <f>#REF!</f>
        <v>#REF!</v>
      </c>
      <c r="C15" s="142" t="e">
        <f>#REF!</f>
        <v>#REF!</v>
      </c>
      <c r="D15" s="142" t="e">
        <f>#REF!</f>
        <v>#REF!</v>
      </c>
      <c r="E15" s="141" t="e">
        <f>#REF!</f>
        <v>#REF!</v>
      </c>
      <c r="F15" s="141" t="e">
        <f>#REF!</f>
        <v>#REF!</v>
      </c>
      <c r="G15" s="123"/>
      <c r="H15" s="123"/>
      <c r="I15" s="124"/>
      <c r="J15" s="143">
        <v>7</v>
      </c>
      <c r="K15" s="144">
        <v>8</v>
      </c>
      <c r="L15" s="143">
        <v>6.5</v>
      </c>
    </row>
    <row r="16" spans="1:12" s="146" customFormat="1" ht="20.399999999999999" x14ac:dyDescent="0.3">
      <c r="A16" s="141" t="e">
        <f>#REF!</f>
        <v>#REF!</v>
      </c>
      <c r="B16" s="142" t="e">
        <f>#REF!</f>
        <v>#REF!</v>
      </c>
      <c r="C16" s="142" t="e">
        <f>#REF!</f>
        <v>#REF!</v>
      </c>
      <c r="D16" s="142" t="e">
        <f>#REF!</f>
        <v>#REF!</v>
      </c>
      <c r="E16" s="141" t="e">
        <f>#REF!</f>
        <v>#REF!</v>
      </c>
      <c r="F16" s="141" t="e">
        <f>#REF!</f>
        <v>#REF!</v>
      </c>
      <c r="G16" s="145"/>
      <c r="H16" s="145"/>
      <c r="I16" s="145"/>
      <c r="J16" s="143">
        <v>6.5</v>
      </c>
      <c r="K16" s="144">
        <v>0</v>
      </c>
      <c r="L16" s="143">
        <v>0</v>
      </c>
    </row>
    <row r="17" spans="1:12" s="146" customFormat="1" ht="20.399999999999999" x14ac:dyDescent="0.3">
      <c r="A17" s="141" t="e">
        <f>#REF!</f>
        <v>#REF!</v>
      </c>
      <c r="B17" s="142" t="e">
        <f>#REF!</f>
        <v>#REF!</v>
      </c>
      <c r="C17" s="142" t="e">
        <f>#REF!</f>
        <v>#REF!</v>
      </c>
      <c r="D17" s="142" t="e">
        <f>#REF!</f>
        <v>#REF!</v>
      </c>
      <c r="E17" s="141" t="e">
        <f>#REF!</f>
        <v>#REF!</v>
      </c>
      <c r="F17" s="141" t="e">
        <f>#REF!</f>
        <v>#REF!</v>
      </c>
      <c r="G17" s="145"/>
      <c r="H17" s="145"/>
      <c r="I17" s="145"/>
      <c r="J17" s="143">
        <v>6.5</v>
      </c>
      <c r="K17" s="144">
        <v>7</v>
      </c>
      <c r="L17" s="143">
        <v>6.5</v>
      </c>
    </row>
    <row r="18" spans="1:12" s="146" customFormat="1" ht="20.399999999999999" x14ac:dyDescent="0.3">
      <c r="A18" s="141" t="e">
        <f>#REF!</f>
        <v>#REF!</v>
      </c>
      <c r="B18" s="142" t="e">
        <f>#REF!</f>
        <v>#REF!</v>
      </c>
      <c r="C18" s="142" t="e">
        <f>#REF!</f>
        <v>#REF!</v>
      </c>
      <c r="D18" s="142" t="e">
        <f>#REF!</f>
        <v>#REF!</v>
      </c>
      <c r="E18" s="141" t="e">
        <f>#REF!</f>
        <v>#REF!</v>
      </c>
      <c r="F18" s="141" t="e">
        <f>#REF!</f>
        <v>#REF!</v>
      </c>
      <c r="G18" s="145"/>
      <c r="H18" s="145"/>
      <c r="I18" s="145"/>
      <c r="J18" s="143">
        <v>6</v>
      </c>
      <c r="K18" s="144">
        <v>6.5</v>
      </c>
      <c r="L18" s="143">
        <v>6.5</v>
      </c>
    </row>
    <row r="19" spans="1:12" s="146" customFormat="1" ht="20.399999999999999" x14ac:dyDescent="0.3">
      <c r="A19" s="141" t="e">
        <f>#REF!</f>
        <v>#REF!</v>
      </c>
      <c r="B19" s="142" t="e">
        <f>#REF!</f>
        <v>#REF!</v>
      </c>
      <c r="C19" s="142" t="e">
        <f>#REF!</f>
        <v>#REF!</v>
      </c>
      <c r="D19" s="142" t="e">
        <f>#REF!</f>
        <v>#REF!</v>
      </c>
      <c r="E19" s="141" t="e">
        <f>#REF!</f>
        <v>#REF!</v>
      </c>
      <c r="F19" s="141" t="e">
        <f>#REF!</f>
        <v>#REF!</v>
      </c>
      <c r="G19" s="145"/>
      <c r="H19" s="145"/>
      <c r="I19" s="145"/>
      <c r="J19" s="143">
        <v>6.5</v>
      </c>
      <c r="K19" s="144">
        <v>0</v>
      </c>
      <c r="L19" s="143">
        <v>0</v>
      </c>
    </row>
    <row r="20" spans="1:12" s="146" customFormat="1" ht="20.399999999999999" x14ac:dyDescent="0.3">
      <c r="A20" s="141" t="e">
        <f>#REF!</f>
        <v>#REF!</v>
      </c>
      <c r="B20" s="142" t="e">
        <f>#REF!</f>
        <v>#REF!</v>
      </c>
      <c r="C20" s="142" t="e">
        <f>#REF!</f>
        <v>#REF!</v>
      </c>
      <c r="D20" s="142" t="e">
        <f>#REF!</f>
        <v>#REF!</v>
      </c>
      <c r="E20" s="141" t="e">
        <f>#REF!</f>
        <v>#REF!</v>
      </c>
      <c r="F20" s="141" t="e">
        <f>#REF!</f>
        <v>#REF!</v>
      </c>
      <c r="G20" s="145"/>
      <c r="H20" s="145"/>
      <c r="I20" s="145"/>
      <c r="J20" s="143">
        <v>6.5</v>
      </c>
      <c r="K20" s="144">
        <v>6.5</v>
      </c>
      <c r="L20" s="143">
        <v>6.5</v>
      </c>
    </row>
    <row r="21" spans="1:12" s="146" customFormat="1" ht="20.399999999999999" x14ac:dyDescent="0.3">
      <c r="A21" s="141" t="e">
        <f>#REF!</f>
        <v>#REF!</v>
      </c>
      <c r="B21" s="142" t="e">
        <f>#REF!</f>
        <v>#REF!</v>
      </c>
      <c r="C21" s="142" t="e">
        <f>#REF!</f>
        <v>#REF!</v>
      </c>
      <c r="D21" s="142" t="e">
        <f>#REF!</f>
        <v>#REF!</v>
      </c>
      <c r="E21" s="141" t="e">
        <f>#REF!</f>
        <v>#REF!</v>
      </c>
      <c r="F21" s="141" t="e">
        <f>#REF!</f>
        <v>#REF!</v>
      </c>
      <c r="G21" s="145"/>
      <c r="H21" s="145"/>
      <c r="I21" s="145"/>
      <c r="J21" s="143">
        <v>7</v>
      </c>
      <c r="K21" s="144">
        <v>9</v>
      </c>
      <c r="L21" s="143">
        <v>8.5</v>
      </c>
    </row>
    <row r="22" spans="1:12" s="146" customFormat="1" ht="20.399999999999999" x14ac:dyDescent="0.3">
      <c r="A22" s="141" t="e">
        <f>#REF!</f>
        <v>#REF!</v>
      </c>
      <c r="B22" s="142" t="e">
        <f>#REF!</f>
        <v>#REF!</v>
      </c>
      <c r="C22" s="142" t="e">
        <f>#REF!</f>
        <v>#REF!</v>
      </c>
      <c r="D22" s="142" t="e">
        <f>#REF!</f>
        <v>#REF!</v>
      </c>
      <c r="E22" s="141" t="e">
        <f>#REF!</f>
        <v>#REF!</v>
      </c>
      <c r="F22" s="141" t="e">
        <f>#REF!</f>
        <v>#REF!</v>
      </c>
      <c r="G22" s="145"/>
      <c r="H22" s="145"/>
      <c r="I22" s="145"/>
      <c r="J22" s="143">
        <v>7.5</v>
      </c>
      <c r="K22" s="144">
        <v>7.5</v>
      </c>
      <c r="L22" s="143">
        <v>7</v>
      </c>
    </row>
    <row r="23" spans="1:12" s="146" customFormat="1" ht="20.399999999999999" x14ac:dyDescent="0.3">
      <c r="A23" s="141" t="e">
        <f>#REF!</f>
        <v>#REF!</v>
      </c>
      <c r="B23" s="142" t="e">
        <f>#REF!</f>
        <v>#REF!</v>
      </c>
      <c r="C23" s="142" t="e">
        <f>#REF!</f>
        <v>#REF!</v>
      </c>
      <c r="D23" s="142" t="e">
        <f>#REF!</f>
        <v>#REF!</v>
      </c>
      <c r="E23" s="141" t="e">
        <f>#REF!</f>
        <v>#REF!</v>
      </c>
      <c r="F23" s="141" t="e">
        <f>#REF!</f>
        <v>#REF!</v>
      </c>
      <c r="G23" s="145"/>
      <c r="H23" s="145"/>
      <c r="I23" s="145"/>
      <c r="J23" s="143">
        <v>6.5</v>
      </c>
      <c r="K23" s="144">
        <v>8</v>
      </c>
      <c r="L23" s="143">
        <v>8.5</v>
      </c>
    </row>
    <row r="24" spans="1:12" s="146" customFormat="1" ht="20.399999999999999" x14ac:dyDescent="0.3">
      <c r="A24" s="141" t="e">
        <f>#REF!</f>
        <v>#REF!</v>
      </c>
      <c r="B24" s="142" t="e">
        <f>#REF!</f>
        <v>#REF!</v>
      </c>
      <c r="C24" s="142" t="e">
        <f>#REF!</f>
        <v>#REF!</v>
      </c>
      <c r="D24" s="142" t="e">
        <f>#REF!</f>
        <v>#REF!</v>
      </c>
      <c r="E24" s="141" t="e">
        <f>#REF!</f>
        <v>#REF!</v>
      </c>
      <c r="F24" s="141" t="e">
        <f>#REF!</f>
        <v>#REF!</v>
      </c>
      <c r="G24" s="145"/>
      <c r="H24" s="145"/>
      <c r="I24" s="145"/>
      <c r="J24" s="143">
        <v>6.5</v>
      </c>
      <c r="K24" s="144">
        <v>6.5</v>
      </c>
      <c r="L24" s="143">
        <v>8.5</v>
      </c>
    </row>
    <row r="25" spans="1:12" s="146" customFormat="1" ht="20.399999999999999" x14ac:dyDescent="0.3">
      <c r="A25" s="141" t="e">
        <f>#REF!</f>
        <v>#REF!</v>
      </c>
      <c r="B25" s="142" t="e">
        <f>#REF!</f>
        <v>#REF!</v>
      </c>
      <c r="C25" s="142" t="e">
        <f>#REF!</f>
        <v>#REF!</v>
      </c>
      <c r="D25" s="142" t="e">
        <f>#REF!</f>
        <v>#REF!</v>
      </c>
      <c r="E25" s="141" t="e">
        <f>#REF!</f>
        <v>#REF!</v>
      </c>
      <c r="F25" s="141" t="e">
        <f>#REF!</f>
        <v>#REF!</v>
      </c>
      <c r="G25" s="145"/>
      <c r="H25" s="145"/>
      <c r="I25" s="145"/>
      <c r="J25" s="143">
        <v>8.5</v>
      </c>
      <c r="K25" s="144">
        <v>9.5</v>
      </c>
      <c r="L25" s="143">
        <v>10</v>
      </c>
    </row>
    <row r="26" spans="1:12" s="146" customFormat="1" ht="20.399999999999999" x14ac:dyDescent="0.3">
      <c r="A26" s="141" t="e">
        <f>#REF!</f>
        <v>#REF!</v>
      </c>
      <c r="B26" s="142" t="e">
        <f>#REF!</f>
        <v>#REF!</v>
      </c>
      <c r="C26" s="142" t="e">
        <f>#REF!</f>
        <v>#REF!</v>
      </c>
      <c r="D26" s="142" t="e">
        <f>#REF!</f>
        <v>#REF!</v>
      </c>
      <c r="E26" s="141" t="e">
        <f>#REF!</f>
        <v>#REF!</v>
      </c>
      <c r="F26" s="141" t="e">
        <f>#REF!</f>
        <v>#REF!</v>
      </c>
      <c r="G26" s="145"/>
      <c r="H26" s="145"/>
      <c r="I26" s="145"/>
      <c r="J26" s="143">
        <v>7</v>
      </c>
      <c r="K26" s="144">
        <v>6</v>
      </c>
      <c r="L26" s="143">
        <v>6.5</v>
      </c>
    </row>
    <row r="27" spans="1:12" s="146" customFormat="1" ht="20.399999999999999" x14ac:dyDescent="0.3">
      <c r="A27" s="141" t="e">
        <f>#REF!</f>
        <v>#REF!</v>
      </c>
      <c r="B27" s="142" t="e">
        <f>#REF!</f>
        <v>#REF!</v>
      </c>
      <c r="C27" s="142" t="e">
        <f>#REF!</f>
        <v>#REF!</v>
      </c>
      <c r="D27" s="142" t="e">
        <f>#REF!</f>
        <v>#REF!</v>
      </c>
      <c r="E27" s="141" t="e">
        <f>#REF!</f>
        <v>#REF!</v>
      </c>
      <c r="F27" s="141" t="e">
        <f>#REF!</f>
        <v>#REF!</v>
      </c>
      <c r="G27" s="145"/>
      <c r="H27" s="145"/>
      <c r="I27" s="145"/>
      <c r="J27" s="143">
        <v>7</v>
      </c>
      <c r="K27" s="144">
        <v>7.5</v>
      </c>
      <c r="L27" s="143">
        <v>7</v>
      </c>
    </row>
    <row r="28" spans="1:12" s="146" customFormat="1" ht="20.399999999999999" hidden="1" x14ac:dyDescent="0.3">
      <c r="A28" s="141" t="e">
        <f>#REF!</f>
        <v>#REF!</v>
      </c>
      <c r="B28" s="142" t="e">
        <f>#REF!</f>
        <v>#REF!</v>
      </c>
      <c r="C28" s="142" t="e">
        <f>#REF!</f>
        <v>#REF!</v>
      </c>
      <c r="D28" s="142" t="e">
        <f>#REF!</f>
        <v>#REF!</v>
      </c>
      <c r="E28" s="141" t="e">
        <f>#REF!</f>
        <v>#REF!</v>
      </c>
      <c r="F28" s="141" t="e">
        <f>#REF!</f>
        <v>#REF!</v>
      </c>
      <c r="G28" s="145"/>
      <c r="H28" s="145"/>
      <c r="I28" s="145"/>
      <c r="J28" s="143"/>
      <c r="K28" s="144"/>
      <c r="L28" s="143"/>
    </row>
    <row r="29" spans="1:12" s="146" customFormat="1" ht="20.399999999999999" x14ac:dyDescent="0.3">
      <c r="A29" s="141" t="e">
        <f>#REF!</f>
        <v>#REF!</v>
      </c>
      <c r="B29" s="142" t="e">
        <f>#REF!</f>
        <v>#REF!</v>
      </c>
      <c r="C29" s="142" t="e">
        <f>#REF!</f>
        <v>#REF!</v>
      </c>
      <c r="D29" s="142" t="e">
        <f>#REF!</f>
        <v>#REF!</v>
      </c>
      <c r="E29" s="141" t="e">
        <f>#REF!</f>
        <v>#REF!</v>
      </c>
      <c r="F29" s="141" t="e">
        <f>#REF!</f>
        <v>#REF!</v>
      </c>
      <c r="G29" s="145"/>
      <c r="H29" s="145"/>
      <c r="I29" s="145"/>
      <c r="J29" s="143">
        <v>8</v>
      </c>
      <c r="K29" s="144">
        <v>6.5</v>
      </c>
      <c r="L29" s="143">
        <v>6</v>
      </c>
    </row>
    <row r="30" spans="1:12" s="146" customFormat="1" ht="20.399999999999999" x14ac:dyDescent="0.3">
      <c r="A30" s="141" t="e">
        <f>#REF!</f>
        <v>#REF!</v>
      </c>
      <c r="B30" s="142" t="e">
        <f>#REF!</f>
        <v>#REF!</v>
      </c>
      <c r="C30" s="142" t="e">
        <f>#REF!</f>
        <v>#REF!</v>
      </c>
      <c r="D30" s="142" t="e">
        <f>#REF!</f>
        <v>#REF!</v>
      </c>
      <c r="E30" s="141" t="e">
        <f>#REF!</f>
        <v>#REF!</v>
      </c>
      <c r="F30" s="141" t="e">
        <f>#REF!</f>
        <v>#REF!</v>
      </c>
      <c r="G30" s="145"/>
      <c r="H30" s="145"/>
      <c r="I30" s="145"/>
      <c r="J30" s="143">
        <v>6.5</v>
      </c>
      <c r="K30" s="144">
        <v>0</v>
      </c>
      <c r="L30" s="143">
        <v>6.5</v>
      </c>
    </row>
    <row r="31" spans="1:12" s="146" customFormat="1" ht="20.399999999999999" hidden="1" x14ac:dyDescent="0.3">
      <c r="A31" s="141" t="e">
        <f>#REF!</f>
        <v>#REF!</v>
      </c>
      <c r="B31" s="142" t="e">
        <f>#REF!</f>
        <v>#REF!</v>
      </c>
      <c r="C31" s="142" t="e">
        <f>#REF!</f>
        <v>#REF!</v>
      </c>
      <c r="D31" s="142" t="e">
        <f>#REF!</f>
        <v>#REF!</v>
      </c>
      <c r="E31" s="141" t="e">
        <f>#REF!</f>
        <v>#REF!</v>
      </c>
      <c r="F31" s="141" t="e">
        <f>#REF!</f>
        <v>#REF!</v>
      </c>
      <c r="G31" s="145"/>
      <c r="H31" s="145"/>
      <c r="I31" s="145"/>
      <c r="J31" s="143"/>
      <c r="K31" s="144"/>
      <c r="L31" s="143"/>
    </row>
    <row r="32" spans="1:12" s="146" customFormat="1" ht="20.399999999999999" x14ac:dyDescent="0.3">
      <c r="A32" s="141" t="e">
        <f>#REF!</f>
        <v>#REF!</v>
      </c>
      <c r="B32" s="142" t="e">
        <f>#REF!</f>
        <v>#REF!</v>
      </c>
      <c r="C32" s="142" t="e">
        <f>#REF!</f>
        <v>#REF!</v>
      </c>
      <c r="D32" s="142" t="e">
        <f>#REF!</f>
        <v>#REF!</v>
      </c>
      <c r="E32" s="141" t="e">
        <f>#REF!</f>
        <v>#REF!</v>
      </c>
      <c r="F32" s="141" t="e">
        <f>#REF!</f>
        <v>#REF!</v>
      </c>
      <c r="G32" s="145"/>
      <c r="H32" s="145"/>
      <c r="I32" s="145"/>
      <c r="J32" s="143">
        <v>7.5</v>
      </c>
      <c r="K32" s="144">
        <v>9.5</v>
      </c>
      <c r="L32" s="143">
        <v>9</v>
      </c>
    </row>
    <row r="33" spans="1:12" s="146" customFormat="1" ht="20.399999999999999" hidden="1" x14ac:dyDescent="0.3">
      <c r="A33" s="141" t="e">
        <f>#REF!</f>
        <v>#REF!</v>
      </c>
      <c r="B33" s="142" t="e">
        <f>#REF!</f>
        <v>#REF!</v>
      </c>
      <c r="C33" s="142" t="e">
        <f>#REF!</f>
        <v>#REF!</v>
      </c>
      <c r="D33" s="142" t="e">
        <f>#REF!</f>
        <v>#REF!</v>
      </c>
      <c r="E33" s="141" t="e">
        <f>#REF!</f>
        <v>#REF!</v>
      </c>
      <c r="F33" s="141" t="e">
        <f>#REF!</f>
        <v>#REF!</v>
      </c>
      <c r="G33" s="145"/>
      <c r="H33" s="145"/>
      <c r="I33" s="145"/>
      <c r="J33" s="143"/>
      <c r="K33" s="144"/>
      <c r="L33" s="143"/>
    </row>
    <row r="34" spans="1:12" s="146" customFormat="1" ht="20.399999999999999" x14ac:dyDescent="0.3">
      <c r="A34" s="141" t="e">
        <f>#REF!</f>
        <v>#REF!</v>
      </c>
      <c r="B34" s="142" t="e">
        <f>#REF!</f>
        <v>#REF!</v>
      </c>
      <c r="C34" s="142" t="e">
        <f>#REF!</f>
        <v>#REF!</v>
      </c>
      <c r="D34" s="142" t="e">
        <f>#REF!</f>
        <v>#REF!</v>
      </c>
      <c r="E34" s="141" t="e">
        <f>#REF!</f>
        <v>#REF!</v>
      </c>
      <c r="F34" s="141" t="e">
        <f>#REF!</f>
        <v>#REF!</v>
      </c>
      <c r="G34" s="145"/>
      <c r="H34" s="145"/>
      <c r="I34" s="145"/>
      <c r="J34" s="143">
        <v>9</v>
      </c>
      <c r="K34" s="144">
        <v>9</v>
      </c>
      <c r="L34" s="143">
        <v>8</v>
      </c>
    </row>
    <row r="35" spans="1:12" s="146" customFormat="1" ht="20.399999999999999" x14ac:dyDescent="0.3">
      <c r="A35" s="141" t="e">
        <f>#REF!</f>
        <v>#REF!</v>
      </c>
      <c r="B35" s="142" t="e">
        <f>#REF!</f>
        <v>#REF!</v>
      </c>
      <c r="C35" s="142" t="e">
        <f>#REF!</f>
        <v>#REF!</v>
      </c>
      <c r="D35" s="142" t="e">
        <f>#REF!</f>
        <v>#REF!</v>
      </c>
      <c r="E35" s="141" t="e">
        <f>#REF!</f>
        <v>#REF!</v>
      </c>
      <c r="F35" s="141" t="e">
        <f>#REF!</f>
        <v>#REF!</v>
      </c>
      <c r="G35" s="145"/>
      <c r="H35" s="145"/>
      <c r="I35" s="145"/>
      <c r="J35" s="143"/>
      <c r="K35" s="144"/>
      <c r="L35" s="143"/>
    </row>
    <row r="36" spans="1:12" s="146" customFormat="1" ht="20.399999999999999" x14ac:dyDescent="0.3">
      <c r="A36" s="141" t="e">
        <f>#REF!</f>
        <v>#REF!</v>
      </c>
      <c r="B36" s="142" t="e">
        <f>#REF!</f>
        <v>#REF!</v>
      </c>
      <c r="C36" s="142" t="e">
        <f>#REF!</f>
        <v>#REF!</v>
      </c>
      <c r="D36" s="142" t="e">
        <f>#REF!</f>
        <v>#REF!</v>
      </c>
      <c r="E36" s="141" t="e">
        <f>#REF!</f>
        <v>#REF!</v>
      </c>
      <c r="F36" s="141" t="e">
        <f>#REF!</f>
        <v>#REF!</v>
      </c>
      <c r="G36" s="145"/>
      <c r="H36" s="145"/>
      <c r="I36" s="145"/>
      <c r="J36" s="143"/>
      <c r="K36" s="144"/>
      <c r="L36" s="143"/>
    </row>
    <row r="37" spans="1:12" s="146" customFormat="1" ht="20.399999999999999" x14ac:dyDescent="0.3">
      <c r="A37" s="141" t="e">
        <f>#REF!</f>
        <v>#REF!</v>
      </c>
      <c r="B37" s="142" t="e">
        <f>#REF!</f>
        <v>#REF!</v>
      </c>
      <c r="C37" s="142" t="e">
        <f>#REF!</f>
        <v>#REF!</v>
      </c>
      <c r="D37" s="142" t="e">
        <f>#REF!</f>
        <v>#REF!</v>
      </c>
      <c r="E37" s="141" t="e">
        <f>#REF!</f>
        <v>#REF!</v>
      </c>
      <c r="F37" s="141" t="e">
        <f>#REF!</f>
        <v>#REF!</v>
      </c>
      <c r="G37" s="145"/>
      <c r="H37" s="145"/>
      <c r="I37" s="145"/>
      <c r="J37" s="143"/>
      <c r="K37" s="144"/>
      <c r="L37" s="143"/>
    </row>
    <row r="38" spans="1:12" s="146" customFormat="1" ht="20.399999999999999" x14ac:dyDescent="0.3">
      <c r="A38" s="141" t="e">
        <f>#REF!</f>
        <v>#REF!</v>
      </c>
      <c r="B38" s="142" t="e">
        <f>#REF!</f>
        <v>#REF!</v>
      </c>
      <c r="C38" s="142" t="e">
        <f>#REF!</f>
        <v>#REF!</v>
      </c>
      <c r="D38" s="142" t="e">
        <f>#REF!</f>
        <v>#REF!</v>
      </c>
      <c r="E38" s="141" t="e">
        <f>#REF!</f>
        <v>#REF!</v>
      </c>
      <c r="F38" s="141" t="e">
        <f>#REF!</f>
        <v>#REF!</v>
      </c>
      <c r="G38" s="145"/>
      <c r="H38" s="145"/>
      <c r="I38" s="145"/>
      <c r="J38" s="143"/>
      <c r="K38" s="144"/>
      <c r="L38" s="143"/>
    </row>
    <row r="39" spans="1:12" s="146" customFormat="1" ht="20.399999999999999" x14ac:dyDescent="0.3">
      <c r="A39" s="141" t="e">
        <f>#REF!</f>
        <v>#REF!</v>
      </c>
      <c r="B39" s="142" t="e">
        <f>#REF!</f>
        <v>#REF!</v>
      </c>
      <c r="C39" s="142" t="e">
        <f>#REF!</f>
        <v>#REF!</v>
      </c>
      <c r="D39" s="142" t="e">
        <f>#REF!</f>
        <v>#REF!</v>
      </c>
      <c r="E39" s="141" t="e">
        <f>#REF!</f>
        <v>#REF!</v>
      </c>
      <c r="F39" s="141" t="e">
        <f>#REF!</f>
        <v>#REF!</v>
      </c>
      <c r="G39" s="145"/>
      <c r="H39" s="145"/>
      <c r="I39" s="145"/>
      <c r="J39" s="143"/>
      <c r="K39" s="144"/>
      <c r="L39" s="143"/>
    </row>
    <row r="40" spans="1:12" s="146" customFormat="1" ht="20.399999999999999" x14ac:dyDescent="0.3">
      <c r="A40" s="141" t="e">
        <f>#REF!</f>
        <v>#REF!</v>
      </c>
      <c r="B40" s="142" t="e">
        <f>#REF!</f>
        <v>#REF!</v>
      </c>
      <c r="C40" s="142" t="e">
        <f>#REF!</f>
        <v>#REF!</v>
      </c>
      <c r="D40" s="142" t="e">
        <f>#REF!</f>
        <v>#REF!</v>
      </c>
      <c r="E40" s="141" t="e">
        <f>#REF!</f>
        <v>#REF!</v>
      </c>
      <c r="F40" s="141" t="e">
        <f>#REF!</f>
        <v>#REF!</v>
      </c>
      <c r="G40" s="145"/>
      <c r="H40" s="145"/>
      <c r="I40" s="145"/>
      <c r="J40" s="143"/>
      <c r="K40" s="144"/>
      <c r="L40" s="143"/>
    </row>
    <row r="41" spans="1:12" s="146" customFormat="1" ht="20.399999999999999" x14ac:dyDescent="0.3">
      <c r="A41" s="141" t="e">
        <f>#REF!</f>
        <v>#REF!</v>
      </c>
      <c r="B41" s="142" t="e">
        <f>#REF!</f>
        <v>#REF!</v>
      </c>
      <c r="C41" s="142" t="e">
        <f>#REF!</f>
        <v>#REF!</v>
      </c>
      <c r="D41" s="142" t="e">
        <f>#REF!</f>
        <v>#REF!</v>
      </c>
      <c r="E41" s="141" t="e">
        <f>#REF!</f>
        <v>#REF!</v>
      </c>
      <c r="F41" s="141" t="e">
        <f>#REF!</f>
        <v>#REF!</v>
      </c>
      <c r="G41" s="145"/>
      <c r="H41" s="145"/>
      <c r="I41" s="145"/>
      <c r="J41" s="143"/>
      <c r="K41" s="144"/>
      <c r="L41" s="143"/>
    </row>
    <row r="42" spans="1:12" s="146" customFormat="1" ht="20.399999999999999" x14ac:dyDescent="0.3">
      <c r="A42" s="141" t="e">
        <f>#REF!</f>
        <v>#REF!</v>
      </c>
      <c r="B42" s="142" t="e">
        <f>#REF!</f>
        <v>#REF!</v>
      </c>
      <c r="C42" s="142" t="e">
        <f>#REF!</f>
        <v>#REF!</v>
      </c>
      <c r="D42" s="142" t="e">
        <f>#REF!</f>
        <v>#REF!</v>
      </c>
      <c r="E42" s="141" t="e">
        <f>#REF!</f>
        <v>#REF!</v>
      </c>
      <c r="F42" s="141" t="e">
        <f>#REF!</f>
        <v>#REF!</v>
      </c>
      <c r="G42" s="145"/>
      <c r="H42" s="145"/>
      <c r="I42" s="145"/>
      <c r="J42" s="143"/>
      <c r="K42" s="144"/>
      <c r="L42" s="143"/>
    </row>
    <row r="43" spans="1:12" s="146" customFormat="1" ht="20.399999999999999" x14ac:dyDescent="0.3">
      <c r="A43" s="141" t="e">
        <f>#REF!</f>
        <v>#REF!</v>
      </c>
      <c r="B43" s="142" t="e">
        <f>#REF!</f>
        <v>#REF!</v>
      </c>
      <c r="C43" s="142" t="e">
        <f>#REF!</f>
        <v>#REF!</v>
      </c>
      <c r="D43" s="142" t="e">
        <f>#REF!</f>
        <v>#REF!</v>
      </c>
      <c r="E43" s="141" t="e">
        <f>#REF!</f>
        <v>#REF!</v>
      </c>
      <c r="F43" s="141" t="e">
        <f>#REF!</f>
        <v>#REF!</v>
      </c>
      <c r="G43" s="145"/>
      <c r="H43" s="145"/>
      <c r="I43" s="145"/>
      <c r="J43" s="143"/>
      <c r="K43" s="144"/>
      <c r="L43" s="143"/>
    </row>
    <row r="44" spans="1:12" s="146" customFormat="1" ht="20.399999999999999" x14ac:dyDescent="0.3">
      <c r="A44" s="141" t="e">
        <f>#REF!</f>
        <v>#REF!</v>
      </c>
      <c r="B44" s="142" t="e">
        <f>#REF!</f>
        <v>#REF!</v>
      </c>
      <c r="C44" s="142" t="e">
        <f>#REF!</f>
        <v>#REF!</v>
      </c>
      <c r="D44" s="142" t="e">
        <f>#REF!</f>
        <v>#REF!</v>
      </c>
      <c r="E44" s="141" t="e">
        <f>#REF!</f>
        <v>#REF!</v>
      </c>
      <c r="F44" s="141" t="e">
        <f>#REF!</f>
        <v>#REF!</v>
      </c>
      <c r="G44" s="145"/>
      <c r="H44" s="145"/>
      <c r="I44" s="145"/>
      <c r="J44" s="143"/>
      <c r="K44" s="144"/>
      <c r="L44" s="143"/>
    </row>
    <row r="45" spans="1:12" s="146" customFormat="1" ht="20.399999999999999" x14ac:dyDescent="0.3">
      <c r="A45" s="141" t="e">
        <f>#REF!</f>
        <v>#REF!</v>
      </c>
      <c r="B45" s="142" t="e">
        <f>#REF!</f>
        <v>#REF!</v>
      </c>
      <c r="C45" s="142" t="e">
        <f>#REF!</f>
        <v>#REF!</v>
      </c>
      <c r="D45" s="142" t="e">
        <f>#REF!</f>
        <v>#REF!</v>
      </c>
      <c r="E45" s="141" t="e">
        <f>#REF!</f>
        <v>#REF!</v>
      </c>
      <c r="F45" s="141" t="e">
        <f>#REF!</f>
        <v>#REF!</v>
      </c>
      <c r="G45" s="145"/>
      <c r="H45" s="145"/>
      <c r="I45" s="145"/>
      <c r="J45" s="143"/>
      <c r="K45" s="144"/>
      <c r="L45" s="143"/>
    </row>
    <row r="46" spans="1:12" s="146" customFormat="1" ht="20.399999999999999" x14ac:dyDescent="0.3">
      <c r="A46" s="141" t="e">
        <f>#REF!</f>
        <v>#REF!</v>
      </c>
      <c r="B46" s="142" t="e">
        <f>#REF!</f>
        <v>#REF!</v>
      </c>
      <c r="C46" s="142" t="e">
        <f>#REF!</f>
        <v>#REF!</v>
      </c>
      <c r="D46" s="142" t="e">
        <f>#REF!</f>
        <v>#REF!</v>
      </c>
      <c r="E46" s="141" t="e">
        <f>#REF!</f>
        <v>#REF!</v>
      </c>
      <c r="F46" s="141" t="e">
        <f>#REF!</f>
        <v>#REF!</v>
      </c>
      <c r="G46" s="145"/>
      <c r="H46" s="145"/>
      <c r="I46" s="145"/>
      <c r="J46" s="143"/>
      <c r="K46" s="144"/>
      <c r="L46" s="143"/>
    </row>
    <row r="47" spans="1:12" s="146" customFormat="1" ht="20.399999999999999" x14ac:dyDescent="0.3">
      <c r="A47" s="141" t="e">
        <f>#REF!</f>
        <v>#REF!</v>
      </c>
      <c r="B47" s="142" t="e">
        <f>#REF!</f>
        <v>#REF!</v>
      </c>
      <c r="C47" s="142" t="e">
        <f>#REF!</f>
        <v>#REF!</v>
      </c>
      <c r="D47" s="142" t="e">
        <f>#REF!</f>
        <v>#REF!</v>
      </c>
      <c r="E47" s="141" t="e">
        <f>#REF!</f>
        <v>#REF!</v>
      </c>
      <c r="F47" s="141" t="e">
        <f>#REF!</f>
        <v>#REF!</v>
      </c>
      <c r="G47" s="145"/>
      <c r="H47" s="145"/>
      <c r="I47" s="145"/>
      <c r="J47" s="143"/>
      <c r="K47" s="144"/>
      <c r="L47" s="143"/>
    </row>
    <row r="48" spans="1:12" s="146" customFormat="1" ht="20.399999999999999" x14ac:dyDescent="0.3">
      <c r="A48" s="141" t="e">
        <f>#REF!</f>
        <v>#REF!</v>
      </c>
      <c r="B48" s="142" t="e">
        <f>#REF!</f>
        <v>#REF!</v>
      </c>
      <c r="C48" s="142" t="e">
        <f>#REF!</f>
        <v>#REF!</v>
      </c>
      <c r="D48" s="142" t="e">
        <f>#REF!</f>
        <v>#REF!</v>
      </c>
      <c r="E48" s="141" t="e">
        <f>#REF!</f>
        <v>#REF!</v>
      </c>
      <c r="F48" s="141" t="e">
        <f>#REF!</f>
        <v>#REF!</v>
      </c>
      <c r="G48" s="145"/>
      <c r="H48" s="145"/>
      <c r="I48" s="145"/>
      <c r="J48" s="143"/>
      <c r="K48" s="144"/>
      <c r="L48" s="143"/>
    </row>
    <row r="49" spans="1:12" s="146" customFormat="1" ht="20.399999999999999" x14ac:dyDescent="0.3">
      <c r="A49" s="141" t="e">
        <f>#REF!</f>
        <v>#REF!</v>
      </c>
      <c r="B49" s="142" t="e">
        <f>#REF!</f>
        <v>#REF!</v>
      </c>
      <c r="C49" s="142" t="e">
        <f>#REF!</f>
        <v>#REF!</v>
      </c>
      <c r="D49" s="142" t="e">
        <f>#REF!</f>
        <v>#REF!</v>
      </c>
      <c r="E49" s="141" t="e">
        <f>#REF!</f>
        <v>#REF!</v>
      </c>
      <c r="F49" s="141" t="e">
        <f>#REF!</f>
        <v>#REF!</v>
      </c>
      <c r="G49" s="145"/>
      <c r="H49" s="145"/>
      <c r="I49" s="145"/>
      <c r="J49" s="143"/>
      <c r="K49" s="144"/>
      <c r="L49" s="143"/>
    </row>
    <row r="50" spans="1:12" s="146" customFormat="1" ht="20.399999999999999" x14ac:dyDescent="0.3">
      <c r="A50" s="141" t="e">
        <f>#REF!</f>
        <v>#REF!</v>
      </c>
      <c r="B50" s="142" t="e">
        <f>#REF!</f>
        <v>#REF!</v>
      </c>
      <c r="C50" s="142" t="e">
        <f>#REF!</f>
        <v>#REF!</v>
      </c>
      <c r="D50" s="142" t="e">
        <f>#REF!</f>
        <v>#REF!</v>
      </c>
      <c r="E50" s="141" t="e">
        <f>#REF!</f>
        <v>#REF!</v>
      </c>
      <c r="F50" s="141" t="e">
        <f>#REF!</f>
        <v>#REF!</v>
      </c>
      <c r="G50" s="145"/>
      <c r="H50" s="145"/>
      <c r="I50" s="145"/>
      <c r="J50" s="143"/>
      <c r="K50" s="144"/>
      <c r="L50" s="143"/>
    </row>
    <row r="51" spans="1:12" s="146" customFormat="1" ht="20.399999999999999" x14ac:dyDescent="0.3">
      <c r="A51" s="141" t="e">
        <f>#REF!</f>
        <v>#REF!</v>
      </c>
      <c r="B51" s="142" t="e">
        <f>#REF!</f>
        <v>#REF!</v>
      </c>
      <c r="C51" s="142" t="e">
        <f>#REF!</f>
        <v>#REF!</v>
      </c>
      <c r="D51" s="142" t="e">
        <f>#REF!</f>
        <v>#REF!</v>
      </c>
      <c r="E51" s="141" t="e">
        <f>#REF!</f>
        <v>#REF!</v>
      </c>
      <c r="F51" s="141" t="e">
        <f>#REF!</f>
        <v>#REF!</v>
      </c>
      <c r="G51" s="145"/>
      <c r="H51" s="145"/>
      <c r="I51" s="145"/>
      <c r="J51" s="143"/>
      <c r="K51" s="144"/>
      <c r="L51" s="143"/>
    </row>
    <row r="52" spans="1:12" s="146" customFormat="1" ht="20.399999999999999" x14ac:dyDescent="0.3">
      <c r="A52" s="141" t="e">
        <f>#REF!</f>
        <v>#REF!</v>
      </c>
      <c r="B52" s="142" t="e">
        <f>#REF!</f>
        <v>#REF!</v>
      </c>
      <c r="C52" s="142" t="e">
        <f>#REF!</f>
        <v>#REF!</v>
      </c>
      <c r="D52" s="142" t="e">
        <f>#REF!</f>
        <v>#REF!</v>
      </c>
      <c r="E52" s="141" t="e">
        <f>#REF!</f>
        <v>#REF!</v>
      </c>
      <c r="F52" s="141" t="e">
        <f>#REF!</f>
        <v>#REF!</v>
      </c>
      <c r="G52" s="145"/>
      <c r="H52" s="145"/>
      <c r="I52" s="145"/>
      <c r="J52" s="143"/>
      <c r="K52" s="144"/>
      <c r="L52" s="143"/>
    </row>
    <row r="53" spans="1:12" s="146" customFormat="1" ht="20.399999999999999" x14ac:dyDescent="0.3">
      <c r="A53" s="141" t="e">
        <f>#REF!</f>
        <v>#REF!</v>
      </c>
      <c r="B53" s="142" t="e">
        <f>#REF!</f>
        <v>#REF!</v>
      </c>
      <c r="C53" s="142" t="e">
        <f>#REF!</f>
        <v>#REF!</v>
      </c>
      <c r="D53" s="142" t="e">
        <f>#REF!</f>
        <v>#REF!</v>
      </c>
      <c r="E53" s="141" t="e">
        <f>#REF!</f>
        <v>#REF!</v>
      </c>
      <c r="F53" s="141" t="e">
        <f>#REF!</f>
        <v>#REF!</v>
      </c>
      <c r="G53" s="145"/>
      <c r="H53" s="145"/>
      <c r="I53" s="145"/>
      <c r="J53" s="143"/>
      <c r="K53" s="144"/>
      <c r="L53" s="143"/>
    </row>
    <row r="54" spans="1:12" s="146" customFormat="1" ht="20.399999999999999" x14ac:dyDescent="0.3">
      <c r="A54" s="141" t="e">
        <f>#REF!</f>
        <v>#REF!</v>
      </c>
      <c r="B54" s="142" t="e">
        <f>#REF!</f>
        <v>#REF!</v>
      </c>
      <c r="C54" s="142" t="e">
        <f>#REF!</f>
        <v>#REF!</v>
      </c>
      <c r="D54" s="142" t="e">
        <f>#REF!</f>
        <v>#REF!</v>
      </c>
      <c r="E54" s="141" t="e">
        <f>#REF!</f>
        <v>#REF!</v>
      </c>
      <c r="F54" s="141" t="e">
        <f>#REF!</f>
        <v>#REF!</v>
      </c>
      <c r="G54" s="145"/>
      <c r="H54" s="145"/>
      <c r="I54" s="145"/>
      <c r="J54" s="143"/>
      <c r="K54" s="144"/>
      <c r="L54" s="143"/>
    </row>
    <row r="55" spans="1:12" s="146" customFormat="1" ht="20.399999999999999" x14ac:dyDescent="0.3">
      <c r="A55" s="141" t="e">
        <f>#REF!</f>
        <v>#REF!</v>
      </c>
      <c r="B55" s="142" t="e">
        <f>#REF!</f>
        <v>#REF!</v>
      </c>
      <c r="C55" s="142" t="e">
        <f>#REF!</f>
        <v>#REF!</v>
      </c>
      <c r="D55" s="142" t="e">
        <f>#REF!</f>
        <v>#REF!</v>
      </c>
      <c r="E55" s="141" t="e">
        <f>#REF!</f>
        <v>#REF!</v>
      </c>
      <c r="F55" s="141" t="e">
        <f>#REF!</f>
        <v>#REF!</v>
      </c>
      <c r="G55" s="145"/>
      <c r="H55" s="145"/>
      <c r="I55" s="145"/>
      <c r="J55" s="143"/>
      <c r="K55" s="144"/>
      <c r="L55" s="143"/>
    </row>
    <row r="56" spans="1:12" s="146" customFormat="1" ht="20.399999999999999" x14ac:dyDescent="0.3">
      <c r="A56" s="141" t="e">
        <f>#REF!</f>
        <v>#REF!</v>
      </c>
      <c r="B56" s="142" t="e">
        <f>#REF!</f>
        <v>#REF!</v>
      </c>
      <c r="C56" s="142" t="e">
        <f>#REF!</f>
        <v>#REF!</v>
      </c>
      <c r="D56" s="142" t="e">
        <f>#REF!</f>
        <v>#REF!</v>
      </c>
      <c r="E56" s="141" t="e">
        <f>#REF!</f>
        <v>#REF!</v>
      </c>
      <c r="F56" s="141" t="e">
        <f>#REF!</f>
        <v>#REF!</v>
      </c>
      <c r="G56" s="145"/>
      <c r="H56" s="145"/>
      <c r="I56" s="145"/>
      <c r="J56" s="143"/>
      <c r="K56" s="144"/>
      <c r="L56" s="143"/>
    </row>
    <row r="57" spans="1:12" s="146" customFormat="1" ht="20.399999999999999" x14ac:dyDescent="0.3">
      <c r="A57" s="141" t="e">
        <f>#REF!</f>
        <v>#REF!</v>
      </c>
      <c r="B57" s="142" t="e">
        <f>#REF!</f>
        <v>#REF!</v>
      </c>
      <c r="C57" s="142" t="e">
        <f>#REF!</f>
        <v>#REF!</v>
      </c>
      <c r="D57" s="142" t="e">
        <f>#REF!</f>
        <v>#REF!</v>
      </c>
      <c r="E57" s="141" t="e">
        <f>#REF!</f>
        <v>#REF!</v>
      </c>
      <c r="F57" s="141" t="e">
        <f>#REF!</f>
        <v>#REF!</v>
      </c>
      <c r="G57" s="145"/>
      <c r="H57" s="145"/>
      <c r="I57" s="145"/>
      <c r="J57" s="143"/>
      <c r="K57" s="144"/>
      <c r="L57" s="143"/>
    </row>
    <row r="58" spans="1:12" s="146" customFormat="1" ht="20.399999999999999" x14ac:dyDescent="0.3">
      <c r="A58" s="141" t="e">
        <f>#REF!</f>
        <v>#REF!</v>
      </c>
      <c r="B58" s="142" t="e">
        <f>#REF!</f>
        <v>#REF!</v>
      </c>
      <c r="C58" s="142" t="e">
        <f>#REF!</f>
        <v>#REF!</v>
      </c>
      <c r="D58" s="142" t="e">
        <f>#REF!</f>
        <v>#REF!</v>
      </c>
      <c r="E58" s="141" t="e">
        <f>#REF!</f>
        <v>#REF!</v>
      </c>
      <c r="F58" s="141" t="e">
        <f>#REF!</f>
        <v>#REF!</v>
      </c>
      <c r="G58" s="145"/>
      <c r="H58" s="145"/>
      <c r="I58" s="145"/>
      <c r="J58" s="143"/>
      <c r="K58" s="144"/>
      <c r="L58" s="143"/>
    </row>
    <row r="59" spans="1:12" s="146" customFormat="1" ht="20.399999999999999" x14ac:dyDescent="0.3">
      <c r="A59" s="141" t="e">
        <f>#REF!</f>
        <v>#REF!</v>
      </c>
      <c r="B59" s="142" t="e">
        <f>#REF!</f>
        <v>#REF!</v>
      </c>
      <c r="C59" s="142" t="e">
        <f>#REF!</f>
        <v>#REF!</v>
      </c>
      <c r="D59" s="142" t="e">
        <f>#REF!</f>
        <v>#REF!</v>
      </c>
      <c r="E59" s="141" t="e">
        <f>#REF!</f>
        <v>#REF!</v>
      </c>
      <c r="F59" s="141" t="e">
        <f>#REF!</f>
        <v>#REF!</v>
      </c>
      <c r="G59" s="145"/>
      <c r="H59" s="145"/>
      <c r="I59" s="145"/>
      <c r="J59" s="143"/>
      <c r="K59" s="144"/>
      <c r="L59" s="143"/>
    </row>
    <row r="60" spans="1:12" s="146" customFormat="1" ht="20.399999999999999" x14ac:dyDescent="0.3">
      <c r="A60" s="141" t="e">
        <f>#REF!</f>
        <v>#REF!</v>
      </c>
      <c r="B60" s="142" t="e">
        <f>#REF!</f>
        <v>#REF!</v>
      </c>
      <c r="C60" s="142" t="e">
        <f>#REF!</f>
        <v>#REF!</v>
      </c>
      <c r="D60" s="142" t="e">
        <f>#REF!</f>
        <v>#REF!</v>
      </c>
      <c r="E60" s="141" t="e">
        <f>#REF!</f>
        <v>#REF!</v>
      </c>
      <c r="F60" s="141" t="e">
        <f>#REF!</f>
        <v>#REF!</v>
      </c>
      <c r="G60" s="145"/>
      <c r="H60" s="145"/>
      <c r="I60" s="145"/>
      <c r="J60" s="143"/>
      <c r="K60" s="144"/>
      <c r="L60" s="143"/>
    </row>
    <row r="61" spans="1:12" s="146" customFormat="1" ht="20.399999999999999" x14ac:dyDescent="0.3">
      <c r="A61" s="141" t="e">
        <f>#REF!</f>
        <v>#REF!</v>
      </c>
      <c r="B61" s="142" t="e">
        <f>#REF!</f>
        <v>#REF!</v>
      </c>
      <c r="C61" s="142" t="e">
        <f>#REF!</f>
        <v>#REF!</v>
      </c>
      <c r="D61" s="142" t="e">
        <f>#REF!</f>
        <v>#REF!</v>
      </c>
      <c r="E61" s="141" t="e">
        <f>#REF!</f>
        <v>#REF!</v>
      </c>
      <c r="F61" s="141" t="e">
        <f>#REF!</f>
        <v>#REF!</v>
      </c>
      <c r="G61" s="145"/>
      <c r="H61" s="145"/>
      <c r="I61" s="145"/>
      <c r="J61" s="143"/>
      <c r="K61" s="144"/>
      <c r="L61" s="143"/>
    </row>
    <row r="62" spans="1:12" s="146" customFormat="1" ht="20.399999999999999" x14ac:dyDescent="0.3">
      <c r="A62" s="141" t="e">
        <f>#REF!</f>
        <v>#REF!</v>
      </c>
      <c r="B62" s="142" t="e">
        <f>#REF!</f>
        <v>#REF!</v>
      </c>
      <c r="C62" s="142" t="e">
        <f>#REF!</f>
        <v>#REF!</v>
      </c>
      <c r="D62" s="142" t="e">
        <f>#REF!</f>
        <v>#REF!</v>
      </c>
      <c r="E62" s="141" t="e">
        <f>#REF!</f>
        <v>#REF!</v>
      </c>
      <c r="F62" s="141" t="e">
        <f>#REF!</f>
        <v>#REF!</v>
      </c>
      <c r="G62" s="145"/>
      <c r="H62" s="145"/>
      <c r="I62" s="145"/>
      <c r="J62" s="143"/>
      <c r="K62" s="144"/>
      <c r="L62" s="143"/>
    </row>
    <row r="63" spans="1:12" s="146" customFormat="1" ht="20.399999999999999" x14ac:dyDescent="0.3">
      <c r="A63" s="141" t="e">
        <f>#REF!</f>
        <v>#REF!</v>
      </c>
      <c r="B63" s="142" t="e">
        <f>#REF!</f>
        <v>#REF!</v>
      </c>
      <c r="C63" s="142" t="e">
        <f>#REF!</f>
        <v>#REF!</v>
      </c>
      <c r="D63" s="142" t="e">
        <f>#REF!</f>
        <v>#REF!</v>
      </c>
      <c r="E63" s="141" t="e">
        <f>#REF!</f>
        <v>#REF!</v>
      </c>
      <c r="F63" s="141" t="e">
        <f>#REF!</f>
        <v>#REF!</v>
      </c>
      <c r="G63" s="145"/>
      <c r="H63" s="145"/>
      <c r="I63" s="145"/>
      <c r="J63" s="143"/>
      <c r="K63" s="144"/>
      <c r="L63" s="143"/>
    </row>
    <row r="64" spans="1:12" s="146" customFormat="1" ht="20.399999999999999" x14ac:dyDescent="0.3">
      <c r="A64" s="141" t="e">
        <f>#REF!</f>
        <v>#REF!</v>
      </c>
      <c r="B64" s="142" t="e">
        <f>#REF!</f>
        <v>#REF!</v>
      </c>
      <c r="C64" s="142" t="e">
        <f>#REF!</f>
        <v>#REF!</v>
      </c>
      <c r="D64" s="142" t="e">
        <f>#REF!</f>
        <v>#REF!</v>
      </c>
      <c r="E64" s="141" t="e">
        <f>#REF!</f>
        <v>#REF!</v>
      </c>
      <c r="F64" s="141" t="e">
        <f>#REF!</f>
        <v>#REF!</v>
      </c>
      <c r="G64" s="145"/>
      <c r="H64" s="145"/>
      <c r="I64" s="145"/>
      <c r="J64" s="143"/>
      <c r="K64" s="144"/>
      <c r="L64" s="143"/>
    </row>
    <row r="65" spans="1:12" s="146" customFormat="1" ht="20.399999999999999" x14ac:dyDescent="0.3">
      <c r="A65" s="141" t="e">
        <f>#REF!</f>
        <v>#REF!</v>
      </c>
      <c r="B65" s="142" t="e">
        <f>#REF!</f>
        <v>#REF!</v>
      </c>
      <c r="C65" s="142" t="e">
        <f>#REF!</f>
        <v>#REF!</v>
      </c>
      <c r="D65" s="142" t="e">
        <f>#REF!</f>
        <v>#REF!</v>
      </c>
      <c r="E65" s="141" t="e">
        <f>#REF!</f>
        <v>#REF!</v>
      </c>
      <c r="F65" s="141" t="e">
        <f>#REF!</f>
        <v>#REF!</v>
      </c>
      <c r="G65" s="145"/>
      <c r="H65" s="145"/>
      <c r="I65" s="145"/>
      <c r="J65" s="143"/>
      <c r="K65" s="144"/>
      <c r="L65" s="143"/>
    </row>
    <row r="66" spans="1:12" s="146" customFormat="1" ht="20.399999999999999" x14ac:dyDescent="0.3">
      <c r="A66" s="141" t="e">
        <f>#REF!</f>
        <v>#REF!</v>
      </c>
      <c r="B66" s="142" t="e">
        <f>#REF!</f>
        <v>#REF!</v>
      </c>
      <c r="C66" s="142" t="e">
        <f>#REF!</f>
        <v>#REF!</v>
      </c>
      <c r="D66" s="142" t="e">
        <f>#REF!</f>
        <v>#REF!</v>
      </c>
      <c r="E66" s="141" t="e">
        <f>#REF!</f>
        <v>#REF!</v>
      </c>
      <c r="F66" s="141" t="e">
        <f>#REF!</f>
        <v>#REF!</v>
      </c>
      <c r="G66" s="145"/>
      <c r="H66" s="145"/>
      <c r="I66" s="145"/>
      <c r="J66" s="143"/>
      <c r="K66" s="144"/>
      <c r="L66" s="143"/>
    </row>
    <row r="67" spans="1:12" s="146" customFormat="1" ht="20.399999999999999" x14ac:dyDescent="0.3">
      <c r="A67" s="141" t="e">
        <f>#REF!</f>
        <v>#REF!</v>
      </c>
      <c r="B67" s="142" t="e">
        <f>#REF!</f>
        <v>#REF!</v>
      </c>
      <c r="C67" s="142" t="e">
        <f>#REF!</f>
        <v>#REF!</v>
      </c>
      <c r="D67" s="142" t="e">
        <f>#REF!</f>
        <v>#REF!</v>
      </c>
      <c r="E67" s="141" t="e">
        <f>#REF!</f>
        <v>#REF!</v>
      </c>
      <c r="F67" s="141" t="e">
        <f>#REF!</f>
        <v>#REF!</v>
      </c>
      <c r="G67" s="145"/>
      <c r="H67" s="145"/>
      <c r="I67" s="145"/>
      <c r="J67" s="143"/>
      <c r="K67" s="144"/>
      <c r="L67" s="143"/>
    </row>
    <row r="68" spans="1:12" s="146" customFormat="1" ht="20.399999999999999" x14ac:dyDescent="0.3">
      <c r="A68" s="141" t="e">
        <f>#REF!</f>
        <v>#REF!</v>
      </c>
      <c r="B68" s="142" t="e">
        <f>#REF!</f>
        <v>#REF!</v>
      </c>
      <c r="C68" s="142" t="e">
        <f>#REF!</f>
        <v>#REF!</v>
      </c>
      <c r="D68" s="142" t="e">
        <f>#REF!</f>
        <v>#REF!</v>
      </c>
      <c r="E68" s="141" t="e">
        <f>#REF!</f>
        <v>#REF!</v>
      </c>
      <c r="F68" s="141" t="e">
        <f>#REF!</f>
        <v>#REF!</v>
      </c>
      <c r="G68" s="145"/>
      <c r="H68" s="145"/>
      <c r="I68" s="145"/>
      <c r="J68" s="143"/>
      <c r="K68" s="144"/>
      <c r="L68" s="143"/>
    </row>
    <row r="69" spans="1:12" s="146" customFormat="1" ht="20.399999999999999" x14ac:dyDescent="0.3">
      <c r="A69" s="141" t="e">
        <f>#REF!</f>
        <v>#REF!</v>
      </c>
      <c r="B69" s="142" t="e">
        <f>#REF!</f>
        <v>#REF!</v>
      </c>
      <c r="C69" s="142" t="e">
        <f>#REF!</f>
        <v>#REF!</v>
      </c>
      <c r="D69" s="142" t="e">
        <f>#REF!</f>
        <v>#REF!</v>
      </c>
      <c r="E69" s="141" t="e">
        <f>#REF!</f>
        <v>#REF!</v>
      </c>
      <c r="F69" s="141" t="e">
        <f>#REF!</f>
        <v>#REF!</v>
      </c>
      <c r="G69" s="145"/>
      <c r="H69" s="145"/>
      <c r="I69" s="145"/>
      <c r="J69" s="143"/>
      <c r="K69" s="144"/>
      <c r="L69" s="143"/>
    </row>
    <row r="70" spans="1:12" s="146" customFormat="1" ht="20.399999999999999" x14ac:dyDescent="0.3">
      <c r="A70" s="141" t="e">
        <f>#REF!</f>
        <v>#REF!</v>
      </c>
      <c r="B70" s="142" t="e">
        <f>#REF!</f>
        <v>#REF!</v>
      </c>
      <c r="C70" s="142" t="e">
        <f>#REF!</f>
        <v>#REF!</v>
      </c>
      <c r="D70" s="142" t="e">
        <f>#REF!</f>
        <v>#REF!</v>
      </c>
      <c r="E70" s="141" t="e">
        <f>#REF!</f>
        <v>#REF!</v>
      </c>
      <c r="F70" s="141" t="e">
        <f>#REF!</f>
        <v>#REF!</v>
      </c>
      <c r="G70" s="145"/>
      <c r="H70" s="145"/>
      <c r="I70" s="145"/>
      <c r="J70" s="143"/>
      <c r="K70" s="144"/>
      <c r="L70" s="143"/>
    </row>
    <row r="71" spans="1:12" s="146" customFormat="1" ht="20.399999999999999" x14ac:dyDescent="0.3">
      <c r="A71" s="141" t="e">
        <f>#REF!</f>
        <v>#REF!</v>
      </c>
      <c r="B71" s="142" t="e">
        <f>#REF!</f>
        <v>#REF!</v>
      </c>
      <c r="C71" s="142" t="e">
        <f>#REF!</f>
        <v>#REF!</v>
      </c>
      <c r="D71" s="142" t="e">
        <f>#REF!</f>
        <v>#REF!</v>
      </c>
      <c r="E71" s="141" t="e">
        <f>#REF!</f>
        <v>#REF!</v>
      </c>
      <c r="F71" s="141" t="e">
        <f>#REF!</f>
        <v>#REF!</v>
      </c>
      <c r="G71" s="145"/>
      <c r="H71" s="145"/>
      <c r="I71" s="145"/>
      <c r="J71" s="143"/>
      <c r="K71" s="144"/>
      <c r="L71" s="143"/>
    </row>
    <row r="72" spans="1:12" s="146" customFormat="1" ht="20.399999999999999" x14ac:dyDescent="0.3">
      <c r="A72" s="141" t="e">
        <f>#REF!</f>
        <v>#REF!</v>
      </c>
      <c r="B72" s="142" t="e">
        <f>#REF!</f>
        <v>#REF!</v>
      </c>
      <c r="C72" s="142" t="e">
        <f>#REF!</f>
        <v>#REF!</v>
      </c>
      <c r="D72" s="142" t="e">
        <f>#REF!</f>
        <v>#REF!</v>
      </c>
      <c r="E72" s="141" t="e">
        <f>#REF!</f>
        <v>#REF!</v>
      </c>
      <c r="F72" s="141" t="e">
        <f>#REF!</f>
        <v>#REF!</v>
      </c>
      <c r="G72" s="145"/>
      <c r="H72" s="145"/>
      <c r="I72" s="145"/>
      <c r="J72" s="143"/>
      <c r="K72" s="144"/>
      <c r="L72" s="143"/>
    </row>
    <row r="73" spans="1:12" s="146" customFormat="1" ht="20.399999999999999" x14ac:dyDescent="0.3">
      <c r="A73" s="141" t="e">
        <f>#REF!</f>
        <v>#REF!</v>
      </c>
      <c r="B73" s="142" t="e">
        <f>#REF!</f>
        <v>#REF!</v>
      </c>
      <c r="C73" s="142" t="e">
        <f>#REF!</f>
        <v>#REF!</v>
      </c>
      <c r="D73" s="142" t="e">
        <f>#REF!</f>
        <v>#REF!</v>
      </c>
      <c r="E73" s="141" t="e">
        <f>#REF!</f>
        <v>#REF!</v>
      </c>
      <c r="F73" s="141" t="e">
        <f>#REF!</f>
        <v>#REF!</v>
      </c>
      <c r="G73" s="145"/>
      <c r="H73" s="145"/>
      <c r="I73" s="145"/>
      <c r="J73" s="143"/>
      <c r="K73" s="144"/>
      <c r="L73" s="143"/>
    </row>
    <row r="74" spans="1:12" s="146" customFormat="1" ht="20.399999999999999" x14ac:dyDescent="0.3">
      <c r="A74" s="141" t="e">
        <f>#REF!</f>
        <v>#REF!</v>
      </c>
      <c r="B74" s="142" t="e">
        <f>#REF!</f>
        <v>#REF!</v>
      </c>
      <c r="C74" s="142" t="e">
        <f>#REF!</f>
        <v>#REF!</v>
      </c>
      <c r="D74" s="142" t="e">
        <f>#REF!</f>
        <v>#REF!</v>
      </c>
      <c r="E74" s="141" t="e">
        <f>#REF!</f>
        <v>#REF!</v>
      </c>
      <c r="F74" s="141" t="e">
        <f>#REF!</f>
        <v>#REF!</v>
      </c>
      <c r="G74" s="145"/>
      <c r="H74" s="145"/>
      <c r="I74" s="145"/>
      <c r="J74" s="143"/>
      <c r="K74" s="144"/>
      <c r="L74" s="143"/>
    </row>
    <row r="75" spans="1:12" s="146" customFormat="1" ht="20.399999999999999" x14ac:dyDescent="0.3">
      <c r="A75" s="141" t="e">
        <f>#REF!</f>
        <v>#REF!</v>
      </c>
      <c r="B75" s="142" t="e">
        <f>#REF!</f>
        <v>#REF!</v>
      </c>
      <c r="C75" s="142" t="e">
        <f>#REF!</f>
        <v>#REF!</v>
      </c>
      <c r="D75" s="142" t="e">
        <f>#REF!</f>
        <v>#REF!</v>
      </c>
      <c r="E75" s="141" t="e">
        <f>#REF!</f>
        <v>#REF!</v>
      </c>
      <c r="F75" s="141" t="e">
        <f>#REF!</f>
        <v>#REF!</v>
      </c>
      <c r="G75" s="145"/>
      <c r="H75" s="145"/>
      <c r="I75" s="145"/>
      <c r="J75" s="143"/>
      <c r="K75" s="144"/>
      <c r="L75" s="143"/>
    </row>
    <row r="76" spans="1:12" s="146" customFormat="1" ht="20.399999999999999" x14ac:dyDescent="0.3">
      <c r="A76" s="141" t="e">
        <f>#REF!</f>
        <v>#REF!</v>
      </c>
      <c r="B76" s="142" t="e">
        <f>#REF!</f>
        <v>#REF!</v>
      </c>
      <c r="C76" s="142" t="e">
        <f>#REF!</f>
        <v>#REF!</v>
      </c>
      <c r="D76" s="142" t="e">
        <f>#REF!</f>
        <v>#REF!</v>
      </c>
      <c r="E76" s="141" t="e">
        <f>#REF!</f>
        <v>#REF!</v>
      </c>
      <c r="F76" s="141" t="e">
        <f>#REF!</f>
        <v>#REF!</v>
      </c>
      <c r="G76" s="145"/>
      <c r="H76" s="145"/>
      <c r="I76" s="145"/>
      <c r="J76" s="143"/>
      <c r="K76" s="144"/>
      <c r="L76" s="143"/>
    </row>
    <row r="77" spans="1:12" s="146" customFormat="1" ht="20.399999999999999" x14ac:dyDescent="0.3">
      <c r="A77" s="141" t="e">
        <f>#REF!</f>
        <v>#REF!</v>
      </c>
      <c r="B77" s="142" t="e">
        <f>#REF!</f>
        <v>#REF!</v>
      </c>
      <c r="C77" s="142" t="e">
        <f>#REF!</f>
        <v>#REF!</v>
      </c>
      <c r="D77" s="142" t="e">
        <f>#REF!</f>
        <v>#REF!</v>
      </c>
      <c r="E77" s="141" t="e">
        <f>#REF!</f>
        <v>#REF!</v>
      </c>
      <c r="F77" s="141" t="e">
        <f>#REF!</f>
        <v>#REF!</v>
      </c>
      <c r="G77" s="145"/>
      <c r="H77" s="145"/>
      <c r="I77" s="145"/>
      <c r="J77" s="143"/>
      <c r="K77" s="144"/>
      <c r="L77" s="143"/>
    </row>
    <row r="78" spans="1:12" s="146" customFormat="1" ht="20.399999999999999" x14ac:dyDescent="0.3">
      <c r="A78" s="141" t="e">
        <f>#REF!</f>
        <v>#REF!</v>
      </c>
      <c r="B78" s="142" t="e">
        <f>#REF!</f>
        <v>#REF!</v>
      </c>
      <c r="C78" s="142" t="e">
        <f>#REF!</f>
        <v>#REF!</v>
      </c>
      <c r="D78" s="142" t="e">
        <f>#REF!</f>
        <v>#REF!</v>
      </c>
      <c r="E78" s="141" t="e">
        <f>#REF!</f>
        <v>#REF!</v>
      </c>
      <c r="F78" s="141" t="e">
        <f>#REF!</f>
        <v>#REF!</v>
      </c>
      <c r="G78" s="145"/>
      <c r="H78" s="145"/>
      <c r="I78" s="145"/>
      <c r="J78" s="143"/>
      <c r="K78" s="144"/>
      <c r="L78" s="143"/>
    </row>
    <row r="79" spans="1:12" s="146" customFormat="1" ht="20.399999999999999" x14ac:dyDescent="0.3">
      <c r="A79" s="141" t="e">
        <f>#REF!</f>
        <v>#REF!</v>
      </c>
      <c r="B79" s="142" t="e">
        <f>#REF!</f>
        <v>#REF!</v>
      </c>
      <c r="C79" s="142" t="e">
        <f>#REF!</f>
        <v>#REF!</v>
      </c>
      <c r="D79" s="142" t="e">
        <f>#REF!</f>
        <v>#REF!</v>
      </c>
      <c r="E79" s="141" t="e">
        <f>#REF!</f>
        <v>#REF!</v>
      </c>
      <c r="F79" s="141" t="e">
        <f>#REF!</f>
        <v>#REF!</v>
      </c>
      <c r="G79" s="145"/>
      <c r="H79" s="145"/>
      <c r="I79" s="145"/>
      <c r="J79" s="143"/>
      <c r="K79" s="144"/>
      <c r="L79" s="143"/>
    </row>
    <row r="80" spans="1:12" s="146" customFormat="1" ht="20.399999999999999" x14ac:dyDescent="0.3">
      <c r="A80" s="141" t="e">
        <f>#REF!</f>
        <v>#REF!</v>
      </c>
      <c r="B80" s="142" t="e">
        <f>#REF!</f>
        <v>#REF!</v>
      </c>
      <c r="C80" s="142" t="e">
        <f>#REF!</f>
        <v>#REF!</v>
      </c>
      <c r="D80" s="142" t="e">
        <f>#REF!</f>
        <v>#REF!</v>
      </c>
      <c r="E80" s="141" t="e">
        <f>#REF!</f>
        <v>#REF!</v>
      </c>
      <c r="F80" s="141" t="e">
        <f>#REF!</f>
        <v>#REF!</v>
      </c>
      <c r="G80" s="145"/>
      <c r="H80" s="145"/>
      <c r="I80" s="145"/>
      <c r="J80" s="143"/>
      <c r="K80" s="144"/>
      <c r="L80" s="143"/>
    </row>
    <row r="81" spans="1:12" s="146" customFormat="1" ht="20.399999999999999" x14ac:dyDescent="0.3">
      <c r="A81" s="141" t="e">
        <f>#REF!</f>
        <v>#REF!</v>
      </c>
      <c r="B81" s="142" t="e">
        <f>#REF!</f>
        <v>#REF!</v>
      </c>
      <c r="C81" s="142" t="e">
        <f>#REF!</f>
        <v>#REF!</v>
      </c>
      <c r="D81" s="142" t="e">
        <f>#REF!</f>
        <v>#REF!</v>
      </c>
      <c r="E81" s="141" t="e">
        <f>#REF!</f>
        <v>#REF!</v>
      </c>
      <c r="F81" s="141" t="e">
        <f>#REF!</f>
        <v>#REF!</v>
      </c>
      <c r="G81" s="145"/>
      <c r="H81" s="145"/>
      <c r="I81" s="145"/>
      <c r="J81" s="143"/>
      <c r="K81" s="144"/>
      <c r="L81" s="143"/>
    </row>
    <row r="82" spans="1:12" s="146" customFormat="1" ht="20.399999999999999" x14ac:dyDescent="0.3">
      <c r="A82" s="141" t="e">
        <f>#REF!</f>
        <v>#REF!</v>
      </c>
      <c r="B82" s="142" t="e">
        <f>#REF!</f>
        <v>#REF!</v>
      </c>
      <c r="C82" s="142" t="e">
        <f>#REF!</f>
        <v>#REF!</v>
      </c>
      <c r="D82" s="142" t="e">
        <f>#REF!</f>
        <v>#REF!</v>
      </c>
      <c r="E82" s="141" t="e">
        <f>#REF!</f>
        <v>#REF!</v>
      </c>
      <c r="F82" s="141" t="e">
        <f>#REF!</f>
        <v>#REF!</v>
      </c>
      <c r="G82" s="145"/>
      <c r="H82" s="145"/>
      <c r="I82" s="145"/>
      <c r="J82" s="143"/>
      <c r="K82" s="144"/>
      <c r="L82" s="143"/>
    </row>
    <row r="83" spans="1:12" s="146" customFormat="1" ht="20.399999999999999" x14ac:dyDescent="0.3">
      <c r="A83" s="141" t="e">
        <f>#REF!</f>
        <v>#REF!</v>
      </c>
      <c r="B83" s="142" t="e">
        <f>#REF!</f>
        <v>#REF!</v>
      </c>
      <c r="C83" s="142" t="e">
        <f>#REF!</f>
        <v>#REF!</v>
      </c>
      <c r="D83" s="142" t="e">
        <f>#REF!</f>
        <v>#REF!</v>
      </c>
      <c r="E83" s="141" t="e">
        <f>#REF!</f>
        <v>#REF!</v>
      </c>
      <c r="F83" s="141" t="e">
        <f>#REF!</f>
        <v>#REF!</v>
      </c>
      <c r="G83" s="145"/>
      <c r="H83" s="145"/>
      <c r="I83" s="145"/>
      <c r="J83" s="143"/>
      <c r="K83" s="144"/>
      <c r="L83" s="143"/>
    </row>
    <row r="84" spans="1:12" s="146" customFormat="1" ht="20.399999999999999" x14ac:dyDescent="0.3">
      <c r="A84" s="141" t="e">
        <f>#REF!</f>
        <v>#REF!</v>
      </c>
      <c r="B84" s="142" t="e">
        <f>#REF!</f>
        <v>#REF!</v>
      </c>
      <c r="C84" s="142" t="e">
        <f>#REF!</f>
        <v>#REF!</v>
      </c>
      <c r="D84" s="142" t="e">
        <f>#REF!</f>
        <v>#REF!</v>
      </c>
      <c r="E84" s="141" t="e">
        <f>#REF!</f>
        <v>#REF!</v>
      </c>
      <c r="F84" s="141" t="e">
        <f>#REF!</f>
        <v>#REF!</v>
      </c>
      <c r="G84" s="145"/>
      <c r="H84" s="145"/>
      <c r="I84" s="145"/>
      <c r="J84" s="143"/>
      <c r="K84" s="144"/>
      <c r="L84" s="143"/>
    </row>
    <row r="85" spans="1:12" s="146" customFormat="1" ht="20.399999999999999" x14ac:dyDescent="0.3">
      <c r="A85" s="141" t="e">
        <f>#REF!</f>
        <v>#REF!</v>
      </c>
      <c r="B85" s="142" t="e">
        <f>#REF!</f>
        <v>#REF!</v>
      </c>
      <c r="C85" s="142" t="e">
        <f>#REF!</f>
        <v>#REF!</v>
      </c>
      <c r="D85" s="142" t="e">
        <f>#REF!</f>
        <v>#REF!</v>
      </c>
      <c r="E85" s="141" t="e">
        <f>#REF!</f>
        <v>#REF!</v>
      </c>
      <c r="F85" s="141" t="e">
        <f>#REF!</f>
        <v>#REF!</v>
      </c>
      <c r="G85" s="145"/>
      <c r="H85" s="145"/>
      <c r="I85" s="145"/>
      <c r="J85" s="143"/>
      <c r="K85" s="144"/>
      <c r="L85" s="143"/>
    </row>
    <row r="86" spans="1:12" s="146" customFormat="1" ht="20.399999999999999" x14ac:dyDescent="0.3">
      <c r="A86" s="141" t="e">
        <f>#REF!</f>
        <v>#REF!</v>
      </c>
      <c r="B86" s="142" t="e">
        <f>#REF!</f>
        <v>#REF!</v>
      </c>
      <c r="C86" s="142" t="e">
        <f>#REF!</f>
        <v>#REF!</v>
      </c>
      <c r="D86" s="142" t="e">
        <f>#REF!</f>
        <v>#REF!</v>
      </c>
      <c r="E86" s="141" t="e">
        <f>#REF!</f>
        <v>#REF!</v>
      </c>
      <c r="F86" s="141" t="e">
        <f>#REF!</f>
        <v>#REF!</v>
      </c>
      <c r="G86" s="145"/>
      <c r="H86" s="145"/>
      <c r="I86" s="145"/>
      <c r="J86" s="143"/>
      <c r="K86" s="144"/>
      <c r="L86" s="143"/>
    </row>
    <row r="87" spans="1:12" s="146" customFormat="1" ht="20.399999999999999" x14ac:dyDescent="0.3">
      <c r="A87" s="141" t="e">
        <f>#REF!</f>
        <v>#REF!</v>
      </c>
      <c r="B87" s="142" t="e">
        <f>#REF!</f>
        <v>#REF!</v>
      </c>
      <c r="C87" s="142" t="e">
        <f>#REF!</f>
        <v>#REF!</v>
      </c>
      <c r="D87" s="142" t="e">
        <f>#REF!</f>
        <v>#REF!</v>
      </c>
      <c r="E87" s="141" t="e">
        <f>#REF!</f>
        <v>#REF!</v>
      </c>
      <c r="F87" s="141" t="e">
        <f>#REF!</f>
        <v>#REF!</v>
      </c>
      <c r="G87" s="145"/>
      <c r="H87" s="145"/>
      <c r="I87" s="145"/>
      <c r="J87" s="143"/>
      <c r="K87" s="144"/>
      <c r="L87" s="143"/>
    </row>
    <row r="88" spans="1:12" s="146" customFormat="1" ht="20.399999999999999" x14ac:dyDescent="0.3">
      <c r="A88" s="141" t="e">
        <f>#REF!</f>
        <v>#REF!</v>
      </c>
      <c r="B88" s="142" t="e">
        <f>#REF!</f>
        <v>#REF!</v>
      </c>
      <c r="C88" s="142" t="e">
        <f>#REF!</f>
        <v>#REF!</v>
      </c>
      <c r="D88" s="142" t="e">
        <f>#REF!</f>
        <v>#REF!</v>
      </c>
      <c r="E88" s="141" t="e">
        <f>#REF!</f>
        <v>#REF!</v>
      </c>
      <c r="F88" s="141" t="e">
        <f>#REF!</f>
        <v>#REF!</v>
      </c>
      <c r="G88" s="145"/>
      <c r="H88" s="145"/>
      <c r="I88" s="145"/>
      <c r="J88" s="143"/>
      <c r="K88" s="144"/>
      <c r="L88" s="143"/>
    </row>
    <row r="89" spans="1:12" s="146" customFormat="1" ht="20.399999999999999" x14ac:dyDescent="0.3">
      <c r="A89" s="141" t="e">
        <f>#REF!</f>
        <v>#REF!</v>
      </c>
      <c r="B89" s="142" t="e">
        <f>#REF!</f>
        <v>#REF!</v>
      </c>
      <c r="C89" s="142" t="e">
        <f>#REF!</f>
        <v>#REF!</v>
      </c>
      <c r="D89" s="142" t="e">
        <f>#REF!</f>
        <v>#REF!</v>
      </c>
      <c r="E89" s="141" t="e">
        <f>#REF!</f>
        <v>#REF!</v>
      </c>
      <c r="F89" s="141" t="e">
        <f>#REF!</f>
        <v>#REF!</v>
      </c>
      <c r="G89" s="145"/>
      <c r="H89" s="145"/>
      <c r="I89" s="145"/>
      <c r="J89" s="143"/>
      <c r="K89" s="144"/>
      <c r="L89" s="143"/>
    </row>
    <row r="90" spans="1:12" s="146" customFormat="1" ht="20.399999999999999" x14ac:dyDescent="0.3">
      <c r="A90" s="141" t="e">
        <f>#REF!</f>
        <v>#REF!</v>
      </c>
      <c r="B90" s="142" t="e">
        <f>#REF!</f>
        <v>#REF!</v>
      </c>
      <c r="C90" s="142" t="e">
        <f>#REF!</f>
        <v>#REF!</v>
      </c>
      <c r="D90" s="142" t="e">
        <f>#REF!</f>
        <v>#REF!</v>
      </c>
      <c r="E90" s="141" t="e">
        <f>#REF!</f>
        <v>#REF!</v>
      </c>
      <c r="F90" s="141" t="e">
        <f>#REF!</f>
        <v>#REF!</v>
      </c>
      <c r="G90" s="145"/>
      <c r="H90" s="145"/>
      <c r="I90" s="145"/>
      <c r="J90" s="143"/>
      <c r="K90" s="144"/>
      <c r="L90" s="143"/>
    </row>
    <row r="91" spans="1:12" s="146" customFormat="1" ht="20.399999999999999" x14ac:dyDescent="0.3">
      <c r="A91" s="141" t="e">
        <f>#REF!</f>
        <v>#REF!</v>
      </c>
      <c r="B91" s="142" t="e">
        <f>#REF!</f>
        <v>#REF!</v>
      </c>
      <c r="C91" s="142" t="e">
        <f>#REF!</f>
        <v>#REF!</v>
      </c>
      <c r="D91" s="142" t="e">
        <f>#REF!</f>
        <v>#REF!</v>
      </c>
      <c r="E91" s="141" t="e">
        <f>#REF!</f>
        <v>#REF!</v>
      </c>
      <c r="F91" s="141" t="e">
        <f>#REF!</f>
        <v>#REF!</v>
      </c>
      <c r="G91" s="145"/>
      <c r="H91" s="145"/>
      <c r="I91" s="145"/>
      <c r="J91" s="143"/>
      <c r="K91" s="144"/>
      <c r="L91" s="143"/>
    </row>
    <row r="92" spans="1:12" s="146" customFormat="1" ht="20.399999999999999" x14ac:dyDescent="0.3">
      <c r="A92" s="141" t="e">
        <f>#REF!</f>
        <v>#REF!</v>
      </c>
      <c r="B92" s="142" t="e">
        <f>#REF!</f>
        <v>#REF!</v>
      </c>
      <c r="C92" s="142" t="e">
        <f>#REF!</f>
        <v>#REF!</v>
      </c>
      <c r="D92" s="142" t="e">
        <f>#REF!</f>
        <v>#REF!</v>
      </c>
      <c r="E92" s="141" t="e">
        <f>#REF!</f>
        <v>#REF!</v>
      </c>
      <c r="F92" s="141" t="e">
        <f>#REF!</f>
        <v>#REF!</v>
      </c>
      <c r="G92" s="145"/>
      <c r="H92" s="145"/>
      <c r="I92" s="145"/>
      <c r="J92" s="143"/>
      <c r="K92" s="144"/>
      <c r="L92" s="143"/>
    </row>
    <row r="93" spans="1:12" s="146" customFormat="1" ht="20.399999999999999" x14ac:dyDescent="0.3">
      <c r="A93" s="141" t="e">
        <f>#REF!</f>
        <v>#REF!</v>
      </c>
      <c r="B93" s="142" t="e">
        <f>#REF!</f>
        <v>#REF!</v>
      </c>
      <c r="C93" s="142" t="e">
        <f>#REF!</f>
        <v>#REF!</v>
      </c>
      <c r="D93" s="142" t="e">
        <f>#REF!</f>
        <v>#REF!</v>
      </c>
      <c r="E93" s="141" t="e">
        <f>#REF!</f>
        <v>#REF!</v>
      </c>
      <c r="F93" s="141" t="e">
        <f>#REF!</f>
        <v>#REF!</v>
      </c>
      <c r="G93" s="145"/>
      <c r="H93" s="145"/>
      <c r="I93" s="145"/>
      <c r="J93" s="143"/>
      <c r="K93" s="144"/>
      <c r="L93" s="143"/>
    </row>
    <row r="94" spans="1:12" s="146" customFormat="1" ht="20.399999999999999" x14ac:dyDescent="0.3">
      <c r="A94" s="141" t="e">
        <f>#REF!</f>
        <v>#REF!</v>
      </c>
      <c r="B94" s="142" t="e">
        <f>#REF!</f>
        <v>#REF!</v>
      </c>
      <c r="C94" s="142" t="e">
        <f>#REF!</f>
        <v>#REF!</v>
      </c>
      <c r="D94" s="142" t="e">
        <f>#REF!</f>
        <v>#REF!</v>
      </c>
      <c r="E94" s="141" t="e">
        <f>#REF!</f>
        <v>#REF!</v>
      </c>
      <c r="F94" s="141" t="e">
        <f>#REF!</f>
        <v>#REF!</v>
      </c>
      <c r="G94" s="145"/>
      <c r="H94" s="145"/>
      <c r="I94" s="145"/>
      <c r="J94" s="143"/>
      <c r="K94" s="144"/>
      <c r="L94" s="143"/>
    </row>
    <row r="95" spans="1:12" s="146" customFormat="1" ht="20.399999999999999" x14ac:dyDescent="0.3">
      <c r="A95" s="141" t="e">
        <f>#REF!</f>
        <v>#REF!</v>
      </c>
      <c r="B95" s="142" t="e">
        <f>#REF!</f>
        <v>#REF!</v>
      </c>
      <c r="C95" s="142" t="e">
        <f>#REF!</f>
        <v>#REF!</v>
      </c>
      <c r="D95" s="142" t="e">
        <f>#REF!</f>
        <v>#REF!</v>
      </c>
      <c r="E95" s="141" t="e">
        <f>#REF!</f>
        <v>#REF!</v>
      </c>
      <c r="F95" s="141" t="e">
        <f>#REF!</f>
        <v>#REF!</v>
      </c>
      <c r="G95" s="145"/>
      <c r="H95" s="145"/>
      <c r="I95" s="145"/>
      <c r="J95" s="143"/>
      <c r="K95" s="144"/>
      <c r="L95" s="143"/>
    </row>
    <row r="96" spans="1:12" s="146" customFormat="1" ht="20.399999999999999" x14ac:dyDescent="0.3">
      <c r="A96" s="141" t="e">
        <f>#REF!</f>
        <v>#REF!</v>
      </c>
      <c r="B96" s="142" t="e">
        <f>#REF!</f>
        <v>#REF!</v>
      </c>
      <c r="C96" s="142" t="e">
        <f>#REF!</f>
        <v>#REF!</v>
      </c>
      <c r="D96" s="142" t="e">
        <f>#REF!</f>
        <v>#REF!</v>
      </c>
      <c r="E96" s="141" t="e">
        <f>#REF!</f>
        <v>#REF!</v>
      </c>
      <c r="F96" s="141" t="e">
        <f>#REF!</f>
        <v>#REF!</v>
      </c>
      <c r="G96" s="145"/>
      <c r="H96" s="145"/>
      <c r="I96" s="145"/>
      <c r="J96" s="143"/>
      <c r="K96" s="144"/>
      <c r="L96" s="143"/>
    </row>
    <row r="97" spans="1:12" s="146" customFormat="1" ht="20.399999999999999" x14ac:dyDescent="0.3">
      <c r="A97" s="141" t="e">
        <f>#REF!</f>
        <v>#REF!</v>
      </c>
      <c r="B97" s="142" t="e">
        <f>#REF!</f>
        <v>#REF!</v>
      </c>
      <c r="C97" s="142" t="e">
        <f>#REF!</f>
        <v>#REF!</v>
      </c>
      <c r="D97" s="142" t="e">
        <f>#REF!</f>
        <v>#REF!</v>
      </c>
      <c r="E97" s="141" t="e">
        <f>#REF!</f>
        <v>#REF!</v>
      </c>
      <c r="F97" s="141" t="e">
        <f>#REF!</f>
        <v>#REF!</v>
      </c>
      <c r="G97" s="145"/>
      <c r="H97" s="145"/>
      <c r="I97" s="145"/>
      <c r="J97" s="143"/>
      <c r="K97" s="144"/>
      <c r="L97" s="143"/>
    </row>
    <row r="98" spans="1:12" s="146" customFormat="1" ht="20.399999999999999" x14ac:dyDescent="0.3">
      <c r="A98" s="141" t="e">
        <f>#REF!</f>
        <v>#REF!</v>
      </c>
      <c r="B98" s="142" t="e">
        <f>#REF!</f>
        <v>#REF!</v>
      </c>
      <c r="C98" s="142" t="e">
        <f>#REF!</f>
        <v>#REF!</v>
      </c>
      <c r="D98" s="142" t="e">
        <f>#REF!</f>
        <v>#REF!</v>
      </c>
      <c r="E98" s="141" t="e">
        <f>#REF!</f>
        <v>#REF!</v>
      </c>
      <c r="F98" s="141" t="e">
        <f>#REF!</f>
        <v>#REF!</v>
      </c>
      <c r="G98" s="145"/>
      <c r="H98" s="145"/>
      <c r="I98" s="145"/>
      <c r="J98" s="143"/>
      <c r="K98" s="144"/>
      <c r="L98" s="143"/>
    </row>
    <row r="99" spans="1:12" s="146" customFormat="1" ht="20.399999999999999" x14ac:dyDescent="0.3">
      <c r="A99" s="141" t="e">
        <f>#REF!</f>
        <v>#REF!</v>
      </c>
      <c r="B99" s="142" t="e">
        <f>#REF!</f>
        <v>#REF!</v>
      </c>
      <c r="C99" s="142" t="e">
        <f>#REF!</f>
        <v>#REF!</v>
      </c>
      <c r="D99" s="142" t="e">
        <f>#REF!</f>
        <v>#REF!</v>
      </c>
      <c r="E99" s="141" t="e">
        <f>#REF!</f>
        <v>#REF!</v>
      </c>
      <c r="F99" s="141" t="e">
        <f>#REF!</f>
        <v>#REF!</v>
      </c>
      <c r="G99" s="145"/>
      <c r="H99" s="145"/>
      <c r="I99" s="145"/>
      <c r="J99" s="143"/>
      <c r="K99" s="144"/>
      <c r="L99" s="143"/>
    </row>
    <row r="100" spans="1:12" s="146" customFormat="1" ht="20.399999999999999" x14ac:dyDescent="0.3">
      <c r="A100" s="141" t="e">
        <f>#REF!</f>
        <v>#REF!</v>
      </c>
      <c r="B100" s="142" t="e">
        <f>#REF!</f>
        <v>#REF!</v>
      </c>
      <c r="C100" s="142" t="e">
        <f>#REF!</f>
        <v>#REF!</v>
      </c>
      <c r="D100" s="142" t="e">
        <f>#REF!</f>
        <v>#REF!</v>
      </c>
      <c r="E100" s="141" t="e">
        <f>#REF!</f>
        <v>#REF!</v>
      </c>
      <c r="F100" s="141" t="e">
        <f>#REF!</f>
        <v>#REF!</v>
      </c>
      <c r="G100" s="145"/>
      <c r="H100" s="145"/>
      <c r="I100" s="145"/>
      <c r="J100" s="143"/>
      <c r="K100" s="144"/>
      <c r="L100" s="143"/>
    </row>
    <row r="101" spans="1:12" s="146" customFormat="1" ht="20.399999999999999" x14ac:dyDescent="0.3">
      <c r="A101" s="141" t="e">
        <f>#REF!</f>
        <v>#REF!</v>
      </c>
      <c r="B101" s="142" t="e">
        <f>#REF!</f>
        <v>#REF!</v>
      </c>
      <c r="C101" s="142" t="e">
        <f>#REF!</f>
        <v>#REF!</v>
      </c>
      <c r="D101" s="142" t="e">
        <f>#REF!</f>
        <v>#REF!</v>
      </c>
      <c r="E101" s="141" t="e">
        <f>#REF!</f>
        <v>#REF!</v>
      </c>
      <c r="F101" s="141" t="e">
        <f>#REF!</f>
        <v>#REF!</v>
      </c>
      <c r="G101" s="145"/>
      <c r="H101" s="145"/>
      <c r="I101" s="145"/>
      <c r="J101" s="143"/>
      <c r="K101" s="144"/>
      <c r="L101" s="143"/>
    </row>
    <row r="102" spans="1:12" s="146" customFormat="1" ht="20.399999999999999" x14ac:dyDescent="0.3">
      <c r="A102" s="141" t="e">
        <f>#REF!</f>
        <v>#REF!</v>
      </c>
      <c r="B102" s="142" t="e">
        <f>#REF!</f>
        <v>#REF!</v>
      </c>
      <c r="C102" s="142" t="e">
        <f>#REF!</f>
        <v>#REF!</v>
      </c>
      <c r="D102" s="142" t="e">
        <f>#REF!</f>
        <v>#REF!</v>
      </c>
      <c r="E102" s="141" t="e">
        <f>#REF!</f>
        <v>#REF!</v>
      </c>
      <c r="F102" s="141" t="e">
        <f>#REF!</f>
        <v>#REF!</v>
      </c>
      <c r="G102" s="145"/>
      <c r="H102" s="145"/>
      <c r="I102" s="145"/>
      <c r="J102" s="143"/>
      <c r="K102" s="144"/>
      <c r="L102" s="143"/>
    </row>
    <row r="103" spans="1:12" s="146" customFormat="1" ht="20.399999999999999" x14ac:dyDescent="0.3">
      <c r="A103" s="141" t="e">
        <f>#REF!</f>
        <v>#REF!</v>
      </c>
      <c r="B103" s="142" t="e">
        <f>#REF!</f>
        <v>#REF!</v>
      </c>
      <c r="C103" s="142" t="e">
        <f>#REF!</f>
        <v>#REF!</v>
      </c>
      <c r="D103" s="142" t="e">
        <f>#REF!</f>
        <v>#REF!</v>
      </c>
      <c r="E103" s="141" t="e">
        <f>#REF!</f>
        <v>#REF!</v>
      </c>
      <c r="F103" s="141" t="e">
        <f>#REF!</f>
        <v>#REF!</v>
      </c>
      <c r="G103" s="145"/>
      <c r="H103" s="145"/>
      <c r="I103" s="145"/>
      <c r="J103" s="143"/>
      <c r="K103" s="144"/>
      <c r="L103" s="143"/>
    </row>
    <row r="104" spans="1:12" s="146" customFormat="1" ht="20.399999999999999" x14ac:dyDescent="0.3">
      <c r="A104" s="141" t="e">
        <f>#REF!</f>
        <v>#REF!</v>
      </c>
      <c r="B104" s="142" t="e">
        <f>#REF!</f>
        <v>#REF!</v>
      </c>
      <c r="C104" s="142" t="e">
        <f>#REF!</f>
        <v>#REF!</v>
      </c>
      <c r="D104" s="142" t="e">
        <f>#REF!</f>
        <v>#REF!</v>
      </c>
      <c r="E104" s="141" t="e">
        <f>#REF!</f>
        <v>#REF!</v>
      </c>
      <c r="F104" s="141" t="e">
        <f>#REF!</f>
        <v>#REF!</v>
      </c>
      <c r="G104" s="145"/>
      <c r="H104" s="145"/>
      <c r="I104" s="145"/>
      <c r="J104" s="143"/>
      <c r="K104" s="144"/>
      <c r="L104" s="143"/>
    </row>
    <row r="105" spans="1:12" s="146" customFormat="1" ht="20.399999999999999" x14ac:dyDescent="0.3">
      <c r="A105" s="141" t="e">
        <f>#REF!</f>
        <v>#REF!</v>
      </c>
      <c r="B105" s="142" t="e">
        <f>#REF!</f>
        <v>#REF!</v>
      </c>
      <c r="C105" s="142" t="e">
        <f>#REF!</f>
        <v>#REF!</v>
      </c>
      <c r="D105" s="142" t="e">
        <f>#REF!</f>
        <v>#REF!</v>
      </c>
      <c r="E105" s="141" t="e">
        <f>#REF!</f>
        <v>#REF!</v>
      </c>
      <c r="F105" s="141" t="e">
        <f>#REF!</f>
        <v>#REF!</v>
      </c>
      <c r="G105" s="145"/>
      <c r="H105" s="145"/>
      <c r="I105" s="145"/>
      <c r="J105" s="143"/>
      <c r="K105" s="144"/>
      <c r="L105" s="143"/>
    </row>
    <row r="106" spans="1:12" s="146" customFormat="1" ht="20.399999999999999" x14ac:dyDescent="0.3">
      <c r="A106" s="141" t="e">
        <f>#REF!</f>
        <v>#REF!</v>
      </c>
      <c r="B106" s="142" t="e">
        <f>#REF!</f>
        <v>#REF!</v>
      </c>
      <c r="C106" s="142" t="e">
        <f>#REF!</f>
        <v>#REF!</v>
      </c>
      <c r="D106" s="142" t="e">
        <f>#REF!</f>
        <v>#REF!</v>
      </c>
      <c r="E106" s="141" t="e">
        <f>#REF!</f>
        <v>#REF!</v>
      </c>
      <c r="F106" s="141" t="e">
        <f>#REF!</f>
        <v>#REF!</v>
      </c>
      <c r="G106" s="145"/>
      <c r="H106" s="145"/>
      <c r="I106" s="145"/>
      <c r="J106" s="143"/>
      <c r="K106" s="144"/>
      <c r="L106" s="143"/>
    </row>
    <row r="107" spans="1:12" s="146" customFormat="1" ht="20.399999999999999" x14ac:dyDescent="0.3">
      <c r="A107" s="141" t="e">
        <f>#REF!</f>
        <v>#REF!</v>
      </c>
      <c r="B107" s="142" t="e">
        <f>#REF!</f>
        <v>#REF!</v>
      </c>
      <c r="C107" s="142" t="e">
        <f>#REF!</f>
        <v>#REF!</v>
      </c>
      <c r="D107" s="142" t="e">
        <f>#REF!</f>
        <v>#REF!</v>
      </c>
      <c r="E107" s="141" t="e">
        <f>#REF!</f>
        <v>#REF!</v>
      </c>
      <c r="F107" s="141" t="e">
        <f>#REF!</f>
        <v>#REF!</v>
      </c>
      <c r="G107" s="145"/>
      <c r="H107" s="145"/>
      <c r="I107" s="145"/>
      <c r="J107" s="143"/>
      <c r="K107" s="144"/>
      <c r="L107" s="143"/>
    </row>
    <row r="108" spans="1:12" s="146" customFormat="1" ht="20.399999999999999" x14ac:dyDescent="0.3">
      <c r="A108" s="141" t="e">
        <f>#REF!</f>
        <v>#REF!</v>
      </c>
      <c r="B108" s="142" t="e">
        <f>#REF!</f>
        <v>#REF!</v>
      </c>
      <c r="C108" s="142" t="e">
        <f>#REF!</f>
        <v>#REF!</v>
      </c>
      <c r="D108" s="142" t="e">
        <f>#REF!</f>
        <v>#REF!</v>
      </c>
      <c r="E108" s="141" t="e">
        <f>#REF!</f>
        <v>#REF!</v>
      </c>
      <c r="F108" s="141" t="e">
        <f>#REF!</f>
        <v>#REF!</v>
      </c>
      <c r="G108" s="145"/>
      <c r="H108" s="145"/>
      <c r="I108" s="145"/>
      <c r="J108" s="143"/>
      <c r="K108" s="144"/>
      <c r="L108" s="143"/>
    </row>
    <row r="109" spans="1:12" s="146" customFormat="1" ht="20.399999999999999" x14ac:dyDescent="0.3">
      <c r="A109" s="141" t="e">
        <f>#REF!</f>
        <v>#REF!</v>
      </c>
      <c r="B109" s="142" t="e">
        <f>#REF!</f>
        <v>#REF!</v>
      </c>
      <c r="C109" s="142" t="e">
        <f>#REF!</f>
        <v>#REF!</v>
      </c>
      <c r="D109" s="142" t="e">
        <f>#REF!</f>
        <v>#REF!</v>
      </c>
      <c r="E109" s="141" t="e">
        <f>#REF!</f>
        <v>#REF!</v>
      </c>
      <c r="F109" s="141" t="e">
        <f>#REF!</f>
        <v>#REF!</v>
      </c>
      <c r="G109" s="145"/>
      <c r="H109" s="145"/>
      <c r="I109" s="145"/>
      <c r="J109" s="143"/>
      <c r="K109" s="144"/>
      <c r="L109" s="143"/>
    </row>
    <row r="110" spans="1:12" s="146" customFormat="1" ht="20.399999999999999" x14ac:dyDescent="0.3">
      <c r="A110" s="141" t="e">
        <f>#REF!</f>
        <v>#REF!</v>
      </c>
      <c r="B110" s="142" t="e">
        <f>#REF!</f>
        <v>#REF!</v>
      </c>
      <c r="C110" s="142" t="e">
        <f>#REF!</f>
        <v>#REF!</v>
      </c>
      <c r="D110" s="142" t="e">
        <f>#REF!</f>
        <v>#REF!</v>
      </c>
      <c r="E110" s="141" t="e">
        <f>#REF!</f>
        <v>#REF!</v>
      </c>
      <c r="F110" s="141" t="e">
        <f>#REF!</f>
        <v>#REF!</v>
      </c>
      <c r="G110" s="145"/>
      <c r="H110" s="145"/>
      <c r="I110" s="145"/>
      <c r="J110" s="143"/>
      <c r="K110" s="144"/>
      <c r="L110" s="143"/>
    </row>
    <row r="111" spans="1:12" s="146" customFormat="1" ht="20.399999999999999" x14ac:dyDescent="0.3">
      <c r="A111" s="141" t="e">
        <f>#REF!</f>
        <v>#REF!</v>
      </c>
      <c r="B111" s="142" t="e">
        <f>#REF!</f>
        <v>#REF!</v>
      </c>
      <c r="C111" s="142" t="e">
        <f>#REF!</f>
        <v>#REF!</v>
      </c>
      <c r="D111" s="142" t="e">
        <f>#REF!</f>
        <v>#REF!</v>
      </c>
      <c r="E111" s="141" t="e">
        <f>#REF!</f>
        <v>#REF!</v>
      </c>
      <c r="F111" s="141" t="e">
        <f>#REF!</f>
        <v>#REF!</v>
      </c>
      <c r="G111" s="145"/>
      <c r="H111" s="145"/>
      <c r="I111" s="145"/>
      <c r="J111" s="143"/>
      <c r="K111" s="144"/>
      <c r="L111" s="143"/>
    </row>
    <row r="112" spans="1:12" s="146" customFormat="1" ht="20.399999999999999" x14ac:dyDescent="0.3">
      <c r="A112" s="141" t="e">
        <f>#REF!</f>
        <v>#REF!</v>
      </c>
      <c r="B112" s="142" t="e">
        <f>#REF!</f>
        <v>#REF!</v>
      </c>
      <c r="C112" s="142" t="e">
        <f>#REF!</f>
        <v>#REF!</v>
      </c>
      <c r="D112" s="142" t="e">
        <f>#REF!</f>
        <v>#REF!</v>
      </c>
      <c r="E112" s="141" t="e">
        <f>#REF!</f>
        <v>#REF!</v>
      </c>
      <c r="F112" s="141" t="e">
        <f>#REF!</f>
        <v>#REF!</v>
      </c>
      <c r="G112" s="145"/>
      <c r="H112" s="145"/>
      <c r="I112" s="145"/>
      <c r="J112" s="143"/>
      <c r="K112" s="144"/>
      <c r="L112" s="143"/>
    </row>
    <row r="113" spans="1:12" s="146" customFormat="1" ht="20.399999999999999" x14ac:dyDescent="0.3">
      <c r="A113" s="141" t="e">
        <f>#REF!</f>
        <v>#REF!</v>
      </c>
      <c r="B113" s="142" t="e">
        <f>#REF!</f>
        <v>#REF!</v>
      </c>
      <c r="C113" s="142" t="e">
        <f>#REF!</f>
        <v>#REF!</v>
      </c>
      <c r="D113" s="142" t="e">
        <f>#REF!</f>
        <v>#REF!</v>
      </c>
      <c r="E113" s="141" t="e">
        <f>#REF!</f>
        <v>#REF!</v>
      </c>
      <c r="F113" s="141" t="e">
        <f>#REF!</f>
        <v>#REF!</v>
      </c>
      <c r="G113" s="145"/>
      <c r="H113" s="145"/>
      <c r="I113" s="145"/>
      <c r="J113" s="143"/>
      <c r="K113" s="144"/>
      <c r="L113" s="143"/>
    </row>
    <row r="114" spans="1:12" s="146" customFormat="1" ht="20.399999999999999" x14ac:dyDescent="0.3">
      <c r="A114" s="141" t="e">
        <f>#REF!</f>
        <v>#REF!</v>
      </c>
      <c r="B114" s="142" t="e">
        <f>#REF!</f>
        <v>#REF!</v>
      </c>
      <c r="C114" s="142" t="e">
        <f>#REF!</f>
        <v>#REF!</v>
      </c>
      <c r="D114" s="142" t="e">
        <f>#REF!</f>
        <v>#REF!</v>
      </c>
      <c r="E114" s="141" t="e">
        <f>#REF!</f>
        <v>#REF!</v>
      </c>
      <c r="F114" s="141" t="e">
        <f>#REF!</f>
        <v>#REF!</v>
      </c>
      <c r="G114" s="145"/>
      <c r="H114" s="145"/>
      <c r="I114" s="145"/>
      <c r="J114" s="143"/>
      <c r="K114" s="144"/>
      <c r="L114" s="143"/>
    </row>
    <row r="115" spans="1:12" s="146" customFormat="1" ht="20.399999999999999" x14ac:dyDescent="0.3">
      <c r="A115" s="141" t="e">
        <f>#REF!</f>
        <v>#REF!</v>
      </c>
      <c r="B115" s="142" t="e">
        <f>#REF!</f>
        <v>#REF!</v>
      </c>
      <c r="C115" s="142" t="e">
        <f>#REF!</f>
        <v>#REF!</v>
      </c>
      <c r="D115" s="142" t="e">
        <f>#REF!</f>
        <v>#REF!</v>
      </c>
      <c r="E115" s="141" t="e">
        <f>#REF!</f>
        <v>#REF!</v>
      </c>
      <c r="F115" s="141" t="e">
        <f>#REF!</f>
        <v>#REF!</v>
      </c>
      <c r="G115" s="145"/>
      <c r="H115" s="145"/>
      <c r="I115" s="145"/>
      <c r="J115" s="143"/>
      <c r="K115" s="144"/>
      <c r="L115" s="143"/>
    </row>
    <row r="116" spans="1:12" s="146" customFormat="1" ht="20.399999999999999" x14ac:dyDescent="0.3">
      <c r="A116" s="141" t="e">
        <f>#REF!</f>
        <v>#REF!</v>
      </c>
      <c r="B116" s="142" t="e">
        <f>#REF!</f>
        <v>#REF!</v>
      </c>
      <c r="C116" s="142" t="e">
        <f>#REF!</f>
        <v>#REF!</v>
      </c>
      <c r="D116" s="142" t="e">
        <f>#REF!</f>
        <v>#REF!</v>
      </c>
      <c r="E116" s="141" t="e">
        <f>#REF!</f>
        <v>#REF!</v>
      </c>
      <c r="F116" s="141" t="e">
        <f>#REF!</f>
        <v>#REF!</v>
      </c>
      <c r="G116" s="145"/>
      <c r="H116" s="145"/>
      <c r="I116" s="145"/>
      <c r="J116" s="143"/>
      <c r="K116" s="144"/>
      <c r="L116" s="143"/>
    </row>
    <row r="117" spans="1:12" s="146" customFormat="1" ht="20.399999999999999" x14ac:dyDescent="0.3">
      <c r="A117" s="141" t="e">
        <f>#REF!</f>
        <v>#REF!</v>
      </c>
      <c r="B117" s="142" t="e">
        <f>#REF!</f>
        <v>#REF!</v>
      </c>
      <c r="C117" s="142" t="e">
        <f>#REF!</f>
        <v>#REF!</v>
      </c>
      <c r="D117" s="142" t="e">
        <f>#REF!</f>
        <v>#REF!</v>
      </c>
      <c r="E117" s="141" t="e">
        <f>#REF!</f>
        <v>#REF!</v>
      </c>
      <c r="F117" s="141" t="e">
        <f>#REF!</f>
        <v>#REF!</v>
      </c>
      <c r="G117" s="145"/>
      <c r="H117" s="145"/>
      <c r="I117" s="145"/>
      <c r="J117" s="143"/>
      <c r="K117" s="144"/>
      <c r="L117" s="143"/>
    </row>
    <row r="118" spans="1:12" s="146" customFormat="1" ht="20.399999999999999" x14ac:dyDescent="0.3">
      <c r="A118" s="141" t="e">
        <f>#REF!</f>
        <v>#REF!</v>
      </c>
      <c r="B118" s="142" t="e">
        <f>#REF!</f>
        <v>#REF!</v>
      </c>
      <c r="C118" s="142" t="e">
        <f>#REF!</f>
        <v>#REF!</v>
      </c>
      <c r="D118" s="142" t="e">
        <f>#REF!</f>
        <v>#REF!</v>
      </c>
      <c r="E118" s="141" t="e">
        <f>#REF!</f>
        <v>#REF!</v>
      </c>
      <c r="F118" s="141" t="e">
        <f>#REF!</f>
        <v>#REF!</v>
      </c>
      <c r="G118" s="145"/>
      <c r="H118" s="145"/>
      <c r="I118" s="145"/>
      <c r="J118" s="143"/>
      <c r="K118" s="144"/>
      <c r="L118" s="143"/>
    </row>
    <row r="119" spans="1:12" s="146" customFormat="1" ht="20.399999999999999" x14ac:dyDescent="0.3">
      <c r="A119" s="141" t="e">
        <f>#REF!</f>
        <v>#REF!</v>
      </c>
      <c r="B119" s="142" t="e">
        <f>#REF!</f>
        <v>#REF!</v>
      </c>
      <c r="C119" s="142" t="e">
        <f>#REF!</f>
        <v>#REF!</v>
      </c>
      <c r="D119" s="142" t="e">
        <f>#REF!</f>
        <v>#REF!</v>
      </c>
      <c r="E119" s="141" t="e">
        <f>#REF!</f>
        <v>#REF!</v>
      </c>
      <c r="F119" s="141" t="e">
        <f>#REF!</f>
        <v>#REF!</v>
      </c>
      <c r="G119" s="145"/>
      <c r="H119" s="145"/>
      <c r="I119" s="145"/>
      <c r="J119" s="143"/>
      <c r="K119" s="144"/>
      <c r="L119" s="143"/>
    </row>
    <row r="120" spans="1:12" s="146" customFormat="1" ht="20.399999999999999" x14ac:dyDescent="0.3">
      <c r="A120" s="141" t="e">
        <f>#REF!</f>
        <v>#REF!</v>
      </c>
      <c r="B120" s="142" t="e">
        <f>#REF!</f>
        <v>#REF!</v>
      </c>
      <c r="C120" s="142" t="e">
        <f>#REF!</f>
        <v>#REF!</v>
      </c>
      <c r="D120" s="142" t="e">
        <f>#REF!</f>
        <v>#REF!</v>
      </c>
      <c r="E120" s="141" t="e">
        <f>#REF!</f>
        <v>#REF!</v>
      </c>
      <c r="F120" s="141" t="e">
        <f>#REF!</f>
        <v>#REF!</v>
      </c>
      <c r="G120" s="145"/>
      <c r="H120" s="145"/>
      <c r="I120" s="145"/>
      <c r="J120" s="143"/>
      <c r="K120" s="144"/>
      <c r="L120" s="143"/>
    </row>
    <row r="121" spans="1:12" s="146" customFormat="1" ht="20.399999999999999" x14ac:dyDescent="0.3">
      <c r="A121" s="141" t="e">
        <f>#REF!</f>
        <v>#REF!</v>
      </c>
      <c r="B121" s="142" t="e">
        <f>#REF!</f>
        <v>#REF!</v>
      </c>
      <c r="C121" s="142" t="e">
        <f>#REF!</f>
        <v>#REF!</v>
      </c>
      <c r="D121" s="142" t="e">
        <f>#REF!</f>
        <v>#REF!</v>
      </c>
      <c r="E121" s="141" t="e">
        <f>#REF!</f>
        <v>#REF!</v>
      </c>
      <c r="F121" s="141" t="e">
        <f>#REF!</f>
        <v>#REF!</v>
      </c>
      <c r="G121" s="145"/>
      <c r="H121" s="145"/>
      <c r="I121" s="145"/>
      <c r="J121" s="143"/>
      <c r="K121" s="144"/>
      <c r="L121" s="143"/>
    </row>
    <row r="122" spans="1:12" s="146" customFormat="1" ht="20.399999999999999" x14ac:dyDescent="0.3">
      <c r="A122" s="141" t="e">
        <f>#REF!</f>
        <v>#REF!</v>
      </c>
      <c r="B122" s="142" t="e">
        <f>#REF!</f>
        <v>#REF!</v>
      </c>
      <c r="C122" s="142" t="e">
        <f>#REF!</f>
        <v>#REF!</v>
      </c>
      <c r="D122" s="142" t="e">
        <f>#REF!</f>
        <v>#REF!</v>
      </c>
      <c r="E122" s="141" t="e">
        <f>#REF!</f>
        <v>#REF!</v>
      </c>
      <c r="F122" s="141" t="e">
        <f>#REF!</f>
        <v>#REF!</v>
      </c>
      <c r="G122" s="145"/>
      <c r="H122" s="145"/>
      <c r="I122" s="145"/>
      <c r="J122" s="143"/>
      <c r="K122" s="144"/>
      <c r="L122" s="143"/>
    </row>
    <row r="123" spans="1:12" s="146" customFormat="1" ht="20.399999999999999" x14ac:dyDescent="0.3">
      <c r="A123" s="141" t="e">
        <f>#REF!</f>
        <v>#REF!</v>
      </c>
      <c r="B123" s="142" t="e">
        <f>#REF!</f>
        <v>#REF!</v>
      </c>
      <c r="C123" s="142" t="e">
        <f>#REF!</f>
        <v>#REF!</v>
      </c>
      <c r="D123" s="142" t="e">
        <f>#REF!</f>
        <v>#REF!</v>
      </c>
      <c r="E123" s="141" t="e">
        <f>#REF!</f>
        <v>#REF!</v>
      </c>
      <c r="F123" s="141" t="e">
        <f>#REF!</f>
        <v>#REF!</v>
      </c>
      <c r="G123" s="145"/>
      <c r="H123" s="145"/>
      <c r="I123" s="145"/>
      <c r="J123" s="143"/>
      <c r="K123" s="144"/>
      <c r="L123" s="143"/>
    </row>
    <row r="124" spans="1:12" s="146" customFormat="1" ht="20.399999999999999" x14ac:dyDescent="0.3">
      <c r="A124" s="141" t="e">
        <f>#REF!</f>
        <v>#REF!</v>
      </c>
      <c r="B124" s="142" t="e">
        <f>#REF!</f>
        <v>#REF!</v>
      </c>
      <c r="C124" s="142" t="e">
        <f>#REF!</f>
        <v>#REF!</v>
      </c>
      <c r="D124" s="142" t="e">
        <f>#REF!</f>
        <v>#REF!</v>
      </c>
      <c r="E124" s="141" t="e">
        <f>#REF!</f>
        <v>#REF!</v>
      </c>
      <c r="F124" s="141" t="e">
        <f>#REF!</f>
        <v>#REF!</v>
      </c>
      <c r="G124" s="145"/>
      <c r="H124" s="145"/>
      <c r="I124" s="145"/>
      <c r="J124" s="143"/>
      <c r="K124" s="144"/>
      <c r="L124" s="143"/>
    </row>
    <row r="125" spans="1:12" s="146" customFormat="1" ht="20.399999999999999" x14ac:dyDescent="0.3">
      <c r="A125" s="141" t="e">
        <f>#REF!</f>
        <v>#REF!</v>
      </c>
      <c r="B125" s="142" t="e">
        <f>#REF!</f>
        <v>#REF!</v>
      </c>
      <c r="C125" s="142" t="e">
        <f>#REF!</f>
        <v>#REF!</v>
      </c>
      <c r="D125" s="142" t="e">
        <f>#REF!</f>
        <v>#REF!</v>
      </c>
      <c r="E125" s="141" t="e">
        <f>#REF!</f>
        <v>#REF!</v>
      </c>
      <c r="F125" s="141" t="e">
        <f>#REF!</f>
        <v>#REF!</v>
      </c>
      <c r="G125" s="145"/>
      <c r="H125" s="145"/>
      <c r="I125" s="145"/>
      <c r="J125" s="143"/>
      <c r="K125" s="144"/>
      <c r="L125" s="143"/>
    </row>
    <row r="126" spans="1:12" s="146" customFormat="1" ht="20.399999999999999" x14ac:dyDescent="0.3">
      <c r="A126" s="141" t="e">
        <f>#REF!</f>
        <v>#REF!</v>
      </c>
      <c r="B126" s="142" t="e">
        <f>#REF!</f>
        <v>#REF!</v>
      </c>
      <c r="C126" s="142" t="e">
        <f>#REF!</f>
        <v>#REF!</v>
      </c>
      <c r="D126" s="142" t="e">
        <f>#REF!</f>
        <v>#REF!</v>
      </c>
      <c r="E126" s="141" t="e">
        <f>#REF!</f>
        <v>#REF!</v>
      </c>
      <c r="F126" s="141" t="e">
        <f>#REF!</f>
        <v>#REF!</v>
      </c>
      <c r="G126" s="145"/>
      <c r="H126" s="145"/>
      <c r="I126" s="145"/>
      <c r="J126" s="143"/>
      <c r="K126" s="144"/>
      <c r="L126" s="143"/>
    </row>
    <row r="127" spans="1:12" s="146" customFormat="1" ht="20.399999999999999" x14ac:dyDescent="0.3">
      <c r="A127" s="141" t="e">
        <f>#REF!</f>
        <v>#REF!</v>
      </c>
      <c r="B127" s="142" t="e">
        <f>#REF!</f>
        <v>#REF!</v>
      </c>
      <c r="C127" s="142" t="e">
        <f>#REF!</f>
        <v>#REF!</v>
      </c>
      <c r="D127" s="142" t="e">
        <f>#REF!</f>
        <v>#REF!</v>
      </c>
      <c r="E127" s="141" t="e">
        <f>#REF!</f>
        <v>#REF!</v>
      </c>
      <c r="F127" s="141" t="e">
        <f>#REF!</f>
        <v>#REF!</v>
      </c>
      <c r="G127" s="145"/>
      <c r="H127" s="145"/>
      <c r="I127" s="145"/>
      <c r="J127" s="143"/>
      <c r="K127" s="144"/>
      <c r="L127" s="143"/>
    </row>
    <row r="128" spans="1:12" s="146" customFormat="1" ht="20.399999999999999" x14ac:dyDescent="0.3">
      <c r="A128" s="141" t="e">
        <f>#REF!</f>
        <v>#REF!</v>
      </c>
      <c r="B128" s="142" t="e">
        <f>#REF!</f>
        <v>#REF!</v>
      </c>
      <c r="C128" s="142" t="e">
        <f>#REF!</f>
        <v>#REF!</v>
      </c>
      <c r="D128" s="142" t="e">
        <f>#REF!</f>
        <v>#REF!</v>
      </c>
      <c r="E128" s="141" t="e">
        <f>#REF!</f>
        <v>#REF!</v>
      </c>
      <c r="F128" s="141" t="e">
        <f>#REF!</f>
        <v>#REF!</v>
      </c>
      <c r="G128" s="145"/>
      <c r="H128" s="145"/>
      <c r="I128" s="145"/>
      <c r="J128" s="143"/>
      <c r="K128" s="144"/>
      <c r="L128" s="143"/>
    </row>
    <row r="129" spans="1:12" s="146" customFormat="1" ht="20.399999999999999" x14ac:dyDescent="0.3">
      <c r="A129" s="141" t="e">
        <f>#REF!</f>
        <v>#REF!</v>
      </c>
      <c r="B129" s="142" t="e">
        <f>#REF!</f>
        <v>#REF!</v>
      </c>
      <c r="C129" s="142" t="e">
        <f>#REF!</f>
        <v>#REF!</v>
      </c>
      <c r="D129" s="142" t="e">
        <f>#REF!</f>
        <v>#REF!</v>
      </c>
      <c r="E129" s="141" t="e">
        <f>#REF!</f>
        <v>#REF!</v>
      </c>
      <c r="F129" s="141" t="e">
        <f>#REF!</f>
        <v>#REF!</v>
      </c>
      <c r="G129" s="145"/>
      <c r="H129" s="145"/>
      <c r="I129" s="145"/>
      <c r="J129" s="143"/>
      <c r="K129" s="144"/>
      <c r="L129" s="143"/>
    </row>
    <row r="130" spans="1:12" s="146" customFormat="1" ht="20.399999999999999" x14ac:dyDescent="0.3">
      <c r="A130" s="141" t="e">
        <f>#REF!</f>
        <v>#REF!</v>
      </c>
      <c r="B130" s="142" t="e">
        <f>#REF!</f>
        <v>#REF!</v>
      </c>
      <c r="C130" s="142" t="e">
        <f>#REF!</f>
        <v>#REF!</v>
      </c>
      <c r="D130" s="142" t="e">
        <f>#REF!</f>
        <v>#REF!</v>
      </c>
      <c r="E130" s="141" t="e">
        <f>#REF!</f>
        <v>#REF!</v>
      </c>
      <c r="F130" s="141" t="e">
        <f>#REF!</f>
        <v>#REF!</v>
      </c>
      <c r="G130" s="145"/>
      <c r="H130" s="145"/>
      <c r="I130" s="145"/>
      <c r="J130" s="143"/>
      <c r="K130" s="144"/>
      <c r="L130" s="143"/>
    </row>
    <row r="131" spans="1:12" s="146" customFormat="1" ht="20.399999999999999" x14ac:dyDescent="0.3">
      <c r="A131" s="141" t="e">
        <f>#REF!</f>
        <v>#REF!</v>
      </c>
      <c r="B131" s="142" t="e">
        <f>#REF!</f>
        <v>#REF!</v>
      </c>
      <c r="C131" s="142" t="e">
        <f>#REF!</f>
        <v>#REF!</v>
      </c>
      <c r="D131" s="142" t="e">
        <f>#REF!</f>
        <v>#REF!</v>
      </c>
      <c r="E131" s="141" t="e">
        <f>#REF!</f>
        <v>#REF!</v>
      </c>
      <c r="F131" s="141" t="e">
        <f>#REF!</f>
        <v>#REF!</v>
      </c>
      <c r="G131" s="145"/>
      <c r="H131" s="145"/>
      <c r="I131" s="145"/>
      <c r="J131" s="143"/>
      <c r="K131" s="144"/>
      <c r="L131" s="143"/>
    </row>
    <row r="132" spans="1:12" s="146" customFormat="1" ht="20.399999999999999" x14ac:dyDescent="0.3">
      <c r="A132" s="147"/>
      <c r="B132" s="148"/>
      <c r="C132" s="148"/>
      <c r="D132" s="148"/>
      <c r="E132" s="147"/>
      <c r="F132" s="147"/>
      <c r="G132" s="147"/>
      <c r="H132" s="147"/>
      <c r="I132" s="147"/>
      <c r="J132" s="131"/>
      <c r="K132" s="131"/>
      <c r="L132" s="131"/>
    </row>
    <row r="133" spans="1:12" s="146" customFormat="1" ht="20.399999999999999" x14ac:dyDescent="0.3">
      <c r="A133" s="147"/>
      <c r="B133" s="148"/>
      <c r="C133" s="148"/>
      <c r="D133" s="148"/>
      <c r="E133" s="147"/>
      <c r="F133" s="147"/>
      <c r="G133" s="147"/>
      <c r="H133" s="147"/>
      <c r="I133" s="147"/>
      <c r="J133" s="131"/>
      <c r="K133" s="131"/>
      <c r="L133" s="131"/>
    </row>
    <row r="134" spans="1:12" s="146" customFormat="1" ht="20.399999999999999" x14ac:dyDescent="0.3">
      <c r="A134" s="147"/>
      <c r="B134" s="148"/>
      <c r="C134" s="148"/>
      <c r="D134" s="148"/>
      <c r="E134" s="147"/>
      <c r="F134" s="147"/>
      <c r="G134" s="147"/>
      <c r="H134" s="147"/>
      <c r="I134" s="147"/>
      <c r="J134" s="131"/>
      <c r="K134" s="131"/>
      <c r="L134" s="131"/>
    </row>
    <row r="135" spans="1:12" s="146" customFormat="1" ht="20.399999999999999" x14ac:dyDescent="0.3">
      <c r="A135" s="147"/>
      <c r="B135" s="148"/>
      <c r="C135" s="148"/>
      <c r="D135" s="148"/>
      <c r="E135" s="147"/>
      <c r="F135" s="147"/>
      <c r="G135" s="147"/>
      <c r="H135" s="147"/>
      <c r="I135" s="147"/>
      <c r="J135" s="131"/>
      <c r="K135" s="131"/>
      <c r="L135" s="131"/>
    </row>
    <row r="136" spans="1:12" s="146" customFormat="1" ht="20.399999999999999" x14ac:dyDescent="0.3">
      <c r="A136" s="147"/>
      <c r="B136" s="148"/>
      <c r="C136" s="148"/>
      <c r="D136" s="148"/>
      <c r="E136" s="147"/>
      <c r="F136" s="147"/>
      <c r="G136" s="147"/>
      <c r="H136" s="147"/>
      <c r="I136" s="147"/>
      <c r="J136" s="131"/>
      <c r="K136" s="131"/>
      <c r="L136" s="131"/>
    </row>
    <row r="137" spans="1:12" s="146" customFormat="1" ht="20.399999999999999" x14ac:dyDescent="0.3">
      <c r="A137" s="147"/>
      <c r="B137" s="148"/>
      <c r="C137" s="148"/>
      <c r="D137" s="148"/>
      <c r="E137" s="147"/>
      <c r="F137" s="147"/>
      <c r="G137" s="147"/>
      <c r="H137" s="147"/>
      <c r="I137" s="147"/>
      <c r="J137" s="131"/>
      <c r="K137" s="131"/>
      <c r="L137" s="131"/>
    </row>
    <row r="138" spans="1:12" s="146" customFormat="1" ht="20.399999999999999" x14ac:dyDescent="0.3">
      <c r="A138" s="147"/>
      <c r="B138" s="148"/>
      <c r="C138" s="148"/>
      <c r="D138" s="148"/>
      <c r="E138" s="147"/>
      <c r="F138" s="147"/>
      <c r="G138" s="147"/>
      <c r="H138" s="147"/>
      <c r="I138" s="147"/>
      <c r="J138" s="131"/>
      <c r="K138" s="131"/>
      <c r="L138" s="131"/>
    </row>
    <row r="139" spans="1:12" s="146" customFormat="1" ht="20.399999999999999" x14ac:dyDescent="0.3">
      <c r="A139" s="147"/>
      <c r="B139" s="148"/>
      <c r="C139" s="148"/>
      <c r="D139" s="148"/>
      <c r="E139" s="147"/>
      <c r="F139" s="147"/>
      <c r="G139" s="147"/>
      <c r="H139" s="147"/>
      <c r="I139" s="147"/>
      <c r="J139" s="131"/>
      <c r="K139" s="131"/>
      <c r="L139" s="131"/>
    </row>
    <row r="140" spans="1:12" s="146" customFormat="1" ht="20.399999999999999" x14ac:dyDescent="0.3">
      <c r="A140" s="147"/>
      <c r="B140" s="148"/>
      <c r="C140" s="148"/>
      <c r="D140" s="148"/>
      <c r="E140" s="147"/>
      <c r="F140" s="147"/>
      <c r="G140" s="147"/>
      <c r="H140" s="147"/>
      <c r="I140" s="147"/>
      <c r="J140" s="131"/>
      <c r="K140" s="131"/>
      <c r="L140" s="131"/>
    </row>
    <row r="141" spans="1:12" s="146" customFormat="1" ht="20.399999999999999" x14ac:dyDescent="0.3">
      <c r="A141" s="147"/>
      <c r="B141" s="148"/>
      <c r="C141" s="148"/>
      <c r="D141" s="148"/>
      <c r="E141" s="147"/>
      <c r="F141" s="147"/>
      <c r="G141" s="147"/>
      <c r="H141" s="147"/>
      <c r="I141" s="147"/>
      <c r="J141" s="131"/>
      <c r="K141" s="131"/>
      <c r="L141" s="131"/>
    </row>
    <row r="142" spans="1:12" s="146" customFormat="1" ht="20.399999999999999" x14ac:dyDescent="0.3">
      <c r="A142" s="147"/>
      <c r="B142" s="148"/>
      <c r="C142" s="148"/>
      <c r="D142" s="148"/>
      <c r="E142" s="147"/>
      <c r="F142" s="147"/>
      <c r="G142" s="147"/>
      <c r="H142" s="147"/>
      <c r="I142" s="147"/>
      <c r="J142" s="131"/>
      <c r="K142" s="131"/>
      <c r="L142" s="131"/>
    </row>
    <row r="143" spans="1:12" s="146" customFormat="1" ht="20.399999999999999" x14ac:dyDescent="0.3">
      <c r="A143" s="147"/>
      <c r="B143" s="148"/>
      <c r="C143" s="148"/>
      <c r="D143" s="148"/>
      <c r="E143" s="147"/>
      <c r="F143" s="147"/>
      <c r="G143" s="147"/>
      <c r="H143" s="147"/>
      <c r="I143" s="147"/>
      <c r="J143" s="131"/>
      <c r="K143" s="131"/>
      <c r="L143" s="131"/>
    </row>
    <row r="144" spans="1:12" s="146" customFormat="1" ht="20.399999999999999" x14ac:dyDescent="0.3">
      <c r="A144" s="147"/>
      <c r="B144" s="148"/>
      <c r="C144" s="148"/>
      <c r="D144" s="148"/>
      <c r="E144" s="147"/>
      <c r="F144" s="147"/>
      <c r="G144" s="147"/>
      <c r="H144" s="147"/>
      <c r="I144" s="147"/>
      <c r="J144" s="131"/>
      <c r="K144" s="131"/>
      <c r="L144" s="131"/>
    </row>
    <row r="145" spans="1:12" s="146" customFormat="1" ht="20.399999999999999" x14ac:dyDescent="0.3">
      <c r="A145" s="147"/>
      <c r="B145" s="148"/>
      <c r="C145" s="148"/>
      <c r="D145" s="148"/>
      <c r="E145" s="147"/>
      <c r="F145" s="147"/>
      <c r="G145" s="147"/>
      <c r="H145" s="147"/>
      <c r="I145" s="147"/>
      <c r="J145" s="131"/>
      <c r="K145" s="131"/>
      <c r="L145" s="131"/>
    </row>
    <row r="146" spans="1:12" s="146" customFormat="1" ht="20.399999999999999" x14ac:dyDescent="0.3">
      <c r="A146" s="147"/>
      <c r="B146" s="148"/>
      <c r="C146" s="148"/>
      <c r="D146" s="148"/>
      <c r="E146" s="147"/>
      <c r="F146" s="147"/>
      <c r="G146" s="147"/>
      <c r="H146" s="147"/>
      <c r="I146" s="147"/>
      <c r="J146" s="131"/>
      <c r="K146" s="131"/>
      <c r="L146" s="131"/>
    </row>
    <row r="147" spans="1:12" s="146" customFormat="1" ht="20.399999999999999" x14ac:dyDescent="0.3">
      <c r="A147" s="147"/>
      <c r="B147" s="148"/>
      <c r="C147" s="148"/>
      <c r="D147" s="148"/>
      <c r="E147" s="147"/>
      <c r="F147" s="147"/>
      <c r="G147" s="147"/>
      <c r="H147" s="147"/>
      <c r="I147" s="147"/>
      <c r="J147" s="131"/>
      <c r="K147" s="131"/>
      <c r="L147" s="131"/>
    </row>
    <row r="148" spans="1:12" s="146" customFormat="1" ht="20.399999999999999" x14ac:dyDescent="0.3">
      <c r="A148" s="147"/>
      <c r="B148" s="148"/>
      <c r="C148" s="148"/>
      <c r="D148" s="148"/>
      <c r="E148" s="147"/>
      <c r="F148" s="147"/>
      <c r="G148" s="147"/>
      <c r="H148" s="147"/>
      <c r="I148" s="147"/>
      <c r="J148" s="131"/>
      <c r="K148" s="131"/>
      <c r="L148" s="131"/>
    </row>
    <row r="149" spans="1:12" s="146" customFormat="1" ht="20.399999999999999" x14ac:dyDescent="0.3">
      <c r="A149" s="147"/>
      <c r="B149" s="148"/>
      <c r="C149" s="148"/>
      <c r="D149" s="148"/>
      <c r="E149" s="147"/>
      <c r="F149" s="147"/>
      <c r="G149" s="147"/>
      <c r="H149" s="147"/>
      <c r="I149" s="147"/>
      <c r="J149" s="131"/>
      <c r="K149" s="131"/>
      <c r="L149" s="131"/>
    </row>
    <row r="150" spans="1:12" s="146" customFormat="1" ht="20.399999999999999" x14ac:dyDescent="0.3">
      <c r="A150" s="147"/>
      <c r="B150" s="148"/>
      <c r="C150" s="148"/>
      <c r="D150" s="148"/>
      <c r="E150" s="147"/>
      <c r="F150" s="147"/>
      <c r="G150" s="147"/>
      <c r="H150" s="147"/>
      <c r="I150" s="147"/>
      <c r="J150" s="131"/>
      <c r="K150" s="131"/>
      <c r="L150" s="131"/>
    </row>
    <row r="151" spans="1:12" s="146" customFormat="1" ht="20.399999999999999" x14ac:dyDescent="0.3">
      <c r="A151" s="147"/>
      <c r="B151" s="148"/>
      <c r="C151" s="148"/>
      <c r="D151" s="148"/>
      <c r="E151" s="147"/>
      <c r="F151" s="147"/>
      <c r="G151" s="147"/>
      <c r="H151" s="147"/>
      <c r="I151" s="147"/>
      <c r="J151" s="131"/>
      <c r="K151" s="131"/>
      <c r="L151" s="131"/>
    </row>
    <row r="152" spans="1:12" s="146" customFormat="1" ht="20.399999999999999" x14ac:dyDescent="0.3">
      <c r="A152" s="147"/>
      <c r="B152" s="148"/>
      <c r="C152" s="148"/>
      <c r="D152" s="148"/>
      <c r="E152" s="147"/>
      <c r="F152" s="147"/>
      <c r="G152" s="147"/>
      <c r="H152" s="147"/>
      <c r="I152" s="147"/>
      <c r="J152" s="131"/>
      <c r="K152" s="131"/>
      <c r="L152" s="131"/>
    </row>
    <row r="153" spans="1:12" s="146" customFormat="1" ht="20.399999999999999" x14ac:dyDescent="0.3">
      <c r="A153" s="147"/>
      <c r="B153" s="148"/>
      <c r="C153" s="148"/>
      <c r="D153" s="148"/>
      <c r="E153" s="147"/>
      <c r="F153" s="147"/>
      <c r="G153" s="147"/>
      <c r="H153" s="147"/>
      <c r="I153" s="147"/>
      <c r="J153" s="131"/>
      <c r="K153" s="131"/>
      <c r="L153" s="131"/>
    </row>
    <row r="154" spans="1:12" s="146" customFormat="1" ht="20.399999999999999" x14ac:dyDescent="0.3">
      <c r="A154" s="147"/>
      <c r="B154" s="148"/>
      <c r="C154" s="148"/>
      <c r="D154" s="148"/>
      <c r="E154" s="147"/>
      <c r="F154" s="147"/>
      <c r="G154" s="147"/>
      <c r="H154" s="147"/>
      <c r="I154" s="147"/>
      <c r="J154" s="131"/>
      <c r="K154" s="131"/>
      <c r="L154" s="131"/>
    </row>
    <row r="155" spans="1:12" s="146" customFormat="1" ht="20.399999999999999" x14ac:dyDescent="0.3">
      <c r="A155" s="147"/>
      <c r="B155" s="148"/>
      <c r="C155" s="148"/>
      <c r="D155" s="148"/>
      <c r="E155" s="147"/>
      <c r="F155" s="147"/>
      <c r="G155" s="147"/>
      <c r="H155" s="147"/>
      <c r="I155" s="147"/>
      <c r="J155" s="131"/>
      <c r="K155" s="131"/>
      <c r="L155" s="131"/>
    </row>
    <row r="156" spans="1:12" s="146" customFormat="1" ht="20.399999999999999" x14ac:dyDescent="0.3">
      <c r="A156" s="147"/>
      <c r="B156" s="148"/>
      <c r="C156" s="148"/>
      <c r="D156" s="148"/>
      <c r="E156" s="147"/>
      <c r="F156" s="147"/>
      <c r="G156" s="147"/>
      <c r="H156" s="147"/>
      <c r="I156" s="147"/>
      <c r="J156" s="131"/>
      <c r="K156" s="131"/>
      <c r="L156" s="131"/>
    </row>
    <row r="157" spans="1:12" s="146" customFormat="1" ht="20.399999999999999" x14ac:dyDescent="0.3">
      <c r="A157" s="147"/>
      <c r="B157" s="148"/>
      <c r="C157" s="148"/>
      <c r="D157" s="148"/>
      <c r="E157" s="147"/>
      <c r="F157" s="147"/>
      <c r="G157" s="147"/>
      <c r="H157" s="147"/>
      <c r="I157" s="147"/>
      <c r="J157" s="131"/>
      <c r="K157" s="131"/>
      <c r="L157" s="131"/>
    </row>
    <row r="158" spans="1:12" s="146" customFormat="1" ht="20.399999999999999" x14ac:dyDescent="0.3">
      <c r="A158" s="147"/>
      <c r="B158" s="148"/>
      <c r="C158" s="148"/>
      <c r="D158" s="148"/>
      <c r="E158" s="147"/>
      <c r="F158" s="147"/>
      <c r="G158" s="147"/>
      <c r="H158" s="147"/>
      <c r="I158" s="147"/>
      <c r="J158" s="131"/>
      <c r="K158" s="131"/>
      <c r="L158" s="131"/>
    </row>
    <row r="159" spans="1:12" s="146" customFormat="1" ht="20.399999999999999" x14ac:dyDescent="0.3">
      <c r="A159" s="147"/>
      <c r="B159" s="148"/>
      <c r="C159" s="148"/>
      <c r="D159" s="148"/>
      <c r="E159" s="147"/>
      <c r="F159" s="147"/>
      <c r="G159" s="147"/>
      <c r="H159" s="147"/>
      <c r="I159" s="147"/>
      <c r="J159" s="131"/>
      <c r="K159" s="131"/>
      <c r="L159" s="131"/>
    </row>
    <row r="160" spans="1:12" s="146" customFormat="1" ht="20.399999999999999" x14ac:dyDescent="0.3">
      <c r="A160" s="147"/>
      <c r="B160" s="148"/>
      <c r="C160" s="148"/>
      <c r="D160" s="148"/>
      <c r="E160" s="147"/>
      <c r="F160" s="147"/>
      <c r="G160" s="147"/>
      <c r="H160" s="147"/>
      <c r="I160" s="147"/>
      <c r="J160" s="131"/>
      <c r="K160" s="131"/>
      <c r="L160" s="131"/>
    </row>
    <row r="161" spans="1:12" s="146" customFormat="1" ht="20.399999999999999" x14ac:dyDescent="0.3">
      <c r="A161" s="147"/>
      <c r="B161" s="148"/>
      <c r="C161" s="148"/>
      <c r="D161" s="148"/>
      <c r="E161" s="147"/>
      <c r="F161" s="147"/>
      <c r="G161" s="147"/>
      <c r="H161" s="147"/>
      <c r="I161" s="147"/>
      <c r="J161" s="131"/>
      <c r="K161" s="131"/>
      <c r="L161" s="131"/>
    </row>
    <row r="162" spans="1:12" s="146" customFormat="1" ht="20.399999999999999" x14ac:dyDescent="0.3">
      <c r="A162" s="147"/>
      <c r="B162" s="148"/>
      <c r="C162" s="148"/>
      <c r="D162" s="148"/>
      <c r="E162" s="147"/>
      <c r="F162" s="147"/>
      <c r="G162" s="147"/>
      <c r="H162" s="147"/>
      <c r="I162" s="147"/>
      <c r="J162" s="131"/>
      <c r="K162" s="131"/>
      <c r="L162" s="131"/>
    </row>
    <row r="163" spans="1:12" s="146" customFormat="1" ht="20.399999999999999" x14ac:dyDescent="0.3">
      <c r="A163" s="147"/>
      <c r="B163" s="148"/>
      <c r="C163" s="148"/>
      <c r="D163" s="148"/>
      <c r="E163" s="147"/>
      <c r="F163" s="147"/>
      <c r="G163" s="147"/>
      <c r="H163" s="147"/>
      <c r="I163" s="147"/>
      <c r="J163" s="131"/>
      <c r="K163" s="131"/>
      <c r="L163" s="131"/>
    </row>
    <row r="164" spans="1:12" s="146" customFormat="1" ht="20.399999999999999" x14ac:dyDescent="0.3">
      <c r="A164" s="147"/>
      <c r="B164" s="148"/>
      <c r="C164" s="148"/>
      <c r="D164" s="148"/>
      <c r="E164" s="147"/>
      <c r="F164" s="147"/>
      <c r="G164" s="147"/>
      <c r="H164" s="147"/>
      <c r="I164" s="147"/>
      <c r="J164" s="131"/>
      <c r="K164" s="131"/>
      <c r="L164" s="131"/>
    </row>
    <row r="165" spans="1:12" s="146" customFormat="1" ht="20.399999999999999" x14ac:dyDescent="0.3">
      <c r="A165" s="147"/>
      <c r="B165" s="148"/>
      <c r="C165" s="148"/>
      <c r="D165" s="148"/>
      <c r="E165" s="147"/>
      <c r="F165" s="147"/>
      <c r="G165" s="147"/>
      <c r="H165" s="147"/>
      <c r="I165" s="147"/>
      <c r="J165" s="131"/>
      <c r="K165" s="131"/>
      <c r="L165" s="131"/>
    </row>
    <row r="166" spans="1:12" s="146" customFormat="1" ht="20.399999999999999" x14ac:dyDescent="0.3">
      <c r="A166" s="147"/>
      <c r="B166" s="148"/>
      <c r="C166" s="148"/>
      <c r="D166" s="148"/>
      <c r="E166" s="147"/>
      <c r="F166" s="147"/>
      <c r="G166" s="147"/>
      <c r="H166" s="147"/>
      <c r="I166" s="147"/>
      <c r="J166" s="131"/>
      <c r="K166" s="131"/>
      <c r="L166" s="131"/>
    </row>
    <row r="167" spans="1:12" s="146" customFormat="1" ht="20.399999999999999" x14ac:dyDescent="0.3">
      <c r="A167" s="147"/>
      <c r="B167" s="148"/>
      <c r="C167" s="148"/>
      <c r="D167" s="148"/>
      <c r="E167" s="147"/>
      <c r="F167" s="147"/>
      <c r="G167" s="147"/>
      <c r="H167" s="147"/>
      <c r="I167" s="147"/>
      <c r="J167" s="131"/>
      <c r="K167" s="131"/>
      <c r="L167" s="131"/>
    </row>
    <row r="168" spans="1:12" s="146" customFormat="1" ht="20.399999999999999" x14ac:dyDescent="0.3">
      <c r="A168" s="147"/>
      <c r="B168" s="148"/>
      <c r="C168" s="148"/>
      <c r="D168" s="148"/>
      <c r="E168" s="147"/>
      <c r="F168" s="147"/>
      <c r="G168" s="147"/>
      <c r="H168" s="147"/>
      <c r="I168" s="147"/>
      <c r="J168" s="131"/>
      <c r="K168" s="131"/>
      <c r="L168" s="131"/>
    </row>
    <row r="169" spans="1:12" s="146" customFormat="1" ht="20.399999999999999" x14ac:dyDescent="0.3">
      <c r="A169" s="147"/>
      <c r="B169" s="148"/>
      <c r="C169" s="148"/>
      <c r="D169" s="148"/>
      <c r="E169" s="147"/>
      <c r="F169" s="147"/>
      <c r="G169" s="147"/>
      <c r="H169" s="147"/>
      <c r="I169" s="147"/>
      <c r="J169" s="132"/>
      <c r="K169" s="132"/>
      <c r="L169" s="132"/>
    </row>
    <row r="170" spans="1:12" s="146" customFormat="1" ht="20.399999999999999" x14ac:dyDescent="0.3">
      <c r="A170" s="147"/>
      <c r="B170" s="148"/>
      <c r="C170" s="148"/>
      <c r="D170" s="148"/>
      <c r="E170" s="147"/>
      <c r="F170" s="147"/>
      <c r="G170" s="147"/>
      <c r="H170" s="147"/>
      <c r="I170" s="147"/>
      <c r="J170" s="132"/>
      <c r="K170" s="132"/>
      <c r="L170" s="132"/>
    </row>
    <row r="171" spans="1:12" s="146" customFormat="1" ht="20.399999999999999" x14ac:dyDescent="0.3">
      <c r="A171" s="147"/>
      <c r="B171" s="148"/>
      <c r="C171" s="148"/>
      <c r="D171" s="148"/>
      <c r="E171" s="147"/>
      <c r="F171" s="147"/>
      <c r="G171" s="147"/>
      <c r="H171" s="147"/>
      <c r="I171" s="147"/>
      <c r="J171" s="132"/>
      <c r="K171" s="132"/>
      <c r="L171" s="132"/>
    </row>
    <row r="172" spans="1:12" s="146" customFormat="1" ht="20.399999999999999" x14ac:dyDescent="0.3">
      <c r="A172" s="147"/>
      <c r="B172" s="148"/>
      <c r="C172" s="148"/>
      <c r="D172" s="148"/>
      <c r="E172" s="147"/>
      <c r="F172" s="147"/>
      <c r="G172" s="147"/>
      <c r="H172" s="147"/>
      <c r="I172" s="147"/>
      <c r="J172" s="132"/>
      <c r="K172" s="132"/>
      <c r="L172" s="132"/>
    </row>
    <row r="173" spans="1:12" s="146" customFormat="1" ht="20.399999999999999" x14ac:dyDescent="0.3">
      <c r="A173" s="147"/>
      <c r="B173" s="148"/>
      <c r="C173" s="148"/>
      <c r="D173" s="148"/>
      <c r="E173" s="147"/>
      <c r="F173" s="147"/>
      <c r="G173" s="147"/>
      <c r="H173" s="147"/>
      <c r="I173" s="147"/>
      <c r="J173" s="132"/>
      <c r="K173" s="132"/>
      <c r="L173" s="132"/>
    </row>
    <row r="174" spans="1:12" s="146" customFormat="1" ht="20.399999999999999" x14ac:dyDescent="0.3">
      <c r="A174" s="147"/>
      <c r="B174" s="148"/>
      <c r="C174" s="148"/>
      <c r="D174" s="148"/>
      <c r="E174" s="147"/>
      <c r="F174" s="147"/>
      <c r="G174" s="147"/>
      <c r="H174" s="147"/>
      <c r="I174" s="147"/>
      <c r="J174" s="132"/>
      <c r="K174" s="132"/>
      <c r="L174" s="132"/>
    </row>
    <row r="175" spans="1:12" s="146" customFormat="1" ht="20.399999999999999" x14ac:dyDescent="0.3">
      <c r="A175" s="147"/>
      <c r="B175" s="148"/>
      <c r="C175" s="148"/>
      <c r="D175" s="148"/>
      <c r="E175" s="147"/>
      <c r="F175" s="147"/>
      <c r="G175" s="147"/>
      <c r="H175" s="147"/>
      <c r="I175" s="147"/>
      <c r="J175" s="132"/>
      <c r="K175" s="132"/>
      <c r="L175" s="132"/>
    </row>
    <row r="176" spans="1:12" s="146" customFormat="1" ht="20.399999999999999" x14ac:dyDescent="0.3">
      <c r="A176" s="147"/>
      <c r="B176" s="148"/>
      <c r="C176" s="148"/>
      <c r="D176" s="148"/>
      <c r="E176" s="147"/>
      <c r="F176" s="147"/>
      <c r="G176" s="147"/>
      <c r="H176" s="147"/>
      <c r="I176" s="147"/>
      <c r="J176" s="132"/>
      <c r="K176" s="132"/>
      <c r="L176" s="132"/>
    </row>
    <row r="177" spans="1:12" s="146" customFormat="1" ht="20.399999999999999" x14ac:dyDescent="0.3">
      <c r="A177" s="147"/>
      <c r="B177" s="148"/>
      <c r="C177" s="148"/>
      <c r="D177" s="148"/>
      <c r="E177" s="147"/>
      <c r="F177" s="147"/>
      <c r="G177" s="147"/>
      <c r="H177" s="147"/>
      <c r="I177" s="147"/>
      <c r="J177" s="132"/>
      <c r="K177" s="132"/>
      <c r="L177" s="132"/>
    </row>
    <row r="178" spans="1:12" s="146" customFormat="1" ht="20.399999999999999" x14ac:dyDescent="0.3">
      <c r="A178" s="147"/>
      <c r="B178" s="148"/>
      <c r="C178" s="148"/>
      <c r="D178" s="148"/>
      <c r="E178" s="147"/>
      <c r="F178" s="147"/>
      <c r="G178" s="147"/>
      <c r="H178" s="147"/>
      <c r="I178" s="147"/>
      <c r="J178" s="132"/>
      <c r="K178" s="132"/>
      <c r="L178" s="132"/>
    </row>
    <row r="179" spans="1:12" s="146" customFormat="1" ht="20.399999999999999" x14ac:dyDescent="0.3">
      <c r="A179" s="147"/>
      <c r="B179" s="148"/>
      <c r="C179" s="148"/>
      <c r="D179" s="148"/>
      <c r="E179" s="147"/>
      <c r="F179" s="147"/>
      <c r="G179" s="147"/>
      <c r="H179" s="147"/>
      <c r="I179" s="147"/>
      <c r="J179" s="132"/>
      <c r="K179" s="132"/>
      <c r="L179" s="132"/>
    </row>
    <row r="180" spans="1:12" s="146" customFormat="1" ht="20.399999999999999" x14ac:dyDescent="0.3">
      <c r="A180" s="147"/>
      <c r="B180" s="148"/>
      <c r="C180" s="148"/>
      <c r="D180" s="148"/>
      <c r="E180" s="147"/>
      <c r="F180" s="147"/>
      <c r="G180" s="147"/>
      <c r="H180" s="147"/>
      <c r="I180" s="147"/>
      <c r="J180" s="132"/>
      <c r="K180" s="132"/>
      <c r="L180" s="132"/>
    </row>
    <row r="181" spans="1:12" s="146" customFormat="1" ht="20.399999999999999" x14ac:dyDescent="0.3">
      <c r="A181" s="147"/>
      <c r="B181" s="148"/>
      <c r="C181" s="148"/>
      <c r="D181" s="148"/>
      <c r="E181" s="147"/>
      <c r="F181" s="147"/>
      <c r="G181" s="147"/>
      <c r="H181" s="147"/>
      <c r="I181" s="147"/>
      <c r="J181" s="132"/>
      <c r="K181" s="132"/>
      <c r="L181" s="132"/>
    </row>
    <row r="182" spans="1:12" s="146" customFormat="1" ht="20.399999999999999" x14ac:dyDescent="0.3">
      <c r="A182" s="147"/>
      <c r="B182" s="148"/>
      <c r="C182" s="148"/>
      <c r="D182" s="148"/>
      <c r="E182" s="147"/>
      <c r="F182" s="147"/>
      <c r="G182" s="147"/>
      <c r="H182" s="147"/>
      <c r="I182" s="147"/>
      <c r="J182" s="132"/>
      <c r="K182" s="132"/>
      <c r="L182" s="132"/>
    </row>
    <row r="183" spans="1:12" s="146" customFormat="1" ht="20.399999999999999" x14ac:dyDescent="0.3">
      <c r="A183" s="147"/>
      <c r="B183" s="148"/>
      <c r="C183" s="148"/>
      <c r="D183" s="148"/>
      <c r="E183" s="147"/>
      <c r="F183" s="147"/>
      <c r="G183" s="147"/>
      <c r="H183" s="147"/>
      <c r="I183" s="147"/>
      <c r="J183" s="132"/>
      <c r="K183" s="132"/>
      <c r="L183" s="132"/>
    </row>
    <row r="184" spans="1:12" s="146" customFormat="1" ht="20.399999999999999" x14ac:dyDescent="0.3">
      <c r="A184" s="147"/>
      <c r="B184" s="148"/>
      <c r="C184" s="148"/>
      <c r="D184" s="148"/>
      <c r="E184" s="147"/>
      <c r="F184" s="147"/>
      <c r="G184" s="147"/>
      <c r="H184" s="147"/>
      <c r="I184" s="147"/>
      <c r="J184" s="132"/>
      <c r="K184" s="132"/>
      <c r="L184" s="132"/>
    </row>
    <row r="185" spans="1:12" s="146" customFormat="1" ht="20.399999999999999" x14ac:dyDescent="0.3">
      <c r="A185" s="147"/>
      <c r="B185" s="148"/>
      <c r="C185" s="148"/>
      <c r="D185" s="148"/>
      <c r="E185" s="147"/>
      <c r="F185" s="147"/>
      <c r="G185" s="147"/>
      <c r="H185" s="147"/>
      <c r="I185" s="147"/>
      <c r="J185" s="132"/>
      <c r="K185" s="132"/>
      <c r="L185" s="132"/>
    </row>
    <row r="186" spans="1:12" s="146" customFormat="1" ht="20.399999999999999" x14ac:dyDescent="0.3">
      <c r="A186" s="147"/>
      <c r="B186" s="148"/>
      <c r="C186" s="148"/>
      <c r="D186" s="148"/>
      <c r="E186" s="147"/>
      <c r="F186" s="147"/>
      <c r="G186" s="147"/>
      <c r="H186" s="147"/>
      <c r="I186" s="147"/>
      <c r="J186" s="132"/>
      <c r="K186" s="132"/>
      <c r="L186" s="132"/>
    </row>
    <row r="187" spans="1:12" s="103" customFormat="1" x14ac:dyDescent="0.45">
      <c r="A187" s="105"/>
      <c r="B187" s="106"/>
      <c r="C187" s="106"/>
      <c r="D187" s="106"/>
      <c r="E187" s="105"/>
      <c r="F187" s="105"/>
      <c r="G187" s="105"/>
      <c r="H187" s="105"/>
      <c r="I187" s="105"/>
      <c r="J187" s="104"/>
      <c r="K187" s="104"/>
      <c r="L187" s="104"/>
    </row>
    <row r="188" spans="1:12" s="103" customFormat="1" x14ac:dyDescent="0.45">
      <c r="A188" s="105"/>
      <c r="B188" s="106"/>
      <c r="C188" s="106"/>
      <c r="D188" s="106"/>
      <c r="E188" s="105"/>
      <c r="F188" s="105"/>
      <c r="G188" s="105"/>
      <c r="H188" s="105"/>
      <c r="I188" s="105"/>
      <c r="J188" s="104"/>
      <c r="K188" s="104"/>
      <c r="L188" s="104"/>
    </row>
    <row r="189" spans="1:12" s="103" customFormat="1" x14ac:dyDescent="0.45">
      <c r="A189" s="105"/>
      <c r="B189" s="106"/>
      <c r="C189" s="106"/>
      <c r="D189" s="106"/>
      <c r="E189" s="105"/>
      <c r="F189" s="105"/>
      <c r="G189" s="105"/>
      <c r="H189" s="105"/>
      <c r="I189" s="105"/>
      <c r="J189" s="104"/>
      <c r="K189" s="104"/>
      <c r="L189" s="104"/>
    </row>
    <row r="190" spans="1:12" s="103" customFormat="1" x14ac:dyDescent="0.45">
      <c r="A190" s="105"/>
      <c r="B190" s="106"/>
      <c r="C190" s="106"/>
      <c r="D190" s="106"/>
      <c r="E190" s="105"/>
      <c r="F190" s="105"/>
      <c r="G190" s="105"/>
      <c r="H190" s="105"/>
      <c r="I190" s="105"/>
      <c r="J190" s="104"/>
      <c r="K190" s="104"/>
      <c r="L190" s="104"/>
    </row>
    <row r="191" spans="1:12" s="103" customFormat="1" x14ac:dyDescent="0.45">
      <c r="A191" s="105"/>
      <c r="B191" s="106"/>
      <c r="C191" s="106"/>
      <c r="D191" s="106"/>
      <c r="E191" s="105"/>
      <c r="F191" s="105"/>
      <c r="G191" s="105"/>
      <c r="H191" s="105"/>
      <c r="I191" s="105"/>
      <c r="J191" s="104"/>
      <c r="K191" s="104"/>
      <c r="L191" s="104"/>
    </row>
    <row r="192" spans="1:12" s="103" customFormat="1" x14ac:dyDescent="0.45">
      <c r="A192" s="105"/>
      <c r="B192" s="106"/>
      <c r="C192" s="106"/>
      <c r="D192" s="106"/>
      <c r="E192" s="105"/>
      <c r="F192" s="105"/>
      <c r="G192" s="105"/>
      <c r="H192" s="105"/>
      <c r="I192" s="105"/>
      <c r="J192" s="104"/>
      <c r="K192" s="104"/>
      <c r="L192" s="104"/>
    </row>
    <row r="193" spans="1:12" s="103" customFormat="1" x14ac:dyDescent="0.45">
      <c r="A193" s="105"/>
      <c r="B193" s="106"/>
      <c r="C193" s="106"/>
      <c r="D193" s="106"/>
      <c r="E193" s="105"/>
      <c r="F193" s="105"/>
      <c r="G193" s="105"/>
      <c r="H193" s="105"/>
      <c r="I193" s="105"/>
      <c r="J193" s="104"/>
      <c r="K193" s="104"/>
      <c r="L193" s="104"/>
    </row>
    <row r="194" spans="1:12" s="103" customFormat="1" x14ac:dyDescent="0.45">
      <c r="A194" s="105"/>
      <c r="B194" s="106"/>
      <c r="C194" s="106"/>
      <c r="D194" s="106"/>
      <c r="E194" s="105"/>
      <c r="F194" s="105"/>
      <c r="G194" s="105"/>
      <c r="H194" s="105"/>
      <c r="I194" s="105"/>
      <c r="J194" s="104"/>
      <c r="K194" s="104"/>
      <c r="L194" s="104"/>
    </row>
    <row r="195" spans="1:12" s="103" customFormat="1" x14ac:dyDescent="0.45">
      <c r="A195" s="105"/>
      <c r="B195" s="106"/>
      <c r="C195" s="106"/>
      <c r="D195" s="106"/>
      <c r="E195" s="105"/>
      <c r="F195" s="105"/>
      <c r="G195" s="105"/>
      <c r="H195" s="105"/>
      <c r="I195" s="105"/>
      <c r="J195" s="104"/>
      <c r="K195" s="104"/>
      <c r="L195" s="104"/>
    </row>
    <row r="196" spans="1:12" s="103" customFormat="1" x14ac:dyDescent="0.45">
      <c r="A196" s="105"/>
      <c r="B196" s="106"/>
      <c r="C196" s="106"/>
      <c r="D196" s="106"/>
      <c r="E196" s="105"/>
      <c r="F196" s="105"/>
      <c r="G196" s="105"/>
      <c r="H196" s="105"/>
      <c r="I196" s="105"/>
      <c r="J196" s="104"/>
      <c r="K196" s="104"/>
      <c r="L196" s="104"/>
    </row>
    <row r="197" spans="1:12" s="103" customFormat="1" x14ac:dyDescent="0.45">
      <c r="A197" s="105"/>
      <c r="B197" s="106"/>
      <c r="C197" s="106"/>
      <c r="D197" s="106"/>
      <c r="E197" s="105"/>
      <c r="F197" s="105"/>
      <c r="G197" s="105"/>
      <c r="H197" s="105"/>
      <c r="I197" s="105"/>
      <c r="J197" s="104"/>
      <c r="K197" s="104"/>
      <c r="L197" s="104"/>
    </row>
    <row r="198" spans="1:12" s="103" customFormat="1" x14ac:dyDescent="0.45">
      <c r="A198" s="105"/>
      <c r="B198" s="106"/>
      <c r="C198" s="106"/>
      <c r="D198" s="106"/>
      <c r="E198" s="105"/>
      <c r="F198" s="105"/>
      <c r="G198" s="105"/>
      <c r="H198" s="105"/>
      <c r="I198" s="105"/>
      <c r="J198" s="104"/>
      <c r="K198" s="104"/>
      <c r="L198" s="104"/>
    </row>
    <row r="199" spans="1:12" s="103" customFormat="1" x14ac:dyDescent="0.45">
      <c r="A199" s="105"/>
      <c r="B199" s="106"/>
      <c r="C199" s="106"/>
      <c r="D199" s="106"/>
      <c r="E199" s="105"/>
      <c r="F199" s="105"/>
      <c r="G199" s="105"/>
      <c r="H199" s="105"/>
      <c r="I199" s="105"/>
      <c r="J199" s="104"/>
      <c r="K199" s="104"/>
      <c r="L199" s="104"/>
    </row>
    <row r="200" spans="1:12" s="103" customFormat="1" x14ac:dyDescent="0.45">
      <c r="A200" s="105"/>
      <c r="B200" s="106"/>
      <c r="C200" s="106"/>
      <c r="D200" s="106"/>
      <c r="E200" s="105"/>
      <c r="F200" s="105"/>
      <c r="G200" s="105"/>
      <c r="H200" s="105"/>
      <c r="I200" s="105"/>
      <c r="J200" s="104"/>
      <c r="K200" s="104"/>
      <c r="L200" s="104"/>
    </row>
    <row r="201" spans="1:12" s="103" customFormat="1" x14ac:dyDescent="0.45">
      <c r="A201" s="105"/>
      <c r="B201" s="106"/>
      <c r="C201" s="106"/>
      <c r="D201" s="106"/>
      <c r="E201" s="105"/>
      <c r="F201" s="105"/>
      <c r="G201" s="105"/>
      <c r="H201" s="105"/>
      <c r="I201" s="105"/>
      <c r="J201" s="104"/>
      <c r="K201" s="104"/>
      <c r="L201" s="104"/>
    </row>
    <row r="202" spans="1:12" s="103" customFormat="1" x14ac:dyDescent="0.45">
      <c r="A202" s="105"/>
      <c r="B202" s="106"/>
      <c r="C202" s="106"/>
      <c r="D202" s="106"/>
      <c r="E202" s="105"/>
      <c r="F202" s="105"/>
      <c r="G202" s="105"/>
      <c r="H202" s="105"/>
      <c r="I202" s="105"/>
      <c r="J202" s="104"/>
      <c r="K202" s="104"/>
      <c r="L202" s="104"/>
    </row>
    <row r="203" spans="1:12" s="103" customFormat="1" x14ac:dyDescent="0.45">
      <c r="A203" s="105"/>
      <c r="B203" s="106"/>
      <c r="C203" s="106"/>
      <c r="D203" s="106"/>
      <c r="E203" s="105"/>
      <c r="F203" s="105"/>
      <c r="G203" s="105"/>
      <c r="H203" s="105"/>
      <c r="I203" s="105"/>
      <c r="J203" s="104"/>
      <c r="K203" s="104"/>
      <c r="L203" s="104"/>
    </row>
    <row r="204" spans="1:12" s="103" customFormat="1" x14ac:dyDescent="0.45">
      <c r="A204" s="105"/>
      <c r="B204" s="106"/>
      <c r="C204" s="106"/>
      <c r="D204" s="106"/>
      <c r="E204" s="105"/>
      <c r="F204" s="105"/>
      <c r="G204" s="105"/>
      <c r="H204" s="105"/>
      <c r="I204" s="105"/>
      <c r="J204" s="104"/>
      <c r="K204" s="104"/>
      <c r="L204" s="104"/>
    </row>
    <row r="205" spans="1:12" s="103" customFormat="1" x14ac:dyDescent="0.45">
      <c r="A205" s="105"/>
      <c r="B205" s="106"/>
      <c r="C205" s="106"/>
      <c r="D205" s="106"/>
      <c r="E205" s="105"/>
      <c r="F205" s="105"/>
      <c r="G205" s="105"/>
      <c r="H205" s="105"/>
      <c r="I205" s="105"/>
      <c r="J205" s="104"/>
      <c r="K205" s="104"/>
      <c r="L205" s="104"/>
    </row>
    <row r="206" spans="1:12" s="103" customFormat="1" x14ac:dyDescent="0.45">
      <c r="A206" s="105"/>
      <c r="B206" s="106"/>
      <c r="C206" s="106"/>
      <c r="D206" s="106"/>
      <c r="E206" s="105"/>
      <c r="F206" s="105"/>
      <c r="G206" s="105"/>
      <c r="H206" s="105"/>
      <c r="I206" s="105"/>
      <c r="J206" s="104"/>
      <c r="K206" s="104"/>
      <c r="L206" s="104"/>
    </row>
    <row r="207" spans="1:12" s="103" customFormat="1" x14ac:dyDescent="0.45">
      <c r="A207" s="105"/>
      <c r="B207" s="106"/>
      <c r="C207" s="106"/>
      <c r="D207" s="106"/>
      <c r="E207" s="105"/>
      <c r="F207" s="105"/>
      <c r="G207" s="105"/>
      <c r="H207" s="105"/>
      <c r="I207" s="105"/>
      <c r="J207" s="104"/>
      <c r="K207" s="104"/>
      <c r="L207" s="104"/>
    </row>
    <row r="208" spans="1:12" s="103" customFormat="1" x14ac:dyDescent="0.45">
      <c r="A208" s="105"/>
      <c r="B208" s="106"/>
      <c r="C208" s="106"/>
      <c r="D208" s="106"/>
      <c r="E208" s="105"/>
      <c r="F208" s="105"/>
      <c r="G208" s="105"/>
      <c r="H208" s="105"/>
      <c r="I208" s="105"/>
      <c r="J208" s="104"/>
      <c r="K208" s="104"/>
      <c r="L208" s="104"/>
    </row>
    <row r="209" spans="1:12" s="103" customFormat="1" x14ac:dyDescent="0.45">
      <c r="A209" s="105"/>
      <c r="B209" s="106"/>
      <c r="C209" s="106"/>
      <c r="D209" s="106"/>
      <c r="E209" s="105"/>
      <c r="F209" s="105"/>
      <c r="G209" s="105"/>
      <c r="H209" s="105"/>
      <c r="I209" s="105"/>
      <c r="J209" s="104"/>
      <c r="K209" s="104"/>
      <c r="L209" s="104"/>
    </row>
    <row r="210" spans="1:12" s="103" customFormat="1" x14ac:dyDescent="0.45">
      <c r="A210" s="105"/>
      <c r="B210" s="106"/>
      <c r="C210" s="106"/>
      <c r="D210" s="106"/>
      <c r="E210" s="105"/>
      <c r="F210" s="105"/>
      <c r="G210" s="105"/>
      <c r="H210" s="105"/>
      <c r="I210" s="105"/>
      <c r="J210" s="104"/>
      <c r="K210" s="104"/>
      <c r="L210" s="104"/>
    </row>
    <row r="211" spans="1:12" s="103" customFormat="1" x14ac:dyDescent="0.45">
      <c r="A211" s="105"/>
      <c r="B211" s="106"/>
      <c r="C211" s="106"/>
      <c r="D211" s="106"/>
      <c r="E211" s="105"/>
      <c r="F211" s="105"/>
      <c r="G211" s="105"/>
      <c r="H211" s="105"/>
      <c r="I211" s="105"/>
      <c r="J211" s="104"/>
      <c r="K211" s="104"/>
      <c r="L211" s="104"/>
    </row>
    <row r="212" spans="1:12" s="103" customFormat="1" x14ac:dyDescent="0.45">
      <c r="A212" s="105"/>
      <c r="B212" s="106"/>
      <c r="C212" s="106"/>
      <c r="D212" s="106"/>
      <c r="E212" s="105"/>
      <c r="F212" s="105"/>
      <c r="G212" s="105"/>
      <c r="H212" s="105"/>
      <c r="I212" s="105"/>
      <c r="J212" s="104"/>
      <c r="K212" s="104"/>
      <c r="L212" s="104"/>
    </row>
    <row r="213" spans="1:12" s="103" customFormat="1" x14ac:dyDescent="0.45">
      <c r="A213" s="105"/>
      <c r="B213" s="106"/>
      <c r="C213" s="106"/>
      <c r="D213" s="106"/>
      <c r="E213" s="105"/>
      <c r="F213" s="105"/>
      <c r="G213" s="105"/>
      <c r="H213" s="105"/>
      <c r="I213" s="105"/>
      <c r="J213" s="104"/>
      <c r="K213" s="104"/>
      <c r="L213" s="104"/>
    </row>
    <row r="214" spans="1:12" s="103" customFormat="1" x14ac:dyDescent="0.45">
      <c r="A214" s="105"/>
      <c r="B214" s="106"/>
      <c r="C214" s="106"/>
      <c r="D214" s="106"/>
      <c r="E214" s="105"/>
      <c r="F214" s="105"/>
      <c r="G214" s="105"/>
      <c r="H214" s="105"/>
      <c r="I214" s="105"/>
      <c r="J214" s="104"/>
      <c r="K214" s="104"/>
      <c r="L214" s="104"/>
    </row>
    <row r="215" spans="1:12" s="103" customFormat="1" x14ac:dyDescent="0.45">
      <c r="A215" s="105"/>
      <c r="B215" s="106"/>
      <c r="C215" s="106"/>
      <c r="D215" s="106"/>
      <c r="E215" s="105"/>
      <c r="F215" s="105"/>
      <c r="G215" s="105"/>
      <c r="H215" s="105"/>
      <c r="I215" s="105"/>
      <c r="J215" s="104"/>
      <c r="K215" s="104"/>
      <c r="L215" s="104"/>
    </row>
    <row r="216" spans="1:12" s="103" customFormat="1" x14ac:dyDescent="0.45">
      <c r="A216" s="105"/>
      <c r="B216" s="106"/>
      <c r="C216" s="106"/>
      <c r="D216" s="106"/>
      <c r="E216" s="105"/>
      <c r="F216" s="105"/>
      <c r="G216" s="105"/>
      <c r="H216" s="105"/>
      <c r="I216" s="105"/>
      <c r="J216" s="104"/>
      <c r="K216" s="104"/>
      <c r="L216" s="104"/>
    </row>
    <row r="217" spans="1:12" s="103" customFormat="1" x14ac:dyDescent="0.45">
      <c r="A217" s="105"/>
      <c r="B217" s="106"/>
      <c r="C217" s="106"/>
      <c r="D217" s="106"/>
      <c r="E217" s="105"/>
      <c r="F217" s="105"/>
      <c r="G217" s="105"/>
      <c r="H217" s="105"/>
      <c r="I217" s="105"/>
      <c r="J217" s="104"/>
      <c r="K217" s="104"/>
      <c r="L217" s="104"/>
    </row>
    <row r="218" spans="1:12" s="103" customFormat="1" x14ac:dyDescent="0.45">
      <c r="A218" s="105"/>
      <c r="B218" s="106"/>
      <c r="C218" s="106"/>
      <c r="D218" s="106"/>
      <c r="E218" s="105"/>
      <c r="F218" s="105"/>
      <c r="G218" s="105"/>
      <c r="H218" s="105"/>
      <c r="I218" s="105"/>
      <c r="J218" s="104"/>
      <c r="K218" s="104"/>
      <c r="L218" s="104"/>
    </row>
    <row r="219" spans="1:12" s="103" customFormat="1" x14ac:dyDescent="0.45">
      <c r="A219" s="105"/>
      <c r="B219" s="106"/>
      <c r="C219" s="106"/>
      <c r="D219" s="106"/>
      <c r="E219" s="105"/>
      <c r="F219" s="105"/>
      <c r="G219" s="105"/>
      <c r="H219" s="105"/>
      <c r="I219" s="105"/>
      <c r="J219" s="104"/>
      <c r="K219" s="104"/>
      <c r="L219" s="104"/>
    </row>
    <row r="220" spans="1:12" s="103" customFormat="1" x14ac:dyDescent="0.45">
      <c r="A220" s="105"/>
      <c r="B220" s="106"/>
      <c r="C220" s="106"/>
      <c r="D220" s="106"/>
      <c r="E220" s="105"/>
      <c r="F220" s="105"/>
      <c r="G220" s="105"/>
      <c r="H220" s="105"/>
      <c r="I220" s="105"/>
      <c r="J220" s="104"/>
      <c r="K220" s="104"/>
      <c r="L220" s="104"/>
    </row>
    <row r="221" spans="1:12" s="103" customFormat="1" x14ac:dyDescent="0.45">
      <c r="A221" s="105"/>
      <c r="B221" s="106"/>
      <c r="C221" s="106"/>
      <c r="D221" s="106"/>
      <c r="E221" s="105"/>
      <c r="F221" s="105"/>
      <c r="G221" s="105"/>
      <c r="H221" s="105"/>
      <c r="I221" s="105"/>
      <c r="J221" s="104"/>
      <c r="K221" s="104"/>
      <c r="L221" s="104"/>
    </row>
    <row r="222" spans="1:12" s="103" customFormat="1" x14ac:dyDescent="0.45">
      <c r="A222" s="105"/>
      <c r="B222" s="106"/>
      <c r="C222" s="106"/>
      <c r="D222" s="106"/>
      <c r="E222" s="105"/>
      <c r="F222" s="105"/>
      <c r="G222" s="105"/>
      <c r="H222" s="105"/>
      <c r="I222" s="105"/>
      <c r="J222" s="104"/>
      <c r="K222" s="104"/>
      <c r="L222" s="104"/>
    </row>
    <row r="223" spans="1:12" s="103" customFormat="1" x14ac:dyDescent="0.45">
      <c r="A223" s="105"/>
      <c r="B223" s="106"/>
      <c r="C223" s="106"/>
      <c r="D223" s="106"/>
      <c r="E223" s="105"/>
      <c r="F223" s="105"/>
      <c r="G223" s="105"/>
      <c r="H223" s="105"/>
      <c r="I223" s="105"/>
      <c r="J223" s="104"/>
      <c r="K223" s="104"/>
      <c r="L223" s="104"/>
    </row>
    <row r="224" spans="1:12" s="103" customFormat="1" x14ac:dyDescent="0.45">
      <c r="A224" s="105"/>
      <c r="B224" s="106"/>
      <c r="C224" s="106"/>
      <c r="D224" s="106"/>
      <c r="E224" s="105"/>
      <c r="F224" s="105"/>
      <c r="G224" s="105"/>
      <c r="H224" s="105"/>
      <c r="I224" s="105"/>
      <c r="J224" s="104"/>
      <c r="K224" s="104"/>
      <c r="L224" s="104"/>
    </row>
    <row r="225" spans="1:12" s="103" customFormat="1" x14ac:dyDescent="0.45">
      <c r="A225" s="105"/>
      <c r="B225" s="106"/>
      <c r="C225" s="106"/>
      <c r="D225" s="106"/>
      <c r="E225" s="105"/>
      <c r="F225" s="105"/>
      <c r="G225" s="105"/>
      <c r="H225" s="105"/>
      <c r="I225" s="105"/>
      <c r="J225" s="104"/>
      <c r="K225" s="104"/>
      <c r="L225" s="104"/>
    </row>
    <row r="226" spans="1:12" x14ac:dyDescent="0.3">
      <c r="E226" s="104"/>
      <c r="F226" s="104"/>
      <c r="G226" s="104"/>
      <c r="H226" s="104"/>
      <c r="I226" s="104"/>
      <c r="J226" s="104"/>
      <c r="K226" s="104"/>
      <c r="L226" s="104"/>
    </row>
    <row r="227" spans="1:12" x14ac:dyDescent="0.3">
      <c r="E227" s="104"/>
      <c r="F227" s="104"/>
      <c r="G227" s="104"/>
      <c r="H227" s="104"/>
      <c r="I227" s="104"/>
      <c r="J227" s="104"/>
      <c r="K227" s="104"/>
      <c r="L227" s="104"/>
    </row>
    <row r="228" spans="1:12" x14ac:dyDescent="0.3">
      <c r="E228" s="104"/>
      <c r="F228" s="104"/>
      <c r="G228" s="104"/>
      <c r="H228" s="104"/>
      <c r="I228" s="104"/>
      <c r="J228" s="104"/>
      <c r="K228" s="104"/>
      <c r="L228" s="104"/>
    </row>
    <row r="229" spans="1:12" x14ac:dyDescent="0.3">
      <c r="E229" s="104"/>
      <c r="F229" s="104"/>
      <c r="G229" s="104"/>
      <c r="H229" s="104"/>
      <c r="I229" s="104"/>
      <c r="J229" s="104"/>
      <c r="K229" s="104"/>
      <c r="L229" s="104"/>
    </row>
    <row r="230" spans="1:12" x14ac:dyDescent="0.3">
      <c r="E230" s="104"/>
      <c r="F230" s="104"/>
      <c r="G230" s="104"/>
      <c r="H230" s="104"/>
      <c r="I230" s="104"/>
      <c r="J230" s="104"/>
      <c r="K230" s="104"/>
      <c r="L230" s="104"/>
    </row>
    <row r="231" spans="1:12" x14ac:dyDescent="0.3">
      <c r="E231" s="104"/>
      <c r="F231" s="104"/>
      <c r="G231" s="104"/>
      <c r="H231" s="104"/>
      <c r="I231" s="104"/>
      <c r="J231" s="104"/>
      <c r="K231" s="104"/>
      <c r="L231" s="104"/>
    </row>
    <row r="232" spans="1:12" x14ac:dyDescent="0.3">
      <c r="E232" s="104"/>
      <c r="F232" s="104"/>
      <c r="G232" s="104"/>
      <c r="H232" s="104"/>
      <c r="I232" s="104"/>
      <c r="J232" s="104"/>
      <c r="K232" s="104"/>
      <c r="L232" s="104"/>
    </row>
    <row r="233" spans="1:12" x14ac:dyDescent="0.3">
      <c r="E233" s="104"/>
      <c r="F233" s="104"/>
      <c r="G233" s="104"/>
      <c r="H233" s="104"/>
      <c r="I233" s="104"/>
      <c r="J233" s="104"/>
      <c r="K233" s="104"/>
      <c r="L233" s="104"/>
    </row>
    <row r="234" spans="1:12" x14ac:dyDescent="0.3">
      <c r="E234" s="104"/>
      <c r="F234" s="104"/>
      <c r="G234" s="104"/>
      <c r="H234" s="104"/>
      <c r="I234" s="104"/>
      <c r="J234" s="104"/>
      <c r="K234" s="104"/>
      <c r="L234" s="104"/>
    </row>
    <row r="235" spans="1:12" x14ac:dyDescent="0.3">
      <c r="E235" s="104"/>
      <c r="F235" s="104"/>
      <c r="G235" s="104"/>
      <c r="H235" s="104"/>
      <c r="I235" s="104"/>
      <c r="J235" s="104"/>
      <c r="K235" s="104"/>
      <c r="L235" s="104"/>
    </row>
    <row r="236" spans="1:12" x14ac:dyDescent="0.3">
      <c r="E236" s="104"/>
      <c r="F236" s="104"/>
      <c r="G236" s="104"/>
      <c r="H236" s="104"/>
      <c r="I236" s="104"/>
      <c r="J236" s="104"/>
      <c r="K236" s="104"/>
      <c r="L236" s="104"/>
    </row>
    <row r="237" spans="1:12" x14ac:dyDescent="0.3">
      <c r="E237" s="104"/>
      <c r="F237" s="104"/>
      <c r="G237" s="104"/>
      <c r="H237" s="104"/>
      <c r="I237" s="104"/>
      <c r="J237" s="104"/>
      <c r="K237" s="104"/>
      <c r="L237" s="104"/>
    </row>
    <row r="238" spans="1:12" x14ac:dyDescent="0.3">
      <c r="E238" s="104"/>
      <c r="F238" s="104"/>
      <c r="G238" s="104"/>
      <c r="H238" s="104"/>
      <c r="I238" s="104"/>
      <c r="J238" s="104"/>
      <c r="K238" s="104"/>
      <c r="L238" s="104"/>
    </row>
    <row r="239" spans="1:12" x14ac:dyDescent="0.3">
      <c r="E239" s="104"/>
      <c r="F239" s="104"/>
      <c r="G239" s="104"/>
      <c r="H239" s="104"/>
      <c r="I239" s="104"/>
      <c r="J239" s="104"/>
      <c r="K239" s="104"/>
      <c r="L239" s="104"/>
    </row>
    <row r="240" spans="1:12" x14ac:dyDescent="0.3">
      <c r="E240" s="104"/>
      <c r="F240" s="104"/>
      <c r="G240" s="104"/>
      <c r="H240" s="104"/>
      <c r="I240" s="104"/>
      <c r="J240" s="104"/>
      <c r="K240" s="104"/>
      <c r="L240" s="104"/>
    </row>
    <row r="241" spans="5:12" x14ac:dyDescent="0.3">
      <c r="E241" s="104"/>
      <c r="F241" s="104"/>
      <c r="G241" s="104"/>
      <c r="H241" s="104"/>
      <c r="I241" s="104"/>
      <c r="J241" s="104"/>
      <c r="K241" s="104"/>
      <c r="L241" s="104"/>
    </row>
    <row r="242" spans="5:12" x14ac:dyDescent="0.3">
      <c r="E242" s="104"/>
      <c r="F242" s="104"/>
      <c r="G242" s="104"/>
      <c r="H242" s="104"/>
      <c r="I242" s="104"/>
      <c r="J242" s="104"/>
      <c r="K242" s="104"/>
      <c r="L242" s="104"/>
    </row>
    <row r="243" spans="5:12" x14ac:dyDescent="0.3">
      <c r="E243" s="104"/>
      <c r="F243" s="104"/>
      <c r="G243" s="104"/>
      <c r="H243" s="104"/>
      <c r="I243" s="104"/>
      <c r="J243" s="104"/>
      <c r="K243" s="104"/>
      <c r="L243" s="104"/>
    </row>
    <row r="244" spans="5:12" x14ac:dyDescent="0.3">
      <c r="E244" s="104"/>
      <c r="F244" s="104"/>
      <c r="G244" s="104"/>
      <c r="H244" s="104"/>
      <c r="I244" s="104"/>
      <c r="J244" s="104"/>
      <c r="K244" s="104"/>
      <c r="L244" s="104"/>
    </row>
    <row r="245" spans="5:12" x14ac:dyDescent="0.3">
      <c r="E245" s="104"/>
      <c r="F245" s="104"/>
      <c r="G245" s="104"/>
      <c r="H245" s="104"/>
      <c r="I245" s="104"/>
      <c r="J245" s="104"/>
      <c r="K245" s="104"/>
      <c r="L245" s="104"/>
    </row>
    <row r="246" spans="5:12" x14ac:dyDescent="0.3">
      <c r="E246" s="104"/>
      <c r="F246" s="104"/>
      <c r="G246" s="104"/>
      <c r="H246" s="104"/>
      <c r="I246" s="104"/>
      <c r="J246" s="104"/>
      <c r="K246" s="104"/>
      <c r="L246" s="104"/>
    </row>
    <row r="247" spans="5:12" x14ac:dyDescent="0.3">
      <c r="E247" s="104"/>
      <c r="F247" s="104"/>
      <c r="G247" s="104"/>
      <c r="H247" s="104"/>
      <c r="I247" s="104"/>
      <c r="J247" s="104"/>
      <c r="K247" s="104"/>
      <c r="L247" s="104"/>
    </row>
    <row r="248" spans="5:12" x14ac:dyDescent="0.3">
      <c r="E248" s="104"/>
      <c r="F248" s="104"/>
      <c r="G248" s="104"/>
      <c r="H248" s="104"/>
      <c r="I248" s="104"/>
      <c r="J248" s="104"/>
      <c r="K248" s="104"/>
      <c r="L248" s="104"/>
    </row>
    <row r="249" spans="5:12" x14ac:dyDescent="0.3">
      <c r="E249" s="104"/>
      <c r="F249" s="104"/>
      <c r="G249" s="104"/>
      <c r="H249" s="104"/>
      <c r="I249" s="104"/>
      <c r="J249" s="104"/>
      <c r="K249" s="104"/>
      <c r="L249" s="104"/>
    </row>
    <row r="250" spans="5:12" x14ac:dyDescent="0.3">
      <c r="E250" s="104"/>
      <c r="F250" s="104"/>
      <c r="G250" s="104"/>
      <c r="H250" s="104"/>
      <c r="I250" s="104"/>
      <c r="J250" s="104"/>
      <c r="K250" s="104"/>
      <c r="L250" s="104"/>
    </row>
    <row r="251" spans="5:12" x14ac:dyDescent="0.3">
      <c r="E251" s="104"/>
      <c r="F251" s="104"/>
      <c r="G251" s="104"/>
      <c r="H251" s="104"/>
      <c r="I251" s="104"/>
      <c r="J251" s="104"/>
      <c r="K251" s="104"/>
      <c r="L251" s="104"/>
    </row>
    <row r="252" spans="5:12" x14ac:dyDescent="0.3">
      <c r="E252" s="104"/>
      <c r="F252" s="104"/>
      <c r="G252" s="104"/>
      <c r="H252" s="104"/>
      <c r="I252" s="104"/>
      <c r="J252" s="104"/>
      <c r="K252" s="104"/>
      <c r="L252" s="104"/>
    </row>
    <row r="253" spans="5:12" x14ac:dyDescent="0.3">
      <c r="E253" s="104"/>
      <c r="F253" s="104"/>
      <c r="G253" s="104"/>
      <c r="H253" s="104"/>
      <c r="I253" s="104"/>
      <c r="J253" s="104"/>
      <c r="K253" s="104"/>
      <c r="L253" s="104"/>
    </row>
    <row r="254" spans="5:12" x14ac:dyDescent="0.3">
      <c r="E254" s="104"/>
      <c r="F254" s="104"/>
      <c r="G254" s="104"/>
      <c r="H254" s="104"/>
      <c r="I254" s="104"/>
      <c r="J254" s="104"/>
      <c r="K254" s="104"/>
      <c r="L254" s="104"/>
    </row>
    <row r="255" spans="5:12" x14ac:dyDescent="0.3">
      <c r="E255" s="104"/>
      <c r="F255" s="104"/>
      <c r="G255" s="104"/>
      <c r="H255" s="104"/>
      <c r="I255" s="104"/>
      <c r="J255" s="104"/>
      <c r="K255" s="104"/>
      <c r="L255" s="104"/>
    </row>
    <row r="256" spans="5:12" x14ac:dyDescent="0.3">
      <c r="E256" s="104"/>
      <c r="F256" s="104"/>
      <c r="G256" s="104"/>
      <c r="H256" s="104"/>
      <c r="I256" s="104"/>
      <c r="J256" s="104"/>
      <c r="K256" s="104"/>
      <c r="L256" s="104"/>
    </row>
    <row r="257" spans="5:12" x14ac:dyDescent="0.3">
      <c r="E257" s="104"/>
      <c r="F257" s="104"/>
      <c r="G257" s="104"/>
      <c r="H257" s="104"/>
      <c r="I257" s="104"/>
      <c r="J257" s="104"/>
      <c r="K257" s="104"/>
      <c r="L257" s="104"/>
    </row>
    <row r="258" spans="5:12" x14ac:dyDescent="0.3">
      <c r="E258" s="104"/>
      <c r="F258" s="104"/>
      <c r="G258" s="104"/>
      <c r="H258" s="104"/>
      <c r="I258" s="104"/>
      <c r="J258" s="104"/>
      <c r="K258" s="104"/>
      <c r="L258" s="104"/>
    </row>
    <row r="259" spans="5:12" x14ac:dyDescent="0.3">
      <c r="E259" s="104"/>
      <c r="F259" s="104"/>
      <c r="G259" s="104"/>
      <c r="H259" s="104"/>
      <c r="I259" s="104"/>
      <c r="J259" s="104"/>
      <c r="K259" s="104"/>
      <c r="L259" s="104"/>
    </row>
    <row r="260" spans="5:12" x14ac:dyDescent="0.3">
      <c r="E260" s="104"/>
      <c r="F260" s="104"/>
      <c r="G260" s="104"/>
      <c r="H260" s="104"/>
      <c r="I260" s="104"/>
      <c r="J260" s="104"/>
      <c r="K260" s="104"/>
      <c r="L260" s="104"/>
    </row>
    <row r="261" spans="5:12" x14ac:dyDescent="0.3">
      <c r="E261" s="104"/>
      <c r="F261" s="104"/>
      <c r="G261" s="104"/>
      <c r="H261" s="104"/>
      <c r="I261" s="104"/>
      <c r="J261" s="104"/>
      <c r="K261" s="104"/>
      <c r="L261" s="104"/>
    </row>
    <row r="262" spans="5:12" x14ac:dyDescent="0.3">
      <c r="E262" s="104"/>
      <c r="F262" s="104"/>
      <c r="G262" s="104"/>
      <c r="H262" s="104"/>
      <c r="I262" s="104"/>
      <c r="J262" s="104"/>
      <c r="K262" s="104"/>
      <c r="L262" s="104"/>
    </row>
    <row r="263" spans="5:12" x14ac:dyDescent="0.3">
      <c r="E263" s="104"/>
      <c r="F263" s="104"/>
      <c r="G263" s="104"/>
      <c r="H263" s="104"/>
      <c r="I263" s="104"/>
      <c r="J263" s="104"/>
      <c r="K263" s="104"/>
      <c r="L263" s="104"/>
    </row>
    <row r="264" spans="5:12" x14ac:dyDescent="0.3">
      <c r="E264" s="104"/>
      <c r="F264" s="104"/>
      <c r="G264" s="104"/>
      <c r="H264" s="104"/>
      <c r="I264" s="104"/>
      <c r="J264" s="104"/>
      <c r="K264" s="104"/>
      <c r="L264" s="104"/>
    </row>
    <row r="265" spans="5:12" x14ac:dyDescent="0.3">
      <c r="E265" s="104"/>
      <c r="F265" s="104"/>
      <c r="G265" s="104"/>
      <c r="H265" s="104"/>
      <c r="I265" s="104"/>
      <c r="J265" s="104"/>
      <c r="K265" s="104"/>
      <c r="L265" s="104"/>
    </row>
    <row r="266" spans="5:12" x14ac:dyDescent="0.3">
      <c r="E266" s="104"/>
      <c r="F266" s="104"/>
      <c r="G266" s="104"/>
      <c r="H266" s="104"/>
      <c r="I266" s="104"/>
      <c r="J266" s="104"/>
      <c r="K266" s="104"/>
      <c r="L266" s="104"/>
    </row>
    <row r="267" spans="5:12" x14ac:dyDescent="0.3">
      <c r="E267" s="104"/>
      <c r="F267" s="104"/>
      <c r="G267" s="104"/>
      <c r="H267" s="104"/>
      <c r="I267" s="104"/>
      <c r="J267" s="104"/>
      <c r="K267" s="104"/>
      <c r="L267" s="104"/>
    </row>
    <row r="268" spans="5:12" x14ac:dyDescent="0.3">
      <c r="E268" s="104"/>
      <c r="F268" s="104"/>
      <c r="G268" s="104"/>
      <c r="H268" s="104"/>
      <c r="I268" s="104"/>
      <c r="J268" s="104"/>
      <c r="K268" s="104"/>
      <c r="L268" s="104"/>
    </row>
    <row r="269" spans="5:12" x14ac:dyDescent="0.3">
      <c r="E269" s="104"/>
      <c r="F269" s="104"/>
      <c r="G269" s="104"/>
      <c r="H269" s="104"/>
      <c r="I269" s="104"/>
      <c r="J269" s="104"/>
      <c r="K269" s="104"/>
      <c r="L269" s="104"/>
    </row>
    <row r="270" spans="5:12" x14ac:dyDescent="0.3">
      <c r="E270" s="104"/>
      <c r="F270" s="104"/>
      <c r="G270" s="104"/>
      <c r="H270" s="104"/>
      <c r="I270" s="104"/>
      <c r="J270" s="104"/>
      <c r="K270" s="104"/>
      <c r="L270" s="104"/>
    </row>
    <row r="271" spans="5:12" x14ac:dyDescent="0.3">
      <c r="E271" s="104"/>
      <c r="F271" s="104"/>
      <c r="G271" s="104"/>
      <c r="H271" s="104"/>
      <c r="I271" s="104"/>
      <c r="J271" s="104"/>
      <c r="K271" s="104"/>
      <c r="L271" s="104"/>
    </row>
    <row r="272" spans="5:12" x14ac:dyDescent="0.3">
      <c r="E272" s="104"/>
      <c r="F272" s="104"/>
      <c r="G272" s="104"/>
      <c r="H272" s="104"/>
      <c r="I272" s="104"/>
      <c r="J272" s="104"/>
      <c r="K272" s="104"/>
      <c r="L272" s="104"/>
    </row>
    <row r="273" spans="5:12" x14ac:dyDescent="0.3">
      <c r="E273" s="104"/>
      <c r="F273" s="104"/>
      <c r="G273" s="104"/>
      <c r="H273" s="104"/>
      <c r="I273" s="104"/>
      <c r="J273" s="104"/>
      <c r="K273" s="104"/>
      <c r="L273" s="104"/>
    </row>
    <row r="274" spans="5:12" x14ac:dyDescent="0.3">
      <c r="E274" s="104"/>
      <c r="F274" s="104"/>
      <c r="G274" s="104"/>
      <c r="H274" s="104"/>
      <c r="I274" s="104"/>
      <c r="J274" s="104"/>
      <c r="K274" s="104"/>
      <c r="L274" s="104"/>
    </row>
    <row r="275" spans="5:12" x14ac:dyDescent="0.3">
      <c r="E275" s="104"/>
      <c r="F275" s="104"/>
      <c r="G275" s="104"/>
      <c r="H275" s="104"/>
      <c r="I275" s="104"/>
      <c r="J275" s="104"/>
      <c r="K275" s="104"/>
      <c r="L275" s="104"/>
    </row>
    <row r="276" spans="5:12" x14ac:dyDescent="0.3">
      <c r="E276" s="104"/>
      <c r="F276" s="104"/>
      <c r="G276" s="104"/>
      <c r="H276" s="104"/>
      <c r="I276" s="104"/>
      <c r="J276" s="104"/>
      <c r="K276" s="104"/>
      <c r="L276" s="104"/>
    </row>
    <row r="277" spans="5:12" x14ac:dyDescent="0.3">
      <c r="E277" s="104"/>
      <c r="F277" s="104"/>
      <c r="G277" s="104"/>
      <c r="H277" s="104"/>
      <c r="I277" s="104"/>
      <c r="J277" s="104"/>
      <c r="K277" s="104"/>
      <c r="L277" s="104"/>
    </row>
    <row r="278" spans="5:12" x14ac:dyDescent="0.3">
      <c r="E278" s="104"/>
      <c r="F278" s="104"/>
      <c r="G278" s="104"/>
      <c r="H278" s="104"/>
      <c r="I278" s="104"/>
      <c r="J278" s="104"/>
      <c r="K278" s="104"/>
      <c r="L278" s="104"/>
    </row>
    <row r="279" spans="5:12" x14ac:dyDescent="0.3">
      <c r="E279" s="104"/>
      <c r="F279" s="104"/>
      <c r="G279" s="104"/>
      <c r="H279" s="104"/>
      <c r="I279" s="104"/>
      <c r="J279" s="104"/>
      <c r="K279" s="104"/>
      <c r="L279" s="104"/>
    </row>
    <row r="280" spans="5:12" x14ac:dyDescent="0.3">
      <c r="E280" s="104"/>
      <c r="F280" s="104"/>
      <c r="G280" s="104"/>
      <c r="H280" s="104"/>
      <c r="I280" s="104"/>
      <c r="J280" s="104"/>
      <c r="K280" s="104"/>
      <c r="L280" s="104"/>
    </row>
    <row r="281" spans="5:12" x14ac:dyDescent="0.3">
      <c r="E281" s="104"/>
      <c r="F281" s="104"/>
      <c r="G281" s="104"/>
      <c r="H281" s="104"/>
      <c r="I281" s="104"/>
      <c r="J281" s="104"/>
      <c r="K281" s="104"/>
      <c r="L281" s="104"/>
    </row>
    <row r="282" spans="5:12" x14ac:dyDescent="0.3">
      <c r="E282" s="104"/>
      <c r="F282" s="104"/>
      <c r="G282" s="104"/>
      <c r="H282" s="104"/>
      <c r="I282" s="104"/>
      <c r="J282" s="104"/>
      <c r="K282" s="104"/>
      <c r="L282" s="104"/>
    </row>
    <row r="283" spans="5:12" x14ac:dyDescent="0.3">
      <c r="E283" s="104"/>
      <c r="F283" s="104"/>
      <c r="G283" s="104"/>
      <c r="H283" s="104"/>
      <c r="I283" s="104"/>
      <c r="J283" s="104"/>
      <c r="K283" s="104"/>
      <c r="L283" s="104"/>
    </row>
    <row r="284" spans="5:12" x14ac:dyDescent="0.3">
      <c r="E284" s="104"/>
      <c r="F284" s="104"/>
      <c r="G284" s="104"/>
      <c r="H284" s="104"/>
      <c r="I284" s="104"/>
      <c r="J284" s="104"/>
      <c r="K284" s="104"/>
      <c r="L284" s="104"/>
    </row>
    <row r="285" spans="5:12" x14ac:dyDescent="0.3">
      <c r="E285" s="104"/>
      <c r="F285" s="104"/>
      <c r="G285" s="104"/>
      <c r="H285" s="104"/>
      <c r="I285" s="104"/>
      <c r="J285" s="104"/>
      <c r="K285" s="104"/>
      <c r="L285" s="104"/>
    </row>
    <row r="286" spans="5:12" x14ac:dyDescent="0.3">
      <c r="E286" s="104"/>
      <c r="F286" s="104"/>
      <c r="G286" s="104"/>
      <c r="H286" s="104"/>
      <c r="I286" s="104"/>
      <c r="J286" s="104"/>
      <c r="K286" s="104"/>
      <c r="L286" s="104"/>
    </row>
    <row r="287" spans="5:12" x14ac:dyDescent="0.3">
      <c r="E287" s="104"/>
      <c r="F287" s="104"/>
      <c r="G287" s="104"/>
      <c r="H287" s="104"/>
      <c r="I287" s="104"/>
      <c r="J287" s="104"/>
      <c r="K287" s="104"/>
      <c r="L287" s="104"/>
    </row>
    <row r="288" spans="5:12" x14ac:dyDescent="0.3">
      <c r="E288" s="104"/>
      <c r="F288" s="104"/>
      <c r="G288" s="104"/>
      <c r="H288" s="104"/>
      <c r="I288" s="104"/>
      <c r="J288" s="104"/>
      <c r="K288" s="104"/>
      <c r="L288" s="104"/>
    </row>
    <row r="289" spans="5:12" x14ac:dyDescent="0.3">
      <c r="E289" s="104"/>
      <c r="F289" s="104"/>
      <c r="G289" s="104"/>
      <c r="H289" s="104"/>
      <c r="I289" s="104"/>
      <c r="J289" s="104"/>
      <c r="K289" s="104"/>
      <c r="L289" s="104"/>
    </row>
    <row r="290" spans="5:12" x14ac:dyDescent="0.3">
      <c r="E290" s="104"/>
      <c r="F290" s="104"/>
      <c r="G290" s="104"/>
      <c r="H290" s="104"/>
      <c r="I290" s="104"/>
      <c r="J290" s="104"/>
      <c r="K290" s="104"/>
      <c r="L290" s="104"/>
    </row>
    <row r="291" spans="5:12" x14ac:dyDescent="0.3">
      <c r="E291" s="104"/>
      <c r="F291" s="104"/>
      <c r="G291" s="104"/>
      <c r="H291" s="104"/>
      <c r="I291" s="104"/>
      <c r="J291" s="104"/>
      <c r="K291" s="104"/>
      <c r="L291" s="104"/>
    </row>
    <row r="292" spans="5:12" x14ac:dyDescent="0.3">
      <c r="E292" s="104"/>
      <c r="F292" s="104"/>
      <c r="G292" s="104"/>
      <c r="H292" s="104"/>
      <c r="I292" s="104"/>
      <c r="J292" s="104"/>
      <c r="K292" s="104"/>
      <c r="L292" s="104"/>
    </row>
    <row r="293" spans="5:12" x14ac:dyDescent="0.3">
      <c r="E293" s="104"/>
      <c r="F293" s="104"/>
      <c r="G293" s="104"/>
      <c r="H293" s="104"/>
      <c r="I293" s="104"/>
      <c r="J293" s="104"/>
      <c r="K293" s="104"/>
      <c r="L293" s="104"/>
    </row>
    <row r="294" spans="5:12" x14ac:dyDescent="0.3">
      <c r="E294" s="104"/>
      <c r="F294" s="104"/>
      <c r="G294" s="104"/>
      <c r="H294" s="104"/>
      <c r="I294" s="104"/>
      <c r="J294" s="104"/>
      <c r="K294" s="104"/>
      <c r="L294" s="104"/>
    </row>
    <row r="295" spans="5:12" x14ac:dyDescent="0.3">
      <c r="E295" s="104"/>
      <c r="F295" s="104"/>
      <c r="G295" s="104"/>
      <c r="H295" s="104"/>
      <c r="I295" s="104"/>
      <c r="J295" s="104"/>
      <c r="K295" s="104"/>
      <c r="L295" s="104"/>
    </row>
    <row r="296" spans="5:12" x14ac:dyDescent="0.3">
      <c r="E296" s="104"/>
      <c r="F296" s="104"/>
      <c r="G296" s="104"/>
      <c r="H296" s="104"/>
      <c r="I296" s="104"/>
      <c r="J296" s="104"/>
      <c r="K296" s="104"/>
      <c r="L296" s="104"/>
    </row>
    <row r="297" spans="5:12" x14ac:dyDescent="0.3">
      <c r="E297" s="104"/>
      <c r="F297" s="104"/>
      <c r="G297" s="104"/>
      <c r="H297" s="104"/>
      <c r="I297" s="104"/>
      <c r="J297" s="104"/>
      <c r="K297" s="104"/>
      <c r="L297" s="104"/>
    </row>
    <row r="298" spans="5:12" x14ac:dyDescent="0.3">
      <c r="E298" s="104"/>
      <c r="F298" s="104"/>
      <c r="G298" s="104"/>
      <c r="H298" s="104"/>
      <c r="I298" s="104"/>
      <c r="J298" s="104"/>
      <c r="K298" s="104"/>
      <c r="L298" s="104"/>
    </row>
    <row r="299" spans="5:12" x14ac:dyDescent="0.3">
      <c r="E299" s="104"/>
      <c r="F299" s="104"/>
      <c r="G299" s="104"/>
      <c r="H299" s="104"/>
      <c r="I299" s="104"/>
      <c r="J299" s="104"/>
      <c r="K299" s="104"/>
      <c r="L299" s="104"/>
    </row>
    <row r="300" spans="5:12" x14ac:dyDescent="0.3">
      <c r="E300" s="104"/>
      <c r="F300" s="104"/>
      <c r="G300" s="104"/>
      <c r="H300" s="104"/>
      <c r="I300" s="104"/>
      <c r="J300" s="104"/>
      <c r="K300" s="104"/>
      <c r="L300" s="104"/>
    </row>
    <row r="301" spans="5:12" x14ac:dyDescent="0.3">
      <c r="E301" s="104"/>
      <c r="F301" s="104"/>
      <c r="G301" s="104"/>
      <c r="H301" s="104"/>
      <c r="I301" s="104"/>
      <c r="J301" s="104"/>
      <c r="K301" s="104"/>
      <c r="L301" s="104"/>
    </row>
    <row r="302" spans="5:12" x14ac:dyDescent="0.3">
      <c r="E302" s="104"/>
      <c r="F302" s="104"/>
      <c r="G302" s="104"/>
      <c r="H302" s="104"/>
      <c r="I302" s="104"/>
      <c r="J302" s="104"/>
      <c r="K302" s="104"/>
      <c r="L302" s="104"/>
    </row>
    <row r="303" spans="5:12" x14ac:dyDescent="0.3">
      <c r="E303" s="104"/>
      <c r="F303" s="104"/>
      <c r="G303" s="104"/>
      <c r="H303" s="104"/>
      <c r="I303" s="104"/>
      <c r="J303" s="104"/>
      <c r="K303" s="104"/>
      <c r="L303" s="104"/>
    </row>
    <row r="304" spans="5:12" x14ac:dyDescent="0.3">
      <c r="E304" s="104"/>
      <c r="F304" s="104"/>
      <c r="G304" s="104"/>
      <c r="H304" s="104"/>
      <c r="I304" s="104"/>
      <c r="J304" s="104"/>
      <c r="K304" s="104"/>
      <c r="L304" s="104"/>
    </row>
    <row r="305" spans="5:12" x14ac:dyDescent="0.3">
      <c r="E305" s="104"/>
      <c r="F305" s="104"/>
      <c r="G305" s="104"/>
      <c r="H305" s="104"/>
      <c r="I305" s="104"/>
      <c r="J305" s="104"/>
      <c r="K305" s="104"/>
      <c r="L305" s="104"/>
    </row>
    <row r="306" spans="5:12" x14ac:dyDescent="0.3">
      <c r="E306" s="104"/>
      <c r="F306" s="104"/>
      <c r="G306" s="104"/>
      <c r="H306" s="104"/>
      <c r="I306" s="104"/>
      <c r="J306" s="104"/>
      <c r="K306" s="104"/>
      <c r="L306" s="104"/>
    </row>
    <row r="307" spans="5:12" x14ac:dyDescent="0.3">
      <c r="E307" s="104"/>
      <c r="F307" s="104"/>
      <c r="G307" s="104"/>
      <c r="H307" s="104"/>
      <c r="I307" s="104"/>
      <c r="J307" s="104"/>
      <c r="K307" s="104"/>
      <c r="L307" s="104"/>
    </row>
    <row r="308" spans="5:12" x14ac:dyDescent="0.3">
      <c r="E308" s="104"/>
      <c r="F308" s="104"/>
      <c r="G308" s="104"/>
      <c r="H308" s="104"/>
      <c r="I308" s="104"/>
      <c r="J308" s="104"/>
      <c r="K308" s="104"/>
      <c r="L308" s="104"/>
    </row>
    <row r="309" spans="5:12" x14ac:dyDescent="0.3">
      <c r="E309" s="104"/>
      <c r="F309" s="104"/>
      <c r="G309" s="104"/>
      <c r="H309" s="104"/>
      <c r="I309" s="104"/>
      <c r="J309" s="104"/>
      <c r="K309" s="104"/>
      <c r="L309" s="104"/>
    </row>
    <row r="310" spans="5:12" x14ac:dyDescent="0.3">
      <c r="E310" s="104"/>
      <c r="F310" s="104"/>
      <c r="G310" s="104"/>
      <c r="H310" s="104"/>
      <c r="I310" s="104"/>
      <c r="J310" s="104"/>
      <c r="K310" s="104"/>
      <c r="L310" s="104"/>
    </row>
    <row r="311" spans="5:12" x14ac:dyDescent="0.3">
      <c r="E311" s="104"/>
      <c r="F311" s="104"/>
      <c r="G311" s="104"/>
      <c r="H311" s="104"/>
      <c r="I311" s="104"/>
      <c r="J311" s="104"/>
      <c r="K311" s="104"/>
      <c r="L311" s="104"/>
    </row>
    <row r="312" spans="5:12" x14ac:dyDescent="0.3">
      <c r="E312" s="104"/>
      <c r="F312" s="104"/>
      <c r="G312" s="104"/>
      <c r="H312" s="104"/>
      <c r="I312" s="104"/>
      <c r="J312" s="104"/>
      <c r="K312" s="104"/>
      <c r="L312" s="104"/>
    </row>
    <row r="313" spans="5:12" x14ac:dyDescent="0.3">
      <c r="E313" s="104"/>
      <c r="F313" s="104"/>
      <c r="G313" s="104"/>
      <c r="H313" s="104"/>
      <c r="I313" s="104"/>
    </row>
    <row r="314" spans="5:12" x14ac:dyDescent="0.3">
      <c r="E314" s="104"/>
      <c r="F314" s="104"/>
      <c r="G314" s="104"/>
      <c r="H314" s="104"/>
      <c r="I314" s="104"/>
    </row>
  </sheetData>
  <sheetProtection algorithmName="SHA-512" hashValue="XbBVAQ3jOES515yhP0JOKF+qPhMrMrdzSHNs2XL1M4dockTB7/yTAN3ZpplPSIXlH+JCMCa0/aoGIhcpYi77uQ==" saltValue="bjzsVUenMtJMh6RSLs4kDA==" spinCount="100000" sheet="1" objects="1" scenarios="1" selectLockedCells="1" sort="0" autoFilter="0"/>
  <customSheetViews>
    <customSheetView guid="{90818CD5-1CF2-4954-93E7-840C994A2AD1}" scale="85" showPageBreaks="1" showGridLines="0" printArea="1" hiddenRows="1" hiddenColumns="1" state="hidden" view="pageBreakPreview">
      <pane ySplit="14" topLeftCell="A15" activePane="bottomLeft" state="frozenSplit"/>
      <selection pane="bottomLeft" activeCell="J15" sqref="J15"/>
      <pageMargins left="0.7" right="0.7" top="0.75" bottom="0.75" header="0.3" footer="0.3"/>
      <pageSetup paperSize="9" scale="89" orientation="portrait" r:id="rId1"/>
    </customSheetView>
    <customSheetView guid="{D19304DF-64F7-4161-9FBE-C2B2A4C02684}" scale="85" showPageBreaks="1" showGridLines="0" printArea="1" hiddenRows="1" hiddenColumns="1" state="hidden" view="pageBreakPreview">
      <pane ySplit="14" topLeftCell="A15" activePane="bottomLeft" state="frozenSplit"/>
      <selection pane="bottomLeft" activeCell="J15" sqref="J15"/>
      <pageMargins left="0.7" right="0.7" top="0.75" bottom="0.75" header="0.3" footer="0.3"/>
      <pageSetup paperSize="9" scale="89" orientation="portrait" r:id="rId2"/>
    </customSheetView>
    <customSheetView guid="{9D87F315-4239-4D28-9904-BFC4281797A1}" scale="85" showPageBreaks="1" showGridLines="0" printArea="1" hiddenColumns="1" view="pageBreakPreview">
      <pane ySplit="14" topLeftCell="A108" activePane="bottomLeft" state="frozenSplit"/>
      <selection pane="bottomLeft" activeCell="M116" sqref="M116"/>
      <pageMargins left="0" right="0" top="0" bottom="0" header="0" footer="0"/>
      <pageSetup paperSize="9" scale="89" orientation="portrait" r:id="rId3"/>
    </customSheetView>
    <customSheetView guid="{1098C4A5-C1ED-4CD4-8181-1AF30B0D1BBB}" scale="85" showPageBreaks="1" showGridLines="0" printArea="1" hiddenRows="1" hiddenColumns="1" state="hidden" view="pageBreakPreview">
      <pane ySplit="14" topLeftCell="A15" activePane="bottomLeft" state="frozenSplit"/>
      <selection pane="bottomLeft" activeCell="J15" sqref="J15"/>
      <pageMargins left="0.7" right="0.7" top="0.75" bottom="0.75" header="0.3" footer="0.3"/>
      <pageSetup paperSize="9" scale="89" orientation="portrait" r:id="rId4"/>
    </customSheetView>
    <customSheetView guid="{2F657D64-8090-44CA-B47E-8240DC328EA8}" scale="85" showPageBreaks="1" showGridLines="0" printArea="1" hiddenRows="1" hiddenColumns="1" state="hidden" view="pageBreakPreview">
      <pane ySplit="14" topLeftCell="A15" activePane="bottomLeft" state="frozenSplit"/>
      <selection pane="bottomLeft" activeCell="J15" sqref="J15"/>
      <pageMargins left="0.7" right="0.7" top="0.75" bottom="0.75" header="0.3" footer="0.3"/>
      <pageSetup paperSize="9" scale="89" orientation="portrait" r:id="rId5"/>
    </customSheetView>
  </customSheetViews>
  <mergeCells count="18">
    <mergeCell ref="A11:A13"/>
    <mergeCell ref="B11:B13"/>
    <mergeCell ref="A7:B7"/>
    <mergeCell ref="K11:K13"/>
    <mergeCell ref="L11:L13"/>
    <mergeCell ref="C1:L3"/>
    <mergeCell ref="J8:L8"/>
    <mergeCell ref="J9:L9"/>
    <mergeCell ref="C11:C13"/>
    <mergeCell ref="D11:D13"/>
    <mergeCell ref="E11:E13"/>
    <mergeCell ref="C4:K4"/>
    <mergeCell ref="D6:K6"/>
    <mergeCell ref="A8:D9"/>
    <mergeCell ref="E8:F8"/>
    <mergeCell ref="E9:F9"/>
    <mergeCell ref="F11:F13"/>
    <mergeCell ref="J11:J13"/>
  </mergeCells>
  <conditionalFormatting sqref="A15:F131">
    <cfRule type="cellIs" dxfId="33" priority="1" operator="equal">
      <formula>0</formula>
    </cfRule>
  </conditionalFormatting>
  <hyperlinks>
    <hyperlink ref="A1" location="Índice!A1" display="Índice!A1" xr:uid="{00000000-0004-0000-0D00-000000000000}"/>
    <hyperlink ref="C1:L3" location="Índice!A1" display="Desportos gímnicos - Trampolins" xr:uid="{00000000-0004-0000-0D00-000001000000}"/>
  </hyperlinks>
  <pageMargins left="0.7" right="0.7" top="0.75" bottom="0.75" header="0.3" footer="0.3"/>
  <pageSetup paperSize="9" scale="89" orientation="portrait" r:id="rId6"/>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6"/>
  <dimension ref="A1:L314"/>
  <sheetViews>
    <sheetView showGridLines="0" view="pageBreakPreview" topLeftCell="A80" zoomScale="85" zoomScaleSheetLayoutView="85" workbookViewId="0">
      <pane ySplit="1" activePane="bottomLeft"/>
      <selection activeCell="C2" sqref="C2:AL4"/>
      <selection pane="bottomLeft" activeCell="J15" sqref="J15"/>
    </sheetView>
  </sheetViews>
  <sheetFormatPr defaultColWidth="9.109375" defaultRowHeight="16.2" x14ac:dyDescent="0.3"/>
  <cols>
    <col min="1" max="1" width="3.6640625" style="104" customWidth="1"/>
    <col min="2" max="2" width="21.6640625" style="108" bestFit="1" customWidth="1"/>
    <col min="3" max="3" width="24.44140625" style="108" bestFit="1" customWidth="1"/>
    <col min="4" max="4" width="7" style="108" bestFit="1" customWidth="1"/>
    <col min="5" max="5" width="5.5546875" style="93" bestFit="1" customWidth="1"/>
    <col min="6" max="6" width="6" style="93" bestFit="1" customWidth="1"/>
    <col min="7" max="8" width="0.6640625" style="93" hidden="1" customWidth="1"/>
    <col min="9" max="9" width="0.6640625" style="93" customWidth="1"/>
    <col min="10" max="13" width="9" style="93" customWidth="1"/>
    <col min="14" max="16384" width="9.109375" style="93"/>
  </cols>
  <sheetData>
    <row r="1" spans="1:12" ht="15" customHeight="1" x14ac:dyDescent="0.3">
      <c r="A1" s="120" t="s">
        <v>0</v>
      </c>
      <c r="B1" s="133"/>
      <c r="C1" s="919" t="s">
        <v>1</v>
      </c>
      <c r="D1" s="919"/>
      <c r="E1" s="919"/>
      <c r="F1" s="919"/>
      <c r="G1" s="919"/>
      <c r="H1" s="919"/>
      <c r="I1" s="919"/>
      <c r="J1" s="919"/>
      <c r="K1" s="919"/>
      <c r="L1" s="919"/>
    </row>
    <row r="2" spans="1:12" ht="15" customHeight="1" x14ac:dyDescent="0.3">
      <c r="A2" s="92"/>
      <c r="B2" s="134"/>
      <c r="C2" s="919"/>
      <c r="D2" s="919"/>
      <c r="E2" s="919"/>
      <c r="F2" s="919"/>
      <c r="G2" s="919"/>
      <c r="H2" s="919"/>
      <c r="I2" s="919"/>
      <c r="J2" s="919"/>
      <c r="K2" s="919"/>
      <c r="L2" s="919"/>
    </row>
    <row r="3" spans="1:12" ht="15" customHeight="1" x14ac:dyDescent="0.3">
      <c r="A3" s="94"/>
      <c r="B3" s="134"/>
      <c r="C3" s="919"/>
      <c r="D3" s="919"/>
      <c r="E3" s="919"/>
      <c r="F3" s="919"/>
      <c r="G3" s="919"/>
      <c r="H3" s="919"/>
      <c r="I3" s="919"/>
      <c r="J3" s="919"/>
      <c r="K3" s="919"/>
      <c r="L3" s="919"/>
    </row>
    <row r="4" spans="1:12" ht="27" customHeight="1" x14ac:dyDescent="0.3">
      <c r="A4" s="94"/>
      <c r="B4" s="134"/>
      <c r="C4" s="926" t="e">
        <f>#REF!</f>
        <v>#REF!</v>
      </c>
      <c r="D4" s="926"/>
      <c r="E4" s="926"/>
      <c r="F4" s="926"/>
      <c r="G4" s="926"/>
      <c r="H4" s="926"/>
      <c r="I4" s="926"/>
      <c r="J4" s="926"/>
      <c r="K4" s="926"/>
      <c r="L4" s="135"/>
    </row>
    <row r="5" spans="1:12" ht="9" customHeight="1" x14ac:dyDescent="0.3">
      <c r="A5" s="95"/>
      <c r="B5" s="136"/>
      <c r="C5" s="92"/>
      <c r="D5" s="92"/>
      <c r="E5" s="92"/>
      <c r="F5" s="92"/>
      <c r="G5" s="92"/>
      <c r="H5" s="92"/>
      <c r="I5" s="92"/>
      <c r="J5" s="92"/>
      <c r="K5" s="92"/>
      <c r="L5" s="92"/>
    </row>
    <row r="6" spans="1:12" ht="15" customHeight="1" x14ac:dyDescent="0.3">
      <c r="A6" s="95"/>
      <c r="B6" s="136"/>
      <c r="C6" s="96"/>
      <c r="D6" s="927" t="e">
        <f>#REF!</f>
        <v>#REF!</v>
      </c>
      <c r="E6" s="927"/>
      <c r="F6" s="927"/>
      <c r="G6" s="927"/>
      <c r="H6" s="927"/>
      <c r="I6" s="927"/>
      <c r="J6" s="927"/>
      <c r="K6" s="927"/>
      <c r="L6" s="96"/>
    </row>
    <row r="7" spans="1:12" ht="15" customHeight="1" x14ac:dyDescent="0.3">
      <c r="A7" s="912" t="e">
        <f>#REF!</f>
        <v>#REF!</v>
      </c>
      <c r="B7" s="912"/>
      <c r="C7" s="137"/>
      <c r="D7" s="138"/>
      <c r="E7" s="92"/>
      <c r="F7" s="92"/>
      <c r="G7" s="92"/>
      <c r="H7" s="92"/>
      <c r="I7" s="92"/>
      <c r="J7" s="92"/>
      <c r="K7" s="92"/>
      <c r="L7" s="92"/>
    </row>
    <row r="8" spans="1:12" ht="24.75" customHeight="1" thickBot="1" x14ac:dyDescent="0.35">
      <c r="A8" s="928" t="s">
        <v>50</v>
      </c>
      <c r="B8" s="929"/>
      <c r="C8" s="929"/>
      <c r="D8" s="929"/>
      <c r="E8" s="932" t="s">
        <v>2</v>
      </c>
      <c r="F8" s="933"/>
      <c r="G8" s="165"/>
      <c r="H8" s="166"/>
      <c r="I8" s="97"/>
      <c r="J8" s="936" t="s">
        <v>51</v>
      </c>
      <c r="K8" s="936"/>
      <c r="L8" s="936"/>
    </row>
    <row r="9" spans="1:12" ht="24.75" customHeight="1" thickTop="1" x14ac:dyDescent="0.3">
      <c r="A9" s="930"/>
      <c r="B9" s="931"/>
      <c r="C9" s="931"/>
      <c r="D9" s="931"/>
      <c r="E9" s="934" t="s">
        <v>3</v>
      </c>
      <c r="F9" s="935"/>
      <c r="G9" s="167"/>
      <c r="H9" s="168"/>
      <c r="I9" s="97"/>
      <c r="J9" s="921" t="s">
        <v>52</v>
      </c>
      <c r="K9" s="921"/>
      <c r="L9" s="921"/>
    </row>
    <row r="10" spans="1:12" s="92" customFormat="1" ht="3.75" customHeight="1" x14ac:dyDescent="0.3">
      <c r="A10" s="100"/>
      <c r="B10" s="113"/>
      <c r="C10" s="113"/>
      <c r="D10" s="113"/>
      <c r="E10" s="100"/>
      <c r="F10" s="100"/>
      <c r="G10" s="100"/>
      <c r="H10" s="100"/>
      <c r="I10" s="100">
        <v>4</v>
      </c>
      <c r="J10" s="114"/>
      <c r="K10" s="114"/>
      <c r="L10" s="114"/>
    </row>
    <row r="11" spans="1:12" ht="11.25" customHeight="1" x14ac:dyDescent="0.3">
      <c r="A11" s="922" t="s">
        <v>4</v>
      </c>
      <c r="B11" s="922" t="s">
        <v>2</v>
      </c>
      <c r="C11" s="922" t="s">
        <v>5</v>
      </c>
      <c r="D11" s="923" t="s">
        <v>6</v>
      </c>
      <c r="E11" s="922" t="s">
        <v>7</v>
      </c>
      <c r="F11" s="922" t="s">
        <v>8</v>
      </c>
      <c r="G11" s="139"/>
      <c r="H11" s="139"/>
      <c r="I11" s="109"/>
      <c r="J11" s="916" t="s">
        <v>9</v>
      </c>
      <c r="K11" s="913" t="s">
        <v>10</v>
      </c>
      <c r="L11" s="916" t="s">
        <v>11</v>
      </c>
    </row>
    <row r="12" spans="1:12" ht="11.25" customHeight="1" x14ac:dyDescent="0.3">
      <c r="A12" s="922"/>
      <c r="B12" s="922"/>
      <c r="C12" s="922"/>
      <c r="D12" s="924"/>
      <c r="E12" s="922"/>
      <c r="F12" s="922"/>
      <c r="G12" s="139"/>
      <c r="H12" s="139"/>
      <c r="I12" s="109"/>
      <c r="J12" s="917"/>
      <c r="K12" s="914"/>
      <c r="L12" s="917"/>
    </row>
    <row r="13" spans="1:12" s="101" customFormat="1" ht="11.25" customHeight="1" x14ac:dyDescent="0.3">
      <c r="A13" s="922"/>
      <c r="B13" s="922"/>
      <c r="C13" s="922"/>
      <c r="D13" s="925"/>
      <c r="E13" s="922"/>
      <c r="F13" s="922"/>
      <c r="G13" s="140"/>
      <c r="H13" s="140"/>
      <c r="I13" s="116"/>
      <c r="J13" s="918"/>
      <c r="K13" s="915"/>
      <c r="L13" s="918"/>
    </row>
    <row r="14" spans="1:12" s="92" customFormat="1" ht="3.75" customHeight="1" x14ac:dyDescent="0.3">
      <c r="A14" s="100"/>
      <c r="B14" s="113"/>
      <c r="C14" s="113"/>
      <c r="D14" s="113"/>
      <c r="E14" s="100"/>
      <c r="F14" s="100"/>
      <c r="G14" s="100"/>
      <c r="H14" s="100"/>
      <c r="I14" s="100"/>
      <c r="J14" s="102"/>
      <c r="K14" s="102"/>
      <c r="L14" s="102"/>
    </row>
    <row r="15" spans="1:12" s="126" customFormat="1" ht="20.399999999999999" x14ac:dyDescent="0.3">
      <c r="A15" s="141" t="e">
        <f>#REF!</f>
        <v>#REF!</v>
      </c>
      <c r="B15" s="142" t="e">
        <f>#REF!</f>
        <v>#REF!</v>
      </c>
      <c r="C15" s="142" t="e">
        <f>#REF!</f>
        <v>#REF!</v>
      </c>
      <c r="D15" s="142" t="e">
        <f>#REF!</f>
        <v>#REF!</v>
      </c>
      <c r="E15" s="141" t="e">
        <f>#REF!</f>
        <v>#REF!</v>
      </c>
      <c r="F15" s="141" t="e">
        <f>#REF!</f>
        <v>#REF!</v>
      </c>
      <c r="G15" s="123"/>
      <c r="H15" s="123"/>
      <c r="I15" s="124"/>
      <c r="J15" s="143">
        <v>6.5</v>
      </c>
      <c r="K15" s="144">
        <v>7.5</v>
      </c>
      <c r="L15" s="143">
        <v>6.5</v>
      </c>
    </row>
    <row r="16" spans="1:12" s="146" customFormat="1" ht="20.399999999999999" x14ac:dyDescent="0.3">
      <c r="A16" s="141" t="e">
        <f>#REF!</f>
        <v>#REF!</v>
      </c>
      <c r="B16" s="142" t="e">
        <f>#REF!</f>
        <v>#REF!</v>
      </c>
      <c r="C16" s="142" t="e">
        <f>#REF!</f>
        <v>#REF!</v>
      </c>
      <c r="D16" s="142" t="e">
        <f>#REF!</f>
        <v>#REF!</v>
      </c>
      <c r="E16" s="141" t="e">
        <f>#REF!</f>
        <v>#REF!</v>
      </c>
      <c r="F16" s="141" t="e">
        <f>#REF!</f>
        <v>#REF!</v>
      </c>
      <c r="G16" s="145"/>
      <c r="H16" s="145"/>
      <c r="I16" s="145"/>
      <c r="J16" s="143">
        <v>6</v>
      </c>
      <c r="K16" s="144">
        <v>0</v>
      </c>
      <c r="L16" s="143">
        <v>0</v>
      </c>
    </row>
    <row r="17" spans="1:12" s="146" customFormat="1" ht="20.399999999999999" x14ac:dyDescent="0.3">
      <c r="A17" s="141" t="e">
        <f>#REF!</f>
        <v>#REF!</v>
      </c>
      <c r="B17" s="142" t="e">
        <f>#REF!</f>
        <v>#REF!</v>
      </c>
      <c r="C17" s="142" t="e">
        <f>#REF!</f>
        <v>#REF!</v>
      </c>
      <c r="D17" s="142" t="e">
        <f>#REF!</f>
        <v>#REF!</v>
      </c>
      <c r="E17" s="141" t="e">
        <f>#REF!</f>
        <v>#REF!</v>
      </c>
      <c r="F17" s="141" t="e">
        <f>#REF!</f>
        <v>#REF!</v>
      </c>
      <c r="G17" s="145"/>
      <c r="H17" s="145"/>
      <c r="I17" s="145"/>
      <c r="J17" s="143">
        <v>7.5</v>
      </c>
      <c r="K17" s="144">
        <v>7.5</v>
      </c>
      <c r="L17" s="143">
        <v>7</v>
      </c>
    </row>
    <row r="18" spans="1:12" s="146" customFormat="1" ht="20.399999999999999" x14ac:dyDescent="0.3">
      <c r="A18" s="141" t="e">
        <f>#REF!</f>
        <v>#REF!</v>
      </c>
      <c r="B18" s="142" t="e">
        <f>#REF!</f>
        <v>#REF!</v>
      </c>
      <c r="C18" s="142" t="e">
        <f>#REF!</f>
        <v>#REF!</v>
      </c>
      <c r="D18" s="142" t="e">
        <f>#REF!</f>
        <v>#REF!</v>
      </c>
      <c r="E18" s="141" t="e">
        <f>#REF!</f>
        <v>#REF!</v>
      </c>
      <c r="F18" s="141" t="e">
        <f>#REF!</f>
        <v>#REF!</v>
      </c>
      <c r="G18" s="145"/>
      <c r="H18" s="145"/>
      <c r="I18" s="145"/>
      <c r="J18" s="143">
        <v>6</v>
      </c>
      <c r="K18" s="144">
        <v>5</v>
      </c>
      <c r="L18" s="143">
        <v>6</v>
      </c>
    </row>
    <row r="19" spans="1:12" s="146" customFormat="1" ht="20.399999999999999" x14ac:dyDescent="0.3">
      <c r="A19" s="141" t="e">
        <f>#REF!</f>
        <v>#REF!</v>
      </c>
      <c r="B19" s="142" t="e">
        <f>#REF!</f>
        <v>#REF!</v>
      </c>
      <c r="C19" s="142" t="e">
        <f>#REF!</f>
        <v>#REF!</v>
      </c>
      <c r="D19" s="142" t="e">
        <f>#REF!</f>
        <v>#REF!</v>
      </c>
      <c r="E19" s="141" t="e">
        <f>#REF!</f>
        <v>#REF!</v>
      </c>
      <c r="F19" s="141" t="e">
        <f>#REF!</f>
        <v>#REF!</v>
      </c>
      <c r="G19" s="145"/>
      <c r="H19" s="145"/>
      <c r="I19" s="145"/>
      <c r="J19" s="143">
        <v>5.5</v>
      </c>
      <c r="K19" s="144">
        <v>0</v>
      </c>
      <c r="L19" s="143">
        <v>0</v>
      </c>
    </row>
    <row r="20" spans="1:12" s="146" customFormat="1" ht="20.399999999999999" x14ac:dyDescent="0.3">
      <c r="A20" s="141" t="e">
        <f>#REF!</f>
        <v>#REF!</v>
      </c>
      <c r="B20" s="142" t="e">
        <f>#REF!</f>
        <v>#REF!</v>
      </c>
      <c r="C20" s="142" t="e">
        <f>#REF!</f>
        <v>#REF!</v>
      </c>
      <c r="D20" s="142" t="e">
        <f>#REF!</f>
        <v>#REF!</v>
      </c>
      <c r="E20" s="141" t="e">
        <f>#REF!</f>
        <v>#REF!</v>
      </c>
      <c r="F20" s="141" t="e">
        <f>#REF!</f>
        <v>#REF!</v>
      </c>
      <c r="G20" s="145"/>
      <c r="H20" s="145"/>
      <c r="I20" s="145"/>
      <c r="J20" s="143">
        <v>5.5</v>
      </c>
      <c r="K20" s="144">
        <v>6</v>
      </c>
      <c r="L20" s="143">
        <v>7.5</v>
      </c>
    </row>
    <row r="21" spans="1:12" s="146" customFormat="1" ht="20.399999999999999" x14ac:dyDescent="0.3">
      <c r="A21" s="141" t="e">
        <f>#REF!</f>
        <v>#REF!</v>
      </c>
      <c r="B21" s="142" t="e">
        <f>#REF!</f>
        <v>#REF!</v>
      </c>
      <c r="C21" s="142" t="e">
        <f>#REF!</f>
        <v>#REF!</v>
      </c>
      <c r="D21" s="142" t="e">
        <f>#REF!</f>
        <v>#REF!</v>
      </c>
      <c r="E21" s="141" t="e">
        <f>#REF!</f>
        <v>#REF!</v>
      </c>
      <c r="F21" s="141" t="e">
        <f>#REF!</f>
        <v>#REF!</v>
      </c>
      <c r="G21" s="145"/>
      <c r="H21" s="145"/>
      <c r="I21" s="145"/>
      <c r="J21" s="143">
        <v>7</v>
      </c>
      <c r="K21" s="144">
        <v>9</v>
      </c>
      <c r="L21" s="143">
        <v>8.5</v>
      </c>
    </row>
    <row r="22" spans="1:12" s="146" customFormat="1" ht="20.399999999999999" x14ac:dyDescent="0.3">
      <c r="A22" s="141" t="e">
        <f>#REF!</f>
        <v>#REF!</v>
      </c>
      <c r="B22" s="142" t="e">
        <f>#REF!</f>
        <v>#REF!</v>
      </c>
      <c r="C22" s="142" t="e">
        <f>#REF!</f>
        <v>#REF!</v>
      </c>
      <c r="D22" s="142" t="e">
        <f>#REF!</f>
        <v>#REF!</v>
      </c>
      <c r="E22" s="141" t="e">
        <f>#REF!</f>
        <v>#REF!</v>
      </c>
      <c r="F22" s="141" t="e">
        <f>#REF!</f>
        <v>#REF!</v>
      </c>
      <c r="G22" s="145"/>
      <c r="H22" s="145"/>
      <c r="I22" s="145"/>
      <c r="J22" s="143">
        <v>8</v>
      </c>
      <c r="K22" s="144">
        <v>7.5</v>
      </c>
      <c r="L22" s="143">
        <v>8</v>
      </c>
    </row>
    <row r="23" spans="1:12" s="146" customFormat="1" ht="20.399999999999999" x14ac:dyDescent="0.3">
      <c r="A23" s="141" t="e">
        <f>#REF!</f>
        <v>#REF!</v>
      </c>
      <c r="B23" s="142" t="e">
        <f>#REF!</f>
        <v>#REF!</v>
      </c>
      <c r="C23" s="142" t="e">
        <f>#REF!</f>
        <v>#REF!</v>
      </c>
      <c r="D23" s="142" t="e">
        <f>#REF!</f>
        <v>#REF!</v>
      </c>
      <c r="E23" s="141" t="e">
        <f>#REF!</f>
        <v>#REF!</v>
      </c>
      <c r="F23" s="141" t="e">
        <f>#REF!</f>
        <v>#REF!</v>
      </c>
      <c r="G23" s="145"/>
      <c r="H23" s="145"/>
      <c r="I23" s="145"/>
      <c r="J23" s="143">
        <v>7</v>
      </c>
      <c r="K23" s="144">
        <v>8</v>
      </c>
      <c r="L23" s="143">
        <v>7.5</v>
      </c>
    </row>
    <row r="24" spans="1:12" s="146" customFormat="1" ht="20.399999999999999" x14ac:dyDescent="0.3">
      <c r="A24" s="141" t="e">
        <f>#REF!</f>
        <v>#REF!</v>
      </c>
      <c r="B24" s="142" t="e">
        <f>#REF!</f>
        <v>#REF!</v>
      </c>
      <c r="C24" s="142" t="e">
        <f>#REF!</f>
        <v>#REF!</v>
      </c>
      <c r="D24" s="142" t="e">
        <f>#REF!</f>
        <v>#REF!</v>
      </c>
      <c r="E24" s="141" t="e">
        <f>#REF!</f>
        <v>#REF!</v>
      </c>
      <c r="F24" s="141" t="e">
        <f>#REF!</f>
        <v>#REF!</v>
      </c>
      <c r="G24" s="145"/>
      <c r="H24" s="145"/>
      <c r="I24" s="145"/>
      <c r="J24" s="143">
        <v>7</v>
      </c>
      <c r="K24" s="144">
        <v>7</v>
      </c>
      <c r="L24" s="143">
        <v>8.5</v>
      </c>
    </row>
    <row r="25" spans="1:12" s="146" customFormat="1" ht="20.399999999999999" x14ac:dyDescent="0.3">
      <c r="A25" s="141" t="e">
        <f>#REF!</f>
        <v>#REF!</v>
      </c>
      <c r="B25" s="142" t="e">
        <f>#REF!</f>
        <v>#REF!</v>
      </c>
      <c r="C25" s="142" t="e">
        <f>#REF!</f>
        <v>#REF!</v>
      </c>
      <c r="D25" s="142" t="e">
        <f>#REF!</f>
        <v>#REF!</v>
      </c>
      <c r="E25" s="141" t="e">
        <f>#REF!</f>
        <v>#REF!</v>
      </c>
      <c r="F25" s="141" t="e">
        <f>#REF!</f>
        <v>#REF!</v>
      </c>
      <c r="G25" s="145"/>
      <c r="H25" s="145"/>
      <c r="I25" s="145"/>
      <c r="J25" s="143">
        <v>8</v>
      </c>
      <c r="K25" s="144">
        <v>8.5</v>
      </c>
      <c r="L25" s="143">
        <v>9.5</v>
      </c>
    </row>
    <row r="26" spans="1:12" s="146" customFormat="1" ht="20.399999999999999" x14ac:dyDescent="0.3">
      <c r="A26" s="141" t="e">
        <f>#REF!</f>
        <v>#REF!</v>
      </c>
      <c r="B26" s="142" t="e">
        <f>#REF!</f>
        <v>#REF!</v>
      </c>
      <c r="C26" s="142" t="e">
        <f>#REF!</f>
        <v>#REF!</v>
      </c>
      <c r="D26" s="142" t="e">
        <f>#REF!</f>
        <v>#REF!</v>
      </c>
      <c r="E26" s="141" t="e">
        <f>#REF!</f>
        <v>#REF!</v>
      </c>
      <c r="F26" s="141" t="e">
        <f>#REF!</f>
        <v>#REF!</v>
      </c>
      <c r="G26" s="145"/>
      <c r="H26" s="145"/>
      <c r="I26" s="145"/>
      <c r="J26" s="143">
        <v>6.5</v>
      </c>
      <c r="K26" s="144">
        <v>5.5</v>
      </c>
      <c r="L26" s="143">
        <v>5.5</v>
      </c>
    </row>
    <row r="27" spans="1:12" s="146" customFormat="1" ht="20.399999999999999" x14ac:dyDescent="0.3">
      <c r="A27" s="141" t="e">
        <f>#REF!</f>
        <v>#REF!</v>
      </c>
      <c r="B27" s="142" t="e">
        <f>#REF!</f>
        <v>#REF!</v>
      </c>
      <c r="C27" s="142" t="e">
        <f>#REF!</f>
        <v>#REF!</v>
      </c>
      <c r="D27" s="142" t="e">
        <f>#REF!</f>
        <v>#REF!</v>
      </c>
      <c r="E27" s="141" t="e">
        <f>#REF!</f>
        <v>#REF!</v>
      </c>
      <c r="F27" s="141" t="e">
        <f>#REF!</f>
        <v>#REF!</v>
      </c>
      <c r="G27" s="145"/>
      <c r="H27" s="145"/>
      <c r="I27" s="145"/>
      <c r="J27" s="143">
        <v>7</v>
      </c>
      <c r="K27" s="144">
        <v>7</v>
      </c>
      <c r="L27" s="143">
        <v>5.5</v>
      </c>
    </row>
    <row r="28" spans="1:12" s="146" customFormat="1" ht="20.399999999999999" hidden="1" x14ac:dyDescent="0.3">
      <c r="A28" s="141" t="e">
        <f>#REF!</f>
        <v>#REF!</v>
      </c>
      <c r="B28" s="142" t="e">
        <f>#REF!</f>
        <v>#REF!</v>
      </c>
      <c r="C28" s="142" t="e">
        <f>#REF!</f>
        <v>#REF!</v>
      </c>
      <c r="D28" s="142" t="e">
        <f>#REF!</f>
        <v>#REF!</v>
      </c>
      <c r="E28" s="141" t="e">
        <f>#REF!</f>
        <v>#REF!</v>
      </c>
      <c r="F28" s="141" t="e">
        <f>#REF!</f>
        <v>#REF!</v>
      </c>
      <c r="G28" s="145"/>
      <c r="H28" s="145"/>
      <c r="I28" s="145"/>
      <c r="J28" s="143"/>
      <c r="K28" s="144"/>
      <c r="L28" s="143"/>
    </row>
    <row r="29" spans="1:12" s="146" customFormat="1" ht="20.399999999999999" x14ac:dyDescent="0.3">
      <c r="A29" s="141" t="e">
        <f>#REF!</f>
        <v>#REF!</v>
      </c>
      <c r="B29" s="142" t="e">
        <f>#REF!</f>
        <v>#REF!</v>
      </c>
      <c r="C29" s="142" t="e">
        <f>#REF!</f>
        <v>#REF!</v>
      </c>
      <c r="D29" s="142" t="e">
        <f>#REF!</f>
        <v>#REF!</v>
      </c>
      <c r="E29" s="141" t="e">
        <f>#REF!</f>
        <v>#REF!</v>
      </c>
      <c r="F29" s="141" t="e">
        <f>#REF!</f>
        <v>#REF!</v>
      </c>
      <c r="G29" s="145"/>
      <c r="H29" s="145"/>
      <c r="I29" s="145"/>
      <c r="J29" s="143">
        <v>8</v>
      </c>
      <c r="K29" s="144">
        <v>7</v>
      </c>
      <c r="L29" s="143">
        <v>4.5</v>
      </c>
    </row>
    <row r="30" spans="1:12" s="146" customFormat="1" ht="20.399999999999999" x14ac:dyDescent="0.3">
      <c r="A30" s="141" t="e">
        <f>#REF!</f>
        <v>#REF!</v>
      </c>
      <c r="B30" s="142" t="e">
        <f>#REF!</f>
        <v>#REF!</v>
      </c>
      <c r="C30" s="142" t="e">
        <f>#REF!</f>
        <v>#REF!</v>
      </c>
      <c r="D30" s="142" t="e">
        <f>#REF!</f>
        <v>#REF!</v>
      </c>
      <c r="E30" s="141" t="e">
        <f>#REF!</f>
        <v>#REF!</v>
      </c>
      <c r="F30" s="141" t="e">
        <f>#REF!</f>
        <v>#REF!</v>
      </c>
      <c r="G30" s="145"/>
      <c r="H30" s="145"/>
      <c r="I30" s="145"/>
      <c r="J30" s="143">
        <v>7</v>
      </c>
      <c r="K30" s="144">
        <v>0</v>
      </c>
      <c r="L30" s="143">
        <v>6.5</v>
      </c>
    </row>
    <row r="31" spans="1:12" s="146" customFormat="1" ht="20.399999999999999" hidden="1" x14ac:dyDescent="0.3">
      <c r="A31" s="141" t="e">
        <f>#REF!</f>
        <v>#REF!</v>
      </c>
      <c r="B31" s="142" t="e">
        <f>#REF!</f>
        <v>#REF!</v>
      </c>
      <c r="C31" s="142" t="e">
        <f>#REF!</f>
        <v>#REF!</v>
      </c>
      <c r="D31" s="142" t="e">
        <f>#REF!</f>
        <v>#REF!</v>
      </c>
      <c r="E31" s="141" t="e">
        <f>#REF!</f>
        <v>#REF!</v>
      </c>
      <c r="F31" s="141" t="e">
        <f>#REF!</f>
        <v>#REF!</v>
      </c>
      <c r="G31" s="145"/>
      <c r="H31" s="145"/>
      <c r="I31" s="145"/>
      <c r="J31" s="143"/>
      <c r="K31" s="144"/>
      <c r="L31" s="143"/>
    </row>
    <row r="32" spans="1:12" s="146" customFormat="1" ht="20.399999999999999" x14ac:dyDescent="0.3">
      <c r="A32" s="141" t="e">
        <f>#REF!</f>
        <v>#REF!</v>
      </c>
      <c r="B32" s="142" t="e">
        <f>#REF!</f>
        <v>#REF!</v>
      </c>
      <c r="C32" s="142" t="e">
        <f>#REF!</f>
        <v>#REF!</v>
      </c>
      <c r="D32" s="142" t="e">
        <f>#REF!</f>
        <v>#REF!</v>
      </c>
      <c r="E32" s="141" t="e">
        <f>#REF!</f>
        <v>#REF!</v>
      </c>
      <c r="F32" s="141" t="e">
        <f>#REF!</f>
        <v>#REF!</v>
      </c>
      <c r="G32" s="145"/>
      <c r="H32" s="145"/>
      <c r="I32" s="145"/>
      <c r="J32" s="143">
        <v>7.5</v>
      </c>
      <c r="K32" s="144">
        <v>8.5</v>
      </c>
      <c r="L32" s="143">
        <v>9</v>
      </c>
    </row>
    <row r="33" spans="1:12" s="146" customFormat="1" ht="20.399999999999999" hidden="1" x14ac:dyDescent="0.3">
      <c r="A33" s="141" t="e">
        <f>#REF!</f>
        <v>#REF!</v>
      </c>
      <c r="B33" s="142" t="e">
        <f>#REF!</f>
        <v>#REF!</v>
      </c>
      <c r="C33" s="142" t="e">
        <f>#REF!</f>
        <v>#REF!</v>
      </c>
      <c r="D33" s="142" t="e">
        <f>#REF!</f>
        <v>#REF!</v>
      </c>
      <c r="E33" s="141" t="e">
        <f>#REF!</f>
        <v>#REF!</v>
      </c>
      <c r="F33" s="141" t="e">
        <f>#REF!</f>
        <v>#REF!</v>
      </c>
      <c r="G33" s="145"/>
      <c r="H33" s="145"/>
      <c r="I33" s="145"/>
      <c r="J33" s="143"/>
      <c r="K33" s="144"/>
      <c r="L33" s="143"/>
    </row>
    <row r="34" spans="1:12" s="146" customFormat="1" ht="20.399999999999999" x14ac:dyDescent="0.3">
      <c r="A34" s="141" t="e">
        <f>#REF!</f>
        <v>#REF!</v>
      </c>
      <c r="B34" s="142" t="e">
        <f>#REF!</f>
        <v>#REF!</v>
      </c>
      <c r="C34" s="142" t="e">
        <f>#REF!</f>
        <v>#REF!</v>
      </c>
      <c r="D34" s="142" t="e">
        <f>#REF!</f>
        <v>#REF!</v>
      </c>
      <c r="E34" s="141" t="e">
        <f>#REF!</f>
        <v>#REF!</v>
      </c>
      <c r="F34" s="141" t="e">
        <f>#REF!</f>
        <v>#REF!</v>
      </c>
      <c r="G34" s="145"/>
      <c r="H34" s="145"/>
      <c r="I34" s="145"/>
      <c r="J34" s="143">
        <v>9.5</v>
      </c>
      <c r="K34" s="144">
        <v>9</v>
      </c>
      <c r="L34" s="143">
        <v>9</v>
      </c>
    </row>
    <row r="35" spans="1:12" s="146" customFormat="1" ht="20.399999999999999" x14ac:dyDescent="0.3">
      <c r="A35" s="141" t="e">
        <f>#REF!</f>
        <v>#REF!</v>
      </c>
      <c r="B35" s="142" t="e">
        <f>#REF!</f>
        <v>#REF!</v>
      </c>
      <c r="C35" s="142" t="e">
        <f>#REF!</f>
        <v>#REF!</v>
      </c>
      <c r="D35" s="142" t="e">
        <f>#REF!</f>
        <v>#REF!</v>
      </c>
      <c r="E35" s="141" t="e">
        <f>#REF!</f>
        <v>#REF!</v>
      </c>
      <c r="F35" s="141" t="e">
        <f>#REF!</f>
        <v>#REF!</v>
      </c>
      <c r="G35" s="145"/>
      <c r="H35" s="145"/>
      <c r="I35" s="145"/>
      <c r="J35" s="143"/>
      <c r="K35" s="144"/>
      <c r="L35" s="143"/>
    </row>
    <row r="36" spans="1:12" s="146" customFormat="1" ht="20.399999999999999" x14ac:dyDescent="0.3">
      <c r="A36" s="141" t="e">
        <f>#REF!</f>
        <v>#REF!</v>
      </c>
      <c r="B36" s="142" t="e">
        <f>#REF!</f>
        <v>#REF!</v>
      </c>
      <c r="C36" s="142" t="e">
        <f>#REF!</f>
        <v>#REF!</v>
      </c>
      <c r="D36" s="142" t="e">
        <f>#REF!</f>
        <v>#REF!</v>
      </c>
      <c r="E36" s="141" t="e">
        <f>#REF!</f>
        <v>#REF!</v>
      </c>
      <c r="F36" s="141" t="e">
        <f>#REF!</f>
        <v>#REF!</v>
      </c>
      <c r="G36" s="145"/>
      <c r="H36" s="145"/>
      <c r="I36" s="145"/>
      <c r="J36" s="143"/>
      <c r="K36" s="144"/>
      <c r="L36" s="143"/>
    </row>
    <row r="37" spans="1:12" s="146" customFormat="1" ht="20.399999999999999" x14ac:dyDescent="0.3">
      <c r="A37" s="141" t="e">
        <f>#REF!</f>
        <v>#REF!</v>
      </c>
      <c r="B37" s="142" t="e">
        <f>#REF!</f>
        <v>#REF!</v>
      </c>
      <c r="C37" s="142" t="e">
        <f>#REF!</f>
        <v>#REF!</v>
      </c>
      <c r="D37" s="142" t="e">
        <f>#REF!</f>
        <v>#REF!</v>
      </c>
      <c r="E37" s="141" t="e">
        <f>#REF!</f>
        <v>#REF!</v>
      </c>
      <c r="F37" s="141" t="e">
        <f>#REF!</f>
        <v>#REF!</v>
      </c>
      <c r="G37" s="145"/>
      <c r="H37" s="145"/>
      <c r="I37" s="145"/>
      <c r="J37" s="143"/>
      <c r="K37" s="144"/>
      <c r="L37" s="143"/>
    </row>
    <row r="38" spans="1:12" s="146" customFormat="1" ht="20.399999999999999" x14ac:dyDescent="0.3">
      <c r="A38" s="141" t="e">
        <f>#REF!</f>
        <v>#REF!</v>
      </c>
      <c r="B38" s="142" t="e">
        <f>#REF!</f>
        <v>#REF!</v>
      </c>
      <c r="C38" s="142" t="e">
        <f>#REF!</f>
        <v>#REF!</v>
      </c>
      <c r="D38" s="142" t="e">
        <f>#REF!</f>
        <v>#REF!</v>
      </c>
      <c r="E38" s="141" t="e">
        <f>#REF!</f>
        <v>#REF!</v>
      </c>
      <c r="F38" s="141" t="e">
        <f>#REF!</f>
        <v>#REF!</v>
      </c>
      <c r="G38" s="145"/>
      <c r="H38" s="145"/>
      <c r="I38" s="145"/>
      <c r="J38" s="143"/>
      <c r="K38" s="144"/>
      <c r="L38" s="143"/>
    </row>
    <row r="39" spans="1:12" s="146" customFormat="1" ht="20.399999999999999" x14ac:dyDescent="0.3">
      <c r="A39" s="141" t="e">
        <f>#REF!</f>
        <v>#REF!</v>
      </c>
      <c r="B39" s="142" t="e">
        <f>#REF!</f>
        <v>#REF!</v>
      </c>
      <c r="C39" s="142" t="e">
        <f>#REF!</f>
        <v>#REF!</v>
      </c>
      <c r="D39" s="142" t="e">
        <f>#REF!</f>
        <v>#REF!</v>
      </c>
      <c r="E39" s="141" t="e">
        <f>#REF!</f>
        <v>#REF!</v>
      </c>
      <c r="F39" s="141" t="e">
        <f>#REF!</f>
        <v>#REF!</v>
      </c>
      <c r="G39" s="145"/>
      <c r="H39" s="145"/>
      <c r="I39" s="145"/>
      <c r="J39" s="143"/>
      <c r="K39" s="144"/>
      <c r="L39" s="143"/>
    </row>
    <row r="40" spans="1:12" s="146" customFormat="1" ht="20.399999999999999" x14ac:dyDescent="0.3">
      <c r="A40" s="141" t="e">
        <f>#REF!</f>
        <v>#REF!</v>
      </c>
      <c r="B40" s="142" t="e">
        <f>#REF!</f>
        <v>#REF!</v>
      </c>
      <c r="C40" s="142" t="e">
        <f>#REF!</f>
        <v>#REF!</v>
      </c>
      <c r="D40" s="142" t="e">
        <f>#REF!</f>
        <v>#REF!</v>
      </c>
      <c r="E40" s="141" t="e">
        <f>#REF!</f>
        <v>#REF!</v>
      </c>
      <c r="F40" s="141" t="e">
        <f>#REF!</f>
        <v>#REF!</v>
      </c>
      <c r="G40" s="145"/>
      <c r="H40" s="145"/>
      <c r="I40" s="145"/>
      <c r="J40" s="143"/>
      <c r="K40" s="144"/>
      <c r="L40" s="143"/>
    </row>
    <row r="41" spans="1:12" s="146" customFormat="1" ht="20.399999999999999" x14ac:dyDescent="0.3">
      <c r="A41" s="141" t="e">
        <f>#REF!</f>
        <v>#REF!</v>
      </c>
      <c r="B41" s="142" t="e">
        <f>#REF!</f>
        <v>#REF!</v>
      </c>
      <c r="C41" s="142" t="e">
        <f>#REF!</f>
        <v>#REF!</v>
      </c>
      <c r="D41" s="142" t="e">
        <f>#REF!</f>
        <v>#REF!</v>
      </c>
      <c r="E41" s="141" t="e">
        <f>#REF!</f>
        <v>#REF!</v>
      </c>
      <c r="F41" s="141" t="e">
        <f>#REF!</f>
        <v>#REF!</v>
      </c>
      <c r="G41" s="145"/>
      <c r="H41" s="145"/>
      <c r="I41" s="145"/>
      <c r="J41" s="143"/>
      <c r="K41" s="144"/>
      <c r="L41" s="143"/>
    </row>
    <row r="42" spans="1:12" s="146" customFormat="1" ht="20.399999999999999" x14ac:dyDescent="0.3">
      <c r="A42" s="141" t="e">
        <f>#REF!</f>
        <v>#REF!</v>
      </c>
      <c r="B42" s="142" t="e">
        <f>#REF!</f>
        <v>#REF!</v>
      </c>
      <c r="C42" s="142" t="e">
        <f>#REF!</f>
        <v>#REF!</v>
      </c>
      <c r="D42" s="142" t="e">
        <f>#REF!</f>
        <v>#REF!</v>
      </c>
      <c r="E42" s="141" t="e">
        <f>#REF!</f>
        <v>#REF!</v>
      </c>
      <c r="F42" s="141" t="e">
        <f>#REF!</f>
        <v>#REF!</v>
      </c>
      <c r="G42" s="145"/>
      <c r="H42" s="145"/>
      <c r="I42" s="145"/>
      <c r="J42" s="143"/>
      <c r="K42" s="144"/>
      <c r="L42" s="143"/>
    </row>
    <row r="43" spans="1:12" s="146" customFormat="1" ht="20.399999999999999" x14ac:dyDescent="0.3">
      <c r="A43" s="141" t="e">
        <f>#REF!</f>
        <v>#REF!</v>
      </c>
      <c r="B43" s="142" t="e">
        <f>#REF!</f>
        <v>#REF!</v>
      </c>
      <c r="C43" s="142" t="e">
        <f>#REF!</f>
        <v>#REF!</v>
      </c>
      <c r="D43" s="142" t="e">
        <f>#REF!</f>
        <v>#REF!</v>
      </c>
      <c r="E43" s="141" t="e">
        <f>#REF!</f>
        <v>#REF!</v>
      </c>
      <c r="F43" s="141" t="e">
        <f>#REF!</f>
        <v>#REF!</v>
      </c>
      <c r="G43" s="145"/>
      <c r="H43" s="145"/>
      <c r="I43" s="145"/>
      <c r="J43" s="143"/>
      <c r="K43" s="144"/>
      <c r="L43" s="143"/>
    </row>
    <row r="44" spans="1:12" s="146" customFormat="1" ht="20.399999999999999" x14ac:dyDescent="0.3">
      <c r="A44" s="141" t="e">
        <f>#REF!</f>
        <v>#REF!</v>
      </c>
      <c r="B44" s="142" t="e">
        <f>#REF!</f>
        <v>#REF!</v>
      </c>
      <c r="C44" s="142" t="e">
        <f>#REF!</f>
        <v>#REF!</v>
      </c>
      <c r="D44" s="142" t="e">
        <f>#REF!</f>
        <v>#REF!</v>
      </c>
      <c r="E44" s="141" t="e">
        <f>#REF!</f>
        <v>#REF!</v>
      </c>
      <c r="F44" s="141" t="e">
        <f>#REF!</f>
        <v>#REF!</v>
      </c>
      <c r="G44" s="145"/>
      <c r="H44" s="145"/>
      <c r="I44" s="145"/>
      <c r="J44" s="143"/>
      <c r="K44" s="144"/>
      <c r="L44" s="143"/>
    </row>
    <row r="45" spans="1:12" s="146" customFormat="1" ht="20.399999999999999" x14ac:dyDescent="0.3">
      <c r="A45" s="141" t="e">
        <f>#REF!</f>
        <v>#REF!</v>
      </c>
      <c r="B45" s="142" t="e">
        <f>#REF!</f>
        <v>#REF!</v>
      </c>
      <c r="C45" s="142" t="e">
        <f>#REF!</f>
        <v>#REF!</v>
      </c>
      <c r="D45" s="142" t="e">
        <f>#REF!</f>
        <v>#REF!</v>
      </c>
      <c r="E45" s="141" t="e">
        <f>#REF!</f>
        <v>#REF!</v>
      </c>
      <c r="F45" s="141" t="e">
        <f>#REF!</f>
        <v>#REF!</v>
      </c>
      <c r="G45" s="145"/>
      <c r="H45" s="145"/>
      <c r="I45" s="145"/>
      <c r="J45" s="143"/>
      <c r="K45" s="144"/>
      <c r="L45" s="143"/>
    </row>
    <row r="46" spans="1:12" s="146" customFormat="1" ht="20.399999999999999" x14ac:dyDescent="0.3">
      <c r="A46" s="141" t="e">
        <f>#REF!</f>
        <v>#REF!</v>
      </c>
      <c r="B46" s="142" t="e">
        <f>#REF!</f>
        <v>#REF!</v>
      </c>
      <c r="C46" s="142" t="e">
        <f>#REF!</f>
        <v>#REF!</v>
      </c>
      <c r="D46" s="142" t="e">
        <f>#REF!</f>
        <v>#REF!</v>
      </c>
      <c r="E46" s="141" t="e">
        <f>#REF!</f>
        <v>#REF!</v>
      </c>
      <c r="F46" s="141" t="e">
        <f>#REF!</f>
        <v>#REF!</v>
      </c>
      <c r="G46" s="145"/>
      <c r="H46" s="145"/>
      <c r="I46" s="145"/>
      <c r="J46" s="143"/>
      <c r="K46" s="144"/>
      <c r="L46" s="143"/>
    </row>
    <row r="47" spans="1:12" s="146" customFormat="1" ht="20.399999999999999" x14ac:dyDescent="0.3">
      <c r="A47" s="141" t="e">
        <f>#REF!</f>
        <v>#REF!</v>
      </c>
      <c r="B47" s="142" t="e">
        <f>#REF!</f>
        <v>#REF!</v>
      </c>
      <c r="C47" s="142" t="e">
        <f>#REF!</f>
        <v>#REF!</v>
      </c>
      <c r="D47" s="142" t="e">
        <f>#REF!</f>
        <v>#REF!</v>
      </c>
      <c r="E47" s="141" t="e">
        <f>#REF!</f>
        <v>#REF!</v>
      </c>
      <c r="F47" s="141" t="e">
        <f>#REF!</f>
        <v>#REF!</v>
      </c>
      <c r="G47" s="145"/>
      <c r="H47" s="145"/>
      <c r="I47" s="145"/>
      <c r="J47" s="143"/>
      <c r="K47" s="144"/>
      <c r="L47" s="143"/>
    </row>
    <row r="48" spans="1:12" s="146" customFormat="1" ht="20.399999999999999" x14ac:dyDescent="0.3">
      <c r="A48" s="141" t="e">
        <f>#REF!</f>
        <v>#REF!</v>
      </c>
      <c r="B48" s="142" t="e">
        <f>#REF!</f>
        <v>#REF!</v>
      </c>
      <c r="C48" s="142" t="e">
        <f>#REF!</f>
        <v>#REF!</v>
      </c>
      <c r="D48" s="142" t="e">
        <f>#REF!</f>
        <v>#REF!</v>
      </c>
      <c r="E48" s="141" t="e">
        <f>#REF!</f>
        <v>#REF!</v>
      </c>
      <c r="F48" s="141" t="e">
        <f>#REF!</f>
        <v>#REF!</v>
      </c>
      <c r="G48" s="145"/>
      <c r="H48" s="145"/>
      <c r="I48" s="145"/>
      <c r="J48" s="143"/>
      <c r="K48" s="144"/>
      <c r="L48" s="143"/>
    </row>
    <row r="49" spans="1:12" s="146" customFormat="1" ht="20.399999999999999" x14ac:dyDescent="0.3">
      <c r="A49" s="141" t="e">
        <f>#REF!</f>
        <v>#REF!</v>
      </c>
      <c r="B49" s="142" t="e">
        <f>#REF!</f>
        <v>#REF!</v>
      </c>
      <c r="C49" s="142" t="e">
        <f>#REF!</f>
        <v>#REF!</v>
      </c>
      <c r="D49" s="142" t="e">
        <f>#REF!</f>
        <v>#REF!</v>
      </c>
      <c r="E49" s="141" t="e">
        <f>#REF!</f>
        <v>#REF!</v>
      </c>
      <c r="F49" s="141" t="e">
        <f>#REF!</f>
        <v>#REF!</v>
      </c>
      <c r="G49" s="145"/>
      <c r="H49" s="145"/>
      <c r="I49" s="145"/>
      <c r="J49" s="143"/>
      <c r="K49" s="144"/>
      <c r="L49" s="143"/>
    </row>
    <row r="50" spans="1:12" s="146" customFormat="1" ht="20.399999999999999" x14ac:dyDescent="0.3">
      <c r="A50" s="141" t="e">
        <f>#REF!</f>
        <v>#REF!</v>
      </c>
      <c r="B50" s="142" t="e">
        <f>#REF!</f>
        <v>#REF!</v>
      </c>
      <c r="C50" s="142" t="e">
        <f>#REF!</f>
        <v>#REF!</v>
      </c>
      <c r="D50" s="142" t="e">
        <f>#REF!</f>
        <v>#REF!</v>
      </c>
      <c r="E50" s="141" t="e">
        <f>#REF!</f>
        <v>#REF!</v>
      </c>
      <c r="F50" s="141" t="e">
        <f>#REF!</f>
        <v>#REF!</v>
      </c>
      <c r="G50" s="145"/>
      <c r="H50" s="145"/>
      <c r="I50" s="145"/>
      <c r="J50" s="143"/>
      <c r="K50" s="144"/>
      <c r="L50" s="143"/>
    </row>
    <row r="51" spans="1:12" s="146" customFormat="1" ht="20.399999999999999" x14ac:dyDescent="0.3">
      <c r="A51" s="141" t="e">
        <f>#REF!</f>
        <v>#REF!</v>
      </c>
      <c r="B51" s="142" t="e">
        <f>#REF!</f>
        <v>#REF!</v>
      </c>
      <c r="C51" s="142" t="e">
        <f>#REF!</f>
        <v>#REF!</v>
      </c>
      <c r="D51" s="142" t="e">
        <f>#REF!</f>
        <v>#REF!</v>
      </c>
      <c r="E51" s="141" t="e">
        <f>#REF!</f>
        <v>#REF!</v>
      </c>
      <c r="F51" s="141" t="e">
        <f>#REF!</f>
        <v>#REF!</v>
      </c>
      <c r="G51" s="145"/>
      <c r="H51" s="145"/>
      <c r="I51" s="145"/>
      <c r="J51" s="143"/>
      <c r="K51" s="144"/>
      <c r="L51" s="143"/>
    </row>
    <row r="52" spans="1:12" s="146" customFormat="1" ht="20.399999999999999" x14ac:dyDescent="0.3">
      <c r="A52" s="141" t="e">
        <f>#REF!</f>
        <v>#REF!</v>
      </c>
      <c r="B52" s="142" t="e">
        <f>#REF!</f>
        <v>#REF!</v>
      </c>
      <c r="C52" s="142" t="e">
        <f>#REF!</f>
        <v>#REF!</v>
      </c>
      <c r="D52" s="142" t="e">
        <f>#REF!</f>
        <v>#REF!</v>
      </c>
      <c r="E52" s="141" t="e">
        <f>#REF!</f>
        <v>#REF!</v>
      </c>
      <c r="F52" s="141" t="e">
        <f>#REF!</f>
        <v>#REF!</v>
      </c>
      <c r="G52" s="145"/>
      <c r="H52" s="145"/>
      <c r="I52" s="145"/>
      <c r="J52" s="143"/>
      <c r="K52" s="144"/>
      <c r="L52" s="143"/>
    </row>
    <row r="53" spans="1:12" s="146" customFormat="1" ht="20.399999999999999" x14ac:dyDescent="0.3">
      <c r="A53" s="141" t="e">
        <f>#REF!</f>
        <v>#REF!</v>
      </c>
      <c r="B53" s="142" t="e">
        <f>#REF!</f>
        <v>#REF!</v>
      </c>
      <c r="C53" s="142" t="e">
        <f>#REF!</f>
        <v>#REF!</v>
      </c>
      <c r="D53" s="142" t="e">
        <f>#REF!</f>
        <v>#REF!</v>
      </c>
      <c r="E53" s="141" t="e">
        <f>#REF!</f>
        <v>#REF!</v>
      </c>
      <c r="F53" s="141" t="e">
        <f>#REF!</f>
        <v>#REF!</v>
      </c>
      <c r="G53" s="145"/>
      <c r="H53" s="145"/>
      <c r="I53" s="145"/>
      <c r="J53" s="143"/>
      <c r="K53" s="144"/>
      <c r="L53" s="143"/>
    </row>
    <row r="54" spans="1:12" s="146" customFormat="1" ht="20.399999999999999" x14ac:dyDescent="0.3">
      <c r="A54" s="141" t="e">
        <f>#REF!</f>
        <v>#REF!</v>
      </c>
      <c r="B54" s="142" t="e">
        <f>#REF!</f>
        <v>#REF!</v>
      </c>
      <c r="C54" s="142" t="e">
        <f>#REF!</f>
        <v>#REF!</v>
      </c>
      <c r="D54" s="142" t="e">
        <f>#REF!</f>
        <v>#REF!</v>
      </c>
      <c r="E54" s="141" t="e">
        <f>#REF!</f>
        <v>#REF!</v>
      </c>
      <c r="F54" s="141" t="e">
        <f>#REF!</f>
        <v>#REF!</v>
      </c>
      <c r="G54" s="145"/>
      <c r="H54" s="145"/>
      <c r="I54" s="145"/>
      <c r="J54" s="143"/>
      <c r="K54" s="144"/>
      <c r="L54" s="143"/>
    </row>
    <row r="55" spans="1:12" s="146" customFormat="1" ht="20.399999999999999" x14ac:dyDescent="0.3">
      <c r="A55" s="141" t="e">
        <f>#REF!</f>
        <v>#REF!</v>
      </c>
      <c r="B55" s="142" t="e">
        <f>#REF!</f>
        <v>#REF!</v>
      </c>
      <c r="C55" s="142" t="e">
        <f>#REF!</f>
        <v>#REF!</v>
      </c>
      <c r="D55" s="142" t="e">
        <f>#REF!</f>
        <v>#REF!</v>
      </c>
      <c r="E55" s="141" t="e">
        <f>#REF!</f>
        <v>#REF!</v>
      </c>
      <c r="F55" s="141" t="e">
        <f>#REF!</f>
        <v>#REF!</v>
      </c>
      <c r="G55" s="145"/>
      <c r="H55" s="145"/>
      <c r="I55" s="145"/>
      <c r="J55" s="143"/>
      <c r="K55" s="144"/>
      <c r="L55" s="143"/>
    </row>
    <row r="56" spans="1:12" s="146" customFormat="1" ht="20.399999999999999" x14ac:dyDescent="0.3">
      <c r="A56" s="141" t="e">
        <f>#REF!</f>
        <v>#REF!</v>
      </c>
      <c r="B56" s="142" t="e">
        <f>#REF!</f>
        <v>#REF!</v>
      </c>
      <c r="C56" s="142" t="e">
        <f>#REF!</f>
        <v>#REF!</v>
      </c>
      <c r="D56" s="142" t="e">
        <f>#REF!</f>
        <v>#REF!</v>
      </c>
      <c r="E56" s="141" t="e">
        <f>#REF!</f>
        <v>#REF!</v>
      </c>
      <c r="F56" s="141" t="e">
        <f>#REF!</f>
        <v>#REF!</v>
      </c>
      <c r="G56" s="145"/>
      <c r="H56" s="145"/>
      <c r="I56" s="145"/>
      <c r="J56" s="143"/>
      <c r="K56" s="144"/>
      <c r="L56" s="143"/>
    </row>
    <row r="57" spans="1:12" s="146" customFormat="1" ht="20.399999999999999" x14ac:dyDescent="0.3">
      <c r="A57" s="141" t="e">
        <f>#REF!</f>
        <v>#REF!</v>
      </c>
      <c r="B57" s="142" t="e">
        <f>#REF!</f>
        <v>#REF!</v>
      </c>
      <c r="C57" s="142" t="e">
        <f>#REF!</f>
        <v>#REF!</v>
      </c>
      <c r="D57" s="142" t="e">
        <f>#REF!</f>
        <v>#REF!</v>
      </c>
      <c r="E57" s="141" t="e">
        <f>#REF!</f>
        <v>#REF!</v>
      </c>
      <c r="F57" s="141" t="e">
        <f>#REF!</f>
        <v>#REF!</v>
      </c>
      <c r="G57" s="145"/>
      <c r="H57" s="145"/>
      <c r="I57" s="145"/>
      <c r="J57" s="143"/>
      <c r="K57" s="144"/>
      <c r="L57" s="143"/>
    </row>
    <row r="58" spans="1:12" s="146" customFormat="1" ht="20.399999999999999" x14ac:dyDescent="0.3">
      <c r="A58" s="141" t="e">
        <f>#REF!</f>
        <v>#REF!</v>
      </c>
      <c r="B58" s="142" t="e">
        <f>#REF!</f>
        <v>#REF!</v>
      </c>
      <c r="C58" s="142" t="e">
        <f>#REF!</f>
        <v>#REF!</v>
      </c>
      <c r="D58" s="142" t="e">
        <f>#REF!</f>
        <v>#REF!</v>
      </c>
      <c r="E58" s="141" t="e">
        <f>#REF!</f>
        <v>#REF!</v>
      </c>
      <c r="F58" s="141" t="e">
        <f>#REF!</f>
        <v>#REF!</v>
      </c>
      <c r="G58" s="145"/>
      <c r="H58" s="145"/>
      <c r="I58" s="145"/>
      <c r="J58" s="143"/>
      <c r="K58" s="144"/>
      <c r="L58" s="143"/>
    </row>
    <row r="59" spans="1:12" s="146" customFormat="1" ht="20.399999999999999" x14ac:dyDescent="0.3">
      <c r="A59" s="141" t="e">
        <f>#REF!</f>
        <v>#REF!</v>
      </c>
      <c r="B59" s="142" t="e">
        <f>#REF!</f>
        <v>#REF!</v>
      </c>
      <c r="C59" s="142" t="e">
        <f>#REF!</f>
        <v>#REF!</v>
      </c>
      <c r="D59" s="142" t="e">
        <f>#REF!</f>
        <v>#REF!</v>
      </c>
      <c r="E59" s="141" t="e">
        <f>#REF!</f>
        <v>#REF!</v>
      </c>
      <c r="F59" s="141" t="e">
        <f>#REF!</f>
        <v>#REF!</v>
      </c>
      <c r="G59" s="145"/>
      <c r="H59" s="145"/>
      <c r="I59" s="145"/>
      <c r="J59" s="143"/>
      <c r="K59" s="144"/>
      <c r="L59" s="143"/>
    </row>
    <row r="60" spans="1:12" s="146" customFormat="1" ht="20.399999999999999" x14ac:dyDescent="0.3">
      <c r="A60" s="141" t="e">
        <f>#REF!</f>
        <v>#REF!</v>
      </c>
      <c r="B60" s="142" t="e">
        <f>#REF!</f>
        <v>#REF!</v>
      </c>
      <c r="C60" s="142" t="e">
        <f>#REF!</f>
        <v>#REF!</v>
      </c>
      <c r="D60" s="142" t="e">
        <f>#REF!</f>
        <v>#REF!</v>
      </c>
      <c r="E60" s="141" t="e">
        <f>#REF!</f>
        <v>#REF!</v>
      </c>
      <c r="F60" s="141" t="e">
        <f>#REF!</f>
        <v>#REF!</v>
      </c>
      <c r="G60" s="145"/>
      <c r="H60" s="145"/>
      <c r="I60" s="145"/>
      <c r="J60" s="143"/>
      <c r="K60" s="144"/>
      <c r="L60" s="143"/>
    </row>
    <row r="61" spans="1:12" s="146" customFormat="1" ht="20.399999999999999" x14ac:dyDescent="0.3">
      <c r="A61" s="141" t="e">
        <f>#REF!</f>
        <v>#REF!</v>
      </c>
      <c r="B61" s="142" t="e">
        <f>#REF!</f>
        <v>#REF!</v>
      </c>
      <c r="C61" s="142" t="e">
        <f>#REF!</f>
        <v>#REF!</v>
      </c>
      <c r="D61" s="142" t="e">
        <f>#REF!</f>
        <v>#REF!</v>
      </c>
      <c r="E61" s="141" t="e">
        <f>#REF!</f>
        <v>#REF!</v>
      </c>
      <c r="F61" s="141" t="e">
        <f>#REF!</f>
        <v>#REF!</v>
      </c>
      <c r="G61" s="145"/>
      <c r="H61" s="145"/>
      <c r="I61" s="145"/>
      <c r="J61" s="143"/>
      <c r="K61" s="144"/>
      <c r="L61" s="143"/>
    </row>
    <row r="62" spans="1:12" s="146" customFormat="1" ht="20.399999999999999" x14ac:dyDescent="0.3">
      <c r="A62" s="141" t="e">
        <f>#REF!</f>
        <v>#REF!</v>
      </c>
      <c r="B62" s="142" t="e">
        <f>#REF!</f>
        <v>#REF!</v>
      </c>
      <c r="C62" s="142" t="e">
        <f>#REF!</f>
        <v>#REF!</v>
      </c>
      <c r="D62" s="142" t="e">
        <f>#REF!</f>
        <v>#REF!</v>
      </c>
      <c r="E62" s="141" t="e">
        <f>#REF!</f>
        <v>#REF!</v>
      </c>
      <c r="F62" s="141" t="e">
        <f>#REF!</f>
        <v>#REF!</v>
      </c>
      <c r="G62" s="145"/>
      <c r="H62" s="145"/>
      <c r="I62" s="145"/>
      <c r="J62" s="143"/>
      <c r="K62" s="144"/>
      <c r="L62" s="143"/>
    </row>
    <row r="63" spans="1:12" s="146" customFormat="1" ht="20.399999999999999" x14ac:dyDescent="0.3">
      <c r="A63" s="141" t="e">
        <f>#REF!</f>
        <v>#REF!</v>
      </c>
      <c r="B63" s="142" t="e">
        <f>#REF!</f>
        <v>#REF!</v>
      </c>
      <c r="C63" s="142" t="e">
        <f>#REF!</f>
        <v>#REF!</v>
      </c>
      <c r="D63" s="142" t="e">
        <f>#REF!</f>
        <v>#REF!</v>
      </c>
      <c r="E63" s="141" t="e">
        <f>#REF!</f>
        <v>#REF!</v>
      </c>
      <c r="F63" s="141" t="e">
        <f>#REF!</f>
        <v>#REF!</v>
      </c>
      <c r="G63" s="145"/>
      <c r="H63" s="145"/>
      <c r="I63" s="145"/>
      <c r="J63" s="143"/>
      <c r="K63" s="144"/>
      <c r="L63" s="143"/>
    </row>
    <row r="64" spans="1:12" s="146" customFormat="1" ht="20.399999999999999" x14ac:dyDescent="0.3">
      <c r="A64" s="141" t="e">
        <f>#REF!</f>
        <v>#REF!</v>
      </c>
      <c r="B64" s="142" t="e">
        <f>#REF!</f>
        <v>#REF!</v>
      </c>
      <c r="C64" s="142" t="e">
        <f>#REF!</f>
        <v>#REF!</v>
      </c>
      <c r="D64" s="142" t="e">
        <f>#REF!</f>
        <v>#REF!</v>
      </c>
      <c r="E64" s="141" t="e">
        <f>#REF!</f>
        <v>#REF!</v>
      </c>
      <c r="F64" s="141" t="e">
        <f>#REF!</f>
        <v>#REF!</v>
      </c>
      <c r="G64" s="145"/>
      <c r="H64" s="145"/>
      <c r="I64" s="145"/>
      <c r="J64" s="143"/>
      <c r="K64" s="144"/>
      <c r="L64" s="143"/>
    </row>
    <row r="65" spans="1:12" s="146" customFormat="1" ht="20.399999999999999" x14ac:dyDescent="0.3">
      <c r="A65" s="141" t="e">
        <f>#REF!</f>
        <v>#REF!</v>
      </c>
      <c r="B65" s="142" t="e">
        <f>#REF!</f>
        <v>#REF!</v>
      </c>
      <c r="C65" s="142" t="e">
        <f>#REF!</f>
        <v>#REF!</v>
      </c>
      <c r="D65" s="142" t="e">
        <f>#REF!</f>
        <v>#REF!</v>
      </c>
      <c r="E65" s="141" t="e">
        <f>#REF!</f>
        <v>#REF!</v>
      </c>
      <c r="F65" s="141" t="e">
        <f>#REF!</f>
        <v>#REF!</v>
      </c>
      <c r="G65" s="145"/>
      <c r="H65" s="145"/>
      <c r="I65" s="145"/>
      <c r="J65" s="143"/>
      <c r="K65" s="144"/>
      <c r="L65" s="143"/>
    </row>
    <row r="66" spans="1:12" s="146" customFormat="1" ht="20.399999999999999" x14ac:dyDescent="0.3">
      <c r="A66" s="141" t="e">
        <f>#REF!</f>
        <v>#REF!</v>
      </c>
      <c r="B66" s="142" t="e">
        <f>#REF!</f>
        <v>#REF!</v>
      </c>
      <c r="C66" s="142" t="e">
        <f>#REF!</f>
        <v>#REF!</v>
      </c>
      <c r="D66" s="142" t="e">
        <f>#REF!</f>
        <v>#REF!</v>
      </c>
      <c r="E66" s="141" t="e">
        <f>#REF!</f>
        <v>#REF!</v>
      </c>
      <c r="F66" s="141" t="e">
        <f>#REF!</f>
        <v>#REF!</v>
      </c>
      <c r="G66" s="145"/>
      <c r="H66" s="145"/>
      <c r="I66" s="145"/>
      <c r="J66" s="143"/>
      <c r="K66" s="144"/>
      <c r="L66" s="143"/>
    </row>
    <row r="67" spans="1:12" s="146" customFormat="1" ht="20.399999999999999" x14ac:dyDescent="0.3">
      <c r="A67" s="141" t="e">
        <f>#REF!</f>
        <v>#REF!</v>
      </c>
      <c r="B67" s="142" t="e">
        <f>#REF!</f>
        <v>#REF!</v>
      </c>
      <c r="C67" s="142" t="e">
        <f>#REF!</f>
        <v>#REF!</v>
      </c>
      <c r="D67" s="142" t="e">
        <f>#REF!</f>
        <v>#REF!</v>
      </c>
      <c r="E67" s="141" t="e">
        <f>#REF!</f>
        <v>#REF!</v>
      </c>
      <c r="F67" s="141" t="e">
        <f>#REF!</f>
        <v>#REF!</v>
      </c>
      <c r="G67" s="145"/>
      <c r="H67" s="145"/>
      <c r="I67" s="145"/>
      <c r="J67" s="143"/>
      <c r="K67" s="144"/>
      <c r="L67" s="143"/>
    </row>
    <row r="68" spans="1:12" s="146" customFormat="1" ht="20.399999999999999" x14ac:dyDescent="0.3">
      <c r="A68" s="141" t="e">
        <f>#REF!</f>
        <v>#REF!</v>
      </c>
      <c r="B68" s="142" t="e">
        <f>#REF!</f>
        <v>#REF!</v>
      </c>
      <c r="C68" s="142" t="e">
        <f>#REF!</f>
        <v>#REF!</v>
      </c>
      <c r="D68" s="142" t="e">
        <f>#REF!</f>
        <v>#REF!</v>
      </c>
      <c r="E68" s="141" t="e">
        <f>#REF!</f>
        <v>#REF!</v>
      </c>
      <c r="F68" s="141" t="e">
        <f>#REF!</f>
        <v>#REF!</v>
      </c>
      <c r="G68" s="145"/>
      <c r="H68" s="145"/>
      <c r="I68" s="145"/>
      <c r="J68" s="143"/>
      <c r="K68" s="144"/>
      <c r="L68" s="143"/>
    </row>
    <row r="69" spans="1:12" s="146" customFormat="1" ht="20.399999999999999" x14ac:dyDescent="0.3">
      <c r="A69" s="141" t="e">
        <f>#REF!</f>
        <v>#REF!</v>
      </c>
      <c r="B69" s="142" t="e">
        <f>#REF!</f>
        <v>#REF!</v>
      </c>
      <c r="C69" s="142" t="e">
        <f>#REF!</f>
        <v>#REF!</v>
      </c>
      <c r="D69" s="142" t="e">
        <f>#REF!</f>
        <v>#REF!</v>
      </c>
      <c r="E69" s="141" t="e">
        <f>#REF!</f>
        <v>#REF!</v>
      </c>
      <c r="F69" s="141" t="e">
        <f>#REF!</f>
        <v>#REF!</v>
      </c>
      <c r="G69" s="145"/>
      <c r="H69" s="145"/>
      <c r="I69" s="145"/>
      <c r="J69" s="143"/>
      <c r="K69" s="144"/>
      <c r="L69" s="143"/>
    </row>
    <row r="70" spans="1:12" s="146" customFormat="1" ht="20.399999999999999" x14ac:dyDescent="0.3">
      <c r="A70" s="141" t="e">
        <f>#REF!</f>
        <v>#REF!</v>
      </c>
      <c r="B70" s="142" t="e">
        <f>#REF!</f>
        <v>#REF!</v>
      </c>
      <c r="C70" s="142" t="e">
        <f>#REF!</f>
        <v>#REF!</v>
      </c>
      <c r="D70" s="142" t="e">
        <f>#REF!</f>
        <v>#REF!</v>
      </c>
      <c r="E70" s="141" t="e">
        <f>#REF!</f>
        <v>#REF!</v>
      </c>
      <c r="F70" s="141" t="e">
        <f>#REF!</f>
        <v>#REF!</v>
      </c>
      <c r="G70" s="145"/>
      <c r="H70" s="145"/>
      <c r="I70" s="145"/>
      <c r="J70" s="143"/>
      <c r="K70" s="144"/>
      <c r="L70" s="143"/>
    </row>
    <row r="71" spans="1:12" s="146" customFormat="1" ht="20.399999999999999" x14ac:dyDescent="0.3">
      <c r="A71" s="141" t="e">
        <f>#REF!</f>
        <v>#REF!</v>
      </c>
      <c r="B71" s="142" t="e">
        <f>#REF!</f>
        <v>#REF!</v>
      </c>
      <c r="C71" s="142" t="e">
        <f>#REF!</f>
        <v>#REF!</v>
      </c>
      <c r="D71" s="142" t="e">
        <f>#REF!</f>
        <v>#REF!</v>
      </c>
      <c r="E71" s="141" t="e">
        <f>#REF!</f>
        <v>#REF!</v>
      </c>
      <c r="F71" s="141" t="e">
        <f>#REF!</f>
        <v>#REF!</v>
      </c>
      <c r="G71" s="145"/>
      <c r="H71" s="145"/>
      <c r="I71" s="145"/>
      <c r="J71" s="143"/>
      <c r="K71" s="144"/>
      <c r="L71" s="143"/>
    </row>
    <row r="72" spans="1:12" s="146" customFormat="1" ht="20.399999999999999" x14ac:dyDescent="0.3">
      <c r="A72" s="141" t="e">
        <f>#REF!</f>
        <v>#REF!</v>
      </c>
      <c r="B72" s="142" t="e">
        <f>#REF!</f>
        <v>#REF!</v>
      </c>
      <c r="C72" s="142" t="e">
        <f>#REF!</f>
        <v>#REF!</v>
      </c>
      <c r="D72" s="142" t="e">
        <f>#REF!</f>
        <v>#REF!</v>
      </c>
      <c r="E72" s="141" t="e">
        <f>#REF!</f>
        <v>#REF!</v>
      </c>
      <c r="F72" s="141" t="e">
        <f>#REF!</f>
        <v>#REF!</v>
      </c>
      <c r="G72" s="145"/>
      <c r="H72" s="145"/>
      <c r="I72" s="145"/>
      <c r="J72" s="143"/>
      <c r="K72" s="144"/>
      <c r="L72" s="143"/>
    </row>
    <row r="73" spans="1:12" s="146" customFormat="1" ht="20.399999999999999" x14ac:dyDescent="0.3">
      <c r="A73" s="141" t="e">
        <f>#REF!</f>
        <v>#REF!</v>
      </c>
      <c r="B73" s="142" t="e">
        <f>#REF!</f>
        <v>#REF!</v>
      </c>
      <c r="C73" s="142" t="e">
        <f>#REF!</f>
        <v>#REF!</v>
      </c>
      <c r="D73" s="142" t="e">
        <f>#REF!</f>
        <v>#REF!</v>
      </c>
      <c r="E73" s="141" t="e">
        <f>#REF!</f>
        <v>#REF!</v>
      </c>
      <c r="F73" s="141" t="e">
        <f>#REF!</f>
        <v>#REF!</v>
      </c>
      <c r="G73" s="145"/>
      <c r="H73" s="145"/>
      <c r="I73" s="145"/>
      <c r="J73" s="143"/>
      <c r="K73" s="144"/>
      <c r="L73" s="143"/>
    </row>
    <row r="74" spans="1:12" s="146" customFormat="1" ht="20.399999999999999" x14ac:dyDescent="0.3">
      <c r="A74" s="141" t="e">
        <f>#REF!</f>
        <v>#REF!</v>
      </c>
      <c r="B74" s="142" t="e">
        <f>#REF!</f>
        <v>#REF!</v>
      </c>
      <c r="C74" s="142" t="e">
        <f>#REF!</f>
        <v>#REF!</v>
      </c>
      <c r="D74" s="142" t="e">
        <f>#REF!</f>
        <v>#REF!</v>
      </c>
      <c r="E74" s="141" t="e">
        <f>#REF!</f>
        <v>#REF!</v>
      </c>
      <c r="F74" s="141" t="e">
        <f>#REF!</f>
        <v>#REF!</v>
      </c>
      <c r="G74" s="145"/>
      <c r="H74" s="145"/>
      <c r="I74" s="145"/>
      <c r="J74" s="143"/>
      <c r="K74" s="144"/>
      <c r="L74" s="143"/>
    </row>
    <row r="75" spans="1:12" s="146" customFormat="1" ht="20.399999999999999" x14ac:dyDescent="0.3">
      <c r="A75" s="141" t="e">
        <f>#REF!</f>
        <v>#REF!</v>
      </c>
      <c r="B75" s="142" t="e">
        <f>#REF!</f>
        <v>#REF!</v>
      </c>
      <c r="C75" s="142" t="e">
        <f>#REF!</f>
        <v>#REF!</v>
      </c>
      <c r="D75" s="142" t="e">
        <f>#REF!</f>
        <v>#REF!</v>
      </c>
      <c r="E75" s="141" t="e">
        <f>#REF!</f>
        <v>#REF!</v>
      </c>
      <c r="F75" s="141" t="e">
        <f>#REF!</f>
        <v>#REF!</v>
      </c>
      <c r="G75" s="145"/>
      <c r="H75" s="145"/>
      <c r="I75" s="145"/>
      <c r="J75" s="143"/>
      <c r="K75" s="144"/>
      <c r="L75" s="143"/>
    </row>
    <row r="76" spans="1:12" s="146" customFormat="1" ht="20.399999999999999" x14ac:dyDescent="0.3">
      <c r="A76" s="141" t="e">
        <f>#REF!</f>
        <v>#REF!</v>
      </c>
      <c r="B76" s="142" t="e">
        <f>#REF!</f>
        <v>#REF!</v>
      </c>
      <c r="C76" s="142" t="e">
        <f>#REF!</f>
        <v>#REF!</v>
      </c>
      <c r="D76" s="142" t="e">
        <f>#REF!</f>
        <v>#REF!</v>
      </c>
      <c r="E76" s="141" t="e">
        <f>#REF!</f>
        <v>#REF!</v>
      </c>
      <c r="F76" s="141" t="e">
        <f>#REF!</f>
        <v>#REF!</v>
      </c>
      <c r="G76" s="145"/>
      <c r="H76" s="145"/>
      <c r="I76" s="145"/>
      <c r="J76" s="143"/>
      <c r="K76" s="144"/>
      <c r="L76" s="143"/>
    </row>
    <row r="77" spans="1:12" s="146" customFormat="1" ht="20.399999999999999" x14ac:dyDescent="0.3">
      <c r="A77" s="141" t="e">
        <f>#REF!</f>
        <v>#REF!</v>
      </c>
      <c r="B77" s="142" t="e">
        <f>#REF!</f>
        <v>#REF!</v>
      </c>
      <c r="C77" s="142" t="e">
        <f>#REF!</f>
        <v>#REF!</v>
      </c>
      <c r="D77" s="142" t="e">
        <f>#REF!</f>
        <v>#REF!</v>
      </c>
      <c r="E77" s="141" t="e">
        <f>#REF!</f>
        <v>#REF!</v>
      </c>
      <c r="F77" s="141" t="e">
        <f>#REF!</f>
        <v>#REF!</v>
      </c>
      <c r="G77" s="145"/>
      <c r="H77" s="145"/>
      <c r="I77" s="145"/>
      <c r="J77" s="143"/>
      <c r="K77" s="144"/>
      <c r="L77" s="143"/>
    </row>
    <row r="78" spans="1:12" s="146" customFormat="1" ht="20.399999999999999" x14ac:dyDescent="0.3">
      <c r="A78" s="141" t="e">
        <f>#REF!</f>
        <v>#REF!</v>
      </c>
      <c r="B78" s="142" t="e">
        <f>#REF!</f>
        <v>#REF!</v>
      </c>
      <c r="C78" s="142" t="e">
        <f>#REF!</f>
        <v>#REF!</v>
      </c>
      <c r="D78" s="142" t="e">
        <f>#REF!</f>
        <v>#REF!</v>
      </c>
      <c r="E78" s="141" t="e">
        <f>#REF!</f>
        <v>#REF!</v>
      </c>
      <c r="F78" s="141" t="e">
        <f>#REF!</f>
        <v>#REF!</v>
      </c>
      <c r="G78" s="145"/>
      <c r="H78" s="145"/>
      <c r="I78" s="145"/>
      <c r="J78" s="143"/>
      <c r="K78" s="144"/>
      <c r="L78" s="143"/>
    </row>
    <row r="79" spans="1:12" s="146" customFormat="1" ht="20.399999999999999" x14ac:dyDescent="0.3">
      <c r="A79" s="141" t="e">
        <f>#REF!</f>
        <v>#REF!</v>
      </c>
      <c r="B79" s="142" t="e">
        <f>#REF!</f>
        <v>#REF!</v>
      </c>
      <c r="C79" s="142" t="e">
        <f>#REF!</f>
        <v>#REF!</v>
      </c>
      <c r="D79" s="142" t="e">
        <f>#REF!</f>
        <v>#REF!</v>
      </c>
      <c r="E79" s="141" t="e">
        <f>#REF!</f>
        <v>#REF!</v>
      </c>
      <c r="F79" s="141" t="e">
        <f>#REF!</f>
        <v>#REF!</v>
      </c>
      <c r="G79" s="145"/>
      <c r="H79" s="145"/>
      <c r="I79" s="145"/>
      <c r="J79" s="143"/>
      <c r="K79" s="144"/>
      <c r="L79" s="143"/>
    </row>
    <row r="80" spans="1:12" s="146" customFormat="1" ht="20.399999999999999" x14ac:dyDescent="0.3">
      <c r="A80" s="141" t="e">
        <f>#REF!</f>
        <v>#REF!</v>
      </c>
      <c r="B80" s="142" t="e">
        <f>#REF!</f>
        <v>#REF!</v>
      </c>
      <c r="C80" s="142" t="e">
        <f>#REF!</f>
        <v>#REF!</v>
      </c>
      <c r="D80" s="142" t="e">
        <f>#REF!</f>
        <v>#REF!</v>
      </c>
      <c r="E80" s="141" t="e">
        <f>#REF!</f>
        <v>#REF!</v>
      </c>
      <c r="F80" s="141" t="e">
        <f>#REF!</f>
        <v>#REF!</v>
      </c>
      <c r="G80" s="145"/>
      <c r="H80" s="145"/>
      <c r="I80" s="145"/>
      <c r="J80" s="143"/>
      <c r="K80" s="144"/>
      <c r="L80" s="143"/>
    </row>
    <row r="81" spans="1:12" s="146" customFormat="1" ht="20.399999999999999" x14ac:dyDescent="0.3">
      <c r="A81" s="141" t="e">
        <f>#REF!</f>
        <v>#REF!</v>
      </c>
      <c r="B81" s="142" t="e">
        <f>#REF!</f>
        <v>#REF!</v>
      </c>
      <c r="C81" s="142" t="e">
        <f>#REF!</f>
        <v>#REF!</v>
      </c>
      <c r="D81" s="142" t="e">
        <f>#REF!</f>
        <v>#REF!</v>
      </c>
      <c r="E81" s="141" t="e">
        <f>#REF!</f>
        <v>#REF!</v>
      </c>
      <c r="F81" s="141" t="e">
        <f>#REF!</f>
        <v>#REF!</v>
      </c>
      <c r="G81" s="145"/>
      <c r="H81" s="145"/>
      <c r="I81" s="145"/>
      <c r="J81" s="143"/>
      <c r="K81" s="144"/>
      <c r="L81" s="143"/>
    </row>
    <row r="82" spans="1:12" s="146" customFormat="1" ht="20.399999999999999" x14ac:dyDescent="0.3">
      <c r="A82" s="141" t="e">
        <f>#REF!</f>
        <v>#REF!</v>
      </c>
      <c r="B82" s="142" t="e">
        <f>#REF!</f>
        <v>#REF!</v>
      </c>
      <c r="C82" s="142" t="e">
        <f>#REF!</f>
        <v>#REF!</v>
      </c>
      <c r="D82" s="142" t="e">
        <f>#REF!</f>
        <v>#REF!</v>
      </c>
      <c r="E82" s="141" t="e">
        <f>#REF!</f>
        <v>#REF!</v>
      </c>
      <c r="F82" s="141" t="e">
        <f>#REF!</f>
        <v>#REF!</v>
      </c>
      <c r="G82" s="145"/>
      <c r="H82" s="145"/>
      <c r="I82" s="145"/>
      <c r="J82" s="143"/>
      <c r="K82" s="144"/>
      <c r="L82" s="143"/>
    </row>
    <row r="83" spans="1:12" s="146" customFormat="1" ht="20.399999999999999" x14ac:dyDescent="0.3">
      <c r="A83" s="141" t="e">
        <f>#REF!</f>
        <v>#REF!</v>
      </c>
      <c r="B83" s="142" t="e">
        <f>#REF!</f>
        <v>#REF!</v>
      </c>
      <c r="C83" s="142" t="e">
        <f>#REF!</f>
        <v>#REF!</v>
      </c>
      <c r="D83" s="142" t="e">
        <f>#REF!</f>
        <v>#REF!</v>
      </c>
      <c r="E83" s="141" t="e">
        <f>#REF!</f>
        <v>#REF!</v>
      </c>
      <c r="F83" s="141" t="e">
        <f>#REF!</f>
        <v>#REF!</v>
      </c>
      <c r="G83" s="145"/>
      <c r="H83" s="145"/>
      <c r="I83" s="145"/>
      <c r="J83" s="143"/>
      <c r="K83" s="144"/>
      <c r="L83" s="143"/>
    </row>
    <row r="84" spans="1:12" s="146" customFormat="1" ht="20.399999999999999" x14ac:dyDescent="0.3">
      <c r="A84" s="141" t="e">
        <f>#REF!</f>
        <v>#REF!</v>
      </c>
      <c r="B84" s="142" t="e">
        <f>#REF!</f>
        <v>#REF!</v>
      </c>
      <c r="C84" s="142" t="e">
        <f>#REF!</f>
        <v>#REF!</v>
      </c>
      <c r="D84" s="142" t="e">
        <f>#REF!</f>
        <v>#REF!</v>
      </c>
      <c r="E84" s="141" t="e">
        <f>#REF!</f>
        <v>#REF!</v>
      </c>
      <c r="F84" s="141" t="e">
        <f>#REF!</f>
        <v>#REF!</v>
      </c>
      <c r="G84" s="145"/>
      <c r="H84" s="145"/>
      <c r="I84" s="145"/>
      <c r="J84" s="143"/>
      <c r="K84" s="144"/>
      <c r="L84" s="143"/>
    </row>
    <row r="85" spans="1:12" s="146" customFormat="1" ht="20.399999999999999" x14ac:dyDescent="0.3">
      <c r="A85" s="141" t="e">
        <f>#REF!</f>
        <v>#REF!</v>
      </c>
      <c r="B85" s="142" t="e">
        <f>#REF!</f>
        <v>#REF!</v>
      </c>
      <c r="C85" s="142" t="e">
        <f>#REF!</f>
        <v>#REF!</v>
      </c>
      <c r="D85" s="142" t="e">
        <f>#REF!</f>
        <v>#REF!</v>
      </c>
      <c r="E85" s="141" t="e">
        <f>#REF!</f>
        <v>#REF!</v>
      </c>
      <c r="F85" s="141" t="e">
        <f>#REF!</f>
        <v>#REF!</v>
      </c>
      <c r="G85" s="145"/>
      <c r="H85" s="145"/>
      <c r="I85" s="145"/>
      <c r="J85" s="143"/>
      <c r="K85" s="144"/>
      <c r="L85" s="143"/>
    </row>
    <row r="86" spans="1:12" s="146" customFormat="1" ht="20.399999999999999" x14ac:dyDescent="0.3">
      <c r="A86" s="141" t="e">
        <f>#REF!</f>
        <v>#REF!</v>
      </c>
      <c r="B86" s="142" t="e">
        <f>#REF!</f>
        <v>#REF!</v>
      </c>
      <c r="C86" s="142" t="e">
        <f>#REF!</f>
        <v>#REF!</v>
      </c>
      <c r="D86" s="142" t="e">
        <f>#REF!</f>
        <v>#REF!</v>
      </c>
      <c r="E86" s="141" t="e">
        <f>#REF!</f>
        <v>#REF!</v>
      </c>
      <c r="F86" s="141" t="e">
        <f>#REF!</f>
        <v>#REF!</v>
      </c>
      <c r="G86" s="145"/>
      <c r="H86" s="145"/>
      <c r="I86" s="145"/>
      <c r="J86" s="143"/>
      <c r="K86" s="144"/>
      <c r="L86" s="143"/>
    </row>
    <row r="87" spans="1:12" s="146" customFormat="1" ht="20.399999999999999" x14ac:dyDescent="0.3">
      <c r="A87" s="141" t="e">
        <f>#REF!</f>
        <v>#REF!</v>
      </c>
      <c r="B87" s="142" t="e">
        <f>#REF!</f>
        <v>#REF!</v>
      </c>
      <c r="C87" s="142" t="e">
        <f>#REF!</f>
        <v>#REF!</v>
      </c>
      <c r="D87" s="142" t="e">
        <f>#REF!</f>
        <v>#REF!</v>
      </c>
      <c r="E87" s="141" t="e">
        <f>#REF!</f>
        <v>#REF!</v>
      </c>
      <c r="F87" s="141" t="e">
        <f>#REF!</f>
        <v>#REF!</v>
      </c>
      <c r="G87" s="145"/>
      <c r="H87" s="145"/>
      <c r="I87" s="145"/>
      <c r="J87" s="143"/>
      <c r="K87" s="144"/>
      <c r="L87" s="143"/>
    </row>
    <row r="88" spans="1:12" s="146" customFormat="1" ht="20.399999999999999" x14ac:dyDescent="0.3">
      <c r="A88" s="141" t="e">
        <f>#REF!</f>
        <v>#REF!</v>
      </c>
      <c r="B88" s="142" t="e">
        <f>#REF!</f>
        <v>#REF!</v>
      </c>
      <c r="C88" s="142" t="e">
        <f>#REF!</f>
        <v>#REF!</v>
      </c>
      <c r="D88" s="142" t="e">
        <f>#REF!</f>
        <v>#REF!</v>
      </c>
      <c r="E88" s="141" t="e">
        <f>#REF!</f>
        <v>#REF!</v>
      </c>
      <c r="F88" s="141" t="e">
        <f>#REF!</f>
        <v>#REF!</v>
      </c>
      <c r="G88" s="145"/>
      <c r="H88" s="145"/>
      <c r="I88" s="145"/>
      <c r="J88" s="143"/>
      <c r="K88" s="144"/>
      <c r="L88" s="143"/>
    </row>
    <row r="89" spans="1:12" s="146" customFormat="1" ht="20.399999999999999" x14ac:dyDescent="0.3">
      <c r="A89" s="141" t="e">
        <f>#REF!</f>
        <v>#REF!</v>
      </c>
      <c r="B89" s="142" t="e">
        <f>#REF!</f>
        <v>#REF!</v>
      </c>
      <c r="C89" s="142" t="e">
        <f>#REF!</f>
        <v>#REF!</v>
      </c>
      <c r="D89" s="142" t="e">
        <f>#REF!</f>
        <v>#REF!</v>
      </c>
      <c r="E89" s="141" t="e">
        <f>#REF!</f>
        <v>#REF!</v>
      </c>
      <c r="F89" s="141" t="e">
        <f>#REF!</f>
        <v>#REF!</v>
      </c>
      <c r="G89" s="145"/>
      <c r="H89" s="145"/>
      <c r="I89" s="145"/>
      <c r="J89" s="143"/>
      <c r="K89" s="144"/>
      <c r="L89" s="143"/>
    </row>
    <row r="90" spans="1:12" s="146" customFormat="1" ht="20.399999999999999" x14ac:dyDescent="0.3">
      <c r="A90" s="141" t="e">
        <f>#REF!</f>
        <v>#REF!</v>
      </c>
      <c r="B90" s="142" t="e">
        <f>#REF!</f>
        <v>#REF!</v>
      </c>
      <c r="C90" s="142" t="e">
        <f>#REF!</f>
        <v>#REF!</v>
      </c>
      <c r="D90" s="142" t="e">
        <f>#REF!</f>
        <v>#REF!</v>
      </c>
      <c r="E90" s="141" t="e">
        <f>#REF!</f>
        <v>#REF!</v>
      </c>
      <c r="F90" s="141" t="e">
        <f>#REF!</f>
        <v>#REF!</v>
      </c>
      <c r="G90" s="145"/>
      <c r="H90" s="145"/>
      <c r="I90" s="145"/>
      <c r="J90" s="143"/>
      <c r="K90" s="144"/>
      <c r="L90" s="143"/>
    </row>
    <row r="91" spans="1:12" s="146" customFormat="1" ht="20.399999999999999" x14ac:dyDescent="0.3">
      <c r="A91" s="141" t="e">
        <f>#REF!</f>
        <v>#REF!</v>
      </c>
      <c r="B91" s="142" t="e">
        <f>#REF!</f>
        <v>#REF!</v>
      </c>
      <c r="C91" s="142" t="e">
        <f>#REF!</f>
        <v>#REF!</v>
      </c>
      <c r="D91" s="142" t="e">
        <f>#REF!</f>
        <v>#REF!</v>
      </c>
      <c r="E91" s="141" t="e">
        <f>#REF!</f>
        <v>#REF!</v>
      </c>
      <c r="F91" s="141" t="e">
        <f>#REF!</f>
        <v>#REF!</v>
      </c>
      <c r="G91" s="145"/>
      <c r="H91" s="145"/>
      <c r="I91" s="145"/>
      <c r="J91" s="143"/>
      <c r="K91" s="144"/>
      <c r="L91" s="143"/>
    </row>
    <row r="92" spans="1:12" s="146" customFormat="1" ht="20.399999999999999" x14ac:dyDescent="0.3">
      <c r="A92" s="141" t="e">
        <f>#REF!</f>
        <v>#REF!</v>
      </c>
      <c r="B92" s="142" t="e">
        <f>#REF!</f>
        <v>#REF!</v>
      </c>
      <c r="C92" s="142" t="e">
        <f>#REF!</f>
        <v>#REF!</v>
      </c>
      <c r="D92" s="142" t="e">
        <f>#REF!</f>
        <v>#REF!</v>
      </c>
      <c r="E92" s="141" t="e">
        <f>#REF!</f>
        <v>#REF!</v>
      </c>
      <c r="F92" s="141" t="e">
        <f>#REF!</f>
        <v>#REF!</v>
      </c>
      <c r="G92" s="145"/>
      <c r="H92" s="145"/>
      <c r="I92" s="145"/>
      <c r="J92" s="143"/>
      <c r="K92" s="144"/>
      <c r="L92" s="143"/>
    </row>
    <row r="93" spans="1:12" s="146" customFormat="1" ht="20.399999999999999" x14ac:dyDescent="0.3">
      <c r="A93" s="141" t="e">
        <f>#REF!</f>
        <v>#REF!</v>
      </c>
      <c r="B93" s="142" t="e">
        <f>#REF!</f>
        <v>#REF!</v>
      </c>
      <c r="C93" s="142" t="e">
        <f>#REF!</f>
        <v>#REF!</v>
      </c>
      <c r="D93" s="142" t="e">
        <f>#REF!</f>
        <v>#REF!</v>
      </c>
      <c r="E93" s="141" t="e">
        <f>#REF!</f>
        <v>#REF!</v>
      </c>
      <c r="F93" s="141" t="e">
        <f>#REF!</f>
        <v>#REF!</v>
      </c>
      <c r="G93" s="145"/>
      <c r="H93" s="145"/>
      <c r="I93" s="145"/>
      <c r="J93" s="143"/>
      <c r="K93" s="144"/>
      <c r="L93" s="143"/>
    </row>
    <row r="94" spans="1:12" s="146" customFormat="1" ht="20.399999999999999" x14ac:dyDescent="0.3">
      <c r="A94" s="141" t="e">
        <f>#REF!</f>
        <v>#REF!</v>
      </c>
      <c r="B94" s="142" t="e">
        <f>#REF!</f>
        <v>#REF!</v>
      </c>
      <c r="C94" s="142" t="e">
        <f>#REF!</f>
        <v>#REF!</v>
      </c>
      <c r="D94" s="142" t="e">
        <f>#REF!</f>
        <v>#REF!</v>
      </c>
      <c r="E94" s="141" t="e">
        <f>#REF!</f>
        <v>#REF!</v>
      </c>
      <c r="F94" s="141" t="e">
        <f>#REF!</f>
        <v>#REF!</v>
      </c>
      <c r="G94" s="145"/>
      <c r="H94" s="145"/>
      <c r="I94" s="145"/>
      <c r="J94" s="143"/>
      <c r="K94" s="144"/>
      <c r="L94" s="143"/>
    </row>
    <row r="95" spans="1:12" s="146" customFormat="1" ht="20.399999999999999" x14ac:dyDescent="0.3">
      <c r="A95" s="141" t="e">
        <f>#REF!</f>
        <v>#REF!</v>
      </c>
      <c r="B95" s="142" t="e">
        <f>#REF!</f>
        <v>#REF!</v>
      </c>
      <c r="C95" s="142" t="e">
        <f>#REF!</f>
        <v>#REF!</v>
      </c>
      <c r="D95" s="142" t="e">
        <f>#REF!</f>
        <v>#REF!</v>
      </c>
      <c r="E95" s="141" t="e">
        <f>#REF!</f>
        <v>#REF!</v>
      </c>
      <c r="F95" s="141" t="e">
        <f>#REF!</f>
        <v>#REF!</v>
      </c>
      <c r="G95" s="145"/>
      <c r="H95" s="145"/>
      <c r="I95" s="145"/>
      <c r="J95" s="143"/>
      <c r="K95" s="144"/>
      <c r="L95" s="143"/>
    </row>
    <row r="96" spans="1:12" s="146" customFormat="1" ht="20.399999999999999" x14ac:dyDescent="0.3">
      <c r="A96" s="141" t="e">
        <f>#REF!</f>
        <v>#REF!</v>
      </c>
      <c r="B96" s="142" t="e">
        <f>#REF!</f>
        <v>#REF!</v>
      </c>
      <c r="C96" s="142" t="e">
        <f>#REF!</f>
        <v>#REF!</v>
      </c>
      <c r="D96" s="142" t="e">
        <f>#REF!</f>
        <v>#REF!</v>
      </c>
      <c r="E96" s="141" t="e">
        <f>#REF!</f>
        <v>#REF!</v>
      </c>
      <c r="F96" s="141" t="e">
        <f>#REF!</f>
        <v>#REF!</v>
      </c>
      <c r="G96" s="145"/>
      <c r="H96" s="145"/>
      <c r="I96" s="145"/>
      <c r="J96" s="143"/>
      <c r="K96" s="144"/>
      <c r="L96" s="143"/>
    </row>
    <row r="97" spans="1:12" s="146" customFormat="1" ht="20.399999999999999" x14ac:dyDescent="0.3">
      <c r="A97" s="141" t="e">
        <f>#REF!</f>
        <v>#REF!</v>
      </c>
      <c r="B97" s="142" t="e">
        <f>#REF!</f>
        <v>#REF!</v>
      </c>
      <c r="C97" s="142" t="e">
        <f>#REF!</f>
        <v>#REF!</v>
      </c>
      <c r="D97" s="142" t="e">
        <f>#REF!</f>
        <v>#REF!</v>
      </c>
      <c r="E97" s="141" t="e">
        <f>#REF!</f>
        <v>#REF!</v>
      </c>
      <c r="F97" s="141" t="e">
        <f>#REF!</f>
        <v>#REF!</v>
      </c>
      <c r="G97" s="145"/>
      <c r="H97" s="145"/>
      <c r="I97" s="145"/>
      <c r="J97" s="143"/>
      <c r="K97" s="144"/>
      <c r="L97" s="143"/>
    </row>
    <row r="98" spans="1:12" s="146" customFormat="1" ht="20.399999999999999" x14ac:dyDescent="0.3">
      <c r="A98" s="141" t="e">
        <f>#REF!</f>
        <v>#REF!</v>
      </c>
      <c r="B98" s="142" t="e">
        <f>#REF!</f>
        <v>#REF!</v>
      </c>
      <c r="C98" s="142" t="e">
        <f>#REF!</f>
        <v>#REF!</v>
      </c>
      <c r="D98" s="142" t="e">
        <f>#REF!</f>
        <v>#REF!</v>
      </c>
      <c r="E98" s="141" t="e">
        <f>#REF!</f>
        <v>#REF!</v>
      </c>
      <c r="F98" s="141" t="e">
        <f>#REF!</f>
        <v>#REF!</v>
      </c>
      <c r="G98" s="145"/>
      <c r="H98" s="145"/>
      <c r="I98" s="145"/>
      <c r="J98" s="143"/>
      <c r="K98" s="144"/>
      <c r="L98" s="143"/>
    </row>
    <row r="99" spans="1:12" s="146" customFormat="1" ht="20.399999999999999" x14ac:dyDescent="0.3">
      <c r="A99" s="141" t="e">
        <f>#REF!</f>
        <v>#REF!</v>
      </c>
      <c r="B99" s="142" t="e">
        <f>#REF!</f>
        <v>#REF!</v>
      </c>
      <c r="C99" s="142" t="e">
        <f>#REF!</f>
        <v>#REF!</v>
      </c>
      <c r="D99" s="142" t="e">
        <f>#REF!</f>
        <v>#REF!</v>
      </c>
      <c r="E99" s="141" t="e">
        <f>#REF!</f>
        <v>#REF!</v>
      </c>
      <c r="F99" s="141" t="e">
        <f>#REF!</f>
        <v>#REF!</v>
      </c>
      <c r="G99" s="145"/>
      <c r="H99" s="145"/>
      <c r="I99" s="145"/>
      <c r="J99" s="143"/>
      <c r="K99" s="144"/>
      <c r="L99" s="143"/>
    </row>
    <row r="100" spans="1:12" s="146" customFormat="1" ht="20.399999999999999" x14ac:dyDescent="0.3">
      <c r="A100" s="141" t="e">
        <f>#REF!</f>
        <v>#REF!</v>
      </c>
      <c r="B100" s="142" t="e">
        <f>#REF!</f>
        <v>#REF!</v>
      </c>
      <c r="C100" s="142" t="e">
        <f>#REF!</f>
        <v>#REF!</v>
      </c>
      <c r="D100" s="142" t="e">
        <f>#REF!</f>
        <v>#REF!</v>
      </c>
      <c r="E100" s="141" t="e">
        <f>#REF!</f>
        <v>#REF!</v>
      </c>
      <c r="F100" s="141" t="e">
        <f>#REF!</f>
        <v>#REF!</v>
      </c>
      <c r="G100" s="145"/>
      <c r="H100" s="145"/>
      <c r="I100" s="145"/>
      <c r="J100" s="143"/>
      <c r="K100" s="144"/>
      <c r="L100" s="143"/>
    </row>
    <row r="101" spans="1:12" s="146" customFormat="1" ht="20.399999999999999" x14ac:dyDescent="0.3">
      <c r="A101" s="141" t="e">
        <f>#REF!</f>
        <v>#REF!</v>
      </c>
      <c r="B101" s="142" t="e">
        <f>#REF!</f>
        <v>#REF!</v>
      </c>
      <c r="C101" s="142" t="e">
        <f>#REF!</f>
        <v>#REF!</v>
      </c>
      <c r="D101" s="142" t="e">
        <f>#REF!</f>
        <v>#REF!</v>
      </c>
      <c r="E101" s="141" t="e">
        <f>#REF!</f>
        <v>#REF!</v>
      </c>
      <c r="F101" s="141" t="e">
        <f>#REF!</f>
        <v>#REF!</v>
      </c>
      <c r="G101" s="145"/>
      <c r="H101" s="145"/>
      <c r="I101" s="145"/>
      <c r="J101" s="143"/>
      <c r="K101" s="144"/>
      <c r="L101" s="143"/>
    </row>
    <row r="102" spans="1:12" s="146" customFormat="1" ht="20.399999999999999" x14ac:dyDescent="0.3">
      <c r="A102" s="141" t="e">
        <f>#REF!</f>
        <v>#REF!</v>
      </c>
      <c r="B102" s="142" t="e">
        <f>#REF!</f>
        <v>#REF!</v>
      </c>
      <c r="C102" s="142" t="e">
        <f>#REF!</f>
        <v>#REF!</v>
      </c>
      <c r="D102" s="142" t="e">
        <f>#REF!</f>
        <v>#REF!</v>
      </c>
      <c r="E102" s="141" t="e">
        <f>#REF!</f>
        <v>#REF!</v>
      </c>
      <c r="F102" s="141" t="e">
        <f>#REF!</f>
        <v>#REF!</v>
      </c>
      <c r="G102" s="145"/>
      <c r="H102" s="145"/>
      <c r="I102" s="145"/>
      <c r="J102" s="143"/>
      <c r="K102" s="144"/>
      <c r="L102" s="143"/>
    </row>
    <row r="103" spans="1:12" s="146" customFormat="1" ht="20.399999999999999" x14ac:dyDescent="0.3">
      <c r="A103" s="141" t="e">
        <f>#REF!</f>
        <v>#REF!</v>
      </c>
      <c r="B103" s="142" t="e">
        <f>#REF!</f>
        <v>#REF!</v>
      </c>
      <c r="C103" s="142" t="e">
        <f>#REF!</f>
        <v>#REF!</v>
      </c>
      <c r="D103" s="142" t="e">
        <f>#REF!</f>
        <v>#REF!</v>
      </c>
      <c r="E103" s="141" t="e">
        <f>#REF!</f>
        <v>#REF!</v>
      </c>
      <c r="F103" s="141" t="e">
        <f>#REF!</f>
        <v>#REF!</v>
      </c>
      <c r="G103" s="145"/>
      <c r="H103" s="145"/>
      <c r="I103" s="145"/>
      <c r="J103" s="143"/>
      <c r="K103" s="144"/>
      <c r="L103" s="143"/>
    </row>
    <row r="104" spans="1:12" s="146" customFormat="1" ht="20.399999999999999" x14ac:dyDescent="0.3">
      <c r="A104" s="141" t="e">
        <f>#REF!</f>
        <v>#REF!</v>
      </c>
      <c r="B104" s="142" t="e">
        <f>#REF!</f>
        <v>#REF!</v>
      </c>
      <c r="C104" s="142" t="e">
        <f>#REF!</f>
        <v>#REF!</v>
      </c>
      <c r="D104" s="142" t="e">
        <f>#REF!</f>
        <v>#REF!</v>
      </c>
      <c r="E104" s="141" t="e">
        <f>#REF!</f>
        <v>#REF!</v>
      </c>
      <c r="F104" s="141" t="e">
        <f>#REF!</f>
        <v>#REF!</v>
      </c>
      <c r="G104" s="145"/>
      <c r="H104" s="145"/>
      <c r="I104" s="145"/>
      <c r="J104" s="143"/>
      <c r="K104" s="144"/>
      <c r="L104" s="143"/>
    </row>
    <row r="105" spans="1:12" s="146" customFormat="1" ht="20.399999999999999" x14ac:dyDescent="0.3">
      <c r="A105" s="141" t="e">
        <f>#REF!</f>
        <v>#REF!</v>
      </c>
      <c r="B105" s="142" t="e">
        <f>#REF!</f>
        <v>#REF!</v>
      </c>
      <c r="C105" s="142" t="e">
        <f>#REF!</f>
        <v>#REF!</v>
      </c>
      <c r="D105" s="142" t="e">
        <f>#REF!</f>
        <v>#REF!</v>
      </c>
      <c r="E105" s="141" t="e">
        <f>#REF!</f>
        <v>#REF!</v>
      </c>
      <c r="F105" s="141" t="e">
        <f>#REF!</f>
        <v>#REF!</v>
      </c>
      <c r="G105" s="145"/>
      <c r="H105" s="145"/>
      <c r="I105" s="145"/>
      <c r="J105" s="143"/>
      <c r="K105" s="144"/>
      <c r="L105" s="143"/>
    </row>
    <row r="106" spans="1:12" s="146" customFormat="1" ht="20.399999999999999" x14ac:dyDescent="0.3">
      <c r="A106" s="141" t="e">
        <f>#REF!</f>
        <v>#REF!</v>
      </c>
      <c r="B106" s="142" t="e">
        <f>#REF!</f>
        <v>#REF!</v>
      </c>
      <c r="C106" s="142" t="e">
        <f>#REF!</f>
        <v>#REF!</v>
      </c>
      <c r="D106" s="142" t="e">
        <f>#REF!</f>
        <v>#REF!</v>
      </c>
      <c r="E106" s="141" t="e">
        <f>#REF!</f>
        <v>#REF!</v>
      </c>
      <c r="F106" s="141" t="e">
        <f>#REF!</f>
        <v>#REF!</v>
      </c>
      <c r="G106" s="145"/>
      <c r="H106" s="145"/>
      <c r="I106" s="145"/>
      <c r="J106" s="143"/>
      <c r="K106" s="144"/>
      <c r="L106" s="143"/>
    </row>
    <row r="107" spans="1:12" s="146" customFormat="1" ht="20.399999999999999" x14ac:dyDescent="0.3">
      <c r="A107" s="141" t="e">
        <f>#REF!</f>
        <v>#REF!</v>
      </c>
      <c r="B107" s="142" t="e">
        <f>#REF!</f>
        <v>#REF!</v>
      </c>
      <c r="C107" s="142" t="e">
        <f>#REF!</f>
        <v>#REF!</v>
      </c>
      <c r="D107" s="142" t="e">
        <f>#REF!</f>
        <v>#REF!</v>
      </c>
      <c r="E107" s="141" t="e">
        <f>#REF!</f>
        <v>#REF!</v>
      </c>
      <c r="F107" s="141" t="e">
        <f>#REF!</f>
        <v>#REF!</v>
      </c>
      <c r="G107" s="145"/>
      <c r="H107" s="145"/>
      <c r="I107" s="145"/>
      <c r="J107" s="143"/>
      <c r="K107" s="144"/>
      <c r="L107" s="143"/>
    </row>
    <row r="108" spans="1:12" s="146" customFormat="1" ht="20.399999999999999" x14ac:dyDescent="0.3">
      <c r="A108" s="141" t="e">
        <f>#REF!</f>
        <v>#REF!</v>
      </c>
      <c r="B108" s="142" t="e">
        <f>#REF!</f>
        <v>#REF!</v>
      </c>
      <c r="C108" s="142" t="e">
        <f>#REF!</f>
        <v>#REF!</v>
      </c>
      <c r="D108" s="142" t="e">
        <f>#REF!</f>
        <v>#REF!</v>
      </c>
      <c r="E108" s="141" t="e">
        <f>#REF!</f>
        <v>#REF!</v>
      </c>
      <c r="F108" s="141" t="e">
        <f>#REF!</f>
        <v>#REF!</v>
      </c>
      <c r="G108" s="145"/>
      <c r="H108" s="145"/>
      <c r="I108" s="145"/>
      <c r="J108" s="143"/>
      <c r="K108" s="144"/>
      <c r="L108" s="143"/>
    </row>
    <row r="109" spans="1:12" s="146" customFormat="1" ht="20.399999999999999" x14ac:dyDescent="0.3">
      <c r="A109" s="141" t="e">
        <f>#REF!</f>
        <v>#REF!</v>
      </c>
      <c r="B109" s="142" t="e">
        <f>#REF!</f>
        <v>#REF!</v>
      </c>
      <c r="C109" s="142" t="e">
        <f>#REF!</f>
        <v>#REF!</v>
      </c>
      <c r="D109" s="142" t="e">
        <f>#REF!</f>
        <v>#REF!</v>
      </c>
      <c r="E109" s="141" t="e">
        <f>#REF!</f>
        <v>#REF!</v>
      </c>
      <c r="F109" s="141" t="e">
        <f>#REF!</f>
        <v>#REF!</v>
      </c>
      <c r="G109" s="145"/>
      <c r="H109" s="145"/>
      <c r="I109" s="145"/>
      <c r="J109" s="143"/>
      <c r="K109" s="144"/>
      <c r="L109" s="143"/>
    </row>
    <row r="110" spans="1:12" s="146" customFormat="1" ht="20.399999999999999" x14ac:dyDescent="0.3">
      <c r="A110" s="141" t="e">
        <f>#REF!</f>
        <v>#REF!</v>
      </c>
      <c r="B110" s="142" t="e">
        <f>#REF!</f>
        <v>#REF!</v>
      </c>
      <c r="C110" s="142" t="e">
        <f>#REF!</f>
        <v>#REF!</v>
      </c>
      <c r="D110" s="142" t="e">
        <f>#REF!</f>
        <v>#REF!</v>
      </c>
      <c r="E110" s="141" t="e">
        <f>#REF!</f>
        <v>#REF!</v>
      </c>
      <c r="F110" s="141" t="e">
        <f>#REF!</f>
        <v>#REF!</v>
      </c>
      <c r="G110" s="145"/>
      <c r="H110" s="145"/>
      <c r="I110" s="145"/>
      <c r="J110" s="143"/>
      <c r="K110" s="144"/>
      <c r="L110" s="143"/>
    </row>
    <row r="111" spans="1:12" s="146" customFormat="1" ht="20.399999999999999" x14ac:dyDescent="0.3">
      <c r="A111" s="141" t="e">
        <f>#REF!</f>
        <v>#REF!</v>
      </c>
      <c r="B111" s="142" t="e">
        <f>#REF!</f>
        <v>#REF!</v>
      </c>
      <c r="C111" s="142" t="e">
        <f>#REF!</f>
        <v>#REF!</v>
      </c>
      <c r="D111" s="142" t="e">
        <f>#REF!</f>
        <v>#REF!</v>
      </c>
      <c r="E111" s="141" t="e">
        <f>#REF!</f>
        <v>#REF!</v>
      </c>
      <c r="F111" s="141" t="e">
        <f>#REF!</f>
        <v>#REF!</v>
      </c>
      <c r="G111" s="145"/>
      <c r="H111" s="145"/>
      <c r="I111" s="145"/>
      <c r="J111" s="143"/>
      <c r="K111" s="144"/>
      <c r="L111" s="143"/>
    </row>
    <row r="112" spans="1:12" s="146" customFormat="1" ht="20.399999999999999" x14ac:dyDescent="0.3">
      <c r="A112" s="141" t="e">
        <f>#REF!</f>
        <v>#REF!</v>
      </c>
      <c r="B112" s="142" t="e">
        <f>#REF!</f>
        <v>#REF!</v>
      </c>
      <c r="C112" s="142" t="e">
        <f>#REF!</f>
        <v>#REF!</v>
      </c>
      <c r="D112" s="142" t="e">
        <f>#REF!</f>
        <v>#REF!</v>
      </c>
      <c r="E112" s="141" t="e">
        <f>#REF!</f>
        <v>#REF!</v>
      </c>
      <c r="F112" s="141" t="e">
        <f>#REF!</f>
        <v>#REF!</v>
      </c>
      <c r="G112" s="145"/>
      <c r="H112" s="145"/>
      <c r="I112" s="145"/>
      <c r="J112" s="143"/>
      <c r="K112" s="144"/>
      <c r="L112" s="143"/>
    </row>
    <row r="113" spans="1:12" s="146" customFormat="1" ht="20.399999999999999" x14ac:dyDescent="0.3">
      <c r="A113" s="141" t="e">
        <f>#REF!</f>
        <v>#REF!</v>
      </c>
      <c r="B113" s="142" t="e">
        <f>#REF!</f>
        <v>#REF!</v>
      </c>
      <c r="C113" s="142" t="e">
        <f>#REF!</f>
        <v>#REF!</v>
      </c>
      <c r="D113" s="142" t="e">
        <f>#REF!</f>
        <v>#REF!</v>
      </c>
      <c r="E113" s="141" t="e">
        <f>#REF!</f>
        <v>#REF!</v>
      </c>
      <c r="F113" s="141" t="e">
        <f>#REF!</f>
        <v>#REF!</v>
      </c>
      <c r="G113" s="145"/>
      <c r="H113" s="145"/>
      <c r="I113" s="145"/>
      <c r="J113" s="143"/>
      <c r="K113" s="144"/>
      <c r="L113" s="143"/>
    </row>
    <row r="114" spans="1:12" s="146" customFormat="1" ht="20.399999999999999" x14ac:dyDescent="0.3">
      <c r="A114" s="141" t="e">
        <f>#REF!</f>
        <v>#REF!</v>
      </c>
      <c r="B114" s="142" t="e">
        <f>#REF!</f>
        <v>#REF!</v>
      </c>
      <c r="C114" s="142" t="e">
        <f>#REF!</f>
        <v>#REF!</v>
      </c>
      <c r="D114" s="142" t="e">
        <f>#REF!</f>
        <v>#REF!</v>
      </c>
      <c r="E114" s="141" t="e">
        <f>#REF!</f>
        <v>#REF!</v>
      </c>
      <c r="F114" s="141" t="e">
        <f>#REF!</f>
        <v>#REF!</v>
      </c>
      <c r="G114" s="145"/>
      <c r="H114" s="145"/>
      <c r="I114" s="145"/>
      <c r="J114" s="143"/>
      <c r="K114" s="144"/>
      <c r="L114" s="143"/>
    </row>
    <row r="115" spans="1:12" s="146" customFormat="1" ht="20.399999999999999" x14ac:dyDescent="0.3">
      <c r="A115" s="141" t="e">
        <f>#REF!</f>
        <v>#REF!</v>
      </c>
      <c r="B115" s="142" t="e">
        <f>#REF!</f>
        <v>#REF!</v>
      </c>
      <c r="C115" s="142" t="e">
        <f>#REF!</f>
        <v>#REF!</v>
      </c>
      <c r="D115" s="142" t="e">
        <f>#REF!</f>
        <v>#REF!</v>
      </c>
      <c r="E115" s="141" t="e">
        <f>#REF!</f>
        <v>#REF!</v>
      </c>
      <c r="F115" s="141" t="e">
        <f>#REF!</f>
        <v>#REF!</v>
      </c>
      <c r="G115" s="145"/>
      <c r="H115" s="145"/>
      <c r="I115" s="145"/>
      <c r="J115" s="143"/>
      <c r="K115" s="144"/>
      <c r="L115" s="143"/>
    </row>
    <row r="116" spans="1:12" s="146" customFormat="1" ht="20.399999999999999" x14ac:dyDescent="0.3">
      <c r="A116" s="141" t="e">
        <f>#REF!</f>
        <v>#REF!</v>
      </c>
      <c r="B116" s="142" t="e">
        <f>#REF!</f>
        <v>#REF!</v>
      </c>
      <c r="C116" s="142" t="e">
        <f>#REF!</f>
        <v>#REF!</v>
      </c>
      <c r="D116" s="142" t="e">
        <f>#REF!</f>
        <v>#REF!</v>
      </c>
      <c r="E116" s="141" t="e">
        <f>#REF!</f>
        <v>#REF!</v>
      </c>
      <c r="F116" s="141" t="e">
        <f>#REF!</f>
        <v>#REF!</v>
      </c>
      <c r="G116" s="145"/>
      <c r="H116" s="145"/>
      <c r="I116" s="145"/>
      <c r="J116" s="143"/>
      <c r="K116" s="144"/>
      <c r="L116" s="143"/>
    </row>
    <row r="117" spans="1:12" s="146" customFormat="1" ht="20.399999999999999" x14ac:dyDescent="0.3">
      <c r="A117" s="141" t="e">
        <f>#REF!</f>
        <v>#REF!</v>
      </c>
      <c r="B117" s="142" t="e">
        <f>#REF!</f>
        <v>#REF!</v>
      </c>
      <c r="C117" s="142" t="e">
        <f>#REF!</f>
        <v>#REF!</v>
      </c>
      <c r="D117" s="142" t="e">
        <f>#REF!</f>
        <v>#REF!</v>
      </c>
      <c r="E117" s="141" t="e">
        <f>#REF!</f>
        <v>#REF!</v>
      </c>
      <c r="F117" s="141" t="e">
        <f>#REF!</f>
        <v>#REF!</v>
      </c>
      <c r="G117" s="145"/>
      <c r="H117" s="145"/>
      <c r="I117" s="145"/>
      <c r="J117" s="143"/>
      <c r="K117" s="144"/>
      <c r="L117" s="143"/>
    </row>
    <row r="118" spans="1:12" s="146" customFormat="1" ht="20.399999999999999" x14ac:dyDescent="0.3">
      <c r="A118" s="141" t="e">
        <f>#REF!</f>
        <v>#REF!</v>
      </c>
      <c r="B118" s="142" t="e">
        <f>#REF!</f>
        <v>#REF!</v>
      </c>
      <c r="C118" s="142" t="e">
        <f>#REF!</f>
        <v>#REF!</v>
      </c>
      <c r="D118" s="142" t="e">
        <f>#REF!</f>
        <v>#REF!</v>
      </c>
      <c r="E118" s="141" t="e">
        <f>#REF!</f>
        <v>#REF!</v>
      </c>
      <c r="F118" s="141" t="e">
        <f>#REF!</f>
        <v>#REF!</v>
      </c>
      <c r="G118" s="145"/>
      <c r="H118" s="145"/>
      <c r="I118" s="145"/>
      <c r="J118" s="143"/>
      <c r="K118" s="144"/>
      <c r="L118" s="143"/>
    </row>
    <row r="119" spans="1:12" s="146" customFormat="1" ht="20.399999999999999" x14ac:dyDescent="0.3">
      <c r="A119" s="141" t="e">
        <f>#REF!</f>
        <v>#REF!</v>
      </c>
      <c r="B119" s="142" t="e">
        <f>#REF!</f>
        <v>#REF!</v>
      </c>
      <c r="C119" s="142" t="e">
        <f>#REF!</f>
        <v>#REF!</v>
      </c>
      <c r="D119" s="142" t="e">
        <f>#REF!</f>
        <v>#REF!</v>
      </c>
      <c r="E119" s="141" t="e">
        <f>#REF!</f>
        <v>#REF!</v>
      </c>
      <c r="F119" s="141" t="e">
        <f>#REF!</f>
        <v>#REF!</v>
      </c>
      <c r="G119" s="145"/>
      <c r="H119" s="145"/>
      <c r="I119" s="145"/>
      <c r="J119" s="143"/>
      <c r="K119" s="144"/>
      <c r="L119" s="143"/>
    </row>
    <row r="120" spans="1:12" s="146" customFormat="1" ht="20.399999999999999" x14ac:dyDescent="0.3">
      <c r="A120" s="141" t="e">
        <f>#REF!</f>
        <v>#REF!</v>
      </c>
      <c r="B120" s="142" t="e">
        <f>#REF!</f>
        <v>#REF!</v>
      </c>
      <c r="C120" s="142" t="e">
        <f>#REF!</f>
        <v>#REF!</v>
      </c>
      <c r="D120" s="142" t="e">
        <f>#REF!</f>
        <v>#REF!</v>
      </c>
      <c r="E120" s="141" t="e">
        <f>#REF!</f>
        <v>#REF!</v>
      </c>
      <c r="F120" s="141" t="e">
        <f>#REF!</f>
        <v>#REF!</v>
      </c>
      <c r="G120" s="145"/>
      <c r="H120" s="145"/>
      <c r="I120" s="145"/>
      <c r="J120" s="143"/>
      <c r="K120" s="144"/>
      <c r="L120" s="143"/>
    </row>
    <row r="121" spans="1:12" s="146" customFormat="1" ht="20.399999999999999" x14ac:dyDescent="0.3">
      <c r="A121" s="141" t="e">
        <f>#REF!</f>
        <v>#REF!</v>
      </c>
      <c r="B121" s="142" t="e">
        <f>#REF!</f>
        <v>#REF!</v>
      </c>
      <c r="C121" s="142" t="e">
        <f>#REF!</f>
        <v>#REF!</v>
      </c>
      <c r="D121" s="142" t="e">
        <f>#REF!</f>
        <v>#REF!</v>
      </c>
      <c r="E121" s="141" t="e">
        <f>#REF!</f>
        <v>#REF!</v>
      </c>
      <c r="F121" s="141" t="e">
        <f>#REF!</f>
        <v>#REF!</v>
      </c>
      <c r="G121" s="145"/>
      <c r="H121" s="145"/>
      <c r="I121" s="145"/>
      <c r="J121" s="143"/>
      <c r="K121" s="144"/>
      <c r="L121" s="143"/>
    </row>
    <row r="122" spans="1:12" s="146" customFormat="1" ht="20.399999999999999" x14ac:dyDescent="0.3">
      <c r="A122" s="141" t="e">
        <f>#REF!</f>
        <v>#REF!</v>
      </c>
      <c r="B122" s="142" t="e">
        <f>#REF!</f>
        <v>#REF!</v>
      </c>
      <c r="C122" s="142" t="e">
        <f>#REF!</f>
        <v>#REF!</v>
      </c>
      <c r="D122" s="142" t="e">
        <f>#REF!</f>
        <v>#REF!</v>
      </c>
      <c r="E122" s="141" t="e">
        <f>#REF!</f>
        <v>#REF!</v>
      </c>
      <c r="F122" s="141" t="e">
        <f>#REF!</f>
        <v>#REF!</v>
      </c>
      <c r="G122" s="145"/>
      <c r="H122" s="145"/>
      <c r="I122" s="145"/>
      <c r="J122" s="143"/>
      <c r="K122" s="144"/>
      <c r="L122" s="143"/>
    </row>
    <row r="123" spans="1:12" s="146" customFormat="1" ht="20.399999999999999" x14ac:dyDescent="0.3">
      <c r="A123" s="141" t="e">
        <f>#REF!</f>
        <v>#REF!</v>
      </c>
      <c r="B123" s="142" t="e">
        <f>#REF!</f>
        <v>#REF!</v>
      </c>
      <c r="C123" s="142" t="e">
        <f>#REF!</f>
        <v>#REF!</v>
      </c>
      <c r="D123" s="142" t="e">
        <f>#REF!</f>
        <v>#REF!</v>
      </c>
      <c r="E123" s="141" t="e">
        <f>#REF!</f>
        <v>#REF!</v>
      </c>
      <c r="F123" s="141" t="e">
        <f>#REF!</f>
        <v>#REF!</v>
      </c>
      <c r="G123" s="145"/>
      <c r="H123" s="145"/>
      <c r="I123" s="145"/>
      <c r="J123" s="143"/>
      <c r="K123" s="144"/>
      <c r="L123" s="143"/>
    </row>
    <row r="124" spans="1:12" s="146" customFormat="1" ht="20.399999999999999" x14ac:dyDescent="0.3">
      <c r="A124" s="141" t="e">
        <f>#REF!</f>
        <v>#REF!</v>
      </c>
      <c r="B124" s="142" t="e">
        <f>#REF!</f>
        <v>#REF!</v>
      </c>
      <c r="C124" s="142" t="e">
        <f>#REF!</f>
        <v>#REF!</v>
      </c>
      <c r="D124" s="142" t="e">
        <f>#REF!</f>
        <v>#REF!</v>
      </c>
      <c r="E124" s="141" t="e">
        <f>#REF!</f>
        <v>#REF!</v>
      </c>
      <c r="F124" s="141" t="e">
        <f>#REF!</f>
        <v>#REF!</v>
      </c>
      <c r="G124" s="145"/>
      <c r="H124" s="145"/>
      <c r="I124" s="145"/>
      <c r="J124" s="143"/>
      <c r="K124" s="144"/>
      <c r="L124" s="143"/>
    </row>
    <row r="125" spans="1:12" s="146" customFormat="1" ht="20.399999999999999" x14ac:dyDescent="0.3">
      <c r="A125" s="141" t="e">
        <f>#REF!</f>
        <v>#REF!</v>
      </c>
      <c r="B125" s="142" t="e">
        <f>#REF!</f>
        <v>#REF!</v>
      </c>
      <c r="C125" s="142" t="e">
        <f>#REF!</f>
        <v>#REF!</v>
      </c>
      <c r="D125" s="142" t="e">
        <f>#REF!</f>
        <v>#REF!</v>
      </c>
      <c r="E125" s="141" t="e">
        <f>#REF!</f>
        <v>#REF!</v>
      </c>
      <c r="F125" s="141" t="e">
        <f>#REF!</f>
        <v>#REF!</v>
      </c>
      <c r="G125" s="145"/>
      <c r="H125" s="145"/>
      <c r="I125" s="145"/>
      <c r="J125" s="143"/>
      <c r="K125" s="144"/>
      <c r="L125" s="143"/>
    </row>
    <row r="126" spans="1:12" s="146" customFormat="1" ht="20.399999999999999" x14ac:dyDescent="0.3">
      <c r="A126" s="141" t="e">
        <f>#REF!</f>
        <v>#REF!</v>
      </c>
      <c r="B126" s="142" t="e">
        <f>#REF!</f>
        <v>#REF!</v>
      </c>
      <c r="C126" s="142" t="e">
        <f>#REF!</f>
        <v>#REF!</v>
      </c>
      <c r="D126" s="142" t="e">
        <f>#REF!</f>
        <v>#REF!</v>
      </c>
      <c r="E126" s="141" t="e">
        <f>#REF!</f>
        <v>#REF!</v>
      </c>
      <c r="F126" s="141" t="e">
        <f>#REF!</f>
        <v>#REF!</v>
      </c>
      <c r="G126" s="145"/>
      <c r="H126" s="145"/>
      <c r="I126" s="145"/>
      <c r="J126" s="143"/>
      <c r="K126" s="144"/>
      <c r="L126" s="143"/>
    </row>
    <row r="127" spans="1:12" s="146" customFormat="1" ht="20.399999999999999" x14ac:dyDescent="0.3">
      <c r="A127" s="141" t="e">
        <f>#REF!</f>
        <v>#REF!</v>
      </c>
      <c r="B127" s="142" t="e">
        <f>#REF!</f>
        <v>#REF!</v>
      </c>
      <c r="C127" s="142" t="e">
        <f>#REF!</f>
        <v>#REF!</v>
      </c>
      <c r="D127" s="142" t="e">
        <f>#REF!</f>
        <v>#REF!</v>
      </c>
      <c r="E127" s="141" t="e">
        <f>#REF!</f>
        <v>#REF!</v>
      </c>
      <c r="F127" s="141" t="e">
        <f>#REF!</f>
        <v>#REF!</v>
      </c>
      <c r="G127" s="145"/>
      <c r="H127" s="145"/>
      <c r="I127" s="145"/>
      <c r="J127" s="143"/>
      <c r="K127" s="144"/>
      <c r="L127" s="143"/>
    </row>
    <row r="128" spans="1:12" s="146" customFormat="1" ht="20.399999999999999" x14ac:dyDescent="0.3">
      <c r="A128" s="141" t="e">
        <f>#REF!</f>
        <v>#REF!</v>
      </c>
      <c r="B128" s="142" t="e">
        <f>#REF!</f>
        <v>#REF!</v>
      </c>
      <c r="C128" s="142" t="e">
        <f>#REF!</f>
        <v>#REF!</v>
      </c>
      <c r="D128" s="142" t="e">
        <f>#REF!</f>
        <v>#REF!</v>
      </c>
      <c r="E128" s="141" t="e">
        <f>#REF!</f>
        <v>#REF!</v>
      </c>
      <c r="F128" s="141" t="e">
        <f>#REF!</f>
        <v>#REF!</v>
      </c>
      <c r="G128" s="145"/>
      <c r="H128" s="145"/>
      <c r="I128" s="145"/>
      <c r="J128" s="143"/>
      <c r="K128" s="144"/>
      <c r="L128" s="143"/>
    </row>
    <row r="129" spans="1:12" s="146" customFormat="1" ht="20.399999999999999" x14ac:dyDescent="0.3">
      <c r="A129" s="141" t="e">
        <f>#REF!</f>
        <v>#REF!</v>
      </c>
      <c r="B129" s="142" t="e">
        <f>#REF!</f>
        <v>#REF!</v>
      </c>
      <c r="C129" s="142" t="e">
        <f>#REF!</f>
        <v>#REF!</v>
      </c>
      <c r="D129" s="142" t="e">
        <f>#REF!</f>
        <v>#REF!</v>
      </c>
      <c r="E129" s="141" t="e">
        <f>#REF!</f>
        <v>#REF!</v>
      </c>
      <c r="F129" s="141" t="e">
        <f>#REF!</f>
        <v>#REF!</v>
      </c>
      <c r="G129" s="145"/>
      <c r="H129" s="145"/>
      <c r="I129" s="145"/>
      <c r="J129" s="143"/>
      <c r="K129" s="144"/>
      <c r="L129" s="143"/>
    </row>
    <row r="130" spans="1:12" s="146" customFormat="1" ht="20.399999999999999" x14ac:dyDescent="0.3">
      <c r="A130" s="141" t="e">
        <f>#REF!</f>
        <v>#REF!</v>
      </c>
      <c r="B130" s="142" t="e">
        <f>#REF!</f>
        <v>#REF!</v>
      </c>
      <c r="C130" s="142" t="e">
        <f>#REF!</f>
        <v>#REF!</v>
      </c>
      <c r="D130" s="142" t="e">
        <f>#REF!</f>
        <v>#REF!</v>
      </c>
      <c r="E130" s="141" t="e">
        <f>#REF!</f>
        <v>#REF!</v>
      </c>
      <c r="F130" s="141" t="e">
        <f>#REF!</f>
        <v>#REF!</v>
      </c>
      <c r="G130" s="145"/>
      <c r="H130" s="145"/>
      <c r="I130" s="145"/>
      <c r="J130" s="143"/>
      <c r="K130" s="144"/>
      <c r="L130" s="143"/>
    </row>
    <row r="131" spans="1:12" s="146" customFormat="1" ht="20.399999999999999" x14ac:dyDescent="0.3">
      <c r="A131" s="141" t="e">
        <f>#REF!</f>
        <v>#REF!</v>
      </c>
      <c r="B131" s="142" t="e">
        <f>#REF!</f>
        <v>#REF!</v>
      </c>
      <c r="C131" s="142" t="e">
        <f>#REF!</f>
        <v>#REF!</v>
      </c>
      <c r="D131" s="142" t="e">
        <f>#REF!</f>
        <v>#REF!</v>
      </c>
      <c r="E131" s="141" t="e">
        <f>#REF!</f>
        <v>#REF!</v>
      </c>
      <c r="F131" s="141" t="e">
        <f>#REF!</f>
        <v>#REF!</v>
      </c>
      <c r="G131" s="145"/>
      <c r="H131" s="145"/>
      <c r="I131" s="145"/>
      <c r="J131" s="143"/>
      <c r="K131" s="144"/>
      <c r="L131" s="143"/>
    </row>
    <row r="132" spans="1:12" s="146" customFormat="1" ht="20.399999999999999" x14ac:dyDescent="0.3">
      <c r="A132" s="147"/>
      <c r="B132" s="148"/>
      <c r="C132" s="148"/>
      <c r="D132" s="148"/>
      <c r="E132" s="147"/>
      <c r="F132" s="147"/>
      <c r="G132" s="147"/>
      <c r="H132" s="147"/>
      <c r="I132" s="147"/>
      <c r="J132" s="131"/>
      <c r="K132" s="131"/>
      <c r="L132" s="131"/>
    </row>
    <row r="133" spans="1:12" s="146" customFormat="1" ht="20.399999999999999" x14ac:dyDescent="0.3">
      <c r="A133" s="147"/>
      <c r="B133" s="148"/>
      <c r="C133" s="148"/>
      <c r="D133" s="148"/>
      <c r="E133" s="147"/>
      <c r="F133" s="147"/>
      <c r="G133" s="147"/>
      <c r="H133" s="147"/>
      <c r="I133" s="147"/>
      <c r="J133" s="131"/>
      <c r="K133" s="131"/>
      <c r="L133" s="131"/>
    </row>
    <row r="134" spans="1:12" s="146" customFormat="1" ht="20.399999999999999" x14ac:dyDescent="0.3">
      <c r="A134" s="147"/>
      <c r="B134" s="148"/>
      <c r="C134" s="148"/>
      <c r="D134" s="148"/>
      <c r="E134" s="147"/>
      <c r="F134" s="147"/>
      <c r="G134" s="147"/>
      <c r="H134" s="147"/>
      <c r="I134" s="147"/>
      <c r="J134" s="131"/>
      <c r="K134" s="131"/>
      <c r="L134" s="131"/>
    </row>
    <row r="135" spans="1:12" s="146" customFormat="1" ht="20.399999999999999" x14ac:dyDescent="0.3">
      <c r="A135" s="147"/>
      <c r="B135" s="148"/>
      <c r="C135" s="148"/>
      <c r="D135" s="148"/>
      <c r="E135" s="147"/>
      <c r="F135" s="147"/>
      <c r="G135" s="147"/>
      <c r="H135" s="147"/>
      <c r="I135" s="147"/>
      <c r="J135" s="131"/>
      <c r="K135" s="131"/>
      <c r="L135" s="131"/>
    </row>
    <row r="136" spans="1:12" s="146" customFormat="1" ht="20.399999999999999" x14ac:dyDescent="0.3">
      <c r="A136" s="147"/>
      <c r="B136" s="148"/>
      <c r="C136" s="148"/>
      <c r="D136" s="148"/>
      <c r="E136" s="147"/>
      <c r="F136" s="147"/>
      <c r="G136" s="147"/>
      <c r="H136" s="147"/>
      <c r="I136" s="147"/>
      <c r="J136" s="131"/>
      <c r="K136" s="131"/>
      <c r="L136" s="131"/>
    </row>
    <row r="137" spans="1:12" s="146" customFormat="1" ht="20.399999999999999" x14ac:dyDescent="0.3">
      <c r="A137" s="147"/>
      <c r="B137" s="148"/>
      <c r="C137" s="148"/>
      <c r="D137" s="148"/>
      <c r="E137" s="147"/>
      <c r="F137" s="147"/>
      <c r="G137" s="147"/>
      <c r="H137" s="147"/>
      <c r="I137" s="147"/>
      <c r="J137" s="131"/>
      <c r="K137" s="131"/>
      <c r="L137" s="131"/>
    </row>
    <row r="138" spans="1:12" s="146" customFormat="1" ht="20.399999999999999" x14ac:dyDescent="0.3">
      <c r="A138" s="147"/>
      <c r="B138" s="148"/>
      <c r="C138" s="148"/>
      <c r="D138" s="148"/>
      <c r="E138" s="147"/>
      <c r="F138" s="147"/>
      <c r="G138" s="147"/>
      <c r="H138" s="147"/>
      <c r="I138" s="147"/>
      <c r="J138" s="131"/>
      <c r="K138" s="131"/>
      <c r="L138" s="131"/>
    </row>
    <row r="139" spans="1:12" s="146" customFormat="1" ht="20.399999999999999" x14ac:dyDescent="0.3">
      <c r="A139" s="147"/>
      <c r="B139" s="148"/>
      <c r="C139" s="148"/>
      <c r="D139" s="148"/>
      <c r="E139" s="147"/>
      <c r="F139" s="147"/>
      <c r="G139" s="147"/>
      <c r="H139" s="147"/>
      <c r="I139" s="147"/>
      <c r="J139" s="131"/>
      <c r="K139" s="131"/>
      <c r="L139" s="131"/>
    </row>
    <row r="140" spans="1:12" s="146" customFormat="1" ht="20.399999999999999" x14ac:dyDescent="0.3">
      <c r="A140" s="147"/>
      <c r="B140" s="148"/>
      <c r="C140" s="148"/>
      <c r="D140" s="148"/>
      <c r="E140" s="147"/>
      <c r="F140" s="147"/>
      <c r="G140" s="147"/>
      <c r="H140" s="147"/>
      <c r="I140" s="147"/>
      <c r="J140" s="131"/>
      <c r="K140" s="131"/>
      <c r="L140" s="131"/>
    </row>
    <row r="141" spans="1:12" s="146" customFormat="1" ht="20.399999999999999" x14ac:dyDescent="0.3">
      <c r="A141" s="147"/>
      <c r="B141" s="148"/>
      <c r="C141" s="148"/>
      <c r="D141" s="148"/>
      <c r="E141" s="147"/>
      <c r="F141" s="147"/>
      <c r="G141" s="147"/>
      <c r="H141" s="147"/>
      <c r="I141" s="147"/>
      <c r="J141" s="131"/>
      <c r="K141" s="131"/>
      <c r="L141" s="131"/>
    </row>
    <row r="142" spans="1:12" s="146" customFormat="1" ht="20.399999999999999" x14ac:dyDescent="0.3">
      <c r="A142" s="147"/>
      <c r="B142" s="148"/>
      <c r="C142" s="148"/>
      <c r="D142" s="148"/>
      <c r="E142" s="147"/>
      <c r="F142" s="147"/>
      <c r="G142" s="147"/>
      <c r="H142" s="147"/>
      <c r="I142" s="147"/>
      <c r="J142" s="131"/>
      <c r="K142" s="131"/>
      <c r="L142" s="131"/>
    </row>
    <row r="143" spans="1:12" s="146" customFormat="1" ht="20.399999999999999" x14ac:dyDescent="0.3">
      <c r="A143" s="147"/>
      <c r="B143" s="148"/>
      <c r="C143" s="148"/>
      <c r="D143" s="148"/>
      <c r="E143" s="147"/>
      <c r="F143" s="147"/>
      <c r="G143" s="147"/>
      <c r="H143" s="147"/>
      <c r="I143" s="147"/>
      <c r="J143" s="131"/>
      <c r="K143" s="131"/>
      <c r="L143" s="131"/>
    </row>
    <row r="144" spans="1:12" s="146" customFormat="1" ht="20.399999999999999" x14ac:dyDescent="0.3">
      <c r="A144" s="147"/>
      <c r="B144" s="148"/>
      <c r="C144" s="148"/>
      <c r="D144" s="148"/>
      <c r="E144" s="147"/>
      <c r="F144" s="147"/>
      <c r="G144" s="147"/>
      <c r="H144" s="147"/>
      <c r="I144" s="147"/>
      <c r="J144" s="131"/>
      <c r="K144" s="131"/>
      <c r="L144" s="131"/>
    </row>
    <row r="145" spans="1:12" s="146" customFormat="1" ht="20.399999999999999" x14ac:dyDescent="0.3">
      <c r="A145" s="147"/>
      <c r="B145" s="148"/>
      <c r="C145" s="148"/>
      <c r="D145" s="148"/>
      <c r="E145" s="147"/>
      <c r="F145" s="147"/>
      <c r="G145" s="147"/>
      <c r="H145" s="147"/>
      <c r="I145" s="147"/>
      <c r="J145" s="131"/>
      <c r="K145" s="131"/>
      <c r="L145" s="131"/>
    </row>
    <row r="146" spans="1:12" s="146" customFormat="1" ht="20.399999999999999" x14ac:dyDescent="0.3">
      <c r="A146" s="147"/>
      <c r="B146" s="148"/>
      <c r="C146" s="148"/>
      <c r="D146" s="148"/>
      <c r="E146" s="147"/>
      <c r="F146" s="147"/>
      <c r="G146" s="147"/>
      <c r="H146" s="147"/>
      <c r="I146" s="147"/>
      <c r="J146" s="131"/>
      <c r="K146" s="131"/>
      <c r="L146" s="131"/>
    </row>
    <row r="147" spans="1:12" s="146" customFormat="1" ht="20.399999999999999" x14ac:dyDescent="0.3">
      <c r="A147" s="147"/>
      <c r="B147" s="148"/>
      <c r="C147" s="148"/>
      <c r="D147" s="148"/>
      <c r="E147" s="147"/>
      <c r="F147" s="147"/>
      <c r="G147" s="147"/>
      <c r="H147" s="147"/>
      <c r="I147" s="147"/>
      <c r="J147" s="131"/>
      <c r="K147" s="131"/>
      <c r="L147" s="131"/>
    </row>
    <row r="148" spans="1:12" s="146" customFormat="1" ht="20.399999999999999" x14ac:dyDescent="0.3">
      <c r="A148" s="147"/>
      <c r="B148" s="148"/>
      <c r="C148" s="148"/>
      <c r="D148" s="148"/>
      <c r="E148" s="147"/>
      <c r="F148" s="147"/>
      <c r="G148" s="147"/>
      <c r="H148" s="147"/>
      <c r="I148" s="147"/>
      <c r="J148" s="131"/>
      <c r="K148" s="131"/>
      <c r="L148" s="131"/>
    </row>
    <row r="149" spans="1:12" s="146" customFormat="1" ht="20.399999999999999" x14ac:dyDescent="0.3">
      <c r="A149" s="147"/>
      <c r="B149" s="148"/>
      <c r="C149" s="148"/>
      <c r="D149" s="148"/>
      <c r="E149" s="147"/>
      <c r="F149" s="147"/>
      <c r="G149" s="147"/>
      <c r="H149" s="147"/>
      <c r="I149" s="147"/>
      <c r="J149" s="131"/>
      <c r="K149" s="131"/>
      <c r="L149" s="131"/>
    </row>
    <row r="150" spans="1:12" s="146" customFormat="1" ht="20.399999999999999" x14ac:dyDescent="0.3">
      <c r="A150" s="147"/>
      <c r="B150" s="148"/>
      <c r="C150" s="148"/>
      <c r="D150" s="148"/>
      <c r="E150" s="147"/>
      <c r="F150" s="147"/>
      <c r="G150" s="147"/>
      <c r="H150" s="147"/>
      <c r="I150" s="147"/>
      <c r="J150" s="131"/>
      <c r="K150" s="131"/>
      <c r="L150" s="131"/>
    </row>
    <row r="151" spans="1:12" s="146" customFormat="1" ht="20.399999999999999" x14ac:dyDescent="0.3">
      <c r="A151" s="147"/>
      <c r="B151" s="148"/>
      <c r="C151" s="148"/>
      <c r="D151" s="148"/>
      <c r="E151" s="147"/>
      <c r="F151" s="147"/>
      <c r="G151" s="147"/>
      <c r="H151" s="147"/>
      <c r="I151" s="147"/>
      <c r="J151" s="131"/>
      <c r="K151" s="131"/>
      <c r="L151" s="131"/>
    </row>
    <row r="152" spans="1:12" s="146" customFormat="1" ht="20.399999999999999" x14ac:dyDescent="0.3">
      <c r="A152" s="147"/>
      <c r="B152" s="148"/>
      <c r="C152" s="148"/>
      <c r="D152" s="148"/>
      <c r="E152" s="147"/>
      <c r="F152" s="147"/>
      <c r="G152" s="147"/>
      <c r="H152" s="147"/>
      <c r="I152" s="147"/>
      <c r="J152" s="131"/>
      <c r="K152" s="131"/>
      <c r="L152" s="131"/>
    </row>
    <row r="153" spans="1:12" s="146" customFormat="1" ht="20.399999999999999" x14ac:dyDescent="0.3">
      <c r="A153" s="147"/>
      <c r="B153" s="148"/>
      <c r="C153" s="148"/>
      <c r="D153" s="148"/>
      <c r="E153" s="147"/>
      <c r="F153" s="147"/>
      <c r="G153" s="147"/>
      <c r="H153" s="147"/>
      <c r="I153" s="147"/>
      <c r="J153" s="131"/>
      <c r="K153" s="131"/>
      <c r="L153" s="131"/>
    </row>
    <row r="154" spans="1:12" s="146" customFormat="1" ht="20.399999999999999" x14ac:dyDescent="0.3">
      <c r="A154" s="147"/>
      <c r="B154" s="148"/>
      <c r="C154" s="148"/>
      <c r="D154" s="148"/>
      <c r="E154" s="147"/>
      <c r="F154" s="147"/>
      <c r="G154" s="147"/>
      <c r="H154" s="147"/>
      <c r="I154" s="147"/>
      <c r="J154" s="131"/>
      <c r="K154" s="131"/>
      <c r="L154" s="131"/>
    </row>
    <row r="155" spans="1:12" s="146" customFormat="1" ht="20.399999999999999" x14ac:dyDescent="0.3">
      <c r="A155" s="147"/>
      <c r="B155" s="148"/>
      <c r="C155" s="148"/>
      <c r="D155" s="148"/>
      <c r="E155" s="147"/>
      <c r="F155" s="147"/>
      <c r="G155" s="147"/>
      <c r="H155" s="147"/>
      <c r="I155" s="147"/>
      <c r="J155" s="131"/>
      <c r="K155" s="131"/>
      <c r="L155" s="131"/>
    </row>
    <row r="156" spans="1:12" s="146" customFormat="1" ht="20.399999999999999" x14ac:dyDescent="0.3">
      <c r="A156" s="147"/>
      <c r="B156" s="148"/>
      <c r="C156" s="148"/>
      <c r="D156" s="148"/>
      <c r="E156" s="147"/>
      <c r="F156" s="147"/>
      <c r="G156" s="147"/>
      <c r="H156" s="147"/>
      <c r="I156" s="147"/>
      <c r="J156" s="131"/>
      <c r="K156" s="131"/>
      <c r="L156" s="131"/>
    </row>
    <row r="157" spans="1:12" s="146" customFormat="1" ht="20.399999999999999" x14ac:dyDescent="0.3">
      <c r="A157" s="147"/>
      <c r="B157" s="148"/>
      <c r="C157" s="148"/>
      <c r="D157" s="148"/>
      <c r="E157" s="147"/>
      <c r="F157" s="147"/>
      <c r="G157" s="147"/>
      <c r="H157" s="147"/>
      <c r="I157" s="147"/>
      <c r="J157" s="131"/>
      <c r="K157" s="131"/>
      <c r="L157" s="131"/>
    </row>
    <row r="158" spans="1:12" s="146" customFormat="1" ht="20.399999999999999" x14ac:dyDescent="0.3">
      <c r="A158" s="147"/>
      <c r="B158" s="148"/>
      <c r="C158" s="148"/>
      <c r="D158" s="148"/>
      <c r="E158" s="147"/>
      <c r="F158" s="147"/>
      <c r="G158" s="147"/>
      <c r="H158" s="147"/>
      <c r="I158" s="147"/>
      <c r="J158" s="131"/>
      <c r="K158" s="131"/>
      <c r="L158" s="131"/>
    </row>
    <row r="159" spans="1:12" s="146" customFormat="1" ht="20.399999999999999" x14ac:dyDescent="0.3">
      <c r="A159" s="147"/>
      <c r="B159" s="148"/>
      <c r="C159" s="148"/>
      <c r="D159" s="148"/>
      <c r="E159" s="147"/>
      <c r="F159" s="147"/>
      <c r="G159" s="147"/>
      <c r="H159" s="147"/>
      <c r="I159" s="147"/>
      <c r="J159" s="131"/>
      <c r="K159" s="131"/>
      <c r="L159" s="131"/>
    </row>
    <row r="160" spans="1:12" s="146" customFormat="1" ht="20.399999999999999" x14ac:dyDescent="0.3">
      <c r="A160" s="147"/>
      <c r="B160" s="148"/>
      <c r="C160" s="148"/>
      <c r="D160" s="148"/>
      <c r="E160" s="147"/>
      <c r="F160" s="147"/>
      <c r="G160" s="147"/>
      <c r="H160" s="147"/>
      <c r="I160" s="147"/>
      <c r="J160" s="131"/>
      <c r="K160" s="131"/>
      <c r="L160" s="131"/>
    </row>
    <row r="161" spans="1:12" s="146" customFormat="1" ht="20.399999999999999" x14ac:dyDescent="0.3">
      <c r="A161" s="147"/>
      <c r="B161" s="148"/>
      <c r="C161" s="148"/>
      <c r="D161" s="148"/>
      <c r="E161" s="147"/>
      <c r="F161" s="147"/>
      <c r="G161" s="147"/>
      <c r="H161" s="147"/>
      <c r="I161" s="147"/>
      <c r="J161" s="131"/>
      <c r="K161" s="131"/>
      <c r="L161" s="131"/>
    </row>
    <row r="162" spans="1:12" s="146" customFormat="1" ht="20.399999999999999" x14ac:dyDescent="0.3">
      <c r="A162" s="147"/>
      <c r="B162" s="148"/>
      <c r="C162" s="148"/>
      <c r="D162" s="148"/>
      <c r="E162" s="147"/>
      <c r="F162" s="147"/>
      <c r="G162" s="147"/>
      <c r="H162" s="147"/>
      <c r="I162" s="147"/>
      <c r="J162" s="131"/>
      <c r="K162" s="131"/>
      <c r="L162" s="131"/>
    </row>
    <row r="163" spans="1:12" s="146" customFormat="1" ht="20.399999999999999" x14ac:dyDescent="0.3">
      <c r="A163" s="147"/>
      <c r="B163" s="148"/>
      <c r="C163" s="148"/>
      <c r="D163" s="148"/>
      <c r="E163" s="147"/>
      <c r="F163" s="147"/>
      <c r="G163" s="147"/>
      <c r="H163" s="147"/>
      <c r="I163" s="147"/>
      <c r="J163" s="131"/>
      <c r="K163" s="131"/>
      <c r="L163" s="131"/>
    </row>
    <row r="164" spans="1:12" s="146" customFormat="1" ht="20.399999999999999" x14ac:dyDescent="0.3">
      <c r="A164" s="147"/>
      <c r="B164" s="148"/>
      <c r="C164" s="148"/>
      <c r="D164" s="148"/>
      <c r="E164" s="147"/>
      <c r="F164" s="147"/>
      <c r="G164" s="147"/>
      <c r="H164" s="147"/>
      <c r="I164" s="147"/>
      <c r="J164" s="131"/>
      <c r="K164" s="131"/>
      <c r="L164" s="131"/>
    </row>
    <row r="165" spans="1:12" s="146" customFormat="1" ht="20.399999999999999" x14ac:dyDescent="0.3">
      <c r="A165" s="147"/>
      <c r="B165" s="148"/>
      <c r="C165" s="148"/>
      <c r="D165" s="148"/>
      <c r="E165" s="147"/>
      <c r="F165" s="147"/>
      <c r="G165" s="147"/>
      <c r="H165" s="147"/>
      <c r="I165" s="147"/>
      <c r="J165" s="131"/>
      <c r="K165" s="131"/>
      <c r="L165" s="131"/>
    </row>
    <row r="166" spans="1:12" s="146" customFormat="1" ht="20.399999999999999" x14ac:dyDescent="0.3">
      <c r="A166" s="147"/>
      <c r="B166" s="148"/>
      <c r="C166" s="148"/>
      <c r="D166" s="148"/>
      <c r="E166" s="147"/>
      <c r="F166" s="147"/>
      <c r="G166" s="147"/>
      <c r="H166" s="147"/>
      <c r="I166" s="147"/>
      <c r="J166" s="131"/>
      <c r="K166" s="131"/>
      <c r="L166" s="131"/>
    </row>
    <row r="167" spans="1:12" s="146" customFormat="1" ht="20.399999999999999" x14ac:dyDescent="0.3">
      <c r="A167" s="147"/>
      <c r="B167" s="148"/>
      <c r="C167" s="148"/>
      <c r="D167" s="148"/>
      <c r="E167" s="147"/>
      <c r="F167" s="147"/>
      <c r="G167" s="147"/>
      <c r="H167" s="147"/>
      <c r="I167" s="147"/>
      <c r="J167" s="131"/>
      <c r="K167" s="131"/>
      <c r="L167" s="131"/>
    </row>
    <row r="168" spans="1:12" s="146" customFormat="1" ht="20.399999999999999" x14ac:dyDescent="0.3">
      <c r="A168" s="147"/>
      <c r="B168" s="148"/>
      <c r="C168" s="148"/>
      <c r="D168" s="148"/>
      <c r="E168" s="147"/>
      <c r="F168" s="147"/>
      <c r="G168" s="147"/>
      <c r="H168" s="147"/>
      <c r="I168" s="147"/>
      <c r="J168" s="131"/>
      <c r="K168" s="131"/>
      <c r="L168" s="131"/>
    </row>
    <row r="169" spans="1:12" s="146" customFormat="1" ht="20.399999999999999" x14ac:dyDescent="0.3">
      <c r="A169" s="147"/>
      <c r="B169" s="148"/>
      <c r="C169" s="148"/>
      <c r="D169" s="148"/>
      <c r="E169" s="147"/>
      <c r="F169" s="147"/>
      <c r="G169" s="147"/>
      <c r="H169" s="147"/>
      <c r="I169" s="147"/>
      <c r="J169" s="132"/>
      <c r="K169" s="132"/>
      <c r="L169" s="132"/>
    </row>
    <row r="170" spans="1:12" s="146" customFormat="1" ht="20.399999999999999" x14ac:dyDescent="0.3">
      <c r="A170" s="147"/>
      <c r="B170" s="148"/>
      <c r="C170" s="148"/>
      <c r="D170" s="148"/>
      <c r="E170" s="147"/>
      <c r="F170" s="147"/>
      <c r="G170" s="147"/>
      <c r="H170" s="147"/>
      <c r="I170" s="147"/>
      <c r="J170" s="132"/>
      <c r="K170" s="132"/>
      <c r="L170" s="132"/>
    </row>
    <row r="171" spans="1:12" s="146" customFormat="1" ht="20.399999999999999" x14ac:dyDescent="0.3">
      <c r="A171" s="147"/>
      <c r="B171" s="148"/>
      <c r="C171" s="148"/>
      <c r="D171" s="148"/>
      <c r="E171" s="147"/>
      <c r="F171" s="147"/>
      <c r="G171" s="147"/>
      <c r="H171" s="147"/>
      <c r="I171" s="147"/>
      <c r="J171" s="132"/>
      <c r="K171" s="132"/>
      <c r="L171" s="132"/>
    </row>
    <row r="172" spans="1:12" s="146" customFormat="1" ht="20.399999999999999" x14ac:dyDescent="0.3">
      <c r="A172" s="147"/>
      <c r="B172" s="148"/>
      <c r="C172" s="148"/>
      <c r="D172" s="148"/>
      <c r="E172" s="147"/>
      <c r="F172" s="147"/>
      <c r="G172" s="147"/>
      <c r="H172" s="147"/>
      <c r="I172" s="147"/>
      <c r="J172" s="132"/>
      <c r="K172" s="132"/>
      <c r="L172" s="132"/>
    </row>
    <row r="173" spans="1:12" s="146" customFormat="1" ht="20.399999999999999" x14ac:dyDescent="0.3">
      <c r="A173" s="147"/>
      <c r="B173" s="148"/>
      <c r="C173" s="148"/>
      <c r="D173" s="148"/>
      <c r="E173" s="147"/>
      <c r="F173" s="147"/>
      <c r="G173" s="147"/>
      <c r="H173" s="147"/>
      <c r="I173" s="147"/>
      <c r="J173" s="132"/>
      <c r="K173" s="132"/>
      <c r="L173" s="132"/>
    </row>
    <row r="174" spans="1:12" s="146" customFormat="1" ht="20.399999999999999" x14ac:dyDescent="0.3">
      <c r="A174" s="147"/>
      <c r="B174" s="148"/>
      <c r="C174" s="148"/>
      <c r="D174" s="148"/>
      <c r="E174" s="147"/>
      <c r="F174" s="147"/>
      <c r="G174" s="147"/>
      <c r="H174" s="147"/>
      <c r="I174" s="147"/>
      <c r="J174" s="132"/>
      <c r="K174" s="132"/>
      <c r="L174" s="132"/>
    </row>
    <row r="175" spans="1:12" s="146" customFormat="1" ht="20.399999999999999" x14ac:dyDescent="0.3">
      <c r="A175" s="147"/>
      <c r="B175" s="148"/>
      <c r="C175" s="148"/>
      <c r="D175" s="148"/>
      <c r="E175" s="147"/>
      <c r="F175" s="147"/>
      <c r="G175" s="147"/>
      <c r="H175" s="147"/>
      <c r="I175" s="147"/>
      <c r="J175" s="132"/>
      <c r="K175" s="132"/>
      <c r="L175" s="132"/>
    </row>
    <row r="176" spans="1:12" s="146" customFormat="1" ht="20.399999999999999" x14ac:dyDescent="0.3">
      <c r="A176" s="147"/>
      <c r="B176" s="148"/>
      <c r="C176" s="148"/>
      <c r="D176" s="148"/>
      <c r="E176" s="147"/>
      <c r="F176" s="147"/>
      <c r="G176" s="147"/>
      <c r="H176" s="147"/>
      <c r="I176" s="147"/>
      <c r="J176" s="132"/>
      <c r="K176" s="132"/>
      <c r="L176" s="132"/>
    </row>
    <row r="177" spans="1:12" s="146" customFormat="1" ht="20.399999999999999" x14ac:dyDescent="0.3">
      <c r="A177" s="147"/>
      <c r="B177" s="148"/>
      <c r="C177" s="148"/>
      <c r="D177" s="148"/>
      <c r="E177" s="147"/>
      <c r="F177" s="147"/>
      <c r="G177" s="147"/>
      <c r="H177" s="147"/>
      <c r="I177" s="147"/>
      <c r="J177" s="132"/>
      <c r="K177" s="132"/>
      <c r="L177" s="132"/>
    </row>
    <row r="178" spans="1:12" s="146" customFormat="1" ht="20.399999999999999" x14ac:dyDescent="0.3">
      <c r="A178" s="147"/>
      <c r="B178" s="148"/>
      <c r="C178" s="148"/>
      <c r="D178" s="148"/>
      <c r="E178" s="147"/>
      <c r="F178" s="147"/>
      <c r="G178" s="147"/>
      <c r="H178" s="147"/>
      <c r="I178" s="147"/>
      <c r="J178" s="132"/>
      <c r="K178" s="132"/>
      <c r="L178" s="132"/>
    </row>
    <row r="179" spans="1:12" s="146" customFormat="1" ht="20.399999999999999" x14ac:dyDescent="0.3">
      <c r="A179" s="147"/>
      <c r="B179" s="148"/>
      <c r="C179" s="148"/>
      <c r="D179" s="148"/>
      <c r="E179" s="147"/>
      <c r="F179" s="147"/>
      <c r="G179" s="147"/>
      <c r="H179" s="147"/>
      <c r="I179" s="147"/>
      <c r="J179" s="132"/>
      <c r="K179" s="132"/>
      <c r="L179" s="132"/>
    </row>
    <row r="180" spans="1:12" s="146" customFormat="1" ht="20.399999999999999" x14ac:dyDescent="0.3">
      <c r="A180" s="147"/>
      <c r="B180" s="148"/>
      <c r="C180" s="148"/>
      <c r="D180" s="148"/>
      <c r="E180" s="147"/>
      <c r="F180" s="147"/>
      <c r="G180" s="147"/>
      <c r="H180" s="147"/>
      <c r="I180" s="147"/>
      <c r="J180" s="132"/>
      <c r="K180" s="132"/>
      <c r="L180" s="132"/>
    </row>
    <row r="181" spans="1:12" s="146" customFormat="1" ht="20.399999999999999" x14ac:dyDescent="0.3">
      <c r="A181" s="147"/>
      <c r="B181" s="148"/>
      <c r="C181" s="148"/>
      <c r="D181" s="148"/>
      <c r="E181" s="147"/>
      <c r="F181" s="147"/>
      <c r="G181" s="147"/>
      <c r="H181" s="147"/>
      <c r="I181" s="147"/>
      <c r="J181" s="132"/>
      <c r="K181" s="132"/>
      <c r="L181" s="132"/>
    </row>
    <row r="182" spans="1:12" s="146" customFormat="1" ht="20.399999999999999" x14ac:dyDescent="0.3">
      <c r="A182" s="147"/>
      <c r="B182" s="148"/>
      <c r="C182" s="148"/>
      <c r="D182" s="148"/>
      <c r="E182" s="147"/>
      <c r="F182" s="147"/>
      <c r="G182" s="147"/>
      <c r="H182" s="147"/>
      <c r="I182" s="147"/>
      <c r="J182" s="132"/>
      <c r="K182" s="132"/>
      <c r="L182" s="132"/>
    </row>
    <row r="183" spans="1:12" s="146" customFormat="1" ht="20.399999999999999" x14ac:dyDescent="0.3">
      <c r="A183" s="147"/>
      <c r="B183" s="148"/>
      <c r="C183" s="148"/>
      <c r="D183" s="148"/>
      <c r="E183" s="147"/>
      <c r="F183" s="147"/>
      <c r="G183" s="147"/>
      <c r="H183" s="147"/>
      <c r="I183" s="147"/>
      <c r="J183" s="132"/>
      <c r="K183" s="132"/>
      <c r="L183" s="132"/>
    </row>
    <row r="184" spans="1:12" s="146" customFormat="1" ht="20.399999999999999" x14ac:dyDescent="0.3">
      <c r="A184" s="147"/>
      <c r="B184" s="148"/>
      <c r="C184" s="148"/>
      <c r="D184" s="148"/>
      <c r="E184" s="147"/>
      <c r="F184" s="147"/>
      <c r="G184" s="147"/>
      <c r="H184" s="147"/>
      <c r="I184" s="147"/>
      <c r="J184" s="132"/>
      <c r="K184" s="132"/>
      <c r="L184" s="132"/>
    </row>
    <row r="185" spans="1:12" s="146" customFormat="1" ht="20.399999999999999" x14ac:dyDescent="0.3">
      <c r="A185" s="147"/>
      <c r="B185" s="148"/>
      <c r="C185" s="148"/>
      <c r="D185" s="148"/>
      <c r="E185" s="147"/>
      <c r="F185" s="147"/>
      <c r="G185" s="147"/>
      <c r="H185" s="147"/>
      <c r="I185" s="147"/>
      <c r="J185" s="132"/>
      <c r="K185" s="132"/>
      <c r="L185" s="132"/>
    </row>
    <row r="186" spans="1:12" s="146" customFormat="1" ht="20.399999999999999" x14ac:dyDescent="0.3">
      <c r="A186" s="147"/>
      <c r="B186" s="148"/>
      <c r="C186" s="148"/>
      <c r="D186" s="148"/>
      <c r="E186" s="147"/>
      <c r="F186" s="147"/>
      <c r="G186" s="147"/>
      <c r="H186" s="147"/>
      <c r="I186" s="147"/>
      <c r="J186" s="132"/>
      <c r="K186" s="132"/>
      <c r="L186" s="132"/>
    </row>
    <row r="187" spans="1:12" s="103" customFormat="1" x14ac:dyDescent="0.45">
      <c r="A187" s="105"/>
      <c r="B187" s="106"/>
      <c r="C187" s="106"/>
      <c r="D187" s="106"/>
      <c r="E187" s="105"/>
      <c r="F187" s="105"/>
      <c r="G187" s="105"/>
      <c r="H187" s="105"/>
      <c r="I187" s="105"/>
      <c r="J187" s="104"/>
      <c r="K187" s="104"/>
      <c r="L187" s="104"/>
    </row>
    <row r="188" spans="1:12" s="103" customFormat="1" x14ac:dyDescent="0.45">
      <c r="A188" s="105"/>
      <c r="B188" s="106"/>
      <c r="C188" s="106"/>
      <c r="D188" s="106"/>
      <c r="E188" s="105"/>
      <c r="F188" s="105"/>
      <c r="G188" s="105"/>
      <c r="H188" s="105"/>
      <c r="I188" s="105"/>
      <c r="J188" s="104"/>
      <c r="K188" s="104"/>
      <c r="L188" s="104"/>
    </row>
    <row r="189" spans="1:12" s="103" customFormat="1" x14ac:dyDescent="0.45">
      <c r="A189" s="105"/>
      <c r="B189" s="106"/>
      <c r="C189" s="106"/>
      <c r="D189" s="106"/>
      <c r="E189" s="105"/>
      <c r="F189" s="105"/>
      <c r="G189" s="105"/>
      <c r="H189" s="105"/>
      <c r="I189" s="105"/>
      <c r="J189" s="104"/>
      <c r="K189" s="104"/>
      <c r="L189" s="104"/>
    </row>
    <row r="190" spans="1:12" s="103" customFormat="1" x14ac:dyDescent="0.45">
      <c r="A190" s="105"/>
      <c r="B190" s="106"/>
      <c r="C190" s="106"/>
      <c r="D190" s="106"/>
      <c r="E190" s="105"/>
      <c r="F190" s="105"/>
      <c r="G190" s="105"/>
      <c r="H190" s="105"/>
      <c r="I190" s="105"/>
      <c r="J190" s="104"/>
      <c r="K190" s="104"/>
      <c r="L190" s="104"/>
    </row>
    <row r="191" spans="1:12" s="103" customFormat="1" x14ac:dyDescent="0.45">
      <c r="A191" s="105"/>
      <c r="B191" s="106"/>
      <c r="C191" s="106"/>
      <c r="D191" s="106"/>
      <c r="E191" s="105"/>
      <c r="F191" s="105"/>
      <c r="G191" s="105"/>
      <c r="H191" s="105"/>
      <c r="I191" s="105"/>
      <c r="J191" s="104"/>
      <c r="K191" s="104"/>
      <c r="L191" s="104"/>
    </row>
    <row r="192" spans="1:12" s="103" customFormat="1" x14ac:dyDescent="0.45">
      <c r="A192" s="105"/>
      <c r="B192" s="106"/>
      <c r="C192" s="106"/>
      <c r="D192" s="106"/>
      <c r="E192" s="105"/>
      <c r="F192" s="105"/>
      <c r="G192" s="105"/>
      <c r="H192" s="105"/>
      <c r="I192" s="105"/>
      <c r="J192" s="104"/>
      <c r="K192" s="104"/>
      <c r="L192" s="104"/>
    </row>
    <row r="193" spans="1:12" s="103" customFormat="1" x14ac:dyDescent="0.45">
      <c r="A193" s="105"/>
      <c r="B193" s="106"/>
      <c r="C193" s="106"/>
      <c r="D193" s="106"/>
      <c r="E193" s="105"/>
      <c r="F193" s="105"/>
      <c r="G193" s="105"/>
      <c r="H193" s="105"/>
      <c r="I193" s="105"/>
      <c r="J193" s="104"/>
      <c r="K193" s="104"/>
      <c r="L193" s="104"/>
    </row>
    <row r="194" spans="1:12" s="103" customFormat="1" x14ac:dyDescent="0.45">
      <c r="A194" s="105"/>
      <c r="B194" s="106"/>
      <c r="C194" s="106"/>
      <c r="D194" s="106"/>
      <c r="E194" s="105"/>
      <c r="F194" s="105"/>
      <c r="G194" s="105"/>
      <c r="H194" s="105"/>
      <c r="I194" s="105"/>
      <c r="J194" s="104"/>
      <c r="K194" s="104"/>
      <c r="L194" s="104"/>
    </row>
    <row r="195" spans="1:12" s="103" customFormat="1" x14ac:dyDescent="0.45">
      <c r="A195" s="105"/>
      <c r="B195" s="106"/>
      <c r="C195" s="106"/>
      <c r="D195" s="106"/>
      <c r="E195" s="105"/>
      <c r="F195" s="105"/>
      <c r="G195" s="105"/>
      <c r="H195" s="105"/>
      <c r="I195" s="105"/>
      <c r="J195" s="104"/>
      <c r="K195" s="104"/>
      <c r="L195" s="104"/>
    </row>
    <row r="196" spans="1:12" s="103" customFormat="1" x14ac:dyDescent="0.45">
      <c r="A196" s="105"/>
      <c r="B196" s="106"/>
      <c r="C196" s="106"/>
      <c r="D196" s="106"/>
      <c r="E196" s="105"/>
      <c r="F196" s="105"/>
      <c r="G196" s="105"/>
      <c r="H196" s="105"/>
      <c r="I196" s="105"/>
      <c r="J196" s="104"/>
      <c r="K196" s="104"/>
      <c r="L196" s="104"/>
    </row>
    <row r="197" spans="1:12" s="103" customFormat="1" x14ac:dyDescent="0.45">
      <c r="A197" s="105"/>
      <c r="B197" s="106"/>
      <c r="C197" s="106"/>
      <c r="D197" s="106"/>
      <c r="E197" s="105"/>
      <c r="F197" s="105"/>
      <c r="G197" s="105"/>
      <c r="H197" s="105"/>
      <c r="I197" s="105"/>
      <c r="J197" s="104"/>
      <c r="K197" s="104"/>
      <c r="L197" s="104"/>
    </row>
    <row r="198" spans="1:12" s="103" customFormat="1" x14ac:dyDescent="0.45">
      <c r="A198" s="105"/>
      <c r="B198" s="106"/>
      <c r="C198" s="106"/>
      <c r="D198" s="106"/>
      <c r="E198" s="105"/>
      <c r="F198" s="105"/>
      <c r="G198" s="105"/>
      <c r="H198" s="105"/>
      <c r="I198" s="105"/>
      <c r="J198" s="104"/>
      <c r="K198" s="104"/>
      <c r="L198" s="104"/>
    </row>
    <row r="199" spans="1:12" s="103" customFormat="1" x14ac:dyDescent="0.45">
      <c r="A199" s="105"/>
      <c r="B199" s="106"/>
      <c r="C199" s="106"/>
      <c r="D199" s="106"/>
      <c r="E199" s="105"/>
      <c r="F199" s="105"/>
      <c r="G199" s="105"/>
      <c r="H199" s="105"/>
      <c r="I199" s="105"/>
      <c r="J199" s="104"/>
      <c r="K199" s="104"/>
      <c r="L199" s="104"/>
    </row>
    <row r="200" spans="1:12" s="103" customFormat="1" x14ac:dyDescent="0.45">
      <c r="A200" s="105"/>
      <c r="B200" s="106"/>
      <c r="C200" s="106"/>
      <c r="D200" s="106"/>
      <c r="E200" s="105"/>
      <c r="F200" s="105"/>
      <c r="G200" s="105"/>
      <c r="H200" s="105"/>
      <c r="I200" s="105"/>
      <c r="J200" s="104"/>
      <c r="K200" s="104"/>
      <c r="L200" s="104"/>
    </row>
    <row r="201" spans="1:12" s="103" customFormat="1" x14ac:dyDescent="0.45">
      <c r="A201" s="105"/>
      <c r="B201" s="106"/>
      <c r="C201" s="106"/>
      <c r="D201" s="106"/>
      <c r="E201" s="105"/>
      <c r="F201" s="105"/>
      <c r="G201" s="105"/>
      <c r="H201" s="105"/>
      <c r="I201" s="105"/>
      <c r="J201" s="104"/>
      <c r="K201" s="104"/>
      <c r="L201" s="104"/>
    </row>
    <row r="202" spans="1:12" s="103" customFormat="1" x14ac:dyDescent="0.45">
      <c r="A202" s="105"/>
      <c r="B202" s="106"/>
      <c r="C202" s="106"/>
      <c r="D202" s="106"/>
      <c r="E202" s="105"/>
      <c r="F202" s="105"/>
      <c r="G202" s="105"/>
      <c r="H202" s="105"/>
      <c r="I202" s="105"/>
      <c r="J202" s="104"/>
      <c r="K202" s="104"/>
      <c r="L202" s="104"/>
    </row>
    <row r="203" spans="1:12" s="103" customFormat="1" x14ac:dyDescent="0.45">
      <c r="A203" s="105"/>
      <c r="B203" s="106"/>
      <c r="C203" s="106"/>
      <c r="D203" s="106"/>
      <c r="E203" s="105"/>
      <c r="F203" s="105"/>
      <c r="G203" s="105"/>
      <c r="H203" s="105"/>
      <c r="I203" s="105"/>
      <c r="J203" s="104"/>
      <c r="K203" s="104"/>
      <c r="L203" s="104"/>
    </row>
    <row r="204" spans="1:12" s="103" customFormat="1" x14ac:dyDescent="0.45">
      <c r="A204" s="105"/>
      <c r="B204" s="106"/>
      <c r="C204" s="106"/>
      <c r="D204" s="106"/>
      <c r="E204" s="105"/>
      <c r="F204" s="105"/>
      <c r="G204" s="105"/>
      <c r="H204" s="105"/>
      <c r="I204" s="105"/>
      <c r="J204" s="104"/>
      <c r="K204" s="104"/>
      <c r="L204" s="104"/>
    </row>
    <row r="205" spans="1:12" s="103" customFormat="1" x14ac:dyDescent="0.45">
      <c r="A205" s="105"/>
      <c r="B205" s="106"/>
      <c r="C205" s="106"/>
      <c r="D205" s="106"/>
      <c r="E205" s="105"/>
      <c r="F205" s="105"/>
      <c r="G205" s="105"/>
      <c r="H205" s="105"/>
      <c r="I205" s="105"/>
      <c r="J205" s="104"/>
      <c r="K205" s="104"/>
      <c r="L205" s="104"/>
    </row>
    <row r="206" spans="1:12" s="103" customFormat="1" x14ac:dyDescent="0.45">
      <c r="A206" s="105"/>
      <c r="B206" s="106"/>
      <c r="C206" s="106"/>
      <c r="D206" s="106"/>
      <c r="E206" s="105"/>
      <c r="F206" s="105"/>
      <c r="G206" s="105"/>
      <c r="H206" s="105"/>
      <c r="I206" s="105"/>
      <c r="J206" s="104"/>
      <c r="K206" s="104"/>
      <c r="L206" s="104"/>
    </row>
    <row r="207" spans="1:12" s="103" customFormat="1" x14ac:dyDescent="0.45">
      <c r="A207" s="105"/>
      <c r="B207" s="106"/>
      <c r="C207" s="106"/>
      <c r="D207" s="106"/>
      <c r="E207" s="105"/>
      <c r="F207" s="105"/>
      <c r="G207" s="105"/>
      <c r="H207" s="105"/>
      <c r="I207" s="105"/>
      <c r="J207" s="104"/>
      <c r="K207" s="104"/>
      <c r="L207" s="104"/>
    </row>
    <row r="208" spans="1:12" s="103" customFormat="1" x14ac:dyDescent="0.45">
      <c r="A208" s="105"/>
      <c r="B208" s="106"/>
      <c r="C208" s="106"/>
      <c r="D208" s="106"/>
      <c r="E208" s="105"/>
      <c r="F208" s="105"/>
      <c r="G208" s="105"/>
      <c r="H208" s="105"/>
      <c r="I208" s="105"/>
      <c r="J208" s="104"/>
      <c r="K208" s="104"/>
      <c r="L208" s="104"/>
    </row>
    <row r="209" spans="1:12" s="103" customFormat="1" x14ac:dyDescent="0.45">
      <c r="A209" s="105"/>
      <c r="B209" s="106"/>
      <c r="C209" s="106"/>
      <c r="D209" s="106"/>
      <c r="E209" s="105"/>
      <c r="F209" s="105"/>
      <c r="G209" s="105"/>
      <c r="H209" s="105"/>
      <c r="I209" s="105"/>
      <c r="J209" s="104"/>
      <c r="K209" s="104"/>
      <c r="L209" s="104"/>
    </row>
    <row r="210" spans="1:12" s="103" customFormat="1" x14ac:dyDescent="0.45">
      <c r="A210" s="105"/>
      <c r="B210" s="106"/>
      <c r="C210" s="106"/>
      <c r="D210" s="106"/>
      <c r="E210" s="105"/>
      <c r="F210" s="105"/>
      <c r="G210" s="105"/>
      <c r="H210" s="105"/>
      <c r="I210" s="105"/>
      <c r="J210" s="104"/>
      <c r="K210" s="104"/>
      <c r="L210" s="104"/>
    </row>
    <row r="211" spans="1:12" s="103" customFormat="1" x14ac:dyDescent="0.45">
      <c r="A211" s="105"/>
      <c r="B211" s="106"/>
      <c r="C211" s="106"/>
      <c r="D211" s="106"/>
      <c r="E211" s="105"/>
      <c r="F211" s="105"/>
      <c r="G211" s="105"/>
      <c r="H211" s="105"/>
      <c r="I211" s="105"/>
      <c r="J211" s="104"/>
      <c r="K211" s="104"/>
      <c r="L211" s="104"/>
    </row>
    <row r="212" spans="1:12" s="103" customFormat="1" x14ac:dyDescent="0.45">
      <c r="A212" s="105"/>
      <c r="B212" s="106"/>
      <c r="C212" s="106"/>
      <c r="D212" s="106"/>
      <c r="E212" s="105"/>
      <c r="F212" s="105"/>
      <c r="G212" s="105"/>
      <c r="H212" s="105"/>
      <c r="I212" s="105"/>
      <c r="J212" s="104"/>
      <c r="K212" s="104"/>
      <c r="L212" s="104"/>
    </row>
    <row r="213" spans="1:12" s="103" customFormat="1" x14ac:dyDescent="0.45">
      <c r="A213" s="105"/>
      <c r="B213" s="106"/>
      <c r="C213" s="106"/>
      <c r="D213" s="106"/>
      <c r="E213" s="105"/>
      <c r="F213" s="105"/>
      <c r="G213" s="105"/>
      <c r="H213" s="105"/>
      <c r="I213" s="105"/>
      <c r="J213" s="104"/>
      <c r="K213" s="104"/>
      <c r="L213" s="104"/>
    </row>
    <row r="214" spans="1:12" s="103" customFormat="1" x14ac:dyDescent="0.45">
      <c r="A214" s="105"/>
      <c r="B214" s="106"/>
      <c r="C214" s="106"/>
      <c r="D214" s="106"/>
      <c r="E214" s="105"/>
      <c r="F214" s="105"/>
      <c r="G214" s="105"/>
      <c r="H214" s="105"/>
      <c r="I214" s="105"/>
      <c r="J214" s="104"/>
      <c r="K214" s="104"/>
      <c r="L214" s="104"/>
    </row>
    <row r="215" spans="1:12" s="103" customFormat="1" x14ac:dyDescent="0.45">
      <c r="A215" s="105"/>
      <c r="B215" s="106"/>
      <c r="C215" s="106"/>
      <c r="D215" s="106"/>
      <c r="E215" s="105"/>
      <c r="F215" s="105"/>
      <c r="G215" s="105"/>
      <c r="H215" s="105"/>
      <c r="I215" s="105"/>
      <c r="J215" s="104"/>
      <c r="K215" s="104"/>
      <c r="L215" s="104"/>
    </row>
    <row r="216" spans="1:12" s="103" customFormat="1" x14ac:dyDescent="0.45">
      <c r="A216" s="105"/>
      <c r="B216" s="106"/>
      <c r="C216" s="106"/>
      <c r="D216" s="106"/>
      <c r="E216" s="105"/>
      <c r="F216" s="105"/>
      <c r="G216" s="105"/>
      <c r="H216" s="105"/>
      <c r="I216" s="105"/>
      <c r="J216" s="104"/>
      <c r="K216" s="104"/>
      <c r="L216" s="104"/>
    </row>
    <row r="217" spans="1:12" s="103" customFormat="1" x14ac:dyDescent="0.45">
      <c r="A217" s="105"/>
      <c r="B217" s="106"/>
      <c r="C217" s="106"/>
      <c r="D217" s="106"/>
      <c r="E217" s="105"/>
      <c r="F217" s="105"/>
      <c r="G217" s="105"/>
      <c r="H217" s="105"/>
      <c r="I217" s="105"/>
      <c r="J217" s="104"/>
      <c r="K217" s="104"/>
      <c r="L217" s="104"/>
    </row>
    <row r="218" spans="1:12" s="103" customFormat="1" x14ac:dyDescent="0.45">
      <c r="A218" s="105"/>
      <c r="B218" s="106"/>
      <c r="C218" s="106"/>
      <c r="D218" s="106"/>
      <c r="E218" s="105"/>
      <c r="F218" s="105"/>
      <c r="G218" s="105"/>
      <c r="H218" s="105"/>
      <c r="I218" s="105"/>
      <c r="J218" s="104"/>
      <c r="K218" s="104"/>
      <c r="L218" s="104"/>
    </row>
    <row r="219" spans="1:12" s="103" customFormat="1" x14ac:dyDescent="0.45">
      <c r="A219" s="105"/>
      <c r="B219" s="106"/>
      <c r="C219" s="106"/>
      <c r="D219" s="106"/>
      <c r="E219" s="105"/>
      <c r="F219" s="105"/>
      <c r="G219" s="105"/>
      <c r="H219" s="105"/>
      <c r="I219" s="105"/>
      <c r="J219" s="104"/>
      <c r="K219" s="104"/>
      <c r="L219" s="104"/>
    </row>
    <row r="220" spans="1:12" s="103" customFormat="1" x14ac:dyDescent="0.45">
      <c r="A220" s="105"/>
      <c r="B220" s="106"/>
      <c r="C220" s="106"/>
      <c r="D220" s="106"/>
      <c r="E220" s="105"/>
      <c r="F220" s="105"/>
      <c r="G220" s="105"/>
      <c r="H220" s="105"/>
      <c r="I220" s="105"/>
      <c r="J220" s="104"/>
      <c r="K220" s="104"/>
      <c r="L220" s="104"/>
    </row>
    <row r="221" spans="1:12" s="103" customFormat="1" x14ac:dyDescent="0.45">
      <c r="A221" s="105"/>
      <c r="B221" s="106"/>
      <c r="C221" s="106"/>
      <c r="D221" s="106"/>
      <c r="E221" s="105"/>
      <c r="F221" s="105"/>
      <c r="G221" s="105"/>
      <c r="H221" s="105"/>
      <c r="I221" s="105"/>
      <c r="J221" s="104"/>
      <c r="K221" s="104"/>
      <c r="L221" s="104"/>
    </row>
    <row r="222" spans="1:12" s="103" customFormat="1" x14ac:dyDescent="0.45">
      <c r="A222" s="105"/>
      <c r="B222" s="106"/>
      <c r="C222" s="106"/>
      <c r="D222" s="106"/>
      <c r="E222" s="105"/>
      <c r="F222" s="105"/>
      <c r="G222" s="105"/>
      <c r="H222" s="105"/>
      <c r="I222" s="105"/>
      <c r="J222" s="104"/>
      <c r="K222" s="104"/>
      <c r="L222" s="104"/>
    </row>
    <row r="223" spans="1:12" s="103" customFormat="1" x14ac:dyDescent="0.45">
      <c r="A223" s="105"/>
      <c r="B223" s="106"/>
      <c r="C223" s="106"/>
      <c r="D223" s="106"/>
      <c r="E223" s="105"/>
      <c r="F223" s="105"/>
      <c r="G223" s="105"/>
      <c r="H223" s="105"/>
      <c r="I223" s="105"/>
      <c r="J223" s="104"/>
      <c r="K223" s="104"/>
      <c r="L223" s="104"/>
    </row>
    <row r="224" spans="1:12" s="103" customFormat="1" x14ac:dyDescent="0.45">
      <c r="A224" s="105"/>
      <c r="B224" s="106"/>
      <c r="C224" s="106"/>
      <c r="D224" s="106"/>
      <c r="E224" s="105"/>
      <c r="F224" s="105"/>
      <c r="G224" s="105"/>
      <c r="H224" s="105"/>
      <c r="I224" s="105"/>
      <c r="J224" s="104"/>
      <c r="K224" s="104"/>
      <c r="L224" s="104"/>
    </row>
    <row r="225" spans="1:12" s="103" customFormat="1" x14ac:dyDescent="0.45">
      <c r="A225" s="105"/>
      <c r="B225" s="106"/>
      <c r="C225" s="106"/>
      <c r="D225" s="106"/>
      <c r="E225" s="105"/>
      <c r="F225" s="105"/>
      <c r="G225" s="105"/>
      <c r="H225" s="105"/>
      <c r="I225" s="105"/>
      <c r="J225" s="104"/>
      <c r="K225" s="104"/>
      <c r="L225" s="104"/>
    </row>
    <row r="226" spans="1:12" x14ac:dyDescent="0.3">
      <c r="E226" s="104"/>
      <c r="F226" s="104"/>
      <c r="G226" s="104"/>
      <c r="H226" s="104"/>
      <c r="I226" s="104"/>
      <c r="J226" s="104"/>
      <c r="K226" s="104"/>
      <c r="L226" s="104"/>
    </row>
    <row r="227" spans="1:12" x14ac:dyDescent="0.3">
      <c r="E227" s="104"/>
      <c r="F227" s="104"/>
      <c r="G227" s="104"/>
      <c r="H227" s="104"/>
      <c r="I227" s="104"/>
      <c r="J227" s="104"/>
      <c r="K227" s="104"/>
      <c r="L227" s="104"/>
    </row>
    <row r="228" spans="1:12" x14ac:dyDescent="0.3">
      <c r="E228" s="104"/>
      <c r="F228" s="104"/>
      <c r="G228" s="104"/>
      <c r="H228" s="104"/>
      <c r="I228" s="104"/>
      <c r="J228" s="104"/>
      <c r="K228" s="104"/>
      <c r="L228" s="104"/>
    </row>
    <row r="229" spans="1:12" x14ac:dyDescent="0.3">
      <c r="E229" s="104"/>
      <c r="F229" s="104"/>
      <c r="G229" s="104"/>
      <c r="H229" s="104"/>
      <c r="I229" s="104"/>
      <c r="J229" s="104"/>
      <c r="K229" s="104"/>
      <c r="L229" s="104"/>
    </row>
    <row r="230" spans="1:12" x14ac:dyDescent="0.3">
      <c r="E230" s="104"/>
      <c r="F230" s="104"/>
      <c r="G230" s="104"/>
      <c r="H230" s="104"/>
      <c r="I230" s="104"/>
      <c r="J230" s="104"/>
      <c r="K230" s="104"/>
      <c r="L230" s="104"/>
    </row>
    <row r="231" spans="1:12" x14ac:dyDescent="0.3">
      <c r="E231" s="104"/>
      <c r="F231" s="104"/>
      <c r="G231" s="104"/>
      <c r="H231" s="104"/>
      <c r="I231" s="104"/>
      <c r="J231" s="104"/>
      <c r="K231" s="104"/>
      <c r="L231" s="104"/>
    </row>
    <row r="232" spans="1:12" x14ac:dyDescent="0.3">
      <c r="E232" s="104"/>
      <c r="F232" s="104"/>
      <c r="G232" s="104"/>
      <c r="H232" s="104"/>
      <c r="I232" s="104"/>
      <c r="J232" s="104"/>
      <c r="K232" s="104"/>
      <c r="L232" s="104"/>
    </row>
    <row r="233" spans="1:12" x14ac:dyDescent="0.3">
      <c r="E233" s="104"/>
      <c r="F233" s="104"/>
      <c r="G233" s="104"/>
      <c r="H233" s="104"/>
      <c r="I233" s="104"/>
      <c r="J233" s="104"/>
      <c r="K233" s="104"/>
      <c r="L233" s="104"/>
    </row>
    <row r="234" spans="1:12" x14ac:dyDescent="0.3">
      <c r="E234" s="104"/>
      <c r="F234" s="104"/>
      <c r="G234" s="104"/>
      <c r="H234" s="104"/>
      <c r="I234" s="104"/>
      <c r="J234" s="104"/>
      <c r="K234" s="104"/>
      <c r="L234" s="104"/>
    </row>
    <row r="235" spans="1:12" x14ac:dyDescent="0.3">
      <c r="E235" s="104"/>
      <c r="F235" s="104"/>
      <c r="G235" s="104"/>
      <c r="H235" s="104"/>
      <c r="I235" s="104"/>
      <c r="J235" s="104"/>
      <c r="K235" s="104"/>
      <c r="L235" s="104"/>
    </row>
    <row r="236" spans="1:12" x14ac:dyDescent="0.3">
      <c r="E236" s="104"/>
      <c r="F236" s="104"/>
      <c r="G236" s="104"/>
      <c r="H236" s="104"/>
      <c r="I236" s="104"/>
      <c r="J236" s="104"/>
      <c r="K236" s="104"/>
      <c r="L236" s="104"/>
    </row>
    <row r="237" spans="1:12" x14ac:dyDescent="0.3">
      <c r="E237" s="104"/>
      <c r="F237" s="104"/>
      <c r="G237" s="104"/>
      <c r="H237" s="104"/>
      <c r="I237" s="104"/>
      <c r="J237" s="104"/>
      <c r="K237" s="104"/>
      <c r="L237" s="104"/>
    </row>
    <row r="238" spans="1:12" x14ac:dyDescent="0.3">
      <c r="E238" s="104"/>
      <c r="F238" s="104"/>
      <c r="G238" s="104"/>
      <c r="H238" s="104"/>
      <c r="I238" s="104"/>
      <c r="J238" s="104"/>
      <c r="K238" s="104"/>
      <c r="L238" s="104"/>
    </row>
    <row r="239" spans="1:12" x14ac:dyDescent="0.3">
      <c r="E239" s="104"/>
      <c r="F239" s="104"/>
      <c r="G239" s="104"/>
      <c r="H239" s="104"/>
      <c r="I239" s="104"/>
      <c r="J239" s="104"/>
      <c r="K239" s="104"/>
      <c r="L239" s="104"/>
    </row>
    <row r="240" spans="1:12" x14ac:dyDescent="0.3">
      <c r="E240" s="104"/>
      <c r="F240" s="104"/>
      <c r="G240" s="104"/>
      <c r="H240" s="104"/>
      <c r="I240" s="104"/>
      <c r="J240" s="104"/>
      <c r="K240" s="104"/>
      <c r="L240" s="104"/>
    </row>
    <row r="241" spans="5:12" x14ac:dyDescent="0.3">
      <c r="E241" s="104"/>
      <c r="F241" s="104"/>
      <c r="G241" s="104"/>
      <c r="H241" s="104"/>
      <c r="I241" s="104"/>
      <c r="J241" s="104"/>
      <c r="K241" s="104"/>
      <c r="L241" s="104"/>
    </row>
    <row r="242" spans="5:12" x14ac:dyDescent="0.3">
      <c r="E242" s="104"/>
      <c r="F242" s="104"/>
      <c r="G242" s="104"/>
      <c r="H242" s="104"/>
      <c r="I242" s="104"/>
      <c r="J242" s="104"/>
      <c r="K242" s="104"/>
      <c r="L242" s="104"/>
    </row>
    <row r="243" spans="5:12" x14ac:dyDescent="0.3">
      <c r="E243" s="104"/>
      <c r="F243" s="104"/>
      <c r="G243" s="104"/>
      <c r="H243" s="104"/>
      <c r="I243" s="104"/>
      <c r="J243" s="104"/>
      <c r="K243" s="104"/>
      <c r="L243" s="104"/>
    </row>
    <row r="244" spans="5:12" x14ac:dyDescent="0.3">
      <c r="E244" s="104"/>
      <c r="F244" s="104"/>
      <c r="G244" s="104"/>
      <c r="H244" s="104"/>
      <c r="I244" s="104"/>
      <c r="J244" s="104"/>
      <c r="K244" s="104"/>
      <c r="L244" s="104"/>
    </row>
    <row r="245" spans="5:12" x14ac:dyDescent="0.3">
      <c r="E245" s="104"/>
      <c r="F245" s="104"/>
      <c r="G245" s="104"/>
      <c r="H245" s="104"/>
      <c r="I245" s="104"/>
      <c r="J245" s="104"/>
      <c r="K245" s="104"/>
      <c r="L245" s="104"/>
    </row>
    <row r="246" spans="5:12" x14ac:dyDescent="0.3">
      <c r="E246" s="104"/>
      <c r="F246" s="104"/>
      <c r="G246" s="104"/>
      <c r="H246" s="104"/>
      <c r="I246" s="104"/>
      <c r="J246" s="104"/>
      <c r="K246" s="104"/>
      <c r="L246" s="104"/>
    </row>
    <row r="247" spans="5:12" x14ac:dyDescent="0.3">
      <c r="E247" s="104"/>
      <c r="F247" s="104"/>
      <c r="G247" s="104"/>
      <c r="H247" s="104"/>
      <c r="I247" s="104"/>
      <c r="J247" s="104"/>
      <c r="K247" s="104"/>
      <c r="L247" s="104"/>
    </row>
    <row r="248" spans="5:12" x14ac:dyDescent="0.3">
      <c r="E248" s="104"/>
      <c r="F248" s="104"/>
      <c r="G248" s="104"/>
      <c r="H248" s="104"/>
      <c r="I248" s="104"/>
      <c r="J248" s="104"/>
      <c r="K248" s="104"/>
      <c r="L248" s="104"/>
    </row>
    <row r="249" spans="5:12" x14ac:dyDescent="0.3">
      <c r="E249" s="104"/>
      <c r="F249" s="104"/>
      <c r="G249" s="104"/>
      <c r="H249" s="104"/>
      <c r="I249" s="104"/>
      <c r="J249" s="104"/>
      <c r="K249" s="104"/>
      <c r="L249" s="104"/>
    </row>
    <row r="250" spans="5:12" x14ac:dyDescent="0.3">
      <c r="E250" s="104"/>
      <c r="F250" s="104"/>
      <c r="G250" s="104"/>
      <c r="H250" s="104"/>
      <c r="I250" s="104"/>
      <c r="J250" s="104"/>
      <c r="K250" s="104"/>
      <c r="L250" s="104"/>
    </row>
    <row r="251" spans="5:12" x14ac:dyDescent="0.3">
      <c r="E251" s="104"/>
      <c r="F251" s="104"/>
      <c r="G251" s="104"/>
      <c r="H251" s="104"/>
      <c r="I251" s="104"/>
      <c r="J251" s="104"/>
      <c r="K251" s="104"/>
      <c r="L251" s="104"/>
    </row>
    <row r="252" spans="5:12" x14ac:dyDescent="0.3">
      <c r="E252" s="104"/>
      <c r="F252" s="104"/>
      <c r="G252" s="104"/>
      <c r="H252" s="104"/>
      <c r="I252" s="104"/>
      <c r="J252" s="104"/>
      <c r="K252" s="104"/>
      <c r="L252" s="104"/>
    </row>
    <row r="253" spans="5:12" x14ac:dyDescent="0.3">
      <c r="E253" s="104"/>
      <c r="F253" s="104"/>
      <c r="G253" s="104"/>
      <c r="H253" s="104"/>
      <c r="I253" s="104"/>
      <c r="J253" s="104"/>
      <c r="K253" s="104"/>
      <c r="L253" s="104"/>
    </row>
    <row r="254" spans="5:12" x14ac:dyDescent="0.3">
      <c r="E254" s="104"/>
      <c r="F254" s="104"/>
      <c r="G254" s="104"/>
      <c r="H254" s="104"/>
      <c r="I254" s="104"/>
      <c r="J254" s="104"/>
      <c r="K254" s="104"/>
      <c r="L254" s="104"/>
    </row>
    <row r="255" spans="5:12" x14ac:dyDescent="0.3">
      <c r="E255" s="104"/>
      <c r="F255" s="104"/>
      <c r="G255" s="104"/>
      <c r="H255" s="104"/>
      <c r="I255" s="104"/>
      <c r="J255" s="104"/>
      <c r="K255" s="104"/>
      <c r="L255" s="104"/>
    </row>
    <row r="256" spans="5:12" x14ac:dyDescent="0.3">
      <c r="E256" s="104"/>
      <c r="F256" s="104"/>
      <c r="G256" s="104"/>
      <c r="H256" s="104"/>
      <c r="I256" s="104"/>
      <c r="J256" s="104"/>
      <c r="K256" s="104"/>
      <c r="L256" s="104"/>
    </row>
    <row r="257" spans="5:12" x14ac:dyDescent="0.3">
      <c r="E257" s="104"/>
      <c r="F257" s="104"/>
      <c r="G257" s="104"/>
      <c r="H257" s="104"/>
      <c r="I257" s="104"/>
      <c r="J257" s="104"/>
      <c r="K257" s="104"/>
      <c r="L257" s="104"/>
    </row>
    <row r="258" spans="5:12" x14ac:dyDescent="0.3">
      <c r="E258" s="104"/>
      <c r="F258" s="104"/>
      <c r="G258" s="104"/>
      <c r="H258" s="104"/>
      <c r="I258" s="104"/>
      <c r="J258" s="104"/>
      <c r="K258" s="104"/>
      <c r="L258" s="104"/>
    </row>
    <row r="259" spans="5:12" x14ac:dyDescent="0.3">
      <c r="E259" s="104"/>
      <c r="F259" s="104"/>
      <c r="G259" s="104"/>
      <c r="H259" s="104"/>
      <c r="I259" s="104"/>
      <c r="J259" s="104"/>
      <c r="K259" s="104"/>
      <c r="L259" s="104"/>
    </row>
    <row r="260" spans="5:12" x14ac:dyDescent="0.3">
      <c r="E260" s="104"/>
      <c r="F260" s="104"/>
      <c r="G260" s="104"/>
      <c r="H260" s="104"/>
      <c r="I260" s="104"/>
      <c r="J260" s="104"/>
      <c r="K260" s="104"/>
      <c r="L260" s="104"/>
    </row>
    <row r="261" spans="5:12" x14ac:dyDescent="0.3">
      <c r="E261" s="104"/>
      <c r="F261" s="104"/>
      <c r="G261" s="104"/>
      <c r="H261" s="104"/>
      <c r="I261" s="104"/>
      <c r="J261" s="104"/>
      <c r="K261" s="104"/>
      <c r="L261" s="104"/>
    </row>
    <row r="262" spans="5:12" x14ac:dyDescent="0.3">
      <c r="E262" s="104"/>
      <c r="F262" s="104"/>
      <c r="G262" s="104"/>
      <c r="H262" s="104"/>
      <c r="I262" s="104"/>
      <c r="J262" s="104"/>
      <c r="K262" s="104"/>
      <c r="L262" s="104"/>
    </row>
    <row r="263" spans="5:12" x14ac:dyDescent="0.3">
      <c r="E263" s="104"/>
      <c r="F263" s="104"/>
      <c r="G263" s="104"/>
      <c r="H263" s="104"/>
      <c r="I263" s="104"/>
      <c r="J263" s="104"/>
      <c r="K263" s="104"/>
      <c r="L263" s="104"/>
    </row>
    <row r="264" spans="5:12" x14ac:dyDescent="0.3">
      <c r="E264" s="104"/>
      <c r="F264" s="104"/>
      <c r="G264" s="104"/>
      <c r="H264" s="104"/>
      <c r="I264" s="104"/>
      <c r="J264" s="104"/>
      <c r="K264" s="104"/>
      <c r="L264" s="104"/>
    </row>
    <row r="265" spans="5:12" x14ac:dyDescent="0.3">
      <c r="E265" s="104"/>
      <c r="F265" s="104"/>
      <c r="G265" s="104"/>
      <c r="H265" s="104"/>
      <c r="I265" s="104"/>
      <c r="J265" s="104"/>
      <c r="K265" s="104"/>
      <c r="L265" s="104"/>
    </row>
    <row r="266" spans="5:12" x14ac:dyDescent="0.3">
      <c r="E266" s="104"/>
      <c r="F266" s="104"/>
      <c r="G266" s="104"/>
      <c r="H266" s="104"/>
      <c r="I266" s="104"/>
      <c r="J266" s="104"/>
      <c r="K266" s="104"/>
      <c r="L266" s="104"/>
    </row>
    <row r="267" spans="5:12" x14ac:dyDescent="0.3">
      <c r="E267" s="104"/>
      <c r="F267" s="104"/>
      <c r="G267" s="104"/>
      <c r="H267" s="104"/>
      <c r="I267" s="104"/>
      <c r="J267" s="104"/>
      <c r="K267" s="104"/>
      <c r="L267" s="104"/>
    </row>
    <row r="268" spans="5:12" x14ac:dyDescent="0.3">
      <c r="E268" s="104"/>
      <c r="F268" s="104"/>
      <c r="G268" s="104"/>
      <c r="H268" s="104"/>
      <c r="I268" s="104"/>
      <c r="J268" s="104"/>
      <c r="K268" s="104"/>
      <c r="L268" s="104"/>
    </row>
    <row r="269" spans="5:12" x14ac:dyDescent="0.3">
      <c r="E269" s="104"/>
      <c r="F269" s="104"/>
      <c r="G269" s="104"/>
      <c r="H269" s="104"/>
      <c r="I269" s="104"/>
      <c r="J269" s="104"/>
      <c r="K269" s="104"/>
      <c r="L269" s="104"/>
    </row>
    <row r="270" spans="5:12" x14ac:dyDescent="0.3">
      <c r="E270" s="104"/>
      <c r="F270" s="104"/>
      <c r="G270" s="104"/>
      <c r="H270" s="104"/>
      <c r="I270" s="104"/>
      <c r="J270" s="104"/>
      <c r="K270" s="104"/>
      <c r="L270" s="104"/>
    </row>
    <row r="271" spans="5:12" x14ac:dyDescent="0.3">
      <c r="E271" s="104"/>
      <c r="F271" s="104"/>
      <c r="G271" s="104"/>
      <c r="H271" s="104"/>
      <c r="I271" s="104"/>
      <c r="J271" s="104"/>
      <c r="K271" s="104"/>
      <c r="L271" s="104"/>
    </row>
    <row r="272" spans="5:12" x14ac:dyDescent="0.3">
      <c r="E272" s="104"/>
      <c r="F272" s="104"/>
      <c r="G272" s="104"/>
      <c r="H272" s="104"/>
      <c r="I272" s="104"/>
      <c r="J272" s="104"/>
      <c r="K272" s="104"/>
      <c r="L272" s="104"/>
    </row>
    <row r="273" spans="5:12" x14ac:dyDescent="0.3">
      <c r="E273" s="104"/>
      <c r="F273" s="104"/>
      <c r="G273" s="104"/>
      <c r="H273" s="104"/>
      <c r="I273" s="104"/>
      <c r="J273" s="104"/>
      <c r="K273" s="104"/>
      <c r="L273" s="104"/>
    </row>
    <row r="274" spans="5:12" x14ac:dyDescent="0.3">
      <c r="E274" s="104"/>
      <c r="F274" s="104"/>
      <c r="G274" s="104"/>
      <c r="H274" s="104"/>
      <c r="I274" s="104"/>
      <c r="J274" s="104"/>
      <c r="K274" s="104"/>
      <c r="L274" s="104"/>
    </row>
    <row r="275" spans="5:12" x14ac:dyDescent="0.3">
      <c r="E275" s="104"/>
      <c r="F275" s="104"/>
      <c r="G275" s="104"/>
      <c r="H275" s="104"/>
      <c r="I275" s="104"/>
      <c r="J275" s="104"/>
      <c r="K275" s="104"/>
      <c r="L275" s="104"/>
    </row>
    <row r="276" spans="5:12" x14ac:dyDescent="0.3">
      <c r="E276" s="104"/>
      <c r="F276" s="104"/>
      <c r="G276" s="104"/>
      <c r="H276" s="104"/>
      <c r="I276" s="104"/>
      <c r="J276" s="104"/>
      <c r="K276" s="104"/>
      <c r="L276" s="104"/>
    </row>
    <row r="277" spans="5:12" x14ac:dyDescent="0.3">
      <c r="E277" s="104"/>
      <c r="F277" s="104"/>
      <c r="G277" s="104"/>
      <c r="H277" s="104"/>
      <c r="I277" s="104"/>
      <c r="J277" s="104"/>
      <c r="K277" s="104"/>
      <c r="L277" s="104"/>
    </row>
    <row r="278" spans="5:12" x14ac:dyDescent="0.3">
      <c r="E278" s="104"/>
      <c r="F278" s="104"/>
      <c r="G278" s="104"/>
      <c r="H278" s="104"/>
      <c r="I278" s="104"/>
      <c r="J278" s="104"/>
      <c r="K278" s="104"/>
      <c r="L278" s="104"/>
    </row>
    <row r="279" spans="5:12" x14ac:dyDescent="0.3">
      <c r="E279" s="104"/>
      <c r="F279" s="104"/>
      <c r="G279" s="104"/>
      <c r="H279" s="104"/>
      <c r="I279" s="104"/>
      <c r="J279" s="104"/>
      <c r="K279" s="104"/>
      <c r="L279" s="104"/>
    </row>
    <row r="280" spans="5:12" x14ac:dyDescent="0.3">
      <c r="E280" s="104"/>
      <c r="F280" s="104"/>
      <c r="G280" s="104"/>
      <c r="H280" s="104"/>
      <c r="I280" s="104"/>
      <c r="J280" s="104"/>
      <c r="K280" s="104"/>
      <c r="L280" s="104"/>
    </row>
    <row r="281" spans="5:12" x14ac:dyDescent="0.3">
      <c r="E281" s="104"/>
      <c r="F281" s="104"/>
      <c r="G281" s="104"/>
      <c r="H281" s="104"/>
      <c r="I281" s="104"/>
      <c r="J281" s="104"/>
      <c r="K281" s="104"/>
      <c r="L281" s="104"/>
    </row>
    <row r="282" spans="5:12" x14ac:dyDescent="0.3">
      <c r="E282" s="104"/>
      <c r="F282" s="104"/>
      <c r="G282" s="104"/>
      <c r="H282" s="104"/>
      <c r="I282" s="104"/>
      <c r="J282" s="104"/>
      <c r="K282" s="104"/>
      <c r="L282" s="104"/>
    </row>
    <row r="283" spans="5:12" x14ac:dyDescent="0.3">
      <c r="E283" s="104"/>
      <c r="F283" s="104"/>
      <c r="G283" s="104"/>
      <c r="H283" s="104"/>
      <c r="I283" s="104"/>
      <c r="J283" s="104"/>
      <c r="K283" s="104"/>
      <c r="L283" s="104"/>
    </row>
    <row r="284" spans="5:12" x14ac:dyDescent="0.3">
      <c r="E284" s="104"/>
      <c r="F284" s="104"/>
      <c r="G284" s="104"/>
      <c r="H284" s="104"/>
      <c r="I284" s="104"/>
      <c r="J284" s="104"/>
      <c r="K284" s="104"/>
      <c r="L284" s="104"/>
    </row>
    <row r="285" spans="5:12" x14ac:dyDescent="0.3">
      <c r="E285" s="104"/>
      <c r="F285" s="104"/>
      <c r="G285" s="104"/>
      <c r="H285" s="104"/>
      <c r="I285" s="104"/>
      <c r="J285" s="104"/>
      <c r="K285" s="104"/>
      <c r="L285" s="104"/>
    </row>
    <row r="286" spans="5:12" x14ac:dyDescent="0.3">
      <c r="E286" s="104"/>
      <c r="F286" s="104"/>
      <c r="G286" s="104"/>
      <c r="H286" s="104"/>
      <c r="I286" s="104"/>
      <c r="J286" s="104"/>
      <c r="K286" s="104"/>
      <c r="L286" s="104"/>
    </row>
    <row r="287" spans="5:12" x14ac:dyDescent="0.3">
      <c r="E287" s="104"/>
      <c r="F287" s="104"/>
      <c r="G287" s="104"/>
      <c r="H287" s="104"/>
      <c r="I287" s="104"/>
      <c r="J287" s="104"/>
      <c r="K287" s="104"/>
      <c r="L287" s="104"/>
    </row>
    <row r="288" spans="5:12" x14ac:dyDescent="0.3">
      <c r="E288" s="104"/>
      <c r="F288" s="104"/>
      <c r="G288" s="104"/>
      <c r="H288" s="104"/>
      <c r="I288" s="104"/>
      <c r="J288" s="104"/>
      <c r="K288" s="104"/>
      <c r="L288" s="104"/>
    </row>
    <row r="289" spans="5:12" x14ac:dyDescent="0.3">
      <c r="E289" s="104"/>
      <c r="F289" s="104"/>
      <c r="G289" s="104"/>
      <c r="H289" s="104"/>
      <c r="I289" s="104"/>
      <c r="J289" s="104"/>
      <c r="K289" s="104"/>
      <c r="L289" s="104"/>
    </row>
    <row r="290" spans="5:12" x14ac:dyDescent="0.3">
      <c r="E290" s="104"/>
      <c r="F290" s="104"/>
      <c r="G290" s="104"/>
      <c r="H290" s="104"/>
      <c r="I290" s="104"/>
      <c r="J290" s="104"/>
      <c r="K290" s="104"/>
      <c r="L290" s="104"/>
    </row>
    <row r="291" spans="5:12" x14ac:dyDescent="0.3">
      <c r="E291" s="104"/>
      <c r="F291" s="104"/>
      <c r="G291" s="104"/>
      <c r="H291" s="104"/>
      <c r="I291" s="104"/>
      <c r="J291" s="104"/>
      <c r="K291" s="104"/>
      <c r="L291" s="104"/>
    </row>
    <row r="292" spans="5:12" x14ac:dyDescent="0.3">
      <c r="E292" s="104"/>
      <c r="F292" s="104"/>
      <c r="G292" s="104"/>
      <c r="H292" s="104"/>
      <c r="I292" s="104"/>
      <c r="J292" s="104"/>
      <c r="K292" s="104"/>
      <c r="L292" s="104"/>
    </row>
    <row r="293" spans="5:12" x14ac:dyDescent="0.3">
      <c r="E293" s="104"/>
      <c r="F293" s="104"/>
      <c r="G293" s="104"/>
      <c r="H293" s="104"/>
      <c r="I293" s="104"/>
      <c r="J293" s="104"/>
      <c r="K293" s="104"/>
      <c r="L293" s="104"/>
    </row>
    <row r="294" spans="5:12" x14ac:dyDescent="0.3">
      <c r="E294" s="104"/>
      <c r="F294" s="104"/>
      <c r="G294" s="104"/>
      <c r="H294" s="104"/>
      <c r="I294" s="104"/>
      <c r="J294" s="104"/>
      <c r="K294" s="104"/>
      <c r="L294" s="104"/>
    </row>
    <row r="295" spans="5:12" x14ac:dyDescent="0.3">
      <c r="E295" s="104"/>
      <c r="F295" s="104"/>
      <c r="G295" s="104"/>
      <c r="H295" s="104"/>
      <c r="I295" s="104"/>
      <c r="J295" s="104"/>
      <c r="K295" s="104"/>
      <c r="L295" s="104"/>
    </row>
    <row r="296" spans="5:12" x14ac:dyDescent="0.3">
      <c r="E296" s="104"/>
      <c r="F296" s="104"/>
      <c r="G296" s="104"/>
      <c r="H296" s="104"/>
      <c r="I296" s="104"/>
      <c r="J296" s="104"/>
      <c r="K296" s="104"/>
      <c r="L296" s="104"/>
    </row>
    <row r="297" spans="5:12" x14ac:dyDescent="0.3">
      <c r="E297" s="104"/>
      <c r="F297" s="104"/>
      <c r="G297" s="104"/>
      <c r="H297" s="104"/>
      <c r="I297" s="104"/>
      <c r="J297" s="104"/>
      <c r="K297" s="104"/>
      <c r="L297" s="104"/>
    </row>
    <row r="298" spans="5:12" x14ac:dyDescent="0.3">
      <c r="E298" s="104"/>
      <c r="F298" s="104"/>
      <c r="G298" s="104"/>
      <c r="H298" s="104"/>
      <c r="I298" s="104"/>
      <c r="J298" s="104"/>
      <c r="K298" s="104"/>
      <c r="L298" s="104"/>
    </row>
    <row r="299" spans="5:12" x14ac:dyDescent="0.3">
      <c r="E299" s="104"/>
      <c r="F299" s="104"/>
      <c r="G299" s="104"/>
      <c r="H299" s="104"/>
      <c r="I299" s="104"/>
      <c r="J299" s="104"/>
      <c r="K299" s="104"/>
      <c r="L299" s="104"/>
    </row>
    <row r="300" spans="5:12" x14ac:dyDescent="0.3">
      <c r="E300" s="104"/>
      <c r="F300" s="104"/>
      <c r="G300" s="104"/>
      <c r="H300" s="104"/>
      <c r="I300" s="104"/>
      <c r="J300" s="104"/>
      <c r="K300" s="104"/>
      <c r="L300" s="104"/>
    </row>
    <row r="301" spans="5:12" x14ac:dyDescent="0.3">
      <c r="E301" s="104"/>
      <c r="F301" s="104"/>
      <c r="G301" s="104"/>
      <c r="H301" s="104"/>
      <c r="I301" s="104"/>
      <c r="J301" s="104"/>
      <c r="K301" s="104"/>
      <c r="L301" s="104"/>
    </row>
    <row r="302" spans="5:12" x14ac:dyDescent="0.3">
      <c r="E302" s="104"/>
      <c r="F302" s="104"/>
      <c r="G302" s="104"/>
      <c r="H302" s="104"/>
      <c r="I302" s="104"/>
      <c r="J302" s="104"/>
      <c r="K302" s="104"/>
      <c r="L302" s="104"/>
    </row>
    <row r="303" spans="5:12" x14ac:dyDescent="0.3">
      <c r="E303" s="104"/>
      <c r="F303" s="104"/>
      <c r="G303" s="104"/>
      <c r="H303" s="104"/>
      <c r="I303" s="104"/>
      <c r="J303" s="104"/>
      <c r="K303" s="104"/>
      <c r="L303" s="104"/>
    </row>
    <row r="304" spans="5:12" x14ac:dyDescent="0.3">
      <c r="E304" s="104"/>
      <c r="F304" s="104"/>
      <c r="G304" s="104"/>
      <c r="H304" s="104"/>
      <c r="I304" s="104"/>
      <c r="J304" s="104"/>
      <c r="K304" s="104"/>
      <c r="L304" s="104"/>
    </row>
    <row r="305" spans="5:12" x14ac:dyDescent="0.3">
      <c r="E305" s="104"/>
      <c r="F305" s="104"/>
      <c r="G305" s="104"/>
      <c r="H305" s="104"/>
      <c r="I305" s="104"/>
      <c r="J305" s="104"/>
      <c r="K305" s="104"/>
      <c r="L305" s="104"/>
    </row>
    <row r="306" spans="5:12" x14ac:dyDescent="0.3">
      <c r="E306" s="104"/>
      <c r="F306" s="104"/>
      <c r="G306" s="104"/>
      <c r="H306" s="104"/>
      <c r="I306" s="104"/>
      <c r="J306" s="104"/>
      <c r="K306" s="104"/>
      <c r="L306" s="104"/>
    </row>
    <row r="307" spans="5:12" x14ac:dyDescent="0.3">
      <c r="E307" s="104"/>
      <c r="F307" s="104"/>
      <c r="G307" s="104"/>
      <c r="H307" s="104"/>
      <c r="I307" s="104"/>
      <c r="J307" s="104"/>
      <c r="K307" s="104"/>
      <c r="L307" s="104"/>
    </row>
    <row r="308" spans="5:12" x14ac:dyDescent="0.3">
      <c r="E308" s="104"/>
      <c r="F308" s="104"/>
      <c r="G308" s="104"/>
      <c r="H308" s="104"/>
      <c r="I308" s="104"/>
      <c r="J308" s="104"/>
      <c r="K308" s="104"/>
      <c r="L308" s="104"/>
    </row>
    <row r="309" spans="5:12" x14ac:dyDescent="0.3">
      <c r="E309" s="104"/>
      <c r="F309" s="104"/>
      <c r="G309" s="104"/>
      <c r="H309" s="104"/>
      <c r="I309" s="104"/>
      <c r="J309" s="104"/>
      <c r="K309" s="104"/>
      <c r="L309" s="104"/>
    </row>
    <row r="310" spans="5:12" x14ac:dyDescent="0.3">
      <c r="E310" s="104"/>
      <c r="F310" s="104"/>
      <c r="G310" s="104"/>
      <c r="H310" s="104"/>
      <c r="I310" s="104"/>
      <c r="J310" s="104"/>
      <c r="K310" s="104"/>
      <c r="L310" s="104"/>
    </row>
    <row r="311" spans="5:12" x14ac:dyDescent="0.3">
      <c r="E311" s="104"/>
      <c r="F311" s="104"/>
      <c r="G311" s="104"/>
      <c r="H311" s="104"/>
      <c r="I311" s="104"/>
      <c r="J311" s="104"/>
      <c r="K311" s="104"/>
      <c r="L311" s="104"/>
    </row>
    <row r="312" spans="5:12" x14ac:dyDescent="0.3">
      <c r="E312" s="104"/>
      <c r="F312" s="104"/>
      <c r="G312" s="104"/>
      <c r="H312" s="104"/>
      <c r="I312" s="104"/>
      <c r="J312" s="104"/>
      <c r="K312" s="104"/>
      <c r="L312" s="104"/>
    </row>
    <row r="313" spans="5:12" x14ac:dyDescent="0.3">
      <c r="E313" s="104"/>
      <c r="F313" s="104"/>
      <c r="G313" s="104"/>
      <c r="H313" s="104"/>
      <c r="I313" s="104"/>
    </row>
    <row r="314" spans="5:12" x14ac:dyDescent="0.3">
      <c r="E314" s="104"/>
      <c r="F314" s="104"/>
      <c r="G314" s="104"/>
      <c r="H314" s="104"/>
      <c r="I314" s="104"/>
    </row>
  </sheetData>
  <sheetProtection algorithmName="SHA-512" hashValue="w3uJhunJ+Qi3igUbnY3oBbRyJAhh8kF+cSaKMHBTW8cprIFxfCDBJNiWIXMPnsGX6Tsu+VNkV9eoQO9aGrlLtA==" saltValue="L1w5lF94ZnTul2KJnKbbmA==" spinCount="100000" sheet="1" objects="1" scenarios="1" selectLockedCells="1" sort="0" autoFilter="0"/>
  <customSheetViews>
    <customSheetView guid="{90818CD5-1CF2-4954-93E7-840C994A2AD1}" scale="85" showPageBreaks="1" showGridLines="0" printArea="1" hiddenRows="1" hiddenColumns="1" state="hidden" view="pageBreakPreview" topLeftCell="A80">
      <selection activeCell="J15" sqref="J15"/>
      <pageMargins left="0.7" right="0.7" top="0.75" bottom="0.75" header="0.3" footer="0.3"/>
      <pageSetup paperSize="9" scale="89" orientation="portrait" r:id="rId1"/>
    </customSheetView>
    <customSheetView guid="{D19304DF-64F7-4161-9FBE-C2B2A4C02684}" scale="85" showPageBreaks="1" showGridLines="0" printArea="1" hiddenRows="1" hiddenColumns="1" state="hidden" view="pageBreakPreview" topLeftCell="A80">
      <selection activeCell="J15" sqref="J15"/>
      <pageMargins left="0.7" right="0.7" top="0.75" bottom="0.75" header="0.3" footer="0.3"/>
      <pageSetup paperSize="9" scale="89" orientation="portrait" r:id="rId2"/>
    </customSheetView>
    <customSheetView guid="{9D87F315-4239-4D28-9904-BFC4281797A1}" scale="85" showPageBreaks="1" showGridLines="0" printArea="1" hiddenColumns="1" view="pageBreakPreview">
      <pane ySplit="13" topLeftCell="A14" activePane="bottomLeft" state="frozenSplit"/>
      <selection pane="bottomLeft"/>
      <pageMargins left="0" right="0" top="0" bottom="0" header="0" footer="0"/>
      <pageSetup paperSize="9" scale="89" orientation="portrait" r:id="rId3"/>
    </customSheetView>
    <customSheetView guid="{1098C4A5-C1ED-4CD4-8181-1AF30B0D1BBB}" scale="85" showPageBreaks="1" showGridLines="0" printArea="1" hiddenRows="1" hiddenColumns="1" state="hidden" view="pageBreakPreview" topLeftCell="A80">
      <selection activeCell="J15" sqref="J15"/>
      <pageMargins left="0.7" right="0.7" top="0.75" bottom="0.75" header="0.3" footer="0.3"/>
      <pageSetup paperSize="9" scale="89" orientation="portrait" r:id="rId4"/>
    </customSheetView>
    <customSheetView guid="{2F657D64-8090-44CA-B47E-8240DC328EA8}" scale="85" showPageBreaks="1" showGridLines="0" printArea="1" hiddenRows="1" hiddenColumns="1" state="hidden" view="pageBreakPreview" topLeftCell="A80">
      <selection activeCell="J15" sqref="J15"/>
      <pageMargins left="0.7" right="0.7" top="0.75" bottom="0.75" header="0.3" footer="0.3"/>
      <pageSetup paperSize="9" scale="89" orientation="portrait" r:id="rId5"/>
    </customSheetView>
  </customSheetViews>
  <mergeCells count="18">
    <mergeCell ref="A11:A13"/>
    <mergeCell ref="B11:B13"/>
    <mergeCell ref="A7:B7"/>
    <mergeCell ref="K11:K13"/>
    <mergeCell ref="L11:L13"/>
    <mergeCell ref="C1:L3"/>
    <mergeCell ref="J8:L8"/>
    <mergeCell ref="J9:L9"/>
    <mergeCell ref="C11:C13"/>
    <mergeCell ref="D11:D13"/>
    <mergeCell ref="E11:E13"/>
    <mergeCell ref="C4:K4"/>
    <mergeCell ref="D6:K6"/>
    <mergeCell ref="A8:D9"/>
    <mergeCell ref="E8:F8"/>
    <mergeCell ref="E9:F9"/>
    <mergeCell ref="F11:F13"/>
    <mergeCell ref="J11:J13"/>
  </mergeCells>
  <conditionalFormatting sqref="A15:F132">
    <cfRule type="cellIs" dxfId="32" priority="1" operator="equal">
      <formula>0</formula>
    </cfRule>
  </conditionalFormatting>
  <hyperlinks>
    <hyperlink ref="A1" location="Índice!A1" display="Índice!A1" xr:uid="{00000000-0004-0000-0E00-000000000000}"/>
    <hyperlink ref="C1:L3" location="Índice!A1" display="Desportos gímnicos - Trampolins" xr:uid="{00000000-0004-0000-0E00-000001000000}"/>
  </hyperlinks>
  <pageMargins left="0.7" right="0.7" top="0.75" bottom="0.75" header="0.3" footer="0.3"/>
  <pageSetup paperSize="9" scale="89" orientation="portrait" r:id="rId6"/>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853F5-5D7F-427D-9E55-AE474E88DADD}">
  <dimension ref="A1:AS65"/>
  <sheetViews>
    <sheetView showGridLines="0" zoomScale="25" zoomScaleNormal="25" workbookViewId="0">
      <selection sqref="A1:C11"/>
    </sheetView>
  </sheetViews>
  <sheetFormatPr defaultColWidth="9.109375" defaultRowHeight="14.4" x14ac:dyDescent="0.3"/>
  <cols>
    <col min="1" max="9" width="66.5546875" style="441" customWidth="1"/>
    <col min="10" max="10" width="4" style="441" customWidth="1"/>
    <col min="11" max="17" width="9.109375" style="441" hidden="1" customWidth="1"/>
    <col min="18" max="20" width="0" style="441" hidden="1" customWidth="1"/>
    <col min="21" max="21" width="50.6640625" style="441" hidden="1" customWidth="1"/>
    <col min="22" max="25" width="18.88671875" style="441" hidden="1" customWidth="1"/>
    <col min="26" max="74" width="0" style="441" hidden="1" customWidth="1"/>
    <col min="75" max="16384" width="9.109375" style="441"/>
  </cols>
  <sheetData>
    <row r="1" spans="1:45" ht="121.95" customHeight="1" thickBot="1" x14ac:dyDescent="0.7">
      <c r="A1" s="614"/>
      <c r="B1" s="614"/>
      <c r="C1" s="614"/>
      <c r="D1" s="615">
        <f>IFERROR(IF(D4="Tapete",INDEX(tapete!A14:A135,MATCH(K1,tapete!Y14:Y135)),IF(D4="salto 2",INDEX('mini - salto 2'!$A$14:$A$135,MATCH(K1,'mini - salto 2'!AE14:AE135)),0)),0)</f>
        <v>0</v>
      </c>
      <c r="E1" s="616" t="b">
        <f>IF(D4="Tapete",INDEX(tapete!B14:B135,MATCH(K1,tapete!Y14:Y135)),IF(D4="salto 2",INDEX('mini - salto 2'!$B$14:$B$135,MATCH(K1,'mini - salto 2'!AE14:AE135))))</f>
        <v>0</v>
      </c>
      <c r="F1" s="616"/>
      <c r="G1" s="616"/>
      <c r="H1" s="616"/>
      <c r="I1" s="616"/>
      <c r="J1" s="443"/>
      <c r="K1" s="442">
        <f>IF(Y4=1,1,0)</f>
        <v>0</v>
      </c>
      <c r="L1" s="442"/>
      <c r="V1" s="459">
        <f>'mini - salto 1'!AG136</f>
        <v>0</v>
      </c>
      <c r="W1" s="459">
        <f>IF('mini - salto 2'!AG136=1,1,0)</f>
        <v>0</v>
      </c>
      <c r="X1" s="459">
        <f>'mini - salto 3'!AG136</f>
        <v>0</v>
      </c>
      <c r="Y1" s="459">
        <f>tapete!Z136</f>
        <v>0</v>
      </c>
      <c r="Z1" s="459"/>
    </row>
    <row r="2" spans="1:45" ht="121.95" customHeight="1" thickBot="1" x14ac:dyDescent="0.7">
      <c r="A2" s="614"/>
      <c r="B2" s="614"/>
      <c r="C2" s="614"/>
      <c r="D2" s="615"/>
      <c r="E2" s="617" t="b">
        <f>IF(D4="Tapete",INDEX(tapete!C14:C135,MATCH(K1,tapete!Y14:Y135)),IF(D4="salto 2",INDEX('mini - salto 2'!$C$14:$C$135,MATCH(K1,'mini - salto 2'!AE14:AE135))))</f>
        <v>0</v>
      </c>
      <c r="F2" s="617"/>
      <c r="G2" s="617"/>
      <c r="H2" s="617"/>
      <c r="I2" s="617"/>
      <c r="J2" s="443"/>
      <c r="L2" s="443"/>
      <c r="V2" s="458" t="s">
        <v>249</v>
      </c>
      <c r="W2" s="458" t="s">
        <v>250</v>
      </c>
      <c r="X2" s="458" t="s">
        <v>116</v>
      </c>
      <c r="Y2" s="458" t="s">
        <v>22</v>
      </c>
    </row>
    <row r="3" spans="1:45" s="444" customFormat="1" ht="6.6" customHeight="1" thickBot="1" x14ac:dyDescent="0.35">
      <c r="A3" s="614"/>
      <c r="B3" s="614"/>
      <c r="C3" s="614"/>
      <c r="D3" s="482"/>
      <c r="E3" s="482"/>
      <c r="F3" s="482"/>
      <c r="G3" s="482"/>
      <c r="H3" s="482"/>
      <c r="I3" s="482"/>
      <c r="J3" s="443"/>
    </row>
    <row r="4" spans="1:45" ht="96" customHeight="1" thickBot="1" x14ac:dyDescent="0.7">
      <c r="A4" s="614"/>
      <c r="B4" s="614"/>
      <c r="C4" s="614"/>
      <c r="D4" s="618" t="str">
        <f>IF(W1=1,"Salto 2",IF(Y1=1,"Tapete",""))</f>
        <v/>
      </c>
      <c r="E4" s="618"/>
      <c r="F4" s="618"/>
      <c r="G4" s="483" t="s">
        <v>249</v>
      </c>
      <c r="H4" s="483" t="s">
        <v>250</v>
      </c>
      <c r="I4" s="483" t="s">
        <v>116</v>
      </c>
      <c r="J4" s="443"/>
      <c r="K4" s="445"/>
      <c r="V4" s="459">
        <f>V1+X1</f>
        <v>0</v>
      </c>
      <c r="W4" s="459"/>
      <c r="X4" s="459"/>
      <c r="Y4" s="459">
        <f>W1+Y1</f>
        <v>0</v>
      </c>
      <c r="Z4" s="459"/>
      <c r="AA4" s="459"/>
    </row>
    <row r="5" spans="1:45" ht="96" customHeight="1" thickBot="1" x14ac:dyDescent="0.35">
      <c r="A5" s="614"/>
      <c r="B5" s="614"/>
      <c r="C5" s="614"/>
      <c r="D5" s="485" t="s">
        <v>253</v>
      </c>
      <c r="E5" s="486" t="s">
        <v>254</v>
      </c>
      <c r="F5" s="485" t="s">
        <v>255</v>
      </c>
      <c r="G5" s="484" t="str">
        <f>IFERROR(INDEX('mini - salto 1'!AD14:AD135,MATCH($D$1,'mini - salto 1'!$A$14:$A$135,0)),"")</f>
        <v/>
      </c>
      <c r="H5" s="484" t="str">
        <f>IFERROR(INDEX('mini - salto 2'!AD14:AD135,MATCH($D$1,'mini - salto 2'!$A$14:$A$135,0)),"")</f>
        <v/>
      </c>
      <c r="I5" s="484" t="str">
        <f>IFERROR(INDEX('mini - salto 3'!AF14:AF135,MATCH($D$1,'mini - salto 3'!$A$14:$A$135,0)),"")</f>
        <v/>
      </c>
      <c r="J5" s="443"/>
      <c r="K5" s="445"/>
    </row>
    <row r="6" spans="1:45" ht="96" customHeight="1" thickTop="1" thickBot="1" x14ac:dyDescent="1.1000000000000001">
      <c r="A6" s="614"/>
      <c r="B6" s="614"/>
      <c r="C6" s="614"/>
      <c r="D6" s="487" t="str">
        <f>IFERROR((D7-F6+E6),"")</f>
        <v/>
      </c>
      <c r="E6" s="488" t="str">
        <f>IFERROR(IF($D$4="tapete",(INDEX(tapete!S14:S135,MATCH($D$1,tapete!$A$14:$A$135,0))),(INDEX('mini - salto 2'!$S$14:$S$135,MATCH($D$1,'mini - salto 2'!$A$14:$A$135,0)))),"")</f>
        <v/>
      </c>
      <c r="F6" s="487" t="str">
        <f>IFERROR(IF($D$4="tapete",(INDEX(tapete!$T$14:$T$135,MATCH($D$1,tapete!$A$14:$A$135,0))),(INDEX('mini - salto 2'!$T$14:$T$135,MATCH($D$1,'mini - salto 2'!$A$14:$A$135,0)))),"")</f>
        <v/>
      </c>
      <c r="G6" s="485" t="s">
        <v>253</v>
      </c>
      <c r="H6" s="485" t="s">
        <v>253</v>
      </c>
      <c r="I6" s="485" t="s">
        <v>253</v>
      </c>
      <c r="J6" s="443"/>
      <c r="N6" s="481"/>
      <c r="Q6" s="462" t="str">
        <f>IFERROR(IF($D$4="salto 3",(INDEX('mini - salto 3'!$S$14:$S$135,MATCH($D$1,'mini - salto 3'!$AE$14:$AE$135,0))),(INDEX('mini - salto 1'!$S$14:$S$135,MATCH($D$1,'mini - salto 1'!$AE$14:$AE$135,0)))),"")</f>
        <v/>
      </c>
      <c r="S6" s="621" t="str">
        <f>IFERROR(IF(D4="tapete",INDEX(tapete!$E$14:$E$135,MATCH(K1,tapete!$Y$14:$Y$135)),IF(D4="salto 2",INDEX('mini - salto 2'!$E$14:$E$135,MATCH(K1,'mini - salto 2'!AE14:AE135)),IF(D4="salto 3",INDEX('mini - salto 3'!$E$14:$E$135,MATCH(K1,'mini - salto 3'!$AE$14:$AE$135)),""))),"")</f>
        <v/>
      </c>
      <c r="T6" s="621"/>
      <c r="U6" s="621"/>
      <c r="V6" s="621"/>
      <c r="W6" s="621"/>
      <c r="X6" s="463" t="str">
        <f>IF(OR(S6="pct",S6="pctt"),"pct","")</f>
        <v/>
      </c>
    </row>
    <row r="7" spans="1:45" ht="96" customHeight="1" thickTop="1" thickBot="1" x14ac:dyDescent="0.35">
      <c r="A7" s="614"/>
      <c r="B7" s="614"/>
      <c r="C7" s="614"/>
      <c r="D7" s="622" t="str">
        <f>IFERROR(IF($D$4="tapete",(INDEX(tapete!$X$14:$X$135,MATCH($D$1,tapete!$A$14:$A$135,0))),(INDEX('mini - salto 2'!$AD$14:$AD$135,MATCH($D$1,'mini - salto 2'!$A$14:$A$135,0)))),"")</f>
        <v/>
      </c>
      <c r="E7" s="622"/>
      <c r="F7" s="622"/>
      <c r="G7" s="487" t="str">
        <f>IFERROR((G5+G9-G11),"")</f>
        <v/>
      </c>
      <c r="H7" s="487" t="str">
        <f t="shared" ref="H7:I7" si="0">IFERROR((H5+H9-H11),"")</f>
        <v/>
      </c>
      <c r="I7" s="487" t="str">
        <f t="shared" si="0"/>
        <v/>
      </c>
      <c r="J7" s="443"/>
      <c r="L7" s="623"/>
      <c r="M7" s="623"/>
      <c r="N7" s="623"/>
      <c r="O7" s="623"/>
      <c r="P7" s="623"/>
      <c r="Q7" s="471" t="str">
        <f>IFERROR(IF(D4="tapete",INDEX(tapete!$G14:$G135,MATCH(K1,tapete!$Y14:$Y135)),IF(D4="salto 2",INDEX('mini - salto 2'!$G14:$G135,MATCH(K1,'mini - salto 2'!$AE14:$AE135,0)),IF(D4="salto 3",INDEX('mini - salto 3'!$G14:$G135,MATCH(K1,'mini - salto 3'!$AE14:$AE135)),""))),"")</f>
        <v/>
      </c>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row>
    <row r="8" spans="1:45" ht="96" customHeight="1" thickTop="1" thickBot="1" x14ac:dyDescent="1.1000000000000001">
      <c r="A8" s="614"/>
      <c r="B8" s="614"/>
      <c r="C8" s="614"/>
      <c r="D8" s="622"/>
      <c r="E8" s="622"/>
      <c r="F8" s="622"/>
      <c r="G8" s="486" t="s">
        <v>254</v>
      </c>
      <c r="H8" s="486" t="s">
        <v>254</v>
      </c>
      <c r="I8" s="486" t="s">
        <v>254</v>
      </c>
      <c r="J8" s="443"/>
      <c r="L8" s="623"/>
      <c r="M8" s="623"/>
      <c r="N8" s="623"/>
      <c r="O8" s="623"/>
      <c r="P8" s="623"/>
      <c r="S8" s="448"/>
      <c r="T8" s="448"/>
      <c r="U8" s="448"/>
      <c r="V8" s="625" t="str">
        <f>CONCATENATE("Nível - "&amp;Q7)</f>
        <v xml:space="preserve">Nível - </v>
      </c>
      <c r="W8" s="625"/>
      <c r="X8" s="625"/>
      <c r="Y8" s="625"/>
      <c r="Z8" s="625"/>
    </row>
    <row r="9" spans="1:45" ht="96" customHeight="1" thickTop="1" thickBot="1" x14ac:dyDescent="1.1000000000000001">
      <c r="A9" s="614"/>
      <c r="B9" s="614"/>
      <c r="C9" s="614"/>
      <c r="D9" s="622"/>
      <c r="E9" s="622"/>
      <c r="F9" s="622"/>
      <c r="G9" s="488" t="str">
        <f>IFERROR(INDEX('mini - salto 1'!S14:S135,MATCH($D$1,'mini - salto 1'!$A$14:$A$135,0)),"")</f>
        <v/>
      </c>
      <c r="H9" s="488" t="str">
        <f>IFERROR(INDEX('mini - salto 2'!U14:U135,MATCH($D$1,'mini - salto 2'!$A$14:$A$135,0)),"")</f>
        <v/>
      </c>
      <c r="I9" s="488" t="str">
        <f>IFERROR(INDEX('mini - salto 3'!U14:U135,MATCH($D$1,'mini - salto 3'!$A$14:$A$135,0)),"")</f>
        <v/>
      </c>
      <c r="J9" s="443"/>
      <c r="L9" s="623"/>
      <c r="M9" s="623"/>
      <c r="N9" s="623"/>
      <c r="O9" s="623"/>
      <c r="P9" s="623"/>
      <c r="S9" s="448"/>
      <c r="T9" s="448"/>
      <c r="U9" s="448"/>
      <c r="V9" s="625"/>
      <c r="W9" s="625"/>
      <c r="X9" s="625"/>
      <c r="Y9" s="625"/>
      <c r="Z9" s="625"/>
    </row>
    <row r="10" spans="1:45" ht="96" customHeight="1" thickTop="1" thickBot="1" x14ac:dyDescent="1.1000000000000001">
      <c r="A10" s="614"/>
      <c r="B10" s="614"/>
      <c r="C10" s="614"/>
      <c r="D10" s="622"/>
      <c r="E10" s="622"/>
      <c r="F10" s="622"/>
      <c r="G10" s="485" t="s">
        <v>255</v>
      </c>
      <c r="H10" s="485" t="s">
        <v>255</v>
      </c>
      <c r="I10" s="485" t="s">
        <v>255</v>
      </c>
      <c r="J10" s="443"/>
      <c r="K10" s="442"/>
      <c r="L10" s="442"/>
      <c r="T10" s="448"/>
      <c r="V10" s="625" t="str">
        <f>IFERROR(IF(D4="tapete",INDEX(tapete!$F$14:$F$135,MATCH(K1,tapete!$Y$14:$Y$135)),IF(D4="salto 2",INDEX('mini - salto 2'!$F$14:$F$135,MATCH(K1,'mini - salto 2'!AE14:AE135)),IF(D4="salto 3",INDEX('mini - salto 3'!$F$14:$F$135,MATCH(K1,'mini - salto 3'!$AE$14:$AE$135)),""))),"")</f>
        <v/>
      </c>
      <c r="W10" s="625"/>
      <c r="X10" s="625"/>
      <c r="Y10" s="625"/>
      <c r="Z10" s="625"/>
    </row>
    <row r="11" spans="1:45" ht="96" customHeight="1" thickTop="1" thickBot="1" x14ac:dyDescent="1.1000000000000001">
      <c r="A11" s="614"/>
      <c r="B11" s="614"/>
      <c r="C11" s="614"/>
      <c r="D11" s="622"/>
      <c r="E11" s="622"/>
      <c r="F11" s="622"/>
      <c r="G11" s="487" t="str">
        <f>IFERROR(INDEX('mini - salto 1'!T14:T135,MATCH($D$1,'mini - salto 1'!$A$14:$A$135,0)),"")</f>
        <v/>
      </c>
      <c r="H11" s="487" t="str">
        <f>IFERROR(INDEX('mini - salto 2'!T14:T135,MATCH($D$1,'mini - salto 2'!$A$14:$A$135,0)),"")</f>
        <v/>
      </c>
      <c r="I11" s="487" t="str">
        <f>IFERROR(INDEX('mini - salto 3'!V14:V135,MATCH($D$1,'mini - salto 3'!$A$14:$A$135,0)),"")</f>
        <v/>
      </c>
      <c r="J11" s="446"/>
      <c r="K11" s="442"/>
      <c r="L11" s="442"/>
      <c r="T11" s="448"/>
      <c r="V11" s="625"/>
      <c r="W11" s="625"/>
      <c r="X11" s="625"/>
      <c r="Y11" s="625"/>
      <c r="Z11" s="625"/>
    </row>
    <row r="12" spans="1:45" s="444" customFormat="1" ht="21" customHeight="1" x14ac:dyDescent="1.05">
      <c r="T12" s="448"/>
    </row>
    <row r="13" spans="1:45" s="448" customFormat="1" ht="181.2" customHeight="1" x14ac:dyDescent="1.55">
      <c r="A13" s="560"/>
      <c r="B13" s="619" t="str">
        <f>"Trampolins - "&amp;S6&amp;" - "&amp;V10</f>
        <v xml:space="preserve">Trampolins -  - </v>
      </c>
      <c r="C13" s="619"/>
      <c r="D13" s="619"/>
      <c r="E13" s="619"/>
      <c r="F13" s="619"/>
      <c r="G13" s="619"/>
      <c r="H13" s="619"/>
      <c r="I13" s="561"/>
      <c r="J13" s="476"/>
      <c r="K13" s="476"/>
      <c r="L13" s="476"/>
      <c r="M13" s="476"/>
      <c r="N13" s="474"/>
      <c r="O13" s="474"/>
      <c r="P13" s="474"/>
      <c r="V13" s="470"/>
      <c r="W13" s="470"/>
      <c r="X13" s="470"/>
      <c r="Y13" s="470"/>
      <c r="Z13" s="470"/>
      <c r="AA13" s="470"/>
      <c r="AB13" s="470"/>
    </row>
    <row r="14" spans="1:45" s="448" customFormat="1" ht="181.2" customHeight="1" thickBot="1" x14ac:dyDescent="1.1000000000000001">
      <c r="A14" s="562"/>
      <c r="B14" s="620" t="str">
        <f>IFERROR("Classificações - "&amp;menú!J3,"")</f>
        <v xml:space="preserve">Classificações - </v>
      </c>
      <c r="C14" s="620"/>
      <c r="D14" s="620"/>
      <c r="E14" s="620"/>
      <c r="F14" s="620"/>
      <c r="G14" s="620"/>
      <c r="H14" s="620"/>
      <c r="I14" s="562"/>
    </row>
    <row r="15" spans="1:45" s="448" customFormat="1" ht="123.6" customHeight="1" thickTop="1" thickBot="1" x14ac:dyDescent="1.1000000000000001">
      <c r="A15" s="478"/>
      <c r="B15" s="478"/>
      <c r="C15" s="477" t="s">
        <v>68</v>
      </c>
      <c r="D15" s="612" t="str">
        <f>IFERROR(IF(AND($Q$7=1,$V$10="fem"),INDEX('Class. Final PCT'!$K$14:$K$99,MATCH($D$1,'Class. Final PCT'!$B$14:$B$99,0)),IF(AND($Q$7=1,$V$10="mas"),INDEX('Class. Final PCT'!$X$14:$X$99,MATCH($D$1,'Class. Final PCT'!$O$14:$O$99,0)),IF(AND($Q$7=2,$V$10="fem"),INDEX('Class. Final PCT'!$AK$14:$AK$99,MATCH($D$1,'Class. Final PCT'!$AB$14:$AB$99,0)),IF(AND($Q$7=2,$V$10="mas"),INDEX('Class. Final PCT'!$AX$14:$AX$99,MATCH($D$1,'Class. Final PCT'!$AO$14:$AO$99,0)),IF(AND($Q$7=3,$V$10="fem"),INDEX('Class. Final PCT'!$BK$14:$BK$99,MATCH($D$1,'Class. Final PCT'!$BB$14:$BB$99,0)),IF(AND($Q$7=3,$V$10="mas"),INDEX('Class. Final PCT'!$BX$14:$BX$99,MATCH($D$1,'Class. Final PCT'!$BO$14:$BO$99,0)),"")))))),"")</f>
        <v/>
      </c>
      <c r="E15" s="612"/>
      <c r="F15" s="613" t="str">
        <f>IFERROR(IF(AND($Q$7=1,$V$10="fem"),INDEX('Class. Final PCT'!$J$14:$J$99,MATCH($D$1,'Class. Final PCT'!$B$14:$B$99,0)),IF(AND($Q$7=1,$V$10="mas"),INDEX('Class. Final PCT'!$W$14:$W$99,MATCH($D$1,'Class. Final PCT'!$O$14:$O$99,0)),IF(AND($Q$7=2,$V$10="fem"),INDEX('Class. Final PCT'!$AJ$14:$AJ$99,MATCH($D$1,'Class. Final PCT'!$AB$14:$AB$99,0)),IF(AND($Q$7=2,$V$10="mas"),INDEX('Class. Final PCT'!$AW$14:$AW$99,MATCH($D$1,'Class. Final PCT'!$AO$14:$AO$99,0)),IF(AND($Q$7=3,$V$10="fem"),INDEX('Class. Final PCT'!$BJ$14:$BJ$99,MATCH($D$1,'Class. Final PCT'!$BB$14:$BB$99,0)),IF(AND($Q$7=3,$V$10="mas"),INDEX('Class. Final PCT'!$BW$14:$BW$99,MATCH($D$1,'Class. Final PCT'!$BO$14:$BO$99,0)),"")))))),"")</f>
        <v/>
      </c>
      <c r="G15" s="613"/>
      <c r="H15" s="478"/>
      <c r="I15" s="478"/>
      <c r="J15" s="447"/>
      <c r="K15" s="447"/>
      <c r="L15" s="447"/>
      <c r="M15" s="447"/>
      <c r="V15" s="472">
        <f>'Class. Final Tapete'!P19</f>
        <v>0</v>
      </c>
    </row>
    <row r="16" spans="1:45" s="450" customFormat="1" ht="123.6" customHeight="1" thickTop="1" thickBot="1" x14ac:dyDescent="1.1000000000000001">
      <c r="A16" s="479"/>
      <c r="B16" s="479"/>
      <c r="C16" s="477" t="s">
        <v>69</v>
      </c>
      <c r="D16" s="612" t="str">
        <f>IFERROR(IF(AND($Q$7=1,$V$10="fem"),INDEX('Class. Final Mini'!$V$14:$V$99,MATCH($D$1,'Class. Final Mini'!$B$14:$B$99,0)),IF(AND($Q$7=1,$V$10="mas"),INDEX('Class. Final Mini'!$AT$14:$AT$99,MATCH($D$1,'Class. Final Mini'!$Z$14:$Z$99,0)),IF(AND($Q$7=2,$V$10="fem"),INDEX('Class. Final Mini'!$BR$14:$BR$99,MATCH($D$1,'Class. Final Mini'!$AX$14:$AX$99,0)),IF(AND($Q$7=2,$V$10="mas"),INDEX('Class. Final Mini'!$CP$14:$CP$99,MATCH($D$1,'Class. Final Mini'!$BV$14:$BV$99,0)),IF(AND($Q$7=3,$V$10="fem"),INDEX('Class. Final Mini'!$DM$14:$DM$99,MATCH($D$1,'Class. Final Mini'!$CS$14:$CS$99,0)),IF(AND($Q$7=3,$V$10="mas"),INDEX('Class. Final Mini'!$EK$14:$EK$99,MATCH($D$1,'Class. Final Mini'!$DQ$14:$DQ$99,0)),"")))))),"")</f>
        <v/>
      </c>
      <c r="E16" s="612"/>
      <c r="F16" s="613" t="str">
        <f>IFERROR(IF(AND($Q$7=1,$V$10="fem"),INDEX('Class. Final Mini'!$U$14:$U$99,MATCH($D$1,'Class. Final Mini'!$B$14:$B$99,0)),IF(AND($Q$7=1,$V$10="mas"),INDEX('Class. Final Mini'!$AS$14:$AS$99,MATCH($D$1,'Class. Final Mini'!$Z$14:$Z$99,0)),IF(AND($Q$7=2,$V$10="fem"),INDEX('Class. Final Mini'!$BQ$14:$BQ$99,MATCH($D$1,'Class. Final Mini'!$AX$14:$AX$99,0)),IF(AND($Q$7=2,$V$10="mas"),INDEX('Class. Final Mini'!$CO$14:$CO$99,MATCH($D$1,'Class. Final Mini'!$BV$14:$BV$99,0)),IF(AND($Q$7=3,$V$10="fem"),INDEX('Class. Final Mini'!$DL$14:$DL$99,MATCH($D$1,'Class. Final Mini'!$CS$14:$CS$99,0)),IF(AND($Q$7=3,$V$10="mas"),INDEX('Class. Final Mini'!$EJ$14:$EJ$99,MATCH($D$1,'Class. Final Mini'!$DQ$14:$DQ$99,0)),"")))))),"")</f>
        <v/>
      </c>
      <c r="G16" s="613"/>
      <c r="H16" s="479"/>
      <c r="I16" s="479"/>
      <c r="J16" s="449"/>
      <c r="K16" s="449"/>
      <c r="L16" s="449"/>
      <c r="M16" s="449"/>
      <c r="O16" s="448"/>
      <c r="P16" s="448"/>
      <c r="T16" s="448"/>
      <c r="AB16" s="448"/>
      <c r="AC16" s="448"/>
      <c r="AD16" s="448"/>
      <c r="AE16" s="448"/>
      <c r="AF16" s="448"/>
      <c r="AG16" s="448"/>
      <c r="AH16" s="448"/>
      <c r="AI16" s="448"/>
      <c r="AJ16" s="448"/>
    </row>
    <row r="17" spans="1:36" s="452" customFormat="1" ht="123.6" customHeight="1" thickTop="1" thickBot="1" x14ac:dyDescent="1.1000000000000001">
      <c r="A17" s="480"/>
      <c r="B17" s="480"/>
      <c r="C17" s="477" t="s">
        <v>18</v>
      </c>
      <c r="D17" s="612" t="str">
        <f>IFERROR(IF(AND($Q$7=1,$V$10="fem"),INDEX('Class. Final Tapete'!$M$14:$M$99,MATCH($D$1,'Class. Final Tapete'!$B$14:$B$99,0)),IF(AND($Q$7=1,$V$10="mas"),INDEX('Class. Final Tapete'!$AB$14:$AB$99,MATCH($D$1,'Class. Final Tapete'!$Q$14:$Q$99,0)),IF(AND($Q$7=2,$V$10="fem"),INDEX('Class. Final Tapete'!$AQ$14:$AQ$99,MATCH($D$1,'Class. Final Tapete'!$AF$14:$AF$99,0)),IF(AND($Q$7=2,$V$10="mas"),INDEX('Class. Final Tapete'!$BF$14:$BF$99,MATCH($D$1,'Class. Final Tapete'!$AU$14:$AU$99,0)),IF(AND($Q$7=3,$V$10="fem"),INDEX('Class. Final Tapete'!$BU$14:$BU$99,MATCH($D$1,'Class. Final Tapete'!$BJ$14:$BJ$99,0)),IF(AND($Q$7=3,$V$10="mas"),INDEX('Class. Final Tapete'!$CJ$14:$CJ$99,MATCH($D$1,'Class. Final Tapete'!$BY$14:$BY$99,0)),"")))))),"")</f>
        <v/>
      </c>
      <c r="E17" s="612"/>
      <c r="F17" s="613" t="str">
        <f>IFERROR(IF(AND($Q$7=1,$V$10="fem"),INDEX('Class. Final Tapete'!$L$14:$L$99,MATCH($D$1,'Class. Final Tapete'!$B$14:$B$99,0)),IF(AND($Q$7=1,$V$10="mas"),INDEX('Class. Final Tapete'!$AA$14:$AA$99,MATCH($D$1,'Class. Final Tapete'!$Q$14:$Q$99,0)),IF(AND($Q$7=2,$V$10="fem"),INDEX('Class. Final Tapete'!$AP$14:$AP$99,MATCH($D$1,'Class. Final Tapete'!$AF$14:$AF$99,0)),IF(AND($Q$7=2,$V$10="mas"),INDEX('Class. Final Tapete'!$BE$14:$BE$99,MATCH($D$1,'Class. Final Tapete'!$AU$14:$AU$99,0)),IF(AND($Q$7=3,$V$10="fem"),INDEX('Class. Final Tapete'!$BT$14:$BT$99,MATCH($D$1,'Class. Final Tapete'!$BJ$14:$BJ$99,0)),IF(AND($Q$7=3,$V$10="mas"),INDEX('Class. Final Tapete'!$CI$14:$CI$99,MATCH($D$1,'Class. Final Tapete'!$BY$14:$BY$99,0)),"")))))),"")</f>
        <v/>
      </c>
      <c r="G17" s="613"/>
      <c r="H17" s="480"/>
      <c r="I17" s="480"/>
      <c r="J17" s="451"/>
      <c r="K17" s="451"/>
      <c r="L17" s="451"/>
      <c r="M17" s="451"/>
      <c r="O17" s="448"/>
      <c r="P17" s="448"/>
      <c r="T17" s="448"/>
      <c r="AB17" s="448"/>
      <c r="AC17" s="448"/>
      <c r="AD17" s="448"/>
      <c r="AE17" s="448"/>
      <c r="AF17" s="448"/>
      <c r="AG17" s="448"/>
      <c r="AH17" s="448"/>
      <c r="AI17" s="448"/>
      <c r="AJ17" s="448"/>
    </row>
    <row r="18" spans="1:36" s="452" customFormat="1" ht="54" customHeight="1" thickTop="1" x14ac:dyDescent="1.05">
      <c r="A18" s="451"/>
      <c r="B18" s="451"/>
      <c r="J18" s="451"/>
      <c r="K18" s="451"/>
      <c r="L18" s="451"/>
      <c r="M18" s="451"/>
      <c r="O18" s="448"/>
      <c r="P18" s="448"/>
      <c r="R18" s="448"/>
      <c r="S18" s="448"/>
      <c r="T18" s="448"/>
      <c r="AB18" s="448"/>
      <c r="AC18" s="448"/>
      <c r="AD18" s="448"/>
      <c r="AE18" s="448"/>
      <c r="AF18" s="448"/>
      <c r="AG18" s="448"/>
      <c r="AH18" s="448"/>
      <c r="AI18" s="448"/>
      <c r="AJ18" s="448"/>
    </row>
    <row r="19" spans="1:36" s="452" customFormat="1" ht="54" customHeight="1" x14ac:dyDescent="0.75">
      <c r="A19" s="451"/>
      <c r="J19" s="451"/>
      <c r="K19" s="451"/>
      <c r="L19" s="451"/>
      <c r="M19" s="451"/>
    </row>
    <row r="20" spans="1:36" s="450" customFormat="1" ht="54" customHeight="1" x14ac:dyDescent="0.8">
      <c r="A20" s="447"/>
      <c r="J20" s="449"/>
      <c r="K20" s="449"/>
      <c r="L20" s="449"/>
      <c r="M20" s="449"/>
    </row>
    <row r="21" spans="1:36" s="452" customFormat="1" ht="54" customHeight="1" x14ac:dyDescent="0.75">
      <c r="A21" s="447"/>
      <c r="J21" s="451"/>
      <c r="K21" s="451"/>
      <c r="L21" s="451"/>
      <c r="M21" s="451"/>
    </row>
    <row r="22" spans="1:36" s="452" customFormat="1" ht="54" customHeight="1" x14ac:dyDescent="0.75">
      <c r="A22" s="447"/>
      <c r="B22" s="447"/>
      <c r="J22" s="451"/>
      <c r="K22" s="451"/>
      <c r="L22" s="451"/>
      <c r="M22" s="451"/>
    </row>
    <row r="23" spans="1:36" s="452" customFormat="1" ht="54" customHeight="1" x14ac:dyDescent="0.75">
      <c r="A23" s="451"/>
      <c r="B23" s="451"/>
      <c r="J23" s="451"/>
      <c r="K23" s="451"/>
      <c r="L23" s="451"/>
      <c r="M23" s="451"/>
    </row>
    <row r="24" spans="1:36" s="450" customFormat="1" ht="54" customHeight="1" x14ac:dyDescent="0.8">
      <c r="A24" s="449"/>
      <c r="B24" s="449"/>
      <c r="J24" s="449"/>
      <c r="K24" s="449"/>
      <c r="L24" s="449"/>
      <c r="M24" s="449"/>
    </row>
    <row r="52" spans="3:10" ht="15" thickBot="1" x14ac:dyDescent="0.35"/>
    <row r="53" spans="3:10" ht="44.4" thickTop="1" thickBot="1" x14ac:dyDescent="0.35">
      <c r="C53" s="609"/>
      <c r="D53" s="609"/>
      <c r="E53" s="609"/>
      <c r="F53" s="609"/>
      <c r="G53" s="610"/>
      <c r="H53" s="611"/>
      <c r="I53" s="611"/>
      <c r="J53" s="460"/>
    </row>
    <row r="54" spans="3:10" ht="44.4" thickTop="1" thickBot="1" x14ac:dyDescent="0.35">
      <c r="C54" s="609"/>
      <c r="D54" s="609"/>
      <c r="E54" s="609"/>
      <c r="F54" s="609"/>
      <c r="G54" s="610"/>
      <c r="H54" s="611"/>
      <c r="I54" s="611"/>
      <c r="J54" s="460"/>
    </row>
    <row r="55" spans="3:10" ht="44.4" thickTop="1" thickBot="1" x14ac:dyDescent="0.35">
      <c r="C55" s="609"/>
      <c r="D55" s="609"/>
      <c r="E55" s="609"/>
      <c r="F55" s="609"/>
      <c r="G55" s="610"/>
      <c r="H55" s="611"/>
      <c r="I55" s="611"/>
      <c r="J55" s="460"/>
    </row>
    <row r="56" spans="3:10" ht="46.8" thickTop="1" thickBot="1" x14ac:dyDescent="0.35">
      <c r="C56" s="606"/>
      <c r="D56" s="606"/>
      <c r="E56" s="606"/>
      <c r="F56" s="606"/>
      <c r="G56" s="607"/>
      <c r="H56" s="608"/>
      <c r="I56" s="608"/>
    </row>
    <row r="57" spans="3:10" ht="44.4" thickTop="1" thickBot="1" x14ac:dyDescent="0.35">
      <c r="C57" s="609"/>
      <c r="D57" s="609"/>
      <c r="E57" s="609"/>
      <c r="F57" s="609"/>
      <c r="G57" s="610"/>
      <c r="H57" s="611"/>
      <c r="I57" s="611"/>
      <c r="J57" s="460"/>
    </row>
    <row r="58" spans="3:10" ht="44.4" thickTop="1" thickBot="1" x14ac:dyDescent="0.35">
      <c r="C58" s="609"/>
      <c r="D58" s="609"/>
      <c r="E58" s="609"/>
      <c r="F58" s="609"/>
      <c r="G58" s="610"/>
      <c r="H58" s="611"/>
      <c r="I58" s="611"/>
      <c r="J58" s="460"/>
    </row>
    <row r="59" spans="3:10" ht="44.4" thickTop="1" thickBot="1" x14ac:dyDescent="0.35">
      <c r="C59" s="609"/>
      <c r="D59" s="609"/>
      <c r="E59" s="609"/>
      <c r="F59" s="609"/>
      <c r="G59" s="610"/>
      <c r="H59" s="611"/>
      <c r="I59" s="611"/>
      <c r="J59" s="460"/>
    </row>
    <row r="60" spans="3:10" ht="46.8" thickTop="1" thickBot="1" x14ac:dyDescent="0.35">
      <c r="C60" s="606"/>
      <c r="D60" s="606"/>
      <c r="E60" s="606"/>
      <c r="F60" s="606"/>
      <c r="G60" s="607"/>
      <c r="H60" s="608"/>
      <c r="I60" s="608"/>
    </row>
    <row r="61" spans="3:10" ht="44.4" thickTop="1" thickBot="1" x14ac:dyDescent="0.35">
      <c r="C61" s="609"/>
      <c r="D61" s="609"/>
      <c r="E61" s="609"/>
      <c r="F61" s="609"/>
      <c r="G61" s="610"/>
      <c r="H61" s="611"/>
      <c r="I61" s="611"/>
      <c r="J61" s="460"/>
    </row>
    <row r="62" spans="3:10" ht="44.4" thickTop="1" thickBot="1" x14ac:dyDescent="0.35">
      <c r="C62" s="609"/>
      <c r="D62" s="609"/>
      <c r="E62" s="609"/>
      <c r="F62" s="609"/>
      <c r="G62" s="610"/>
      <c r="H62" s="611"/>
      <c r="I62" s="611"/>
      <c r="J62" s="460"/>
    </row>
    <row r="63" spans="3:10" ht="44.4" thickTop="1" thickBot="1" x14ac:dyDescent="0.35">
      <c r="C63" s="609"/>
      <c r="D63" s="609"/>
      <c r="E63" s="609"/>
      <c r="F63" s="609"/>
      <c r="G63" s="610"/>
      <c r="H63" s="611"/>
      <c r="I63" s="611"/>
      <c r="J63" s="460"/>
    </row>
    <row r="64" spans="3:10" ht="46.8" thickTop="1" thickBot="1" x14ac:dyDescent="0.35">
      <c r="C64" s="606"/>
      <c r="D64" s="606"/>
      <c r="E64" s="606"/>
      <c r="F64" s="606"/>
      <c r="G64" s="607"/>
      <c r="H64" s="608"/>
      <c r="I64" s="608"/>
    </row>
    <row r="65" ht="15" thickTop="1" x14ac:dyDescent="0.3"/>
  </sheetData>
  <sheetProtection algorithmName="SHA-512" hashValue="S7IPbbx/SaglKF7TPdHiCyyO+zoqf1z35KlME9GKOwEo7pYOOJ97DITPJwl023h1PkiDqwyddIHLvN4ix9tamQ==" saltValue="jMMJse4nF4e1IH5Hylwhuw==" spinCount="100000" sheet="1" objects="1" scenarios="1" selectLockedCells="1" sort="0" autoFilter="0"/>
  <mergeCells count="43">
    <mergeCell ref="S6:W6"/>
    <mergeCell ref="D7:F11"/>
    <mergeCell ref="L7:P9"/>
    <mergeCell ref="S7:AS7"/>
    <mergeCell ref="V8:Z9"/>
    <mergeCell ref="V10:Z11"/>
    <mergeCell ref="D16:E16"/>
    <mergeCell ref="F16:G16"/>
    <mergeCell ref="A1:C11"/>
    <mergeCell ref="D1:D2"/>
    <mergeCell ref="E1:I1"/>
    <mergeCell ref="E2:I2"/>
    <mergeCell ref="D4:F4"/>
    <mergeCell ref="B13:H13"/>
    <mergeCell ref="B14:H14"/>
    <mergeCell ref="D15:E15"/>
    <mergeCell ref="F15:G15"/>
    <mergeCell ref="D17:E17"/>
    <mergeCell ref="F17:G17"/>
    <mergeCell ref="C53:G53"/>
    <mergeCell ref="H53:I53"/>
    <mergeCell ref="C54:G54"/>
    <mergeCell ref="H54:I54"/>
    <mergeCell ref="C55:G55"/>
    <mergeCell ref="H55:I55"/>
    <mergeCell ref="C56:G56"/>
    <mergeCell ref="H56:I56"/>
    <mergeCell ref="C57:G57"/>
    <mergeCell ref="H57:I57"/>
    <mergeCell ref="C58:G58"/>
    <mergeCell ref="H58:I58"/>
    <mergeCell ref="C59:G59"/>
    <mergeCell ref="H59:I59"/>
    <mergeCell ref="C60:G60"/>
    <mergeCell ref="H60:I60"/>
    <mergeCell ref="C64:G64"/>
    <mergeCell ref="H64:I64"/>
    <mergeCell ref="C61:G61"/>
    <mergeCell ref="H61:I61"/>
    <mergeCell ref="C62:G62"/>
    <mergeCell ref="H62:I62"/>
    <mergeCell ref="C63:G63"/>
    <mergeCell ref="H63:I63"/>
  </mergeCells>
  <conditionalFormatting sqref="A15:I17 A1:I11">
    <cfRule type="expression" dxfId="325" priority="2">
      <formula>$K$1=0</formula>
    </cfRule>
  </conditionalFormatting>
  <conditionalFormatting sqref="G4:I11">
    <cfRule type="expression" dxfId="324" priority="1">
      <formula>$S$6="tapete"</formula>
    </cfRule>
  </conditionalFormatting>
  <pageMargins left="0.7" right="0.7" top="0.75" bottom="0.75" header="0.3" footer="0.3"/>
  <pageSetup paperSize="9" orientation="portrait" horizontalDpi="4294967293"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7"/>
  <dimension ref="A1:L314"/>
  <sheetViews>
    <sheetView showGridLines="0" view="pageBreakPreview" zoomScale="85" zoomScaleSheetLayoutView="85" workbookViewId="0">
      <pane ySplit="13" topLeftCell="A23"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108" bestFit="1" customWidth="1"/>
    <col min="3" max="3" width="24.44140625" style="108" bestFit="1" customWidth="1"/>
    <col min="4" max="4" width="7" style="108" bestFit="1" customWidth="1"/>
    <col min="5" max="5" width="5.5546875" style="93" bestFit="1" customWidth="1"/>
    <col min="6" max="6" width="6" style="93" bestFit="1" customWidth="1"/>
    <col min="7" max="8" width="0.6640625" style="93" hidden="1" customWidth="1"/>
    <col min="9" max="9" width="0.6640625" style="93" customWidth="1"/>
    <col min="10" max="13" width="9" style="93" customWidth="1"/>
    <col min="14" max="16384" width="9.109375" style="93"/>
  </cols>
  <sheetData>
    <row r="1" spans="1:12" ht="15" customHeight="1" x14ac:dyDescent="0.3">
      <c r="A1" s="120" t="s">
        <v>0</v>
      </c>
      <c r="B1" s="133"/>
      <c r="C1" s="919" t="s">
        <v>1</v>
      </c>
      <c r="D1" s="919"/>
      <c r="E1" s="919"/>
      <c r="F1" s="919"/>
      <c r="G1" s="919"/>
      <c r="H1" s="919"/>
      <c r="I1" s="919"/>
      <c r="J1" s="919"/>
      <c r="K1" s="919"/>
      <c r="L1" s="919"/>
    </row>
    <row r="2" spans="1:12" ht="15" customHeight="1" x14ac:dyDescent="0.3">
      <c r="A2" s="92"/>
      <c r="B2" s="134"/>
      <c r="C2" s="919"/>
      <c r="D2" s="919"/>
      <c r="E2" s="919"/>
      <c r="F2" s="919"/>
      <c r="G2" s="919"/>
      <c r="H2" s="919"/>
      <c r="I2" s="919"/>
      <c r="J2" s="919"/>
      <c r="K2" s="919"/>
      <c r="L2" s="919"/>
    </row>
    <row r="3" spans="1:12" ht="15" customHeight="1" x14ac:dyDescent="0.3">
      <c r="A3" s="94"/>
      <c r="B3" s="134"/>
      <c r="C3" s="919"/>
      <c r="D3" s="919"/>
      <c r="E3" s="919"/>
      <c r="F3" s="919"/>
      <c r="G3" s="919"/>
      <c r="H3" s="919"/>
      <c r="I3" s="919"/>
      <c r="J3" s="919"/>
      <c r="K3" s="919"/>
      <c r="L3" s="919"/>
    </row>
    <row r="4" spans="1:12" ht="27" customHeight="1" x14ac:dyDescent="0.3">
      <c r="A4" s="94"/>
      <c r="B4" s="134"/>
      <c r="C4" s="926" t="e">
        <f>#REF!</f>
        <v>#REF!</v>
      </c>
      <c r="D4" s="926"/>
      <c r="E4" s="926"/>
      <c r="F4" s="926"/>
      <c r="G4" s="926"/>
      <c r="H4" s="926"/>
      <c r="I4" s="926"/>
      <c r="J4" s="926"/>
      <c r="K4" s="926"/>
      <c r="L4" s="135"/>
    </row>
    <row r="5" spans="1:12" ht="9" customHeight="1" x14ac:dyDescent="0.3">
      <c r="A5" s="95"/>
      <c r="B5" s="136"/>
      <c r="C5" s="92"/>
      <c r="D5" s="92"/>
      <c r="E5" s="92"/>
      <c r="F5" s="92"/>
      <c r="G5" s="92"/>
      <c r="H5" s="92"/>
      <c r="I5" s="92"/>
      <c r="J5" s="92"/>
      <c r="K5" s="92"/>
      <c r="L5" s="92"/>
    </row>
    <row r="6" spans="1:12" ht="15" customHeight="1" x14ac:dyDescent="0.3">
      <c r="A6" s="95"/>
      <c r="B6" s="136"/>
      <c r="C6" s="96"/>
      <c r="D6" s="927" t="e">
        <f>#REF!</f>
        <v>#REF!</v>
      </c>
      <c r="E6" s="927"/>
      <c r="F6" s="927"/>
      <c r="G6" s="927"/>
      <c r="H6" s="927"/>
      <c r="I6" s="927"/>
      <c r="J6" s="927"/>
      <c r="K6" s="927"/>
      <c r="L6" s="96"/>
    </row>
    <row r="7" spans="1:12" ht="15" customHeight="1" x14ac:dyDescent="0.3">
      <c r="A7" s="912" t="e">
        <f>#REF!</f>
        <v>#REF!</v>
      </c>
      <c r="B7" s="912"/>
      <c r="C7" s="137"/>
      <c r="D7" s="138"/>
      <c r="E7" s="92"/>
      <c r="F7" s="92"/>
      <c r="G7" s="92"/>
      <c r="H7" s="92"/>
      <c r="I7" s="92"/>
      <c r="J7" s="92"/>
      <c r="K7" s="92"/>
      <c r="L7" s="92"/>
    </row>
    <row r="8" spans="1:12" ht="24.75" customHeight="1" thickBot="1" x14ac:dyDescent="0.35">
      <c r="A8" s="928" t="s">
        <v>53</v>
      </c>
      <c r="B8" s="929"/>
      <c r="C8" s="929"/>
      <c r="D8" s="929"/>
      <c r="E8" s="932" t="s">
        <v>2</v>
      </c>
      <c r="F8" s="933"/>
      <c r="G8" s="165"/>
      <c r="H8" s="166"/>
      <c r="I8" s="97"/>
      <c r="J8" s="936" t="s">
        <v>54</v>
      </c>
      <c r="K8" s="936"/>
      <c r="L8" s="936"/>
    </row>
    <row r="9" spans="1:12" ht="24.75" customHeight="1" thickTop="1" x14ac:dyDescent="0.3">
      <c r="A9" s="930"/>
      <c r="B9" s="931"/>
      <c r="C9" s="931"/>
      <c r="D9" s="931"/>
      <c r="E9" s="934" t="s">
        <v>3</v>
      </c>
      <c r="F9" s="935"/>
      <c r="G9" s="167"/>
      <c r="H9" s="168"/>
      <c r="I9" s="97"/>
      <c r="J9" s="921" t="s">
        <v>55</v>
      </c>
      <c r="K9" s="921"/>
      <c r="L9" s="921"/>
    </row>
    <row r="10" spans="1:12" s="92" customFormat="1" ht="3.75" customHeight="1" x14ac:dyDescent="0.3">
      <c r="A10" s="100"/>
      <c r="B10" s="113"/>
      <c r="C10" s="113"/>
      <c r="D10" s="113"/>
      <c r="E10" s="100"/>
      <c r="F10" s="100"/>
      <c r="G10" s="100"/>
      <c r="H10" s="100"/>
      <c r="I10" s="100">
        <v>4</v>
      </c>
      <c r="J10" s="114"/>
      <c r="K10" s="114"/>
      <c r="L10" s="114"/>
    </row>
    <row r="11" spans="1:12" ht="11.25" customHeight="1" x14ac:dyDescent="0.3">
      <c r="A11" s="922" t="s">
        <v>4</v>
      </c>
      <c r="B11" s="922" t="s">
        <v>2</v>
      </c>
      <c r="C11" s="922" t="s">
        <v>5</v>
      </c>
      <c r="D11" s="923" t="s">
        <v>6</v>
      </c>
      <c r="E11" s="922" t="s">
        <v>7</v>
      </c>
      <c r="F11" s="922" t="s">
        <v>8</v>
      </c>
      <c r="G11" s="139"/>
      <c r="H11" s="139"/>
      <c r="I11" s="109"/>
      <c r="J11" s="916" t="s">
        <v>9</v>
      </c>
      <c r="K11" s="913" t="s">
        <v>10</v>
      </c>
      <c r="L11" s="916" t="s">
        <v>11</v>
      </c>
    </row>
    <row r="12" spans="1:12" ht="11.25" customHeight="1" x14ac:dyDescent="0.3">
      <c r="A12" s="922"/>
      <c r="B12" s="922"/>
      <c r="C12" s="922"/>
      <c r="D12" s="924"/>
      <c r="E12" s="922"/>
      <c r="F12" s="922"/>
      <c r="G12" s="139"/>
      <c r="H12" s="139"/>
      <c r="I12" s="109"/>
      <c r="J12" s="917"/>
      <c r="K12" s="914"/>
      <c r="L12" s="917"/>
    </row>
    <row r="13" spans="1:12" s="101" customFormat="1" ht="11.25" customHeight="1" x14ac:dyDescent="0.3">
      <c r="A13" s="922"/>
      <c r="B13" s="922"/>
      <c r="C13" s="922"/>
      <c r="D13" s="925"/>
      <c r="E13" s="922"/>
      <c r="F13" s="922"/>
      <c r="G13" s="140"/>
      <c r="H13" s="140"/>
      <c r="I13" s="116"/>
      <c r="J13" s="918"/>
      <c r="K13" s="915"/>
      <c r="L13" s="918"/>
    </row>
    <row r="14" spans="1:12" s="92" customFormat="1" ht="3.75" customHeight="1" x14ac:dyDescent="0.3">
      <c r="A14" s="100"/>
      <c r="B14" s="113"/>
      <c r="C14" s="113"/>
      <c r="D14" s="113"/>
      <c r="E14" s="100"/>
      <c r="F14" s="100"/>
      <c r="G14" s="100"/>
      <c r="H14" s="100"/>
      <c r="I14" s="100"/>
      <c r="J14" s="102"/>
      <c r="K14" s="102"/>
      <c r="L14" s="102"/>
    </row>
    <row r="15" spans="1:12" s="126" customFormat="1" ht="20.399999999999999" x14ac:dyDescent="0.3">
      <c r="A15" s="141" t="e">
        <f>#REF!</f>
        <v>#REF!</v>
      </c>
      <c r="B15" s="142" t="e">
        <f>#REF!</f>
        <v>#REF!</v>
      </c>
      <c r="C15" s="142" t="e">
        <f>#REF!</f>
        <v>#REF!</v>
      </c>
      <c r="D15" s="142" t="e">
        <f>#REF!</f>
        <v>#REF!</v>
      </c>
      <c r="E15" s="141" t="e">
        <f>#REF!</f>
        <v>#REF!</v>
      </c>
      <c r="F15" s="141" t="e">
        <f>#REF!</f>
        <v>#REF!</v>
      </c>
      <c r="G15" s="123"/>
      <c r="H15" s="123"/>
      <c r="I15" s="124"/>
      <c r="J15" s="143">
        <v>8</v>
      </c>
      <c r="K15" s="144">
        <v>5.5</v>
      </c>
      <c r="L15" s="143">
        <v>6</v>
      </c>
    </row>
    <row r="16" spans="1:12" s="146" customFormat="1" ht="20.399999999999999" x14ac:dyDescent="0.3">
      <c r="A16" s="141" t="e">
        <f>#REF!</f>
        <v>#REF!</v>
      </c>
      <c r="B16" s="142" t="e">
        <f>#REF!</f>
        <v>#REF!</v>
      </c>
      <c r="C16" s="142" t="e">
        <f>#REF!</f>
        <v>#REF!</v>
      </c>
      <c r="D16" s="142" t="e">
        <f>#REF!</f>
        <v>#REF!</v>
      </c>
      <c r="E16" s="141" t="e">
        <f>#REF!</f>
        <v>#REF!</v>
      </c>
      <c r="F16" s="141" t="e">
        <f>#REF!</f>
        <v>#REF!</v>
      </c>
      <c r="G16" s="145"/>
      <c r="H16" s="145"/>
      <c r="I16" s="145"/>
      <c r="J16" s="143">
        <v>5</v>
      </c>
      <c r="K16" s="144">
        <v>0</v>
      </c>
      <c r="L16" s="143">
        <v>0</v>
      </c>
    </row>
    <row r="17" spans="1:12" s="146" customFormat="1" ht="20.399999999999999" x14ac:dyDescent="0.3">
      <c r="A17" s="141" t="e">
        <f>#REF!</f>
        <v>#REF!</v>
      </c>
      <c r="B17" s="142" t="e">
        <f>#REF!</f>
        <v>#REF!</v>
      </c>
      <c r="C17" s="142" t="e">
        <f>#REF!</f>
        <v>#REF!</v>
      </c>
      <c r="D17" s="142" t="e">
        <f>#REF!</f>
        <v>#REF!</v>
      </c>
      <c r="E17" s="141" t="e">
        <f>#REF!</f>
        <v>#REF!</v>
      </c>
      <c r="F17" s="141" t="e">
        <f>#REF!</f>
        <v>#REF!</v>
      </c>
      <c r="G17" s="145"/>
      <c r="H17" s="145"/>
      <c r="I17" s="145"/>
      <c r="J17" s="143">
        <v>8</v>
      </c>
      <c r="K17" s="144">
        <v>7</v>
      </c>
      <c r="L17" s="143">
        <v>7</v>
      </c>
    </row>
    <row r="18" spans="1:12" s="146" customFormat="1" ht="20.399999999999999" x14ac:dyDescent="0.3">
      <c r="A18" s="141" t="e">
        <f>#REF!</f>
        <v>#REF!</v>
      </c>
      <c r="B18" s="142" t="e">
        <f>#REF!</f>
        <v>#REF!</v>
      </c>
      <c r="C18" s="142" t="e">
        <f>#REF!</f>
        <v>#REF!</v>
      </c>
      <c r="D18" s="142" t="e">
        <f>#REF!</f>
        <v>#REF!</v>
      </c>
      <c r="E18" s="141" t="e">
        <f>#REF!</f>
        <v>#REF!</v>
      </c>
      <c r="F18" s="141" t="e">
        <f>#REF!</f>
        <v>#REF!</v>
      </c>
      <c r="G18" s="145"/>
      <c r="H18" s="145"/>
      <c r="I18" s="145"/>
      <c r="J18" s="143">
        <v>4.5</v>
      </c>
      <c r="K18" s="144">
        <v>4.5</v>
      </c>
      <c r="L18" s="143">
        <v>5.5</v>
      </c>
    </row>
    <row r="19" spans="1:12" s="146" customFormat="1" ht="20.399999999999999" x14ac:dyDescent="0.3">
      <c r="A19" s="141" t="e">
        <f>#REF!</f>
        <v>#REF!</v>
      </c>
      <c r="B19" s="142" t="e">
        <f>#REF!</f>
        <v>#REF!</v>
      </c>
      <c r="C19" s="142" t="e">
        <f>#REF!</f>
        <v>#REF!</v>
      </c>
      <c r="D19" s="142" t="e">
        <f>#REF!</f>
        <v>#REF!</v>
      </c>
      <c r="E19" s="141" t="e">
        <f>#REF!</f>
        <v>#REF!</v>
      </c>
      <c r="F19" s="141" t="e">
        <f>#REF!</f>
        <v>#REF!</v>
      </c>
      <c r="G19" s="145"/>
      <c r="H19" s="145"/>
      <c r="I19" s="145"/>
      <c r="J19" s="143">
        <v>4</v>
      </c>
      <c r="K19" s="144">
        <v>0</v>
      </c>
      <c r="L19" s="143">
        <v>0</v>
      </c>
    </row>
    <row r="20" spans="1:12" s="146" customFormat="1" ht="20.399999999999999" x14ac:dyDescent="0.3">
      <c r="A20" s="141" t="e">
        <f>#REF!</f>
        <v>#REF!</v>
      </c>
      <c r="B20" s="142" t="e">
        <f>#REF!</f>
        <v>#REF!</v>
      </c>
      <c r="C20" s="142" t="e">
        <f>#REF!</f>
        <v>#REF!</v>
      </c>
      <c r="D20" s="142" t="e">
        <f>#REF!</f>
        <v>#REF!</v>
      </c>
      <c r="E20" s="141" t="e">
        <f>#REF!</f>
        <v>#REF!</v>
      </c>
      <c r="F20" s="141" t="e">
        <f>#REF!</f>
        <v>#REF!</v>
      </c>
      <c r="G20" s="145"/>
      <c r="H20" s="145"/>
      <c r="I20" s="145"/>
      <c r="J20" s="143">
        <v>4.5</v>
      </c>
      <c r="K20" s="144">
        <v>4</v>
      </c>
      <c r="L20" s="143">
        <v>5.5</v>
      </c>
    </row>
    <row r="21" spans="1:12" s="146" customFormat="1" ht="20.399999999999999" x14ac:dyDescent="0.3">
      <c r="A21" s="141" t="e">
        <f>#REF!</f>
        <v>#REF!</v>
      </c>
      <c r="B21" s="142" t="e">
        <f>#REF!</f>
        <v>#REF!</v>
      </c>
      <c r="C21" s="142" t="e">
        <f>#REF!</f>
        <v>#REF!</v>
      </c>
      <c r="D21" s="142" t="e">
        <f>#REF!</f>
        <v>#REF!</v>
      </c>
      <c r="E21" s="141" t="e">
        <f>#REF!</f>
        <v>#REF!</v>
      </c>
      <c r="F21" s="141" t="e">
        <f>#REF!</f>
        <v>#REF!</v>
      </c>
      <c r="G21" s="145"/>
      <c r="H21" s="145"/>
      <c r="I21" s="145"/>
      <c r="J21" s="143">
        <v>5</v>
      </c>
      <c r="K21" s="144">
        <v>7</v>
      </c>
      <c r="L21" s="143">
        <v>7.5</v>
      </c>
    </row>
    <row r="22" spans="1:12" s="146" customFormat="1" ht="20.399999999999999" x14ac:dyDescent="0.3">
      <c r="A22" s="141" t="e">
        <f>#REF!</f>
        <v>#REF!</v>
      </c>
      <c r="B22" s="142" t="e">
        <f>#REF!</f>
        <v>#REF!</v>
      </c>
      <c r="C22" s="142" t="e">
        <f>#REF!</f>
        <v>#REF!</v>
      </c>
      <c r="D22" s="142" t="e">
        <f>#REF!</f>
        <v>#REF!</v>
      </c>
      <c r="E22" s="141" t="e">
        <f>#REF!</f>
        <v>#REF!</v>
      </c>
      <c r="F22" s="141" t="e">
        <f>#REF!</f>
        <v>#REF!</v>
      </c>
      <c r="G22" s="145"/>
      <c r="H22" s="145"/>
      <c r="I22" s="145"/>
      <c r="J22" s="143">
        <v>6.5</v>
      </c>
      <c r="K22" s="144">
        <v>5.5</v>
      </c>
      <c r="L22" s="143">
        <v>5</v>
      </c>
    </row>
    <row r="23" spans="1:12" s="146" customFormat="1" ht="20.399999999999999" x14ac:dyDescent="0.3">
      <c r="A23" s="141" t="e">
        <f>#REF!</f>
        <v>#REF!</v>
      </c>
      <c r="B23" s="142" t="e">
        <f>#REF!</f>
        <v>#REF!</v>
      </c>
      <c r="C23" s="142" t="e">
        <f>#REF!</f>
        <v>#REF!</v>
      </c>
      <c r="D23" s="142" t="e">
        <f>#REF!</f>
        <v>#REF!</v>
      </c>
      <c r="E23" s="141" t="e">
        <f>#REF!</f>
        <v>#REF!</v>
      </c>
      <c r="F23" s="141" t="e">
        <f>#REF!</f>
        <v>#REF!</v>
      </c>
      <c r="G23" s="145"/>
      <c r="H23" s="145"/>
      <c r="I23" s="145"/>
      <c r="J23" s="143">
        <v>5</v>
      </c>
      <c r="K23" s="144">
        <v>8</v>
      </c>
      <c r="L23" s="143">
        <v>8.5</v>
      </c>
    </row>
    <row r="24" spans="1:12" s="146" customFormat="1" ht="20.399999999999999" x14ac:dyDescent="0.3">
      <c r="A24" s="141" t="e">
        <f>#REF!</f>
        <v>#REF!</v>
      </c>
      <c r="B24" s="142" t="e">
        <f>#REF!</f>
        <v>#REF!</v>
      </c>
      <c r="C24" s="142" t="e">
        <f>#REF!</f>
        <v>#REF!</v>
      </c>
      <c r="D24" s="142" t="e">
        <f>#REF!</f>
        <v>#REF!</v>
      </c>
      <c r="E24" s="141" t="e">
        <f>#REF!</f>
        <v>#REF!</v>
      </c>
      <c r="F24" s="141" t="e">
        <f>#REF!</f>
        <v>#REF!</v>
      </c>
      <c r="G24" s="145"/>
      <c r="H24" s="145"/>
      <c r="I24" s="145"/>
      <c r="J24" s="143">
        <v>4</v>
      </c>
      <c r="K24" s="144">
        <v>5.5</v>
      </c>
      <c r="L24" s="143">
        <v>7.5</v>
      </c>
    </row>
    <row r="25" spans="1:12" s="146" customFormat="1" ht="20.399999999999999" x14ac:dyDescent="0.3">
      <c r="A25" s="141" t="e">
        <f>#REF!</f>
        <v>#REF!</v>
      </c>
      <c r="B25" s="142" t="e">
        <f>#REF!</f>
        <v>#REF!</v>
      </c>
      <c r="C25" s="142" t="e">
        <f>#REF!</f>
        <v>#REF!</v>
      </c>
      <c r="D25" s="142" t="e">
        <f>#REF!</f>
        <v>#REF!</v>
      </c>
      <c r="E25" s="141" t="e">
        <f>#REF!</f>
        <v>#REF!</v>
      </c>
      <c r="F25" s="141" t="e">
        <f>#REF!</f>
        <v>#REF!</v>
      </c>
      <c r="G25" s="145"/>
      <c r="H25" s="145"/>
      <c r="I25" s="145"/>
      <c r="J25" s="143">
        <v>10</v>
      </c>
      <c r="K25" s="144">
        <v>8.5</v>
      </c>
      <c r="L25" s="143">
        <v>9.5</v>
      </c>
    </row>
    <row r="26" spans="1:12" s="146" customFormat="1" ht="20.399999999999999" x14ac:dyDescent="0.3">
      <c r="A26" s="141" t="e">
        <f>#REF!</f>
        <v>#REF!</v>
      </c>
      <c r="B26" s="142" t="e">
        <f>#REF!</f>
        <v>#REF!</v>
      </c>
      <c r="C26" s="142" t="e">
        <f>#REF!</f>
        <v>#REF!</v>
      </c>
      <c r="D26" s="142" t="e">
        <f>#REF!</f>
        <v>#REF!</v>
      </c>
      <c r="E26" s="141" t="e">
        <f>#REF!</f>
        <v>#REF!</v>
      </c>
      <c r="F26" s="141" t="e">
        <f>#REF!</f>
        <v>#REF!</v>
      </c>
      <c r="G26" s="145"/>
      <c r="H26" s="145"/>
      <c r="I26" s="145"/>
      <c r="J26" s="143">
        <v>5.5</v>
      </c>
      <c r="K26" s="144">
        <v>4</v>
      </c>
      <c r="L26" s="143">
        <v>5</v>
      </c>
    </row>
    <row r="27" spans="1:12" s="146" customFormat="1" ht="20.399999999999999" x14ac:dyDescent="0.3">
      <c r="A27" s="141" t="e">
        <f>#REF!</f>
        <v>#REF!</v>
      </c>
      <c r="B27" s="142" t="e">
        <f>#REF!</f>
        <v>#REF!</v>
      </c>
      <c r="C27" s="142" t="e">
        <f>#REF!</f>
        <v>#REF!</v>
      </c>
      <c r="D27" s="142" t="e">
        <f>#REF!</f>
        <v>#REF!</v>
      </c>
      <c r="E27" s="141" t="e">
        <f>#REF!</f>
        <v>#REF!</v>
      </c>
      <c r="F27" s="141" t="e">
        <f>#REF!</f>
        <v>#REF!</v>
      </c>
      <c r="G27" s="145"/>
      <c r="H27" s="145"/>
      <c r="I27" s="145"/>
      <c r="J27" s="143">
        <v>4.5</v>
      </c>
      <c r="K27" s="144">
        <v>5</v>
      </c>
      <c r="L27" s="143">
        <v>6.5</v>
      </c>
    </row>
    <row r="28" spans="1:12" s="146" customFormat="1" ht="20.399999999999999" hidden="1" x14ac:dyDescent="0.3">
      <c r="A28" s="141" t="e">
        <f>#REF!</f>
        <v>#REF!</v>
      </c>
      <c r="B28" s="142" t="e">
        <f>#REF!</f>
        <v>#REF!</v>
      </c>
      <c r="C28" s="142" t="e">
        <f>#REF!</f>
        <v>#REF!</v>
      </c>
      <c r="D28" s="142" t="e">
        <f>#REF!</f>
        <v>#REF!</v>
      </c>
      <c r="E28" s="141" t="e">
        <f>#REF!</f>
        <v>#REF!</v>
      </c>
      <c r="F28" s="141" t="e">
        <f>#REF!</f>
        <v>#REF!</v>
      </c>
      <c r="G28" s="145"/>
      <c r="H28" s="145"/>
      <c r="I28" s="145"/>
      <c r="J28" s="143"/>
      <c r="K28" s="144"/>
      <c r="L28" s="143"/>
    </row>
    <row r="29" spans="1:12" s="146" customFormat="1" ht="20.399999999999999" x14ac:dyDescent="0.3">
      <c r="A29" s="141" t="e">
        <f>#REF!</f>
        <v>#REF!</v>
      </c>
      <c r="B29" s="142" t="e">
        <f>#REF!</f>
        <v>#REF!</v>
      </c>
      <c r="C29" s="142" t="e">
        <f>#REF!</f>
        <v>#REF!</v>
      </c>
      <c r="D29" s="142" t="e">
        <f>#REF!</f>
        <v>#REF!</v>
      </c>
      <c r="E29" s="141" t="e">
        <f>#REF!</f>
        <v>#REF!</v>
      </c>
      <c r="F29" s="141" t="e">
        <f>#REF!</f>
        <v>#REF!</v>
      </c>
      <c r="G29" s="145"/>
      <c r="H29" s="145"/>
      <c r="I29" s="145"/>
      <c r="J29" s="143">
        <v>6</v>
      </c>
      <c r="K29" s="144">
        <v>4.5</v>
      </c>
      <c r="L29" s="143">
        <v>6.5</v>
      </c>
    </row>
    <row r="30" spans="1:12" s="146" customFormat="1" ht="20.399999999999999" x14ac:dyDescent="0.3">
      <c r="A30" s="141" t="e">
        <f>#REF!</f>
        <v>#REF!</v>
      </c>
      <c r="B30" s="142" t="e">
        <f>#REF!</f>
        <v>#REF!</v>
      </c>
      <c r="C30" s="142" t="e">
        <f>#REF!</f>
        <v>#REF!</v>
      </c>
      <c r="D30" s="142" t="e">
        <f>#REF!</f>
        <v>#REF!</v>
      </c>
      <c r="E30" s="141" t="e">
        <f>#REF!</f>
        <v>#REF!</v>
      </c>
      <c r="F30" s="141" t="e">
        <f>#REF!</f>
        <v>#REF!</v>
      </c>
      <c r="G30" s="145"/>
      <c r="H30" s="145"/>
      <c r="I30" s="145"/>
      <c r="J30" s="143">
        <v>4.5</v>
      </c>
      <c r="K30" s="144">
        <v>0</v>
      </c>
      <c r="L30" s="143">
        <v>6.5</v>
      </c>
    </row>
    <row r="31" spans="1:12" s="146" customFormat="1" ht="20.399999999999999" hidden="1" x14ac:dyDescent="0.3">
      <c r="A31" s="141" t="e">
        <f>#REF!</f>
        <v>#REF!</v>
      </c>
      <c r="B31" s="142" t="e">
        <f>#REF!</f>
        <v>#REF!</v>
      </c>
      <c r="C31" s="142" t="e">
        <f>#REF!</f>
        <v>#REF!</v>
      </c>
      <c r="D31" s="142" t="e">
        <f>#REF!</f>
        <v>#REF!</v>
      </c>
      <c r="E31" s="141" t="e">
        <f>#REF!</f>
        <v>#REF!</v>
      </c>
      <c r="F31" s="141" t="e">
        <f>#REF!</f>
        <v>#REF!</v>
      </c>
      <c r="G31" s="145"/>
      <c r="H31" s="145"/>
      <c r="I31" s="145"/>
      <c r="J31" s="143"/>
      <c r="K31" s="144"/>
      <c r="L31" s="143"/>
    </row>
    <row r="32" spans="1:12" s="146" customFormat="1" ht="20.399999999999999" x14ac:dyDescent="0.3">
      <c r="A32" s="141" t="e">
        <f>#REF!</f>
        <v>#REF!</v>
      </c>
      <c r="B32" s="142" t="e">
        <f>#REF!</f>
        <v>#REF!</v>
      </c>
      <c r="C32" s="142" t="e">
        <f>#REF!</f>
        <v>#REF!</v>
      </c>
      <c r="D32" s="142" t="e">
        <f>#REF!</f>
        <v>#REF!</v>
      </c>
      <c r="E32" s="141" t="e">
        <f>#REF!</f>
        <v>#REF!</v>
      </c>
      <c r="F32" s="141" t="e">
        <f>#REF!</f>
        <v>#REF!</v>
      </c>
      <c r="G32" s="145"/>
      <c r="H32" s="145"/>
      <c r="I32" s="145"/>
      <c r="J32" s="143">
        <v>8</v>
      </c>
      <c r="K32" s="144">
        <v>8.5</v>
      </c>
      <c r="L32" s="143">
        <v>8.5</v>
      </c>
    </row>
    <row r="33" spans="1:12" s="146" customFormat="1" ht="20.399999999999999" hidden="1" x14ac:dyDescent="0.3">
      <c r="A33" s="141" t="e">
        <f>#REF!</f>
        <v>#REF!</v>
      </c>
      <c r="B33" s="142" t="e">
        <f>#REF!</f>
        <v>#REF!</v>
      </c>
      <c r="C33" s="142" t="e">
        <f>#REF!</f>
        <v>#REF!</v>
      </c>
      <c r="D33" s="142" t="e">
        <f>#REF!</f>
        <v>#REF!</v>
      </c>
      <c r="E33" s="141" t="e">
        <f>#REF!</f>
        <v>#REF!</v>
      </c>
      <c r="F33" s="141" t="e">
        <f>#REF!</f>
        <v>#REF!</v>
      </c>
      <c r="G33" s="145"/>
      <c r="H33" s="145"/>
      <c r="I33" s="145"/>
      <c r="J33" s="143"/>
      <c r="K33" s="144"/>
      <c r="L33" s="143"/>
    </row>
    <row r="34" spans="1:12" s="146" customFormat="1" ht="20.399999999999999" x14ac:dyDescent="0.3">
      <c r="A34" s="141" t="e">
        <f>#REF!</f>
        <v>#REF!</v>
      </c>
      <c r="B34" s="142" t="e">
        <f>#REF!</f>
        <v>#REF!</v>
      </c>
      <c r="C34" s="142" t="e">
        <f>#REF!</f>
        <v>#REF!</v>
      </c>
      <c r="D34" s="142" t="e">
        <f>#REF!</f>
        <v>#REF!</v>
      </c>
      <c r="E34" s="141" t="e">
        <f>#REF!</f>
        <v>#REF!</v>
      </c>
      <c r="F34" s="141" t="e">
        <f>#REF!</f>
        <v>#REF!</v>
      </c>
      <c r="G34" s="145"/>
      <c r="H34" s="145"/>
      <c r="I34" s="145"/>
      <c r="J34" s="143">
        <v>9.5</v>
      </c>
      <c r="K34" s="144">
        <v>8.5</v>
      </c>
      <c r="L34" s="143">
        <v>8</v>
      </c>
    </row>
    <row r="35" spans="1:12" s="146" customFormat="1" ht="20.399999999999999" x14ac:dyDescent="0.3">
      <c r="A35" s="141" t="e">
        <f>#REF!</f>
        <v>#REF!</v>
      </c>
      <c r="B35" s="142" t="e">
        <f>#REF!</f>
        <v>#REF!</v>
      </c>
      <c r="C35" s="142" t="e">
        <f>#REF!</f>
        <v>#REF!</v>
      </c>
      <c r="D35" s="142" t="e">
        <f>#REF!</f>
        <v>#REF!</v>
      </c>
      <c r="E35" s="141" t="e">
        <f>#REF!</f>
        <v>#REF!</v>
      </c>
      <c r="F35" s="141" t="e">
        <f>#REF!</f>
        <v>#REF!</v>
      </c>
      <c r="G35" s="145"/>
      <c r="H35" s="145"/>
      <c r="I35" s="145"/>
      <c r="J35" s="143"/>
      <c r="K35" s="144"/>
      <c r="L35" s="143"/>
    </row>
    <row r="36" spans="1:12" s="146" customFormat="1" ht="20.399999999999999" x14ac:dyDescent="0.3">
      <c r="A36" s="141" t="e">
        <f>#REF!</f>
        <v>#REF!</v>
      </c>
      <c r="B36" s="142" t="e">
        <f>#REF!</f>
        <v>#REF!</v>
      </c>
      <c r="C36" s="142" t="e">
        <f>#REF!</f>
        <v>#REF!</v>
      </c>
      <c r="D36" s="142" t="e">
        <f>#REF!</f>
        <v>#REF!</v>
      </c>
      <c r="E36" s="141" t="e">
        <f>#REF!</f>
        <v>#REF!</v>
      </c>
      <c r="F36" s="141" t="e">
        <f>#REF!</f>
        <v>#REF!</v>
      </c>
      <c r="G36" s="145"/>
      <c r="H36" s="145"/>
      <c r="I36" s="145"/>
      <c r="J36" s="143"/>
      <c r="K36" s="144"/>
      <c r="L36" s="143"/>
    </row>
    <row r="37" spans="1:12" s="146" customFormat="1" ht="20.399999999999999" x14ac:dyDescent="0.3">
      <c r="A37" s="141" t="e">
        <f>#REF!</f>
        <v>#REF!</v>
      </c>
      <c r="B37" s="142" t="e">
        <f>#REF!</f>
        <v>#REF!</v>
      </c>
      <c r="C37" s="142" t="e">
        <f>#REF!</f>
        <v>#REF!</v>
      </c>
      <c r="D37" s="142" t="e">
        <f>#REF!</f>
        <v>#REF!</v>
      </c>
      <c r="E37" s="141" t="e">
        <f>#REF!</f>
        <v>#REF!</v>
      </c>
      <c r="F37" s="141" t="e">
        <f>#REF!</f>
        <v>#REF!</v>
      </c>
      <c r="G37" s="145"/>
      <c r="H37" s="145"/>
      <c r="I37" s="145"/>
      <c r="J37" s="143"/>
      <c r="K37" s="144"/>
      <c r="L37" s="143"/>
    </row>
    <row r="38" spans="1:12" s="146" customFormat="1" ht="20.399999999999999" x14ac:dyDescent="0.3">
      <c r="A38" s="141" t="e">
        <f>#REF!</f>
        <v>#REF!</v>
      </c>
      <c r="B38" s="142" t="e">
        <f>#REF!</f>
        <v>#REF!</v>
      </c>
      <c r="C38" s="142" t="e">
        <f>#REF!</f>
        <v>#REF!</v>
      </c>
      <c r="D38" s="142" t="e">
        <f>#REF!</f>
        <v>#REF!</v>
      </c>
      <c r="E38" s="141" t="e">
        <f>#REF!</f>
        <v>#REF!</v>
      </c>
      <c r="F38" s="141" t="e">
        <f>#REF!</f>
        <v>#REF!</v>
      </c>
      <c r="G38" s="145"/>
      <c r="H38" s="145"/>
      <c r="I38" s="145"/>
      <c r="J38" s="143"/>
      <c r="K38" s="144"/>
      <c r="L38" s="143"/>
    </row>
    <row r="39" spans="1:12" s="146" customFormat="1" ht="20.399999999999999" x14ac:dyDescent="0.3">
      <c r="A39" s="141" t="e">
        <f>#REF!</f>
        <v>#REF!</v>
      </c>
      <c r="B39" s="142" t="e">
        <f>#REF!</f>
        <v>#REF!</v>
      </c>
      <c r="C39" s="142" t="e">
        <f>#REF!</f>
        <v>#REF!</v>
      </c>
      <c r="D39" s="142" t="e">
        <f>#REF!</f>
        <v>#REF!</v>
      </c>
      <c r="E39" s="141" t="e">
        <f>#REF!</f>
        <v>#REF!</v>
      </c>
      <c r="F39" s="141" t="e">
        <f>#REF!</f>
        <v>#REF!</v>
      </c>
      <c r="G39" s="145"/>
      <c r="H39" s="145"/>
      <c r="I39" s="145"/>
      <c r="J39" s="143"/>
      <c r="K39" s="144"/>
      <c r="L39" s="143"/>
    </row>
    <row r="40" spans="1:12" s="146" customFormat="1" ht="20.399999999999999" x14ac:dyDescent="0.3">
      <c r="A40" s="141" t="e">
        <f>#REF!</f>
        <v>#REF!</v>
      </c>
      <c r="B40" s="142" t="e">
        <f>#REF!</f>
        <v>#REF!</v>
      </c>
      <c r="C40" s="142" t="e">
        <f>#REF!</f>
        <v>#REF!</v>
      </c>
      <c r="D40" s="142" t="e">
        <f>#REF!</f>
        <v>#REF!</v>
      </c>
      <c r="E40" s="141" t="e">
        <f>#REF!</f>
        <v>#REF!</v>
      </c>
      <c r="F40" s="141" t="e">
        <f>#REF!</f>
        <v>#REF!</v>
      </c>
      <c r="G40" s="145"/>
      <c r="H40" s="145"/>
      <c r="I40" s="145"/>
      <c r="J40" s="143"/>
      <c r="K40" s="144"/>
      <c r="L40" s="143"/>
    </row>
    <row r="41" spans="1:12" s="146" customFormat="1" ht="20.399999999999999" x14ac:dyDescent="0.3">
      <c r="A41" s="141" t="e">
        <f>#REF!</f>
        <v>#REF!</v>
      </c>
      <c r="B41" s="142" t="e">
        <f>#REF!</f>
        <v>#REF!</v>
      </c>
      <c r="C41" s="142" t="e">
        <f>#REF!</f>
        <v>#REF!</v>
      </c>
      <c r="D41" s="142" t="e">
        <f>#REF!</f>
        <v>#REF!</v>
      </c>
      <c r="E41" s="141" t="e">
        <f>#REF!</f>
        <v>#REF!</v>
      </c>
      <c r="F41" s="141" t="e">
        <f>#REF!</f>
        <v>#REF!</v>
      </c>
      <c r="G41" s="145"/>
      <c r="H41" s="145"/>
      <c r="I41" s="145"/>
      <c r="J41" s="143"/>
      <c r="K41" s="144"/>
      <c r="L41" s="143"/>
    </row>
    <row r="42" spans="1:12" s="146" customFormat="1" ht="20.399999999999999" x14ac:dyDescent="0.3">
      <c r="A42" s="141" t="e">
        <f>#REF!</f>
        <v>#REF!</v>
      </c>
      <c r="B42" s="142" t="e">
        <f>#REF!</f>
        <v>#REF!</v>
      </c>
      <c r="C42" s="142" t="e">
        <f>#REF!</f>
        <v>#REF!</v>
      </c>
      <c r="D42" s="142" t="e">
        <f>#REF!</f>
        <v>#REF!</v>
      </c>
      <c r="E42" s="141" t="e">
        <f>#REF!</f>
        <v>#REF!</v>
      </c>
      <c r="F42" s="141" t="e">
        <f>#REF!</f>
        <v>#REF!</v>
      </c>
      <c r="G42" s="145"/>
      <c r="H42" s="145"/>
      <c r="I42" s="145"/>
      <c r="J42" s="143"/>
      <c r="K42" s="144"/>
      <c r="L42" s="143"/>
    </row>
    <row r="43" spans="1:12" s="146" customFormat="1" ht="20.399999999999999" x14ac:dyDescent="0.3">
      <c r="A43" s="141" t="e">
        <f>#REF!</f>
        <v>#REF!</v>
      </c>
      <c r="B43" s="142" t="e">
        <f>#REF!</f>
        <v>#REF!</v>
      </c>
      <c r="C43" s="142" t="e">
        <f>#REF!</f>
        <v>#REF!</v>
      </c>
      <c r="D43" s="142" t="e">
        <f>#REF!</f>
        <v>#REF!</v>
      </c>
      <c r="E43" s="141" t="e">
        <f>#REF!</f>
        <v>#REF!</v>
      </c>
      <c r="F43" s="141" t="e">
        <f>#REF!</f>
        <v>#REF!</v>
      </c>
      <c r="G43" s="145"/>
      <c r="H43" s="145"/>
      <c r="I43" s="145"/>
      <c r="J43" s="143"/>
      <c r="K43" s="144"/>
      <c r="L43" s="143"/>
    </row>
    <row r="44" spans="1:12" s="146" customFormat="1" ht="20.399999999999999" x14ac:dyDescent="0.3">
      <c r="A44" s="141" t="e">
        <f>#REF!</f>
        <v>#REF!</v>
      </c>
      <c r="B44" s="142" t="e">
        <f>#REF!</f>
        <v>#REF!</v>
      </c>
      <c r="C44" s="142" t="e">
        <f>#REF!</f>
        <v>#REF!</v>
      </c>
      <c r="D44" s="142" t="e">
        <f>#REF!</f>
        <v>#REF!</v>
      </c>
      <c r="E44" s="141" t="e">
        <f>#REF!</f>
        <v>#REF!</v>
      </c>
      <c r="F44" s="141" t="e">
        <f>#REF!</f>
        <v>#REF!</v>
      </c>
      <c r="G44" s="145"/>
      <c r="H44" s="145"/>
      <c r="I44" s="145"/>
      <c r="J44" s="143"/>
      <c r="K44" s="144"/>
      <c r="L44" s="143"/>
    </row>
    <row r="45" spans="1:12" s="146" customFormat="1" ht="20.399999999999999" x14ac:dyDescent="0.3">
      <c r="A45" s="141" t="e">
        <f>#REF!</f>
        <v>#REF!</v>
      </c>
      <c r="B45" s="142" t="e">
        <f>#REF!</f>
        <v>#REF!</v>
      </c>
      <c r="C45" s="142" t="e">
        <f>#REF!</f>
        <v>#REF!</v>
      </c>
      <c r="D45" s="142" t="e">
        <f>#REF!</f>
        <v>#REF!</v>
      </c>
      <c r="E45" s="141" t="e">
        <f>#REF!</f>
        <v>#REF!</v>
      </c>
      <c r="F45" s="141" t="e">
        <f>#REF!</f>
        <v>#REF!</v>
      </c>
      <c r="G45" s="145"/>
      <c r="H45" s="145"/>
      <c r="I45" s="145"/>
      <c r="J45" s="143"/>
      <c r="K45" s="144"/>
      <c r="L45" s="143"/>
    </row>
    <row r="46" spans="1:12" s="146" customFormat="1" ht="20.399999999999999" x14ac:dyDescent="0.3">
      <c r="A46" s="141" t="e">
        <f>#REF!</f>
        <v>#REF!</v>
      </c>
      <c r="B46" s="142" t="e">
        <f>#REF!</f>
        <v>#REF!</v>
      </c>
      <c r="C46" s="142" t="e">
        <f>#REF!</f>
        <v>#REF!</v>
      </c>
      <c r="D46" s="142" t="e">
        <f>#REF!</f>
        <v>#REF!</v>
      </c>
      <c r="E46" s="141" t="e">
        <f>#REF!</f>
        <v>#REF!</v>
      </c>
      <c r="F46" s="141" t="e">
        <f>#REF!</f>
        <v>#REF!</v>
      </c>
      <c r="G46" s="145"/>
      <c r="H46" s="145"/>
      <c r="I46" s="145"/>
      <c r="J46" s="143"/>
      <c r="K46" s="144"/>
      <c r="L46" s="143"/>
    </row>
    <row r="47" spans="1:12" s="146" customFormat="1" ht="20.399999999999999" x14ac:dyDescent="0.3">
      <c r="A47" s="141" t="e">
        <f>#REF!</f>
        <v>#REF!</v>
      </c>
      <c r="B47" s="142" t="e">
        <f>#REF!</f>
        <v>#REF!</v>
      </c>
      <c r="C47" s="142" t="e">
        <f>#REF!</f>
        <v>#REF!</v>
      </c>
      <c r="D47" s="142" t="e">
        <f>#REF!</f>
        <v>#REF!</v>
      </c>
      <c r="E47" s="141" t="e">
        <f>#REF!</f>
        <v>#REF!</v>
      </c>
      <c r="F47" s="141" t="e">
        <f>#REF!</f>
        <v>#REF!</v>
      </c>
      <c r="G47" s="145"/>
      <c r="H47" s="145"/>
      <c r="I47" s="145"/>
      <c r="J47" s="143"/>
      <c r="K47" s="144"/>
      <c r="L47" s="143"/>
    </row>
    <row r="48" spans="1:12" s="146" customFormat="1" ht="20.399999999999999" x14ac:dyDescent="0.3">
      <c r="A48" s="141" t="e">
        <f>#REF!</f>
        <v>#REF!</v>
      </c>
      <c r="B48" s="142" t="e">
        <f>#REF!</f>
        <v>#REF!</v>
      </c>
      <c r="C48" s="142" t="e">
        <f>#REF!</f>
        <v>#REF!</v>
      </c>
      <c r="D48" s="142" t="e">
        <f>#REF!</f>
        <v>#REF!</v>
      </c>
      <c r="E48" s="141" t="e">
        <f>#REF!</f>
        <v>#REF!</v>
      </c>
      <c r="F48" s="141" t="e">
        <f>#REF!</f>
        <v>#REF!</v>
      </c>
      <c r="G48" s="145"/>
      <c r="H48" s="145"/>
      <c r="I48" s="145"/>
      <c r="J48" s="143"/>
      <c r="K48" s="144"/>
      <c r="L48" s="143"/>
    </row>
    <row r="49" spans="1:12" s="146" customFormat="1" ht="20.399999999999999" x14ac:dyDescent="0.3">
      <c r="A49" s="141" t="e">
        <f>#REF!</f>
        <v>#REF!</v>
      </c>
      <c r="B49" s="142" t="e">
        <f>#REF!</f>
        <v>#REF!</v>
      </c>
      <c r="C49" s="142" t="e">
        <f>#REF!</f>
        <v>#REF!</v>
      </c>
      <c r="D49" s="142" t="e">
        <f>#REF!</f>
        <v>#REF!</v>
      </c>
      <c r="E49" s="141" t="e">
        <f>#REF!</f>
        <v>#REF!</v>
      </c>
      <c r="F49" s="141" t="e">
        <f>#REF!</f>
        <v>#REF!</v>
      </c>
      <c r="G49" s="145"/>
      <c r="H49" s="145"/>
      <c r="I49" s="145"/>
      <c r="J49" s="143"/>
      <c r="K49" s="144"/>
      <c r="L49" s="143"/>
    </row>
    <row r="50" spans="1:12" s="146" customFormat="1" ht="20.399999999999999" x14ac:dyDescent="0.3">
      <c r="A50" s="141" t="e">
        <f>#REF!</f>
        <v>#REF!</v>
      </c>
      <c r="B50" s="142" t="e">
        <f>#REF!</f>
        <v>#REF!</v>
      </c>
      <c r="C50" s="142" t="e">
        <f>#REF!</f>
        <v>#REF!</v>
      </c>
      <c r="D50" s="142" t="e">
        <f>#REF!</f>
        <v>#REF!</v>
      </c>
      <c r="E50" s="141" t="e">
        <f>#REF!</f>
        <v>#REF!</v>
      </c>
      <c r="F50" s="141" t="e">
        <f>#REF!</f>
        <v>#REF!</v>
      </c>
      <c r="G50" s="145"/>
      <c r="H50" s="145"/>
      <c r="I50" s="145"/>
      <c r="J50" s="143"/>
      <c r="K50" s="144"/>
      <c r="L50" s="143"/>
    </row>
    <row r="51" spans="1:12" s="146" customFormat="1" ht="20.399999999999999" x14ac:dyDescent="0.3">
      <c r="A51" s="141" t="e">
        <f>#REF!</f>
        <v>#REF!</v>
      </c>
      <c r="B51" s="142" t="e">
        <f>#REF!</f>
        <v>#REF!</v>
      </c>
      <c r="C51" s="142" t="e">
        <f>#REF!</f>
        <v>#REF!</v>
      </c>
      <c r="D51" s="142" t="e">
        <f>#REF!</f>
        <v>#REF!</v>
      </c>
      <c r="E51" s="141" t="e">
        <f>#REF!</f>
        <v>#REF!</v>
      </c>
      <c r="F51" s="141" t="e">
        <f>#REF!</f>
        <v>#REF!</v>
      </c>
      <c r="G51" s="145"/>
      <c r="H51" s="145"/>
      <c r="I51" s="145"/>
      <c r="J51" s="143"/>
      <c r="K51" s="144"/>
      <c r="L51" s="143"/>
    </row>
    <row r="52" spans="1:12" s="146" customFormat="1" ht="20.399999999999999" x14ac:dyDescent="0.3">
      <c r="A52" s="141" t="e">
        <f>#REF!</f>
        <v>#REF!</v>
      </c>
      <c r="B52" s="142" t="e">
        <f>#REF!</f>
        <v>#REF!</v>
      </c>
      <c r="C52" s="142" t="e">
        <f>#REF!</f>
        <v>#REF!</v>
      </c>
      <c r="D52" s="142" t="e">
        <f>#REF!</f>
        <v>#REF!</v>
      </c>
      <c r="E52" s="141" t="e">
        <f>#REF!</f>
        <v>#REF!</v>
      </c>
      <c r="F52" s="141" t="e">
        <f>#REF!</f>
        <v>#REF!</v>
      </c>
      <c r="G52" s="145"/>
      <c r="H52" s="145"/>
      <c r="I52" s="145"/>
      <c r="J52" s="143"/>
      <c r="K52" s="144"/>
      <c r="L52" s="143"/>
    </row>
    <row r="53" spans="1:12" s="146" customFormat="1" ht="20.399999999999999" x14ac:dyDescent="0.3">
      <c r="A53" s="141" t="e">
        <f>#REF!</f>
        <v>#REF!</v>
      </c>
      <c r="B53" s="142" t="e">
        <f>#REF!</f>
        <v>#REF!</v>
      </c>
      <c r="C53" s="142" t="e">
        <f>#REF!</f>
        <v>#REF!</v>
      </c>
      <c r="D53" s="142" t="e">
        <f>#REF!</f>
        <v>#REF!</v>
      </c>
      <c r="E53" s="141" t="e">
        <f>#REF!</f>
        <v>#REF!</v>
      </c>
      <c r="F53" s="141" t="e">
        <f>#REF!</f>
        <v>#REF!</v>
      </c>
      <c r="G53" s="145"/>
      <c r="H53" s="145"/>
      <c r="I53" s="145"/>
      <c r="J53" s="143"/>
      <c r="K53" s="144"/>
      <c r="L53" s="143"/>
    </row>
    <row r="54" spans="1:12" s="146" customFormat="1" ht="20.399999999999999" x14ac:dyDescent="0.3">
      <c r="A54" s="141" t="e">
        <f>#REF!</f>
        <v>#REF!</v>
      </c>
      <c r="B54" s="142" t="e">
        <f>#REF!</f>
        <v>#REF!</v>
      </c>
      <c r="C54" s="142" t="e">
        <f>#REF!</f>
        <v>#REF!</v>
      </c>
      <c r="D54" s="142" t="e">
        <f>#REF!</f>
        <v>#REF!</v>
      </c>
      <c r="E54" s="141" t="e">
        <f>#REF!</f>
        <v>#REF!</v>
      </c>
      <c r="F54" s="141" t="e">
        <f>#REF!</f>
        <v>#REF!</v>
      </c>
      <c r="G54" s="145"/>
      <c r="H54" s="145"/>
      <c r="I54" s="145"/>
      <c r="J54" s="143"/>
      <c r="K54" s="144"/>
      <c r="L54" s="143"/>
    </row>
    <row r="55" spans="1:12" s="146" customFormat="1" ht="20.399999999999999" x14ac:dyDescent="0.3">
      <c r="A55" s="141" t="e">
        <f>#REF!</f>
        <v>#REF!</v>
      </c>
      <c r="B55" s="142" t="e">
        <f>#REF!</f>
        <v>#REF!</v>
      </c>
      <c r="C55" s="142" t="e">
        <f>#REF!</f>
        <v>#REF!</v>
      </c>
      <c r="D55" s="142" t="e">
        <f>#REF!</f>
        <v>#REF!</v>
      </c>
      <c r="E55" s="141" t="e">
        <f>#REF!</f>
        <v>#REF!</v>
      </c>
      <c r="F55" s="141" t="e">
        <f>#REF!</f>
        <v>#REF!</v>
      </c>
      <c r="G55" s="145"/>
      <c r="H55" s="145"/>
      <c r="I55" s="145"/>
      <c r="J55" s="143"/>
      <c r="K55" s="144"/>
      <c r="L55" s="143"/>
    </row>
    <row r="56" spans="1:12" s="146" customFormat="1" ht="20.399999999999999" x14ac:dyDescent="0.3">
      <c r="A56" s="141" t="e">
        <f>#REF!</f>
        <v>#REF!</v>
      </c>
      <c r="B56" s="142" t="e">
        <f>#REF!</f>
        <v>#REF!</v>
      </c>
      <c r="C56" s="142" t="e">
        <f>#REF!</f>
        <v>#REF!</v>
      </c>
      <c r="D56" s="142" t="e">
        <f>#REF!</f>
        <v>#REF!</v>
      </c>
      <c r="E56" s="141" t="e">
        <f>#REF!</f>
        <v>#REF!</v>
      </c>
      <c r="F56" s="141" t="e">
        <f>#REF!</f>
        <v>#REF!</v>
      </c>
      <c r="G56" s="145"/>
      <c r="H56" s="145"/>
      <c r="I56" s="145"/>
      <c r="J56" s="143"/>
      <c r="K56" s="144"/>
      <c r="L56" s="143"/>
    </row>
    <row r="57" spans="1:12" s="146" customFormat="1" ht="20.399999999999999" x14ac:dyDescent="0.3">
      <c r="A57" s="141" t="e">
        <f>#REF!</f>
        <v>#REF!</v>
      </c>
      <c r="B57" s="142" t="e">
        <f>#REF!</f>
        <v>#REF!</v>
      </c>
      <c r="C57" s="142" t="e">
        <f>#REF!</f>
        <v>#REF!</v>
      </c>
      <c r="D57" s="142" t="e">
        <f>#REF!</f>
        <v>#REF!</v>
      </c>
      <c r="E57" s="141" t="e">
        <f>#REF!</f>
        <v>#REF!</v>
      </c>
      <c r="F57" s="141" t="e">
        <f>#REF!</f>
        <v>#REF!</v>
      </c>
      <c r="G57" s="145"/>
      <c r="H57" s="145"/>
      <c r="I57" s="145"/>
      <c r="J57" s="143"/>
      <c r="K57" s="144"/>
      <c r="L57" s="143"/>
    </row>
    <row r="58" spans="1:12" s="146" customFormat="1" ht="20.399999999999999" x14ac:dyDescent="0.3">
      <c r="A58" s="141" t="e">
        <f>#REF!</f>
        <v>#REF!</v>
      </c>
      <c r="B58" s="142" t="e">
        <f>#REF!</f>
        <v>#REF!</v>
      </c>
      <c r="C58" s="142" t="e">
        <f>#REF!</f>
        <v>#REF!</v>
      </c>
      <c r="D58" s="142" t="e">
        <f>#REF!</f>
        <v>#REF!</v>
      </c>
      <c r="E58" s="141" t="e">
        <f>#REF!</f>
        <v>#REF!</v>
      </c>
      <c r="F58" s="141" t="e">
        <f>#REF!</f>
        <v>#REF!</v>
      </c>
      <c r="G58" s="145"/>
      <c r="H58" s="145"/>
      <c r="I58" s="145"/>
      <c r="J58" s="143"/>
      <c r="K58" s="144"/>
      <c r="L58" s="143"/>
    </row>
    <row r="59" spans="1:12" s="146" customFormat="1" ht="20.399999999999999" x14ac:dyDescent="0.3">
      <c r="A59" s="141" t="e">
        <f>#REF!</f>
        <v>#REF!</v>
      </c>
      <c r="B59" s="142" t="e">
        <f>#REF!</f>
        <v>#REF!</v>
      </c>
      <c r="C59" s="142" t="e">
        <f>#REF!</f>
        <v>#REF!</v>
      </c>
      <c r="D59" s="142" t="e">
        <f>#REF!</f>
        <v>#REF!</v>
      </c>
      <c r="E59" s="141" t="e">
        <f>#REF!</f>
        <v>#REF!</v>
      </c>
      <c r="F59" s="141" t="e">
        <f>#REF!</f>
        <v>#REF!</v>
      </c>
      <c r="G59" s="145"/>
      <c r="H59" s="145"/>
      <c r="I59" s="145"/>
      <c r="J59" s="143"/>
      <c r="K59" s="144"/>
      <c r="L59" s="143"/>
    </row>
    <row r="60" spans="1:12" s="146" customFormat="1" ht="20.399999999999999" x14ac:dyDescent="0.3">
      <c r="A60" s="141" t="e">
        <f>#REF!</f>
        <v>#REF!</v>
      </c>
      <c r="B60" s="142" t="e">
        <f>#REF!</f>
        <v>#REF!</v>
      </c>
      <c r="C60" s="142" t="e">
        <f>#REF!</f>
        <v>#REF!</v>
      </c>
      <c r="D60" s="142" t="e">
        <f>#REF!</f>
        <v>#REF!</v>
      </c>
      <c r="E60" s="141" t="e">
        <f>#REF!</f>
        <v>#REF!</v>
      </c>
      <c r="F60" s="141" t="e">
        <f>#REF!</f>
        <v>#REF!</v>
      </c>
      <c r="G60" s="145"/>
      <c r="H60" s="145"/>
      <c r="I60" s="145"/>
      <c r="J60" s="143"/>
      <c r="K60" s="144"/>
      <c r="L60" s="143"/>
    </row>
    <row r="61" spans="1:12" s="146" customFormat="1" ht="20.399999999999999" x14ac:dyDescent="0.3">
      <c r="A61" s="141" t="e">
        <f>#REF!</f>
        <v>#REF!</v>
      </c>
      <c r="B61" s="142" t="e">
        <f>#REF!</f>
        <v>#REF!</v>
      </c>
      <c r="C61" s="142" t="e">
        <f>#REF!</f>
        <v>#REF!</v>
      </c>
      <c r="D61" s="142" t="e">
        <f>#REF!</f>
        <v>#REF!</v>
      </c>
      <c r="E61" s="141" t="e">
        <f>#REF!</f>
        <v>#REF!</v>
      </c>
      <c r="F61" s="141" t="e">
        <f>#REF!</f>
        <v>#REF!</v>
      </c>
      <c r="G61" s="145"/>
      <c r="H61" s="145"/>
      <c r="I61" s="145"/>
      <c r="J61" s="143"/>
      <c r="K61" s="144"/>
      <c r="L61" s="143"/>
    </row>
    <row r="62" spans="1:12" s="146" customFormat="1" ht="20.399999999999999" x14ac:dyDescent="0.3">
      <c r="A62" s="141" t="e">
        <f>#REF!</f>
        <v>#REF!</v>
      </c>
      <c r="B62" s="142" t="e">
        <f>#REF!</f>
        <v>#REF!</v>
      </c>
      <c r="C62" s="142" t="e">
        <f>#REF!</f>
        <v>#REF!</v>
      </c>
      <c r="D62" s="142" t="e">
        <f>#REF!</f>
        <v>#REF!</v>
      </c>
      <c r="E62" s="141" t="e">
        <f>#REF!</f>
        <v>#REF!</v>
      </c>
      <c r="F62" s="141" t="e">
        <f>#REF!</f>
        <v>#REF!</v>
      </c>
      <c r="G62" s="145"/>
      <c r="H62" s="145"/>
      <c r="I62" s="145"/>
      <c r="J62" s="143"/>
      <c r="K62" s="144"/>
      <c r="L62" s="143"/>
    </row>
    <row r="63" spans="1:12" s="146" customFormat="1" ht="20.399999999999999" x14ac:dyDescent="0.3">
      <c r="A63" s="141" t="e">
        <f>#REF!</f>
        <v>#REF!</v>
      </c>
      <c r="B63" s="142" t="e">
        <f>#REF!</f>
        <v>#REF!</v>
      </c>
      <c r="C63" s="142" t="e">
        <f>#REF!</f>
        <v>#REF!</v>
      </c>
      <c r="D63" s="142" t="e">
        <f>#REF!</f>
        <v>#REF!</v>
      </c>
      <c r="E63" s="141" t="e">
        <f>#REF!</f>
        <v>#REF!</v>
      </c>
      <c r="F63" s="141" t="e">
        <f>#REF!</f>
        <v>#REF!</v>
      </c>
      <c r="G63" s="145"/>
      <c r="H63" s="145"/>
      <c r="I63" s="145"/>
      <c r="J63" s="143"/>
      <c r="K63" s="144"/>
      <c r="L63" s="143"/>
    </row>
    <row r="64" spans="1:12" s="146" customFormat="1" ht="20.399999999999999" x14ac:dyDescent="0.3">
      <c r="A64" s="141" t="e">
        <f>#REF!</f>
        <v>#REF!</v>
      </c>
      <c r="B64" s="142" t="e">
        <f>#REF!</f>
        <v>#REF!</v>
      </c>
      <c r="C64" s="142" t="e">
        <f>#REF!</f>
        <v>#REF!</v>
      </c>
      <c r="D64" s="142" t="e">
        <f>#REF!</f>
        <v>#REF!</v>
      </c>
      <c r="E64" s="141" t="e">
        <f>#REF!</f>
        <v>#REF!</v>
      </c>
      <c r="F64" s="141" t="e">
        <f>#REF!</f>
        <v>#REF!</v>
      </c>
      <c r="G64" s="145"/>
      <c r="H64" s="145"/>
      <c r="I64" s="145"/>
      <c r="J64" s="143"/>
      <c r="K64" s="144"/>
      <c r="L64" s="143"/>
    </row>
    <row r="65" spans="1:12" s="146" customFormat="1" ht="20.399999999999999" x14ac:dyDescent="0.3">
      <c r="A65" s="141" t="e">
        <f>#REF!</f>
        <v>#REF!</v>
      </c>
      <c r="B65" s="142" t="e">
        <f>#REF!</f>
        <v>#REF!</v>
      </c>
      <c r="C65" s="142" t="e">
        <f>#REF!</f>
        <v>#REF!</v>
      </c>
      <c r="D65" s="142" t="e">
        <f>#REF!</f>
        <v>#REF!</v>
      </c>
      <c r="E65" s="141" t="e">
        <f>#REF!</f>
        <v>#REF!</v>
      </c>
      <c r="F65" s="141" t="e">
        <f>#REF!</f>
        <v>#REF!</v>
      </c>
      <c r="G65" s="145"/>
      <c r="H65" s="145"/>
      <c r="I65" s="145"/>
      <c r="J65" s="143"/>
      <c r="K65" s="144"/>
      <c r="L65" s="143"/>
    </row>
    <row r="66" spans="1:12" s="146" customFormat="1" ht="20.399999999999999" x14ac:dyDescent="0.3">
      <c r="A66" s="141" t="e">
        <f>#REF!</f>
        <v>#REF!</v>
      </c>
      <c r="B66" s="142" t="e">
        <f>#REF!</f>
        <v>#REF!</v>
      </c>
      <c r="C66" s="142" t="e">
        <f>#REF!</f>
        <v>#REF!</v>
      </c>
      <c r="D66" s="142" t="e">
        <f>#REF!</f>
        <v>#REF!</v>
      </c>
      <c r="E66" s="141" t="e">
        <f>#REF!</f>
        <v>#REF!</v>
      </c>
      <c r="F66" s="141" t="e">
        <f>#REF!</f>
        <v>#REF!</v>
      </c>
      <c r="G66" s="145"/>
      <c r="H66" s="145"/>
      <c r="I66" s="145"/>
      <c r="J66" s="143"/>
      <c r="K66" s="144"/>
      <c r="L66" s="143"/>
    </row>
    <row r="67" spans="1:12" s="146" customFormat="1" ht="20.399999999999999" x14ac:dyDescent="0.3">
      <c r="A67" s="141" t="e">
        <f>#REF!</f>
        <v>#REF!</v>
      </c>
      <c r="B67" s="142" t="e">
        <f>#REF!</f>
        <v>#REF!</v>
      </c>
      <c r="C67" s="142" t="e">
        <f>#REF!</f>
        <v>#REF!</v>
      </c>
      <c r="D67" s="142" t="e">
        <f>#REF!</f>
        <v>#REF!</v>
      </c>
      <c r="E67" s="141" t="e">
        <f>#REF!</f>
        <v>#REF!</v>
      </c>
      <c r="F67" s="141" t="e">
        <f>#REF!</f>
        <v>#REF!</v>
      </c>
      <c r="G67" s="145"/>
      <c r="H67" s="145"/>
      <c r="I67" s="145"/>
      <c r="J67" s="143"/>
      <c r="K67" s="144"/>
      <c r="L67" s="143"/>
    </row>
    <row r="68" spans="1:12" s="146" customFormat="1" ht="20.399999999999999" x14ac:dyDescent="0.3">
      <c r="A68" s="141" t="e">
        <f>#REF!</f>
        <v>#REF!</v>
      </c>
      <c r="B68" s="142" t="e">
        <f>#REF!</f>
        <v>#REF!</v>
      </c>
      <c r="C68" s="142" t="e">
        <f>#REF!</f>
        <v>#REF!</v>
      </c>
      <c r="D68" s="142" t="e">
        <f>#REF!</f>
        <v>#REF!</v>
      </c>
      <c r="E68" s="141" t="e">
        <f>#REF!</f>
        <v>#REF!</v>
      </c>
      <c r="F68" s="141" t="e">
        <f>#REF!</f>
        <v>#REF!</v>
      </c>
      <c r="G68" s="145"/>
      <c r="H68" s="145"/>
      <c r="I68" s="145"/>
      <c r="J68" s="143"/>
      <c r="K68" s="144"/>
      <c r="L68" s="143"/>
    </row>
    <row r="69" spans="1:12" s="146" customFormat="1" ht="20.399999999999999" x14ac:dyDescent="0.3">
      <c r="A69" s="141" t="e">
        <f>#REF!</f>
        <v>#REF!</v>
      </c>
      <c r="B69" s="142" t="e">
        <f>#REF!</f>
        <v>#REF!</v>
      </c>
      <c r="C69" s="142" t="e">
        <f>#REF!</f>
        <v>#REF!</v>
      </c>
      <c r="D69" s="142" t="e">
        <f>#REF!</f>
        <v>#REF!</v>
      </c>
      <c r="E69" s="141" t="e">
        <f>#REF!</f>
        <v>#REF!</v>
      </c>
      <c r="F69" s="141" t="e">
        <f>#REF!</f>
        <v>#REF!</v>
      </c>
      <c r="G69" s="145"/>
      <c r="H69" s="145"/>
      <c r="I69" s="145"/>
      <c r="J69" s="143"/>
      <c r="K69" s="144"/>
      <c r="L69" s="143"/>
    </row>
    <row r="70" spans="1:12" s="146" customFormat="1" ht="20.399999999999999" x14ac:dyDescent="0.3">
      <c r="A70" s="141" t="e">
        <f>#REF!</f>
        <v>#REF!</v>
      </c>
      <c r="B70" s="142" t="e">
        <f>#REF!</f>
        <v>#REF!</v>
      </c>
      <c r="C70" s="142" t="e">
        <f>#REF!</f>
        <v>#REF!</v>
      </c>
      <c r="D70" s="142" t="e">
        <f>#REF!</f>
        <v>#REF!</v>
      </c>
      <c r="E70" s="141" t="e">
        <f>#REF!</f>
        <v>#REF!</v>
      </c>
      <c r="F70" s="141" t="e">
        <f>#REF!</f>
        <v>#REF!</v>
      </c>
      <c r="G70" s="145"/>
      <c r="H70" s="145"/>
      <c r="I70" s="145"/>
      <c r="J70" s="143"/>
      <c r="K70" s="144"/>
      <c r="L70" s="143"/>
    </row>
    <row r="71" spans="1:12" s="146" customFormat="1" ht="20.399999999999999" x14ac:dyDescent="0.3">
      <c r="A71" s="141" t="e">
        <f>#REF!</f>
        <v>#REF!</v>
      </c>
      <c r="B71" s="142" t="e">
        <f>#REF!</f>
        <v>#REF!</v>
      </c>
      <c r="C71" s="142" t="e">
        <f>#REF!</f>
        <v>#REF!</v>
      </c>
      <c r="D71" s="142" t="e">
        <f>#REF!</f>
        <v>#REF!</v>
      </c>
      <c r="E71" s="141" t="e">
        <f>#REF!</f>
        <v>#REF!</v>
      </c>
      <c r="F71" s="141" t="e">
        <f>#REF!</f>
        <v>#REF!</v>
      </c>
      <c r="G71" s="145"/>
      <c r="H71" s="145"/>
      <c r="I71" s="145"/>
      <c r="J71" s="143"/>
      <c r="K71" s="144"/>
      <c r="L71" s="143"/>
    </row>
    <row r="72" spans="1:12" s="146" customFormat="1" ht="20.399999999999999" x14ac:dyDescent="0.3">
      <c r="A72" s="141" t="e">
        <f>#REF!</f>
        <v>#REF!</v>
      </c>
      <c r="B72" s="142" t="e">
        <f>#REF!</f>
        <v>#REF!</v>
      </c>
      <c r="C72" s="142" t="e">
        <f>#REF!</f>
        <v>#REF!</v>
      </c>
      <c r="D72" s="142" t="e">
        <f>#REF!</f>
        <v>#REF!</v>
      </c>
      <c r="E72" s="141" t="e">
        <f>#REF!</f>
        <v>#REF!</v>
      </c>
      <c r="F72" s="141" t="e">
        <f>#REF!</f>
        <v>#REF!</v>
      </c>
      <c r="G72" s="145"/>
      <c r="H72" s="145"/>
      <c r="I72" s="145"/>
      <c r="J72" s="143"/>
      <c r="K72" s="144"/>
      <c r="L72" s="143"/>
    </row>
    <row r="73" spans="1:12" s="146" customFormat="1" ht="20.399999999999999" x14ac:dyDescent="0.3">
      <c r="A73" s="141" t="e">
        <f>#REF!</f>
        <v>#REF!</v>
      </c>
      <c r="B73" s="142" t="e">
        <f>#REF!</f>
        <v>#REF!</v>
      </c>
      <c r="C73" s="142" t="e">
        <f>#REF!</f>
        <v>#REF!</v>
      </c>
      <c r="D73" s="142" t="e">
        <f>#REF!</f>
        <v>#REF!</v>
      </c>
      <c r="E73" s="141" t="e">
        <f>#REF!</f>
        <v>#REF!</v>
      </c>
      <c r="F73" s="141" t="e">
        <f>#REF!</f>
        <v>#REF!</v>
      </c>
      <c r="G73" s="145"/>
      <c r="H73" s="145"/>
      <c r="I73" s="145"/>
      <c r="J73" s="143"/>
      <c r="K73" s="144"/>
      <c r="L73" s="143"/>
    </row>
    <row r="74" spans="1:12" s="146" customFormat="1" ht="20.399999999999999" x14ac:dyDescent="0.3">
      <c r="A74" s="141" t="e">
        <f>#REF!</f>
        <v>#REF!</v>
      </c>
      <c r="B74" s="142" t="e">
        <f>#REF!</f>
        <v>#REF!</v>
      </c>
      <c r="C74" s="142" t="e">
        <f>#REF!</f>
        <v>#REF!</v>
      </c>
      <c r="D74" s="142" t="e">
        <f>#REF!</f>
        <v>#REF!</v>
      </c>
      <c r="E74" s="141" t="e">
        <f>#REF!</f>
        <v>#REF!</v>
      </c>
      <c r="F74" s="141" t="e">
        <f>#REF!</f>
        <v>#REF!</v>
      </c>
      <c r="G74" s="145"/>
      <c r="H74" s="145"/>
      <c r="I74" s="145"/>
      <c r="J74" s="143"/>
      <c r="K74" s="144"/>
      <c r="L74" s="143"/>
    </row>
    <row r="75" spans="1:12" s="146" customFormat="1" ht="20.399999999999999" x14ac:dyDescent="0.3">
      <c r="A75" s="141" t="e">
        <f>#REF!</f>
        <v>#REF!</v>
      </c>
      <c r="B75" s="142" t="e">
        <f>#REF!</f>
        <v>#REF!</v>
      </c>
      <c r="C75" s="142" t="e">
        <f>#REF!</f>
        <v>#REF!</v>
      </c>
      <c r="D75" s="142" t="e">
        <f>#REF!</f>
        <v>#REF!</v>
      </c>
      <c r="E75" s="141" t="e">
        <f>#REF!</f>
        <v>#REF!</v>
      </c>
      <c r="F75" s="141" t="e">
        <f>#REF!</f>
        <v>#REF!</v>
      </c>
      <c r="G75" s="145"/>
      <c r="H75" s="145"/>
      <c r="I75" s="145"/>
      <c r="J75" s="143"/>
      <c r="K75" s="144"/>
      <c r="L75" s="143"/>
    </row>
    <row r="76" spans="1:12" s="146" customFormat="1" ht="20.399999999999999" x14ac:dyDescent="0.3">
      <c r="A76" s="141" t="e">
        <f>#REF!</f>
        <v>#REF!</v>
      </c>
      <c r="B76" s="142" t="e">
        <f>#REF!</f>
        <v>#REF!</v>
      </c>
      <c r="C76" s="142" t="e">
        <f>#REF!</f>
        <v>#REF!</v>
      </c>
      <c r="D76" s="142" t="e">
        <f>#REF!</f>
        <v>#REF!</v>
      </c>
      <c r="E76" s="141" t="e">
        <f>#REF!</f>
        <v>#REF!</v>
      </c>
      <c r="F76" s="141" t="e">
        <f>#REF!</f>
        <v>#REF!</v>
      </c>
      <c r="G76" s="145"/>
      <c r="H76" s="145"/>
      <c r="I76" s="145"/>
      <c r="J76" s="143"/>
      <c r="K76" s="144"/>
      <c r="L76" s="143"/>
    </row>
    <row r="77" spans="1:12" s="146" customFormat="1" ht="20.399999999999999" x14ac:dyDescent="0.3">
      <c r="A77" s="141" t="e">
        <f>#REF!</f>
        <v>#REF!</v>
      </c>
      <c r="B77" s="142" t="e">
        <f>#REF!</f>
        <v>#REF!</v>
      </c>
      <c r="C77" s="142" t="e">
        <f>#REF!</f>
        <v>#REF!</v>
      </c>
      <c r="D77" s="142" t="e">
        <f>#REF!</f>
        <v>#REF!</v>
      </c>
      <c r="E77" s="141" t="e">
        <f>#REF!</f>
        <v>#REF!</v>
      </c>
      <c r="F77" s="141" t="e">
        <f>#REF!</f>
        <v>#REF!</v>
      </c>
      <c r="G77" s="145"/>
      <c r="H77" s="145"/>
      <c r="I77" s="145"/>
      <c r="J77" s="143"/>
      <c r="K77" s="144"/>
      <c r="L77" s="143"/>
    </row>
    <row r="78" spans="1:12" s="146" customFormat="1" ht="20.399999999999999" x14ac:dyDescent="0.3">
      <c r="A78" s="141" t="e">
        <f>#REF!</f>
        <v>#REF!</v>
      </c>
      <c r="B78" s="142" t="e">
        <f>#REF!</f>
        <v>#REF!</v>
      </c>
      <c r="C78" s="142" t="e">
        <f>#REF!</f>
        <v>#REF!</v>
      </c>
      <c r="D78" s="142" t="e">
        <f>#REF!</f>
        <v>#REF!</v>
      </c>
      <c r="E78" s="141" t="e">
        <f>#REF!</f>
        <v>#REF!</v>
      </c>
      <c r="F78" s="141" t="e">
        <f>#REF!</f>
        <v>#REF!</v>
      </c>
      <c r="G78" s="145"/>
      <c r="H78" s="145"/>
      <c r="I78" s="145"/>
      <c r="J78" s="143"/>
      <c r="K78" s="144"/>
      <c r="L78" s="143"/>
    </row>
    <row r="79" spans="1:12" s="146" customFormat="1" ht="20.399999999999999" x14ac:dyDescent="0.3">
      <c r="A79" s="141" t="e">
        <f>#REF!</f>
        <v>#REF!</v>
      </c>
      <c r="B79" s="142" t="e">
        <f>#REF!</f>
        <v>#REF!</v>
      </c>
      <c r="C79" s="142" t="e">
        <f>#REF!</f>
        <v>#REF!</v>
      </c>
      <c r="D79" s="142" t="e">
        <f>#REF!</f>
        <v>#REF!</v>
      </c>
      <c r="E79" s="141" t="e">
        <f>#REF!</f>
        <v>#REF!</v>
      </c>
      <c r="F79" s="141" t="e">
        <f>#REF!</f>
        <v>#REF!</v>
      </c>
      <c r="G79" s="145"/>
      <c r="H79" s="145"/>
      <c r="I79" s="145"/>
      <c r="J79" s="143"/>
      <c r="K79" s="144"/>
      <c r="L79" s="143"/>
    </row>
    <row r="80" spans="1:12" s="146" customFormat="1" ht="20.399999999999999" x14ac:dyDescent="0.3">
      <c r="A80" s="141" t="e">
        <f>#REF!</f>
        <v>#REF!</v>
      </c>
      <c r="B80" s="142" t="e">
        <f>#REF!</f>
        <v>#REF!</v>
      </c>
      <c r="C80" s="142" t="e">
        <f>#REF!</f>
        <v>#REF!</v>
      </c>
      <c r="D80" s="142" t="e">
        <f>#REF!</f>
        <v>#REF!</v>
      </c>
      <c r="E80" s="141" t="e">
        <f>#REF!</f>
        <v>#REF!</v>
      </c>
      <c r="F80" s="141" t="e">
        <f>#REF!</f>
        <v>#REF!</v>
      </c>
      <c r="G80" s="145"/>
      <c r="H80" s="145"/>
      <c r="I80" s="145"/>
      <c r="J80" s="143"/>
      <c r="K80" s="144"/>
      <c r="L80" s="143"/>
    </row>
    <row r="81" spans="1:12" s="146" customFormat="1" ht="20.399999999999999" x14ac:dyDescent="0.3">
      <c r="A81" s="141" t="e">
        <f>#REF!</f>
        <v>#REF!</v>
      </c>
      <c r="B81" s="142" t="e">
        <f>#REF!</f>
        <v>#REF!</v>
      </c>
      <c r="C81" s="142" t="e">
        <f>#REF!</f>
        <v>#REF!</v>
      </c>
      <c r="D81" s="142" t="e">
        <f>#REF!</f>
        <v>#REF!</v>
      </c>
      <c r="E81" s="141" t="e">
        <f>#REF!</f>
        <v>#REF!</v>
      </c>
      <c r="F81" s="141" t="e">
        <f>#REF!</f>
        <v>#REF!</v>
      </c>
      <c r="G81" s="145"/>
      <c r="H81" s="145"/>
      <c r="I81" s="145"/>
      <c r="J81" s="143"/>
      <c r="K81" s="144"/>
      <c r="L81" s="143"/>
    </row>
    <row r="82" spans="1:12" s="146" customFormat="1" ht="20.399999999999999" x14ac:dyDescent="0.3">
      <c r="A82" s="141" t="e">
        <f>#REF!</f>
        <v>#REF!</v>
      </c>
      <c r="B82" s="142" t="e">
        <f>#REF!</f>
        <v>#REF!</v>
      </c>
      <c r="C82" s="142" t="e">
        <f>#REF!</f>
        <v>#REF!</v>
      </c>
      <c r="D82" s="142" t="e">
        <f>#REF!</f>
        <v>#REF!</v>
      </c>
      <c r="E82" s="141" t="e">
        <f>#REF!</f>
        <v>#REF!</v>
      </c>
      <c r="F82" s="141" t="e">
        <f>#REF!</f>
        <v>#REF!</v>
      </c>
      <c r="G82" s="145"/>
      <c r="H82" s="145"/>
      <c r="I82" s="145"/>
      <c r="J82" s="143"/>
      <c r="K82" s="144"/>
      <c r="L82" s="143"/>
    </row>
    <row r="83" spans="1:12" s="146" customFormat="1" ht="20.399999999999999" x14ac:dyDescent="0.3">
      <c r="A83" s="141" t="e">
        <f>#REF!</f>
        <v>#REF!</v>
      </c>
      <c r="B83" s="142" t="e">
        <f>#REF!</f>
        <v>#REF!</v>
      </c>
      <c r="C83" s="142" t="e">
        <f>#REF!</f>
        <v>#REF!</v>
      </c>
      <c r="D83" s="142" t="e">
        <f>#REF!</f>
        <v>#REF!</v>
      </c>
      <c r="E83" s="141" t="e">
        <f>#REF!</f>
        <v>#REF!</v>
      </c>
      <c r="F83" s="141" t="e">
        <f>#REF!</f>
        <v>#REF!</v>
      </c>
      <c r="G83" s="145"/>
      <c r="H83" s="145"/>
      <c r="I83" s="145"/>
      <c r="J83" s="143"/>
      <c r="K83" s="144"/>
      <c r="L83" s="143"/>
    </row>
    <row r="84" spans="1:12" s="146" customFormat="1" ht="20.399999999999999" x14ac:dyDescent="0.3">
      <c r="A84" s="141" t="e">
        <f>#REF!</f>
        <v>#REF!</v>
      </c>
      <c r="B84" s="142" t="e">
        <f>#REF!</f>
        <v>#REF!</v>
      </c>
      <c r="C84" s="142" t="e">
        <f>#REF!</f>
        <v>#REF!</v>
      </c>
      <c r="D84" s="142" t="e">
        <f>#REF!</f>
        <v>#REF!</v>
      </c>
      <c r="E84" s="141" t="e">
        <f>#REF!</f>
        <v>#REF!</v>
      </c>
      <c r="F84" s="141" t="e">
        <f>#REF!</f>
        <v>#REF!</v>
      </c>
      <c r="G84" s="145"/>
      <c r="H84" s="145"/>
      <c r="I84" s="145"/>
      <c r="J84" s="143"/>
      <c r="K84" s="144"/>
      <c r="L84" s="143"/>
    </row>
    <row r="85" spans="1:12" s="146" customFormat="1" ht="20.399999999999999" x14ac:dyDescent="0.3">
      <c r="A85" s="141" t="e">
        <f>#REF!</f>
        <v>#REF!</v>
      </c>
      <c r="B85" s="142" t="e">
        <f>#REF!</f>
        <v>#REF!</v>
      </c>
      <c r="C85" s="142" t="e">
        <f>#REF!</f>
        <v>#REF!</v>
      </c>
      <c r="D85" s="142" t="e">
        <f>#REF!</f>
        <v>#REF!</v>
      </c>
      <c r="E85" s="141" t="e">
        <f>#REF!</f>
        <v>#REF!</v>
      </c>
      <c r="F85" s="141" t="e">
        <f>#REF!</f>
        <v>#REF!</v>
      </c>
      <c r="G85" s="145"/>
      <c r="H85" s="145"/>
      <c r="I85" s="145"/>
      <c r="J85" s="143"/>
      <c r="K85" s="144"/>
      <c r="L85" s="143"/>
    </row>
    <row r="86" spans="1:12" s="146" customFormat="1" ht="20.399999999999999" x14ac:dyDescent="0.3">
      <c r="A86" s="141" t="e">
        <f>#REF!</f>
        <v>#REF!</v>
      </c>
      <c r="B86" s="142" t="e">
        <f>#REF!</f>
        <v>#REF!</v>
      </c>
      <c r="C86" s="142" t="e">
        <f>#REF!</f>
        <v>#REF!</v>
      </c>
      <c r="D86" s="142" t="e">
        <f>#REF!</f>
        <v>#REF!</v>
      </c>
      <c r="E86" s="141" t="e">
        <f>#REF!</f>
        <v>#REF!</v>
      </c>
      <c r="F86" s="141" t="e">
        <f>#REF!</f>
        <v>#REF!</v>
      </c>
      <c r="G86" s="145"/>
      <c r="H86" s="145"/>
      <c r="I86" s="145"/>
      <c r="J86" s="143"/>
      <c r="K86" s="144"/>
      <c r="L86" s="143"/>
    </row>
    <row r="87" spans="1:12" s="146" customFormat="1" ht="20.399999999999999" x14ac:dyDescent="0.3">
      <c r="A87" s="141" t="e">
        <f>#REF!</f>
        <v>#REF!</v>
      </c>
      <c r="B87" s="142" t="e">
        <f>#REF!</f>
        <v>#REF!</v>
      </c>
      <c r="C87" s="142" t="e">
        <f>#REF!</f>
        <v>#REF!</v>
      </c>
      <c r="D87" s="142" t="e">
        <f>#REF!</f>
        <v>#REF!</v>
      </c>
      <c r="E87" s="141" t="e">
        <f>#REF!</f>
        <v>#REF!</v>
      </c>
      <c r="F87" s="141" t="e">
        <f>#REF!</f>
        <v>#REF!</v>
      </c>
      <c r="G87" s="145"/>
      <c r="H87" s="145"/>
      <c r="I87" s="145"/>
      <c r="J87" s="143"/>
      <c r="K87" s="144"/>
      <c r="L87" s="143"/>
    </row>
    <row r="88" spans="1:12" s="146" customFormat="1" ht="20.399999999999999" x14ac:dyDescent="0.3">
      <c r="A88" s="141" t="e">
        <f>#REF!</f>
        <v>#REF!</v>
      </c>
      <c r="B88" s="142" t="e">
        <f>#REF!</f>
        <v>#REF!</v>
      </c>
      <c r="C88" s="142" t="e">
        <f>#REF!</f>
        <v>#REF!</v>
      </c>
      <c r="D88" s="142" t="e">
        <f>#REF!</f>
        <v>#REF!</v>
      </c>
      <c r="E88" s="141" t="e">
        <f>#REF!</f>
        <v>#REF!</v>
      </c>
      <c r="F88" s="141" t="e">
        <f>#REF!</f>
        <v>#REF!</v>
      </c>
      <c r="G88" s="145"/>
      <c r="H88" s="145"/>
      <c r="I88" s="145"/>
      <c r="J88" s="143"/>
      <c r="K88" s="144"/>
      <c r="L88" s="143"/>
    </row>
    <row r="89" spans="1:12" s="146" customFormat="1" ht="20.399999999999999" x14ac:dyDescent="0.3">
      <c r="A89" s="141" t="e">
        <f>#REF!</f>
        <v>#REF!</v>
      </c>
      <c r="B89" s="142" t="e">
        <f>#REF!</f>
        <v>#REF!</v>
      </c>
      <c r="C89" s="142" t="e">
        <f>#REF!</f>
        <v>#REF!</v>
      </c>
      <c r="D89" s="142" t="e">
        <f>#REF!</f>
        <v>#REF!</v>
      </c>
      <c r="E89" s="141" t="e">
        <f>#REF!</f>
        <v>#REF!</v>
      </c>
      <c r="F89" s="141" t="e">
        <f>#REF!</f>
        <v>#REF!</v>
      </c>
      <c r="G89" s="145"/>
      <c r="H89" s="145"/>
      <c r="I89" s="145"/>
      <c r="J89" s="143"/>
      <c r="K89" s="144"/>
      <c r="L89" s="143"/>
    </row>
    <row r="90" spans="1:12" s="146" customFormat="1" ht="20.399999999999999" x14ac:dyDescent="0.3">
      <c r="A90" s="141" t="e">
        <f>#REF!</f>
        <v>#REF!</v>
      </c>
      <c r="B90" s="142" t="e">
        <f>#REF!</f>
        <v>#REF!</v>
      </c>
      <c r="C90" s="142" t="e">
        <f>#REF!</f>
        <v>#REF!</v>
      </c>
      <c r="D90" s="142" t="e">
        <f>#REF!</f>
        <v>#REF!</v>
      </c>
      <c r="E90" s="141" t="e">
        <f>#REF!</f>
        <v>#REF!</v>
      </c>
      <c r="F90" s="141" t="e">
        <f>#REF!</f>
        <v>#REF!</v>
      </c>
      <c r="G90" s="145"/>
      <c r="H90" s="145"/>
      <c r="I90" s="145"/>
      <c r="J90" s="143"/>
      <c r="K90" s="144"/>
      <c r="L90" s="143"/>
    </row>
    <row r="91" spans="1:12" s="146" customFormat="1" ht="20.399999999999999" x14ac:dyDescent="0.3">
      <c r="A91" s="141" t="e">
        <f>#REF!</f>
        <v>#REF!</v>
      </c>
      <c r="B91" s="142" t="e">
        <f>#REF!</f>
        <v>#REF!</v>
      </c>
      <c r="C91" s="142" t="e">
        <f>#REF!</f>
        <v>#REF!</v>
      </c>
      <c r="D91" s="142" t="e">
        <f>#REF!</f>
        <v>#REF!</v>
      </c>
      <c r="E91" s="141" t="e">
        <f>#REF!</f>
        <v>#REF!</v>
      </c>
      <c r="F91" s="141" t="e">
        <f>#REF!</f>
        <v>#REF!</v>
      </c>
      <c r="G91" s="145"/>
      <c r="H91" s="145"/>
      <c r="I91" s="145"/>
      <c r="J91" s="143"/>
      <c r="K91" s="144"/>
      <c r="L91" s="143"/>
    </row>
    <row r="92" spans="1:12" s="146" customFormat="1" ht="20.399999999999999" x14ac:dyDescent="0.3">
      <c r="A92" s="141" t="e">
        <f>#REF!</f>
        <v>#REF!</v>
      </c>
      <c r="B92" s="142" t="e">
        <f>#REF!</f>
        <v>#REF!</v>
      </c>
      <c r="C92" s="142" t="e">
        <f>#REF!</f>
        <v>#REF!</v>
      </c>
      <c r="D92" s="142" t="e">
        <f>#REF!</f>
        <v>#REF!</v>
      </c>
      <c r="E92" s="141" t="e">
        <f>#REF!</f>
        <v>#REF!</v>
      </c>
      <c r="F92" s="141" t="e">
        <f>#REF!</f>
        <v>#REF!</v>
      </c>
      <c r="G92" s="145"/>
      <c r="H92" s="145"/>
      <c r="I92" s="145"/>
      <c r="J92" s="143"/>
      <c r="K92" s="144"/>
      <c r="L92" s="143"/>
    </row>
    <row r="93" spans="1:12" s="146" customFormat="1" ht="20.399999999999999" x14ac:dyDescent="0.3">
      <c r="A93" s="141" t="e">
        <f>#REF!</f>
        <v>#REF!</v>
      </c>
      <c r="B93" s="142" t="e">
        <f>#REF!</f>
        <v>#REF!</v>
      </c>
      <c r="C93" s="142" t="e">
        <f>#REF!</f>
        <v>#REF!</v>
      </c>
      <c r="D93" s="142" t="e">
        <f>#REF!</f>
        <v>#REF!</v>
      </c>
      <c r="E93" s="141" t="e">
        <f>#REF!</f>
        <v>#REF!</v>
      </c>
      <c r="F93" s="141" t="e">
        <f>#REF!</f>
        <v>#REF!</v>
      </c>
      <c r="G93" s="145"/>
      <c r="H93" s="145"/>
      <c r="I93" s="145"/>
      <c r="J93" s="143"/>
      <c r="K93" s="144"/>
      <c r="L93" s="143"/>
    </row>
    <row r="94" spans="1:12" s="146" customFormat="1" ht="20.399999999999999" x14ac:dyDescent="0.3">
      <c r="A94" s="141" t="e">
        <f>#REF!</f>
        <v>#REF!</v>
      </c>
      <c r="B94" s="142" t="e">
        <f>#REF!</f>
        <v>#REF!</v>
      </c>
      <c r="C94" s="142" t="e">
        <f>#REF!</f>
        <v>#REF!</v>
      </c>
      <c r="D94" s="142" t="e">
        <f>#REF!</f>
        <v>#REF!</v>
      </c>
      <c r="E94" s="141" t="e">
        <f>#REF!</f>
        <v>#REF!</v>
      </c>
      <c r="F94" s="141" t="e">
        <f>#REF!</f>
        <v>#REF!</v>
      </c>
      <c r="G94" s="145"/>
      <c r="H94" s="145"/>
      <c r="I94" s="145"/>
      <c r="J94" s="143"/>
      <c r="K94" s="144"/>
      <c r="L94" s="143"/>
    </row>
    <row r="95" spans="1:12" s="146" customFormat="1" ht="20.399999999999999" x14ac:dyDescent="0.3">
      <c r="A95" s="141" t="e">
        <f>#REF!</f>
        <v>#REF!</v>
      </c>
      <c r="B95" s="142" t="e">
        <f>#REF!</f>
        <v>#REF!</v>
      </c>
      <c r="C95" s="142" t="e">
        <f>#REF!</f>
        <v>#REF!</v>
      </c>
      <c r="D95" s="142" t="e">
        <f>#REF!</f>
        <v>#REF!</v>
      </c>
      <c r="E95" s="141" t="e">
        <f>#REF!</f>
        <v>#REF!</v>
      </c>
      <c r="F95" s="141" t="e">
        <f>#REF!</f>
        <v>#REF!</v>
      </c>
      <c r="G95" s="145"/>
      <c r="H95" s="145"/>
      <c r="I95" s="145"/>
      <c r="J95" s="143"/>
      <c r="K95" s="144"/>
      <c r="L95" s="143"/>
    </row>
    <row r="96" spans="1:12" s="146" customFormat="1" ht="20.399999999999999" x14ac:dyDescent="0.3">
      <c r="A96" s="141" t="e">
        <f>#REF!</f>
        <v>#REF!</v>
      </c>
      <c r="B96" s="142" t="e">
        <f>#REF!</f>
        <v>#REF!</v>
      </c>
      <c r="C96" s="142" t="e">
        <f>#REF!</f>
        <v>#REF!</v>
      </c>
      <c r="D96" s="142" t="e">
        <f>#REF!</f>
        <v>#REF!</v>
      </c>
      <c r="E96" s="141" t="e">
        <f>#REF!</f>
        <v>#REF!</v>
      </c>
      <c r="F96" s="141" t="e">
        <f>#REF!</f>
        <v>#REF!</v>
      </c>
      <c r="G96" s="145"/>
      <c r="H96" s="145"/>
      <c r="I96" s="145"/>
      <c r="J96" s="143"/>
      <c r="K96" s="144"/>
      <c r="L96" s="143"/>
    </row>
    <row r="97" spans="1:12" s="146" customFormat="1" ht="20.399999999999999" x14ac:dyDescent="0.3">
      <c r="A97" s="141" t="e">
        <f>#REF!</f>
        <v>#REF!</v>
      </c>
      <c r="B97" s="142" t="e">
        <f>#REF!</f>
        <v>#REF!</v>
      </c>
      <c r="C97" s="142" t="e">
        <f>#REF!</f>
        <v>#REF!</v>
      </c>
      <c r="D97" s="142" t="e">
        <f>#REF!</f>
        <v>#REF!</v>
      </c>
      <c r="E97" s="141" t="e">
        <f>#REF!</f>
        <v>#REF!</v>
      </c>
      <c r="F97" s="141" t="e">
        <f>#REF!</f>
        <v>#REF!</v>
      </c>
      <c r="G97" s="145"/>
      <c r="H97" s="145"/>
      <c r="I97" s="145"/>
      <c r="J97" s="143"/>
      <c r="K97" s="144"/>
      <c r="L97" s="143"/>
    </row>
    <row r="98" spans="1:12" s="146" customFormat="1" ht="20.399999999999999" x14ac:dyDescent="0.3">
      <c r="A98" s="141" t="e">
        <f>#REF!</f>
        <v>#REF!</v>
      </c>
      <c r="B98" s="142" t="e">
        <f>#REF!</f>
        <v>#REF!</v>
      </c>
      <c r="C98" s="142" t="e">
        <f>#REF!</f>
        <v>#REF!</v>
      </c>
      <c r="D98" s="142" t="e">
        <f>#REF!</f>
        <v>#REF!</v>
      </c>
      <c r="E98" s="141" t="e">
        <f>#REF!</f>
        <v>#REF!</v>
      </c>
      <c r="F98" s="141" t="e">
        <f>#REF!</f>
        <v>#REF!</v>
      </c>
      <c r="G98" s="145"/>
      <c r="H98" s="145"/>
      <c r="I98" s="145"/>
      <c r="J98" s="143"/>
      <c r="K98" s="144"/>
      <c r="L98" s="143"/>
    </row>
    <row r="99" spans="1:12" s="146" customFormat="1" ht="20.399999999999999" x14ac:dyDescent="0.3">
      <c r="A99" s="141" t="e">
        <f>#REF!</f>
        <v>#REF!</v>
      </c>
      <c r="B99" s="142" t="e">
        <f>#REF!</f>
        <v>#REF!</v>
      </c>
      <c r="C99" s="142" t="e">
        <f>#REF!</f>
        <v>#REF!</v>
      </c>
      <c r="D99" s="142" t="e">
        <f>#REF!</f>
        <v>#REF!</v>
      </c>
      <c r="E99" s="141" t="e">
        <f>#REF!</f>
        <v>#REF!</v>
      </c>
      <c r="F99" s="141" t="e">
        <f>#REF!</f>
        <v>#REF!</v>
      </c>
      <c r="G99" s="145"/>
      <c r="H99" s="145"/>
      <c r="I99" s="145"/>
      <c r="J99" s="143"/>
      <c r="K99" s="144"/>
      <c r="L99" s="143"/>
    </row>
    <row r="100" spans="1:12" s="146" customFormat="1" ht="20.399999999999999" x14ac:dyDescent="0.3">
      <c r="A100" s="141" t="e">
        <f>#REF!</f>
        <v>#REF!</v>
      </c>
      <c r="B100" s="142" t="e">
        <f>#REF!</f>
        <v>#REF!</v>
      </c>
      <c r="C100" s="142" t="e">
        <f>#REF!</f>
        <v>#REF!</v>
      </c>
      <c r="D100" s="142" t="e">
        <f>#REF!</f>
        <v>#REF!</v>
      </c>
      <c r="E100" s="141" t="e">
        <f>#REF!</f>
        <v>#REF!</v>
      </c>
      <c r="F100" s="141" t="e">
        <f>#REF!</f>
        <v>#REF!</v>
      </c>
      <c r="G100" s="145"/>
      <c r="H100" s="145"/>
      <c r="I100" s="145"/>
      <c r="J100" s="143"/>
      <c r="K100" s="144"/>
      <c r="L100" s="143"/>
    </row>
    <row r="101" spans="1:12" s="146" customFormat="1" ht="20.399999999999999" x14ac:dyDescent="0.3">
      <c r="A101" s="141" t="e">
        <f>#REF!</f>
        <v>#REF!</v>
      </c>
      <c r="B101" s="142" t="e">
        <f>#REF!</f>
        <v>#REF!</v>
      </c>
      <c r="C101" s="142" t="e">
        <f>#REF!</f>
        <v>#REF!</v>
      </c>
      <c r="D101" s="142" t="e">
        <f>#REF!</f>
        <v>#REF!</v>
      </c>
      <c r="E101" s="141" t="e">
        <f>#REF!</f>
        <v>#REF!</v>
      </c>
      <c r="F101" s="141" t="e">
        <f>#REF!</f>
        <v>#REF!</v>
      </c>
      <c r="G101" s="145"/>
      <c r="H101" s="145"/>
      <c r="I101" s="145"/>
      <c r="J101" s="143"/>
      <c r="K101" s="144"/>
      <c r="L101" s="143"/>
    </row>
    <row r="102" spans="1:12" s="146" customFormat="1" ht="20.399999999999999" x14ac:dyDescent="0.3">
      <c r="A102" s="141" t="e">
        <f>#REF!</f>
        <v>#REF!</v>
      </c>
      <c r="B102" s="142" t="e">
        <f>#REF!</f>
        <v>#REF!</v>
      </c>
      <c r="C102" s="142" t="e">
        <f>#REF!</f>
        <v>#REF!</v>
      </c>
      <c r="D102" s="142" t="e">
        <f>#REF!</f>
        <v>#REF!</v>
      </c>
      <c r="E102" s="141" t="e">
        <f>#REF!</f>
        <v>#REF!</v>
      </c>
      <c r="F102" s="141" t="e">
        <f>#REF!</f>
        <v>#REF!</v>
      </c>
      <c r="G102" s="145"/>
      <c r="H102" s="145"/>
      <c r="I102" s="145"/>
      <c r="J102" s="143"/>
      <c r="K102" s="144"/>
      <c r="L102" s="143"/>
    </row>
    <row r="103" spans="1:12" s="146" customFormat="1" ht="20.399999999999999" x14ac:dyDescent="0.3">
      <c r="A103" s="141" t="e">
        <f>#REF!</f>
        <v>#REF!</v>
      </c>
      <c r="B103" s="142" t="e">
        <f>#REF!</f>
        <v>#REF!</v>
      </c>
      <c r="C103" s="142" t="e">
        <f>#REF!</f>
        <v>#REF!</v>
      </c>
      <c r="D103" s="142" t="e">
        <f>#REF!</f>
        <v>#REF!</v>
      </c>
      <c r="E103" s="141" t="e">
        <f>#REF!</f>
        <v>#REF!</v>
      </c>
      <c r="F103" s="141" t="e">
        <f>#REF!</f>
        <v>#REF!</v>
      </c>
      <c r="G103" s="145"/>
      <c r="H103" s="145"/>
      <c r="I103" s="145"/>
      <c r="J103" s="143"/>
      <c r="K103" s="144"/>
      <c r="L103" s="143"/>
    </row>
    <row r="104" spans="1:12" s="146" customFormat="1" ht="20.399999999999999" x14ac:dyDescent="0.3">
      <c r="A104" s="141" t="e">
        <f>#REF!</f>
        <v>#REF!</v>
      </c>
      <c r="B104" s="142" t="e">
        <f>#REF!</f>
        <v>#REF!</v>
      </c>
      <c r="C104" s="142" t="e">
        <f>#REF!</f>
        <v>#REF!</v>
      </c>
      <c r="D104" s="142" t="e">
        <f>#REF!</f>
        <v>#REF!</v>
      </c>
      <c r="E104" s="141" t="e">
        <f>#REF!</f>
        <v>#REF!</v>
      </c>
      <c r="F104" s="141" t="e">
        <f>#REF!</f>
        <v>#REF!</v>
      </c>
      <c r="G104" s="145"/>
      <c r="H104" s="145"/>
      <c r="I104" s="145"/>
      <c r="J104" s="143"/>
      <c r="K104" s="144"/>
      <c r="L104" s="143"/>
    </row>
    <row r="105" spans="1:12" s="146" customFormat="1" ht="20.399999999999999" x14ac:dyDescent="0.3">
      <c r="A105" s="141" t="e">
        <f>#REF!</f>
        <v>#REF!</v>
      </c>
      <c r="B105" s="142" t="e">
        <f>#REF!</f>
        <v>#REF!</v>
      </c>
      <c r="C105" s="142" t="e">
        <f>#REF!</f>
        <v>#REF!</v>
      </c>
      <c r="D105" s="142" t="e">
        <f>#REF!</f>
        <v>#REF!</v>
      </c>
      <c r="E105" s="141" t="e">
        <f>#REF!</f>
        <v>#REF!</v>
      </c>
      <c r="F105" s="141" t="e">
        <f>#REF!</f>
        <v>#REF!</v>
      </c>
      <c r="G105" s="145"/>
      <c r="H105" s="145"/>
      <c r="I105" s="145"/>
      <c r="J105" s="143"/>
      <c r="K105" s="144"/>
      <c r="L105" s="143"/>
    </row>
    <row r="106" spans="1:12" s="146" customFormat="1" ht="20.399999999999999" x14ac:dyDescent="0.3">
      <c r="A106" s="141" t="e">
        <f>#REF!</f>
        <v>#REF!</v>
      </c>
      <c r="B106" s="142" t="e">
        <f>#REF!</f>
        <v>#REF!</v>
      </c>
      <c r="C106" s="142" t="e">
        <f>#REF!</f>
        <v>#REF!</v>
      </c>
      <c r="D106" s="142" t="e">
        <f>#REF!</f>
        <v>#REF!</v>
      </c>
      <c r="E106" s="141" t="e">
        <f>#REF!</f>
        <v>#REF!</v>
      </c>
      <c r="F106" s="141" t="e">
        <f>#REF!</f>
        <v>#REF!</v>
      </c>
      <c r="G106" s="145"/>
      <c r="H106" s="145"/>
      <c r="I106" s="145"/>
      <c r="J106" s="143"/>
      <c r="K106" s="144"/>
      <c r="L106" s="143"/>
    </row>
    <row r="107" spans="1:12" s="146" customFormat="1" ht="20.399999999999999" x14ac:dyDescent="0.3">
      <c r="A107" s="141" t="e">
        <f>#REF!</f>
        <v>#REF!</v>
      </c>
      <c r="B107" s="142" t="e">
        <f>#REF!</f>
        <v>#REF!</v>
      </c>
      <c r="C107" s="142" t="e">
        <f>#REF!</f>
        <v>#REF!</v>
      </c>
      <c r="D107" s="142" t="e">
        <f>#REF!</f>
        <v>#REF!</v>
      </c>
      <c r="E107" s="141" t="e">
        <f>#REF!</f>
        <v>#REF!</v>
      </c>
      <c r="F107" s="141" t="e">
        <f>#REF!</f>
        <v>#REF!</v>
      </c>
      <c r="G107" s="145"/>
      <c r="H107" s="145"/>
      <c r="I107" s="145"/>
      <c r="J107" s="143"/>
      <c r="K107" s="144"/>
      <c r="L107" s="143"/>
    </row>
    <row r="108" spans="1:12" s="146" customFormat="1" ht="20.399999999999999" x14ac:dyDescent="0.3">
      <c r="A108" s="141" t="e">
        <f>#REF!</f>
        <v>#REF!</v>
      </c>
      <c r="B108" s="142" t="e">
        <f>#REF!</f>
        <v>#REF!</v>
      </c>
      <c r="C108" s="142" t="e">
        <f>#REF!</f>
        <v>#REF!</v>
      </c>
      <c r="D108" s="142" t="e">
        <f>#REF!</f>
        <v>#REF!</v>
      </c>
      <c r="E108" s="141" t="e">
        <f>#REF!</f>
        <v>#REF!</v>
      </c>
      <c r="F108" s="141" t="e">
        <f>#REF!</f>
        <v>#REF!</v>
      </c>
      <c r="G108" s="145"/>
      <c r="H108" s="145"/>
      <c r="I108" s="145"/>
      <c r="J108" s="143"/>
      <c r="K108" s="144"/>
      <c r="L108" s="143"/>
    </row>
    <row r="109" spans="1:12" s="146" customFormat="1" ht="20.399999999999999" x14ac:dyDescent="0.3">
      <c r="A109" s="141" t="e">
        <f>#REF!</f>
        <v>#REF!</v>
      </c>
      <c r="B109" s="142" t="e">
        <f>#REF!</f>
        <v>#REF!</v>
      </c>
      <c r="C109" s="142" t="e">
        <f>#REF!</f>
        <v>#REF!</v>
      </c>
      <c r="D109" s="142" t="e">
        <f>#REF!</f>
        <v>#REF!</v>
      </c>
      <c r="E109" s="141" t="e">
        <f>#REF!</f>
        <v>#REF!</v>
      </c>
      <c r="F109" s="141" t="e">
        <f>#REF!</f>
        <v>#REF!</v>
      </c>
      <c r="G109" s="145"/>
      <c r="H109" s="145"/>
      <c r="I109" s="145"/>
      <c r="J109" s="143"/>
      <c r="K109" s="144"/>
      <c r="L109" s="143"/>
    </row>
    <row r="110" spans="1:12" s="146" customFormat="1" ht="20.399999999999999" x14ac:dyDescent="0.3">
      <c r="A110" s="141" t="e">
        <f>#REF!</f>
        <v>#REF!</v>
      </c>
      <c r="B110" s="142" t="e">
        <f>#REF!</f>
        <v>#REF!</v>
      </c>
      <c r="C110" s="142" t="e">
        <f>#REF!</f>
        <v>#REF!</v>
      </c>
      <c r="D110" s="142" t="e">
        <f>#REF!</f>
        <v>#REF!</v>
      </c>
      <c r="E110" s="141" t="e">
        <f>#REF!</f>
        <v>#REF!</v>
      </c>
      <c r="F110" s="141" t="e">
        <f>#REF!</f>
        <v>#REF!</v>
      </c>
      <c r="G110" s="145"/>
      <c r="H110" s="145"/>
      <c r="I110" s="145"/>
      <c r="J110" s="143"/>
      <c r="K110" s="144"/>
      <c r="L110" s="143"/>
    </row>
    <row r="111" spans="1:12" s="146" customFormat="1" ht="20.399999999999999" x14ac:dyDescent="0.3">
      <c r="A111" s="141" t="e">
        <f>#REF!</f>
        <v>#REF!</v>
      </c>
      <c r="B111" s="142" t="e">
        <f>#REF!</f>
        <v>#REF!</v>
      </c>
      <c r="C111" s="142" t="e">
        <f>#REF!</f>
        <v>#REF!</v>
      </c>
      <c r="D111" s="142" t="e">
        <f>#REF!</f>
        <v>#REF!</v>
      </c>
      <c r="E111" s="141" t="e">
        <f>#REF!</f>
        <v>#REF!</v>
      </c>
      <c r="F111" s="141" t="e">
        <f>#REF!</f>
        <v>#REF!</v>
      </c>
      <c r="G111" s="145"/>
      <c r="H111" s="145"/>
      <c r="I111" s="145"/>
      <c r="J111" s="143"/>
      <c r="K111" s="144"/>
      <c r="L111" s="143"/>
    </row>
    <row r="112" spans="1:12" s="146" customFormat="1" ht="20.399999999999999" x14ac:dyDescent="0.3">
      <c r="A112" s="141" t="e">
        <f>#REF!</f>
        <v>#REF!</v>
      </c>
      <c r="B112" s="142" t="e">
        <f>#REF!</f>
        <v>#REF!</v>
      </c>
      <c r="C112" s="142" t="e">
        <f>#REF!</f>
        <v>#REF!</v>
      </c>
      <c r="D112" s="142" t="e">
        <f>#REF!</f>
        <v>#REF!</v>
      </c>
      <c r="E112" s="141" t="e">
        <f>#REF!</f>
        <v>#REF!</v>
      </c>
      <c r="F112" s="141" t="e">
        <f>#REF!</f>
        <v>#REF!</v>
      </c>
      <c r="G112" s="145"/>
      <c r="H112" s="145"/>
      <c r="I112" s="145"/>
      <c r="J112" s="143"/>
      <c r="K112" s="144"/>
      <c r="L112" s="143"/>
    </row>
    <row r="113" spans="1:12" s="146" customFormat="1" ht="20.399999999999999" x14ac:dyDescent="0.3">
      <c r="A113" s="141" t="e">
        <f>#REF!</f>
        <v>#REF!</v>
      </c>
      <c r="B113" s="142" t="e">
        <f>#REF!</f>
        <v>#REF!</v>
      </c>
      <c r="C113" s="142" t="e">
        <f>#REF!</f>
        <v>#REF!</v>
      </c>
      <c r="D113" s="142" t="e">
        <f>#REF!</f>
        <v>#REF!</v>
      </c>
      <c r="E113" s="141" t="e">
        <f>#REF!</f>
        <v>#REF!</v>
      </c>
      <c r="F113" s="141" t="e">
        <f>#REF!</f>
        <v>#REF!</v>
      </c>
      <c r="G113" s="145"/>
      <c r="H113" s="145"/>
      <c r="I113" s="145"/>
      <c r="J113" s="143"/>
      <c r="K113" s="144"/>
      <c r="L113" s="143"/>
    </row>
    <row r="114" spans="1:12" s="146" customFormat="1" ht="20.399999999999999" x14ac:dyDescent="0.3">
      <c r="A114" s="141" t="e">
        <f>#REF!</f>
        <v>#REF!</v>
      </c>
      <c r="B114" s="142" t="e">
        <f>#REF!</f>
        <v>#REF!</v>
      </c>
      <c r="C114" s="142" t="e">
        <f>#REF!</f>
        <v>#REF!</v>
      </c>
      <c r="D114" s="142" t="e">
        <f>#REF!</f>
        <v>#REF!</v>
      </c>
      <c r="E114" s="141" t="e">
        <f>#REF!</f>
        <v>#REF!</v>
      </c>
      <c r="F114" s="141" t="e">
        <f>#REF!</f>
        <v>#REF!</v>
      </c>
      <c r="G114" s="145"/>
      <c r="H114" s="145"/>
      <c r="I114" s="145"/>
      <c r="J114" s="143"/>
      <c r="K114" s="144"/>
      <c r="L114" s="143"/>
    </row>
    <row r="115" spans="1:12" s="146" customFormat="1" ht="20.399999999999999" x14ac:dyDescent="0.3">
      <c r="A115" s="141" t="e">
        <f>#REF!</f>
        <v>#REF!</v>
      </c>
      <c r="B115" s="142" t="e">
        <f>#REF!</f>
        <v>#REF!</v>
      </c>
      <c r="C115" s="142" t="e">
        <f>#REF!</f>
        <v>#REF!</v>
      </c>
      <c r="D115" s="142" t="e">
        <f>#REF!</f>
        <v>#REF!</v>
      </c>
      <c r="E115" s="141" t="e">
        <f>#REF!</f>
        <v>#REF!</v>
      </c>
      <c r="F115" s="141" t="e">
        <f>#REF!</f>
        <v>#REF!</v>
      </c>
      <c r="G115" s="145"/>
      <c r="H115" s="145"/>
      <c r="I115" s="145"/>
      <c r="J115" s="143"/>
      <c r="K115" s="144"/>
      <c r="L115" s="143"/>
    </row>
    <row r="116" spans="1:12" s="146" customFormat="1" ht="20.399999999999999" x14ac:dyDescent="0.3">
      <c r="A116" s="141" t="e">
        <f>#REF!</f>
        <v>#REF!</v>
      </c>
      <c r="B116" s="142" t="e">
        <f>#REF!</f>
        <v>#REF!</v>
      </c>
      <c r="C116" s="142" t="e">
        <f>#REF!</f>
        <v>#REF!</v>
      </c>
      <c r="D116" s="142" t="e">
        <f>#REF!</f>
        <v>#REF!</v>
      </c>
      <c r="E116" s="141" t="e">
        <f>#REF!</f>
        <v>#REF!</v>
      </c>
      <c r="F116" s="141" t="e">
        <f>#REF!</f>
        <v>#REF!</v>
      </c>
      <c r="G116" s="145"/>
      <c r="H116" s="145"/>
      <c r="I116" s="145"/>
      <c r="J116" s="143"/>
      <c r="K116" s="144"/>
      <c r="L116" s="143"/>
    </row>
    <row r="117" spans="1:12" s="146" customFormat="1" ht="20.399999999999999" x14ac:dyDescent="0.3">
      <c r="A117" s="141" t="e">
        <f>#REF!</f>
        <v>#REF!</v>
      </c>
      <c r="B117" s="142" t="e">
        <f>#REF!</f>
        <v>#REF!</v>
      </c>
      <c r="C117" s="142" t="e">
        <f>#REF!</f>
        <v>#REF!</v>
      </c>
      <c r="D117" s="142" t="e">
        <f>#REF!</f>
        <v>#REF!</v>
      </c>
      <c r="E117" s="141" t="e">
        <f>#REF!</f>
        <v>#REF!</v>
      </c>
      <c r="F117" s="141" t="e">
        <f>#REF!</f>
        <v>#REF!</v>
      </c>
      <c r="G117" s="145"/>
      <c r="H117" s="145"/>
      <c r="I117" s="145"/>
      <c r="J117" s="143"/>
      <c r="K117" s="144"/>
      <c r="L117" s="143"/>
    </row>
    <row r="118" spans="1:12" s="146" customFormat="1" ht="20.399999999999999" x14ac:dyDescent="0.3">
      <c r="A118" s="141" t="e">
        <f>#REF!</f>
        <v>#REF!</v>
      </c>
      <c r="B118" s="142" t="e">
        <f>#REF!</f>
        <v>#REF!</v>
      </c>
      <c r="C118" s="142" t="e">
        <f>#REF!</f>
        <v>#REF!</v>
      </c>
      <c r="D118" s="142" t="e">
        <f>#REF!</f>
        <v>#REF!</v>
      </c>
      <c r="E118" s="141" t="e">
        <f>#REF!</f>
        <v>#REF!</v>
      </c>
      <c r="F118" s="141" t="e">
        <f>#REF!</f>
        <v>#REF!</v>
      </c>
      <c r="G118" s="145"/>
      <c r="H118" s="145"/>
      <c r="I118" s="145"/>
      <c r="J118" s="143"/>
      <c r="K118" s="144"/>
      <c r="L118" s="143"/>
    </row>
    <row r="119" spans="1:12" s="146" customFormat="1" ht="20.399999999999999" x14ac:dyDescent="0.3">
      <c r="A119" s="141" t="e">
        <f>#REF!</f>
        <v>#REF!</v>
      </c>
      <c r="B119" s="142" t="e">
        <f>#REF!</f>
        <v>#REF!</v>
      </c>
      <c r="C119" s="142" t="e">
        <f>#REF!</f>
        <v>#REF!</v>
      </c>
      <c r="D119" s="142" t="e">
        <f>#REF!</f>
        <v>#REF!</v>
      </c>
      <c r="E119" s="141" t="e">
        <f>#REF!</f>
        <v>#REF!</v>
      </c>
      <c r="F119" s="141" t="e">
        <f>#REF!</f>
        <v>#REF!</v>
      </c>
      <c r="G119" s="145"/>
      <c r="H119" s="145"/>
      <c r="I119" s="145"/>
      <c r="J119" s="143"/>
      <c r="K119" s="144"/>
      <c r="L119" s="143"/>
    </row>
    <row r="120" spans="1:12" s="146" customFormat="1" ht="20.399999999999999" x14ac:dyDescent="0.3">
      <c r="A120" s="141" t="e">
        <f>#REF!</f>
        <v>#REF!</v>
      </c>
      <c r="B120" s="142" t="e">
        <f>#REF!</f>
        <v>#REF!</v>
      </c>
      <c r="C120" s="142" t="e">
        <f>#REF!</f>
        <v>#REF!</v>
      </c>
      <c r="D120" s="142" t="e">
        <f>#REF!</f>
        <v>#REF!</v>
      </c>
      <c r="E120" s="141" t="e">
        <f>#REF!</f>
        <v>#REF!</v>
      </c>
      <c r="F120" s="141" t="e">
        <f>#REF!</f>
        <v>#REF!</v>
      </c>
      <c r="G120" s="145"/>
      <c r="H120" s="145"/>
      <c r="I120" s="145"/>
      <c r="J120" s="143"/>
      <c r="K120" s="144"/>
      <c r="L120" s="143"/>
    </row>
    <row r="121" spans="1:12" s="146" customFormat="1" ht="20.399999999999999" x14ac:dyDescent="0.3">
      <c r="A121" s="141" t="e">
        <f>#REF!</f>
        <v>#REF!</v>
      </c>
      <c r="B121" s="142" t="e">
        <f>#REF!</f>
        <v>#REF!</v>
      </c>
      <c r="C121" s="142" t="e">
        <f>#REF!</f>
        <v>#REF!</v>
      </c>
      <c r="D121" s="142" t="e">
        <f>#REF!</f>
        <v>#REF!</v>
      </c>
      <c r="E121" s="141" t="e">
        <f>#REF!</f>
        <v>#REF!</v>
      </c>
      <c r="F121" s="141" t="e">
        <f>#REF!</f>
        <v>#REF!</v>
      </c>
      <c r="G121" s="145"/>
      <c r="H121" s="145"/>
      <c r="I121" s="145"/>
      <c r="J121" s="143"/>
      <c r="K121" s="144"/>
      <c r="L121" s="143"/>
    </row>
    <row r="122" spans="1:12" s="146" customFormat="1" ht="20.399999999999999" x14ac:dyDescent="0.3">
      <c r="A122" s="141" t="e">
        <f>#REF!</f>
        <v>#REF!</v>
      </c>
      <c r="B122" s="142" t="e">
        <f>#REF!</f>
        <v>#REF!</v>
      </c>
      <c r="C122" s="142" t="e">
        <f>#REF!</f>
        <v>#REF!</v>
      </c>
      <c r="D122" s="142" t="e">
        <f>#REF!</f>
        <v>#REF!</v>
      </c>
      <c r="E122" s="141" t="e">
        <f>#REF!</f>
        <v>#REF!</v>
      </c>
      <c r="F122" s="141" t="e">
        <f>#REF!</f>
        <v>#REF!</v>
      </c>
      <c r="G122" s="145"/>
      <c r="H122" s="145"/>
      <c r="I122" s="145"/>
      <c r="J122" s="143"/>
      <c r="K122" s="144"/>
      <c r="L122" s="143"/>
    </row>
    <row r="123" spans="1:12" s="146" customFormat="1" ht="20.399999999999999" x14ac:dyDescent="0.3">
      <c r="A123" s="141" t="e">
        <f>#REF!</f>
        <v>#REF!</v>
      </c>
      <c r="B123" s="142" t="e">
        <f>#REF!</f>
        <v>#REF!</v>
      </c>
      <c r="C123" s="142" t="e">
        <f>#REF!</f>
        <v>#REF!</v>
      </c>
      <c r="D123" s="142" t="e">
        <f>#REF!</f>
        <v>#REF!</v>
      </c>
      <c r="E123" s="141" t="e">
        <f>#REF!</f>
        <v>#REF!</v>
      </c>
      <c r="F123" s="141" t="e">
        <f>#REF!</f>
        <v>#REF!</v>
      </c>
      <c r="G123" s="145"/>
      <c r="H123" s="145"/>
      <c r="I123" s="145"/>
      <c r="J123" s="143"/>
      <c r="K123" s="144"/>
      <c r="L123" s="143"/>
    </row>
    <row r="124" spans="1:12" s="146" customFormat="1" ht="20.399999999999999" x14ac:dyDescent="0.3">
      <c r="A124" s="141" t="e">
        <f>#REF!</f>
        <v>#REF!</v>
      </c>
      <c r="B124" s="142" t="e">
        <f>#REF!</f>
        <v>#REF!</v>
      </c>
      <c r="C124" s="142" t="e">
        <f>#REF!</f>
        <v>#REF!</v>
      </c>
      <c r="D124" s="142" t="e">
        <f>#REF!</f>
        <v>#REF!</v>
      </c>
      <c r="E124" s="141" t="e">
        <f>#REF!</f>
        <v>#REF!</v>
      </c>
      <c r="F124" s="141" t="e">
        <f>#REF!</f>
        <v>#REF!</v>
      </c>
      <c r="G124" s="145"/>
      <c r="H124" s="145"/>
      <c r="I124" s="145"/>
      <c r="J124" s="143"/>
      <c r="K124" s="144"/>
      <c r="L124" s="143"/>
    </row>
    <row r="125" spans="1:12" s="146" customFormat="1" ht="20.399999999999999" x14ac:dyDescent="0.3">
      <c r="A125" s="141" t="e">
        <f>#REF!</f>
        <v>#REF!</v>
      </c>
      <c r="B125" s="142" t="e">
        <f>#REF!</f>
        <v>#REF!</v>
      </c>
      <c r="C125" s="142" t="e">
        <f>#REF!</f>
        <v>#REF!</v>
      </c>
      <c r="D125" s="142" t="e">
        <f>#REF!</f>
        <v>#REF!</v>
      </c>
      <c r="E125" s="141" t="e">
        <f>#REF!</f>
        <v>#REF!</v>
      </c>
      <c r="F125" s="141" t="e">
        <f>#REF!</f>
        <v>#REF!</v>
      </c>
      <c r="G125" s="145"/>
      <c r="H125" s="145"/>
      <c r="I125" s="145"/>
      <c r="J125" s="143"/>
      <c r="K125" s="144"/>
      <c r="L125" s="143"/>
    </row>
    <row r="126" spans="1:12" s="146" customFormat="1" ht="20.399999999999999" x14ac:dyDescent="0.3">
      <c r="A126" s="141" t="e">
        <f>#REF!</f>
        <v>#REF!</v>
      </c>
      <c r="B126" s="142" t="e">
        <f>#REF!</f>
        <v>#REF!</v>
      </c>
      <c r="C126" s="142" t="e">
        <f>#REF!</f>
        <v>#REF!</v>
      </c>
      <c r="D126" s="142" t="e">
        <f>#REF!</f>
        <v>#REF!</v>
      </c>
      <c r="E126" s="141" t="e">
        <f>#REF!</f>
        <v>#REF!</v>
      </c>
      <c r="F126" s="141" t="e">
        <f>#REF!</f>
        <v>#REF!</v>
      </c>
      <c r="G126" s="145"/>
      <c r="H126" s="145"/>
      <c r="I126" s="145"/>
      <c r="J126" s="143"/>
      <c r="K126" s="144"/>
      <c r="L126" s="143"/>
    </row>
    <row r="127" spans="1:12" s="146" customFormat="1" ht="20.399999999999999" x14ac:dyDescent="0.3">
      <c r="A127" s="141" t="e">
        <f>#REF!</f>
        <v>#REF!</v>
      </c>
      <c r="B127" s="142" t="e">
        <f>#REF!</f>
        <v>#REF!</v>
      </c>
      <c r="C127" s="142" t="e">
        <f>#REF!</f>
        <v>#REF!</v>
      </c>
      <c r="D127" s="142" t="e">
        <f>#REF!</f>
        <v>#REF!</v>
      </c>
      <c r="E127" s="141" t="e">
        <f>#REF!</f>
        <v>#REF!</v>
      </c>
      <c r="F127" s="141" t="e">
        <f>#REF!</f>
        <v>#REF!</v>
      </c>
      <c r="G127" s="145"/>
      <c r="H127" s="145"/>
      <c r="I127" s="145"/>
      <c r="J127" s="143"/>
      <c r="K127" s="144"/>
      <c r="L127" s="143"/>
    </row>
    <row r="128" spans="1:12" s="146" customFormat="1" ht="20.399999999999999" x14ac:dyDescent="0.3">
      <c r="A128" s="141" t="e">
        <f>#REF!</f>
        <v>#REF!</v>
      </c>
      <c r="B128" s="142" t="e">
        <f>#REF!</f>
        <v>#REF!</v>
      </c>
      <c r="C128" s="142" t="e">
        <f>#REF!</f>
        <v>#REF!</v>
      </c>
      <c r="D128" s="142" t="e">
        <f>#REF!</f>
        <v>#REF!</v>
      </c>
      <c r="E128" s="141" t="e">
        <f>#REF!</f>
        <v>#REF!</v>
      </c>
      <c r="F128" s="141" t="e">
        <f>#REF!</f>
        <v>#REF!</v>
      </c>
      <c r="G128" s="145"/>
      <c r="H128" s="145"/>
      <c r="I128" s="145"/>
      <c r="J128" s="143"/>
      <c r="K128" s="144"/>
      <c r="L128" s="143"/>
    </row>
    <row r="129" spans="1:12" s="146" customFormat="1" ht="20.399999999999999" x14ac:dyDescent="0.3">
      <c r="A129" s="141" t="e">
        <f>#REF!</f>
        <v>#REF!</v>
      </c>
      <c r="B129" s="142" t="e">
        <f>#REF!</f>
        <v>#REF!</v>
      </c>
      <c r="C129" s="142" t="e">
        <f>#REF!</f>
        <v>#REF!</v>
      </c>
      <c r="D129" s="142" t="e">
        <f>#REF!</f>
        <v>#REF!</v>
      </c>
      <c r="E129" s="141" t="e">
        <f>#REF!</f>
        <v>#REF!</v>
      </c>
      <c r="F129" s="141" t="e">
        <f>#REF!</f>
        <v>#REF!</v>
      </c>
      <c r="G129" s="145"/>
      <c r="H129" s="145"/>
      <c r="I129" s="145"/>
      <c r="J129" s="143"/>
      <c r="K129" s="144"/>
      <c r="L129" s="143"/>
    </row>
    <row r="130" spans="1:12" s="146" customFormat="1" ht="20.399999999999999" x14ac:dyDescent="0.3">
      <c r="A130" s="141" t="e">
        <f>#REF!</f>
        <v>#REF!</v>
      </c>
      <c r="B130" s="142" t="e">
        <f>#REF!</f>
        <v>#REF!</v>
      </c>
      <c r="C130" s="142" t="e">
        <f>#REF!</f>
        <v>#REF!</v>
      </c>
      <c r="D130" s="142" t="e">
        <f>#REF!</f>
        <v>#REF!</v>
      </c>
      <c r="E130" s="141" t="e">
        <f>#REF!</f>
        <v>#REF!</v>
      </c>
      <c r="F130" s="141" t="e">
        <f>#REF!</f>
        <v>#REF!</v>
      </c>
      <c r="G130" s="145"/>
      <c r="H130" s="145"/>
      <c r="I130" s="145"/>
      <c r="J130" s="143"/>
      <c r="K130" s="144"/>
      <c r="L130" s="143"/>
    </row>
    <row r="131" spans="1:12" s="146" customFormat="1" ht="20.399999999999999" x14ac:dyDescent="0.3">
      <c r="A131" s="141" t="e">
        <f>#REF!</f>
        <v>#REF!</v>
      </c>
      <c r="B131" s="142" t="e">
        <f>#REF!</f>
        <v>#REF!</v>
      </c>
      <c r="C131" s="142" t="e">
        <f>#REF!</f>
        <v>#REF!</v>
      </c>
      <c r="D131" s="142" t="e">
        <f>#REF!</f>
        <v>#REF!</v>
      </c>
      <c r="E131" s="141" t="e">
        <f>#REF!</f>
        <v>#REF!</v>
      </c>
      <c r="F131" s="141" t="e">
        <f>#REF!</f>
        <v>#REF!</v>
      </c>
      <c r="G131" s="145"/>
      <c r="H131" s="145"/>
      <c r="I131" s="145"/>
      <c r="J131" s="143"/>
      <c r="K131" s="144"/>
      <c r="L131" s="143"/>
    </row>
    <row r="132" spans="1:12" s="146" customFormat="1" ht="20.399999999999999" x14ac:dyDescent="0.3">
      <c r="A132" s="147"/>
      <c r="B132" s="148"/>
      <c r="C132" s="148"/>
      <c r="D132" s="148"/>
      <c r="E132" s="147"/>
      <c r="F132" s="147"/>
      <c r="G132" s="147"/>
      <c r="H132" s="147"/>
      <c r="I132" s="147"/>
      <c r="J132" s="131"/>
      <c r="K132" s="131"/>
      <c r="L132" s="131"/>
    </row>
    <row r="133" spans="1:12" s="146" customFormat="1" ht="20.399999999999999" x14ac:dyDescent="0.3">
      <c r="A133" s="147"/>
      <c r="B133" s="148"/>
      <c r="C133" s="148"/>
      <c r="D133" s="148"/>
      <c r="E133" s="147"/>
      <c r="F133" s="147"/>
      <c r="G133" s="147"/>
      <c r="H133" s="147"/>
      <c r="I133" s="147"/>
      <c r="J133" s="131"/>
      <c r="K133" s="131"/>
      <c r="L133" s="131"/>
    </row>
    <row r="134" spans="1:12" s="146" customFormat="1" ht="20.399999999999999" x14ac:dyDescent="0.3">
      <c r="A134" s="147"/>
      <c r="B134" s="148"/>
      <c r="C134" s="148"/>
      <c r="D134" s="148"/>
      <c r="E134" s="147"/>
      <c r="F134" s="147"/>
      <c r="G134" s="147"/>
      <c r="H134" s="147"/>
      <c r="I134" s="147"/>
      <c r="J134" s="131"/>
      <c r="K134" s="131"/>
      <c r="L134" s="131"/>
    </row>
    <row r="135" spans="1:12" s="146" customFormat="1" ht="20.399999999999999" x14ac:dyDescent="0.3">
      <c r="A135" s="147"/>
      <c r="B135" s="148"/>
      <c r="C135" s="148"/>
      <c r="D135" s="148"/>
      <c r="E135" s="147"/>
      <c r="F135" s="147"/>
      <c r="G135" s="147"/>
      <c r="H135" s="147"/>
      <c r="I135" s="147"/>
      <c r="J135" s="131"/>
      <c r="K135" s="131"/>
      <c r="L135" s="131"/>
    </row>
    <row r="136" spans="1:12" s="146" customFormat="1" ht="20.399999999999999" x14ac:dyDescent="0.3">
      <c r="A136" s="147"/>
      <c r="B136" s="148"/>
      <c r="C136" s="148"/>
      <c r="D136" s="148"/>
      <c r="E136" s="147"/>
      <c r="F136" s="147"/>
      <c r="G136" s="147"/>
      <c r="H136" s="147"/>
      <c r="I136" s="147"/>
      <c r="J136" s="131"/>
      <c r="K136" s="131"/>
      <c r="L136" s="131"/>
    </row>
    <row r="137" spans="1:12" s="146" customFormat="1" ht="20.399999999999999" x14ac:dyDescent="0.3">
      <c r="A137" s="147"/>
      <c r="B137" s="148"/>
      <c r="C137" s="148"/>
      <c r="D137" s="148"/>
      <c r="E137" s="147"/>
      <c r="F137" s="147"/>
      <c r="G137" s="147"/>
      <c r="H137" s="147"/>
      <c r="I137" s="147"/>
      <c r="J137" s="131"/>
      <c r="K137" s="131"/>
      <c r="L137" s="131"/>
    </row>
    <row r="138" spans="1:12" s="146" customFormat="1" ht="20.399999999999999" x14ac:dyDescent="0.3">
      <c r="A138" s="147"/>
      <c r="B138" s="148"/>
      <c r="C138" s="148"/>
      <c r="D138" s="148"/>
      <c r="E138" s="147"/>
      <c r="F138" s="147"/>
      <c r="G138" s="147"/>
      <c r="H138" s="147"/>
      <c r="I138" s="147"/>
      <c r="J138" s="131"/>
      <c r="K138" s="131"/>
      <c r="L138" s="131"/>
    </row>
    <row r="139" spans="1:12" s="146" customFormat="1" ht="20.399999999999999" x14ac:dyDescent="0.3">
      <c r="A139" s="147"/>
      <c r="B139" s="148"/>
      <c r="C139" s="148"/>
      <c r="D139" s="148"/>
      <c r="E139" s="147"/>
      <c r="F139" s="147"/>
      <c r="G139" s="147"/>
      <c r="H139" s="147"/>
      <c r="I139" s="147"/>
      <c r="J139" s="131"/>
      <c r="K139" s="131"/>
      <c r="L139" s="131"/>
    </row>
    <row r="140" spans="1:12" s="146" customFormat="1" ht="20.399999999999999" x14ac:dyDescent="0.3">
      <c r="A140" s="147"/>
      <c r="B140" s="148"/>
      <c r="C140" s="148"/>
      <c r="D140" s="148"/>
      <c r="E140" s="147"/>
      <c r="F140" s="147"/>
      <c r="G140" s="147"/>
      <c r="H140" s="147"/>
      <c r="I140" s="147"/>
      <c r="J140" s="131"/>
      <c r="K140" s="131"/>
      <c r="L140" s="131"/>
    </row>
    <row r="141" spans="1:12" s="146" customFormat="1" ht="20.399999999999999" x14ac:dyDescent="0.3">
      <c r="A141" s="147"/>
      <c r="B141" s="148"/>
      <c r="C141" s="148"/>
      <c r="D141" s="148"/>
      <c r="E141" s="147"/>
      <c r="F141" s="147"/>
      <c r="G141" s="147"/>
      <c r="H141" s="147"/>
      <c r="I141" s="147"/>
      <c r="J141" s="131"/>
      <c r="K141" s="131"/>
      <c r="L141" s="131"/>
    </row>
    <row r="142" spans="1:12" s="146" customFormat="1" ht="20.399999999999999" x14ac:dyDescent="0.3">
      <c r="A142" s="147"/>
      <c r="B142" s="148"/>
      <c r="C142" s="148"/>
      <c r="D142" s="148"/>
      <c r="E142" s="147"/>
      <c r="F142" s="147"/>
      <c r="G142" s="147"/>
      <c r="H142" s="147"/>
      <c r="I142" s="147"/>
      <c r="J142" s="131"/>
      <c r="K142" s="131"/>
      <c r="L142" s="131"/>
    </row>
    <row r="143" spans="1:12" s="146" customFormat="1" ht="20.399999999999999" x14ac:dyDescent="0.3">
      <c r="A143" s="147"/>
      <c r="B143" s="148"/>
      <c r="C143" s="148"/>
      <c r="D143" s="148"/>
      <c r="E143" s="147"/>
      <c r="F143" s="147"/>
      <c r="G143" s="147"/>
      <c r="H143" s="147"/>
      <c r="I143" s="147"/>
      <c r="J143" s="131"/>
      <c r="K143" s="131"/>
      <c r="L143" s="131"/>
    </row>
    <row r="144" spans="1:12" s="146" customFormat="1" ht="20.399999999999999" x14ac:dyDescent="0.3">
      <c r="A144" s="147"/>
      <c r="B144" s="148"/>
      <c r="C144" s="148"/>
      <c r="D144" s="148"/>
      <c r="E144" s="147"/>
      <c r="F144" s="147"/>
      <c r="G144" s="147"/>
      <c r="H144" s="147"/>
      <c r="I144" s="147"/>
      <c r="J144" s="131"/>
      <c r="K144" s="131"/>
      <c r="L144" s="131"/>
    </row>
    <row r="145" spans="1:12" s="146" customFormat="1" ht="20.399999999999999" x14ac:dyDescent="0.3">
      <c r="A145" s="147"/>
      <c r="B145" s="148"/>
      <c r="C145" s="148"/>
      <c r="D145" s="148"/>
      <c r="E145" s="147"/>
      <c r="F145" s="147"/>
      <c r="G145" s="147"/>
      <c r="H145" s="147"/>
      <c r="I145" s="147"/>
      <c r="J145" s="131"/>
      <c r="K145" s="131"/>
      <c r="L145" s="131"/>
    </row>
    <row r="146" spans="1:12" s="146" customFormat="1" ht="20.399999999999999" x14ac:dyDescent="0.3">
      <c r="A146" s="147"/>
      <c r="B146" s="148"/>
      <c r="C146" s="148"/>
      <c r="D146" s="148"/>
      <c r="E146" s="147"/>
      <c r="F146" s="147"/>
      <c r="G146" s="147"/>
      <c r="H146" s="147"/>
      <c r="I146" s="147"/>
      <c r="J146" s="131"/>
      <c r="K146" s="131"/>
      <c r="L146" s="131"/>
    </row>
    <row r="147" spans="1:12" s="146" customFormat="1" ht="20.399999999999999" x14ac:dyDescent="0.3">
      <c r="A147" s="147"/>
      <c r="B147" s="148"/>
      <c r="C147" s="148"/>
      <c r="D147" s="148"/>
      <c r="E147" s="147"/>
      <c r="F147" s="147"/>
      <c r="G147" s="147"/>
      <c r="H147" s="147"/>
      <c r="I147" s="147"/>
      <c r="J147" s="131"/>
      <c r="K147" s="131"/>
      <c r="L147" s="131"/>
    </row>
    <row r="148" spans="1:12" s="146" customFormat="1" ht="20.399999999999999" x14ac:dyDescent="0.3">
      <c r="A148" s="147"/>
      <c r="B148" s="148"/>
      <c r="C148" s="148"/>
      <c r="D148" s="148"/>
      <c r="E148" s="147"/>
      <c r="F148" s="147"/>
      <c r="G148" s="147"/>
      <c r="H148" s="147"/>
      <c r="I148" s="147"/>
      <c r="J148" s="131"/>
      <c r="K148" s="131"/>
      <c r="L148" s="131"/>
    </row>
    <row r="149" spans="1:12" s="146" customFormat="1" ht="20.399999999999999" x14ac:dyDescent="0.3">
      <c r="A149" s="147"/>
      <c r="B149" s="148"/>
      <c r="C149" s="148"/>
      <c r="D149" s="148"/>
      <c r="E149" s="147"/>
      <c r="F149" s="147"/>
      <c r="G149" s="147"/>
      <c r="H149" s="147"/>
      <c r="I149" s="147"/>
      <c r="J149" s="131"/>
      <c r="K149" s="131"/>
      <c r="L149" s="131"/>
    </row>
    <row r="150" spans="1:12" s="146" customFormat="1" ht="20.399999999999999" x14ac:dyDescent="0.3">
      <c r="A150" s="147"/>
      <c r="B150" s="148"/>
      <c r="C150" s="148"/>
      <c r="D150" s="148"/>
      <c r="E150" s="147"/>
      <c r="F150" s="147"/>
      <c r="G150" s="147"/>
      <c r="H150" s="147"/>
      <c r="I150" s="147"/>
      <c r="J150" s="131"/>
      <c r="K150" s="131"/>
      <c r="L150" s="131"/>
    </row>
    <row r="151" spans="1:12" s="146" customFormat="1" ht="20.399999999999999" x14ac:dyDescent="0.3">
      <c r="A151" s="147"/>
      <c r="B151" s="148"/>
      <c r="C151" s="148"/>
      <c r="D151" s="148"/>
      <c r="E151" s="147"/>
      <c r="F151" s="147"/>
      <c r="G151" s="147"/>
      <c r="H151" s="147"/>
      <c r="I151" s="147"/>
      <c r="J151" s="131"/>
      <c r="K151" s="131"/>
      <c r="L151" s="131"/>
    </row>
    <row r="152" spans="1:12" s="146" customFormat="1" ht="20.399999999999999" x14ac:dyDescent="0.3">
      <c r="A152" s="147"/>
      <c r="B152" s="148"/>
      <c r="C152" s="148"/>
      <c r="D152" s="148"/>
      <c r="E152" s="147"/>
      <c r="F152" s="147"/>
      <c r="G152" s="147"/>
      <c r="H152" s="147"/>
      <c r="I152" s="147"/>
      <c r="J152" s="131"/>
      <c r="K152" s="131"/>
      <c r="L152" s="131"/>
    </row>
    <row r="153" spans="1:12" s="146" customFormat="1" ht="20.399999999999999" x14ac:dyDescent="0.3">
      <c r="A153" s="147"/>
      <c r="B153" s="148"/>
      <c r="C153" s="148"/>
      <c r="D153" s="148"/>
      <c r="E153" s="147"/>
      <c r="F153" s="147"/>
      <c r="G153" s="147"/>
      <c r="H153" s="147"/>
      <c r="I153" s="147"/>
      <c r="J153" s="131"/>
      <c r="K153" s="131"/>
      <c r="L153" s="131"/>
    </row>
    <row r="154" spans="1:12" s="146" customFormat="1" ht="20.399999999999999" x14ac:dyDescent="0.3">
      <c r="A154" s="147"/>
      <c r="B154" s="148"/>
      <c r="C154" s="148"/>
      <c r="D154" s="148"/>
      <c r="E154" s="147"/>
      <c r="F154" s="147"/>
      <c r="G154" s="147"/>
      <c r="H154" s="147"/>
      <c r="I154" s="147"/>
      <c r="J154" s="131"/>
      <c r="K154" s="131"/>
      <c r="L154" s="131"/>
    </row>
    <row r="155" spans="1:12" s="146" customFormat="1" ht="20.399999999999999" x14ac:dyDescent="0.3">
      <c r="A155" s="147"/>
      <c r="B155" s="148"/>
      <c r="C155" s="148"/>
      <c r="D155" s="148"/>
      <c r="E155" s="147"/>
      <c r="F155" s="147"/>
      <c r="G155" s="147"/>
      <c r="H155" s="147"/>
      <c r="I155" s="147"/>
      <c r="J155" s="131"/>
      <c r="K155" s="131"/>
      <c r="L155" s="131"/>
    </row>
    <row r="156" spans="1:12" s="146" customFormat="1" ht="20.399999999999999" x14ac:dyDescent="0.3">
      <c r="A156" s="147"/>
      <c r="B156" s="148"/>
      <c r="C156" s="148"/>
      <c r="D156" s="148"/>
      <c r="E156" s="147"/>
      <c r="F156" s="147"/>
      <c r="G156" s="147"/>
      <c r="H156" s="147"/>
      <c r="I156" s="147"/>
      <c r="J156" s="131"/>
      <c r="K156" s="131"/>
      <c r="L156" s="131"/>
    </row>
    <row r="157" spans="1:12" s="146" customFormat="1" ht="20.399999999999999" x14ac:dyDescent="0.3">
      <c r="A157" s="147"/>
      <c r="B157" s="148"/>
      <c r="C157" s="148"/>
      <c r="D157" s="148"/>
      <c r="E157" s="147"/>
      <c r="F157" s="147"/>
      <c r="G157" s="147"/>
      <c r="H157" s="147"/>
      <c r="I157" s="147"/>
      <c r="J157" s="131"/>
      <c r="K157" s="131"/>
      <c r="L157" s="131"/>
    </row>
    <row r="158" spans="1:12" s="146" customFormat="1" ht="20.399999999999999" x14ac:dyDescent="0.3">
      <c r="A158" s="147"/>
      <c r="B158" s="148"/>
      <c r="C158" s="148"/>
      <c r="D158" s="148"/>
      <c r="E158" s="147"/>
      <c r="F158" s="147"/>
      <c r="G158" s="147"/>
      <c r="H158" s="147"/>
      <c r="I158" s="147"/>
      <c r="J158" s="131"/>
      <c r="K158" s="131"/>
      <c r="L158" s="131"/>
    </row>
    <row r="159" spans="1:12" s="146" customFormat="1" ht="20.399999999999999" x14ac:dyDescent="0.3">
      <c r="A159" s="147"/>
      <c r="B159" s="148"/>
      <c r="C159" s="148"/>
      <c r="D159" s="148"/>
      <c r="E159" s="147"/>
      <c r="F159" s="147"/>
      <c r="G159" s="147"/>
      <c r="H159" s="147"/>
      <c r="I159" s="147"/>
      <c r="J159" s="131"/>
      <c r="K159" s="131"/>
      <c r="L159" s="131"/>
    </row>
    <row r="160" spans="1:12" s="146" customFormat="1" ht="20.399999999999999" x14ac:dyDescent="0.3">
      <c r="A160" s="147"/>
      <c r="B160" s="148"/>
      <c r="C160" s="148"/>
      <c r="D160" s="148"/>
      <c r="E160" s="147"/>
      <c r="F160" s="147"/>
      <c r="G160" s="147"/>
      <c r="H160" s="147"/>
      <c r="I160" s="147"/>
      <c r="J160" s="131"/>
      <c r="K160" s="131"/>
      <c r="L160" s="131"/>
    </row>
    <row r="161" spans="1:12" s="146" customFormat="1" ht="20.399999999999999" x14ac:dyDescent="0.3">
      <c r="A161" s="147"/>
      <c r="B161" s="148"/>
      <c r="C161" s="148"/>
      <c r="D161" s="148"/>
      <c r="E161" s="147"/>
      <c r="F161" s="147"/>
      <c r="G161" s="147"/>
      <c r="H161" s="147"/>
      <c r="I161" s="147"/>
      <c r="J161" s="131"/>
      <c r="K161" s="131"/>
      <c r="L161" s="131"/>
    </row>
    <row r="162" spans="1:12" s="146" customFormat="1" ht="20.399999999999999" x14ac:dyDescent="0.3">
      <c r="A162" s="147"/>
      <c r="B162" s="148"/>
      <c r="C162" s="148"/>
      <c r="D162" s="148"/>
      <c r="E162" s="147"/>
      <c r="F162" s="147"/>
      <c r="G162" s="147"/>
      <c r="H162" s="147"/>
      <c r="I162" s="147"/>
      <c r="J162" s="131"/>
      <c r="K162" s="131"/>
      <c r="L162" s="131"/>
    </row>
    <row r="163" spans="1:12" s="146" customFormat="1" ht="20.399999999999999" x14ac:dyDescent="0.3">
      <c r="A163" s="147"/>
      <c r="B163" s="148"/>
      <c r="C163" s="148"/>
      <c r="D163" s="148"/>
      <c r="E163" s="147"/>
      <c r="F163" s="147"/>
      <c r="G163" s="147"/>
      <c r="H163" s="147"/>
      <c r="I163" s="147"/>
      <c r="J163" s="131"/>
      <c r="K163" s="131"/>
      <c r="L163" s="131"/>
    </row>
    <row r="164" spans="1:12" s="146" customFormat="1" ht="20.399999999999999" x14ac:dyDescent="0.3">
      <c r="A164" s="147"/>
      <c r="B164" s="148"/>
      <c r="C164" s="148"/>
      <c r="D164" s="148"/>
      <c r="E164" s="147"/>
      <c r="F164" s="147"/>
      <c r="G164" s="147"/>
      <c r="H164" s="147"/>
      <c r="I164" s="147"/>
      <c r="J164" s="131"/>
      <c r="K164" s="131"/>
      <c r="L164" s="131"/>
    </row>
    <row r="165" spans="1:12" s="146" customFormat="1" ht="20.399999999999999" x14ac:dyDescent="0.3">
      <c r="A165" s="147"/>
      <c r="B165" s="148"/>
      <c r="C165" s="148"/>
      <c r="D165" s="148"/>
      <c r="E165" s="147"/>
      <c r="F165" s="147"/>
      <c r="G165" s="147"/>
      <c r="H165" s="147"/>
      <c r="I165" s="147"/>
      <c r="J165" s="131"/>
      <c r="K165" s="131"/>
      <c r="L165" s="131"/>
    </row>
    <row r="166" spans="1:12" s="146" customFormat="1" ht="20.399999999999999" x14ac:dyDescent="0.3">
      <c r="A166" s="147"/>
      <c r="B166" s="148"/>
      <c r="C166" s="148"/>
      <c r="D166" s="148"/>
      <c r="E166" s="147"/>
      <c r="F166" s="147"/>
      <c r="G166" s="147"/>
      <c r="H166" s="147"/>
      <c r="I166" s="147"/>
      <c r="J166" s="131"/>
      <c r="K166" s="131"/>
      <c r="L166" s="131"/>
    </row>
    <row r="167" spans="1:12" s="146" customFormat="1" ht="20.399999999999999" x14ac:dyDescent="0.3">
      <c r="A167" s="147"/>
      <c r="B167" s="148"/>
      <c r="C167" s="148"/>
      <c r="D167" s="148"/>
      <c r="E167" s="147"/>
      <c r="F167" s="147"/>
      <c r="G167" s="147"/>
      <c r="H167" s="147"/>
      <c r="I167" s="147"/>
      <c r="J167" s="131"/>
      <c r="K167" s="131"/>
      <c r="L167" s="131"/>
    </row>
    <row r="168" spans="1:12" s="146" customFormat="1" ht="20.399999999999999" x14ac:dyDescent="0.3">
      <c r="A168" s="147"/>
      <c r="B168" s="148"/>
      <c r="C168" s="148"/>
      <c r="D168" s="148"/>
      <c r="E168" s="147"/>
      <c r="F168" s="147"/>
      <c r="G168" s="147"/>
      <c r="H168" s="147"/>
      <c r="I168" s="147"/>
      <c r="J168" s="131"/>
      <c r="K168" s="131"/>
      <c r="L168" s="131"/>
    </row>
    <row r="169" spans="1:12" s="146" customFormat="1" ht="20.399999999999999" x14ac:dyDescent="0.3">
      <c r="A169" s="147"/>
      <c r="B169" s="148"/>
      <c r="C169" s="148"/>
      <c r="D169" s="148"/>
      <c r="E169" s="147"/>
      <c r="F169" s="147"/>
      <c r="G169" s="147"/>
      <c r="H169" s="147"/>
      <c r="I169" s="147"/>
      <c r="J169" s="132"/>
      <c r="K169" s="132"/>
      <c r="L169" s="132"/>
    </row>
    <row r="170" spans="1:12" s="146" customFormat="1" ht="20.399999999999999" x14ac:dyDescent="0.3">
      <c r="A170" s="147"/>
      <c r="B170" s="148"/>
      <c r="C170" s="148"/>
      <c r="D170" s="148"/>
      <c r="E170" s="147"/>
      <c r="F170" s="147"/>
      <c r="G170" s="147"/>
      <c r="H170" s="147"/>
      <c r="I170" s="147"/>
      <c r="J170" s="132"/>
      <c r="K170" s="132"/>
      <c r="L170" s="132"/>
    </row>
    <row r="171" spans="1:12" s="146" customFormat="1" ht="20.399999999999999" x14ac:dyDescent="0.3">
      <c r="A171" s="147"/>
      <c r="B171" s="148"/>
      <c r="C171" s="148"/>
      <c r="D171" s="148"/>
      <c r="E171" s="147"/>
      <c r="F171" s="147"/>
      <c r="G171" s="147"/>
      <c r="H171" s="147"/>
      <c r="I171" s="147"/>
      <c r="J171" s="132"/>
      <c r="K171" s="132"/>
      <c r="L171" s="132"/>
    </row>
    <row r="172" spans="1:12" s="146" customFormat="1" ht="20.399999999999999" x14ac:dyDescent="0.3">
      <c r="A172" s="147"/>
      <c r="B172" s="148"/>
      <c r="C172" s="148"/>
      <c r="D172" s="148"/>
      <c r="E172" s="147"/>
      <c r="F172" s="147"/>
      <c r="G172" s="147"/>
      <c r="H172" s="147"/>
      <c r="I172" s="147"/>
      <c r="J172" s="132"/>
      <c r="K172" s="132"/>
      <c r="L172" s="132"/>
    </row>
    <row r="173" spans="1:12" s="146" customFormat="1" ht="20.399999999999999" x14ac:dyDescent="0.3">
      <c r="A173" s="147"/>
      <c r="B173" s="148"/>
      <c r="C173" s="148"/>
      <c r="D173" s="148"/>
      <c r="E173" s="147"/>
      <c r="F173" s="147"/>
      <c r="G173" s="147"/>
      <c r="H173" s="147"/>
      <c r="I173" s="147"/>
      <c r="J173" s="132"/>
      <c r="K173" s="132"/>
      <c r="L173" s="132"/>
    </row>
    <row r="174" spans="1:12" s="146" customFormat="1" ht="20.399999999999999" x14ac:dyDescent="0.3">
      <c r="A174" s="147"/>
      <c r="B174" s="148"/>
      <c r="C174" s="148"/>
      <c r="D174" s="148"/>
      <c r="E174" s="147"/>
      <c r="F174" s="147"/>
      <c r="G174" s="147"/>
      <c r="H174" s="147"/>
      <c r="I174" s="147"/>
      <c r="J174" s="132"/>
      <c r="K174" s="132"/>
      <c r="L174" s="132"/>
    </row>
    <row r="175" spans="1:12" s="146" customFormat="1" ht="20.399999999999999" x14ac:dyDescent="0.3">
      <c r="A175" s="147"/>
      <c r="B175" s="148"/>
      <c r="C175" s="148"/>
      <c r="D175" s="148"/>
      <c r="E175" s="147"/>
      <c r="F175" s="147"/>
      <c r="G175" s="147"/>
      <c r="H175" s="147"/>
      <c r="I175" s="147"/>
      <c r="J175" s="132"/>
      <c r="K175" s="132"/>
      <c r="L175" s="132"/>
    </row>
    <row r="176" spans="1:12" s="146" customFormat="1" ht="20.399999999999999" x14ac:dyDescent="0.3">
      <c r="A176" s="147"/>
      <c r="B176" s="148"/>
      <c r="C176" s="148"/>
      <c r="D176" s="148"/>
      <c r="E176" s="147"/>
      <c r="F176" s="147"/>
      <c r="G176" s="147"/>
      <c r="H176" s="147"/>
      <c r="I176" s="147"/>
      <c r="J176" s="132"/>
      <c r="K176" s="132"/>
      <c r="L176" s="132"/>
    </row>
    <row r="177" spans="1:12" s="146" customFormat="1" ht="20.399999999999999" x14ac:dyDescent="0.3">
      <c r="A177" s="147"/>
      <c r="B177" s="148"/>
      <c r="C177" s="148"/>
      <c r="D177" s="148"/>
      <c r="E177" s="147"/>
      <c r="F177" s="147"/>
      <c r="G177" s="147"/>
      <c r="H177" s="147"/>
      <c r="I177" s="147"/>
      <c r="J177" s="132"/>
      <c r="K177" s="132"/>
      <c r="L177" s="132"/>
    </row>
    <row r="178" spans="1:12" s="146" customFormat="1" ht="20.399999999999999" x14ac:dyDescent="0.3">
      <c r="A178" s="147"/>
      <c r="B178" s="148"/>
      <c r="C178" s="148"/>
      <c r="D178" s="148"/>
      <c r="E178" s="147"/>
      <c r="F178" s="147"/>
      <c r="G178" s="147"/>
      <c r="H178" s="147"/>
      <c r="I178" s="147"/>
      <c r="J178" s="132"/>
      <c r="K178" s="132"/>
      <c r="L178" s="132"/>
    </row>
    <row r="179" spans="1:12" s="146" customFormat="1" ht="20.399999999999999" x14ac:dyDescent="0.3">
      <c r="A179" s="147"/>
      <c r="B179" s="148"/>
      <c r="C179" s="148"/>
      <c r="D179" s="148"/>
      <c r="E179" s="147"/>
      <c r="F179" s="147"/>
      <c r="G179" s="147"/>
      <c r="H179" s="147"/>
      <c r="I179" s="147"/>
      <c r="J179" s="132"/>
      <c r="K179" s="132"/>
      <c r="L179" s="132"/>
    </row>
    <row r="180" spans="1:12" s="146" customFormat="1" ht="20.399999999999999" x14ac:dyDescent="0.3">
      <c r="A180" s="147"/>
      <c r="B180" s="148"/>
      <c r="C180" s="148"/>
      <c r="D180" s="148"/>
      <c r="E180" s="147"/>
      <c r="F180" s="147"/>
      <c r="G180" s="147"/>
      <c r="H180" s="147"/>
      <c r="I180" s="147"/>
      <c r="J180" s="132"/>
      <c r="K180" s="132"/>
      <c r="L180" s="132"/>
    </row>
    <row r="181" spans="1:12" s="146" customFormat="1" ht="20.399999999999999" x14ac:dyDescent="0.3">
      <c r="A181" s="147"/>
      <c r="B181" s="148"/>
      <c r="C181" s="148"/>
      <c r="D181" s="148"/>
      <c r="E181" s="147"/>
      <c r="F181" s="147"/>
      <c r="G181" s="147"/>
      <c r="H181" s="147"/>
      <c r="I181" s="147"/>
      <c r="J181" s="132"/>
      <c r="K181" s="132"/>
      <c r="L181" s="132"/>
    </row>
    <row r="182" spans="1:12" s="146" customFormat="1" ht="20.399999999999999" x14ac:dyDescent="0.3">
      <c r="A182" s="147"/>
      <c r="B182" s="148"/>
      <c r="C182" s="148"/>
      <c r="D182" s="148"/>
      <c r="E182" s="147"/>
      <c r="F182" s="147"/>
      <c r="G182" s="147"/>
      <c r="H182" s="147"/>
      <c r="I182" s="147"/>
      <c r="J182" s="132"/>
      <c r="K182" s="132"/>
      <c r="L182" s="132"/>
    </row>
    <row r="183" spans="1:12" s="146" customFormat="1" ht="20.399999999999999" x14ac:dyDescent="0.3">
      <c r="A183" s="147"/>
      <c r="B183" s="148"/>
      <c r="C183" s="148"/>
      <c r="D183" s="148"/>
      <c r="E183" s="147"/>
      <c r="F183" s="147"/>
      <c r="G183" s="147"/>
      <c r="H183" s="147"/>
      <c r="I183" s="147"/>
      <c r="J183" s="132"/>
      <c r="K183" s="132"/>
      <c r="L183" s="132"/>
    </row>
    <row r="184" spans="1:12" s="146" customFormat="1" ht="20.399999999999999" x14ac:dyDescent="0.3">
      <c r="A184" s="147"/>
      <c r="B184" s="148"/>
      <c r="C184" s="148"/>
      <c r="D184" s="148"/>
      <c r="E184" s="147"/>
      <c r="F184" s="147"/>
      <c r="G184" s="147"/>
      <c r="H184" s="147"/>
      <c r="I184" s="147"/>
      <c r="J184" s="132"/>
      <c r="K184" s="132"/>
      <c r="L184" s="132"/>
    </row>
    <row r="185" spans="1:12" s="146" customFormat="1" ht="20.399999999999999" x14ac:dyDescent="0.3">
      <c r="A185" s="147"/>
      <c r="B185" s="148"/>
      <c r="C185" s="148"/>
      <c r="D185" s="148"/>
      <c r="E185" s="147"/>
      <c r="F185" s="147"/>
      <c r="G185" s="147"/>
      <c r="H185" s="147"/>
      <c r="I185" s="147"/>
      <c r="J185" s="132"/>
      <c r="K185" s="132"/>
      <c r="L185" s="132"/>
    </row>
    <row r="186" spans="1:12" s="146" customFormat="1" ht="20.399999999999999" x14ac:dyDescent="0.3">
      <c r="A186" s="147"/>
      <c r="B186" s="148"/>
      <c r="C186" s="148"/>
      <c r="D186" s="148"/>
      <c r="E186" s="147"/>
      <c r="F186" s="147"/>
      <c r="G186" s="147"/>
      <c r="H186" s="147"/>
      <c r="I186" s="147"/>
      <c r="J186" s="132"/>
      <c r="K186" s="132"/>
      <c r="L186" s="132"/>
    </row>
    <row r="187" spans="1:12" s="103" customFormat="1" x14ac:dyDescent="0.45">
      <c r="A187" s="105"/>
      <c r="B187" s="106"/>
      <c r="C187" s="106"/>
      <c r="D187" s="106"/>
      <c r="E187" s="105"/>
      <c r="F187" s="105"/>
      <c r="G187" s="105"/>
      <c r="H187" s="105"/>
      <c r="I187" s="105"/>
      <c r="J187" s="104"/>
      <c r="K187" s="104"/>
      <c r="L187" s="104"/>
    </row>
    <row r="188" spans="1:12" s="103" customFormat="1" x14ac:dyDescent="0.45">
      <c r="A188" s="105"/>
      <c r="B188" s="106"/>
      <c r="C188" s="106"/>
      <c r="D188" s="106"/>
      <c r="E188" s="105"/>
      <c r="F188" s="105"/>
      <c r="G188" s="105"/>
      <c r="H188" s="105"/>
      <c r="I188" s="105"/>
      <c r="J188" s="104"/>
      <c r="K188" s="104"/>
      <c r="L188" s="104"/>
    </row>
    <row r="189" spans="1:12" s="103" customFormat="1" x14ac:dyDescent="0.45">
      <c r="A189" s="105"/>
      <c r="B189" s="106"/>
      <c r="C189" s="106"/>
      <c r="D189" s="106"/>
      <c r="E189" s="105"/>
      <c r="F189" s="105"/>
      <c r="G189" s="105"/>
      <c r="H189" s="105"/>
      <c r="I189" s="105"/>
      <c r="J189" s="104"/>
      <c r="K189" s="104"/>
      <c r="L189" s="104"/>
    </row>
    <row r="190" spans="1:12" s="103" customFormat="1" x14ac:dyDescent="0.45">
      <c r="A190" s="105"/>
      <c r="B190" s="106"/>
      <c r="C190" s="106"/>
      <c r="D190" s="106"/>
      <c r="E190" s="105"/>
      <c r="F190" s="105"/>
      <c r="G190" s="105"/>
      <c r="H190" s="105"/>
      <c r="I190" s="105"/>
      <c r="J190" s="104"/>
      <c r="K190" s="104"/>
      <c r="L190" s="104"/>
    </row>
    <row r="191" spans="1:12" s="103" customFormat="1" x14ac:dyDescent="0.45">
      <c r="A191" s="105"/>
      <c r="B191" s="106"/>
      <c r="C191" s="106"/>
      <c r="D191" s="106"/>
      <c r="E191" s="105"/>
      <c r="F191" s="105"/>
      <c r="G191" s="105"/>
      <c r="H191" s="105"/>
      <c r="I191" s="105"/>
      <c r="J191" s="104"/>
      <c r="K191" s="104"/>
      <c r="L191" s="104"/>
    </row>
    <row r="192" spans="1:12" s="103" customFormat="1" x14ac:dyDescent="0.45">
      <c r="A192" s="105"/>
      <c r="B192" s="106"/>
      <c r="C192" s="106"/>
      <c r="D192" s="106"/>
      <c r="E192" s="105"/>
      <c r="F192" s="105"/>
      <c r="G192" s="105"/>
      <c r="H192" s="105"/>
      <c r="I192" s="105"/>
      <c r="J192" s="104"/>
      <c r="K192" s="104"/>
      <c r="L192" s="104"/>
    </row>
    <row r="193" spans="1:12" s="103" customFormat="1" x14ac:dyDescent="0.45">
      <c r="A193" s="105"/>
      <c r="B193" s="106"/>
      <c r="C193" s="106"/>
      <c r="D193" s="106"/>
      <c r="E193" s="105"/>
      <c r="F193" s="105"/>
      <c r="G193" s="105"/>
      <c r="H193" s="105"/>
      <c r="I193" s="105"/>
      <c r="J193" s="104"/>
      <c r="K193" s="104"/>
      <c r="L193" s="104"/>
    </row>
    <row r="194" spans="1:12" s="103" customFormat="1" x14ac:dyDescent="0.45">
      <c r="A194" s="105"/>
      <c r="B194" s="106"/>
      <c r="C194" s="106"/>
      <c r="D194" s="106"/>
      <c r="E194" s="105"/>
      <c r="F194" s="105"/>
      <c r="G194" s="105"/>
      <c r="H194" s="105"/>
      <c r="I194" s="105"/>
      <c r="J194" s="104"/>
      <c r="K194" s="104"/>
      <c r="L194" s="104"/>
    </row>
    <row r="195" spans="1:12" s="103" customFormat="1" x14ac:dyDescent="0.45">
      <c r="A195" s="105"/>
      <c r="B195" s="106"/>
      <c r="C195" s="106"/>
      <c r="D195" s="106"/>
      <c r="E195" s="105"/>
      <c r="F195" s="105"/>
      <c r="G195" s="105"/>
      <c r="H195" s="105"/>
      <c r="I195" s="105"/>
      <c r="J195" s="104"/>
      <c r="K195" s="104"/>
      <c r="L195" s="104"/>
    </row>
    <row r="196" spans="1:12" s="103" customFormat="1" x14ac:dyDescent="0.45">
      <c r="A196" s="105"/>
      <c r="B196" s="106"/>
      <c r="C196" s="106"/>
      <c r="D196" s="106"/>
      <c r="E196" s="105"/>
      <c r="F196" s="105"/>
      <c r="G196" s="105"/>
      <c r="H196" s="105"/>
      <c r="I196" s="105"/>
      <c r="J196" s="104"/>
      <c r="K196" s="104"/>
      <c r="L196" s="104"/>
    </row>
    <row r="197" spans="1:12" s="103" customFormat="1" x14ac:dyDescent="0.45">
      <c r="A197" s="105"/>
      <c r="B197" s="106"/>
      <c r="C197" s="106"/>
      <c r="D197" s="106"/>
      <c r="E197" s="105"/>
      <c r="F197" s="105"/>
      <c r="G197" s="105"/>
      <c r="H197" s="105"/>
      <c r="I197" s="105"/>
      <c r="J197" s="104"/>
      <c r="K197" s="104"/>
      <c r="L197" s="104"/>
    </row>
    <row r="198" spans="1:12" s="103" customFormat="1" x14ac:dyDescent="0.45">
      <c r="A198" s="105"/>
      <c r="B198" s="106"/>
      <c r="C198" s="106"/>
      <c r="D198" s="106"/>
      <c r="E198" s="105"/>
      <c r="F198" s="105"/>
      <c r="G198" s="105"/>
      <c r="H198" s="105"/>
      <c r="I198" s="105"/>
      <c r="J198" s="104"/>
      <c r="K198" s="104"/>
      <c r="L198" s="104"/>
    </row>
    <row r="199" spans="1:12" s="103" customFormat="1" x14ac:dyDescent="0.45">
      <c r="A199" s="105"/>
      <c r="B199" s="106"/>
      <c r="C199" s="106"/>
      <c r="D199" s="106"/>
      <c r="E199" s="105"/>
      <c r="F199" s="105"/>
      <c r="G199" s="105"/>
      <c r="H199" s="105"/>
      <c r="I199" s="105"/>
      <c r="J199" s="104"/>
      <c r="K199" s="104"/>
      <c r="L199" s="104"/>
    </row>
    <row r="200" spans="1:12" s="103" customFormat="1" x14ac:dyDescent="0.45">
      <c r="A200" s="105"/>
      <c r="B200" s="106"/>
      <c r="C200" s="106"/>
      <c r="D200" s="106"/>
      <c r="E200" s="105"/>
      <c r="F200" s="105"/>
      <c r="G200" s="105"/>
      <c r="H200" s="105"/>
      <c r="I200" s="105"/>
      <c r="J200" s="104"/>
      <c r="K200" s="104"/>
      <c r="L200" s="104"/>
    </row>
    <row r="201" spans="1:12" s="103" customFormat="1" x14ac:dyDescent="0.45">
      <c r="A201" s="105"/>
      <c r="B201" s="106"/>
      <c r="C201" s="106"/>
      <c r="D201" s="106"/>
      <c r="E201" s="105"/>
      <c r="F201" s="105"/>
      <c r="G201" s="105"/>
      <c r="H201" s="105"/>
      <c r="I201" s="105"/>
      <c r="J201" s="104"/>
      <c r="K201" s="104"/>
      <c r="L201" s="104"/>
    </row>
    <row r="202" spans="1:12" s="103" customFormat="1" x14ac:dyDescent="0.45">
      <c r="A202" s="105"/>
      <c r="B202" s="106"/>
      <c r="C202" s="106"/>
      <c r="D202" s="106"/>
      <c r="E202" s="105"/>
      <c r="F202" s="105"/>
      <c r="G202" s="105"/>
      <c r="H202" s="105"/>
      <c r="I202" s="105"/>
      <c r="J202" s="104"/>
      <c r="K202" s="104"/>
      <c r="L202" s="104"/>
    </row>
    <row r="203" spans="1:12" s="103" customFormat="1" x14ac:dyDescent="0.45">
      <c r="A203" s="105"/>
      <c r="B203" s="106"/>
      <c r="C203" s="106"/>
      <c r="D203" s="106"/>
      <c r="E203" s="105"/>
      <c r="F203" s="105"/>
      <c r="G203" s="105"/>
      <c r="H203" s="105"/>
      <c r="I203" s="105"/>
      <c r="J203" s="104"/>
      <c r="K203" s="104"/>
      <c r="L203" s="104"/>
    </row>
    <row r="204" spans="1:12" s="103" customFormat="1" x14ac:dyDescent="0.45">
      <c r="A204" s="105"/>
      <c r="B204" s="106"/>
      <c r="C204" s="106"/>
      <c r="D204" s="106"/>
      <c r="E204" s="105"/>
      <c r="F204" s="105"/>
      <c r="G204" s="105"/>
      <c r="H204" s="105"/>
      <c r="I204" s="105"/>
      <c r="J204" s="104"/>
      <c r="K204" s="104"/>
      <c r="L204" s="104"/>
    </row>
    <row r="205" spans="1:12" s="103" customFormat="1" x14ac:dyDescent="0.45">
      <c r="A205" s="105"/>
      <c r="B205" s="106"/>
      <c r="C205" s="106"/>
      <c r="D205" s="106"/>
      <c r="E205" s="105"/>
      <c r="F205" s="105"/>
      <c r="G205" s="105"/>
      <c r="H205" s="105"/>
      <c r="I205" s="105"/>
      <c r="J205" s="104"/>
      <c r="K205" s="104"/>
      <c r="L205" s="104"/>
    </row>
    <row r="206" spans="1:12" s="103" customFormat="1" x14ac:dyDescent="0.45">
      <c r="A206" s="105"/>
      <c r="B206" s="106"/>
      <c r="C206" s="106"/>
      <c r="D206" s="106"/>
      <c r="E206" s="105"/>
      <c r="F206" s="105"/>
      <c r="G206" s="105"/>
      <c r="H206" s="105"/>
      <c r="I206" s="105"/>
      <c r="J206" s="104"/>
      <c r="K206" s="104"/>
      <c r="L206" s="104"/>
    </row>
    <row r="207" spans="1:12" s="103" customFormat="1" x14ac:dyDescent="0.45">
      <c r="A207" s="105"/>
      <c r="B207" s="106"/>
      <c r="C207" s="106"/>
      <c r="D207" s="106"/>
      <c r="E207" s="105"/>
      <c r="F207" s="105"/>
      <c r="G207" s="105"/>
      <c r="H207" s="105"/>
      <c r="I207" s="105"/>
      <c r="J207" s="104"/>
      <c r="K207" s="104"/>
      <c r="L207" s="104"/>
    </row>
    <row r="208" spans="1:12" s="103" customFormat="1" x14ac:dyDescent="0.45">
      <c r="A208" s="105"/>
      <c r="B208" s="106"/>
      <c r="C208" s="106"/>
      <c r="D208" s="106"/>
      <c r="E208" s="105"/>
      <c r="F208" s="105"/>
      <c r="G208" s="105"/>
      <c r="H208" s="105"/>
      <c r="I208" s="105"/>
      <c r="J208" s="104"/>
      <c r="K208" s="104"/>
      <c r="L208" s="104"/>
    </row>
    <row r="209" spans="1:12" s="103" customFormat="1" x14ac:dyDescent="0.45">
      <c r="A209" s="105"/>
      <c r="B209" s="106"/>
      <c r="C209" s="106"/>
      <c r="D209" s="106"/>
      <c r="E209" s="105"/>
      <c r="F209" s="105"/>
      <c r="G209" s="105"/>
      <c r="H209" s="105"/>
      <c r="I209" s="105"/>
      <c r="J209" s="104"/>
      <c r="K209" s="104"/>
      <c r="L209" s="104"/>
    </row>
    <row r="210" spans="1:12" s="103" customFormat="1" x14ac:dyDescent="0.45">
      <c r="A210" s="105"/>
      <c r="B210" s="106"/>
      <c r="C210" s="106"/>
      <c r="D210" s="106"/>
      <c r="E210" s="105"/>
      <c r="F210" s="105"/>
      <c r="G210" s="105"/>
      <c r="H210" s="105"/>
      <c r="I210" s="105"/>
      <c r="J210" s="104"/>
      <c r="K210" s="104"/>
      <c r="L210" s="104"/>
    </row>
    <row r="211" spans="1:12" s="103" customFormat="1" x14ac:dyDescent="0.45">
      <c r="A211" s="105"/>
      <c r="B211" s="106"/>
      <c r="C211" s="106"/>
      <c r="D211" s="106"/>
      <c r="E211" s="105"/>
      <c r="F211" s="105"/>
      <c r="G211" s="105"/>
      <c r="H211" s="105"/>
      <c r="I211" s="105"/>
      <c r="J211" s="104"/>
      <c r="K211" s="104"/>
      <c r="L211" s="104"/>
    </row>
    <row r="212" spans="1:12" s="103" customFormat="1" x14ac:dyDescent="0.45">
      <c r="A212" s="105"/>
      <c r="B212" s="106"/>
      <c r="C212" s="106"/>
      <c r="D212" s="106"/>
      <c r="E212" s="105"/>
      <c r="F212" s="105"/>
      <c r="G212" s="105"/>
      <c r="H212" s="105"/>
      <c r="I212" s="105"/>
      <c r="J212" s="104"/>
      <c r="K212" s="104"/>
      <c r="L212" s="104"/>
    </row>
    <row r="213" spans="1:12" s="103" customFormat="1" x14ac:dyDescent="0.45">
      <c r="A213" s="105"/>
      <c r="B213" s="106"/>
      <c r="C213" s="106"/>
      <c r="D213" s="106"/>
      <c r="E213" s="105"/>
      <c r="F213" s="105"/>
      <c r="G213" s="105"/>
      <c r="H213" s="105"/>
      <c r="I213" s="105"/>
      <c r="J213" s="104"/>
      <c r="K213" s="104"/>
      <c r="L213" s="104"/>
    </row>
    <row r="214" spans="1:12" s="103" customFormat="1" x14ac:dyDescent="0.45">
      <c r="A214" s="105"/>
      <c r="B214" s="106"/>
      <c r="C214" s="106"/>
      <c r="D214" s="106"/>
      <c r="E214" s="105"/>
      <c r="F214" s="105"/>
      <c r="G214" s="105"/>
      <c r="H214" s="105"/>
      <c r="I214" s="105"/>
      <c r="J214" s="104"/>
      <c r="K214" s="104"/>
      <c r="L214" s="104"/>
    </row>
    <row r="215" spans="1:12" s="103" customFormat="1" x14ac:dyDescent="0.45">
      <c r="A215" s="105"/>
      <c r="B215" s="106"/>
      <c r="C215" s="106"/>
      <c r="D215" s="106"/>
      <c r="E215" s="105"/>
      <c r="F215" s="105"/>
      <c r="G215" s="105"/>
      <c r="H215" s="105"/>
      <c r="I215" s="105"/>
      <c r="J215" s="104"/>
      <c r="K215" s="104"/>
      <c r="L215" s="104"/>
    </row>
    <row r="216" spans="1:12" s="103" customFormat="1" x14ac:dyDescent="0.45">
      <c r="A216" s="105"/>
      <c r="B216" s="106"/>
      <c r="C216" s="106"/>
      <c r="D216" s="106"/>
      <c r="E216" s="105"/>
      <c r="F216" s="105"/>
      <c r="G216" s="105"/>
      <c r="H216" s="105"/>
      <c r="I216" s="105"/>
      <c r="J216" s="104"/>
      <c r="K216" s="104"/>
      <c r="L216" s="104"/>
    </row>
    <row r="217" spans="1:12" s="103" customFormat="1" x14ac:dyDescent="0.45">
      <c r="A217" s="105"/>
      <c r="B217" s="106"/>
      <c r="C217" s="106"/>
      <c r="D217" s="106"/>
      <c r="E217" s="105"/>
      <c r="F217" s="105"/>
      <c r="G217" s="105"/>
      <c r="H217" s="105"/>
      <c r="I217" s="105"/>
      <c r="J217" s="104"/>
      <c r="K217" s="104"/>
      <c r="L217" s="104"/>
    </row>
    <row r="218" spans="1:12" s="103" customFormat="1" x14ac:dyDescent="0.45">
      <c r="A218" s="105"/>
      <c r="B218" s="106"/>
      <c r="C218" s="106"/>
      <c r="D218" s="106"/>
      <c r="E218" s="105"/>
      <c r="F218" s="105"/>
      <c r="G218" s="105"/>
      <c r="H218" s="105"/>
      <c r="I218" s="105"/>
      <c r="J218" s="104"/>
      <c r="K218" s="104"/>
      <c r="L218" s="104"/>
    </row>
    <row r="219" spans="1:12" s="103" customFormat="1" x14ac:dyDescent="0.45">
      <c r="A219" s="105"/>
      <c r="B219" s="106"/>
      <c r="C219" s="106"/>
      <c r="D219" s="106"/>
      <c r="E219" s="105"/>
      <c r="F219" s="105"/>
      <c r="G219" s="105"/>
      <c r="H219" s="105"/>
      <c r="I219" s="105"/>
      <c r="J219" s="104"/>
      <c r="K219" s="104"/>
      <c r="L219" s="104"/>
    </row>
    <row r="220" spans="1:12" s="103" customFormat="1" x14ac:dyDescent="0.45">
      <c r="A220" s="105"/>
      <c r="B220" s="106"/>
      <c r="C220" s="106"/>
      <c r="D220" s="106"/>
      <c r="E220" s="105"/>
      <c r="F220" s="105"/>
      <c r="G220" s="105"/>
      <c r="H220" s="105"/>
      <c r="I220" s="105"/>
      <c r="J220" s="104"/>
      <c r="K220" s="104"/>
      <c r="L220" s="104"/>
    </row>
    <row r="221" spans="1:12" s="103" customFormat="1" x14ac:dyDescent="0.45">
      <c r="A221" s="105"/>
      <c r="B221" s="106"/>
      <c r="C221" s="106"/>
      <c r="D221" s="106"/>
      <c r="E221" s="105"/>
      <c r="F221" s="105"/>
      <c r="G221" s="105"/>
      <c r="H221" s="105"/>
      <c r="I221" s="105"/>
      <c r="J221" s="104"/>
      <c r="K221" s="104"/>
      <c r="L221" s="104"/>
    </row>
    <row r="222" spans="1:12" s="103" customFormat="1" x14ac:dyDescent="0.45">
      <c r="A222" s="105"/>
      <c r="B222" s="106"/>
      <c r="C222" s="106"/>
      <c r="D222" s="106"/>
      <c r="E222" s="105"/>
      <c r="F222" s="105"/>
      <c r="G222" s="105"/>
      <c r="H222" s="105"/>
      <c r="I222" s="105"/>
      <c r="J222" s="104"/>
      <c r="K222" s="104"/>
      <c r="L222" s="104"/>
    </row>
    <row r="223" spans="1:12" s="103" customFormat="1" x14ac:dyDescent="0.45">
      <c r="A223" s="105"/>
      <c r="B223" s="106"/>
      <c r="C223" s="106"/>
      <c r="D223" s="106"/>
      <c r="E223" s="105"/>
      <c r="F223" s="105"/>
      <c r="G223" s="105"/>
      <c r="H223" s="105"/>
      <c r="I223" s="105"/>
      <c r="J223" s="104"/>
      <c r="K223" s="104"/>
      <c r="L223" s="104"/>
    </row>
    <row r="224" spans="1:12" s="103" customFormat="1" x14ac:dyDescent="0.45">
      <c r="A224" s="105"/>
      <c r="B224" s="106"/>
      <c r="C224" s="106"/>
      <c r="D224" s="106"/>
      <c r="E224" s="105"/>
      <c r="F224" s="105"/>
      <c r="G224" s="105"/>
      <c r="H224" s="105"/>
      <c r="I224" s="105"/>
      <c r="J224" s="104"/>
      <c r="K224" s="104"/>
      <c r="L224" s="104"/>
    </row>
    <row r="225" spans="1:12" s="103" customFormat="1" x14ac:dyDescent="0.45">
      <c r="A225" s="105"/>
      <c r="B225" s="106"/>
      <c r="C225" s="106"/>
      <c r="D225" s="106"/>
      <c r="E225" s="105"/>
      <c r="F225" s="105"/>
      <c r="G225" s="105"/>
      <c r="H225" s="105"/>
      <c r="I225" s="105"/>
      <c r="J225" s="104"/>
      <c r="K225" s="104"/>
      <c r="L225" s="104"/>
    </row>
    <row r="226" spans="1:12" x14ac:dyDescent="0.3">
      <c r="E226" s="104"/>
      <c r="F226" s="104"/>
      <c r="G226" s="104"/>
      <c r="H226" s="104"/>
      <c r="I226" s="104"/>
      <c r="J226" s="104"/>
      <c r="K226" s="104"/>
      <c r="L226" s="104"/>
    </row>
    <row r="227" spans="1:12" x14ac:dyDescent="0.3">
      <c r="E227" s="104"/>
      <c r="F227" s="104"/>
      <c r="G227" s="104"/>
      <c r="H227" s="104"/>
      <c r="I227" s="104"/>
      <c r="J227" s="104"/>
      <c r="K227" s="104"/>
      <c r="L227" s="104"/>
    </row>
    <row r="228" spans="1:12" x14ac:dyDescent="0.3">
      <c r="E228" s="104"/>
      <c r="F228" s="104"/>
      <c r="G228" s="104"/>
      <c r="H228" s="104"/>
      <c r="I228" s="104"/>
      <c r="J228" s="104"/>
      <c r="K228" s="104"/>
      <c r="L228" s="104"/>
    </row>
    <row r="229" spans="1:12" x14ac:dyDescent="0.3">
      <c r="E229" s="104"/>
      <c r="F229" s="104"/>
      <c r="G229" s="104"/>
      <c r="H229" s="104"/>
      <c r="I229" s="104"/>
      <c r="J229" s="104"/>
      <c r="K229" s="104"/>
      <c r="L229" s="104"/>
    </row>
    <row r="230" spans="1:12" x14ac:dyDescent="0.3">
      <c r="E230" s="104"/>
      <c r="F230" s="104"/>
      <c r="G230" s="104"/>
      <c r="H230" s="104"/>
      <c r="I230" s="104"/>
      <c r="J230" s="104"/>
      <c r="K230" s="104"/>
      <c r="L230" s="104"/>
    </row>
    <row r="231" spans="1:12" x14ac:dyDescent="0.3">
      <c r="E231" s="104"/>
      <c r="F231" s="104"/>
      <c r="G231" s="104"/>
      <c r="H231" s="104"/>
      <c r="I231" s="104"/>
      <c r="J231" s="104"/>
      <c r="K231" s="104"/>
      <c r="L231" s="104"/>
    </row>
    <row r="232" spans="1:12" x14ac:dyDescent="0.3">
      <c r="E232" s="104"/>
      <c r="F232" s="104"/>
      <c r="G232" s="104"/>
      <c r="H232" s="104"/>
      <c r="I232" s="104"/>
      <c r="J232" s="104"/>
      <c r="K232" s="104"/>
      <c r="L232" s="104"/>
    </row>
    <row r="233" spans="1:12" x14ac:dyDescent="0.3">
      <c r="E233" s="104"/>
      <c r="F233" s="104"/>
      <c r="G233" s="104"/>
      <c r="H233" s="104"/>
      <c r="I233" s="104"/>
      <c r="J233" s="104"/>
      <c r="K233" s="104"/>
      <c r="L233" s="104"/>
    </row>
    <row r="234" spans="1:12" x14ac:dyDescent="0.3">
      <c r="E234" s="104"/>
      <c r="F234" s="104"/>
      <c r="G234" s="104"/>
      <c r="H234" s="104"/>
      <c r="I234" s="104"/>
      <c r="J234" s="104"/>
      <c r="K234" s="104"/>
      <c r="L234" s="104"/>
    </row>
    <row r="235" spans="1:12" x14ac:dyDescent="0.3">
      <c r="E235" s="104"/>
      <c r="F235" s="104"/>
      <c r="G235" s="104"/>
      <c r="H235" s="104"/>
      <c r="I235" s="104"/>
      <c r="J235" s="104"/>
      <c r="K235" s="104"/>
      <c r="L235" s="104"/>
    </row>
    <row r="236" spans="1:12" x14ac:dyDescent="0.3">
      <c r="E236" s="104"/>
      <c r="F236" s="104"/>
      <c r="G236" s="104"/>
      <c r="H236" s="104"/>
      <c r="I236" s="104"/>
      <c r="J236" s="104"/>
      <c r="K236" s="104"/>
      <c r="L236" s="104"/>
    </row>
    <row r="237" spans="1:12" x14ac:dyDescent="0.3">
      <c r="E237" s="104"/>
      <c r="F237" s="104"/>
      <c r="G237" s="104"/>
      <c r="H237" s="104"/>
      <c r="I237" s="104"/>
      <c r="J237" s="104"/>
      <c r="K237" s="104"/>
      <c r="L237" s="104"/>
    </row>
    <row r="238" spans="1:12" x14ac:dyDescent="0.3">
      <c r="E238" s="104"/>
      <c r="F238" s="104"/>
      <c r="G238" s="104"/>
      <c r="H238" s="104"/>
      <c r="I238" s="104"/>
      <c r="J238" s="104"/>
      <c r="K238" s="104"/>
      <c r="L238" s="104"/>
    </row>
    <row r="239" spans="1:12" x14ac:dyDescent="0.3">
      <c r="E239" s="104"/>
      <c r="F239" s="104"/>
      <c r="G239" s="104"/>
      <c r="H239" s="104"/>
      <c r="I239" s="104"/>
      <c r="J239" s="104"/>
      <c r="K239" s="104"/>
      <c r="L239" s="104"/>
    </row>
    <row r="240" spans="1:12" x14ac:dyDescent="0.3">
      <c r="E240" s="104"/>
      <c r="F240" s="104"/>
      <c r="G240" s="104"/>
      <c r="H240" s="104"/>
      <c r="I240" s="104"/>
      <c r="J240" s="104"/>
      <c r="K240" s="104"/>
      <c r="L240" s="104"/>
    </row>
    <row r="241" spans="5:12" x14ac:dyDescent="0.3">
      <c r="E241" s="104"/>
      <c r="F241" s="104"/>
      <c r="G241" s="104"/>
      <c r="H241" s="104"/>
      <c r="I241" s="104"/>
      <c r="J241" s="104"/>
      <c r="K241" s="104"/>
      <c r="L241" s="104"/>
    </row>
    <row r="242" spans="5:12" x14ac:dyDescent="0.3">
      <c r="E242" s="104"/>
      <c r="F242" s="104"/>
      <c r="G242" s="104"/>
      <c r="H242" s="104"/>
      <c r="I242" s="104"/>
      <c r="J242" s="104"/>
      <c r="K242" s="104"/>
      <c r="L242" s="104"/>
    </row>
    <row r="243" spans="5:12" x14ac:dyDescent="0.3">
      <c r="E243" s="104"/>
      <c r="F243" s="104"/>
      <c r="G243" s="104"/>
      <c r="H243" s="104"/>
      <c r="I243" s="104"/>
      <c r="J243" s="104"/>
      <c r="K243" s="104"/>
      <c r="L243" s="104"/>
    </row>
    <row r="244" spans="5:12" x14ac:dyDescent="0.3">
      <c r="E244" s="104"/>
      <c r="F244" s="104"/>
      <c r="G244" s="104"/>
      <c r="H244" s="104"/>
      <c r="I244" s="104"/>
      <c r="J244" s="104"/>
      <c r="K244" s="104"/>
      <c r="L244" s="104"/>
    </row>
    <row r="245" spans="5:12" x14ac:dyDescent="0.3">
      <c r="E245" s="104"/>
      <c r="F245" s="104"/>
      <c r="G245" s="104"/>
      <c r="H245" s="104"/>
      <c r="I245" s="104"/>
      <c r="J245" s="104"/>
      <c r="K245" s="104"/>
      <c r="L245" s="104"/>
    </row>
    <row r="246" spans="5:12" x14ac:dyDescent="0.3">
      <c r="E246" s="104"/>
      <c r="F246" s="104"/>
      <c r="G246" s="104"/>
      <c r="H246" s="104"/>
      <c r="I246" s="104"/>
      <c r="J246" s="104"/>
      <c r="K246" s="104"/>
      <c r="L246" s="104"/>
    </row>
    <row r="247" spans="5:12" x14ac:dyDescent="0.3">
      <c r="E247" s="104"/>
      <c r="F247" s="104"/>
      <c r="G247" s="104"/>
      <c r="H247" s="104"/>
      <c r="I247" s="104"/>
      <c r="J247" s="104"/>
      <c r="K247" s="104"/>
      <c r="L247" s="104"/>
    </row>
    <row r="248" spans="5:12" x14ac:dyDescent="0.3">
      <c r="E248" s="104"/>
      <c r="F248" s="104"/>
      <c r="G248" s="104"/>
      <c r="H248" s="104"/>
      <c r="I248" s="104"/>
      <c r="J248" s="104"/>
      <c r="K248" s="104"/>
      <c r="L248" s="104"/>
    </row>
    <row r="249" spans="5:12" x14ac:dyDescent="0.3">
      <c r="E249" s="104"/>
      <c r="F249" s="104"/>
      <c r="G249" s="104"/>
      <c r="H249" s="104"/>
      <c r="I249" s="104"/>
      <c r="J249" s="104"/>
      <c r="K249" s="104"/>
      <c r="L249" s="104"/>
    </row>
    <row r="250" spans="5:12" x14ac:dyDescent="0.3">
      <c r="E250" s="104"/>
      <c r="F250" s="104"/>
      <c r="G250" s="104"/>
      <c r="H250" s="104"/>
      <c r="I250" s="104"/>
      <c r="J250" s="104"/>
      <c r="K250" s="104"/>
      <c r="L250" s="104"/>
    </row>
    <row r="251" spans="5:12" x14ac:dyDescent="0.3">
      <c r="E251" s="104"/>
      <c r="F251" s="104"/>
      <c r="G251" s="104"/>
      <c r="H251" s="104"/>
      <c r="I251" s="104"/>
      <c r="J251" s="104"/>
      <c r="K251" s="104"/>
      <c r="L251" s="104"/>
    </row>
    <row r="252" spans="5:12" x14ac:dyDescent="0.3">
      <c r="E252" s="104"/>
      <c r="F252" s="104"/>
      <c r="G252" s="104"/>
      <c r="H252" s="104"/>
      <c r="I252" s="104"/>
      <c r="J252" s="104"/>
      <c r="K252" s="104"/>
      <c r="L252" s="104"/>
    </row>
    <row r="253" spans="5:12" x14ac:dyDescent="0.3">
      <c r="E253" s="104"/>
      <c r="F253" s="104"/>
      <c r="G253" s="104"/>
      <c r="H253" s="104"/>
      <c r="I253" s="104"/>
      <c r="J253" s="104"/>
      <c r="K253" s="104"/>
      <c r="L253" s="104"/>
    </row>
    <row r="254" spans="5:12" x14ac:dyDescent="0.3">
      <c r="E254" s="104"/>
      <c r="F254" s="104"/>
      <c r="G254" s="104"/>
      <c r="H254" s="104"/>
      <c r="I254" s="104"/>
      <c r="J254" s="104"/>
      <c r="K254" s="104"/>
      <c r="L254" s="104"/>
    </row>
    <row r="255" spans="5:12" x14ac:dyDescent="0.3">
      <c r="E255" s="104"/>
      <c r="F255" s="104"/>
      <c r="G255" s="104"/>
      <c r="H255" s="104"/>
      <c r="I255" s="104"/>
      <c r="J255" s="104"/>
      <c r="K255" s="104"/>
      <c r="L255" s="104"/>
    </row>
    <row r="256" spans="5:12" x14ac:dyDescent="0.3">
      <c r="E256" s="104"/>
      <c r="F256" s="104"/>
      <c r="G256" s="104"/>
      <c r="H256" s="104"/>
      <c r="I256" s="104"/>
      <c r="J256" s="104"/>
      <c r="K256" s="104"/>
      <c r="L256" s="104"/>
    </row>
    <row r="257" spans="5:12" x14ac:dyDescent="0.3">
      <c r="E257" s="104"/>
      <c r="F257" s="104"/>
      <c r="G257" s="104"/>
      <c r="H257" s="104"/>
      <c r="I257" s="104"/>
      <c r="J257" s="104"/>
      <c r="K257" s="104"/>
      <c r="L257" s="104"/>
    </row>
    <row r="258" spans="5:12" x14ac:dyDescent="0.3">
      <c r="E258" s="104"/>
      <c r="F258" s="104"/>
      <c r="G258" s="104"/>
      <c r="H258" s="104"/>
      <c r="I258" s="104"/>
      <c r="J258" s="104"/>
      <c r="K258" s="104"/>
      <c r="L258" s="104"/>
    </row>
    <row r="259" spans="5:12" x14ac:dyDescent="0.3">
      <c r="E259" s="104"/>
      <c r="F259" s="104"/>
      <c r="G259" s="104"/>
      <c r="H259" s="104"/>
      <c r="I259" s="104"/>
      <c r="J259" s="104"/>
      <c r="K259" s="104"/>
      <c r="L259" s="104"/>
    </row>
    <row r="260" spans="5:12" x14ac:dyDescent="0.3">
      <c r="E260" s="104"/>
      <c r="F260" s="104"/>
      <c r="G260" s="104"/>
      <c r="H260" s="104"/>
      <c r="I260" s="104"/>
      <c r="J260" s="104"/>
      <c r="K260" s="104"/>
      <c r="L260" s="104"/>
    </row>
    <row r="261" spans="5:12" x14ac:dyDescent="0.3">
      <c r="E261" s="104"/>
      <c r="F261" s="104"/>
      <c r="G261" s="104"/>
      <c r="H261" s="104"/>
      <c r="I261" s="104"/>
      <c r="J261" s="104"/>
      <c r="K261" s="104"/>
      <c r="L261" s="104"/>
    </row>
    <row r="262" spans="5:12" x14ac:dyDescent="0.3">
      <c r="E262" s="104"/>
      <c r="F262" s="104"/>
      <c r="G262" s="104"/>
      <c r="H262" s="104"/>
      <c r="I262" s="104"/>
      <c r="J262" s="104"/>
      <c r="K262" s="104"/>
      <c r="L262" s="104"/>
    </row>
    <row r="263" spans="5:12" x14ac:dyDescent="0.3">
      <c r="E263" s="104"/>
      <c r="F263" s="104"/>
      <c r="G263" s="104"/>
      <c r="H263" s="104"/>
      <c r="I263" s="104"/>
      <c r="J263" s="104"/>
      <c r="K263" s="104"/>
      <c r="L263" s="104"/>
    </row>
    <row r="264" spans="5:12" x14ac:dyDescent="0.3">
      <c r="E264" s="104"/>
      <c r="F264" s="104"/>
      <c r="G264" s="104"/>
      <c r="H264" s="104"/>
      <c r="I264" s="104"/>
      <c r="J264" s="104"/>
      <c r="K264" s="104"/>
      <c r="L264" s="104"/>
    </row>
    <row r="265" spans="5:12" x14ac:dyDescent="0.3">
      <c r="E265" s="104"/>
      <c r="F265" s="104"/>
      <c r="G265" s="104"/>
      <c r="H265" s="104"/>
      <c r="I265" s="104"/>
      <c r="J265" s="104"/>
      <c r="K265" s="104"/>
      <c r="L265" s="104"/>
    </row>
    <row r="266" spans="5:12" x14ac:dyDescent="0.3">
      <c r="E266" s="104"/>
      <c r="F266" s="104"/>
      <c r="G266" s="104"/>
      <c r="H266" s="104"/>
      <c r="I266" s="104"/>
      <c r="J266" s="104"/>
      <c r="K266" s="104"/>
      <c r="L266" s="104"/>
    </row>
    <row r="267" spans="5:12" x14ac:dyDescent="0.3">
      <c r="E267" s="104"/>
      <c r="F267" s="104"/>
      <c r="G267" s="104"/>
      <c r="H267" s="104"/>
      <c r="I267" s="104"/>
      <c r="J267" s="104"/>
      <c r="K267" s="104"/>
      <c r="L267" s="104"/>
    </row>
    <row r="268" spans="5:12" x14ac:dyDescent="0.3">
      <c r="E268" s="104"/>
      <c r="F268" s="104"/>
      <c r="G268" s="104"/>
      <c r="H268" s="104"/>
      <c r="I268" s="104"/>
      <c r="J268" s="104"/>
      <c r="K268" s="104"/>
      <c r="L268" s="104"/>
    </row>
    <row r="269" spans="5:12" x14ac:dyDescent="0.3">
      <c r="E269" s="104"/>
      <c r="F269" s="104"/>
      <c r="G269" s="104"/>
      <c r="H269" s="104"/>
      <c r="I269" s="104"/>
      <c r="J269" s="104"/>
      <c r="K269" s="104"/>
      <c r="L269" s="104"/>
    </row>
    <row r="270" spans="5:12" x14ac:dyDescent="0.3">
      <c r="E270" s="104"/>
      <c r="F270" s="104"/>
      <c r="G270" s="104"/>
      <c r="H270" s="104"/>
      <c r="I270" s="104"/>
      <c r="J270" s="104"/>
      <c r="K270" s="104"/>
      <c r="L270" s="104"/>
    </row>
    <row r="271" spans="5:12" x14ac:dyDescent="0.3">
      <c r="E271" s="104"/>
      <c r="F271" s="104"/>
      <c r="G271" s="104"/>
      <c r="H271" s="104"/>
      <c r="I271" s="104"/>
      <c r="J271" s="104"/>
      <c r="K271" s="104"/>
      <c r="L271" s="104"/>
    </row>
    <row r="272" spans="5:12" x14ac:dyDescent="0.3">
      <c r="E272" s="104"/>
      <c r="F272" s="104"/>
      <c r="G272" s="104"/>
      <c r="H272" s="104"/>
      <c r="I272" s="104"/>
      <c r="J272" s="104"/>
      <c r="K272" s="104"/>
      <c r="L272" s="104"/>
    </row>
    <row r="273" spans="5:12" x14ac:dyDescent="0.3">
      <c r="E273" s="104"/>
      <c r="F273" s="104"/>
      <c r="G273" s="104"/>
      <c r="H273" s="104"/>
      <c r="I273" s="104"/>
      <c r="J273" s="104"/>
      <c r="K273" s="104"/>
      <c r="L273" s="104"/>
    </row>
    <row r="274" spans="5:12" x14ac:dyDescent="0.3">
      <c r="E274" s="104"/>
      <c r="F274" s="104"/>
      <c r="G274" s="104"/>
      <c r="H274" s="104"/>
      <c r="I274" s="104"/>
      <c r="J274" s="104"/>
      <c r="K274" s="104"/>
      <c r="L274" s="104"/>
    </row>
    <row r="275" spans="5:12" x14ac:dyDescent="0.3">
      <c r="E275" s="104"/>
      <c r="F275" s="104"/>
      <c r="G275" s="104"/>
      <c r="H275" s="104"/>
      <c r="I275" s="104"/>
      <c r="J275" s="104"/>
      <c r="K275" s="104"/>
      <c r="L275" s="104"/>
    </row>
    <row r="276" spans="5:12" x14ac:dyDescent="0.3">
      <c r="E276" s="104"/>
      <c r="F276" s="104"/>
      <c r="G276" s="104"/>
      <c r="H276" s="104"/>
      <c r="I276" s="104"/>
      <c r="J276" s="104"/>
      <c r="K276" s="104"/>
      <c r="L276" s="104"/>
    </row>
    <row r="277" spans="5:12" x14ac:dyDescent="0.3">
      <c r="E277" s="104"/>
      <c r="F277" s="104"/>
      <c r="G277" s="104"/>
      <c r="H277" s="104"/>
      <c r="I277" s="104"/>
      <c r="J277" s="104"/>
      <c r="K277" s="104"/>
      <c r="L277" s="104"/>
    </row>
    <row r="278" spans="5:12" x14ac:dyDescent="0.3">
      <c r="E278" s="104"/>
      <c r="F278" s="104"/>
      <c r="G278" s="104"/>
      <c r="H278" s="104"/>
      <c r="I278" s="104"/>
      <c r="J278" s="104"/>
      <c r="K278" s="104"/>
      <c r="L278" s="104"/>
    </row>
    <row r="279" spans="5:12" x14ac:dyDescent="0.3">
      <c r="E279" s="104"/>
      <c r="F279" s="104"/>
      <c r="G279" s="104"/>
      <c r="H279" s="104"/>
      <c r="I279" s="104"/>
      <c r="J279" s="104"/>
      <c r="K279" s="104"/>
      <c r="L279" s="104"/>
    </row>
    <row r="280" spans="5:12" x14ac:dyDescent="0.3">
      <c r="E280" s="104"/>
      <c r="F280" s="104"/>
      <c r="G280" s="104"/>
      <c r="H280" s="104"/>
      <c r="I280" s="104"/>
      <c r="J280" s="104"/>
      <c r="K280" s="104"/>
      <c r="L280" s="104"/>
    </row>
    <row r="281" spans="5:12" x14ac:dyDescent="0.3">
      <c r="E281" s="104"/>
      <c r="F281" s="104"/>
      <c r="G281" s="104"/>
      <c r="H281" s="104"/>
      <c r="I281" s="104"/>
      <c r="J281" s="104"/>
      <c r="K281" s="104"/>
      <c r="L281" s="104"/>
    </row>
    <row r="282" spans="5:12" x14ac:dyDescent="0.3">
      <c r="E282" s="104"/>
      <c r="F282" s="104"/>
      <c r="G282" s="104"/>
      <c r="H282" s="104"/>
      <c r="I282" s="104"/>
      <c r="J282" s="104"/>
      <c r="K282" s="104"/>
      <c r="L282" s="104"/>
    </row>
    <row r="283" spans="5:12" x14ac:dyDescent="0.3">
      <c r="E283" s="104"/>
      <c r="F283" s="104"/>
      <c r="G283" s="104"/>
      <c r="H283" s="104"/>
      <c r="I283" s="104"/>
      <c r="J283" s="104"/>
      <c r="K283" s="104"/>
      <c r="L283" s="104"/>
    </row>
    <row r="284" spans="5:12" x14ac:dyDescent="0.3">
      <c r="E284" s="104"/>
      <c r="F284" s="104"/>
      <c r="G284" s="104"/>
      <c r="H284" s="104"/>
      <c r="I284" s="104"/>
      <c r="J284" s="104"/>
      <c r="K284" s="104"/>
      <c r="L284" s="104"/>
    </row>
    <row r="285" spans="5:12" x14ac:dyDescent="0.3">
      <c r="E285" s="104"/>
      <c r="F285" s="104"/>
      <c r="G285" s="104"/>
      <c r="H285" s="104"/>
      <c r="I285" s="104"/>
      <c r="J285" s="104"/>
      <c r="K285" s="104"/>
      <c r="L285" s="104"/>
    </row>
    <row r="286" spans="5:12" x14ac:dyDescent="0.3">
      <c r="E286" s="104"/>
      <c r="F286" s="104"/>
      <c r="G286" s="104"/>
      <c r="H286" s="104"/>
      <c r="I286" s="104"/>
      <c r="J286" s="104"/>
      <c r="K286" s="104"/>
      <c r="L286" s="104"/>
    </row>
    <row r="287" spans="5:12" x14ac:dyDescent="0.3">
      <c r="E287" s="104"/>
      <c r="F287" s="104"/>
      <c r="G287" s="104"/>
      <c r="H287" s="104"/>
      <c r="I287" s="104"/>
      <c r="J287" s="104"/>
      <c r="K287" s="104"/>
      <c r="L287" s="104"/>
    </row>
    <row r="288" spans="5:12" x14ac:dyDescent="0.3">
      <c r="E288" s="104"/>
      <c r="F288" s="104"/>
      <c r="G288" s="104"/>
      <c r="H288" s="104"/>
      <c r="I288" s="104"/>
      <c r="J288" s="104"/>
      <c r="K288" s="104"/>
      <c r="L288" s="104"/>
    </row>
    <row r="289" spans="5:12" x14ac:dyDescent="0.3">
      <c r="E289" s="104"/>
      <c r="F289" s="104"/>
      <c r="G289" s="104"/>
      <c r="H289" s="104"/>
      <c r="I289" s="104"/>
      <c r="J289" s="104"/>
      <c r="K289" s="104"/>
      <c r="L289" s="104"/>
    </row>
    <row r="290" spans="5:12" x14ac:dyDescent="0.3">
      <c r="E290" s="104"/>
      <c r="F290" s="104"/>
      <c r="G290" s="104"/>
      <c r="H290" s="104"/>
      <c r="I290" s="104"/>
      <c r="J290" s="104"/>
      <c r="K290" s="104"/>
      <c r="L290" s="104"/>
    </row>
    <row r="291" spans="5:12" x14ac:dyDescent="0.3">
      <c r="E291" s="104"/>
      <c r="F291" s="104"/>
      <c r="G291" s="104"/>
      <c r="H291" s="104"/>
      <c r="I291" s="104"/>
      <c r="J291" s="104"/>
      <c r="K291" s="104"/>
      <c r="L291" s="104"/>
    </row>
    <row r="292" spans="5:12" x14ac:dyDescent="0.3">
      <c r="E292" s="104"/>
      <c r="F292" s="104"/>
      <c r="G292" s="104"/>
      <c r="H292" s="104"/>
      <c r="I292" s="104"/>
      <c r="J292" s="104"/>
      <c r="K292" s="104"/>
      <c r="L292" s="104"/>
    </row>
    <row r="293" spans="5:12" x14ac:dyDescent="0.3">
      <c r="E293" s="104"/>
      <c r="F293" s="104"/>
      <c r="G293" s="104"/>
      <c r="H293" s="104"/>
      <c r="I293" s="104"/>
      <c r="J293" s="104"/>
      <c r="K293" s="104"/>
      <c r="L293" s="104"/>
    </row>
    <row r="294" spans="5:12" x14ac:dyDescent="0.3">
      <c r="E294" s="104"/>
      <c r="F294" s="104"/>
      <c r="G294" s="104"/>
      <c r="H294" s="104"/>
      <c r="I294" s="104"/>
      <c r="J294" s="104"/>
      <c r="K294" s="104"/>
      <c r="L294" s="104"/>
    </row>
    <row r="295" spans="5:12" x14ac:dyDescent="0.3">
      <c r="E295" s="104"/>
      <c r="F295" s="104"/>
      <c r="G295" s="104"/>
      <c r="H295" s="104"/>
      <c r="I295" s="104"/>
      <c r="J295" s="104"/>
      <c r="K295" s="104"/>
      <c r="L295" s="104"/>
    </row>
    <row r="296" spans="5:12" x14ac:dyDescent="0.3">
      <c r="E296" s="104"/>
      <c r="F296" s="104"/>
      <c r="G296" s="104"/>
      <c r="H296" s="104"/>
      <c r="I296" s="104"/>
      <c r="J296" s="104"/>
      <c r="K296" s="104"/>
      <c r="L296" s="104"/>
    </row>
    <row r="297" spans="5:12" x14ac:dyDescent="0.3">
      <c r="E297" s="104"/>
      <c r="F297" s="104"/>
      <c r="G297" s="104"/>
      <c r="H297" s="104"/>
      <c r="I297" s="104"/>
      <c r="J297" s="104"/>
      <c r="K297" s="104"/>
      <c r="L297" s="104"/>
    </row>
    <row r="298" spans="5:12" x14ac:dyDescent="0.3">
      <c r="E298" s="104"/>
      <c r="F298" s="104"/>
      <c r="G298" s="104"/>
      <c r="H298" s="104"/>
      <c r="I298" s="104"/>
      <c r="J298" s="104"/>
      <c r="K298" s="104"/>
      <c r="L298" s="104"/>
    </row>
    <row r="299" spans="5:12" x14ac:dyDescent="0.3">
      <c r="E299" s="104"/>
      <c r="F299" s="104"/>
      <c r="G299" s="104"/>
      <c r="H299" s="104"/>
      <c r="I299" s="104"/>
      <c r="J299" s="104"/>
      <c r="K299" s="104"/>
      <c r="L299" s="104"/>
    </row>
    <row r="300" spans="5:12" x14ac:dyDescent="0.3">
      <c r="E300" s="104"/>
      <c r="F300" s="104"/>
      <c r="G300" s="104"/>
      <c r="H300" s="104"/>
      <c r="I300" s="104"/>
      <c r="J300" s="104"/>
      <c r="K300" s="104"/>
      <c r="L300" s="104"/>
    </row>
    <row r="301" spans="5:12" x14ac:dyDescent="0.3">
      <c r="E301" s="104"/>
      <c r="F301" s="104"/>
      <c r="G301" s="104"/>
      <c r="H301" s="104"/>
      <c r="I301" s="104"/>
      <c r="J301" s="104"/>
      <c r="K301" s="104"/>
      <c r="L301" s="104"/>
    </row>
    <row r="302" spans="5:12" x14ac:dyDescent="0.3">
      <c r="E302" s="104"/>
      <c r="F302" s="104"/>
      <c r="G302" s="104"/>
      <c r="H302" s="104"/>
      <c r="I302" s="104"/>
      <c r="J302" s="104"/>
      <c r="K302" s="104"/>
      <c r="L302" s="104"/>
    </row>
    <row r="303" spans="5:12" x14ac:dyDescent="0.3">
      <c r="E303" s="104"/>
      <c r="F303" s="104"/>
      <c r="G303" s="104"/>
      <c r="H303" s="104"/>
      <c r="I303" s="104"/>
      <c r="J303" s="104"/>
      <c r="K303" s="104"/>
      <c r="L303" s="104"/>
    </row>
    <row r="304" spans="5:12" x14ac:dyDescent="0.3">
      <c r="E304" s="104"/>
      <c r="F304" s="104"/>
      <c r="G304" s="104"/>
      <c r="H304" s="104"/>
      <c r="I304" s="104"/>
      <c r="J304" s="104"/>
      <c r="K304" s="104"/>
      <c r="L304" s="104"/>
    </row>
    <row r="305" spans="5:12" x14ac:dyDescent="0.3">
      <c r="E305" s="104"/>
      <c r="F305" s="104"/>
      <c r="G305" s="104"/>
      <c r="H305" s="104"/>
      <c r="I305" s="104"/>
      <c r="J305" s="104"/>
      <c r="K305" s="104"/>
      <c r="L305" s="104"/>
    </row>
    <row r="306" spans="5:12" x14ac:dyDescent="0.3">
      <c r="E306" s="104"/>
      <c r="F306" s="104"/>
      <c r="G306" s="104"/>
      <c r="H306" s="104"/>
      <c r="I306" s="104"/>
      <c r="J306" s="104"/>
      <c r="K306" s="104"/>
      <c r="L306" s="104"/>
    </row>
    <row r="307" spans="5:12" x14ac:dyDescent="0.3">
      <c r="E307" s="104"/>
      <c r="F307" s="104"/>
      <c r="G307" s="104"/>
      <c r="H307" s="104"/>
      <c r="I307" s="104"/>
      <c r="J307" s="104"/>
      <c r="K307" s="104"/>
      <c r="L307" s="104"/>
    </row>
    <row r="308" spans="5:12" x14ac:dyDescent="0.3">
      <c r="E308" s="104"/>
      <c r="F308" s="104"/>
      <c r="G308" s="104"/>
      <c r="H308" s="104"/>
      <c r="I308" s="104"/>
      <c r="J308" s="104"/>
      <c r="K308" s="104"/>
      <c r="L308" s="104"/>
    </row>
    <row r="309" spans="5:12" x14ac:dyDescent="0.3">
      <c r="E309" s="104"/>
      <c r="F309" s="104"/>
      <c r="G309" s="104"/>
      <c r="H309" s="104"/>
      <c r="I309" s="104"/>
      <c r="J309" s="104"/>
      <c r="K309" s="104"/>
      <c r="L309" s="104"/>
    </row>
    <row r="310" spans="5:12" x14ac:dyDescent="0.3">
      <c r="E310" s="104"/>
      <c r="F310" s="104"/>
      <c r="G310" s="104"/>
      <c r="H310" s="104"/>
      <c r="I310" s="104"/>
      <c r="J310" s="104"/>
      <c r="K310" s="104"/>
      <c r="L310" s="104"/>
    </row>
    <row r="311" spans="5:12" x14ac:dyDescent="0.3">
      <c r="E311" s="104"/>
      <c r="F311" s="104"/>
      <c r="G311" s="104"/>
      <c r="H311" s="104"/>
      <c r="I311" s="104"/>
      <c r="J311" s="104"/>
      <c r="K311" s="104"/>
      <c r="L311" s="104"/>
    </row>
    <row r="312" spans="5:12" x14ac:dyDescent="0.3">
      <c r="E312" s="104"/>
      <c r="F312" s="104"/>
      <c r="G312" s="104"/>
      <c r="H312" s="104"/>
      <c r="I312" s="104"/>
      <c r="J312" s="104"/>
      <c r="K312" s="104"/>
      <c r="L312" s="104"/>
    </row>
    <row r="313" spans="5:12" x14ac:dyDescent="0.3">
      <c r="E313" s="104"/>
      <c r="F313" s="104"/>
      <c r="G313" s="104"/>
      <c r="H313" s="104"/>
      <c r="I313" s="104"/>
    </row>
    <row r="314" spans="5:12" x14ac:dyDescent="0.3">
      <c r="E314" s="104"/>
      <c r="F314" s="104"/>
      <c r="G314" s="104"/>
      <c r="H314" s="104"/>
      <c r="I314" s="104"/>
    </row>
  </sheetData>
  <sheetProtection algorithmName="SHA-512" hashValue="1+Ry32sK/pSHFs6rRH+SRyEdfebeLlrx5iZWvyFVxl9gtuTp1O68s//X2P1Rv0TlQ4hSMqL3WVFUo/lr+impXQ==" saltValue="xe9dorFA/VHles9rbbbqDA==" spinCount="100000" sheet="1" objects="1" scenarios="1" selectLockedCells="1" sort="0" autoFilter="0"/>
  <customSheetViews>
    <customSheetView guid="{90818CD5-1CF2-4954-93E7-840C994A2AD1}" scale="85" showPageBreaks="1" showGridLines="0" printArea="1" hiddenRows="1" hiddenColumns="1" state="hidden" view="pageBreakPreview">
      <pane ySplit="13" topLeftCell="A23" activePane="bottomLeft" state="frozenSplit"/>
      <selection pane="bottomLeft" activeCell="J15" sqref="J15"/>
      <pageMargins left="0.7" right="0.7" top="0.75" bottom="0.75" header="0.3" footer="0.3"/>
      <pageSetup paperSize="9" scale="89" orientation="portrait" r:id="rId1"/>
    </customSheetView>
    <customSheetView guid="{D19304DF-64F7-4161-9FBE-C2B2A4C02684}" scale="85" showPageBreaks="1" showGridLines="0" printArea="1" hiddenRows="1" hiddenColumns="1" state="hidden" view="pageBreakPreview">
      <pane ySplit="13" topLeftCell="A23" activePane="bottomLeft" state="frozenSplit"/>
      <selection pane="bottomLeft" activeCell="J15" sqref="J15"/>
      <pageMargins left="0.7" right="0.7" top="0.75" bottom="0.75" header="0.3" footer="0.3"/>
      <pageSetup paperSize="9" scale="89" orientation="portrait" r:id="rId2"/>
    </customSheetView>
    <customSheetView guid="{9D87F315-4239-4D28-9904-BFC4281797A1}" showPageBreaks="1" showGridLines="0" printArea="1" hiddenColumns="1" view="pageBreakPreview">
      <pane ySplit="13" topLeftCell="A14" activePane="bottomLeft" state="frozenSplit"/>
      <selection pane="bottomLeft"/>
      <pageMargins left="0" right="0" top="0" bottom="0" header="0" footer="0"/>
      <pageSetup paperSize="9" scale="89" orientation="portrait" r:id="rId3"/>
    </customSheetView>
    <customSheetView guid="{1098C4A5-C1ED-4CD4-8181-1AF30B0D1BBB}" scale="85" showPageBreaks="1" showGridLines="0" printArea="1" hiddenRows="1" hiddenColumns="1" state="hidden" view="pageBreakPreview">
      <pane ySplit="13" topLeftCell="A23" activePane="bottomLeft" state="frozenSplit"/>
      <selection pane="bottomLeft" activeCell="J15" sqref="J15"/>
      <pageMargins left="0.7" right="0.7" top="0.75" bottom="0.75" header="0.3" footer="0.3"/>
      <pageSetup paperSize="9" scale="89" orientation="portrait" r:id="rId4"/>
    </customSheetView>
    <customSheetView guid="{2F657D64-8090-44CA-B47E-8240DC328EA8}" scale="85" showPageBreaks="1" showGridLines="0" printArea="1" hiddenRows="1" hiddenColumns="1" state="hidden" view="pageBreakPreview">
      <pane ySplit="13" topLeftCell="A23" activePane="bottomLeft" state="frozenSplit"/>
      <selection pane="bottomLeft" activeCell="J15" sqref="J15"/>
      <pageMargins left="0.7" right="0.7" top="0.75" bottom="0.75" header="0.3" footer="0.3"/>
      <pageSetup paperSize="9" scale="89" orientation="portrait" r:id="rId5"/>
    </customSheetView>
  </customSheetViews>
  <mergeCells count="18">
    <mergeCell ref="A11:A13"/>
    <mergeCell ref="B11:B13"/>
    <mergeCell ref="A7:B7"/>
    <mergeCell ref="K11:K13"/>
    <mergeCell ref="L11:L13"/>
    <mergeCell ref="C1:L3"/>
    <mergeCell ref="J8:L8"/>
    <mergeCell ref="J9:L9"/>
    <mergeCell ref="C11:C13"/>
    <mergeCell ref="D11:D13"/>
    <mergeCell ref="E11:E13"/>
    <mergeCell ref="C4:K4"/>
    <mergeCell ref="D6:K6"/>
    <mergeCell ref="A8:D9"/>
    <mergeCell ref="E8:F8"/>
    <mergeCell ref="E9:F9"/>
    <mergeCell ref="F11:F13"/>
    <mergeCell ref="J11:J13"/>
  </mergeCells>
  <conditionalFormatting sqref="A15:F131">
    <cfRule type="cellIs" dxfId="31" priority="1" operator="equal">
      <formula>0</formula>
    </cfRule>
  </conditionalFormatting>
  <hyperlinks>
    <hyperlink ref="A1" location="Índice!A1" display="Índice!A1" xr:uid="{00000000-0004-0000-0F00-000000000000}"/>
    <hyperlink ref="C1:L3" location="Índice!A1" display="Desportos gímnicos - Trampolins" xr:uid="{00000000-0004-0000-0F00-000001000000}"/>
  </hyperlinks>
  <pageMargins left="0.7" right="0.7" top="0.75" bottom="0.75" header="0.3" footer="0.3"/>
  <pageSetup paperSize="9" scale="8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lha18"/>
  <dimension ref="A1:L312"/>
  <sheetViews>
    <sheetView zoomScale="85" zoomScaleNormal="85" workbookViewId="0">
      <selection activeCell="J15" sqref="J15"/>
    </sheetView>
  </sheetViews>
  <sheetFormatPr defaultColWidth="9.109375" defaultRowHeight="16.2" x14ac:dyDescent="0.3"/>
  <cols>
    <col min="1" max="1" width="3.6640625" style="104" customWidth="1"/>
    <col min="2" max="2" width="21.6640625" style="93" bestFit="1" customWidth="1"/>
    <col min="3" max="3" width="24.44140625" style="108" bestFit="1" customWidth="1"/>
    <col min="4" max="4" width="9.6640625" style="108" customWidth="1"/>
    <col min="5" max="5" width="5.109375" style="93" customWidth="1"/>
    <col min="6" max="6" width="7.6640625" style="93" customWidth="1"/>
    <col min="7" max="8" width="0.6640625" style="93" hidden="1" customWidth="1"/>
    <col min="9" max="9" width="0.6640625" style="93" customWidth="1"/>
    <col min="10" max="10" width="11.44140625" style="93" customWidth="1"/>
    <col min="11" max="16384" width="9.109375" style="93"/>
  </cols>
  <sheetData>
    <row r="1" spans="1:12" ht="15" customHeight="1" x14ac:dyDescent="0.3">
      <c r="A1" s="120" t="s">
        <v>0</v>
      </c>
      <c r="B1" s="92"/>
      <c r="C1" s="938" t="s">
        <v>1</v>
      </c>
      <c r="D1" s="938"/>
      <c r="E1" s="938"/>
      <c r="F1" s="938"/>
      <c r="G1" s="938"/>
      <c r="H1" s="938"/>
      <c r="I1" s="938"/>
      <c r="J1" s="938"/>
      <c r="K1" s="173"/>
      <c r="L1" s="173"/>
    </row>
    <row r="2" spans="1:12" ht="15" customHeight="1" x14ac:dyDescent="0.3">
      <c r="A2" s="92"/>
      <c r="B2" s="94"/>
      <c r="C2" s="938"/>
      <c r="D2" s="938"/>
      <c r="E2" s="938"/>
      <c r="F2" s="938"/>
      <c r="G2" s="938"/>
      <c r="H2" s="938"/>
      <c r="I2" s="938"/>
      <c r="J2" s="938"/>
      <c r="K2" s="173"/>
      <c r="L2" s="173"/>
    </row>
    <row r="3" spans="1:12" ht="15" customHeight="1" x14ac:dyDescent="0.3">
      <c r="A3" s="94"/>
      <c r="B3" s="94"/>
      <c r="C3" s="938"/>
      <c r="D3" s="938"/>
      <c r="E3" s="938"/>
      <c r="F3" s="938"/>
      <c r="G3" s="938"/>
      <c r="H3" s="938"/>
      <c r="I3" s="938"/>
      <c r="J3" s="938"/>
      <c r="K3" s="173"/>
      <c r="L3" s="173"/>
    </row>
    <row r="4" spans="1:12" ht="15" customHeight="1" x14ac:dyDescent="0.3">
      <c r="A4" s="94"/>
      <c r="B4" s="94"/>
      <c r="C4" s="939" t="e">
        <f>#REF!</f>
        <v>#REF!</v>
      </c>
      <c r="D4" s="939"/>
      <c r="E4" s="939"/>
      <c r="F4" s="939"/>
      <c r="G4" s="939"/>
      <c r="H4" s="939"/>
      <c r="I4" s="939"/>
      <c r="J4" s="939"/>
    </row>
    <row r="5" spans="1:12" ht="9" customHeight="1" x14ac:dyDescent="0.3">
      <c r="A5" s="95"/>
      <c r="B5" s="95"/>
      <c r="C5" s="92"/>
      <c r="D5" s="92"/>
      <c r="E5" s="92"/>
      <c r="F5" s="92"/>
      <c r="G5" s="92"/>
      <c r="H5" s="92"/>
      <c r="I5" s="92"/>
      <c r="J5" s="92"/>
    </row>
    <row r="6" spans="1:12" ht="15" customHeight="1" x14ac:dyDescent="0.3">
      <c r="A6" s="95"/>
      <c r="B6" s="95"/>
      <c r="C6" s="945" t="e">
        <f>#REF!</f>
        <v>#REF!</v>
      </c>
      <c r="D6" s="945"/>
      <c r="E6" s="945"/>
      <c r="F6" s="945"/>
      <c r="G6" s="945"/>
      <c r="H6" s="945"/>
      <c r="I6" s="945"/>
      <c r="J6" s="945"/>
    </row>
    <row r="7" spans="1:12" ht="15" customHeight="1" x14ac:dyDescent="0.3">
      <c r="A7" s="940" t="e">
        <f>#REF!</f>
        <v>#REF!</v>
      </c>
      <c r="B7" s="940"/>
      <c r="C7" s="298"/>
      <c r="D7" s="298"/>
      <c r="E7" s="92"/>
      <c r="F7" s="92"/>
      <c r="G7" s="92"/>
      <c r="H7" s="92"/>
      <c r="I7" s="92"/>
      <c r="J7" s="92"/>
    </row>
    <row r="8" spans="1:12" ht="21" customHeight="1" thickBot="1" x14ac:dyDescent="0.35">
      <c r="A8" s="928" t="s">
        <v>56</v>
      </c>
      <c r="B8" s="929"/>
      <c r="C8" s="929"/>
      <c r="D8" s="169" t="s">
        <v>2</v>
      </c>
      <c r="E8" s="941" t="s">
        <v>54</v>
      </c>
      <c r="F8" s="942"/>
      <c r="G8" s="942"/>
      <c r="H8" s="942"/>
      <c r="I8" s="942"/>
      <c r="J8" s="942"/>
    </row>
    <row r="9" spans="1:12" ht="21" customHeight="1" thickTop="1" x14ac:dyDescent="0.3">
      <c r="A9" s="930"/>
      <c r="B9" s="931"/>
      <c r="C9" s="931"/>
      <c r="D9" s="170" t="s">
        <v>3</v>
      </c>
      <c r="E9" s="943" t="s">
        <v>57</v>
      </c>
      <c r="F9" s="944"/>
      <c r="G9" s="944"/>
      <c r="H9" s="944"/>
      <c r="I9" s="944"/>
      <c r="J9" s="944"/>
    </row>
    <row r="10" spans="1:12" ht="4.5" customHeight="1" x14ac:dyDescent="0.3">
      <c r="A10" s="98"/>
      <c r="B10" s="98"/>
      <c r="C10" s="98"/>
      <c r="D10" s="98"/>
      <c r="E10" s="98"/>
      <c r="F10" s="98"/>
      <c r="G10" s="98"/>
      <c r="H10" s="98"/>
      <c r="I10" s="98"/>
      <c r="J10" s="99"/>
    </row>
    <row r="11" spans="1:12" ht="3.75" customHeight="1" x14ac:dyDescent="0.3">
      <c r="A11" s="937" t="s">
        <v>4</v>
      </c>
      <c r="B11" s="937" t="s">
        <v>2</v>
      </c>
      <c r="C11" s="937" t="s">
        <v>5</v>
      </c>
      <c r="D11" s="947" t="s">
        <v>6</v>
      </c>
      <c r="E11" s="937" t="s">
        <v>7</v>
      </c>
      <c r="F11" s="937" t="s">
        <v>26</v>
      </c>
      <c r="G11" s="110"/>
      <c r="H11" s="110"/>
      <c r="I11" s="111"/>
      <c r="J11" s="946" t="s">
        <v>58</v>
      </c>
    </row>
    <row r="12" spans="1:12" ht="15" customHeight="1" x14ac:dyDescent="0.3">
      <c r="A12" s="937"/>
      <c r="B12" s="937"/>
      <c r="C12" s="937"/>
      <c r="D12" s="948"/>
      <c r="E12" s="937"/>
      <c r="F12" s="937"/>
      <c r="G12" s="110"/>
      <c r="H12" s="110"/>
      <c r="I12" s="111"/>
      <c r="J12" s="946"/>
    </row>
    <row r="13" spans="1:12" s="101" customFormat="1" ht="15" customHeight="1" x14ac:dyDescent="0.3">
      <c r="A13" s="937"/>
      <c r="B13" s="937"/>
      <c r="C13" s="937"/>
      <c r="D13" s="949"/>
      <c r="E13" s="937"/>
      <c r="F13" s="937"/>
      <c r="G13" s="118"/>
      <c r="H13" s="118"/>
      <c r="I13" s="119"/>
      <c r="J13" s="946"/>
    </row>
    <row r="14" spans="1:12" ht="4.5" customHeight="1" x14ac:dyDescent="0.3">
      <c r="A14" s="98"/>
      <c r="B14" s="98"/>
      <c r="C14" s="98"/>
      <c r="D14" s="98"/>
      <c r="E14" s="98"/>
      <c r="F14" s="98"/>
      <c r="G14" s="98"/>
      <c r="H14" s="98"/>
      <c r="I14" s="100"/>
      <c r="J14" s="102"/>
    </row>
    <row r="15" spans="1:12" s="126" customFormat="1" ht="20.399999999999999" x14ac:dyDescent="0.55000000000000004">
      <c r="A15" s="121" t="e">
        <f>#REF!</f>
        <v>#REF!</v>
      </c>
      <c r="B15" s="122" t="e">
        <f>#REF!</f>
        <v>#REF!</v>
      </c>
      <c r="C15" s="122" t="e">
        <f>#REF!</f>
        <v>#REF!</v>
      </c>
      <c r="D15" s="121" t="e">
        <f>#REF!</f>
        <v>#REF!</v>
      </c>
      <c r="E15" s="121" t="e">
        <f>#REF!</f>
        <v>#REF!</v>
      </c>
      <c r="F15" s="121" t="e">
        <f>#REF!</f>
        <v>#REF!</v>
      </c>
      <c r="G15" s="123"/>
      <c r="H15" s="123"/>
      <c r="I15" s="124"/>
      <c r="J15" s="125">
        <v>5.5</v>
      </c>
    </row>
    <row r="16" spans="1:12" s="128" customFormat="1" ht="20.399999999999999" x14ac:dyDescent="0.55000000000000004">
      <c r="A16" s="121" t="e">
        <f>#REF!</f>
        <v>#REF!</v>
      </c>
      <c r="B16" s="122" t="e">
        <f>#REF!</f>
        <v>#REF!</v>
      </c>
      <c r="C16" s="122" t="e">
        <f>#REF!</f>
        <v>#REF!</v>
      </c>
      <c r="D16" s="121" t="e">
        <f>#REF!</f>
        <v>#REF!</v>
      </c>
      <c r="E16" s="121" t="e">
        <f>#REF!</f>
        <v>#REF!</v>
      </c>
      <c r="F16" s="121" t="e">
        <f>#REF!</f>
        <v>#REF!</v>
      </c>
      <c r="G16" s="127"/>
      <c r="H16" s="127"/>
      <c r="I16" s="127"/>
      <c r="J16" s="125"/>
    </row>
    <row r="17" spans="1:10" s="128" customFormat="1" ht="20.399999999999999" x14ac:dyDescent="0.55000000000000004">
      <c r="A17" s="121" t="e">
        <f>#REF!</f>
        <v>#REF!</v>
      </c>
      <c r="B17" s="122" t="e">
        <f>#REF!</f>
        <v>#REF!</v>
      </c>
      <c r="C17" s="122" t="e">
        <f>#REF!</f>
        <v>#REF!</v>
      </c>
      <c r="D17" s="121" t="e">
        <f>#REF!</f>
        <v>#REF!</v>
      </c>
      <c r="E17" s="121" t="e">
        <f>#REF!</f>
        <v>#REF!</v>
      </c>
      <c r="F17" s="121" t="e">
        <f>#REF!</f>
        <v>#REF!</v>
      </c>
      <c r="G17" s="127"/>
      <c r="H17" s="127"/>
      <c r="I17" s="127"/>
      <c r="J17" s="217">
        <v>6.5</v>
      </c>
    </row>
    <row r="18" spans="1:10" s="128" customFormat="1" ht="20.399999999999999" x14ac:dyDescent="0.55000000000000004">
      <c r="A18" s="121" t="e">
        <f>#REF!</f>
        <v>#REF!</v>
      </c>
      <c r="B18" s="122" t="e">
        <f>#REF!</f>
        <v>#REF!</v>
      </c>
      <c r="C18" s="122" t="e">
        <f>#REF!</f>
        <v>#REF!</v>
      </c>
      <c r="D18" s="121" t="e">
        <f>#REF!</f>
        <v>#REF!</v>
      </c>
      <c r="E18" s="121" t="e">
        <f>#REF!</f>
        <v>#REF!</v>
      </c>
      <c r="F18" s="121" t="e">
        <f>#REF!</f>
        <v>#REF!</v>
      </c>
      <c r="G18" s="127"/>
      <c r="H18" s="127"/>
      <c r="I18" s="127"/>
      <c r="J18" s="125">
        <v>6.5</v>
      </c>
    </row>
    <row r="19" spans="1:10" s="128" customFormat="1" ht="20.399999999999999" x14ac:dyDescent="0.55000000000000004">
      <c r="A19" s="121" t="e">
        <f>#REF!</f>
        <v>#REF!</v>
      </c>
      <c r="B19" s="122" t="e">
        <f>#REF!</f>
        <v>#REF!</v>
      </c>
      <c r="C19" s="122" t="e">
        <f>#REF!</f>
        <v>#REF!</v>
      </c>
      <c r="D19" s="121" t="e">
        <f>#REF!</f>
        <v>#REF!</v>
      </c>
      <c r="E19" s="121" t="e">
        <f>#REF!</f>
        <v>#REF!</v>
      </c>
      <c r="F19" s="121" t="e">
        <f>#REF!</f>
        <v>#REF!</v>
      </c>
      <c r="G19" s="127"/>
      <c r="H19" s="127"/>
      <c r="I19" s="127"/>
      <c r="J19" s="125"/>
    </row>
    <row r="20" spans="1:10" s="128" customFormat="1" ht="20.399999999999999" x14ac:dyDescent="0.55000000000000004">
      <c r="A20" s="121" t="e">
        <f>#REF!</f>
        <v>#REF!</v>
      </c>
      <c r="B20" s="122" t="e">
        <f>#REF!</f>
        <v>#REF!</v>
      </c>
      <c r="C20" s="122" t="e">
        <f>#REF!</f>
        <v>#REF!</v>
      </c>
      <c r="D20" s="121" t="e">
        <f>#REF!</f>
        <v>#REF!</v>
      </c>
      <c r="E20" s="121" t="e">
        <f>#REF!</f>
        <v>#REF!</v>
      </c>
      <c r="F20" s="121" t="e">
        <f>#REF!</f>
        <v>#REF!</v>
      </c>
      <c r="G20" s="127"/>
      <c r="H20" s="127"/>
      <c r="I20" s="127"/>
      <c r="J20" s="125">
        <v>5</v>
      </c>
    </row>
    <row r="21" spans="1:10" s="128" customFormat="1" ht="20.399999999999999" x14ac:dyDescent="0.55000000000000004">
      <c r="A21" s="121" t="e">
        <f>#REF!</f>
        <v>#REF!</v>
      </c>
      <c r="B21" s="122" t="e">
        <f>#REF!</f>
        <v>#REF!</v>
      </c>
      <c r="C21" s="122" t="e">
        <f>#REF!</f>
        <v>#REF!</v>
      </c>
      <c r="D21" s="121" t="e">
        <f>#REF!</f>
        <v>#REF!</v>
      </c>
      <c r="E21" s="121" t="e">
        <f>#REF!</f>
        <v>#REF!</v>
      </c>
      <c r="F21" s="121" t="e">
        <f>#REF!</f>
        <v>#REF!</v>
      </c>
      <c r="G21" s="127"/>
      <c r="H21" s="127"/>
      <c r="I21" s="127"/>
      <c r="J21" s="125">
        <v>6.5</v>
      </c>
    </row>
    <row r="22" spans="1:10" s="128" customFormat="1" ht="20.399999999999999" x14ac:dyDescent="0.55000000000000004">
      <c r="A22" s="121" t="e">
        <f>#REF!</f>
        <v>#REF!</v>
      </c>
      <c r="B22" s="122" t="e">
        <f>#REF!</f>
        <v>#REF!</v>
      </c>
      <c r="C22" s="122" t="e">
        <f>#REF!</f>
        <v>#REF!</v>
      </c>
      <c r="D22" s="121" t="e">
        <f>#REF!</f>
        <v>#REF!</v>
      </c>
      <c r="E22" s="121" t="e">
        <f>#REF!</f>
        <v>#REF!</v>
      </c>
      <c r="F22" s="121" t="e">
        <f>#REF!</f>
        <v>#REF!</v>
      </c>
      <c r="G22" s="127"/>
      <c r="H22" s="127"/>
      <c r="I22" s="127"/>
      <c r="J22" s="125">
        <v>5.5</v>
      </c>
    </row>
    <row r="23" spans="1:10" s="128" customFormat="1" ht="20.399999999999999" x14ac:dyDescent="0.55000000000000004">
      <c r="A23" s="121" t="e">
        <f>#REF!</f>
        <v>#REF!</v>
      </c>
      <c r="B23" s="122" t="e">
        <f>#REF!</f>
        <v>#REF!</v>
      </c>
      <c r="C23" s="122" t="e">
        <f>#REF!</f>
        <v>#REF!</v>
      </c>
      <c r="D23" s="121" t="e">
        <f>#REF!</f>
        <v>#REF!</v>
      </c>
      <c r="E23" s="121" t="e">
        <f>#REF!</f>
        <v>#REF!</v>
      </c>
      <c r="F23" s="121" t="e">
        <f>#REF!</f>
        <v>#REF!</v>
      </c>
      <c r="G23" s="127"/>
      <c r="H23" s="127"/>
      <c r="I23" s="127"/>
      <c r="J23" s="125">
        <v>7.5</v>
      </c>
    </row>
    <row r="24" spans="1:10" s="128" customFormat="1" ht="20.399999999999999" x14ac:dyDescent="0.55000000000000004">
      <c r="A24" s="121" t="e">
        <f>#REF!</f>
        <v>#REF!</v>
      </c>
      <c r="B24" s="122" t="e">
        <f>#REF!</f>
        <v>#REF!</v>
      </c>
      <c r="C24" s="122" t="e">
        <f>#REF!</f>
        <v>#REF!</v>
      </c>
      <c r="D24" s="121" t="e">
        <f>#REF!</f>
        <v>#REF!</v>
      </c>
      <c r="E24" s="121" t="e">
        <f>#REF!</f>
        <v>#REF!</v>
      </c>
      <c r="F24" s="121" t="e">
        <f>#REF!</f>
        <v>#REF!</v>
      </c>
      <c r="G24" s="127"/>
      <c r="H24" s="127"/>
      <c r="I24" s="127"/>
      <c r="J24" s="125">
        <v>8</v>
      </c>
    </row>
    <row r="25" spans="1:10" s="128" customFormat="1" ht="20.399999999999999" x14ac:dyDescent="0.55000000000000004">
      <c r="A25" s="121" t="e">
        <f>#REF!</f>
        <v>#REF!</v>
      </c>
      <c r="B25" s="122" t="e">
        <f>#REF!</f>
        <v>#REF!</v>
      </c>
      <c r="C25" s="122" t="e">
        <f>#REF!</f>
        <v>#REF!</v>
      </c>
      <c r="D25" s="121" t="e">
        <f>#REF!</f>
        <v>#REF!</v>
      </c>
      <c r="E25" s="121" t="e">
        <f>#REF!</f>
        <v>#REF!</v>
      </c>
      <c r="F25" s="121" t="e">
        <f>#REF!</f>
        <v>#REF!</v>
      </c>
      <c r="G25" s="127"/>
      <c r="H25" s="127"/>
      <c r="I25" s="127"/>
      <c r="J25" s="125">
        <v>9</v>
      </c>
    </row>
    <row r="26" spans="1:10" s="128" customFormat="1" ht="20.399999999999999" x14ac:dyDescent="0.55000000000000004">
      <c r="A26" s="121" t="e">
        <f>#REF!</f>
        <v>#REF!</v>
      </c>
      <c r="B26" s="122" t="e">
        <f>#REF!</f>
        <v>#REF!</v>
      </c>
      <c r="C26" s="122" t="e">
        <f>#REF!</f>
        <v>#REF!</v>
      </c>
      <c r="D26" s="121" t="e">
        <f>#REF!</f>
        <v>#REF!</v>
      </c>
      <c r="E26" s="121" t="e">
        <f>#REF!</f>
        <v>#REF!</v>
      </c>
      <c r="F26" s="121" t="e">
        <f>#REF!</f>
        <v>#REF!</v>
      </c>
      <c r="G26" s="127"/>
      <c r="H26" s="127"/>
      <c r="I26" s="127"/>
      <c r="J26" s="125">
        <v>7</v>
      </c>
    </row>
    <row r="27" spans="1:10" s="128" customFormat="1" ht="20.399999999999999" x14ac:dyDescent="0.55000000000000004">
      <c r="A27" s="121" t="e">
        <f>#REF!</f>
        <v>#REF!</v>
      </c>
      <c r="B27" s="122" t="e">
        <f>#REF!</f>
        <v>#REF!</v>
      </c>
      <c r="C27" s="122" t="e">
        <f>#REF!</f>
        <v>#REF!</v>
      </c>
      <c r="D27" s="121" t="e">
        <f>#REF!</f>
        <v>#REF!</v>
      </c>
      <c r="E27" s="121" t="e">
        <f>#REF!</f>
        <v>#REF!</v>
      </c>
      <c r="F27" s="121" t="e">
        <f>#REF!</f>
        <v>#REF!</v>
      </c>
      <c r="G27" s="127"/>
      <c r="H27" s="127"/>
      <c r="I27" s="127"/>
      <c r="J27" s="125">
        <v>6.5</v>
      </c>
    </row>
    <row r="28" spans="1:10" s="128" customFormat="1" ht="20.399999999999999" hidden="1" x14ac:dyDescent="0.55000000000000004">
      <c r="A28" s="121" t="e">
        <f>#REF!</f>
        <v>#REF!</v>
      </c>
      <c r="B28" s="122" t="e">
        <f>#REF!</f>
        <v>#REF!</v>
      </c>
      <c r="C28" s="122" t="e">
        <f>#REF!</f>
        <v>#REF!</v>
      </c>
      <c r="D28" s="121" t="e">
        <f>#REF!</f>
        <v>#REF!</v>
      </c>
      <c r="E28" s="121" t="e">
        <f>#REF!</f>
        <v>#REF!</v>
      </c>
      <c r="F28" s="121" t="e">
        <f>#REF!</f>
        <v>#REF!</v>
      </c>
      <c r="G28" s="127"/>
      <c r="H28" s="127"/>
      <c r="I28" s="127"/>
      <c r="J28" s="125"/>
    </row>
    <row r="29" spans="1:10" s="128" customFormat="1" ht="20.399999999999999" x14ac:dyDescent="0.55000000000000004">
      <c r="A29" s="121" t="e">
        <f>#REF!</f>
        <v>#REF!</v>
      </c>
      <c r="B29" s="122" t="e">
        <f>#REF!</f>
        <v>#REF!</v>
      </c>
      <c r="C29" s="122" t="e">
        <f>#REF!</f>
        <v>#REF!</v>
      </c>
      <c r="D29" s="121" t="e">
        <f>#REF!</f>
        <v>#REF!</v>
      </c>
      <c r="E29" s="121" t="e">
        <f>#REF!</f>
        <v>#REF!</v>
      </c>
      <c r="F29" s="121" t="e">
        <f>#REF!</f>
        <v>#REF!</v>
      </c>
      <c r="G29" s="127"/>
      <c r="H29" s="127"/>
      <c r="I29" s="127"/>
      <c r="J29" s="125">
        <v>5</v>
      </c>
    </row>
    <row r="30" spans="1:10" s="128" customFormat="1" ht="20.399999999999999" x14ac:dyDescent="0.55000000000000004">
      <c r="A30" s="121" t="e">
        <f>#REF!</f>
        <v>#REF!</v>
      </c>
      <c r="B30" s="122" t="e">
        <f>#REF!</f>
        <v>#REF!</v>
      </c>
      <c r="C30" s="122" t="e">
        <f>#REF!</f>
        <v>#REF!</v>
      </c>
      <c r="D30" s="121" t="e">
        <f>#REF!</f>
        <v>#REF!</v>
      </c>
      <c r="E30" s="121" t="e">
        <f>#REF!</f>
        <v>#REF!</v>
      </c>
      <c r="F30" s="121" t="e">
        <f>#REF!</f>
        <v>#REF!</v>
      </c>
      <c r="G30" s="127"/>
      <c r="H30" s="127"/>
      <c r="I30" s="127"/>
      <c r="J30" s="125">
        <v>6.5</v>
      </c>
    </row>
    <row r="31" spans="1:10" s="128" customFormat="1" ht="20.399999999999999" hidden="1" x14ac:dyDescent="0.55000000000000004">
      <c r="A31" s="121" t="e">
        <f>#REF!</f>
        <v>#REF!</v>
      </c>
      <c r="B31" s="122" t="e">
        <f>#REF!</f>
        <v>#REF!</v>
      </c>
      <c r="C31" s="122" t="e">
        <f>#REF!</f>
        <v>#REF!</v>
      </c>
      <c r="D31" s="121" t="e">
        <f>#REF!</f>
        <v>#REF!</v>
      </c>
      <c r="E31" s="121" t="e">
        <f>#REF!</f>
        <v>#REF!</v>
      </c>
      <c r="F31" s="121" t="e">
        <f>#REF!</f>
        <v>#REF!</v>
      </c>
      <c r="G31" s="127"/>
      <c r="H31" s="127"/>
      <c r="I31" s="127"/>
      <c r="J31" s="125"/>
    </row>
    <row r="32" spans="1:10" s="128" customFormat="1" ht="20.399999999999999" x14ac:dyDescent="0.55000000000000004">
      <c r="A32" s="121" t="e">
        <f>#REF!</f>
        <v>#REF!</v>
      </c>
      <c r="B32" s="122" t="e">
        <f>#REF!</f>
        <v>#REF!</v>
      </c>
      <c r="C32" s="122" t="e">
        <f>#REF!</f>
        <v>#REF!</v>
      </c>
      <c r="D32" s="121" t="e">
        <f>#REF!</f>
        <v>#REF!</v>
      </c>
      <c r="E32" s="121" t="e">
        <f>#REF!</f>
        <v>#REF!</v>
      </c>
      <c r="F32" s="121" t="e">
        <f>#REF!</f>
        <v>#REF!</v>
      </c>
      <c r="G32" s="127"/>
      <c r="H32" s="127"/>
      <c r="I32" s="127"/>
      <c r="J32" s="125">
        <v>6.5</v>
      </c>
    </row>
    <row r="33" spans="1:10" s="128" customFormat="1" ht="20.399999999999999" hidden="1" x14ac:dyDescent="0.55000000000000004">
      <c r="A33" s="121" t="e">
        <f>#REF!</f>
        <v>#REF!</v>
      </c>
      <c r="B33" s="122" t="e">
        <f>#REF!</f>
        <v>#REF!</v>
      </c>
      <c r="C33" s="122" t="e">
        <f>#REF!</f>
        <v>#REF!</v>
      </c>
      <c r="D33" s="121" t="e">
        <f>#REF!</f>
        <v>#REF!</v>
      </c>
      <c r="E33" s="121" t="e">
        <f>#REF!</f>
        <v>#REF!</v>
      </c>
      <c r="F33" s="121" t="e">
        <f>#REF!</f>
        <v>#REF!</v>
      </c>
      <c r="G33" s="127"/>
      <c r="H33" s="127"/>
      <c r="I33" s="127"/>
      <c r="J33" s="125"/>
    </row>
    <row r="34" spans="1:10" s="128" customFormat="1" ht="20.399999999999999" x14ac:dyDescent="0.55000000000000004">
      <c r="A34" s="121" t="e">
        <f>#REF!</f>
        <v>#REF!</v>
      </c>
      <c r="B34" s="122" t="e">
        <f>#REF!</f>
        <v>#REF!</v>
      </c>
      <c r="C34" s="122" t="e">
        <f>#REF!</f>
        <v>#REF!</v>
      </c>
      <c r="D34" s="121" t="e">
        <f>#REF!</f>
        <v>#REF!</v>
      </c>
      <c r="E34" s="121" t="e">
        <f>#REF!</f>
        <v>#REF!</v>
      </c>
      <c r="F34" s="121" t="e">
        <f>#REF!</f>
        <v>#REF!</v>
      </c>
      <c r="G34" s="127"/>
      <c r="H34" s="127"/>
      <c r="I34" s="127"/>
      <c r="J34" s="125">
        <v>8.5</v>
      </c>
    </row>
    <row r="35" spans="1:10" s="128" customFormat="1" ht="20.399999999999999" x14ac:dyDescent="0.55000000000000004">
      <c r="A35" s="121" t="e">
        <f>#REF!</f>
        <v>#REF!</v>
      </c>
      <c r="B35" s="122" t="e">
        <f>#REF!</f>
        <v>#REF!</v>
      </c>
      <c r="C35" s="122" t="e">
        <f>#REF!</f>
        <v>#REF!</v>
      </c>
      <c r="D35" s="121" t="e">
        <f>#REF!</f>
        <v>#REF!</v>
      </c>
      <c r="E35" s="121" t="e">
        <f>#REF!</f>
        <v>#REF!</v>
      </c>
      <c r="F35" s="121" t="e">
        <f>#REF!</f>
        <v>#REF!</v>
      </c>
      <c r="G35" s="127"/>
      <c r="H35" s="127"/>
      <c r="I35" s="127"/>
      <c r="J35" s="125"/>
    </row>
    <row r="36" spans="1:10" s="128" customFormat="1" ht="20.399999999999999" x14ac:dyDescent="0.55000000000000004">
      <c r="A36" s="121" t="e">
        <f>#REF!</f>
        <v>#REF!</v>
      </c>
      <c r="B36" s="122" t="e">
        <f>#REF!</f>
        <v>#REF!</v>
      </c>
      <c r="C36" s="122" t="e">
        <f>#REF!</f>
        <v>#REF!</v>
      </c>
      <c r="D36" s="121" t="e">
        <f>#REF!</f>
        <v>#REF!</v>
      </c>
      <c r="E36" s="121" t="e">
        <f>#REF!</f>
        <v>#REF!</v>
      </c>
      <c r="F36" s="121" t="e">
        <f>#REF!</f>
        <v>#REF!</v>
      </c>
      <c r="G36" s="127"/>
      <c r="H36" s="127"/>
      <c r="I36" s="127"/>
      <c r="J36" s="125"/>
    </row>
    <row r="37" spans="1:10" s="128" customFormat="1" ht="20.399999999999999" x14ac:dyDescent="0.55000000000000004">
      <c r="A37" s="121" t="e">
        <f>#REF!</f>
        <v>#REF!</v>
      </c>
      <c r="B37" s="122" t="e">
        <f>#REF!</f>
        <v>#REF!</v>
      </c>
      <c r="C37" s="122" t="e">
        <f>#REF!</f>
        <v>#REF!</v>
      </c>
      <c r="D37" s="121" t="e">
        <f>#REF!</f>
        <v>#REF!</v>
      </c>
      <c r="E37" s="121" t="e">
        <f>#REF!</f>
        <v>#REF!</v>
      </c>
      <c r="F37" s="121" t="e">
        <f>#REF!</f>
        <v>#REF!</v>
      </c>
      <c r="G37" s="127"/>
      <c r="H37" s="127"/>
      <c r="I37" s="127"/>
      <c r="J37" s="125"/>
    </row>
    <row r="38" spans="1:10" s="128" customFormat="1" ht="20.399999999999999" x14ac:dyDescent="0.55000000000000004">
      <c r="A38" s="121" t="e">
        <f>#REF!</f>
        <v>#REF!</v>
      </c>
      <c r="B38" s="122" t="e">
        <f>#REF!</f>
        <v>#REF!</v>
      </c>
      <c r="C38" s="122" t="e">
        <f>#REF!</f>
        <v>#REF!</v>
      </c>
      <c r="D38" s="121" t="e">
        <f>#REF!</f>
        <v>#REF!</v>
      </c>
      <c r="E38" s="121" t="e">
        <f>#REF!</f>
        <v>#REF!</v>
      </c>
      <c r="F38" s="121" t="e">
        <f>#REF!</f>
        <v>#REF!</v>
      </c>
      <c r="G38" s="127"/>
      <c r="H38" s="127"/>
      <c r="I38" s="127"/>
      <c r="J38" s="125"/>
    </row>
    <row r="39" spans="1:10" s="128" customFormat="1" ht="20.399999999999999" x14ac:dyDescent="0.55000000000000004">
      <c r="A39" s="121" t="e">
        <f>#REF!</f>
        <v>#REF!</v>
      </c>
      <c r="B39" s="122" t="e">
        <f>#REF!</f>
        <v>#REF!</v>
      </c>
      <c r="C39" s="122" t="e">
        <f>#REF!</f>
        <v>#REF!</v>
      </c>
      <c r="D39" s="121" t="e">
        <f>#REF!</f>
        <v>#REF!</v>
      </c>
      <c r="E39" s="121" t="e">
        <f>#REF!</f>
        <v>#REF!</v>
      </c>
      <c r="F39" s="121" t="e">
        <f>#REF!</f>
        <v>#REF!</v>
      </c>
      <c r="G39" s="127"/>
      <c r="H39" s="127"/>
      <c r="I39" s="127"/>
      <c r="J39" s="125"/>
    </row>
    <row r="40" spans="1:10" s="128" customFormat="1" ht="20.399999999999999" x14ac:dyDescent="0.55000000000000004">
      <c r="A40" s="121" t="e">
        <f>#REF!</f>
        <v>#REF!</v>
      </c>
      <c r="B40" s="122" t="e">
        <f>#REF!</f>
        <v>#REF!</v>
      </c>
      <c r="C40" s="122" t="e">
        <f>#REF!</f>
        <v>#REF!</v>
      </c>
      <c r="D40" s="121" t="e">
        <f>#REF!</f>
        <v>#REF!</v>
      </c>
      <c r="E40" s="121" t="e">
        <f>#REF!</f>
        <v>#REF!</v>
      </c>
      <c r="F40" s="121" t="e">
        <f>#REF!</f>
        <v>#REF!</v>
      </c>
      <c r="G40" s="127"/>
      <c r="H40" s="127"/>
      <c r="I40" s="127"/>
      <c r="J40" s="125"/>
    </row>
    <row r="41" spans="1:10" s="128" customFormat="1" ht="20.399999999999999" x14ac:dyDescent="0.55000000000000004">
      <c r="A41" s="121" t="e">
        <f>#REF!</f>
        <v>#REF!</v>
      </c>
      <c r="B41" s="122" t="e">
        <f>#REF!</f>
        <v>#REF!</v>
      </c>
      <c r="C41" s="122" t="e">
        <f>#REF!</f>
        <v>#REF!</v>
      </c>
      <c r="D41" s="121" t="e">
        <f>#REF!</f>
        <v>#REF!</v>
      </c>
      <c r="E41" s="121" t="e">
        <f>#REF!</f>
        <v>#REF!</v>
      </c>
      <c r="F41" s="121" t="e">
        <f>#REF!</f>
        <v>#REF!</v>
      </c>
      <c r="G41" s="127"/>
      <c r="H41" s="127"/>
      <c r="I41" s="127"/>
      <c r="J41" s="125"/>
    </row>
    <row r="42" spans="1:10" s="128" customFormat="1" ht="20.399999999999999" x14ac:dyDescent="0.55000000000000004">
      <c r="A42" s="121" t="e">
        <f>#REF!</f>
        <v>#REF!</v>
      </c>
      <c r="B42" s="122" t="e">
        <f>#REF!</f>
        <v>#REF!</v>
      </c>
      <c r="C42" s="122" t="e">
        <f>#REF!</f>
        <v>#REF!</v>
      </c>
      <c r="D42" s="121" t="e">
        <f>#REF!</f>
        <v>#REF!</v>
      </c>
      <c r="E42" s="121" t="e">
        <f>#REF!</f>
        <v>#REF!</v>
      </c>
      <c r="F42" s="121" t="e">
        <f>#REF!</f>
        <v>#REF!</v>
      </c>
      <c r="G42" s="127"/>
      <c r="H42" s="127"/>
      <c r="I42" s="127"/>
      <c r="J42" s="125"/>
    </row>
    <row r="43" spans="1:10" s="128" customFormat="1" ht="20.399999999999999" x14ac:dyDescent="0.55000000000000004">
      <c r="A43" s="121" t="e">
        <f>#REF!</f>
        <v>#REF!</v>
      </c>
      <c r="B43" s="122" t="e">
        <f>#REF!</f>
        <v>#REF!</v>
      </c>
      <c r="C43" s="122" t="e">
        <f>#REF!</f>
        <v>#REF!</v>
      </c>
      <c r="D43" s="121" t="e">
        <f>#REF!</f>
        <v>#REF!</v>
      </c>
      <c r="E43" s="121" t="e">
        <f>#REF!</f>
        <v>#REF!</v>
      </c>
      <c r="F43" s="121" t="e">
        <f>#REF!</f>
        <v>#REF!</v>
      </c>
      <c r="G43" s="127"/>
      <c r="H43" s="127"/>
      <c r="I43" s="127"/>
      <c r="J43" s="125"/>
    </row>
    <row r="44" spans="1:10" s="128" customFormat="1" ht="20.399999999999999" x14ac:dyDescent="0.55000000000000004">
      <c r="A44" s="121" t="e">
        <f>#REF!</f>
        <v>#REF!</v>
      </c>
      <c r="B44" s="122" t="e">
        <f>#REF!</f>
        <v>#REF!</v>
      </c>
      <c r="C44" s="122" t="e">
        <f>#REF!</f>
        <v>#REF!</v>
      </c>
      <c r="D44" s="121" t="e">
        <f>#REF!</f>
        <v>#REF!</v>
      </c>
      <c r="E44" s="121" t="e">
        <f>#REF!</f>
        <v>#REF!</v>
      </c>
      <c r="F44" s="121" t="e">
        <f>#REF!</f>
        <v>#REF!</v>
      </c>
      <c r="G44" s="127"/>
      <c r="H44" s="127"/>
      <c r="I44" s="127"/>
      <c r="J44" s="125"/>
    </row>
    <row r="45" spans="1:10" s="128" customFormat="1" ht="20.399999999999999" x14ac:dyDescent="0.55000000000000004">
      <c r="A45" s="121" t="e">
        <f>#REF!</f>
        <v>#REF!</v>
      </c>
      <c r="B45" s="122" t="e">
        <f>#REF!</f>
        <v>#REF!</v>
      </c>
      <c r="C45" s="122" t="e">
        <f>#REF!</f>
        <v>#REF!</v>
      </c>
      <c r="D45" s="121" t="e">
        <f>#REF!</f>
        <v>#REF!</v>
      </c>
      <c r="E45" s="121" t="e">
        <f>#REF!</f>
        <v>#REF!</v>
      </c>
      <c r="F45" s="121" t="e">
        <f>#REF!</f>
        <v>#REF!</v>
      </c>
      <c r="G45" s="127"/>
      <c r="H45" s="127"/>
      <c r="I45" s="127"/>
      <c r="J45" s="125"/>
    </row>
    <row r="46" spans="1:10" s="128" customFormat="1" ht="20.399999999999999" x14ac:dyDescent="0.55000000000000004">
      <c r="A46" s="121" t="e">
        <f>#REF!</f>
        <v>#REF!</v>
      </c>
      <c r="B46" s="122" t="e">
        <f>#REF!</f>
        <v>#REF!</v>
      </c>
      <c r="C46" s="122" t="e">
        <f>#REF!</f>
        <v>#REF!</v>
      </c>
      <c r="D46" s="121" t="e">
        <f>#REF!</f>
        <v>#REF!</v>
      </c>
      <c r="E46" s="121" t="e">
        <f>#REF!</f>
        <v>#REF!</v>
      </c>
      <c r="F46" s="121" t="e">
        <f>#REF!</f>
        <v>#REF!</v>
      </c>
      <c r="G46" s="127"/>
      <c r="H46" s="127"/>
      <c r="I46" s="127"/>
      <c r="J46" s="125"/>
    </row>
    <row r="47" spans="1:10" s="128" customFormat="1" ht="20.399999999999999" x14ac:dyDescent="0.55000000000000004">
      <c r="A47" s="121" t="e">
        <f>#REF!</f>
        <v>#REF!</v>
      </c>
      <c r="B47" s="122" t="e">
        <f>#REF!</f>
        <v>#REF!</v>
      </c>
      <c r="C47" s="122" t="e">
        <f>#REF!</f>
        <v>#REF!</v>
      </c>
      <c r="D47" s="121" t="e">
        <f>#REF!</f>
        <v>#REF!</v>
      </c>
      <c r="E47" s="121" t="e">
        <f>#REF!</f>
        <v>#REF!</v>
      </c>
      <c r="F47" s="121" t="e">
        <f>#REF!</f>
        <v>#REF!</v>
      </c>
      <c r="G47" s="127"/>
      <c r="H47" s="127"/>
      <c r="I47" s="127"/>
      <c r="J47" s="125"/>
    </row>
    <row r="48" spans="1:10" s="128" customFormat="1" ht="20.399999999999999" x14ac:dyDescent="0.55000000000000004">
      <c r="A48" s="121" t="e">
        <f>#REF!</f>
        <v>#REF!</v>
      </c>
      <c r="B48" s="122" t="e">
        <f>#REF!</f>
        <v>#REF!</v>
      </c>
      <c r="C48" s="122" t="e">
        <f>#REF!</f>
        <v>#REF!</v>
      </c>
      <c r="D48" s="121" t="e">
        <f>#REF!</f>
        <v>#REF!</v>
      </c>
      <c r="E48" s="121" t="e">
        <f>#REF!</f>
        <v>#REF!</v>
      </c>
      <c r="F48" s="121" t="e">
        <f>#REF!</f>
        <v>#REF!</v>
      </c>
      <c r="G48" s="127"/>
      <c r="H48" s="127"/>
      <c r="I48" s="127"/>
      <c r="J48" s="125"/>
    </row>
    <row r="49" spans="1:10" s="128" customFormat="1" ht="20.399999999999999" x14ac:dyDescent="0.55000000000000004">
      <c r="A49" s="121" t="e">
        <f>#REF!</f>
        <v>#REF!</v>
      </c>
      <c r="B49" s="122" t="e">
        <f>#REF!</f>
        <v>#REF!</v>
      </c>
      <c r="C49" s="122" t="e">
        <f>#REF!</f>
        <v>#REF!</v>
      </c>
      <c r="D49" s="121" t="e">
        <f>#REF!</f>
        <v>#REF!</v>
      </c>
      <c r="E49" s="121" t="e">
        <f>#REF!</f>
        <v>#REF!</v>
      </c>
      <c r="F49" s="121" t="e">
        <f>#REF!</f>
        <v>#REF!</v>
      </c>
      <c r="G49" s="127"/>
      <c r="H49" s="127"/>
      <c r="I49" s="127"/>
      <c r="J49" s="125"/>
    </row>
    <row r="50" spans="1:10" s="128" customFormat="1" ht="20.399999999999999" x14ac:dyDescent="0.55000000000000004">
      <c r="A50" s="121" t="e">
        <f>#REF!</f>
        <v>#REF!</v>
      </c>
      <c r="B50" s="122" t="e">
        <f>#REF!</f>
        <v>#REF!</v>
      </c>
      <c r="C50" s="122" t="e">
        <f>#REF!</f>
        <v>#REF!</v>
      </c>
      <c r="D50" s="121" t="e">
        <f>#REF!</f>
        <v>#REF!</v>
      </c>
      <c r="E50" s="121" t="e">
        <f>#REF!</f>
        <v>#REF!</v>
      </c>
      <c r="F50" s="121" t="e">
        <f>#REF!</f>
        <v>#REF!</v>
      </c>
      <c r="G50" s="127"/>
      <c r="H50" s="127"/>
      <c r="I50" s="127"/>
      <c r="J50" s="125"/>
    </row>
    <row r="51" spans="1:10" s="128" customFormat="1" ht="20.399999999999999" x14ac:dyDescent="0.55000000000000004">
      <c r="A51" s="121" t="e">
        <f>#REF!</f>
        <v>#REF!</v>
      </c>
      <c r="B51" s="122" t="e">
        <f>#REF!</f>
        <v>#REF!</v>
      </c>
      <c r="C51" s="122" t="e">
        <f>#REF!</f>
        <v>#REF!</v>
      </c>
      <c r="D51" s="121" t="e">
        <f>#REF!</f>
        <v>#REF!</v>
      </c>
      <c r="E51" s="121" t="e">
        <f>#REF!</f>
        <v>#REF!</v>
      </c>
      <c r="F51" s="121" t="e">
        <f>#REF!</f>
        <v>#REF!</v>
      </c>
      <c r="G51" s="127"/>
      <c r="H51" s="127"/>
      <c r="I51" s="127"/>
      <c r="J51" s="125"/>
    </row>
    <row r="52" spans="1:10" s="128" customFormat="1" ht="20.399999999999999" x14ac:dyDescent="0.55000000000000004">
      <c r="A52" s="121" t="e">
        <f>#REF!</f>
        <v>#REF!</v>
      </c>
      <c r="B52" s="122" t="e">
        <f>#REF!</f>
        <v>#REF!</v>
      </c>
      <c r="C52" s="122" t="e">
        <f>#REF!</f>
        <v>#REF!</v>
      </c>
      <c r="D52" s="121" t="e">
        <f>#REF!</f>
        <v>#REF!</v>
      </c>
      <c r="E52" s="121" t="e">
        <f>#REF!</f>
        <v>#REF!</v>
      </c>
      <c r="F52" s="121" t="e">
        <f>#REF!</f>
        <v>#REF!</v>
      </c>
      <c r="G52" s="127"/>
      <c r="H52" s="127"/>
      <c r="I52" s="127"/>
      <c r="J52" s="125"/>
    </row>
    <row r="53" spans="1:10" s="128" customFormat="1" ht="20.399999999999999" x14ac:dyDescent="0.55000000000000004">
      <c r="A53" s="121" t="e">
        <f>#REF!</f>
        <v>#REF!</v>
      </c>
      <c r="B53" s="122" t="e">
        <f>#REF!</f>
        <v>#REF!</v>
      </c>
      <c r="C53" s="122" t="e">
        <f>#REF!</f>
        <v>#REF!</v>
      </c>
      <c r="D53" s="121" t="e">
        <f>#REF!</f>
        <v>#REF!</v>
      </c>
      <c r="E53" s="121" t="e">
        <f>#REF!</f>
        <v>#REF!</v>
      </c>
      <c r="F53" s="121" t="e">
        <f>#REF!</f>
        <v>#REF!</v>
      </c>
      <c r="G53" s="127"/>
      <c r="H53" s="127"/>
      <c r="I53" s="127"/>
      <c r="J53" s="125"/>
    </row>
    <row r="54" spans="1:10" s="128" customFormat="1" ht="20.399999999999999" x14ac:dyDescent="0.55000000000000004">
      <c r="A54" s="121" t="e">
        <f>#REF!</f>
        <v>#REF!</v>
      </c>
      <c r="B54" s="122" t="e">
        <f>#REF!</f>
        <v>#REF!</v>
      </c>
      <c r="C54" s="122" t="e">
        <f>#REF!</f>
        <v>#REF!</v>
      </c>
      <c r="D54" s="121" t="e">
        <f>#REF!</f>
        <v>#REF!</v>
      </c>
      <c r="E54" s="121" t="e">
        <f>#REF!</f>
        <v>#REF!</v>
      </c>
      <c r="F54" s="121" t="e">
        <f>#REF!</f>
        <v>#REF!</v>
      </c>
      <c r="G54" s="127"/>
      <c r="H54" s="127"/>
      <c r="I54" s="127"/>
      <c r="J54" s="125"/>
    </row>
    <row r="55" spans="1:10" s="128" customFormat="1" ht="20.399999999999999" x14ac:dyDescent="0.55000000000000004">
      <c r="A55" s="121" t="e">
        <f>#REF!</f>
        <v>#REF!</v>
      </c>
      <c r="B55" s="122" t="e">
        <f>#REF!</f>
        <v>#REF!</v>
      </c>
      <c r="C55" s="122" t="e">
        <f>#REF!</f>
        <v>#REF!</v>
      </c>
      <c r="D55" s="121" t="e">
        <f>#REF!</f>
        <v>#REF!</v>
      </c>
      <c r="E55" s="121" t="e">
        <f>#REF!</f>
        <v>#REF!</v>
      </c>
      <c r="F55" s="121" t="e">
        <f>#REF!</f>
        <v>#REF!</v>
      </c>
      <c r="G55" s="127"/>
      <c r="H55" s="127"/>
      <c r="I55" s="127"/>
      <c r="J55" s="125"/>
    </row>
    <row r="56" spans="1:10" s="128" customFormat="1" ht="20.399999999999999" x14ac:dyDescent="0.55000000000000004">
      <c r="A56" s="121" t="e">
        <f>#REF!</f>
        <v>#REF!</v>
      </c>
      <c r="B56" s="122" t="e">
        <f>#REF!</f>
        <v>#REF!</v>
      </c>
      <c r="C56" s="122" t="e">
        <f>#REF!</f>
        <v>#REF!</v>
      </c>
      <c r="D56" s="121" t="e">
        <f>#REF!</f>
        <v>#REF!</v>
      </c>
      <c r="E56" s="121" t="e">
        <f>#REF!</f>
        <v>#REF!</v>
      </c>
      <c r="F56" s="121" t="e">
        <f>#REF!</f>
        <v>#REF!</v>
      </c>
      <c r="G56" s="127"/>
      <c r="H56" s="127"/>
      <c r="I56" s="127"/>
      <c r="J56" s="125"/>
    </row>
    <row r="57" spans="1:10" s="128" customFormat="1" ht="20.399999999999999" x14ac:dyDescent="0.55000000000000004">
      <c r="A57" s="121" t="e">
        <f>#REF!</f>
        <v>#REF!</v>
      </c>
      <c r="B57" s="122" t="e">
        <f>#REF!</f>
        <v>#REF!</v>
      </c>
      <c r="C57" s="122" t="e">
        <f>#REF!</f>
        <v>#REF!</v>
      </c>
      <c r="D57" s="121" t="e">
        <f>#REF!</f>
        <v>#REF!</v>
      </c>
      <c r="E57" s="121" t="e">
        <f>#REF!</f>
        <v>#REF!</v>
      </c>
      <c r="F57" s="121" t="e">
        <f>#REF!</f>
        <v>#REF!</v>
      </c>
      <c r="G57" s="127"/>
      <c r="H57" s="127"/>
      <c r="I57" s="127"/>
      <c r="J57" s="125"/>
    </row>
    <row r="58" spans="1:10" s="128" customFormat="1" ht="20.399999999999999" x14ac:dyDescent="0.55000000000000004">
      <c r="A58" s="121" t="e">
        <f>#REF!</f>
        <v>#REF!</v>
      </c>
      <c r="B58" s="122" t="e">
        <f>#REF!</f>
        <v>#REF!</v>
      </c>
      <c r="C58" s="122" t="e">
        <f>#REF!</f>
        <v>#REF!</v>
      </c>
      <c r="D58" s="121" t="e">
        <f>#REF!</f>
        <v>#REF!</v>
      </c>
      <c r="E58" s="121" t="e">
        <f>#REF!</f>
        <v>#REF!</v>
      </c>
      <c r="F58" s="121" t="e">
        <f>#REF!</f>
        <v>#REF!</v>
      </c>
      <c r="G58" s="127"/>
      <c r="H58" s="127"/>
      <c r="I58" s="127"/>
      <c r="J58" s="125"/>
    </row>
    <row r="59" spans="1:10" s="128" customFormat="1" ht="20.399999999999999" x14ac:dyDescent="0.55000000000000004">
      <c r="A59" s="121" t="e">
        <f>#REF!</f>
        <v>#REF!</v>
      </c>
      <c r="B59" s="122" t="e">
        <f>#REF!</f>
        <v>#REF!</v>
      </c>
      <c r="C59" s="122" t="e">
        <f>#REF!</f>
        <v>#REF!</v>
      </c>
      <c r="D59" s="121" t="e">
        <f>#REF!</f>
        <v>#REF!</v>
      </c>
      <c r="E59" s="121" t="e">
        <f>#REF!</f>
        <v>#REF!</v>
      </c>
      <c r="F59" s="121" t="e">
        <f>#REF!</f>
        <v>#REF!</v>
      </c>
      <c r="G59" s="127"/>
      <c r="H59" s="127"/>
      <c r="I59" s="127"/>
      <c r="J59" s="125"/>
    </row>
    <row r="60" spans="1:10" s="128" customFormat="1" ht="20.399999999999999" x14ac:dyDescent="0.55000000000000004">
      <c r="A60" s="121" t="e">
        <f>#REF!</f>
        <v>#REF!</v>
      </c>
      <c r="B60" s="122" t="e">
        <f>#REF!</f>
        <v>#REF!</v>
      </c>
      <c r="C60" s="122" t="e">
        <f>#REF!</f>
        <v>#REF!</v>
      </c>
      <c r="D60" s="121" t="e">
        <f>#REF!</f>
        <v>#REF!</v>
      </c>
      <c r="E60" s="121" t="e">
        <f>#REF!</f>
        <v>#REF!</v>
      </c>
      <c r="F60" s="121" t="e">
        <f>#REF!</f>
        <v>#REF!</v>
      </c>
      <c r="G60" s="127"/>
      <c r="H60" s="127"/>
      <c r="I60" s="127"/>
      <c r="J60" s="125"/>
    </row>
    <row r="61" spans="1:10" s="128" customFormat="1" ht="20.399999999999999" x14ac:dyDescent="0.55000000000000004">
      <c r="A61" s="121" t="e">
        <f>#REF!</f>
        <v>#REF!</v>
      </c>
      <c r="B61" s="122" t="e">
        <f>#REF!</f>
        <v>#REF!</v>
      </c>
      <c r="C61" s="122" t="e">
        <f>#REF!</f>
        <v>#REF!</v>
      </c>
      <c r="D61" s="121" t="e">
        <f>#REF!</f>
        <v>#REF!</v>
      </c>
      <c r="E61" s="121" t="e">
        <f>#REF!</f>
        <v>#REF!</v>
      </c>
      <c r="F61" s="121" t="e">
        <f>#REF!</f>
        <v>#REF!</v>
      </c>
      <c r="G61" s="127"/>
      <c r="H61" s="127"/>
      <c r="I61" s="127"/>
      <c r="J61" s="125"/>
    </row>
    <row r="62" spans="1:10" s="128" customFormat="1" ht="20.399999999999999" x14ac:dyDescent="0.55000000000000004">
      <c r="A62" s="121" t="e">
        <f>#REF!</f>
        <v>#REF!</v>
      </c>
      <c r="B62" s="122" t="e">
        <f>#REF!</f>
        <v>#REF!</v>
      </c>
      <c r="C62" s="122" t="e">
        <f>#REF!</f>
        <v>#REF!</v>
      </c>
      <c r="D62" s="121" t="e">
        <f>#REF!</f>
        <v>#REF!</v>
      </c>
      <c r="E62" s="121" t="e">
        <f>#REF!</f>
        <v>#REF!</v>
      </c>
      <c r="F62" s="121" t="e">
        <f>#REF!</f>
        <v>#REF!</v>
      </c>
      <c r="G62" s="127"/>
      <c r="H62" s="127"/>
      <c r="I62" s="127"/>
      <c r="J62" s="125"/>
    </row>
    <row r="63" spans="1:10" s="128" customFormat="1" ht="20.399999999999999" x14ac:dyDescent="0.55000000000000004">
      <c r="A63" s="121" t="e">
        <f>#REF!</f>
        <v>#REF!</v>
      </c>
      <c r="B63" s="122" t="e">
        <f>#REF!</f>
        <v>#REF!</v>
      </c>
      <c r="C63" s="122" t="e">
        <f>#REF!</f>
        <v>#REF!</v>
      </c>
      <c r="D63" s="121" t="e">
        <f>#REF!</f>
        <v>#REF!</v>
      </c>
      <c r="E63" s="121" t="e">
        <f>#REF!</f>
        <v>#REF!</v>
      </c>
      <c r="F63" s="121" t="e">
        <f>#REF!</f>
        <v>#REF!</v>
      </c>
      <c r="G63" s="127"/>
      <c r="H63" s="127"/>
      <c r="I63" s="127"/>
      <c r="J63" s="125"/>
    </row>
    <row r="64" spans="1:10" s="128" customFormat="1" ht="20.399999999999999" x14ac:dyDescent="0.55000000000000004">
      <c r="A64" s="121" t="e">
        <f>#REF!</f>
        <v>#REF!</v>
      </c>
      <c r="B64" s="122" t="e">
        <f>#REF!</f>
        <v>#REF!</v>
      </c>
      <c r="C64" s="122" t="e">
        <f>#REF!</f>
        <v>#REF!</v>
      </c>
      <c r="D64" s="121" t="e">
        <f>#REF!</f>
        <v>#REF!</v>
      </c>
      <c r="E64" s="121" t="e">
        <f>#REF!</f>
        <v>#REF!</v>
      </c>
      <c r="F64" s="121" t="e">
        <f>#REF!</f>
        <v>#REF!</v>
      </c>
      <c r="G64" s="127"/>
      <c r="H64" s="127"/>
      <c r="I64" s="127"/>
      <c r="J64" s="125"/>
    </row>
    <row r="65" spans="1:10" s="128" customFormat="1" ht="20.399999999999999" x14ac:dyDescent="0.55000000000000004">
      <c r="A65" s="121" t="e">
        <f>#REF!</f>
        <v>#REF!</v>
      </c>
      <c r="B65" s="122" t="e">
        <f>#REF!</f>
        <v>#REF!</v>
      </c>
      <c r="C65" s="122" t="e">
        <f>#REF!</f>
        <v>#REF!</v>
      </c>
      <c r="D65" s="121" t="e">
        <f>#REF!</f>
        <v>#REF!</v>
      </c>
      <c r="E65" s="121" t="e">
        <f>#REF!</f>
        <v>#REF!</v>
      </c>
      <c r="F65" s="121" t="e">
        <f>#REF!</f>
        <v>#REF!</v>
      </c>
      <c r="G65" s="127"/>
      <c r="H65" s="127"/>
      <c r="I65" s="127"/>
      <c r="J65" s="125"/>
    </row>
    <row r="66" spans="1:10" s="128" customFormat="1" ht="20.399999999999999" x14ac:dyDescent="0.55000000000000004">
      <c r="A66" s="121" t="e">
        <f>#REF!</f>
        <v>#REF!</v>
      </c>
      <c r="B66" s="122" t="e">
        <f>#REF!</f>
        <v>#REF!</v>
      </c>
      <c r="C66" s="122" t="e">
        <f>#REF!</f>
        <v>#REF!</v>
      </c>
      <c r="D66" s="121" t="e">
        <f>#REF!</f>
        <v>#REF!</v>
      </c>
      <c r="E66" s="121" t="e">
        <f>#REF!</f>
        <v>#REF!</v>
      </c>
      <c r="F66" s="121" t="e">
        <f>#REF!</f>
        <v>#REF!</v>
      </c>
      <c r="G66" s="127"/>
      <c r="H66" s="127"/>
      <c r="I66" s="127"/>
      <c r="J66" s="125"/>
    </row>
    <row r="67" spans="1:10" s="128" customFormat="1" ht="20.399999999999999" x14ac:dyDescent="0.55000000000000004">
      <c r="A67" s="121" t="e">
        <f>#REF!</f>
        <v>#REF!</v>
      </c>
      <c r="B67" s="122" t="e">
        <f>#REF!</f>
        <v>#REF!</v>
      </c>
      <c r="C67" s="122" t="e">
        <f>#REF!</f>
        <v>#REF!</v>
      </c>
      <c r="D67" s="121" t="e">
        <f>#REF!</f>
        <v>#REF!</v>
      </c>
      <c r="E67" s="121" t="e">
        <f>#REF!</f>
        <v>#REF!</v>
      </c>
      <c r="F67" s="121" t="e">
        <f>#REF!</f>
        <v>#REF!</v>
      </c>
      <c r="G67" s="127"/>
      <c r="H67" s="127"/>
      <c r="I67" s="127"/>
      <c r="J67" s="125"/>
    </row>
    <row r="68" spans="1:10" s="128" customFormat="1" ht="20.399999999999999" x14ac:dyDescent="0.55000000000000004">
      <c r="A68" s="121" t="e">
        <f>#REF!</f>
        <v>#REF!</v>
      </c>
      <c r="B68" s="122" t="e">
        <f>#REF!</f>
        <v>#REF!</v>
      </c>
      <c r="C68" s="122" t="e">
        <f>#REF!</f>
        <v>#REF!</v>
      </c>
      <c r="D68" s="121" t="e">
        <f>#REF!</f>
        <v>#REF!</v>
      </c>
      <c r="E68" s="121" t="e">
        <f>#REF!</f>
        <v>#REF!</v>
      </c>
      <c r="F68" s="121" t="e">
        <f>#REF!</f>
        <v>#REF!</v>
      </c>
      <c r="G68" s="127"/>
      <c r="H68" s="127"/>
      <c r="I68" s="127"/>
      <c r="J68" s="125"/>
    </row>
    <row r="69" spans="1:10" s="128" customFormat="1" ht="20.399999999999999" x14ac:dyDescent="0.55000000000000004">
      <c r="A69" s="121" t="e">
        <f>#REF!</f>
        <v>#REF!</v>
      </c>
      <c r="B69" s="122" t="e">
        <f>#REF!</f>
        <v>#REF!</v>
      </c>
      <c r="C69" s="122" t="e">
        <f>#REF!</f>
        <v>#REF!</v>
      </c>
      <c r="D69" s="121" t="e">
        <f>#REF!</f>
        <v>#REF!</v>
      </c>
      <c r="E69" s="121" t="e">
        <f>#REF!</f>
        <v>#REF!</v>
      </c>
      <c r="F69" s="121" t="e">
        <f>#REF!</f>
        <v>#REF!</v>
      </c>
      <c r="G69" s="127"/>
      <c r="H69" s="127"/>
      <c r="I69" s="127"/>
      <c r="J69" s="125"/>
    </row>
    <row r="70" spans="1:10" s="128" customFormat="1" ht="20.399999999999999" x14ac:dyDescent="0.55000000000000004">
      <c r="A70" s="121" t="e">
        <f>#REF!</f>
        <v>#REF!</v>
      </c>
      <c r="B70" s="122" t="e">
        <f>#REF!</f>
        <v>#REF!</v>
      </c>
      <c r="C70" s="122" t="e">
        <f>#REF!</f>
        <v>#REF!</v>
      </c>
      <c r="D70" s="121" t="e">
        <f>#REF!</f>
        <v>#REF!</v>
      </c>
      <c r="E70" s="121" t="e">
        <f>#REF!</f>
        <v>#REF!</v>
      </c>
      <c r="F70" s="121" t="e">
        <f>#REF!</f>
        <v>#REF!</v>
      </c>
      <c r="G70" s="127"/>
      <c r="H70" s="127"/>
      <c r="I70" s="127"/>
      <c r="J70" s="125"/>
    </row>
    <row r="71" spans="1:10" s="128" customFormat="1" ht="20.399999999999999" x14ac:dyDescent="0.55000000000000004">
      <c r="A71" s="121" t="e">
        <f>#REF!</f>
        <v>#REF!</v>
      </c>
      <c r="B71" s="122" t="e">
        <f>#REF!</f>
        <v>#REF!</v>
      </c>
      <c r="C71" s="122" t="e">
        <f>#REF!</f>
        <v>#REF!</v>
      </c>
      <c r="D71" s="121" t="e">
        <f>#REF!</f>
        <v>#REF!</v>
      </c>
      <c r="E71" s="121" t="e">
        <f>#REF!</f>
        <v>#REF!</v>
      </c>
      <c r="F71" s="121" t="e">
        <f>#REF!</f>
        <v>#REF!</v>
      </c>
      <c r="G71" s="127"/>
      <c r="H71" s="127"/>
      <c r="I71" s="127"/>
      <c r="J71" s="125"/>
    </row>
    <row r="72" spans="1:10" s="128" customFormat="1" ht="20.399999999999999" x14ac:dyDescent="0.55000000000000004">
      <c r="A72" s="121" t="e">
        <f>#REF!</f>
        <v>#REF!</v>
      </c>
      <c r="B72" s="122" t="e">
        <f>#REF!</f>
        <v>#REF!</v>
      </c>
      <c r="C72" s="122" t="e">
        <f>#REF!</f>
        <v>#REF!</v>
      </c>
      <c r="D72" s="121" t="e">
        <f>#REF!</f>
        <v>#REF!</v>
      </c>
      <c r="E72" s="121" t="e">
        <f>#REF!</f>
        <v>#REF!</v>
      </c>
      <c r="F72" s="121" t="e">
        <f>#REF!</f>
        <v>#REF!</v>
      </c>
      <c r="G72" s="127"/>
      <c r="H72" s="127"/>
      <c r="I72" s="127"/>
      <c r="J72" s="125"/>
    </row>
    <row r="73" spans="1:10" s="128" customFormat="1" ht="20.399999999999999" x14ac:dyDescent="0.55000000000000004">
      <c r="A73" s="121" t="e">
        <f>#REF!</f>
        <v>#REF!</v>
      </c>
      <c r="B73" s="122" t="e">
        <f>#REF!</f>
        <v>#REF!</v>
      </c>
      <c r="C73" s="122" t="e">
        <f>#REF!</f>
        <v>#REF!</v>
      </c>
      <c r="D73" s="121" t="e">
        <f>#REF!</f>
        <v>#REF!</v>
      </c>
      <c r="E73" s="121" t="e">
        <f>#REF!</f>
        <v>#REF!</v>
      </c>
      <c r="F73" s="121" t="e">
        <f>#REF!</f>
        <v>#REF!</v>
      </c>
      <c r="G73" s="127"/>
      <c r="H73" s="127"/>
      <c r="I73" s="127"/>
      <c r="J73" s="125"/>
    </row>
    <row r="74" spans="1:10" s="128" customFormat="1" ht="20.399999999999999" x14ac:dyDescent="0.55000000000000004">
      <c r="A74" s="121" t="e">
        <f>#REF!</f>
        <v>#REF!</v>
      </c>
      <c r="B74" s="122" t="e">
        <f>#REF!</f>
        <v>#REF!</v>
      </c>
      <c r="C74" s="122" t="e">
        <f>#REF!</f>
        <v>#REF!</v>
      </c>
      <c r="D74" s="121" t="e">
        <f>#REF!</f>
        <v>#REF!</v>
      </c>
      <c r="E74" s="121" t="e">
        <f>#REF!</f>
        <v>#REF!</v>
      </c>
      <c r="F74" s="121" t="e">
        <f>#REF!</f>
        <v>#REF!</v>
      </c>
      <c r="G74" s="127"/>
      <c r="H74" s="127"/>
      <c r="I74" s="127"/>
      <c r="J74" s="125"/>
    </row>
    <row r="75" spans="1:10" s="128" customFormat="1" ht="20.399999999999999" x14ac:dyDescent="0.55000000000000004">
      <c r="A75" s="121" t="e">
        <f>#REF!</f>
        <v>#REF!</v>
      </c>
      <c r="B75" s="122" t="e">
        <f>#REF!</f>
        <v>#REF!</v>
      </c>
      <c r="C75" s="122" t="e">
        <f>#REF!</f>
        <v>#REF!</v>
      </c>
      <c r="D75" s="121" t="e">
        <f>#REF!</f>
        <v>#REF!</v>
      </c>
      <c r="E75" s="121" t="e">
        <f>#REF!</f>
        <v>#REF!</v>
      </c>
      <c r="F75" s="121" t="e">
        <f>#REF!</f>
        <v>#REF!</v>
      </c>
      <c r="G75" s="127"/>
      <c r="H75" s="127"/>
      <c r="I75" s="127"/>
      <c r="J75" s="125"/>
    </row>
    <row r="76" spans="1:10" s="128" customFormat="1" ht="20.399999999999999" x14ac:dyDescent="0.55000000000000004">
      <c r="A76" s="121" t="e">
        <f>#REF!</f>
        <v>#REF!</v>
      </c>
      <c r="B76" s="122" t="e">
        <f>#REF!</f>
        <v>#REF!</v>
      </c>
      <c r="C76" s="122" t="e">
        <f>#REF!</f>
        <v>#REF!</v>
      </c>
      <c r="D76" s="121" t="e">
        <f>#REF!</f>
        <v>#REF!</v>
      </c>
      <c r="E76" s="121" t="e">
        <f>#REF!</f>
        <v>#REF!</v>
      </c>
      <c r="F76" s="121" t="e">
        <f>#REF!</f>
        <v>#REF!</v>
      </c>
      <c r="G76" s="127"/>
      <c r="H76" s="127"/>
      <c r="I76" s="127"/>
      <c r="J76" s="125"/>
    </row>
    <row r="77" spans="1:10" s="128" customFormat="1" ht="20.399999999999999" x14ac:dyDescent="0.55000000000000004">
      <c r="A77" s="121" t="e">
        <f>#REF!</f>
        <v>#REF!</v>
      </c>
      <c r="B77" s="122" t="e">
        <f>#REF!</f>
        <v>#REF!</v>
      </c>
      <c r="C77" s="122" t="e">
        <f>#REF!</f>
        <v>#REF!</v>
      </c>
      <c r="D77" s="121" t="e">
        <f>#REF!</f>
        <v>#REF!</v>
      </c>
      <c r="E77" s="121" t="e">
        <f>#REF!</f>
        <v>#REF!</v>
      </c>
      <c r="F77" s="121" t="e">
        <f>#REF!</f>
        <v>#REF!</v>
      </c>
      <c r="G77" s="127"/>
      <c r="H77" s="127"/>
      <c r="I77" s="127"/>
      <c r="J77" s="125"/>
    </row>
    <row r="78" spans="1:10" s="128" customFormat="1" ht="20.399999999999999" x14ac:dyDescent="0.55000000000000004">
      <c r="A78" s="121" t="e">
        <f>#REF!</f>
        <v>#REF!</v>
      </c>
      <c r="B78" s="122" t="e">
        <f>#REF!</f>
        <v>#REF!</v>
      </c>
      <c r="C78" s="122" t="e">
        <f>#REF!</f>
        <v>#REF!</v>
      </c>
      <c r="D78" s="121" t="e">
        <f>#REF!</f>
        <v>#REF!</v>
      </c>
      <c r="E78" s="121" t="e">
        <f>#REF!</f>
        <v>#REF!</v>
      </c>
      <c r="F78" s="121" t="e">
        <f>#REF!</f>
        <v>#REF!</v>
      </c>
      <c r="G78" s="127"/>
      <c r="H78" s="127"/>
      <c r="I78" s="127"/>
      <c r="J78" s="125"/>
    </row>
    <row r="79" spans="1:10" s="128" customFormat="1" ht="20.399999999999999" x14ac:dyDescent="0.55000000000000004">
      <c r="A79" s="121" t="e">
        <f>#REF!</f>
        <v>#REF!</v>
      </c>
      <c r="B79" s="122" t="e">
        <f>#REF!</f>
        <v>#REF!</v>
      </c>
      <c r="C79" s="122" t="e">
        <f>#REF!</f>
        <v>#REF!</v>
      </c>
      <c r="D79" s="121" t="e">
        <f>#REF!</f>
        <v>#REF!</v>
      </c>
      <c r="E79" s="121" t="e">
        <f>#REF!</f>
        <v>#REF!</v>
      </c>
      <c r="F79" s="121" t="e">
        <f>#REF!</f>
        <v>#REF!</v>
      </c>
      <c r="G79" s="127"/>
      <c r="H79" s="127"/>
      <c r="I79" s="127"/>
      <c r="J79" s="125"/>
    </row>
    <row r="80" spans="1:10" s="128" customFormat="1" ht="20.399999999999999" x14ac:dyDescent="0.55000000000000004">
      <c r="A80" s="121" t="e">
        <f>#REF!</f>
        <v>#REF!</v>
      </c>
      <c r="B80" s="122" t="e">
        <f>#REF!</f>
        <v>#REF!</v>
      </c>
      <c r="C80" s="122" t="e">
        <f>#REF!</f>
        <v>#REF!</v>
      </c>
      <c r="D80" s="121" t="e">
        <f>#REF!</f>
        <v>#REF!</v>
      </c>
      <c r="E80" s="121" t="e">
        <f>#REF!</f>
        <v>#REF!</v>
      </c>
      <c r="F80" s="121" t="e">
        <f>#REF!</f>
        <v>#REF!</v>
      </c>
      <c r="G80" s="127"/>
      <c r="H80" s="127"/>
      <c r="I80" s="127"/>
      <c r="J80" s="125"/>
    </row>
    <row r="81" spans="1:10" s="128" customFormat="1" ht="20.399999999999999" x14ac:dyDescent="0.55000000000000004">
      <c r="A81" s="121" t="e">
        <f>#REF!</f>
        <v>#REF!</v>
      </c>
      <c r="B81" s="122" t="e">
        <f>#REF!</f>
        <v>#REF!</v>
      </c>
      <c r="C81" s="122" t="e">
        <f>#REF!</f>
        <v>#REF!</v>
      </c>
      <c r="D81" s="121" t="e">
        <f>#REF!</f>
        <v>#REF!</v>
      </c>
      <c r="E81" s="121" t="e">
        <f>#REF!</f>
        <v>#REF!</v>
      </c>
      <c r="F81" s="121" t="e">
        <f>#REF!</f>
        <v>#REF!</v>
      </c>
      <c r="G81" s="127"/>
      <c r="H81" s="127"/>
      <c r="I81" s="127"/>
      <c r="J81" s="125"/>
    </row>
    <row r="82" spans="1:10" s="128" customFormat="1" ht="20.399999999999999" x14ac:dyDescent="0.55000000000000004">
      <c r="A82" s="121" t="e">
        <f>#REF!</f>
        <v>#REF!</v>
      </c>
      <c r="B82" s="122" t="e">
        <f>#REF!</f>
        <v>#REF!</v>
      </c>
      <c r="C82" s="122" t="e">
        <f>#REF!</f>
        <v>#REF!</v>
      </c>
      <c r="D82" s="121" t="e">
        <f>#REF!</f>
        <v>#REF!</v>
      </c>
      <c r="E82" s="121" t="e">
        <f>#REF!</f>
        <v>#REF!</v>
      </c>
      <c r="F82" s="121" t="e">
        <f>#REF!</f>
        <v>#REF!</v>
      </c>
      <c r="G82" s="127"/>
      <c r="H82" s="127"/>
      <c r="I82" s="127"/>
      <c r="J82" s="125"/>
    </row>
    <row r="83" spans="1:10" s="128" customFormat="1" ht="20.399999999999999" x14ac:dyDescent="0.55000000000000004">
      <c r="A83" s="121" t="e">
        <f>#REF!</f>
        <v>#REF!</v>
      </c>
      <c r="B83" s="122" t="e">
        <f>#REF!</f>
        <v>#REF!</v>
      </c>
      <c r="C83" s="122" t="e">
        <f>#REF!</f>
        <v>#REF!</v>
      </c>
      <c r="D83" s="121" t="e">
        <f>#REF!</f>
        <v>#REF!</v>
      </c>
      <c r="E83" s="121" t="e">
        <f>#REF!</f>
        <v>#REF!</v>
      </c>
      <c r="F83" s="121" t="e">
        <f>#REF!</f>
        <v>#REF!</v>
      </c>
      <c r="G83" s="127"/>
      <c r="H83" s="127"/>
      <c r="I83" s="127"/>
      <c r="J83" s="125"/>
    </row>
    <row r="84" spans="1:10" s="128" customFormat="1" ht="20.399999999999999" x14ac:dyDescent="0.55000000000000004">
      <c r="A84" s="121" t="e">
        <f>#REF!</f>
        <v>#REF!</v>
      </c>
      <c r="B84" s="122" t="e">
        <f>#REF!</f>
        <v>#REF!</v>
      </c>
      <c r="C84" s="122" t="e">
        <f>#REF!</f>
        <v>#REF!</v>
      </c>
      <c r="D84" s="121" t="e">
        <f>#REF!</f>
        <v>#REF!</v>
      </c>
      <c r="E84" s="121" t="e">
        <f>#REF!</f>
        <v>#REF!</v>
      </c>
      <c r="F84" s="121" t="e">
        <f>#REF!</f>
        <v>#REF!</v>
      </c>
      <c r="G84" s="127"/>
      <c r="H84" s="127"/>
      <c r="I84" s="127"/>
      <c r="J84" s="125"/>
    </row>
    <row r="85" spans="1:10" s="128" customFormat="1" ht="20.399999999999999" x14ac:dyDescent="0.55000000000000004">
      <c r="A85" s="121" t="e">
        <f>#REF!</f>
        <v>#REF!</v>
      </c>
      <c r="B85" s="122" t="e">
        <f>#REF!</f>
        <v>#REF!</v>
      </c>
      <c r="C85" s="122" t="e">
        <f>#REF!</f>
        <v>#REF!</v>
      </c>
      <c r="D85" s="121" t="e">
        <f>#REF!</f>
        <v>#REF!</v>
      </c>
      <c r="E85" s="121" t="e">
        <f>#REF!</f>
        <v>#REF!</v>
      </c>
      <c r="F85" s="121" t="e">
        <f>#REF!</f>
        <v>#REF!</v>
      </c>
      <c r="G85" s="127"/>
      <c r="H85" s="127"/>
      <c r="I85" s="127"/>
      <c r="J85" s="125"/>
    </row>
    <row r="86" spans="1:10" s="128" customFormat="1" ht="20.399999999999999" x14ac:dyDescent="0.55000000000000004">
      <c r="A86" s="121" t="e">
        <f>#REF!</f>
        <v>#REF!</v>
      </c>
      <c r="B86" s="122" t="e">
        <f>#REF!</f>
        <v>#REF!</v>
      </c>
      <c r="C86" s="122" t="e">
        <f>#REF!</f>
        <v>#REF!</v>
      </c>
      <c r="D86" s="121" t="e">
        <f>#REF!</f>
        <v>#REF!</v>
      </c>
      <c r="E86" s="121" t="e">
        <f>#REF!</f>
        <v>#REF!</v>
      </c>
      <c r="F86" s="121" t="e">
        <f>#REF!</f>
        <v>#REF!</v>
      </c>
      <c r="G86" s="127"/>
      <c r="H86" s="127"/>
      <c r="I86" s="127"/>
      <c r="J86" s="125"/>
    </row>
    <row r="87" spans="1:10" s="128" customFormat="1" ht="20.399999999999999" x14ac:dyDescent="0.55000000000000004">
      <c r="A87" s="121" t="e">
        <f>#REF!</f>
        <v>#REF!</v>
      </c>
      <c r="B87" s="122" t="e">
        <f>#REF!</f>
        <v>#REF!</v>
      </c>
      <c r="C87" s="122" t="e">
        <f>#REF!</f>
        <v>#REF!</v>
      </c>
      <c r="D87" s="121" t="e">
        <f>#REF!</f>
        <v>#REF!</v>
      </c>
      <c r="E87" s="121" t="e">
        <f>#REF!</f>
        <v>#REF!</v>
      </c>
      <c r="F87" s="121" t="e">
        <f>#REF!</f>
        <v>#REF!</v>
      </c>
      <c r="G87" s="127"/>
      <c r="H87" s="127"/>
      <c r="I87" s="127"/>
      <c r="J87" s="125"/>
    </row>
    <row r="88" spans="1:10" s="128" customFormat="1" ht="20.399999999999999" x14ac:dyDescent="0.55000000000000004">
      <c r="A88" s="121" t="e">
        <f>#REF!</f>
        <v>#REF!</v>
      </c>
      <c r="B88" s="122" t="e">
        <f>#REF!</f>
        <v>#REF!</v>
      </c>
      <c r="C88" s="122" t="e">
        <f>#REF!</f>
        <v>#REF!</v>
      </c>
      <c r="D88" s="121" t="e">
        <f>#REF!</f>
        <v>#REF!</v>
      </c>
      <c r="E88" s="121" t="e">
        <f>#REF!</f>
        <v>#REF!</v>
      </c>
      <c r="F88" s="121" t="e">
        <f>#REF!</f>
        <v>#REF!</v>
      </c>
      <c r="G88" s="127"/>
      <c r="H88" s="127"/>
      <c r="I88" s="127"/>
      <c r="J88" s="125"/>
    </row>
    <row r="89" spans="1:10" s="128" customFormat="1" ht="20.399999999999999" x14ac:dyDescent="0.55000000000000004">
      <c r="A89" s="121" t="e">
        <f>#REF!</f>
        <v>#REF!</v>
      </c>
      <c r="B89" s="122" t="e">
        <f>#REF!</f>
        <v>#REF!</v>
      </c>
      <c r="C89" s="122" t="e">
        <f>#REF!</f>
        <v>#REF!</v>
      </c>
      <c r="D89" s="121" t="e">
        <f>#REF!</f>
        <v>#REF!</v>
      </c>
      <c r="E89" s="121" t="e">
        <f>#REF!</f>
        <v>#REF!</v>
      </c>
      <c r="F89" s="121" t="e">
        <f>#REF!</f>
        <v>#REF!</v>
      </c>
      <c r="G89" s="127"/>
      <c r="H89" s="127"/>
      <c r="I89" s="127"/>
      <c r="J89" s="125"/>
    </row>
    <row r="90" spans="1:10" s="128" customFormat="1" ht="20.399999999999999" x14ac:dyDescent="0.55000000000000004">
      <c r="A90" s="121" t="e">
        <f>#REF!</f>
        <v>#REF!</v>
      </c>
      <c r="B90" s="122" t="e">
        <f>#REF!</f>
        <v>#REF!</v>
      </c>
      <c r="C90" s="122" t="e">
        <f>#REF!</f>
        <v>#REF!</v>
      </c>
      <c r="D90" s="121" t="e">
        <f>#REF!</f>
        <v>#REF!</v>
      </c>
      <c r="E90" s="121" t="e">
        <f>#REF!</f>
        <v>#REF!</v>
      </c>
      <c r="F90" s="121" t="e">
        <f>#REF!</f>
        <v>#REF!</v>
      </c>
      <c r="G90" s="127"/>
      <c r="H90" s="127"/>
      <c r="I90" s="127"/>
      <c r="J90" s="125"/>
    </row>
    <row r="91" spans="1:10" s="128" customFormat="1" ht="20.399999999999999" x14ac:dyDescent="0.55000000000000004">
      <c r="A91" s="121" t="e">
        <f>#REF!</f>
        <v>#REF!</v>
      </c>
      <c r="B91" s="122" t="e">
        <f>#REF!</f>
        <v>#REF!</v>
      </c>
      <c r="C91" s="122" t="e">
        <f>#REF!</f>
        <v>#REF!</v>
      </c>
      <c r="D91" s="121" t="e">
        <f>#REF!</f>
        <v>#REF!</v>
      </c>
      <c r="E91" s="121" t="e">
        <f>#REF!</f>
        <v>#REF!</v>
      </c>
      <c r="F91" s="121" t="e">
        <f>#REF!</f>
        <v>#REF!</v>
      </c>
      <c r="G91" s="127"/>
      <c r="H91" s="127"/>
      <c r="I91" s="127"/>
      <c r="J91" s="125"/>
    </row>
    <row r="92" spans="1:10" s="128" customFormat="1" ht="20.399999999999999" x14ac:dyDescent="0.55000000000000004">
      <c r="A92" s="121" t="e">
        <f>#REF!</f>
        <v>#REF!</v>
      </c>
      <c r="B92" s="122" t="e">
        <f>#REF!</f>
        <v>#REF!</v>
      </c>
      <c r="C92" s="122" t="e">
        <f>#REF!</f>
        <v>#REF!</v>
      </c>
      <c r="D92" s="121" t="e">
        <f>#REF!</f>
        <v>#REF!</v>
      </c>
      <c r="E92" s="121" t="e">
        <f>#REF!</f>
        <v>#REF!</v>
      </c>
      <c r="F92" s="121" t="e">
        <f>#REF!</f>
        <v>#REF!</v>
      </c>
      <c r="G92" s="127"/>
      <c r="H92" s="127"/>
      <c r="I92" s="127"/>
      <c r="J92" s="125"/>
    </row>
    <row r="93" spans="1:10" s="128" customFormat="1" ht="20.399999999999999" x14ac:dyDescent="0.55000000000000004">
      <c r="A93" s="121" t="e">
        <f>#REF!</f>
        <v>#REF!</v>
      </c>
      <c r="B93" s="122" t="e">
        <f>#REF!</f>
        <v>#REF!</v>
      </c>
      <c r="C93" s="122" t="e">
        <f>#REF!</f>
        <v>#REF!</v>
      </c>
      <c r="D93" s="121" t="e">
        <f>#REF!</f>
        <v>#REF!</v>
      </c>
      <c r="E93" s="121" t="e">
        <f>#REF!</f>
        <v>#REF!</v>
      </c>
      <c r="F93" s="121" t="e">
        <f>#REF!</f>
        <v>#REF!</v>
      </c>
      <c r="G93" s="127"/>
      <c r="H93" s="127"/>
      <c r="I93" s="127"/>
      <c r="J93" s="125"/>
    </row>
    <row r="94" spans="1:10" s="128" customFormat="1" ht="20.399999999999999" x14ac:dyDescent="0.55000000000000004">
      <c r="A94" s="121" t="e">
        <f>#REF!</f>
        <v>#REF!</v>
      </c>
      <c r="B94" s="122" t="e">
        <f>#REF!</f>
        <v>#REF!</v>
      </c>
      <c r="C94" s="122" t="e">
        <f>#REF!</f>
        <v>#REF!</v>
      </c>
      <c r="D94" s="121" t="e">
        <f>#REF!</f>
        <v>#REF!</v>
      </c>
      <c r="E94" s="121" t="e">
        <f>#REF!</f>
        <v>#REF!</v>
      </c>
      <c r="F94" s="121" t="e">
        <f>#REF!</f>
        <v>#REF!</v>
      </c>
      <c r="G94" s="127"/>
      <c r="H94" s="127"/>
      <c r="I94" s="127"/>
      <c r="J94" s="125"/>
    </row>
    <row r="95" spans="1:10" s="128" customFormat="1" ht="20.399999999999999" x14ac:dyDescent="0.55000000000000004">
      <c r="A95" s="121" t="e">
        <f>#REF!</f>
        <v>#REF!</v>
      </c>
      <c r="B95" s="122" t="e">
        <f>#REF!</f>
        <v>#REF!</v>
      </c>
      <c r="C95" s="122" t="e">
        <f>#REF!</f>
        <v>#REF!</v>
      </c>
      <c r="D95" s="121" t="e">
        <f>#REF!</f>
        <v>#REF!</v>
      </c>
      <c r="E95" s="121" t="e">
        <f>#REF!</f>
        <v>#REF!</v>
      </c>
      <c r="F95" s="121" t="e">
        <f>#REF!</f>
        <v>#REF!</v>
      </c>
      <c r="G95" s="127"/>
      <c r="H95" s="127"/>
      <c r="I95" s="127"/>
      <c r="J95" s="125"/>
    </row>
    <row r="96" spans="1:10" s="128" customFormat="1" ht="20.399999999999999" x14ac:dyDescent="0.55000000000000004">
      <c r="A96" s="121" t="e">
        <f>#REF!</f>
        <v>#REF!</v>
      </c>
      <c r="B96" s="122" t="e">
        <f>#REF!</f>
        <v>#REF!</v>
      </c>
      <c r="C96" s="122" t="e">
        <f>#REF!</f>
        <v>#REF!</v>
      </c>
      <c r="D96" s="121" t="e">
        <f>#REF!</f>
        <v>#REF!</v>
      </c>
      <c r="E96" s="121" t="e">
        <f>#REF!</f>
        <v>#REF!</v>
      </c>
      <c r="F96" s="121" t="e">
        <f>#REF!</f>
        <v>#REF!</v>
      </c>
      <c r="G96" s="127"/>
      <c r="H96" s="127"/>
      <c r="I96" s="127"/>
      <c r="J96" s="125"/>
    </row>
    <row r="97" spans="1:10" s="128" customFormat="1" ht="20.399999999999999" x14ac:dyDescent="0.55000000000000004">
      <c r="A97" s="121" t="e">
        <f>#REF!</f>
        <v>#REF!</v>
      </c>
      <c r="B97" s="122" t="e">
        <f>#REF!</f>
        <v>#REF!</v>
      </c>
      <c r="C97" s="122" t="e">
        <f>#REF!</f>
        <v>#REF!</v>
      </c>
      <c r="D97" s="121" t="e">
        <f>#REF!</f>
        <v>#REF!</v>
      </c>
      <c r="E97" s="121" t="e">
        <f>#REF!</f>
        <v>#REF!</v>
      </c>
      <c r="F97" s="121" t="e">
        <f>#REF!</f>
        <v>#REF!</v>
      </c>
      <c r="G97" s="127"/>
      <c r="H97" s="127"/>
      <c r="I97" s="127"/>
      <c r="J97" s="125"/>
    </row>
    <row r="98" spans="1:10" s="128" customFormat="1" ht="20.399999999999999" x14ac:dyDescent="0.55000000000000004">
      <c r="A98" s="121" t="e">
        <f>#REF!</f>
        <v>#REF!</v>
      </c>
      <c r="B98" s="122" t="e">
        <f>#REF!</f>
        <v>#REF!</v>
      </c>
      <c r="C98" s="122" t="e">
        <f>#REF!</f>
        <v>#REF!</v>
      </c>
      <c r="D98" s="121" t="e">
        <f>#REF!</f>
        <v>#REF!</v>
      </c>
      <c r="E98" s="121" t="e">
        <f>#REF!</f>
        <v>#REF!</v>
      </c>
      <c r="F98" s="121" t="e">
        <f>#REF!</f>
        <v>#REF!</v>
      </c>
      <c r="G98" s="127"/>
      <c r="H98" s="127"/>
      <c r="I98" s="127"/>
      <c r="J98" s="125"/>
    </row>
    <row r="99" spans="1:10" s="128" customFormat="1" ht="20.399999999999999" x14ac:dyDescent="0.55000000000000004">
      <c r="A99" s="121" t="e">
        <f>#REF!</f>
        <v>#REF!</v>
      </c>
      <c r="B99" s="122" t="e">
        <f>#REF!</f>
        <v>#REF!</v>
      </c>
      <c r="C99" s="122" t="e">
        <f>#REF!</f>
        <v>#REF!</v>
      </c>
      <c r="D99" s="121" t="e">
        <f>#REF!</f>
        <v>#REF!</v>
      </c>
      <c r="E99" s="121" t="e">
        <f>#REF!</f>
        <v>#REF!</v>
      </c>
      <c r="F99" s="121" t="e">
        <f>#REF!</f>
        <v>#REF!</v>
      </c>
      <c r="G99" s="127"/>
      <c r="H99" s="127"/>
      <c r="I99" s="127"/>
      <c r="J99" s="125"/>
    </row>
    <row r="100" spans="1:10" s="128" customFormat="1" ht="20.399999999999999" x14ac:dyDescent="0.55000000000000004">
      <c r="A100" s="121" t="e">
        <f>#REF!</f>
        <v>#REF!</v>
      </c>
      <c r="B100" s="122" t="e">
        <f>#REF!</f>
        <v>#REF!</v>
      </c>
      <c r="C100" s="122" t="e">
        <f>#REF!</f>
        <v>#REF!</v>
      </c>
      <c r="D100" s="121" t="e">
        <f>#REF!</f>
        <v>#REF!</v>
      </c>
      <c r="E100" s="121" t="e">
        <f>#REF!</f>
        <v>#REF!</v>
      </c>
      <c r="F100" s="121" t="e">
        <f>#REF!</f>
        <v>#REF!</v>
      </c>
      <c r="G100" s="127"/>
      <c r="H100" s="127"/>
      <c r="I100" s="127"/>
      <c r="J100" s="125"/>
    </row>
    <row r="101" spans="1:10" s="128" customFormat="1" ht="20.399999999999999" x14ac:dyDescent="0.55000000000000004">
      <c r="A101" s="121" t="e">
        <f>#REF!</f>
        <v>#REF!</v>
      </c>
      <c r="B101" s="122" t="e">
        <f>#REF!</f>
        <v>#REF!</v>
      </c>
      <c r="C101" s="122" t="e">
        <f>#REF!</f>
        <v>#REF!</v>
      </c>
      <c r="D101" s="121" t="e">
        <f>#REF!</f>
        <v>#REF!</v>
      </c>
      <c r="E101" s="121" t="e">
        <f>#REF!</f>
        <v>#REF!</v>
      </c>
      <c r="F101" s="121" t="e">
        <f>#REF!</f>
        <v>#REF!</v>
      </c>
      <c r="G101" s="127"/>
      <c r="H101" s="127"/>
      <c r="I101" s="127"/>
      <c r="J101" s="125"/>
    </row>
    <row r="102" spans="1:10" s="128" customFormat="1" ht="20.399999999999999" x14ac:dyDescent="0.55000000000000004">
      <c r="A102" s="121" t="e">
        <f>#REF!</f>
        <v>#REF!</v>
      </c>
      <c r="B102" s="122" t="e">
        <f>#REF!</f>
        <v>#REF!</v>
      </c>
      <c r="C102" s="122" t="e">
        <f>#REF!</f>
        <v>#REF!</v>
      </c>
      <c r="D102" s="121" t="e">
        <f>#REF!</f>
        <v>#REF!</v>
      </c>
      <c r="E102" s="121" t="e">
        <f>#REF!</f>
        <v>#REF!</v>
      </c>
      <c r="F102" s="121" t="e">
        <f>#REF!</f>
        <v>#REF!</v>
      </c>
      <c r="G102" s="127"/>
      <c r="H102" s="127"/>
      <c r="I102" s="127"/>
      <c r="J102" s="125"/>
    </row>
    <row r="103" spans="1:10" s="128" customFormat="1" ht="20.399999999999999" x14ac:dyDescent="0.55000000000000004">
      <c r="A103" s="121" t="e">
        <f>#REF!</f>
        <v>#REF!</v>
      </c>
      <c r="B103" s="122" t="e">
        <f>#REF!</f>
        <v>#REF!</v>
      </c>
      <c r="C103" s="122" t="e">
        <f>#REF!</f>
        <v>#REF!</v>
      </c>
      <c r="D103" s="121" t="e">
        <f>#REF!</f>
        <v>#REF!</v>
      </c>
      <c r="E103" s="121" t="e">
        <f>#REF!</f>
        <v>#REF!</v>
      </c>
      <c r="F103" s="121" t="e">
        <f>#REF!</f>
        <v>#REF!</v>
      </c>
      <c r="G103" s="127"/>
      <c r="H103" s="127"/>
      <c r="I103" s="127"/>
      <c r="J103" s="125"/>
    </row>
    <row r="104" spans="1:10" s="128" customFormat="1" ht="20.399999999999999" x14ac:dyDescent="0.55000000000000004">
      <c r="A104" s="121" t="e">
        <f>#REF!</f>
        <v>#REF!</v>
      </c>
      <c r="B104" s="122" t="e">
        <f>#REF!</f>
        <v>#REF!</v>
      </c>
      <c r="C104" s="122" t="e">
        <f>#REF!</f>
        <v>#REF!</v>
      </c>
      <c r="D104" s="121" t="e">
        <f>#REF!</f>
        <v>#REF!</v>
      </c>
      <c r="E104" s="121" t="e">
        <f>#REF!</f>
        <v>#REF!</v>
      </c>
      <c r="F104" s="121" t="e">
        <f>#REF!</f>
        <v>#REF!</v>
      </c>
      <c r="G104" s="127"/>
      <c r="H104" s="127"/>
      <c r="I104" s="127"/>
      <c r="J104" s="125"/>
    </row>
    <row r="105" spans="1:10" s="128" customFormat="1" ht="20.399999999999999" x14ac:dyDescent="0.55000000000000004">
      <c r="A105" s="121" t="e">
        <f>#REF!</f>
        <v>#REF!</v>
      </c>
      <c r="B105" s="122" t="e">
        <f>#REF!</f>
        <v>#REF!</v>
      </c>
      <c r="C105" s="122" t="e">
        <f>#REF!</f>
        <v>#REF!</v>
      </c>
      <c r="D105" s="121" t="e">
        <f>#REF!</f>
        <v>#REF!</v>
      </c>
      <c r="E105" s="121" t="e">
        <f>#REF!</f>
        <v>#REF!</v>
      </c>
      <c r="F105" s="121" t="e">
        <f>#REF!</f>
        <v>#REF!</v>
      </c>
      <c r="G105" s="127"/>
      <c r="H105" s="127"/>
      <c r="I105" s="127"/>
      <c r="J105" s="125"/>
    </row>
    <row r="106" spans="1:10" s="128" customFormat="1" ht="20.399999999999999" x14ac:dyDescent="0.55000000000000004">
      <c r="A106" s="121" t="e">
        <f>#REF!</f>
        <v>#REF!</v>
      </c>
      <c r="B106" s="122" t="e">
        <f>#REF!</f>
        <v>#REF!</v>
      </c>
      <c r="C106" s="122" t="e">
        <f>#REF!</f>
        <v>#REF!</v>
      </c>
      <c r="D106" s="121" t="e">
        <f>#REF!</f>
        <v>#REF!</v>
      </c>
      <c r="E106" s="121" t="e">
        <f>#REF!</f>
        <v>#REF!</v>
      </c>
      <c r="F106" s="121" t="e">
        <f>#REF!</f>
        <v>#REF!</v>
      </c>
      <c r="G106" s="127"/>
      <c r="H106" s="127"/>
      <c r="I106" s="127"/>
      <c r="J106" s="125"/>
    </row>
    <row r="107" spans="1:10" s="128" customFormat="1" ht="20.399999999999999" x14ac:dyDescent="0.55000000000000004">
      <c r="A107" s="121" t="e">
        <f>#REF!</f>
        <v>#REF!</v>
      </c>
      <c r="B107" s="122" t="e">
        <f>#REF!</f>
        <v>#REF!</v>
      </c>
      <c r="C107" s="122" t="e">
        <f>#REF!</f>
        <v>#REF!</v>
      </c>
      <c r="D107" s="121" t="e">
        <f>#REF!</f>
        <v>#REF!</v>
      </c>
      <c r="E107" s="121" t="e">
        <f>#REF!</f>
        <v>#REF!</v>
      </c>
      <c r="F107" s="121" t="e">
        <f>#REF!</f>
        <v>#REF!</v>
      </c>
      <c r="G107" s="127"/>
      <c r="H107" s="127"/>
      <c r="I107" s="127"/>
      <c r="J107" s="125"/>
    </row>
    <row r="108" spans="1:10" s="128" customFormat="1" ht="20.399999999999999" x14ac:dyDescent="0.55000000000000004">
      <c r="A108" s="121" t="e">
        <f>#REF!</f>
        <v>#REF!</v>
      </c>
      <c r="B108" s="122" t="e">
        <f>#REF!</f>
        <v>#REF!</v>
      </c>
      <c r="C108" s="122" t="e">
        <f>#REF!</f>
        <v>#REF!</v>
      </c>
      <c r="D108" s="121" t="e">
        <f>#REF!</f>
        <v>#REF!</v>
      </c>
      <c r="E108" s="121" t="e">
        <f>#REF!</f>
        <v>#REF!</v>
      </c>
      <c r="F108" s="121" t="e">
        <f>#REF!</f>
        <v>#REF!</v>
      </c>
      <c r="G108" s="127"/>
      <c r="H108" s="127"/>
      <c r="I108" s="127"/>
      <c r="J108" s="125"/>
    </row>
    <row r="109" spans="1:10" s="128" customFormat="1" ht="20.399999999999999" x14ac:dyDescent="0.55000000000000004">
      <c r="A109" s="121" t="e">
        <f>#REF!</f>
        <v>#REF!</v>
      </c>
      <c r="B109" s="122" t="e">
        <f>#REF!</f>
        <v>#REF!</v>
      </c>
      <c r="C109" s="122" t="e">
        <f>#REF!</f>
        <v>#REF!</v>
      </c>
      <c r="D109" s="121" t="e">
        <f>#REF!</f>
        <v>#REF!</v>
      </c>
      <c r="E109" s="121" t="e">
        <f>#REF!</f>
        <v>#REF!</v>
      </c>
      <c r="F109" s="121" t="e">
        <f>#REF!</f>
        <v>#REF!</v>
      </c>
      <c r="G109" s="127"/>
      <c r="H109" s="127"/>
      <c r="I109" s="127"/>
      <c r="J109" s="125"/>
    </row>
    <row r="110" spans="1:10" s="128" customFormat="1" ht="20.399999999999999" x14ac:dyDescent="0.55000000000000004">
      <c r="A110" s="121" t="e">
        <f>#REF!</f>
        <v>#REF!</v>
      </c>
      <c r="B110" s="122" t="e">
        <f>#REF!</f>
        <v>#REF!</v>
      </c>
      <c r="C110" s="122" t="e">
        <f>#REF!</f>
        <v>#REF!</v>
      </c>
      <c r="D110" s="121" t="e">
        <f>#REF!</f>
        <v>#REF!</v>
      </c>
      <c r="E110" s="121" t="e">
        <f>#REF!</f>
        <v>#REF!</v>
      </c>
      <c r="F110" s="121" t="e">
        <f>#REF!</f>
        <v>#REF!</v>
      </c>
      <c r="G110" s="127"/>
      <c r="H110" s="127"/>
      <c r="I110" s="127"/>
      <c r="J110" s="125"/>
    </row>
    <row r="111" spans="1:10" s="128" customFormat="1" ht="20.399999999999999" x14ac:dyDescent="0.55000000000000004">
      <c r="A111" s="121" t="e">
        <f>#REF!</f>
        <v>#REF!</v>
      </c>
      <c r="B111" s="122" t="e">
        <f>#REF!</f>
        <v>#REF!</v>
      </c>
      <c r="C111" s="122" t="e">
        <f>#REF!</f>
        <v>#REF!</v>
      </c>
      <c r="D111" s="121" t="e">
        <f>#REF!</f>
        <v>#REF!</v>
      </c>
      <c r="E111" s="121" t="e">
        <f>#REF!</f>
        <v>#REF!</v>
      </c>
      <c r="F111" s="121" t="e">
        <f>#REF!</f>
        <v>#REF!</v>
      </c>
      <c r="G111" s="127"/>
      <c r="H111" s="127"/>
      <c r="I111" s="127"/>
      <c r="J111" s="125"/>
    </row>
    <row r="112" spans="1:10" s="128" customFormat="1" ht="20.399999999999999" x14ac:dyDescent="0.55000000000000004">
      <c r="A112" s="121" t="e">
        <f>#REF!</f>
        <v>#REF!</v>
      </c>
      <c r="B112" s="122" t="e">
        <f>#REF!</f>
        <v>#REF!</v>
      </c>
      <c r="C112" s="122" t="e">
        <f>#REF!</f>
        <v>#REF!</v>
      </c>
      <c r="D112" s="121" t="e">
        <f>#REF!</f>
        <v>#REF!</v>
      </c>
      <c r="E112" s="121" t="e">
        <f>#REF!</f>
        <v>#REF!</v>
      </c>
      <c r="F112" s="121" t="e">
        <f>#REF!</f>
        <v>#REF!</v>
      </c>
      <c r="G112" s="127"/>
      <c r="H112" s="127"/>
      <c r="I112" s="127"/>
      <c r="J112" s="125"/>
    </row>
    <row r="113" spans="1:10" s="128" customFormat="1" ht="20.399999999999999" x14ac:dyDescent="0.55000000000000004">
      <c r="A113" s="121" t="e">
        <f>#REF!</f>
        <v>#REF!</v>
      </c>
      <c r="B113" s="122" t="e">
        <f>#REF!</f>
        <v>#REF!</v>
      </c>
      <c r="C113" s="122" t="e">
        <f>#REF!</f>
        <v>#REF!</v>
      </c>
      <c r="D113" s="121" t="e">
        <f>#REF!</f>
        <v>#REF!</v>
      </c>
      <c r="E113" s="121" t="e">
        <f>#REF!</f>
        <v>#REF!</v>
      </c>
      <c r="F113" s="121" t="e">
        <f>#REF!</f>
        <v>#REF!</v>
      </c>
      <c r="G113" s="127"/>
      <c r="H113" s="127"/>
      <c r="I113" s="127"/>
      <c r="J113" s="125"/>
    </row>
    <row r="114" spans="1:10" s="128" customFormat="1" ht="20.399999999999999" x14ac:dyDescent="0.55000000000000004">
      <c r="A114" s="121" t="e">
        <f>#REF!</f>
        <v>#REF!</v>
      </c>
      <c r="B114" s="122" t="e">
        <f>#REF!</f>
        <v>#REF!</v>
      </c>
      <c r="C114" s="122" t="e">
        <f>#REF!</f>
        <v>#REF!</v>
      </c>
      <c r="D114" s="121" t="e">
        <f>#REF!</f>
        <v>#REF!</v>
      </c>
      <c r="E114" s="121" t="e">
        <f>#REF!</f>
        <v>#REF!</v>
      </c>
      <c r="F114" s="121" t="e">
        <f>#REF!</f>
        <v>#REF!</v>
      </c>
      <c r="G114" s="127"/>
      <c r="H114" s="127"/>
      <c r="I114" s="127"/>
      <c r="J114" s="125"/>
    </row>
    <row r="115" spans="1:10" s="128" customFormat="1" ht="20.399999999999999" x14ac:dyDescent="0.55000000000000004">
      <c r="A115" s="121" t="e">
        <f>#REF!</f>
        <v>#REF!</v>
      </c>
      <c r="B115" s="122" t="e">
        <f>#REF!</f>
        <v>#REF!</v>
      </c>
      <c r="C115" s="122" t="e">
        <f>#REF!</f>
        <v>#REF!</v>
      </c>
      <c r="D115" s="121" t="e">
        <f>#REF!</f>
        <v>#REF!</v>
      </c>
      <c r="E115" s="121" t="e">
        <f>#REF!</f>
        <v>#REF!</v>
      </c>
      <c r="F115" s="121" t="e">
        <f>#REF!</f>
        <v>#REF!</v>
      </c>
      <c r="G115" s="127"/>
      <c r="H115" s="127"/>
      <c r="I115" s="127"/>
      <c r="J115" s="125"/>
    </row>
    <row r="116" spans="1:10" s="128" customFormat="1" ht="20.399999999999999" x14ac:dyDescent="0.55000000000000004">
      <c r="A116" s="121" t="e">
        <f>#REF!</f>
        <v>#REF!</v>
      </c>
      <c r="B116" s="122" t="e">
        <f>#REF!</f>
        <v>#REF!</v>
      </c>
      <c r="C116" s="122" t="e">
        <f>#REF!</f>
        <v>#REF!</v>
      </c>
      <c r="D116" s="121" t="e">
        <f>#REF!</f>
        <v>#REF!</v>
      </c>
      <c r="E116" s="121" t="e">
        <f>#REF!</f>
        <v>#REF!</v>
      </c>
      <c r="F116" s="121" t="e">
        <f>#REF!</f>
        <v>#REF!</v>
      </c>
      <c r="G116" s="127"/>
      <c r="H116" s="127"/>
      <c r="I116" s="127"/>
      <c r="J116" s="125"/>
    </row>
    <row r="117" spans="1:10" s="128" customFormat="1" ht="20.399999999999999" x14ac:dyDescent="0.55000000000000004">
      <c r="A117" s="121" t="e">
        <f>#REF!</f>
        <v>#REF!</v>
      </c>
      <c r="B117" s="122" t="e">
        <f>#REF!</f>
        <v>#REF!</v>
      </c>
      <c r="C117" s="122" t="e">
        <f>#REF!</f>
        <v>#REF!</v>
      </c>
      <c r="D117" s="121" t="e">
        <f>#REF!</f>
        <v>#REF!</v>
      </c>
      <c r="E117" s="121" t="e">
        <f>#REF!</f>
        <v>#REF!</v>
      </c>
      <c r="F117" s="121" t="e">
        <f>#REF!</f>
        <v>#REF!</v>
      </c>
      <c r="G117" s="127"/>
      <c r="H117" s="127"/>
      <c r="I117" s="127"/>
      <c r="J117" s="125"/>
    </row>
    <row r="118" spans="1:10" s="128" customFormat="1" ht="20.399999999999999" x14ac:dyDescent="0.55000000000000004">
      <c r="A118" s="121" t="e">
        <f>#REF!</f>
        <v>#REF!</v>
      </c>
      <c r="B118" s="122" t="e">
        <f>#REF!</f>
        <v>#REF!</v>
      </c>
      <c r="C118" s="122" t="e">
        <f>#REF!</f>
        <v>#REF!</v>
      </c>
      <c r="D118" s="121" t="e">
        <f>#REF!</f>
        <v>#REF!</v>
      </c>
      <c r="E118" s="121" t="e">
        <f>#REF!</f>
        <v>#REF!</v>
      </c>
      <c r="F118" s="121" t="e">
        <f>#REF!</f>
        <v>#REF!</v>
      </c>
      <c r="G118" s="127"/>
      <c r="H118" s="127"/>
      <c r="I118" s="127"/>
      <c r="J118" s="125"/>
    </row>
    <row r="119" spans="1:10" s="128" customFormat="1" ht="20.399999999999999" x14ac:dyDescent="0.55000000000000004">
      <c r="A119" s="121" t="e">
        <f>#REF!</f>
        <v>#REF!</v>
      </c>
      <c r="B119" s="122" t="e">
        <f>#REF!</f>
        <v>#REF!</v>
      </c>
      <c r="C119" s="122" t="e">
        <f>#REF!</f>
        <v>#REF!</v>
      </c>
      <c r="D119" s="121" t="e">
        <f>#REF!</f>
        <v>#REF!</v>
      </c>
      <c r="E119" s="121" t="e">
        <f>#REF!</f>
        <v>#REF!</v>
      </c>
      <c r="F119" s="121" t="e">
        <f>#REF!</f>
        <v>#REF!</v>
      </c>
      <c r="G119" s="127"/>
      <c r="H119" s="127"/>
      <c r="I119" s="127"/>
      <c r="J119" s="125"/>
    </row>
    <row r="120" spans="1:10" s="128" customFormat="1" ht="20.399999999999999" x14ac:dyDescent="0.55000000000000004">
      <c r="A120" s="121" t="e">
        <f>#REF!</f>
        <v>#REF!</v>
      </c>
      <c r="B120" s="122" t="e">
        <f>#REF!</f>
        <v>#REF!</v>
      </c>
      <c r="C120" s="122" t="e">
        <f>#REF!</f>
        <v>#REF!</v>
      </c>
      <c r="D120" s="121" t="e">
        <f>#REF!</f>
        <v>#REF!</v>
      </c>
      <c r="E120" s="121" t="e">
        <f>#REF!</f>
        <v>#REF!</v>
      </c>
      <c r="F120" s="121" t="e">
        <f>#REF!</f>
        <v>#REF!</v>
      </c>
      <c r="G120" s="127"/>
      <c r="H120" s="127"/>
      <c r="I120" s="127"/>
      <c r="J120" s="125"/>
    </row>
    <row r="121" spans="1:10" s="128" customFormat="1" ht="20.399999999999999" x14ac:dyDescent="0.55000000000000004">
      <c r="A121" s="121" t="e">
        <f>#REF!</f>
        <v>#REF!</v>
      </c>
      <c r="B121" s="122" t="e">
        <f>#REF!</f>
        <v>#REF!</v>
      </c>
      <c r="C121" s="122" t="e">
        <f>#REF!</f>
        <v>#REF!</v>
      </c>
      <c r="D121" s="121" t="e">
        <f>#REF!</f>
        <v>#REF!</v>
      </c>
      <c r="E121" s="121" t="e">
        <f>#REF!</f>
        <v>#REF!</v>
      </c>
      <c r="F121" s="121" t="e">
        <f>#REF!</f>
        <v>#REF!</v>
      </c>
      <c r="G121" s="127"/>
      <c r="H121" s="127"/>
      <c r="I121" s="127"/>
      <c r="J121" s="125"/>
    </row>
    <row r="122" spans="1:10" s="128" customFormat="1" ht="20.399999999999999" x14ac:dyDescent="0.55000000000000004">
      <c r="A122" s="121" t="e">
        <f>#REF!</f>
        <v>#REF!</v>
      </c>
      <c r="B122" s="122" t="e">
        <f>#REF!</f>
        <v>#REF!</v>
      </c>
      <c r="C122" s="122" t="e">
        <f>#REF!</f>
        <v>#REF!</v>
      </c>
      <c r="D122" s="121" t="e">
        <f>#REF!</f>
        <v>#REF!</v>
      </c>
      <c r="E122" s="121" t="e">
        <f>#REF!</f>
        <v>#REF!</v>
      </c>
      <c r="F122" s="121" t="e">
        <f>#REF!</f>
        <v>#REF!</v>
      </c>
      <c r="G122" s="127"/>
      <c r="H122" s="127"/>
      <c r="I122" s="127"/>
      <c r="J122" s="125"/>
    </row>
    <row r="123" spans="1:10" s="128" customFormat="1" ht="20.399999999999999" x14ac:dyDescent="0.55000000000000004">
      <c r="A123" s="121" t="e">
        <f>#REF!</f>
        <v>#REF!</v>
      </c>
      <c r="B123" s="122" t="e">
        <f>#REF!</f>
        <v>#REF!</v>
      </c>
      <c r="C123" s="122" t="e">
        <f>#REF!</f>
        <v>#REF!</v>
      </c>
      <c r="D123" s="121" t="e">
        <f>#REF!</f>
        <v>#REF!</v>
      </c>
      <c r="E123" s="121" t="e">
        <f>#REF!</f>
        <v>#REF!</v>
      </c>
      <c r="F123" s="121" t="e">
        <f>#REF!</f>
        <v>#REF!</v>
      </c>
      <c r="G123" s="127"/>
      <c r="H123" s="127"/>
      <c r="I123" s="127"/>
      <c r="J123" s="125"/>
    </row>
    <row r="124" spans="1:10" s="128" customFormat="1" ht="20.399999999999999" x14ac:dyDescent="0.55000000000000004">
      <c r="A124" s="121" t="e">
        <f>#REF!</f>
        <v>#REF!</v>
      </c>
      <c r="B124" s="122" t="e">
        <f>#REF!</f>
        <v>#REF!</v>
      </c>
      <c r="C124" s="122" t="e">
        <f>#REF!</f>
        <v>#REF!</v>
      </c>
      <c r="D124" s="121" t="e">
        <f>#REF!</f>
        <v>#REF!</v>
      </c>
      <c r="E124" s="121" t="e">
        <f>#REF!</f>
        <v>#REF!</v>
      </c>
      <c r="F124" s="121" t="e">
        <f>#REF!</f>
        <v>#REF!</v>
      </c>
      <c r="G124" s="127"/>
      <c r="H124" s="127"/>
      <c r="I124" s="127"/>
      <c r="J124" s="125"/>
    </row>
    <row r="125" spans="1:10" s="128" customFormat="1" ht="20.399999999999999" x14ac:dyDescent="0.55000000000000004">
      <c r="A125" s="121" t="e">
        <f>#REF!</f>
        <v>#REF!</v>
      </c>
      <c r="B125" s="122" t="e">
        <f>#REF!</f>
        <v>#REF!</v>
      </c>
      <c r="C125" s="122" t="e">
        <f>#REF!</f>
        <v>#REF!</v>
      </c>
      <c r="D125" s="121" t="e">
        <f>#REF!</f>
        <v>#REF!</v>
      </c>
      <c r="E125" s="121" t="e">
        <f>#REF!</f>
        <v>#REF!</v>
      </c>
      <c r="F125" s="121" t="e">
        <f>#REF!</f>
        <v>#REF!</v>
      </c>
      <c r="G125" s="127"/>
      <c r="H125" s="127"/>
      <c r="I125" s="127"/>
      <c r="J125" s="125"/>
    </row>
    <row r="126" spans="1:10" s="128" customFormat="1" ht="20.399999999999999" x14ac:dyDescent="0.55000000000000004">
      <c r="A126" s="121" t="e">
        <f>#REF!</f>
        <v>#REF!</v>
      </c>
      <c r="B126" s="122" t="e">
        <f>#REF!</f>
        <v>#REF!</v>
      </c>
      <c r="C126" s="122" t="e">
        <f>#REF!</f>
        <v>#REF!</v>
      </c>
      <c r="D126" s="121" t="e">
        <f>#REF!</f>
        <v>#REF!</v>
      </c>
      <c r="E126" s="121" t="e">
        <f>#REF!</f>
        <v>#REF!</v>
      </c>
      <c r="F126" s="121" t="e">
        <f>#REF!</f>
        <v>#REF!</v>
      </c>
      <c r="G126" s="127"/>
      <c r="H126" s="127"/>
      <c r="I126" s="127"/>
      <c r="J126" s="125"/>
    </row>
    <row r="127" spans="1:10" s="128" customFormat="1" ht="20.399999999999999" x14ac:dyDescent="0.55000000000000004">
      <c r="A127" s="121" t="e">
        <f>#REF!</f>
        <v>#REF!</v>
      </c>
      <c r="B127" s="122" t="e">
        <f>#REF!</f>
        <v>#REF!</v>
      </c>
      <c r="C127" s="122" t="e">
        <f>#REF!</f>
        <v>#REF!</v>
      </c>
      <c r="D127" s="121" t="e">
        <f>#REF!</f>
        <v>#REF!</v>
      </c>
      <c r="E127" s="121" t="e">
        <f>#REF!</f>
        <v>#REF!</v>
      </c>
      <c r="F127" s="121" t="e">
        <f>#REF!</f>
        <v>#REF!</v>
      </c>
      <c r="G127" s="127"/>
      <c r="H127" s="127"/>
      <c r="I127" s="127"/>
      <c r="J127" s="125"/>
    </row>
    <row r="128" spans="1:10" s="128" customFormat="1" ht="20.399999999999999" x14ac:dyDescent="0.55000000000000004">
      <c r="A128" s="121" t="e">
        <f>#REF!</f>
        <v>#REF!</v>
      </c>
      <c r="B128" s="122" t="e">
        <f>#REF!</f>
        <v>#REF!</v>
      </c>
      <c r="C128" s="122" t="e">
        <f>#REF!</f>
        <v>#REF!</v>
      </c>
      <c r="D128" s="121" t="e">
        <f>#REF!</f>
        <v>#REF!</v>
      </c>
      <c r="E128" s="121" t="e">
        <f>#REF!</f>
        <v>#REF!</v>
      </c>
      <c r="F128" s="121" t="e">
        <f>#REF!</f>
        <v>#REF!</v>
      </c>
      <c r="G128" s="127"/>
      <c r="H128" s="127"/>
      <c r="I128" s="127"/>
      <c r="J128" s="125"/>
    </row>
    <row r="129" spans="1:10" s="128" customFormat="1" ht="20.399999999999999" x14ac:dyDescent="0.55000000000000004">
      <c r="A129" s="121" t="e">
        <f>#REF!</f>
        <v>#REF!</v>
      </c>
      <c r="B129" s="122" t="e">
        <f>#REF!</f>
        <v>#REF!</v>
      </c>
      <c r="C129" s="122" t="e">
        <f>#REF!</f>
        <v>#REF!</v>
      </c>
      <c r="D129" s="121" t="e">
        <f>#REF!</f>
        <v>#REF!</v>
      </c>
      <c r="E129" s="121" t="e">
        <f>#REF!</f>
        <v>#REF!</v>
      </c>
      <c r="F129" s="121" t="e">
        <f>#REF!</f>
        <v>#REF!</v>
      </c>
      <c r="G129" s="127"/>
      <c r="H129" s="127"/>
      <c r="I129" s="127"/>
      <c r="J129" s="125"/>
    </row>
    <row r="130" spans="1:10" s="128" customFormat="1" ht="20.399999999999999" x14ac:dyDescent="0.55000000000000004">
      <c r="A130" s="121" t="e">
        <f>#REF!</f>
        <v>#REF!</v>
      </c>
      <c r="B130" s="122" t="e">
        <f>#REF!</f>
        <v>#REF!</v>
      </c>
      <c r="C130" s="122" t="e">
        <f>#REF!</f>
        <v>#REF!</v>
      </c>
      <c r="D130" s="121" t="e">
        <f>#REF!</f>
        <v>#REF!</v>
      </c>
      <c r="E130" s="121" t="e">
        <f>#REF!</f>
        <v>#REF!</v>
      </c>
      <c r="F130" s="121" t="e">
        <f>#REF!</f>
        <v>#REF!</v>
      </c>
      <c r="G130" s="127"/>
      <c r="H130" s="127"/>
      <c r="I130" s="127"/>
      <c r="J130" s="125"/>
    </row>
    <row r="131" spans="1:10" s="128" customFormat="1" ht="20.399999999999999" x14ac:dyDescent="0.55000000000000004">
      <c r="A131" s="121" t="e">
        <f>#REF!</f>
        <v>#REF!</v>
      </c>
      <c r="B131" s="122" t="e">
        <f>#REF!</f>
        <v>#REF!</v>
      </c>
      <c r="C131" s="122" t="e">
        <f>#REF!</f>
        <v>#REF!</v>
      </c>
      <c r="D131" s="121" t="e">
        <f>#REF!</f>
        <v>#REF!</v>
      </c>
      <c r="E131" s="121" t="e">
        <f>#REF!</f>
        <v>#REF!</v>
      </c>
      <c r="F131" s="121" t="e">
        <f>#REF!</f>
        <v>#REF!</v>
      </c>
      <c r="G131" s="127"/>
      <c r="H131" s="127"/>
      <c r="I131" s="127"/>
      <c r="J131" s="125"/>
    </row>
    <row r="132" spans="1:10" s="128" customFormat="1" ht="20.399999999999999" x14ac:dyDescent="0.55000000000000004">
      <c r="A132" s="129"/>
      <c r="C132" s="130"/>
      <c r="D132" s="130"/>
      <c r="E132" s="129"/>
      <c r="F132" s="129"/>
      <c r="G132" s="129"/>
      <c r="H132" s="129"/>
      <c r="I132" s="129"/>
      <c r="J132" s="131"/>
    </row>
    <row r="133" spans="1:10" s="128" customFormat="1" ht="20.399999999999999" x14ac:dyDescent="0.55000000000000004">
      <c r="A133" s="129"/>
      <c r="C133" s="130"/>
      <c r="D133" s="130"/>
      <c r="E133" s="129"/>
      <c r="F133" s="129"/>
      <c r="G133" s="129"/>
      <c r="H133" s="129"/>
      <c r="I133" s="129"/>
      <c r="J133" s="131"/>
    </row>
    <row r="134" spans="1:10" s="128" customFormat="1" ht="20.399999999999999" x14ac:dyDescent="0.55000000000000004">
      <c r="A134" s="129"/>
      <c r="C134" s="130"/>
      <c r="D134" s="130"/>
      <c r="E134" s="129"/>
      <c r="F134" s="129"/>
      <c r="G134" s="129"/>
      <c r="H134" s="129"/>
      <c r="I134" s="129"/>
      <c r="J134" s="131"/>
    </row>
    <row r="135" spans="1:10" s="128" customFormat="1" ht="20.399999999999999" x14ac:dyDescent="0.55000000000000004">
      <c r="A135" s="129"/>
      <c r="C135" s="130"/>
      <c r="D135" s="130"/>
      <c r="E135" s="129"/>
      <c r="F135" s="129"/>
      <c r="G135" s="129"/>
      <c r="H135" s="129"/>
      <c r="I135" s="129"/>
      <c r="J135" s="131"/>
    </row>
    <row r="136" spans="1:10" s="128" customFormat="1" ht="20.399999999999999" x14ac:dyDescent="0.55000000000000004">
      <c r="A136" s="129"/>
      <c r="C136" s="130"/>
      <c r="D136" s="130"/>
      <c r="E136" s="129"/>
      <c r="F136" s="129"/>
      <c r="G136" s="129"/>
      <c r="H136" s="129"/>
      <c r="I136" s="129"/>
      <c r="J136" s="131"/>
    </row>
    <row r="137" spans="1:10" s="128" customFormat="1" ht="20.399999999999999" x14ac:dyDescent="0.55000000000000004">
      <c r="A137" s="129"/>
      <c r="C137" s="130"/>
      <c r="D137" s="130"/>
      <c r="E137" s="129"/>
      <c r="F137" s="129"/>
      <c r="G137" s="129"/>
      <c r="H137" s="129"/>
      <c r="I137" s="129"/>
      <c r="J137" s="131"/>
    </row>
    <row r="138" spans="1:10" s="128" customFormat="1" ht="20.399999999999999" x14ac:dyDescent="0.55000000000000004">
      <c r="A138" s="129"/>
      <c r="C138" s="130"/>
      <c r="D138" s="130"/>
      <c r="E138" s="129"/>
      <c r="F138" s="129"/>
      <c r="G138" s="129"/>
      <c r="H138" s="129"/>
      <c r="I138" s="129"/>
      <c r="J138" s="131"/>
    </row>
    <row r="139" spans="1:10" s="128" customFormat="1" ht="20.399999999999999" x14ac:dyDescent="0.55000000000000004">
      <c r="A139" s="129"/>
      <c r="C139" s="130"/>
      <c r="D139" s="130"/>
      <c r="E139" s="129"/>
      <c r="F139" s="129"/>
      <c r="G139" s="129"/>
      <c r="H139" s="129"/>
      <c r="I139" s="129"/>
      <c r="J139" s="131"/>
    </row>
    <row r="140" spans="1:10" s="128" customFormat="1" ht="20.399999999999999" x14ac:dyDescent="0.55000000000000004">
      <c r="A140" s="129"/>
      <c r="C140" s="130"/>
      <c r="D140" s="130"/>
      <c r="E140" s="129"/>
      <c r="F140" s="129"/>
      <c r="G140" s="129"/>
      <c r="H140" s="129"/>
      <c r="I140" s="129"/>
      <c r="J140" s="131"/>
    </row>
    <row r="141" spans="1:10" s="128" customFormat="1" ht="20.399999999999999" x14ac:dyDescent="0.55000000000000004">
      <c r="A141" s="129"/>
      <c r="C141" s="130"/>
      <c r="D141" s="130"/>
      <c r="E141" s="129"/>
      <c r="F141" s="129"/>
      <c r="G141" s="129"/>
      <c r="H141" s="129"/>
      <c r="I141" s="129"/>
      <c r="J141" s="131"/>
    </row>
    <row r="142" spans="1:10" s="128" customFormat="1" ht="20.399999999999999" x14ac:dyDescent="0.55000000000000004">
      <c r="A142" s="129"/>
      <c r="C142" s="130"/>
      <c r="D142" s="130"/>
      <c r="E142" s="129"/>
      <c r="F142" s="129"/>
      <c r="G142" s="129"/>
      <c r="H142" s="129"/>
      <c r="I142" s="129"/>
      <c r="J142" s="131"/>
    </row>
    <row r="143" spans="1:10" s="128" customFormat="1" ht="20.399999999999999" x14ac:dyDescent="0.55000000000000004">
      <c r="A143" s="129"/>
      <c r="C143" s="130"/>
      <c r="D143" s="130"/>
      <c r="E143" s="129"/>
      <c r="F143" s="129"/>
      <c r="G143" s="129"/>
      <c r="H143" s="129"/>
      <c r="I143" s="129"/>
      <c r="J143" s="131"/>
    </row>
    <row r="144" spans="1:10" s="128" customFormat="1" ht="20.399999999999999" x14ac:dyDescent="0.55000000000000004">
      <c r="A144" s="129"/>
      <c r="C144" s="130"/>
      <c r="D144" s="130"/>
      <c r="E144" s="129"/>
      <c r="F144" s="129"/>
      <c r="G144" s="129"/>
      <c r="H144" s="129"/>
      <c r="I144" s="129"/>
      <c r="J144" s="131"/>
    </row>
    <row r="145" spans="1:10" s="128" customFormat="1" ht="20.399999999999999" x14ac:dyDescent="0.55000000000000004">
      <c r="A145" s="129"/>
      <c r="C145" s="130"/>
      <c r="D145" s="130"/>
      <c r="E145" s="129"/>
      <c r="F145" s="129"/>
      <c r="G145" s="129"/>
      <c r="H145" s="129"/>
      <c r="I145" s="129"/>
      <c r="J145" s="131"/>
    </row>
    <row r="146" spans="1:10" s="128" customFormat="1" ht="20.399999999999999" x14ac:dyDescent="0.55000000000000004">
      <c r="A146" s="129"/>
      <c r="C146" s="130"/>
      <c r="D146" s="130"/>
      <c r="E146" s="129"/>
      <c r="F146" s="129"/>
      <c r="G146" s="129"/>
      <c r="H146" s="129"/>
      <c r="I146" s="129"/>
      <c r="J146" s="131"/>
    </row>
    <row r="147" spans="1:10" s="128" customFormat="1" ht="20.399999999999999" x14ac:dyDescent="0.55000000000000004">
      <c r="A147" s="129"/>
      <c r="C147" s="130"/>
      <c r="D147" s="130"/>
      <c r="E147" s="129"/>
      <c r="F147" s="129"/>
      <c r="G147" s="129"/>
      <c r="H147" s="129"/>
      <c r="I147" s="129"/>
      <c r="J147" s="131"/>
    </row>
    <row r="148" spans="1:10" s="128" customFormat="1" ht="20.399999999999999" x14ac:dyDescent="0.55000000000000004">
      <c r="A148" s="129"/>
      <c r="C148" s="130"/>
      <c r="D148" s="130"/>
      <c r="E148" s="129"/>
      <c r="F148" s="129"/>
      <c r="G148" s="129"/>
      <c r="H148" s="129"/>
      <c r="I148" s="129"/>
      <c r="J148" s="131"/>
    </row>
    <row r="149" spans="1:10" s="128" customFormat="1" ht="20.399999999999999" x14ac:dyDescent="0.55000000000000004">
      <c r="A149" s="129"/>
      <c r="C149" s="130"/>
      <c r="D149" s="130"/>
      <c r="E149" s="129"/>
      <c r="F149" s="129"/>
      <c r="G149" s="129"/>
      <c r="H149" s="129"/>
      <c r="I149" s="129"/>
      <c r="J149" s="131"/>
    </row>
    <row r="150" spans="1:10" s="128" customFormat="1" ht="20.399999999999999" x14ac:dyDescent="0.55000000000000004">
      <c r="A150" s="129"/>
      <c r="C150" s="130"/>
      <c r="D150" s="130"/>
      <c r="E150" s="129"/>
      <c r="F150" s="129"/>
      <c r="G150" s="129"/>
      <c r="H150" s="129"/>
      <c r="I150" s="129"/>
      <c r="J150" s="131"/>
    </row>
    <row r="151" spans="1:10" s="128" customFormat="1" ht="20.399999999999999" x14ac:dyDescent="0.55000000000000004">
      <c r="A151" s="129"/>
      <c r="C151" s="130"/>
      <c r="D151" s="130"/>
      <c r="E151" s="129"/>
      <c r="F151" s="129"/>
      <c r="G151" s="129"/>
      <c r="H151" s="129"/>
      <c r="I151" s="129"/>
      <c r="J151" s="131"/>
    </row>
    <row r="152" spans="1:10" s="128" customFormat="1" ht="20.399999999999999" x14ac:dyDescent="0.55000000000000004">
      <c r="A152" s="129"/>
      <c r="C152" s="130"/>
      <c r="D152" s="130"/>
      <c r="E152" s="129"/>
      <c r="F152" s="129"/>
      <c r="G152" s="129"/>
      <c r="H152" s="129"/>
      <c r="I152" s="129"/>
      <c r="J152" s="131"/>
    </row>
    <row r="153" spans="1:10" s="128" customFormat="1" ht="20.399999999999999" x14ac:dyDescent="0.55000000000000004">
      <c r="A153" s="129"/>
      <c r="C153" s="130"/>
      <c r="D153" s="130"/>
      <c r="E153" s="129"/>
      <c r="F153" s="129"/>
      <c r="G153" s="129"/>
      <c r="H153" s="129"/>
      <c r="I153" s="129"/>
      <c r="J153" s="131"/>
    </row>
    <row r="154" spans="1:10" s="128" customFormat="1" ht="20.399999999999999" x14ac:dyDescent="0.55000000000000004">
      <c r="A154" s="129"/>
      <c r="C154" s="130"/>
      <c r="D154" s="130"/>
      <c r="E154" s="129"/>
      <c r="F154" s="129"/>
      <c r="G154" s="129"/>
      <c r="H154" s="129"/>
      <c r="I154" s="129"/>
      <c r="J154" s="131"/>
    </row>
    <row r="155" spans="1:10" s="128" customFormat="1" ht="20.399999999999999" x14ac:dyDescent="0.55000000000000004">
      <c r="A155" s="129"/>
      <c r="C155" s="130"/>
      <c r="D155" s="130"/>
      <c r="E155" s="129"/>
      <c r="F155" s="129"/>
      <c r="G155" s="129"/>
      <c r="H155" s="129"/>
      <c r="I155" s="129"/>
      <c r="J155" s="131"/>
    </row>
    <row r="156" spans="1:10" s="128" customFormat="1" ht="20.399999999999999" x14ac:dyDescent="0.55000000000000004">
      <c r="A156" s="129"/>
      <c r="C156" s="130"/>
      <c r="D156" s="130"/>
      <c r="E156" s="129"/>
      <c r="F156" s="129"/>
      <c r="G156" s="129"/>
      <c r="H156" s="129"/>
      <c r="I156" s="129"/>
      <c r="J156" s="131"/>
    </row>
    <row r="157" spans="1:10" s="128" customFormat="1" ht="20.399999999999999" x14ac:dyDescent="0.55000000000000004">
      <c r="A157" s="129"/>
      <c r="C157" s="130"/>
      <c r="D157" s="130"/>
      <c r="E157" s="129"/>
      <c r="F157" s="129"/>
      <c r="G157" s="129"/>
      <c r="H157" s="129"/>
      <c r="I157" s="129"/>
      <c r="J157" s="131"/>
    </row>
    <row r="158" spans="1:10" s="128" customFormat="1" ht="20.399999999999999" x14ac:dyDescent="0.55000000000000004">
      <c r="A158" s="129"/>
      <c r="C158" s="130"/>
      <c r="D158" s="130"/>
      <c r="E158" s="129"/>
      <c r="F158" s="129"/>
      <c r="G158" s="129"/>
      <c r="H158" s="129"/>
      <c r="I158" s="129"/>
      <c r="J158" s="131"/>
    </row>
    <row r="159" spans="1:10" s="128" customFormat="1" ht="20.399999999999999" x14ac:dyDescent="0.55000000000000004">
      <c r="A159" s="129"/>
      <c r="C159" s="130"/>
      <c r="D159" s="130"/>
      <c r="E159" s="129"/>
      <c r="F159" s="129"/>
      <c r="G159" s="129"/>
      <c r="H159" s="129"/>
      <c r="I159" s="129"/>
      <c r="J159" s="131"/>
    </row>
    <row r="160" spans="1:10" s="128" customFormat="1" ht="20.399999999999999" x14ac:dyDescent="0.55000000000000004">
      <c r="A160" s="129"/>
      <c r="C160" s="130"/>
      <c r="D160" s="130"/>
      <c r="E160" s="129"/>
      <c r="F160" s="129"/>
      <c r="G160" s="129"/>
      <c r="H160" s="129"/>
      <c r="I160" s="129"/>
      <c r="J160" s="131"/>
    </row>
    <row r="161" spans="1:10" s="128" customFormat="1" ht="20.399999999999999" x14ac:dyDescent="0.55000000000000004">
      <c r="A161" s="129"/>
      <c r="C161" s="130"/>
      <c r="D161" s="130"/>
      <c r="E161" s="129"/>
      <c r="F161" s="129"/>
      <c r="G161" s="129"/>
      <c r="H161" s="129"/>
      <c r="I161" s="129"/>
      <c r="J161" s="131"/>
    </row>
    <row r="162" spans="1:10" s="128" customFormat="1" ht="20.399999999999999" x14ac:dyDescent="0.55000000000000004">
      <c r="A162" s="129"/>
      <c r="C162" s="130"/>
      <c r="D162" s="130"/>
      <c r="E162" s="129"/>
      <c r="F162" s="129"/>
      <c r="G162" s="129"/>
      <c r="H162" s="129"/>
      <c r="I162" s="129"/>
      <c r="J162" s="131"/>
    </row>
    <row r="163" spans="1:10" s="128" customFormat="1" ht="20.399999999999999" x14ac:dyDescent="0.55000000000000004">
      <c r="A163" s="129"/>
      <c r="C163" s="130"/>
      <c r="D163" s="130"/>
      <c r="E163" s="129"/>
      <c r="F163" s="129"/>
      <c r="G163" s="129"/>
      <c r="H163" s="129"/>
      <c r="I163" s="129"/>
      <c r="J163" s="131"/>
    </row>
    <row r="164" spans="1:10" s="128" customFormat="1" ht="20.399999999999999" x14ac:dyDescent="0.55000000000000004">
      <c r="A164" s="129"/>
      <c r="C164" s="130"/>
      <c r="D164" s="130"/>
      <c r="E164" s="129"/>
      <c r="F164" s="129"/>
      <c r="G164" s="129"/>
      <c r="H164" s="129"/>
      <c r="I164" s="129"/>
      <c r="J164" s="131"/>
    </row>
    <row r="165" spans="1:10" s="128" customFormat="1" ht="20.399999999999999" x14ac:dyDescent="0.55000000000000004">
      <c r="A165" s="129"/>
      <c r="C165" s="130"/>
      <c r="D165" s="130"/>
      <c r="E165" s="129"/>
      <c r="F165" s="129"/>
      <c r="G165" s="129"/>
      <c r="H165" s="129"/>
      <c r="I165" s="129"/>
      <c r="J165" s="131"/>
    </row>
    <row r="166" spans="1:10" s="128" customFormat="1" ht="20.399999999999999" x14ac:dyDescent="0.55000000000000004">
      <c r="A166" s="129"/>
      <c r="C166" s="130"/>
      <c r="D166" s="130"/>
      <c r="E166" s="129"/>
      <c r="F166" s="129"/>
      <c r="G166" s="129"/>
      <c r="H166" s="129"/>
      <c r="I166" s="129"/>
      <c r="J166" s="131"/>
    </row>
    <row r="167" spans="1:10" s="128" customFormat="1" ht="20.399999999999999" x14ac:dyDescent="0.55000000000000004">
      <c r="A167" s="129"/>
      <c r="C167" s="130"/>
      <c r="D167" s="130"/>
      <c r="E167" s="129"/>
      <c r="F167" s="129"/>
      <c r="G167" s="129"/>
      <c r="H167" s="129"/>
      <c r="I167" s="129"/>
      <c r="J167" s="131"/>
    </row>
    <row r="168" spans="1:10" s="128" customFormat="1" ht="20.399999999999999" x14ac:dyDescent="0.55000000000000004">
      <c r="A168" s="129"/>
      <c r="C168" s="130"/>
      <c r="D168" s="130"/>
      <c r="E168" s="129"/>
      <c r="F168" s="129"/>
      <c r="G168" s="129"/>
      <c r="H168" s="129"/>
      <c r="I168" s="129"/>
      <c r="J168" s="131"/>
    </row>
    <row r="169" spans="1:10" s="128" customFormat="1" ht="20.399999999999999" x14ac:dyDescent="0.55000000000000004">
      <c r="A169" s="129"/>
      <c r="C169" s="130"/>
      <c r="D169" s="130"/>
      <c r="E169" s="129"/>
      <c r="F169" s="129"/>
      <c r="G169" s="129"/>
      <c r="H169" s="129"/>
      <c r="I169" s="129"/>
      <c r="J169" s="132"/>
    </row>
    <row r="170" spans="1:10" s="128" customFormat="1" ht="20.399999999999999" x14ac:dyDescent="0.55000000000000004">
      <c r="A170" s="129"/>
      <c r="C170" s="130"/>
      <c r="D170" s="130"/>
      <c r="E170" s="129"/>
      <c r="F170" s="129"/>
      <c r="G170" s="129"/>
      <c r="H170" s="129"/>
      <c r="I170" s="129"/>
      <c r="J170" s="132"/>
    </row>
    <row r="171" spans="1:10" s="128" customFormat="1" ht="20.399999999999999" x14ac:dyDescent="0.55000000000000004">
      <c r="A171" s="129"/>
      <c r="C171" s="130"/>
      <c r="D171" s="130"/>
      <c r="E171" s="129"/>
      <c r="F171" s="129"/>
      <c r="G171" s="129"/>
      <c r="H171" s="129"/>
      <c r="I171" s="129"/>
      <c r="J171" s="132"/>
    </row>
    <row r="172" spans="1:10" s="128" customFormat="1" ht="20.399999999999999" x14ac:dyDescent="0.55000000000000004">
      <c r="A172" s="129"/>
      <c r="C172" s="130"/>
      <c r="D172" s="130"/>
      <c r="E172" s="129"/>
      <c r="F172" s="129"/>
      <c r="G172" s="129"/>
      <c r="H172" s="129"/>
      <c r="I172" s="129"/>
      <c r="J172" s="132"/>
    </row>
    <row r="173" spans="1:10" s="128" customFormat="1" ht="20.399999999999999" x14ac:dyDescent="0.55000000000000004">
      <c r="A173" s="129"/>
      <c r="C173" s="130"/>
      <c r="D173" s="130"/>
      <c r="E173" s="129"/>
      <c r="F173" s="129"/>
      <c r="G173" s="129"/>
      <c r="H173" s="129"/>
      <c r="I173" s="129"/>
      <c r="J173" s="132"/>
    </row>
    <row r="174" spans="1:10" s="128" customFormat="1" ht="20.399999999999999" x14ac:dyDescent="0.55000000000000004">
      <c r="A174" s="129"/>
      <c r="C174" s="130"/>
      <c r="D174" s="130"/>
      <c r="E174" s="129"/>
      <c r="F174" s="129"/>
      <c r="G174" s="129"/>
      <c r="H174" s="129"/>
      <c r="I174" s="129"/>
      <c r="J174" s="132"/>
    </row>
    <row r="175" spans="1:10" s="128" customFormat="1" ht="20.399999999999999" x14ac:dyDescent="0.55000000000000004">
      <c r="A175" s="129"/>
      <c r="C175" s="130"/>
      <c r="D175" s="130"/>
      <c r="E175" s="129"/>
      <c r="F175" s="129"/>
      <c r="G175" s="129"/>
      <c r="H175" s="129"/>
      <c r="I175" s="129"/>
      <c r="J175" s="132"/>
    </row>
    <row r="176" spans="1:10" s="128" customFormat="1" ht="20.399999999999999" x14ac:dyDescent="0.55000000000000004">
      <c r="A176" s="129"/>
      <c r="C176" s="130"/>
      <c r="D176" s="130"/>
      <c r="E176" s="129"/>
      <c r="F176" s="129"/>
      <c r="G176" s="129"/>
      <c r="H176" s="129"/>
      <c r="I176" s="129"/>
      <c r="J176" s="132"/>
    </row>
    <row r="177" spans="1:10" s="128" customFormat="1" ht="20.399999999999999" x14ac:dyDescent="0.55000000000000004">
      <c r="A177" s="129"/>
      <c r="C177" s="130"/>
      <c r="D177" s="130"/>
      <c r="E177" s="129"/>
      <c r="F177" s="129"/>
      <c r="G177" s="129"/>
      <c r="H177" s="129"/>
      <c r="I177" s="129"/>
      <c r="J177" s="132"/>
    </row>
    <row r="178" spans="1:10" s="128" customFormat="1" ht="20.399999999999999" x14ac:dyDescent="0.55000000000000004">
      <c r="A178" s="129"/>
      <c r="C178" s="130"/>
      <c r="D178" s="130"/>
      <c r="E178" s="129"/>
      <c r="F178" s="129"/>
      <c r="G178" s="129"/>
      <c r="H178" s="129"/>
      <c r="I178" s="129"/>
      <c r="J178" s="132"/>
    </row>
    <row r="179" spans="1:10" s="128" customFormat="1" ht="20.399999999999999" x14ac:dyDescent="0.55000000000000004">
      <c r="A179" s="129"/>
      <c r="C179" s="130"/>
      <c r="D179" s="130"/>
      <c r="E179" s="129"/>
      <c r="F179" s="129"/>
      <c r="G179" s="129"/>
      <c r="H179" s="129"/>
      <c r="I179" s="129"/>
      <c r="J179" s="132"/>
    </row>
    <row r="180" spans="1:10" s="128" customFormat="1" ht="20.399999999999999" x14ac:dyDescent="0.55000000000000004">
      <c r="A180" s="129"/>
      <c r="C180" s="130"/>
      <c r="D180" s="130"/>
      <c r="E180" s="129"/>
      <c r="F180" s="129"/>
      <c r="G180" s="129"/>
      <c r="H180" s="129"/>
      <c r="I180" s="129"/>
      <c r="J180" s="132"/>
    </row>
    <row r="181" spans="1:10" s="128" customFormat="1" ht="20.399999999999999" x14ac:dyDescent="0.55000000000000004">
      <c r="A181" s="129"/>
      <c r="C181" s="130"/>
      <c r="D181" s="130"/>
      <c r="E181" s="129"/>
      <c r="F181" s="129"/>
      <c r="G181" s="129"/>
      <c r="H181" s="129"/>
      <c r="I181" s="129"/>
      <c r="J181" s="132"/>
    </row>
    <row r="182" spans="1:10" s="103" customFormat="1" x14ac:dyDescent="0.45">
      <c r="A182" s="105"/>
      <c r="C182" s="106"/>
      <c r="D182" s="106"/>
      <c r="E182" s="105"/>
      <c r="F182" s="105"/>
      <c r="G182" s="105"/>
      <c r="H182" s="105"/>
      <c r="I182" s="105"/>
      <c r="J182" s="104"/>
    </row>
    <row r="183" spans="1:10" s="103" customFormat="1" x14ac:dyDescent="0.45">
      <c r="A183" s="105"/>
      <c r="C183" s="106"/>
      <c r="D183" s="106"/>
      <c r="E183" s="105"/>
      <c r="F183" s="105"/>
      <c r="G183" s="105"/>
      <c r="H183" s="105"/>
      <c r="I183" s="105"/>
      <c r="J183" s="104"/>
    </row>
    <row r="184" spans="1:10" s="103" customFormat="1" x14ac:dyDescent="0.45">
      <c r="A184" s="105"/>
      <c r="C184" s="106"/>
      <c r="D184" s="106"/>
      <c r="E184" s="105"/>
      <c r="F184" s="105"/>
      <c r="G184" s="105"/>
      <c r="H184" s="105"/>
      <c r="I184" s="105"/>
      <c r="J184" s="104"/>
    </row>
    <row r="185" spans="1:10" s="103" customFormat="1" x14ac:dyDescent="0.45">
      <c r="A185" s="105"/>
      <c r="C185" s="106"/>
      <c r="D185" s="106"/>
      <c r="E185" s="105"/>
      <c r="F185" s="105"/>
      <c r="G185" s="105"/>
      <c r="H185" s="105"/>
      <c r="I185" s="105"/>
      <c r="J185" s="107"/>
    </row>
    <row r="186" spans="1:10" s="103" customFormat="1" x14ac:dyDescent="0.45">
      <c r="A186" s="105"/>
      <c r="C186" s="106"/>
      <c r="D186" s="106"/>
      <c r="E186" s="105"/>
      <c r="F186" s="105"/>
      <c r="G186" s="105"/>
      <c r="H186" s="105"/>
      <c r="I186" s="105"/>
      <c r="J186" s="107"/>
    </row>
    <row r="187" spans="1:10" s="103" customFormat="1" x14ac:dyDescent="0.45">
      <c r="A187" s="105"/>
      <c r="C187" s="106"/>
      <c r="D187" s="106"/>
      <c r="E187" s="105"/>
      <c r="F187" s="105"/>
      <c r="G187" s="105"/>
      <c r="H187" s="105"/>
      <c r="I187" s="105"/>
      <c r="J187" s="107"/>
    </row>
    <row r="188" spans="1:10" s="103" customFormat="1" x14ac:dyDescent="0.45">
      <c r="A188" s="105"/>
      <c r="C188" s="106"/>
      <c r="D188" s="106"/>
      <c r="E188" s="105"/>
      <c r="F188" s="105"/>
      <c r="G188" s="105"/>
      <c r="H188" s="105"/>
      <c r="I188" s="105"/>
      <c r="J188" s="107"/>
    </row>
    <row r="189" spans="1:10" s="103" customFormat="1" x14ac:dyDescent="0.45">
      <c r="A189" s="105"/>
      <c r="C189" s="106"/>
      <c r="D189" s="106"/>
      <c r="E189" s="105"/>
      <c r="F189" s="105"/>
      <c r="G189" s="105"/>
      <c r="H189" s="105"/>
      <c r="I189" s="105"/>
      <c r="J189" s="107"/>
    </row>
    <row r="190" spans="1:10" s="103" customFormat="1" x14ac:dyDescent="0.45">
      <c r="A190" s="105"/>
      <c r="C190" s="106"/>
      <c r="D190" s="106"/>
      <c r="E190" s="105"/>
      <c r="F190" s="105"/>
      <c r="G190" s="105"/>
      <c r="H190" s="105"/>
      <c r="I190" s="105"/>
      <c r="J190" s="107"/>
    </row>
    <row r="191" spans="1:10" s="103" customFormat="1" x14ac:dyDescent="0.45">
      <c r="A191" s="105"/>
      <c r="C191" s="106"/>
      <c r="D191" s="106"/>
      <c r="E191" s="105"/>
      <c r="F191" s="105"/>
      <c r="G191" s="105"/>
      <c r="H191" s="105"/>
      <c r="I191" s="105"/>
      <c r="J191" s="107"/>
    </row>
    <row r="192" spans="1:10" s="103" customFormat="1" x14ac:dyDescent="0.45">
      <c r="A192" s="105"/>
      <c r="C192" s="106"/>
      <c r="D192" s="106"/>
      <c r="E192" s="105"/>
      <c r="F192" s="105"/>
      <c r="G192" s="105"/>
      <c r="H192" s="105"/>
      <c r="I192" s="105"/>
      <c r="J192" s="107"/>
    </row>
    <row r="193" spans="1:10" s="103" customFormat="1" x14ac:dyDescent="0.45">
      <c r="A193" s="105"/>
      <c r="C193" s="106"/>
      <c r="D193" s="106"/>
      <c r="E193" s="105"/>
      <c r="F193" s="105"/>
      <c r="G193" s="105"/>
      <c r="H193" s="105"/>
      <c r="I193" s="105"/>
      <c r="J193" s="107"/>
    </row>
    <row r="194" spans="1:10" s="103" customFormat="1" x14ac:dyDescent="0.45">
      <c r="A194" s="105"/>
      <c r="C194" s="106"/>
      <c r="D194" s="106"/>
      <c r="E194" s="105"/>
      <c r="F194" s="105"/>
      <c r="G194" s="105"/>
      <c r="H194" s="105"/>
      <c r="I194" s="105"/>
      <c r="J194" s="107"/>
    </row>
    <row r="195" spans="1:10" s="103" customFormat="1" x14ac:dyDescent="0.45">
      <c r="A195" s="105"/>
      <c r="C195" s="106"/>
      <c r="D195" s="106"/>
      <c r="E195" s="105"/>
      <c r="F195" s="105"/>
      <c r="G195" s="105"/>
      <c r="H195" s="105"/>
      <c r="I195" s="105"/>
      <c r="J195" s="107"/>
    </row>
    <row r="196" spans="1:10" s="103" customFormat="1" x14ac:dyDescent="0.45">
      <c r="A196" s="105"/>
      <c r="C196" s="106"/>
      <c r="D196" s="106"/>
      <c r="E196" s="105"/>
      <c r="F196" s="105"/>
      <c r="G196" s="105"/>
      <c r="H196" s="105"/>
      <c r="I196" s="105"/>
      <c r="J196" s="107"/>
    </row>
    <row r="197" spans="1:10" s="103" customFormat="1" x14ac:dyDescent="0.45">
      <c r="A197" s="105"/>
      <c r="C197" s="106"/>
      <c r="D197" s="106"/>
      <c r="E197" s="105"/>
      <c r="F197" s="105"/>
      <c r="G197" s="105"/>
      <c r="H197" s="105"/>
      <c r="I197" s="105"/>
      <c r="J197" s="107"/>
    </row>
    <row r="198" spans="1:10" s="103" customFormat="1" x14ac:dyDescent="0.45">
      <c r="A198" s="105"/>
      <c r="C198" s="106"/>
      <c r="D198" s="106"/>
      <c r="E198" s="105"/>
      <c r="F198" s="105"/>
      <c r="G198" s="105"/>
      <c r="H198" s="105"/>
      <c r="I198" s="105"/>
      <c r="J198" s="107"/>
    </row>
    <row r="199" spans="1:10" s="103" customFormat="1" x14ac:dyDescent="0.45">
      <c r="A199" s="105"/>
      <c r="C199" s="106"/>
      <c r="D199" s="106"/>
      <c r="E199" s="105"/>
      <c r="F199" s="105"/>
      <c r="G199" s="105"/>
      <c r="H199" s="105"/>
      <c r="I199" s="105"/>
      <c r="J199" s="107"/>
    </row>
    <row r="200" spans="1:10" s="103" customFormat="1" x14ac:dyDescent="0.45">
      <c r="A200" s="105"/>
      <c r="C200" s="106"/>
      <c r="D200" s="106"/>
      <c r="E200" s="105"/>
      <c r="F200" s="105"/>
      <c r="G200" s="105"/>
      <c r="H200" s="105"/>
      <c r="I200" s="105"/>
      <c r="J200" s="107"/>
    </row>
    <row r="201" spans="1:10" s="103" customFormat="1" x14ac:dyDescent="0.45">
      <c r="A201" s="105"/>
      <c r="C201" s="106"/>
      <c r="D201" s="106"/>
      <c r="E201" s="105"/>
      <c r="F201" s="105"/>
      <c r="G201" s="105"/>
      <c r="H201" s="105"/>
      <c r="I201" s="105"/>
      <c r="J201" s="107"/>
    </row>
    <row r="202" spans="1:10" s="103" customFormat="1" x14ac:dyDescent="0.45">
      <c r="A202" s="105"/>
      <c r="C202" s="106"/>
      <c r="D202" s="106"/>
      <c r="E202" s="105"/>
      <c r="F202" s="105"/>
      <c r="G202" s="105"/>
      <c r="H202" s="105"/>
      <c r="I202" s="105"/>
      <c r="J202" s="107"/>
    </row>
    <row r="203" spans="1:10" s="103" customFormat="1" x14ac:dyDescent="0.45">
      <c r="A203" s="105"/>
      <c r="C203" s="106"/>
      <c r="D203" s="106"/>
      <c r="E203" s="105"/>
      <c r="F203" s="105"/>
      <c r="G203" s="105"/>
      <c r="H203" s="105"/>
      <c r="I203" s="105"/>
      <c r="J203" s="107"/>
    </row>
    <row r="204" spans="1:10" s="103" customFormat="1" x14ac:dyDescent="0.45">
      <c r="A204" s="105"/>
      <c r="C204" s="106"/>
      <c r="D204" s="106"/>
      <c r="E204" s="105"/>
      <c r="F204" s="105"/>
      <c r="G204" s="105"/>
      <c r="H204" s="105"/>
      <c r="I204" s="105"/>
      <c r="J204" s="107"/>
    </row>
    <row r="205" spans="1:10" s="103" customFormat="1" x14ac:dyDescent="0.45">
      <c r="A205" s="105"/>
      <c r="C205" s="106"/>
      <c r="D205" s="106"/>
      <c r="E205" s="105"/>
      <c r="F205" s="105"/>
      <c r="G205" s="105"/>
      <c r="H205" s="105"/>
      <c r="I205" s="105"/>
      <c r="J205" s="107"/>
    </row>
    <row r="206" spans="1:10" s="103" customFormat="1" x14ac:dyDescent="0.45">
      <c r="A206" s="105"/>
      <c r="C206" s="106"/>
      <c r="D206" s="106"/>
      <c r="E206" s="105"/>
      <c r="F206" s="105"/>
      <c r="G206" s="105"/>
      <c r="H206" s="105"/>
      <c r="I206" s="105"/>
      <c r="J206" s="107"/>
    </row>
    <row r="207" spans="1:10" s="103" customFormat="1" x14ac:dyDescent="0.45">
      <c r="A207" s="105"/>
      <c r="C207" s="106"/>
      <c r="D207" s="106"/>
      <c r="E207" s="105"/>
      <c r="F207" s="105"/>
      <c r="G207" s="105"/>
      <c r="H207" s="105"/>
      <c r="I207" s="105"/>
      <c r="J207" s="107"/>
    </row>
    <row r="208" spans="1:10" s="103" customFormat="1" x14ac:dyDescent="0.45">
      <c r="A208" s="105"/>
      <c r="C208" s="106"/>
      <c r="D208" s="106"/>
      <c r="E208" s="105"/>
      <c r="F208" s="105"/>
      <c r="G208" s="105"/>
      <c r="H208" s="105"/>
      <c r="I208" s="105"/>
      <c r="J208" s="107"/>
    </row>
    <row r="209" spans="1:10" s="103" customFormat="1" x14ac:dyDescent="0.45">
      <c r="A209" s="105"/>
      <c r="C209" s="106"/>
      <c r="D209" s="106"/>
      <c r="E209" s="105"/>
      <c r="F209" s="105"/>
      <c r="G209" s="105"/>
      <c r="H209" s="105"/>
      <c r="I209" s="105"/>
      <c r="J209" s="107"/>
    </row>
    <row r="210" spans="1:10" s="103" customFormat="1" x14ac:dyDescent="0.45">
      <c r="A210" s="105"/>
      <c r="C210" s="106"/>
      <c r="D210" s="106"/>
      <c r="E210" s="105"/>
      <c r="F210" s="105"/>
      <c r="G210" s="105"/>
      <c r="H210" s="105"/>
      <c r="I210" s="105"/>
      <c r="J210" s="107"/>
    </row>
    <row r="211" spans="1:10" s="103" customFormat="1" x14ac:dyDescent="0.45">
      <c r="A211" s="105"/>
      <c r="C211" s="106"/>
      <c r="D211" s="106"/>
      <c r="E211" s="105"/>
      <c r="F211" s="105"/>
      <c r="G211" s="105"/>
      <c r="H211" s="105"/>
      <c r="I211" s="105"/>
      <c r="J211" s="107"/>
    </row>
    <row r="212" spans="1:10" s="103" customFormat="1" x14ac:dyDescent="0.45">
      <c r="A212" s="105"/>
      <c r="C212" s="106"/>
      <c r="D212" s="106"/>
      <c r="E212" s="105"/>
      <c r="F212" s="105"/>
      <c r="G212" s="105"/>
      <c r="H212" s="105"/>
      <c r="I212" s="105"/>
      <c r="J212" s="107"/>
    </row>
    <row r="213" spans="1:10" s="103" customFormat="1" x14ac:dyDescent="0.45">
      <c r="A213" s="105"/>
      <c r="C213" s="106"/>
      <c r="D213" s="106"/>
      <c r="E213" s="105"/>
      <c r="F213" s="105"/>
      <c r="G213" s="105"/>
      <c r="H213" s="105"/>
      <c r="I213" s="105"/>
      <c r="J213" s="107"/>
    </row>
    <row r="214" spans="1:10" s="103" customFormat="1" x14ac:dyDescent="0.45">
      <c r="A214" s="105"/>
      <c r="C214" s="106"/>
      <c r="D214" s="106"/>
      <c r="E214" s="105"/>
      <c r="F214" s="105"/>
      <c r="G214" s="105"/>
      <c r="H214" s="105"/>
      <c r="I214" s="105"/>
      <c r="J214" s="107"/>
    </row>
    <row r="215" spans="1:10" s="103" customFormat="1" x14ac:dyDescent="0.45">
      <c r="A215" s="105"/>
      <c r="C215" s="106"/>
      <c r="D215" s="106"/>
      <c r="E215" s="105"/>
      <c r="F215" s="105"/>
      <c r="G215" s="105"/>
      <c r="H215" s="105"/>
      <c r="I215" s="105"/>
      <c r="J215" s="107"/>
    </row>
    <row r="216" spans="1:10" s="103" customFormat="1" x14ac:dyDescent="0.45">
      <c r="A216" s="105"/>
      <c r="C216" s="106"/>
      <c r="D216" s="106"/>
      <c r="E216" s="105"/>
      <c r="F216" s="105"/>
      <c r="G216" s="105"/>
      <c r="H216" s="105"/>
      <c r="I216" s="105"/>
      <c r="J216" s="107"/>
    </row>
    <row r="217" spans="1:10" x14ac:dyDescent="0.45">
      <c r="E217" s="104"/>
      <c r="F217" s="104"/>
      <c r="G217" s="104"/>
      <c r="H217" s="104"/>
      <c r="I217" s="105"/>
      <c r="J217" s="107"/>
    </row>
    <row r="218" spans="1:10" x14ac:dyDescent="0.45">
      <c r="E218" s="104"/>
      <c r="F218" s="104"/>
      <c r="G218" s="104"/>
      <c r="H218" s="104"/>
      <c r="I218" s="105"/>
      <c r="J218" s="107"/>
    </row>
    <row r="219" spans="1:10" x14ac:dyDescent="0.45">
      <c r="E219" s="104"/>
      <c r="F219" s="104"/>
      <c r="G219" s="104"/>
      <c r="H219" s="104"/>
      <c r="I219" s="105"/>
      <c r="J219" s="107"/>
    </row>
    <row r="220" spans="1:10" x14ac:dyDescent="0.45">
      <c r="E220" s="104"/>
      <c r="F220" s="104"/>
      <c r="G220" s="104"/>
      <c r="H220" s="104"/>
      <c r="I220" s="105"/>
      <c r="J220" s="107"/>
    </row>
    <row r="221" spans="1:10" x14ac:dyDescent="0.45">
      <c r="E221" s="104"/>
      <c r="F221" s="104"/>
      <c r="G221" s="104"/>
      <c r="H221" s="104"/>
      <c r="I221" s="105"/>
      <c r="J221" s="107"/>
    </row>
    <row r="222" spans="1:10" x14ac:dyDescent="0.45">
      <c r="E222" s="104"/>
      <c r="F222" s="104"/>
      <c r="G222" s="104"/>
      <c r="H222" s="104"/>
      <c r="I222" s="105"/>
      <c r="J222" s="107"/>
    </row>
    <row r="223" spans="1:10" x14ac:dyDescent="0.45">
      <c r="E223" s="104"/>
      <c r="F223" s="104"/>
      <c r="G223" s="104"/>
      <c r="H223" s="104"/>
      <c r="I223" s="105"/>
      <c r="J223" s="107"/>
    </row>
    <row r="224" spans="1:10" x14ac:dyDescent="0.45">
      <c r="E224" s="104"/>
      <c r="F224" s="104"/>
      <c r="G224" s="104"/>
      <c r="H224" s="104"/>
      <c r="I224" s="105"/>
      <c r="J224" s="107"/>
    </row>
    <row r="225" spans="5:10" x14ac:dyDescent="0.45">
      <c r="E225" s="104"/>
      <c r="F225" s="104"/>
      <c r="G225" s="104"/>
      <c r="H225" s="104"/>
      <c r="I225" s="105"/>
      <c r="J225" s="107"/>
    </row>
    <row r="226" spans="5:10" x14ac:dyDescent="0.3">
      <c r="E226" s="104"/>
      <c r="F226" s="104"/>
      <c r="G226" s="104"/>
      <c r="H226" s="104"/>
      <c r="I226" s="104"/>
      <c r="J226" s="107"/>
    </row>
    <row r="227" spans="5:10" x14ac:dyDescent="0.3">
      <c r="E227" s="104"/>
      <c r="F227" s="104"/>
      <c r="G227" s="104"/>
      <c r="H227" s="104"/>
      <c r="I227" s="104"/>
      <c r="J227" s="104"/>
    </row>
    <row r="228" spans="5:10" x14ac:dyDescent="0.3">
      <c r="E228" s="104"/>
      <c r="F228" s="104"/>
      <c r="G228" s="104"/>
      <c r="H228" s="104"/>
      <c r="I228" s="104"/>
      <c r="J228" s="104"/>
    </row>
    <row r="229" spans="5:10" x14ac:dyDescent="0.3">
      <c r="E229" s="104"/>
      <c r="F229" s="104"/>
      <c r="G229" s="104"/>
      <c r="H229" s="104"/>
      <c r="I229" s="104"/>
      <c r="J229" s="104"/>
    </row>
    <row r="230" spans="5:10" x14ac:dyDescent="0.3">
      <c r="E230" s="104"/>
      <c r="F230" s="104"/>
      <c r="G230" s="104"/>
      <c r="H230" s="104"/>
      <c r="I230" s="104"/>
      <c r="J230" s="104"/>
    </row>
    <row r="231" spans="5:10" x14ac:dyDescent="0.3">
      <c r="E231" s="104"/>
      <c r="F231" s="104"/>
      <c r="G231" s="104"/>
      <c r="H231" s="104"/>
      <c r="I231" s="104"/>
      <c r="J231" s="104"/>
    </row>
    <row r="232" spans="5:10" x14ac:dyDescent="0.3">
      <c r="E232" s="104"/>
      <c r="F232" s="104"/>
      <c r="G232" s="104"/>
      <c r="H232" s="104"/>
      <c r="I232" s="104"/>
      <c r="J232" s="104"/>
    </row>
    <row r="233" spans="5:10" x14ac:dyDescent="0.3">
      <c r="E233" s="104"/>
      <c r="F233" s="104"/>
      <c r="G233" s="104"/>
      <c r="H233" s="104"/>
      <c r="I233" s="104"/>
      <c r="J233" s="104"/>
    </row>
    <row r="234" spans="5:10" x14ac:dyDescent="0.3">
      <c r="E234" s="104"/>
      <c r="F234" s="104"/>
      <c r="G234" s="104"/>
      <c r="H234" s="104"/>
      <c r="I234" s="104"/>
      <c r="J234" s="104"/>
    </row>
    <row r="235" spans="5:10" x14ac:dyDescent="0.3">
      <c r="E235" s="104"/>
      <c r="F235" s="104"/>
      <c r="G235" s="104"/>
      <c r="H235" s="104"/>
      <c r="I235" s="104"/>
      <c r="J235" s="104"/>
    </row>
    <row r="236" spans="5:10" x14ac:dyDescent="0.3">
      <c r="E236" s="104"/>
      <c r="F236" s="104"/>
      <c r="G236" s="104"/>
      <c r="H236" s="104"/>
      <c r="I236" s="104"/>
      <c r="J236" s="104"/>
    </row>
    <row r="237" spans="5:10" x14ac:dyDescent="0.3">
      <c r="E237" s="104"/>
      <c r="F237" s="104"/>
      <c r="G237" s="104"/>
      <c r="H237" s="104"/>
      <c r="I237" s="104"/>
      <c r="J237" s="104"/>
    </row>
    <row r="238" spans="5:10" x14ac:dyDescent="0.3">
      <c r="E238" s="104"/>
      <c r="F238" s="104"/>
      <c r="G238" s="104"/>
      <c r="H238" s="104"/>
      <c r="I238" s="104"/>
      <c r="J238" s="104"/>
    </row>
    <row r="239" spans="5:10" x14ac:dyDescent="0.3">
      <c r="E239" s="104"/>
      <c r="F239" s="104"/>
      <c r="G239" s="104"/>
      <c r="H239" s="104"/>
      <c r="I239" s="104"/>
      <c r="J239" s="104"/>
    </row>
    <row r="240" spans="5:10" x14ac:dyDescent="0.3">
      <c r="E240" s="104"/>
      <c r="F240" s="104"/>
      <c r="G240" s="104"/>
      <c r="H240" s="104"/>
      <c r="I240" s="104"/>
      <c r="J240" s="104"/>
    </row>
    <row r="241" spans="5:10" x14ac:dyDescent="0.3">
      <c r="E241" s="104"/>
      <c r="F241" s="104"/>
      <c r="G241" s="104"/>
      <c r="H241" s="104"/>
      <c r="I241" s="104"/>
      <c r="J241" s="104"/>
    </row>
    <row r="242" spans="5:10" x14ac:dyDescent="0.3">
      <c r="E242" s="104"/>
      <c r="F242" s="104"/>
      <c r="G242" s="104"/>
      <c r="H242" s="104"/>
      <c r="I242" s="104"/>
      <c r="J242" s="104"/>
    </row>
    <row r="243" spans="5:10" x14ac:dyDescent="0.3">
      <c r="E243" s="104"/>
      <c r="F243" s="104"/>
      <c r="G243" s="104"/>
      <c r="H243" s="104"/>
      <c r="I243" s="104"/>
      <c r="J243" s="104"/>
    </row>
    <row r="244" spans="5:10" x14ac:dyDescent="0.3">
      <c r="E244" s="104"/>
      <c r="F244" s="104"/>
      <c r="G244" s="104"/>
      <c r="H244" s="104"/>
      <c r="I244" s="104"/>
      <c r="J244" s="104"/>
    </row>
    <row r="245" spans="5:10" x14ac:dyDescent="0.3">
      <c r="E245" s="104"/>
      <c r="F245" s="104"/>
      <c r="G245" s="104"/>
      <c r="H245" s="104"/>
      <c r="I245" s="104"/>
      <c r="J245" s="104"/>
    </row>
    <row r="246" spans="5:10" x14ac:dyDescent="0.3">
      <c r="E246" s="104"/>
      <c r="F246" s="104"/>
      <c r="G246" s="104"/>
      <c r="H246" s="104"/>
      <c r="I246" s="104"/>
      <c r="J246" s="104"/>
    </row>
    <row r="247" spans="5:10" x14ac:dyDescent="0.3">
      <c r="E247" s="104"/>
      <c r="F247" s="104"/>
      <c r="G247" s="104"/>
      <c r="H247" s="104"/>
      <c r="I247" s="104"/>
      <c r="J247" s="104"/>
    </row>
    <row r="248" spans="5:10" x14ac:dyDescent="0.3">
      <c r="E248" s="104"/>
      <c r="F248" s="104"/>
      <c r="G248" s="104"/>
      <c r="H248" s="104"/>
      <c r="I248" s="104"/>
      <c r="J248" s="104"/>
    </row>
    <row r="249" spans="5:10" x14ac:dyDescent="0.3">
      <c r="E249" s="104"/>
      <c r="F249" s="104"/>
      <c r="G249" s="104"/>
      <c r="H249" s="104"/>
      <c r="I249" s="104"/>
      <c r="J249" s="104"/>
    </row>
    <row r="250" spans="5:10" x14ac:dyDescent="0.3">
      <c r="E250" s="104"/>
      <c r="F250" s="104"/>
      <c r="G250" s="104"/>
      <c r="H250" s="104"/>
      <c r="I250" s="104"/>
      <c r="J250" s="104"/>
    </row>
    <row r="251" spans="5:10" x14ac:dyDescent="0.3">
      <c r="E251" s="104"/>
      <c r="F251" s="104"/>
      <c r="G251" s="104"/>
      <c r="H251" s="104"/>
      <c r="I251" s="104"/>
      <c r="J251" s="104"/>
    </row>
    <row r="252" spans="5:10" x14ac:dyDescent="0.3">
      <c r="E252" s="104"/>
      <c r="F252" s="104"/>
      <c r="G252" s="104"/>
      <c r="H252" s="104"/>
      <c r="I252" s="104"/>
      <c r="J252" s="104"/>
    </row>
    <row r="253" spans="5:10" x14ac:dyDescent="0.3">
      <c r="E253" s="104"/>
      <c r="F253" s="104"/>
      <c r="G253" s="104"/>
      <c r="H253" s="104"/>
      <c r="I253" s="104"/>
      <c r="J253" s="104"/>
    </row>
    <row r="254" spans="5:10" x14ac:dyDescent="0.3">
      <c r="E254" s="104"/>
      <c r="F254" s="104"/>
      <c r="G254" s="104"/>
      <c r="H254" s="104"/>
      <c r="I254" s="104"/>
      <c r="J254" s="104"/>
    </row>
    <row r="255" spans="5:10" x14ac:dyDescent="0.3">
      <c r="E255" s="104"/>
      <c r="F255" s="104"/>
      <c r="G255" s="104"/>
      <c r="H255" s="104"/>
      <c r="I255" s="104"/>
      <c r="J255" s="104"/>
    </row>
    <row r="256" spans="5:10" x14ac:dyDescent="0.3">
      <c r="E256" s="104"/>
      <c r="F256" s="104"/>
      <c r="G256" s="104"/>
      <c r="H256" s="104"/>
      <c r="I256" s="104"/>
      <c r="J256" s="104"/>
    </row>
    <row r="257" spans="5:10" x14ac:dyDescent="0.3">
      <c r="E257" s="104"/>
      <c r="F257" s="104"/>
      <c r="G257" s="104"/>
      <c r="H257" s="104"/>
      <c r="I257" s="104"/>
      <c r="J257" s="104"/>
    </row>
    <row r="258" spans="5:10" x14ac:dyDescent="0.3">
      <c r="E258" s="104"/>
      <c r="F258" s="104"/>
      <c r="G258" s="104"/>
      <c r="H258" s="104"/>
      <c r="I258" s="104"/>
      <c r="J258" s="104"/>
    </row>
    <row r="259" spans="5:10" x14ac:dyDescent="0.3">
      <c r="E259" s="104"/>
      <c r="F259" s="104"/>
      <c r="G259" s="104"/>
      <c r="H259" s="104"/>
      <c r="I259" s="104"/>
      <c r="J259" s="104"/>
    </row>
    <row r="260" spans="5:10" x14ac:dyDescent="0.3">
      <c r="E260" s="104"/>
      <c r="F260" s="104"/>
      <c r="G260" s="104"/>
      <c r="H260" s="104"/>
      <c r="I260" s="104"/>
      <c r="J260" s="104"/>
    </row>
    <row r="261" spans="5:10" x14ac:dyDescent="0.3">
      <c r="E261" s="104"/>
      <c r="F261" s="104"/>
      <c r="G261" s="104"/>
      <c r="H261" s="104"/>
      <c r="I261" s="104"/>
      <c r="J261" s="104"/>
    </row>
    <row r="262" spans="5:10" x14ac:dyDescent="0.3">
      <c r="E262" s="104"/>
      <c r="F262" s="104"/>
      <c r="G262" s="104"/>
      <c r="H262" s="104"/>
      <c r="I262" s="104"/>
      <c r="J262" s="104"/>
    </row>
    <row r="263" spans="5:10" x14ac:dyDescent="0.3">
      <c r="E263" s="104"/>
      <c r="F263" s="104"/>
      <c r="G263" s="104"/>
      <c r="H263" s="104"/>
      <c r="I263" s="104"/>
      <c r="J263" s="104"/>
    </row>
    <row r="264" spans="5:10" x14ac:dyDescent="0.3">
      <c r="E264" s="104"/>
      <c r="F264" s="104"/>
      <c r="G264" s="104"/>
      <c r="H264" s="104"/>
      <c r="I264" s="104"/>
      <c r="J264" s="104"/>
    </row>
    <row r="265" spans="5:10" x14ac:dyDescent="0.3">
      <c r="E265" s="104"/>
      <c r="F265" s="104"/>
      <c r="G265" s="104"/>
      <c r="H265" s="104"/>
      <c r="I265" s="104"/>
      <c r="J265" s="104"/>
    </row>
    <row r="266" spans="5:10" x14ac:dyDescent="0.3">
      <c r="E266" s="104"/>
      <c r="F266" s="104"/>
      <c r="G266" s="104"/>
      <c r="H266" s="104"/>
      <c r="I266" s="104"/>
      <c r="J266" s="104"/>
    </row>
    <row r="267" spans="5:10" x14ac:dyDescent="0.3">
      <c r="E267" s="104"/>
      <c r="F267" s="104"/>
      <c r="G267" s="104"/>
      <c r="H267" s="104"/>
      <c r="I267" s="104"/>
      <c r="J267" s="104"/>
    </row>
    <row r="268" spans="5:10" x14ac:dyDescent="0.3">
      <c r="E268" s="104"/>
      <c r="F268" s="104"/>
      <c r="G268" s="104"/>
      <c r="H268" s="104"/>
      <c r="I268" s="104"/>
      <c r="J268" s="104"/>
    </row>
    <row r="269" spans="5:10" x14ac:dyDescent="0.3">
      <c r="E269" s="104"/>
      <c r="F269" s="104"/>
      <c r="G269" s="104"/>
      <c r="H269" s="104"/>
      <c r="I269" s="104"/>
      <c r="J269" s="104"/>
    </row>
    <row r="270" spans="5:10" x14ac:dyDescent="0.3">
      <c r="E270" s="104"/>
      <c r="F270" s="104"/>
      <c r="G270" s="104"/>
      <c r="H270" s="104"/>
      <c r="I270" s="104"/>
      <c r="J270" s="104"/>
    </row>
    <row r="271" spans="5:10" x14ac:dyDescent="0.3">
      <c r="E271" s="104"/>
      <c r="F271" s="104"/>
      <c r="G271" s="104"/>
      <c r="H271" s="104"/>
      <c r="I271" s="104"/>
      <c r="J271" s="104"/>
    </row>
    <row r="272" spans="5:10" x14ac:dyDescent="0.3">
      <c r="E272" s="104"/>
      <c r="F272" s="104"/>
      <c r="G272" s="104"/>
      <c r="H272" s="104"/>
      <c r="I272" s="104"/>
      <c r="J272" s="104"/>
    </row>
    <row r="273" spans="5:10" x14ac:dyDescent="0.3">
      <c r="E273" s="104"/>
      <c r="F273" s="104"/>
      <c r="G273" s="104"/>
      <c r="H273" s="104"/>
      <c r="I273" s="104"/>
      <c r="J273" s="104"/>
    </row>
    <row r="274" spans="5:10" x14ac:dyDescent="0.3">
      <c r="E274" s="104"/>
      <c r="F274" s="104"/>
      <c r="G274" s="104"/>
      <c r="H274" s="104"/>
      <c r="I274" s="104"/>
      <c r="J274" s="104"/>
    </row>
    <row r="275" spans="5:10" x14ac:dyDescent="0.3">
      <c r="E275" s="104"/>
      <c r="F275" s="104"/>
      <c r="G275" s="104"/>
      <c r="H275" s="104"/>
      <c r="I275" s="104"/>
      <c r="J275" s="104"/>
    </row>
    <row r="276" spans="5:10" x14ac:dyDescent="0.3">
      <c r="E276" s="104"/>
      <c r="F276" s="104"/>
      <c r="G276" s="104"/>
      <c r="H276" s="104"/>
      <c r="I276" s="104"/>
      <c r="J276" s="104"/>
    </row>
    <row r="277" spans="5:10" x14ac:dyDescent="0.3">
      <c r="E277" s="104"/>
      <c r="F277" s="104"/>
      <c r="G277" s="104"/>
      <c r="H277" s="104"/>
      <c r="I277" s="104"/>
      <c r="J277" s="104"/>
    </row>
    <row r="278" spans="5:10" x14ac:dyDescent="0.3">
      <c r="E278" s="104"/>
      <c r="F278" s="104"/>
      <c r="G278" s="104"/>
      <c r="H278" s="104"/>
      <c r="I278" s="104"/>
      <c r="J278" s="104"/>
    </row>
    <row r="279" spans="5:10" x14ac:dyDescent="0.3">
      <c r="E279" s="104"/>
      <c r="F279" s="104"/>
      <c r="G279" s="104"/>
      <c r="H279" s="104"/>
      <c r="I279" s="104"/>
      <c r="J279" s="104"/>
    </row>
    <row r="280" spans="5:10" x14ac:dyDescent="0.3">
      <c r="E280" s="104"/>
      <c r="F280" s="104"/>
      <c r="G280" s="104"/>
      <c r="H280" s="104"/>
      <c r="I280" s="104"/>
      <c r="J280" s="104"/>
    </row>
    <row r="281" spans="5:10" x14ac:dyDescent="0.3">
      <c r="E281" s="104"/>
      <c r="F281" s="104"/>
      <c r="G281" s="104"/>
      <c r="H281" s="104"/>
      <c r="I281" s="104"/>
      <c r="J281" s="104"/>
    </row>
    <row r="282" spans="5:10" x14ac:dyDescent="0.3">
      <c r="E282" s="104"/>
      <c r="F282" s="104"/>
      <c r="G282" s="104"/>
      <c r="H282" s="104"/>
      <c r="I282" s="104"/>
      <c r="J282" s="104"/>
    </row>
    <row r="283" spans="5:10" x14ac:dyDescent="0.3">
      <c r="E283" s="104"/>
      <c r="F283" s="104"/>
      <c r="G283" s="104"/>
      <c r="H283" s="104"/>
      <c r="I283" s="104"/>
      <c r="J283" s="104"/>
    </row>
    <row r="284" spans="5:10" x14ac:dyDescent="0.3">
      <c r="E284" s="104"/>
      <c r="F284" s="104"/>
      <c r="G284" s="104"/>
      <c r="H284" s="104"/>
      <c r="I284" s="104"/>
      <c r="J284" s="104"/>
    </row>
    <row r="285" spans="5:10" x14ac:dyDescent="0.3">
      <c r="E285" s="104"/>
      <c r="F285" s="104"/>
      <c r="G285" s="104"/>
      <c r="H285" s="104"/>
      <c r="I285" s="104"/>
      <c r="J285" s="104"/>
    </row>
    <row r="286" spans="5:10" x14ac:dyDescent="0.3">
      <c r="E286" s="104"/>
      <c r="F286" s="104"/>
      <c r="G286" s="104"/>
      <c r="H286" s="104"/>
      <c r="I286" s="104"/>
      <c r="J286" s="104"/>
    </row>
    <row r="287" spans="5:10" x14ac:dyDescent="0.3">
      <c r="E287" s="104"/>
      <c r="F287" s="104"/>
      <c r="G287" s="104"/>
      <c r="H287" s="104"/>
      <c r="I287" s="104"/>
      <c r="J287" s="104"/>
    </row>
    <row r="288" spans="5:10" x14ac:dyDescent="0.3">
      <c r="E288" s="104"/>
      <c r="F288" s="104"/>
      <c r="G288" s="104"/>
      <c r="H288" s="104"/>
      <c r="I288" s="104"/>
      <c r="J288" s="104"/>
    </row>
    <row r="289" spans="5:10" x14ac:dyDescent="0.3">
      <c r="E289" s="104"/>
      <c r="F289" s="104"/>
      <c r="G289" s="104"/>
      <c r="H289" s="104"/>
      <c r="I289" s="104"/>
      <c r="J289" s="104"/>
    </row>
    <row r="290" spans="5:10" x14ac:dyDescent="0.3">
      <c r="E290" s="104"/>
      <c r="F290" s="104"/>
      <c r="G290" s="104"/>
      <c r="H290" s="104"/>
      <c r="I290" s="104"/>
      <c r="J290" s="104"/>
    </row>
    <row r="291" spans="5:10" x14ac:dyDescent="0.3">
      <c r="E291" s="104"/>
      <c r="F291" s="104"/>
      <c r="G291" s="104"/>
      <c r="H291" s="104"/>
      <c r="I291" s="104"/>
      <c r="J291" s="104"/>
    </row>
    <row r="292" spans="5:10" x14ac:dyDescent="0.3">
      <c r="E292" s="104"/>
      <c r="F292" s="104"/>
      <c r="G292" s="104"/>
      <c r="H292" s="104"/>
      <c r="I292" s="104"/>
      <c r="J292" s="104"/>
    </row>
    <row r="293" spans="5:10" x14ac:dyDescent="0.3">
      <c r="E293" s="104"/>
      <c r="F293" s="104"/>
      <c r="G293" s="104"/>
      <c r="H293" s="104"/>
      <c r="I293" s="104"/>
      <c r="J293" s="104"/>
    </row>
    <row r="294" spans="5:10" x14ac:dyDescent="0.3">
      <c r="E294" s="104"/>
      <c r="F294" s="104"/>
      <c r="G294" s="104"/>
      <c r="H294" s="104"/>
      <c r="I294" s="104"/>
      <c r="J294" s="104"/>
    </row>
    <row r="295" spans="5:10" x14ac:dyDescent="0.3">
      <c r="E295" s="104"/>
      <c r="F295" s="104"/>
      <c r="G295" s="104"/>
      <c r="H295" s="104"/>
      <c r="I295" s="104"/>
      <c r="J295" s="104"/>
    </row>
    <row r="296" spans="5:10" x14ac:dyDescent="0.3">
      <c r="E296" s="104"/>
      <c r="F296" s="104"/>
      <c r="G296" s="104"/>
      <c r="H296" s="104"/>
      <c r="I296" s="104"/>
      <c r="J296" s="104"/>
    </row>
    <row r="297" spans="5:10" x14ac:dyDescent="0.3">
      <c r="E297" s="104"/>
      <c r="F297" s="104"/>
      <c r="G297" s="104"/>
      <c r="H297" s="104"/>
      <c r="I297" s="104"/>
      <c r="J297" s="104"/>
    </row>
    <row r="298" spans="5:10" x14ac:dyDescent="0.3">
      <c r="E298" s="104"/>
      <c r="F298" s="104"/>
      <c r="G298" s="104"/>
      <c r="H298" s="104"/>
      <c r="I298" s="104"/>
      <c r="J298" s="104"/>
    </row>
    <row r="299" spans="5:10" x14ac:dyDescent="0.3">
      <c r="E299" s="104"/>
      <c r="F299" s="104"/>
      <c r="G299" s="104"/>
      <c r="H299" s="104"/>
      <c r="I299" s="104"/>
      <c r="J299" s="104"/>
    </row>
    <row r="300" spans="5:10" x14ac:dyDescent="0.3">
      <c r="E300" s="104"/>
      <c r="F300" s="104"/>
      <c r="G300" s="104"/>
      <c r="H300" s="104"/>
      <c r="I300" s="104"/>
      <c r="J300" s="104"/>
    </row>
    <row r="301" spans="5:10" x14ac:dyDescent="0.3">
      <c r="E301" s="104"/>
      <c r="F301" s="104"/>
      <c r="G301" s="104"/>
      <c r="H301" s="104"/>
      <c r="I301" s="104"/>
      <c r="J301" s="104"/>
    </row>
    <row r="302" spans="5:10" x14ac:dyDescent="0.3">
      <c r="E302" s="104"/>
      <c r="F302" s="104"/>
      <c r="G302" s="104"/>
      <c r="H302" s="104"/>
      <c r="I302" s="104"/>
      <c r="J302" s="104"/>
    </row>
    <row r="303" spans="5:10" x14ac:dyDescent="0.3">
      <c r="E303" s="104"/>
      <c r="F303" s="104"/>
      <c r="G303" s="104"/>
      <c r="H303" s="104"/>
      <c r="I303" s="104"/>
      <c r="J303" s="104"/>
    </row>
    <row r="304" spans="5:10" x14ac:dyDescent="0.3">
      <c r="E304" s="104"/>
      <c r="F304" s="104"/>
      <c r="G304" s="104"/>
      <c r="H304" s="104"/>
      <c r="I304" s="104"/>
      <c r="J304" s="104"/>
    </row>
    <row r="305" spans="5:10" x14ac:dyDescent="0.3">
      <c r="E305" s="104"/>
      <c r="F305" s="104"/>
      <c r="G305" s="104"/>
      <c r="H305" s="104"/>
      <c r="I305" s="104"/>
      <c r="J305" s="104"/>
    </row>
    <row r="306" spans="5:10" x14ac:dyDescent="0.3">
      <c r="J306" s="104"/>
    </row>
    <row r="307" spans="5:10" x14ac:dyDescent="0.3">
      <c r="J307" s="104"/>
    </row>
    <row r="308" spans="5:10" x14ac:dyDescent="0.3">
      <c r="J308" s="104"/>
    </row>
    <row r="309" spans="5:10" x14ac:dyDescent="0.3">
      <c r="J309" s="104"/>
    </row>
    <row r="310" spans="5:10" x14ac:dyDescent="0.3">
      <c r="J310" s="104"/>
    </row>
    <row r="311" spans="5:10" x14ac:dyDescent="0.3">
      <c r="J311" s="104"/>
    </row>
    <row r="312" spans="5:10" x14ac:dyDescent="0.3">
      <c r="J312" s="104"/>
    </row>
  </sheetData>
  <sheetProtection algorithmName="SHA-512" hashValue="dds+xcD3itRxjCJXZvT8UwmLr3g/KZVbAE1cNs1MNeaSHc6Y+p41ii4BXQHzmP3gfYZpQMqudnlqvWHbKMdI5Q==" saltValue="c4RIPsqMtYR4Ldfzbcd/Vw==" spinCount="100000" sheet="1" objects="1" scenarios="1" selectLockedCells="1" sort="0" autoFilter="0"/>
  <customSheetViews>
    <customSheetView guid="{90818CD5-1CF2-4954-93E7-840C994A2AD1}" scale="85" hiddenRows="1" hiddenColumns="1" state="hidden">
      <selection activeCell="J15" sqref="J15"/>
      <pageMargins left="0" right="0" top="0" bottom="0" header="0.31496062992125984" footer="0.31496062992125984"/>
      <printOptions horizontalCentered="1" verticalCentered="1"/>
      <pageSetup paperSize="9" scale="57" orientation="landscape" r:id="rId1"/>
    </customSheetView>
    <customSheetView guid="{D19304DF-64F7-4161-9FBE-C2B2A4C02684}" scale="85" hiddenRows="1" hiddenColumns="1" state="hidden">
      <selection activeCell="J15" sqref="J15"/>
      <pageMargins left="0" right="0" top="0" bottom="0" header="0.31496062992125984" footer="0.31496062992125984"/>
      <printOptions horizontalCentered="1" verticalCentered="1"/>
      <pageSetup paperSize="9" scale="57" orientation="landscape" r:id="rId2"/>
    </customSheetView>
    <customSheetView guid="{1098C4A5-C1ED-4CD4-8181-1AF30B0D1BBB}" scale="85" hiddenRows="1" hiddenColumns="1" state="hidden">
      <selection activeCell="J15" sqref="J15"/>
      <pageMargins left="0" right="0" top="0" bottom="0" header="0.31496062992125984" footer="0.31496062992125984"/>
      <printOptions horizontalCentered="1" verticalCentered="1"/>
      <pageSetup paperSize="9" scale="57" orientation="landscape" r:id="rId3"/>
    </customSheetView>
    <customSheetView guid="{2F657D64-8090-44CA-B47E-8240DC328EA8}" scale="85" hiddenRows="1" hiddenColumns="1" state="hidden">
      <selection activeCell="J15" sqref="J15"/>
      <pageMargins left="0" right="0" top="0" bottom="0" header="0.31496062992125984" footer="0.31496062992125984"/>
      <printOptions horizontalCentered="1" verticalCentered="1"/>
      <pageSetup paperSize="9" scale="57" orientation="landscape" r:id="rId4"/>
    </customSheetView>
  </customSheetViews>
  <mergeCells count="14">
    <mergeCell ref="F11:F13"/>
    <mergeCell ref="C1:J3"/>
    <mergeCell ref="C4:J4"/>
    <mergeCell ref="A7:B7"/>
    <mergeCell ref="E8:J8"/>
    <mergeCell ref="E9:J9"/>
    <mergeCell ref="C6:J6"/>
    <mergeCell ref="J11:J13"/>
    <mergeCell ref="A11:A13"/>
    <mergeCell ref="B11:B13"/>
    <mergeCell ref="C11:C13"/>
    <mergeCell ref="D11:D13"/>
    <mergeCell ref="E11:E13"/>
    <mergeCell ref="A8:C9"/>
  </mergeCells>
  <conditionalFormatting sqref="A15:F15 A57:J131 A16:I56">
    <cfRule type="cellIs" dxfId="30" priority="5" operator="equal">
      <formula>0</formula>
    </cfRule>
  </conditionalFormatting>
  <conditionalFormatting sqref="J17:J56">
    <cfRule type="cellIs" dxfId="29" priority="4" operator="equal">
      <formula>0</formula>
    </cfRule>
  </conditionalFormatting>
  <conditionalFormatting sqref="J16:J56">
    <cfRule type="cellIs" dxfId="28" priority="3" operator="equal">
      <formula>0</formula>
    </cfRule>
  </conditionalFormatting>
  <conditionalFormatting sqref="J17:J56">
    <cfRule type="cellIs" dxfId="27" priority="2" operator="equal">
      <formula>0</formula>
    </cfRule>
  </conditionalFormatting>
  <conditionalFormatting sqref="J16:J56">
    <cfRule type="cellIs" dxfId="26" priority="1" operator="equal">
      <formula>0</formula>
    </cfRule>
  </conditionalFormatting>
  <hyperlinks>
    <hyperlink ref="A1" location="Índice!A1" display="Índice!A1" xr:uid="{00000000-0004-0000-1000-000000000000}"/>
    <hyperlink ref="C1:J3" location="Índice!A1" display="Desportos gímnicos - Trampolins" xr:uid="{00000000-0004-0000-1000-000001000000}"/>
  </hyperlinks>
  <printOptions horizontalCentered="1" verticalCentered="1"/>
  <pageMargins left="0" right="0" top="0" bottom="0" header="0.31496062992125984" footer="0.31496062992125984"/>
  <pageSetup paperSize="9" scale="57" orientation="landscape" r:id="rId5"/>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lha19"/>
  <dimension ref="A1:J312"/>
  <sheetViews>
    <sheetView showGridLines="0" view="pageBreakPreview" zoomScale="85" zoomScaleSheetLayoutView="85" workbookViewId="0">
      <pane ySplit="10" topLeftCell="A11"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93" bestFit="1" customWidth="1"/>
    <col min="3" max="3" width="24.44140625" style="108" bestFit="1" customWidth="1"/>
    <col min="4" max="4" width="9.6640625" style="108" bestFit="1" customWidth="1"/>
    <col min="5" max="5" width="6.109375" style="93" bestFit="1" customWidth="1"/>
    <col min="6" max="6" width="6.88671875" style="93" bestFit="1" customWidth="1"/>
    <col min="7" max="8" width="0.6640625" style="93" hidden="1" customWidth="1"/>
    <col min="9" max="9" width="0.6640625" style="93" customWidth="1"/>
    <col min="10" max="10" width="11.44140625" style="93" customWidth="1"/>
    <col min="11" max="16384" width="9.109375" style="93"/>
  </cols>
  <sheetData>
    <row r="1" spans="1:10" ht="15" customHeight="1" x14ac:dyDescent="0.3">
      <c r="A1" s="120" t="s">
        <v>0</v>
      </c>
      <c r="B1" s="92"/>
      <c r="C1" s="938" t="s">
        <v>1</v>
      </c>
      <c r="D1" s="938"/>
      <c r="E1" s="938"/>
      <c r="F1" s="938"/>
      <c r="G1" s="938"/>
      <c r="H1" s="938"/>
      <c r="I1" s="938"/>
      <c r="J1" s="938"/>
    </row>
    <row r="2" spans="1:10" ht="15" customHeight="1" x14ac:dyDescent="0.3">
      <c r="A2" s="92"/>
      <c r="B2" s="94"/>
      <c r="C2" s="938"/>
      <c r="D2" s="938"/>
      <c r="E2" s="938"/>
      <c r="F2" s="938"/>
      <c r="G2" s="938"/>
      <c r="H2" s="938"/>
      <c r="I2" s="938"/>
      <c r="J2" s="938"/>
    </row>
    <row r="3" spans="1:10" ht="15" customHeight="1" x14ac:dyDescent="0.3">
      <c r="A3" s="94"/>
      <c r="B3" s="94"/>
      <c r="C3" s="938"/>
      <c r="D3" s="938"/>
      <c r="E3" s="938"/>
      <c r="F3" s="938"/>
      <c r="G3" s="938"/>
      <c r="H3" s="938"/>
      <c r="I3" s="938"/>
      <c r="J3" s="938"/>
    </row>
    <row r="4" spans="1:10" ht="15" customHeight="1" x14ac:dyDescent="0.3">
      <c r="A4" s="94"/>
      <c r="B4" s="94"/>
      <c r="C4" s="939" t="e">
        <f>#REF!</f>
        <v>#REF!</v>
      </c>
      <c r="D4" s="939"/>
      <c r="E4" s="939"/>
      <c r="F4" s="939"/>
      <c r="G4" s="939"/>
      <c r="H4" s="939"/>
      <c r="I4" s="939"/>
      <c r="J4" s="939"/>
    </row>
    <row r="5" spans="1:10" ht="9" customHeight="1" x14ac:dyDescent="0.3">
      <c r="A5" s="95"/>
      <c r="B5" s="95"/>
      <c r="C5" s="92"/>
      <c r="D5" s="92"/>
      <c r="E5" s="92"/>
      <c r="F5" s="92"/>
      <c r="G5" s="92"/>
      <c r="H5" s="92"/>
      <c r="I5" s="92"/>
      <c r="J5" s="92"/>
    </row>
    <row r="6" spans="1:10" ht="15" customHeight="1" x14ac:dyDescent="0.3">
      <c r="A6" s="95"/>
      <c r="B6" s="95"/>
      <c r="C6" s="945" t="e">
        <f>#REF!</f>
        <v>#REF!</v>
      </c>
      <c r="D6" s="945"/>
      <c r="E6" s="945"/>
      <c r="F6" s="945"/>
      <c r="G6" s="945"/>
      <c r="H6" s="945"/>
      <c r="I6" s="945"/>
      <c r="J6" s="945"/>
    </row>
    <row r="7" spans="1:10" ht="15" customHeight="1" x14ac:dyDescent="0.3">
      <c r="A7" s="940" t="e">
        <f>#REF!</f>
        <v>#REF!</v>
      </c>
      <c r="B7" s="940"/>
      <c r="C7" s="298"/>
      <c r="D7" s="298"/>
      <c r="E7" s="92"/>
      <c r="F7" s="92"/>
      <c r="G7" s="92"/>
      <c r="H7" s="92"/>
      <c r="I7" s="92"/>
      <c r="J7" s="92"/>
    </row>
    <row r="8" spans="1:10" ht="21" customHeight="1" thickBot="1" x14ac:dyDescent="0.35">
      <c r="A8" s="928" t="s">
        <v>59</v>
      </c>
      <c r="B8" s="929"/>
      <c r="C8" s="929"/>
      <c r="D8" s="169" t="s">
        <v>2</v>
      </c>
      <c r="E8" s="941" t="s">
        <v>51</v>
      </c>
      <c r="F8" s="942"/>
      <c r="G8" s="942"/>
      <c r="H8" s="942"/>
      <c r="I8" s="942"/>
      <c r="J8" s="942"/>
    </row>
    <row r="9" spans="1:10" ht="21" customHeight="1" thickTop="1" x14ac:dyDescent="0.3">
      <c r="A9" s="930"/>
      <c r="B9" s="931"/>
      <c r="C9" s="931"/>
      <c r="D9" s="170" t="s">
        <v>3</v>
      </c>
      <c r="E9" s="943" t="s">
        <v>60</v>
      </c>
      <c r="F9" s="944"/>
      <c r="G9" s="944"/>
      <c r="H9" s="944"/>
      <c r="I9" s="944"/>
      <c r="J9" s="944"/>
    </row>
    <row r="10" spans="1:10" ht="4.5" customHeight="1" x14ac:dyDescent="0.3">
      <c r="A10" s="98"/>
      <c r="B10" s="98"/>
      <c r="C10" s="98"/>
      <c r="D10" s="98"/>
      <c r="E10" s="98"/>
      <c r="F10" s="98"/>
      <c r="G10" s="98"/>
      <c r="H10" s="98"/>
      <c r="I10" s="98"/>
      <c r="J10" s="99"/>
    </row>
    <row r="11" spans="1:10" ht="3.75" customHeight="1" x14ac:dyDescent="0.3">
      <c r="A11" s="937" t="s">
        <v>4</v>
      </c>
      <c r="B11" s="937" t="s">
        <v>2</v>
      </c>
      <c r="C11" s="937" t="s">
        <v>5</v>
      </c>
      <c r="D11" s="947" t="s">
        <v>6</v>
      </c>
      <c r="E11" s="937" t="s">
        <v>7</v>
      </c>
      <c r="F11" s="937" t="s">
        <v>26</v>
      </c>
      <c r="G11" s="110"/>
      <c r="H11" s="110"/>
      <c r="I11" s="111"/>
      <c r="J11" s="946" t="s">
        <v>58</v>
      </c>
    </row>
    <row r="12" spans="1:10" ht="15" customHeight="1" x14ac:dyDescent="0.3">
      <c r="A12" s="937"/>
      <c r="B12" s="937"/>
      <c r="C12" s="937"/>
      <c r="D12" s="948"/>
      <c r="E12" s="937"/>
      <c r="F12" s="937"/>
      <c r="G12" s="110"/>
      <c r="H12" s="110"/>
      <c r="I12" s="111"/>
      <c r="J12" s="946"/>
    </row>
    <row r="13" spans="1:10" s="101" customFormat="1" ht="15" customHeight="1" x14ac:dyDescent="0.3">
      <c r="A13" s="937"/>
      <c r="B13" s="937"/>
      <c r="C13" s="937"/>
      <c r="D13" s="949"/>
      <c r="E13" s="937"/>
      <c r="F13" s="937"/>
      <c r="G13" s="118"/>
      <c r="H13" s="118"/>
      <c r="I13" s="119"/>
      <c r="J13" s="946"/>
    </row>
    <row r="14" spans="1:10" ht="4.5" customHeight="1" x14ac:dyDescent="0.3">
      <c r="A14" s="98"/>
      <c r="B14" s="98"/>
      <c r="C14" s="98"/>
      <c r="D14" s="98"/>
      <c r="E14" s="98"/>
      <c r="F14" s="98"/>
      <c r="G14" s="98"/>
      <c r="H14" s="98"/>
      <c r="I14" s="100"/>
      <c r="J14" s="102"/>
    </row>
    <row r="15" spans="1:10" s="126" customFormat="1" ht="20.399999999999999" x14ac:dyDescent="0.55000000000000004">
      <c r="A15" s="121" t="e">
        <f>#REF!</f>
        <v>#REF!</v>
      </c>
      <c r="B15" s="122" t="e">
        <f>#REF!</f>
        <v>#REF!</v>
      </c>
      <c r="C15" s="122" t="e">
        <f>#REF!</f>
        <v>#REF!</v>
      </c>
      <c r="D15" s="121" t="e">
        <f>#REF!</f>
        <v>#REF!</v>
      </c>
      <c r="E15" s="121" t="e">
        <f>#REF!</f>
        <v>#REF!</v>
      </c>
      <c r="F15" s="121" t="e">
        <f>#REF!</f>
        <v>#REF!</v>
      </c>
      <c r="G15" s="123"/>
      <c r="H15" s="123"/>
      <c r="I15" s="124"/>
      <c r="J15" s="125">
        <v>6</v>
      </c>
    </row>
    <row r="16" spans="1:10" s="128" customFormat="1" ht="20.399999999999999" x14ac:dyDescent="0.55000000000000004">
      <c r="A16" s="121" t="e">
        <f>#REF!</f>
        <v>#REF!</v>
      </c>
      <c r="B16" s="122" t="e">
        <f>#REF!</f>
        <v>#REF!</v>
      </c>
      <c r="C16" s="122" t="e">
        <f>#REF!</f>
        <v>#REF!</v>
      </c>
      <c r="D16" s="121" t="e">
        <f>#REF!</f>
        <v>#REF!</v>
      </c>
      <c r="E16" s="121" t="e">
        <f>#REF!</f>
        <v>#REF!</v>
      </c>
      <c r="F16" s="121" t="e">
        <f>#REF!</f>
        <v>#REF!</v>
      </c>
      <c r="G16" s="127"/>
      <c r="H16" s="127"/>
      <c r="I16" s="127"/>
      <c r="J16" s="125">
        <v>0</v>
      </c>
    </row>
    <row r="17" spans="1:10" s="128" customFormat="1" ht="20.399999999999999" x14ac:dyDescent="0.55000000000000004">
      <c r="A17" s="121" t="e">
        <f>#REF!</f>
        <v>#REF!</v>
      </c>
      <c r="B17" s="122" t="e">
        <f>#REF!</f>
        <v>#REF!</v>
      </c>
      <c r="C17" s="122" t="e">
        <f>#REF!</f>
        <v>#REF!</v>
      </c>
      <c r="D17" s="121" t="e">
        <f>#REF!</f>
        <v>#REF!</v>
      </c>
      <c r="E17" s="121" t="e">
        <f>#REF!</f>
        <v>#REF!</v>
      </c>
      <c r="F17" s="121" t="e">
        <f>#REF!</f>
        <v>#REF!</v>
      </c>
      <c r="G17" s="127"/>
      <c r="H17" s="127"/>
      <c r="I17" s="127"/>
      <c r="J17" s="125">
        <v>5</v>
      </c>
    </row>
    <row r="18" spans="1:10" s="128" customFormat="1" ht="20.399999999999999" x14ac:dyDescent="0.55000000000000004">
      <c r="A18" s="121" t="e">
        <f>#REF!</f>
        <v>#REF!</v>
      </c>
      <c r="B18" s="122" t="e">
        <f>#REF!</f>
        <v>#REF!</v>
      </c>
      <c r="C18" s="122" t="e">
        <f>#REF!</f>
        <v>#REF!</v>
      </c>
      <c r="D18" s="121" t="e">
        <f>#REF!</f>
        <v>#REF!</v>
      </c>
      <c r="E18" s="121" t="e">
        <f>#REF!</f>
        <v>#REF!</v>
      </c>
      <c r="F18" s="121" t="e">
        <f>#REF!</f>
        <v>#REF!</v>
      </c>
      <c r="G18" s="127"/>
      <c r="H18" s="127"/>
      <c r="I18" s="127"/>
      <c r="J18" s="125">
        <v>6.5</v>
      </c>
    </row>
    <row r="19" spans="1:10" s="128" customFormat="1" ht="20.399999999999999" x14ac:dyDescent="0.55000000000000004">
      <c r="A19" s="121" t="e">
        <f>#REF!</f>
        <v>#REF!</v>
      </c>
      <c r="B19" s="122" t="e">
        <f>#REF!</f>
        <v>#REF!</v>
      </c>
      <c r="C19" s="122" t="e">
        <f>#REF!</f>
        <v>#REF!</v>
      </c>
      <c r="D19" s="121" t="e">
        <f>#REF!</f>
        <v>#REF!</v>
      </c>
      <c r="E19" s="121" t="e">
        <f>#REF!</f>
        <v>#REF!</v>
      </c>
      <c r="F19" s="121" t="e">
        <f>#REF!</f>
        <v>#REF!</v>
      </c>
      <c r="G19" s="127"/>
      <c r="H19" s="127"/>
      <c r="I19" s="127"/>
      <c r="J19" s="125"/>
    </row>
    <row r="20" spans="1:10" s="128" customFormat="1" ht="20.399999999999999" x14ac:dyDescent="0.55000000000000004">
      <c r="A20" s="121" t="e">
        <f>#REF!</f>
        <v>#REF!</v>
      </c>
      <c r="B20" s="122" t="e">
        <f>#REF!</f>
        <v>#REF!</v>
      </c>
      <c r="C20" s="122" t="e">
        <f>#REF!</f>
        <v>#REF!</v>
      </c>
      <c r="D20" s="121" t="e">
        <f>#REF!</f>
        <v>#REF!</v>
      </c>
      <c r="E20" s="121" t="e">
        <f>#REF!</f>
        <v>#REF!</v>
      </c>
      <c r="F20" s="121" t="e">
        <f>#REF!</f>
        <v>#REF!</v>
      </c>
      <c r="G20" s="127"/>
      <c r="H20" s="127"/>
      <c r="I20" s="127"/>
      <c r="J20" s="125">
        <v>6</v>
      </c>
    </row>
    <row r="21" spans="1:10" s="128" customFormat="1" ht="20.399999999999999" x14ac:dyDescent="0.55000000000000004">
      <c r="A21" s="121" t="e">
        <f>#REF!</f>
        <v>#REF!</v>
      </c>
      <c r="B21" s="122" t="e">
        <f>#REF!</f>
        <v>#REF!</v>
      </c>
      <c r="C21" s="122" t="e">
        <f>#REF!</f>
        <v>#REF!</v>
      </c>
      <c r="D21" s="121" t="e">
        <f>#REF!</f>
        <v>#REF!</v>
      </c>
      <c r="E21" s="121" t="e">
        <f>#REF!</f>
        <v>#REF!</v>
      </c>
      <c r="F21" s="121" t="e">
        <f>#REF!</f>
        <v>#REF!</v>
      </c>
      <c r="G21" s="127"/>
      <c r="H21" s="127"/>
      <c r="I21" s="127"/>
      <c r="J21" s="125">
        <v>7</v>
      </c>
    </row>
    <row r="22" spans="1:10" s="128" customFormat="1" ht="20.399999999999999" x14ac:dyDescent="0.55000000000000004">
      <c r="A22" s="121" t="e">
        <f>#REF!</f>
        <v>#REF!</v>
      </c>
      <c r="B22" s="122" t="e">
        <f>#REF!</f>
        <v>#REF!</v>
      </c>
      <c r="C22" s="122" t="e">
        <f>#REF!</f>
        <v>#REF!</v>
      </c>
      <c r="D22" s="121" t="e">
        <f>#REF!</f>
        <v>#REF!</v>
      </c>
      <c r="E22" s="121" t="e">
        <f>#REF!</f>
        <v>#REF!</v>
      </c>
      <c r="F22" s="121" t="e">
        <f>#REF!</f>
        <v>#REF!</v>
      </c>
      <c r="G22" s="127"/>
      <c r="H22" s="127"/>
      <c r="I22" s="127"/>
      <c r="J22" s="125">
        <v>7.5</v>
      </c>
    </row>
    <row r="23" spans="1:10" s="128" customFormat="1" ht="20.399999999999999" x14ac:dyDescent="0.55000000000000004">
      <c r="A23" s="121" t="e">
        <f>#REF!</f>
        <v>#REF!</v>
      </c>
      <c r="B23" s="122" t="e">
        <f>#REF!</f>
        <v>#REF!</v>
      </c>
      <c r="C23" s="122" t="e">
        <f>#REF!</f>
        <v>#REF!</v>
      </c>
      <c r="D23" s="121" t="e">
        <f>#REF!</f>
        <v>#REF!</v>
      </c>
      <c r="E23" s="121" t="e">
        <f>#REF!</f>
        <v>#REF!</v>
      </c>
      <c r="F23" s="121" t="e">
        <f>#REF!</f>
        <v>#REF!</v>
      </c>
      <c r="G23" s="127"/>
      <c r="H23" s="127"/>
      <c r="I23" s="127"/>
      <c r="J23" s="125">
        <v>8.5</v>
      </c>
    </row>
    <row r="24" spans="1:10" s="128" customFormat="1" ht="20.399999999999999" x14ac:dyDescent="0.55000000000000004">
      <c r="A24" s="121" t="e">
        <f>#REF!</f>
        <v>#REF!</v>
      </c>
      <c r="B24" s="122" t="e">
        <f>#REF!</f>
        <v>#REF!</v>
      </c>
      <c r="C24" s="122" t="e">
        <f>#REF!</f>
        <v>#REF!</v>
      </c>
      <c r="D24" s="121" t="e">
        <f>#REF!</f>
        <v>#REF!</v>
      </c>
      <c r="E24" s="121" t="e">
        <f>#REF!</f>
        <v>#REF!</v>
      </c>
      <c r="F24" s="121" t="e">
        <f>#REF!</f>
        <v>#REF!</v>
      </c>
      <c r="G24" s="127"/>
      <c r="H24" s="127"/>
      <c r="I24" s="127"/>
      <c r="J24" s="125">
        <v>7.5</v>
      </c>
    </row>
    <row r="25" spans="1:10" s="128" customFormat="1" ht="20.399999999999999" x14ac:dyDescent="0.55000000000000004">
      <c r="A25" s="121" t="e">
        <f>#REF!</f>
        <v>#REF!</v>
      </c>
      <c r="B25" s="122" t="e">
        <f>#REF!</f>
        <v>#REF!</v>
      </c>
      <c r="C25" s="122" t="e">
        <f>#REF!</f>
        <v>#REF!</v>
      </c>
      <c r="D25" s="121" t="e">
        <f>#REF!</f>
        <v>#REF!</v>
      </c>
      <c r="E25" s="121" t="e">
        <f>#REF!</f>
        <v>#REF!</v>
      </c>
      <c r="F25" s="121" t="e">
        <f>#REF!</f>
        <v>#REF!</v>
      </c>
      <c r="G25" s="127"/>
      <c r="H25" s="127"/>
      <c r="I25" s="127"/>
      <c r="J25" s="125">
        <v>8.5</v>
      </c>
    </row>
    <row r="26" spans="1:10" s="128" customFormat="1" ht="20.399999999999999" x14ac:dyDescent="0.55000000000000004">
      <c r="A26" s="121" t="e">
        <f>#REF!</f>
        <v>#REF!</v>
      </c>
      <c r="B26" s="122" t="e">
        <f>#REF!</f>
        <v>#REF!</v>
      </c>
      <c r="C26" s="122" t="e">
        <f>#REF!</f>
        <v>#REF!</v>
      </c>
      <c r="D26" s="121" t="e">
        <f>#REF!</f>
        <v>#REF!</v>
      </c>
      <c r="E26" s="121" t="e">
        <f>#REF!</f>
        <v>#REF!</v>
      </c>
      <c r="F26" s="121" t="e">
        <f>#REF!</f>
        <v>#REF!</v>
      </c>
      <c r="G26" s="127"/>
      <c r="H26" s="127"/>
      <c r="I26" s="127"/>
      <c r="J26" s="125">
        <v>6.5</v>
      </c>
    </row>
    <row r="27" spans="1:10" s="128" customFormat="1" ht="20.399999999999999" x14ac:dyDescent="0.55000000000000004">
      <c r="A27" s="121" t="e">
        <f>#REF!</f>
        <v>#REF!</v>
      </c>
      <c r="B27" s="122" t="e">
        <f>#REF!</f>
        <v>#REF!</v>
      </c>
      <c r="C27" s="122" t="e">
        <f>#REF!</f>
        <v>#REF!</v>
      </c>
      <c r="D27" s="121" t="e">
        <f>#REF!</f>
        <v>#REF!</v>
      </c>
      <c r="E27" s="121" t="e">
        <f>#REF!</f>
        <v>#REF!</v>
      </c>
      <c r="F27" s="121" t="e">
        <f>#REF!</f>
        <v>#REF!</v>
      </c>
      <c r="G27" s="127"/>
      <c r="H27" s="127"/>
      <c r="I27" s="127"/>
      <c r="J27" s="125">
        <v>6.5</v>
      </c>
    </row>
    <row r="28" spans="1:10" s="128" customFormat="1" ht="20.399999999999999" hidden="1" x14ac:dyDescent="0.55000000000000004">
      <c r="A28" s="121" t="e">
        <f>#REF!</f>
        <v>#REF!</v>
      </c>
      <c r="B28" s="122" t="e">
        <f>#REF!</f>
        <v>#REF!</v>
      </c>
      <c r="C28" s="122" t="e">
        <f>#REF!</f>
        <v>#REF!</v>
      </c>
      <c r="D28" s="121" t="e">
        <f>#REF!</f>
        <v>#REF!</v>
      </c>
      <c r="E28" s="121" t="e">
        <f>#REF!</f>
        <v>#REF!</v>
      </c>
      <c r="F28" s="121" t="e">
        <f>#REF!</f>
        <v>#REF!</v>
      </c>
      <c r="G28" s="127"/>
      <c r="H28" s="127"/>
      <c r="I28" s="127"/>
      <c r="J28" s="125"/>
    </row>
    <row r="29" spans="1:10" s="128" customFormat="1" ht="20.399999999999999" x14ac:dyDescent="0.55000000000000004">
      <c r="A29" s="121" t="e">
        <f>#REF!</f>
        <v>#REF!</v>
      </c>
      <c r="B29" s="122" t="e">
        <f>#REF!</f>
        <v>#REF!</v>
      </c>
      <c r="C29" s="122" t="e">
        <f>#REF!</f>
        <v>#REF!</v>
      </c>
      <c r="D29" s="121" t="e">
        <f>#REF!</f>
        <v>#REF!</v>
      </c>
      <c r="E29" s="121" t="e">
        <f>#REF!</f>
        <v>#REF!</v>
      </c>
      <c r="F29" s="121" t="e">
        <f>#REF!</f>
        <v>#REF!</v>
      </c>
      <c r="G29" s="127"/>
      <c r="H29" s="127"/>
      <c r="I29" s="127"/>
      <c r="J29" s="125">
        <v>5.5</v>
      </c>
    </row>
    <row r="30" spans="1:10" s="128" customFormat="1" ht="20.399999999999999" x14ac:dyDescent="0.55000000000000004">
      <c r="A30" s="121" t="e">
        <f>#REF!</f>
        <v>#REF!</v>
      </c>
      <c r="B30" s="122" t="e">
        <f>#REF!</f>
        <v>#REF!</v>
      </c>
      <c r="C30" s="122" t="e">
        <f>#REF!</f>
        <v>#REF!</v>
      </c>
      <c r="D30" s="121" t="e">
        <f>#REF!</f>
        <v>#REF!</v>
      </c>
      <c r="E30" s="121" t="e">
        <f>#REF!</f>
        <v>#REF!</v>
      </c>
      <c r="F30" s="121" t="e">
        <f>#REF!</f>
        <v>#REF!</v>
      </c>
      <c r="G30" s="127"/>
      <c r="H30" s="127"/>
      <c r="I30" s="127"/>
      <c r="J30" s="125">
        <v>6</v>
      </c>
    </row>
    <row r="31" spans="1:10" s="128" customFormat="1" ht="20.399999999999999" hidden="1" x14ac:dyDescent="0.55000000000000004">
      <c r="A31" s="121" t="e">
        <f>#REF!</f>
        <v>#REF!</v>
      </c>
      <c r="B31" s="122" t="e">
        <f>#REF!</f>
        <v>#REF!</v>
      </c>
      <c r="C31" s="122" t="e">
        <f>#REF!</f>
        <v>#REF!</v>
      </c>
      <c r="D31" s="121" t="e">
        <f>#REF!</f>
        <v>#REF!</v>
      </c>
      <c r="E31" s="121" t="e">
        <f>#REF!</f>
        <v>#REF!</v>
      </c>
      <c r="F31" s="121" t="e">
        <f>#REF!</f>
        <v>#REF!</v>
      </c>
      <c r="G31" s="127"/>
      <c r="H31" s="127"/>
      <c r="I31" s="127"/>
      <c r="J31" s="125"/>
    </row>
    <row r="32" spans="1:10" s="128" customFormat="1" ht="20.399999999999999" x14ac:dyDescent="0.55000000000000004">
      <c r="A32" s="121" t="e">
        <f>#REF!</f>
        <v>#REF!</v>
      </c>
      <c r="B32" s="122" t="e">
        <f>#REF!</f>
        <v>#REF!</v>
      </c>
      <c r="C32" s="122" t="e">
        <f>#REF!</f>
        <v>#REF!</v>
      </c>
      <c r="D32" s="121" t="e">
        <f>#REF!</f>
        <v>#REF!</v>
      </c>
      <c r="E32" s="121" t="e">
        <f>#REF!</f>
        <v>#REF!</v>
      </c>
      <c r="F32" s="121" t="e">
        <f>#REF!</f>
        <v>#REF!</v>
      </c>
      <c r="G32" s="127"/>
      <c r="H32" s="127"/>
      <c r="I32" s="127"/>
      <c r="J32" s="125">
        <v>8.5</v>
      </c>
    </row>
    <row r="33" spans="1:10" s="128" customFormat="1" ht="20.399999999999999" hidden="1" x14ac:dyDescent="0.55000000000000004">
      <c r="A33" s="121" t="e">
        <f>#REF!</f>
        <v>#REF!</v>
      </c>
      <c r="B33" s="122" t="e">
        <f>#REF!</f>
        <v>#REF!</v>
      </c>
      <c r="C33" s="122" t="e">
        <f>#REF!</f>
        <v>#REF!</v>
      </c>
      <c r="D33" s="121" t="e">
        <f>#REF!</f>
        <v>#REF!</v>
      </c>
      <c r="E33" s="121" t="e">
        <f>#REF!</f>
        <v>#REF!</v>
      </c>
      <c r="F33" s="121" t="e">
        <f>#REF!</f>
        <v>#REF!</v>
      </c>
      <c r="G33" s="127"/>
      <c r="H33" s="127"/>
      <c r="I33" s="127"/>
      <c r="J33" s="125"/>
    </row>
    <row r="34" spans="1:10" s="128" customFormat="1" ht="20.399999999999999" x14ac:dyDescent="0.55000000000000004">
      <c r="A34" s="121" t="e">
        <f>#REF!</f>
        <v>#REF!</v>
      </c>
      <c r="B34" s="122" t="e">
        <f>#REF!</f>
        <v>#REF!</v>
      </c>
      <c r="C34" s="122" t="e">
        <f>#REF!</f>
        <v>#REF!</v>
      </c>
      <c r="D34" s="121" t="e">
        <f>#REF!</f>
        <v>#REF!</v>
      </c>
      <c r="E34" s="121" t="e">
        <f>#REF!</f>
        <v>#REF!</v>
      </c>
      <c r="F34" s="121" t="e">
        <f>#REF!</f>
        <v>#REF!</v>
      </c>
      <c r="G34" s="127"/>
      <c r="H34" s="127"/>
      <c r="I34" s="127"/>
      <c r="J34" s="125">
        <v>9</v>
      </c>
    </row>
    <row r="35" spans="1:10" s="128" customFormat="1" ht="20.399999999999999" x14ac:dyDescent="0.55000000000000004">
      <c r="A35" s="121" t="e">
        <f>#REF!</f>
        <v>#REF!</v>
      </c>
      <c r="B35" s="122" t="e">
        <f>#REF!</f>
        <v>#REF!</v>
      </c>
      <c r="C35" s="122" t="e">
        <f>#REF!</f>
        <v>#REF!</v>
      </c>
      <c r="D35" s="121" t="e">
        <f>#REF!</f>
        <v>#REF!</v>
      </c>
      <c r="E35" s="121" t="e">
        <f>#REF!</f>
        <v>#REF!</v>
      </c>
      <c r="F35" s="121" t="e">
        <f>#REF!</f>
        <v>#REF!</v>
      </c>
      <c r="G35" s="127"/>
      <c r="H35" s="127"/>
      <c r="I35" s="127"/>
      <c r="J35" s="125"/>
    </row>
    <row r="36" spans="1:10" s="128" customFormat="1" ht="20.399999999999999" x14ac:dyDescent="0.55000000000000004">
      <c r="A36" s="121" t="e">
        <f>#REF!</f>
        <v>#REF!</v>
      </c>
      <c r="B36" s="122" t="e">
        <f>#REF!</f>
        <v>#REF!</v>
      </c>
      <c r="C36" s="122" t="e">
        <f>#REF!</f>
        <v>#REF!</v>
      </c>
      <c r="D36" s="121" t="e">
        <f>#REF!</f>
        <v>#REF!</v>
      </c>
      <c r="E36" s="121" t="e">
        <f>#REF!</f>
        <v>#REF!</v>
      </c>
      <c r="F36" s="121" t="e">
        <f>#REF!</f>
        <v>#REF!</v>
      </c>
      <c r="G36" s="127"/>
      <c r="H36" s="127"/>
      <c r="I36" s="127"/>
      <c r="J36" s="125"/>
    </row>
    <row r="37" spans="1:10" s="128" customFormat="1" ht="20.399999999999999" x14ac:dyDescent="0.55000000000000004">
      <c r="A37" s="121" t="e">
        <f>#REF!</f>
        <v>#REF!</v>
      </c>
      <c r="B37" s="122" t="e">
        <f>#REF!</f>
        <v>#REF!</v>
      </c>
      <c r="C37" s="122" t="e">
        <f>#REF!</f>
        <v>#REF!</v>
      </c>
      <c r="D37" s="121" t="e">
        <f>#REF!</f>
        <v>#REF!</v>
      </c>
      <c r="E37" s="121" t="e">
        <f>#REF!</f>
        <v>#REF!</v>
      </c>
      <c r="F37" s="121" t="e">
        <f>#REF!</f>
        <v>#REF!</v>
      </c>
      <c r="G37" s="127"/>
      <c r="H37" s="127"/>
      <c r="I37" s="127"/>
      <c r="J37" s="125"/>
    </row>
    <row r="38" spans="1:10" s="128" customFormat="1" ht="20.399999999999999" x14ac:dyDescent="0.55000000000000004">
      <c r="A38" s="121" t="e">
        <f>#REF!</f>
        <v>#REF!</v>
      </c>
      <c r="B38" s="122" t="e">
        <f>#REF!</f>
        <v>#REF!</v>
      </c>
      <c r="C38" s="122" t="e">
        <f>#REF!</f>
        <v>#REF!</v>
      </c>
      <c r="D38" s="121" t="e">
        <f>#REF!</f>
        <v>#REF!</v>
      </c>
      <c r="E38" s="121" t="e">
        <f>#REF!</f>
        <v>#REF!</v>
      </c>
      <c r="F38" s="121" t="e">
        <f>#REF!</f>
        <v>#REF!</v>
      </c>
      <c r="G38" s="127"/>
      <c r="H38" s="127"/>
      <c r="I38" s="127"/>
      <c r="J38" s="125"/>
    </row>
    <row r="39" spans="1:10" s="128" customFormat="1" ht="20.399999999999999" x14ac:dyDescent="0.55000000000000004">
      <c r="A39" s="121" t="e">
        <f>#REF!</f>
        <v>#REF!</v>
      </c>
      <c r="B39" s="122" t="e">
        <f>#REF!</f>
        <v>#REF!</v>
      </c>
      <c r="C39" s="122" t="e">
        <f>#REF!</f>
        <v>#REF!</v>
      </c>
      <c r="D39" s="121" t="e">
        <f>#REF!</f>
        <v>#REF!</v>
      </c>
      <c r="E39" s="121" t="e">
        <f>#REF!</f>
        <v>#REF!</v>
      </c>
      <c r="F39" s="121" t="e">
        <f>#REF!</f>
        <v>#REF!</v>
      </c>
      <c r="G39" s="127"/>
      <c r="H39" s="127"/>
      <c r="I39" s="127"/>
      <c r="J39" s="125"/>
    </row>
    <row r="40" spans="1:10" s="128" customFormat="1" ht="20.399999999999999" x14ac:dyDescent="0.55000000000000004">
      <c r="A40" s="121" t="e">
        <f>#REF!</f>
        <v>#REF!</v>
      </c>
      <c r="B40" s="122" t="e">
        <f>#REF!</f>
        <v>#REF!</v>
      </c>
      <c r="C40" s="122" t="e">
        <f>#REF!</f>
        <v>#REF!</v>
      </c>
      <c r="D40" s="121" t="e">
        <f>#REF!</f>
        <v>#REF!</v>
      </c>
      <c r="E40" s="121" t="e">
        <f>#REF!</f>
        <v>#REF!</v>
      </c>
      <c r="F40" s="121" t="e">
        <f>#REF!</f>
        <v>#REF!</v>
      </c>
      <c r="G40" s="127"/>
      <c r="H40" s="127"/>
      <c r="I40" s="127"/>
      <c r="J40" s="125"/>
    </row>
    <row r="41" spans="1:10" s="128" customFormat="1" ht="20.399999999999999" x14ac:dyDescent="0.55000000000000004">
      <c r="A41" s="121" t="e">
        <f>#REF!</f>
        <v>#REF!</v>
      </c>
      <c r="B41" s="122" t="e">
        <f>#REF!</f>
        <v>#REF!</v>
      </c>
      <c r="C41" s="122" t="e">
        <f>#REF!</f>
        <v>#REF!</v>
      </c>
      <c r="D41" s="121" t="e">
        <f>#REF!</f>
        <v>#REF!</v>
      </c>
      <c r="E41" s="121" t="e">
        <f>#REF!</f>
        <v>#REF!</v>
      </c>
      <c r="F41" s="121" t="e">
        <f>#REF!</f>
        <v>#REF!</v>
      </c>
      <c r="G41" s="127"/>
      <c r="H41" s="127"/>
      <c r="I41" s="127"/>
      <c r="J41" s="125"/>
    </row>
    <row r="42" spans="1:10" s="128" customFormat="1" ht="20.399999999999999" x14ac:dyDescent="0.55000000000000004">
      <c r="A42" s="121" t="e">
        <f>#REF!</f>
        <v>#REF!</v>
      </c>
      <c r="B42" s="122" t="e">
        <f>#REF!</f>
        <v>#REF!</v>
      </c>
      <c r="C42" s="122" t="e">
        <f>#REF!</f>
        <v>#REF!</v>
      </c>
      <c r="D42" s="121" t="e">
        <f>#REF!</f>
        <v>#REF!</v>
      </c>
      <c r="E42" s="121" t="e">
        <f>#REF!</f>
        <v>#REF!</v>
      </c>
      <c r="F42" s="121" t="e">
        <f>#REF!</f>
        <v>#REF!</v>
      </c>
      <c r="G42" s="127"/>
      <c r="H42" s="127"/>
      <c r="I42" s="127"/>
      <c r="J42" s="125"/>
    </row>
    <row r="43" spans="1:10" s="128" customFormat="1" ht="20.399999999999999" x14ac:dyDescent="0.55000000000000004">
      <c r="A43" s="121" t="e">
        <f>#REF!</f>
        <v>#REF!</v>
      </c>
      <c r="B43" s="122" t="e">
        <f>#REF!</f>
        <v>#REF!</v>
      </c>
      <c r="C43" s="122" t="e">
        <f>#REF!</f>
        <v>#REF!</v>
      </c>
      <c r="D43" s="121" t="e">
        <f>#REF!</f>
        <v>#REF!</v>
      </c>
      <c r="E43" s="121" t="e">
        <f>#REF!</f>
        <v>#REF!</v>
      </c>
      <c r="F43" s="121" t="e">
        <f>#REF!</f>
        <v>#REF!</v>
      </c>
      <c r="G43" s="127"/>
      <c r="H43" s="127"/>
      <c r="I43" s="127"/>
      <c r="J43" s="125"/>
    </row>
    <row r="44" spans="1:10" s="128" customFormat="1" ht="20.399999999999999" x14ac:dyDescent="0.55000000000000004">
      <c r="A44" s="121" t="e">
        <f>#REF!</f>
        <v>#REF!</v>
      </c>
      <c r="B44" s="122" t="e">
        <f>#REF!</f>
        <v>#REF!</v>
      </c>
      <c r="C44" s="122" t="e">
        <f>#REF!</f>
        <v>#REF!</v>
      </c>
      <c r="D44" s="121" t="e">
        <f>#REF!</f>
        <v>#REF!</v>
      </c>
      <c r="E44" s="121" t="e">
        <f>#REF!</f>
        <v>#REF!</v>
      </c>
      <c r="F44" s="121" t="e">
        <f>#REF!</f>
        <v>#REF!</v>
      </c>
      <c r="G44" s="127"/>
      <c r="H44" s="127"/>
      <c r="I44" s="127"/>
      <c r="J44" s="125"/>
    </row>
    <row r="45" spans="1:10" s="128" customFormat="1" ht="20.399999999999999" x14ac:dyDescent="0.55000000000000004">
      <c r="A45" s="121" t="e">
        <f>#REF!</f>
        <v>#REF!</v>
      </c>
      <c r="B45" s="122" t="e">
        <f>#REF!</f>
        <v>#REF!</v>
      </c>
      <c r="C45" s="122" t="e">
        <f>#REF!</f>
        <v>#REF!</v>
      </c>
      <c r="D45" s="121" t="e">
        <f>#REF!</f>
        <v>#REF!</v>
      </c>
      <c r="E45" s="121" t="e">
        <f>#REF!</f>
        <v>#REF!</v>
      </c>
      <c r="F45" s="121" t="e">
        <f>#REF!</f>
        <v>#REF!</v>
      </c>
      <c r="G45" s="127"/>
      <c r="H45" s="127"/>
      <c r="I45" s="127"/>
      <c r="J45" s="125"/>
    </row>
    <row r="46" spans="1:10" s="128" customFormat="1" ht="20.399999999999999" x14ac:dyDescent="0.55000000000000004">
      <c r="A46" s="121" t="e">
        <f>#REF!</f>
        <v>#REF!</v>
      </c>
      <c r="B46" s="122" t="e">
        <f>#REF!</f>
        <v>#REF!</v>
      </c>
      <c r="C46" s="122" t="e">
        <f>#REF!</f>
        <v>#REF!</v>
      </c>
      <c r="D46" s="121" t="e">
        <f>#REF!</f>
        <v>#REF!</v>
      </c>
      <c r="E46" s="121" t="e">
        <f>#REF!</f>
        <v>#REF!</v>
      </c>
      <c r="F46" s="121" t="e">
        <f>#REF!</f>
        <v>#REF!</v>
      </c>
      <c r="G46" s="127"/>
      <c r="H46" s="127"/>
      <c r="I46" s="127"/>
      <c r="J46" s="125"/>
    </row>
    <row r="47" spans="1:10" s="128" customFormat="1" ht="20.399999999999999" x14ac:dyDescent="0.55000000000000004">
      <c r="A47" s="121" t="e">
        <f>#REF!</f>
        <v>#REF!</v>
      </c>
      <c r="B47" s="122" t="e">
        <f>#REF!</f>
        <v>#REF!</v>
      </c>
      <c r="C47" s="122" t="e">
        <f>#REF!</f>
        <v>#REF!</v>
      </c>
      <c r="D47" s="121" t="e">
        <f>#REF!</f>
        <v>#REF!</v>
      </c>
      <c r="E47" s="121" t="e">
        <f>#REF!</f>
        <v>#REF!</v>
      </c>
      <c r="F47" s="121" t="e">
        <f>#REF!</f>
        <v>#REF!</v>
      </c>
      <c r="G47" s="127"/>
      <c r="H47" s="127"/>
      <c r="I47" s="127"/>
      <c r="J47" s="125"/>
    </row>
    <row r="48" spans="1:10" s="128" customFormat="1" ht="20.399999999999999" x14ac:dyDescent="0.55000000000000004">
      <c r="A48" s="121" t="e">
        <f>#REF!</f>
        <v>#REF!</v>
      </c>
      <c r="B48" s="122" t="e">
        <f>#REF!</f>
        <v>#REF!</v>
      </c>
      <c r="C48" s="122" t="e">
        <f>#REF!</f>
        <v>#REF!</v>
      </c>
      <c r="D48" s="121" t="e">
        <f>#REF!</f>
        <v>#REF!</v>
      </c>
      <c r="E48" s="121" t="e">
        <f>#REF!</f>
        <v>#REF!</v>
      </c>
      <c r="F48" s="121" t="e">
        <f>#REF!</f>
        <v>#REF!</v>
      </c>
      <c r="G48" s="127"/>
      <c r="H48" s="127"/>
      <c r="I48" s="127"/>
      <c r="J48" s="125"/>
    </row>
    <row r="49" spans="1:10" s="128" customFormat="1" ht="20.399999999999999" x14ac:dyDescent="0.55000000000000004">
      <c r="A49" s="121" t="e">
        <f>#REF!</f>
        <v>#REF!</v>
      </c>
      <c r="B49" s="122" t="e">
        <f>#REF!</f>
        <v>#REF!</v>
      </c>
      <c r="C49" s="122" t="e">
        <f>#REF!</f>
        <v>#REF!</v>
      </c>
      <c r="D49" s="121" t="e">
        <f>#REF!</f>
        <v>#REF!</v>
      </c>
      <c r="E49" s="121" t="e">
        <f>#REF!</f>
        <v>#REF!</v>
      </c>
      <c r="F49" s="121" t="e">
        <f>#REF!</f>
        <v>#REF!</v>
      </c>
      <c r="G49" s="127"/>
      <c r="H49" s="127"/>
      <c r="I49" s="127"/>
      <c r="J49" s="125"/>
    </row>
    <row r="50" spans="1:10" s="128" customFormat="1" ht="20.399999999999999" x14ac:dyDescent="0.55000000000000004">
      <c r="A50" s="121" t="e">
        <f>#REF!</f>
        <v>#REF!</v>
      </c>
      <c r="B50" s="122" t="e">
        <f>#REF!</f>
        <v>#REF!</v>
      </c>
      <c r="C50" s="122" t="e">
        <f>#REF!</f>
        <v>#REF!</v>
      </c>
      <c r="D50" s="121" t="e">
        <f>#REF!</f>
        <v>#REF!</v>
      </c>
      <c r="E50" s="121" t="e">
        <f>#REF!</f>
        <v>#REF!</v>
      </c>
      <c r="F50" s="121" t="e">
        <f>#REF!</f>
        <v>#REF!</v>
      </c>
      <c r="G50" s="127"/>
      <c r="H50" s="127"/>
      <c r="I50" s="127"/>
      <c r="J50" s="125"/>
    </row>
    <row r="51" spans="1:10" s="128" customFormat="1" ht="20.399999999999999" x14ac:dyDescent="0.55000000000000004">
      <c r="A51" s="121" t="e">
        <f>#REF!</f>
        <v>#REF!</v>
      </c>
      <c r="B51" s="122" t="e">
        <f>#REF!</f>
        <v>#REF!</v>
      </c>
      <c r="C51" s="122" t="e">
        <f>#REF!</f>
        <v>#REF!</v>
      </c>
      <c r="D51" s="121" t="e">
        <f>#REF!</f>
        <v>#REF!</v>
      </c>
      <c r="E51" s="121" t="e">
        <f>#REF!</f>
        <v>#REF!</v>
      </c>
      <c r="F51" s="121" t="e">
        <f>#REF!</f>
        <v>#REF!</v>
      </c>
      <c r="G51" s="127"/>
      <c r="H51" s="127"/>
      <c r="I51" s="127"/>
      <c r="J51" s="125"/>
    </row>
    <row r="52" spans="1:10" s="128" customFormat="1" ht="20.399999999999999" x14ac:dyDescent="0.55000000000000004">
      <c r="A52" s="121" t="e">
        <f>#REF!</f>
        <v>#REF!</v>
      </c>
      <c r="B52" s="122" t="e">
        <f>#REF!</f>
        <v>#REF!</v>
      </c>
      <c r="C52" s="122" t="e">
        <f>#REF!</f>
        <v>#REF!</v>
      </c>
      <c r="D52" s="121" t="e">
        <f>#REF!</f>
        <v>#REF!</v>
      </c>
      <c r="E52" s="121" t="e">
        <f>#REF!</f>
        <v>#REF!</v>
      </c>
      <c r="F52" s="121" t="e">
        <f>#REF!</f>
        <v>#REF!</v>
      </c>
      <c r="G52" s="127"/>
      <c r="H52" s="127"/>
      <c r="I52" s="127"/>
      <c r="J52" s="125"/>
    </row>
    <row r="53" spans="1:10" s="128" customFormat="1" ht="20.399999999999999" x14ac:dyDescent="0.55000000000000004">
      <c r="A53" s="121" t="e">
        <f>#REF!</f>
        <v>#REF!</v>
      </c>
      <c r="B53" s="122" t="e">
        <f>#REF!</f>
        <v>#REF!</v>
      </c>
      <c r="C53" s="122" t="e">
        <f>#REF!</f>
        <v>#REF!</v>
      </c>
      <c r="D53" s="121" t="e">
        <f>#REF!</f>
        <v>#REF!</v>
      </c>
      <c r="E53" s="121" t="e">
        <f>#REF!</f>
        <v>#REF!</v>
      </c>
      <c r="F53" s="121" t="e">
        <f>#REF!</f>
        <v>#REF!</v>
      </c>
      <c r="G53" s="127"/>
      <c r="H53" s="127"/>
      <c r="I53" s="127"/>
      <c r="J53" s="125"/>
    </row>
    <row r="54" spans="1:10" s="128" customFormat="1" ht="20.399999999999999" x14ac:dyDescent="0.55000000000000004">
      <c r="A54" s="121" t="e">
        <f>#REF!</f>
        <v>#REF!</v>
      </c>
      <c r="B54" s="122" t="e">
        <f>#REF!</f>
        <v>#REF!</v>
      </c>
      <c r="C54" s="122" t="e">
        <f>#REF!</f>
        <v>#REF!</v>
      </c>
      <c r="D54" s="121" t="e">
        <f>#REF!</f>
        <v>#REF!</v>
      </c>
      <c r="E54" s="121" t="e">
        <f>#REF!</f>
        <v>#REF!</v>
      </c>
      <c r="F54" s="121" t="e">
        <f>#REF!</f>
        <v>#REF!</v>
      </c>
      <c r="G54" s="127"/>
      <c r="H54" s="127"/>
      <c r="I54" s="127"/>
      <c r="J54" s="125"/>
    </row>
    <row r="55" spans="1:10" s="128" customFormat="1" ht="20.399999999999999" x14ac:dyDescent="0.55000000000000004">
      <c r="A55" s="121" t="e">
        <f>#REF!</f>
        <v>#REF!</v>
      </c>
      <c r="B55" s="122" t="e">
        <f>#REF!</f>
        <v>#REF!</v>
      </c>
      <c r="C55" s="122" t="e">
        <f>#REF!</f>
        <v>#REF!</v>
      </c>
      <c r="D55" s="121" t="e">
        <f>#REF!</f>
        <v>#REF!</v>
      </c>
      <c r="E55" s="121" t="e">
        <f>#REF!</f>
        <v>#REF!</v>
      </c>
      <c r="F55" s="121" t="e">
        <f>#REF!</f>
        <v>#REF!</v>
      </c>
      <c r="G55" s="127"/>
      <c r="H55" s="127"/>
      <c r="I55" s="127"/>
      <c r="J55" s="125"/>
    </row>
    <row r="56" spans="1:10" s="128" customFormat="1" ht="20.399999999999999" x14ac:dyDescent="0.55000000000000004">
      <c r="A56" s="121" t="e">
        <f>#REF!</f>
        <v>#REF!</v>
      </c>
      <c r="B56" s="122" t="e">
        <f>#REF!</f>
        <v>#REF!</v>
      </c>
      <c r="C56" s="122" t="e">
        <f>#REF!</f>
        <v>#REF!</v>
      </c>
      <c r="D56" s="121" t="e">
        <f>#REF!</f>
        <v>#REF!</v>
      </c>
      <c r="E56" s="121" t="e">
        <f>#REF!</f>
        <v>#REF!</v>
      </c>
      <c r="F56" s="121" t="e">
        <f>#REF!</f>
        <v>#REF!</v>
      </c>
      <c r="G56" s="127"/>
      <c r="H56" s="127"/>
      <c r="I56" s="127"/>
      <c r="J56" s="125"/>
    </row>
    <row r="57" spans="1:10" s="128" customFormat="1" ht="20.399999999999999" x14ac:dyDescent="0.55000000000000004">
      <c r="A57" s="121" t="e">
        <f>#REF!</f>
        <v>#REF!</v>
      </c>
      <c r="B57" s="122" t="e">
        <f>#REF!</f>
        <v>#REF!</v>
      </c>
      <c r="C57" s="122" t="e">
        <f>#REF!</f>
        <v>#REF!</v>
      </c>
      <c r="D57" s="121" t="e">
        <f>#REF!</f>
        <v>#REF!</v>
      </c>
      <c r="E57" s="121" t="e">
        <f>#REF!</f>
        <v>#REF!</v>
      </c>
      <c r="F57" s="121" t="e">
        <f>#REF!</f>
        <v>#REF!</v>
      </c>
      <c r="G57" s="127"/>
      <c r="H57" s="127"/>
      <c r="I57" s="127"/>
      <c r="J57" s="125"/>
    </row>
    <row r="58" spans="1:10" s="128" customFormat="1" ht="20.399999999999999" x14ac:dyDescent="0.55000000000000004">
      <c r="A58" s="121" t="e">
        <f>#REF!</f>
        <v>#REF!</v>
      </c>
      <c r="B58" s="122" t="e">
        <f>#REF!</f>
        <v>#REF!</v>
      </c>
      <c r="C58" s="122" t="e">
        <f>#REF!</f>
        <v>#REF!</v>
      </c>
      <c r="D58" s="121" t="e">
        <f>#REF!</f>
        <v>#REF!</v>
      </c>
      <c r="E58" s="121" t="e">
        <f>#REF!</f>
        <v>#REF!</v>
      </c>
      <c r="F58" s="121" t="e">
        <f>#REF!</f>
        <v>#REF!</v>
      </c>
      <c r="G58" s="127"/>
      <c r="H58" s="127"/>
      <c r="I58" s="127"/>
      <c r="J58" s="125"/>
    </row>
    <row r="59" spans="1:10" s="128" customFormat="1" ht="20.399999999999999" x14ac:dyDescent="0.55000000000000004">
      <c r="A59" s="121" t="e">
        <f>#REF!</f>
        <v>#REF!</v>
      </c>
      <c r="B59" s="122" t="e">
        <f>#REF!</f>
        <v>#REF!</v>
      </c>
      <c r="C59" s="122" t="e">
        <f>#REF!</f>
        <v>#REF!</v>
      </c>
      <c r="D59" s="121" t="e">
        <f>#REF!</f>
        <v>#REF!</v>
      </c>
      <c r="E59" s="121" t="e">
        <f>#REF!</f>
        <v>#REF!</v>
      </c>
      <c r="F59" s="121" t="e">
        <f>#REF!</f>
        <v>#REF!</v>
      </c>
      <c r="G59" s="127"/>
      <c r="H59" s="127"/>
      <c r="I59" s="127"/>
      <c r="J59" s="125"/>
    </row>
    <row r="60" spans="1:10" s="128" customFormat="1" ht="20.399999999999999" x14ac:dyDescent="0.55000000000000004">
      <c r="A60" s="121" t="e">
        <f>#REF!</f>
        <v>#REF!</v>
      </c>
      <c r="B60" s="122" t="e">
        <f>#REF!</f>
        <v>#REF!</v>
      </c>
      <c r="C60" s="122" t="e">
        <f>#REF!</f>
        <v>#REF!</v>
      </c>
      <c r="D60" s="121" t="e">
        <f>#REF!</f>
        <v>#REF!</v>
      </c>
      <c r="E60" s="121" t="e">
        <f>#REF!</f>
        <v>#REF!</v>
      </c>
      <c r="F60" s="121" t="e">
        <f>#REF!</f>
        <v>#REF!</v>
      </c>
      <c r="G60" s="127"/>
      <c r="H60" s="127"/>
      <c r="I60" s="127"/>
      <c r="J60" s="125"/>
    </row>
    <row r="61" spans="1:10" s="128" customFormat="1" ht="20.399999999999999" x14ac:dyDescent="0.55000000000000004">
      <c r="A61" s="121" t="e">
        <f>#REF!</f>
        <v>#REF!</v>
      </c>
      <c r="B61" s="122" t="e">
        <f>#REF!</f>
        <v>#REF!</v>
      </c>
      <c r="C61" s="122" t="e">
        <f>#REF!</f>
        <v>#REF!</v>
      </c>
      <c r="D61" s="121" t="e">
        <f>#REF!</f>
        <v>#REF!</v>
      </c>
      <c r="E61" s="121" t="e">
        <f>#REF!</f>
        <v>#REF!</v>
      </c>
      <c r="F61" s="121" t="e">
        <f>#REF!</f>
        <v>#REF!</v>
      </c>
      <c r="G61" s="127"/>
      <c r="H61" s="127"/>
      <c r="I61" s="127"/>
      <c r="J61" s="125"/>
    </row>
    <row r="62" spans="1:10" s="128" customFormat="1" ht="20.399999999999999" x14ac:dyDescent="0.55000000000000004">
      <c r="A62" s="121" t="e">
        <f>#REF!</f>
        <v>#REF!</v>
      </c>
      <c r="B62" s="122" t="e">
        <f>#REF!</f>
        <v>#REF!</v>
      </c>
      <c r="C62" s="122" t="e">
        <f>#REF!</f>
        <v>#REF!</v>
      </c>
      <c r="D62" s="121" t="e">
        <f>#REF!</f>
        <v>#REF!</v>
      </c>
      <c r="E62" s="121" t="e">
        <f>#REF!</f>
        <v>#REF!</v>
      </c>
      <c r="F62" s="121" t="e">
        <f>#REF!</f>
        <v>#REF!</v>
      </c>
      <c r="G62" s="127"/>
      <c r="H62" s="127"/>
      <c r="I62" s="127"/>
      <c r="J62" s="125"/>
    </row>
    <row r="63" spans="1:10" s="128" customFormat="1" ht="20.399999999999999" x14ac:dyDescent="0.55000000000000004">
      <c r="A63" s="121" t="e">
        <f>#REF!</f>
        <v>#REF!</v>
      </c>
      <c r="B63" s="122" t="e">
        <f>#REF!</f>
        <v>#REF!</v>
      </c>
      <c r="C63" s="122" t="e">
        <f>#REF!</f>
        <v>#REF!</v>
      </c>
      <c r="D63" s="121" t="e">
        <f>#REF!</f>
        <v>#REF!</v>
      </c>
      <c r="E63" s="121" t="e">
        <f>#REF!</f>
        <v>#REF!</v>
      </c>
      <c r="F63" s="121" t="e">
        <f>#REF!</f>
        <v>#REF!</v>
      </c>
      <c r="G63" s="127"/>
      <c r="H63" s="127"/>
      <c r="I63" s="127"/>
      <c r="J63" s="125"/>
    </row>
    <row r="64" spans="1:10" s="128" customFormat="1" ht="20.399999999999999" x14ac:dyDescent="0.55000000000000004">
      <c r="A64" s="121" t="e">
        <f>#REF!</f>
        <v>#REF!</v>
      </c>
      <c r="B64" s="122" t="e">
        <f>#REF!</f>
        <v>#REF!</v>
      </c>
      <c r="C64" s="122" t="e">
        <f>#REF!</f>
        <v>#REF!</v>
      </c>
      <c r="D64" s="121" t="e">
        <f>#REF!</f>
        <v>#REF!</v>
      </c>
      <c r="E64" s="121" t="e">
        <f>#REF!</f>
        <v>#REF!</v>
      </c>
      <c r="F64" s="121" t="e">
        <f>#REF!</f>
        <v>#REF!</v>
      </c>
      <c r="G64" s="127"/>
      <c r="H64" s="127"/>
      <c r="I64" s="127"/>
      <c r="J64" s="125"/>
    </row>
    <row r="65" spans="1:10" s="128" customFormat="1" ht="20.399999999999999" x14ac:dyDescent="0.55000000000000004">
      <c r="A65" s="121" t="e">
        <f>#REF!</f>
        <v>#REF!</v>
      </c>
      <c r="B65" s="122" t="e">
        <f>#REF!</f>
        <v>#REF!</v>
      </c>
      <c r="C65" s="122" t="e">
        <f>#REF!</f>
        <v>#REF!</v>
      </c>
      <c r="D65" s="121" t="e">
        <f>#REF!</f>
        <v>#REF!</v>
      </c>
      <c r="E65" s="121" t="e">
        <f>#REF!</f>
        <v>#REF!</v>
      </c>
      <c r="F65" s="121" t="e">
        <f>#REF!</f>
        <v>#REF!</v>
      </c>
      <c r="G65" s="127"/>
      <c r="H65" s="127"/>
      <c r="I65" s="127"/>
      <c r="J65" s="125"/>
    </row>
    <row r="66" spans="1:10" s="128" customFormat="1" ht="20.399999999999999" x14ac:dyDescent="0.55000000000000004">
      <c r="A66" s="121" t="e">
        <f>#REF!</f>
        <v>#REF!</v>
      </c>
      <c r="B66" s="122" t="e">
        <f>#REF!</f>
        <v>#REF!</v>
      </c>
      <c r="C66" s="122" t="e">
        <f>#REF!</f>
        <v>#REF!</v>
      </c>
      <c r="D66" s="121" t="e">
        <f>#REF!</f>
        <v>#REF!</v>
      </c>
      <c r="E66" s="121" t="e">
        <f>#REF!</f>
        <v>#REF!</v>
      </c>
      <c r="F66" s="121" t="e">
        <f>#REF!</f>
        <v>#REF!</v>
      </c>
      <c r="G66" s="127"/>
      <c r="H66" s="127"/>
      <c r="I66" s="127"/>
      <c r="J66" s="125"/>
    </row>
    <row r="67" spans="1:10" s="128" customFormat="1" ht="20.399999999999999" x14ac:dyDescent="0.55000000000000004">
      <c r="A67" s="121" t="e">
        <f>#REF!</f>
        <v>#REF!</v>
      </c>
      <c r="B67" s="122" t="e">
        <f>#REF!</f>
        <v>#REF!</v>
      </c>
      <c r="C67" s="122" t="e">
        <f>#REF!</f>
        <v>#REF!</v>
      </c>
      <c r="D67" s="121" t="e">
        <f>#REF!</f>
        <v>#REF!</v>
      </c>
      <c r="E67" s="121" t="e">
        <f>#REF!</f>
        <v>#REF!</v>
      </c>
      <c r="F67" s="121" t="e">
        <f>#REF!</f>
        <v>#REF!</v>
      </c>
      <c r="G67" s="127"/>
      <c r="H67" s="127"/>
      <c r="I67" s="127"/>
      <c r="J67" s="125"/>
    </row>
    <row r="68" spans="1:10" s="128" customFormat="1" ht="20.399999999999999" x14ac:dyDescent="0.55000000000000004">
      <c r="A68" s="121" t="e">
        <f>#REF!</f>
        <v>#REF!</v>
      </c>
      <c r="B68" s="122" t="e">
        <f>#REF!</f>
        <v>#REF!</v>
      </c>
      <c r="C68" s="122" t="e">
        <f>#REF!</f>
        <v>#REF!</v>
      </c>
      <c r="D68" s="121" t="e">
        <f>#REF!</f>
        <v>#REF!</v>
      </c>
      <c r="E68" s="121" t="e">
        <f>#REF!</f>
        <v>#REF!</v>
      </c>
      <c r="F68" s="121" t="e">
        <f>#REF!</f>
        <v>#REF!</v>
      </c>
      <c r="G68" s="127"/>
      <c r="H68" s="127"/>
      <c r="I68" s="127"/>
      <c r="J68" s="125"/>
    </row>
    <row r="69" spans="1:10" s="128" customFormat="1" ht="20.399999999999999" x14ac:dyDescent="0.55000000000000004">
      <c r="A69" s="121" t="e">
        <f>#REF!</f>
        <v>#REF!</v>
      </c>
      <c r="B69" s="122" t="e">
        <f>#REF!</f>
        <v>#REF!</v>
      </c>
      <c r="C69" s="122" t="e">
        <f>#REF!</f>
        <v>#REF!</v>
      </c>
      <c r="D69" s="121" t="e">
        <f>#REF!</f>
        <v>#REF!</v>
      </c>
      <c r="E69" s="121" t="e">
        <f>#REF!</f>
        <v>#REF!</v>
      </c>
      <c r="F69" s="121" t="e">
        <f>#REF!</f>
        <v>#REF!</v>
      </c>
      <c r="G69" s="127"/>
      <c r="H69" s="127"/>
      <c r="I69" s="127"/>
      <c r="J69" s="125"/>
    </row>
    <row r="70" spans="1:10" s="128" customFormat="1" ht="20.399999999999999" x14ac:dyDescent="0.55000000000000004">
      <c r="A70" s="121" t="e">
        <f>#REF!</f>
        <v>#REF!</v>
      </c>
      <c r="B70" s="122" t="e">
        <f>#REF!</f>
        <v>#REF!</v>
      </c>
      <c r="C70" s="122" t="e">
        <f>#REF!</f>
        <v>#REF!</v>
      </c>
      <c r="D70" s="121" t="e">
        <f>#REF!</f>
        <v>#REF!</v>
      </c>
      <c r="E70" s="121" t="e">
        <f>#REF!</f>
        <v>#REF!</v>
      </c>
      <c r="F70" s="121" t="e">
        <f>#REF!</f>
        <v>#REF!</v>
      </c>
      <c r="G70" s="127"/>
      <c r="H70" s="127"/>
      <c r="I70" s="127"/>
      <c r="J70" s="125"/>
    </row>
    <row r="71" spans="1:10" s="128" customFormat="1" ht="20.399999999999999" x14ac:dyDescent="0.55000000000000004">
      <c r="A71" s="121" t="e">
        <f>#REF!</f>
        <v>#REF!</v>
      </c>
      <c r="B71" s="122" t="e">
        <f>#REF!</f>
        <v>#REF!</v>
      </c>
      <c r="C71" s="122" t="e">
        <f>#REF!</f>
        <v>#REF!</v>
      </c>
      <c r="D71" s="121" t="e">
        <f>#REF!</f>
        <v>#REF!</v>
      </c>
      <c r="E71" s="121" t="e">
        <f>#REF!</f>
        <v>#REF!</v>
      </c>
      <c r="F71" s="121" t="e">
        <f>#REF!</f>
        <v>#REF!</v>
      </c>
      <c r="G71" s="127"/>
      <c r="H71" s="127"/>
      <c r="I71" s="127"/>
      <c r="J71" s="125"/>
    </row>
    <row r="72" spans="1:10" s="128" customFormat="1" ht="20.399999999999999" x14ac:dyDescent="0.55000000000000004">
      <c r="A72" s="121" t="e">
        <f>#REF!</f>
        <v>#REF!</v>
      </c>
      <c r="B72" s="122" t="e">
        <f>#REF!</f>
        <v>#REF!</v>
      </c>
      <c r="C72" s="122" t="e">
        <f>#REF!</f>
        <v>#REF!</v>
      </c>
      <c r="D72" s="121" t="e">
        <f>#REF!</f>
        <v>#REF!</v>
      </c>
      <c r="E72" s="121" t="e">
        <f>#REF!</f>
        <v>#REF!</v>
      </c>
      <c r="F72" s="121" t="e">
        <f>#REF!</f>
        <v>#REF!</v>
      </c>
      <c r="G72" s="127"/>
      <c r="H72" s="127"/>
      <c r="I72" s="127"/>
      <c r="J72" s="125"/>
    </row>
    <row r="73" spans="1:10" s="128" customFormat="1" ht="20.399999999999999" x14ac:dyDescent="0.55000000000000004">
      <c r="A73" s="121" t="e">
        <f>#REF!</f>
        <v>#REF!</v>
      </c>
      <c r="B73" s="122" t="e">
        <f>#REF!</f>
        <v>#REF!</v>
      </c>
      <c r="C73" s="122" t="e">
        <f>#REF!</f>
        <v>#REF!</v>
      </c>
      <c r="D73" s="121" t="e">
        <f>#REF!</f>
        <v>#REF!</v>
      </c>
      <c r="E73" s="121" t="e">
        <f>#REF!</f>
        <v>#REF!</v>
      </c>
      <c r="F73" s="121" t="e">
        <f>#REF!</f>
        <v>#REF!</v>
      </c>
      <c r="G73" s="127"/>
      <c r="H73" s="127"/>
      <c r="I73" s="127"/>
      <c r="J73" s="125"/>
    </row>
    <row r="74" spans="1:10" s="128" customFormat="1" ht="20.399999999999999" x14ac:dyDescent="0.55000000000000004">
      <c r="A74" s="121" t="e">
        <f>#REF!</f>
        <v>#REF!</v>
      </c>
      <c r="B74" s="122" t="e">
        <f>#REF!</f>
        <v>#REF!</v>
      </c>
      <c r="C74" s="122" t="e">
        <f>#REF!</f>
        <v>#REF!</v>
      </c>
      <c r="D74" s="121" t="e">
        <f>#REF!</f>
        <v>#REF!</v>
      </c>
      <c r="E74" s="121" t="e">
        <f>#REF!</f>
        <v>#REF!</v>
      </c>
      <c r="F74" s="121" t="e">
        <f>#REF!</f>
        <v>#REF!</v>
      </c>
      <c r="G74" s="127"/>
      <c r="H74" s="127"/>
      <c r="I74" s="127"/>
      <c r="J74" s="125"/>
    </row>
    <row r="75" spans="1:10" s="128" customFormat="1" ht="20.399999999999999" x14ac:dyDescent="0.55000000000000004">
      <c r="A75" s="121" t="e">
        <f>#REF!</f>
        <v>#REF!</v>
      </c>
      <c r="B75" s="122" t="e">
        <f>#REF!</f>
        <v>#REF!</v>
      </c>
      <c r="C75" s="122" t="e">
        <f>#REF!</f>
        <v>#REF!</v>
      </c>
      <c r="D75" s="121" t="e">
        <f>#REF!</f>
        <v>#REF!</v>
      </c>
      <c r="E75" s="121" t="e">
        <f>#REF!</f>
        <v>#REF!</v>
      </c>
      <c r="F75" s="121" t="e">
        <f>#REF!</f>
        <v>#REF!</v>
      </c>
      <c r="G75" s="127"/>
      <c r="H75" s="127"/>
      <c r="I75" s="127"/>
      <c r="J75" s="125"/>
    </row>
    <row r="76" spans="1:10" s="128" customFormat="1" ht="20.399999999999999" x14ac:dyDescent="0.55000000000000004">
      <c r="A76" s="121" t="e">
        <f>#REF!</f>
        <v>#REF!</v>
      </c>
      <c r="B76" s="122" t="e">
        <f>#REF!</f>
        <v>#REF!</v>
      </c>
      <c r="C76" s="122" t="e">
        <f>#REF!</f>
        <v>#REF!</v>
      </c>
      <c r="D76" s="121" t="e">
        <f>#REF!</f>
        <v>#REF!</v>
      </c>
      <c r="E76" s="121" t="e">
        <f>#REF!</f>
        <v>#REF!</v>
      </c>
      <c r="F76" s="121" t="e">
        <f>#REF!</f>
        <v>#REF!</v>
      </c>
      <c r="G76" s="127"/>
      <c r="H76" s="127"/>
      <c r="I76" s="127"/>
      <c r="J76" s="125"/>
    </row>
    <row r="77" spans="1:10" s="128" customFormat="1" ht="20.399999999999999" x14ac:dyDescent="0.55000000000000004">
      <c r="A77" s="121" t="e">
        <f>#REF!</f>
        <v>#REF!</v>
      </c>
      <c r="B77" s="122" t="e">
        <f>#REF!</f>
        <v>#REF!</v>
      </c>
      <c r="C77" s="122" t="e">
        <f>#REF!</f>
        <v>#REF!</v>
      </c>
      <c r="D77" s="121" t="e">
        <f>#REF!</f>
        <v>#REF!</v>
      </c>
      <c r="E77" s="121" t="e">
        <f>#REF!</f>
        <v>#REF!</v>
      </c>
      <c r="F77" s="121" t="e">
        <f>#REF!</f>
        <v>#REF!</v>
      </c>
      <c r="G77" s="127"/>
      <c r="H77" s="127"/>
      <c r="I77" s="127"/>
      <c r="J77" s="125"/>
    </row>
    <row r="78" spans="1:10" s="128" customFormat="1" ht="20.399999999999999" x14ac:dyDescent="0.55000000000000004">
      <c r="A78" s="121" t="e">
        <f>#REF!</f>
        <v>#REF!</v>
      </c>
      <c r="B78" s="122" t="e">
        <f>#REF!</f>
        <v>#REF!</v>
      </c>
      <c r="C78" s="122" t="e">
        <f>#REF!</f>
        <v>#REF!</v>
      </c>
      <c r="D78" s="121" t="e">
        <f>#REF!</f>
        <v>#REF!</v>
      </c>
      <c r="E78" s="121" t="e">
        <f>#REF!</f>
        <v>#REF!</v>
      </c>
      <c r="F78" s="121" t="e">
        <f>#REF!</f>
        <v>#REF!</v>
      </c>
      <c r="G78" s="127"/>
      <c r="H78" s="127"/>
      <c r="I78" s="127"/>
      <c r="J78" s="125"/>
    </row>
    <row r="79" spans="1:10" s="128" customFormat="1" ht="20.399999999999999" x14ac:dyDescent="0.55000000000000004">
      <c r="A79" s="121" t="e">
        <f>#REF!</f>
        <v>#REF!</v>
      </c>
      <c r="B79" s="122" t="e">
        <f>#REF!</f>
        <v>#REF!</v>
      </c>
      <c r="C79" s="122" t="e">
        <f>#REF!</f>
        <v>#REF!</v>
      </c>
      <c r="D79" s="121" t="e">
        <f>#REF!</f>
        <v>#REF!</v>
      </c>
      <c r="E79" s="121" t="e">
        <f>#REF!</f>
        <v>#REF!</v>
      </c>
      <c r="F79" s="121" t="e">
        <f>#REF!</f>
        <v>#REF!</v>
      </c>
      <c r="G79" s="127"/>
      <c r="H79" s="127"/>
      <c r="I79" s="127"/>
      <c r="J79" s="125"/>
    </row>
    <row r="80" spans="1:10" s="128" customFormat="1" ht="20.399999999999999" x14ac:dyDescent="0.55000000000000004">
      <c r="A80" s="121" t="e">
        <f>#REF!</f>
        <v>#REF!</v>
      </c>
      <c r="B80" s="122" t="e">
        <f>#REF!</f>
        <v>#REF!</v>
      </c>
      <c r="C80" s="122" t="e">
        <f>#REF!</f>
        <v>#REF!</v>
      </c>
      <c r="D80" s="121" t="e">
        <f>#REF!</f>
        <v>#REF!</v>
      </c>
      <c r="E80" s="121" t="e">
        <f>#REF!</f>
        <v>#REF!</v>
      </c>
      <c r="F80" s="121" t="e">
        <f>#REF!</f>
        <v>#REF!</v>
      </c>
      <c r="G80" s="127"/>
      <c r="H80" s="127"/>
      <c r="I80" s="127"/>
      <c r="J80" s="125"/>
    </row>
    <row r="81" spans="1:10" s="128" customFormat="1" ht="20.399999999999999" x14ac:dyDescent="0.55000000000000004">
      <c r="A81" s="121" t="e">
        <f>#REF!</f>
        <v>#REF!</v>
      </c>
      <c r="B81" s="122" t="e">
        <f>#REF!</f>
        <v>#REF!</v>
      </c>
      <c r="C81" s="122" t="e">
        <f>#REF!</f>
        <v>#REF!</v>
      </c>
      <c r="D81" s="121" t="e">
        <f>#REF!</f>
        <v>#REF!</v>
      </c>
      <c r="E81" s="121" t="e">
        <f>#REF!</f>
        <v>#REF!</v>
      </c>
      <c r="F81" s="121" t="e">
        <f>#REF!</f>
        <v>#REF!</v>
      </c>
      <c r="G81" s="127"/>
      <c r="H81" s="127"/>
      <c r="I81" s="127"/>
      <c r="J81" s="125"/>
    </row>
    <row r="82" spans="1:10" s="128" customFormat="1" ht="20.399999999999999" x14ac:dyDescent="0.55000000000000004">
      <c r="A82" s="121" t="e">
        <f>#REF!</f>
        <v>#REF!</v>
      </c>
      <c r="B82" s="122" t="e">
        <f>#REF!</f>
        <v>#REF!</v>
      </c>
      <c r="C82" s="122" t="e">
        <f>#REF!</f>
        <v>#REF!</v>
      </c>
      <c r="D82" s="121" t="e">
        <f>#REF!</f>
        <v>#REF!</v>
      </c>
      <c r="E82" s="121" t="e">
        <f>#REF!</f>
        <v>#REF!</v>
      </c>
      <c r="F82" s="121" t="e">
        <f>#REF!</f>
        <v>#REF!</v>
      </c>
      <c r="G82" s="127"/>
      <c r="H82" s="127"/>
      <c r="I82" s="127"/>
      <c r="J82" s="125"/>
    </row>
    <row r="83" spans="1:10" s="128" customFormat="1" ht="20.399999999999999" x14ac:dyDescent="0.55000000000000004">
      <c r="A83" s="121" t="e">
        <f>#REF!</f>
        <v>#REF!</v>
      </c>
      <c r="B83" s="122" t="e">
        <f>#REF!</f>
        <v>#REF!</v>
      </c>
      <c r="C83" s="122" t="e">
        <f>#REF!</f>
        <v>#REF!</v>
      </c>
      <c r="D83" s="121" t="e">
        <f>#REF!</f>
        <v>#REF!</v>
      </c>
      <c r="E83" s="121" t="e">
        <f>#REF!</f>
        <v>#REF!</v>
      </c>
      <c r="F83" s="121" t="e">
        <f>#REF!</f>
        <v>#REF!</v>
      </c>
      <c r="G83" s="127"/>
      <c r="H83" s="127"/>
      <c r="I83" s="127"/>
      <c r="J83" s="125"/>
    </row>
    <row r="84" spans="1:10" s="128" customFormat="1" ht="20.399999999999999" x14ac:dyDescent="0.55000000000000004">
      <c r="A84" s="121" t="e">
        <f>#REF!</f>
        <v>#REF!</v>
      </c>
      <c r="B84" s="122" t="e">
        <f>#REF!</f>
        <v>#REF!</v>
      </c>
      <c r="C84" s="122" t="e">
        <f>#REF!</f>
        <v>#REF!</v>
      </c>
      <c r="D84" s="121" t="e">
        <f>#REF!</f>
        <v>#REF!</v>
      </c>
      <c r="E84" s="121" t="e">
        <f>#REF!</f>
        <v>#REF!</v>
      </c>
      <c r="F84" s="121" t="e">
        <f>#REF!</f>
        <v>#REF!</v>
      </c>
      <c r="G84" s="127"/>
      <c r="H84" s="127"/>
      <c r="I84" s="127"/>
      <c r="J84" s="125"/>
    </row>
    <row r="85" spans="1:10" s="128" customFormat="1" ht="20.399999999999999" x14ac:dyDescent="0.55000000000000004">
      <c r="A85" s="121" t="e">
        <f>#REF!</f>
        <v>#REF!</v>
      </c>
      <c r="B85" s="122" t="e">
        <f>#REF!</f>
        <v>#REF!</v>
      </c>
      <c r="C85" s="122" t="e">
        <f>#REF!</f>
        <v>#REF!</v>
      </c>
      <c r="D85" s="121" t="e">
        <f>#REF!</f>
        <v>#REF!</v>
      </c>
      <c r="E85" s="121" t="e">
        <f>#REF!</f>
        <v>#REF!</v>
      </c>
      <c r="F85" s="121" t="e">
        <f>#REF!</f>
        <v>#REF!</v>
      </c>
      <c r="G85" s="127"/>
      <c r="H85" s="127"/>
      <c r="I85" s="127"/>
      <c r="J85" s="125"/>
    </row>
    <row r="86" spans="1:10" s="128" customFormat="1" ht="20.399999999999999" x14ac:dyDescent="0.55000000000000004">
      <c r="A86" s="121" t="e">
        <f>#REF!</f>
        <v>#REF!</v>
      </c>
      <c r="B86" s="122" t="e">
        <f>#REF!</f>
        <v>#REF!</v>
      </c>
      <c r="C86" s="122" t="e">
        <f>#REF!</f>
        <v>#REF!</v>
      </c>
      <c r="D86" s="121" t="e">
        <f>#REF!</f>
        <v>#REF!</v>
      </c>
      <c r="E86" s="121" t="e">
        <f>#REF!</f>
        <v>#REF!</v>
      </c>
      <c r="F86" s="121" t="e">
        <f>#REF!</f>
        <v>#REF!</v>
      </c>
      <c r="G86" s="127"/>
      <c r="H86" s="127"/>
      <c r="I86" s="127"/>
      <c r="J86" s="125"/>
    </row>
    <row r="87" spans="1:10" s="128" customFormat="1" ht="20.399999999999999" x14ac:dyDescent="0.55000000000000004">
      <c r="A87" s="121" t="e">
        <f>#REF!</f>
        <v>#REF!</v>
      </c>
      <c r="B87" s="122" t="e">
        <f>#REF!</f>
        <v>#REF!</v>
      </c>
      <c r="C87" s="122" t="e">
        <f>#REF!</f>
        <v>#REF!</v>
      </c>
      <c r="D87" s="121" t="e">
        <f>#REF!</f>
        <v>#REF!</v>
      </c>
      <c r="E87" s="121" t="e">
        <f>#REF!</f>
        <v>#REF!</v>
      </c>
      <c r="F87" s="121" t="e">
        <f>#REF!</f>
        <v>#REF!</v>
      </c>
      <c r="G87" s="127"/>
      <c r="H87" s="127"/>
      <c r="I87" s="127"/>
      <c r="J87" s="125"/>
    </row>
    <row r="88" spans="1:10" s="128" customFormat="1" ht="20.399999999999999" x14ac:dyDescent="0.55000000000000004">
      <c r="A88" s="121" t="e">
        <f>#REF!</f>
        <v>#REF!</v>
      </c>
      <c r="B88" s="122" t="e">
        <f>#REF!</f>
        <v>#REF!</v>
      </c>
      <c r="C88" s="122" t="e">
        <f>#REF!</f>
        <v>#REF!</v>
      </c>
      <c r="D88" s="121" t="e">
        <f>#REF!</f>
        <v>#REF!</v>
      </c>
      <c r="E88" s="121" t="e">
        <f>#REF!</f>
        <v>#REF!</v>
      </c>
      <c r="F88" s="121" t="e">
        <f>#REF!</f>
        <v>#REF!</v>
      </c>
      <c r="G88" s="127"/>
      <c r="H88" s="127"/>
      <c r="I88" s="127"/>
      <c r="J88" s="125"/>
    </row>
    <row r="89" spans="1:10" s="128" customFormat="1" ht="20.399999999999999" x14ac:dyDescent="0.55000000000000004">
      <c r="A89" s="121" t="e">
        <f>#REF!</f>
        <v>#REF!</v>
      </c>
      <c r="B89" s="122" t="e">
        <f>#REF!</f>
        <v>#REF!</v>
      </c>
      <c r="C89" s="122" t="e">
        <f>#REF!</f>
        <v>#REF!</v>
      </c>
      <c r="D89" s="121" t="e">
        <f>#REF!</f>
        <v>#REF!</v>
      </c>
      <c r="E89" s="121" t="e">
        <f>#REF!</f>
        <v>#REF!</v>
      </c>
      <c r="F89" s="121" t="e">
        <f>#REF!</f>
        <v>#REF!</v>
      </c>
      <c r="G89" s="127"/>
      <c r="H89" s="127"/>
      <c r="I89" s="127"/>
      <c r="J89" s="125"/>
    </row>
    <row r="90" spans="1:10" s="128" customFormat="1" ht="20.399999999999999" x14ac:dyDescent="0.55000000000000004">
      <c r="A90" s="121" t="e">
        <f>#REF!</f>
        <v>#REF!</v>
      </c>
      <c r="B90" s="122" t="e">
        <f>#REF!</f>
        <v>#REF!</v>
      </c>
      <c r="C90" s="122" t="e">
        <f>#REF!</f>
        <v>#REF!</v>
      </c>
      <c r="D90" s="121" t="e">
        <f>#REF!</f>
        <v>#REF!</v>
      </c>
      <c r="E90" s="121" t="e">
        <f>#REF!</f>
        <v>#REF!</v>
      </c>
      <c r="F90" s="121" t="e">
        <f>#REF!</f>
        <v>#REF!</v>
      </c>
      <c r="G90" s="127"/>
      <c r="H90" s="127"/>
      <c r="I90" s="127"/>
      <c r="J90" s="125"/>
    </row>
    <row r="91" spans="1:10" s="128" customFormat="1" ht="20.399999999999999" x14ac:dyDescent="0.55000000000000004">
      <c r="A91" s="121" t="e">
        <f>#REF!</f>
        <v>#REF!</v>
      </c>
      <c r="B91" s="122" t="e">
        <f>#REF!</f>
        <v>#REF!</v>
      </c>
      <c r="C91" s="122" t="e">
        <f>#REF!</f>
        <v>#REF!</v>
      </c>
      <c r="D91" s="121" t="e">
        <f>#REF!</f>
        <v>#REF!</v>
      </c>
      <c r="E91" s="121" t="e">
        <f>#REF!</f>
        <v>#REF!</v>
      </c>
      <c r="F91" s="121" t="e">
        <f>#REF!</f>
        <v>#REF!</v>
      </c>
      <c r="G91" s="127"/>
      <c r="H91" s="127"/>
      <c r="I91" s="127"/>
      <c r="J91" s="125"/>
    </row>
    <row r="92" spans="1:10" s="128" customFormat="1" ht="20.399999999999999" x14ac:dyDescent="0.55000000000000004">
      <c r="A92" s="121" t="e">
        <f>#REF!</f>
        <v>#REF!</v>
      </c>
      <c r="B92" s="122" t="e">
        <f>#REF!</f>
        <v>#REF!</v>
      </c>
      <c r="C92" s="122" t="e">
        <f>#REF!</f>
        <v>#REF!</v>
      </c>
      <c r="D92" s="121" t="e">
        <f>#REF!</f>
        <v>#REF!</v>
      </c>
      <c r="E92" s="121" t="e">
        <f>#REF!</f>
        <v>#REF!</v>
      </c>
      <c r="F92" s="121" t="e">
        <f>#REF!</f>
        <v>#REF!</v>
      </c>
      <c r="G92" s="127"/>
      <c r="H92" s="127"/>
      <c r="I92" s="127"/>
      <c r="J92" s="125"/>
    </row>
    <row r="93" spans="1:10" s="128" customFormat="1" ht="20.399999999999999" x14ac:dyDescent="0.55000000000000004">
      <c r="A93" s="121" t="e">
        <f>#REF!</f>
        <v>#REF!</v>
      </c>
      <c r="B93" s="122" t="e">
        <f>#REF!</f>
        <v>#REF!</v>
      </c>
      <c r="C93" s="122" t="e">
        <f>#REF!</f>
        <v>#REF!</v>
      </c>
      <c r="D93" s="121" t="e">
        <f>#REF!</f>
        <v>#REF!</v>
      </c>
      <c r="E93" s="121" t="e">
        <f>#REF!</f>
        <v>#REF!</v>
      </c>
      <c r="F93" s="121" t="e">
        <f>#REF!</f>
        <v>#REF!</v>
      </c>
      <c r="G93" s="127"/>
      <c r="H93" s="127"/>
      <c r="I93" s="127"/>
      <c r="J93" s="125"/>
    </row>
    <row r="94" spans="1:10" s="128" customFormat="1" ht="20.399999999999999" x14ac:dyDescent="0.55000000000000004">
      <c r="A94" s="121" t="e">
        <f>#REF!</f>
        <v>#REF!</v>
      </c>
      <c r="B94" s="122" t="e">
        <f>#REF!</f>
        <v>#REF!</v>
      </c>
      <c r="C94" s="122" t="e">
        <f>#REF!</f>
        <v>#REF!</v>
      </c>
      <c r="D94" s="121" t="e">
        <f>#REF!</f>
        <v>#REF!</v>
      </c>
      <c r="E94" s="121" t="e">
        <f>#REF!</f>
        <v>#REF!</v>
      </c>
      <c r="F94" s="121" t="e">
        <f>#REF!</f>
        <v>#REF!</v>
      </c>
      <c r="G94" s="127"/>
      <c r="H94" s="127"/>
      <c r="I94" s="127"/>
      <c r="J94" s="125"/>
    </row>
    <row r="95" spans="1:10" s="128" customFormat="1" ht="20.399999999999999" x14ac:dyDescent="0.55000000000000004">
      <c r="A95" s="121" t="e">
        <f>#REF!</f>
        <v>#REF!</v>
      </c>
      <c r="B95" s="122" t="e">
        <f>#REF!</f>
        <v>#REF!</v>
      </c>
      <c r="C95" s="122" t="e">
        <f>#REF!</f>
        <v>#REF!</v>
      </c>
      <c r="D95" s="121" t="e">
        <f>#REF!</f>
        <v>#REF!</v>
      </c>
      <c r="E95" s="121" t="e">
        <f>#REF!</f>
        <v>#REF!</v>
      </c>
      <c r="F95" s="121" t="e">
        <f>#REF!</f>
        <v>#REF!</v>
      </c>
      <c r="G95" s="127"/>
      <c r="H95" s="127"/>
      <c r="I95" s="127"/>
      <c r="J95" s="125"/>
    </row>
    <row r="96" spans="1:10" s="128" customFormat="1" ht="20.399999999999999" x14ac:dyDescent="0.55000000000000004">
      <c r="A96" s="121" t="e">
        <f>#REF!</f>
        <v>#REF!</v>
      </c>
      <c r="B96" s="122" t="e">
        <f>#REF!</f>
        <v>#REF!</v>
      </c>
      <c r="C96" s="122" t="e">
        <f>#REF!</f>
        <v>#REF!</v>
      </c>
      <c r="D96" s="121" t="e">
        <f>#REF!</f>
        <v>#REF!</v>
      </c>
      <c r="E96" s="121" t="e">
        <f>#REF!</f>
        <v>#REF!</v>
      </c>
      <c r="F96" s="121" t="e">
        <f>#REF!</f>
        <v>#REF!</v>
      </c>
      <c r="G96" s="127"/>
      <c r="H96" s="127"/>
      <c r="I96" s="127"/>
      <c r="J96" s="125"/>
    </row>
    <row r="97" spans="1:10" s="128" customFormat="1" ht="20.399999999999999" x14ac:dyDescent="0.55000000000000004">
      <c r="A97" s="121" t="e">
        <f>#REF!</f>
        <v>#REF!</v>
      </c>
      <c r="B97" s="122" t="e">
        <f>#REF!</f>
        <v>#REF!</v>
      </c>
      <c r="C97" s="122" t="e">
        <f>#REF!</f>
        <v>#REF!</v>
      </c>
      <c r="D97" s="121" t="e">
        <f>#REF!</f>
        <v>#REF!</v>
      </c>
      <c r="E97" s="121" t="e">
        <f>#REF!</f>
        <v>#REF!</v>
      </c>
      <c r="F97" s="121" t="e">
        <f>#REF!</f>
        <v>#REF!</v>
      </c>
      <c r="G97" s="127"/>
      <c r="H97" s="127"/>
      <c r="I97" s="127"/>
      <c r="J97" s="125"/>
    </row>
    <row r="98" spans="1:10" s="128" customFormat="1" ht="20.399999999999999" x14ac:dyDescent="0.55000000000000004">
      <c r="A98" s="121" t="e">
        <f>#REF!</f>
        <v>#REF!</v>
      </c>
      <c r="B98" s="122" t="e">
        <f>#REF!</f>
        <v>#REF!</v>
      </c>
      <c r="C98" s="122" t="e">
        <f>#REF!</f>
        <v>#REF!</v>
      </c>
      <c r="D98" s="121" t="e">
        <f>#REF!</f>
        <v>#REF!</v>
      </c>
      <c r="E98" s="121" t="e">
        <f>#REF!</f>
        <v>#REF!</v>
      </c>
      <c r="F98" s="121" t="e">
        <f>#REF!</f>
        <v>#REF!</v>
      </c>
      <c r="G98" s="127"/>
      <c r="H98" s="127"/>
      <c r="I98" s="127"/>
      <c r="J98" s="125"/>
    </row>
    <row r="99" spans="1:10" s="128" customFormat="1" ht="20.399999999999999" x14ac:dyDescent="0.55000000000000004">
      <c r="A99" s="121" t="e">
        <f>#REF!</f>
        <v>#REF!</v>
      </c>
      <c r="B99" s="122" t="e">
        <f>#REF!</f>
        <v>#REF!</v>
      </c>
      <c r="C99" s="122" t="e">
        <f>#REF!</f>
        <v>#REF!</v>
      </c>
      <c r="D99" s="121" t="e">
        <f>#REF!</f>
        <v>#REF!</v>
      </c>
      <c r="E99" s="121" t="e">
        <f>#REF!</f>
        <v>#REF!</v>
      </c>
      <c r="F99" s="121" t="e">
        <f>#REF!</f>
        <v>#REF!</v>
      </c>
      <c r="G99" s="127"/>
      <c r="H99" s="127"/>
      <c r="I99" s="127"/>
      <c r="J99" s="125"/>
    </row>
    <row r="100" spans="1:10" s="128" customFormat="1" ht="20.399999999999999" x14ac:dyDescent="0.55000000000000004">
      <c r="A100" s="121" t="e">
        <f>#REF!</f>
        <v>#REF!</v>
      </c>
      <c r="B100" s="122" t="e">
        <f>#REF!</f>
        <v>#REF!</v>
      </c>
      <c r="C100" s="122" t="e">
        <f>#REF!</f>
        <v>#REF!</v>
      </c>
      <c r="D100" s="121" t="e">
        <f>#REF!</f>
        <v>#REF!</v>
      </c>
      <c r="E100" s="121" t="e">
        <f>#REF!</f>
        <v>#REF!</v>
      </c>
      <c r="F100" s="121" t="e">
        <f>#REF!</f>
        <v>#REF!</v>
      </c>
      <c r="G100" s="127"/>
      <c r="H100" s="127"/>
      <c r="I100" s="127"/>
      <c r="J100" s="125"/>
    </row>
    <row r="101" spans="1:10" s="128" customFormat="1" ht="20.399999999999999" x14ac:dyDescent="0.55000000000000004">
      <c r="A101" s="121" t="e">
        <f>#REF!</f>
        <v>#REF!</v>
      </c>
      <c r="B101" s="122" t="e">
        <f>#REF!</f>
        <v>#REF!</v>
      </c>
      <c r="C101" s="122" t="e">
        <f>#REF!</f>
        <v>#REF!</v>
      </c>
      <c r="D101" s="121" t="e">
        <f>#REF!</f>
        <v>#REF!</v>
      </c>
      <c r="E101" s="121" t="e">
        <f>#REF!</f>
        <v>#REF!</v>
      </c>
      <c r="F101" s="121" t="e">
        <f>#REF!</f>
        <v>#REF!</v>
      </c>
      <c r="G101" s="127"/>
      <c r="H101" s="127"/>
      <c r="I101" s="127"/>
      <c r="J101" s="125"/>
    </row>
    <row r="102" spans="1:10" s="128" customFormat="1" ht="20.399999999999999" x14ac:dyDescent="0.55000000000000004">
      <c r="A102" s="121" t="e">
        <f>#REF!</f>
        <v>#REF!</v>
      </c>
      <c r="B102" s="122" t="e">
        <f>#REF!</f>
        <v>#REF!</v>
      </c>
      <c r="C102" s="122" t="e">
        <f>#REF!</f>
        <v>#REF!</v>
      </c>
      <c r="D102" s="121" t="e">
        <f>#REF!</f>
        <v>#REF!</v>
      </c>
      <c r="E102" s="121" t="e">
        <f>#REF!</f>
        <v>#REF!</v>
      </c>
      <c r="F102" s="121" t="e">
        <f>#REF!</f>
        <v>#REF!</v>
      </c>
      <c r="G102" s="127"/>
      <c r="H102" s="127"/>
      <c r="I102" s="127"/>
      <c r="J102" s="125"/>
    </row>
    <row r="103" spans="1:10" s="128" customFormat="1" ht="20.399999999999999" x14ac:dyDescent="0.55000000000000004">
      <c r="A103" s="121" t="e">
        <f>#REF!</f>
        <v>#REF!</v>
      </c>
      <c r="B103" s="122" t="e">
        <f>#REF!</f>
        <v>#REF!</v>
      </c>
      <c r="C103" s="122" t="e">
        <f>#REF!</f>
        <v>#REF!</v>
      </c>
      <c r="D103" s="121" t="e">
        <f>#REF!</f>
        <v>#REF!</v>
      </c>
      <c r="E103" s="121" t="e">
        <f>#REF!</f>
        <v>#REF!</v>
      </c>
      <c r="F103" s="121" t="e">
        <f>#REF!</f>
        <v>#REF!</v>
      </c>
      <c r="G103" s="127"/>
      <c r="H103" s="127"/>
      <c r="I103" s="127"/>
      <c r="J103" s="125"/>
    </row>
    <row r="104" spans="1:10" s="128" customFormat="1" ht="20.399999999999999" x14ac:dyDescent="0.55000000000000004">
      <c r="A104" s="121" t="e">
        <f>#REF!</f>
        <v>#REF!</v>
      </c>
      <c r="B104" s="122" t="e">
        <f>#REF!</f>
        <v>#REF!</v>
      </c>
      <c r="C104" s="122" t="e">
        <f>#REF!</f>
        <v>#REF!</v>
      </c>
      <c r="D104" s="121" t="e">
        <f>#REF!</f>
        <v>#REF!</v>
      </c>
      <c r="E104" s="121" t="e">
        <f>#REF!</f>
        <v>#REF!</v>
      </c>
      <c r="F104" s="121" t="e">
        <f>#REF!</f>
        <v>#REF!</v>
      </c>
      <c r="G104" s="127"/>
      <c r="H104" s="127"/>
      <c r="I104" s="127"/>
      <c r="J104" s="125"/>
    </row>
    <row r="105" spans="1:10" s="128" customFormat="1" ht="20.399999999999999" x14ac:dyDescent="0.55000000000000004">
      <c r="A105" s="121" t="e">
        <f>#REF!</f>
        <v>#REF!</v>
      </c>
      <c r="B105" s="122" t="e">
        <f>#REF!</f>
        <v>#REF!</v>
      </c>
      <c r="C105" s="122" t="e">
        <f>#REF!</f>
        <v>#REF!</v>
      </c>
      <c r="D105" s="121" t="e">
        <f>#REF!</f>
        <v>#REF!</v>
      </c>
      <c r="E105" s="121" t="e">
        <f>#REF!</f>
        <v>#REF!</v>
      </c>
      <c r="F105" s="121" t="e">
        <f>#REF!</f>
        <v>#REF!</v>
      </c>
      <c r="G105" s="127"/>
      <c r="H105" s="127"/>
      <c r="I105" s="127"/>
      <c r="J105" s="125"/>
    </row>
    <row r="106" spans="1:10" s="128" customFormat="1" ht="20.399999999999999" x14ac:dyDescent="0.55000000000000004">
      <c r="A106" s="121" t="e">
        <f>#REF!</f>
        <v>#REF!</v>
      </c>
      <c r="B106" s="122" t="e">
        <f>#REF!</f>
        <v>#REF!</v>
      </c>
      <c r="C106" s="122" t="e">
        <f>#REF!</f>
        <v>#REF!</v>
      </c>
      <c r="D106" s="121" t="e">
        <f>#REF!</f>
        <v>#REF!</v>
      </c>
      <c r="E106" s="121" t="e">
        <f>#REF!</f>
        <v>#REF!</v>
      </c>
      <c r="F106" s="121" t="e">
        <f>#REF!</f>
        <v>#REF!</v>
      </c>
      <c r="G106" s="127"/>
      <c r="H106" s="127"/>
      <c r="I106" s="127"/>
      <c r="J106" s="125"/>
    </row>
    <row r="107" spans="1:10" s="128" customFormat="1" ht="20.399999999999999" x14ac:dyDescent="0.55000000000000004">
      <c r="A107" s="121" t="e">
        <f>#REF!</f>
        <v>#REF!</v>
      </c>
      <c r="B107" s="122" t="e">
        <f>#REF!</f>
        <v>#REF!</v>
      </c>
      <c r="C107" s="122" t="e">
        <f>#REF!</f>
        <v>#REF!</v>
      </c>
      <c r="D107" s="121" t="e">
        <f>#REF!</f>
        <v>#REF!</v>
      </c>
      <c r="E107" s="121" t="e">
        <f>#REF!</f>
        <v>#REF!</v>
      </c>
      <c r="F107" s="121" t="e">
        <f>#REF!</f>
        <v>#REF!</v>
      </c>
      <c r="G107" s="127"/>
      <c r="H107" s="127"/>
      <c r="I107" s="127"/>
      <c r="J107" s="125"/>
    </row>
    <row r="108" spans="1:10" s="128" customFormat="1" ht="20.399999999999999" x14ac:dyDescent="0.55000000000000004">
      <c r="A108" s="121" t="e">
        <f>#REF!</f>
        <v>#REF!</v>
      </c>
      <c r="B108" s="122" t="e">
        <f>#REF!</f>
        <v>#REF!</v>
      </c>
      <c r="C108" s="122" t="e">
        <f>#REF!</f>
        <v>#REF!</v>
      </c>
      <c r="D108" s="121" t="e">
        <f>#REF!</f>
        <v>#REF!</v>
      </c>
      <c r="E108" s="121" t="e">
        <f>#REF!</f>
        <v>#REF!</v>
      </c>
      <c r="F108" s="121" t="e">
        <f>#REF!</f>
        <v>#REF!</v>
      </c>
      <c r="G108" s="127"/>
      <c r="H108" s="127"/>
      <c r="I108" s="127"/>
      <c r="J108" s="125"/>
    </row>
    <row r="109" spans="1:10" s="128" customFormat="1" ht="20.399999999999999" x14ac:dyDescent="0.55000000000000004">
      <c r="A109" s="121" t="e">
        <f>#REF!</f>
        <v>#REF!</v>
      </c>
      <c r="B109" s="122" t="e">
        <f>#REF!</f>
        <v>#REF!</v>
      </c>
      <c r="C109" s="122" t="e">
        <f>#REF!</f>
        <v>#REF!</v>
      </c>
      <c r="D109" s="121" t="e">
        <f>#REF!</f>
        <v>#REF!</v>
      </c>
      <c r="E109" s="121" t="e">
        <f>#REF!</f>
        <v>#REF!</v>
      </c>
      <c r="F109" s="121" t="e">
        <f>#REF!</f>
        <v>#REF!</v>
      </c>
      <c r="G109" s="127"/>
      <c r="H109" s="127"/>
      <c r="I109" s="127"/>
      <c r="J109" s="125"/>
    </row>
    <row r="110" spans="1:10" s="128" customFormat="1" ht="20.399999999999999" x14ac:dyDescent="0.55000000000000004">
      <c r="A110" s="121" t="e">
        <f>#REF!</f>
        <v>#REF!</v>
      </c>
      <c r="B110" s="122" t="e">
        <f>#REF!</f>
        <v>#REF!</v>
      </c>
      <c r="C110" s="122" t="e">
        <f>#REF!</f>
        <v>#REF!</v>
      </c>
      <c r="D110" s="121" t="e">
        <f>#REF!</f>
        <v>#REF!</v>
      </c>
      <c r="E110" s="121" t="e">
        <f>#REF!</f>
        <v>#REF!</v>
      </c>
      <c r="F110" s="121" t="e">
        <f>#REF!</f>
        <v>#REF!</v>
      </c>
      <c r="G110" s="127"/>
      <c r="H110" s="127"/>
      <c r="I110" s="127"/>
      <c r="J110" s="125"/>
    </row>
    <row r="111" spans="1:10" s="128" customFormat="1" ht="20.399999999999999" x14ac:dyDescent="0.55000000000000004">
      <c r="A111" s="121" t="e">
        <f>#REF!</f>
        <v>#REF!</v>
      </c>
      <c r="B111" s="122" t="e">
        <f>#REF!</f>
        <v>#REF!</v>
      </c>
      <c r="C111" s="122" t="e">
        <f>#REF!</f>
        <v>#REF!</v>
      </c>
      <c r="D111" s="121" t="e">
        <f>#REF!</f>
        <v>#REF!</v>
      </c>
      <c r="E111" s="121" t="e">
        <f>#REF!</f>
        <v>#REF!</v>
      </c>
      <c r="F111" s="121" t="e">
        <f>#REF!</f>
        <v>#REF!</v>
      </c>
      <c r="G111" s="127"/>
      <c r="H111" s="127"/>
      <c r="I111" s="127"/>
      <c r="J111" s="125"/>
    </row>
    <row r="112" spans="1:10" s="128" customFormat="1" ht="20.399999999999999" x14ac:dyDescent="0.55000000000000004">
      <c r="A112" s="121" t="e">
        <f>#REF!</f>
        <v>#REF!</v>
      </c>
      <c r="B112" s="122" t="e">
        <f>#REF!</f>
        <v>#REF!</v>
      </c>
      <c r="C112" s="122" t="e">
        <f>#REF!</f>
        <v>#REF!</v>
      </c>
      <c r="D112" s="121" t="e">
        <f>#REF!</f>
        <v>#REF!</v>
      </c>
      <c r="E112" s="121" t="e">
        <f>#REF!</f>
        <v>#REF!</v>
      </c>
      <c r="F112" s="121" t="e">
        <f>#REF!</f>
        <v>#REF!</v>
      </c>
      <c r="G112" s="127"/>
      <c r="H112" s="127"/>
      <c r="I112" s="127"/>
      <c r="J112" s="125"/>
    </row>
    <row r="113" spans="1:10" s="128" customFormat="1" ht="20.399999999999999" x14ac:dyDescent="0.55000000000000004">
      <c r="A113" s="121" t="e">
        <f>#REF!</f>
        <v>#REF!</v>
      </c>
      <c r="B113" s="122" t="e">
        <f>#REF!</f>
        <v>#REF!</v>
      </c>
      <c r="C113" s="122" t="e">
        <f>#REF!</f>
        <v>#REF!</v>
      </c>
      <c r="D113" s="121" t="e">
        <f>#REF!</f>
        <v>#REF!</v>
      </c>
      <c r="E113" s="121" t="e">
        <f>#REF!</f>
        <v>#REF!</v>
      </c>
      <c r="F113" s="121" t="e">
        <f>#REF!</f>
        <v>#REF!</v>
      </c>
      <c r="G113" s="127"/>
      <c r="H113" s="127"/>
      <c r="I113" s="127"/>
      <c r="J113" s="125"/>
    </row>
    <row r="114" spans="1:10" s="128" customFormat="1" ht="20.399999999999999" x14ac:dyDescent="0.55000000000000004">
      <c r="A114" s="121" t="e">
        <f>#REF!</f>
        <v>#REF!</v>
      </c>
      <c r="B114" s="122" t="e">
        <f>#REF!</f>
        <v>#REF!</v>
      </c>
      <c r="C114" s="122" t="e">
        <f>#REF!</f>
        <v>#REF!</v>
      </c>
      <c r="D114" s="121" t="e">
        <f>#REF!</f>
        <v>#REF!</v>
      </c>
      <c r="E114" s="121" t="e">
        <f>#REF!</f>
        <v>#REF!</v>
      </c>
      <c r="F114" s="121" t="e">
        <f>#REF!</f>
        <v>#REF!</v>
      </c>
      <c r="G114" s="127"/>
      <c r="H114" s="127"/>
      <c r="I114" s="127"/>
      <c r="J114" s="125"/>
    </row>
    <row r="115" spans="1:10" s="128" customFormat="1" ht="20.399999999999999" x14ac:dyDescent="0.55000000000000004">
      <c r="A115" s="121" t="e">
        <f>#REF!</f>
        <v>#REF!</v>
      </c>
      <c r="B115" s="122" t="e">
        <f>#REF!</f>
        <v>#REF!</v>
      </c>
      <c r="C115" s="122" t="e">
        <f>#REF!</f>
        <v>#REF!</v>
      </c>
      <c r="D115" s="121" t="e">
        <f>#REF!</f>
        <v>#REF!</v>
      </c>
      <c r="E115" s="121" t="e">
        <f>#REF!</f>
        <v>#REF!</v>
      </c>
      <c r="F115" s="121" t="e">
        <f>#REF!</f>
        <v>#REF!</v>
      </c>
      <c r="G115" s="127"/>
      <c r="H115" s="127"/>
      <c r="I115" s="127"/>
      <c r="J115" s="125"/>
    </row>
    <row r="116" spans="1:10" s="128" customFormat="1" ht="20.399999999999999" x14ac:dyDescent="0.55000000000000004">
      <c r="A116" s="121" t="e">
        <f>#REF!</f>
        <v>#REF!</v>
      </c>
      <c r="B116" s="122" t="e">
        <f>#REF!</f>
        <v>#REF!</v>
      </c>
      <c r="C116" s="122" t="e">
        <f>#REF!</f>
        <v>#REF!</v>
      </c>
      <c r="D116" s="121" t="e">
        <f>#REF!</f>
        <v>#REF!</v>
      </c>
      <c r="E116" s="121" t="e">
        <f>#REF!</f>
        <v>#REF!</v>
      </c>
      <c r="F116" s="121" t="e">
        <f>#REF!</f>
        <v>#REF!</v>
      </c>
      <c r="G116" s="127"/>
      <c r="H116" s="127"/>
      <c r="I116" s="127"/>
      <c r="J116" s="125"/>
    </row>
    <row r="117" spans="1:10" s="128" customFormat="1" ht="20.399999999999999" x14ac:dyDescent="0.55000000000000004">
      <c r="A117" s="121" t="e">
        <f>#REF!</f>
        <v>#REF!</v>
      </c>
      <c r="B117" s="122" t="e">
        <f>#REF!</f>
        <v>#REF!</v>
      </c>
      <c r="C117" s="122" t="e">
        <f>#REF!</f>
        <v>#REF!</v>
      </c>
      <c r="D117" s="121" t="e">
        <f>#REF!</f>
        <v>#REF!</v>
      </c>
      <c r="E117" s="121" t="e">
        <f>#REF!</f>
        <v>#REF!</v>
      </c>
      <c r="F117" s="121" t="e">
        <f>#REF!</f>
        <v>#REF!</v>
      </c>
      <c r="G117" s="127"/>
      <c r="H117" s="127"/>
      <c r="I117" s="127"/>
      <c r="J117" s="125"/>
    </row>
    <row r="118" spans="1:10" s="128" customFormat="1" ht="20.399999999999999" x14ac:dyDescent="0.55000000000000004">
      <c r="A118" s="121" t="e">
        <f>#REF!</f>
        <v>#REF!</v>
      </c>
      <c r="B118" s="122" t="e">
        <f>#REF!</f>
        <v>#REF!</v>
      </c>
      <c r="C118" s="122" t="e">
        <f>#REF!</f>
        <v>#REF!</v>
      </c>
      <c r="D118" s="121" t="e">
        <f>#REF!</f>
        <v>#REF!</v>
      </c>
      <c r="E118" s="121" t="e">
        <f>#REF!</f>
        <v>#REF!</v>
      </c>
      <c r="F118" s="121" t="e">
        <f>#REF!</f>
        <v>#REF!</v>
      </c>
      <c r="G118" s="127"/>
      <c r="H118" s="127"/>
      <c r="I118" s="127"/>
      <c r="J118" s="125"/>
    </row>
    <row r="119" spans="1:10" s="128" customFormat="1" ht="20.399999999999999" x14ac:dyDescent="0.55000000000000004">
      <c r="A119" s="121" t="e">
        <f>#REF!</f>
        <v>#REF!</v>
      </c>
      <c r="B119" s="122" t="e">
        <f>#REF!</f>
        <v>#REF!</v>
      </c>
      <c r="C119" s="122" t="e">
        <f>#REF!</f>
        <v>#REF!</v>
      </c>
      <c r="D119" s="121" t="e">
        <f>#REF!</f>
        <v>#REF!</v>
      </c>
      <c r="E119" s="121" t="e">
        <f>#REF!</f>
        <v>#REF!</v>
      </c>
      <c r="F119" s="121" t="e">
        <f>#REF!</f>
        <v>#REF!</v>
      </c>
      <c r="G119" s="127"/>
      <c r="H119" s="127"/>
      <c r="I119" s="127"/>
      <c r="J119" s="125"/>
    </row>
    <row r="120" spans="1:10" s="128" customFormat="1" ht="20.399999999999999" x14ac:dyDescent="0.55000000000000004">
      <c r="A120" s="121" t="e">
        <f>#REF!</f>
        <v>#REF!</v>
      </c>
      <c r="B120" s="122" t="e">
        <f>#REF!</f>
        <v>#REF!</v>
      </c>
      <c r="C120" s="122" t="e">
        <f>#REF!</f>
        <v>#REF!</v>
      </c>
      <c r="D120" s="121" t="e">
        <f>#REF!</f>
        <v>#REF!</v>
      </c>
      <c r="E120" s="121" t="e">
        <f>#REF!</f>
        <v>#REF!</v>
      </c>
      <c r="F120" s="121" t="e">
        <f>#REF!</f>
        <v>#REF!</v>
      </c>
      <c r="G120" s="127"/>
      <c r="H120" s="127"/>
      <c r="I120" s="127"/>
      <c r="J120" s="125"/>
    </row>
    <row r="121" spans="1:10" s="128" customFormat="1" ht="20.399999999999999" x14ac:dyDescent="0.55000000000000004">
      <c r="A121" s="121" t="e">
        <f>#REF!</f>
        <v>#REF!</v>
      </c>
      <c r="B121" s="122" t="e">
        <f>#REF!</f>
        <v>#REF!</v>
      </c>
      <c r="C121" s="122" t="e">
        <f>#REF!</f>
        <v>#REF!</v>
      </c>
      <c r="D121" s="121" t="e">
        <f>#REF!</f>
        <v>#REF!</v>
      </c>
      <c r="E121" s="121" t="e">
        <f>#REF!</f>
        <v>#REF!</v>
      </c>
      <c r="F121" s="121" t="e">
        <f>#REF!</f>
        <v>#REF!</v>
      </c>
      <c r="G121" s="127"/>
      <c r="H121" s="127"/>
      <c r="I121" s="127"/>
      <c r="J121" s="125"/>
    </row>
    <row r="122" spans="1:10" s="128" customFormat="1" ht="20.399999999999999" x14ac:dyDescent="0.55000000000000004">
      <c r="A122" s="121" t="e">
        <f>#REF!</f>
        <v>#REF!</v>
      </c>
      <c r="B122" s="122" t="e">
        <f>#REF!</f>
        <v>#REF!</v>
      </c>
      <c r="C122" s="122" t="e">
        <f>#REF!</f>
        <v>#REF!</v>
      </c>
      <c r="D122" s="121" t="e">
        <f>#REF!</f>
        <v>#REF!</v>
      </c>
      <c r="E122" s="121" t="e">
        <f>#REF!</f>
        <v>#REF!</v>
      </c>
      <c r="F122" s="121" t="e">
        <f>#REF!</f>
        <v>#REF!</v>
      </c>
      <c r="G122" s="127"/>
      <c r="H122" s="127"/>
      <c r="I122" s="127"/>
      <c r="J122" s="125"/>
    </row>
    <row r="123" spans="1:10" s="128" customFormat="1" ht="20.399999999999999" x14ac:dyDescent="0.55000000000000004">
      <c r="A123" s="121" t="e">
        <f>#REF!</f>
        <v>#REF!</v>
      </c>
      <c r="B123" s="122" t="e">
        <f>#REF!</f>
        <v>#REF!</v>
      </c>
      <c r="C123" s="122" t="e">
        <f>#REF!</f>
        <v>#REF!</v>
      </c>
      <c r="D123" s="121" t="e">
        <f>#REF!</f>
        <v>#REF!</v>
      </c>
      <c r="E123" s="121" t="e">
        <f>#REF!</f>
        <v>#REF!</v>
      </c>
      <c r="F123" s="121" t="e">
        <f>#REF!</f>
        <v>#REF!</v>
      </c>
      <c r="G123" s="127"/>
      <c r="H123" s="127"/>
      <c r="I123" s="127"/>
      <c r="J123" s="125"/>
    </row>
    <row r="124" spans="1:10" s="128" customFormat="1" ht="20.399999999999999" x14ac:dyDescent="0.55000000000000004">
      <c r="A124" s="121" t="e">
        <f>#REF!</f>
        <v>#REF!</v>
      </c>
      <c r="B124" s="122" t="e">
        <f>#REF!</f>
        <v>#REF!</v>
      </c>
      <c r="C124" s="122" t="e">
        <f>#REF!</f>
        <v>#REF!</v>
      </c>
      <c r="D124" s="121" t="e">
        <f>#REF!</f>
        <v>#REF!</v>
      </c>
      <c r="E124" s="121" t="e">
        <f>#REF!</f>
        <v>#REF!</v>
      </c>
      <c r="F124" s="121" t="e">
        <f>#REF!</f>
        <v>#REF!</v>
      </c>
      <c r="G124" s="127"/>
      <c r="H124" s="127"/>
      <c r="I124" s="127"/>
      <c r="J124" s="125"/>
    </row>
    <row r="125" spans="1:10" s="128" customFormat="1" ht="20.399999999999999" x14ac:dyDescent="0.55000000000000004">
      <c r="A125" s="121" t="e">
        <f>#REF!</f>
        <v>#REF!</v>
      </c>
      <c r="B125" s="122" t="e">
        <f>#REF!</f>
        <v>#REF!</v>
      </c>
      <c r="C125" s="122" t="e">
        <f>#REF!</f>
        <v>#REF!</v>
      </c>
      <c r="D125" s="121" t="e">
        <f>#REF!</f>
        <v>#REF!</v>
      </c>
      <c r="E125" s="121" t="e">
        <f>#REF!</f>
        <v>#REF!</v>
      </c>
      <c r="F125" s="121" t="e">
        <f>#REF!</f>
        <v>#REF!</v>
      </c>
      <c r="G125" s="127"/>
      <c r="H125" s="127"/>
      <c r="I125" s="127"/>
      <c r="J125" s="125"/>
    </row>
    <row r="126" spans="1:10" s="128" customFormat="1" ht="20.399999999999999" x14ac:dyDescent="0.55000000000000004">
      <c r="A126" s="121" t="e">
        <f>#REF!</f>
        <v>#REF!</v>
      </c>
      <c r="B126" s="122" t="e">
        <f>#REF!</f>
        <v>#REF!</v>
      </c>
      <c r="C126" s="122" t="e">
        <f>#REF!</f>
        <v>#REF!</v>
      </c>
      <c r="D126" s="121" t="e">
        <f>#REF!</f>
        <v>#REF!</v>
      </c>
      <c r="E126" s="121" t="e">
        <f>#REF!</f>
        <v>#REF!</v>
      </c>
      <c r="F126" s="121" t="e">
        <f>#REF!</f>
        <v>#REF!</v>
      </c>
      <c r="G126" s="127"/>
      <c r="H126" s="127"/>
      <c r="I126" s="127"/>
      <c r="J126" s="125"/>
    </row>
    <row r="127" spans="1:10" s="128" customFormat="1" ht="20.399999999999999" x14ac:dyDescent="0.55000000000000004">
      <c r="A127" s="121" t="e">
        <f>#REF!</f>
        <v>#REF!</v>
      </c>
      <c r="B127" s="122" t="e">
        <f>#REF!</f>
        <v>#REF!</v>
      </c>
      <c r="C127" s="122" t="e">
        <f>#REF!</f>
        <v>#REF!</v>
      </c>
      <c r="D127" s="121" t="e">
        <f>#REF!</f>
        <v>#REF!</v>
      </c>
      <c r="E127" s="121" t="e">
        <f>#REF!</f>
        <v>#REF!</v>
      </c>
      <c r="F127" s="121" t="e">
        <f>#REF!</f>
        <v>#REF!</v>
      </c>
      <c r="G127" s="127"/>
      <c r="H127" s="127"/>
      <c r="I127" s="127"/>
      <c r="J127" s="125"/>
    </row>
    <row r="128" spans="1:10" s="128" customFormat="1" ht="20.399999999999999" x14ac:dyDescent="0.55000000000000004">
      <c r="A128" s="121" t="e">
        <f>#REF!</f>
        <v>#REF!</v>
      </c>
      <c r="B128" s="122" t="e">
        <f>#REF!</f>
        <v>#REF!</v>
      </c>
      <c r="C128" s="122" t="e">
        <f>#REF!</f>
        <v>#REF!</v>
      </c>
      <c r="D128" s="121" t="e">
        <f>#REF!</f>
        <v>#REF!</v>
      </c>
      <c r="E128" s="121" t="e">
        <f>#REF!</f>
        <v>#REF!</v>
      </c>
      <c r="F128" s="121" t="e">
        <f>#REF!</f>
        <v>#REF!</v>
      </c>
      <c r="G128" s="127"/>
      <c r="H128" s="127"/>
      <c r="I128" s="127"/>
      <c r="J128" s="125"/>
    </row>
    <row r="129" spans="1:10" s="128" customFormat="1" ht="20.399999999999999" x14ac:dyDescent="0.55000000000000004">
      <c r="A129" s="121" t="e">
        <f>#REF!</f>
        <v>#REF!</v>
      </c>
      <c r="B129" s="122" t="e">
        <f>#REF!</f>
        <v>#REF!</v>
      </c>
      <c r="C129" s="122" t="e">
        <f>#REF!</f>
        <v>#REF!</v>
      </c>
      <c r="D129" s="121" t="e">
        <f>#REF!</f>
        <v>#REF!</v>
      </c>
      <c r="E129" s="121" t="e">
        <f>#REF!</f>
        <v>#REF!</v>
      </c>
      <c r="F129" s="121" t="e">
        <f>#REF!</f>
        <v>#REF!</v>
      </c>
      <c r="G129" s="127"/>
      <c r="H129" s="127"/>
      <c r="I129" s="127"/>
      <c r="J129" s="125"/>
    </row>
    <row r="130" spans="1:10" s="128" customFormat="1" ht="20.399999999999999" x14ac:dyDescent="0.55000000000000004">
      <c r="A130" s="121" t="e">
        <f>#REF!</f>
        <v>#REF!</v>
      </c>
      <c r="B130" s="122" t="e">
        <f>#REF!</f>
        <v>#REF!</v>
      </c>
      <c r="C130" s="122" t="e">
        <f>#REF!</f>
        <v>#REF!</v>
      </c>
      <c r="D130" s="121" t="e">
        <f>#REF!</f>
        <v>#REF!</v>
      </c>
      <c r="E130" s="121" t="e">
        <f>#REF!</f>
        <v>#REF!</v>
      </c>
      <c r="F130" s="121" t="e">
        <f>#REF!</f>
        <v>#REF!</v>
      </c>
      <c r="G130" s="127"/>
      <c r="H130" s="127"/>
      <c r="I130" s="127"/>
      <c r="J130" s="125"/>
    </row>
    <row r="131" spans="1:10" s="128" customFormat="1" ht="20.399999999999999" x14ac:dyDescent="0.55000000000000004">
      <c r="A131" s="121" t="e">
        <f>#REF!</f>
        <v>#REF!</v>
      </c>
      <c r="B131" s="122" t="e">
        <f>#REF!</f>
        <v>#REF!</v>
      </c>
      <c r="C131" s="122" t="e">
        <f>#REF!</f>
        <v>#REF!</v>
      </c>
      <c r="D131" s="121" t="e">
        <f>#REF!</f>
        <v>#REF!</v>
      </c>
      <c r="E131" s="121" t="e">
        <f>#REF!</f>
        <v>#REF!</v>
      </c>
      <c r="F131" s="121" t="e">
        <f>#REF!</f>
        <v>#REF!</v>
      </c>
      <c r="G131" s="127"/>
      <c r="H131" s="127"/>
      <c r="I131" s="127"/>
      <c r="J131" s="125"/>
    </row>
    <row r="132" spans="1:10" s="128" customFormat="1" ht="20.399999999999999" x14ac:dyDescent="0.55000000000000004">
      <c r="A132" s="129"/>
      <c r="C132" s="130"/>
      <c r="D132" s="130"/>
      <c r="E132" s="129"/>
      <c r="F132" s="129"/>
      <c r="G132" s="129"/>
      <c r="H132" s="129"/>
      <c r="I132" s="129"/>
      <c r="J132" s="131"/>
    </row>
    <row r="133" spans="1:10" s="128" customFormat="1" ht="20.399999999999999" x14ac:dyDescent="0.55000000000000004">
      <c r="A133" s="129"/>
      <c r="C133" s="130"/>
      <c r="D133" s="130"/>
      <c r="E133" s="129"/>
      <c r="F133" s="129"/>
      <c r="G133" s="129"/>
      <c r="H133" s="129"/>
      <c r="I133" s="129"/>
      <c r="J133" s="131"/>
    </row>
    <row r="134" spans="1:10" s="128" customFormat="1" ht="20.399999999999999" x14ac:dyDescent="0.55000000000000004">
      <c r="A134" s="129"/>
      <c r="C134" s="130"/>
      <c r="D134" s="130"/>
      <c r="E134" s="129"/>
      <c r="F134" s="129"/>
      <c r="G134" s="129"/>
      <c r="H134" s="129"/>
      <c r="I134" s="129"/>
      <c r="J134" s="131"/>
    </row>
    <row r="135" spans="1:10" s="128" customFormat="1" ht="20.399999999999999" x14ac:dyDescent="0.55000000000000004">
      <c r="A135" s="129"/>
      <c r="C135" s="130"/>
      <c r="D135" s="130"/>
      <c r="E135" s="129"/>
      <c r="F135" s="129"/>
      <c r="G135" s="129"/>
      <c r="H135" s="129"/>
      <c r="I135" s="129"/>
      <c r="J135" s="131"/>
    </row>
    <row r="136" spans="1:10" s="128" customFormat="1" ht="20.399999999999999" x14ac:dyDescent="0.55000000000000004">
      <c r="A136" s="129"/>
      <c r="C136" s="130"/>
      <c r="D136" s="130"/>
      <c r="E136" s="129"/>
      <c r="F136" s="129"/>
      <c r="G136" s="129"/>
      <c r="H136" s="129"/>
      <c r="I136" s="129"/>
      <c r="J136" s="131"/>
    </row>
    <row r="137" spans="1:10" s="128" customFormat="1" ht="20.399999999999999" x14ac:dyDescent="0.55000000000000004">
      <c r="A137" s="129"/>
      <c r="C137" s="130"/>
      <c r="D137" s="130"/>
      <c r="E137" s="129"/>
      <c r="F137" s="129"/>
      <c r="G137" s="129"/>
      <c r="H137" s="129"/>
      <c r="I137" s="129"/>
      <c r="J137" s="131"/>
    </row>
    <row r="138" spans="1:10" s="128" customFormat="1" ht="20.399999999999999" x14ac:dyDescent="0.55000000000000004">
      <c r="A138" s="129"/>
      <c r="C138" s="130"/>
      <c r="D138" s="130"/>
      <c r="E138" s="129"/>
      <c r="F138" s="129"/>
      <c r="G138" s="129"/>
      <c r="H138" s="129"/>
      <c r="I138" s="129"/>
      <c r="J138" s="131"/>
    </row>
    <row r="139" spans="1:10" s="128" customFormat="1" ht="20.399999999999999" x14ac:dyDescent="0.55000000000000004">
      <c r="A139" s="129"/>
      <c r="C139" s="130"/>
      <c r="D139" s="130"/>
      <c r="E139" s="129"/>
      <c r="F139" s="129"/>
      <c r="G139" s="129"/>
      <c r="H139" s="129"/>
      <c r="I139" s="129"/>
      <c r="J139" s="131"/>
    </row>
    <row r="140" spans="1:10" s="128" customFormat="1" ht="20.399999999999999" x14ac:dyDescent="0.55000000000000004">
      <c r="A140" s="129"/>
      <c r="C140" s="130"/>
      <c r="D140" s="130"/>
      <c r="E140" s="129"/>
      <c r="F140" s="129"/>
      <c r="G140" s="129"/>
      <c r="H140" s="129"/>
      <c r="I140" s="129"/>
      <c r="J140" s="131"/>
    </row>
    <row r="141" spans="1:10" s="128" customFormat="1" ht="20.399999999999999" x14ac:dyDescent="0.55000000000000004">
      <c r="A141" s="129"/>
      <c r="C141" s="130"/>
      <c r="D141" s="130"/>
      <c r="E141" s="129"/>
      <c r="F141" s="129"/>
      <c r="G141" s="129"/>
      <c r="H141" s="129"/>
      <c r="I141" s="129"/>
      <c r="J141" s="131"/>
    </row>
    <row r="142" spans="1:10" s="128" customFormat="1" ht="20.399999999999999" x14ac:dyDescent="0.55000000000000004">
      <c r="A142" s="129"/>
      <c r="C142" s="130"/>
      <c r="D142" s="130"/>
      <c r="E142" s="129"/>
      <c r="F142" s="129"/>
      <c r="G142" s="129"/>
      <c r="H142" s="129"/>
      <c r="I142" s="129"/>
      <c r="J142" s="131"/>
    </row>
    <row r="143" spans="1:10" s="128" customFormat="1" ht="20.399999999999999" x14ac:dyDescent="0.55000000000000004">
      <c r="A143" s="129"/>
      <c r="C143" s="130"/>
      <c r="D143" s="130"/>
      <c r="E143" s="129"/>
      <c r="F143" s="129"/>
      <c r="G143" s="129"/>
      <c r="H143" s="129"/>
      <c r="I143" s="129"/>
      <c r="J143" s="131"/>
    </row>
    <row r="144" spans="1:10" s="128" customFormat="1" ht="20.399999999999999" x14ac:dyDescent="0.55000000000000004">
      <c r="A144" s="129"/>
      <c r="C144" s="130"/>
      <c r="D144" s="130"/>
      <c r="E144" s="129"/>
      <c r="F144" s="129"/>
      <c r="G144" s="129"/>
      <c r="H144" s="129"/>
      <c r="I144" s="129"/>
      <c r="J144" s="131"/>
    </row>
    <row r="145" spans="1:10" s="128" customFormat="1" ht="20.399999999999999" x14ac:dyDescent="0.55000000000000004">
      <c r="A145" s="129"/>
      <c r="C145" s="130"/>
      <c r="D145" s="130"/>
      <c r="E145" s="129"/>
      <c r="F145" s="129"/>
      <c r="G145" s="129"/>
      <c r="H145" s="129"/>
      <c r="I145" s="129"/>
      <c r="J145" s="131"/>
    </row>
    <row r="146" spans="1:10" s="128" customFormat="1" ht="20.399999999999999" x14ac:dyDescent="0.55000000000000004">
      <c r="A146" s="129"/>
      <c r="C146" s="130"/>
      <c r="D146" s="130"/>
      <c r="E146" s="129"/>
      <c r="F146" s="129"/>
      <c r="G146" s="129"/>
      <c r="H146" s="129"/>
      <c r="I146" s="129"/>
      <c r="J146" s="131"/>
    </row>
    <row r="147" spans="1:10" s="128" customFormat="1" ht="20.399999999999999" x14ac:dyDescent="0.55000000000000004">
      <c r="A147" s="129"/>
      <c r="C147" s="130"/>
      <c r="D147" s="130"/>
      <c r="E147" s="129"/>
      <c r="F147" s="129"/>
      <c r="G147" s="129"/>
      <c r="H147" s="129"/>
      <c r="I147" s="129"/>
      <c r="J147" s="131"/>
    </row>
    <row r="148" spans="1:10" s="128" customFormat="1" ht="20.399999999999999" x14ac:dyDescent="0.55000000000000004">
      <c r="A148" s="129"/>
      <c r="C148" s="130"/>
      <c r="D148" s="130"/>
      <c r="E148" s="129"/>
      <c r="F148" s="129"/>
      <c r="G148" s="129"/>
      <c r="H148" s="129"/>
      <c r="I148" s="129"/>
      <c r="J148" s="131"/>
    </row>
    <row r="149" spans="1:10" s="128" customFormat="1" ht="20.399999999999999" x14ac:dyDescent="0.55000000000000004">
      <c r="A149" s="129"/>
      <c r="C149" s="130"/>
      <c r="D149" s="130"/>
      <c r="E149" s="129"/>
      <c r="F149" s="129"/>
      <c r="G149" s="129"/>
      <c r="H149" s="129"/>
      <c r="I149" s="129"/>
      <c r="J149" s="131"/>
    </row>
    <row r="150" spans="1:10" s="128" customFormat="1" ht="20.399999999999999" x14ac:dyDescent="0.55000000000000004">
      <c r="A150" s="129"/>
      <c r="C150" s="130"/>
      <c r="D150" s="130"/>
      <c r="E150" s="129"/>
      <c r="F150" s="129"/>
      <c r="G150" s="129"/>
      <c r="H150" s="129"/>
      <c r="I150" s="129"/>
      <c r="J150" s="131"/>
    </row>
    <row r="151" spans="1:10" s="128" customFormat="1" ht="20.399999999999999" x14ac:dyDescent="0.55000000000000004">
      <c r="A151" s="129"/>
      <c r="C151" s="130"/>
      <c r="D151" s="130"/>
      <c r="E151" s="129"/>
      <c r="F151" s="129"/>
      <c r="G151" s="129"/>
      <c r="H151" s="129"/>
      <c r="I151" s="129"/>
      <c r="J151" s="131"/>
    </row>
    <row r="152" spans="1:10" s="128" customFormat="1" ht="20.399999999999999" x14ac:dyDescent="0.55000000000000004">
      <c r="A152" s="129"/>
      <c r="C152" s="130"/>
      <c r="D152" s="130"/>
      <c r="E152" s="129"/>
      <c r="F152" s="129"/>
      <c r="G152" s="129"/>
      <c r="H152" s="129"/>
      <c r="I152" s="129"/>
      <c r="J152" s="131"/>
    </row>
    <row r="153" spans="1:10" s="128" customFormat="1" ht="20.399999999999999" x14ac:dyDescent="0.55000000000000004">
      <c r="A153" s="129"/>
      <c r="C153" s="130"/>
      <c r="D153" s="130"/>
      <c r="E153" s="129"/>
      <c r="F153" s="129"/>
      <c r="G153" s="129"/>
      <c r="H153" s="129"/>
      <c r="I153" s="129"/>
      <c r="J153" s="131"/>
    </row>
    <row r="154" spans="1:10" s="128" customFormat="1" ht="20.399999999999999" x14ac:dyDescent="0.55000000000000004">
      <c r="A154" s="129"/>
      <c r="C154" s="130"/>
      <c r="D154" s="130"/>
      <c r="E154" s="129"/>
      <c r="F154" s="129"/>
      <c r="G154" s="129"/>
      <c r="H154" s="129"/>
      <c r="I154" s="129"/>
      <c r="J154" s="131"/>
    </row>
    <row r="155" spans="1:10" s="128" customFormat="1" ht="20.399999999999999" x14ac:dyDescent="0.55000000000000004">
      <c r="A155" s="129"/>
      <c r="C155" s="130"/>
      <c r="D155" s="130"/>
      <c r="E155" s="129"/>
      <c r="F155" s="129"/>
      <c r="G155" s="129"/>
      <c r="H155" s="129"/>
      <c r="I155" s="129"/>
      <c r="J155" s="131"/>
    </row>
    <row r="156" spans="1:10" s="128" customFormat="1" ht="20.399999999999999" x14ac:dyDescent="0.55000000000000004">
      <c r="A156" s="129"/>
      <c r="C156" s="130"/>
      <c r="D156" s="130"/>
      <c r="E156" s="129"/>
      <c r="F156" s="129"/>
      <c r="G156" s="129"/>
      <c r="H156" s="129"/>
      <c r="I156" s="129"/>
      <c r="J156" s="131"/>
    </row>
    <row r="157" spans="1:10" s="128" customFormat="1" ht="20.399999999999999" x14ac:dyDescent="0.55000000000000004">
      <c r="A157" s="129"/>
      <c r="C157" s="130"/>
      <c r="D157" s="130"/>
      <c r="E157" s="129"/>
      <c r="F157" s="129"/>
      <c r="G157" s="129"/>
      <c r="H157" s="129"/>
      <c r="I157" s="129"/>
      <c r="J157" s="131"/>
    </row>
    <row r="158" spans="1:10" s="128" customFormat="1" ht="20.399999999999999" x14ac:dyDescent="0.55000000000000004">
      <c r="A158" s="129"/>
      <c r="C158" s="130"/>
      <c r="D158" s="130"/>
      <c r="E158" s="129"/>
      <c r="F158" s="129"/>
      <c r="G158" s="129"/>
      <c r="H158" s="129"/>
      <c r="I158" s="129"/>
      <c r="J158" s="131"/>
    </row>
    <row r="159" spans="1:10" s="128" customFormat="1" ht="20.399999999999999" x14ac:dyDescent="0.55000000000000004">
      <c r="A159" s="129"/>
      <c r="C159" s="130"/>
      <c r="D159" s="130"/>
      <c r="E159" s="129"/>
      <c r="F159" s="129"/>
      <c r="G159" s="129"/>
      <c r="H159" s="129"/>
      <c r="I159" s="129"/>
      <c r="J159" s="131"/>
    </row>
    <row r="160" spans="1:10" s="128" customFormat="1" ht="20.399999999999999" x14ac:dyDescent="0.55000000000000004">
      <c r="A160" s="129"/>
      <c r="C160" s="130"/>
      <c r="D160" s="130"/>
      <c r="E160" s="129"/>
      <c r="F160" s="129"/>
      <c r="G160" s="129"/>
      <c r="H160" s="129"/>
      <c r="I160" s="129"/>
      <c r="J160" s="131"/>
    </row>
    <row r="161" spans="1:10" s="128" customFormat="1" ht="20.399999999999999" x14ac:dyDescent="0.55000000000000004">
      <c r="A161" s="129"/>
      <c r="C161" s="130"/>
      <c r="D161" s="130"/>
      <c r="E161" s="129"/>
      <c r="F161" s="129"/>
      <c r="G161" s="129"/>
      <c r="H161" s="129"/>
      <c r="I161" s="129"/>
      <c r="J161" s="131"/>
    </row>
    <row r="162" spans="1:10" s="128" customFormat="1" ht="20.399999999999999" x14ac:dyDescent="0.55000000000000004">
      <c r="A162" s="129"/>
      <c r="C162" s="130"/>
      <c r="D162" s="130"/>
      <c r="E162" s="129"/>
      <c r="F162" s="129"/>
      <c r="G162" s="129"/>
      <c r="H162" s="129"/>
      <c r="I162" s="129"/>
      <c r="J162" s="131"/>
    </row>
    <row r="163" spans="1:10" s="128" customFormat="1" ht="20.399999999999999" x14ac:dyDescent="0.55000000000000004">
      <c r="A163" s="129"/>
      <c r="C163" s="130"/>
      <c r="D163" s="130"/>
      <c r="E163" s="129"/>
      <c r="F163" s="129"/>
      <c r="G163" s="129"/>
      <c r="H163" s="129"/>
      <c r="I163" s="129"/>
      <c r="J163" s="131"/>
    </row>
    <row r="164" spans="1:10" s="128" customFormat="1" ht="20.399999999999999" x14ac:dyDescent="0.55000000000000004">
      <c r="A164" s="129"/>
      <c r="C164" s="130"/>
      <c r="D164" s="130"/>
      <c r="E164" s="129"/>
      <c r="F164" s="129"/>
      <c r="G164" s="129"/>
      <c r="H164" s="129"/>
      <c r="I164" s="129"/>
      <c r="J164" s="131"/>
    </row>
    <row r="165" spans="1:10" s="128" customFormat="1" ht="20.399999999999999" x14ac:dyDescent="0.55000000000000004">
      <c r="A165" s="129"/>
      <c r="C165" s="130"/>
      <c r="D165" s="130"/>
      <c r="E165" s="129"/>
      <c r="F165" s="129"/>
      <c r="G165" s="129"/>
      <c r="H165" s="129"/>
      <c r="I165" s="129"/>
      <c r="J165" s="131"/>
    </row>
    <row r="166" spans="1:10" s="128" customFormat="1" ht="20.399999999999999" x14ac:dyDescent="0.55000000000000004">
      <c r="A166" s="129"/>
      <c r="C166" s="130"/>
      <c r="D166" s="130"/>
      <c r="E166" s="129"/>
      <c r="F166" s="129"/>
      <c r="G166" s="129"/>
      <c r="H166" s="129"/>
      <c r="I166" s="129"/>
      <c r="J166" s="131"/>
    </row>
    <row r="167" spans="1:10" s="128" customFormat="1" ht="20.399999999999999" x14ac:dyDescent="0.55000000000000004">
      <c r="A167" s="129"/>
      <c r="C167" s="130"/>
      <c r="D167" s="130"/>
      <c r="E167" s="129"/>
      <c r="F167" s="129"/>
      <c r="G167" s="129"/>
      <c r="H167" s="129"/>
      <c r="I167" s="129"/>
      <c r="J167" s="131"/>
    </row>
    <row r="168" spans="1:10" s="128" customFormat="1" ht="20.399999999999999" x14ac:dyDescent="0.55000000000000004">
      <c r="A168" s="129"/>
      <c r="C168" s="130"/>
      <c r="D168" s="130"/>
      <c r="E168" s="129"/>
      <c r="F168" s="129"/>
      <c r="G168" s="129"/>
      <c r="H168" s="129"/>
      <c r="I168" s="129"/>
      <c r="J168" s="131"/>
    </row>
    <row r="169" spans="1:10" s="128" customFormat="1" ht="20.399999999999999" x14ac:dyDescent="0.55000000000000004">
      <c r="A169" s="129"/>
      <c r="C169" s="130"/>
      <c r="D169" s="130"/>
      <c r="E169" s="129"/>
      <c r="F169" s="129"/>
      <c r="G169" s="129"/>
      <c r="H169" s="129"/>
      <c r="I169" s="129"/>
      <c r="J169" s="132"/>
    </row>
    <row r="170" spans="1:10" s="128" customFormat="1" ht="20.399999999999999" x14ac:dyDescent="0.55000000000000004">
      <c r="A170" s="129"/>
      <c r="C170" s="130"/>
      <c r="D170" s="130"/>
      <c r="E170" s="129"/>
      <c r="F170" s="129"/>
      <c r="G170" s="129"/>
      <c r="H170" s="129"/>
      <c r="I170" s="129"/>
      <c r="J170" s="132"/>
    </row>
    <row r="171" spans="1:10" s="128" customFormat="1" ht="20.399999999999999" x14ac:dyDescent="0.55000000000000004">
      <c r="A171" s="129"/>
      <c r="C171" s="130"/>
      <c r="D171" s="130"/>
      <c r="E171" s="129"/>
      <c r="F171" s="129"/>
      <c r="G171" s="129"/>
      <c r="H171" s="129"/>
      <c r="I171" s="129"/>
      <c r="J171" s="132"/>
    </row>
    <row r="172" spans="1:10" s="128" customFormat="1" ht="20.399999999999999" x14ac:dyDescent="0.55000000000000004">
      <c r="A172" s="129"/>
      <c r="C172" s="130"/>
      <c r="D172" s="130"/>
      <c r="E172" s="129"/>
      <c r="F172" s="129"/>
      <c r="G172" s="129"/>
      <c r="H172" s="129"/>
      <c r="I172" s="129"/>
      <c r="J172" s="132"/>
    </row>
    <row r="173" spans="1:10" s="128" customFormat="1" ht="20.399999999999999" x14ac:dyDescent="0.55000000000000004">
      <c r="A173" s="129"/>
      <c r="C173" s="130"/>
      <c r="D173" s="130"/>
      <c r="E173" s="129"/>
      <c r="F173" s="129"/>
      <c r="G173" s="129"/>
      <c r="H173" s="129"/>
      <c r="I173" s="129"/>
      <c r="J173" s="132"/>
    </row>
    <row r="174" spans="1:10" s="128" customFormat="1" ht="20.399999999999999" x14ac:dyDescent="0.55000000000000004">
      <c r="A174" s="129"/>
      <c r="C174" s="130"/>
      <c r="D174" s="130"/>
      <c r="E174" s="129"/>
      <c r="F174" s="129"/>
      <c r="G174" s="129"/>
      <c r="H174" s="129"/>
      <c r="I174" s="129"/>
      <c r="J174" s="132"/>
    </row>
    <row r="175" spans="1:10" s="128" customFormat="1" ht="20.399999999999999" x14ac:dyDescent="0.55000000000000004">
      <c r="A175" s="129"/>
      <c r="C175" s="130"/>
      <c r="D175" s="130"/>
      <c r="E175" s="129"/>
      <c r="F175" s="129"/>
      <c r="G175" s="129"/>
      <c r="H175" s="129"/>
      <c r="I175" s="129"/>
      <c r="J175" s="132"/>
    </row>
    <row r="176" spans="1:10" s="128" customFormat="1" ht="20.399999999999999" x14ac:dyDescent="0.55000000000000004">
      <c r="A176" s="129"/>
      <c r="C176" s="130"/>
      <c r="D176" s="130"/>
      <c r="E176" s="129"/>
      <c r="F176" s="129"/>
      <c r="G176" s="129"/>
      <c r="H176" s="129"/>
      <c r="I176" s="129"/>
      <c r="J176" s="132"/>
    </row>
    <row r="177" spans="1:10" s="128" customFormat="1" ht="20.399999999999999" x14ac:dyDescent="0.55000000000000004">
      <c r="A177" s="129"/>
      <c r="C177" s="130"/>
      <c r="D177" s="130"/>
      <c r="E177" s="129"/>
      <c r="F177" s="129"/>
      <c r="G177" s="129"/>
      <c r="H177" s="129"/>
      <c r="I177" s="129"/>
      <c r="J177" s="132"/>
    </row>
    <row r="178" spans="1:10" s="128" customFormat="1" ht="20.399999999999999" x14ac:dyDescent="0.55000000000000004">
      <c r="A178" s="129"/>
      <c r="C178" s="130"/>
      <c r="D178" s="130"/>
      <c r="E178" s="129"/>
      <c r="F178" s="129"/>
      <c r="G178" s="129"/>
      <c r="H178" s="129"/>
      <c r="I178" s="129"/>
      <c r="J178" s="132"/>
    </row>
    <row r="179" spans="1:10" s="128" customFormat="1" ht="20.399999999999999" x14ac:dyDescent="0.55000000000000004">
      <c r="A179" s="129"/>
      <c r="C179" s="130"/>
      <c r="D179" s="130"/>
      <c r="E179" s="129"/>
      <c r="F179" s="129"/>
      <c r="G179" s="129"/>
      <c r="H179" s="129"/>
      <c r="I179" s="129"/>
      <c r="J179" s="132"/>
    </row>
    <row r="180" spans="1:10" s="128" customFormat="1" ht="20.399999999999999" x14ac:dyDescent="0.55000000000000004">
      <c r="A180" s="129"/>
      <c r="C180" s="130"/>
      <c r="D180" s="130"/>
      <c r="E180" s="129"/>
      <c r="F180" s="129"/>
      <c r="G180" s="129"/>
      <c r="H180" s="129"/>
      <c r="I180" s="129"/>
      <c r="J180" s="132"/>
    </row>
    <row r="181" spans="1:10" s="128" customFormat="1" ht="20.399999999999999" x14ac:dyDescent="0.55000000000000004">
      <c r="A181" s="129"/>
      <c r="C181" s="130"/>
      <c r="D181" s="130"/>
      <c r="E181" s="129"/>
      <c r="F181" s="129"/>
      <c r="G181" s="129"/>
      <c r="H181" s="129"/>
      <c r="I181" s="129"/>
      <c r="J181" s="132"/>
    </row>
    <row r="182" spans="1:10" s="103" customFormat="1" x14ac:dyDescent="0.45">
      <c r="A182" s="105"/>
      <c r="C182" s="106"/>
      <c r="D182" s="106"/>
      <c r="E182" s="105"/>
      <c r="F182" s="105"/>
      <c r="G182" s="105"/>
      <c r="H182" s="105"/>
      <c r="I182" s="105"/>
      <c r="J182" s="104"/>
    </row>
    <row r="183" spans="1:10" s="103" customFormat="1" x14ac:dyDescent="0.45">
      <c r="A183" s="105"/>
      <c r="C183" s="106"/>
      <c r="D183" s="106"/>
      <c r="E183" s="105"/>
      <c r="F183" s="105"/>
      <c r="G183" s="105"/>
      <c r="H183" s="105"/>
      <c r="I183" s="105"/>
      <c r="J183" s="104"/>
    </row>
    <row r="184" spans="1:10" s="103" customFormat="1" x14ac:dyDescent="0.45">
      <c r="A184" s="105"/>
      <c r="C184" s="106"/>
      <c r="D184" s="106"/>
      <c r="E184" s="105"/>
      <c r="F184" s="105"/>
      <c r="G184" s="105"/>
      <c r="H184" s="105"/>
      <c r="I184" s="105"/>
      <c r="J184" s="104"/>
    </row>
    <row r="185" spans="1:10" s="103" customFormat="1" x14ac:dyDescent="0.45">
      <c r="A185" s="105"/>
      <c r="C185" s="106"/>
      <c r="D185" s="106"/>
      <c r="E185" s="105"/>
      <c r="F185" s="105"/>
      <c r="G185" s="105"/>
      <c r="H185" s="105"/>
      <c r="I185" s="105"/>
      <c r="J185" s="107"/>
    </row>
    <row r="186" spans="1:10" s="103" customFormat="1" x14ac:dyDescent="0.45">
      <c r="A186" s="105"/>
      <c r="C186" s="106"/>
      <c r="D186" s="106"/>
      <c r="E186" s="105"/>
      <c r="F186" s="105"/>
      <c r="G186" s="105"/>
      <c r="H186" s="105"/>
      <c r="I186" s="105"/>
      <c r="J186" s="107"/>
    </row>
    <row r="187" spans="1:10" s="103" customFormat="1" x14ac:dyDescent="0.45">
      <c r="A187" s="105"/>
      <c r="C187" s="106"/>
      <c r="D187" s="106"/>
      <c r="E187" s="105"/>
      <c r="F187" s="105"/>
      <c r="G187" s="105"/>
      <c r="H187" s="105"/>
      <c r="I187" s="105"/>
      <c r="J187" s="107"/>
    </row>
    <row r="188" spans="1:10" s="103" customFormat="1" x14ac:dyDescent="0.45">
      <c r="A188" s="105"/>
      <c r="C188" s="106"/>
      <c r="D188" s="106"/>
      <c r="E188" s="105"/>
      <c r="F188" s="105"/>
      <c r="G188" s="105"/>
      <c r="H188" s="105"/>
      <c r="I188" s="105"/>
      <c r="J188" s="107"/>
    </row>
    <row r="189" spans="1:10" s="103" customFormat="1" x14ac:dyDescent="0.45">
      <c r="A189" s="105"/>
      <c r="C189" s="106"/>
      <c r="D189" s="106"/>
      <c r="E189" s="105"/>
      <c r="F189" s="105"/>
      <c r="G189" s="105"/>
      <c r="H189" s="105"/>
      <c r="I189" s="105"/>
      <c r="J189" s="107"/>
    </row>
    <row r="190" spans="1:10" s="103" customFormat="1" x14ac:dyDescent="0.45">
      <c r="A190" s="105"/>
      <c r="C190" s="106"/>
      <c r="D190" s="106"/>
      <c r="E190" s="105"/>
      <c r="F190" s="105"/>
      <c r="G190" s="105"/>
      <c r="H190" s="105"/>
      <c r="I190" s="105"/>
      <c r="J190" s="107"/>
    </row>
    <row r="191" spans="1:10" s="103" customFormat="1" x14ac:dyDescent="0.45">
      <c r="A191" s="105"/>
      <c r="C191" s="106"/>
      <c r="D191" s="106"/>
      <c r="E191" s="105"/>
      <c r="F191" s="105"/>
      <c r="G191" s="105"/>
      <c r="H191" s="105"/>
      <c r="I191" s="105"/>
      <c r="J191" s="107"/>
    </row>
    <row r="192" spans="1:10" s="103" customFormat="1" x14ac:dyDescent="0.45">
      <c r="A192" s="105"/>
      <c r="C192" s="106"/>
      <c r="D192" s="106"/>
      <c r="E192" s="105"/>
      <c r="F192" s="105"/>
      <c r="G192" s="105"/>
      <c r="H192" s="105"/>
      <c r="I192" s="105"/>
      <c r="J192" s="107"/>
    </row>
    <row r="193" spans="1:10" s="103" customFormat="1" x14ac:dyDescent="0.45">
      <c r="A193" s="105"/>
      <c r="C193" s="106"/>
      <c r="D193" s="106"/>
      <c r="E193" s="105"/>
      <c r="F193" s="105"/>
      <c r="G193" s="105"/>
      <c r="H193" s="105"/>
      <c r="I193" s="105"/>
      <c r="J193" s="107"/>
    </row>
    <row r="194" spans="1:10" s="103" customFormat="1" x14ac:dyDescent="0.45">
      <c r="A194" s="105"/>
      <c r="C194" s="106"/>
      <c r="D194" s="106"/>
      <c r="E194" s="105"/>
      <c r="F194" s="105"/>
      <c r="G194" s="105"/>
      <c r="H194" s="105"/>
      <c r="I194" s="105"/>
      <c r="J194" s="107"/>
    </row>
    <row r="195" spans="1:10" s="103" customFormat="1" x14ac:dyDescent="0.45">
      <c r="A195" s="105"/>
      <c r="C195" s="106"/>
      <c r="D195" s="106"/>
      <c r="E195" s="105"/>
      <c r="F195" s="105"/>
      <c r="G195" s="105"/>
      <c r="H195" s="105"/>
      <c r="I195" s="105"/>
      <c r="J195" s="107"/>
    </row>
    <row r="196" spans="1:10" s="103" customFormat="1" x14ac:dyDescent="0.45">
      <c r="A196" s="105"/>
      <c r="C196" s="106"/>
      <c r="D196" s="106"/>
      <c r="E196" s="105"/>
      <c r="F196" s="105"/>
      <c r="G196" s="105"/>
      <c r="H196" s="105"/>
      <c r="I196" s="105"/>
      <c r="J196" s="107"/>
    </row>
    <row r="197" spans="1:10" s="103" customFormat="1" x14ac:dyDescent="0.45">
      <c r="A197" s="105"/>
      <c r="C197" s="106"/>
      <c r="D197" s="106"/>
      <c r="E197" s="105"/>
      <c r="F197" s="105"/>
      <c r="G197" s="105"/>
      <c r="H197" s="105"/>
      <c r="I197" s="105"/>
      <c r="J197" s="107"/>
    </row>
    <row r="198" spans="1:10" s="103" customFormat="1" x14ac:dyDescent="0.45">
      <c r="A198" s="105"/>
      <c r="C198" s="106"/>
      <c r="D198" s="106"/>
      <c r="E198" s="105"/>
      <c r="F198" s="105"/>
      <c r="G198" s="105"/>
      <c r="H198" s="105"/>
      <c r="I198" s="105"/>
      <c r="J198" s="107"/>
    </row>
    <row r="199" spans="1:10" s="103" customFormat="1" x14ac:dyDescent="0.45">
      <c r="A199" s="105"/>
      <c r="C199" s="106"/>
      <c r="D199" s="106"/>
      <c r="E199" s="105"/>
      <c r="F199" s="105"/>
      <c r="G199" s="105"/>
      <c r="H199" s="105"/>
      <c r="I199" s="105"/>
      <c r="J199" s="107"/>
    </row>
    <row r="200" spans="1:10" s="103" customFormat="1" x14ac:dyDescent="0.45">
      <c r="A200" s="105"/>
      <c r="C200" s="106"/>
      <c r="D200" s="106"/>
      <c r="E200" s="105"/>
      <c r="F200" s="105"/>
      <c r="G200" s="105"/>
      <c r="H200" s="105"/>
      <c r="I200" s="105"/>
      <c r="J200" s="107"/>
    </row>
    <row r="201" spans="1:10" s="103" customFormat="1" x14ac:dyDescent="0.45">
      <c r="A201" s="105"/>
      <c r="C201" s="106"/>
      <c r="D201" s="106"/>
      <c r="E201" s="105"/>
      <c r="F201" s="105"/>
      <c r="G201" s="105"/>
      <c r="H201" s="105"/>
      <c r="I201" s="105"/>
      <c r="J201" s="107"/>
    </row>
    <row r="202" spans="1:10" s="103" customFormat="1" x14ac:dyDescent="0.45">
      <c r="A202" s="105"/>
      <c r="C202" s="106"/>
      <c r="D202" s="106"/>
      <c r="E202" s="105"/>
      <c r="F202" s="105"/>
      <c r="G202" s="105"/>
      <c r="H202" s="105"/>
      <c r="I202" s="105"/>
      <c r="J202" s="107"/>
    </row>
    <row r="203" spans="1:10" s="103" customFormat="1" x14ac:dyDescent="0.45">
      <c r="A203" s="105"/>
      <c r="C203" s="106"/>
      <c r="D203" s="106"/>
      <c r="E203" s="105"/>
      <c r="F203" s="105"/>
      <c r="G203" s="105"/>
      <c r="H203" s="105"/>
      <c r="I203" s="105"/>
      <c r="J203" s="107"/>
    </row>
    <row r="204" spans="1:10" s="103" customFormat="1" x14ac:dyDescent="0.45">
      <c r="A204" s="105"/>
      <c r="C204" s="106"/>
      <c r="D204" s="106"/>
      <c r="E204" s="105"/>
      <c r="F204" s="105"/>
      <c r="G204" s="105"/>
      <c r="H204" s="105"/>
      <c r="I204" s="105"/>
      <c r="J204" s="107"/>
    </row>
    <row r="205" spans="1:10" s="103" customFormat="1" x14ac:dyDescent="0.45">
      <c r="A205" s="105"/>
      <c r="C205" s="106"/>
      <c r="D205" s="106"/>
      <c r="E205" s="105"/>
      <c r="F205" s="105"/>
      <c r="G205" s="105"/>
      <c r="H205" s="105"/>
      <c r="I205" s="105"/>
      <c r="J205" s="107"/>
    </row>
    <row r="206" spans="1:10" s="103" customFormat="1" x14ac:dyDescent="0.45">
      <c r="A206" s="105"/>
      <c r="C206" s="106"/>
      <c r="D206" s="106"/>
      <c r="E206" s="105"/>
      <c r="F206" s="105"/>
      <c r="G206" s="105"/>
      <c r="H206" s="105"/>
      <c r="I206" s="105"/>
      <c r="J206" s="107"/>
    </row>
    <row r="207" spans="1:10" s="103" customFormat="1" x14ac:dyDescent="0.45">
      <c r="A207" s="105"/>
      <c r="C207" s="106"/>
      <c r="D207" s="106"/>
      <c r="E207" s="105"/>
      <c r="F207" s="105"/>
      <c r="G207" s="105"/>
      <c r="H207" s="105"/>
      <c r="I207" s="105"/>
      <c r="J207" s="107"/>
    </row>
    <row r="208" spans="1:10" s="103" customFormat="1" x14ac:dyDescent="0.45">
      <c r="A208" s="105"/>
      <c r="C208" s="106"/>
      <c r="D208" s="106"/>
      <c r="E208" s="105"/>
      <c r="F208" s="105"/>
      <c r="G208" s="105"/>
      <c r="H208" s="105"/>
      <c r="I208" s="105"/>
      <c r="J208" s="107"/>
    </row>
    <row r="209" spans="1:10" s="103" customFormat="1" x14ac:dyDescent="0.45">
      <c r="A209" s="105"/>
      <c r="C209" s="106"/>
      <c r="D209" s="106"/>
      <c r="E209" s="105"/>
      <c r="F209" s="105"/>
      <c r="G209" s="105"/>
      <c r="H209" s="105"/>
      <c r="I209" s="105"/>
      <c r="J209" s="107"/>
    </row>
    <row r="210" spans="1:10" s="103" customFormat="1" x14ac:dyDescent="0.45">
      <c r="A210" s="105"/>
      <c r="C210" s="106"/>
      <c r="D210" s="106"/>
      <c r="E210" s="105"/>
      <c r="F210" s="105"/>
      <c r="G210" s="105"/>
      <c r="H210" s="105"/>
      <c r="I210" s="105"/>
      <c r="J210" s="107"/>
    </row>
    <row r="211" spans="1:10" s="103" customFormat="1" x14ac:dyDescent="0.45">
      <c r="A211" s="105"/>
      <c r="C211" s="106"/>
      <c r="D211" s="106"/>
      <c r="E211" s="105"/>
      <c r="F211" s="105"/>
      <c r="G211" s="105"/>
      <c r="H211" s="105"/>
      <c r="I211" s="105"/>
      <c r="J211" s="107"/>
    </row>
    <row r="212" spans="1:10" s="103" customFormat="1" x14ac:dyDescent="0.45">
      <c r="A212" s="105"/>
      <c r="C212" s="106"/>
      <c r="D212" s="106"/>
      <c r="E212" s="105"/>
      <c r="F212" s="105"/>
      <c r="G212" s="105"/>
      <c r="H212" s="105"/>
      <c r="I212" s="105"/>
      <c r="J212" s="107"/>
    </row>
    <row r="213" spans="1:10" s="103" customFormat="1" x14ac:dyDescent="0.45">
      <c r="A213" s="105"/>
      <c r="C213" s="106"/>
      <c r="D213" s="106"/>
      <c r="E213" s="105"/>
      <c r="F213" s="105"/>
      <c r="G213" s="105"/>
      <c r="H213" s="105"/>
      <c r="I213" s="105"/>
      <c r="J213" s="107"/>
    </row>
    <row r="214" spans="1:10" s="103" customFormat="1" x14ac:dyDescent="0.45">
      <c r="A214" s="105"/>
      <c r="C214" s="106"/>
      <c r="D214" s="106"/>
      <c r="E214" s="105"/>
      <c r="F214" s="105"/>
      <c r="G214" s="105"/>
      <c r="H214" s="105"/>
      <c r="I214" s="105"/>
      <c r="J214" s="107"/>
    </row>
    <row r="215" spans="1:10" s="103" customFormat="1" x14ac:dyDescent="0.45">
      <c r="A215" s="105"/>
      <c r="C215" s="106"/>
      <c r="D215" s="106"/>
      <c r="E215" s="105"/>
      <c r="F215" s="105"/>
      <c r="G215" s="105"/>
      <c r="H215" s="105"/>
      <c r="I215" s="105"/>
      <c r="J215" s="107"/>
    </row>
    <row r="216" spans="1:10" s="103" customFormat="1" x14ac:dyDescent="0.45">
      <c r="A216" s="105"/>
      <c r="C216" s="106"/>
      <c r="D216" s="106"/>
      <c r="E216" s="105"/>
      <c r="F216" s="105"/>
      <c r="G216" s="105"/>
      <c r="H216" s="105"/>
      <c r="I216" s="105"/>
      <c r="J216" s="107"/>
    </row>
    <row r="217" spans="1:10" x14ac:dyDescent="0.45">
      <c r="E217" s="104"/>
      <c r="F217" s="104"/>
      <c r="G217" s="104"/>
      <c r="H217" s="104"/>
      <c r="I217" s="105"/>
      <c r="J217" s="107"/>
    </row>
    <row r="218" spans="1:10" x14ac:dyDescent="0.45">
      <c r="E218" s="104"/>
      <c r="F218" s="104"/>
      <c r="G218" s="104"/>
      <c r="H218" s="104"/>
      <c r="I218" s="105"/>
      <c r="J218" s="107"/>
    </row>
    <row r="219" spans="1:10" x14ac:dyDescent="0.45">
      <c r="E219" s="104"/>
      <c r="F219" s="104"/>
      <c r="G219" s="104"/>
      <c r="H219" s="104"/>
      <c r="I219" s="105"/>
      <c r="J219" s="107"/>
    </row>
    <row r="220" spans="1:10" x14ac:dyDescent="0.45">
      <c r="E220" s="104"/>
      <c r="F220" s="104"/>
      <c r="G220" s="104"/>
      <c r="H220" s="104"/>
      <c r="I220" s="105"/>
      <c r="J220" s="107"/>
    </row>
    <row r="221" spans="1:10" x14ac:dyDescent="0.45">
      <c r="E221" s="104"/>
      <c r="F221" s="104"/>
      <c r="G221" s="104"/>
      <c r="H221" s="104"/>
      <c r="I221" s="105"/>
      <c r="J221" s="107"/>
    </row>
    <row r="222" spans="1:10" x14ac:dyDescent="0.45">
      <c r="E222" s="104"/>
      <c r="F222" s="104"/>
      <c r="G222" s="104"/>
      <c r="H222" s="104"/>
      <c r="I222" s="105"/>
      <c r="J222" s="107"/>
    </row>
    <row r="223" spans="1:10" x14ac:dyDescent="0.45">
      <c r="E223" s="104"/>
      <c r="F223" s="104"/>
      <c r="G223" s="104"/>
      <c r="H223" s="104"/>
      <c r="I223" s="105"/>
      <c r="J223" s="107"/>
    </row>
    <row r="224" spans="1:10" x14ac:dyDescent="0.45">
      <c r="E224" s="104"/>
      <c r="F224" s="104"/>
      <c r="G224" s="104"/>
      <c r="H224" s="104"/>
      <c r="I224" s="105"/>
      <c r="J224" s="107"/>
    </row>
    <row r="225" spans="5:10" x14ac:dyDescent="0.45">
      <c r="E225" s="104"/>
      <c r="F225" s="104"/>
      <c r="G225" s="104"/>
      <c r="H225" s="104"/>
      <c r="I225" s="105"/>
      <c r="J225" s="107"/>
    </row>
    <row r="226" spans="5:10" x14ac:dyDescent="0.3">
      <c r="E226" s="104"/>
      <c r="F226" s="104"/>
      <c r="G226" s="104"/>
      <c r="H226" s="104"/>
      <c r="I226" s="104"/>
      <c r="J226" s="107"/>
    </row>
    <row r="227" spans="5:10" x14ac:dyDescent="0.3">
      <c r="E227" s="104"/>
      <c r="F227" s="104"/>
      <c r="G227" s="104"/>
      <c r="H227" s="104"/>
      <c r="I227" s="104"/>
      <c r="J227" s="104"/>
    </row>
    <row r="228" spans="5:10" x14ac:dyDescent="0.3">
      <c r="E228" s="104"/>
      <c r="F228" s="104"/>
      <c r="G228" s="104"/>
      <c r="H228" s="104"/>
      <c r="I228" s="104"/>
      <c r="J228" s="104"/>
    </row>
    <row r="229" spans="5:10" x14ac:dyDescent="0.3">
      <c r="E229" s="104"/>
      <c r="F229" s="104"/>
      <c r="G229" s="104"/>
      <c r="H229" s="104"/>
      <c r="I229" s="104"/>
      <c r="J229" s="104"/>
    </row>
    <row r="230" spans="5:10" x14ac:dyDescent="0.3">
      <c r="E230" s="104"/>
      <c r="F230" s="104"/>
      <c r="G230" s="104"/>
      <c r="H230" s="104"/>
      <c r="I230" s="104"/>
      <c r="J230" s="104"/>
    </row>
    <row r="231" spans="5:10" x14ac:dyDescent="0.3">
      <c r="E231" s="104"/>
      <c r="F231" s="104"/>
      <c r="G231" s="104"/>
      <c r="H231" s="104"/>
      <c r="I231" s="104"/>
      <c r="J231" s="104"/>
    </row>
    <row r="232" spans="5:10" x14ac:dyDescent="0.3">
      <c r="E232" s="104"/>
      <c r="F232" s="104"/>
      <c r="G232" s="104"/>
      <c r="H232" s="104"/>
      <c r="I232" s="104"/>
      <c r="J232" s="104"/>
    </row>
    <row r="233" spans="5:10" x14ac:dyDescent="0.3">
      <c r="E233" s="104"/>
      <c r="F233" s="104"/>
      <c r="G233" s="104"/>
      <c r="H233" s="104"/>
      <c r="I233" s="104"/>
      <c r="J233" s="104"/>
    </row>
    <row r="234" spans="5:10" x14ac:dyDescent="0.3">
      <c r="E234" s="104"/>
      <c r="F234" s="104"/>
      <c r="G234" s="104"/>
      <c r="H234" s="104"/>
      <c r="I234" s="104"/>
      <c r="J234" s="104"/>
    </row>
    <row r="235" spans="5:10" x14ac:dyDescent="0.3">
      <c r="E235" s="104"/>
      <c r="F235" s="104"/>
      <c r="G235" s="104"/>
      <c r="H235" s="104"/>
      <c r="I235" s="104"/>
      <c r="J235" s="104"/>
    </row>
    <row r="236" spans="5:10" x14ac:dyDescent="0.3">
      <c r="E236" s="104"/>
      <c r="F236" s="104"/>
      <c r="G236" s="104"/>
      <c r="H236" s="104"/>
      <c r="I236" s="104"/>
      <c r="J236" s="104"/>
    </row>
    <row r="237" spans="5:10" x14ac:dyDescent="0.3">
      <c r="E237" s="104"/>
      <c r="F237" s="104"/>
      <c r="G237" s="104"/>
      <c r="H237" s="104"/>
      <c r="I237" s="104"/>
      <c r="J237" s="104"/>
    </row>
    <row r="238" spans="5:10" x14ac:dyDescent="0.3">
      <c r="E238" s="104"/>
      <c r="F238" s="104"/>
      <c r="G238" s="104"/>
      <c r="H238" s="104"/>
      <c r="I238" s="104"/>
      <c r="J238" s="104"/>
    </row>
    <row r="239" spans="5:10" x14ac:dyDescent="0.3">
      <c r="E239" s="104"/>
      <c r="F239" s="104"/>
      <c r="G239" s="104"/>
      <c r="H239" s="104"/>
      <c r="I239" s="104"/>
      <c r="J239" s="104"/>
    </row>
    <row r="240" spans="5:10" x14ac:dyDescent="0.3">
      <c r="E240" s="104"/>
      <c r="F240" s="104"/>
      <c r="G240" s="104"/>
      <c r="H240" s="104"/>
      <c r="I240" s="104"/>
      <c r="J240" s="104"/>
    </row>
    <row r="241" spans="5:10" x14ac:dyDescent="0.3">
      <c r="E241" s="104"/>
      <c r="F241" s="104"/>
      <c r="G241" s="104"/>
      <c r="H241" s="104"/>
      <c r="I241" s="104"/>
      <c r="J241" s="104"/>
    </row>
    <row r="242" spans="5:10" x14ac:dyDescent="0.3">
      <c r="E242" s="104"/>
      <c r="F242" s="104"/>
      <c r="G242" s="104"/>
      <c r="H242" s="104"/>
      <c r="I242" s="104"/>
      <c r="J242" s="104"/>
    </row>
    <row r="243" spans="5:10" x14ac:dyDescent="0.3">
      <c r="E243" s="104"/>
      <c r="F243" s="104"/>
      <c r="G243" s="104"/>
      <c r="H243" s="104"/>
      <c r="I243" s="104"/>
      <c r="J243" s="104"/>
    </row>
    <row r="244" spans="5:10" x14ac:dyDescent="0.3">
      <c r="E244" s="104"/>
      <c r="F244" s="104"/>
      <c r="G244" s="104"/>
      <c r="H244" s="104"/>
      <c r="I244" s="104"/>
      <c r="J244" s="104"/>
    </row>
    <row r="245" spans="5:10" x14ac:dyDescent="0.3">
      <c r="E245" s="104"/>
      <c r="F245" s="104"/>
      <c r="G245" s="104"/>
      <c r="H245" s="104"/>
      <c r="I245" s="104"/>
      <c r="J245" s="104"/>
    </row>
    <row r="246" spans="5:10" x14ac:dyDescent="0.3">
      <c r="E246" s="104"/>
      <c r="F246" s="104"/>
      <c r="G246" s="104"/>
      <c r="H246" s="104"/>
      <c r="I246" s="104"/>
      <c r="J246" s="104"/>
    </row>
    <row r="247" spans="5:10" x14ac:dyDescent="0.3">
      <c r="E247" s="104"/>
      <c r="F247" s="104"/>
      <c r="G247" s="104"/>
      <c r="H247" s="104"/>
      <c r="I247" s="104"/>
      <c r="J247" s="104"/>
    </row>
    <row r="248" spans="5:10" x14ac:dyDescent="0.3">
      <c r="E248" s="104"/>
      <c r="F248" s="104"/>
      <c r="G248" s="104"/>
      <c r="H248" s="104"/>
      <c r="I248" s="104"/>
      <c r="J248" s="104"/>
    </row>
    <row r="249" spans="5:10" x14ac:dyDescent="0.3">
      <c r="E249" s="104"/>
      <c r="F249" s="104"/>
      <c r="G249" s="104"/>
      <c r="H249" s="104"/>
      <c r="I249" s="104"/>
      <c r="J249" s="104"/>
    </row>
    <row r="250" spans="5:10" x14ac:dyDescent="0.3">
      <c r="E250" s="104"/>
      <c r="F250" s="104"/>
      <c r="G250" s="104"/>
      <c r="H250" s="104"/>
      <c r="I250" s="104"/>
      <c r="J250" s="104"/>
    </row>
    <row r="251" spans="5:10" x14ac:dyDescent="0.3">
      <c r="E251" s="104"/>
      <c r="F251" s="104"/>
      <c r="G251" s="104"/>
      <c r="H251" s="104"/>
      <c r="I251" s="104"/>
      <c r="J251" s="104"/>
    </row>
    <row r="252" spans="5:10" x14ac:dyDescent="0.3">
      <c r="E252" s="104"/>
      <c r="F252" s="104"/>
      <c r="G252" s="104"/>
      <c r="H252" s="104"/>
      <c r="I252" s="104"/>
      <c r="J252" s="104"/>
    </row>
    <row r="253" spans="5:10" x14ac:dyDescent="0.3">
      <c r="E253" s="104"/>
      <c r="F253" s="104"/>
      <c r="G253" s="104"/>
      <c r="H253" s="104"/>
      <c r="I253" s="104"/>
      <c r="J253" s="104"/>
    </row>
    <row r="254" spans="5:10" x14ac:dyDescent="0.3">
      <c r="E254" s="104"/>
      <c r="F254" s="104"/>
      <c r="G254" s="104"/>
      <c r="H254" s="104"/>
      <c r="I254" s="104"/>
      <c r="J254" s="104"/>
    </row>
    <row r="255" spans="5:10" x14ac:dyDescent="0.3">
      <c r="E255" s="104"/>
      <c r="F255" s="104"/>
      <c r="G255" s="104"/>
      <c r="H255" s="104"/>
      <c r="I255" s="104"/>
      <c r="J255" s="104"/>
    </row>
    <row r="256" spans="5:10" x14ac:dyDescent="0.3">
      <c r="E256" s="104"/>
      <c r="F256" s="104"/>
      <c r="G256" s="104"/>
      <c r="H256" s="104"/>
      <c r="I256" s="104"/>
      <c r="J256" s="104"/>
    </row>
    <row r="257" spans="5:10" x14ac:dyDescent="0.3">
      <c r="E257" s="104"/>
      <c r="F257" s="104"/>
      <c r="G257" s="104"/>
      <c r="H257" s="104"/>
      <c r="I257" s="104"/>
      <c r="J257" s="104"/>
    </row>
    <row r="258" spans="5:10" x14ac:dyDescent="0.3">
      <c r="E258" s="104"/>
      <c r="F258" s="104"/>
      <c r="G258" s="104"/>
      <c r="H258" s="104"/>
      <c r="I258" s="104"/>
      <c r="J258" s="104"/>
    </row>
    <row r="259" spans="5:10" x14ac:dyDescent="0.3">
      <c r="E259" s="104"/>
      <c r="F259" s="104"/>
      <c r="G259" s="104"/>
      <c r="H259" s="104"/>
      <c r="I259" s="104"/>
      <c r="J259" s="104"/>
    </row>
    <row r="260" spans="5:10" x14ac:dyDescent="0.3">
      <c r="E260" s="104"/>
      <c r="F260" s="104"/>
      <c r="G260" s="104"/>
      <c r="H260" s="104"/>
      <c r="I260" s="104"/>
      <c r="J260" s="104"/>
    </row>
    <row r="261" spans="5:10" x14ac:dyDescent="0.3">
      <c r="E261" s="104"/>
      <c r="F261" s="104"/>
      <c r="G261" s="104"/>
      <c r="H261" s="104"/>
      <c r="I261" s="104"/>
      <c r="J261" s="104"/>
    </row>
    <row r="262" spans="5:10" x14ac:dyDescent="0.3">
      <c r="E262" s="104"/>
      <c r="F262" s="104"/>
      <c r="G262" s="104"/>
      <c r="H262" s="104"/>
      <c r="I262" s="104"/>
      <c r="J262" s="104"/>
    </row>
    <row r="263" spans="5:10" x14ac:dyDescent="0.3">
      <c r="E263" s="104"/>
      <c r="F263" s="104"/>
      <c r="G263" s="104"/>
      <c r="H263" s="104"/>
      <c r="I263" s="104"/>
      <c r="J263" s="104"/>
    </row>
    <row r="264" spans="5:10" x14ac:dyDescent="0.3">
      <c r="E264" s="104"/>
      <c r="F264" s="104"/>
      <c r="G264" s="104"/>
      <c r="H264" s="104"/>
      <c r="I264" s="104"/>
      <c r="J264" s="104"/>
    </row>
    <row r="265" spans="5:10" x14ac:dyDescent="0.3">
      <c r="E265" s="104"/>
      <c r="F265" s="104"/>
      <c r="G265" s="104"/>
      <c r="H265" s="104"/>
      <c r="I265" s="104"/>
      <c r="J265" s="104"/>
    </row>
    <row r="266" spans="5:10" x14ac:dyDescent="0.3">
      <c r="E266" s="104"/>
      <c r="F266" s="104"/>
      <c r="G266" s="104"/>
      <c r="H266" s="104"/>
      <c r="I266" s="104"/>
      <c r="J266" s="104"/>
    </row>
    <row r="267" spans="5:10" x14ac:dyDescent="0.3">
      <c r="E267" s="104"/>
      <c r="F267" s="104"/>
      <c r="G267" s="104"/>
      <c r="H267" s="104"/>
      <c r="I267" s="104"/>
      <c r="J267" s="104"/>
    </row>
    <row r="268" spans="5:10" x14ac:dyDescent="0.3">
      <c r="E268" s="104"/>
      <c r="F268" s="104"/>
      <c r="G268" s="104"/>
      <c r="H268" s="104"/>
      <c r="I268" s="104"/>
      <c r="J268" s="104"/>
    </row>
    <row r="269" spans="5:10" x14ac:dyDescent="0.3">
      <c r="E269" s="104"/>
      <c r="F269" s="104"/>
      <c r="G269" s="104"/>
      <c r="H269" s="104"/>
      <c r="I269" s="104"/>
      <c r="J269" s="104"/>
    </row>
    <row r="270" spans="5:10" x14ac:dyDescent="0.3">
      <c r="E270" s="104"/>
      <c r="F270" s="104"/>
      <c r="G270" s="104"/>
      <c r="H270" s="104"/>
      <c r="I270" s="104"/>
      <c r="J270" s="104"/>
    </row>
    <row r="271" spans="5:10" x14ac:dyDescent="0.3">
      <c r="E271" s="104"/>
      <c r="F271" s="104"/>
      <c r="G271" s="104"/>
      <c r="H271" s="104"/>
      <c r="I271" s="104"/>
      <c r="J271" s="104"/>
    </row>
    <row r="272" spans="5:10" x14ac:dyDescent="0.3">
      <c r="E272" s="104"/>
      <c r="F272" s="104"/>
      <c r="G272" s="104"/>
      <c r="H272" s="104"/>
      <c r="I272" s="104"/>
      <c r="J272" s="104"/>
    </row>
    <row r="273" spans="5:10" x14ac:dyDescent="0.3">
      <c r="E273" s="104"/>
      <c r="F273" s="104"/>
      <c r="G273" s="104"/>
      <c r="H273" s="104"/>
      <c r="I273" s="104"/>
      <c r="J273" s="104"/>
    </row>
    <row r="274" spans="5:10" x14ac:dyDescent="0.3">
      <c r="E274" s="104"/>
      <c r="F274" s="104"/>
      <c r="G274" s="104"/>
      <c r="H274" s="104"/>
      <c r="I274" s="104"/>
      <c r="J274" s="104"/>
    </row>
    <row r="275" spans="5:10" x14ac:dyDescent="0.3">
      <c r="E275" s="104"/>
      <c r="F275" s="104"/>
      <c r="G275" s="104"/>
      <c r="H275" s="104"/>
      <c r="I275" s="104"/>
      <c r="J275" s="104"/>
    </row>
    <row r="276" spans="5:10" x14ac:dyDescent="0.3">
      <c r="E276" s="104"/>
      <c r="F276" s="104"/>
      <c r="G276" s="104"/>
      <c r="H276" s="104"/>
      <c r="I276" s="104"/>
      <c r="J276" s="104"/>
    </row>
    <row r="277" spans="5:10" x14ac:dyDescent="0.3">
      <c r="E277" s="104"/>
      <c r="F277" s="104"/>
      <c r="G277" s="104"/>
      <c r="H277" s="104"/>
      <c r="I277" s="104"/>
      <c r="J277" s="104"/>
    </row>
    <row r="278" spans="5:10" x14ac:dyDescent="0.3">
      <c r="E278" s="104"/>
      <c r="F278" s="104"/>
      <c r="G278" s="104"/>
      <c r="H278" s="104"/>
      <c r="I278" s="104"/>
      <c r="J278" s="104"/>
    </row>
    <row r="279" spans="5:10" x14ac:dyDescent="0.3">
      <c r="E279" s="104"/>
      <c r="F279" s="104"/>
      <c r="G279" s="104"/>
      <c r="H279" s="104"/>
      <c r="I279" s="104"/>
      <c r="J279" s="104"/>
    </row>
    <row r="280" spans="5:10" x14ac:dyDescent="0.3">
      <c r="E280" s="104"/>
      <c r="F280" s="104"/>
      <c r="G280" s="104"/>
      <c r="H280" s="104"/>
      <c r="I280" s="104"/>
      <c r="J280" s="104"/>
    </row>
    <row r="281" spans="5:10" x14ac:dyDescent="0.3">
      <c r="E281" s="104"/>
      <c r="F281" s="104"/>
      <c r="G281" s="104"/>
      <c r="H281" s="104"/>
      <c r="I281" s="104"/>
      <c r="J281" s="104"/>
    </row>
    <row r="282" spans="5:10" x14ac:dyDescent="0.3">
      <c r="E282" s="104"/>
      <c r="F282" s="104"/>
      <c r="G282" s="104"/>
      <c r="H282" s="104"/>
      <c r="I282" s="104"/>
      <c r="J282" s="104"/>
    </row>
    <row r="283" spans="5:10" x14ac:dyDescent="0.3">
      <c r="E283" s="104"/>
      <c r="F283" s="104"/>
      <c r="G283" s="104"/>
      <c r="H283" s="104"/>
      <c r="I283" s="104"/>
      <c r="J283" s="104"/>
    </row>
    <row r="284" spans="5:10" x14ac:dyDescent="0.3">
      <c r="E284" s="104"/>
      <c r="F284" s="104"/>
      <c r="G284" s="104"/>
      <c r="H284" s="104"/>
      <c r="I284" s="104"/>
      <c r="J284" s="104"/>
    </row>
    <row r="285" spans="5:10" x14ac:dyDescent="0.3">
      <c r="E285" s="104"/>
      <c r="F285" s="104"/>
      <c r="G285" s="104"/>
      <c r="H285" s="104"/>
      <c r="I285" s="104"/>
      <c r="J285" s="104"/>
    </row>
    <row r="286" spans="5:10" x14ac:dyDescent="0.3">
      <c r="E286" s="104"/>
      <c r="F286" s="104"/>
      <c r="G286" s="104"/>
      <c r="H286" s="104"/>
      <c r="I286" s="104"/>
      <c r="J286" s="104"/>
    </row>
    <row r="287" spans="5:10" x14ac:dyDescent="0.3">
      <c r="E287" s="104"/>
      <c r="F287" s="104"/>
      <c r="G287" s="104"/>
      <c r="H287" s="104"/>
      <c r="I287" s="104"/>
      <c r="J287" s="104"/>
    </row>
    <row r="288" spans="5:10" x14ac:dyDescent="0.3">
      <c r="E288" s="104"/>
      <c r="F288" s="104"/>
      <c r="G288" s="104"/>
      <c r="H288" s="104"/>
      <c r="I288" s="104"/>
      <c r="J288" s="104"/>
    </row>
    <row r="289" spans="5:10" x14ac:dyDescent="0.3">
      <c r="E289" s="104"/>
      <c r="F289" s="104"/>
      <c r="G289" s="104"/>
      <c r="H289" s="104"/>
      <c r="I289" s="104"/>
      <c r="J289" s="104"/>
    </row>
    <row r="290" spans="5:10" x14ac:dyDescent="0.3">
      <c r="E290" s="104"/>
      <c r="F290" s="104"/>
      <c r="G290" s="104"/>
      <c r="H290" s="104"/>
      <c r="I290" s="104"/>
      <c r="J290" s="104"/>
    </row>
    <row r="291" spans="5:10" x14ac:dyDescent="0.3">
      <c r="E291" s="104"/>
      <c r="F291" s="104"/>
      <c r="G291" s="104"/>
      <c r="H291" s="104"/>
      <c r="I291" s="104"/>
      <c r="J291" s="104"/>
    </row>
    <row r="292" spans="5:10" x14ac:dyDescent="0.3">
      <c r="E292" s="104"/>
      <c r="F292" s="104"/>
      <c r="G292" s="104"/>
      <c r="H292" s="104"/>
      <c r="I292" s="104"/>
      <c r="J292" s="104"/>
    </row>
    <row r="293" spans="5:10" x14ac:dyDescent="0.3">
      <c r="E293" s="104"/>
      <c r="F293" s="104"/>
      <c r="G293" s="104"/>
      <c r="H293" s="104"/>
      <c r="I293" s="104"/>
      <c r="J293" s="104"/>
    </row>
    <row r="294" spans="5:10" x14ac:dyDescent="0.3">
      <c r="E294" s="104"/>
      <c r="F294" s="104"/>
      <c r="G294" s="104"/>
      <c r="H294" s="104"/>
      <c r="I294" s="104"/>
      <c r="J294" s="104"/>
    </row>
    <row r="295" spans="5:10" x14ac:dyDescent="0.3">
      <c r="E295" s="104"/>
      <c r="F295" s="104"/>
      <c r="G295" s="104"/>
      <c r="H295" s="104"/>
      <c r="I295" s="104"/>
      <c r="J295" s="104"/>
    </row>
    <row r="296" spans="5:10" x14ac:dyDescent="0.3">
      <c r="E296" s="104"/>
      <c r="F296" s="104"/>
      <c r="G296" s="104"/>
      <c r="H296" s="104"/>
      <c r="I296" s="104"/>
      <c r="J296" s="104"/>
    </row>
    <row r="297" spans="5:10" x14ac:dyDescent="0.3">
      <c r="E297" s="104"/>
      <c r="F297" s="104"/>
      <c r="G297" s="104"/>
      <c r="H297" s="104"/>
      <c r="I297" s="104"/>
      <c r="J297" s="104"/>
    </row>
    <row r="298" spans="5:10" x14ac:dyDescent="0.3">
      <c r="E298" s="104"/>
      <c r="F298" s="104"/>
      <c r="G298" s="104"/>
      <c r="H298" s="104"/>
      <c r="I298" s="104"/>
      <c r="J298" s="104"/>
    </row>
    <row r="299" spans="5:10" x14ac:dyDescent="0.3">
      <c r="E299" s="104"/>
      <c r="F299" s="104"/>
      <c r="G299" s="104"/>
      <c r="H299" s="104"/>
      <c r="I299" s="104"/>
      <c r="J299" s="104"/>
    </row>
    <row r="300" spans="5:10" x14ac:dyDescent="0.3">
      <c r="E300" s="104"/>
      <c r="F300" s="104"/>
      <c r="G300" s="104"/>
      <c r="H300" s="104"/>
      <c r="I300" s="104"/>
      <c r="J300" s="104"/>
    </row>
    <row r="301" spans="5:10" x14ac:dyDescent="0.3">
      <c r="E301" s="104"/>
      <c r="F301" s="104"/>
      <c r="G301" s="104"/>
      <c r="H301" s="104"/>
      <c r="I301" s="104"/>
      <c r="J301" s="104"/>
    </row>
    <row r="302" spans="5:10" x14ac:dyDescent="0.3">
      <c r="E302" s="104"/>
      <c r="F302" s="104"/>
      <c r="G302" s="104"/>
      <c r="H302" s="104"/>
      <c r="I302" s="104"/>
      <c r="J302" s="104"/>
    </row>
    <row r="303" spans="5:10" x14ac:dyDescent="0.3">
      <c r="E303" s="104"/>
      <c r="F303" s="104"/>
      <c r="G303" s="104"/>
      <c r="H303" s="104"/>
      <c r="I303" s="104"/>
      <c r="J303" s="104"/>
    </row>
    <row r="304" spans="5:10" x14ac:dyDescent="0.3">
      <c r="E304" s="104"/>
      <c r="F304" s="104"/>
      <c r="G304" s="104"/>
      <c r="H304" s="104"/>
      <c r="I304" s="104"/>
      <c r="J304" s="104"/>
    </row>
    <row r="305" spans="5:10" x14ac:dyDescent="0.3">
      <c r="E305" s="104"/>
      <c r="F305" s="104"/>
      <c r="G305" s="104"/>
      <c r="H305" s="104"/>
      <c r="I305" s="104"/>
      <c r="J305" s="104"/>
    </row>
    <row r="306" spans="5:10" x14ac:dyDescent="0.3">
      <c r="J306" s="104"/>
    </row>
    <row r="307" spans="5:10" x14ac:dyDescent="0.3">
      <c r="J307" s="104"/>
    </row>
    <row r="308" spans="5:10" x14ac:dyDescent="0.3">
      <c r="J308" s="104"/>
    </row>
    <row r="309" spans="5:10" x14ac:dyDescent="0.3">
      <c r="J309" s="104"/>
    </row>
    <row r="310" spans="5:10" x14ac:dyDescent="0.3">
      <c r="J310" s="104"/>
    </row>
    <row r="311" spans="5:10" x14ac:dyDescent="0.3">
      <c r="J311" s="104"/>
    </row>
    <row r="312" spans="5:10" x14ac:dyDescent="0.3">
      <c r="J312" s="104"/>
    </row>
  </sheetData>
  <sheetProtection algorithmName="SHA-512" hashValue="bP1dI0L3vAmOAlZMDuxyJWR+pQzZabv1Fjl/2fo2qgrL2xSYaJR4FNZHTJ2DIDQyS5d6/UcRcZz+Uc4rhoTmlQ==" saltValue="Ad01FjFLlfqNJ8WTEcJqpA==" spinCount="100000" sheet="1" objects="1" scenarios="1" selectLockedCells="1" sort="0" autoFilter="0"/>
  <customSheetViews>
    <customSheetView guid="{90818CD5-1CF2-4954-93E7-840C994A2AD1}"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1"/>
    </customSheetView>
    <customSheetView guid="{D19304DF-64F7-4161-9FBE-C2B2A4C02684}"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2"/>
    </customSheetView>
    <customSheetView guid="{9D87F315-4239-4D28-9904-BFC4281797A1}" showPageBreaks="1" showGridLines="0" printArea="1" hiddenColumns="1" view="pageBreakPreview">
      <pane ySplit="10" topLeftCell="A14" activePane="bottomLeft" state="frozenSplit"/>
      <selection pane="bottomLeft" activeCell="E8" sqref="A8:J9"/>
      <pageMargins left="0" right="0" top="0" bottom="0" header="0" footer="0"/>
      <printOptions horizontalCentered="1" verticalCentered="1"/>
      <pageSetup paperSize="9" scale="57" orientation="landscape" r:id="rId3"/>
    </customSheetView>
    <customSheetView guid="{1098C4A5-C1ED-4CD4-8181-1AF30B0D1BBB}"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4"/>
    </customSheetView>
    <customSheetView guid="{2F657D64-8090-44CA-B47E-8240DC328EA8}"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5"/>
    </customSheetView>
  </customSheetViews>
  <mergeCells count="14">
    <mergeCell ref="F11:F13"/>
    <mergeCell ref="J11:J13"/>
    <mergeCell ref="A11:A13"/>
    <mergeCell ref="B11:B13"/>
    <mergeCell ref="C11:C13"/>
    <mergeCell ref="D11:D13"/>
    <mergeCell ref="E11:E13"/>
    <mergeCell ref="C1:J3"/>
    <mergeCell ref="C4:J4"/>
    <mergeCell ref="E9:J9"/>
    <mergeCell ref="C6:J6"/>
    <mergeCell ref="A7:B7"/>
    <mergeCell ref="E8:J8"/>
    <mergeCell ref="A8:C9"/>
  </mergeCells>
  <conditionalFormatting sqref="A16:F16 A17:I132">
    <cfRule type="cellIs" dxfId="25" priority="6" operator="equal">
      <formula>0</formula>
    </cfRule>
  </conditionalFormatting>
  <conditionalFormatting sqref="A15:F15 A16:I131">
    <cfRule type="cellIs" dxfId="24" priority="5" operator="equal">
      <formula>0</formula>
    </cfRule>
  </conditionalFormatting>
  <conditionalFormatting sqref="J17:J132">
    <cfRule type="cellIs" dxfId="23" priority="4" operator="equal">
      <formula>0</formula>
    </cfRule>
  </conditionalFormatting>
  <conditionalFormatting sqref="J16:J116">
    <cfRule type="cellIs" dxfId="22" priority="3" operator="equal">
      <formula>0</formula>
    </cfRule>
  </conditionalFormatting>
  <conditionalFormatting sqref="J17:J120">
    <cfRule type="cellIs" dxfId="21" priority="2" operator="equal">
      <formula>0</formula>
    </cfRule>
  </conditionalFormatting>
  <conditionalFormatting sqref="J16:J131">
    <cfRule type="cellIs" dxfId="20" priority="1" operator="equal">
      <formula>0</formula>
    </cfRule>
  </conditionalFormatting>
  <hyperlinks>
    <hyperlink ref="A1" location="Índice!A1" display="Índice!A1" xr:uid="{00000000-0004-0000-1100-000000000000}"/>
    <hyperlink ref="C1:J3" location="Índice!A1" display="Desportos gímnicos - Trampolins" xr:uid="{00000000-0004-0000-1100-000001000000}"/>
  </hyperlinks>
  <printOptions horizontalCentered="1" verticalCentered="1"/>
  <pageMargins left="0" right="0" top="0" bottom="0" header="0.31496062992125984" footer="0.31496062992125984"/>
  <pageSetup paperSize="9" scale="57" orientation="landscape" r:id="rId6"/>
  <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lha20"/>
  <dimension ref="A1:J312"/>
  <sheetViews>
    <sheetView showGridLines="0" view="pageBreakPreview" zoomScale="85" zoomScaleSheetLayoutView="85" workbookViewId="0">
      <pane ySplit="10" topLeftCell="A11"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93" bestFit="1" customWidth="1"/>
    <col min="3" max="3" width="24.44140625" style="108" bestFit="1" customWidth="1"/>
    <col min="4" max="4" width="9.88671875" style="108" bestFit="1" customWidth="1"/>
    <col min="5" max="5" width="5.109375" style="93" customWidth="1"/>
    <col min="6" max="6" width="7.6640625" style="93" customWidth="1"/>
    <col min="7" max="8" width="0.6640625" style="93" hidden="1" customWidth="1"/>
    <col min="9" max="9" width="0.6640625" style="93" customWidth="1"/>
    <col min="10" max="10" width="11.44140625" style="93" customWidth="1"/>
    <col min="11" max="16384" width="9.109375" style="93"/>
  </cols>
  <sheetData>
    <row r="1" spans="1:10" ht="15" customHeight="1" x14ac:dyDescent="0.3">
      <c r="A1" s="120" t="s">
        <v>0</v>
      </c>
      <c r="B1" s="92"/>
      <c r="C1" s="938" t="s">
        <v>1</v>
      </c>
      <c r="D1" s="938"/>
      <c r="E1" s="938"/>
      <c r="F1" s="938"/>
      <c r="G1" s="938"/>
      <c r="H1" s="938"/>
      <c r="I1" s="938"/>
      <c r="J1" s="938"/>
    </row>
    <row r="2" spans="1:10" ht="15" customHeight="1" x14ac:dyDescent="0.3">
      <c r="A2" s="92"/>
      <c r="B2" s="94"/>
      <c r="C2" s="938"/>
      <c r="D2" s="938"/>
      <c r="E2" s="938"/>
      <c r="F2" s="938"/>
      <c r="G2" s="938"/>
      <c r="H2" s="938"/>
      <c r="I2" s="938"/>
      <c r="J2" s="938"/>
    </row>
    <row r="3" spans="1:10" ht="15" customHeight="1" x14ac:dyDescent="0.3">
      <c r="A3" s="94"/>
      <c r="B3" s="94"/>
      <c r="C3" s="938"/>
      <c r="D3" s="938"/>
      <c r="E3" s="938"/>
      <c r="F3" s="938"/>
      <c r="G3" s="938"/>
      <c r="H3" s="938"/>
      <c r="I3" s="938"/>
      <c r="J3" s="938"/>
    </row>
    <row r="4" spans="1:10" ht="15" customHeight="1" x14ac:dyDescent="0.3">
      <c r="A4" s="94"/>
      <c r="B4" s="94"/>
      <c r="C4" s="939" t="e">
        <f>#REF!</f>
        <v>#REF!</v>
      </c>
      <c r="D4" s="939"/>
      <c r="E4" s="939"/>
      <c r="F4" s="939"/>
      <c r="G4" s="939"/>
      <c r="H4" s="939"/>
      <c r="I4" s="939"/>
      <c r="J4" s="939"/>
    </row>
    <row r="5" spans="1:10" ht="9" customHeight="1" x14ac:dyDescent="0.3">
      <c r="A5" s="95"/>
      <c r="B5" s="95"/>
      <c r="C5" s="92"/>
      <c r="D5" s="92"/>
      <c r="E5" s="92"/>
      <c r="F5" s="92"/>
      <c r="G5" s="92"/>
      <c r="H5" s="92"/>
      <c r="I5" s="92"/>
      <c r="J5" s="92"/>
    </row>
    <row r="6" spans="1:10" ht="15" customHeight="1" x14ac:dyDescent="0.3">
      <c r="A6" s="95"/>
      <c r="B6" s="95"/>
      <c r="C6" s="945" t="e">
        <f>#REF!</f>
        <v>#REF!</v>
      </c>
      <c r="D6" s="945"/>
      <c r="E6" s="945"/>
      <c r="F6" s="945"/>
      <c r="G6" s="945"/>
      <c r="H6" s="945"/>
      <c r="I6" s="945"/>
      <c r="J6" s="945"/>
    </row>
    <row r="7" spans="1:10" ht="15" customHeight="1" x14ac:dyDescent="0.3">
      <c r="A7" s="940" t="e">
        <f>#REF!</f>
        <v>#REF!</v>
      </c>
      <c r="B7" s="940"/>
      <c r="C7" s="298"/>
      <c r="D7" s="298"/>
      <c r="E7" s="92"/>
      <c r="F7" s="92"/>
      <c r="G7" s="92"/>
      <c r="H7" s="92"/>
      <c r="I7" s="92"/>
      <c r="J7" s="92"/>
    </row>
    <row r="8" spans="1:10" ht="21" customHeight="1" thickBot="1" x14ac:dyDescent="0.35">
      <c r="A8" s="928" t="s">
        <v>61</v>
      </c>
      <c r="B8" s="929"/>
      <c r="C8" s="929"/>
      <c r="D8" s="169" t="s">
        <v>2</v>
      </c>
      <c r="E8" s="941" t="s">
        <v>62</v>
      </c>
      <c r="F8" s="942"/>
      <c r="G8" s="942"/>
      <c r="H8" s="942"/>
      <c r="I8" s="942"/>
      <c r="J8" s="942"/>
    </row>
    <row r="9" spans="1:10" ht="21" customHeight="1" thickTop="1" x14ac:dyDescent="0.3">
      <c r="A9" s="930"/>
      <c r="B9" s="931"/>
      <c r="C9" s="931"/>
      <c r="D9" s="170" t="s">
        <v>3</v>
      </c>
      <c r="E9" s="943" t="s">
        <v>63</v>
      </c>
      <c r="F9" s="944"/>
      <c r="G9" s="944"/>
      <c r="H9" s="944"/>
      <c r="I9" s="944"/>
      <c r="J9" s="944"/>
    </row>
    <row r="10" spans="1:10" ht="4.5" customHeight="1" x14ac:dyDescent="0.3">
      <c r="A10" s="98"/>
      <c r="B10" s="98"/>
      <c r="C10" s="98"/>
      <c r="D10" s="98"/>
      <c r="E10" s="98"/>
      <c r="F10" s="98"/>
      <c r="G10" s="98"/>
      <c r="H10" s="98"/>
      <c r="I10" s="98"/>
      <c r="J10" s="99"/>
    </row>
    <row r="11" spans="1:10" ht="3.75" customHeight="1" x14ac:dyDescent="0.3">
      <c r="A11" s="937" t="s">
        <v>4</v>
      </c>
      <c r="B11" s="937" t="s">
        <v>2</v>
      </c>
      <c r="C11" s="937" t="s">
        <v>5</v>
      </c>
      <c r="D11" s="947" t="s">
        <v>6</v>
      </c>
      <c r="E11" s="937" t="s">
        <v>7</v>
      </c>
      <c r="F11" s="937" t="s">
        <v>26</v>
      </c>
      <c r="G11" s="110"/>
      <c r="H11" s="110"/>
      <c r="I11" s="111"/>
      <c r="J11" s="946" t="s">
        <v>58</v>
      </c>
    </row>
    <row r="12" spans="1:10" ht="15" customHeight="1" x14ac:dyDescent="0.3">
      <c r="A12" s="937"/>
      <c r="B12" s="937"/>
      <c r="C12" s="937"/>
      <c r="D12" s="948"/>
      <c r="E12" s="937"/>
      <c r="F12" s="937"/>
      <c r="G12" s="110"/>
      <c r="H12" s="110"/>
      <c r="I12" s="111"/>
      <c r="J12" s="946"/>
    </row>
    <row r="13" spans="1:10" s="101" customFormat="1" ht="15" customHeight="1" x14ac:dyDescent="0.3">
      <c r="A13" s="937"/>
      <c r="B13" s="937"/>
      <c r="C13" s="937"/>
      <c r="D13" s="949"/>
      <c r="E13" s="937"/>
      <c r="F13" s="937"/>
      <c r="G13" s="118"/>
      <c r="H13" s="118"/>
      <c r="I13" s="119"/>
      <c r="J13" s="946"/>
    </row>
    <row r="14" spans="1:10" ht="4.5" customHeight="1" x14ac:dyDescent="0.3">
      <c r="A14" s="98"/>
      <c r="B14" s="98"/>
      <c r="C14" s="98"/>
      <c r="D14" s="98"/>
      <c r="E14" s="98"/>
      <c r="F14" s="98"/>
      <c r="G14" s="98"/>
      <c r="H14" s="98"/>
      <c r="I14" s="100"/>
      <c r="J14" s="102"/>
    </row>
    <row r="15" spans="1:10" s="126" customFormat="1" ht="20.399999999999999" x14ac:dyDescent="0.55000000000000004">
      <c r="A15" s="121" t="e">
        <f>#REF!</f>
        <v>#REF!</v>
      </c>
      <c r="B15" s="122" t="e">
        <f>#REF!</f>
        <v>#REF!</v>
      </c>
      <c r="C15" s="122" t="e">
        <f>#REF!</f>
        <v>#REF!</v>
      </c>
      <c r="D15" s="121" t="e">
        <f>#REF!</f>
        <v>#REF!</v>
      </c>
      <c r="E15" s="121" t="e">
        <f>#REF!</f>
        <v>#REF!</v>
      </c>
      <c r="F15" s="121" t="e">
        <f>#REF!</f>
        <v>#REF!</v>
      </c>
      <c r="G15" s="123"/>
      <c r="H15" s="123"/>
      <c r="I15" s="124"/>
      <c r="J15" s="125">
        <v>6.5</v>
      </c>
    </row>
    <row r="16" spans="1:10" s="128" customFormat="1" ht="20.399999999999999" x14ac:dyDescent="0.55000000000000004">
      <c r="A16" s="121" t="e">
        <f>#REF!</f>
        <v>#REF!</v>
      </c>
      <c r="B16" s="122" t="e">
        <f>#REF!</f>
        <v>#REF!</v>
      </c>
      <c r="C16" s="122" t="e">
        <f>#REF!</f>
        <v>#REF!</v>
      </c>
      <c r="D16" s="121" t="e">
        <f>#REF!</f>
        <v>#REF!</v>
      </c>
      <c r="E16" s="121" t="e">
        <f>#REF!</f>
        <v>#REF!</v>
      </c>
      <c r="F16" s="121" t="e">
        <f>#REF!</f>
        <v>#REF!</v>
      </c>
      <c r="G16" s="127"/>
      <c r="H16" s="127"/>
      <c r="I16" s="127"/>
      <c r="J16" s="125">
        <v>0</v>
      </c>
    </row>
    <row r="17" spans="1:10" s="128" customFormat="1" ht="20.399999999999999" x14ac:dyDescent="0.55000000000000004">
      <c r="A17" s="121" t="e">
        <f>#REF!</f>
        <v>#REF!</v>
      </c>
      <c r="B17" s="122" t="e">
        <f>#REF!</f>
        <v>#REF!</v>
      </c>
      <c r="C17" s="122" t="e">
        <f>#REF!</f>
        <v>#REF!</v>
      </c>
      <c r="D17" s="121" t="e">
        <f>#REF!</f>
        <v>#REF!</v>
      </c>
      <c r="E17" s="121" t="e">
        <f>#REF!</f>
        <v>#REF!</v>
      </c>
      <c r="F17" s="121" t="e">
        <f>#REF!</f>
        <v>#REF!</v>
      </c>
      <c r="G17" s="127"/>
      <c r="H17" s="127"/>
      <c r="I17" s="127"/>
      <c r="J17" s="125">
        <v>6</v>
      </c>
    </row>
    <row r="18" spans="1:10" s="128" customFormat="1" ht="20.399999999999999" x14ac:dyDescent="0.55000000000000004">
      <c r="A18" s="121" t="e">
        <f>#REF!</f>
        <v>#REF!</v>
      </c>
      <c r="B18" s="122" t="e">
        <f>#REF!</f>
        <v>#REF!</v>
      </c>
      <c r="C18" s="122" t="e">
        <f>#REF!</f>
        <v>#REF!</v>
      </c>
      <c r="D18" s="121" t="e">
        <f>#REF!</f>
        <v>#REF!</v>
      </c>
      <c r="E18" s="121" t="e">
        <f>#REF!</f>
        <v>#REF!</v>
      </c>
      <c r="F18" s="121" t="e">
        <f>#REF!</f>
        <v>#REF!</v>
      </c>
      <c r="G18" s="127"/>
      <c r="H18" s="127"/>
      <c r="I18" s="127"/>
      <c r="J18" s="125">
        <v>5.5</v>
      </c>
    </row>
    <row r="19" spans="1:10" s="128" customFormat="1" ht="20.399999999999999" x14ac:dyDescent="0.55000000000000004">
      <c r="A19" s="121" t="e">
        <f>#REF!</f>
        <v>#REF!</v>
      </c>
      <c r="B19" s="122" t="e">
        <f>#REF!</f>
        <v>#REF!</v>
      </c>
      <c r="C19" s="122" t="e">
        <f>#REF!</f>
        <v>#REF!</v>
      </c>
      <c r="D19" s="121" t="e">
        <f>#REF!</f>
        <v>#REF!</v>
      </c>
      <c r="E19" s="121" t="e">
        <f>#REF!</f>
        <v>#REF!</v>
      </c>
      <c r="F19" s="121" t="e">
        <f>#REF!</f>
        <v>#REF!</v>
      </c>
      <c r="G19" s="127"/>
      <c r="H19" s="127"/>
      <c r="I19" s="127"/>
      <c r="J19" s="125">
        <v>0</v>
      </c>
    </row>
    <row r="20" spans="1:10" s="128" customFormat="1" ht="20.399999999999999" x14ac:dyDescent="0.55000000000000004">
      <c r="A20" s="121" t="e">
        <f>#REF!</f>
        <v>#REF!</v>
      </c>
      <c r="B20" s="122" t="e">
        <f>#REF!</f>
        <v>#REF!</v>
      </c>
      <c r="C20" s="122" t="e">
        <f>#REF!</f>
        <v>#REF!</v>
      </c>
      <c r="D20" s="121" t="e">
        <f>#REF!</f>
        <v>#REF!</v>
      </c>
      <c r="E20" s="121" t="e">
        <f>#REF!</f>
        <v>#REF!</v>
      </c>
      <c r="F20" s="121" t="e">
        <f>#REF!</f>
        <v>#REF!</v>
      </c>
      <c r="G20" s="127"/>
      <c r="H20" s="127"/>
      <c r="I20" s="127"/>
      <c r="J20" s="125">
        <v>6</v>
      </c>
    </row>
    <row r="21" spans="1:10" s="128" customFormat="1" ht="20.399999999999999" x14ac:dyDescent="0.55000000000000004">
      <c r="A21" s="121" t="e">
        <f>#REF!</f>
        <v>#REF!</v>
      </c>
      <c r="B21" s="122" t="e">
        <f>#REF!</f>
        <v>#REF!</v>
      </c>
      <c r="C21" s="122" t="e">
        <f>#REF!</f>
        <v>#REF!</v>
      </c>
      <c r="D21" s="121" t="e">
        <f>#REF!</f>
        <v>#REF!</v>
      </c>
      <c r="E21" s="121" t="e">
        <f>#REF!</f>
        <v>#REF!</v>
      </c>
      <c r="F21" s="121" t="e">
        <f>#REF!</f>
        <v>#REF!</v>
      </c>
      <c r="G21" s="127"/>
      <c r="H21" s="127"/>
      <c r="I21" s="127"/>
      <c r="J21" s="125">
        <v>7</v>
      </c>
    </row>
    <row r="22" spans="1:10" s="128" customFormat="1" ht="20.399999999999999" x14ac:dyDescent="0.55000000000000004">
      <c r="A22" s="121" t="e">
        <f>#REF!</f>
        <v>#REF!</v>
      </c>
      <c r="B22" s="122" t="e">
        <f>#REF!</f>
        <v>#REF!</v>
      </c>
      <c r="C22" s="122" t="e">
        <f>#REF!</f>
        <v>#REF!</v>
      </c>
      <c r="D22" s="121" t="e">
        <f>#REF!</f>
        <v>#REF!</v>
      </c>
      <c r="E22" s="121" t="e">
        <f>#REF!</f>
        <v>#REF!</v>
      </c>
      <c r="F22" s="121" t="e">
        <f>#REF!</f>
        <v>#REF!</v>
      </c>
      <c r="G22" s="127"/>
      <c r="H22" s="127"/>
      <c r="I22" s="127"/>
      <c r="J22" s="125">
        <v>7</v>
      </c>
    </row>
    <row r="23" spans="1:10" s="128" customFormat="1" ht="20.399999999999999" x14ac:dyDescent="0.55000000000000004">
      <c r="A23" s="121" t="e">
        <f>#REF!</f>
        <v>#REF!</v>
      </c>
      <c r="B23" s="122" t="e">
        <f>#REF!</f>
        <v>#REF!</v>
      </c>
      <c r="C23" s="122" t="e">
        <f>#REF!</f>
        <v>#REF!</v>
      </c>
      <c r="D23" s="121" t="e">
        <f>#REF!</f>
        <v>#REF!</v>
      </c>
      <c r="E23" s="121" t="e">
        <f>#REF!</f>
        <v>#REF!</v>
      </c>
      <c r="F23" s="121" t="e">
        <f>#REF!</f>
        <v>#REF!</v>
      </c>
      <c r="G23" s="127"/>
      <c r="H23" s="127"/>
      <c r="I23" s="127"/>
      <c r="J23" s="125">
        <v>8</v>
      </c>
    </row>
    <row r="24" spans="1:10" s="128" customFormat="1" ht="20.399999999999999" x14ac:dyDescent="0.55000000000000004">
      <c r="A24" s="121" t="e">
        <f>#REF!</f>
        <v>#REF!</v>
      </c>
      <c r="B24" s="122" t="e">
        <f>#REF!</f>
        <v>#REF!</v>
      </c>
      <c r="C24" s="122" t="e">
        <f>#REF!</f>
        <v>#REF!</v>
      </c>
      <c r="D24" s="121" t="e">
        <f>#REF!</f>
        <v>#REF!</v>
      </c>
      <c r="E24" s="121" t="e">
        <f>#REF!</f>
        <v>#REF!</v>
      </c>
      <c r="F24" s="121" t="e">
        <f>#REF!</f>
        <v>#REF!</v>
      </c>
      <c r="G24" s="127"/>
      <c r="H24" s="127"/>
      <c r="I24" s="127"/>
      <c r="J24" s="125">
        <v>7.5</v>
      </c>
    </row>
    <row r="25" spans="1:10" s="128" customFormat="1" ht="20.399999999999999" x14ac:dyDescent="0.55000000000000004">
      <c r="A25" s="121" t="e">
        <f>#REF!</f>
        <v>#REF!</v>
      </c>
      <c r="B25" s="122" t="e">
        <f>#REF!</f>
        <v>#REF!</v>
      </c>
      <c r="C25" s="122" t="e">
        <f>#REF!</f>
        <v>#REF!</v>
      </c>
      <c r="D25" s="121" t="e">
        <f>#REF!</f>
        <v>#REF!</v>
      </c>
      <c r="E25" s="121" t="e">
        <f>#REF!</f>
        <v>#REF!</v>
      </c>
      <c r="F25" s="121" t="e">
        <f>#REF!</f>
        <v>#REF!</v>
      </c>
      <c r="G25" s="127"/>
      <c r="H25" s="127"/>
      <c r="I25" s="127"/>
      <c r="J25" s="125">
        <v>9.5</v>
      </c>
    </row>
    <row r="26" spans="1:10" s="128" customFormat="1" ht="20.399999999999999" x14ac:dyDescent="0.55000000000000004">
      <c r="A26" s="121" t="e">
        <f>#REF!</f>
        <v>#REF!</v>
      </c>
      <c r="B26" s="122" t="e">
        <f>#REF!</f>
        <v>#REF!</v>
      </c>
      <c r="C26" s="122" t="e">
        <f>#REF!</f>
        <v>#REF!</v>
      </c>
      <c r="D26" s="121" t="e">
        <f>#REF!</f>
        <v>#REF!</v>
      </c>
      <c r="E26" s="121" t="e">
        <f>#REF!</f>
        <v>#REF!</v>
      </c>
      <c r="F26" s="121" t="e">
        <f>#REF!</f>
        <v>#REF!</v>
      </c>
      <c r="G26" s="127"/>
      <c r="H26" s="127"/>
      <c r="I26" s="127"/>
      <c r="J26" s="125">
        <v>7.5</v>
      </c>
    </row>
    <row r="27" spans="1:10" s="128" customFormat="1" ht="20.399999999999999" x14ac:dyDescent="0.55000000000000004">
      <c r="A27" s="121" t="e">
        <f>#REF!</f>
        <v>#REF!</v>
      </c>
      <c r="B27" s="122" t="e">
        <f>#REF!</f>
        <v>#REF!</v>
      </c>
      <c r="C27" s="122" t="e">
        <f>#REF!</f>
        <v>#REF!</v>
      </c>
      <c r="D27" s="121" t="e">
        <f>#REF!</f>
        <v>#REF!</v>
      </c>
      <c r="E27" s="121" t="e">
        <f>#REF!</f>
        <v>#REF!</v>
      </c>
      <c r="F27" s="121" t="e">
        <f>#REF!</f>
        <v>#REF!</v>
      </c>
      <c r="G27" s="127"/>
      <c r="H27" s="127"/>
      <c r="I27" s="127"/>
      <c r="J27" s="125">
        <v>7.5</v>
      </c>
    </row>
    <row r="28" spans="1:10" s="128" customFormat="1" ht="20.399999999999999" hidden="1" x14ac:dyDescent="0.55000000000000004">
      <c r="A28" s="121" t="e">
        <f>#REF!</f>
        <v>#REF!</v>
      </c>
      <c r="B28" s="122" t="e">
        <f>#REF!</f>
        <v>#REF!</v>
      </c>
      <c r="C28" s="122" t="e">
        <f>#REF!</f>
        <v>#REF!</v>
      </c>
      <c r="D28" s="121" t="e">
        <f>#REF!</f>
        <v>#REF!</v>
      </c>
      <c r="E28" s="121" t="e">
        <f>#REF!</f>
        <v>#REF!</v>
      </c>
      <c r="F28" s="121" t="e">
        <f>#REF!</f>
        <v>#REF!</v>
      </c>
      <c r="G28" s="127"/>
      <c r="H28" s="127"/>
      <c r="I28" s="127"/>
      <c r="J28" s="125"/>
    </row>
    <row r="29" spans="1:10" s="128" customFormat="1" ht="20.399999999999999" x14ac:dyDescent="0.55000000000000004">
      <c r="A29" s="121" t="e">
        <f>#REF!</f>
        <v>#REF!</v>
      </c>
      <c r="B29" s="122" t="e">
        <f>#REF!</f>
        <v>#REF!</v>
      </c>
      <c r="C29" s="122" t="e">
        <f>#REF!</f>
        <v>#REF!</v>
      </c>
      <c r="D29" s="121" t="e">
        <f>#REF!</f>
        <v>#REF!</v>
      </c>
      <c r="E29" s="121" t="e">
        <f>#REF!</f>
        <v>#REF!</v>
      </c>
      <c r="F29" s="121" t="e">
        <f>#REF!</f>
        <v>#REF!</v>
      </c>
      <c r="G29" s="127"/>
      <c r="H29" s="127"/>
      <c r="I29" s="127"/>
      <c r="J29" s="125">
        <v>7.5</v>
      </c>
    </row>
    <row r="30" spans="1:10" s="128" customFormat="1" ht="20.399999999999999" x14ac:dyDescent="0.55000000000000004">
      <c r="A30" s="121" t="e">
        <f>#REF!</f>
        <v>#REF!</v>
      </c>
      <c r="B30" s="122" t="e">
        <f>#REF!</f>
        <v>#REF!</v>
      </c>
      <c r="C30" s="122" t="e">
        <f>#REF!</f>
        <v>#REF!</v>
      </c>
      <c r="D30" s="121" t="e">
        <f>#REF!</f>
        <v>#REF!</v>
      </c>
      <c r="E30" s="121" t="e">
        <f>#REF!</f>
        <v>#REF!</v>
      </c>
      <c r="F30" s="121" t="e">
        <f>#REF!</f>
        <v>#REF!</v>
      </c>
      <c r="G30" s="127"/>
      <c r="H30" s="127"/>
      <c r="I30" s="127"/>
      <c r="J30" s="125">
        <v>6.5</v>
      </c>
    </row>
    <row r="31" spans="1:10" s="128" customFormat="1" ht="20.399999999999999" hidden="1" x14ac:dyDescent="0.55000000000000004">
      <c r="A31" s="121" t="e">
        <f>#REF!</f>
        <v>#REF!</v>
      </c>
      <c r="B31" s="122" t="e">
        <f>#REF!</f>
        <v>#REF!</v>
      </c>
      <c r="C31" s="122" t="e">
        <f>#REF!</f>
        <v>#REF!</v>
      </c>
      <c r="D31" s="121" t="e">
        <f>#REF!</f>
        <v>#REF!</v>
      </c>
      <c r="E31" s="121" t="e">
        <f>#REF!</f>
        <v>#REF!</v>
      </c>
      <c r="F31" s="121" t="e">
        <f>#REF!</f>
        <v>#REF!</v>
      </c>
      <c r="G31" s="127"/>
      <c r="H31" s="127"/>
      <c r="I31" s="127"/>
      <c r="J31" s="125"/>
    </row>
    <row r="32" spans="1:10" s="128" customFormat="1" ht="20.399999999999999" x14ac:dyDescent="0.55000000000000004">
      <c r="A32" s="121" t="e">
        <f>#REF!</f>
        <v>#REF!</v>
      </c>
      <c r="B32" s="122" t="e">
        <f>#REF!</f>
        <v>#REF!</v>
      </c>
      <c r="C32" s="122" t="e">
        <f>#REF!</f>
        <v>#REF!</v>
      </c>
      <c r="D32" s="121" t="e">
        <f>#REF!</f>
        <v>#REF!</v>
      </c>
      <c r="E32" s="121" t="e">
        <f>#REF!</f>
        <v>#REF!</v>
      </c>
      <c r="F32" s="121" t="e">
        <f>#REF!</f>
        <v>#REF!</v>
      </c>
      <c r="G32" s="127"/>
      <c r="H32" s="127"/>
      <c r="I32" s="127"/>
      <c r="J32" s="125">
        <v>8</v>
      </c>
    </row>
    <row r="33" spans="1:10" s="128" customFormat="1" ht="20.399999999999999" hidden="1" x14ac:dyDescent="0.55000000000000004">
      <c r="A33" s="121" t="e">
        <f>#REF!</f>
        <v>#REF!</v>
      </c>
      <c r="B33" s="122" t="e">
        <f>#REF!</f>
        <v>#REF!</v>
      </c>
      <c r="C33" s="122" t="e">
        <f>#REF!</f>
        <v>#REF!</v>
      </c>
      <c r="D33" s="121" t="e">
        <f>#REF!</f>
        <v>#REF!</v>
      </c>
      <c r="E33" s="121" t="e">
        <f>#REF!</f>
        <v>#REF!</v>
      </c>
      <c r="F33" s="121" t="e">
        <f>#REF!</f>
        <v>#REF!</v>
      </c>
      <c r="G33" s="127"/>
      <c r="H33" s="127"/>
      <c r="I33" s="127"/>
      <c r="J33" s="125"/>
    </row>
    <row r="34" spans="1:10" s="128" customFormat="1" ht="20.399999999999999" x14ac:dyDescent="0.55000000000000004">
      <c r="A34" s="121" t="e">
        <f>#REF!</f>
        <v>#REF!</v>
      </c>
      <c r="B34" s="122" t="e">
        <f>#REF!</f>
        <v>#REF!</v>
      </c>
      <c r="C34" s="122" t="e">
        <f>#REF!</f>
        <v>#REF!</v>
      </c>
      <c r="D34" s="121" t="e">
        <f>#REF!</f>
        <v>#REF!</v>
      </c>
      <c r="E34" s="121" t="e">
        <f>#REF!</f>
        <v>#REF!</v>
      </c>
      <c r="F34" s="121" t="e">
        <f>#REF!</f>
        <v>#REF!</v>
      </c>
      <c r="G34" s="127"/>
      <c r="H34" s="127"/>
      <c r="I34" s="127"/>
      <c r="J34" s="125">
        <v>9</v>
      </c>
    </row>
    <row r="35" spans="1:10" s="128" customFormat="1" ht="20.399999999999999" x14ac:dyDescent="0.55000000000000004">
      <c r="A35" s="121" t="e">
        <f>#REF!</f>
        <v>#REF!</v>
      </c>
      <c r="B35" s="122" t="e">
        <f>#REF!</f>
        <v>#REF!</v>
      </c>
      <c r="C35" s="122" t="e">
        <f>#REF!</f>
        <v>#REF!</v>
      </c>
      <c r="D35" s="121" t="e">
        <f>#REF!</f>
        <v>#REF!</v>
      </c>
      <c r="E35" s="121" t="e">
        <f>#REF!</f>
        <v>#REF!</v>
      </c>
      <c r="F35" s="121" t="e">
        <f>#REF!</f>
        <v>#REF!</v>
      </c>
      <c r="G35" s="127"/>
      <c r="H35" s="127"/>
      <c r="I35" s="127"/>
      <c r="J35" s="125"/>
    </row>
    <row r="36" spans="1:10" s="128" customFormat="1" ht="20.399999999999999" x14ac:dyDescent="0.55000000000000004">
      <c r="A36" s="121" t="e">
        <f>#REF!</f>
        <v>#REF!</v>
      </c>
      <c r="B36" s="122" t="e">
        <f>#REF!</f>
        <v>#REF!</v>
      </c>
      <c r="C36" s="122" t="e">
        <f>#REF!</f>
        <v>#REF!</v>
      </c>
      <c r="D36" s="121" t="e">
        <f>#REF!</f>
        <v>#REF!</v>
      </c>
      <c r="E36" s="121" t="e">
        <f>#REF!</f>
        <v>#REF!</v>
      </c>
      <c r="F36" s="121" t="e">
        <f>#REF!</f>
        <v>#REF!</v>
      </c>
      <c r="G36" s="127"/>
      <c r="H36" s="127"/>
      <c r="I36" s="127"/>
      <c r="J36" s="125"/>
    </row>
    <row r="37" spans="1:10" s="128" customFormat="1" ht="20.399999999999999" x14ac:dyDescent="0.55000000000000004">
      <c r="A37" s="121" t="e">
        <f>#REF!</f>
        <v>#REF!</v>
      </c>
      <c r="B37" s="122" t="e">
        <f>#REF!</f>
        <v>#REF!</v>
      </c>
      <c r="C37" s="122" t="e">
        <f>#REF!</f>
        <v>#REF!</v>
      </c>
      <c r="D37" s="121" t="e">
        <f>#REF!</f>
        <v>#REF!</v>
      </c>
      <c r="E37" s="121" t="e">
        <f>#REF!</f>
        <v>#REF!</v>
      </c>
      <c r="F37" s="121" t="e">
        <f>#REF!</f>
        <v>#REF!</v>
      </c>
      <c r="G37" s="127"/>
      <c r="H37" s="127"/>
      <c r="I37" s="127"/>
      <c r="J37" s="125"/>
    </row>
    <row r="38" spans="1:10" s="128" customFormat="1" ht="20.399999999999999" x14ac:dyDescent="0.55000000000000004">
      <c r="A38" s="121" t="e">
        <f>#REF!</f>
        <v>#REF!</v>
      </c>
      <c r="B38" s="122" t="e">
        <f>#REF!</f>
        <v>#REF!</v>
      </c>
      <c r="C38" s="122" t="e">
        <f>#REF!</f>
        <v>#REF!</v>
      </c>
      <c r="D38" s="121" t="e">
        <f>#REF!</f>
        <v>#REF!</v>
      </c>
      <c r="E38" s="121" t="e">
        <f>#REF!</f>
        <v>#REF!</v>
      </c>
      <c r="F38" s="121" t="e">
        <f>#REF!</f>
        <v>#REF!</v>
      </c>
      <c r="G38" s="127"/>
      <c r="H38" s="127"/>
      <c r="I38" s="127"/>
      <c r="J38" s="125"/>
    </row>
    <row r="39" spans="1:10" s="128" customFormat="1" ht="20.399999999999999" x14ac:dyDescent="0.55000000000000004">
      <c r="A39" s="121" t="e">
        <f>#REF!</f>
        <v>#REF!</v>
      </c>
      <c r="B39" s="122" t="e">
        <f>#REF!</f>
        <v>#REF!</v>
      </c>
      <c r="C39" s="122" t="e">
        <f>#REF!</f>
        <v>#REF!</v>
      </c>
      <c r="D39" s="121" t="e">
        <f>#REF!</f>
        <v>#REF!</v>
      </c>
      <c r="E39" s="121" t="e">
        <f>#REF!</f>
        <v>#REF!</v>
      </c>
      <c r="F39" s="121" t="e">
        <f>#REF!</f>
        <v>#REF!</v>
      </c>
      <c r="G39" s="127"/>
      <c r="H39" s="127"/>
      <c r="I39" s="127"/>
      <c r="J39" s="125"/>
    </row>
    <row r="40" spans="1:10" s="128" customFormat="1" ht="20.399999999999999" x14ac:dyDescent="0.55000000000000004">
      <c r="A40" s="121" t="e">
        <f>#REF!</f>
        <v>#REF!</v>
      </c>
      <c r="B40" s="122" t="e">
        <f>#REF!</f>
        <v>#REF!</v>
      </c>
      <c r="C40" s="122" t="e">
        <f>#REF!</f>
        <v>#REF!</v>
      </c>
      <c r="D40" s="121" t="e">
        <f>#REF!</f>
        <v>#REF!</v>
      </c>
      <c r="E40" s="121" t="e">
        <f>#REF!</f>
        <v>#REF!</v>
      </c>
      <c r="F40" s="121" t="e">
        <f>#REF!</f>
        <v>#REF!</v>
      </c>
      <c r="G40" s="127"/>
      <c r="H40" s="127"/>
      <c r="I40" s="127"/>
      <c r="J40" s="125"/>
    </row>
    <row r="41" spans="1:10" s="128" customFormat="1" ht="20.399999999999999" x14ac:dyDescent="0.55000000000000004">
      <c r="A41" s="121" t="e">
        <f>#REF!</f>
        <v>#REF!</v>
      </c>
      <c r="B41" s="122" t="e">
        <f>#REF!</f>
        <v>#REF!</v>
      </c>
      <c r="C41" s="122" t="e">
        <f>#REF!</f>
        <v>#REF!</v>
      </c>
      <c r="D41" s="121" t="e">
        <f>#REF!</f>
        <v>#REF!</v>
      </c>
      <c r="E41" s="121" t="e">
        <f>#REF!</f>
        <v>#REF!</v>
      </c>
      <c r="F41" s="121" t="e">
        <f>#REF!</f>
        <v>#REF!</v>
      </c>
      <c r="G41" s="127"/>
      <c r="H41" s="127"/>
      <c r="I41" s="127"/>
      <c r="J41" s="125"/>
    </row>
    <row r="42" spans="1:10" s="128" customFormat="1" ht="20.399999999999999" x14ac:dyDescent="0.55000000000000004">
      <c r="A42" s="121" t="e">
        <f>#REF!</f>
        <v>#REF!</v>
      </c>
      <c r="B42" s="122" t="e">
        <f>#REF!</f>
        <v>#REF!</v>
      </c>
      <c r="C42" s="122" t="e">
        <f>#REF!</f>
        <v>#REF!</v>
      </c>
      <c r="D42" s="121" t="e">
        <f>#REF!</f>
        <v>#REF!</v>
      </c>
      <c r="E42" s="121" t="e">
        <f>#REF!</f>
        <v>#REF!</v>
      </c>
      <c r="F42" s="121" t="e">
        <f>#REF!</f>
        <v>#REF!</v>
      </c>
      <c r="G42" s="127"/>
      <c r="H42" s="127"/>
      <c r="I42" s="127"/>
      <c r="J42" s="125"/>
    </row>
    <row r="43" spans="1:10" s="128" customFormat="1" ht="20.399999999999999" x14ac:dyDescent="0.55000000000000004">
      <c r="A43" s="121" t="e">
        <f>#REF!</f>
        <v>#REF!</v>
      </c>
      <c r="B43" s="122" t="e">
        <f>#REF!</f>
        <v>#REF!</v>
      </c>
      <c r="C43" s="122" t="e">
        <f>#REF!</f>
        <v>#REF!</v>
      </c>
      <c r="D43" s="121" t="e">
        <f>#REF!</f>
        <v>#REF!</v>
      </c>
      <c r="E43" s="121" t="e">
        <f>#REF!</f>
        <v>#REF!</v>
      </c>
      <c r="F43" s="121" t="e">
        <f>#REF!</f>
        <v>#REF!</v>
      </c>
      <c r="G43" s="127"/>
      <c r="H43" s="127"/>
      <c r="I43" s="127"/>
      <c r="J43" s="125"/>
    </row>
    <row r="44" spans="1:10" s="128" customFormat="1" ht="20.399999999999999" x14ac:dyDescent="0.55000000000000004">
      <c r="A44" s="121" t="e">
        <f>#REF!</f>
        <v>#REF!</v>
      </c>
      <c r="B44" s="122" t="e">
        <f>#REF!</f>
        <v>#REF!</v>
      </c>
      <c r="C44" s="122" t="e">
        <f>#REF!</f>
        <v>#REF!</v>
      </c>
      <c r="D44" s="121" t="e">
        <f>#REF!</f>
        <v>#REF!</v>
      </c>
      <c r="E44" s="121" t="e">
        <f>#REF!</f>
        <v>#REF!</v>
      </c>
      <c r="F44" s="121" t="e">
        <f>#REF!</f>
        <v>#REF!</v>
      </c>
      <c r="G44" s="127"/>
      <c r="H44" s="127"/>
      <c r="I44" s="127"/>
      <c r="J44" s="125"/>
    </row>
    <row r="45" spans="1:10" s="128" customFormat="1" ht="20.399999999999999" x14ac:dyDescent="0.55000000000000004">
      <c r="A45" s="121" t="e">
        <f>#REF!</f>
        <v>#REF!</v>
      </c>
      <c r="B45" s="122" t="e">
        <f>#REF!</f>
        <v>#REF!</v>
      </c>
      <c r="C45" s="122" t="e">
        <f>#REF!</f>
        <v>#REF!</v>
      </c>
      <c r="D45" s="121" t="e">
        <f>#REF!</f>
        <v>#REF!</v>
      </c>
      <c r="E45" s="121" t="e">
        <f>#REF!</f>
        <v>#REF!</v>
      </c>
      <c r="F45" s="121" t="e">
        <f>#REF!</f>
        <v>#REF!</v>
      </c>
      <c r="G45" s="127"/>
      <c r="H45" s="127"/>
      <c r="I45" s="127"/>
      <c r="J45" s="125"/>
    </row>
    <row r="46" spans="1:10" s="128" customFormat="1" ht="20.399999999999999" x14ac:dyDescent="0.55000000000000004">
      <c r="A46" s="121" t="e">
        <f>#REF!</f>
        <v>#REF!</v>
      </c>
      <c r="B46" s="122" t="e">
        <f>#REF!</f>
        <v>#REF!</v>
      </c>
      <c r="C46" s="122" t="e">
        <f>#REF!</f>
        <v>#REF!</v>
      </c>
      <c r="D46" s="121" t="e">
        <f>#REF!</f>
        <v>#REF!</v>
      </c>
      <c r="E46" s="121" t="e">
        <f>#REF!</f>
        <v>#REF!</v>
      </c>
      <c r="F46" s="121" t="e">
        <f>#REF!</f>
        <v>#REF!</v>
      </c>
      <c r="G46" s="127"/>
      <c r="H46" s="127"/>
      <c r="I46" s="127"/>
      <c r="J46" s="125"/>
    </row>
    <row r="47" spans="1:10" s="128" customFormat="1" ht="20.399999999999999" x14ac:dyDescent="0.55000000000000004">
      <c r="A47" s="121" t="e">
        <f>#REF!</f>
        <v>#REF!</v>
      </c>
      <c r="B47" s="122" t="e">
        <f>#REF!</f>
        <v>#REF!</v>
      </c>
      <c r="C47" s="122" t="e">
        <f>#REF!</f>
        <v>#REF!</v>
      </c>
      <c r="D47" s="121" t="e">
        <f>#REF!</f>
        <v>#REF!</v>
      </c>
      <c r="E47" s="121" t="e">
        <f>#REF!</f>
        <v>#REF!</v>
      </c>
      <c r="F47" s="121" t="e">
        <f>#REF!</f>
        <v>#REF!</v>
      </c>
      <c r="G47" s="127"/>
      <c r="H47" s="127"/>
      <c r="I47" s="127"/>
      <c r="J47" s="125"/>
    </row>
    <row r="48" spans="1:10" s="128" customFormat="1" ht="20.399999999999999" x14ac:dyDescent="0.55000000000000004">
      <c r="A48" s="121" t="e">
        <f>#REF!</f>
        <v>#REF!</v>
      </c>
      <c r="B48" s="122" t="e">
        <f>#REF!</f>
        <v>#REF!</v>
      </c>
      <c r="C48" s="122" t="e">
        <f>#REF!</f>
        <v>#REF!</v>
      </c>
      <c r="D48" s="121" t="e">
        <f>#REF!</f>
        <v>#REF!</v>
      </c>
      <c r="E48" s="121" t="e">
        <f>#REF!</f>
        <v>#REF!</v>
      </c>
      <c r="F48" s="121" t="e">
        <f>#REF!</f>
        <v>#REF!</v>
      </c>
      <c r="G48" s="127"/>
      <c r="H48" s="127"/>
      <c r="I48" s="127"/>
      <c r="J48" s="125"/>
    </row>
    <row r="49" spans="1:10" s="128" customFormat="1" ht="20.399999999999999" x14ac:dyDescent="0.55000000000000004">
      <c r="A49" s="121" t="e">
        <f>#REF!</f>
        <v>#REF!</v>
      </c>
      <c r="B49" s="122" t="e">
        <f>#REF!</f>
        <v>#REF!</v>
      </c>
      <c r="C49" s="122" t="e">
        <f>#REF!</f>
        <v>#REF!</v>
      </c>
      <c r="D49" s="121" t="e">
        <f>#REF!</f>
        <v>#REF!</v>
      </c>
      <c r="E49" s="121" t="e">
        <f>#REF!</f>
        <v>#REF!</v>
      </c>
      <c r="F49" s="121" t="e">
        <f>#REF!</f>
        <v>#REF!</v>
      </c>
      <c r="G49" s="127"/>
      <c r="H49" s="127"/>
      <c r="I49" s="127"/>
      <c r="J49" s="125"/>
    </row>
    <row r="50" spans="1:10" s="128" customFormat="1" ht="20.399999999999999" x14ac:dyDescent="0.55000000000000004">
      <c r="A50" s="121" t="e">
        <f>#REF!</f>
        <v>#REF!</v>
      </c>
      <c r="B50" s="122" t="e">
        <f>#REF!</f>
        <v>#REF!</v>
      </c>
      <c r="C50" s="122" t="e">
        <f>#REF!</f>
        <v>#REF!</v>
      </c>
      <c r="D50" s="121" t="e">
        <f>#REF!</f>
        <v>#REF!</v>
      </c>
      <c r="E50" s="121" t="e">
        <f>#REF!</f>
        <v>#REF!</v>
      </c>
      <c r="F50" s="121" t="e">
        <f>#REF!</f>
        <v>#REF!</v>
      </c>
      <c r="G50" s="127"/>
      <c r="H50" s="127"/>
      <c r="I50" s="127"/>
      <c r="J50" s="125"/>
    </row>
    <row r="51" spans="1:10" s="128" customFormat="1" ht="20.399999999999999" x14ac:dyDescent="0.55000000000000004">
      <c r="A51" s="121" t="e">
        <f>#REF!</f>
        <v>#REF!</v>
      </c>
      <c r="B51" s="122" t="e">
        <f>#REF!</f>
        <v>#REF!</v>
      </c>
      <c r="C51" s="122" t="e">
        <f>#REF!</f>
        <v>#REF!</v>
      </c>
      <c r="D51" s="121" t="e">
        <f>#REF!</f>
        <v>#REF!</v>
      </c>
      <c r="E51" s="121" t="e">
        <f>#REF!</f>
        <v>#REF!</v>
      </c>
      <c r="F51" s="121" t="e">
        <f>#REF!</f>
        <v>#REF!</v>
      </c>
      <c r="G51" s="127"/>
      <c r="H51" s="127"/>
      <c r="I51" s="127"/>
      <c r="J51" s="125"/>
    </row>
    <row r="52" spans="1:10" s="128" customFormat="1" ht="20.399999999999999" x14ac:dyDescent="0.55000000000000004">
      <c r="A52" s="121" t="e">
        <f>#REF!</f>
        <v>#REF!</v>
      </c>
      <c r="B52" s="122" t="e">
        <f>#REF!</f>
        <v>#REF!</v>
      </c>
      <c r="C52" s="122" t="e">
        <f>#REF!</f>
        <v>#REF!</v>
      </c>
      <c r="D52" s="121" t="e">
        <f>#REF!</f>
        <v>#REF!</v>
      </c>
      <c r="E52" s="121" t="e">
        <f>#REF!</f>
        <v>#REF!</v>
      </c>
      <c r="F52" s="121" t="e">
        <f>#REF!</f>
        <v>#REF!</v>
      </c>
      <c r="G52" s="127"/>
      <c r="H52" s="127"/>
      <c r="I52" s="127"/>
      <c r="J52" s="125"/>
    </row>
    <row r="53" spans="1:10" s="128" customFormat="1" ht="20.399999999999999" x14ac:dyDescent="0.55000000000000004">
      <c r="A53" s="121" t="e">
        <f>#REF!</f>
        <v>#REF!</v>
      </c>
      <c r="B53" s="122" t="e">
        <f>#REF!</f>
        <v>#REF!</v>
      </c>
      <c r="C53" s="122" t="e">
        <f>#REF!</f>
        <v>#REF!</v>
      </c>
      <c r="D53" s="121" t="e">
        <f>#REF!</f>
        <v>#REF!</v>
      </c>
      <c r="E53" s="121" t="e">
        <f>#REF!</f>
        <v>#REF!</v>
      </c>
      <c r="F53" s="121" t="e">
        <f>#REF!</f>
        <v>#REF!</v>
      </c>
      <c r="G53" s="127"/>
      <c r="H53" s="127"/>
      <c r="I53" s="127"/>
      <c r="J53" s="125"/>
    </row>
    <row r="54" spans="1:10" s="128" customFormat="1" ht="20.399999999999999" x14ac:dyDescent="0.55000000000000004">
      <c r="A54" s="121" t="e">
        <f>#REF!</f>
        <v>#REF!</v>
      </c>
      <c r="B54" s="122" t="e">
        <f>#REF!</f>
        <v>#REF!</v>
      </c>
      <c r="C54" s="122" t="e">
        <f>#REF!</f>
        <v>#REF!</v>
      </c>
      <c r="D54" s="121" t="e">
        <f>#REF!</f>
        <v>#REF!</v>
      </c>
      <c r="E54" s="121" t="e">
        <f>#REF!</f>
        <v>#REF!</v>
      </c>
      <c r="F54" s="121" t="e">
        <f>#REF!</f>
        <v>#REF!</v>
      </c>
      <c r="G54" s="127"/>
      <c r="H54" s="127"/>
      <c r="I54" s="127"/>
      <c r="J54" s="125"/>
    </row>
    <row r="55" spans="1:10" s="128" customFormat="1" ht="20.399999999999999" x14ac:dyDescent="0.55000000000000004">
      <c r="A55" s="121" t="e">
        <f>#REF!</f>
        <v>#REF!</v>
      </c>
      <c r="B55" s="122" t="e">
        <f>#REF!</f>
        <v>#REF!</v>
      </c>
      <c r="C55" s="122" t="e">
        <f>#REF!</f>
        <v>#REF!</v>
      </c>
      <c r="D55" s="121" t="e">
        <f>#REF!</f>
        <v>#REF!</v>
      </c>
      <c r="E55" s="121" t="e">
        <f>#REF!</f>
        <v>#REF!</v>
      </c>
      <c r="F55" s="121" t="e">
        <f>#REF!</f>
        <v>#REF!</v>
      </c>
      <c r="G55" s="127"/>
      <c r="H55" s="127"/>
      <c r="I55" s="127"/>
      <c r="J55" s="125"/>
    </row>
    <row r="56" spans="1:10" s="128" customFormat="1" ht="20.399999999999999" x14ac:dyDescent="0.55000000000000004">
      <c r="A56" s="121" t="e">
        <f>#REF!</f>
        <v>#REF!</v>
      </c>
      <c r="B56" s="122" t="e">
        <f>#REF!</f>
        <v>#REF!</v>
      </c>
      <c r="C56" s="122" t="e">
        <f>#REF!</f>
        <v>#REF!</v>
      </c>
      <c r="D56" s="121" t="e">
        <f>#REF!</f>
        <v>#REF!</v>
      </c>
      <c r="E56" s="121" t="e">
        <f>#REF!</f>
        <v>#REF!</v>
      </c>
      <c r="F56" s="121" t="e">
        <f>#REF!</f>
        <v>#REF!</v>
      </c>
      <c r="G56" s="127"/>
      <c r="H56" s="127"/>
      <c r="I56" s="127"/>
      <c r="J56" s="125"/>
    </row>
    <row r="57" spans="1:10" s="128" customFormat="1" ht="20.399999999999999" x14ac:dyDescent="0.55000000000000004">
      <c r="A57" s="121" t="e">
        <f>#REF!</f>
        <v>#REF!</v>
      </c>
      <c r="B57" s="122" t="e">
        <f>#REF!</f>
        <v>#REF!</v>
      </c>
      <c r="C57" s="122" t="e">
        <f>#REF!</f>
        <v>#REF!</v>
      </c>
      <c r="D57" s="121" t="e">
        <f>#REF!</f>
        <v>#REF!</v>
      </c>
      <c r="E57" s="121" t="e">
        <f>#REF!</f>
        <v>#REF!</v>
      </c>
      <c r="F57" s="121" t="e">
        <f>#REF!</f>
        <v>#REF!</v>
      </c>
      <c r="G57" s="127"/>
      <c r="H57" s="127"/>
      <c r="I57" s="127"/>
      <c r="J57" s="125"/>
    </row>
    <row r="58" spans="1:10" s="128" customFormat="1" ht="20.399999999999999" x14ac:dyDescent="0.55000000000000004">
      <c r="A58" s="121" t="e">
        <f>#REF!</f>
        <v>#REF!</v>
      </c>
      <c r="B58" s="122" t="e">
        <f>#REF!</f>
        <v>#REF!</v>
      </c>
      <c r="C58" s="122" t="e">
        <f>#REF!</f>
        <v>#REF!</v>
      </c>
      <c r="D58" s="121" t="e">
        <f>#REF!</f>
        <v>#REF!</v>
      </c>
      <c r="E58" s="121" t="e">
        <f>#REF!</f>
        <v>#REF!</v>
      </c>
      <c r="F58" s="121" t="e">
        <f>#REF!</f>
        <v>#REF!</v>
      </c>
      <c r="G58" s="127"/>
      <c r="H58" s="127"/>
      <c r="I58" s="127"/>
      <c r="J58" s="125"/>
    </row>
    <row r="59" spans="1:10" s="128" customFormat="1" ht="20.399999999999999" x14ac:dyDescent="0.55000000000000004">
      <c r="A59" s="121" t="e">
        <f>#REF!</f>
        <v>#REF!</v>
      </c>
      <c r="B59" s="122" t="e">
        <f>#REF!</f>
        <v>#REF!</v>
      </c>
      <c r="C59" s="122" t="e">
        <f>#REF!</f>
        <v>#REF!</v>
      </c>
      <c r="D59" s="121" t="e">
        <f>#REF!</f>
        <v>#REF!</v>
      </c>
      <c r="E59" s="121" t="e">
        <f>#REF!</f>
        <v>#REF!</v>
      </c>
      <c r="F59" s="121" t="e">
        <f>#REF!</f>
        <v>#REF!</v>
      </c>
      <c r="G59" s="127"/>
      <c r="H59" s="127"/>
      <c r="I59" s="127"/>
      <c r="J59" s="125"/>
    </row>
    <row r="60" spans="1:10" s="128" customFormat="1" ht="20.399999999999999" x14ac:dyDescent="0.55000000000000004">
      <c r="A60" s="121" t="e">
        <f>#REF!</f>
        <v>#REF!</v>
      </c>
      <c r="B60" s="122" t="e">
        <f>#REF!</f>
        <v>#REF!</v>
      </c>
      <c r="C60" s="122" t="e">
        <f>#REF!</f>
        <v>#REF!</v>
      </c>
      <c r="D60" s="121" t="e">
        <f>#REF!</f>
        <v>#REF!</v>
      </c>
      <c r="E60" s="121" t="e">
        <f>#REF!</f>
        <v>#REF!</v>
      </c>
      <c r="F60" s="121" t="e">
        <f>#REF!</f>
        <v>#REF!</v>
      </c>
      <c r="G60" s="127"/>
      <c r="H60" s="127"/>
      <c r="I60" s="127"/>
      <c r="J60" s="125"/>
    </row>
    <row r="61" spans="1:10" s="128" customFormat="1" ht="20.399999999999999" x14ac:dyDescent="0.55000000000000004">
      <c r="A61" s="121" t="e">
        <f>#REF!</f>
        <v>#REF!</v>
      </c>
      <c r="B61" s="122" t="e">
        <f>#REF!</f>
        <v>#REF!</v>
      </c>
      <c r="C61" s="122" t="e">
        <f>#REF!</f>
        <v>#REF!</v>
      </c>
      <c r="D61" s="121" t="e">
        <f>#REF!</f>
        <v>#REF!</v>
      </c>
      <c r="E61" s="121" t="e">
        <f>#REF!</f>
        <v>#REF!</v>
      </c>
      <c r="F61" s="121" t="e">
        <f>#REF!</f>
        <v>#REF!</v>
      </c>
      <c r="G61" s="127"/>
      <c r="H61" s="127"/>
      <c r="I61" s="127"/>
      <c r="J61" s="125"/>
    </row>
    <row r="62" spans="1:10" s="128" customFormat="1" ht="20.399999999999999" x14ac:dyDescent="0.55000000000000004">
      <c r="A62" s="121" t="e">
        <f>#REF!</f>
        <v>#REF!</v>
      </c>
      <c r="B62" s="122" t="e">
        <f>#REF!</f>
        <v>#REF!</v>
      </c>
      <c r="C62" s="122" t="e">
        <f>#REF!</f>
        <v>#REF!</v>
      </c>
      <c r="D62" s="121" t="e">
        <f>#REF!</f>
        <v>#REF!</v>
      </c>
      <c r="E62" s="121" t="e">
        <f>#REF!</f>
        <v>#REF!</v>
      </c>
      <c r="F62" s="121" t="e">
        <f>#REF!</f>
        <v>#REF!</v>
      </c>
      <c r="G62" s="127"/>
      <c r="H62" s="127"/>
      <c r="I62" s="127"/>
      <c r="J62" s="125"/>
    </row>
    <row r="63" spans="1:10" s="128" customFormat="1" ht="20.399999999999999" x14ac:dyDescent="0.55000000000000004">
      <c r="A63" s="121" t="e">
        <f>#REF!</f>
        <v>#REF!</v>
      </c>
      <c r="B63" s="122" t="e">
        <f>#REF!</f>
        <v>#REF!</v>
      </c>
      <c r="C63" s="122" t="e">
        <f>#REF!</f>
        <v>#REF!</v>
      </c>
      <c r="D63" s="121" t="e">
        <f>#REF!</f>
        <v>#REF!</v>
      </c>
      <c r="E63" s="121" t="e">
        <f>#REF!</f>
        <v>#REF!</v>
      </c>
      <c r="F63" s="121" t="e">
        <f>#REF!</f>
        <v>#REF!</v>
      </c>
      <c r="G63" s="127"/>
      <c r="H63" s="127"/>
      <c r="I63" s="127"/>
      <c r="J63" s="125"/>
    </row>
    <row r="64" spans="1:10" s="128" customFormat="1" ht="20.399999999999999" x14ac:dyDescent="0.55000000000000004">
      <c r="A64" s="121" t="e">
        <f>#REF!</f>
        <v>#REF!</v>
      </c>
      <c r="B64" s="122" t="e">
        <f>#REF!</f>
        <v>#REF!</v>
      </c>
      <c r="C64" s="122" t="e">
        <f>#REF!</f>
        <v>#REF!</v>
      </c>
      <c r="D64" s="121" t="e">
        <f>#REF!</f>
        <v>#REF!</v>
      </c>
      <c r="E64" s="121" t="e">
        <f>#REF!</f>
        <v>#REF!</v>
      </c>
      <c r="F64" s="121" t="e">
        <f>#REF!</f>
        <v>#REF!</v>
      </c>
      <c r="G64" s="127"/>
      <c r="H64" s="127"/>
      <c r="I64" s="127"/>
      <c r="J64" s="125"/>
    </row>
    <row r="65" spans="1:10" s="128" customFormat="1" ht="20.399999999999999" x14ac:dyDescent="0.55000000000000004">
      <c r="A65" s="121" t="e">
        <f>#REF!</f>
        <v>#REF!</v>
      </c>
      <c r="B65" s="122" t="e">
        <f>#REF!</f>
        <v>#REF!</v>
      </c>
      <c r="C65" s="122" t="e">
        <f>#REF!</f>
        <v>#REF!</v>
      </c>
      <c r="D65" s="121" t="e">
        <f>#REF!</f>
        <v>#REF!</v>
      </c>
      <c r="E65" s="121" t="e">
        <f>#REF!</f>
        <v>#REF!</v>
      </c>
      <c r="F65" s="121" t="e">
        <f>#REF!</f>
        <v>#REF!</v>
      </c>
      <c r="G65" s="127"/>
      <c r="H65" s="127"/>
      <c r="I65" s="127"/>
      <c r="J65" s="125"/>
    </row>
    <row r="66" spans="1:10" s="128" customFormat="1" ht="20.399999999999999" x14ac:dyDescent="0.55000000000000004">
      <c r="A66" s="121" t="e">
        <f>#REF!</f>
        <v>#REF!</v>
      </c>
      <c r="B66" s="122" t="e">
        <f>#REF!</f>
        <v>#REF!</v>
      </c>
      <c r="C66" s="122" t="e">
        <f>#REF!</f>
        <v>#REF!</v>
      </c>
      <c r="D66" s="121" t="e">
        <f>#REF!</f>
        <v>#REF!</v>
      </c>
      <c r="E66" s="121" t="e">
        <f>#REF!</f>
        <v>#REF!</v>
      </c>
      <c r="F66" s="121" t="e">
        <f>#REF!</f>
        <v>#REF!</v>
      </c>
      <c r="G66" s="127"/>
      <c r="H66" s="127"/>
      <c r="I66" s="127"/>
      <c r="J66" s="125"/>
    </row>
    <row r="67" spans="1:10" s="128" customFormat="1" ht="20.399999999999999" x14ac:dyDescent="0.55000000000000004">
      <c r="A67" s="121" t="e">
        <f>#REF!</f>
        <v>#REF!</v>
      </c>
      <c r="B67" s="122" t="e">
        <f>#REF!</f>
        <v>#REF!</v>
      </c>
      <c r="C67" s="122" t="e">
        <f>#REF!</f>
        <v>#REF!</v>
      </c>
      <c r="D67" s="121" t="e">
        <f>#REF!</f>
        <v>#REF!</v>
      </c>
      <c r="E67" s="121" t="e">
        <f>#REF!</f>
        <v>#REF!</v>
      </c>
      <c r="F67" s="121" t="e">
        <f>#REF!</f>
        <v>#REF!</v>
      </c>
      <c r="G67" s="127"/>
      <c r="H67" s="127"/>
      <c r="I67" s="127"/>
      <c r="J67" s="125"/>
    </row>
    <row r="68" spans="1:10" s="128" customFormat="1" ht="20.399999999999999" x14ac:dyDescent="0.55000000000000004">
      <c r="A68" s="121" t="e">
        <f>#REF!</f>
        <v>#REF!</v>
      </c>
      <c r="B68" s="122" t="e">
        <f>#REF!</f>
        <v>#REF!</v>
      </c>
      <c r="C68" s="122" t="e">
        <f>#REF!</f>
        <v>#REF!</v>
      </c>
      <c r="D68" s="121" t="e">
        <f>#REF!</f>
        <v>#REF!</v>
      </c>
      <c r="E68" s="121" t="e">
        <f>#REF!</f>
        <v>#REF!</v>
      </c>
      <c r="F68" s="121" t="e">
        <f>#REF!</f>
        <v>#REF!</v>
      </c>
      <c r="G68" s="127"/>
      <c r="H68" s="127"/>
      <c r="I68" s="127"/>
      <c r="J68" s="125"/>
    </row>
    <row r="69" spans="1:10" s="128" customFormat="1" ht="20.399999999999999" x14ac:dyDescent="0.55000000000000004">
      <c r="A69" s="121" t="e">
        <f>#REF!</f>
        <v>#REF!</v>
      </c>
      <c r="B69" s="122" t="e">
        <f>#REF!</f>
        <v>#REF!</v>
      </c>
      <c r="C69" s="122" t="e">
        <f>#REF!</f>
        <v>#REF!</v>
      </c>
      <c r="D69" s="121" t="e">
        <f>#REF!</f>
        <v>#REF!</v>
      </c>
      <c r="E69" s="121" t="e">
        <f>#REF!</f>
        <v>#REF!</v>
      </c>
      <c r="F69" s="121" t="e">
        <f>#REF!</f>
        <v>#REF!</v>
      </c>
      <c r="G69" s="127"/>
      <c r="H69" s="127"/>
      <c r="I69" s="127"/>
      <c r="J69" s="125"/>
    </row>
    <row r="70" spans="1:10" s="128" customFormat="1" ht="20.399999999999999" x14ac:dyDescent="0.55000000000000004">
      <c r="A70" s="121" t="e">
        <f>#REF!</f>
        <v>#REF!</v>
      </c>
      <c r="B70" s="122" t="e">
        <f>#REF!</f>
        <v>#REF!</v>
      </c>
      <c r="C70" s="122" t="e">
        <f>#REF!</f>
        <v>#REF!</v>
      </c>
      <c r="D70" s="121" t="e">
        <f>#REF!</f>
        <v>#REF!</v>
      </c>
      <c r="E70" s="121" t="e">
        <f>#REF!</f>
        <v>#REF!</v>
      </c>
      <c r="F70" s="121" t="e">
        <f>#REF!</f>
        <v>#REF!</v>
      </c>
      <c r="G70" s="127"/>
      <c r="H70" s="127"/>
      <c r="I70" s="127"/>
      <c r="J70" s="125"/>
    </row>
    <row r="71" spans="1:10" s="128" customFormat="1" ht="20.399999999999999" x14ac:dyDescent="0.55000000000000004">
      <c r="A71" s="121" t="e">
        <f>#REF!</f>
        <v>#REF!</v>
      </c>
      <c r="B71" s="122" t="e">
        <f>#REF!</f>
        <v>#REF!</v>
      </c>
      <c r="C71" s="122" t="e">
        <f>#REF!</f>
        <v>#REF!</v>
      </c>
      <c r="D71" s="121" t="e">
        <f>#REF!</f>
        <v>#REF!</v>
      </c>
      <c r="E71" s="121" t="e">
        <f>#REF!</f>
        <v>#REF!</v>
      </c>
      <c r="F71" s="121" t="e">
        <f>#REF!</f>
        <v>#REF!</v>
      </c>
      <c r="G71" s="127"/>
      <c r="H71" s="127"/>
      <c r="I71" s="127"/>
      <c r="J71" s="125"/>
    </row>
    <row r="72" spans="1:10" s="128" customFormat="1" ht="20.399999999999999" x14ac:dyDescent="0.55000000000000004">
      <c r="A72" s="121" t="e">
        <f>#REF!</f>
        <v>#REF!</v>
      </c>
      <c r="B72" s="122" t="e">
        <f>#REF!</f>
        <v>#REF!</v>
      </c>
      <c r="C72" s="122" t="e">
        <f>#REF!</f>
        <v>#REF!</v>
      </c>
      <c r="D72" s="121" t="e">
        <f>#REF!</f>
        <v>#REF!</v>
      </c>
      <c r="E72" s="121" t="e">
        <f>#REF!</f>
        <v>#REF!</v>
      </c>
      <c r="F72" s="121" t="e">
        <f>#REF!</f>
        <v>#REF!</v>
      </c>
      <c r="G72" s="127"/>
      <c r="H72" s="127"/>
      <c r="I72" s="127"/>
      <c r="J72" s="125"/>
    </row>
    <row r="73" spans="1:10" s="128" customFormat="1" ht="20.399999999999999" x14ac:dyDescent="0.55000000000000004">
      <c r="A73" s="121" t="e">
        <f>#REF!</f>
        <v>#REF!</v>
      </c>
      <c r="B73" s="122" t="e">
        <f>#REF!</f>
        <v>#REF!</v>
      </c>
      <c r="C73" s="122" t="e">
        <f>#REF!</f>
        <v>#REF!</v>
      </c>
      <c r="D73" s="121" t="e">
        <f>#REF!</f>
        <v>#REF!</v>
      </c>
      <c r="E73" s="121" t="e">
        <f>#REF!</f>
        <v>#REF!</v>
      </c>
      <c r="F73" s="121" t="e">
        <f>#REF!</f>
        <v>#REF!</v>
      </c>
      <c r="G73" s="127"/>
      <c r="H73" s="127"/>
      <c r="I73" s="127"/>
      <c r="J73" s="125"/>
    </row>
    <row r="74" spans="1:10" s="128" customFormat="1" ht="20.399999999999999" x14ac:dyDescent="0.55000000000000004">
      <c r="A74" s="121" t="e">
        <f>#REF!</f>
        <v>#REF!</v>
      </c>
      <c r="B74" s="122" t="e">
        <f>#REF!</f>
        <v>#REF!</v>
      </c>
      <c r="C74" s="122" t="e">
        <f>#REF!</f>
        <v>#REF!</v>
      </c>
      <c r="D74" s="121" t="e">
        <f>#REF!</f>
        <v>#REF!</v>
      </c>
      <c r="E74" s="121" t="e">
        <f>#REF!</f>
        <v>#REF!</v>
      </c>
      <c r="F74" s="121" t="e">
        <f>#REF!</f>
        <v>#REF!</v>
      </c>
      <c r="G74" s="127"/>
      <c r="H74" s="127"/>
      <c r="I74" s="127"/>
      <c r="J74" s="125"/>
    </row>
    <row r="75" spans="1:10" s="128" customFormat="1" ht="20.399999999999999" x14ac:dyDescent="0.55000000000000004">
      <c r="A75" s="121" t="e">
        <f>#REF!</f>
        <v>#REF!</v>
      </c>
      <c r="B75" s="122" t="e">
        <f>#REF!</f>
        <v>#REF!</v>
      </c>
      <c r="C75" s="122" t="e">
        <f>#REF!</f>
        <v>#REF!</v>
      </c>
      <c r="D75" s="121" t="e">
        <f>#REF!</f>
        <v>#REF!</v>
      </c>
      <c r="E75" s="121" t="e">
        <f>#REF!</f>
        <v>#REF!</v>
      </c>
      <c r="F75" s="121" t="e">
        <f>#REF!</f>
        <v>#REF!</v>
      </c>
      <c r="G75" s="127"/>
      <c r="H75" s="127"/>
      <c r="I75" s="127"/>
      <c r="J75" s="125"/>
    </row>
    <row r="76" spans="1:10" s="128" customFormat="1" ht="20.399999999999999" x14ac:dyDescent="0.55000000000000004">
      <c r="A76" s="121" t="e">
        <f>#REF!</f>
        <v>#REF!</v>
      </c>
      <c r="B76" s="122" t="e">
        <f>#REF!</f>
        <v>#REF!</v>
      </c>
      <c r="C76" s="122" t="e">
        <f>#REF!</f>
        <v>#REF!</v>
      </c>
      <c r="D76" s="121" t="e">
        <f>#REF!</f>
        <v>#REF!</v>
      </c>
      <c r="E76" s="121" t="e">
        <f>#REF!</f>
        <v>#REF!</v>
      </c>
      <c r="F76" s="121" t="e">
        <f>#REF!</f>
        <v>#REF!</v>
      </c>
      <c r="G76" s="127"/>
      <c r="H76" s="127"/>
      <c r="I76" s="127"/>
      <c r="J76" s="125"/>
    </row>
    <row r="77" spans="1:10" s="128" customFormat="1" ht="20.399999999999999" x14ac:dyDescent="0.55000000000000004">
      <c r="A77" s="121" t="e">
        <f>#REF!</f>
        <v>#REF!</v>
      </c>
      <c r="B77" s="122" t="e">
        <f>#REF!</f>
        <v>#REF!</v>
      </c>
      <c r="C77" s="122" t="e">
        <f>#REF!</f>
        <v>#REF!</v>
      </c>
      <c r="D77" s="121" t="e">
        <f>#REF!</f>
        <v>#REF!</v>
      </c>
      <c r="E77" s="121" t="e">
        <f>#REF!</f>
        <v>#REF!</v>
      </c>
      <c r="F77" s="121" t="e">
        <f>#REF!</f>
        <v>#REF!</v>
      </c>
      <c r="G77" s="127"/>
      <c r="H77" s="127"/>
      <c r="I77" s="127"/>
      <c r="J77" s="125"/>
    </row>
    <row r="78" spans="1:10" s="128" customFormat="1" ht="20.399999999999999" x14ac:dyDescent="0.55000000000000004">
      <c r="A78" s="121" t="e">
        <f>#REF!</f>
        <v>#REF!</v>
      </c>
      <c r="B78" s="122" t="e">
        <f>#REF!</f>
        <v>#REF!</v>
      </c>
      <c r="C78" s="122" t="e">
        <f>#REF!</f>
        <v>#REF!</v>
      </c>
      <c r="D78" s="121" t="e">
        <f>#REF!</f>
        <v>#REF!</v>
      </c>
      <c r="E78" s="121" t="e">
        <f>#REF!</f>
        <v>#REF!</v>
      </c>
      <c r="F78" s="121" t="e">
        <f>#REF!</f>
        <v>#REF!</v>
      </c>
      <c r="G78" s="127"/>
      <c r="H78" s="127"/>
      <c r="I78" s="127"/>
      <c r="J78" s="125"/>
    </row>
    <row r="79" spans="1:10" s="128" customFormat="1" ht="20.399999999999999" x14ac:dyDescent="0.55000000000000004">
      <c r="A79" s="121" t="e">
        <f>#REF!</f>
        <v>#REF!</v>
      </c>
      <c r="B79" s="122" t="e">
        <f>#REF!</f>
        <v>#REF!</v>
      </c>
      <c r="C79" s="122" t="e">
        <f>#REF!</f>
        <v>#REF!</v>
      </c>
      <c r="D79" s="121" t="e">
        <f>#REF!</f>
        <v>#REF!</v>
      </c>
      <c r="E79" s="121" t="e">
        <f>#REF!</f>
        <v>#REF!</v>
      </c>
      <c r="F79" s="121" t="e">
        <f>#REF!</f>
        <v>#REF!</v>
      </c>
      <c r="G79" s="127"/>
      <c r="H79" s="127"/>
      <c r="I79" s="127"/>
      <c r="J79" s="125"/>
    </row>
    <row r="80" spans="1:10" s="128" customFormat="1" ht="20.399999999999999" x14ac:dyDescent="0.55000000000000004">
      <c r="A80" s="121" t="e">
        <f>#REF!</f>
        <v>#REF!</v>
      </c>
      <c r="B80" s="122" t="e">
        <f>#REF!</f>
        <v>#REF!</v>
      </c>
      <c r="C80" s="122" t="e">
        <f>#REF!</f>
        <v>#REF!</v>
      </c>
      <c r="D80" s="121" t="e">
        <f>#REF!</f>
        <v>#REF!</v>
      </c>
      <c r="E80" s="121" t="e">
        <f>#REF!</f>
        <v>#REF!</v>
      </c>
      <c r="F80" s="121" t="e">
        <f>#REF!</f>
        <v>#REF!</v>
      </c>
      <c r="G80" s="127"/>
      <c r="H80" s="127"/>
      <c r="I80" s="127"/>
      <c r="J80" s="125"/>
    </row>
    <row r="81" spans="1:10" s="128" customFormat="1" ht="20.399999999999999" x14ac:dyDescent="0.55000000000000004">
      <c r="A81" s="121" t="e">
        <f>#REF!</f>
        <v>#REF!</v>
      </c>
      <c r="B81" s="122" t="e">
        <f>#REF!</f>
        <v>#REF!</v>
      </c>
      <c r="C81" s="122" t="e">
        <f>#REF!</f>
        <v>#REF!</v>
      </c>
      <c r="D81" s="121" t="e">
        <f>#REF!</f>
        <v>#REF!</v>
      </c>
      <c r="E81" s="121" t="e">
        <f>#REF!</f>
        <v>#REF!</v>
      </c>
      <c r="F81" s="121" t="e">
        <f>#REF!</f>
        <v>#REF!</v>
      </c>
      <c r="G81" s="127"/>
      <c r="H81" s="127"/>
      <c r="I81" s="127"/>
      <c r="J81" s="125"/>
    </row>
    <row r="82" spans="1:10" s="128" customFormat="1" ht="20.399999999999999" x14ac:dyDescent="0.55000000000000004">
      <c r="A82" s="121" t="e">
        <f>#REF!</f>
        <v>#REF!</v>
      </c>
      <c r="B82" s="122" t="e">
        <f>#REF!</f>
        <v>#REF!</v>
      </c>
      <c r="C82" s="122" t="e">
        <f>#REF!</f>
        <v>#REF!</v>
      </c>
      <c r="D82" s="121" t="e">
        <f>#REF!</f>
        <v>#REF!</v>
      </c>
      <c r="E82" s="121" t="e">
        <f>#REF!</f>
        <v>#REF!</v>
      </c>
      <c r="F82" s="121" t="e">
        <f>#REF!</f>
        <v>#REF!</v>
      </c>
      <c r="G82" s="127"/>
      <c r="H82" s="127"/>
      <c r="I82" s="127"/>
      <c r="J82" s="125"/>
    </row>
    <row r="83" spans="1:10" s="128" customFormat="1" ht="20.399999999999999" x14ac:dyDescent="0.55000000000000004">
      <c r="A83" s="121" t="e">
        <f>#REF!</f>
        <v>#REF!</v>
      </c>
      <c r="B83" s="122" t="e">
        <f>#REF!</f>
        <v>#REF!</v>
      </c>
      <c r="C83" s="122" t="e">
        <f>#REF!</f>
        <v>#REF!</v>
      </c>
      <c r="D83" s="121" t="e">
        <f>#REF!</f>
        <v>#REF!</v>
      </c>
      <c r="E83" s="121" t="e">
        <f>#REF!</f>
        <v>#REF!</v>
      </c>
      <c r="F83" s="121" t="e">
        <f>#REF!</f>
        <v>#REF!</v>
      </c>
      <c r="G83" s="127"/>
      <c r="H83" s="127"/>
      <c r="I83" s="127"/>
      <c r="J83" s="125"/>
    </row>
    <row r="84" spans="1:10" s="128" customFormat="1" ht="20.399999999999999" x14ac:dyDescent="0.55000000000000004">
      <c r="A84" s="121" t="e">
        <f>#REF!</f>
        <v>#REF!</v>
      </c>
      <c r="B84" s="122" t="e">
        <f>#REF!</f>
        <v>#REF!</v>
      </c>
      <c r="C84" s="122" t="e">
        <f>#REF!</f>
        <v>#REF!</v>
      </c>
      <c r="D84" s="121" t="e">
        <f>#REF!</f>
        <v>#REF!</v>
      </c>
      <c r="E84" s="121" t="e">
        <f>#REF!</f>
        <v>#REF!</v>
      </c>
      <c r="F84" s="121" t="e">
        <f>#REF!</f>
        <v>#REF!</v>
      </c>
      <c r="G84" s="127"/>
      <c r="H84" s="127"/>
      <c r="I84" s="127"/>
      <c r="J84" s="125"/>
    </row>
    <row r="85" spans="1:10" s="128" customFormat="1" ht="20.399999999999999" x14ac:dyDescent="0.55000000000000004">
      <c r="A85" s="121" t="e">
        <f>#REF!</f>
        <v>#REF!</v>
      </c>
      <c r="B85" s="122" t="e">
        <f>#REF!</f>
        <v>#REF!</v>
      </c>
      <c r="C85" s="122" t="e">
        <f>#REF!</f>
        <v>#REF!</v>
      </c>
      <c r="D85" s="121" t="e">
        <f>#REF!</f>
        <v>#REF!</v>
      </c>
      <c r="E85" s="121" t="e">
        <f>#REF!</f>
        <v>#REF!</v>
      </c>
      <c r="F85" s="121" t="e">
        <f>#REF!</f>
        <v>#REF!</v>
      </c>
      <c r="G85" s="127"/>
      <c r="H85" s="127"/>
      <c r="I85" s="127"/>
      <c r="J85" s="125"/>
    </row>
    <row r="86" spans="1:10" s="128" customFormat="1" ht="20.399999999999999" x14ac:dyDescent="0.55000000000000004">
      <c r="A86" s="121" t="e">
        <f>#REF!</f>
        <v>#REF!</v>
      </c>
      <c r="B86" s="122" t="e">
        <f>#REF!</f>
        <v>#REF!</v>
      </c>
      <c r="C86" s="122" t="e">
        <f>#REF!</f>
        <v>#REF!</v>
      </c>
      <c r="D86" s="121" t="e">
        <f>#REF!</f>
        <v>#REF!</v>
      </c>
      <c r="E86" s="121" t="e">
        <f>#REF!</f>
        <v>#REF!</v>
      </c>
      <c r="F86" s="121" t="e">
        <f>#REF!</f>
        <v>#REF!</v>
      </c>
      <c r="G86" s="127"/>
      <c r="H86" s="127"/>
      <c r="I86" s="127"/>
      <c r="J86" s="125"/>
    </row>
    <row r="87" spans="1:10" s="128" customFormat="1" ht="20.399999999999999" x14ac:dyDescent="0.55000000000000004">
      <c r="A87" s="121" t="e">
        <f>#REF!</f>
        <v>#REF!</v>
      </c>
      <c r="B87" s="122" t="e">
        <f>#REF!</f>
        <v>#REF!</v>
      </c>
      <c r="C87" s="122" t="e">
        <f>#REF!</f>
        <v>#REF!</v>
      </c>
      <c r="D87" s="121" t="e">
        <f>#REF!</f>
        <v>#REF!</v>
      </c>
      <c r="E87" s="121" t="e">
        <f>#REF!</f>
        <v>#REF!</v>
      </c>
      <c r="F87" s="121" t="e">
        <f>#REF!</f>
        <v>#REF!</v>
      </c>
      <c r="G87" s="127"/>
      <c r="H87" s="127"/>
      <c r="I87" s="127"/>
      <c r="J87" s="125"/>
    </row>
    <row r="88" spans="1:10" s="128" customFormat="1" ht="20.399999999999999" x14ac:dyDescent="0.55000000000000004">
      <c r="A88" s="121" t="e">
        <f>#REF!</f>
        <v>#REF!</v>
      </c>
      <c r="B88" s="122" t="e">
        <f>#REF!</f>
        <v>#REF!</v>
      </c>
      <c r="C88" s="122" t="e">
        <f>#REF!</f>
        <v>#REF!</v>
      </c>
      <c r="D88" s="121" t="e">
        <f>#REF!</f>
        <v>#REF!</v>
      </c>
      <c r="E88" s="121" t="e">
        <f>#REF!</f>
        <v>#REF!</v>
      </c>
      <c r="F88" s="121" t="e">
        <f>#REF!</f>
        <v>#REF!</v>
      </c>
      <c r="G88" s="127"/>
      <c r="H88" s="127"/>
      <c r="I88" s="127"/>
      <c r="J88" s="125"/>
    </row>
    <row r="89" spans="1:10" s="128" customFormat="1" ht="20.399999999999999" x14ac:dyDescent="0.55000000000000004">
      <c r="A89" s="121" t="e">
        <f>#REF!</f>
        <v>#REF!</v>
      </c>
      <c r="B89" s="122" t="e">
        <f>#REF!</f>
        <v>#REF!</v>
      </c>
      <c r="C89" s="122" t="e">
        <f>#REF!</f>
        <v>#REF!</v>
      </c>
      <c r="D89" s="121" t="e">
        <f>#REF!</f>
        <v>#REF!</v>
      </c>
      <c r="E89" s="121" t="e">
        <f>#REF!</f>
        <v>#REF!</v>
      </c>
      <c r="F89" s="121" t="e">
        <f>#REF!</f>
        <v>#REF!</v>
      </c>
      <c r="G89" s="127"/>
      <c r="H89" s="127"/>
      <c r="I89" s="127"/>
      <c r="J89" s="125"/>
    </row>
    <row r="90" spans="1:10" s="128" customFormat="1" ht="20.399999999999999" x14ac:dyDescent="0.55000000000000004">
      <c r="A90" s="121" t="e">
        <f>#REF!</f>
        <v>#REF!</v>
      </c>
      <c r="B90" s="122" t="e">
        <f>#REF!</f>
        <v>#REF!</v>
      </c>
      <c r="C90" s="122" t="e">
        <f>#REF!</f>
        <v>#REF!</v>
      </c>
      <c r="D90" s="121" t="e">
        <f>#REF!</f>
        <v>#REF!</v>
      </c>
      <c r="E90" s="121" t="e">
        <f>#REF!</f>
        <v>#REF!</v>
      </c>
      <c r="F90" s="121" t="e">
        <f>#REF!</f>
        <v>#REF!</v>
      </c>
      <c r="G90" s="127"/>
      <c r="H90" s="127"/>
      <c r="I90" s="127"/>
      <c r="J90" s="125"/>
    </row>
    <row r="91" spans="1:10" s="128" customFormat="1" ht="20.399999999999999" x14ac:dyDescent="0.55000000000000004">
      <c r="A91" s="121" t="e">
        <f>#REF!</f>
        <v>#REF!</v>
      </c>
      <c r="B91" s="122" t="e">
        <f>#REF!</f>
        <v>#REF!</v>
      </c>
      <c r="C91" s="122" t="e">
        <f>#REF!</f>
        <v>#REF!</v>
      </c>
      <c r="D91" s="121" t="e">
        <f>#REF!</f>
        <v>#REF!</v>
      </c>
      <c r="E91" s="121" t="e">
        <f>#REF!</f>
        <v>#REF!</v>
      </c>
      <c r="F91" s="121" t="e">
        <f>#REF!</f>
        <v>#REF!</v>
      </c>
      <c r="G91" s="127"/>
      <c r="H91" s="127"/>
      <c r="I91" s="127"/>
      <c r="J91" s="125"/>
    </row>
    <row r="92" spans="1:10" s="128" customFormat="1" ht="20.399999999999999" x14ac:dyDescent="0.55000000000000004">
      <c r="A92" s="121" t="e">
        <f>#REF!</f>
        <v>#REF!</v>
      </c>
      <c r="B92" s="122" t="e">
        <f>#REF!</f>
        <v>#REF!</v>
      </c>
      <c r="C92" s="122" t="e">
        <f>#REF!</f>
        <v>#REF!</v>
      </c>
      <c r="D92" s="121" t="e">
        <f>#REF!</f>
        <v>#REF!</v>
      </c>
      <c r="E92" s="121" t="e">
        <f>#REF!</f>
        <v>#REF!</v>
      </c>
      <c r="F92" s="121" t="e">
        <f>#REF!</f>
        <v>#REF!</v>
      </c>
      <c r="G92" s="127"/>
      <c r="H92" s="127"/>
      <c r="I92" s="127"/>
      <c r="J92" s="125"/>
    </row>
    <row r="93" spans="1:10" s="128" customFormat="1" ht="20.399999999999999" x14ac:dyDescent="0.55000000000000004">
      <c r="A93" s="121" t="e">
        <f>#REF!</f>
        <v>#REF!</v>
      </c>
      <c r="B93" s="122" t="e">
        <f>#REF!</f>
        <v>#REF!</v>
      </c>
      <c r="C93" s="122" t="e">
        <f>#REF!</f>
        <v>#REF!</v>
      </c>
      <c r="D93" s="121" t="e">
        <f>#REF!</f>
        <v>#REF!</v>
      </c>
      <c r="E93" s="121" t="e">
        <f>#REF!</f>
        <v>#REF!</v>
      </c>
      <c r="F93" s="121" t="e">
        <f>#REF!</f>
        <v>#REF!</v>
      </c>
      <c r="G93" s="127"/>
      <c r="H93" s="127"/>
      <c r="I93" s="127"/>
      <c r="J93" s="125"/>
    </row>
    <row r="94" spans="1:10" s="128" customFormat="1" ht="20.399999999999999" x14ac:dyDescent="0.55000000000000004">
      <c r="A94" s="121" t="e">
        <f>#REF!</f>
        <v>#REF!</v>
      </c>
      <c r="B94" s="122" t="e">
        <f>#REF!</f>
        <v>#REF!</v>
      </c>
      <c r="C94" s="122" t="e">
        <f>#REF!</f>
        <v>#REF!</v>
      </c>
      <c r="D94" s="121" t="e">
        <f>#REF!</f>
        <v>#REF!</v>
      </c>
      <c r="E94" s="121" t="e">
        <f>#REF!</f>
        <v>#REF!</v>
      </c>
      <c r="F94" s="121" t="e">
        <f>#REF!</f>
        <v>#REF!</v>
      </c>
      <c r="G94" s="127"/>
      <c r="H94" s="127"/>
      <c r="I94" s="127"/>
      <c r="J94" s="125"/>
    </row>
    <row r="95" spans="1:10" s="128" customFormat="1" ht="20.399999999999999" x14ac:dyDescent="0.55000000000000004">
      <c r="A95" s="121" t="e">
        <f>#REF!</f>
        <v>#REF!</v>
      </c>
      <c r="B95" s="122" t="e">
        <f>#REF!</f>
        <v>#REF!</v>
      </c>
      <c r="C95" s="122" t="e">
        <f>#REF!</f>
        <v>#REF!</v>
      </c>
      <c r="D95" s="121" t="e">
        <f>#REF!</f>
        <v>#REF!</v>
      </c>
      <c r="E95" s="121" t="e">
        <f>#REF!</f>
        <v>#REF!</v>
      </c>
      <c r="F95" s="121" t="e">
        <f>#REF!</f>
        <v>#REF!</v>
      </c>
      <c r="G95" s="127"/>
      <c r="H95" s="127"/>
      <c r="I95" s="127"/>
      <c r="J95" s="125"/>
    </row>
    <row r="96" spans="1:10" s="128" customFormat="1" ht="20.399999999999999" x14ac:dyDescent="0.55000000000000004">
      <c r="A96" s="121" t="e">
        <f>#REF!</f>
        <v>#REF!</v>
      </c>
      <c r="B96" s="122" t="e">
        <f>#REF!</f>
        <v>#REF!</v>
      </c>
      <c r="C96" s="122" t="e">
        <f>#REF!</f>
        <v>#REF!</v>
      </c>
      <c r="D96" s="121" t="e">
        <f>#REF!</f>
        <v>#REF!</v>
      </c>
      <c r="E96" s="121" t="e">
        <f>#REF!</f>
        <v>#REF!</v>
      </c>
      <c r="F96" s="121" t="e">
        <f>#REF!</f>
        <v>#REF!</v>
      </c>
      <c r="G96" s="127"/>
      <c r="H96" s="127"/>
      <c r="I96" s="127"/>
      <c r="J96" s="125"/>
    </row>
    <row r="97" spans="1:10" s="128" customFormat="1" ht="20.399999999999999" x14ac:dyDescent="0.55000000000000004">
      <c r="A97" s="121" t="e">
        <f>#REF!</f>
        <v>#REF!</v>
      </c>
      <c r="B97" s="122" t="e">
        <f>#REF!</f>
        <v>#REF!</v>
      </c>
      <c r="C97" s="122" t="e">
        <f>#REF!</f>
        <v>#REF!</v>
      </c>
      <c r="D97" s="121" t="e">
        <f>#REF!</f>
        <v>#REF!</v>
      </c>
      <c r="E97" s="121" t="e">
        <f>#REF!</f>
        <v>#REF!</v>
      </c>
      <c r="F97" s="121" t="e">
        <f>#REF!</f>
        <v>#REF!</v>
      </c>
      <c r="G97" s="127"/>
      <c r="H97" s="127"/>
      <c r="I97" s="127"/>
      <c r="J97" s="125"/>
    </row>
    <row r="98" spans="1:10" s="128" customFormat="1" ht="20.399999999999999" x14ac:dyDescent="0.55000000000000004">
      <c r="A98" s="121" t="e">
        <f>#REF!</f>
        <v>#REF!</v>
      </c>
      <c r="B98" s="122" t="e">
        <f>#REF!</f>
        <v>#REF!</v>
      </c>
      <c r="C98" s="122" t="e">
        <f>#REF!</f>
        <v>#REF!</v>
      </c>
      <c r="D98" s="121" t="e">
        <f>#REF!</f>
        <v>#REF!</v>
      </c>
      <c r="E98" s="121" t="e">
        <f>#REF!</f>
        <v>#REF!</v>
      </c>
      <c r="F98" s="121" t="e">
        <f>#REF!</f>
        <v>#REF!</v>
      </c>
      <c r="G98" s="127"/>
      <c r="H98" s="127"/>
      <c r="I98" s="127"/>
      <c r="J98" s="125"/>
    </row>
    <row r="99" spans="1:10" s="128" customFormat="1" ht="20.399999999999999" x14ac:dyDescent="0.55000000000000004">
      <c r="A99" s="121" t="e">
        <f>#REF!</f>
        <v>#REF!</v>
      </c>
      <c r="B99" s="122" t="e">
        <f>#REF!</f>
        <v>#REF!</v>
      </c>
      <c r="C99" s="122" t="e">
        <f>#REF!</f>
        <v>#REF!</v>
      </c>
      <c r="D99" s="121" t="e">
        <f>#REF!</f>
        <v>#REF!</v>
      </c>
      <c r="E99" s="121" t="e">
        <f>#REF!</f>
        <v>#REF!</v>
      </c>
      <c r="F99" s="121" t="e">
        <f>#REF!</f>
        <v>#REF!</v>
      </c>
      <c r="G99" s="127"/>
      <c r="H99" s="127"/>
      <c r="I99" s="127"/>
      <c r="J99" s="125"/>
    </row>
    <row r="100" spans="1:10" s="128" customFormat="1" ht="20.399999999999999" x14ac:dyDescent="0.55000000000000004">
      <c r="A100" s="121" t="e">
        <f>#REF!</f>
        <v>#REF!</v>
      </c>
      <c r="B100" s="122" t="e">
        <f>#REF!</f>
        <v>#REF!</v>
      </c>
      <c r="C100" s="122" t="e">
        <f>#REF!</f>
        <v>#REF!</v>
      </c>
      <c r="D100" s="121" t="e">
        <f>#REF!</f>
        <v>#REF!</v>
      </c>
      <c r="E100" s="121" t="e">
        <f>#REF!</f>
        <v>#REF!</v>
      </c>
      <c r="F100" s="121" t="e">
        <f>#REF!</f>
        <v>#REF!</v>
      </c>
      <c r="G100" s="127"/>
      <c r="H100" s="127"/>
      <c r="I100" s="127"/>
      <c r="J100" s="125"/>
    </row>
    <row r="101" spans="1:10" s="128" customFormat="1" ht="20.399999999999999" x14ac:dyDescent="0.55000000000000004">
      <c r="A101" s="121" t="e">
        <f>#REF!</f>
        <v>#REF!</v>
      </c>
      <c r="B101" s="122" t="e">
        <f>#REF!</f>
        <v>#REF!</v>
      </c>
      <c r="C101" s="122" t="e">
        <f>#REF!</f>
        <v>#REF!</v>
      </c>
      <c r="D101" s="121" t="e">
        <f>#REF!</f>
        <v>#REF!</v>
      </c>
      <c r="E101" s="121" t="e">
        <f>#REF!</f>
        <v>#REF!</v>
      </c>
      <c r="F101" s="121" t="e">
        <f>#REF!</f>
        <v>#REF!</v>
      </c>
      <c r="G101" s="127"/>
      <c r="H101" s="127"/>
      <c r="I101" s="127"/>
      <c r="J101" s="125"/>
    </row>
    <row r="102" spans="1:10" s="128" customFormat="1" ht="20.399999999999999" x14ac:dyDescent="0.55000000000000004">
      <c r="A102" s="121" t="e">
        <f>#REF!</f>
        <v>#REF!</v>
      </c>
      <c r="B102" s="122" t="e">
        <f>#REF!</f>
        <v>#REF!</v>
      </c>
      <c r="C102" s="122" t="e">
        <f>#REF!</f>
        <v>#REF!</v>
      </c>
      <c r="D102" s="121" t="e">
        <f>#REF!</f>
        <v>#REF!</v>
      </c>
      <c r="E102" s="121" t="e">
        <f>#REF!</f>
        <v>#REF!</v>
      </c>
      <c r="F102" s="121" t="e">
        <f>#REF!</f>
        <v>#REF!</v>
      </c>
      <c r="G102" s="127"/>
      <c r="H102" s="127"/>
      <c r="I102" s="127"/>
      <c r="J102" s="125"/>
    </row>
    <row r="103" spans="1:10" s="128" customFormat="1" ht="20.399999999999999" x14ac:dyDescent="0.55000000000000004">
      <c r="A103" s="121" t="e">
        <f>#REF!</f>
        <v>#REF!</v>
      </c>
      <c r="B103" s="122" t="e">
        <f>#REF!</f>
        <v>#REF!</v>
      </c>
      <c r="C103" s="122" t="e">
        <f>#REF!</f>
        <v>#REF!</v>
      </c>
      <c r="D103" s="121" t="e">
        <f>#REF!</f>
        <v>#REF!</v>
      </c>
      <c r="E103" s="121" t="e">
        <f>#REF!</f>
        <v>#REF!</v>
      </c>
      <c r="F103" s="121" t="e">
        <f>#REF!</f>
        <v>#REF!</v>
      </c>
      <c r="G103" s="127"/>
      <c r="H103" s="127"/>
      <c r="I103" s="127"/>
      <c r="J103" s="125"/>
    </row>
    <row r="104" spans="1:10" s="128" customFormat="1" ht="20.399999999999999" x14ac:dyDescent="0.55000000000000004">
      <c r="A104" s="121" t="e">
        <f>#REF!</f>
        <v>#REF!</v>
      </c>
      <c r="B104" s="122" t="e">
        <f>#REF!</f>
        <v>#REF!</v>
      </c>
      <c r="C104" s="122" t="e">
        <f>#REF!</f>
        <v>#REF!</v>
      </c>
      <c r="D104" s="121" t="e">
        <f>#REF!</f>
        <v>#REF!</v>
      </c>
      <c r="E104" s="121" t="e">
        <f>#REF!</f>
        <v>#REF!</v>
      </c>
      <c r="F104" s="121" t="e">
        <f>#REF!</f>
        <v>#REF!</v>
      </c>
      <c r="G104" s="127"/>
      <c r="H104" s="127"/>
      <c r="I104" s="127"/>
      <c r="J104" s="125"/>
    </row>
    <row r="105" spans="1:10" s="128" customFormat="1" ht="20.399999999999999" x14ac:dyDescent="0.55000000000000004">
      <c r="A105" s="121" t="e">
        <f>#REF!</f>
        <v>#REF!</v>
      </c>
      <c r="B105" s="122" t="e">
        <f>#REF!</f>
        <v>#REF!</v>
      </c>
      <c r="C105" s="122" t="e">
        <f>#REF!</f>
        <v>#REF!</v>
      </c>
      <c r="D105" s="121" t="e">
        <f>#REF!</f>
        <v>#REF!</v>
      </c>
      <c r="E105" s="121" t="e">
        <f>#REF!</f>
        <v>#REF!</v>
      </c>
      <c r="F105" s="121" t="e">
        <f>#REF!</f>
        <v>#REF!</v>
      </c>
      <c r="G105" s="127"/>
      <c r="H105" s="127"/>
      <c r="I105" s="127"/>
      <c r="J105" s="125"/>
    </row>
    <row r="106" spans="1:10" s="128" customFormat="1" ht="20.399999999999999" x14ac:dyDescent="0.55000000000000004">
      <c r="A106" s="121" t="e">
        <f>#REF!</f>
        <v>#REF!</v>
      </c>
      <c r="B106" s="122" t="e">
        <f>#REF!</f>
        <v>#REF!</v>
      </c>
      <c r="C106" s="122" t="e">
        <f>#REF!</f>
        <v>#REF!</v>
      </c>
      <c r="D106" s="121" t="e">
        <f>#REF!</f>
        <v>#REF!</v>
      </c>
      <c r="E106" s="121" t="e">
        <f>#REF!</f>
        <v>#REF!</v>
      </c>
      <c r="F106" s="121" t="e">
        <f>#REF!</f>
        <v>#REF!</v>
      </c>
      <c r="G106" s="127"/>
      <c r="H106" s="127"/>
      <c r="I106" s="127"/>
      <c r="J106" s="125"/>
    </row>
    <row r="107" spans="1:10" s="128" customFormat="1" ht="20.399999999999999" x14ac:dyDescent="0.55000000000000004">
      <c r="A107" s="121" t="e">
        <f>#REF!</f>
        <v>#REF!</v>
      </c>
      <c r="B107" s="122" t="e">
        <f>#REF!</f>
        <v>#REF!</v>
      </c>
      <c r="C107" s="122" t="e">
        <f>#REF!</f>
        <v>#REF!</v>
      </c>
      <c r="D107" s="121" t="e">
        <f>#REF!</f>
        <v>#REF!</v>
      </c>
      <c r="E107" s="121" t="e">
        <f>#REF!</f>
        <v>#REF!</v>
      </c>
      <c r="F107" s="121" t="e">
        <f>#REF!</f>
        <v>#REF!</v>
      </c>
      <c r="G107" s="127"/>
      <c r="H107" s="127"/>
      <c r="I107" s="127"/>
      <c r="J107" s="125"/>
    </row>
    <row r="108" spans="1:10" s="128" customFormat="1" ht="20.399999999999999" x14ac:dyDescent="0.55000000000000004">
      <c r="A108" s="121" t="e">
        <f>#REF!</f>
        <v>#REF!</v>
      </c>
      <c r="B108" s="122" t="e">
        <f>#REF!</f>
        <v>#REF!</v>
      </c>
      <c r="C108" s="122" t="e">
        <f>#REF!</f>
        <v>#REF!</v>
      </c>
      <c r="D108" s="121" t="e">
        <f>#REF!</f>
        <v>#REF!</v>
      </c>
      <c r="E108" s="121" t="e">
        <f>#REF!</f>
        <v>#REF!</v>
      </c>
      <c r="F108" s="121" t="e">
        <f>#REF!</f>
        <v>#REF!</v>
      </c>
      <c r="G108" s="127"/>
      <c r="H108" s="127"/>
      <c r="I108" s="127"/>
      <c r="J108" s="125"/>
    </row>
    <row r="109" spans="1:10" s="128" customFormat="1" ht="20.399999999999999" x14ac:dyDescent="0.55000000000000004">
      <c r="A109" s="121" t="e">
        <f>#REF!</f>
        <v>#REF!</v>
      </c>
      <c r="B109" s="122" t="e">
        <f>#REF!</f>
        <v>#REF!</v>
      </c>
      <c r="C109" s="122" t="e">
        <f>#REF!</f>
        <v>#REF!</v>
      </c>
      <c r="D109" s="121" t="e">
        <f>#REF!</f>
        <v>#REF!</v>
      </c>
      <c r="E109" s="121" t="e">
        <f>#REF!</f>
        <v>#REF!</v>
      </c>
      <c r="F109" s="121" t="e">
        <f>#REF!</f>
        <v>#REF!</v>
      </c>
      <c r="G109" s="127"/>
      <c r="H109" s="127"/>
      <c r="I109" s="127"/>
      <c r="J109" s="125"/>
    </row>
    <row r="110" spans="1:10" s="128" customFormat="1" ht="20.399999999999999" x14ac:dyDescent="0.55000000000000004">
      <c r="A110" s="121" t="e">
        <f>#REF!</f>
        <v>#REF!</v>
      </c>
      <c r="B110" s="122" t="e">
        <f>#REF!</f>
        <v>#REF!</v>
      </c>
      <c r="C110" s="122" t="e">
        <f>#REF!</f>
        <v>#REF!</v>
      </c>
      <c r="D110" s="121" t="e">
        <f>#REF!</f>
        <v>#REF!</v>
      </c>
      <c r="E110" s="121" t="e">
        <f>#REF!</f>
        <v>#REF!</v>
      </c>
      <c r="F110" s="121" t="e">
        <f>#REF!</f>
        <v>#REF!</v>
      </c>
      <c r="G110" s="127"/>
      <c r="H110" s="127"/>
      <c r="I110" s="127"/>
      <c r="J110" s="125"/>
    </row>
    <row r="111" spans="1:10" s="128" customFormat="1" ht="20.399999999999999" x14ac:dyDescent="0.55000000000000004">
      <c r="A111" s="121" t="e">
        <f>#REF!</f>
        <v>#REF!</v>
      </c>
      <c r="B111" s="122" t="e">
        <f>#REF!</f>
        <v>#REF!</v>
      </c>
      <c r="C111" s="122" t="e">
        <f>#REF!</f>
        <v>#REF!</v>
      </c>
      <c r="D111" s="121" t="e">
        <f>#REF!</f>
        <v>#REF!</v>
      </c>
      <c r="E111" s="121" t="e">
        <f>#REF!</f>
        <v>#REF!</v>
      </c>
      <c r="F111" s="121" t="e">
        <f>#REF!</f>
        <v>#REF!</v>
      </c>
      <c r="G111" s="127"/>
      <c r="H111" s="127"/>
      <c r="I111" s="127"/>
      <c r="J111" s="125"/>
    </row>
    <row r="112" spans="1:10" s="128" customFormat="1" ht="20.399999999999999" x14ac:dyDescent="0.55000000000000004">
      <c r="A112" s="121" t="e">
        <f>#REF!</f>
        <v>#REF!</v>
      </c>
      <c r="B112" s="122" t="e">
        <f>#REF!</f>
        <v>#REF!</v>
      </c>
      <c r="C112" s="122" t="e">
        <f>#REF!</f>
        <v>#REF!</v>
      </c>
      <c r="D112" s="121" t="e">
        <f>#REF!</f>
        <v>#REF!</v>
      </c>
      <c r="E112" s="121" t="e">
        <f>#REF!</f>
        <v>#REF!</v>
      </c>
      <c r="F112" s="121" t="e">
        <f>#REF!</f>
        <v>#REF!</v>
      </c>
      <c r="G112" s="127"/>
      <c r="H112" s="127"/>
      <c r="I112" s="127"/>
      <c r="J112" s="125"/>
    </row>
    <row r="113" spans="1:10" s="128" customFormat="1" ht="20.399999999999999" x14ac:dyDescent="0.55000000000000004">
      <c r="A113" s="121" t="e">
        <f>#REF!</f>
        <v>#REF!</v>
      </c>
      <c r="B113" s="122" t="e">
        <f>#REF!</f>
        <v>#REF!</v>
      </c>
      <c r="C113" s="122" t="e">
        <f>#REF!</f>
        <v>#REF!</v>
      </c>
      <c r="D113" s="121" t="e">
        <f>#REF!</f>
        <v>#REF!</v>
      </c>
      <c r="E113" s="121" t="e">
        <f>#REF!</f>
        <v>#REF!</v>
      </c>
      <c r="F113" s="121" t="e">
        <f>#REF!</f>
        <v>#REF!</v>
      </c>
      <c r="G113" s="127"/>
      <c r="H113" s="127"/>
      <c r="I113" s="127"/>
      <c r="J113" s="125"/>
    </row>
    <row r="114" spans="1:10" s="128" customFormat="1" ht="20.399999999999999" x14ac:dyDescent="0.55000000000000004">
      <c r="A114" s="121" t="e">
        <f>#REF!</f>
        <v>#REF!</v>
      </c>
      <c r="B114" s="122" t="e">
        <f>#REF!</f>
        <v>#REF!</v>
      </c>
      <c r="C114" s="122" t="e">
        <f>#REF!</f>
        <v>#REF!</v>
      </c>
      <c r="D114" s="121" t="e">
        <f>#REF!</f>
        <v>#REF!</v>
      </c>
      <c r="E114" s="121" t="e">
        <f>#REF!</f>
        <v>#REF!</v>
      </c>
      <c r="F114" s="121" t="e">
        <f>#REF!</f>
        <v>#REF!</v>
      </c>
      <c r="G114" s="127"/>
      <c r="H114" s="127"/>
      <c r="I114" s="127"/>
      <c r="J114" s="125"/>
    </row>
    <row r="115" spans="1:10" s="128" customFormat="1" ht="20.399999999999999" x14ac:dyDescent="0.55000000000000004">
      <c r="A115" s="121" t="e">
        <f>#REF!</f>
        <v>#REF!</v>
      </c>
      <c r="B115" s="122" t="e">
        <f>#REF!</f>
        <v>#REF!</v>
      </c>
      <c r="C115" s="122" t="e">
        <f>#REF!</f>
        <v>#REF!</v>
      </c>
      <c r="D115" s="121" t="e">
        <f>#REF!</f>
        <v>#REF!</v>
      </c>
      <c r="E115" s="121" t="e">
        <f>#REF!</f>
        <v>#REF!</v>
      </c>
      <c r="F115" s="121" t="e">
        <f>#REF!</f>
        <v>#REF!</v>
      </c>
      <c r="G115" s="127"/>
      <c r="H115" s="127"/>
      <c r="I115" s="127"/>
      <c r="J115" s="125"/>
    </row>
    <row r="116" spans="1:10" s="128" customFormat="1" ht="20.399999999999999" x14ac:dyDescent="0.55000000000000004">
      <c r="A116" s="121" t="e">
        <f>#REF!</f>
        <v>#REF!</v>
      </c>
      <c r="B116" s="122" t="e">
        <f>#REF!</f>
        <v>#REF!</v>
      </c>
      <c r="C116" s="122" t="e">
        <f>#REF!</f>
        <v>#REF!</v>
      </c>
      <c r="D116" s="121" t="e">
        <f>#REF!</f>
        <v>#REF!</v>
      </c>
      <c r="E116" s="121" t="e">
        <f>#REF!</f>
        <v>#REF!</v>
      </c>
      <c r="F116" s="121" t="e">
        <f>#REF!</f>
        <v>#REF!</v>
      </c>
      <c r="G116" s="127"/>
      <c r="H116" s="127"/>
      <c r="I116" s="127"/>
      <c r="J116" s="125"/>
    </row>
    <row r="117" spans="1:10" s="128" customFormat="1" ht="20.399999999999999" x14ac:dyDescent="0.55000000000000004">
      <c r="A117" s="121" t="e">
        <f>#REF!</f>
        <v>#REF!</v>
      </c>
      <c r="B117" s="122" t="e">
        <f>#REF!</f>
        <v>#REF!</v>
      </c>
      <c r="C117" s="122" t="e">
        <f>#REF!</f>
        <v>#REF!</v>
      </c>
      <c r="D117" s="121" t="e">
        <f>#REF!</f>
        <v>#REF!</v>
      </c>
      <c r="E117" s="121" t="e">
        <f>#REF!</f>
        <v>#REF!</v>
      </c>
      <c r="F117" s="121" t="e">
        <f>#REF!</f>
        <v>#REF!</v>
      </c>
      <c r="G117" s="127"/>
      <c r="H117" s="127"/>
      <c r="I117" s="127"/>
      <c r="J117" s="125"/>
    </row>
    <row r="118" spans="1:10" s="128" customFormat="1" ht="20.399999999999999" x14ac:dyDescent="0.55000000000000004">
      <c r="A118" s="121" t="e">
        <f>#REF!</f>
        <v>#REF!</v>
      </c>
      <c r="B118" s="122" t="e">
        <f>#REF!</f>
        <v>#REF!</v>
      </c>
      <c r="C118" s="122" t="e">
        <f>#REF!</f>
        <v>#REF!</v>
      </c>
      <c r="D118" s="121" t="e">
        <f>#REF!</f>
        <v>#REF!</v>
      </c>
      <c r="E118" s="121" t="e">
        <f>#REF!</f>
        <v>#REF!</v>
      </c>
      <c r="F118" s="121" t="e">
        <f>#REF!</f>
        <v>#REF!</v>
      </c>
      <c r="G118" s="127"/>
      <c r="H118" s="127"/>
      <c r="I118" s="127"/>
      <c r="J118" s="125"/>
    </row>
    <row r="119" spans="1:10" s="128" customFormat="1" ht="20.399999999999999" x14ac:dyDescent="0.55000000000000004">
      <c r="A119" s="121" t="e">
        <f>#REF!</f>
        <v>#REF!</v>
      </c>
      <c r="B119" s="122" t="e">
        <f>#REF!</f>
        <v>#REF!</v>
      </c>
      <c r="C119" s="122" t="e">
        <f>#REF!</f>
        <v>#REF!</v>
      </c>
      <c r="D119" s="121" t="e">
        <f>#REF!</f>
        <v>#REF!</v>
      </c>
      <c r="E119" s="121" t="e">
        <f>#REF!</f>
        <v>#REF!</v>
      </c>
      <c r="F119" s="121" t="e">
        <f>#REF!</f>
        <v>#REF!</v>
      </c>
      <c r="G119" s="127"/>
      <c r="H119" s="127"/>
      <c r="I119" s="127"/>
      <c r="J119" s="125"/>
    </row>
    <row r="120" spans="1:10" s="128" customFormat="1" ht="20.399999999999999" x14ac:dyDescent="0.55000000000000004">
      <c r="A120" s="121" t="e">
        <f>#REF!</f>
        <v>#REF!</v>
      </c>
      <c r="B120" s="122" t="e">
        <f>#REF!</f>
        <v>#REF!</v>
      </c>
      <c r="C120" s="122" t="e">
        <f>#REF!</f>
        <v>#REF!</v>
      </c>
      <c r="D120" s="121" t="e">
        <f>#REF!</f>
        <v>#REF!</v>
      </c>
      <c r="E120" s="121" t="e">
        <f>#REF!</f>
        <v>#REF!</v>
      </c>
      <c r="F120" s="121" t="e">
        <f>#REF!</f>
        <v>#REF!</v>
      </c>
      <c r="G120" s="127"/>
      <c r="H120" s="127"/>
      <c r="I120" s="127"/>
      <c r="J120" s="125"/>
    </row>
    <row r="121" spans="1:10" s="128" customFormat="1" ht="20.399999999999999" x14ac:dyDescent="0.55000000000000004">
      <c r="A121" s="121" t="e">
        <f>#REF!</f>
        <v>#REF!</v>
      </c>
      <c r="B121" s="122" t="e">
        <f>#REF!</f>
        <v>#REF!</v>
      </c>
      <c r="C121" s="122" t="e">
        <f>#REF!</f>
        <v>#REF!</v>
      </c>
      <c r="D121" s="121" t="e">
        <f>#REF!</f>
        <v>#REF!</v>
      </c>
      <c r="E121" s="121" t="e">
        <f>#REF!</f>
        <v>#REF!</v>
      </c>
      <c r="F121" s="121" t="e">
        <f>#REF!</f>
        <v>#REF!</v>
      </c>
      <c r="G121" s="127"/>
      <c r="H121" s="127"/>
      <c r="I121" s="127"/>
      <c r="J121" s="125"/>
    </row>
    <row r="122" spans="1:10" s="128" customFormat="1" ht="20.399999999999999" x14ac:dyDescent="0.55000000000000004">
      <c r="A122" s="121" t="e">
        <f>#REF!</f>
        <v>#REF!</v>
      </c>
      <c r="B122" s="122" t="e">
        <f>#REF!</f>
        <v>#REF!</v>
      </c>
      <c r="C122" s="122" t="e">
        <f>#REF!</f>
        <v>#REF!</v>
      </c>
      <c r="D122" s="121" t="e">
        <f>#REF!</f>
        <v>#REF!</v>
      </c>
      <c r="E122" s="121" t="e">
        <f>#REF!</f>
        <v>#REF!</v>
      </c>
      <c r="F122" s="121" t="e">
        <f>#REF!</f>
        <v>#REF!</v>
      </c>
      <c r="G122" s="127"/>
      <c r="H122" s="127"/>
      <c r="I122" s="127"/>
      <c r="J122" s="125"/>
    </row>
    <row r="123" spans="1:10" s="128" customFormat="1" ht="20.399999999999999" x14ac:dyDescent="0.55000000000000004">
      <c r="A123" s="121" t="e">
        <f>#REF!</f>
        <v>#REF!</v>
      </c>
      <c r="B123" s="122" t="e">
        <f>#REF!</f>
        <v>#REF!</v>
      </c>
      <c r="C123" s="122" t="e">
        <f>#REF!</f>
        <v>#REF!</v>
      </c>
      <c r="D123" s="121" t="e">
        <f>#REF!</f>
        <v>#REF!</v>
      </c>
      <c r="E123" s="121" t="e">
        <f>#REF!</f>
        <v>#REF!</v>
      </c>
      <c r="F123" s="121" t="e">
        <f>#REF!</f>
        <v>#REF!</v>
      </c>
      <c r="G123" s="127"/>
      <c r="H123" s="127"/>
      <c r="I123" s="127"/>
      <c r="J123" s="125"/>
    </row>
    <row r="124" spans="1:10" s="128" customFormat="1" ht="20.399999999999999" x14ac:dyDescent="0.55000000000000004">
      <c r="A124" s="121" t="e">
        <f>#REF!</f>
        <v>#REF!</v>
      </c>
      <c r="B124" s="122" t="e">
        <f>#REF!</f>
        <v>#REF!</v>
      </c>
      <c r="C124" s="122" t="e">
        <f>#REF!</f>
        <v>#REF!</v>
      </c>
      <c r="D124" s="121" t="e">
        <f>#REF!</f>
        <v>#REF!</v>
      </c>
      <c r="E124" s="121" t="e">
        <f>#REF!</f>
        <v>#REF!</v>
      </c>
      <c r="F124" s="121" t="e">
        <f>#REF!</f>
        <v>#REF!</v>
      </c>
      <c r="G124" s="127"/>
      <c r="H124" s="127"/>
      <c r="I124" s="127"/>
      <c r="J124" s="125"/>
    </row>
    <row r="125" spans="1:10" s="128" customFormat="1" ht="20.399999999999999" x14ac:dyDescent="0.55000000000000004">
      <c r="A125" s="121" t="e">
        <f>#REF!</f>
        <v>#REF!</v>
      </c>
      <c r="B125" s="122" t="e">
        <f>#REF!</f>
        <v>#REF!</v>
      </c>
      <c r="C125" s="122" t="e">
        <f>#REF!</f>
        <v>#REF!</v>
      </c>
      <c r="D125" s="121" t="e">
        <f>#REF!</f>
        <v>#REF!</v>
      </c>
      <c r="E125" s="121" t="e">
        <f>#REF!</f>
        <v>#REF!</v>
      </c>
      <c r="F125" s="121" t="e">
        <f>#REF!</f>
        <v>#REF!</v>
      </c>
      <c r="G125" s="127"/>
      <c r="H125" s="127"/>
      <c r="I125" s="127"/>
      <c r="J125" s="125"/>
    </row>
    <row r="126" spans="1:10" s="128" customFormat="1" ht="20.399999999999999" x14ac:dyDescent="0.55000000000000004">
      <c r="A126" s="121" t="e">
        <f>#REF!</f>
        <v>#REF!</v>
      </c>
      <c r="B126" s="122" t="e">
        <f>#REF!</f>
        <v>#REF!</v>
      </c>
      <c r="C126" s="122" t="e">
        <f>#REF!</f>
        <v>#REF!</v>
      </c>
      <c r="D126" s="121" t="e">
        <f>#REF!</f>
        <v>#REF!</v>
      </c>
      <c r="E126" s="121" t="e">
        <f>#REF!</f>
        <v>#REF!</v>
      </c>
      <c r="F126" s="121" t="e">
        <f>#REF!</f>
        <v>#REF!</v>
      </c>
      <c r="G126" s="127"/>
      <c r="H126" s="127"/>
      <c r="I126" s="127"/>
      <c r="J126" s="125"/>
    </row>
    <row r="127" spans="1:10" s="128" customFormat="1" ht="20.399999999999999" x14ac:dyDescent="0.55000000000000004">
      <c r="A127" s="121" t="e">
        <f>#REF!</f>
        <v>#REF!</v>
      </c>
      <c r="B127" s="122" t="e">
        <f>#REF!</f>
        <v>#REF!</v>
      </c>
      <c r="C127" s="122" t="e">
        <f>#REF!</f>
        <v>#REF!</v>
      </c>
      <c r="D127" s="121" t="e">
        <f>#REF!</f>
        <v>#REF!</v>
      </c>
      <c r="E127" s="121" t="e">
        <f>#REF!</f>
        <v>#REF!</v>
      </c>
      <c r="F127" s="121" t="e">
        <f>#REF!</f>
        <v>#REF!</v>
      </c>
      <c r="G127" s="127"/>
      <c r="H127" s="127"/>
      <c r="I127" s="127"/>
      <c r="J127" s="125"/>
    </row>
    <row r="128" spans="1:10" s="128" customFormat="1" ht="20.399999999999999" x14ac:dyDescent="0.55000000000000004">
      <c r="A128" s="121" t="e">
        <f>#REF!</f>
        <v>#REF!</v>
      </c>
      <c r="B128" s="122" t="e">
        <f>#REF!</f>
        <v>#REF!</v>
      </c>
      <c r="C128" s="122" t="e">
        <f>#REF!</f>
        <v>#REF!</v>
      </c>
      <c r="D128" s="121" t="e">
        <f>#REF!</f>
        <v>#REF!</v>
      </c>
      <c r="E128" s="121" t="e">
        <f>#REF!</f>
        <v>#REF!</v>
      </c>
      <c r="F128" s="121" t="e">
        <f>#REF!</f>
        <v>#REF!</v>
      </c>
      <c r="G128" s="127"/>
      <c r="H128" s="127"/>
      <c r="I128" s="127"/>
      <c r="J128" s="125"/>
    </row>
    <row r="129" spans="1:10" s="128" customFormat="1" ht="20.399999999999999" x14ac:dyDescent="0.55000000000000004">
      <c r="A129" s="121" t="e">
        <f>#REF!</f>
        <v>#REF!</v>
      </c>
      <c r="B129" s="122" t="e">
        <f>#REF!</f>
        <v>#REF!</v>
      </c>
      <c r="C129" s="122" t="e">
        <f>#REF!</f>
        <v>#REF!</v>
      </c>
      <c r="D129" s="121" t="e">
        <f>#REF!</f>
        <v>#REF!</v>
      </c>
      <c r="E129" s="121" t="e">
        <f>#REF!</f>
        <v>#REF!</v>
      </c>
      <c r="F129" s="121" t="e">
        <f>#REF!</f>
        <v>#REF!</v>
      </c>
      <c r="G129" s="127"/>
      <c r="H129" s="127"/>
      <c r="I129" s="127"/>
      <c r="J129" s="125"/>
    </row>
    <row r="130" spans="1:10" s="128" customFormat="1" ht="20.399999999999999" x14ac:dyDescent="0.55000000000000004">
      <c r="A130" s="121" t="e">
        <f>#REF!</f>
        <v>#REF!</v>
      </c>
      <c r="B130" s="122" t="e">
        <f>#REF!</f>
        <v>#REF!</v>
      </c>
      <c r="C130" s="122" t="e">
        <f>#REF!</f>
        <v>#REF!</v>
      </c>
      <c r="D130" s="121" t="e">
        <f>#REF!</f>
        <v>#REF!</v>
      </c>
      <c r="E130" s="121" t="e">
        <f>#REF!</f>
        <v>#REF!</v>
      </c>
      <c r="F130" s="121" t="e">
        <f>#REF!</f>
        <v>#REF!</v>
      </c>
      <c r="G130" s="127"/>
      <c r="H130" s="127"/>
      <c r="I130" s="127"/>
      <c r="J130" s="125"/>
    </row>
    <row r="131" spans="1:10" s="128" customFormat="1" ht="20.399999999999999" x14ac:dyDescent="0.55000000000000004">
      <c r="A131" s="121" t="e">
        <f>#REF!</f>
        <v>#REF!</v>
      </c>
      <c r="B131" s="122" t="e">
        <f>#REF!</f>
        <v>#REF!</v>
      </c>
      <c r="C131" s="122" t="e">
        <f>#REF!</f>
        <v>#REF!</v>
      </c>
      <c r="D131" s="121" t="e">
        <f>#REF!</f>
        <v>#REF!</v>
      </c>
      <c r="E131" s="121" t="e">
        <f>#REF!</f>
        <v>#REF!</v>
      </c>
      <c r="F131" s="121" t="e">
        <f>#REF!</f>
        <v>#REF!</v>
      </c>
      <c r="G131" s="127"/>
      <c r="H131" s="127"/>
      <c r="I131" s="127"/>
      <c r="J131" s="125"/>
    </row>
    <row r="132" spans="1:10" s="128" customFormat="1" ht="20.399999999999999" x14ac:dyDescent="0.55000000000000004">
      <c r="A132" s="129"/>
      <c r="C132" s="130"/>
      <c r="D132" s="130"/>
      <c r="E132" s="129"/>
      <c r="F132" s="129"/>
      <c r="G132" s="129"/>
      <c r="H132" s="129"/>
      <c r="I132" s="129"/>
      <c r="J132" s="131"/>
    </row>
    <row r="133" spans="1:10" s="128" customFormat="1" ht="20.399999999999999" x14ac:dyDescent="0.55000000000000004">
      <c r="A133" s="129"/>
      <c r="C133" s="130"/>
      <c r="D133" s="130"/>
      <c r="E133" s="129"/>
      <c r="F133" s="129"/>
      <c r="G133" s="129"/>
      <c r="H133" s="129"/>
      <c r="I133" s="129"/>
      <c r="J133" s="131"/>
    </row>
    <row r="134" spans="1:10" s="128" customFormat="1" ht="20.399999999999999" x14ac:dyDescent="0.55000000000000004">
      <c r="A134" s="129"/>
      <c r="C134" s="130"/>
      <c r="D134" s="130"/>
      <c r="E134" s="129"/>
      <c r="F134" s="129"/>
      <c r="G134" s="129"/>
      <c r="H134" s="129"/>
      <c r="I134" s="129"/>
      <c r="J134" s="131"/>
    </row>
    <row r="135" spans="1:10" s="128" customFormat="1" ht="20.399999999999999" x14ac:dyDescent="0.55000000000000004">
      <c r="A135" s="129"/>
      <c r="C135" s="130"/>
      <c r="D135" s="130"/>
      <c r="E135" s="129"/>
      <c r="F135" s="129"/>
      <c r="G135" s="129"/>
      <c r="H135" s="129"/>
      <c r="I135" s="129"/>
      <c r="J135" s="131"/>
    </row>
    <row r="136" spans="1:10" s="128" customFormat="1" ht="20.399999999999999" x14ac:dyDescent="0.55000000000000004">
      <c r="A136" s="129"/>
      <c r="C136" s="130"/>
      <c r="D136" s="130"/>
      <c r="E136" s="129"/>
      <c r="F136" s="129"/>
      <c r="G136" s="129"/>
      <c r="H136" s="129"/>
      <c r="I136" s="129"/>
      <c r="J136" s="131"/>
    </row>
    <row r="137" spans="1:10" s="128" customFormat="1" ht="20.399999999999999" x14ac:dyDescent="0.55000000000000004">
      <c r="A137" s="129"/>
      <c r="C137" s="130"/>
      <c r="D137" s="130"/>
      <c r="E137" s="129"/>
      <c r="F137" s="129"/>
      <c r="G137" s="129"/>
      <c r="H137" s="129"/>
      <c r="I137" s="129"/>
      <c r="J137" s="131"/>
    </row>
    <row r="138" spans="1:10" s="128" customFormat="1" ht="20.399999999999999" x14ac:dyDescent="0.55000000000000004">
      <c r="A138" s="129"/>
      <c r="C138" s="130"/>
      <c r="D138" s="130"/>
      <c r="E138" s="129"/>
      <c r="F138" s="129"/>
      <c r="G138" s="129"/>
      <c r="H138" s="129"/>
      <c r="I138" s="129"/>
      <c r="J138" s="131"/>
    </row>
    <row r="139" spans="1:10" s="128" customFormat="1" ht="20.399999999999999" x14ac:dyDescent="0.55000000000000004">
      <c r="A139" s="129"/>
      <c r="C139" s="130"/>
      <c r="D139" s="130"/>
      <c r="E139" s="129"/>
      <c r="F139" s="129"/>
      <c r="G139" s="129"/>
      <c r="H139" s="129"/>
      <c r="I139" s="129"/>
      <c r="J139" s="131"/>
    </row>
    <row r="140" spans="1:10" s="128" customFormat="1" ht="20.399999999999999" x14ac:dyDescent="0.55000000000000004">
      <c r="A140" s="129"/>
      <c r="C140" s="130"/>
      <c r="D140" s="130"/>
      <c r="E140" s="129"/>
      <c r="F140" s="129"/>
      <c r="G140" s="129"/>
      <c r="H140" s="129"/>
      <c r="I140" s="129"/>
      <c r="J140" s="131"/>
    </row>
    <row r="141" spans="1:10" s="128" customFormat="1" ht="20.399999999999999" x14ac:dyDescent="0.55000000000000004">
      <c r="A141" s="129"/>
      <c r="C141" s="130"/>
      <c r="D141" s="130"/>
      <c r="E141" s="129"/>
      <c r="F141" s="129"/>
      <c r="G141" s="129"/>
      <c r="H141" s="129"/>
      <c r="I141" s="129"/>
      <c r="J141" s="131"/>
    </row>
    <row r="142" spans="1:10" s="128" customFormat="1" ht="20.399999999999999" x14ac:dyDescent="0.55000000000000004">
      <c r="A142" s="129"/>
      <c r="C142" s="130"/>
      <c r="D142" s="130"/>
      <c r="E142" s="129"/>
      <c r="F142" s="129"/>
      <c r="G142" s="129"/>
      <c r="H142" s="129"/>
      <c r="I142" s="129"/>
      <c r="J142" s="131"/>
    </row>
    <row r="143" spans="1:10" s="128" customFormat="1" ht="20.399999999999999" x14ac:dyDescent="0.55000000000000004">
      <c r="A143" s="129"/>
      <c r="C143" s="130"/>
      <c r="D143" s="130"/>
      <c r="E143" s="129"/>
      <c r="F143" s="129"/>
      <c r="G143" s="129"/>
      <c r="H143" s="129"/>
      <c r="I143" s="129"/>
      <c r="J143" s="131"/>
    </row>
    <row r="144" spans="1:10" s="128" customFormat="1" ht="20.399999999999999" x14ac:dyDescent="0.55000000000000004">
      <c r="A144" s="129"/>
      <c r="C144" s="130"/>
      <c r="D144" s="130"/>
      <c r="E144" s="129"/>
      <c r="F144" s="129"/>
      <c r="G144" s="129"/>
      <c r="H144" s="129"/>
      <c r="I144" s="129"/>
      <c r="J144" s="131"/>
    </row>
    <row r="145" spans="1:10" s="128" customFormat="1" ht="20.399999999999999" x14ac:dyDescent="0.55000000000000004">
      <c r="A145" s="129"/>
      <c r="C145" s="130"/>
      <c r="D145" s="130"/>
      <c r="E145" s="129"/>
      <c r="F145" s="129"/>
      <c r="G145" s="129"/>
      <c r="H145" s="129"/>
      <c r="I145" s="129"/>
      <c r="J145" s="131"/>
    </row>
    <row r="146" spans="1:10" s="128" customFormat="1" ht="20.399999999999999" x14ac:dyDescent="0.55000000000000004">
      <c r="A146" s="129"/>
      <c r="C146" s="130"/>
      <c r="D146" s="130"/>
      <c r="E146" s="129"/>
      <c r="F146" s="129"/>
      <c r="G146" s="129"/>
      <c r="H146" s="129"/>
      <c r="I146" s="129"/>
      <c r="J146" s="131"/>
    </row>
    <row r="147" spans="1:10" s="128" customFormat="1" ht="20.399999999999999" x14ac:dyDescent="0.55000000000000004">
      <c r="A147" s="129"/>
      <c r="C147" s="130"/>
      <c r="D147" s="130"/>
      <c r="E147" s="129"/>
      <c r="F147" s="129"/>
      <c r="G147" s="129"/>
      <c r="H147" s="129"/>
      <c r="I147" s="129"/>
      <c r="J147" s="131"/>
    </row>
    <row r="148" spans="1:10" s="128" customFormat="1" ht="20.399999999999999" x14ac:dyDescent="0.55000000000000004">
      <c r="A148" s="129"/>
      <c r="C148" s="130"/>
      <c r="D148" s="130"/>
      <c r="E148" s="129"/>
      <c r="F148" s="129"/>
      <c r="G148" s="129"/>
      <c r="H148" s="129"/>
      <c r="I148" s="129"/>
      <c r="J148" s="131"/>
    </row>
    <row r="149" spans="1:10" s="128" customFormat="1" ht="20.399999999999999" x14ac:dyDescent="0.55000000000000004">
      <c r="A149" s="129"/>
      <c r="C149" s="130"/>
      <c r="D149" s="130"/>
      <c r="E149" s="129"/>
      <c r="F149" s="129"/>
      <c r="G149" s="129"/>
      <c r="H149" s="129"/>
      <c r="I149" s="129"/>
      <c r="J149" s="131"/>
    </row>
    <row r="150" spans="1:10" s="128" customFormat="1" ht="20.399999999999999" x14ac:dyDescent="0.55000000000000004">
      <c r="A150" s="129"/>
      <c r="C150" s="130"/>
      <c r="D150" s="130"/>
      <c r="E150" s="129"/>
      <c r="F150" s="129"/>
      <c r="G150" s="129"/>
      <c r="H150" s="129"/>
      <c r="I150" s="129"/>
      <c r="J150" s="131"/>
    </row>
    <row r="151" spans="1:10" s="128" customFormat="1" ht="20.399999999999999" x14ac:dyDescent="0.55000000000000004">
      <c r="A151" s="129"/>
      <c r="C151" s="130"/>
      <c r="D151" s="130"/>
      <c r="E151" s="129"/>
      <c r="F151" s="129"/>
      <c r="G151" s="129"/>
      <c r="H151" s="129"/>
      <c r="I151" s="129"/>
      <c r="J151" s="131"/>
    </row>
    <row r="152" spans="1:10" s="128" customFormat="1" ht="20.399999999999999" x14ac:dyDescent="0.55000000000000004">
      <c r="A152" s="129"/>
      <c r="C152" s="130"/>
      <c r="D152" s="130"/>
      <c r="E152" s="129"/>
      <c r="F152" s="129"/>
      <c r="G152" s="129"/>
      <c r="H152" s="129"/>
      <c r="I152" s="129"/>
      <c r="J152" s="131"/>
    </row>
    <row r="153" spans="1:10" s="128" customFormat="1" ht="20.399999999999999" x14ac:dyDescent="0.55000000000000004">
      <c r="A153" s="129"/>
      <c r="C153" s="130"/>
      <c r="D153" s="130"/>
      <c r="E153" s="129"/>
      <c r="F153" s="129"/>
      <c r="G153" s="129"/>
      <c r="H153" s="129"/>
      <c r="I153" s="129"/>
      <c r="J153" s="131"/>
    </row>
    <row r="154" spans="1:10" s="128" customFormat="1" ht="20.399999999999999" x14ac:dyDescent="0.55000000000000004">
      <c r="A154" s="129"/>
      <c r="C154" s="130"/>
      <c r="D154" s="130"/>
      <c r="E154" s="129"/>
      <c r="F154" s="129"/>
      <c r="G154" s="129"/>
      <c r="H154" s="129"/>
      <c r="I154" s="129"/>
      <c r="J154" s="131"/>
    </row>
    <row r="155" spans="1:10" s="128" customFormat="1" ht="20.399999999999999" x14ac:dyDescent="0.55000000000000004">
      <c r="A155" s="129"/>
      <c r="C155" s="130"/>
      <c r="D155" s="130"/>
      <c r="E155" s="129"/>
      <c r="F155" s="129"/>
      <c r="G155" s="129"/>
      <c r="H155" s="129"/>
      <c r="I155" s="129"/>
      <c r="J155" s="131"/>
    </row>
    <row r="156" spans="1:10" s="128" customFormat="1" ht="20.399999999999999" x14ac:dyDescent="0.55000000000000004">
      <c r="A156" s="129"/>
      <c r="C156" s="130"/>
      <c r="D156" s="130"/>
      <c r="E156" s="129"/>
      <c r="F156" s="129"/>
      <c r="G156" s="129"/>
      <c r="H156" s="129"/>
      <c r="I156" s="129"/>
      <c r="J156" s="131"/>
    </row>
    <row r="157" spans="1:10" s="128" customFormat="1" ht="20.399999999999999" x14ac:dyDescent="0.55000000000000004">
      <c r="A157" s="129"/>
      <c r="C157" s="130"/>
      <c r="D157" s="130"/>
      <c r="E157" s="129"/>
      <c r="F157" s="129"/>
      <c r="G157" s="129"/>
      <c r="H157" s="129"/>
      <c r="I157" s="129"/>
      <c r="J157" s="131"/>
    </row>
    <row r="158" spans="1:10" s="128" customFormat="1" ht="20.399999999999999" x14ac:dyDescent="0.55000000000000004">
      <c r="A158" s="129"/>
      <c r="C158" s="130"/>
      <c r="D158" s="130"/>
      <c r="E158" s="129"/>
      <c r="F158" s="129"/>
      <c r="G158" s="129"/>
      <c r="H158" s="129"/>
      <c r="I158" s="129"/>
      <c r="J158" s="131"/>
    </row>
    <row r="159" spans="1:10" s="128" customFormat="1" ht="20.399999999999999" x14ac:dyDescent="0.55000000000000004">
      <c r="A159" s="129"/>
      <c r="C159" s="130"/>
      <c r="D159" s="130"/>
      <c r="E159" s="129"/>
      <c r="F159" s="129"/>
      <c r="G159" s="129"/>
      <c r="H159" s="129"/>
      <c r="I159" s="129"/>
      <c r="J159" s="131"/>
    </row>
    <row r="160" spans="1:10" s="128" customFormat="1" ht="20.399999999999999" x14ac:dyDescent="0.55000000000000004">
      <c r="A160" s="129"/>
      <c r="C160" s="130"/>
      <c r="D160" s="130"/>
      <c r="E160" s="129"/>
      <c r="F160" s="129"/>
      <c r="G160" s="129"/>
      <c r="H160" s="129"/>
      <c r="I160" s="129"/>
      <c r="J160" s="131"/>
    </row>
    <row r="161" spans="1:10" s="128" customFormat="1" ht="20.399999999999999" x14ac:dyDescent="0.55000000000000004">
      <c r="A161" s="129"/>
      <c r="C161" s="130"/>
      <c r="D161" s="130"/>
      <c r="E161" s="129"/>
      <c r="F161" s="129"/>
      <c r="G161" s="129"/>
      <c r="H161" s="129"/>
      <c r="I161" s="129"/>
      <c r="J161" s="131"/>
    </row>
    <row r="162" spans="1:10" s="128" customFormat="1" ht="20.399999999999999" x14ac:dyDescent="0.55000000000000004">
      <c r="A162" s="129"/>
      <c r="C162" s="130"/>
      <c r="D162" s="130"/>
      <c r="E162" s="129"/>
      <c r="F162" s="129"/>
      <c r="G162" s="129"/>
      <c r="H162" s="129"/>
      <c r="I162" s="129"/>
      <c r="J162" s="131"/>
    </row>
    <row r="163" spans="1:10" s="128" customFormat="1" ht="20.399999999999999" x14ac:dyDescent="0.55000000000000004">
      <c r="A163" s="129"/>
      <c r="C163" s="130"/>
      <c r="D163" s="130"/>
      <c r="E163" s="129"/>
      <c r="F163" s="129"/>
      <c r="G163" s="129"/>
      <c r="H163" s="129"/>
      <c r="I163" s="129"/>
      <c r="J163" s="131"/>
    </row>
    <row r="164" spans="1:10" s="128" customFormat="1" ht="20.399999999999999" x14ac:dyDescent="0.55000000000000004">
      <c r="A164" s="129"/>
      <c r="C164" s="130"/>
      <c r="D164" s="130"/>
      <c r="E164" s="129"/>
      <c r="F164" s="129"/>
      <c r="G164" s="129"/>
      <c r="H164" s="129"/>
      <c r="I164" s="129"/>
      <c r="J164" s="131"/>
    </row>
    <row r="165" spans="1:10" s="128" customFormat="1" ht="20.399999999999999" x14ac:dyDescent="0.55000000000000004">
      <c r="A165" s="129"/>
      <c r="C165" s="130"/>
      <c r="D165" s="130"/>
      <c r="E165" s="129"/>
      <c r="F165" s="129"/>
      <c r="G165" s="129"/>
      <c r="H165" s="129"/>
      <c r="I165" s="129"/>
      <c r="J165" s="131"/>
    </row>
    <row r="166" spans="1:10" s="128" customFormat="1" ht="20.399999999999999" x14ac:dyDescent="0.55000000000000004">
      <c r="A166" s="129"/>
      <c r="C166" s="130"/>
      <c r="D166" s="130"/>
      <c r="E166" s="129"/>
      <c r="F166" s="129"/>
      <c r="G166" s="129"/>
      <c r="H166" s="129"/>
      <c r="I166" s="129"/>
      <c r="J166" s="131"/>
    </row>
    <row r="167" spans="1:10" s="128" customFormat="1" ht="20.399999999999999" x14ac:dyDescent="0.55000000000000004">
      <c r="A167" s="129"/>
      <c r="C167" s="130"/>
      <c r="D167" s="130"/>
      <c r="E167" s="129"/>
      <c r="F167" s="129"/>
      <c r="G167" s="129"/>
      <c r="H167" s="129"/>
      <c r="I167" s="129"/>
      <c r="J167" s="131"/>
    </row>
    <row r="168" spans="1:10" s="128" customFormat="1" ht="20.399999999999999" x14ac:dyDescent="0.55000000000000004">
      <c r="A168" s="129"/>
      <c r="C168" s="130"/>
      <c r="D168" s="130"/>
      <c r="E168" s="129"/>
      <c r="F168" s="129"/>
      <c r="G168" s="129"/>
      <c r="H168" s="129"/>
      <c r="I168" s="129"/>
      <c r="J168" s="131"/>
    </row>
    <row r="169" spans="1:10" s="128" customFormat="1" ht="20.399999999999999" x14ac:dyDescent="0.55000000000000004">
      <c r="A169" s="129"/>
      <c r="C169" s="130"/>
      <c r="D169" s="130"/>
      <c r="E169" s="129"/>
      <c r="F169" s="129"/>
      <c r="G169" s="129"/>
      <c r="H169" s="129"/>
      <c r="I169" s="129"/>
      <c r="J169" s="132"/>
    </row>
    <row r="170" spans="1:10" s="128" customFormat="1" ht="20.399999999999999" x14ac:dyDescent="0.55000000000000004">
      <c r="A170" s="129"/>
      <c r="C170" s="130"/>
      <c r="D170" s="130"/>
      <c r="E170" s="129"/>
      <c r="F170" s="129"/>
      <c r="G170" s="129"/>
      <c r="H170" s="129"/>
      <c r="I170" s="129"/>
      <c r="J170" s="132"/>
    </row>
    <row r="171" spans="1:10" s="128" customFormat="1" ht="20.399999999999999" x14ac:dyDescent="0.55000000000000004">
      <c r="A171" s="129"/>
      <c r="C171" s="130"/>
      <c r="D171" s="130"/>
      <c r="E171" s="129"/>
      <c r="F171" s="129"/>
      <c r="G171" s="129"/>
      <c r="H171" s="129"/>
      <c r="I171" s="129"/>
      <c r="J171" s="132"/>
    </row>
    <row r="172" spans="1:10" s="128" customFormat="1" ht="20.399999999999999" x14ac:dyDescent="0.55000000000000004">
      <c r="A172" s="129"/>
      <c r="C172" s="130"/>
      <c r="D172" s="130"/>
      <c r="E172" s="129"/>
      <c r="F172" s="129"/>
      <c r="G172" s="129"/>
      <c r="H172" s="129"/>
      <c r="I172" s="129"/>
      <c r="J172" s="132"/>
    </row>
    <row r="173" spans="1:10" s="128" customFormat="1" ht="20.399999999999999" x14ac:dyDescent="0.55000000000000004">
      <c r="A173" s="129"/>
      <c r="C173" s="130"/>
      <c r="D173" s="130"/>
      <c r="E173" s="129"/>
      <c r="F173" s="129"/>
      <c r="G173" s="129"/>
      <c r="H173" s="129"/>
      <c r="I173" s="129"/>
      <c r="J173" s="132"/>
    </row>
    <row r="174" spans="1:10" s="128" customFormat="1" ht="20.399999999999999" x14ac:dyDescent="0.55000000000000004">
      <c r="A174" s="129"/>
      <c r="C174" s="130"/>
      <c r="D174" s="130"/>
      <c r="E174" s="129"/>
      <c r="F174" s="129"/>
      <c r="G174" s="129"/>
      <c r="H174" s="129"/>
      <c r="I174" s="129"/>
      <c r="J174" s="132"/>
    </row>
    <row r="175" spans="1:10" s="128" customFormat="1" ht="20.399999999999999" x14ac:dyDescent="0.55000000000000004">
      <c r="A175" s="129"/>
      <c r="C175" s="130"/>
      <c r="D175" s="130"/>
      <c r="E175" s="129"/>
      <c r="F175" s="129"/>
      <c r="G175" s="129"/>
      <c r="H175" s="129"/>
      <c r="I175" s="129"/>
      <c r="J175" s="132"/>
    </row>
    <row r="176" spans="1:10" s="128" customFormat="1" ht="20.399999999999999" x14ac:dyDescent="0.55000000000000004">
      <c r="A176" s="129"/>
      <c r="C176" s="130"/>
      <c r="D176" s="130"/>
      <c r="E176" s="129"/>
      <c r="F176" s="129"/>
      <c r="G176" s="129"/>
      <c r="H176" s="129"/>
      <c r="I176" s="129"/>
      <c r="J176" s="132"/>
    </row>
    <row r="177" spans="1:10" s="128" customFormat="1" ht="20.399999999999999" x14ac:dyDescent="0.55000000000000004">
      <c r="A177" s="129"/>
      <c r="C177" s="130"/>
      <c r="D177" s="130"/>
      <c r="E177" s="129"/>
      <c r="F177" s="129"/>
      <c r="G177" s="129"/>
      <c r="H177" s="129"/>
      <c r="I177" s="129"/>
      <c r="J177" s="132"/>
    </row>
    <row r="178" spans="1:10" s="128" customFormat="1" ht="20.399999999999999" x14ac:dyDescent="0.55000000000000004">
      <c r="A178" s="129"/>
      <c r="C178" s="130"/>
      <c r="D178" s="130"/>
      <c r="E178" s="129"/>
      <c r="F178" s="129"/>
      <c r="G178" s="129"/>
      <c r="H178" s="129"/>
      <c r="I178" s="129"/>
      <c r="J178" s="132"/>
    </row>
    <row r="179" spans="1:10" s="128" customFormat="1" ht="20.399999999999999" x14ac:dyDescent="0.55000000000000004">
      <c r="A179" s="129"/>
      <c r="C179" s="130"/>
      <c r="D179" s="130"/>
      <c r="E179" s="129"/>
      <c r="F179" s="129"/>
      <c r="G179" s="129"/>
      <c r="H179" s="129"/>
      <c r="I179" s="129"/>
      <c r="J179" s="132"/>
    </row>
    <row r="180" spans="1:10" s="128" customFormat="1" ht="20.399999999999999" x14ac:dyDescent="0.55000000000000004">
      <c r="A180" s="129"/>
      <c r="C180" s="130"/>
      <c r="D180" s="130"/>
      <c r="E180" s="129"/>
      <c r="F180" s="129"/>
      <c r="G180" s="129"/>
      <c r="H180" s="129"/>
      <c r="I180" s="129"/>
      <c r="J180" s="132"/>
    </row>
    <row r="181" spans="1:10" s="128" customFormat="1" ht="20.399999999999999" x14ac:dyDescent="0.55000000000000004">
      <c r="A181" s="129"/>
      <c r="C181" s="130"/>
      <c r="D181" s="130"/>
      <c r="E181" s="129"/>
      <c r="F181" s="129"/>
      <c r="G181" s="129"/>
      <c r="H181" s="129"/>
      <c r="I181" s="129"/>
      <c r="J181" s="132"/>
    </row>
    <row r="182" spans="1:10" s="103" customFormat="1" x14ac:dyDescent="0.45">
      <c r="A182" s="105"/>
      <c r="C182" s="106"/>
      <c r="D182" s="106"/>
      <c r="E182" s="105"/>
      <c r="F182" s="105"/>
      <c r="G182" s="105"/>
      <c r="H182" s="105"/>
      <c r="I182" s="105"/>
      <c r="J182" s="104"/>
    </row>
    <row r="183" spans="1:10" s="103" customFormat="1" x14ac:dyDescent="0.45">
      <c r="A183" s="105"/>
      <c r="C183" s="106"/>
      <c r="D183" s="106"/>
      <c r="E183" s="105"/>
      <c r="F183" s="105"/>
      <c r="G183" s="105"/>
      <c r="H183" s="105"/>
      <c r="I183" s="105"/>
      <c r="J183" s="104"/>
    </row>
    <row r="184" spans="1:10" s="103" customFormat="1" x14ac:dyDescent="0.45">
      <c r="A184" s="105"/>
      <c r="C184" s="106"/>
      <c r="D184" s="106"/>
      <c r="E184" s="105"/>
      <c r="F184" s="105"/>
      <c r="G184" s="105"/>
      <c r="H184" s="105"/>
      <c r="I184" s="105"/>
      <c r="J184" s="104"/>
    </row>
    <row r="185" spans="1:10" s="103" customFormat="1" x14ac:dyDescent="0.45">
      <c r="A185" s="105"/>
      <c r="C185" s="106"/>
      <c r="D185" s="106"/>
      <c r="E185" s="105"/>
      <c r="F185" s="105"/>
      <c r="G185" s="105"/>
      <c r="H185" s="105"/>
      <c r="I185" s="105"/>
      <c r="J185" s="107"/>
    </row>
    <row r="186" spans="1:10" s="103" customFormat="1" x14ac:dyDescent="0.45">
      <c r="A186" s="105"/>
      <c r="C186" s="106"/>
      <c r="D186" s="106"/>
      <c r="E186" s="105"/>
      <c r="F186" s="105"/>
      <c r="G186" s="105"/>
      <c r="H186" s="105"/>
      <c r="I186" s="105"/>
      <c r="J186" s="107"/>
    </row>
    <row r="187" spans="1:10" s="103" customFormat="1" x14ac:dyDescent="0.45">
      <c r="A187" s="105"/>
      <c r="C187" s="106"/>
      <c r="D187" s="106"/>
      <c r="E187" s="105"/>
      <c r="F187" s="105"/>
      <c r="G187" s="105"/>
      <c r="H187" s="105"/>
      <c r="I187" s="105"/>
      <c r="J187" s="107"/>
    </row>
    <row r="188" spans="1:10" s="103" customFormat="1" x14ac:dyDescent="0.45">
      <c r="A188" s="105"/>
      <c r="C188" s="106"/>
      <c r="D188" s="106"/>
      <c r="E188" s="105"/>
      <c r="F188" s="105"/>
      <c r="G188" s="105"/>
      <c r="H188" s="105"/>
      <c r="I188" s="105"/>
      <c r="J188" s="107"/>
    </row>
    <row r="189" spans="1:10" s="103" customFormat="1" x14ac:dyDescent="0.45">
      <c r="A189" s="105"/>
      <c r="C189" s="106"/>
      <c r="D189" s="106"/>
      <c r="E189" s="105"/>
      <c r="F189" s="105"/>
      <c r="G189" s="105"/>
      <c r="H189" s="105"/>
      <c r="I189" s="105"/>
      <c r="J189" s="107"/>
    </row>
    <row r="190" spans="1:10" s="103" customFormat="1" x14ac:dyDescent="0.45">
      <c r="A190" s="105"/>
      <c r="C190" s="106"/>
      <c r="D190" s="106"/>
      <c r="E190" s="105"/>
      <c r="F190" s="105"/>
      <c r="G190" s="105"/>
      <c r="H190" s="105"/>
      <c r="I190" s="105"/>
      <c r="J190" s="107"/>
    </row>
    <row r="191" spans="1:10" s="103" customFormat="1" x14ac:dyDescent="0.45">
      <c r="A191" s="105"/>
      <c r="C191" s="106"/>
      <c r="D191" s="106"/>
      <c r="E191" s="105"/>
      <c r="F191" s="105"/>
      <c r="G191" s="105"/>
      <c r="H191" s="105"/>
      <c r="I191" s="105"/>
      <c r="J191" s="107"/>
    </row>
    <row r="192" spans="1:10" s="103" customFormat="1" x14ac:dyDescent="0.45">
      <c r="A192" s="105"/>
      <c r="C192" s="106"/>
      <c r="D192" s="106"/>
      <c r="E192" s="105"/>
      <c r="F192" s="105"/>
      <c r="G192" s="105"/>
      <c r="H192" s="105"/>
      <c r="I192" s="105"/>
      <c r="J192" s="107"/>
    </row>
    <row r="193" spans="1:10" s="103" customFormat="1" x14ac:dyDescent="0.45">
      <c r="A193" s="105"/>
      <c r="C193" s="106"/>
      <c r="D193" s="106"/>
      <c r="E193" s="105"/>
      <c r="F193" s="105"/>
      <c r="G193" s="105"/>
      <c r="H193" s="105"/>
      <c r="I193" s="105"/>
      <c r="J193" s="107"/>
    </row>
    <row r="194" spans="1:10" s="103" customFormat="1" x14ac:dyDescent="0.45">
      <c r="A194" s="105"/>
      <c r="C194" s="106"/>
      <c r="D194" s="106"/>
      <c r="E194" s="105"/>
      <c r="F194" s="105"/>
      <c r="G194" s="105"/>
      <c r="H194" s="105"/>
      <c r="I194" s="105"/>
      <c r="J194" s="107"/>
    </row>
    <row r="195" spans="1:10" s="103" customFormat="1" x14ac:dyDescent="0.45">
      <c r="A195" s="105"/>
      <c r="C195" s="106"/>
      <c r="D195" s="106"/>
      <c r="E195" s="105"/>
      <c r="F195" s="105"/>
      <c r="G195" s="105"/>
      <c r="H195" s="105"/>
      <c r="I195" s="105"/>
      <c r="J195" s="107"/>
    </row>
    <row r="196" spans="1:10" s="103" customFormat="1" x14ac:dyDescent="0.45">
      <c r="A196" s="105"/>
      <c r="C196" s="106"/>
      <c r="D196" s="106"/>
      <c r="E196" s="105"/>
      <c r="F196" s="105"/>
      <c r="G196" s="105"/>
      <c r="H196" s="105"/>
      <c r="I196" s="105"/>
      <c r="J196" s="107"/>
    </row>
    <row r="197" spans="1:10" s="103" customFormat="1" x14ac:dyDescent="0.45">
      <c r="A197" s="105"/>
      <c r="C197" s="106"/>
      <c r="D197" s="106"/>
      <c r="E197" s="105"/>
      <c r="F197" s="105"/>
      <c r="G197" s="105"/>
      <c r="H197" s="105"/>
      <c r="I197" s="105"/>
      <c r="J197" s="107"/>
    </row>
    <row r="198" spans="1:10" s="103" customFormat="1" x14ac:dyDescent="0.45">
      <c r="A198" s="105"/>
      <c r="C198" s="106"/>
      <c r="D198" s="106"/>
      <c r="E198" s="105"/>
      <c r="F198" s="105"/>
      <c r="G198" s="105"/>
      <c r="H198" s="105"/>
      <c r="I198" s="105"/>
      <c r="J198" s="107"/>
    </row>
    <row r="199" spans="1:10" s="103" customFormat="1" x14ac:dyDescent="0.45">
      <c r="A199" s="105"/>
      <c r="C199" s="106"/>
      <c r="D199" s="106"/>
      <c r="E199" s="105"/>
      <c r="F199" s="105"/>
      <c r="G199" s="105"/>
      <c r="H199" s="105"/>
      <c r="I199" s="105"/>
      <c r="J199" s="107"/>
    </row>
    <row r="200" spans="1:10" s="103" customFormat="1" x14ac:dyDescent="0.45">
      <c r="A200" s="105"/>
      <c r="C200" s="106"/>
      <c r="D200" s="106"/>
      <c r="E200" s="105"/>
      <c r="F200" s="105"/>
      <c r="G200" s="105"/>
      <c r="H200" s="105"/>
      <c r="I200" s="105"/>
      <c r="J200" s="107"/>
    </row>
    <row r="201" spans="1:10" s="103" customFormat="1" x14ac:dyDescent="0.45">
      <c r="A201" s="105"/>
      <c r="C201" s="106"/>
      <c r="D201" s="106"/>
      <c r="E201" s="105"/>
      <c r="F201" s="105"/>
      <c r="G201" s="105"/>
      <c r="H201" s="105"/>
      <c r="I201" s="105"/>
      <c r="J201" s="107"/>
    </row>
    <row r="202" spans="1:10" s="103" customFormat="1" x14ac:dyDescent="0.45">
      <c r="A202" s="105"/>
      <c r="C202" s="106"/>
      <c r="D202" s="106"/>
      <c r="E202" s="105"/>
      <c r="F202" s="105"/>
      <c r="G202" s="105"/>
      <c r="H202" s="105"/>
      <c r="I202" s="105"/>
      <c r="J202" s="107"/>
    </row>
    <row r="203" spans="1:10" s="103" customFormat="1" x14ac:dyDescent="0.45">
      <c r="A203" s="105"/>
      <c r="C203" s="106"/>
      <c r="D203" s="106"/>
      <c r="E203" s="105"/>
      <c r="F203" s="105"/>
      <c r="G203" s="105"/>
      <c r="H203" s="105"/>
      <c r="I203" s="105"/>
      <c r="J203" s="107"/>
    </row>
    <row r="204" spans="1:10" s="103" customFormat="1" x14ac:dyDescent="0.45">
      <c r="A204" s="105"/>
      <c r="C204" s="106"/>
      <c r="D204" s="106"/>
      <c r="E204" s="105"/>
      <c r="F204" s="105"/>
      <c r="G204" s="105"/>
      <c r="H204" s="105"/>
      <c r="I204" s="105"/>
      <c r="J204" s="107"/>
    </row>
    <row r="205" spans="1:10" s="103" customFormat="1" x14ac:dyDescent="0.45">
      <c r="A205" s="105"/>
      <c r="C205" s="106"/>
      <c r="D205" s="106"/>
      <c r="E205" s="105"/>
      <c r="F205" s="105"/>
      <c r="G205" s="105"/>
      <c r="H205" s="105"/>
      <c r="I205" s="105"/>
      <c r="J205" s="107"/>
    </row>
    <row r="206" spans="1:10" s="103" customFormat="1" x14ac:dyDescent="0.45">
      <c r="A206" s="105"/>
      <c r="C206" s="106"/>
      <c r="D206" s="106"/>
      <c r="E206" s="105"/>
      <c r="F206" s="105"/>
      <c r="G206" s="105"/>
      <c r="H206" s="105"/>
      <c r="I206" s="105"/>
      <c r="J206" s="107"/>
    </row>
    <row r="207" spans="1:10" s="103" customFormat="1" x14ac:dyDescent="0.45">
      <c r="A207" s="105"/>
      <c r="C207" s="106"/>
      <c r="D207" s="106"/>
      <c r="E207" s="105"/>
      <c r="F207" s="105"/>
      <c r="G207" s="105"/>
      <c r="H207" s="105"/>
      <c r="I207" s="105"/>
      <c r="J207" s="107"/>
    </row>
    <row r="208" spans="1:10" s="103" customFormat="1" x14ac:dyDescent="0.45">
      <c r="A208" s="105"/>
      <c r="C208" s="106"/>
      <c r="D208" s="106"/>
      <c r="E208" s="105"/>
      <c r="F208" s="105"/>
      <c r="G208" s="105"/>
      <c r="H208" s="105"/>
      <c r="I208" s="105"/>
      <c r="J208" s="107"/>
    </row>
    <row r="209" spans="1:10" s="103" customFormat="1" x14ac:dyDescent="0.45">
      <c r="A209" s="105"/>
      <c r="C209" s="106"/>
      <c r="D209" s="106"/>
      <c r="E209" s="105"/>
      <c r="F209" s="105"/>
      <c r="G209" s="105"/>
      <c r="H209" s="105"/>
      <c r="I209" s="105"/>
      <c r="J209" s="107"/>
    </row>
    <row r="210" spans="1:10" s="103" customFormat="1" x14ac:dyDescent="0.45">
      <c r="A210" s="105"/>
      <c r="C210" s="106"/>
      <c r="D210" s="106"/>
      <c r="E210" s="105"/>
      <c r="F210" s="105"/>
      <c r="G210" s="105"/>
      <c r="H210" s="105"/>
      <c r="I210" s="105"/>
      <c r="J210" s="107"/>
    </row>
    <row r="211" spans="1:10" s="103" customFormat="1" x14ac:dyDescent="0.45">
      <c r="A211" s="105"/>
      <c r="C211" s="106"/>
      <c r="D211" s="106"/>
      <c r="E211" s="105"/>
      <c r="F211" s="105"/>
      <c r="G211" s="105"/>
      <c r="H211" s="105"/>
      <c r="I211" s="105"/>
      <c r="J211" s="107"/>
    </row>
    <row r="212" spans="1:10" s="103" customFormat="1" x14ac:dyDescent="0.45">
      <c r="A212" s="105"/>
      <c r="C212" s="106"/>
      <c r="D212" s="106"/>
      <c r="E212" s="105"/>
      <c r="F212" s="105"/>
      <c r="G212" s="105"/>
      <c r="H212" s="105"/>
      <c r="I212" s="105"/>
      <c r="J212" s="107"/>
    </row>
    <row r="213" spans="1:10" s="103" customFormat="1" x14ac:dyDescent="0.45">
      <c r="A213" s="105"/>
      <c r="C213" s="106"/>
      <c r="D213" s="106"/>
      <c r="E213" s="105"/>
      <c r="F213" s="105"/>
      <c r="G213" s="105"/>
      <c r="H213" s="105"/>
      <c r="I213" s="105"/>
      <c r="J213" s="107"/>
    </row>
    <row r="214" spans="1:10" s="103" customFormat="1" x14ac:dyDescent="0.45">
      <c r="A214" s="105"/>
      <c r="C214" s="106"/>
      <c r="D214" s="106"/>
      <c r="E214" s="105"/>
      <c r="F214" s="105"/>
      <c r="G214" s="105"/>
      <c r="H214" s="105"/>
      <c r="I214" s="105"/>
      <c r="J214" s="107"/>
    </row>
    <row r="215" spans="1:10" s="103" customFormat="1" x14ac:dyDescent="0.45">
      <c r="A215" s="105"/>
      <c r="C215" s="106"/>
      <c r="D215" s="106"/>
      <c r="E215" s="105"/>
      <c r="F215" s="105"/>
      <c r="G215" s="105"/>
      <c r="H215" s="105"/>
      <c r="I215" s="105"/>
      <c r="J215" s="107"/>
    </row>
    <row r="216" spans="1:10" s="103" customFormat="1" x14ac:dyDescent="0.45">
      <c r="A216" s="105"/>
      <c r="C216" s="106"/>
      <c r="D216" s="106"/>
      <c r="E216" s="105"/>
      <c r="F216" s="105"/>
      <c r="G216" s="105"/>
      <c r="H216" s="105"/>
      <c r="I216" s="105"/>
      <c r="J216" s="107"/>
    </row>
    <row r="217" spans="1:10" x14ac:dyDescent="0.45">
      <c r="E217" s="104"/>
      <c r="F217" s="104"/>
      <c r="G217" s="104"/>
      <c r="H217" s="104"/>
      <c r="I217" s="105"/>
      <c r="J217" s="107"/>
    </row>
    <row r="218" spans="1:10" x14ac:dyDescent="0.45">
      <c r="E218" s="104"/>
      <c r="F218" s="104"/>
      <c r="G218" s="104"/>
      <c r="H218" s="104"/>
      <c r="I218" s="105"/>
      <c r="J218" s="107"/>
    </row>
    <row r="219" spans="1:10" x14ac:dyDescent="0.45">
      <c r="E219" s="104"/>
      <c r="F219" s="104"/>
      <c r="G219" s="104"/>
      <c r="H219" s="104"/>
      <c r="I219" s="105"/>
      <c r="J219" s="107"/>
    </row>
    <row r="220" spans="1:10" x14ac:dyDescent="0.45">
      <c r="E220" s="104"/>
      <c r="F220" s="104"/>
      <c r="G220" s="104"/>
      <c r="H220" s="104"/>
      <c r="I220" s="105"/>
      <c r="J220" s="107"/>
    </row>
    <row r="221" spans="1:10" x14ac:dyDescent="0.45">
      <c r="E221" s="104"/>
      <c r="F221" s="104"/>
      <c r="G221" s="104"/>
      <c r="H221" s="104"/>
      <c r="I221" s="105"/>
      <c r="J221" s="107"/>
    </row>
    <row r="222" spans="1:10" x14ac:dyDescent="0.45">
      <c r="E222" s="104"/>
      <c r="F222" s="104"/>
      <c r="G222" s="104"/>
      <c r="H222" s="104"/>
      <c r="I222" s="105"/>
      <c r="J222" s="107"/>
    </row>
    <row r="223" spans="1:10" x14ac:dyDescent="0.45">
      <c r="E223" s="104"/>
      <c r="F223" s="104"/>
      <c r="G223" s="104"/>
      <c r="H223" s="104"/>
      <c r="I223" s="105"/>
      <c r="J223" s="107"/>
    </row>
    <row r="224" spans="1:10" x14ac:dyDescent="0.45">
      <c r="E224" s="104"/>
      <c r="F224" s="104"/>
      <c r="G224" s="104"/>
      <c r="H224" s="104"/>
      <c r="I224" s="105"/>
      <c r="J224" s="107"/>
    </row>
    <row r="225" spans="5:10" x14ac:dyDescent="0.45">
      <c r="E225" s="104"/>
      <c r="F225" s="104"/>
      <c r="G225" s="104"/>
      <c r="H225" s="104"/>
      <c r="I225" s="105"/>
      <c r="J225" s="107"/>
    </row>
    <row r="226" spans="5:10" x14ac:dyDescent="0.3">
      <c r="E226" s="104"/>
      <c r="F226" s="104"/>
      <c r="G226" s="104"/>
      <c r="H226" s="104"/>
      <c r="I226" s="104"/>
      <c r="J226" s="107"/>
    </row>
    <row r="227" spans="5:10" x14ac:dyDescent="0.3">
      <c r="E227" s="104"/>
      <c r="F227" s="104"/>
      <c r="G227" s="104"/>
      <c r="H227" s="104"/>
      <c r="I227" s="104"/>
      <c r="J227" s="104"/>
    </row>
    <row r="228" spans="5:10" x14ac:dyDescent="0.3">
      <c r="E228" s="104"/>
      <c r="F228" s="104"/>
      <c r="G228" s="104"/>
      <c r="H228" s="104"/>
      <c r="I228" s="104"/>
      <c r="J228" s="104"/>
    </row>
    <row r="229" spans="5:10" x14ac:dyDescent="0.3">
      <c r="E229" s="104"/>
      <c r="F229" s="104"/>
      <c r="G229" s="104"/>
      <c r="H229" s="104"/>
      <c r="I229" s="104"/>
      <c r="J229" s="104"/>
    </row>
    <row r="230" spans="5:10" x14ac:dyDescent="0.3">
      <c r="E230" s="104"/>
      <c r="F230" s="104"/>
      <c r="G230" s="104"/>
      <c r="H230" s="104"/>
      <c r="I230" s="104"/>
      <c r="J230" s="104"/>
    </row>
    <row r="231" spans="5:10" x14ac:dyDescent="0.3">
      <c r="E231" s="104"/>
      <c r="F231" s="104"/>
      <c r="G231" s="104"/>
      <c r="H231" s="104"/>
      <c r="I231" s="104"/>
      <c r="J231" s="104"/>
    </row>
    <row r="232" spans="5:10" x14ac:dyDescent="0.3">
      <c r="E232" s="104"/>
      <c r="F232" s="104"/>
      <c r="G232" s="104"/>
      <c r="H232" s="104"/>
      <c r="I232" s="104"/>
      <c r="J232" s="104"/>
    </row>
    <row r="233" spans="5:10" x14ac:dyDescent="0.3">
      <c r="E233" s="104"/>
      <c r="F233" s="104"/>
      <c r="G233" s="104"/>
      <c r="H233" s="104"/>
      <c r="I233" s="104"/>
      <c r="J233" s="104"/>
    </row>
    <row r="234" spans="5:10" x14ac:dyDescent="0.3">
      <c r="E234" s="104"/>
      <c r="F234" s="104"/>
      <c r="G234" s="104"/>
      <c r="H234" s="104"/>
      <c r="I234" s="104"/>
      <c r="J234" s="104"/>
    </row>
    <row r="235" spans="5:10" x14ac:dyDescent="0.3">
      <c r="E235" s="104"/>
      <c r="F235" s="104"/>
      <c r="G235" s="104"/>
      <c r="H235" s="104"/>
      <c r="I235" s="104"/>
      <c r="J235" s="104"/>
    </row>
    <row r="236" spans="5:10" x14ac:dyDescent="0.3">
      <c r="E236" s="104"/>
      <c r="F236" s="104"/>
      <c r="G236" s="104"/>
      <c r="H236" s="104"/>
      <c r="I236" s="104"/>
      <c r="J236" s="104"/>
    </row>
    <row r="237" spans="5:10" x14ac:dyDescent="0.3">
      <c r="E237" s="104"/>
      <c r="F237" s="104"/>
      <c r="G237" s="104"/>
      <c r="H237" s="104"/>
      <c r="I237" s="104"/>
      <c r="J237" s="104"/>
    </row>
    <row r="238" spans="5:10" x14ac:dyDescent="0.3">
      <c r="E238" s="104"/>
      <c r="F238" s="104"/>
      <c r="G238" s="104"/>
      <c r="H238" s="104"/>
      <c r="I238" s="104"/>
      <c r="J238" s="104"/>
    </row>
    <row r="239" spans="5:10" x14ac:dyDescent="0.3">
      <c r="E239" s="104"/>
      <c r="F239" s="104"/>
      <c r="G239" s="104"/>
      <c r="H239" s="104"/>
      <c r="I239" s="104"/>
      <c r="J239" s="104"/>
    </row>
    <row r="240" spans="5:10" x14ac:dyDescent="0.3">
      <c r="E240" s="104"/>
      <c r="F240" s="104"/>
      <c r="G240" s="104"/>
      <c r="H240" s="104"/>
      <c r="I240" s="104"/>
      <c r="J240" s="104"/>
    </row>
    <row r="241" spans="5:10" x14ac:dyDescent="0.3">
      <c r="E241" s="104"/>
      <c r="F241" s="104"/>
      <c r="G241" s="104"/>
      <c r="H241" s="104"/>
      <c r="I241" s="104"/>
      <c r="J241" s="104"/>
    </row>
    <row r="242" spans="5:10" x14ac:dyDescent="0.3">
      <c r="E242" s="104"/>
      <c r="F242" s="104"/>
      <c r="G242" s="104"/>
      <c r="H242" s="104"/>
      <c r="I242" s="104"/>
      <c r="J242" s="104"/>
    </row>
    <row r="243" spans="5:10" x14ac:dyDescent="0.3">
      <c r="E243" s="104"/>
      <c r="F243" s="104"/>
      <c r="G243" s="104"/>
      <c r="H243" s="104"/>
      <c r="I243" s="104"/>
      <c r="J243" s="104"/>
    </row>
    <row r="244" spans="5:10" x14ac:dyDescent="0.3">
      <c r="E244" s="104"/>
      <c r="F244" s="104"/>
      <c r="G244" s="104"/>
      <c r="H244" s="104"/>
      <c r="I244" s="104"/>
      <c r="J244" s="104"/>
    </row>
    <row r="245" spans="5:10" x14ac:dyDescent="0.3">
      <c r="E245" s="104"/>
      <c r="F245" s="104"/>
      <c r="G245" s="104"/>
      <c r="H245" s="104"/>
      <c r="I245" s="104"/>
      <c r="J245" s="104"/>
    </row>
    <row r="246" spans="5:10" x14ac:dyDescent="0.3">
      <c r="E246" s="104"/>
      <c r="F246" s="104"/>
      <c r="G246" s="104"/>
      <c r="H246" s="104"/>
      <c r="I246" s="104"/>
      <c r="J246" s="104"/>
    </row>
    <row r="247" spans="5:10" x14ac:dyDescent="0.3">
      <c r="E247" s="104"/>
      <c r="F247" s="104"/>
      <c r="G247" s="104"/>
      <c r="H247" s="104"/>
      <c r="I247" s="104"/>
      <c r="J247" s="104"/>
    </row>
    <row r="248" spans="5:10" x14ac:dyDescent="0.3">
      <c r="E248" s="104"/>
      <c r="F248" s="104"/>
      <c r="G248" s="104"/>
      <c r="H248" s="104"/>
      <c r="I248" s="104"/>
      <c r="J248" s="104"/>
    </row>
    <row r="249" spans="5:10" x14ac:dyDescent="0.3">
      <c r="E249" s="104"/>
      <c r="F249" s="104"/>
      <c r="G249" s="104"/>
      <c r="H249" s="104"/>
      <c r="I249" s="104"/>
      <c r="J249" s="104"/>
    </row>
    <row r="250" spans="5:10" x14ac:dyDescent="0.3">
      <c r="E250" s="104"/>
      <c r="F250" s="104"/>
      <c r="G250" s="104"/>
      <c r="H250" s="104"/>
      <c r="I250" s="104"/>
      <c r="J250" s="104"/>
    </row>
    <row r="251" spans="5:10" x14ac:dyDescent="0.3">
      <c r="E251" s="104"/>
      <c r="F251" s="104"/>
      <c r="G251" s="104"/>
      <c r="H251" s="104"/>
      <c r="I251" s="104"/>
      <c r="J251" s="104"/>
    </row>
    <row r="252" spans="5:10" x14ac:dyDescent="0.3">
      <c r="E252" s="104"/>
      <c r="F252" s="104"/>
      <c r="G252" s="104"/>
      <c r="H252" s="104"/>
      <c r="I252" s="104"/>
      <c r="J252" s="104"/>
    </row>
    <row r="253" spans="5:10" x14ac:dyDescent="0.3">
      <c r="E253" s="104"/>
      <c r="F253" s="104"/>
      <c r="G253" s="104"/>
      <c r="H253" s="104"/>
      <c r="I253" s="104"/>
      <c r="J253" s="104"/>
    </row>
    <row r="254" spans="5:10" x14ac:dyDescent="0.3">
      <c r="E254" s="104"/>
      <c r="F254" s="104"/>
      <c r="G254" s="104"/>
      <c r="H254" s="104"/>
      <c r="I254" s="104"/>
      <c r="J254" s="104"/>
    </row>
    <row r="255" spans="5:10" x14ac:dyDescent="0.3">
      <c r="E255" s="104"/>
      <c r="F255" s="104"/>
      <c r="G255" s="104"/>
      <c r="H255" s="104"/>
      <c r="I255" s="104"/>
      <c r="J255" s="104"/>
    </row>
    <row r="256" spans="5:10" x14ac:dyDescent="0.3">
      <c r="E256" s="104"/>
      <c r="F256" s="104"/>
      <c r="G256" s="104"/>
      <c r="H256" s="104"/>
      <c r="I256" s="104"/>
      <c r="J256" s="104"/>
    </row>
    <row r="257" spans="5:10" x14ac:dyDescent="0.3">
      <c r="E257" s="104"/>
      <c r="F257" s="104"/>
      <c r="G257" s="104"/>
      <c r="H257" s="104"/>
      <c r="I257" s="104"/>
      <c r="J257" s="104"/>
    </row>
    <row r="258" spans="5:10" x14ac:dyDescent="0.3">
      <c r="E258" s="104"/>
      <c r="F258" s="104"/>
      <c r="G258" s="104"/>
      <c r="H258" s="104"/>
      <c r="I258" s="104"/>
      <c r="J258" s="104"/>
    </row>
    <row r="259" spans="5:10" x14ac:dyDescent="0.3">
      <c r="E259" s="104"/>
      <c r="F259" s="104"/>
      <c r="G259" s="104"/>
      <c r="H259" s="104"/>
      <c r="I259" s="104"/>
      <c r="J259" s="104"/>
    </row>
    <row r="260" spans="5:10" x14ac:dyDescent="0.3">
      <c r="E260" s="104"/>
      <c r="F260" s="104"/>
      <c r="G260" s="104"/>
      <c r="H260" s="104"/>
      <c r="I260" s="104"/>
      <c r="J260" s="104"/>
    </row>
    <row r="261" spans="5:10" x14ac:dyDescent="0.3">
      <c r="E261" s="104"/>
      <c r="F261" s="104"/>
      <c r="G261" s="104"/>
      <c r="H261" s="104"/>
      <c r="I261" s="104"/>
      <c r="J261" s="104"/>
    </row>
    <row r="262" spans="5:10" x14ac:dyDescent="0.3">
      <c r="E262" s="104"/>
      <c r="F262" s="104"/>
      <c r="G262" s="104"/>
      <c r="H262" s="104"/>
      <c r="I262" s="104"/>
      <c r="J262" s="104"/>
    </row>
    <row r="263" spans="5:10" x14ac:dyDescent="0.3">
      <c r="E263" s="104"/>
      <c r="F263" s="104"/>
      <c r="G263" s="104"/>
      <c r="H263" s="104"/>
      <c r="I263" s="104"/>
      <c r="J263" s="104"/>
    </row>
    <row r="264" spans="5:10" x14ac:dyDescent="0.3">
      <c r="E264" s="104"/>
      <c r="F264" s="104"/>
      <c r="G264" s="104"/>
      <c r="H264" s="104"/>
      <c r="I264" s="104"/>
      <c r="J264" s="104"/>
    </row>
    <row r="265" spans="5:10" x14ac:dyDescent="0.3">
      <c r="E265" s="104"/>
      <c r="F265" s="104"/>
      <c r="G265" s="104"/>
      <c r="H265" s="104"/>
      <c r="I265" s="104"/>
      <c r="J265" s="104"/>
    </row>
    <row r="266" spans="5:10" x14ac:dyDescent="0.3">
      <c r="E266" s="104"/>
      <c r="F266" s="104"/>
      <c r="G266" s="104"/>
      <c r="H266" s="104"/>
      <c r="I266" s="104"/>
      <c r="J266" s="104"/>
    </row>
    <row r="267" spans="5:10" x14ac:dyDescent="0.3">
      <c r="E267" s="104"/>
      <c r="F267" s="104"/>
      <c r="G267" s="104"/>
      <c r="H267" s="104"/>
      <c r="I267" s="104"/>
      <c r="J267" s="104"/>
    </row>
    <row r="268" spans="5:10" x14ac:dyDescent="0.3">
      <c r="E268" s="104"/>
      <c r="F268" s="104"/>
      <c r="G268" s="104"/>
      <c r="H268" s="104"/>
      <c r="I268" s="104"/>
      <c r="J268" s="104"/>
    </row>
    <row r="269" spans="5:10" x14ac:dyDescent="0.3">
      <c r="E269" s="104"/>
      <c r="F269" s="104"/>
      <c r="G269" s="104"/>
      <c r="H269" s="104"/>
      <c r="I269" s="104"/>
      <c r="J269" s="104"/>
    </row>
    <row r="270" spans="5:10" x14ac:dyDescent="0.3">
      <c r="E270" s="104"/>
      <c r="F270" s="104"/>
      <c r="G270" s="104"/>
      <c r="H270" s="104"/>
      <c r="I270" s="104"/>
      <c r="J270" s="104"/>
    </row>
    <row r="271" spans="5:10" x14ac:dyDescent="0.3">
      <c r="E271" s="104"/>
      <c r="F271" s="104"/>
      <c r="G271" s="104"/>
      <c r="H271" s="104"/>
      <c r="I271" s="104"/>
      <c r="J271" s="104"/>
    </row>
    <row r="272" spans="5:10" x14ac:dyDescent="0.3">
      <c r="E272" s="104"/>
      <c r="F272" s="104"/>
      <c r="G272" s="104"/>
      <c r="H272" s="104"/>
      <c r="I272" s="104"/>
      <c r="J272" s="104"/>
    </row>
    <row r="273" spans="5:10" x14ac:dyDescent="0.3">
      <c r="E273" s="104"/>
      <c r="F273" s="104"/>
      <c r="G273" s="104"/>
      <c r="H273" s="104"/>
      <c r="I273" s="104"/>
      <c r="J273" s="104"/>
    </row>
    <row r="274" spans="5:10" x14ac:dyDescent="0.3">
      <c r="E274" s="104"/>
      <c r="F274" s="104"/>
      <c r="G274" s="104"/>
      <c r="H274" s="104"/>
      <c r="I274" s="104"/>
      <c r="J274" s="104"/>
    </row>
    <row r="275" spans="5:10" x14ac:dyDescent="0.3">
      <c r="E275" s="104"/>
      <c r="F275" s="104"/>
      <c r="G275" s="104"/>
      <c r="H275" s="104"/>
      <c r="I275" s="104"/>
      <c r="J275" s="104"/>
    </row>
    <row r="276" spans="5:10" x14ac:dyDescent="0.3">
      <c r="E276" s="104"/>
      <c r="F276" s="104"/>
      <c r="G276" s="104"/>
      <c r="H276" s="104"/>
      <c r="I276" s="104"/>
      <c r="J276" s="104"/>
    </row>
    <row r="277" spans="5:10" x14ac:dyDescent="0.3">
      <c r="E277" s="104"/>
      <c r="F277" s="104"/>
      <c r="G277" s="104"/>
      <c r="H277" s="104"/>
      <c r="I277" s="104"/>
      <c r="J277" s="104"/>
    </row>
    <row r="278" spans="5:10" x14ac:dyDescent="0.3">
      <c r="E278" s="104"/>
      <c r="F278" s="104"/>
      <c r="G278" s="104"/>
      <c r="H278" s="104"/>
      <c r="I278" s="104"/>
      <c r="J278" s="104"/>
    </row>
    <row r="279" spans="5:10" x14ac:dyDescent="0.3">
      <c r="E279" s="104"/>
      <c r="F279" s="104"/>
      <c r="G279" s="104"/>
      <c r="H279" s="104"/>
      <c r="I279" s="104"/>
      <c r="J279" s="104"/>
    </row>
    <row r="280" spans="5:10" x14ac:dyDescent="0.3">
      <c r="E280" s="104"/>
      <c r="F280" s="104"/>
      <c r="G280" s="104"/>
      <c r="H280" s="104"/>
      <c r="I280" s="104"/>
      <c r="J280" s="104"/>
    </row>
    <row r="281" spans="5:10" x14ac:dyDescent="0.3">
      <c r="E281" s="104"/>
      <c r="F281" s="104"/>
      <c r="G281" s="104"/>
      <c r="H281" s="104"/>
      <c r="I281" s="104"/>
      <c r="J281" s="104"/>
    </row>
    <row r="282" spans="5:10" x14ac:dyDescent="0.3">
      <c r="E282" s="104"/>
      <c r="F282" s="104"/>
      <c r="G282" s="104"/>
      <c r="H282" s="104"/>
      <c r="I282" s="104"/>
      <c r="J282" s="104"/>
    </row>
    <row r="283" spans="5:10" x14ac:dyDescent="0.3">
      <c r="E283" s="104"/>
      <c r="F283" s="104"/>
      <c r="G283" s="104"/>
      <c r="H283" s="104"/>
      <c r="I283" s="104"/>
      <c r="J283" s="104"/>
    </row>
    <row r="284" spans="5:10" x14ac:dyDescent="0.3">
      <c r="E284" s="104"/>
      <c r="F284" s="104"/>
      <c r="G284" s="104"/>
      <c r="H284" s="104"/>
      <c r="I284" s="104"/>
      <c r="J284" s="104"/>
    </row>
    <row r="285" spans="5:10" x14ac:dyDescent="0.3">
      <c r="E285" s="104"/>
      <c r="F285" s="104"/>
      <c r="G285" s="104"/>
      <c r="H285" s="104"/>
      <c r="I285" s="104"/>
      <c r="J285" s="104"/>
    </row>
    <row r="286" spans="5:10" x14ac:dyDescent="0.3">
      <c r="E286" s="104"/>
      <c r="F286" s="104"/>
      <c r="G286" s="104"/>
      <c r="H286" s="104"/>
      <c r="I286" s="104"/>
      <c r="J286" s="104"/>
    </row>
    <row r="287" spans="5:10" x14ac:dyDescent="0.3">
      <c r="E287" s="104"/>
      <c r="F287" s="104"/>
      <c r="G287" s="104"/>
      <c r="H287" s="104"/>
      <c r="I287" s="104"/>
      <c r="J287" s="104"/>
    </row>
    <row r="288" spans="5:10" x14ac:dyDescent="0.3">
      <c r="E288" s="104"/>
      <c r="F288" s="104"/>
      <c r="G288" s="104"/>
      <c r="H288" s="104"/>
      <c r="I288" s="104"/>
      <c r="J288" s="104"/>
    </row>
    <row r="289" spans="5:10" x14ac:dyDescent="0.3">
      <c r="E289" s="104"/>
      <c r="F289" s="104"/>
      <c r="G289" s="104"/>
      <c r="H289" s="104"/>
      <c r="I289" s="104"/>
      <c r="J289" s="104"/>
    </row>
    <row r="290" spans="5:10" x14ac:dyDescent="0.3">
      <c r="E290" s="104"/>
      <c r="F290" s="104"/>
      <c r="G290" s="104"/>
      <c r="H290" s="104"/>
      <c r="I290" s="104"/>
      <c r="J290" s="104"/>
    </row>
    <row r="291" spans="5:10" x14ac:dyDescent="0.3">
      <c r="E291" s="104"/>
      <c r="F291" s="104"/>
      <c r="G291" s="104"/>
      <c r="H291" s="104"/>
      <c r="I291" s="104"/>
      <c r="J291" s="104"/>
    </row>
    <row r="292" spans="5:10" x14ac:dyDescent="0.3">
      <c r="E292" s="104"/>
      <c r="F292" s="104"/>
      <c r="G292" s="104"/>
      <c r="H292" s="104"/>
      <c r="I292" s="104"/>
      <c r="J292" s="104"/>
    </row>
    <row r="293" spans="5:10" x14ac:dyDescent="0.3">
      <c r="E293" s="104"/>
      <c r="F293" s="104"/>
      <c r="G293" s="104"/>
      <c r="H293" s="104"/>
      <c r="I293" s="104"/>
      <c r="J293" s="104"/>
    </row>
    <row r="294" spans="5:10" x14ac:dyDescent="0.3">
      <c r="E294" s="104"/>
      <c r="F294" s="104"/>
      <c r="G294" s="104"/>
      <c r="H294" s="104"/>
      <c r="I294" s="104"/>
      <c r="J294" s="104"/>
    </row>
    <row r="295" spans="5:10" x14ac:dyDescent="0.3">
      <c r="E295" s="104"/>
      <c r="F295" s="104"/>
      <c r="G295" s="104"/>
      <c r="H295" s="104"/>
      <c r="I295" s="104"/>
      <c r="J295" s="104"/>
    </row>
    <row r="296" spans="5:10" x14ac:dyDescent="0.3">
      <c r="E296" s="104"/>
      <c r="F296" s="104"/>
      <c r="G296" s="104"/>
      <c r="H296" s="104"/>
      <c r="I296" s="104"/>
      <c r="J296" s="104"/>
    </row>
    <row r="297" spans="5:10" x14ac:dyDescent="0.3">
      <c r="E297" s="104"/>
      <c r="F297" s="104"/>
      <c r="G297" s="104"/>
      <c r="H297" s="104"/>
      <c r="I297" s="104"/>
      <c r="J297" s="104"/>
    </row>
    <row r="298" spans="5:10" x14ac:dyDescent="0.3">
      <c r="E298" s="104"/>
      <c r="F298" s="104"/>
      <c r="G298" s="104"/>
      <c r="H298" s="104"/>
      <c r="I298" s="104"/>
      <c r="J298" s="104"/>
    </row>
    <row r="299" spans="5:10" x14ac:dyDescent="0.3">
      <c r="E299" s="104"/>
      <c r="F299" s="104"/>
      <c r="G299" s="104"/>
      <c r="H299" s="104"/>
      <c r="I299" s="104"/>
      <c r="J299" s="104"/>
    </row>
    <row r="300" spans="5:10" x14ac:dyDescent="0.3">
      <c r="E300" s="104"/>
      <c r="F300" s="104"/>
      <c r="G300" s="104"/>
      <c r="H300" s="104"/>
      <c r="I300" s="104"/>
      <c r="J300" s="104"/>
    </row>
    <row r="301" spans="5:10" x14ac:dyDescent="0.3">
      <c r="E301" s="104"/>
      <c r="F301" s="104"/>
      <c r="G301" s="104"/>
      <c r="H301" s="104"/>
      <c r="I301" s="104"/>
      <c r="J301" s="104"/>
    </row>
    <row r="302" spans="5:10" x14ac:dyDescent="0.3">
      <c r="E302" s="104"/>
      <c r="F302" s="104"/>
      <c r="G302" s="104"/>
      <c r="H302" s="104"/>
      <c r="I302" s="104"/>
      <c r="J302" s="104"/>
    </row>
    <row r="303" spans="5:10" x14ac:dyDescent="0.3">
      <c r="E303" s="104"/>
      <c r="F303" s="104"/>
      <c r="G303" s="104"/>
      <c r="H303" s="104"/>
      <c r="I303" s="104"/>
      <c r="J303" s="104"/>
    </row>
    <row r="304" spans="5:10" x14ac:dyDescent="0.3">
      <c r="E304" s="104"/>
      <c r="F304" s="104"/>
      <c r="G304" s="104"/>
      <c r="H304" s="104"/>
      <c r="I304" s="104"/>
      <c r="J304" s="104"/>
    </row>
    <row r="305" spans="5:10" x14ac:dyDescent="0.3">
      <c r="E305" s="104"/>
      <c r="F305" s="104"/>
      <c r="G305" s="104"/>
      <c r="H305" s="104"/>
      <c r="I305" s="104"/>
      <c r="J305" s="104"/>
    </row>
    <row r="306" spans="5:10" x14ac:dyDescent="0.3">
      <c r="J306" s="104"/>
    </row>
    <row r="307" spans="5:10" x14ac:dyDescent="0.3">
      <c r="J307" s="104"/>
    </row>
    <row r="308" spans="5:10" x14ac:dyDescent="0.3">
      <c r="J308" s="104"/>
    </row>
    <row r="309" spans="5:10" x14ac:dyDescent="0.3">
      <c r="J309" s="104"/>
    </row>
    <row r="310" spans="5:10" x14ac:dyDescent="0.3">
      <c r="J310" s="104"/>
    </row>
    <row r="311" spans="5:10" x14ac:dyDescent="0.3">
      <c r="J311" s="104"/>
    </row>
    <row r="312" spans="5:10" x14ac:dyDescent="0.3">
      <c r="J312" s="104"/>
    </row>
  </sheetData>
  <sheetProtection algorithmName="SHA-512" hashValue="dzVpSfVo/lLD4QMeEmxifGONinMCVGe6wIm0ad7G0se1LknFP/sgnTLxocuRBXJte18cry0Ao9aDxreJzojWvQ==" saltValue="/gEHGmPdaPM/A3iEP7kdZw==" spinCount="100000" sheet="1" objects="1" scenarios="1" selectLockedCells="1" sort="0" autoFilter="0"/>
  <customSheetViews>
    <customSheetView guid="{90818CD5-1CF2-4954-93E7-840C994A2AD1}"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1"/>
    </customSheetView>
    <customSheetView guid="{D19304DF-64F7-4161-9FBE-C2B2A4C02684}"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2"/>
    </customSheetView>
    <customSheetView guid="{9D87F315-4239-4D28-9904-BFC4281797A1}" scale="130" showPageBreaks="1" showGridLines="0" printArea="1" hiddenColumns="1" view="pageBreakPreview">
      <pane ySplit="10" topLeftCell="A114" activePane="bottomLeft" state="frozenSplit"/>
      <selection pane="bottomLeft" activeCell="J117" sqref="J117"/>
      <pageMargins left="0" right="0" top="0" bottom="0" header="0" footer="0"/>
      <printOptions horizontalCentered="1" verticalCentered="1"/>
      <pageSetup paperSize="9" scale="57" orientation="landscape" r:id="rId3"/>
    </customSheetView>
    <customSheetView guid="{1098C4A5-C1ED-4CD4-8181-1AF30B0D1BBB}"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4"/>
    </customSheetView>
    <customSheetView guid="{2F657D64-8090-44CA-B47E-8240DC328EA8}" scale="85" showPageBreaks="1" showGridLines="0" printArea="1" hiddenRows="1" hiddenColumns="1" state="hidden" view="pageBreakPreview">
      <pane ySplit="10" topLeftCell="A11"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5"/>
    </customSheetView>
  </customSheetViews>
  <mergeCells count="14">
    <mergeCell ref="F11:F13"/>
    <mergeCell ref="J11:J13"/>
    <mergeCell ref="A11:A13"/>
    <mergeCell ref="B11:B13"/>
    <mergeCell ref="C11:C13"/>
    <mergeCell ref="D11:D13"/>
    <mergeCell ref="E11:E13"/>
    <mergeCell ref="C1:J3"/>
    <mergeCell ref="C4:J4"/>
    <mergeCell ref="E9:J9"/>
    <mergeCell ref="C6:J6"/>
    <mergeCell ref="A7:B7"/>
    <mergeCell ref="E8:J8"/>
    <mergeCell ref="A8:C9"/>
  </mergeCells>
  <conditionalFormatting sqref="A16:F16 A17:I132">
    <cfRule type="cellIs" dxfId="19" priority="8" operator="equal">
      <formula>0</formula>
    </cfRule>
  </conditionalFormatting>
  <conditionalFormatting sqref="J16:J116">
    <cfRule type="cellIs" dxfId="18" priority="3" operator="equal">
      <formula>0</formula>
    </cfRule>
  </conditionalFormatting>
  <conditionalFormatting sqref="A15:F15 A16:I131">
    <cfRule type="cellIs" dxfId="17" priority="6" operator="equal">
      <formula>0</formula>
    </cfRule>
  </conditionalFormatting>
  <conditionalFormatting sqref="A15:F15">
    <cfRule type="cellIs" dxfId="16" priority="5" operator="equal">
      <formula>0</formula>
    </cfRule>
  </conditionalFormatting>
  <conditionalFormatting sqref="J17:J132">
    <cfRule type="cellIs" dxfId="15" priority="4" operator="equal">
      <formula>0</formula>
    </cfRule>
  </conditionalFormatting>
  <conditionalFormatting sqref="J17:J120">
    <cfRule type="cellIs" dxfId="14" priority="2" operator="equal">
      <formula>0</formula>
    </cfRule>
  </conditionalFormatting>
  <conditionalFormatting sqref="J16:J131">
    <cfRule type="cellIs" dxfId="13" priority="1" operator="equal">
      <formula>0</formula>
    </cfRule>
  </conditionalFormatting>
  <hyperlinks>
    <hyperlink ref="A1" location="Índice!A1" display="Índice!A1" xr:uid="{00000000-0004-0000-1200-000000000000}"/>
    <hyperlink ref="C1:J3" location="Índice!A1" display="Desportos gímnicos - Trampolins" xr:uid="{00000000-0004-0000-1200-000001000000}"/>
  </hyperlinks>
  <printOptions horizontalCentered="1" verticalCentered="1"/>
  <pageMargins left="0" right="0" top="0" bottom="0" header="0.31496062992125984" footer="0.31496062992125984"/>
  <pageSetup paperSize="9" scale="57" orientation="landscape" r:id="rId6"/>
  <drawing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1"/>
  <dimension ref="A1:J312"/>
  <sheetViews>
    <sheetView showGridLines="0" view="pageBreakPreview" zoomScaleSheetLayoutView="100" workbookViewId="0">
      <pane ySplit="13" topLeftCell="A26"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93" bestFit="1" customWidth="1"/>
    <col min="3" max="3" width="24.44140625" style="108" bestFit="1" customWidth="1"/>
    <col min="4" max="4" width="10" style="108" bestFit="1" customWidth="1"/>
    <col min="5" max="5" width="5.109375" style="93" customWidth="1"/>
    <col min="6" max="6" width="7.6640625" style="93" customWidth="1"/>
    <col min="7" max="8" width="0.6640625" style="93" hidden="1" customWidth="1"/>
    <col min="9" max="9" width="0.6640625" style="93" customWidth="1"/>
    <col min="10" max="10" width="11.44140625" style="93" customWidth="1"/>
    <col min="11" max="16384" width="9.109375" style="93"/>
  </cols>
  <sheetData>
    <row r="1" spans="1:10" ht="15" customHeight="1" x14ac:dyDescent="0.3">
      <c r="A1" s="120" t="s">
        <v>0</v>
      </c>
      <c r="B1" s="92"/>
      <c r="C1" s="938" t="s">
        <v>1</v>
      </c>
      <c r="D1" s="938"/>
      <c r="E1" s="938"/>
      <c r="F1" s="938"/>
      <c r="G1" s="938"/>
      <c r="H1" s="938"/>
      <c r="I1" s="938"/>
      <c r="J1" s="938"/>
    </row>
    <row r="2" spans="1:10" ht="15" customHeight="1" x14ac:dyDescent="0.3">
      <c r="A2" s="92"/>
      <c r="B2" s="94"/>
      <c r="C2" s="938"/>
      <c r="D2" s="938"/>
      <c r="E2" s="938"/>
      <c r="F2" s="938"/>
      <c r="G2" s="938"/>
      <c r="H2" s="938"/>
      <c r="I2" s="938"/>
      <c r="J2" s="938"/>
    </row>
    <row r="3" spans="1:10" ht="15" customHeight="1" x14ac:dyDescent="0.3">
      <c r="A3" s="94"/>
      <c r="B3" s="94"/>
      <c r="C3" s="938"/>
      <c r="D3" s="938"/>
      <c r="E3" s="938"/>
      <c r="F3" s="938"/>
      <c r="G3" s="938"/>
      <c r="H3" s="938"/>
      <c r="I3" s="938"/>
      <c r="J3" s="938"/>
    </row>
    <row r="4" spans="1:10" ht="15" customHeight="1" x14ac:dyDescent="0.3">
      <c r="A4" s="94"/>
      <c r="B4" s="94"/>
      <c r="C4" s="939" t="e">
        <f>#REF!</f>
        <v>#REF!</v>
      </c>
      <c r="D4" s="939"/>
      <c r="E4" s="939"/>
      <c r="F4" s="939"/>
      <c r="G4" s="939"/>
      <c r="H4" s="939"/>
      <c r="I4" s="939"/>
      <c r="J4" s="939"/>
    </row>
    <row r="5" spans="1:10" ht="9" customHeight="1" x14ac:dyDescent="0.3">
      <c r="A5" s="95"/>
      <c r="B5" s="95"/>
      <c r="C5" s="92"/>
      <c r="D5" s="92"/>
      <c r="E5" s="92"/>
      <c r="F5" s="92"/>
      <c r="G5" s="92"/>
      <c r="H5" s="92"/>
      <c r="I5" s="92"/>
      <c r="J5" s="92"/>
    </row>
    <row r="6" spans="1:10" ht="15" customHeight="1" x14ac:dyDescent="0.3">
      <c r="A6" s="95"/>
      <c r="B6" s="95"/>
      <c r="C6" s="945" t="e">
        <f>#REF!</f>
        <v>#REF!</v>
      </c>
      <c r="D6" s="945"/>
      <c r="E6" s="945"/>
      <c r="F6" s="945"/>
      <c r="G6" s="945"/>
      <c r="H6" s="945"/>
      <c r="I6" s="945"/>
      <c r="J6" s="945"/>
    </row>
    <row r="7" spans="1:10" ht="15" customHeight="1" x14ac:dyDescent="0.3">
      <c r="A7" s="940" t="e">
        <f>#REF!</f>
        <v>#REF!</v>
      </c>
      <c r="B7" s="940"/>
      <c r="C7" s="298"/>
      <c r="D7" s="298"/>
      <c r="E7" s="92"/>
      <c r="F7" s="92"/>
      <c r="G7" s="92"/>
      <c r="H7" s="92"/>
      <c r="I7" s="92"/>
      <c r="J7" s="92"/>
    </row>
    <row r="8" spans="1:10" ht="21" customHeight="1" thickBot="1" x14ac:dyDescent="0.35">
      <c r="A8" s="928" t="s">
        <v>64</v>
      </c>
      <c r="B8" s="929"/>
      <c r="C8" s="929"/>
      <c r="D8" s="169" t="s">
        <v>2</v>
      </c>
      <c r="E8" s="941" t="s">
        <v>45</v>
      </c>
      <c r="F8" s="942"/>
      <c r="G8" s="942"/>
      <c r="H8" s="942"/>
      <c r="I8" s="942"/>
      <c r="J8" s="942"/>
    </row>
    <row r="9" spans="1:10" ht="21" customHeight="1" thickTop="1" x14ac:dyDescent="0.3">
      <c r="A9" s="930"/>
      <c r="B9" s="931"/>
      <c r="C9" s="931"/>
      <c r="D9" s="170" t="s">
        <v>3</v>
      </c>
      <c r="E9" s="943" t="s">
        <v>46</v>
      </c>
      <c r="F9" s="944"/>
      <c r="G9" s="944"/>
      <c r="H9" s="944"/>
      <c r="I9" s="944"/>
      <c r="J9" s="944"/>
    </row>
    <row r="10" spans="1:10" ht="4.5" customHeight="1" x14ac:dyDescent="0.3">
      <c r="A10" s="98"/>
      <c r="B10" s="98"/>
      <c r="C10" s="98"/>
      <c r="D10" s="98"/>
      <c r="E10" s="98"/>
      <c r="F10" s="98"/>
      <c r="G10" s="98"/>
      <c r="H10" s="98"/>
      <c r="I10" s="98"/>
      <c r="J10" s="99"/>
    </row>
    <row r="11" spans="1:10" ht="3.75" customHeight="1" x14ac:dyDescent="0.3">
      <c r="A11" s="937" t="s">
        <v>4</v>
      </c>
      <c r="B11" s="937" t="s">
        <v>2</v>
      </c>
      <c r="C11" s="937" t="s">
        <v>5</v>
      </c>
      <c r="D11" s="947" t="s">
        <v>6</v>
      </c>
      <c r="E11" s="937" t="s">
        <v>7</v>
      </c>
      <c r="F11" s="937" t="s">
        <v>26</v>
      </c>
      <c r="G11" s="110"/>
      <c r="H11" s="110"/>
      <c r="I11" s="111"/>
      <c r="J11" s="946" t="s">
        <v>58</v>
      </c>
    </row>
    <row r="12" spans="1:10" ht="15" customHeight="1" x14ac:dyDescent="0.3">
      <c r="A12" s="937"/>
      <c r="B12" s="937"/>
      <c r="C12" s="937"/>
      <c r="D12" s="948"/>
      <c r="E12" s="937"/>
      <c r="F12" s="937"/>
      <c r="G12" s="110"/>
      <c r="H12" s="110"/>
      <c r="I12" s="111"/>
      <c r="J12" s="946"/>
    </row>
    <row r="13" spans="1:10" s="101" customFormat="1" ht="15" customHeight="1" x14ac:dyDescent="0.3">
      <c r="A13" s="937"/>
      <c r="B13" s="937"/>
      <c r="C13" s="937"/>
      <c r="D13" s="949"/>
      <c r="E13" s="937"/>
      <c r="F13" s="937"/>
      <c r="G13" s="118"/>
      <c r="H13" s="118"/>
      <c r="I13" s="119"/>
      <c r="J13" s="946"/>
    </row>
    <row r="14" spans="1:10" ht="4.5" customHeight="1" x14ac:dyDescent="0.3">
      <c r="A14" s="98"/>
      <c r="B14" s="98"/>
      <c r="C14" s="98"/>
      <c r="D14" s="98"/>
      <c r="E14" s="98"/>
      <c r="F14" s="98"/>
      <c r="G14" s="98"/>
      <c r="H14" s="98"/>
      <c r="I14" s="100"/>
      <c r="J14" s="102"/>
    </row>
    <row r="15" spans="1:10" s="126" customFormat="1" ht="20.399999999999999" x14ac:dyDescent="0.55000000000000004">
      <c r="A15" s="121" t="e">
        <f>#REF!</f>
        <v>#REF!</v>
      </c>
      <c r="B15" s="122" t="e">
        <f>#REF!</f>
        <v>#REF!</v>
      </c>
      <c r="C15" s="122" t="e">
        <f>#REF!</f>
        <v>#REF!</v>
      </c>
      <c r="D15" s="121" t="e">
        <f>#REF!</f>
        <v>#REF!</v>
      </c>
      <c r="E15" s="121" t="e">
        <f>#REF!</f>
        <v>#REF!</v>
      </c>
      <c r="F15" s="121" t="e">
        <f>#REF!</f>
        <v>#REF!</v>
      </c>
      <c r="G15" s="123"/>
      <c r="H15" s="123"/>
      <c r="I15" s="124"/>
      <c r="J15" s="125">
        <v>6</v>
      </c>
    </row>
    <row r="16" spans="1:10" s="128" customFormat="1" ht="20.399999999999999" x14ac:dyDescent="0.55000000000000004">
      <c r="A16" s="121" t="e">
        <f>#REF!</f>
        <v>#REF!</v>
      </c>
      <c r="B16" s="122" t="e">
        <f>#REF!</f>
        <v>#REF!</v>
      </c>
      <c r="C16" s="122" t="e">
        <f>#REF!</f>
        <v>#REF!</v>
      </c>
      <c r="D16" s="121" t="e">
        <f>#REF!</f>
        <v>#REF!</v>
      </c>
      <c r="E16" s="121" t="e">
        <f>#REF!</f>
        <v>#REF!</v>
      </c>
      <c r="F16" s="121" t="e">
        <f>#REF!</f>
        <v>#REF!</v>
      </c>
      <c r="G16" s="127"/>
      <c r="H16" s="127"/>
      <c r="I16" s="127"/>
      <c r="J16" s="125">
        <v>0</v>
      </c>
    </row>
    <row r="17" spans="1:10" s="128" customFormat="1" ht="20.399999999999999" x14ac:dyDescent="0.55000000000000004">
      <c r="A17" s="121" t="e">
        <f>#REF!</f>
        <v>#REF!</v>
      </c>
      <c r="B17" s="122" t="e">
        <f>#REF!</f>
        <v>#REF!</v>
      </c>
      <c r="C17" s="122" t="e">
        <f>#REF!</f>
        <v>#REF!</v>
      </c>
      <c r="D17" s="121" t="e">
        <f>#REF!</f>
        <v>#REF!</v>
      </c>
      <c r="E17" s="121" t="e">
        <f>#REF!</f>
        <v>#REF!</v>
      </c>
      <c r="F17" s="121" t="e">
        <f>#REF!</f>
        <v>#REF!</v>
      </c>
      <c r="G17" s="127"/>
      <c r="H17" s="127"/>
      <c r="I17" s="127"/>
      <c r="J17" s="125">
        <v>6</v>
      </c>
    </row>
    <row r="18" spans="1:10" s="128" customFormat="1" ht="20.399999999999999" x14ac:dyDescent="0.55000000000000004">
      <c r="A18" s="121" t="e">
        <f>#REF!</f>
        <v>#REF!</v>
      </c>
      <c r="B18" s="122" t="e">
        <f>#REF!</f>
        <v>#REF!</v>
      </c>
      <c r="C18" s="122" t="e">
        <f>#REF!</f>
        <v>#REF!</v>
      </c>
      <c r="D18" s="121" t="e">
        <f>#REF!</f>
        <v>#REF!</v>
      </c>
      <c r="E18" s="121" t="e">
        <f>#REF!</f>
        <v>#REF!</v>
      </c>
      <c r="F18" s="121" t="e">
        <f>#REF!</f>
        <v>#REF!</v>
      </c>
      <c r="G18" s="127"/>
      <c r="H18" s="127"/>
      <c r="I18" s="127"/>
      <c r="J18" s="125">
        <v>5</v>
      </c>
    </row>
    <row r="19" spans="1:10" s="128" customFormat="1" ht="20.399999999999999" x14ac:dyDescent="0.55000000000000004">
      <c r="A19" s="121" t="e">
        <f>#REF!</f>
        <v>#REF!</v>
      </c>
      <c r="B19" s="122" t="e">
        <f>#REF!</f>
        <v>#REF!</v>
      </c>
      <c r="C19" s="122" t="e">
        <f>#REF!</f>
        <v>#REF!</v>
      </c>
      <c r="D19" s="121" t="e">
        <f>#REF!</f>
        <v>#REF!</v>
      </c>
      <c r="E19" s="121" t="e">
        <f>#REF!</f>
        <v>#REF!</v>
      </c>
      <c r="F19" s="121" t="e">
        <f>#REF!</f>
        <v>#REF!</v>
      </c>
      <c r="G19" s="127"/>
      <c r="H19" s="127"/>
      <c r="I19" s="127"/>
      <c r="J19" s="125"/>
    </row>
    <row r="20" spans="1:10" s="128" customFormat="1" ht="20.399999999999999" x14ac:dyDescent="0.55000000000000004">
      <c r="A20" s="121" t="e">
        <f>#REF!</f>
        <v>#REF!</v>
      </c>
      <c r="B20" s="122" t="e">
        <f>#REF!</f>
        <v>#REF!</v>
      </c>
      <c r="C20" s="122" t="e">
        <f>#REF!</f>
        <v>#REF!</v>
      </c>
      <c r="D20" s="121" t="e">
        <f>#REF!</f>
        <v>#REF!</v>
      </c>
      <c r="E20" s="121" t="e">
        <f>#REF!</f>
        <v>#REF!</v>
      </c>
      <c r="F20" s="121" t="e">
        <f>#REF!</f>
        <v>#REF!</v>
      </c>
      <c r="G20" s="127"/>
      <c r="H20" s="127"/>
      <c r="I20" s="127"/>
      <c r="J20" s="125">
        <v>4.5</v>
      </c>
    </row>
    <row r="21" spans="1:10" s="128" customFormat="1" ht="20.399999999999999" x14ac:dyDescent="0.55000000000000004">
      <c r="A21" s="121" t="e">
        <f>#REF!</f>
        <v>#REF!</v>
      </c>
      <c r="B21" s="122" t="e">
        <f>#REF!</f>
        <v>#REF!</v>
      </c>
      <c r="C21" s="122" t="e">
        <f>#REF!</f>
        <v>#REF!</v>
      </c>
      <c r="D21" s="121" t="e">
        <f>#REF!</f>
        <v>#REF!</v>
      </c>
      <c r="E21" s="121" t="e">
        <f>#REF!</f>
        <v>#REF!</v>
      </c>
      <c r="F21" s="121" t="e">
        <f>#REF!</f>
        <v>#REF!</v>
      </c>
      <c r="G21" s="127"/>
      <c r="H21" s="127"/>
      <c r="I21" s="127"/>
      <c r="J21" s="125">
        <v>7</v>
      </c>
    </row>
    <row r="22" spans="1:10" s="128" customFormat="1" ht="20.399999999999999" x14ac:dyDescent="0.55000000000000004">
      <c r="A22" s="121" t="e">
        <f>#REF!</f>
        <v>#REF!</v>
      </c>
      <c r="B22" s="122" t="e">
        <f>#REF!</f>
        <v>#REF!</v>
      </c>
      <c r="C22" s="122" t="e">
        <f>#REF!</f>
        <v>#REF!</v>
      </c>
      <c r="D22" s="121" t="e">
        <f>#REF!</f>
        <v>#REF!</v>
      </c>
      <c r="E22" s="121" t="e">
        <f>#REF!</f>
        <v>#REF!</v>
      </c>
      <c r="F22" s="121" t="e">
        <f>#REF!</f>
        <v>#REF!</v>
      </c>
      <c r="G22" s="127"/>
      <c r="H22" s="127"/>
      <c r="I22" s="127"/>
      <c r="J22" s="125">
        <v>6</v>
      </c>
    </row>
    <row r="23" spans="1:10" s="128" customFormat="1" ht="20.399999999999999" x14ac:dyDescent="0.55000000000000004">
      <c r="A23" s="121" t="e">
        <f>#REF!</f>
        <v>#REF!</v>
      </c>
      <c r="B23" s="122" t="e">
        <f>#REF!</f>
        <v>#REF!</v>
      </c>
      <c r="C23" s="122" t="e">
        <f>#REF!</f>
        <v>#REF!</v>
      </c>
      <c r="D23" s="121" t="e">
        <f>#REF!</f>
        <v>#REF!</v>
      </c>
      <c r="E23" s="121" t="e">
        <f>#REF!</f>
        <v>#REF!</v>
      </c>
      <c r="F23" s="121" t="e">
        <f>#REF!</f>
        <v>#REF!</v>
      </c>
      <c r="G23" s="127"/>
      <c r="H23" s="127"/>
      <c r="I23" s="127"/>
      <c r="J23" s="125">
        <v>9</v>
      </c>
    </row>
    <row r="24" spans="1:10" s="128" customFormat="1" ht="20.399999999999999" x14ac:dyDescent="0.55000000000000004">
      <c r="A24" s="121" t="e">
        <f>#REF!</f>
        <v>#REF!</v>
      </c>
      <c r="B24" s="122" t="e">
        <f>#REF!</f>
        <v>#REF!</v>
      </c>
      <c r="C24" s="122" t="e">
        <f>#REF!</f>
        <v>#REF!</v>
      </c>
      <c r="D24" s="121" t="e">
        <f>#REF!</f>
        <v>#REF!</v>
      </c>
      <c r="E24" s="121" t="e">
        <f>#REF!</f>
        <v>#REF!</v>
      </c>
      <c r="F24" s="121" t="e">
        <f>#REF!</f>
        <v>#REF!</v>
      </c>
      <c r="G24" s="127"/>
      <c r="H24" s="127"/>
      <c r="I24" s="127"/>
      <c r="J24" s="125">
        <v>6.5</v>
      </c>
    </row>
    <row r="25" spans="1:10" s="128" customFormat="1" ht="20.399999999999999" x14ac:dyDescent="0.55000000000000004">
      <c r="A25" s="121" t="e">
        <f>#REF!</f>
        <v>#REF!</v>
      </c>
      <c r="B25" s="122" t="e">
        <f>#REF!</f>
        <v>#REF!</v>
      </c>
      <c r="C25" s="122" t="e">
        <f>#REF!</f>
        <v>#REF!</v>
      </c>
      <c r="D25" s="121" t="e">
        <f>#REF!</f>
        <v>#REF!</v>
      </c>
      <c r="E25" s="121" t="e">
        <f>#REF!</f>
        <v>#REF!</v>
      </c>
      <c r="F25" s="121" t="e">
        <f>#REF!</f>
        <v>#REF!</v>
      </c>
      <c r="G25" s="127"/>
      <c r="H25" s="127"/>
      <c r="I25" s="127"/>
      <c r="J25" s="125">
        <v>9</v>
      </c>
    </row>
    <row r="26" spans="1:10" s="128" customFormat="1" ht="20.399999999999999" x14ac:dyDescent="0.55000000000000004">
      <c r="A26" s="121" t="e">
        <f>#REF!</f>
        <v>#REF!</v>
      </c>
      <c r="B26" s="122" t="e">
        <f>#REF!</f>
        <v>#REF!</v>
      </c>
      <c r="C26" s="122" t="e">
        <f>#REF!</f>
        <v>#REF!</v>
      </c>
      <c r="D26" s="121" t="e">
        <f>#REF!</f>
        <v>#REF!</v>
      </c>
      <c r="E26" s="121" t="e">
        <f>#REF!</f>
        <v>#REF!</v>
      </c>
      <c r="F26" s="121" t="e">
        <f>#REF!</f>
        <v>#REF!</v>
      </c>
      <c r="G26" s="127"/>
      <c r="H26" s="127"/>
      <c r="I26" s="127"/>
      <c r="J26" s="125">
        <v>7</v>
      </c>
    </row>
    <row r="27" spans="1:10" s="128" customFormat="1" ht="20.399999999999999" x14ac:dyDescent="0.55000000000000004">
      <c r="A27" s="121" t="e">
        <f>#REF!</f>
        <v>#REF!</v>
      </c>
      <c r="B27" s="122" t="e">
        <f>#REF!</f>
        <v>#REF!</v>
      </c>
      <c r="C27" s="122" t="e">
        <f>#REF!</f>
        <v>#REF!</v>
      </c>
      <c r="D27" s="121" t="e">
        <f>#REF!</f>
        <v>#REF!</v>
      </c>
      <c r="E27" s="121" t="e">
        <f>#REF!</f>
        <v>#REF!</v>
      </c>
      <c r="F27" s="121" t="e">
        <f>#REF!</f>
        <v>#REF!</v>
      </c>
      <c r="G27" s="127"/>
      <c r="H27" s="127"/>
      <c r="I27" s="127"/>
      <c r="J27" s="125">
        <v>7</v>
      </c>
    </row>
    <row r="28" spans="1:10" s="128" customFormat="1" ht="20.399999999999999" hidden="1" x14ac:dyDescent="0.55000000000000004">
      <c r="A28" s="121" t="e">
        <f>#REF!</f>
        <v>#REF!</v>
      </c>
      <c r="B28" s="122" t="e">
        <f>#REF!</f>
        <v>#REF!</v>
      </c>
      <c r="C28" s="122" t="e">
        <f>#REF!</f>
        <v>#REF!</v>
      </c>
      <c r="D28" s="121" t="e">
        <f>#REF!</f>
        <v>#REF!</v>
      </c>
      <c r="E28" s="121" t="e">
        <f>#REF!</f>
        <v>#REF!</v>
      </c>
      <c r="F28" s="121" t="e">
        <f>#REF!</f>
        <v>#REF!</v>
      </c>
      <c r="G28" s="127"/>
      <c r="H28" s="127"/>
      <c r="I28" s="127"/>
      <c r="J28" s="125"/>
    </row>
    <row r="29" spans="1:10" s="128" customFormat="1" ht="20.399999999999999" x14ac:dyDescent="0.55000000000000004">
      <c r="A29" s="121" t="e">
        <f>#REF!</f>
        <v>#REF!</v>
      </c>
      <c r="B29" s="122" t="e">
        <f>#REF!</f>
        <v>#REF!</v>
      </c>
      <c r="C29" s="122" t="e">
        <f>#REF!</f>
        <v>#REF!</v>
      </c>
      <c r="D29" s="121" t="e">
        <f>#REF!</f>
        <v>#REF!</v>
      </c>
      <c r="E29" s="121" t="e">
        <f>#REF!</f>
        <v>#REF!</v>
      </c>
      <c r="F29" s="121" t="e">
        <f>#REF!</f>
        <v>#REF!</v>
      </c>
      <c r="G29" s="127"/>
      <c r="H29" s="127"/>
      <c r="I29" s="127"/>
      <c r="J29" s="125">
        <v>6</v>
      </c>
    </row>
    <row r="30" spans="1:10" s="128" customFormat="1" ht="20.399999999999999" x14ac:dyDescent="0.55000000000000004">
      <c r="A30" s="121" t="e">
        <f>#REF!</f>
        <v>#REF!</v>
      </c>
      <c r="B30" s="122" t="e">
        <f>#REF!</f>
        <v>#REF!</v>
      </c>
      <c r="C30" s="122" t="e">
        <f>#REF!</f>
        <v>#REF!</v>
      </c>
      <c r="D30" s="121" t="e">
        <f>#REF!</f>
        <v>#REF!</v>
      </c>
      <c r="E30" s="121" t="e">
        <f>#REF!</f>
        <v>#REF!</v>
      </c>
      <c r="F30" s="121" t="e">
        <f>#REF!</f>
        <v>#REF!</v>
      </c>
      <c r="G30" s="127"/>
      <c r="H30" s="127"/>
      <c r="I30" s="127"/>
      <c r="J30" s="125">
        <v>7</v>
      </c>
    </row>
    <row r="31" spans="1:10" s="128" customFormat="1" ht="20.399999999999999" hidden="1" x14ac:dyDescent="0.55000000000000004">
      <c r="A31" s="121" t="e">
        <f>#REF!</f>
        <v>#REF!</v>
      </c>
      <c r="B31" s="122" t="e">
        <f>#REF!</f>
        <v>#REF!</v>
      </c>
      <c r="C31" s="122" t="e">
        <f>#REF!</f>
        <v>#REF!</v>
      </c>
      <c r="D31" s="121" t="e">
        <f>#REF!</f>
        <v>#REF!</v>
      </c>
      <c r="E31" s="121" t="e">
        <f>#REF!</f>
        <v>#REF!</v>
      </c>
      <c r="F31" s="121" t="e">
        <f>#REF!</f>
        <v>#REF!</v>
      </c>
      <c r="G31" s="127"/>
      <c r="H31" s="127"/>
      <c r="I31" s="127"/>
      <c r="J31" s="125"/>
    </row>
    <row r="32" spans="1:10" s="128" customFormat="1" ht="20.399999999999999" x14ac:dyDescent="0.55000000000000004">
      <c r="A32" s="121" t="e">
        <f>#REF!</f>
        <v>#REF!</v>
      </c>
      <c r="B32" s="122" t="e">
        <f>#REF!</f>
        <v>#REF!</v>
      </c>
      <c r="C32" s="122" t="e">
        <f>#REF!</f>
        <v>#REF!</v>
      </c>
      <c r="D32" s="121" t="e">
        <f>#REF!</f>
        <v>#REF!</v>
      </c>
      <c r="E32" s="121" t="e">
        <f>#REF!</f>
        <v>#REF!</v>
      </c>
      <c r="F32" s="121" t="e">
        <f>#REF!</f>
        <v>#REF!</v>
      </c>
      <c r="G32" s="127"/>
      <c r="H32" s="127"/>
      <c r="I32" s="127"/>
      <c r="J32" s="125">
        <v>7</v>
      </c>
    </row>
    <row r="33" spans="1:10" s="128" customFormat="1" ht="20.399999999999999" hidden="1" x14ac:dyDescent="0.55000000000000004">
      <c r="A33" s="121" t="e">
        <f>#REF!</f>
        <v>#REF!</v>
      </c>
      <c r="B33" s="122" t="e">
        <f>#REF!</f>
        <v>#REF!</v>
      </c>
      <c r="C33" s="122" t="e">
        <f>#REF!</f>
        <v>#REF!</v>
      </c>
      <c r="D33" s="121" t="e">
        <f>#REF!</f>
        <v>#REF!</v>
      </c>
      <c r="E33" s="121" t="e">
        <f>#REF!</f>
        <v>#REF!</v>
      </c>
      <c r="F33" s="121" t="e">
        <f>#REF!</f>
        <v>#REF!</v>
      </c>
      <c r="G33" s="127"/>
      <c r="H33" s="127"/>
      <c r="I33" s="127"/>
      <c r="J33" s="125"/>
    </row>
    <row r="34" spans="1:10" s="128" customFormat="1" ht="20.399999999999999" x14ac:dyDescent="0.55000000000000004">
      <c r="A34" s="121" t="e">
        <f>#REF!</f>
        <v>#REF!</v>
      </c>
      <c r="B34" s="122" t="e">
        <f>#REF!</f>
        <v>#REF!</v>
      </c>
      <c r="C34" s="122" t="e">
        <f>#REF!</f>
        <v>#REF!</v>
      </c>
      <c r="D34" s="121" t="e">
        <f>#REF!</f>
        <v>#REF!</v>
      </c>
      <c r="E34" s="121" t="e">
        <f>#REF!</f>
        <v>#REF!</v>
      </c>
      <c r="F34" s="121" t="e">
        <f>#REF!</f>
        <v>#REF!</v>
      </c>
      <c r="G34" s="127"/>
      <c r="H34" s="127"/>
      <c r="I34" s="127"/>
      <c r="J34" s="125">
        <v>9</v>
      </c>
    </row>
    <row r="35" spans="1:10" s="128" customFormat="1" ht="20.399999999999999" x14ac:dyDescent="0.55000000000000004">
      <c r="A35" s="121" t="e">
        <f>#REF!</f>
        <v>#REF!</v>
      </c>
      <c r="B35" s="122" t="e">
        <f>#REF!</f>
        <v>#REF!</v>
      </c>
      <c r="C35" s="122" t="e">
        <f>#REF!</f>
        <v>#REF!</v>
      </c>
      <c r="D35" s="121" t="e">
        <f>#REF!</f>
        <v>#REF!</v>
      </c>
      <c r="E35" s="121" t="e">
        <f>#REF!</f>
        <v>#REF!</v>
      </c>
      <c r="F35" s="121" t="e">
        <f>#REF!</f>
        <v>#REF!</v>
      </c>
      <c r="G35" s="127"/>
      <c r="H35" s="127"/>
      <c r="I35" s="127"/>
      <c r="J35" s="125"/>
    </row>
    <row r="36" spans="1:10" s="128" customFormat="1" ht="20.399999999999999" x14ac:dyDescent="0.55000000000000004">
      <c r="A36" s="121" t="e">
        <f>#REF!</f>
        <v>#REF!</v>
      </c>
      <c r="B36" s="122" t="e">
        <f>#REF!</f>
        <v>#REF!</v>
      </c>
      <c r="C36" s="122" t="e">
        <f>#REF!</f>
        <v>#REF!</v>
      </c>
      <c r="D36" s="121" t="e">
        <f>#REF!</f>
        <v>#REF!</v>
      </c>
      <c r="E36" s="121" t="e">
        <f>#REF!</f>
        <v>#REF!</v>
      </c>
      <c r="F36" s="121" t="e">
        <f>#REF!</f>
        <v>#REF!</v>
      </c>
      <c r="G36" s="127"/>
      <c r="H36" s="127"/>
      <c r="I36" s="127"/>
      <c r="J36" s="125"/>
    </row>
    <row r="37" spans="1:10" s="128" customFormat="1" ht="20.399999999999999" x14ac:dyDescent="0.55000000000000004">
      <c r="A37" s="121" t="e">
        <f>#REF!</f>
        <v>#REF!</v>
      </c>
      <c r="B37" s="122" t="e">
        <f>#REF!</f>
        <v>#REF!</v>
      </c>
      <c r="C37" s="122" t="e">
        <f>#REF!</f>
        <v>#REF!</v>
      </c>
      <c r="D37" s="121" t="e">
        <f>#REF!</f>
        <v>#REF!</v>
      </c>
      <c r="E37" s="121" t="e">
        <f>#REF!</f>
        <v>#REF!</v>
      </c>
      <c r="F37" s="121" t="e">
        <f>#REF!</f>
        <v>#REF!</v>
      </c>
      <c r="G37" s="127"/>
      <c r="H37" s="127"/>
      <c r="I37" s="127"/>
      <c r="J37" s="125"/>
    </row>
    <row r="38" spans="1:10" s="128" customFormat="1" ht="20.399999999999999" x14ac:dyDescent="0.55000000000000004">
      <c r="A38" s="121" t="e">
        <f>#REF!</f>
        <v>#REF!</v>
      </c>
      <c r="B38" s="122" t="e">
        <f>#REF!</f>
        <v>#REF!</v>
      </c>
      <c r="C38" s="122" t="e">
        <f>#REF!</f>
        <v>#REF!</v>
      </c>
      <c r="D38" s="121" t="e">
        <f>#REF!</f>
        <v>#REF!</v>
      </c>
      <c r="E38" s="121" t="e">
        <f>#REF!</f>
        <v>#REF!</v>
      </c>
      <c r="F38" s="121" t="e">
        <f>#REF!</f>
        <v>#REF!</v>
      </c>
      <c r="G38" s="127"/>
      <c r="H38" s="127"/>
      <c r="I38" s="127"/>
      <c r="J38" s="125"/>
    </row>
    <row r="39" spans="1:10" s="128" customFormat="1" ht="20.399999999999999" x14ac:dyDescent="0.55000000000000004">
      <c r="A39" s="121" t="e">
        <f>#REF!</f>
        <v>#REF!</v>
      </c>
      <c r="B39" s="122" t="e">
        <f>#REF!</f>
        <v>#REF!</v>
      </c>
      <c r="C39" s="122" t="e">
        <f>#REF!</f>
        <v>#REF!</v>
      </c>
      <c r="D39" s="121" t="e">
        <f>#REF!</f>
        <v>#REF!</v>
      </c>
      <c r="E39" s="121" t="e">
        <f>#REF!</f>
        <v>#REF!</v>
      </c>
      <c r="F39" s="121" t="e">
        <f>#REF!</f>
        <v>#REF!</v>
      </c>
      <c r="G39" s="127"/>
      <c r="H39" s="127"/>
      <c r="I39" s="127"/>
      <c r="J39" s="125"/>
    </row>
    <row r="40" spans="1:10" s="128" customFormat="1" ht="20.399999999999999" x14ac:dyDescent="0.55000000000000004">
      <c r="A40" s="121" t="e">
        <f>#REF!</f>
        <v>#REF!</v>
      </c>
      <c r="B40" s="122" t="e">
        <f>#REF!</f>
        <v>#REF!</v>
      </c>
      <c r="C40" s="122" t="e">
        <f>#REF!</f>
        <v>#REF!</v>
      </c>
      <c r="D40" s="121" t="e">
        <f>#REF!</f>
        <v>#REF!</v>
      </c>
      <c r="E40" s="121" t="e">
        <f>#REF!</f>
        <v>#REF!</v>
      </c>
      <c r="F40" s="121" t="e">
        <f>#REF!</f>
        <v>#REF!</v>
      </c>
      <c r="G40" s="127"/>
      <c r="H40" s="127"/>
      <c r="I40" s="127"/>
      <c r="J40" s="125"/>
    </row>
    <row r="41" spans="1:10" s="128" customFormat="1" ht="20.399999999999999" x14ac:dyDescent="0.55000000000000004">
      <c r="A41" s="121" t="e">
        <f>#REF!</f>
        <v>#REF!</v>
      </c>
      <c r="B41" s="122" t="e">
        <f>#REF!</f>
        <v>#REF!</v>
      </c>
      <c r="C41" s="122" t="e">
        <f>#REF!</f>
        <v>#REF!</v>
      </c>
      <c r="D41" s="121" t="e">
        <f>#REF!</f>
        <v>#REF!</v>
      </c>
      <c r="E41" s="121" t="e">
        <f>#REF!</f>
        <v>#REF!</v>
      </c>
      <c r="F41" s="121" t="e">
        <f>#REF!</f>
        <v>#REF!</v>
      </c>
      <c r="G41" s="127"/>
      <c r="H41" s="127"/>
      <c r="I41" s="127"/>
      <c r="J41" s="125"/>
    </row>
    <row r="42" spans="1:10" s="128" customFormat="1" ht="20.399999999999999" x14ac:dyDescent="0.55000000000000004">
      <c r="A42" s="121" t="e">
        <f>#REF!</f>
        <v>#REF!</v>
      </c>
      <c r="B42" s="122" t="e">
        <f>#REF!</f>
        <v>#REF!</v>
      </c>
      <c r="C42" s="122" t="e">
        <f>#REF!</f>
        <v>#REF!</v>
      </c>
      <c r="D42" s="121" t="e">
        <f>#REF!</f>
        <v>#REF!</v>
      </c>
      <c r="E42" s="121" t="e">
        <f>#REF!</f>
        <v>#REF!</v>
      </c>
      <c r="F42" s="121" t="e">
        <f>#REF!</f>
        <v>#REF!</v>
      </c>
      <c r="G42" s="127"/>
      <c r="H42" s="127"/>
      <c r="I42" s="127"/>
      <c r="J42" s="125"/>
    </row>
    <row r="43" spans="1:10" s="128" customFormat="1" ht="20.399999999999999" x14ac:dyDescent="0.55000000000000004">
      <c r="A43" s="121" t="e">
        <f>#REF!</f>
        <v>#REF!</v>
      </c>
      <c r="B43" s="122" t="e">
        <f>#REF!</f>
        <v>#REF!</v>
      </c>
      <c r="C43" s="122" t="e">
        <f>#REF!</f>
        <v>#REF!</v>
      </c>
      <c r="D43" s="121" t="e">
        <f>#REF!</f>
        <v>#REF!</v>
      </c>
      <c r="E43" s="121" t="e">
        <f>#REF!</f>
        <v>#REF!</v>
      </c>
      <c r="F43" s="121" t="e">
        <f>#REF!</f>
        <v>#REF!</v>
      </c>
      <c r="G43" s="127"/>
      <c r="H43" s="127"/>
      <c r="I43" s="127"/>
      <c r="J43" s="125"/>
    </row>
    <row r="44" spans="1:10" s="128" customFormat="1" ht="20.399999999999999" x14ac:dyDescent="0.55000000000000004">
      <c r="A44" s="121" t="e">
        <f>#REF!</f>
        <v>#REF!</v>
      </c>
      <c r="B44" s="122" t="e">
        <f>#REF!</f>
        <v>#REF!</v>
      </c>
      <c r="C44" s="122" t="e">
        <f>#REF!</f>
        <v>#REF!</v>
      </c>
      <c r="D44" s="121" t="e">
        <f>#REF!</f>
        <v>#REF!</v>
      </c>
      <c r="E44" s="121" t="e">
        <f>#REF!</f>
        <v>#REF!</v>
      </c>
      <c r="F44" s="121" t="e">
        <f>#REF!</f>
        <v>#REF!</v>
      </c>
      <c r="G44" s="127"/>
      <c r="H44" s="127"/>
      <c r="I44" s="127"/>
      <c r="J44" s="125"/>
    </row>
    <row r="45" spans="1:10" s="128" customFormat="1" ht="20.399999999999999" x14ac:dyDescent="0.55000000000000004">
      <c r="A45" s="121" t="e">
        <f>#REF!</f>
        <v>#REF!</v>
      </c>
      <c r="B45" s="122" t="e">
        <f>#REF!</f>
        <v>#REF!</v>
      </c>
      <c r="C45" s="122" t="e">
        <f>#REF!</f>
        <v>#REF!</v>
      </c>
      <c r="D45" s="121" t="e">
        <f>#REF!</f>
        <v>#REF!</v>
      </c>
      <c r="E45" s="121" t="e">
        <f>#REF!</f>
        <v>#REF!</v>
      </c>
      <c r="F45" s="121" t="e">
        <f>#REF!</f>
        <v>#REF!</v>
      </c>
      <c r="G45" s="127"/>
      <c r="H45" s="127"/>
      <c r="I45" s="127"/>
      <c r="J45" s="125"/>
    </row>
    <row r="46" spans="1:10" s="128" customFormat="1" ht="20.399999999999999" x14ac:dyDescent="0.55000000000000004">
      <c r="A46" s="121" t="e">
        <f>#REF!</f>
        <v>#REF!</v>
      </c>
      <c r="B46" s="122" t="e">
        <f>#REF!</f>
        <v>#REF!</v>
      </c>
      <c r="C46" s="122" t="e">
        <f>#REF!</f>
        <v>#REF!</v>
      </c>
      <c r="D46" s="121" t="e">
        <f>#REF!</f>
        <v>#REF!</v>
      </c>
      <c r="E46" s="121" t="e">
        <f>#REF!</f>
        <v>#REF!</v>
      </c>
      <c r="F46" s="121" t="e">
        <f>#REF!</f>
        <v>#REF!</v>
      </c>
      <c r="G46" s="127"/>
      <c r="H46" s="127"/>
      <c r="I46" s="127"/>
      <c r="J46" s="125"/>
    </row>
    <row r="47" spans="1:10" s="128" customFormat="1" ht="20.399999999999999" x14ac:dyDescent="0.55000000000000004">
      <c r="A47" s="121" t="e">
        <f>#REF!</f>
        <v>#REF!</v>
      </c>
      <c r="B47" s="122" t="e">
        <f>#REF!</f>
        <v>#REF!</v>
      </c>
      <c r="C47" s="122" t="e">
        <f>#REF!</f>
        <v>#REF!</v>
      </c>
      <c r="D47" s="121" t="e">
        <f>#REF!</f>
        <v>#REF!</v>
      </c>
      <c r="E47" s="121" t="e">
        <f>#REF!</f>
        <v>#REF!</v>
      </c>
      <c r="F47" s="121" t="e">
        <f>#REF!</f>
        <v>#REF!</v>
      </c>
      <c r="G47" s="127"/>
      <c r="H47" s="127"/>
      <c r="I47" s="127"/>
      <c r="J47" s="125"/>
    </row>
    <row r="48" spans="1:10" s="128" customFormat="1" ht="20.399999999999999" x14ac:dyDescent="0.55000000000000004">
      <c r="A48" s="121" t="e">
        <f>#REF!</f>
        <v>#REF!</v>
      </c>
      <c r="B48" s="122" t="e">
        <f>#REF!</f>
        <v>#REF!</v>
      </c>
      <c r="C48" s="122" t="e">
        <f>#REF!</f>
        <v>#REF!</v>
      </c>
      <c r="D48" s="121" t="e">
        <f>#REF!</f>
        <v>#REF!</v>
      </c>
      <c r="E48" s="121" t="e">
        <f>#REF!</f>
        <v>#REF!</v>
      </c>
      <c r="F48" s="121" t="e">
        <f>#REF!</f>
        <v>#REF!</v>
      </c>
      <c r="G48" s="127"/>
      <c r="H48" s="127"/>
      <c r="I48" s="127"/>
      <c r="J48" s="125"/>
    </row>
    <row r="49" spans="1:10" s="128" customFormat="1" ht="20.399999999999999" x14ac:dyDescent="0.55000000000000004">
      <c r="A49" s="121" t="e">
        <f>#REF!</f>
        <v>#REF!</v>
      </c>
      <c r="B49" s="122" t="e">
        <f>#REF!</f>
        <v>#REF!</v>
      </c>
      <c r="C49" s="122" t="e">
        <f>#REF!</f>
        <v>#REF!</v>
      </c>
      <c r="D49" s="121" t="e">
        <f>#REF!</f>
        <v>#REF!</v>
      </c>
      <c r="E49" s="121" t="e">
        <f>#REF!</f>
        <v>#REF!</v>
      </c>
      <c r="F49" s="121" t="e">
        <f>#REF!</f>
        <v>#REF!</v>
      </c>
      <c r="G49" s="127"/>
      <c r="H49" s="127"/>
      <c r="I49" s="127"/>
      <c r="J49" s="125"/>
    </row>
    <row r="50" spans="1:10" s="128" customFormat="1" ht="20.399999999999999" x14ac:dyDescent="0.55000000000000004">
      <c r="A50" s="121" t="e">
        <f>#REF!</f>
        <v>#REF!</v>
      </c>
      <c r="B50" s="122" t="e">
        <f>#REF!</f>
        <v>#REF!</v>
      </c>
      <c r="C50" s="122" t="e">
        <f>#REF!</f>
        <v>#REF!</v>
      </c>
      <c r="D50" s="121" t="e">
        <f>#REF!</f>
        <v>#REF!</v>
      </c>
      <c r="E50" s="121" t="e">
        <f>#REF!</f>
        <v>#REF!</v>
      </c>
      <c r="F50" s="121" t="e">
        <f>#REF!</f>
        <v>#REF!</v>
      </c>
      <c r="G50" s="127"/>
      <c r="H50" s="127"/>
      <c r="I50" s="127"/>
      <c r="J50" s="125"/>
    </row>
    <row r="51" spans="1:10" s="128" customFormat="1" ht="20.399999999999999" x14ac:dyDescent="0.55000000000000004">
      <c r="A51" s="121" t="e">
        <f>#REF!</f>
        <v>#REF!</v>
      </c>
      <c r="B51" s="122" t="e">
        <f>#REF!</f>
        <v>#REF!</v>
      </c>
      <c r="C51" s="122" t="e">
        <f>#REF!</f>
        <v>#REF!</v>
      </c>
      <c r="D51" s="121" t="e">
        <f>#REF!</f>
        <v>#REF!</v>
      </c>
      <c r="E51" s="121" t="e">
        <f>#REF!</f>
        <v>#REF!</v>
      </c>
      <c r="F51" s="121" t="e">
        <f>#REF!</f>
        <v>#REF!</v>
      </c>
      <c r="G51" s="127"/>
      <c r="H51" s="127"/>
      <c r="I51" s="127"/>
      <c r="J51" s="125"/>
    </row>
    <row r="52" spans="1:10" s="128" customFormat="1" ht="20.399999999999999" x14ac:dyDescent="0.55000000000000004">
      <c r="A52" s="121" t="e">
        <f>#REF!</f>
        <v>#REF!</v>
      </c>
      <c r="B52" s="122" t="e">
        <f>#REF!</f>
        <v>#REF!</v>
      </c>
      <c r="C52" s="122" t="e">
        <f>#REF!</f>
        <v>#REF!</v>
      </c>
      <c r="D52" s="121" t="e">
        <f>#REF!</f>
        <v>#REF!</v>
      </c>
      <c r="E52" s="121" t="e">
        <f>#REF!</f>
        <v>#REF!</v>
      </c>
      <c r="F52" s="121" t="e">
        <f>#REF!</f>
        <v>#REF!</v>
      </c>
      <c r="G52" s="127"/>
      <c r="H52" s="127"/>
      <c r="I52" s="127"/>
      <c r="J52" s="125"/>
    </row>
    <row r="53" spans="1:10" s="128" customFormat="1" ht="20.399999999999999" x14ac:dyDescent="0.55000000000000004">
      <c r="A53" s="121" t="e">
        <f>#REF!</f>
        <v>#REF!</v>
      </c>
      <c r="B53" s="122" t="e">
        <f>#REF!</f>
        <v>#REF!</v>
      </c>
      <c r="C53" s="122" t="e">
        <f>#REF!</f>
        <v>#REF!</v>
      </c>
      <c r="D53" s="121" t="e">
        <f>#REF!</f>
        <v>#REF!</v>
      </c>
      <c r="E53" s="121" t="e">
        <f>#REF!</f>
        <v>#REF!</v>
      </c>
      <c r="F53" s="121" t="e">
        <f>#REF!</f>
        <v>#REF!</v>
      </c>
      <c r="G53" s="127"/>
      <c r="H53" s="127"/>
      <c r="I53" s="127"/>
      <c r="J53" s="125"/>
    </row>
    <row r="54" spans="1:10" s="128" customFormat="1" ht="20.399999999999999" x14ac:dyDescent="0.55000000000000004">
      <c r="A54" s="121" t="e">
        <f>#REF!</f>
        <v>#REF!</v>
      </c>
      <c r="B54" s="122" t="e">
        <f>#REF!</f>
        <v>#REF!</v>
      </c>
      <c r="C54" s="122" t="e">
        <f>#REF!</f>
        <v>#REF!</v>
      </c>
      <c r="D54" s="121" t="e">
        <f>#REF!</f>
        <v>#REF!</v>
      </c>
      <c r="E54" s="121" t="e">
        <f>#REF!</f>
        <v>#REF!</v>
      </c>
      <c r="F54" s="121" t="e">
        <f>#REF!</f>
        <v>#REF!</v>
      </c>
      <c r="G54" s="127"/>
      <c r="H54" s="127"/>
      <c r="I54" s="127"/>
      <c r="J54" s="125"/>
    </row>
    <row r="55" spans="1:10" s="128" customFormat="1" ht="20.399999999999999" x14ac:dyDescent="0.55000000000000004">
      <c r="A55" s="121" t="e">
        <f>#REF!</f>
        <v>#REF!</v>
      </c>
      <c r="B55" s="122" t="e">
        <f>#REF!</f>
        <v>#REF!</v>
      </c>
      <c r="C55" s="122" t="e">
        <f>#REF!</f>
        <v>#REF!</v>
      </c>
      <c r="D55" s="121" t="e">
        <f>#REF!</f>
        <v>#REF!</v>
      </c>
      <c r="E55" s="121" t="e">
        <f>#REF!</f>
        <v>#REF!</v>
      </c>
      <c r="F55" s="121" t="e">
        <f>#REF!</f>
        <v>#REF!</v>
      </c>
      <c r="G55" s="127"/>
      <c r="H55" s="127"/>
      <c r="I55" s="127"/>
      <c r="J55" s="125"/>
    </row>
    <row r="56" spans="1:10" s="128" customFormat="1" ht="20.399999999999999" x14ac:dyDescent="0.55000000000000004">
      <c r="A56" s="121" t="e">
        <f>#REF!</f>
        <v>#REF!</v>
      </c>
      <c r="B56" s="122" t="e">
        <f>#REF!</f>
        <v>#REF!</v>
      </c>
      <c r="C56" s="122" t="e">
        <f>#REF!</f>
        <v>#REF!</v>
      </c>
      <c r="D56" s="121" t="e">
        <f>#REF!</f>
        <v>#REF!</v>
      </c>
      <c r="E56" s="121" t="e">
        <f>#REF!</f>
        <v>#REF!</v>
      </c>
      <c r="F56" s="121" t="e">
        <f>#REF!</f>
        <v>#REF!</v>
      </c>
      <c r="G56" s="127"/>
      <c r="H56" s="127"/>
      <c r="I56" s="127"/>
      <c r="J56" s="125"/>
    </row>
    <row r="57" spans="1:10" s="128" customFormat="1" ht="20.399999999999999" x14ac:dyDescent="0.55000000000000004">
      <c r="A57" s="121" t="e">
        <f>#REF!</f>
        <v>#REF!</v>
      </c>
      <c r="B57" s="122" t="e">
        <f>#REF!</f>
        <v>#REF!</v>
      </c>
      <c r="C57" s="122" t="e">
        <f>#REF!</f>
        <v>#REF!</v>
      </c>
      <c r="D57" s="121" t="e">
        <f>#REF!</f>
        <v>#REF!</v>
      </c>
      <c r="E57" s="121" t="e">
        <f>#REF!</f>
        <v>#REF!</v>
      </c>
      <c r="F57" s="121" t="e">
        <f>#REF!</f>
        <v>#REF!</v>
      </c>
      <c r="G57" s="127"/>
      <c r="H57" s="127"/>
      <c r="I57" s="127"/>
      <c r="J57" s="125"/>
    </row>
    <row r="58" spans="1:10" s="128" customFormat="1" ht="20.399999999999999" x14ac:dyDescent="0.55000000000000004">
      <c r="A58" s="121" t="e">
        <f>#REF!</f>
        <v>#REF!</v>
      </c>
      <c r="B58" s="122" t="e">
        <f>#REF!</f>
        <v>#REF!</v>
      </c>
      <c r="C58" s="122" t="e">
        <f>#REF!</f>
        <v>#REF!</v>
      </c>
      <c r="D58" s="121" t="e">
        <f>#REF!</f>
        <v>#REF!</v>
      </c>
      <c r="E58" s="121" t="e">
        <f>#REF!</f>
        <v>#REF!</v>
      </c>
      <c r="F58" s="121" t="e">
        <f>#REF!</f>
        <v>#REF!</v>
      </c>
      <c r="G58" s="127"/>
      <c r="H58" s="127"/>
      <c r="I58" s="127"/>
      <c r="J58" s="125"/>
    </row>
    <row r="59" spans="1:10" s="128" customFormat="1" ht="20.399999999999999" x14ac:dyDescent="0.55000000000000004">
      <c r="A59" s="121" t="e">
        <f>#REF!</f>
        <v>#REF!</v>
      </c>
      <c r="B59" s="122" t="e">
        <f>#REF!</f>
        <v>#REF!</v>
      </c>
      <c r="C59" s="122" t="e">
        <f>#REF!</f>
        <v>#REF!</v>
      </c>
      <c r="D59" s="121" t="e">
        <f>#REF!</f>
        <v>#REF!</v>
      </c>
      <c r="E59" s="121" t="e">
        <f>#REF!</f>
        <v>#REF!</v>
      </c>
      <c r="F59" s="121" t="e">
        <f>#REF!</f>
        <v>#REF!</v>
      </c>
      <c r="G59" s="127"/>
      <c r="H59" s="127"/>
      <c r="I59" s="127"/>
      <c r="J59" s="125"/>
    </row>
    <row r="60" spans="1:10" s="128" customFormat="1" ht="20.399999999999999" x14ac:dyDescent="0.55000000000000004">
      <c r="A60" s="121" t="e">
        <f>#REF!</f>
        <v>#REF!</v>
      </c>
      <c r="B60" s="122" t="e">
        <f>#REF!</f>
        <v>#REF!</v>
      </c>
      <c r="C60" s="122" t="e">
        <f>#REF!</f>
        <v>#REF!</v>
      </c>
      <c r="D60" s="121" t="e">
        <f>#REF!</f>
        <v>#REF!</v>
      </c>
      <c r="E60" s="121" t="e">
        <f>#REF!</f>
        <v>#REF!</v>
      </c>
      <c r="F60" s="121" t="e">
        <f>#REF!</f>
        <v>#REF!</v>
      </c>
      <c r="G60" s="127"/>
      <c r="H60" s="127"/>
      <c r="I60" s="127"/>
      <c r="J60" s="125"/>
    </row>
    <row r="61" spans="1:10" s="128" customFormat="1" ht="20.399999999999999" x14ac:dyDescent="0.55000000000000004">
      <c r="A61" s="121" t="e">
        <f>#REF!</f>
        <v>#REF!</v>
      </c>
      <c r="B61" s="122" t="e">
        <f>#REF!</f>
        <v>#REF!</v>
      </c>
      <c r="C61" s="122" t="e">
        <f>#REF!</f>
        <v>#REF!</v>
      </c>
      <c r="D61" s="121" t="e">
        <f>#REF!</f>
        <v>#REF!</v>
      </c>
      <c r="E61" s="121" t="e">
        <f>#REF!</f>
        <v>#REF!</v>
      </c>
      <c r="F61" s="121" t="e">
        <f>#REF!</f>
        <v>#REF!</v>
      </c>
      <c r="G61" s="127"/>
      <c r="H61" s="127"/>
      <c r="I61" s="127"/>
      <c r="J61" s="125"/>
    </row>
    <row r="62" spans="1:10" s="128" customFormat="1" ht="20.399999999999999" x14ac:dyDescent="0.55000000000000004">
      <c r="A62" s="121" t="e">
        <f>#REF!</f>
        <v>#REF!</v>
      </c>
      <c r="B62" s="122" t="e">
        <f>#REF!</f>
        <v>#REF!</v>
      </c>
      <c r="C62" s="122" t="e">
        <f>#REF!</f>
        <v>#REF!</v>
      </c>
      <c r="D62" s="121" t="e">
        <f>#REF!</f>
        <v>#REF!</v>
      </c>
      <c r="E62" s="121" t="e">
        <f>#REF!</f>
        <v>#REF!</v>
      </c>
      <c r="F62" s="121" t="e">
        <f>#REF!</f>
        <v>#REF!</v>
      </c>
      <c r="G62" s="127"/>
      <c r="H62" s="127"/>
      <c r="I62" s="127"/>
      <c r="J62" s="125"/>
    </row>
    <row r="63" spans="1:10" s="128" customFormat="1" ht="20.399999999999999" x14ac:dyDescent="0.55000000000000004">
      <c r="A63" s="121" t="e">
        <f>#REF!</f>
        <v>#REF!</v>
      </c>
      <c r="B63" s="122" t="e">
        <f>#REF!</f>
        <v>#REF!</v>
      </c>
      <c r="C63" s="122" t="e">
        <f>#REF!</f>
        <v>#REF!</v>
      </c>
      <c r="D63" s="121" t="e">
        <f>#REF!</f>
        <v>#REF!</v>
      </c>
      <c r="E63" s="121" t="e">
        <f>#REF!</f>
        <v>#REF!</v>
      </c>
      <c r="F63" s="121" t="e">
        <f>#REF!</f>
        <v>#REF!</v>
      </c>
      <c r="G63" s="127"/>
      <c r="H63" s="127"/>
      <c r="I63" s="127"/>
      <c r="J63" s="125"/>
    </row>
    <row r="64" spans="1:10" s="128" customFormat="1" ht="20.399999999999999" x14ac:dyDescent="0.55000000000000004">
      <c r="A64" s="121" t="e">
        <f>#REF!</f>
        <v>#REF!</v>
      </c>
      <c r="B64" s="122" t="e">
        <f>#REF!</f>
        <v>#REF!</v>
      </c>
      <c r="C64" s="122" t="e">
        <f>#REF!</f>
        <v>#REF!</v>
      </c>
      <c r="D64" s="121" t="e">
        <f>#REF!</f>
        <v>#REF!</v>
      </c>
      <c r="E64" s="121" t="e">
        <f>#REF!</f>
        <v>#REF!</v>
      </c>
      <c r="F64" s="121" t="e">
        <f>#REF!</f>
        <v>#REF!</v>
      </c>
      <c r="G64" s="127"/>
      <c r="H64" s="127"/>
      <c r="I64" s="127"/>
      <c r="J64" s="125"/>
    </row>
    <row r="65" spans="1:10" s="128" customFormat="1" ht="20.399999999999999" x14ac:dyDescent="0.55000000000000004">
      <c r="A65" s="121" t="e">
        <f>#REF!</f>
        <v>#REF!</v>
      </c>
      <c r="B65" s="122" t="e">
        <f>#REF!</f>
        <v>#REF!</v>
      </c>
      <c r="C65" s="122" t="e">
        <f>#REF!</f>
        <v>#REF!</v>
      </c>
      <c r="D65" s="121" t="e">
        <f>#REF!</f>
        <v>#REF!</v>
      </c>
      <c r="E65" s="121" t="e">
        <f>#REF!</f>
        <v>#REF!</v>
      </c>
      <c r="F65" s="121" t="e">
        <f>#REF!</f>
        <v>#REF!</v>
      </c>
      <c r="G65" s="127"/>
      <c r="H65" s="127"/>
      <c r="I65" s="127"/>
      <c r="J65" s="125"/>
    </row>
    <row r="66" spans="1:10" s="128" customFormat="1" ht="20.399999999999999" x14ac:dyDescent="0.55000000000000004">
      <c r="A66" s="121" t="e">
        <f>#REF!</f>
        <v>#REF!</v>
      </c>
      <c r="B66" s="122" t="e">
        <f>#REF!</f>
        <v>#REF!</v>
      </c>
      <c r="C66" s="122" t="e">
        <f>#REF!</f>
        <v>#REF!</v>
      </c>
      <c r="D66" s="121" t="e">
        <f>#REF!</f>
        <v>#REF!</v>
      </c>
      <c r="E66" s="121" t="e">
        <f>#REF!</f>
        <v>#REF!</v>
      </c>
      <c r="F66" s="121" t="e">
        <f>#REF!</f>
        <v>#REF!</v>
      </c>
      <c r="G66" s="127"/>
      <c r="H66" s="127"/>
      <c r="I66" s="127"/>
      <c r="J66" s="125"/>
    </row>
    <row r="67" spans="1:10" s="128" customFormat="1" ht="20.399999999999999" x14ac:dyDescent="0.55000000000000004">
      <c r="A67" s="121" t="e">
        <f>#REF!</f>
        <v>#REF!</v>
      </c>
      <c r="B67" s="122" t="e">
        <f>#REF!</f>
        <v>#REF!</v>
      </c>
      <c r="C67" s="122" t="e">
        <f>#REF!</f>
        <v>#REF!</v>
      </c>
      <c r="D67" s="121" t="e">
        <f>#REF!</f>
        <v>#REF!</v>
      </c>
      <c r="E67" s="121" t="e">
        <f>#REF!</f>
        <v>#REF!</v>
      </c>
      <c r="F67" s="121" t="e">
        <f>#REF!</f>
        <v>#REF!</v>
      </c>
      <c r="G67" s="127"/>
      <c r="H67" s="127"/>
      <c r="I67" s="127"/>
      <c r="J67" s="125"/>
    </row>
    <row r="68" spans="1:10" s="128" customFormat="1" ht="20.399999999999999" x14ac:dyDescent="0.55000000000000004">
      <c r="A68" s="121" t="e">
        <f>#REF!</f>
        <v>#REF!</v>
      </c>
      <c r="B68" s="122" t="e">
        <f>#REF!</f>
        <v>#REF!</v>
      </c>
      <c r="C68" s="122" t="e">
        <f>#REF!</f>
        <v>#REF!</v>
      </c>
      <c r="D68" s="121" t="e">
        <f>#REF!</f>
        <v>#REF!</v>
      </c>
      <c r="E68" s="121" t="e">
        <f>#REF!</f>
        <v>#REF!</v>
      </c>
      <c r="F68" s="121" t="e">
        <f>#REF!</f>
        <v>#REF!</v>
      </c>
      <c r="G68" s="127"/>
      <c r="H68" s="127"/>
      <c r="I68" s="127"/>
      <c r="J68" s="125"/>
    </row>
    <row r="69" spans="1:10" s="128" customFormat="1" ht="20.399999999999999" x14ac:dyDescent="0.55000000000000004">
      <c r="A69" s="121" t="e">
        <f>#REF!</f>
        <v>#REF!</v>
      </c>
      <c r="B69" s="122" t="e">
        <f>#REF!</f>
        <v>#REF!</v>
      </c>
      <c r="C69" s="122" t="e">
        <f>#REF!</f>
        <v>#REF!</v>
      </c>
      <c r="D69" s="121" t="e">
        <f>#REF!</f>
        <v>#REF!</v>
      </c>
      <c r="E69" s="121" t="e">
        <f>#REF!</f>
        <v>#REF!</v>
      </c>
      <c r="F69" s="121" t="e">
        <f>#REF!</f>
        <v>#REF!</v>
      </c>
      <c r="G69" s="127"/>
      <c r="H69" s="127"/>
      <c r="I69" s="127"/>
      <c r="J69" s="125"/>
    </row>
    <row r="70" spans="1:10" s="128" customFormat="1" ht="20.399999999999999" x14ac:dyDescent="0.55000000000000004">
      <c r="A70" s="121" t="e">
        <f>#REF!</f>
        <v>#REF!</v>
      </c>
      <c r="B70" s="122" t="e">
        <f>#REF!</f>
        <v>#REF!</v>
      </c>
      <c r="C70" s="122" t="e">
        <f>#REF!</f>
        <v>#REF!</v>
      </c>
      <c r="D70" s="121" t="e">
        <f>#REF!</f>
        <v>#REF!</v>
      </c>
      <c r="E70" s="121" t="e">
        <f>#REF!</f>
        <v>#REF!</v>
      </c>
      <c r="F70" s="121" t="e">
        <f>#REF!</f>
        <v>#REF!</v>
      </c>
      <c r="G70" s="127"/>
      <c r="H70" s="127"/>
      <c r="I70" s="127"/>
      <c r="J70" s="125"/>
    </row>
    <row r="71" spans="1:10" s="128" customFormat="1" ht="20.399999999999999" x14ac:dyDescent="0.55000000000000004">
      <c r="A71" s="121" t="e">
        <f>#REF!</f>
        <v>#REF!</v>
      </c>
      <c r="B71" s="122" t="e">
        <f>#REF!</f>
        <v>#REF!</v>
      </c>
      <c r="C71" s="122" t="e">
        <f>#REF!</f>
        <v>#REF!</v>
      </c>
      <c r="D71" s="121" t="e">
        <f>#REF!</f>
        <v>#REF!</v>
      </c>
      <c r="E71" s="121" t="e">
        <f>#REF!</f>
        <v>#REF!</v>
      </c>
      <c r="F71" s="121" t="e">
        <f>#REF!</f>
        <v>#REF!</v>
      </c>
      <c r="G71" s="127"/>
      <c r="H71" s="127"/>
      <c r="I71" s="127"/>
      <c r="J71" s="125"/>
    </row>
    <row r="72" spans="1:10" s="128" customFormat="1" ht="20.399999999999999" x14ac:dyDescent="0.55000000000000004">
      <c r="A72" s="121" t="e">
        <f>#REF!</f>
        <v>#REF!</v>
      </c>
      <c r="B72" s="122" t="e">
        <f>#REF!</f>
        <v>#REF!</v>
      </c>
      <c r="C72" s="122" t="e">
        <f>#REF!</f>
        <v>#REF!</v>
      </c>
      <c r="D72" s="121" t="e">
        <f>#REF!</f>
        <v>#REF!</v>
      </c>
      <c r="E72" s="121" t="e">
        <f>#REF!</f>
        <v>#REF!</v>
      </c>
      <c r="F72" s="121" t="e">
        <f>#REF!</f>
        <v>#REF!</v>
      </c>
      <c r="G72" s="127"/>
      <c r="H72" s="127"/>
      <c r="I72" s="127"/>
      <c r="J72" s="125"/>
    </row>
    <row r="73" spans="1:10" s="128" customFormat="1" ht="20.399999999999999" x14ac:dyDescent="0.55000000000000004">
      <c r="A73" s="121" t="e">
        <f>#REF!</f>
        <v>#REF!</v>
      </c>
      <c r="B73" s="122" t="e">
        <f>#REF!</f>
        <v>#REF!</v>
      </c>
      <c r="C73" s="122" t="e">
        <f>#REF!</f>
        <v>#REF!</v>
      </c>
      <c r="D73" s="121" t="e">
        <f>#REF!</f>
        <v>#REF!</v>
      </c>
      <c r="E73" s="121" t="e">
        <f>#REF!</f>
        <v>#REF!</v>
      </c>
      <c r="F73" s="121" t="e">
        <f>#REF!</f>
        <v>#REF!</v>
      </c>
      <c r="G73" s="127"/>
      <c r="H73" s="127"/>
      <c r="I73" s="127"/>
      <c r="J73" s="125"/>
    </row>
    <row r="74" spans="1:10" s="128" customFormat="1" ht="20.399999999999999" x14ac:dyDescent="0.55000000000000004">
      <c r="A74" s="121" t="e">
        <f>#REF!</f>
        <v>#REF!</v>
      </c>
      <c r="B74" s="122" t="e">
        <f>#REF!</f>
        <v>#REF!</v>
      </c>
      <c r="C74" s="122" t="e">
        <f>#REF!</f>
        <v>#REF!</v>
      </c>
      <c r="D74" s="121" t="e">
        <f>#REF!</f>
        <v>#REF!</v>
      </c>
      <c r="E74" s="121" t="e">
        <f>#REF!</f>
        <v>#REF!</v>
      </c>
      <c r="F74" s="121" t="e">
        <f>#REF!</f>
        <v>#REF!</v>
      </c>
      <c r="G74" s="127"/>
      <c r="H74" s="127"/>
      <c r="I74" s="127"/>
      <c r="J74" s="125"/>
    </row>
    <row r="75" spans="1:10" s="128" customFormat="1" ht="20.399999999999999" x14ac:dyDescent="0.55000000000000004">
      <c r="A75" s="121" t="e">
        <f>#REF!</f>
        <v>#REF!</v>
      </c>
      <c r="B75" s="122" t="e">
        <f>#REF!</f>
        <v>#REF!</v>
      </c>
      <c r="C75" s="122" t="e">
        <f>#REF!</f>
        <v>#REF!</v>
      </c>
      <c r="D75" s="121" t="e">
        <f>#REF!</f>
        <v>#REF!</v>
      </c>
      <c r="E75" s="121" t="e">
        <f>#REF!</f>
        <v>#REF!</v>
      </c>
      <c r="F75" s="121" t="e">
        <f>#REF!</f>
        <v>#REF!</v>
      </c>
      <c r="G75" s="127"/>
      <c r="H75" s="127"/>
      <c r="I75" s="127"/>
      <c r="J75" s="125"/>
    </row>
    <row r="76" spans="1:10" s="128" customFormat="1" ht="20.399999999999999" x14ac:dyDescent="0.55000000000000004">
      <c r="A76" s="121" t="e">
        <f>#REF!</f>
        <v>#REF!</v>
      </c>
      <c r="B76" s="122" t="e">
        <f>#REF!</f>
        <v>#REF!</v>
      </c>
      <c r="C76" s="122" t="e">
        <f>#REF!</f>
        <v>#REF!</v>
      </c>
      <c r="D76" s="121" t="e">
        <f>#REF!</f>
        <v>#REF!</v>
      </c>
      <c r="E76" s="121" t="e">
        <f>#REF!</f>
        <v>#REF!</v>
      </c>
      <c r="F76" s="121" t="e">
        <f>#REF!</f>
        <v>#REF!</v>
      </c>
      <c r="G76" s="127"/>
      <c r="H76" s="127"/>
      <c r="I76" s="127"/>
      <c r="J76" s="125"/>
    </row>
    <row r="77" spans="1:10" s="128" customFormat="1" ht="20.399999999999999" x14ac:dyDescent="0.55000000000000004">
      <c r="A77" s="121" t="e">
        <f>#REF!</f>
        <v>#REF!</v>
      </c>
      <c r="B77" s="122" t="e">
        <f>#REF!</f>
        <v>#REF!</v>
      </c>
      <c r="C77" s="122" t="e">
        <f>#REF!</f>
        <v>#REF!</v>
      </c>
      <c r="D77" s="121" t="e">
        <f>#REF!</f>
        <v>#REF!</v>
      </c>
      <c r="E77" s="121" t="e">
        <f>#REF!</f>
        <v>#REF!</v>
      </c>
      <c r="F77" s="121" t="e">
        <f>#REF!</f>
        <v>#REF!</v>
      </c>
      <c r="G77" s="127"/>
      <c r="H77" s="127"/>
      <c r="I77" s="127"/>
      <c r="J77" s="125"/>
    </row>
    <row r="78" spans="1:10" s="128" customFormat="1" ht="20.399999999999999" x14ac:dyDescent="0.55000000000000004">
      <c r="A78" s="121" t="e">
        <f>#REF!</f>
        <v>#REF!</v>
      </c>
      <c r="B78" s="122" t="e">
        <f>#REF!</f>
        <v>#REF!</v>
      </c>
      <c r="C78" s="122" t="e">
        <f>#REF!</f>
        <v>#REF!</v>
      </c>
      <c r="D78" s="121" t="e">
        <f>#REF!</f>
        <v>#REF!</v>
      </c>
      <c r="E78" s="121" t="e">
        <f>#REF!</f>
        <v>#REF!</v>
      </c>
      <c r="F78" s="121" t="e">
        <f>#REF!</f>
        <v>#REF!</v>
      </c>
      <c r="G78" s="127"/>
      <c r="H78" s="127"/>
      <c r="I78" s="127"/>
      <c r="J78" s="125"/>
    </row>
    <row r="79" spans="1:10" s="128" customFormat="1" ht="20.399999999999999" x14ac:dyDescent="0.55000000000000004">
      <c r="A79" s="121" t="e">
        <f>#REF!</f>
        <v>#REF!</v>
      </c>
      <c r="B79" s="122" t="e">
        <f>#REF!</f>
        <v>#REF!</v>
      </c>
      <c r="C79" s="122" t="e">
        <f>#REF!</f>
        <v>#REF!</v>
      </c>
      <c r="D79" s="121" t="e">
        <f>#REF!</f>
        <v>#REF!</v>
      </c>
      <c r="E79" s="121" t="e">
        <f>#REF!</f>
        <v>#REF!</v>
      </c>
      <c r="F79" s="121" t="e">
        <f>#REF!</f>
        <v>#REF!</v>
      </c>
      <c r="G79" s="127"/>
      <c r="H79" s="127"/>
      <c r="I79" s="127"/>
      <c r="J79" s="125"/>
    </row>
    <row r="80" spans="1:10" s="128" customFormat="1" ht="20.399999999999999" x14ac:dyDescent="0.55000000000000004">
      <c r="A80" s="121" t="e">
        <f>#REF!</f>
        <v>#REF!</v>
      </c>
      <c r="B80" s="122" t="e">
        <f>#REF!</f>
        <v>#REF!</v>
      </c>
      <c r="C80" s="122" t="e">
        <f>#REF!</f>
        <v>#REF!</v>
      </c>
      <c r="D80" s="121" t="e">
        <f>#REF!</f>
        <v>#REF!</v>
      </c>
      <c r="E80" s="121" t="e">
        <f>#REF!</f>
        <v>#REF!</v>
      </c>
      <c r="F80" s="121" t="e">
        <f>#REF!</f>
        <v>#REF!</v>
      </c>
      <c r="G80" s="127"/>
      <c r="H80" s="127"/>
      <c r="I80" s="127"/>
      <c r="J80" s="125"/>
    </row>
    <row r="81" spans="1:10" s="128" customFormat="1" ht="20.399999999999999" x14ac:dyDescent="0.55000000000000004">
      <c r="A81" s="121" t="e">
        <f>#REF!</f>
        <v>#REF!</v>
      </c>
      <c r="B81" s="122" t="e">
        <f>#REF!</f>
        <v>#REF!</v>
      </c>
      <c r="C81" s="122" t="e">
        <f>#REF!</f>
        <v>#REF!</v>
      </c>
      <c r="D81" s="121" t="e">
        <f>#REF!</f>
        <v>#REF!</v>
      </c>
      <c r="E81" s="121" t="e">
        <f>#REF!</f>
        <v>#REF!</v>
      </c>
      <c r="F81" s="121" t="e">
        <f>#REF!</f>
        <v>#REF!</v>
      </c>
      <c r="G81" s="127"/>
      <c r="H81" s="127"/>
      <c r="I81" s="127"/>
      <c r="J81" s="125"/>
    </row>
    <row r="82" spans="1:10" s="128" customFormat="1" ht="20.399999999999999" x14ac:dyDescent="0.55000000000000004">
      <c r="A82" s="121" t="e">
        <f>#REF!</f>
        <v>#REF!</v>
      </c>
      <c r="B82" s="122" t="e">
        <f>#REF!</f>
        <v>#REF!</v>
      </c>
      <c r="C82" s="122" t="e">
        <f>#REF!</f>
        <v>#REF!</v>
      </c>
      <c r="D82" s="121" t="e">
        <f>#REF!</f>
        <v>#REF!</v>
      </c>
      <c r="E82" s="121" t="e">
        <f>#REF!</f>
        <v>#REF!</v>
      </c>
      <c r="F82" s="121" t="e">
        <f>#REF!</f>
        <v>#REF!</v>
      </c>
      <c r="G82" s="127"/>
      <c r="H82" s="127"/>
      <c r="I82" s="127"/>
      <c r="J82" s="125"/>
    </row>
    <row r="83" spans="1:10" s="128" customFormat="1" ht="20.399999999999999" x14ac:dyDescent="0.55000000000000004">
      <c r="A83" s="121" t="e">
        <f>#REF!</f>
        <v>#REF!</v>
      </c>
      <c r="B83" s="122" t="e">
        <f>#REF!</f>
        <v>#REF!</v>
      </c>
      <c r="C83" s="122" t="e">
        <f>#REF!</f>
        <v>#REF!</v>
      </c>
      <c r="D83" s="121" t="e">
        <f>#REF!</f>
        <v>#REF!</v>
      </c>
      <c r="E83" s="121" t="e">
        <f>#REF!</f>
        <v>#REF!</v>
      </c>
      <c r="F83" s="121" t="e">
        <f>#REF!</f>
        <v>#REF!</v>
      </c>
      <c r="G83" s="127"/>
      <c r="H83" s="127"/>
      <c r="I83" s="127"/>
      <c r="J83" s="125"/>
    </row>
    <row r="84" spans="1:10" s="128" customFormat="1" ht="20.399999999999999" x14ac:dyDescent="0.55000000000000004">
      <c r="A84" s="121" t="e">
        <f>#REF!</f>
        <v>#REF!</v>
      </c>
      <c r="B84" s="122" t="e">
        <f>#REF!</f>
        <v>#REF!</v>
      </c>
      <c r="C84" s="122" t="e">
        <f>#REF!</f>
        <v>#REF!</v>
      </c>
      <c r="D84" s="121" t="e">
        <f>#REF!</f>
        <v>#REF!</v>
      </c>
      <c r="E84" s="121" t="e">
        <f>#REF!</f>
        <v>#REF!</v>
      </c>
      <c r="F84" s="121" t="e">
        <f>#REF!</f>
        <v>#REF!</v>
      </c>
      <c r="G84" s="127"/>
      <c r="H84" s="127"/>
      <c r="I84" s="127"/>
      <c r="J84" s="125"/>
    </row>
    <row r="85" spans="1:10" s="128" customFormat="1" ht="20.399999999999999" x14ac:dyDescent="0.55000000000000004">
      <c r="A85" s="121" t="e">
        <f>#REF!</f>
        <v>#REF!</v>
      </c>
      <c r="B85" s="122" t="e">
        <f>#REF!</f>
        <v>#REF!</v>
      </c>
      <c r="C85" s="122" t="e">
        <f>#REF!</f>
        <v>#REF!</v>
      </c>
      <c r="D85" s="121" t="e">
        <f>#REF!</f>
        <v>#REF!</v>
      </c>
      <c r="E85" s="121" t="e">
        <f>#REF!</f>
        <v>#REF!</v>
      </c>
      <c r="F85" s="121" t="e">
        <f>#REF!</f>
        <v>#REF!</v>
      </c>
      <c r="G85" s="127"/>
      <c r="H85" s="127"/>
      <c r="I85" s="127"/>
      <c r="J85" s="125"/>
    </row>
    <row r="86" spans="1:10" s="128" customFormat="1" ht="20.399999999999999" x14ac:dyDescent="0.55000000000000004">
      <c r="A86" s="121" t="e">
        <f>#REF!</f>
        <v>#REF!</v>
      </c>
      <c r="B86" s="122" t="e">
        <f>#REF!</f>
        <v>#REF!</v>
      </c>
      <c r="C86" s="122" t="e">
        <f>#REF!</f>
        <v>#REF!</v>
      </c>
      <c r="D86" s="121" t="e">
        <f>#REF!</f>
        <v>#REF!</v>
      </c>
      <c r="E86" s="121" t="e">
        <f>#REF!</f>
        <v>#REF!</v>
      </c>
      <c r="F86" s="121" t="e">
        <f>#REF!</f>
        <v>#REF!</v>
      </c>
      <c r="G86" s="127"/>
      <c r="H86" s="127"/>
      <c r="I86" s="127"/>
      <c r="J86" s="125"/>
    </row>
    <row r="87" spans="1:10" s="128" customFormat="1" ht="20.399999999999999" x14ac:dyDescent="0.55000000000000004">
      <c r="A87" s="121" t="e">
        <f>#REF!</f>
        <v>#REF!</v>
      </c>
      <c r="B87" s="122" t="e">
        <f>#REF!</f>
        <v>#REF!</v>
      </c>
      <c r="C87" s="122" t="e">
        <f>#REF!</f>
        <v>#REF!</v>
      </c>
      <c r="D87" s="121" t="e">
        <f>#REF!</f>
        <v>#REF!</v>
      </c>
      <c r="E87" s="121" t="e">
        <f>#REF!</f>
        <v>#REF!</v>
      </c>
      <c r="F87" s="121" t="e">
        <f>#REF!</f>
        <v>#REF!</v>
      </c>
      <c r="G87" s="127"/>
      <c r="H87" s="127"/>
      <c r="I87" s="127"/>
      <c r="J87" s="125"/>
    </row>
    <row r="88" spans="1:10" s="128" customFormat="1" ht="20.399999999999999" x14ac:dyDescent="0.55000000000000004">
      <c r="A88" s="121" t="e">
        <f>#REF!</f>
        <v>#REF!</v>
      </c>
      <c r="B88" s="122" t="e">
        <f>#REF!</f>
        <v>#REF!</v>
      </c>
      <c r="C88" s="122" t="e">
        <f>#REF!</f>
        <v>#REF!</v>
      </c>
      <c r="D88" s="121" t="e">
        <f>#REF!</f>
        <v>#REF!</v>
      </c>
      <c r="E88" s="121" t="e">
        <f>#REF!</f>
        <v>#REF!</v>
      </c>
      <c r="F88" s="121" t="e">
        <f>#REF!</f>
        <v>#REF!</v>
      </c>
      <c r="G88" s="127"/>
      <c r="H88" s="127"/>
      <c r="I88" s="127"/>
      <c r="J88" s="125"/>
    </row>
    <row r="89" spans="1:10" s="128" customFormat="1" ht="20.399999999999999" x14ac:dyDescent="0.55000000000000004">
      <c r="A89" s="121" t="e">
        <f>#REF!</f>
        <v>#REF!</v>
      </c>
      <c r="B89" s="122" t="e">
        <f>#REF!</f>
        <v>#REF!</v>
      </c>
      <c r="C89" s="122" t="e">
        <f>#REF!</f>
        <v>#REF!</v>
      </c>
      <c r="D89" s="121" t="e">
        <f>#REF!</f>
        <v>#REF!</v>
      </c>
      <c r="E89" s="121" t="e">
        <f>#REF!</f>
        <v>#REF!</v>
      </c>
      <c r="F89" s="121" t="e">
        <f>#REF!</f>
        <v>#REF!</v>
      </c>
      <c r="G89" s="127"/>
      <c r="H89" s="127"/>
      <c r="I89" s="127"/>
      <c r="J89" s="125"/>
    </row>
    <row r="90" spans="1:10" s="128" customFormat="1" ht="20.399999999999999" x14ac:dyDescent="0.55000000000000004">
      <c r="A90" s="121" t="e">
        <f>#REF!</f>
        <v>#REF!</v>
      </c>
      <c r="B90" s="122" t="e">
        <f>#REF!</f>
        <v>#REF!</v>
      </c>
      <c r="C90" s="122" t="e">
        <f>#REF!</f>
        <v>#REF!</v>
      </c>
      <c r="D90" s="121" t="e">
        <f>#REF!</f>
        <v>#REF!</v>
      </c>
      <c r="E90" s="121" t="e">
        <f>#REF!</f>
        <v>#REF!</v>
      </c>
      <c r="F90" s="121" t="e">
        <f>#REF!</f>
        <v>#REF!</v>
      </c>
      <c r="G90" s="127"/>
      <c r="H90" s="127"/>
      <c r="I90" s="127"/>
      <c r="J90" s="125"/>
    </row>
    <row r="91" spans="1:10" s="128" customFormat="1" ht="20.399999999999999" x14ac:dyDescent="0.55000000000000004">
      <c r="A91" s="121" t="e">
        <f>#REF!</f>
        <v>#REF!</v>
      </c>
      <c r="B91" s="122" t="e">
        <f>#REF!</f>
        <v>#REF!</v>
      </c>
      <c r="C91" s="122" t="e">
        <f>#REF!</f>
        <v>#REF!</v>
      </c>
      <c r="D91" s="121" t="e">
        <f>#REF!</f>
        <v>#REF!</v>
      </c>
      <c r="E91" s="121" t="e">
        <f>#REF!</f>
        <v>#REF!</v>
      </c>
      <c r="F91" s="121" t="e">
        <f>#REF!</f>
        <v>#REF!</v>
      </c>
      <c r="G91" s="127"/>
      <c r="H91" s="127"/>
      <c r="I91" s="127"/>
      <c r="J91" s="125"/>
    </row>
    <row r="92" spans="1:10" s="128" customFormat="1" ht="20.399999999999999" x14ac:dyDescent="0.55000000000000004">
      <c r="A92" s="121" t="e">
        <f>#REF!</f>
        <v>#REF!</v>
      </c>
      <c r="B92" s="122" t="e">
        <f>#REF!</f>
        <v>#REF!</v>
      </c>
      <c r="C92" s="122" t="e">
        <f>#REF!</f>
        <v>#REF!</v>
      </c>
      <c r="D92" s="121" t="e">
        <f>#REF!</f>
        <v>#REF!</v>
      </c>
      <c r="E92" s="121" t="e">
        <f>#REF!</f>
        <v>#REF!</v>
      </c>
      <c r="F92" s="121" t="e">
        <f>#REF!</f>
        <v>#REF!</v>
      </c>
      <c r="G92" s="127"/>
      <c r="H92" s="127"/>
      <c r="I92" s="127"/>
      <c r="J92" s="125"/>
    </row>
    <row r="93" spans="1:10" s="128" customFormat="1" ht="20.399999999999999" x14ac:dyDescent="0.55000000000000004">
      <c r="A93" s="121" t="e">
        <f>#REF!</f>
        <v>#REF!</v>
      </c>
      <c r="B93" s="122" t="e">
        <f>#REF!</f>
        <v>#REF!</v>
      </c>
      <c r="C93" s="122" t="e">
        <f>#REF!</f>
        <v>#REF!</v>
      </c>
      <c r="D93" s="121" t="e">
        <f>#REF!</f>
        <v>#REF!</v>
      </c>
      <c r="E93" s="121" t="e">
        <f>#REF!</f>
        <v>#REF!</v>
      </c>
      <c r="F93" s="121" t="e">
        <f>#REF!</f>
        <v>#REF!</v>
      </c>
      <c r="G93" s="127"/>
      <c r="H93" s="127"/>
      <c r="I93" s="127"/>
      <c r="J93" s="125"/>
    </row>
    <row r="94" spans="1:10" s="128" customFormat="1" ht="20.399999999999999" x14ac:dyDescent="0.55000000000000004">
      <c r="A94" s="121" t="e">
        <f>#REF!</f>
        <v>#REF!</v>
      </c>
      <c r="B94" s="122" t="e">
        <f>#REF!</f>
        <v>#REF!</v>
      </c>
      <c r="C94" s="122" t="e">
        <f>#REF!</f>
        <v>#REF!</v>
      </c>
      <c r="D94" s="121" t="e">
        <f>#REF!</f>
        <v>#REF!</v>
      </c>
      <c r="E94" s="121" t="e">
        <f>#REF!</f>
        <v>#REF!</v>
      </c>
      <c r="F94" s="121" t="e">
        <f>#REF!</f>
        <v>#REF!</v>
      </c>
      <c r="G94" s="127"/>
      <c r="H94" s="127"/>
      <c r="I94" s="127"/>
      <c r="J94" s="125"/>
    </row>
    <row r="95" spans="1:10" s="128" customFormat="1" ht="20.399999999999999" x14ac:dyDescent="0.55000000000000004">
      <c r="A95" s="121" t="e">
        <f>#REF!</f>
        <v>#REF!</v>
      </c>
      <c r="B95" s="122" t="e">
        <f>#REF!</f>
        <v>#REF!</v>
      </c>
      <c r="C95" s="122" t="e">
        <f>#REF!</f>
        <v>#REF!</v>
      </c>
      <c r="D95" s="121" t="e">
        <f>#REF!</f>
        <v>#REF!</v>
      </c>
      <c r="E95" s="121" t="e">
        <f>#REF!</f>
        <v>#REF!</v>
      </c>
      <c r="F95" s="121" t="e">
        <f>#REF!</f>
        <v>#REF!</v>
      </c>
      <c r="G95" s="127"/>
      <c r="H95" s="127"/>
      <c r="I95" s="127"/>
      <c r="J95" s="125"/>
    </row>
    <row r="96" spans="1:10" s="128" customFormat="1" ht="20.399999999999999" x14ac:dyDescent="0.55000000000000004">
      <c r="A96" s="121" t="e">
        <f>#REF!</f>
        <v>#REF!</v>
      </c>
      <c r="B96" s="122" t="e">
        <f>#REF!</f>
        <v>#REF!</v>
      </c>
      <c r="C96" s="122" t="e">
        <f>#REF!</f>
        <v>#REF!</v>
      </c>
      <c r="D96" s="121" t="e">
        <f>#REF!</f>
        <v>#REF!</v>
      </c>
      <c r="E96" s="121" t="e">
        <f>#REF!</f>
        <v>#REF!</v>
      </c>
      <c r="F96" s="121" t="e">
        <f>#REF!</f>
        <v>#REF!</v>
      </c>
      <c r="G96" s="127"/>
      <c r="H96" s="127"/>
      <c r="I96" s="127"/>
      <c r="J96" s="125"/>
    </row>
    <row r="97" spans="1:10" s="128" customFormat="1" ht="20.399999999999999" x14ac:dyDescent="0.55000000000000004">
      <c r="A97" s="121" t="e">
        <f>#REF!</f>
        <v>#REF!</v>
      </c>
      <c r="B97" s="122" t="e">
        <f>#REF!</f>
        <v>#REF!</v>
      </c>
      <c r="C97" s="122" t="e">
        <f>#REF!</f>
        <v>#REF!</v>
      </c>
      <c r="D97" s="121" t="e">
        <f>#REF!</f>
        <v>#REF!</v>
      </c>
      <c r="E97" s="121" t="e">
        <f>#REF!</f>
        <v>#REF!</v>
      </c>
      <c r="F97" s="121" t="e">
        <f>#REF!</f>
        <v>#REF!</v>
      </c>
      <c r="G97" s="127"/>
      <c r="H97" s="127"/>
      <c r="I97" s="127"/>
      <c r="J97" s="125"/>
    </row>
    <row r="98" spans="1:10" s="128" customFormat="1" ht="20.399999999999999" x14ac:dyDescent="0.55000000000000004">
      <c r="A98" s="121" t="e">
        <f>#REF!</f>
        <v>#REF!</v>
      </c>
      <c r="B98" s="122" t="e">
        <f>#REF!</f>
        <v>#REF!</v>
      </c>
      <c r="C98" s="122" t="e">
        <f>#REF!</f>
        <v>#REF!</v>
      </c>
      <c r="D98" s="121" t="e">
        <f>#REF!</f>
        <v>#REF!</v>
      </c>
      <c r="E98" s="121" t="e">
        <f>#REF!</f>
        <v>#REF!</v>
      </c>
      <c r="F98" s="121" t="e">
        <f>#REF!</f>
        <v>#REF!</v>
      </c>
      <c r="G98" s="127"/>
      <c r="H98" s="127"/>
      <c r="I98" s="127"/>
      <c r="J98" s="125"/>
    </row>
    <row r="99" spans="1:10" s="128" customFormat="1" ht="20.399999999999999" x14ac:dyDescent="0.55000000000000004">
      <c r="A99" s="121" t="e">
        <f>#REF!</f>
        <v>#REF!</v>
      </c>
      <c r="B99" s="122" t="e">
        <f>#REF!</f>
        <v>#REF!</v>
      </c>
      <c r="C99" s="122" t="e">
        <f>#REF!</f>
        <v>#REF!</v>
      </c>
      <c r="D99" s="121" t="e">
        <f>#REF!</f>
        <v>#REF!</v>
      </c>
      <c r="E99" s="121" t="e">
        <f>#REF!</f>
        <v>#REF!</v>
      </c>
      <c r="F99" s="121" t="e">
        <f>#REF!</f>
        <v>#REF!</v>
      </c>
      <c r="G99" s="127"/>
      <c r="H99" s="127"/>
      <c r="I99" s="127"/>
      <c r="J99" s="125"/>
    </row>
    <row r="100" spans="1:10" s="128" customFormat="1" ht="20.399999999999999" x14ac:dyDescent="0.55000000000000004">
      <c r="A100" s="121" t="e">
        <f>#REF!</f>
        <v>#REF!</v>
      </c>
      <c r="B100" s="122" t="e">
        <f>#REF!</f>
        <v>#REF!</v>
      </c>
      <c r="C100" s="122" t="e">
        <f>#REF!</f>
        <v>#REF!</v>
      </c>
      <c r="D100" s="121" t="e">
        <f>#REF!</f>
        <v>#REF!</v>
      </c>
      <c r="E100" s="121" t="e">
        <f>#REF!</f>
        <v>#REF!</v>
      </c>
      <c r="F100" s="121" t="e">
        <f>#REF!</f>
        <v>#REF!</v>
      </c>
      <c r="G100" s="127"/>
      <c r="H100" s="127"/>
      <c r="I100" s="127"/>
      <c r="J100" s="125"/>
    </row>
    <row r="101" spans="1:10" s="128" customFormat="1" ht="20.399999999999999" x14ac:dyDescent="0.55000000000000004">
      <c r="A101" s="121" t="e">
        <f>#REF!</f>
        <v>#REF!</v>
      </c>
      <c r="B101" s="122" t="e">
        <f>#REF!</f>
        <v>#REF!</v>
      </c>
      <c r="C101" s="122" t="e">
        <f>#REF!</f>
        <v>#REF!</v>
      </c>
      <c r="D101" s="121" t="e">
        <f>#REF!</f>
        <v>#REF!</v>
      </c>
      <c r="E101" s="121" t="e">
        <f>#REF!</f>
        <v>#REF!</v>
      </c>
      <c r="F101" s="121" t="e">
        <f>#REF!</f>
        <v>#REF!</v>
      </c>
      <c r="G101" s="127"/>
      <c r="H101" s="127"/>
      <c r="I101" s="127"/>
      <c r="J101" s="125"/>
    </row>
    <row r="102" spans="1:10" s="128" customFormat="1" ht="20.399999999999999" x14ac:dyDescent="0.55000000000000004">
      <c r="A102" s="121" t="e">
        <f>#REF!</f>
        <v>#REF!</v>
      </c>
      <c r="B102" s="122" t="e">
        <f>#REF!</f>
        <v>#REF!</v>
      </c>
      <c r="C102" s="122" t="e">
        <f>#REF!</f>
        <v>#REF!</v>
      </c>
      <c r="D102" s="121" t="e">
        <f>#REF!</f>
        <v>#REF!</v>
      </c>
      <c r="E102" s="121" t="e">
        <f>#REF!</f>
        <v>#REF!</v>
      </c>
      <c r="F102" s="121" t="e">
        <f>#REF!</f>
        <v>#REF!</v>
      </c>
      <c r="G102" s="127"/>
      <c r="H102" s="127"/>
      <c r="I102" s="127"/>
      <c r="J102" s="125"/>
    </row>
    <row r="103" spans="1:10" s="128" customFormat="1" ht="20.399999999999999" x14ac:dyDescent="0.55000000000000004">
      <c r="A103" s="121" t="e">
        <f>#REF!</f>
        <v>#REF!</v>
      </c>
      <c r="B103" s="122" t="e">
        <f>#REF!</f>
        <v>#REF!</v>
      </c>
      <c r="C103" s="122" t="e">
        <f>#REF!</f>
        <v>#REF!</v>
      </c>
      <c r="D103" s="121" t="e">
        <f>#REF!</f>
        <v>#REF!</v>
      </c>
      <c r="E103" s="121" t="e">
        <f>#REF!</f>
        <v>#REF!</v>
      </c>
      <c r="F103" s="121" t="e">
        <f>#REF!</f>
        <v>#REF!</v>
      </c>
      <c r="G103" s="127"/>
      <c r="H103" s="127"/>
      <c r="I103" s="127"/>
      <c r="J103" s="125"/>
    </row>
    <row r="104" spans="1:10" s="128" customFormat="1" ht="20.399999999999999" x14ac:dyDescent="0.55000000000000004">
      <c r="A104" s="121" t="e">
        <f>#REF!</f>
        <v>#REF!</v>
      </c>
      <c r="B104" s="122" t="e">
        <f>#REF!</f>
        <v>#REF!</v>
      </c>
      <c r="C104" s="122" t="e">
        <f>#REF!</f>
        <v>#REF!</v>
      </c>
      <c r="D104" s="121" t="e">
        <f>#REF!</f>
        <v>#REF!</v>
      </c>
      <c r="E104" s="121" t="e">
        <f>#REF!</f>
        <v>#REF!</v>
      </c>
      <c r="F104" s="121" t="e">
        <f>#REF!</f>
        <v>#REF!</v>
      </c>
      <c r="G104" s="127"/>
      <c r="H104" s="127"/>
      <c r="I104" s="127"/>
      <c r="J104" s="125"/>
    </row>
    <row r="105" spans="1:10" s="128" customFormat="1" ht="20.399999999999999" x14ac:dyDescent="0.55000000000000004">
      <c r="A105" s="121" t="e">
        <f>#REF!</f>
        <v>#REF!</v>
      </c>
      <c r="B105" s="122" t="e">
        <f>#REF!</f>
        <v>#REF!</v>
      </c>
      <c r="C105" s="122" t="e">
        <f>#REF!</f>
        <v>#REF!</v>
      </c>
      <c r="D105" s="121" t="e">
        <f>#REF!</f>
        <v>#REF!</v>
      </c>
      <c r="E105" s="121" t="e">
        <f>#REF!</f>
        <v>#REF!</v>
      </c>
      <c r="F105" s="121" t="e">
        <f>#REF!</f>
        <v>#REF!</v>
      </c>
      <c r="G105" s="127"/>
      <c r="H105" s="127"/>
      <c r="I105" s="127"/>
      <c r="J105" s="125"/>
    </row>
    <row r="106" spans="1:10" s="128" customFormat="1" ht="20.399999999999999" x14ac:dyDescent="0.55000000000000004">
      <c r="A106" s="121" t="e">
        <f>#REF!</f>
        <v>#REF!</v>
      </c>
      <c r="B106" s="122" t="e">
        <f>#REF!</f>
        <v>#REF!</v>
      </c>
      <c r="C106" s="122" t="e">
        <f>#REF!</f>
        <v>#REF!</v>
      </c>
      <c r="D106" s="121" t="e">
        <f>#REF!</f>
        <v>#REF!</v>
      </c>
      <c r="E106" s="121" t="e">
        <f>#REF!</f>
        <v>#REF!</v>
      </c>
      <c r="F106" s="121" t="e">
        <f>#REF!</f>
        <v>#REF!</v>
      </c>
      <c r="G106" s="127"/>
      <c r="H106" s="127"/>
      <c r="I106" s="127"/>
      <c r="J106" s="125"/>
    </row>
    <row r="107" spans="1:10" s="128" customFormat="1" ht="20.399999999999999" x14ac:dyDescent="0.55000000000000004">
      <c r="A107" s="121" t="e">
        <f>#REF!</f>
        <v>#REF!</v>
      </c>
      <c r="B107" s="122" t="e">
        <f>#REF!</f>
        <v>#REF!</v>
      </c>
      <c r="C107" s="122" t="e">
        <f>#REF!</f>
        <v>#REF!</v>
      </c>
      <c r="D107" s="121" t="e">
        <f>#REF!</f>
        <v>#REF!</v>
      </c>
      <c r="E107" s="121" t="e">
        <f>#REF!</f>
        <v>#REF!</v>
      </c>
      <c r="F107" s="121" t="e">
        <f>#REF!</f>
        <v>#REF!</v>
      </c>
      <c r="G107" s="127"/>
      <c r="H107" s="127"/>
      <c r="I107" s="127"/>
      <c r="J107" s="125"/>
    </row>
    <row r="108" spans="1:10" s="128" customFormat="1" ht="20.399999999999999" x14ac:dyDescent="0.55000000000000004">
      <c r="A108" s="121" t="e">
        <f>#REF!</f>
        <v>#REF!</v>
      </c>
      <c r="B108" s="122" t="e">
        <f>#REF!</f>
        <v>#REF!</v>
      </c>
      <c r="C108" s="122" t="e">
        <f>#REF!</f>
        <v>#REF!</v>
      </c>
      <c r="D108" s="121" t="e">
        <f>#REF!</f>
        <v>#REF!</v>
      </c>
      <c r="E108" s="121" t="e">
        <f>#REF!</f>
        <v>#REF!</v>
      </c>
      <c r="F108" s="121" t="e">
        <f>#REF!</f>
        <v>#REF!</v>
      </c>
      <c r="G108" s="127"/>
      <c r="H108" s="127"/>
      <c r="I108" s="127"/>
      <c r="J108" s="125"/>
    </row>
    <row r="109" spans="1:10" s="128" customFormat="1" ht="20.399999999999999" x14ac:dyDescent="0.55000000000000004">
      <c r="A109" s="121" t="e">
        <f>#REF!</f>
        <v>#REF!</v>
      </c>
      <c r="B109" s="122" t="e">
        <f>#REF!</f>
        <v>#REF!</v>
      </c>
      <c r="C109" s="122" t="e">
        <f>#REF!</f>
        <v>#REF!</v>
      </c>
      <c r="D109" s="121" t="e">
        <f>#REF!</f>
        <v>#REF!</v>
      </c>
      <c r="E109" s="121" t="e">
        <f>#REF!</f>
        <v>#REF!</v>
      </c>
      <c r="F109" s="121" t="e">
        <f>#REF!</f>
        <v>#REF!</v>
      </c>
      <c r="G109" s="127"/>
      <c r="H109" s="127"/>
      <c r="I109" s="127"/>
      <c r="J109" s="125"/>
    </row>
    <row r="110" spans="1:10" s="128" customFormat="1" ht="20.399999999999999" x14ac:dyDescent="0.55000000000000004">
      <c r="A110" s="121" t="e">
        <f>#REF!</f>
        <v>#REF!</v>
      </c>
      <c r="B110" s="122" t="e">
        <f>#REF!</f>
        <v>#REF!</v>
      </c>
      <c r="C110" s="122" t="e">
        <f>#REF!</f>
        <v>#REF!</v>
      </c>
      <c r="D110" s="121" t="e">
        <f>#REF!</f>
        <v>#REF!</v>
      </c>
      <c r="E110" s="121" t="e">
        <f>#REF!</f>
        <v>#REF!</v>
      </c>
      <c r="F110" s="121" t="e">
        <f>#REF!</f>
        <v>#REF!</v>
      </c>
      <c r="G110" s="127"/>
      <c r="H110" s="127"/>
      <c r="I110" s="127"/>
      <c r="J110" s="125"/>
    </row>
    <row r="111" spans="1:10" s="128" customFormat="1" ht="20.399999999999999" x14ac:dyDescent="0.55000000000000004">
      <c r="A111" s="121" t="e">
        <f>#REF!</f>
        <v>#REF!</v>
      </c>
      <c r="B111" s="122" t="e">
        <f>#REF!</f>
        <v>#REF!</v>
      </c>
      <c r="C111" s="122" t="e">
        <f>#REF!</f>
        <v>#REF!</v>
      </c>
      <c r="D111" s="121" t="e">
        <f>#REF!</f>
        <v>#REF!</v>
      </c>
      <c r="E111" s="121" t="e">
        <f>#REF!</f>
        <v>#REF!</v>
      </c>
      <c r="F111" s="121" t="e">
        <f>#REF!</f>
        <v>#REF!</v>
      </c>
      <c r="G111" s="127"/>
      <c r="H111" s="127"/>
      <c r="I111" s="127"/>
      <c r="J111" s="125"/>
    </row>
    <row r="112" spans="1:10" s="128" customFormat="1" ht="20.399999999999999" x14ac:dyDescent="0.55000000000000004">
      <c r="A112" s="121" t="e">
        <f>#REF!</f>
        <v>#REF!</v>
      </c>
      <c r="B112" s="122" t="e">
        <f>#REF!</f>
        <v>#REF!</v>
      </c>
      <c r="C112" s="122" t="e">
        <f>#REF!</f>
        <v>#REF!</v>
      </c>
      <c r="D112" s="121" t="e">
        <f>#REF!</f>
        <v>#REF!</v>
      </c>
      <c r="E112" s="121" t="e">
        <f>#REF!</f>
        <v>#REF!</v>
      </c>
      <c r="F112" s="121" t="e">
        <f>#REF!</f>
        <v>#REF!</v>
      </c>
      <c r="G112" s="127"/>
      <c r="H112" s="127"/>
      <c r="I112" s="127"/>
      <c r="J112" s="125"/>
    </row>
    <row r="113" spans="1:10" s="128" customFormat="1" ht="20.399999999999999" x14ac:dyDescent="0.55000000000000004">
      <c r="A113" s="121" t="e">
        <f>#REF!</f>
        <v>#REF!</v>
      </c>
      <c r="B113" s="122" t="e">
        <f>#REF!</f>
        <v>#REF!</v>
      </c>
      <c r="C113" s="122" t="e">
        <f>#REF!</f>
        <v>#REF!</v>
      </c>
      <c r="D113" s="121" t="e">
        <f>#REF!</f>
        <v>#REF!</v>
      </c>
      <c r="E113" s="121" t="e">
        <f>#REF!</f>
        <v>#REF!</v>
      </c>
      <c r="F113" s="121" t="e">
        <f>#REF!</f>
        <v>#REF!</v>
      </c>
      <c r="G113" s="127"/>
      <c r="H113" s="127"/>
      <c r="I113" s="127"/>
      <c r="J113" s="125"/>
    </row>
    <row r="114" spans="1:10" s="128" customFormat="1" ht="20.399999999999999" x14ac:dyDescent="0.55000000000000004">
      <c r="A114" s="121" t="e">
        <f>#REF!</f>
        <v>#REF!</v>
      </c>
      <c r="B114" s="122" t="e">
        <f>#REF!</f>
        <v>#REF!</v>
      </c>
      <c r="C114" s="122" t="e">
        <f>#REF!</f>
        <v>#REF!</v>
      </c>
      <c r="D114" s="121" t="e">
        <f>#REF!</f>
        <v>#REF!</v>
      </c>
      <c r="E114" s="121" t="e">
        <f>#REF!</f>
        <v>#REF!</v>
      </c>
      <c r="F114" s="121" t="e">
        <f>#REF!</f>
        <v>#REF!</v>
      </c>
      <c r="G114" s="127"/>
      <c r="H114" s="127"/>
      <c r="I114" s="127"/>
      <c r="J114" s="125"/>
    </row>
    <row r="115" spans="1:10" s="128" customFormat="1" ht="20.399999999999999" x14ac:dyDescent="0.55000000000000004">
      <c r="A115" s="121" t="e">
        <f>#REF!</f>
        <v>#REF!</v>
      </c>
      <c r="B115" s="122" t="e">
        <f>#REF!</f>
        <v>#REF!</v>
      </c>
      <c r="C115" s="122" t="e">
        <f>#REF!</f>
        <v>#REF!</v>
      </c>
      <c r="D115" s="121" t="e">
        <f>#REF!</f>
        <v>#REF!</v>
      </c>
      <c r="E115" s="121" t="e">
        <f>#REF!</f>
        <v>#REF!</v>
      </c>
      <c r="F115" s="121" t="e">
        <f>#REF!</f>
        <v>#REF!</v>
      </c>
      <c r="G115" s="127"/>
      <c r="H115" s="127"/>
      <c r="I115" s="127"/>
      <c r="J115" s="125"/>
    </row>
    <row r="116" spans="1:10" s="128" customFormat="1" ht="20.399999999999999" x14ac:dyDescent="0.55000000000000004">
      <c r="A116" s="121" t="e">
        <f>#REF!</f>
        <v>#REF!</v>
      </c>
      <c r="B116" s="122" t="e">
        <f>#REF!</f>
        <v>#REF!</v>
      </c>
      <c r="C116" s="122" t="e">
        <f>#REF!</f>
        <v>#REF!</v>
      </c>
      <c r="D116" s="121" t="e">
        <f>#REF!</f>
        <v>#REF!</v>
      </c>
      <c r="E116" s="121" t="e">
        <f>#REF!</f>
        <v>#REF!</v>
      </c>
      <c r="F116" s="121" t="e">
        <f>#REF!</f>
        <v>#REF!</v>
      </c>
      <c r="G116" s="127"/>
      <c r="H116" s="127"/>
      <c r="I116" s="127"/>
      <c r="J116" s="125"/>
    </row>
    <row r="117" spans="1:10" s="128" customFormat="1" ht="20.399999999999999" x14ac:dyDescent="0.55000000000000004">
      <c r="A117" s="121" t="e">
        <f>#REF!</f>
        <v>#REF!</v>
      </c>
      <c r="B117" s="122" t="e">
        <f>#REF!</f>
        <v>#REF!</v>
      </c>
      <c r="C117" s="122" t="e">
        <f>#REF!</f>
        <v>#REF!</v>
      </c>
      <c r="D117" s="121" t="e">
        <f>#REF!</f>
        <v>#REF!</v>
      </c>
      <c r="E117" s="121" t="e">
        <f>#REF!</f>
        <v>#REF!</v>
      </c>
      <c r="F117" s="121" t="e">
        <f>#REF!</f>
        <v>#REF!</v>
      </c>
      <c r="G117" s="127"/>
      <c r="H117" s="127"/>
      <c r="I117" s="127"/>
      <c r="J117" s="125"/>
    </row>
    <row r="118" spans="1:10" s="128" customFormat="1" ht="20.399999999999999" x14ac:dyDescent="0.55000000000000004">
      <c r="A118" s="121" t="e">
        <f>#REF!</f>
        <v>#REF!</v>
      </c>
      <c r="B118" s="122" t="e">
        <f>#REF!</f>
        <v>#REF!</v>
      </c>
      <c r="C118" s="122" t="e">
        <f>#REF!</f>
        <v>#REF!</v>
      </c>
      <c r="D118" s="121" t="e">
        <f>#REF!</f>
        <v>#REF!</v>
      </c>
      <c r="E118" s="121" t="e">
        <f>#REF!</f>
        <v>#REF!</v>
      </c>
      <c r="F118" s="121" t="e">
        <f>#REF!</f>
        <v>#REF!</v>
      </c>
      <c r="G118" s="127"/>
      <c r="H118" s="127"/>
      <c r="I118" s="127"/>
      <c r="J118" s="125"/>
    </row>
    <row r="119" spans="1:10" s="128" customFormat="1" ht="20.399999999999999" x14ac:dyDescent="0.55000000000000004">
      <c r="A119" s="121" t="e">
        <f>#REF!</f>
        <v>#REF!</v>
      </c>
      <c r="B119" s="122" t="e">
        <f>#REF!</f>
        <v>#REF!</v>
      </c>
      <c r="C119" s="122" t="e">
        <f>#REF!</f>
        <v>#REF!</v>
      </c>
      <c r="D119" s="121" t="e">
        <f>#REF!</f>
        <v>#REF!</v>
      </c>
      <c r="E119" s="121" t="e">
        <f>#REF!</f>
        <v>#REF!</v>
      </c>
      <c r="F119" s="121" t="e">
        <f>#REF!</f>
        <v>#REF!</v>
      </c>
      <c r="G119" s="127"/>
      <c r="H119" s="127"/>
      <c r="I119" s="127"/>
      <c r="J119" s="125"/>
    </row>
    <row r="120" spans="1:10" s="128" customFormat="1" ht="20.399999999999999" x14ac:dyDescent="0.55000000000000004">
      <c r="A120" s="121" t="e">
        <f>#REF!</f>
        <v>#REF!</v>
      </c>
      <c r="B120" s="122" t="e">
        <f>#REF!</f>
        <v>#REF!</v>
      </c>
      <c r="C120" s="122" t="e">
        <f>#REF!</f>
        <v>#REF!</v>
      </c>
      <c r="D120" s="121" t="e">
        <f>#REF!</f>
        <v>#REF!</v>
      </c>
      <c r="E120" s="121" t="e">
        <f>#REF!</f>
        <v>#REF!</v>
      </c>
      <c r="F120" s="121" t="e">
        <f>#REF!</f>
        <v>#REF!</v>
      </c>
      <c r="G120" s="127"/>
      <c r="H120" s="127"/>
      <c r="I120" s="127"/>
      <c r="J120" s="125"/>
    </row>
    <row r="121" spans="1:10" s="128" customFormat="1" ht="20.399999999999999" x14ac:dyDescent="0.55000000000000004">
      <c r="A121" s="121" t="e">
        <f>#REF!</f>
        <v>#REF!</v>
      </c>
      <c r="B121" s="122" t="e">
        <f>#REF!</f>
        <v>#REF!</v>
      </c>
      <c r="C121" s="122" t="e">
        <f>#REF!</f>
        <v>#REF!</v>
      </c>
      <c r="D121" s="121" t="e">
        <f>#REF!</f>
        <v>#REF!</v>
      </c>
      <c r="E121" s="121" t="e">
        <f>#REF!</f>
        <v>#REF!</v>
      </c>
      <c r="F121" s="121" t="e">
        <f>#REF!</f>
        <v>#REF!</v>
      </c>
      <c r="G121" s="127"/>
      <c r="H121" s="127"/>
      <c r="I121" s="127"/>
      <c r="J121" s="125"/>
    </row>
    <row r="122" spans="1:10" s="128" customFormat="1" ht="20.399999999999999" x14ac:dyDescent="0.55000000000000004">
      <c r="A122" s="121" t="e">
        <f>#REF!</f>
        <v>#REF!</v>
      </c>
      <c r="B122" s="122" t="e">
        <f>#REF!</f>
        <v>#REF!</v>
      </c>
      <c r="C122" s="122" t="e">
        <f>#REF!</f>
        <v>#REF!</v>
      </c>
      <c r="D122" s="121" t="e">
        <f>#REF!</f>
        <v>#REF!</v>
      </c>
      <c r="E122" s="121" t="e">
        <f>#REF!</f>
        <v>#REF!</v>
      </c>
      <c r="F122" s="121" t="e">
        <f>#REF!</f>
        <v>#REF!</v>
      </c>
      <c r="G122" s="127"/>
      <c r="H122" s="127"/>
      <c r="I122" s="127"/>
      <c r="J122" s="125"/>
    </row>
    <row r="123" spans="1:10" s="128" customFormat="1" ht="20.399999999999999" x14ac:dyDescent="0.55000000000000004">
      <c r="A123" s="121" t="e">
        <f>#REF!</f>
        <v>#REF!</v>
      </c>
      <c r="B123" s="122" t="e">
        <f>#REF!</f>
        <v>#REF!</v>
      </c>
      <c r="C123" s="122" t="e">
        <f>#REF!</f>
        <v>#REF!</v>
      </c>
      <c r="D123" s="121" t="e">
        <f>#REF!</f>
        <v>#REF!</v>
      </c>
      <c r="E123" s="121" t="e">
        <f>#REF!</f>
        <v>#REF!</v>
      </c>
      <c r="F123" s="121" t="e">
        <f>#REF!</f>
        <v>#REF!</v>
      </c>
      <c r="G123" s="127"/>
      <c r="H123" s="127"/>
      <c r="I123" s="127"/>
      <c r="J123" s="125"/>
    </row>
    <row r="124" spans="1:10" s="128" customFormat="1" ht="20.399999999999999" x14ac:dyDescent="0.55000000000000004">
      <c r="A124" s="121" t="e">
        <f>#REF!</f>
        <v>#REF!</v>
      </c>
      <c r="B124" s="122" t="e">
        <f>#REF!</f>
        <v>#REF!</v>
      </c>
      <c r="C124" s="122" t="e">
        <f>#REF!</f>
        <v>#REF!</v>
      </c>
      <c r="D124" s="121" t="e">
        <f>#REF!</f>
        <v>#REF!</v>
      </c>
      <c r="E124" s="121" t="e">
        <f>#REF!</f>
        <v>#REF!</v>
      </c>
      <c r="F124" s="121" t="e">
        <f>#REF!</f>
        <v>#REF!</v>
      </c>
      <c r="G124" s="127"/>
      <c r="H124" s="127"/>
      <c r="I124" s="127"/>
      <c r="J124" s="125"/>
    </row>
    <row r="125" spans="1:10" s="128" customFormat="1" ht="20.399999999999999" x14ac:dyDescent="0.55000000000000004">
      <c r="A125" s="121" t="e">
        <f>#REF!</f>
        <v>#REF!</v>
      </c>
      <c r="B125" s="122" t="e">
        <f>#REF!</f>
        <v>#REF!</v>
      </c>
      <c r="C125" s="122" t="e">
        <f>#REF!</f>
        <v>#REF!</v>
      </c>
      <c r="D125" s="121" t="e">
        <f>#REF!</f>
        <v>#REF!</v>
      </c>
      <c r="E125" s="121" t="e">
        <f>#REF!</f>
        <v>#REF!</v>
      </c>
      <c r="F125" s="121" t="e">
        <f>#REF!</f>
        <v>#REF!</v>
      </c>
      <c r="G125" s="127"/>
      <c r="H125" s="127"/>
      <c r="I125" s="127"/>
      <c r="J125" s="125"/>
    </row>
    <row r="126" spans="1:10" s="128" customFormat="1" ht="20.399999999999999" x14ac:dyDescent="0.55000000000000004">
      <c r="A126" s="121" t="e">
        <f>#REF!</f>
        <v>#REF!</v>
      </c>
      <c r="B126" s="122" t="e">
        <f>#REF!</f>
        <v>#REF!</v>
      </c>
      <c r="C126" s="122" t="e">
        <f>#REF!</f>
        <v>#REF!</v>
      </c>
      <c r="D126" s="121" t="e">
        <f>#REF!</f>
        <v>#REF!</v>
      </c>
      <c r="E126" s="121" t="e">
        <f>#REF!</f>
        <v>#REF!</v>
      </c>
      <c r="F126" s="121" t="e">
        <f>#REF!</f>
        <v>#REF!</v>
      </c>
      <c r="G126" s="127"/>
      <c r="H126" s="127"/>
      <c r="I126" s="127"/>
      <c r="J126" s="125"/>
    </row>
    <row r="127" spans="1:10" s="128" customFormat="1" ht="20.399999999999999" x14ac:dyDescent="0.55000000000000004">
      <c r="A127" s="121" t="e">
        <f>#REF!</f>
        <v>#REF!</v>
      </c>
      <c r="B127" s="122" t="e">
        <f>#REF!</f>
        <v>#REF!</v>
      </c>
      <c r="C127" s="122" t="e">
        <f>#REF!</f>
        <v>#REF!</v>
      </c>
      <c r="D127" s="121" t="e">
        <f>#REF!</f>
        <v>#REF!</v>
      </c>
      <c r="E127" s="121" t="e">
        <f>#REF!</f>
        <v>#REF!</v>
      </c>
      <c r="F127" s="121" t="e">
        <f>#REF!</f>
        <v>#REF!</v>
      </c>
      <c r="G127" s="127"/>
      <c r="H127" s="127"/>
      <c r="I127" s="127"/>
      <c r="J127" s="125"/>
    </row>
    <row r="128" spans="1:10" s="128" customFormat="1" ht="20.399999999999999" x14ac:dyDescent="0.55000000000000004">
      <c r="A128" s="121" t="e">
        <f>#REF!</f>
        <v>#REF!</v>
      </c>
      <c r="B128" s="122" t="e">
        <f>#REF!</f>
        <v>#REF!</v>
      </c>
      <c r="C128" s="122" t="e">
        <f>#REF!</f>
        <v>#REF!</v>
      </c>
      <c r="D128" s="121" t="e">
        <f>#REF!</f>
        <v>#REF!</v>
      </c>
      <c r="E128" s="121" t="e">
        <f>#REF!</f>
        <v>#REF!</v>
      </c>
      <c r="F128" s="121" t="e">
        <f>#REF!</f>
        <v>#REF!</v>
      </c>
      <c r="G128" s="127"/>
      <c r="H128" s="127"/>
      <c r="I128" s="127"/>
      <c r="J128" s="125"/>
    </row>
    <row r="129" spans="1:10" s="128" customFormat="1" ht="20.399999999999999" x14ac:dyDescent="0.55000000000000004">
      <c r="A129" s="121" t="e">
        <f>#REF!</f>
        <v>#REF!</v>
      </c>
      <c r="B129" s="122" t="e">
        <f>#REF!</f>
        <v>#REF!</v>
      </c>
      <c r="C129" s="122" t="e">
        <f>#REF!</f>
        <v>#REF!</v>
      </c>
      <c r="D129" s="121" t="e">
        <f>#REF!</f>
        <v>#REF!</v>
      </c>
      <c r="E129" s="121" t="e">
        <f>#REF!</f>
        <v>#REF!</v>
      </c>
      <c r="F129" s="121" t="e">
        <f>#REF!</f>
        <v>#REF!</v>
      </c>
      <c r="G129" s="127"/>
      <c r="H129" s="127"/>
      <c r="I129" s="127"/>
      <c r="J129" s="125"/>
    </row>
    <row r="130" spans="1:10" s="128" customFormat="1" ht="20.399999999999999" x14ac:dyDescent="0.55000000000000004">
      <c r="A130" s="121" t="e">
        <f>#REF!</f>
        <v>#REF!</v>
      </c>
      <c r="B130" s="122" t="e">
        <f>#REF!</f>
        <v>#REF!</v>
      </c>
      <c r="C130" s="122" t="e">
        <f>#REF!</f>
        <v>#REF!</v>
      </c>
      <c r="D130" s="121" t="e">
        <f>#REF!</f>
        <v>#REF!</v>
      </c>
      <c r="E130" s="121" t="e">
        <f>#REF!</f>
        <v>#REF!</v>
      </c>
      <c r="F130" s="121" t="e">
        <f>#REF!</f>
        <v>#REF!</v>
      </c>
      <c r="G130" s="127"/>
      <c r="H130" s="127"/>
      <c r="I130" s="127"/>
      <c r="J130" s="125"/>
    </row>
    <row r="131" spans="1:10" s="128" customFormat="1" ht="20.399999999999999" x14ac:dyDescent="0.55000000000000004">
      <c r="A131" s="121" t="e">
        <f>#REF!</f>
        <v>#REF!</v>
      </c>
      <c r="B131" s="122" t="e">
        <f>#REF!</f>
        <v>#REF!</v>
      </c>
      <c r="C131" s="122" t="e">
        <f>#REF!</f>
        <v>#REF!</v>
      </c>
      <c r="D131" s="121" t="e">
        <f>#REF!</f>
        <v>#REF!</v>
      </c>
      <c r="E131" s="121" t="e">
        <f>#REF!</f>
        <v>#REF!</v>
      </c>
      <c r="F131" s="121" t="e">
        <f>#REF!</f>
        <v>#REF!</v>
      </c>
      <c r="G131" s="127"/>
      <c r="H131" s="127"/>
      <c r="I131" s="127"/>
      <c r="J131" s="125"/>
    </row>
    <row r="132" spans="1:10" s="128" customFormat="1" ht="20.399999999999999" x14ac:dyDescent="0.55000000000000004">
      <c r="A132" s="129"/>
      <c r="C132" s="130"/>
      <c r="D132" s="130"/>
      <c r="E132" s="129"/>
      <c r="F132" s="129"/>
      <c r="G132" s="129"/>
      <c r="H132" s="129"/>
      <c r="I132" s="129"/>
      <c r="J132" s="131"/>
    </row>
    <row r="133" spans="1:10" s="128" customFormat="1" ht="20.399999999999999" x14ac:dyDescent="0.55000000000000004">
      <c r="A133" s="129"/>
      <c r="C133" s="130"/>
      <c r="D133" s="130"/>
      <c r="E133" s="129"/>
      <c r="F133" s="129"/>
      <c r="G133" s="129"/>
      <c r="H133" s="129"/>
      <c r="I133" s="129"/>
      <c r="J133" s="131"/>
    </row>
    <row r="134" spans="1:10" s="128" customFormat="1" ht="20.399999999999999" x14ac:dyDescent="0.55000000000000004">
      <c r="A134" s="129"/>
      <c r="C134" s="130"/>
      <c r="D134" s="130"/>
      <c r="E134" s="129"/>
      <c r="F134" s="129"/>
      <c r="G134" s="129"/>
      <c r="H134" s="129"/>
      <c r="I134" s="129"/>
      <c r="J134" s="131"/>
    </row>
    <row r="135" spans="1:10" s="128" customFormat="1" ht="20.399999999999999" x14ac:dyDescent="0.55000000000000004">
      <c r="A135" s="129"/>
      <c r="C135" s="130"/>
      <c r="D135" s="130"/>
      <c r="E135" s="129"/>
      <c r="F135" s="129"/>
      <c r="G135" s="129"/>
      <c r="H135" s="129"/>
      <c r="I135" s="129"/>
      <c r="J135" s="131"/>
    </row>
    <row r="136" spans="1:10" s="128" customFormat="1" ht="20.399999999999999" x14ac:dyDescent="0.55000000000000004">
      <c r="A136" s="129"/>
      <c r="C136" s="130"/>
      <c r="D136" s="130"/>
      <c r="E136" s="129"/>
      <c r="F136" s="129"/>
      <c r="G136" s="129"/>
      <c r="H136" s="129"/>
      <c r="I136" s="129"/>
      <c r="J136" s="131"/>
    </row>
    <row r="137" spans="1:10" s="128" customFormat="1" ht="20.399999999999999" x14ac:dyDescent="0.55000000000000004">
      <c r="A137" s="129"/>
      <c r="C137" s="130"/>
      <c r="D137" s="130"/>
      <c r="E137" s="129"/>
      <c r="F137" s="129"/>
      <c r="G137" s="129"/>
      <c r="H137" s="129"/>
      <c r="I137" s="129"/>
      <c r="J137" s="131"/>
    </row>
    <row r="138" spans="1:10" s="128" customFormat="1" ht="20.399999999999999" x14ac:dyDescent="0.55000000000000004">
      <c r="A138" s="129"/>
      <c r="C138" s="130"/>
      <c r="D138" s="130"/>
      <c r="E138" s="129"/>
      <c r="F138" s="129"/>
      <c r="G138" s="129"/>
      <c r="H138" s="129"/>
      <c r="I138" s="129"/>
      <c r="J138" s="131"/>
    </row>
    <row r="139" spans="1:10" s="128" customFormat="1" ht="20.399999999999999" x14ac:dyDescent="0.55000000000000004">
      <c r="A139" s="129"/>
      <c r="C139" s="130"/>
      <c r="D139" s="130"/>
      <c r="E139" s="129"/>
      <c r="F139" s="129"/>
      <c r="G139" s="129"/>
      <c r="H139" s="129"/>
      <c r="I139" s="129"/>
      <c r="J139" s="131"/>
    </row>
    <row r="140" spans="1:10" s="128" customFormat="1" ht="20.399999999999999" x14ac:dyDescent="0.55000000000000004">
      <c r="A140" s="129"/>
      <c r="C140" s="130"/>
      <c r="D140" s="130"/>
      <c r="E140" s="129"/>
      <c r="F140" s="129"/>
      <c r="G140" s="129"/>
      <c r="H140" s="129"/>
      <c r="I140" s="129"/>
      <c r="J140" s="131"/>
    </row>
    <row r="141" spans="1:10" s="128" customFormat="1" ht="20.399999999999999" x14ac:dyDescent="0.55000000000000004">
      <c r="A141" s="129"/>
      <c r="C141" s="130"/>
      <c r="D141" s="130"/>
      <c r="E141" s="129"/>
      <c r="F141" s="129"/>
      <c r="G141" s="129"/>
      <c r="H141" s="129"/>
      <c r="I141" s="129"/>
      <c r="J141" s="131"/>
    </row>
    <row r="142" spans="1:10" s="128" customFormat="1" ht="20.399999999999999" x14ac:dyDescent="0.55000000000000004">
      <c r="A142" s="129"/>
      <c r="C142" s="130"/>
      <c r="D142" s="130"/>
      <c r="E142" s="129"/>
      <c r="F142" s="129"/>
      <c r="G142" s="129"/>
      <c r="H142" s="129"/>
      <c r="I142" s="129"/>
      <c r="J142" s="131"/>
    </row>
    <row r="143" spans="1:10" s="128" customFormat="1" ht="20.399999999999999" x14ac:dyDescent="0.55000000000000004">
      <c r="A143" s="129"/>
      <c r="C143" s="130"/>
      <c r="D143" s="130"/>
      <c r="E143" s="129"/>
      <c r="F143" s="129"/>
      <c r="G143" s="129"/>
      <c r="H143" s="129"/>
      <c r="I143" s="129"/>
      <c r="J143" s="131"/>
    </row>
    <row r="144" spans="1:10" s="128" customFormat="1" ht="20.399999999999999" x14ac:dyDescent="0.55000000000000004">
      <c r="A144" s="129"/>
      <c r="C144" s="130"/>
      <c r="D144" s="130"/>
      <c r="E144" s="129"/>
      <c r="F144" s="129"/>
      <c r="G144" s="129"/>
      <c r="H144" s="129"/>
      <c r="I144" s="129"/>
      <c r="J144" s="131"/>
    </row>
    <row r="145" spans="1:10" s="128" customFormat="1" ht="20.399999999999999" x14ac:dyDescent="0.55000000000000004">
      <c r="A145" s="129"/>
      <c r="C145" s="130"/>
      <c r="D145" s="130"/>
      <c r="E145" s="129"/>
      <c r="F145" s="129"/>
      <c r="G145" s="129"/>
      <c r="H145" s="129"/>
      <c r="I145" s="129"/>
      <c r="J145" s="131"/>
    </row>
    <row r="146" spans="1:10" s="128" customFormat="1" ht="20.399999999999999" x14ac:dyDescent="0.55000000000000004">
      <c r="A146" s="129"/>
      <c r="C146" s="130"/>
      <c r="D146" s="130"/>
      <c r="E146" s="129"/>
      <c r="F146" s="129"/>
      <c r="G146" s="129"/>
      <c r="H146" s="129"/>
      <c r="I146" s="129"/>
      <c r="J146" s="131"/>
    </row>
    <row r="147" spans="1:10" s="128" customFormat="1" ht="20.399999999999999" x14ac:dyDescent="0.55000000000000004">
      <c r="A147" s="129"/>
      <c r="C147" s="130"/>
      <c r="D147" s="130"/>
      <c r="E147" s="129"/>
      <c r="F147" s="129"/>
      <c r="G147" s="129"/>
      <c r="H147" s="129"/>
      <c r="I147" s="129"/>
      <c r="J147" s="131"/>
    </row>
    <row r="148" spans="1:10" s="128" customFormat="1" ht="20.399999999999999" x14ac:dyDescent="0.55000000000000004">
      <c r="A148" s="129"/>
      <c r="C148" s="130"/>
      <c r="D148" s="130"/>
      <c r="E148" s="129"/>
      <c r="F148" s="129"/>
      <c r="G148" s="129"/>
      <c r="H148" s="129"/>
      <c r="I148" s="129"/>
      <c r="J148" s="131"/>
    </row>
    <row r="149" spans="1:10" s="128" customFormat="1" ht="20.399999999999999" x14ac:dyDescent="0.55000000000000004">
      <c r="A149" s="129"/>
      <c r="C149" s="130"/>
      <c r="D149" s="130"/>
      <c r="E149" s="129"/>
      <c r="F149" s="129"/>
      <c r="G149" s="129"/>
      <c r="H149" s="129"/>
      <c r="I149" s="129"/>
      <c r="J149" s="131"/>
    </row>
    <row r="150" spans="1:10" s="128" customFormat="1" ht="20.399999999999999" x14ac:dyDescent="0.55000000000000004">
      <c r="A150" s="129"/>
      <c r="C150" s="130"/>
      <c r="D150" s="130"/>
      <c r="E150" s="129"/>
      <c r="F150" s="129"/>
      <c r="G150" s="129"/>
      <c r="H150" s="129"/>
      <c r="I150" s="129"/>
      <c r="J150" s="131"/>
    </row>
    <row r="151" spans="1:10" s="128" customFormat="1" ht="20.399999999999999" x14ac:dyDescent="0.55000000000000004">
      <c r="A151" s="129"/>
      <c r="C151" s="130"/>
      <c r="D151" s="130"/>
      <c r="E151" s="129"/>
      <c r="F151" s="129"/>
      <c r="G151" s="129"/>
      <c r="H151" s="129"/>
      <c r="I151" s="129"/>
      <c r="J151" s="131"/>
    </row>
    <row r="152" spans="1:10" s="128" customFormat="1" ht="20.399999999999999" x14ac:dyDescent="0.55000000000000004">
      <c r="A152" s="129"/>
      <c r="C152" s="130"/>
      <c r="D152" s="130"/>
      <c r="E152" s="129"/>
      <c r="F152" s="129"/>
      <c r="G152" s="129"/>
      <c r="H152" s="129"/>
      <c r="I152" s="129"/>
      <c r="J152" s="131"/>
    </row>
    <row r="153" spans="1:10" s="128" customFormat="1" ht="20.399999999999999" x14ac:dyDescent="0.55000000000000004">
      <c r="A153" s="129"/>
      <c r="C153" s="130"/>
      <c r="D153" s="130"/>
      <c r="E153" s="129"/>
      <c r="F153" s="129"/>
      <c r="G153" s="129"/>
      <c r="H153" s="129"/>
      <c r="I153" s="129"/>
      <c r="J153" s="131"/>
    </row>
    <row r="154" spans="1:10" s="128" customFormat="1" ht="20.399999999999999" x14ac:dyDescent="0.55000000000000004">
      <c r="A154" s="129"/>
      <c r="C154" s="130"/>
      <c r="D154" s="130"/>
      <c r="E154" s="129"/>
      <c r="F154" s="129"/>
      <c r="G154" s="129"/>
      <c r="H154" s="129"/>
      <c r="I154" s="129"/>
      <c r="J154" s="131"/>
    </row>
    <row r="155" spans="1:10" s="128" customFormat="1" ht="20.399999999999999" x14ac:dyDescent="0.55000000000000004">
      <c r="A155" s="129"/>
      <c r="C155" s="130"/>
      <c r="D155" s="130"/>
      <c r="E155" s="129"/>
      <c r="F155" s="129"/>
      <c r="G155" s="129"/>
      <c r="H155" s="129"/>
      <c r="I155" s="129"/>
      <c r="J155" s="131"/>
    </row>
    <row r="156" spans="1:10" s="128" customFormat="1" ht="20.399999999999999" x14ac:dyDescent="0.55000000000000004">
      <c r="A156" s="129"/>
      <c r="C156" s="130"/>
      <c r="D156" s="130"/>
      <c r="E156" s="129"/>
      <c r="F156" s="129"/>
      <c r="G156" s="129"/>
      <c r="H156" s="129"/>
      <c r="I156" s="129"/>
      <c r="J156" s="131"/>
    </row>
    <row r="157" spans="1:10" s="128" customFormat="1" ht="20.399999999999999" x14ac:dyDescent="0.55000000000000004">
      <c r="A157" s="129"/>
      <c r="C157" s="130"/>
      <c r="D157" s="130"/>
      <c r="E157" s="129"/>
      <c r="F157" s="129"/>
      <c r="G157" s="129"/>
      <c r="H157" s="129"/>
      <c r="I157" s="129"/>
      <c r="J157" s="131"/>
    </row>
    <row r="158" spans="1:10" s="128" customFormat="1" ht="20.399999999999999" x14ac:dyDescent="0.55000000000000004">
      <c r="A158" s="129"/>
      <c r="C158" s="130"/>
      <c r="D158" s="130"/>
      <c r="E158" s="129"/>
      <c r="F158" s="129"/>
      <c r="G158" s="129"/>
      <c r="H158" s="129"/>
      <c r="I158" s="129"/>
      <c r="J158" s="131"/>
    </row>
    <row r="159" spans="1:10" s="128" customFormat="1" ht="20.399999999999999" x14ac:dyDescent="0.55000000000000004">
      <c r="A159" s="129"/>
      <c r="C159" s="130"/>
      <c r="D159" s="130"/>
      <c r="E159" s="129"/>
      <c r="F159" s="129"/>
      <c r="G159" s="129"/>
      <c r="H159" s="129"/>
      <c r="I159" s="129"/>
      <c r="J159" s="131"/>
    </row>
    <row r="160" spans="1:10" s="128" customFormat="1" ht="20.399999999999999" x14ac:dyDescent="0.55000000000000004">
      <c r="A160" s="129"/>
      <c r="C160" s="130"/>
      <c r="D160" s="130"/>
      <c r="E160" s="129"/>
      <c r="F160" s="129"/>
      <c r="G160" s="129"/>
      <c r="H160" s="129"/>
      <c r="I160" s="129"/>
      <c r="J160" s="131"/>
    </row>
    <row r="161" spans="1:10" s="128" customFormat="1" ht="20.399999999999999" x14ac:dyDescent="0.55000000000000004">
      <c r="A161" s="129"/>
      <c r="C161" s="130"/>
      <c r="D161" s="130"/>
      <c r="E161" s="129"/>
      <c r="F161" s="129"/>
      <c r="G161" s="129"/>
      <c r="H161" s="129"/>
      <c r="I161" s="129"/>
      <c r="J161" s="131"/>
    </row>
    <row r="162" spans="1:10" s="128" customFormat="1" ht="20.399999999999999" x14ac:dyDescent="0.55000000000000004">
      <c r="A162" s="129"/>
      <c r="C162" s="130"/>
      <c r="D162" s="130"/>
      <c r="E162" s="129"/>
      <c r="F162" s="129"/>
      <c r="G162" s="129"/>
      <c r="H162" s="129"/>
      <c r="I162" s="129"/>
      <c r="J162" s="131"/>
    </row>
    <row r="163" spans="1:10" s="128" customFormat="1" ht="20.399999999999999" x14ac:dyDescent="0.55000000000000004">
      <c r="A163" s="129"/>
      <c r="C163" s="130"/>
      <c r="D163" s="130"/>
      <c r="E163" s="129"/>
      <c r="F163" s="129"/>
      <c r="G163" s="129"/>
      <c r="H163" s="129"/>
      <c r="I163" s="129"/>
      <c r="J163" s="131"/>
    </row>
    <row r="164" spans="1:10" s="128" customFormat="1" ht="20.399999999999999" x14ac:dyDescent="0.55000000000000004">
      <c r="A164" s="129"/>
      <c r="C164" s="130"/>
      <c r="D164" s="130"/>
      <c r="E164" s="129"/>
      <c r="F164" s="129"/>
      <c r="G164" s="129"/>
      <c r="H164" s="129"/>
      <c r="I164" s="129"/>
      <c r="J164" s="131"/>
    </row>
    <row r="165" spans="1:10" s="128" customFormat="1" ht="20.399999999999999" x14ac:dyDescent="0.55000000000000004">
      <c r="A165" s="129"/>
      <c r="C165" s="130"/>
      <c r="D165" s="130"/>
      <c r="E165" s="129"/>
      <c r="F165" s="129"/>
      <c r="G165" s="129"/>
      <c r="H165" s="129"/>
      <c r="I165" s="129"/>
      <c r="J165" s="131"/>
    </row>
    <row r="166" spans="1:10" s="128" customFormat="1" ht="20.399999999999999" x14ac:dyDescent="0.55000000000000004">
      <c r="A166" s="129"/>
      <c r="C166" s="130"/>
      <c r="D166" s="130"/>
      <c r="E166" s="129"/>
      <c r="F166" s="129"/>
      <c r="G166" s="129"/>
      <c r="H166" s="129"/>
      <c r="I166" s="129"/>
      <c r="J166" s="131"/>
    </row>
    <row r="167" spans="1:10" s="128" customFormat="1" ht="20.399999999999999" x14ac:dyDescent="0.55000000000000004">
      <c r="A167" s="129"/>
      <c r="C167" s="130"/>
      <c r="D167" s="130"/>
      <c r="E167" s="129"/>
      <c r="F167" s="129"/>
      <c r="G167" s="129"/>
      <c r="H167" s="129"/>
      <c r="I167" s="129"/>
      <c r="J167" s="131"/>
    </row>
    <row r="168" spans="1:10" s="128" customFormat="1" ht="20.399999999999999" x14ac:dyDescent="0.55000000000000004">
      <c r="A168" s="129"/>
      <c r="C168" s="130"/>
      <c r="D168" s="130"/>
      <c r="E168" s="129"/>
      <c r="F168" s="129"/>
      <c r="G168" s="129"/>
      <c r="H168" s="129"/>
      <c r="I168" s="129"/>
      <c r="J168" s="131"/>
    </row>
    <row r="169" spans="1:10" s="128" customFormat="1" ht="20.399999999999999" x14ac:dyDescent="0.55000000000000004">
      <c r="A169" s="129"/>
      <c r="C169" s="130"/>
      <c r="D169" s="130"/>
      <c r="E169" s="129"/>
      <c r="F169" s="129"/>
      <c r="G169" s="129"/>
      <c r="H169" s="129"/>
      <c r="I169" s="129"/>
      <c r="J169" s="132"/>
    </row>
    <row r="170" spans="1:10" s="128" customFormat="1" ht="20.399999999999999" x14ac:dyDescent="0.55000000000000004">
      <c r="A170" s="129"/>
      <c r="C170" s="130"/>
      <c r="D170" s="130"/>
      <c r="E170" s="129"/>
      <c r="F170" s="129"/>
      <c r="G170" s="129"/>
      <c r="H170" s="129"/>
      <c r="I170" s="129"/>
      <c r="J170" s="132"/>
    </row>
    <row r="171" spans="1:10" s="128" customFormat="1" ht="20.399999999999999" x14ac:dyDescent="0.55000000000000004">
      <c r="A171" s="129"/>
      <c r="C171" s="130"/>
      <c r="D171" s="130"/>
      <c r="E171" s="129"/>
      <c r="F171" s="129"/>
      <c r="G171" s="129"/>
      <c r="H171" s="129"/>
      <c r="I171" s="129"/>
      <c r="J171" s="132"/>
    </row>
    <row r="172" spans="1:10" s="128" customFormat="1" ht="20.399999999999999" x14ac:dyDescent="0.55000000000000004">
      <c r="A172" s="129"/>
      <c r="C172" s="130"/>
      <c r="D172" s="130"/>
      <c r="E172" s="129"/>
      <c r="F172" s="129"/>
      <c r="G172" s="129"/>
      <c r="H172" s="129"/>
      <c r="I172" s="129"/>
      <c r="J172" s="132"/>
    </row>
    <row r="173" spans="1:10" s="128" customFormat="1" ht="20.399999999999999" x14ac:dyDescent="0.55000000000000004">
      <c r="A173" s="129"/>
      <c r="C173" s="130"/>
      <c r="D173" s="130"/>
      <c r="E173" s="129"/>
      <c r="F173" s="129"/>
      <c r="G173" s="129"/>
      <c r="H173" s="129"/>
      <c r="I173" s="129"/>
      <c r="J173" s="132"/>
    </row>
    <row r="174" spans="1:10" s="128" customFormat="1" ht="20.399999999999999" x14ac:dyDescent="0.55000000000000004">
      <c r="A174" s="129"/>
      <c r="C174" s="130"/>
      <c r="D174" s="130"/>
      <c r="E174" s="129"/>
      <c r="F174" s="129"/>
      <c r="G174" s="129"/>
      <c r="H174" s="129"/>
      <c r="I174" s="129"/>
      <c r="J174" s="132"/>
    </row>
    <row r="175" spans="1:10" s="128" customFormat="1" ht="20.399999999999999" x14ac:dyDescent="0.55000000000000004">
      <c r="A175" s="129"/>
      <c r="C175" s="130"/>
      <c r="D175" s="130"/>
      <c r="E175" s="129"/>
      <c r="F175" s="129"/>
      <c r="G175" s="129"/>
      <c r="H175" s="129"/>
      <c r="I175" s="129"/>
      <c r="J175" s="132"/>
    </row>
    <row r="176" spans="1:10" s="128" customFormat="1" ht="20.399999999999999" x14ac:dyDescent="0.55000000000000004">
      <c r="A176" s="129"/>
      <c r="C176" s="130"/>
      <c r="D176" s="130"/>
      <c r="E176" s="129"/>
      <c r="F176" s="129"/>
      <c r="G176" s="129"/>
      <c r="H176" s="129"/>
      <c r="I176" s="129"/>
      <c r="J176" s="132"/>
    </row>
    <row r="177" spans="1:10" s="128" customFormat="1" ht="20.399999999999999" x14ac:dyDescent="0.55000000000000004">
      <c r="A177" s="129"/>
      <c r="C177" s="130"/>
      <c r="D177" s="130"/>
      <c r="E177" s="129"/>
      <c r="F177" s="129"/>
      <c r="G177" s="129"/>
      <c r="H177" s="129"/>
      <c r="I177" s="129"/>
      <c r="J177" s="132"/>
    </row>
    <row r="178" spans="1:10" s="128" customFormat="1" ht="20.399999999999999" x14ac:dyDescent="0.55000000000000004">
      <c r="A178" s="129"/>
      <c r="C178" s="130"/>
      <c r="D178" s="130"/>
      <c r="E178" s="129"/>
      <c r="F178" s="129"/>
      <c r="G178" s="129"/>
      <c r="H178" s="129"/>
      <c r="I178" s="129"/>
      <c r="J178" s="132"/>
    </row>
    <row r="179" spans="1:10" s="128" customFormat="1" ht="20.399999999999999" x14ac:dyDescent="0.55000000000000004">
      <c r="A179" s="129"/>
      <c r="C179" s="130"/>
      <c r="D179" s="130"/>
      <c r="E179" s="129"/>
      <c r="F179" s="129"/>
      <c r="G179" s="129"/>
      <c r="H179" s="129"/>
      <c r="I179" s="129"/>
      <c r="J179" s="132"/>
    </row>
    <row r="180" spans="1:10" s="128" customFormat="1" ht="20.399999999999999" x14ac:dyDescent="0.55000000000000004">
      <c r="A180" s="129"/>
      <c r="C180" s="130"/>
      <c r="D180" s="130"/>
      <c r="E180" s="129"/>
      <c r="F180" s="129"/>
      <c r="G180" s="129"/>
      <c r="H180" s="129"/>
      <c r="I180" s="129"/>
      <c r="J180" s="132"/>
    </row>
    <row r="181" spans="1:10" s="128" customFormat="1" ht="20.399999999999999" x14ac:dyDescent="0.55000000000000004">
      <c r="A181" s="129"/>
      <c r="C181" s="130"/>
      <c r="D181" s="130"/>
      <c r="E181" s="129"/>
      <c r="F181" s="129"/>
      <c r="G181" s="129"/>
      <c r="H181" s="129"/>
      <c r="I181" s="129"/>
      <c r="J181" s="132"/>
    </row>
    <row r="182" spans="1:10" s="103" customFormat="1" x14ac:dyDescent="0.45">
      <c r="A182" s="105"/>
      <c r="C182" s="106"/>
      <c r="D182" s="106"/>
      <c r="E182" s="105"/>
      <c r="F182" s="105"/>
      <c r="G182" s="105"/>
      <c r="H182" s="105"/>
      <c r="I182" s="105"/>
      <c r="J182" s="104"/>
    </row>
    <row r="183" spans="1:10" s="103" customFormat="1" x14ac:dyDescent="0.45">
      <c r="A183" s="105"/>
      <c r="C183" s="106"/>
      <c r="D183" s="106"/>
      <c r="E183" s="105"/>
      <c r="F183" s="105"/>
      <c r="G183" s="105"/>
      <c r="H183" s="105"/>
      <c r="I183" s="105"/>
      <c r="J183" s="104"/>
    </row>
    <row r="184" spans="1:10" s="103" customFormat="1" x14ac:dyDescent="0.45">
      <c r="A184" s="105"/>
      <c r="C184" s="106"/>
      <c r="D184" s="106"/>
      <c r="E184" s="105"/>
      <c r="F184" s="105"/>
      <c r="G184" s="105"/>
      <c r="H184" s="105"/>
      <c r="I184" s="105"/>
      <c r="J184" s="104"/>
    </row>
    <row r="185" spans="1:10" s="103" customFormat="1" x14ac:dyDescent="0.45">
      <c r="A185" s="105"/>
      <c r="C185" s="106"/>
      <c r="D185" s="106"/>
      <c r="E185" s="105"/>
      <c r="F185" s="105"/>
      <c r="G185" s="105"/>
      <c r="H185" s="105"/>
      <c r="I185" s="105"/>
      <c r="J185" s="107"/>
    </row>
    <row r="186" spans="1:10" s="103" customFormat="1" x14ac:dyDescent="0.45">
      <c r="A186" s="105"/>
      <c r="C186" s="106"/>
      <c r="D186" s="106"/>
      <c r="E186" s="105"/>
      <c r="F186" s="105"/>
      <c r="G186" s="105"/>
      <c r="H186" s="105"/>
      <c r="I186" s="105"/>
      <c r="J186" s="107"/>
    </row>
    <row r="187" spans="1:10" s="103" customFormat="1" x14ac:dyDescent="0.45">
      <c r="A187" s="105"/>
      <c r="C187" s="106"/>
      <c r="D187" s="106"/>
      <c r="E187" s="105"/>
      <c r="F187" s="105"/>
      <c r="G187" s="105"/>
      <c r="H187" s="105"/>
      <c r="I187" s="105"/>
      <c r="J187" s="107"/>
    </row>
    <row r="188" spans="1:10" s="103" customFormat="1" x14ac:dyDescent="0.45">
      <c r="A188" s="105"/>
      <c r="C188" s="106"/>
      <c r="D188" s="106"/>
      <c r="E188" s="105"/>
      <c r="F188" s="105"/>
      <c r="G188" s="105"/>
      <c r="H188" s="105"/>
      <c r="I188" s="105"/>
      <c r="J188" s="107"/>
    </row>
    <row r="189" spans="1:10" s="103" customFormat="1" x14ac:dyDescent="0.45">
      <c r="A189" s="105"/>
      <c r="C189" s="106"/>
      <c r="D189" s="106"/>
      <c r="E189" s="105"/>
      <c r="F189" s="105"/>
      <c r="G189" s="105"/>
      <c r="H189" s="105"/>
      <c r="I189" s="105"/>
      <c r="J189" s="107"/>
    </row>
    <row r="190" spans="1:10" s="103" customFormat="1" x14ac:dyDescent="0.45">
      <c r="A190" s="105"/>
      <c r="C190" s="106"/>
      <c r="D190" s="106"/>
      <c r="E190" s="105"/>
      <c r="F190" s="105"/>
      <c r="G190" s="105"/>
      <c r="H190" s="105"/>
      <c r="I190" s="105"/>
      <c r="J190" s="107"/>
    </row>
    <row r="191" spans="1:10" s="103" customFormat="1" x14ac:dyDescent="0.45">
      <c r="A191" s="105"/>
      <c r="C191" s="106"/>
      <c r="D191" s="106"/>
      <c r="E191" s="105"/>
      <c r="F191" s="105"/>
      <c r="G191" s="105"/>
      <c r="H191" s="105"/>
      <c r="I191" s="105"/>
      <c r="J191" s="107"/>
    </row>
    <row r="192" spans="1:10" s="103" customFormat="1" x14ac:dyDescent="0.45">
      <c r="A192" s="105"/>
      <c r="C192" s="106"/>
      <c r="D192" s="106"/>
      <c r="E192" s="105"/>
      <c r="F192" s="105"/>
      <c r="G192" s="105"/>
      <c r="H192" s="105"/>
      <c r="I192" s="105"/>
      <c r="J192" s="107"/>
    </row>
    <row r="193" spans="1:10" s="103" customFormat="1" x14ac:dyDescent="0.45">
      <c r="A193" s="105"/>
      <c r="C193" s="106"/>
      <c r="D193" s="106"/>
      <c r="E193" s="105"/>
      <c r="F193" s="105"/>
      <c r="G193" s="105"/>
      <c r="H193" s="105"/>
      <c r="I193" s="105"/>
      <c r="J193" s="107"/>
    </row>
    <row r="194" spans="1:10" s="103" customFormat="1" x14ac:dyDescent="0.45">
      <c r="A194" s="105"/>
      <c r="C194" s="106"/>
      <c r="D194" s="106"/>
      <c r="E194" s="105"/>
      <c r="F194" s="105"/>
      <c r="G194" s="105"/>
      <c r="H194" s="105"/>
      <c r="I194" s="105"/>
      <c r="J194" s="107"/>
    </row>
    <row r="195" spans="1:10" s="103" customFormat="1" x14ac:dyDescent="0.45">
      <c r="A195" s="105"/>
      <c r="C195" s="106"/>
      <c r="D195" s="106"/>
      <c r="E195" s="105"/>
      <c r="F195" s="105"/>
      <c r="G195" s="105"/>
      <c r="H195" s="105"/>
      <c r="I195" s="105"/>
      <c r="J195" s="107"/>
    </row>
    <row r="196" spans="1:10" s="103" customFormat="1" x14ac:dyDescent="0.45">
      <c r="A196" s="105"/>
      <c r="C196" s="106"/>
      <c r="D196" s="106"/>
      <c r="E196" s="105"/>
      <c r="F196" s="105"/>
      <c r="G196" s="105"/>
      <c r="H196" s="105"/>
      <c r="I196" s="105"/>
      <c r="J196" s="107"/>
    </row>
    <row r="197" spans="1:10" s="103" customFormat="1" x14ac:dyDescent="0.45">
      <c r="A197" s="105"/>
      <c r="C197" s="106"/>
      <c r="D197" s="106"/>
      <c r="E197" s="105"/>
      <c r="F197" s="105"/>
      <c r="G197" s="105"/>
      <c r="H197" s="105"/>
      <c r="I197" s="105"/>
      <c r="J197" s="107"/>
    </row>
    <row r="198" spans="1:10" s="103" customFormat="1" x14ac:dyDescent="0.45">
      <c r="A198" s="105"/>
      <c r="C198" s="106"/>
      <c r="D198" s="106"/>
      <c r="E198" s="105"/>
      <c r="F198" s="105"/>
      <c r="G198" s="105"/>
      <c r="H198" s="105"/>
      <c r="I198" s="105"/>
      <c r="J198" s="107"/>
    </row>
    <row r="199" spans="1:10" s="103" customFormat="1" x14ac:dyDescent="0.45">
      <c r="A199" s="105"/>
      <c r="C199" s="106"/>
      <c r="D199" s="106"/>
      <c r="E199" s="105"/>
      <c r="F199" s="105"/>
      <c r="G199" s="105"/>
      <c r="H199" s="105"/>
      <c r="I199" s="105"/>
      <c r="J199" s="107"/>
    </row>
    <row r="200" spans="1:10" s="103" customFormat="1" x14ac:dyDescent="0.45">
      <c r="A200" s="105"/>
      <c r="C200" s="106"/>
      <c r="D200" s="106"/>
      <c r="E200" s="105"/>
      <c r="F200" s="105"/>
      <c r="G200" s="105"/>
      <c r="H200" s="105"/>
      <c r="I200" s="105"/>
      <c r="J200" s="107"/>
    </row>
    <row r="201" spans="1:10" s="103" customFormat="1" x14ac:dyDescent="0.45">
      <c r="A201" s="105"/>
      <c r="C201" s="106"/>
      <c r="D201" s="106"/>
      <c r="E201" s="105"/>
      <c r="F201" s="105"/>
      <c r="G201" s="105"/>
      <c r="H201" s="105"/>
      <c r="I201" s="105"/>
      <c r="J201" s="107"/>
    </row>
    <row r="202" spans="1:10" s="103" customFormat="1" x14ac:dyDescent="0.45">
      <c r="A202" s="105"/>
      <c r="C202" s="106"/>
      <c r="D202" s="106"/>
      <c r="E202" s="105"/>
      <c r="F202" s="105"/>
      <c r="G202" s="105"/>
      <c r="H202" s="105"/>
      <c r="I202" s="105"/>
      <c r="J202" s="107"/>
    </row>
    <row r="203" spans="1:10" s="103" customFormat="1" x14ac:dyDescent="0.45">
      <c r="A203" s="105"/>
      <c r="C203" s="106"/>
      <c r="D203" s="106"/>
      <c r="E203" s="105"/>
      <c r="F203" s="105"/>
      <c r="G203" s="105"/>
      <c r="H203" s="105"/>
      <c r="I203" s="105"/>
      <c r="J203" s="107"/>
    </row>
    <row r="204" spans="1:10" s="103" customFormat="1" x14ac:dyDescent="0.45">
      <c r="A204" s="105"/>
      <c r="C204" s="106"/>
      <c r="D204" s="106"/>
      <c r="E204" s="105"/>
      <c r="F204" s="105"/>
      <c r="G204" s="105"/>
      <c r="H204" s="105"/>
      <c r="I204" s="105"/>
      <c r="J204" s="107"/>
    </row>
    <row r="205" spans="1:10" s="103" customFormat="1" x14ac:dyDescent="0.45">
      <c r="A205" s="105"/>
      <c r="C205" s="106"/>
      <c r="D205" s="106"/>
      <c r="E205" s="105"/>
      <c r="F205" s="105"/>
      <c r="G205" s="105"/>
      <c r="H205" s="105"/>
      <c r="I205" s="105"/>
      <c r="J205" s="107"/>
    </row>
    <row r="206" spans="1:10" s="103" customFormat="1" x14ac:dyDescent="0.45">
      <c r="A206" s="105"/>
      <c r="C206" s="106"/>
      <c r="D206" s="106"/>
      <c r="E206" s="105"/>
      <c r="F206" s="105"/>
      <c r="G206" s="105"/>
      <c r="H206" s="105"/>
      <c r="I206" s="105"/>
      <c r="J206" s="107"/>
    </row>
    <row r="207" spans="1:10" s="103" customFormat="1" x14ac:dyDescent="0.45">
      <c r="A207" s="105"/>
      <c r="C207" s="106"/>
      <c r="D207" s="106"/>
      <c r="E207" s="105"/>
      <c r="F207" s="105"/>
      <c r="G207" s="105"/>
      <c r="H207" s="105"/>
      <c r="I207" s="105"/>
      <c r="J207" s="107"/>
    </row>
    <row r="208" spans="1:10" s="103" customFormat="1" x14ac:dyDescent="0.45">
      <c r="A208" s="105"/>
      <c r="C208" s="106"/>
      <c r="D208" s="106"/>
      <c r="E208" s="105"/>
      <c r="F208" s="105"/>
      <c r="G208" s="105"/>
      <c r="H208" s="105"/>
      <c r="I208" s="105"/>
      <c r="J208" s="107"/>
    </row>
    <row r="209" spans="1:10" s="103" customFormat="1" x14ac:dyDescent="0.45">
      <c r="A209" s="105"/>
      <c r="C209" s="106"/>
      <c r="D209" s="106"/>
      <c r="E209" s="105"/>
      <c r="F209" s="105"/>
      <c r="G209" s="105"/>
      <c r="H209" s="105"/>
      <c r="I209" s="105"/>
      <c r="J209" s="107"/>
    </row>
    <row r="210" spans="1:10" s="103" customFormat="1" x14ac:dyDescent="0.45">
      <c r="A210" s="105"/>
      <c r="C210" s="106"/>
      <c r="D210" s="106"/>
      <c r="E210" s="105"/>
      <c r="F210" s="105"/>
      <c r="G210" s="105"/>
      <c r="H210" s="105"/>
      <c r="I210" s="105"/>
      <c r="J210" s="107"/>
    </row>
    <row r="211" spans="1:10" s="103" customFormat="1" x14ac:dyDescent="0.45">
      <c r="A211" s="105"/>
      <c r="C211" s="106"/>
      <c r="D211" s="106"/>
      <c r="E211" s="105"/>
      <c r="F211" s="105"/>
      <c r="G211" s="105"/>
      <c r="H211" s="105"/>
      <c r="I211" s="105"/>
      <c r="J211" s="107"/>
    </row>
    <row r="212" spans="1:10" s="103" customFormat="1" x14ac:dyDescent="0.45">
      <c r="A212" s="105"/>
      <c r="C212" s="106"/>
      <c r="D212" s="106"/>
      <c r="E212" s="105"/>
      <c r="F212" s="105"/>
      <c r="G212" s="105"/>
      <c r="H212" s="105"/>
      <c r="I212" s="105"/>
      <c r="J212" s="107"/>
    </row>
    <row r="213" spans="1:10" s="103" customFormat="1" x14ac:dyDescent="0.45">
      <c r="A213" s="105"/>
      <c r="C213" s="106"/>
      <c r="D213" s="106"/>
      <c r="E213" s="105"/>
      <c r="F213" s="105"/>
      <c r="G213" s="105"/>
      <c r="H213" s="105"/>
      <c r="I213" s="105"/>
      <c r="J213" s="107"/>
    </row>
    <row r="214" spans="1:10" s="103" customFormat="1" x14ac:dyDescent="0.45">
      <c r="A214" s="105"/>
      <c r="C214" s="106"/>
      <c r="D214" s="106"/>
      <c r="E214" s="105"/>
      <c r="F214" s="105"/>
      <c r="G214" s="105"/>
      <c r="H214" s="105"/>
      <c r="I214" s="105"/>
      <c r="J214" s="107"/>
    </row>
    <row r="215" spans="1:10" s="103" customFormat="1" x14ac:dyDescent="0.45">
      <c r="A215" s="105"/>
      <c r="C215" s="106"/>
      <c r="D215" s="106"/>
      <c r="E215" s="105"/>
      <c r="F215" s="105"/>
      <c r="G215" s="105"/>
      <c r="H215" s="105"/>
      <c r="I215" s="105"/>
      <c r="J215" s="107"/>
    </row>
    <row r="216" spans="1:10" s="103" customFormat="1" x14ac:dyDescent="0.45">
      <c r="A216" s="105"/>
      <c r="C216" s="106"/>
      <c r="D216" s="106"/>
      <c r="E216" s="105"/>
      <c r="F216" s="105"/>
      <c r="G216" s="105"/>
      <c r="H216" s="105"/>
      <c r="I216" s="105"/>
      <c r="J216" s="107"/>
    </row>
    <row r="217" spans="1:10" x14ac:dyDescent="0.45">
      <c r="E217" s="104"/>
      <c r="F217" s="104"/>
      <c r="G217" s="104"/>
      <c r="H217" s="104"/>
      <c r="I217" s="105"/>
      <c r="J217" s="107"/>
    </row>
    <row r="218" spans="1:10" x14ac:dyDescent="0.45">
      <c r="E218" s="104"/>
      <c r="F218" s="104"/>
      <c r="G218" s="104"/>
      <c r="H218" s="104"/>
      <c r="I218" s="105"/>
      <c r="J218" s="107"/>
    </row>
    <row r="219" spans="1:10" x14ac:dyDescent="0.45">
      <c r="E219" s="104"/>
      <c r="F219" s="104"/>
      <c r="G219" s="104"/>
      <c r="H219" s="104"/>
      <c r="I219" s="105"/>
      <c r="J219" s="107"/>
    </row>
    <row r="220" spans="1:10" x14ac:dyDescent="0.45">
      <c r="E220" s="104"/>
      <c r="F220" s="104"/>
      <c r="G220" s="104"/>
      <c r="H220" s="104"/>
      <c r="I220" s="105"/>
      <c r="J220" s="107"/>
    </row>
    <row r="221" spans="1:10" x14ac:dyDescent="0.45">
      <c r="E221" s="104"/>
      <c r="F221" s="104"/>
      <c r="G221" s="104"/>
      <c r="H221" s="104"/>
      <c r="I221" s="105"/>
      <c r="J221" s="107"/>
    </row>
    <row r="222" spans="1:10" x14ac:dyDescent="0.45">
      <c r="E222" s="104"/>
      <c r="F222" s="104"/>
      <c r="G222" s="104"/>
      <c r="H222" s="104"/>
      <c r="I222" s="105"/>
      <c r="J222" s="107"/>
    </row>
    <row r="223" spans="1:10" x14ac:dyDescent="0.45">
      <c r="E223" s="104"/>
      <c r="F223" s="104"/>
      <c r="G223" s="104"/>
      <c r="H223" s="104"/>
      <c r="I223" s="105"/>
      <c r="J223" s="107"/>
    </row>
    <row r="224" spans="1:10" x14ac:dyDescent="0.45">
      <c r="E224" s="104"/>
      <c r="F224" s="104"/>
      <c r="G224" s="104"/>
      <c r="H224" s="104"/>
      <c r="I224" s="105"/>
      <c r="J224" s="107"/>
    </row>
    <row r="225" spans="5:10" x14ac:dyDescent="0.45">
      <c r="E225" s="104"/>
      <c r="F225" s="104"/>
      <c r="G225" s="104"/>
      <c r="H225" s="104"/>
      <c r="I225" s="105"/>
      <c r="J225" s="107"/>
    </row>
    <row r="226" spans="5:10" x14ac:dyDescent="0.3">
      <c r="E226" s="104"/>
      <c r="F226" s="104"/>
      <c r="G226" s="104"/>
      <c r="H226" s="104"/>
      <c r="I226" s="104"/>
      <c r="J226" s="107"/>
    </row>
    <row r="227" spans="5:10" x14ac:dyDescent="0.3">
      <c r="E227" s="104"/>
      <c r="F227" s="104"/>
      <c r="G227" s="104"/>
      <c r="H227" s="104"/>
      <c r="I227" s="104"/>
      <c r="J227" s="104"/>
    </row>
    <row r="228" spans="5:10" x14ac:dyDescent="0.3">
      <c r="E228" s="104"/>
      <c r="F228" s="104"/>
      <c r="G228" s="104"/>
      <c r="H228" s="104"/>
      <c r="I228" s="104"/>
      <c r="J228" s="104"/>
    </row>
    <row r="229" spans="5:10" x14ac:dyDescent="0.3">
      <c r="E229" s="104"/>
      <c r="F229" s="104"/>
      <c r="G229" s="104"/>
      <c r="H229" s="104"/>
      <c r="I229" s="104"/>
      <c r="J229" s="104"/>
    </row>
    <row r="230" spans="5:10" x14ac:dyDescent="0.3">
      <c r="E230" s="104"/>
      <c r="F230" s="104"/>
      <c r="G230" s="104"/>
      <c r="H230" s="104"/>
      <c r="I230" s="104"/>
      <c r="J230" s="104"/>
    </row>
    <row r="231" spans="5:10" x14ac:dyDescent="0.3">
      <c r="E231" s="104"/>
      <c r="F231" s="104"/>
      <c r="G231" s="104"/>
      <c r="H231" s="104"/>
      <c r="I231" s="104"/>
      <c r="J231" s="104"/>
    </row>
    <row r="232" spans="5:10" x14ac:dyDescent="0.3">
      <c r="E232" s="104"/>
      <c r="F232" s="104"/>
      <c r="G232" s="104"/>
      <c r="H232" s="104"/>
      <c r="I232" s="104"/>
      <c r="J232" s="104"/>
    </row>
    <row r="233" spans="5:10" x14ac:dyDescent="0.3">
      <c r="E233" s="104"/>
      <c r="F233" s="104"/>
      <c r="G233" s="104"/>
      <c r="H233" s="104"/>
      <c r="I233" s="104"/>
      <c r="J233" s="104"/>
    </row>
    <row r="234" spans="5:10" x14ac:dyDescent="0.3">
      <c r="E234" s="104"/>
      <c r="F234" s="104"/>
      <c r="G234" s="104"/>
      <c r="H234" s="104"/>
      <c r="I234" s="104"/>
      <c r="J234" s="104"/>
    </row>
    <row r="235" spans="5:10" x14ac:dyDescent="0.3">
      <c r="E235" s="104"/>
      <c r="F235" s="104"/>
      <c r="G235" s="104"/>
      <c r="H235" s="104"/>
      <c r="I235" s="104"/>
      <c r="J235" s="104"/>
    </row>
    <row r="236" spans="5:10" x14ac:dyDescent="0.3">
      <c r="E236" s="104"/>
      <c r="F236" s="104"/>
      <c r="G236" s="104"/>
      <c r="H236" s="104"/>
      <c r="I236" s="104"/>
      <c r="J236" s="104"/>
    </row>
    <row r="237" spans="5:10" x14ac:dyDescent="0.3">
      <c r="E237" s="104"/>
      <c r="F237" s="104"/>
      <c r="G237" s="104"/>
      <c r="H237" s="104"/>
      <c r="I237" s="104"/>
      <c r="J237" s="104"/>
    </row>
    <row r="238" spans="5:10" x14ac:dyDescent="0.3">
      <c r="E238" s="104"/>
      <c r="F238" s="104"/>
      <c r="G238" s="104"/>
      <c r="H238" s="104"/>
      <c r="I238" s="104"/>
      <c r="J238" s="104"/>
    </row>
    <row r="239" spans="5:10" x14ac:dyDescent="0.3">
      <c r="E239" s="104"/>
      <c r="F239" s="104"/>
      <c r="G239" s="104"/>
      <c r="H239" s="104"/>
      <c r="I239" s="104"/>
      <c r="J239" s="104"/>
    </row>
    <row r="240" spans="5:10" x14ac:dyDescent="0.3">
      <c r="E240" s="104"/>
      <c r="F240" s="104"/>
      <c r="G240" s="104"/>
      <c r="H240" s="104"/>
      <c r="I240" s="104"/>
      <c r="J240" s="104"/>
    </row>
    <row r="241" spans="5:10" x14ac:dyDescent="0.3">
      <c r="E241" s="104"/>
      <c r="F241" s="104"/>
      <c r="G241" s="104"/>
      <c r="H241" s="104"/>
      <c r="I241" s="104"/>
      <c r="J241" s="104"/>
    </row>
    <row r="242" spans="5:10" x14ac:dyDescent="0.3">
      <c r="E242" s="104"/>
      <c r="F242" s="104"/>
      <c r="G242" s="104"/>
      <c r="H242" s="104"/>
      <c r="I242" s="104"/>
      <c r="J242" s="104"/>
    </row>
    <row r="243" spans="5:10" x14ac:dyDescent="0.3">
      <c r="E243" s="104"/>
      <c r="F243" s="104"/>
      <c r="G243" s="104"/>
      <c r="H243" s="104"/>
      <c r="I243" s="104"/>
      <c r="J243" s="104"/>
    </row>
    <row r="244" spans="5:10" x14ac:dyDescent="0.3">
      <c r="E244" s="104"/>
      <c r="F244" s="104"/>
      <c r="G244" s="104"/>
      <c r="H244" s="104"/>
      <c r="I244" s="104"/>
      <c r="J244" s="104"/>
    </row>
    <row r="245" spans="5:10" x14ac:dyDescent="0.3">
      <c r="E245" s="104"/>
      <c r="F245" s="104"/>
      <c r="G245" s="104"/>
      <c r="H245" s="104"/>
      <c r="I245" s="104"/>
      <c r="J245" s="104"/>
    </row>
    <row r="246" spans="5:10" x14ac:dyDescent="0.3">
      <c r="E246" s="104"/>
      <c r="F246" s="104"/>
      <c r="G246" s="104"/>
      <c r="H246" s="104"/>
      <c r="I246" s="104"/>
      <c r="J246" s="104"/>
    </row>
    <row r="247" spans="5:10" x14ac:dyDescent="0.3">
      <c r="E247" s="104"/>
      <c r="F247" s="104"/>
      <c r="G247" s="104"/>
      <c r="H247" s="104"/>
      <c r="I247" s="104"/>
      <c r="J247" s="104"/>
    </row>
    <row r="248" spans="5:10" x14ac:dyDescent="0.3">
      <c r="E248" s="104"/>
      <c r="F248" s="104"/>
      <c r="G248" s="104"/>
      <c r="H248" s="104"/>
      <c r="I248" s="104"/>
      <c r="J248" s="104"/>
    </row>
    <row r="249" spans="5:10" x14ac:dyDescent="0.3">
      <c r="E249" s="104"/>
      <c r="F249" s="104"/>
      <c r="G249" s="104"/>
      <c r="H249" s="104"/>
      <c r="I249" s="104"/>
      <c r="J249" s="104"/>
    </row>
    <row r="250" spans="5:10" x14ac:dyDescent="0.3">
      <c r="E250" s="104"/>
      <c r="F250" s="104"/>
      <c r="G250" s="104"/>
      <c r="H250" s="104"/>
      <c r="I250" s="104"/>
      <c r="J250" s="104"/>
    </row>
    <row r="251" spans="5:10" x14ac:dyDescent="0.3">
      <c r="E251" s="104"/>
      <c r="F251" s="104"/>
      <c r="G251" s="104"/>
      <c r="H251" s="104"/>
      <c r="I251" s="104"/>
      <c r="J251" s="104"/>
    </row>
    <row r="252" spans="5:10" x14ac:dyDescent="0.3">
      <c r="E252" s="104"/>
      <c r="F252" s="104"/>
      <c r="G252" s="104"/>
      <c r="H252" s="104"/>
      <c r="I252" s="104"/>
      <c r="J252" s="104"/>
    </row>
    <row r="253" spans="5:10" x14ac:dyDescent="0.3">
      <c r="E253" s="104"/>
      <c r="F253" s="104"/>
      <c r="G253" s="104"/>
      <c r="H253" s="104"/>
      <c r="I253" s="104"/>
      <c r="J253" s="104"/>
    </row>
    <row r="254" spans="5:10" x14ac:dyDescent="0.3">
      <c r="E254" s="104"/>
      <c r="F254" s="104"/>
      <c r="G254" s="104"/>
      <c r="H254" s="104"/>
      <c r="I254" s="104"/>
      <c r="J254" s="104"/>
    </row>
    <row r="255" spans="5:10" x14ac:dyDescent="0.3">
      <c r="E255" s="104"/>
      <c r="F255" s="104"/>
      <c r="G255" s="104"/>
      <c r="H255" s="104"/>
      <c r="I255" s="104"/>
      <c r="J255" s="104"/>
    </row>
    <row r="256" spans="5:10" x14ac:dyDescent="0.3">
      <c r="E256" s="104"/>
      <c r="F256" s="104"/>
      <c r="G256" s="104"/>
      <c r="H256" s="104"/>
      <c r="I256" s="104"/>
      <c r="J256" s="104"/>
    </row>
    <row r="257" spans="5:10" x14ac:dyDescent="0.3">
      <c r="E257" s="104"/>
      <c r="F257" s="104"/>
      <c r="G257" s="104"/>
      <c r="H257" s="104"/>
      <c r="I257" s="104"/>
      <c r="J257" s="104"/>
    </row>
    <row r="258" spans="5:10" x14ac:dyDescent="0.3">
      <c r="E258" s="104"/>
      <c r="F258" s="104"/>
      <c r="G258" s="104"/>
      <c r="H258" s="104"/>
      <c r="I258" s="104"/>
      <c r="J258" s="104"/>
    </row>
    <row r="259" spans="5:10" x14ac:dyDescent="0.3">
      <c r="E259" s="104"/>
      <c r="F259" s="104"/>
      <c r="G259" s="104"/>
      <c r="H259" s="104"/>
      <c r="I259" s="104"/>
      <c r="J259" s="104"/>
    </row>
    <row r="260" spans="5:10" x14ac:dyDescent="0.3">
      <c r="E260" s="104"/>
      <c r="F260" s="104"/>
      <c r="G260" s="104"/>
      <c r="H260" s="104"/>
      <c r="I260" s="104"/>
      <c r="J260" s="104"/>
    </row>
    <row r="261" spans="5:10" x14ac:dyDescent="0.3">
      <c r="E261" s="104"/>
      <c r="F261" s="104"/>
      <c r="G261" s="104"/>
      <c r="H261" s="104"/>
      <c r="I261" s="104"/>
      <c r="J261" s="104"/>
    </row>
    <row r="262" spans="5:10" x14ac:dyDescent="0.3">
      <c r="E262" s="104"/>
      <c r="F262" s="104"/>
      <c r="G262" s="104"/>
      <c r="H262" s="104"/>
      <c r="I262" s="104"/>
      <c r="J262" s="104"/>
    </row>
    <row r="263" spans="5:10" x14ac:dyDescent="0.3">
      <c r="E263" s="104"/>
      <c r="F263" s="104"/>
      <c r="G263" s="104"/>
      <c r="H263" s="104"/>
      <c r="I263" s="104"/>
      <c r="J263" s="104"/>
    </row>
    <row r="264" spans="5:10" x14ac:dyDescent="0.3">
      <c r="E264" s="104"/>
      <c r="F264" s="104"/>
      <c r="G264" s="104"/>
      <c r="H264" s="104"/>
      <c r="I264" s="104"/>
      <c r="J264" s="104"/>
    </row>
    <row r="265" spans="5:10" x14ac:dyDescent="0.3">
      <c r="E265" s="104"/>
      <c r="F265" s="104"/>
      <c r="G265" s="104"/>
      <c r="H265" s="104"/>
      <c r="I265" s="104"/>
      <c r="J265" s="104"/>
    </row>
    <row r="266" spans="5:10" x14ac:dyDescent="0.3">
      <c r="E266" s="104"/>
      <c r="F266" s="104"/>
      <c r="G266" s="104"/>
      <c r="H266" s="104"/>
      <c r="I266" s="104"/>
      <c r="J266" s="104"/>
    </row>
    <row r="267" spans="5:10" x14ac:dyDescent="0.3">
      <c r="E267" s="104"/>
      <c r="F267" s="104"/>
      <c r="G267" s="104"/>
      <c r="H267" s="104"/>
      <c r="I267" s="104"/>
      <c r="J267" s="104"/>
    </row>
    <row r="268" spans="5:10" x14ac:dyDescent="0.3">
      <c r="E268" s="104"/>
      <c r="F268" s="104"/>
      <c r="G268" s="104"/>
      <c r="H268" s="104"/>
      <c r="I268" s="104"/>
      <c r="J268" s="104"/>
    </row>
    <row r="269" spans="5:10" x14ac:dyDescent="0.3">
      <c r="E269" s="104"/>
      <c r="F269" s="104"/>
      <c r="G269" s="104"/>
      <c r="H269" s="104"/>
      <c r="I269" s="104"/>
      <c r="J269" s="104"/>
    </row>
    <row r="270" spans="5:10" x14ac:dyDescent="0.3">
      <c r="E270" s="104"/>
      <c r="F270" s="104"/>
      <c r="G270" s="104"/>
      <c r="H270" s="104"/>
      <c r="I270" s="104"/>
      <c r="J270" s="104"/>
    </row>
    <row r="271" spans="5:10" x14ac:dyDescent="0.3">
      <c r="E271" s="104"/>
      <c r="F271" s="104"/>
      <c r="G271" s="104"/>
      <c r="H271" s="104"/>
      <c r="I271" s="104"/>
      <c r="J271" s="104"/>
    </row>
    <row r="272" spans="5:10" x14ac:dyDescent="0.3">
      <c r="E272" s="104"/>
      <c r="F272" s="104"/>
      <c r="G272" s="104"/>
      <c r="H272" s="104"/>
      <c r="I272" s="104"/>
      <c r="J272" s="104"/>
    </row>
    <row r="273" spans="5:10" x14ac:dyDescent="0.3">
      <c r="E273" s="104"/>
      <c r="F273" s="104"/>
      <c r="G273" s="104"/>
      <c r="H273" s="104"/>
      <c r="I273" s="104"/>
      <c r="J273" s="104"/>
    </row>
    <row r="274" spans="5:10" x14ac:dyDescent="0.3">
      <c r="E274" s="104"/>
      <c r="F274" s="104"/>
      <c r="G274" s="104"/>
      <c r="H274" s="104"/>
      <c r="I274" s="104"/>
      <c r="J274" s="104"/>
    </row>
    <row r="275" spans="5:10" x14ac:dyDescent="0.3">
      <c r="E275" s="104"/>
      <c r="F275" s="104"/>
      <c r="G275" s="104"/>
      <c r="H275" s="104"/>
      <c r="I275" s="104"/>
      <c r="J275" s="104"/>
    </row>
    <row r="276" spans="5:10" x14ac:dyDescent="0.3">
      <c r="E276" s="104"/>
      <c r="F276" s="104"/>
      <c r="G276" s="104"/>
      <c r="H276" s="104"/>
      <c r="I276" s="104"/>
      <c r="J276" s="104"/>
    </row>
    <row r="277" spans="5:10" x14ac:dyDescent="0.3">
      <c r="E277" s="104"/>
      <c r="F277" s="104"/>
      <c r="G277" s="104"/>
      <c r="H277" s="104"/>
      <c r="I277" s="104"/>
      <c r="J277" s="104"/>
    </row>
    <row r="278" spans="5:10" x14ac:dyDescent="0.3">
      <c r="E278" s="104"/>
      <c r="F278" s="104"/>
      <c r="G278" s="104"/>
      <c r="H278" s="104"/>
      <c r="I278" s="104"/>
      <c r="J278" s="104"/>
    </row>
    <row r="279" spans="5:10" x14ac:dyDescent="0.3">
      <c r="E279" s="104"/>
      <c r="F279" s="104"/>
      <c r="G279" s="104"/>
      <c r="H279" s="104"/>
      <c r="I279" s="104"/>
      <c r="J279" s="104"/>
    </row>
    <row r="280" spans="5:10" x14ac:dyDescent="0.3">
      <c r="E280" s="104"/>
      <c r="F280" s="104"/>
      <c r="G280" s="104"/>
      <c r="H280" s="104"/>
      <c r="I280" s="104"/>
      <c r="J280" s="104"/>
    </row>
    <row r="281" spans="5:10" x14ac:dyDescent="0.3">
      <c r="E281" s="104"/>
      <c r="F281" s="104"/>
      <c r="G281" s="104"/>
      <c r="H281" s="104"/>
      <c r="I281" s="104"/>
      <c r="J281" s="104"/>
    </row>
    <row r="282" spans="5:10" x14ac:dyDescent="0.3">
      <c r="E282" s="104"/>
      <c r="F282" s="104"/>
      <c r="G282" s="104"/>
      <c r="H282" s="104"/>
      <c r="I282" s="104"/>
      <c r="J282" s="104"/>
    </row>
    <row r="283" spans="5:10" x14ac:dyDescent="0.3">
      <c r="E283" s="104"/>
      <c r="F283" s="104"/>
      <c r="G283" s="104"/>
      <c r="H283" s="104"/>
      <c r="I283" s="104"/>
      <c r="J283" s="104"/>
    </row>
    <row r="284" spans="5:10" x14ac:dyDescent="0.3">
      <c r="E284" s="104"/>
      <c r="F284" s="104"/>
      <c r="G284" s="104"/>
      <c r="H284" s="104"/>
      <c r="I284" s="104"/>
      <c r="J284" s="104"/>
    </row>
    <row r="285" spans="5:10" x14ac:dyDescent="0.3">
      <c r="E285" s="104"/>
      <c r="F285" s="104"/>
      <c r="G285" s="104"/>
      <c r="H285" s="104"/>
      <c r="I285" s="104"/>
      <c r="J285" s="104"/>
    </row>
    <row r="286" spans="5:10" x14ac:dyDescent="0.3">
      <c r="E286" s="104"/>
      <c r="F286" s="104"/>
      <c r="G286" s="104"/>
      <c r="H286" s="104"/>
      <c r="I286" s="104"/>
      <c r="J286" s="104"/>
    </row>
    <row r="287" spans="5:10" x14ac:dyDescent="0.3">
      <c r="E287" s="104"/>
      <c r="F287" s="104"/>
      <c r="G287" s="104"/>
      <c r="H287" s="104"/>
      <c r="I287" s="104"/>
      <c r="J287" s="104"/>
    </row>
    <row r="288" spans="5:10" x14ac:dyDescent="0.3">
      <c r="E288" s="104"/>
      <c r="F288" s="104"/>
      <c r="G288" s="104"/>
      <c r="H288" s="104"/>
      <c r="I288" s="104"/>
      <c r="J288" s="104"/>
    </row>
    <row r="289" spans="5:10" x14ac:dyDescent="0.3">
      <c r="E289" s="104"/>
      <c r="F289" s="104"/>
      <c r="G289" s="104"/>
      <c r="H289" s="104"/>
      <c r="I289" s="104"/>
      <c r="J289" s="104"/>
    </row>
    <row r="290" spans="5:10" x14ac:dyDescent="0.3">
      <c r="E290" s="104"/>
      <c r="F290" s="104"/>
      <c r="G290" s="104"/>
      <c r="H290" s="104"/>
      <c r="I290" s="104"/>
      <c r="J290" s="104"/>
    </row>
    <row r="291" spans="5:10" x14ac:dyDescent="0.3">
      <c r="E291" s="104"/>
      <c r="F291" s="104"/>
      <c r="G291" s="104"/>
      <c r="H291" s="104"/>
      <c r="I291" s="104"/>
      <c r="J291" s="104"/>
    </row>
    <row r="292" spans="5:10" x14ac:dyDescent="0.3">
      <c r="E292" s="104"/>
      <c r="F292" s="104"/>
      <c r="G292" s="104"/>
      <c r="H292" s="104"/>
      <c r="I292" s="104"/>
      <c r="J292" s="104"/>
    </row>
    <row r="293" spans="5:10" x14ac:dyDescent="0.3">
      <c r="E293" s="104"/>
      <c r="F293" s="104"/>
      <c r="G293" s="104"/>
      <c r="H293" s="104"/>
      <c r="I293" s="104"/>
      <c r="J293" s="104"/>
    </row>
    <row r="294" spans="5:10" x14ac:dyDescent="0.3">
      <c r="E294" s="104"/>
      <c r="F294" s="104"/>
      <c r="G294" s="104"/>
      <c r="H294" s="104"/>
      <c r="I294" s="104"/>
      <c r="J294" s="104"/>
    </row>
    <row r="295" spans="5:10" x14ac:dyDescent="0.3">
      <c r="E295" s="104"/>
      <c r="F295" s="104"/>
      <c r="G295" s="104"/>
      <c r="H295" s="104"/>
      <c r="I295" s="104"/>
      <c r="J295" s="104"/>
    </row>
    <row r="296" spans="5:10" x14ac:dyDescent="0.3">
      <c r="E296" s="104"/>
      <c r="F296" s="104"/>
      <c r="G296" s="104"/>
      <c r="H296" s="104"/>
      <c r="I296" s="104"/>
      <c r="J296" s="104"/>
    </row>
    <row r="297" spans="5:10" x14ac:dyDescent="0.3">
      <c r="E297" s="104"/>
      <c r="F297" s="104"/>
      <c r="G297" s="104"/>
      <c r="H297" s="104"/>
      <c r="I297" s="104"/>
      <c r="J297" s="104"/>
    </row>
    <row r="298" spans="5:10" x14ac:dyDescent="0.3">
      <c r="E298" s="104"/>
      <c r="F298" s="104"/>
      <c r="G298" s="104"/>
      <c r="H298" s="104"/>
      <c r="I298" s="104"/>
      <c r="J298" s="104"/>
    </row>
    <row r="299" spans="5:10" x14ac:dyDescent="0.3">
      <c r="E299" s="104"/>
      <c r="F299" s="104"/>
      <c r="G299" s="104"/>
      <c r="H299" s="104"/>
      <c r="I299" s="104"/>
      <c r="J299" s="104"/>
    </row>
    <row r="300" spans="5:10" x14ac:dyDescent="0.3">
      <c r="E300" s="104"/>
      <c r="F300" s="104"/>
      <c r="G300" s="104"/>
      <c r="H300" s="104"/>
      <c r="I300" s="104"/>
      <c r="J300" s="104"/>
    </row>
    <row r="301" spans="5:10" x14ac:dyDescent="0.3">
      <c r="E301" s="104"/>
      <c r="F301" s="104"/>
      <c r="G301" s="104"/>
      <c r="H301" s="104"/>
      <c r="I301" s="104"/>
      <c r="J301" s="104"/>
    </row>
    <row r="302" spans="5:10" x14ac:dyDescent="0.3">
      <c r="E302" s="104"/>
      <c r="F302" s="104"/>
      <c r="G302" s="104"/>
      <c r="H302" s="104"/>
      <c r="I302" s="104"/>
      <c r="J302" s="104"/>
    </row>
    <row r="303" spans="5:10" x14ac:dyDescent="0.3">
      <c r="E303" s="104"/>
      <c r="F303" s="104"/>
      <c r="G303" s="104"/>
      <c r="H303" s="104"/>
      <c r="I303" s="104"/>
      <c r="J303" s="104"/>
    </row>
    <row r="304" spans="5:10" x14ac:dyDescent="0.3">
      <c r="E304" s="104"/>
      <c r="F304" s="104"/>
      <c r="G304" s="104"/>
      <c r="H304" s="104"/>
      <c r="I304" s="104"/>
      <c r="J304" s="104"/>
    </row>
    <row r="305" spans="5:10" x14ac:dyDescent="0.3">
      <c r="E305" s="104"/>
      <c r="F305" s="104"/>
      <c r="G305" s="104"/>
      <c r="H305" s="104"/>
      <c r="I305" s="104"/>
      <c r="J305" s="104"/>
    </row>
    <row r="306" spans="5:10" x14ac:dyDescent="0.3">
      <c r="J306" s="104"/>
    </row>
    <row r="307" spans="5:10" x14ac:dyDescent="0.3">
      <c r="J307" s="104"/>
    </row>
    <row r="308" spans="5:10" x14ac:dyDescent="0.3">
      <c r="J308" s="104"/>
    </row>
    <row r="309" spans="5:10" x14ac:dyDescent="0.3">
      <c r="J309" s="104"/>
    </row>
    <row r="310" spans="5:10" x14ac:dyDescent="0.3">
      <c r="J310" s="104"/>
    </row>
    <row r="311" spans="5:10" x14ac:dyDescent="0.3">
      <c r="J311" s="104"/>
    </row>
    <row r="312" spans="5:10" x14ac:dyDescent="0.3">
      <c r="J312" s="104"/>
    </row>
  </sheetData>
  <sheetProtection algorithmName="SHA-512" hashValue="rrNFB37rRlsovdb4SXK5L8DDlwgWkpF7dnuJtYg+sKE+Tc1jnqoKqFjNoSpaBfVL6+WTTORysVmFIZQetMn5Cw==" saltValue="Mn+9T3QXc14aYbE5Pq1lQA==" spinCount="100000" sheet="1" objects="1" scenarios="1" selectLockedCells="1" sort="0" autoFilter="0"/>
  <customSheetViews>
    <customSheetView guid="{90818CD5-1CF2-4954-93E7-840C994A2AD1}" showPageBreaks="1" showGridLines="0" printArea="1" hiddenRows="1" hiddenColumns="1" state="hidden" view="pageBreakPreview">
      <pane ySplit="13" topLeftCell="A26"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1"/>
    </customSheetView>
    <customSheetView guid="{D19304DF-64F7-4161-9FBE-C2B2A4C02684}" showPageBreaks="1" showGridLines="0" printArea="1" hiddenRows="1" hiddenColumns="1" state="hidden" view="pageBreakPreview">
      <pane ySplit="13" topLeftCell="A26"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2"/>
    </customSheetView>
    <customSheetView guid="{9D87F315-4239-4D28-9904-BFC4281797A1}" scale="115" showPageBreaks="1" showGridLines="0" printArea="1" hiddenColumns="1" view="pageBreakPreview">
      <pane ySplit="13" topLeftCell="A113" activePane="bottomLeft" state="frozenSplit"/>
      <selection pane="bottomLeft" activeCell="J117" sqref="J117"/>
      <pageMargins left="0" right="0" top="0" bottom="0" header="0" footer="0"/>
      <printOptions horizontalCentered="1" verticalCentered="1"/>
      <pageSetup paperSize="9" scale="57" orientation="landscape" r:id="rId3"/>
    </customSheetView>
    <customSheetView guid="{1098C4A5-C1ED-4CD4-8181-1AF30B0D1BBB}" showPageBreaks="1" showGridLines="0" printArea="1" hiddenRows="1" hiddenColumns="1" state="hidden" view="pageBreakPreview">
      <pane ySplit="13" topLeftCell="A26"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4"/>
    </customSheetView>
    <customSheetView guid="{2F657D64-8090-44CA-B47E-8240DC328EA8}" showPageBreaks="1" showGridLines="0" printArea="1" hiddenRows="1" hiddenColumns="1" state="hidden" view="pageBreakPreview">
      <pane ySplit="13" topLeftCell="A26"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5"/>
    </customSheetView>
  </customSheetViews>
  <mergeCells count="14">
    <mergeCell ref="F11:F13"/>
    <mergeCell ref="J11:J13"/>
    <mergeCell ref="A11:A13"/>
    <mergeCell ref="B11:B13"/>
    <mergeCell ref="C11:C13"/>
    <mergeCell ref="D11:D13"/>
    <mergeCell ref="E11:E13"/>
    <mergeCell ref="E9:J9"/>
    <mergeCell ref="A8:C9"/>
    <mergeCell ref="C1:J3"/>
    <mergeCell ref="C4:J4"/>
    <mergeCell ref="C6:J6"/>
    <mergeCell ref="A7:B7"/>
    <mergeCell ref="E8:J8"/>
  </mergeCells>
  <conditionalFormatting sqref="A16:F16 A17:I132 K17:K132">
    <cfRule type="cellIs" dxfId="12" priority="8" operator="equal">
      <formula>0</formula>
    </cfRule>
  </conditionalFormatting>
  <conditionalFormatting sqref="K17:K120">
    <cfRule type="cellIs" dxfId="11" priority="7" operator="equal">
      <formula>0</formula>
    </cfRule>
  </conditionalFormatting>
  <conditionalFormatting sqref="A15:F15 A16:I131">
    <cfRule type="cellIs" dxfId="10" priority="6" operator="equal">
      <formula>0</formula>
    </cfRule>
  </conditionalFormatting>
  <conditionalFormatting sqref="A15:F15">
    <cfRule type="cellIs" dxfId="9" priority="5" operator="equal">
      <formula>0</formula>
    </cfRule>
  </conditionalFormatting>
  <conditionalFormatting sqref="J17:J132">
    <cfRule type="cellIs" dxfId="8" priority="4" operator="equal">
      <formula>0</formula>
    </cfRule>
  </conditionalFormatting>
  <conditionalFormatting sqref="J16:J116">
    <cfRule type="cellIs" dxfId="7" priority="3" operator="equal">
      <formula>0</formula>
    </cfRule>
  </conditionalFormatting>
  <conditionalFormatting sqref="J17:J120">
    <cfRule type="cellIs" dxfId="6" priority="2" operator="equal">
      <formula>0</formula>
    </cfRule>
  </conditionalFormatting>
  <conditionalFormatting sqref="J16:J131">
    <cfRule type="cellIs" dxfId="5" priority="1" operator="equal">
      <formula>0</formula>
    </cfRule>
  </conditionalFormatting>
  <hyperlinks>
    <hyperlink ref="A1" location="Índice!A1" display="Índice!A1" xr:uid="{00000000-0004-0000-1300-000000000000}"/>
    <hyperlink ref="C1:J3" location="Índice!A1" display="Desportos gímnicos - Trampolins" xr:uid="{00000000-0004-0000-1300-000001000000}"/>
  </hyperlinks>
  <printOptions horizontalCentered="1" verticalCentered="1"/>
  <pageMargins left="0" right="0" top="0" bottom="0" header="0.31496062992125984" footer="0.31496062992125984"/>
  <pageSetup paperSize="9" scale="57" orientation="landscape" r:id="rId6"/>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2"/>
  <dimension ref="A1:J312"/>
  <sheetViews>
    <sheetView showGridLines="0" view="pageBreakPreview" zoomScale="85" zoomScaleSheetLayoutView="85" workbookViewId="0">
      <pane ySplit="13" topLeftCell="A23" activePane="bottomLeft" state="frozenSplit"/>
      <selection activeCell="C2" sqref="C2:AL4"/>
      <selection pane="bottomLeft" activeCell="J15" sqref="J15"/>
    </sheetView>
  </sheetViews>
  <sheetFormatPr defaultColWidth="9.109375" defaultRowHeight="16.2" x14ac:dyDescent="0.3"/>
  <cols>
    <col min="1" max="1" width="3.6640625" style="104" customWidth="1"/>
    <col min="2" max="2" width="21.6640625" style="93" bestFit="1" customWidth="1"/>
    <col min="3" max="3" width="24.44140625" style="108" bestFit="1" customWidth="1"/>
    <col min="4" max="4" width="10" style="108" bestFit="1" customWidth="1"/>
    <col min="5" max="5" width="5.109375" style="93" customWidth="1"/>
    <col min="6" max="6" width="7.6640625" style="93" customWidth="1"/>
    <col min="7" max="8" width="0.6640625" style="93" hidden="1" customWidth="1"/>
    <col min="9" max="9" width="0.6640625" style="93" customWidth="1"/>
    <col min="10" max="10" width="11.44140625" style="93" customWidth="1"/>
    <col min="11" max="16384" width="9.109375" style="93"/>
  </cols>
  <sheetData>
    <row r="1" spans="1:10" ht="15" customHeight="1" x14ac:dyDescent="0.3">
      <c r="A1" s="120" t="s">
        <v>0</v>
      </c>
      <c r="B1" s="92"/>
      <c r="C1" s="938" t="s">
        <v>1</v>
      </c>
      <c r="D1" s="938"/>
      <c r="E1" s="938"/>
      <c r="F1" s="938"/>
      <c r="G1" s="938"/>
      <c r="H1" s="938"/>
      <c r="I1" s="938"/>
      <c r="J1" s="938"/>
    </row>
    <row r="2" spans="1:10" ht="15" customHeight="1" x14ac:dyDescent="0.3">
      <c r="A2" s="92"/>
      <c r="B2" s="94"/>
      <c r="C2" s="938"/>
      <c r="D2" s="938"/>
      <c r="E2" s="938"/>
      <c r="F2" s="938"/>
      <c r="G2" s="938"/>
      <c r="H2" s="938"/>
      <c r="I2" s="938"/>
      <c r="J2" s="938"/>
    </row>
    <row r="3" spans="1:10" ht="15" customHeight="1" x14ac:dyDescent="0.3">
      <c r="A3" s="94"/>
      <c r="B3" s="94"/>
      <c r="C3" s="938"/>
      <c r="D3" s="938"/>
      <c r="E3" s="938"/>
      <c r="F3" s="938"/>
      <c r="G3" s="938"/>
      <c r="H3" s="938"/>
      <c r="I3" s="938"/>
      <c r="J3" s="938"/>
    </row>
    <row r="4" spans="1:10" ht="15" customHeight="1" x14ac:dyDescent="0.3">
      <c r="A4" s="94"/>
      <c r="B4" s="94"/>
      <c r="C4" s="939" t="e">
        <f>#REF!</f>
        <v>#REF!</v>
      </c>
      <c r="D4" s="939"/>
      <c r="E4" s="939"/>
      <c r="F4" s="939"/>
      <c r="G4" s="939"/>
      <c r="H4" s="939"/>
      <c r="I4" s="939"/>
      <c r="J4" s="939"/>
    </row>
    <row r="5" spans="1:10" ht="9" customHeight="1" x14ac:dyDescent="0.3">
      <c r="A5" s="95"/>
      <c r="B5" s="95"/>
      <c r="C5" s="92"/>
      <c r="D5" s="92"/>
      <c r="E5" s="92"/>
      <c r="F5" s="92"/>
      <c r="G5" s="92"/>
      <c r="H5" s="92"/>
      <c r="I5" s="92"/>
      <c r="J5" s="92"/>
    </row>
    <row r="6" spans="1:10" ht="15" customHeight="1" x14ac:dyDescent="0.3">
      <c r="A6" s="95"/>
      <c r="B6" s="95"/>
      <c r="C6" s="945" t="e">
        <f>#REF!</f>
        <v>#REF!</v>
      </c>
      <c r="D6" s="945"/>
      <c r="E6" s="945"/>
      <c r="F6" s="945"/>
      <c r="G6" s="945"/>
      <c r="H6" s="945"/>
      <c r="I6" s="945"/>
      <c r="J6" s="945"/>
    </row>
    <row r="7" spans="1:10" ht="15" customHeight="1" x14ac:dyDescent="0.3">
      <c r="A7" s="940" t="e">
        <f>#REF!</f>
        <v>#REF!</v>
      </c>
      <c r="B7" s="940"/>
      <c r="C7" s="298"/>
      <c r="D7" s="298"/>
      <c r="E7" s="92"/>
      <c r="F7" s="92"/>
      <c r="G7" s="92"/>
      <c r="H7" s="92"/>
      <c r="I7" s="92"/>
      <c r="J7" s="92"/>
    </row>
    <row r="8" spans="1:10" ht="21" customHeight="1" thickBot="1" x14ac:dyDescent="0.35">
      <c r="A8" s="928" t="s">
        <v>65</v>
      </c>
      <c r="B8" s="929"/>
      <c r="C8" s="929"/>
      <c r="D8" s="169" t="s">
        <v>2</v>
      </c>
      <c r="E8" s="941" t="s">
        <v>66</v>
      </c>
      <c r="F8" s="942"/>
      <c r="G8" s="942"/>
      <c r="H8" s="942"/>
      <c r="I8" s="942"/>
      <c r="J8" s="942"/>
    </row>
    <row r="9" spans="1:10" ht="21" customHeight="1" thickTop="1" x14ac:dyDescent="0.3">
      <c r="A9" s="930"/>
      <c r="B9" s="931"/>
      <c r="C9" s="931"/>
      <c r="D9" s="170" t="s">
        <v>3</v>
      </c>
      <c r="E9" s="943" t="s">
        <v>67</v>
      </c>
      <c r="F9" s="944"/>
      <c r="G9" s="944"/>
      <c r="H9" s="944"/>
      <c r="I9" s="944"/>
      <c r="J9" s="944"/>
    </row>
    <row r="10" spans="1:10" ht="4.5" customHeight="1" x14ac:dyDescent="0.3">
      <c r="A10" s="98"/>
      <c r="B10" s="98"/>
      <c r="C10" s="98"/>
      <c r="D10" s="98"/>
      <c r="E10" s="98"/>
      <c r="F10" s="98"/>
      <c r="G10" s="98"/>
      <c r="H10" s="98"/>
      <c r="I10" s="98"/>
      <c r="J10" s="99"/>
    </row>
    <row r="11" spans="1:10" ht="3.75" customHeight="1" x14ac:dyDescent="0.3">
      <c r="A11" s="937" t="s">
        <v>4</v>
      </c>
      <c r="B11" s="937" t="s">
        <v>2</v>
      </c>
      <c r="C11" s="937" t="s">
        <v>5</v>
      </c>
      <c r="D11" s="947" t="s">
        <v>6</v>
      </c>
      <c r="E11" s="937" t="s">
        <v>7</v>
      </c>
      <c r="F11" s="937" t="s">
        <v>26</v>
      </c>
      <c r="G11" s="110"/>
      <c r="H11" s="110"/>
      <c r="I11" s="111"/>
      <c r="J11" s="946" t="s">
        <v>58</v>
      </c>
    </row>
    <row r="12" spans="1:10" ht="15" customHeight="1" x14ac:dyDescent="0.3">
      <c r="A12" s="937"/>
      <c r="B12" s="937"/>
      <c r="C12" s="937"/>
      <c r="D12" s="948"/>
      <c r="E12" s="937"/>
      <c r="F12" s="937"/>
      <c r="G12" s="110"/>
      <c r="H12" s="110"/>
      <c r="I12" s="111"/>
      <c r="J12" s="946"/>
    </row>
    <row r="13" spans="1:10" s="101" customFormat="1" ht="15" customHeight="1" x14ac:dyDescent="0.3">
      <c r="A13" s="937"/>
      <c r="B13" s="937"/>
      <c r="C13" s="937"/>
      <c r="D13" s="949"/>
      <c r="E13" s="937"/>
      <c r="F13" s="937"/>
      <c r="G13" s="118"/>
      <c r="H13" s="118"/>
      <c r="I13" s="119"/>
      <c r="J13" s="946"/>
    </row>
    <row r="14" spans="1:10" ht="4.5" customHeight="1" x14ac:dyDescent="0.3">
      <c r="A14" s="98"/>
      <c r="B14" s="98"/>
      <c r="C14" s="98"/>
      <c r="D14" s="98"/>
      <c r="E14" s="98"/>
      <c r="F14" s="98"/>
      <c r="G14" s="98"/>
      <c r="H14" s="98"/>
      <c r="I14" s="100"/>
      <c r="J14" s="102"/>
    </row>
    <row r="15" spans="1:10" s="126" customFormat="1" ht="20.399999999999999" x14ac:dyDescent="0.55000000000000004">
      <c r="A15" s="121" t="e">
        <f>#REF!</f>
        <v>#REF!</v>
      </c>
      <c r="B15" s="122" t="e">
        <f>#REF!</f>
        <v>#REF!</v>
      </c>
      <c r="C15" s="122" t="e">
        <f>#REF!</f>
        <v>#REF!</v>
      </c>
      <c r="D15" s="121" t="e">
        <f>#REF!</f>
        <v>#REF!</v>
      </c>
      <c r="E15" s="121" t="e">
        <f>#REF!</f>
        <v>#REF!</v>
      </c>
      <c r="F15" s="121" t="e">
        <f>#REF!</f>
        <v>#REF!</v>
      </c>
      <c r="G15" s="123"/>
      <c r="H15" s="123"/>
      <c r="I15" s="124"/>
      <c r="J15" s="125">
        <v>5</v>
      </c>
    </row>
    <row r="16" spans="1:10" s="128" customFormat="1" ht="20.399999999999999" x14ac:dyDescent="0.55000000000000004">
      <c r="A16" s="121" t="e">
        <f>#REF!</f>
        <v>#REF!</v>
      </c>
      <c r="B16" s="122" t="e">
        <f>#REF!</f>
        <v>#REF!</v>
      </c>
      <c r="C16" s="122" t="e">
        <f>#REF!</f>
        <v>#REF!</v>
      </c>
      <c r="D16" s="121" t="e">
        <f>#REF!</f>
        <v>#REF!</v>
      </c>
      <c r="E16" s="121" t="e">
        <f>#REF!</f>
        <v>#REF!</v>
      </c>
      <c r="F16" s="121" t="e">
        <f>#REF!</f>
        <v>#REF!</v>
      </c>
      <c r="G16" s="127"/>
      <c r="H16" s="127"/>
      <c r="I16" s="127"/>
      <c r="J16" s="125"/>
    </row>
    <row r="17" spans="1:10" s="128" customFormat="1" ht="20.399999999999999" x14ac:dyDescent="0.55000000000000004">
      <c r="A17" s="121" t="e">
        <f>#REF!</f>
        <v>#REF!</v>
      </c>
      <c r="B17" s="122" t="e">
        <f>#REF!</f>
        <v>#REF!</v>
      </c>
      <c r="C17" s="122" t="e">
        <f>#REF!</f>
        <v>#REF!</v>
      </c>
      <c r="D17" s="121" t="e">
        <f>#REF!</f>
        <v>#REF!</v>
      </c>
      <c r="E17" s="121" t="e">
        <f>#REF!</f>
        <v>#REF!</v>
      </c>
      <c r="F17" s="121" t="e">
        <f>#REF!</f>
        <v>#REF!</v>
      </c>
      <c r="G17" s="127"/>
      <c r="H17" s="127"/>
      <c r="I17" s="127"/>
      <c r="J17" s="125">
        <v>6</v>
      </c>
    </row>
    <row r="18" spans="1:10" s="128" customFormat="1" ht="20.399999999999999" x14ac:dyDescent="0.55000000000000004">
      <c r="A18" s="121" t="e">
        <f>#REF!</f>
        <v>#REF!</v>
      </c>
      <c r="B18" s="122" t="e">
        <f>#REF!</f>
        <v>#REF!</v>
      </c>
      <c r="C18" s="122" t="e">
        <f>#REF!</f>
        <v>#REF!</v>
      </c>
      <c r="D18" s="121" t="e">
        <f>#REF!</f>
        <v>#REF!</v>
      </c>
      <c r="E18" s="121" t="e">
        <f>#REF!</f>
        <v>#REF!</v>
      </c>
      <c r="F18" s="121" t="e">
        <f>#REF!</f>
        <v>#REF!</v>
      </c>
      <c r="G18" s="127"/>
      <c r="H18" s="127"/>
      <c r="I18" s="127"/>
      <c r="J18" s="125">
        <v>5</v>
      </c>
    </row>
    <row r="19" spans="1:10" s="128" customFormat="1" ht="20.399999999999999" x14ac:dyDescent="0.55000000000000004">
      <c r="A19" s="121" t="e">
        <f>#REF!</f>
        <v>#REF!</v>
      </c>
      <c r="B19" s="122" t="e">
        <f>#REF!</f>
        <v>#REF!</v>
      </c>
      <c r="C19" s="122" t="e">
        <f>#REF!</f>
        <v>#REF!</v>
      </c>
      <c r="D19" s="121" t="e">
        <f>#REF!</f>
        <v>#REF!</v>
      </c>
      <c r="E19" s="121" t="e">
        <f>#REF!</f>
        <v>#REF!</v>
      </c>
      <c r="F19" s="121" t="e">
        <f>#REF!</f>
        <v>#REF!</v>
      </c>
      <c r="G19" s="127"/>
      <c r="H19" s="127"/>
      <c r="I19" s="127"/>
      <c r="J19" s="125"/>
    </row>
    <row r="20" spans="1:10" s="128" customFormat="1" ht="20.399999999999999" x14ac:dyDescent="0.55000000000000004">
      <c r="A20" s="121" t="e">
        <f>#REF!</f>
        <v>#REF!</v>
      </c>
      <c r="B20" s="122" t="e">
        <f>#REF!</f>
        <v>#REF!</v>
      </c>
      <c r="C20" s="122" t="e">
        <f>#REF!</f>
        <v>#REF!</v>
      </c>
      <c r="D20" s="121" t="e">
        <f>#REF!</f>
        <v>#REF!</v>
      </c>
      <c r="E20" s="121" t="e">
        <f>#REF!</f>
        <v>#REF!</v>
      </c>
      <c r="F20" s="121" t="e">
        <f>#REF!</f>
        <v>#REF!</v>
      </c>
      <c r="G20" s="127"/>
      <c r="H20" s="127"/>
      <c r="I20" s="127"/>
      <c r="J20" s="125">
        <v>7.5</v>
      </c>
    </row>
    <row r="21" spans="1:10" s="128" customFormat="1" ht="20.399999999999999" x14ac:dyDescent="0.55000000000000004">
      <c r="A21" s="121" t="e">
        <f>#REF!</f>
        <v>#REF!</v>
      </c>
      <c r="B21" s="122" t="e">
        <f>#REF!</f>
        <v>#REF!</v>
      </c>
      <c r="C21" s="122" t="e">
        <f>#REF!</f>
        <v>#REF!</v>
      </c>
      <c r="D21" s="121" t="e">
        <f>#REF!</f>
        <v>#REF!</v>
      </c>
      <c r="E21" s="121" t="e">
        <f>#REF!</f>
        <v>#REF!</v>
      </c>
      <c r="F21" s="121" t="e">
        <f>#REF!</f>
        <v>#REF!</v>
      </c>
      <c r="G21" s="127"/>
      <c r="H21" s="127"/>
      <c r="I21" s="127"/>
      <c r="J21" s="125">
        <v>6.5</v>
      </c>
    </row>
    <row r="22" spans="1:10" s="128" customFormat="1" ht="20.399999999999999" x14ac:dyDescent="0.55000000000000004">
      <c r="A22" s="121" t="e">
        <f>#REF!</f>
        <v>#REF!</v>
      </c>
      <c r="B22" s="122" t="e">
        <f>#REF!</f>
        <v>#REF!</v>
      </c>
      <c r="C22" s="122" t="e">
        <f>#REF!</f>
        <v>#REF!</v>
      </c>
      <c r="D22" s="121" t="e">
        <f>#REF!</f>
        <v>#REF!</v>
      </c>
      <c r="E22" s="121" t="e">
        <f>#REF!</f>
        <v>#REF!</v>
      </c>
      <c r="F22" s="121" t="e">
        <f>#REF!</f>
        <v>#REF!</v>
      </c>
      <c r="G22" s="127"/>
      <c r="H22" s="127"/>
      <c r="I22" s="127"/>
      <c r="J22" s="125">
        <v>5</v>
      </c>
    </row>
    <row r="23" spans="1:10" s="128" customFormat="1" ht="20.399999999999999" x14ac:dyDescent="0.55000000000000004">
      <c r="A23" s="121" t="e">
        <f>#REF!</f>
        <v>#REF!</v>
      </c>
      <c r="B23" s="122" t="e">
        <f>#REF!</f>
        <v>#REF!</v>
      </c>
      <c r="C23" s="122" t="e">
        <f>#REF!</f>
        <v>#REF!</v>
      </c>
      <c r="D23" s="121" t="e">
        <f>#REF!</f>
        <v>#REF!</v>
      </c>
      <c r="E23" s="121" t="e">
        <f>#REF!</f>
        <v>#REF!</v>
      </c>
      <c r="F23" s="121" t="e">
        <f>#REF!</f>
        <v>#REF!</v>
      </c>
      <c r="G23" s="127"/>
      <c r="H23" s="127"/>
      <c r="I23" s="127"/>
      <c r="J23" s="125">
        <v>7</v>
      </c>
    </row>
    <row r="24" spans="1:10" s="128" customFormat="1" ht="20.399999999999999" x14ac:dyDescent="0.55000000000000004">
      <c r="A24" s="121" t="e">
        <f>#REF!</f>
        <v>#REF!</v>
      </c>
      <c r="B24" s="122" t="e">
        <f>#REF!</f>
        <v>#REF!</v>
      </c>
      <c r="C24" s="122" t="e">
        <f>#REF!</f>
        <v>#REF!</v>
      </c>
      <c r="D24" s="121" t="e">
        <f>#REF!</f>
        <v>#REF!</v>
      </c>
      <c r="E24" s="121" t="e">
        <f>#REF!</f>
        <v>#REF!</v>
      </c>
      <c r="F24" s="121" t="e">
        <f>#REF!</f>
        <v>#REF!</v>
      </c>
      <c r="G24" s="127"/>
      <c r="H24" s="127"/>
      <c r="I24" s="127"/>
      <c r="J24" s="125">
        <v>6.5</v>
      </c>
    </row>
    <row r="25" spans="1:10" s="128" customFormat="1" ht="20.399999999999999" x14ac:dyDescent="0.55000000000000004">
      <c r="A25" s="121" t="e">
        <f>#REF!</f>
        <v>#REF!</v>
      </c>
      <c r="B25" s="122" t="e">
        <f>#REF!</f>
        <v>#REF!</v>
      </c>
      <c r="C25" s="122" t="e">
        <f>#REF!</f>
        <v>#REF!</v>
      </c>
      <c r="D25" s="121" t="e">
        <f>#REF!</f>
        <v>#REF!</v>
      </c>
      <c r="E25" s="121" t="e">
        <f>#REF!</f>
        <v>#REF!</v>
      </c>
      <c r="F25" s="121" t="e">
        <f>#REF!</f>
        <v>#REF!</v>
      </c>
      <c r="G25" s="127"/>
      <c r="H25" s="127"/>
      <c r="I25" s="127"/>
      <c r="J25" s="125">
        <v>8</v>
      </c>
    </row>
    <row r="26" spans="1:10" s="128" customFormat="1" ht="20.399999999999999" x14ac:dyDescent="0.55000000000000004">
      <c r="A26" s="121" t="e">
        <f>#REF!</f>
        <v>#REF!</v>
      </c>
      <c r="B26" s="122" t="e">
        <f>#REF!</f>
        <v>#REF!</v>
      </c>
      <c r="C26" s="122" t="e">
        <f>#REF!</f>
        <v>#REF!</v>
      </c>
      <c r="D26" s="121" t="e">
        <f>#REF!</f>
        <v>#REF!</v>
      </c>
      <c r="E26" s="121" t="e">
        <f>#REF!</f>
        <v>#REF!</v>
      </c>
      <c r="F26" s="121" t="e">
        <f>#REF!</f>
        <v>#REF!</v>
      </c>
      <c r="G26" s="127"/>
      <c r="H26" s="127"/>
      <c r="I26" s="127"/>
      <c r="J26" s="125">
        <v>6</v>
      </c>
    </row>
    <row r="27" spans="1:10" s="128" customFormat="1" ht="20.399999999999999" x14ac:dyDescent="0.55000000000000004">
      <c r="A27" s="121" t="e">
        <f>#REF!</f>
        <v>#REF!</v>
      </c>
      <c r="B27" s="122" t="e">
        <f>#REF!</f>
        <v>#REF!</v>
      </c>
      <c r="C27" s="122" t="e">
        <f>#REF!</f>
        <v>#REF!</v>
      </c>
      <c r="D27" s="121" t="e">
        <f>#REF!</f>
        <v>#REF!</v>
      </c>
      <c r="E27" s="121" t="e">
        <f>#REF!</f>
        <v>#REF!</v>
      </c>
      <c r="F27" s="121" t="e">
        <f>#REF!</f>
        <v>#REF!</v>
      </c>
      <c r="G27" s="127"/>
      <c r="H27" s="127"/>
      <c r="I27" s="127"/>
      <c r="J27" s="125">
        <v>7</v>
      </c>
    </row>
    <row r="28" spans="1:10" s="128" customFormat="1" ht="20.399999999999999" hidden="1" x14ac:dyDescent="0.55000000000000004">
      <c r="A28" s="121" t="e">
        <f>#REF!</f>
        <v>#REF!</v>
      </c>
      <c r="B28" s="122" t="e">
        <f>#REF!</f>
        <v>#REF!</v>
      </c>
      <c r="C28" s="122" t="e">
        <f>#REF!</f>
        <v>#REF!</v>
      </c>
      <c r="D28" s="121" t="e">
        <f>#REF!</f>
        <v>#REF!</v>
      </c>
      <c r="E28" s="121" t="e">
        <f>#REF!</f>
        <v>#REF!</v>
      </c>
      <c r="F28" s="121" t="e">
        <f>#REF!</f>
        <v>#REF!</v>
      </c>
      <c r="G28" s="127"/>
      <c r="H28" s="127"/>
      <c r="I28" s="127"/>
      <c r="J28" s="125"/>
    </row>
    <row r="29" spans="1:10" s="128" customFormat="1" ht="20.399999999999999" x14ac:dyDescent="0.55000000000000004">
      <c r="A29" s="121" t="e">
        <f>#REF!</f>
        <v>#REF!</v>
      </c>
      <c r="B29" s="122" t="e">
        <f>#REF!</f>
        <v>#REF!</v>
      </c>
      <c r="C29" s="122" t="e">
        <f>#REF!</f>
        <v>#REF!</v>
      </c>
      <c r="D29" s="121" t="e">
        <f>#REF!</f>
        <v>#REF!</v>
      </c>
      <c r="E29" s="121" t="e">
        <f>#REF!</f>
        <v>#REF!</v>
      </c>
      <c r="F29" s="121" t="e">
        <f>#REF!</f>
        <v>#REF!</v>
      </c>
      <c r="G29" s="127"/>
      <c r="H29" s="127"/>
      <c r="I29" s="127"/>
      <c r="J29" s="125">
        <v>6</v>
      </c>
    </row>
    <row r="30" spans="1:10" s="128" customFormat="1" ht="20.399999999999999" x14ac:dyDescent="0.55000000000000004">
      <c r="A30" s="121" t="e">
        <f>#REF!</f>
        <v>#REF!</v>
      </c>
      <c r="B30" s="122" t="e">
        <f>#REF!</f>
        <v>#REF!</v>
      </c>
      <c r="C30" s="122" t="e">
        <f>#REF!</f>
        <v>#REF!</v>
      </c>
      <c r="D30" s="121" t="e">
        <f>#REF!</f>
        <v>#REF!</v>
      </c>
      <c r="E30" s="121" t="e">
        <f>#REF!</f>
        <v>#REF!</v>
      </c>
      <c r="F30" s="121" t="e">
        <f>#REF!</f>
        <v>#REF!</v>
      </c>
      <c r="G30" s="127"/>
      <c r="H30" s="127"/>
      <c r="I30" s="127"/>
      <c r="J30" s="125">
        <v>7</v>
      </c>
    </row>
    <row r="31" spans="1:10" s="128" customFormat="1" ht="20.399999999999999" hidden="1" x14ac:dyDescent="0.55000000000000004">
      <c r="A31" s="121" t="e">
        <f>#REF!</f>
        <v>#REF!</v>
      </c>
      <c r="B31" s="122" t="e">
        <f>#REF!</f>
        <v>#REF!</v>
      </c>
      <c r="C31" s="122" t="e">
        <f>#REF!</f>
        <v>#REF!</v>
      </c>
      <c r="D31" s="121" t="e">
        <f>#REF!</f>
        <v>#REF!</v>
      </c>
      <c r="E31" s="121" t="e">
        <f>#REF!</f>
        <v>#REF!</v>
      </c>
      <c r="F31" s="121" t="e">
        <f>#REF!</f>
        <v>#REF!</v>
      </c>
      <c r="G31" s="127"/>
      <c r="H31" s="127"/>
      <c r="I31" s="127"/>
      <c r="J31" s="125"/>
    </row>
    <row r="32" spans="1:10" s="128" customFormat="1" ht="20.399999999999999" x14ac:dyDescent="0.55000000000000004">
      <c r="A32" s="121" t="e">
        <f>#REF!</f>
        <v>#REF!</v>
      </c>
      <c r="B32" s="122" t="e">
        <f>#REF!</f>
        <v>#REF!</v>
      </c>
      <c r="C32" s="122" t="e">
        <f>#REF!</f>
        <v>#REF!</v>
      </c>
      <c r="D32" s="121" t="e">
        <f>#REF!</f>
        <v>#REF!</v>
      </c>
      <c r="E32" s="121" t="e">
        <f>#REF!</f>
        <v>#REF!</v>
      </c>
      <c r="F32" s="121" t="e">
        <f>#REF!</f>
        <v>#REF!</v>
      </c>
      <c r="G32" s="127"/>
      <c r="H32" s="127"/>
      <c r="I32" s="127"/>
      <c r="J32" s="125">
        <v>7.5</v>
      </c>
    </row>
    <row r="33" spans="1:10" s="128" customFormat="1" ht="20.399999999999999" hidden="1" x14ac:dyDescent="0.55000000000000004">
      <c r="A33" s="121" t="e">
        <f>#REF!</f>
        <v>#REF!</v>
      </c>
      <c r="B33" s="122" t="e">
        <f>#REF!</f>
        <v>#REF!</v>
      </c>
      <c r="C33" s="122" t="e">
        <f>#REF!</f>
        <v>#REF!</v>
      </c>
      <c r="D33" s="121" t="e">
        <f>#REF!</f>
        <v>#REF!</v>
      </c>
      <c r="E33" s="121" t="e">
        <f>#REF!</f>
        <v>#REF!</v>
      </c>
      <c r="F33" s="121" t="e">
        <f>#REF!</f>
        <v>#REF!</v>
      </c>
      <c r="G33" s="127"/>
      <c r="H33" s="127"/>
      <c r="I33" s="127"/>
      <c r="J33" s="125"/>
    </row>
    <row r="34" spans="1:10" s="128" customFormat="1" ht="20.399999999999999" x14ac:dyDescent="0.55000000000000004">
      <c r="A34" s="121" t="e">
        <f>#REF!</f>
        <v>#REF!</v>
      </c>
      <c r="B34" s="122" t="e">
        <f>#REF!</f>
        <v>#REF!</v>
      </c>
      <c r="C34" s="122" t="e">
        <f>#REF!</f>
        <v>#REF!</v>
      </c>
      <c r="D34" s="121" t="e">
        <f>#REF!</f>
        <v>#REF!</v>
      </c>
      <c r="E34" s="121" t="e">
        <f>#REF!</f>
        <v>#REF!</v>
      </c>
      <c r="F34" s="121" t="e">
        <f>#REF!</f>
        <v>#REF!</v>
      </c>
      <c r="G34" s="127"/>
      <c r="H34" s="127"/>
      <c r="I34" s="127"/>
      <c r="J34" s="125">
        <v>9</v>
      </c>
    </row>
    <row r="35" spans="1:10" s="128" customFormat="1" ht="20.399999999999999" x14ac:dyDescent="0.55000000000000004">
      <c r="A35" s="121" t="e">
        <f>#REF!</f>
        <v>#REF!</v>
      </c>
      <c r="B35" s="122" t="e">
        <f>#REF!</f>
        <v>#REF!</v>
      </c>
      <c r="C35" s="122" t="e">
        <f>#REF!</f>
        <v>#REF!</v>
      </c>
      <c r="D35" s="121" t="e">
        <f>#REF!</f>
        <v>#REF!</v>
      </c>
      <c r="E35" s="121" t="e">
        <f>#REF!</f>
        <v>#REF!</v>
      </c>
      <c r="F35" s="121" t="e">
        <f>#REF!</f>
        <v>#REF!</v>
      </c>
      <c r="G35" s="127"/>
      <c r="H35" s="127"/>
      <c r="I35" s="127"/>
      <c r="J35" s="125"/>
    </row>
    <row r="36" spans="1:10" s="128" customFormat="1" ht="20.399999999999999" x14ac:dyDescent="0.55000000000000004">
      <c r="A36" s="121" t="e">
        <f>#REF!</f>
        <v>#REF!</v>
      </c>
      <c r="B36" s="122" t="e">
        <f>#REF!</f>
        <v>#REF!</v>
      </c>
      <c r="C36" s="122" t="e">
        <f>#REF!</f>
        <v>#REF!</v>
      </c>
      <c r="D36" s="121" t="e">
        <f>#REF!</f>
        <v>#REF!</v>
      </c>
      <c r="E36" s="121" t="e">
        <f>#REF!</f>
        <v>#REF!</v>
      </c>
      <c r="F36" s="121" t="e">
        <f>#REF!</f>
        <v>#REF!</v>
      </c>
      <c r="G36" s="127"/>
      <c r="H36" s="127"/>
      <c r="I36" s="127"/>
      <c r="J36" s="125"/>
    </row>
    <row r="37" spans="1:10" s="128" customFormat="1" ht="20.399999999999999" x14ac:dyDescent="0.55000000000000004">
      <c r="A37" s="121" t="e">
        <f>#REF!</f>
        <v>#REF!</v>
      </c>
      <c r="B37" s="122" t="e">
        <f>#REF!</f>
        <v>#REF!</v>
      </c>
      <c r="C37" s="122" t="e">
        <f>#REF!</f>
        <v>#REF!</v>
      </c>
      <c r="D37" s="121" t="e">
        <f>#REF!</f>
        <v>#REF!</v>
      </c>
      <c r="E37" s="121" t="e">
        <f>#REF!</f>
        <v>#REF!</v>
      </c>
      <c r="F37" s="121" t="e">
        <f>#REF!</f>
        <v>#REF!</v>
      </c>
      <c r="G37" s="127"/>
      <c r="H37" s="127"/>
      <c r="I37" s="127"/>
      <c r="J37" s="125"/>
    </row>
    <row r="38" spans="1:10" s="128" customFormat="1" ht="20.399999999999999" x14ac:dyDescent="0.55000000000000004">
      <c r="A38" s="121" t="e">
        <f>#REF!</f>
        <v>#REF!</v>
      </c>
      <c r="B38" s="122" t="e">
        <f>#REF!</f>
        <v>#REF!</v>
      </c>
      <c r="C38" s="122" t="e">
        <f>#REF!</f>
        <v>#REF!</v>
      </c>
      <c r="D38" s="121" t="e">
        <f>#REF!</f>
        <v>#REF!</v>
      </c>
      <c r="E38" s="121" t="e">
        <f>#REF!</f>
        <v>#REF!</v>
      </c>
      <c r="F38" s="121" t="e">
        <f>#REF!</f>
        <v>#REF!</v>
      </c>
      <c r="G38" s="127"/>
      <c r="H38" s="127"/>
      <c r="I38" s="127"/>
      <c r="J38" s="125"/>
    </row>
    <row r="39" spans="1:10" s="128" customFormat="1" ht="20.399999999999999" x14ac:dyDescent="0.55000000000000004">
      <c r="A39" s="121" t="e">
        <f>#REF!</f>
        <v>#REF!</v>
      </c>
      <c r="B39" s="122" t="e">
        <f>#REF!</f>
        <v>#REF!</v>
      </c>
      <c r="C39" s="122" t="e">
        <f>#REF!</f>
        <v>#REF!</v>
      </c>
      <c r="D39" s="121" t="e">
        <f>#REF!</f>
        <v>#REF!</v>
      </c>
      <c r="E39" s="121" t="e">
        <f>#REF!</f>
        <v>#REF!</v>
      </c>
      <c r="F39" s="121" t="e">
        <f>#REF!</f>
        <v>#REF!</v>
      </c>
      <c r="G39" s="127"/>
      <c r="H39" s="127"/>
      <c r="I39" s="127"/>
      <c r="J39" s="125"/>
    </row>
    <row r="40" spans="1:10" s="128" customFormat="1" ht="20.399999999999999" x14ac:dyDescent="0.55000000000000004">
      <c r="A40" s="121" t="e">
        <f>#REF!</f>
        <v>#REF!</v>
      </c>
      <c r="B40" s="122" t="e">
        <f>#REF!</f>
        <v>#REF!</v>
      </c>
      <c r="C40" s="122" t="e">
        <f>#REF!</f>
        <v>#REF!</v>
      </c>
      <c r="D40" s="121" t="e">
        <f>#REF!</f>
        <v>#REF!</v>
      </c>
      <c r="E40" s="121" t="e">
        <f>#REF!</f>
        <v>#REF!</v>
      </c>
      <c r="F40" s="121" t="e">
        <f>#REF!</f>
        <v>#REF!</v>
      </c>
      <c r="G40" s="127"/>
      <c r="H40" s="127"/>
      <c r="I40" s="127"/>
      <c r="J40" s="125"/>
    </row>
    <row r="41" spans="1:10" s="128" customFormat="1" ht="20.399999999999999" x14ac:dyDescent="0.55000000000000004">
      <c r="A41" s="121" t="e">
        <f>#REF!</f>
        <v>#REF!</v>
      </c>
      <c r="B41" s="122" t="e">
        <f>#REF!</f>
        <v>#REF!</v>
      </c>
      <c r="C41" s="122" t="e">
        <f>#REF!</f>
        <v>#REF!</v>
      </c>
      <c r="D41" s="121" t="e">
        <f>#REF!</f>
        <v>#REF!</v>
      </c>
      <c r="E41" s="121" t="e">
        <f>#REF!</f>
        <v>#REF!</v>
      </c>
      <c r="F41" s="121" t="e">
        <f>#REF!</f>
        <v>#REF!</v>
      </c>
      <c r="G41" s="127"/>
      <c r="H41" s="127"/>
      <c r="I41" s="127"/>
      <c r="J41" s="125"/>
    </row>
    <row r="42" spans="1:10" s="128" customFormat="1" ht="20.399999999999999" x14ac:dyDescent="0.55000000000000004">
      <c r="A42" s="121" t="e">
        <f>#REF!</f>
        <v>#REF!</v>
      </c>
      <c r="B42" s="122" t="e">
        <f>#REF!</f>
        <v>#REF!</v>
      </c>
      <c r="C42" s="122" t="e">
        <f>#REF!</f>
        <v>#REF!</v>
      </c>
      <c r="D42" s="121" t="e">
        <f>#REF!</f>
        <v>#REF!</v>
      </c>
      <c r="E42" s="121" t="e">
        <f>#REF!</f>
        <v>#REF!</v>
      </c>
      <c r="F42" s="121" t="e">
        <f>#REF!</f>
        <v>#REF!</v>
      </c>
      <c r="G42" s="127"/>
      <c r="H42" s="127"/>
      <c r="I42" s="127"/>
      <c r="J42" s="125"/>
    </row>
    <row r="43" spans="1:10" s="128" customFormat="1" ht="20.399999999999999" x14ac:dyDescent="0.55000000000000004">
      <c r="A43" s="121" t="e">
        <f>#REF!</f>
        <v>#REF!</v>
      </c>
      <c r="B43" s="122" t="e">
        <f>#REF!</f>
        <v>#REF!</v>
      </c>
      <c r="C43" s="122" t="e">
        <f>#REF!</f>
        <v>#REF!</v>
      </c>
      <c r="D43" s="121" t="e">
        <f>#REF!</f>
        <v>#REF!</v>
      </c>
      <c r="E43" s="121" t="e">
        <f>#REF!</f>
        <v>#REF!</v>
      </c>
      <c r="F43" s="121" t="e">
        <f>#REF!</f>
        <v>#REF!</v>
      </c>
      <c r="G43" s="127"/>
      <c r="H43" s="127"/>
      <c r="I43" s="127"/>
      <c r="J43" s="125"/>
    </row>
    <row r="44" spans="1:10" s="128" customFormat="1" ht="20.399999999999999" x14ac:dyDescent="0.55000000000000004">
      <c r="A44" s="121" t="e">
        <f>#REF!</f>
        <v>#REF!</v>
      </c>
      <c r="B44" s="122" t="e">
        <f>#REF!</f>
        <v>#REF!</v>
      </c>
      <c r="C44" s="122" t="e">
        <f>#REF!</f>
        <v>#REF!</v>
      </c>
      <c r="D44" s="121" t="e">
        <f>#REF!</f>
        <v>#REF!</v>
      </c>
      <c r="E44" s="121" t="e">
        <f>#REF!</f>
        <v>#REF!</v>
      </c>
      <c r="F44" s="121" t="e">
        <f>#REF!</f>
        <v>#REF!</v>
      </c>
      <c r="G44" s="127"/>
      <c r="H44" s="127"/>
      <c r="I44" s="127"/>
      <c r="J44" s="125"/>
    </row>
    <row r="45" spans="1:10" s="128" customFormat="1" ht="20.399999999999999" x14ac:dyDescent="0.55000000000000004">
      <c r="A45" s="121" t="e">
        <f>#REF!</f>
        <v>#REF!</v>
      </c>
      <c r="B45" s="122" t="e">
        <f>#REF!</f>
        <v>#REF!</v>
      </c>
      <c r="C45" s="122" t="e">
        <f>#REF!</f>
        <v>#REF!</v>
      </c>
      <c r="D45" s="121" t="e">
        <f>#REF!</f>
        <v>#REF!</v>
      </c>
      <c r="E45" s="121" t="e">
        <f>#REF!</f>
        <v>#REF!</v>
      </c>
      <c r="F45" s="121" t="e">
        <f>#REF!</f>
        <v>#REF!</v>
      </c>
      <c r="G45" s="127"/>
      <c r="H45" s="127"/>
      <c r="I45" s="127"/>
      <c r="J45" s="125"/>
    </row>
    <row r="46" spans="1:10" s="128" customFormat="1" ht="20.399999999999999" x14ac:dyDescent="0.55000000000000004">
      <c r="A46" s="121" t="e">
        <f>#REF!</f>
        <v>#REF!</v>
      </c>
      <c r="B46" s="122" t="e">
        <f>#REF!</f>
        <v>#REF!</v>
      </c>
      <c r="C46" s="122" t="e">
        <f>#REF!</f>
        <v>#REF!</v>
      </c>
      <c r="D46" s="121" t="e">
        <f>#REF!</f>
        <v>#REF!</v>
      </c>
      <c r="E46" s="121" t="e">
        <f>#REF!</f>
        <v>#REF!</v>
      </c>
      <c r="F46" s="121" t="e">
        <f>#REF!</f>
        <v>#REF!</v>
      </c>
      <c r="G46" s="127"/>
      <c r="H46" s="127"/>
      <c r="I46" s="127"/>
      <c r="J46" s="125"/>
    </row>
    <row r="47" spans="1:10" s="128" customFormat="1" ht="20.399999999999999" x14ac:dyDescent="0.55000000000000004">
      <c r="A47" s="121" t="e">
        <f>#REF!</f>
        <v>#REF!</v>
      </c>
      <c r="B47" s="122" t="e">
        <f>#REF!</f>
        <v>#REF!</v>
      </c>
      <c r="C47" s="122" t="e">
        <f>#REF!</f>
        <v>#REF!</v>
      </c>
      <c r="D47" s="121" t="e">
        <f>#REF!</f>
        <v>#REF!</v>
      </c>
      <c r="E47" s="121" t="e">
        <f>#REF!</f>
        <v>#REF!</v>
      </c>
      <c r="F47" s="121" t="e">
        <f>#REF!</f>
        <v>#REF!</v>
      </c>
      <c r="G47" s="127"/>
      <c r="H47" s="127"/>
      <c r="I47" s="127"/>
      <c r="J47" s="125"/>
    </row>
    <row r="48" spans="1:10" s="128" customFormat="1" ht="20.399999999999999" x14ac:dyDescent="0.55000000000000004">
      <c r="A48" s="121" t="e">
        <f>#REF!</f>
        <v>#REF!</v>
      </c>
      <c r="B48" s="122" t="e">
        <f>#REF!</f>
        <v>#REF!</v>
      </c>
      <c r="C48" s="122" t="e">
        <f>#REF!</f>
        <v>#REF!</v>
      </c>
      <c r="D48" s="121" t="e">
        <f>#REF!</f>
        <v>#REF!</v>
      </c>
      <c r="E48" s="121" t="e">
        <f>#REF!</f>
        <v>#REF!</v>
      </c>
      <c r="F48" s="121" t="e">
        <f>#REF!</f>
        <v>#REF!</v>
      </c>
      <c r="G48" s="127"/>
      <c r="H48" s="127"/>
      <c r="I48" s="127"/>
      <c r="J48" s="125"/>
    </row>
    <row r="49" spans="1:10" s="128" customFormat="1" ht="20.399999999999999" x14ac:dyDescent="0.55000000000000004">
      <c r="A49" s="121" t="e">
        <f>#REF!</f>
        <v>#REF!</v>
      </c>
      <c r="B49" s="122" t="e">
        <f>#REF!</f>
        <v>#REF!</v>
      </c>
      <c r="C49" s="122" t="e">
        <f>#REF!</f>
        <v>#REF!</v>
      </c>
      <c r="D49" s="121" t="e">
        <f>#REF!</f>
        <v>#REF!</v>
      </c>
      <c r="E49" s="121" t="e">
        <f>#REF!</f>
        <v>#REF!</v>
      </c>
      <c r="F49" s="121" t="e">
        <f>#REF!</f>
        <v>#REF!</v>
      </c>
      <c r="G49" s="127"/>
      <c r="H49" s="127"/>
      <c r="I49" s="127"/>
      <c r="J49" s="125"/>
    </row>
    <row r="50" spans="1:10" s="128" customFormat="1" ht="20.399999999999999" x14ac:dyDescent="0.55000000000000004">
      <c r="A50" s="121" t="e">
        <f>#REF!</f>
        <v>#REF!</v>
      </c>
      <c r="B50" s="122" t="e">
        <f>#REF!</f>
        <v>#REF!</v>
      </c>
      <c r="C50" s="122" t="e">
        <f>#REF!</f>
        <v>#REF!</v>
      </c>
      <c r="D50" s="121" t="e">
        <f>#REF!</f>
        <v>#REF!</v>
      </c>
      <c r="E50" s="121" t="e">
        <f>#REF!</f>
        <v>#REF!</v>
      </c>
      <c r="F50" s="121" t="e">
        <f>#REF!</f>
        <v>#REF!</v>
      </c>
      <c r="G50" s="127"/>
      <c r="H50" s="127"/>
      <c r="I50" s="127"/>
      <c r="J50" s="125"/>
    </row>
    <row r="51" spans="1:10" s="128" customFormat="1" ht="20.399999999999999" x14ac:dyDescent="0.55000000000000004">
      <c r="A51" s="121" t="e">
        <f>#REF!</f>
        <v>#REF!</v>
      </c>
      <c r="B51" s="122" t="e">
        <f>#REF!</f>
        <v>#REF!</v>
      </c>
      <c r="C51" s="122" t="e">
        <f>#REF!</f>
        <v>#REF!</v>
      </c>
      <c r="D51" s="121" t="e">
        <f>#REF!</f>
        <v>#REF!</v>
      </c>
      <c r="E51" s="121" t="e">
        <f>#REF!</f>
        <v>#REF!</v>
      </c>
      <c r="F51" s="121" t="e">
        <f>#REF!</f>
        <v>#REF!</v>
      </c>
      <c r="G51" s="127"/>
      <c r="H51" s="127"/>
      <c r="I51" s="127"/>
      <c r="J51" s="125"/>
    </row>
    <row r="52" spans="1:10" s="128" customFormat="1" ht="20.399999999999999" x14ac:dyDescent="0.55000000000000004">
      <c r="A52" s="121" t="e">
        <f>#REF!</f>
        <v>#REF!</v>
      </c>
      <c r="B52" s="122" t="e">
        <f>#REF!</f>
        <v>#REF!</v>
      </c>
      <c r="C52" s="122" t="e">
        <f>#REF!</f>
        <v>#REF!</v>
      </c>
      <c r="D52" s="121" t="e">
        <f>#REF!</f>
        <v>#REF!</v>
      </c>
      <c r="E52" s="121" t="e">
        <f>#REF!</f>
        <v>#REF!</v>
      </c>
      <c r="F52" s="121" t="e">
        <f>#REF!</f>
        <v>#REF!</v>
      </c>
      <c r="G52" s="127"/>
      <c r="H52" s="127"/>
      <c r="I52" s="127"/>
      <c r="J52" s="125"/>
    </row>
    <row r="53" spans="1:10" s="128" customFormat="1" ht="20.399999999999999" x14ac:dyDescent="0.55000000000000004">
      <c r="A53" s="121" t="e">
        <f>#REF!</f>
        <v>#REF!</v>
      </c>
      <c r="B53" s="122" t="e">
        <f>#REF!</f>
        <v>#REF!</v>
      </c>
      <c r="C53" s="122" t="e">
        <f>#REF!</f>
        <v>#REF!</v>
      </c>
      <c r="D53" s="121" t="e">
        <f>#REF!</f>
        <v>#REF!</v>
      </c>
      <c r="E53" s="121" t="e">
        <f>#REF!</f>
        <v>#REF!</v>
      </c>
      <c r="F53" s="121" t="e">
        <f>#REF!</f>
        <v>#REF!</v>
      </c>
      <c r="G53" s="127"/>
      <c r="H53" s="127"/>
      <c r="I53" s="127"/>
      <c r="J53" s="125"/>
    </row>
    <row r="54" spans="1:10" s="128" customFormat="1" ht="20.399999999999999" x14ac:dyDescent="0.55000000000000004">
      <c r="A54" s="121" t="e">
        <f>#REF!</f>
        <v>#REF!</v>
      </c>
      <c r="B54" s="122" t="e">
        <f>#REF!</f>
        <v>#REF!</v>
      </c>
      <c r="C54" s="122" t="e">
        <f>#REF!</f>
        <v>#REF!</v>
      </c>
      <c r="D54" s="121" t="e">
        <f>#REF!</f>
        <v>#REF!</v>
      </c>
      <c r="E54" s="121" t="e">
        <f>#REF!</f>
        <v>#REF!</v>
      </c>
      <c r="F54" s="121" t="e">
        <f>#REF!</f>
        <v>#REF!</v>
      </c>
      <c r="G54" s="127"/>
      <c r="H54" s="127"/>
      <c r="I54" s="127"/>
      <c r="J54" s="125"/>
    </row>
    <row r="55" spans="1:10" s="128" customFormat="1" ht="20.399999999999999" x14ac:dyDescent="0.55000000000000004">
      <c r="A55" s="121" t="e">
        <f>#REF!</f>
        <v>#REF!</v>
      </c>
      <c r="B55" s="122" t="e">
        <f>#REF!</f>
        <v>#REF!</v>
      </c>
      <c r="C55" s="122" t="e">
        <f>#REF!</f>
        <v>#REF!</v>
      </c>
      <c r="D55" s="121" t="e">
        <f>#REF!</f>
        <v>#REF!</v>
      </c>
      <c r="E55" s="121" t="e">
        <f>#REF!</f>
        <v>#REF!</v>
      </c>
      <c r="F55" s="121" t="e">
        <f>#REF!</f>
        <v>#REF!</v>
      </c>
      <c r="G55" s="127"/>
      <c r="H55" s="127"/>
      <c r="I55" s="127"/>
      <c r="J55" s="125"/>
    </row>
    <row r="56" spans="1:10" s="128" customFormat="1" ht="20.399999999999999" x14ac:dyDescent="0.55000000000000004">
      <c r="A56" s="121" t="e">
        <f>#REF!</f>
        <v>#REF!</v>
      </c>
      <c r="B56" s="122" t="e">
        <f>#REF!</f>
        <v>#REF!</v>
      </c>
      <c r="C56" s="122" t="e">
        <f>#REF!</f>
        <v>#REF!</v>
      </c>
      <c r="D56" s="121" t="e">
        <f>#REF!</f>
        <v>#REF!</v>
      </c>
      <c r="E56" s="121" t="e">
        <f>#REF!</f>
        <v>#REF!</v>
      </c>
      <c r="F56" s="121" t="e">
        <f>#REF!</f>
        <v>#REF!</v>
      </c>
      <c r="G56" s="127"/>
      <c r="H56" s="127"/>
      <c r="I56" s="127"/>
      <c r="J56" s="125"/>
    </row>
    <row r="57" spans="1:10" s="128" customFormat="1" ht="20.399999999999999" x14ac:dyDescent="0.55000000000000004">
      <c r="A57" s="121" t="e">
        <f>#REF!</f>
        <v>#REF!</v>
      </c>
      <c r="B57" s="122" t="e">
        <f>#REF!</f>
        <v>#REF!</v>
      </c>
      <c r="C57" s="122" t="e">
        <f>#REF!</f>
        <v>#REF!</v>
      </c>
      <c r="D57" s="121" t="e">
        <f>#REF!</f>
        <v>#REF!</v>
      </c>
      <c r="E57" s="121" t="e">
        <f>#REF!</f>
        <v>#REF!</v>
      </c>
      <c r="F57" s="121" t="e">
        <f>#REF!</f>
        <v>#REF!</v>
      </c>
      <c r="G57" s="127"/>
      <c r="H57" s="127"/>
      <c r="I57" s="127"/>
      <c r="J57" s="125"/>
    </row>
    <row r="58" spans="1:10" s="128" customFormat="1" ht="20.399999999999999" x14ac:dyDescent="0.55000000000000004">
      <c r="A58" s="121" t="e">
        <f>#REF!</f>
        <v>#REF!</v>
      </c>
      <c r="B58" s="122" t="e">
        <f>#REF!</f>
        <v>#REF!</v>
      </c>
      <c r="C58" s="122" t="e">
        <f>#REF!</f>
        <v>#REF!</v>
      </c>
      <c r="D58" s="121" t="e">
        <f>#REF!</f>
        <v>#REF!</v>
      </c>
      <c r="E58" s="121" t="e">
        <f>#REF!</f>
        <v>#REF!</v>
      </c>
      <c r="F58" s="121" t="e">
        <f>#REF!</f>
        <v>#REF!</v>
      </c>
      <c r="G58" s="127"/>
      <c r="H58" s="127"/>
      <c r="I58" s="127"/>
      <c r="J58" s="125"/>
    </row>
    <row r="59" spans="1:10" s="128" customFormat="1" ht="20.399999999999999" x14ac:dyDescent="0.55000000000000004">
      <c r="A59" s="121" t="e">
        <f>#REF!</f>
        <v>#REF!</v>
      </c>
      <c r="B59" s="122" t="e">
        <f>#REF!</f>
        <v>#REF!</v>
      </c>
      <c r="C59" s="122" t="e">
        <f>#REF!</f>
        <v>#REF!</v>
      </c>
      <c r="D59" s="121" t="e">
        <f>#REF!</f>
        <v>#REF!</v>
      </c>
      <c r="E59" s="121" t="e">
        <f>#REF!</f>
        <v>#REF!</v>
      </c>
      <c r="F59" s="121" t="e">
        <f>#REF!</f>
        <v>#REF!</v>
      </c>
      <c r="G59" s="127"/>
      <c r="H59" s="127"/>
      <c r="I59" s="127"/>
      <c r="J59" s="125"/>
    </row>
    <row r="60" spans="1:10" s="128" customFormat="1" ht="20.399999999999999" x14ac:dyDescent="0.55000000000000004">
      <c r="A60" s="121" t="e">
        <f>#REF!</f>
        <v>#REF!</v>
      </c>
      <c r="B60" s="122" t="e">
        <f>#REF!</f>
        <v>#REF!</v>
      </c>
      <c r="C60" s="122" t="e">
        <f>#REF!</f>
        <v>#REF!</v>
      </c>
      <c r="D60" s="121" t="e">
        <f>#REF!</f>
        <v>#REF!</v>
      </c>
      <c r="E60" s="121" t="e">
        <f>#REF!</f>
        <v>#REF!</v>
      </c>
      <c r="F60" s="121" t="e">
        <f>#REF!</f>
        <v>#REF!</v>
      </c>
      <c r="G60" s="127"/>
      <c r="H60" s="127"/>
      <c r="I60" s="127"/>
      <c r="J60" s="125"/>
    </row>
    <row r="61" spans="1:10" s="128" customFormat="1" ht="20.399999999999999" x14ac:dyDescent="0.55000000000000004">
      <c r="A61" s="121" t="e">
        <f>#REF!</f>
        <v>#REF!</v>
      </c>
      <c r="B61" s="122" t="e">
        <f>#REF!</f>
        <v>#REF!</v>
      </c>
      <c r="C61" s="122" t="e">
        <f>#REF!</f>
        <v>#REF!</v>
      </c>
      <c r="D61" s="121" t="e">
        <f>#REF!</f>
        <v>#REF!</v>
      </c>
      <c r="E61" s="121" t="e">
        <f>#REF!</f>
        <v>#REF!</v>
      </c>
      <c r="F61" s="121" t="e">
        <f>#REF!</f>
        <v>#REF!</v>
      </c>
      <c r="G61" s="127"/>
      <c r="H61" s="127"/>
      <c r="I61" s="127"/>
      <c r="J61" s="125"/>
    </row>
    <row r="62" spans="1:10" s="128" customFormat="1" ht="20.399999999999999" x14ac:dyDescent="0.55000000000000004">
      <c r="A62" s="121" t="e">
        <f>#REF!</f>
        <v>#REF!</v>
      </c>
      <c r="B62" s="122" t="e">
        <f>#REF!</f>
        <v>#REF!</v>
      </c>
      <c r="C62" s="122" t="e">
        <f>#REF!</f>
        <v>#REF!</v>
      </c>
      <c r="D62" s="121" t="e">
        <f>#REF!</f>
        <v>#REF!</v>
      </c>
      <c r="E62" s="121" t="e">
        <f>#REF!</f>
        <v>#REF!</v>
      </c>
      <c r="F62" s="121" t="e">
        <f>#REF!</f>
        <v>#REF!</v>
      </c>
      <c r="G62" s="127"/>
      <c r="H62" s="127"/>
      <c r="I62" s="127"/>
      <c r="J62" s="125"/>
    </row>
    <row r="63" spans="1:10" s="128" customFormat="1" ht="20.399999999999999" x14ac:dyDescent="0.55000000000000004">
      <c r="A63" s="121" t="e">
        <f>#REF!</f>
        <v>#REF!</v>
      </c>
      <c r="B63" s="122" t="e">
        <f>#REF!</f>
        <v>#REF!</v>
      </c>
      <c r="C63" s="122" t="e">
        <f>#REF!</f>
        <v>#REF!</v>
      </c>
      <c r="D63" s="121" t="e">
        <f>#REF!</f>
        <v>#REF!</v>
      </c>
      <c r="E63" s="121" t="e">
        <f>#REF!</f>
        <v>#REF!</v>
      </c>
      <c r="F63" s="121" t="e">
        <f>#REF!</f>
        <v>#REF!</v>
      </c>
      <c r="G63" s="127"/>
      <c r="H63" s="127"/>
      <c r="I63" s="127"/>
      <c r="J63" s="125"/>
    </row>
    <row r="64" spans="1:10" s="128" customFormat="1" ht="20.399999999999999" x14ac:dyDescent="0.55000000000000004">
      <c r="A64" s="121" t="e">
        <f>#REF!</f>
        <v>#REF!</v>
      </c>
      <c r="B64" s="122" t="e">
        <f>#REF!</f>
        <v>#REF!</v>
      </c>
      <c r="C64" s="122" t="e">
        <f>#REF!</f>
        <v>#REF!</v>
      </c>
      <c r="D64" s="121" t="e">
        <f>#REF!</f>
        <v>#REF!</v>
      </c>
      <c r="E64" s="121" t="e">
        <f>#REF!</f>
        <v>#REF!</v>
      </c>
      <c r="F64" s="121" t="e">
        <f>#REF!</f>
        <v>#REF!</v>
      </c>
      <c r="G64" s="127"/>
      <c r="H64" s="127"/>
      <c r="I64" s="127"/>
      <c r="J64" s="125"/>
    </row>
    <row r="65" spans="1:10" s="128" customFormat="1" ht="20.399999999999999" x14ac:dyDescent="0.55000000000000004">
      <c r="A65" s="121" t="e">
        <f>#REF!</f>
        <v>#REF!</v>
      </c>
      <c r="B65" s="122" t="e">
        <f>#REF!</f>
        <v>#REF!</v>
      </c>
      <c r="C65" s="122" t="e">
        <f>#REF!</f>
        <v>#REF!</v>
      </c>
      <c r="D65" s="121" t="e">
        <f>#REF!</f>
        <v>#REF!</v>
      </c>
      <c r="E65" s="121" t="e">
        <f>#REF!</f>
        <v>#REF!</v>
      </c>
      <c r="F65" s="121" t="e">
        <f>#REF!</f>
        <v>#REF!</v>
      </c>
      <c r="G65" s="127"/>
      <c r="H65" s="127"/>
      <c r="I65" s="127"/>
      <c r="J65" s="125"/>
    </row>
    <row r="66" spans="1:10" s="128" customFormat="1" ht="20.399999999999999" x14ac:dyDescent="0.55000000000000004">
      <c r="A66" s="121" t="e">
        <f>#REF!</f>
        <v>#REF!</v>
      </c>
      <c r="B66" s="122" t="e">
        <f>#REF!</f>
        <v>#REF!</v>
      </c>
      <c r="C66" s="122" t="e">
        <f>#REF!</f>
        <v>#REF!</v>
      </c>
      <c r="D66" s="121" t="e">
        <f>#REF!</f>
        <v>#REF!</v>
      </c>
      <c r="E66" s="121" t="e">
        <f>#REF!</f>
        <v>#REF!</v>
      </c>
      <c r="F66" s="121" t="e">
        <f>#REF!</f>
        <v>#REF!</v>
      </c>
      <c r="G66" s="127"/>
      <c r="H66" s="127"/>
      <c r="I66" s="127"/>
      <c r="J66" s="125"/>
    </row>
    <row r="67" spans="1:10" s="128" customFormat="1" ht="20.399999999999999" x14ac:dyDescent="0.55000000000000004">
      <c r="A67" s="121" t="e">
        <f>#REF!</f>
        <v>#REF!</v>
      </c>
      <c r="B67" s="122" t="e">
        <f>#REF!</f>
        <v>#REF!</v>
      </c>
      <c r="C67" s="122" t="e">
        <f>#REF!</f>
        <v>#REF!</v>
      </c>
      <c r="D67" s="121" t="e">
        <f>#REF!</f>
        <v>#REF!</v>
      </c>
      <c r="E67" s="121" t="e">
        <f>#REF!</f>
        <v>#REF!</v>
      </c>
      <c r="F67" s="121" t="e">
        <f>#REF!</f>
        <v>#REF!</v>
      </c>
      <c r="G67" s="127"/>
      <c r="H67" s="127"/>
      <c r="I67" s="127"/>
      <c r="J67" s="125"/>
    </row>
    <row r="68" spans="1:10" s="128" customFormat="1" ht="20.399999999999999" x14ac:dyDescent="0.55000000000000004">
      <c r="A68" s="121" t="e">
        <f>#REF!</f>
        <v>#REF!</v>
      </c>
      <c r="B68" s="122" t="e">
        <f>#REF!</f>
        <v>#REF!</v>
      </c>
      <c r="C68" s="122" t="e">
        <f>#REF!</f>
        <v>#REF!</v>
      </c>
      <c r="D68" s="121" t="e">
        <f>#REF!</f>
        <v>#REF!</v>
      </c>
      <c r="E68" s="121" t="e">
        <f>#REF!</f>
        <v>#REF!</v>
      </c>
      <c r="F68" s="121" t="e">
        <f>#REF!</f>
        <v>#REF!</v>
      </c>
      <c r="G68" s="127"/>
      <c r="H68" s="127"/>
      <c r="I68" s="127"/>
      <c r="J68" s="125"/>
    </row>
    <row r="69" spans="1:10" s="128" customFormat="1" ht="20.399999999999999" x14ac:dyDescent="0.55000000000000004">
      <c r="A69" s="121" t="e">
        <f>#REF!</f>
        <v>#REF!</v>
      </c>
      <c r="B69" s="122" t="e">
        <f>#REF!</f>
        <v>#REF!</v>
      </c>
      <c r="C69" s="122" t="e">
        <f>#REF!</f>
        <v>#REF!</v>
      </c>
      <c r="D69" s="121" t="e">
        <f>#REF!</f>
        <v>#REF!</v>
      </c>
      <c r="E69" s="121" t="e">
        <f>#REF!</f>
        <v>#REF!</v>
      </c>
      <c r="F69" s="121" t="e">
        <f>#REF!</f>
        <v>#REF!</v>
      </c>
      <c r="G69" s="127"/>
      <c r="H69" s="127"/>
      <c r="I69" s="127"/>
      <c r="J69" s="125"/>
    </row>
    <row r="70" spans="1:10" s="128" customFormat="1" ht="20.399999999999999" x14ac:dyDescent="0.55000000000000004">
      <c r="A70" s="121" t="e">
        <f>#REF!</f>
        <v>#REF!</v>
      </c>
      <c r="B70" s="122" t="e">
        <f>#REF!</f>
        <v>#REF!</v>
      </c>
      <c r="C70" s="122" t="e">
        <f>#REF!</f>
        <v>#REF!</v>
      </c>
      <c r="D70" s="121" t="e">
        <f>#REF!</f>
        <v>#REF!</v>
      </c>
      <c r="E70" s="121" t="e">
        <f>#REF!</f>
        <v>#REF!</v>
      </c>
      <c r="F70" s="121" t="e">
        <f>#REF!</f>
        <v>#REF!</v>
      </c>
      <c r="G70" s="127"/>
      <c r="H70" s="127"/>
      <c r="I70" s="127"/>
      <c r="J70" s="125"/>
    </row>
    <row r="71" spans="1:10" s="128" customFormat="1" ht="20.399999999999999" x14ac:dyDescent="0.55000000000000004">
      <c r="A71" s="121" t="e">
        <f>#REF!</f>
        <v>#REF!</v>
      </c>
      <c r="B71" s="122" t="e">
        <f>#REF!</f>
        <v>#REF!</v>
      </c>
      <c r="C71" s="122" t="e">
        <f>#REF!</f>
        <v>#REF!</v>
      </c>
      <c r="D71" s="121" t="e">
        <f>#REF!</f>
        <v>#REF!</v>
      </c>
      <c r="E71" s="121" t="e">
        <f>#REF!</f>
        <v>#REF!</v>
      </c>
      <c r="F71" s="121" t="e">
        <f>#REF!</f>
        <v>#REF!</v>
      </c>
      <c r="G71" s="127"/>
      <c r="H71" s="127"/>
      <c r="I71" s="127"/>
      <c r="J71" s="125"/>
    </row>
    <row r="72" spans="1:10" s="128" customFormat="1" ht="20.399999999999999" x14ac:dyDescent="0.55000000000000004">
      <c r="A72" s="121" t="e">
        <f>#REF!</f>
        <v>#REF!</v>
      </c>
      <c r="B72" s="122" t="e">
        <f>#REF!</f>
        <v>#REF!</v>
      </c>
      <c r="C72" s="122" t="e">
        <f>#REF!</f>
        <v>#REF!</v>
      </c>
      <c r="D72" s="121" t="e">
        <f>#REF!</f>
        <v>#REF!</v>
      </c>
      <c r="E72" s="121" t="e">
        <f>#REF!</f>
        <v>#REF!</v>
      </c>
      <c r="F72" s="121" t="e">
        <f>#REF!</f>
        <v>#REF!</v>
      </c>
      <c r="G72" s="127"/>
      <c r="H72" s="127"/>
      <c r="I72" s="127"/>
      <c r="J72" s="125"/>
    </row>
    <row r="73" spans="1:10" s="128" customFormat="1" ht="20.399999999999999" x14ac:dyDescent="0.55000000000000004">
      <c r="A73" s="121" t="e">
        <f>#REF!</f>
        <v>#REF!</v>
      </c>
      <c r="B73" s="122" t="e">
        <f>#REF!</f>
        <v>#REF!</v>
      </c>
      <c r="C73" s="122" t="e">
        <f>#REF!</f>
        <v>#REF!</v>
      </c>
      <c r="D73" s="121" t="e">
        <f>#REF!</f>
        <v>#REF!</v>
      </c>
      <c r="E73" s="121" t="e">
        <f>#REF!</f>
        <v>#REF!</v>
      </c>
      <c r="F73" s="121" t="e">
        <f>#REF!</f>
        <v>#REF!</v>
      </c>
      <c r="G73" s="127"/>
      <c r="H73" s="127"/>
      <c r="I73" s="127"/>
      <c r="J73" s="125"/>
    </row>
    <row r="74" spans="1:10" s="128" customFormat="1" ht="20.399999999999999" x14ac:dyDescent="0.55000000000000004">
      <c r="A74" s="121" t="e">
        <f>#REF!</f>
        <v>#REF!</v>
      </c>
      <c r="B74" s="122" t="e">
        <f>#REF!</f>
        <v>#REF!</v>
      </c>
      <c r="C74" s="122" t="e">
        <f>#REF!</f>
        <v>#REF!</v>
      </c>
      <c r="D74" s="121" t="e">
        <f>#REF!</f>
        <v>#REF!</v>
      </c>
      <c r="E74" s="121" t="e">
        <f>#REF!</f>
        <v>#REF!</v>
      </c>
      <c r="F74" s="121" t="e">
        <f>#REF!</f>
        <v>#REF!</v>
      </c>
      <c r="G74" s="127"/>
      <c r="H74" s="127"/>
      <c r="I74" s="127"/>
      <c r="J74" s="125"/>
    </row>
    <row r="75" spans="1:10" s="128" customFormat="1" ht="20.399999999999999" x14ac:dyDescent="0.55000000000000004">
      <c r="A75" s="121" t="e">
        <f>#REF!</f>
        <v>#REF!</v>
      </c>
      <c r="B75" s="122" t="e">
        <f>#REF!</f>
        <v>#REF!</v>
      </c>
      <c r="C75" s="122" t="e">
        <f>#REF!</f>
        <v>#REF!</v>
      </c>
      <c r="D75" s="121" t="e">
        <f>#REF!</f>
        <v>#REF!</v>
      </c>
      <c r="E75" s="121" t="e">
        <f>#REF!</f>
        <v>#REF!</v>
      </c>
      <c r="F75" s="121" t="e">
        <f>#REF!</f>
        <v>#REF!</v>
      </c>
      <c r="G75" s="127"/>
      <c r="H75" s="127"/>
      <c r="I75" s="127"/>
      <c r="J75" s="125"/>
    </row>
    <row r="76" spans="1:10" s="128" customFormat="1" ht="20.399999999999999" x14ac:dyDescent="0.55000000000000004">
      <c r="A76" s="121" t="e">
        <f>#REF!</f>
        <v>#REF!</v>
      </c>
      <c r="B76" s="122" t="e">
        <f>#REF!</f>
        <v>#REF!</v>
      </c>
      <c r="C76" s="122" t="e">
        <f>#REF!</f>
        <v>#REF!</v>
      </c>
      <c r="D76" s="121" t="e">
        <f>#REF!</f>
        <v>#REF!</v>
      </c>
      <c r="E76" s="121" t="e">
        <f>#REF!</f>
        <v>#REF!</v>
      </c>
      <c r="F76" s="121" t="e">
        <f>#REF!</f>
        <v>#REF!</v>
      </c>
      <c r="G76" s="127"/>
      <c r="H76" s="127"/>
      <c r="I76" s="127"/>
      <c r="J76" s="125"/>
    </row>
    <row r="77" spans="1:10" s="128" customFormat="1" ht="20.399999999999999" x14ac:dyDescent="0.55000000000000004">
      <c r="A77" s="121" t="e">
        <f>#REF!</f>
        <v>#REF!</v>
      </c>
      <c r="B77" s="122" t="e">
        <f>#REF!</f>
        <v>#REF!</v>
      </c>
      <c r="C77" s="122" t="e">
        <f>#REF!</f>
        <v>#REF!</v>
      </c>
      <c r="D77" s="121" t="e">
        <f>#REF!</f>
        <v>#REF!</v>
      </c>
      <c r="E77" s="121" t="e">
        <f>#REF!</f>
        <v>#REF!</v>
      </c>
      <c r="F77" s="121" t="e">
        <f>#REF!</f>
        <v>#REF!</v>
      </c>
      <c r="G77" s="127"/>
      <c r="H77" s="127"/>
      <c r="I77" s="127"/>
      <c r="J77" s="125"/>
    </row>
    <row r="78" spans="1:10" s="128" customFormat="1" ht="20.399999999999999" x14ac:dyDescent="0.55000000000000004">
      <c r="A78" s="121" t="e">
        <f>#REF!</f>
        <v>#REF!</v>
      </c>
      <c r="B78" s="122" t="e">
        <f>#REF!</f>
        <v>#REF!</v>
      </c>
      <c r="C78" s="122" t="e">
        <f>#REF!</f>
        <v>#REF!</v>
      </c>
      <c r="D78" s="121" t="e">
        <f>#REF!</f>
        <v>#REF!</v>
      </c>
      <c r="E78" s="121" t="e">
        <f>#REF!</f>
        <v>#REF!</v>
      </c>
      <c r="F78" s="121" t="e">
        <f>#REF!</f>
        <v>#REF!</v>
      </c>
      <c r="G78" s="127"/>
      <c r="H78" s="127"/>
      <c r="I78" s="127"/>
      <c r="J78" s="125"/>
    </row>
    <row r="79" spans="1:10" s="128" customFormat="1" ht="20.399999999999999" x14ac:dyDescent="0.55000000000000004">
      <c r="A79" s="121" t="e">
        <f>#REF!</f>
        <v>#REF!</v>
      </c>
      <c r="B79" s="122" t="e">
        <f>#REF!</f>
        <v>#REF!</v>
      </c>
      <c r="C79" s="122" t="e">
        <f>#REF!</f>
        <v>#REF!</v>
      </c>
      <c r="D79" s="121" t="e">
        <f>#REF!</f>
        <v>#REF!</v>
      </c>
      <c r="E79" s="121" t="e">
        <f>#REF!</f>
        <v>#REF!</v>
      </c>
      <c r="F79" s="121" t="e">
        <f>#REF!</f>
        <v>#REF!</v>
      </c>
      <c r="G79" s="127"/>
      <c r="H79" s="127"/>
      <c r="I79" s="127"/>
      <c r="J79" s="125"/>
    </row>
    <row r="80" spans="1:10" s="128" customFormat="1" ht="20.399999999999999" x14ac:dyDescent="0.55000000000000004">
      <c r="A80" s="121" t="e">
        <f>#REF!</f>
        <v>#REF!</v>
      </c>
      <c r="B80" s="122" t="e">
        <f>#REF!</f>
        <v>#REF!</v>
      </c>
      <c r="C80" s="122" t="e">
        <f>#REF!</f>
        <v>#REF!</v>
      </c>
      <c r="D80" s="121" t="e">
        <f>#REF!</f>
        <v>#REF!</v>
      </c>
      <c r="E80" s="121" t="e">
        <f>#REF!</f>
        <v>#REF!</v>
      </c>
      <c r="F80" s="121" t="e">
        <f>#REF!</f>
        <v>#REF!</v>
      </c>
      <c r="G80" s="127"/>
      <c r="H80" s="127"/>
      <c r="I80" s="127"/>
      <c r="J80" s="125"/>
    </row>
    <row r="81" spans="1:10" s="128" customFormat="1" ht="20.399999999999999" x14ac:dyDescent="0.55000000000000004">
      <c r="A81" s="121" t="e">
        <f>#REF!</f>
        <v>#REF!</v>
      </c>
      <c r="B81" s="122" t="e">
        <f>#REF!</f>
        <v>#REF!</v>
      </c>
      <c r="C81" s="122" t="e">
        <f>#REF!</f>
        <v>#REF!</v>
      </c>
      <c r="D81" s="121" t="e">
        <f>#REF!</f>
        <v>#REF!</v>
      </c>
      <c r="E81" s="121" t="e">
        <f>#REF!</f>
        <v>#REF!</v>
      </c>
      <c r="F81" s="121" t="e">
        <f>#REF!</f>
        <v>#REF!</v>
      </c>
      <c r="G81" s="127"/>
      <c r="H81" s="127"/>
      <c r="I81" s="127"/>
      <c r="J81" s="125"/>
    </row>
    <row r="82" spans="1:10" s="128" customFormat="1" ht="20.399999999999999" x14ac:dyDescent="0.55000000000000004">
      <c r="A82" s="121" t="e">
        <f>#REF!</f>
        <v>#REF!</v>
      </c>
      <c r="B82" s="122" t="e">
        <f>#REF!</f>
        <v>#REF!</v>
      </c>
      <c r="C82" s="122" t="e">
        <f>#REF!</f>
        <v>#REF!</v>
      </c>
      <c r="D82" s="121" t="e">
        <f>#REF!</f>
        <v>#REF!</v>
      </c>
      <c r="E82" s="121" t="e">
        <f>#REF!</f>
        <v>#REF!</v>
      </c>
      <c r="F82" s="121" t="e">
        <f>#REF!</f>
        <v>#REF!</v>
      </c>
      <c r="G82" s="127"/>
      <c r="H82" s="127"/>
      <c r="I82" s="127"/>
      <c r="J82" s="125"/>
    </row>
    <row r="83" spans="1:10" s="128" customFormat="1" ht="20.399999999999999" x14ac:dyDescent="0.55000000000000004">
      <c r="A83" s="121" t="e">
        <f>#REF!</f>
        <v>#REF!</v>
      </c>
      <c r="B83" s="122" t="e">
        <f>#REF!</f>
        <v>#REF!</v>
      </c>
      <c r="C83" s="122" t="e">
        <f>#REF!</f>
        <v>#REF!</v>
      </c>
      <c r="D83" s="121" t="e">
        <f>#REF!</f>
        <v>#REF!</v>
      </c>
      <c r="E83" s="121" t="e">
        <f>#REF!</f>
        <v>#REF!</v>
      </c>
      <c r="F83" s="121" t="e">
        <f>#REF!</f>
        <v>#REF!</v>
      </c>
      <c r="G83" s="127"/>
      <c r="H83" s="127"/>
      <c r="I83" s="127"/>
      <c r="J83" s="125"/>
    </row>
    <row r="84" spans="1:10" s="128" customFormat="1" ht="20.399999999999999" x14ac:dyDescent="0.55000000000000004">
      <c r="A84" s="121" t="e">
        <f>#REF!</f>
        <v>#REF!</v>
      </c>
      <c r="B84" s="122" t="e">
        <f>#REF!</f>
        <v>#REF!</v>
      </c>
      <c r="C84" s="122" t="e">
        <f>#REF!</f>
        <v>#REF!</v>
      </c>
      <c r="D84" s="121" t="e">
        <f>#REF!</f>
        <v>#REF!</v>
      </c>
      <c r="E84" s="121" t="e">
        <f>#REF!</f>
        <v>#REF!</v>
      </c>
      <c r="F84" s="121" t="e">
        <f>#REF!</f>
        <v>#REF!</v>
      </c>
      <c r="G84" s="127"/>
      <c r="H84" s="127"/>
      <c r="I84" s="127"/>
      <c r="J84" s="125"/>
    </row>
    <row r="85" spans="1:10" s="128" customFormat="1" ht="20.399999999999999" x14ac:dyDescent="0.55000000000000004">
      <c r="A85" s="121" t="e">
        <f>#REF!</f>
        <v>#REF!</v>
      </c>
      <c r="B85" s="122" t="e">
        <f>#REF!</f>
        <v>#REF!</v>
      </c>
      <c r="C85" s="122" t="e">
        <f>#REF!</f>
        <v>#REF!</v>
      </c>
      <c r="D85" s="121" t="e">
        <f>#REF!</f>
        <v>#REF!</v>
      </c>
      <c r="E85" s="121" t="e">
        <f>#REF!</f>
        <v>#REF!</v>
      </c>
      <c r="F85" s="121" t="e">
        <f>#REF!</f>
        <v>#REF!</v>
      </c>
      <c r="G85" s="127"/>
      <c r="H85" s="127"/>
      <c r="I85" s="127"/>
      <c r="J85" s="125"/>
    </row>
    <row r="86" spans="1:10" s="128" customFormat="1" ht="20.399999999999999" x14ac:dyDescent="0.55000000000000004">
      <c r="A86" s="121" t="e">
        <f>#REF!</f>
        <v>#REF!</v>
      </c>
      <c r="B86" s="122" t="e">
        <f>#REF!</f>
        <v>#REF!</v>
      </c>
      <c r="C86" s="122" t="e">
        <f>#REF!</f>
        <v>#REF!</v>
      </c>
      <c r="D86" s="121" t="e">
        <f>#REF!</f>
        <v>#REF!</v>
      </c>
      <c r="E86" s="121" t="e">
        <f>#REF!</f>
        <v>#REF!</v>
      </c>
      <c r="F86" s="121" t="e">
        <f>#REF!</f>
        <v>#REF!</v>
      </c>
      <c r="G86" s="127"/>
      <c r="H86" s="127"/>
      <c r="I86" s="127"/>
      <c r="J86" s="125"/>
    </row>
    <row r="87" spans="1:10" s="128" customFormat="1" ht="20.399999999999999" x14ac:dyDescent="0.55000000000000004">
      <c r="A87" s="121" t="e">
        <f>#REF!</f>
        <v>#REF!</v>
      </c>
      <c r="B87" s="122" t="e">
        <f>#REF!</f>
        <v>#REF!</v>
      </c>
      <c r="C87" s="122" t="e">
        <f>#REF!</f>
        <v>#REF!</v>
      </c>
      <c r="D87" s="121" t="e">
        <f>#REF!</f>
        <v>#REF!</v>
      </c>
      <c r="E87" s="121" t="e">
        <f>#REF!</f>
        <v>#REF!</v>
      </c>
      <c r="F87" s="121" t="e">
        <f>#REF!</f>
        <v>#REF!</v>
      </c>
      <c r="G87" s="127"/>
      <c r="H87" s="127"/>
      <c r="I87" s="127"/>
      <c r="J87" s="125"/>
    </row>
    <row r="88" spans="1:10" s="128" customFormat="1" ht="20.399999999999999" x14ac:dyDescent="0.55000000000000004">
      <c r="A88" s="121" t="e">
        <f>#REF!</f>
        <v>#REF!</v>
      </c>
      <c r="B88" s="122" t="e">
        <f>#REF!</f>
        <v>#REF!</v>
      </c>
      <c r="C88" s="122" t="e">
        <f>#REF!</f>
        <v>#REF!</v>
      </c>
      <c r="D88" s="121" t="e">
        <f>#REF!</f>
        <v>#REF!</v>
      </c>
      <c r="E88" s="121" t="e">
        <f>#REF!</f>
        <v>#REF!</v>
      </c>
      <c r="F88" s="121" t="e">
        <f>#REF!</f>
        <v>#REF!</v>
      </c>
      <c r="G88" s="127"/>
      <c r="H88" s="127"/>
      <c r="I88" s="127"/>
      <c r="J88" s="125"/>
    </row>
    <row r="89" spans="1:10" s="128" customFormat="1" ht="20.399999999999999" x14ac:dyDescent="0.55000000000000004">
      <c r="A89" s="121" t="e">
        <f>#REF!</f>
        <v>#REF!</v>
      </c>
      <c r="B89" s="122" t="e">
        <f>#REF!</f>
        <v>#REF!</v>
      </c>
      <c r="C89" s="122" t="e">
        <f>#REF!</f>
        <v>#REF!</v>
      </c>
      <c r="D89" s="121" t="e">
        <f>#REF!</f>
        <v>#REF!</v>
      </c>
      <c r="E89" s="121" t="e">
        <f>#REF!</f>
        <v>#REF!</v>
      </c>
      <c r="F89" s="121" t="e">
        <f>#REF!</f>
        <v>#REF!</v>
      </c>
      <c r="G89" s="127"/>
      <c r="H89" s="127"/>
      <c r="I89" s="127"/>
      <c r="J89" s="125"/>
    </row>
    <row r="90" spans="1:10" s="128" customFormat="1" ht="20.399999999999999" x14ac:dyDescent="0.55000000000000004">
      <c r="A90" s="121" t="e">
        <f>#REF!</f>
        <v>#REF!</v>
      </c>
      <c r="B90" s="122" t="e">
        <f>#REF!</f>
        <v>#REF!</v>
      </c>
      <c r="C90" s="122" t="e">
        <f>#REF!</f>
        <v>#REF!</v>
      </c>
      <c r="D90" s="121" t="e">
        <f>#REF!</f>
        <v>#REF!</v>
      </c>
      <c r="E90" s="121" t="e">
        <f>#REF!</f>
        <v>#REF!</v>
      </c>
      <c r="F90" s="121" t="e">
        <f>#REF!</f>
        <v>#REF!</v>
      </c>
      <c r="G90" s="127"/>
      <c r="H90" s="127"/>
      <c r="I90" s="127"/>
      <c r="J90" s="125"/>
    </row>
    <row r="91" spans="1:10" s="128" customFormat="1" ht="20.399999999999999" x14ac:dyDescent="0.55000000000000004">
      <c r="A91" s="121" t="e">
        <f>#REF!</f>
        <v>#REF!</v>
      </c>
      <c r="B91" s="122" t="e">
        <f>#REF!</f>
        <v>#REF!</v>
      </c>
      <c r="C91" s="122" t="e">
        <f>#REF!</f>
        <v>#REF!</v>
      </c>
      <c r="D91" s="121" t="e">
        <f>#REF!</f>
        <v>#REF!</v>
      </c>
      <c r="E91" s="121" t="e">
        <f>#REF!</f>
        <v>#REF!</v>
      </c>
      <c r="F91" s="121" t="e">
        <f>#REF!</f>
        <v>#REF!</v>
      </c>
      <c r="G91" s="127"/>
      <c r="H91" s="127"/>
      <c r="I91" s="127"/>
      <c r="J91" s="125"/>
    </row>
    <row r="92" spans="1:10" s="128" customFormat="1" ht="20.399999999999999" x14ac:dyDescent="0.55000000000000004">
      <c r="A92" s="121" t="e">
        <f>#REF!</f>
        <v>#REF!</v>
      </c>
      <c r="B92" s="122" t="e">
        <f>#REF!</f>
        <v>#REF!</v>
      </c>
      <c r="C92" s="122" t="e">
        <f>#REF!</f>
        <v>#REF!</v>
      </c>
      <c r="D92" s="121" t="e">
        <f>#REF!</f>
        <v>#REF!</v>
      </c>
      <c r="E92" s="121" t="e">
        <f>#REF!</f>
        <v>#REF!</v>
      </c>
      <c r="F92" s="121" t="e">
        <f>#REF!</f>
        <v>#REF!</v>
      </c>
      <c r="G92" s="127"/>
      <c r="H92" s="127"/>
      <c r="I92" s="127"/>
      <c r="J92" s="125"/>
    </row>
    <row r="93" spans="1:10" s="128" customFormat="1" ht="20.399999999999999" x14ac:dyDescent="0.55000000000000004">
      <c r="A93" s="121" t="e">
        <f>#REF!</f>
        <v>#REF!</v>
      </c>
      <c r="B93" s="122" t="e">
        <f>#REF!</f>
        <v>#REF!</v>
      </c>
      <c r="C93" s="122" t="e">
        <f>#REF!</f>
        <v>#REF!</v>
      </c>
      <c r="D93" s="121" t="e">
        <f>#REF!</f>
        <v>#REF!</v>
      </c>
      <c r="E93" s="121" t="e">
        <f>#REF!</f>
        <v>#REF!</v>
      </c>
      <c r="F93" s="121" t="e">
        <f>#REF!</f>
        <v>#REF!</v>
      </c>
      <c r="G93" s="127"/>
      <c r="H93" s="127"/>
      <c r="I93" s="127"/>
      <c r="J93" s="125"/>
    </row>
    <row r="94" spans="1:10" s="128" customFormat="1" ht="20.399999999999999" x14ac:dyDescent="0.55000000000000004">
      <c r="A94" s="121" t="e">
        <f>#REF!</f>
        <v>#REF!</v>
      </c>
      <c r="B94" s="122" t="e">
        <f>#REF!</f>
        <v>#REF!</v>
      </c>
      <c r="C94" s="122" t="e">
        <f>#REF!</f>
        <v>#REF!</v>
      </c>
      <c r="D94" s="121" t="e">
        <f>#REF!</f>
        <v>#REF!</v>
      </c>
      <c r="E94" s="121" t="e">
        <f>#REF!</f>
        <v>#REF!</v>
      </c>
      <c r="F94" s="121" t="e">
        <f>#REF!</f>
        <v>#REF!</v>
      </c>
      <c r="G94" s="127"/>
      <c r="H94" s="127"/>
      <c r="I94" s="127"/>
      <c r="J94" s="125"/>
    </row>
    <row r="95" spans="1:10" s="128" customFormat="1" ht="20.399999999999999" x14ac:dyDescent="0.55000000000000004">
      <c r="A95" s="121" t="e">
        <f>#REF!</f>
        <v>#REF!</v>
      </c>
      <c r="B95" s="122" t="e">
        <f>#REF!</f>
        <v>#REF!</v>
      </c>
      <c r="C95" s="122" t="e">
        <f>#REF!</f>
        <v>#REF!</v>
      </c>
      <c r="D95" s="121" t="e">
        <f>#REF!</f>
        <v>#REF!</v>
      </c>
      <c r="E95" s="121" t="e">
        <f>#REF!</f>
        <v>#REF!</v>
      </c>
      <c r="F95" s="121" t="e">
        <f>#REF!</f>
        <v>#REF!</v>
      </c>
      <c r="G95" s="127"/>
      <c r="H95" s="127"/>
      <c r="I95" s="127"/>
      <c r="J95" s="125"/>
    </row>
    <row r="96" spans="1:10" s="128" customFormat="1" ht="20.399999999999999" x14ac:dyDescent="0.55000000000000004">
      <c r="A96" s="121" t="e">
        <f>#REF!</f>
        <v>#REF!</v>
      </c>
      <c r="B96" s="122" t="e">
        <f>#REF!</f>
        <v>#REF!</v>
      </c>
      <c r="C96" s="122" t="e">
        <f>#REF!</f>
        <v>#REF!</v>
      </c>
      <c r="D96" s="121" t="e">
        <f>#REF!</f>
        <v>#REF!</v>
      </c>
      <c r="E96" s="121" t="e">
        <f>#REF!</f>
        <v>#REF!</v>
      </c>
      <c r="F96" s="121" t="e">
        <f>#REF!</f>
        <v>#REF!</v>
      </c>
      <c r="G96" s="127"/>
      <c r="H96" s="127"/>
      <c r="I96" s="127"/>
      <c r="J96" s="125"/>
    </row>
    <row r="97" spans="1:10" s="128" customFormat="1" ht="20.399999999999999" x14ac:dyDescent="0.55000000000000004">
      <c r="A97" s="121" t="e">
        <f>#REF!</f>
        <v>#REF!</v>
      </c>
      <c r="B97" s="122" t="e">
        <f>#REF!</f>
        <v>#REF!</v>
      </c>
      <c r="C97" s="122" t="e">
        <f>#REF!</f>
        <v>#REF!</v>
      </c>
      <c r="D97" s="121" t="e">
        <f>#REF!</f>
        <v>#REF!</v>
      </c>
      <c r="E97" s="121" t="e">
        <f>#REF!</f>
        <v>#REF!</v>
      </c>
      <c r="F97" s="121" t="e">
        <f>#REF!</f>
        <v>#REF!</v>
      </c>
      <c r="G97" s="127"/>
      <c r="H97" s="127"/>
      <c r="I97" s="127"/>
      <c r="J97" s="125"/>
    </row>
    <row r="98" spans="1:10" s="128" customFormat="1" ht="20.399999999999999" x14ac:dyDescent="0.55000000000000004">
      <c r="A98" s="121" t="e">
        <f>#REF!</f>
        <v>#REF!</v>
      </c>
      <c r="B98" s="122" t="e">
        <f>#REF!</f>
        <v>#REF!</v>
      </c>
      <c r="C98" s="122" t="e">
        <f>#REF!</f>
        <v>#REF!</v>
      </c>
      <c r="D98" s="121" t="e">
        <f>#REF!</f>
        <v>#REF!</v>
      </c>
      <c r="E98" s="121" t="e">
        <f>#REF!</f>
        <v>#REF!</v>
      </c>
      <c r="F98" s="121" t="e">
        <f>#REF!</f>
        <v>#REF!</v>
      </c>
      <c r="G98" s="127"/>
      <c r="H98" s="127"/>
      <c r="I98" s="127"/>
      <c r="J98" s="125"/>
    </row>
    <row r="99" spans="1:10" s="128" customFormat="1" ht="20.399999999999999" x14ac:dyDescent="0.55000000000000004">
      <c r="A99" s="121" t="e">
        <f>#REF!</f>
        <v>#REF!</v>
      </c>
      <c r="B99" s="122" t="e">
        <f>#REF!</f>
        <v>#REF!</v>
      </c>
      <c r="C99" s="122" t="e">
        <f>#REF!</f>
        <v>#REF!</v>
      </c>
      <c r="D99" s="121" t="e">
        <f>#REF!</f>
        <v>#REF!</v>
      </c>
      <c r="E99" s="121" t="e">
        <f>#REF!</f>
        <v>#REF!</v>
      </c>
      <c r="F99" s="121" t="e">
        <f>#REF!</f>
        <v>#REF!</v>
      </c>
      <c r="G99" s="127"/>
      <c r="H99" s="127"/>
      <c r="I99" s="127"/>
      <c r="J99" s="125"/>
    </row>
    <row r="100" spans="1:10" s="128" customFormat="1" ht="20.399999999999999" x14ac:dyDescent="0.55000000000000004">
      <c r="A100" s="121" t="e">
        <f>#REF!</f>
        <v>#REF!</v>
      </c>
      <c r="B100" s="122" t="e">
        <f>#REF!</f>
        <v>#REF!</v>
      </c>
      <c r="C100" s="122" t="e">
        <f>#REF!</f>
        <v>#REF!</v>
      </c>
      <c r="D100" s="121" t="e">
        <f>#REF!</f>
        <v>#REF!</v>
      </c>
      <c r="E100" s="121" t="e">
        <f>#REF!</f>
        <v>#REF!</v>
      </c>
      <c r="F100" s="121" t="e">
        <f>#REF!</f>
        <v>#REF!</v>
      </c>
      <c r="G100" s="127"/>
      <c r="H100" s="127"/>
      <c r="I100" s="127"/>
      <c r="J100" s="125"/>
    </row>
    <row r="101" spans="1:10" s="128" customFormat="1" ht="20.399999999999999" x14ac:dyDescent="0.55000000000000004">
      <c r="A101" s="121" t="e">
        <f>#REF!</f>
        <v>#REF!</v>
      </c>
      <c r="B101" s="122" t="e">
        <f>#REF!</f>
        <v>#REF!</v>
      </c>
      <c r="C101" s="122" t="e">
        <f>#REF!</f>
        <v>#REF!</v>
      </c>
      <c r="D101" s="121" t="e">
        <f>#REF!</f>
        <v>#REF!</v>
      </c>
      <c r="E101" s="121" t="e">
        <f>#REF!</f>
        <v>#REF!</v>
      </c>
      <c r="F101" s="121" t="e">
        <f>#REF!</f>
        <v>#REF!</v>
      </c>
      <c r="G101" s="127"/>
      <c r="H101" s="127"/>
      <c r="I101" s="127"/>
      <c r="J101" s="125"/>
    </row>
    <row r="102" spans="1:10" s="128" customFormat="1" ht="20.399999999999999" x14ac:dyDescent="0.55000000000000004">
      <c r="A102" s="121" t="e">
        <f>#REF!</f>
        <v>#REF!</v>
      </c>
      <c r="B102" s="122" t="e">
        <f>#REF!</f>
        <v>#REF!</v>
      </c>
      <c r="C102" s="122" t="e">
        <f>#REF!</f>
        <v>#REF!</v>
      </c>
      <c r="D102" s="121" t="e">
        <f>#REF!</f>
        <v>#REF!</v>
      </c>
      <c r="E102" s="121" t="e">
        <f>#REF!</f>
        <v>#REF!</v>
      </c>
      <c r="F102" s="121" t="e">
        <f>#REF!</f>
        <v>#REF!</v>
      </c>
      <c r="G102" s="127"/>
      <c r="H102" s="127"/>
      <c r="I102" s="127"/>
      <c r="J102" s="125"/>
    </row>
    <row r="103" spans="1:10" s="128" customFormat="1" ht="20.399999999999999" x14ac:dyDescent="0.55000000000000004">
      <c r="A103" s="121" t="e">
        <f>#REF!</f>
        <v>#REF!</v>
      </c>
      <c r="B103" s="122" t="e">
        <f>#REF!</f>
        <v>#REF!</v>
      </c>
      <c r="C103" s="122" t="e">
        <f>#REF!</f>
        <v>#REF!</v>
      </c>
      <c r="D103" s="121" t="e">
        <f>#REF!</f>
        <v>#REF!</v>
      </c>
      <c r="E103" s="121" t="e">
        <f>#REF!</f>
        <v>#REF!</v>
      </c>
      <c r="F103" s="121" t="e">
        <f>#REF!</f>
        <v>#REF!</v>
      </c>
      <c r="G103" s="127"/>
      <c r="H103" s="127"/>
      <c r="I103" s="127"/>
      <c r="J103" s="125"/>
    </row>
    <row r="104" spans="1:10" s="128" customFormat="1" ht="20.399999999999999" x14ac:dyDescent="0.55000000000000004">
      <c r="A104" s="121" t="e">
        <f>#REF!</f>
        <v>#REF!</v>
      </c>
      <c r="B104" s="122" t="e">
        <f>#REF!</f>
        <v>#REF!</v>
      </c>
      <c r="C104" s="122" t="e">
        <f>#REF!</f>
        <v>#REF!</v>
      </c>
      <c r="D104" s="121" t="e">
        <f>#REF!</f>
        <v>#REF!</v>
      </c>
      <c r="E104" s="121" t="e">
        <f>#REF!</f>
        <v>#REF!</v>
      </c>
      <c r="F104" s="121" t="e">
        <f>#REF!</f>
        <v>#REF!</v>
      </c>
      <c r="G104" s="127"/>
      <c r="H104" s="127"/>
      <c r="I104" s="127"/>
      <c r="J104" s="125"/>
    </row>
    <row r="105" spans="1:10" s="128" customFormat="1" ht="20.399999999999999" x14ac:dyDescent="0.55000000000000004">
      <c r="A105" s="121" t="e">
        <f>#REF!</f>
        <v>#REF!</v>
      </c>
      <c r="B105" s="122" t="e">
        <f>#REF!</f>
        <v>#REF!</v>
      </c>
      <c r="C105" s="122" t="e">
        <f>#REF!</f>
        <v>#REF!</v>
      </c>
      <c r="D105" s="121" t="e">
        <f>#REF!</f>
        <v>#REF!</v>
      </c>
      <c r="E105" s="121" t="e">
        <f>#REF!</f>
        <v>#REF!</v>
      </c>
      <c r="F105" s="121" t="e">
        <f>#REF!</f>
        <v>#REF!</v>
      </c>
      <c r="G105" s="127"/>
      <c r="H105" s="127"/>
      <c r="I105" s="127"/>
      <c r="J105" s="125"/>
    </row>
    <row r="106" spans="1:10" s="128" customFormat="1" ht="20.399999999999999" x14ac:dyDescent="0.55000000000000004">
      <c r="A106" s="121" t="e">
        <f>#REF!</f>
        <v>#REF!</v>
      </c>
      <c r="B106" s="122" t="e">
        <f>#REF!</f>
        <v>#REF!</v>
      </c>
      <c r="C106" s="122" t="e">
        <f>#REF!</f>
        <v>#REF!</v>
      </c>
      <c r="D106" s="121" t="e">
        <f>#REF!</f>
        <v>#REF!</v>
      </c>
      <c r="E106" s="121" t="e">
        <f>#REF!</f>
        <v>#REF!</v>
      </c>
      <c r="F106" s="121" t="e">
        <f>#REF!</f>
        <v>#REF!</v>
      </c>
      <c r="G106" s="127"/>
      <c r="H106" s="127"/>
      <c r="I106" s="127"/>
      <c r="J106" s="125"/>
    </row>
    <row r="107" spans="1:10" s="128" customFormat="1" ht="20.399999999999999" x14ac:dyDescent="0.55000000000000004">
      <c r="A107" s="121" t="e">
        <f>#REF!</f>
        <v>#REF!</v>
      </c>
      <c r="B107" s="122" t="e">
        <f>#REF!</f>
        <v>#REF!</v>
      </c>
      <c r="C107" s="122" t="e">
        <f>#REF!</f>
        <v>#REF!</v>
      </c>
      <c r="D107" s="121" t="e">
        <f>#REF!</f>
        <v>#REF!</v>
      </c>
      <c r="E107" s="121" t="e">
        <f>#REF!</f>
        <v>#REF!</v>
      </c>
      <c r="F107" s="121" t="e">
        <f>#REF!</f>
        <v>#REF!</v>
      </c>
      <c r="G107" s="127"/>
      <c r="H107" s="127"/>
      <c r="I107" s="127"/>
      <c r="J107" s="125"/>
    </row>
    <row r="108" spans="1:10" s="128" customFormat="1" ht="20.399999999999999" x14ac:dyDescent="0.55000000000000004">
      <c r="A108" s="121" t="e">
        <f>#REF!</f>
        <v>#REF!</v>
      </c>
      <c r="B108" s="122" t="e">
        <f>#REF!</f>
        <v>#REF!</v>
      </c>
      <c r="C108" s="122" t="e">
        <f>#REF!</f>
        <v>#REF!</v>
      </c>
      <c r="D108" s="121" t="e">
        <f>#REF!</f>
        <v>#REF!</v>
      </c>
      <c r="E108" s="121" t="e">
        <f>#REF!</f>
        <v>#REF!</v>
      </c>
      <c r="F108" s="121" t="e">
        <f>#REF!</f>
        <v>#REF!</v>
      </c>
      <c r="G108" s="127"/>
      <c r="H108" s="127"/>
      <c r="I108" s="127"/>
      <c r="J108" s="125"/>
    </row>
    <row r="109" spans="1:10" s="128" customFormat="1" ht="20.399999999999999" x14ac:dyDescent="0.55000000000000004">
      <c r="A109" s="121" t="e">
        <f>#REF!</f>
        <v>#REF!</v>
      </c>
      <c r="B109" s="122" t="e">
        <f>#REF!</f>
        <v>#REF!</v>
      </c>
      <c r="C109" s="122" t="e">
        <f>#REF!</f>
        <v>#REF!</v>
      </c>
      <c r="D109" s="121" t="e">
        <f>#REF!</f>
        <v>#REF!</v>
      </c>
      <c r="E109" s="121" t="e">
        <f>#REF!</f>
        <v>#REF!</v>
      </c>
      <c r="F109" s="121" t="e">
        <f>#REF!</f>
        <v>#REF!</v>
      </c>
      <c r="G109" s="127"/>
      <c r="H109" s="127"/>
      <c r="I109" s="127"/>
      <c r="J109" s="125"/>
    </row>
    <row r="110" spans="1:10" s="128" customFormat="1" ht="20.399999999999999" x14ac:dyDescent="0.55000000000000004">
      <c r="A110" s="121" t="e">
        <f>#REF!</f>
        <v>#REF!</v>
      </c>
      <c r="B110" s="122" t="e">
        <f>#REF!</f>
        <v>#REF!</v>
      </c>
      <c r="C110" s="122" t="e">
        <f>#REF!</f>
        <v>#REF!</v>
      </c>
      <c r="D110" s="121" t="e">
        <f>#REF!</f>
        <v>#REF!</v>
      </c>
      <c r="E110" s="121" t="e">
        <f>#REF!</f>
        <v>#REF!</v>
      </c>
      <c r="F110" s="121" t="e">
        <f>#REF!</f>
        <v>#REF!</v>
      </c>
      <c r="G110" s="127"/>
      <c r="H110" s="127"/>
      <c r="I110" s="127"/>
      <c r="J110" s="125"/>
    </row>
    <row r="111" spans="1:10" s="128" customFormat="1" ht="20.399999999999999" x14ac:dyDescent="0.55000000000000004">
      <c r="A111" s="121" t="e">
        <f>#REF!</f>
        <v>#REF!</v>
      </c>
      <c r="B111" s="122" t="e">
        <f>#REF!</f>
        <v>#REF!</v>
      </c>
      <c r="C111" s="122" t="e">
        <f>#REF!</f>
        <v>#REF!</v>
      </c>
      <c r="D111" s="121" t="e">
        <f>#REF!</f>
        <v>#REF!</v>
      </c>
      <c r="E111" s="121" t="e">
        <f>#REF!</f>
        <v>#REF!</v>
      </c>
      <c r="F111" s="121" t="e">
        <f>#REF!</f>
        <v>#REF!</v>
      </c>
      <c r="G111" s="127"/>
      <c r="H111" s="127"/>
      <c r="I111" s="127"/>
      <c r="J111" s="125"/>
    </row>
    <row r="112" spans="1:10" s="128" customFormat="1" ht="20.399999999999999" x14ac:dyDescent="0.55000000000000004">
      <c r="A112" s="121" t="e">
        <f>#REF!</f>
        <v>#REF!</v>
      </c>
      <c r="B112" s="122" t="e">
        <f>#REF!</f>
        <v>#REF!</v>
      </c>
      <c r="C112" s="122" t="e">
        <f>#REF!</f>
        <v>#REF!</v>
      </c>
      <c r="D112" s="121" t="e">
        <f>#REF!</f>
        <v>#REF!</v>
      </c>
      <c r="E112" s="121" t="e">
        <f>#REF!</f>
        <v>#REF!</v>
      </c>
      <c r="F112" s="121" t="e">
        <f>#REF!</f>
        <v>#REF!</v>
      </c>
      <c r="G112" s="127"/>
      <c r="H112" s="127"/>
      <c r="I112" s="127"/>
      <c r="J112" s="125"/>
    </row>
    <row r="113" spans="1:10" s="128" customFormat="1" ht="20.399999999999999" x14ac:dyDescent="0.55000000000000004">
      <c r="A113" s="121" t="e">
        <f>#REF!</f>
        <v>#REF!</v>
      </c>
      <c r="B113" s="122" t="e">
        <f>#REF!</f>
        <v>#REF!</v>
      </c>
      <c r="C113" s="122" t="e">
        <f>#REF!</f>
        <v>#REF!</v>
      </c>
      <c r="D113" s="121" t="e">
        <f>#REF!</f>
        <v>#REF!</v>
      </c>
      <c r="E113" s="121" t="e">
        <f>#REF!</f>
        <v>#REF!</v>
      </c>
      <c r="F113" s="121" t="e">
        <f>#REF!</f>
        <v>#REF!</v>
      </c>
      <c r="G113" s="127"/>
      <c r="H113" s="127"/>
      <c r="I113" s="127"/>
      <c r="J113" s="125"/>
    </row>
    <row r="114" spans="1:10" s="128" customFormat="1" ht="20.399999999999999" x14ac:dyDescent="0.55000000000000004">
      <c r="A114" s="121" t="e">
        <f>#REF!</f>
        <v>#REF!</v>
      </c>
      <c r="B114" s="122" t="e">
        <f>#REF!</f>
        <v>#REF!</v>
      </c>
      <c r="C114" s="122" t="e">
        <f>#REF!</f>
        <v>#REF!</v>
      </c>
      <c r="D114" s="121" t="e">
        <f>#REF!</f>
        <v>#REF!</v>
      </c>
      <c r="E114" s="121" t="e">
        <f>#REF!</f>
        <v>#REF!</v>
      </c>
      <c r="F114" s="121" t="e">
        <f>#REF!</f>
        <v>#REF!</v>
      </c>
      <c r="G114" s="127"/>
      <c r="H114" s="127"/>
      <c r="I114" s="127"/>
      <c r="J114" s="125"/>
    </row>
    <row r="115" spans="1:10" s="128" customFormat="1" ht="20.399999999999999" x14ac:dyDescent="0.55000000000000004">
      <c r="A115" s="121" t="e">
        <f>#REF!</f>
        <v>#REF!</v>
      </c>
      <c r="B115" s="122" t="e">
        <f>#REF!</f>
        <v>#REF!</v>
      </c>
      <c r="C115" s="122" t="e">
        <f>#REF!</f>
        <v>#REF!</v>
      </c>
      <c r="D115" s="121" t="e">
        <f>#REF!</f>
        <v>#REF!</v>
      </c>
      <c r="E115" s="121" t="e">
        <f>#REF!</f>
        <v>#REF!</v>
      </c>
      <c r="F115" s="121" t="e">
        <f>#REF!</f>
        <v>#REF!</v>
      </c>
      <c r="G115" s="127"/>
      <c r="H115" s="127"/>
      <c r="I115" s="127"/>
      <c r="J115" s="125"/>
    </row>
    <row r="116" spans="1:10" s="128" customFormat="1" ht="20.399999999999999" x14ac:dyDescent="0.55000000000000004">
      <c r="A116" s="121" t="e">
        <f>#REF!</f>
        <v>#REF!</v>
      </c>
      <c r="B116" s="122" t="e">
        <f>#REF!</f>
        <v>#REF!</v>
      </c>
      <c r="C116" s="122" t="e">
        <f>#REF!</f>
        <v>#REF!</v>
      </c>
      <c r="D116" s="121" t="e">
        <f>#REF!</f>
        <v>#REF!</v>
      </c>
      <c r="E116" s="121" t="e">
        <f>#REF!</f>
        <v>#REF!</v>
      </c>
      <c r="F116" s="121" t="e">
        <f>#REF!</f>
        <v>#REF!</v>
      </c>
      <c r="G116" s="127"/>
      <c r="H116" s="127"/>
      <c r="I116" s="127"/>
      <c r="J116" s="125"/>
    </row>
    <row r="117" spans="1:10" s="128" customFormat="1" ht="20.399999999999999" x14ac:dyDescent="0.55000000000000004">
      <c r="A117" s="121" t="e">
        <f>#REF!</f>
        <v>#REF!</v>
      </c>
      <c r="B117" s="122" t="e">
        <f>#REF!</f>
        <v>#REF!</v>
      </c>
      <c r="C117" s="122" t="e">
        <f>#REF!</f>
        <v>#REF!</v>
      </c>
      <c r="D117" s="121" t="e">
        <f>#REF!</f>
        <v>#REF!</v>
      </c>
      <c r="E117" s="121" t="e">
        <f>#REF!</f>
        <v>#REF!</v>
      </c>
      <c r="F117" s="121" t="e">
        <f>#REF!</f>
        <v>#REF!</v>
      </c>
      <c r="G117" s="127"/>
      <c r="H117" s="127"/>
      <c r="I117" s="127"/>
      <c r="J117" s="125"/>
    </row>
    <row r="118" spans="1:10" s="128" customFormat="1" ht="20.399999999999999" x14ac:dyDescent="0.55000000000000004">
      <c r="A118" s="121" t="e">
        <f>#REF!</f>
        <v>#REF!</v>
      </c>
      <c r="B118" s="122" t="e">
        <f>#REF!</f>
        <v>#REF!</v>
      </c>
      <c r="C118" s="122" t="e">
        <f>#REF!</f>
        <v>#REF!</v>
      </c>
      <c r="D118" s="121" t="e">
        <f>#REF!</f>
        <v>#REF!</v>
      </c>
      <c r="E118" s="121" t="e">
        <f>#REF!</f>
        <v>#REF!</v>
      </c>
      <c r="F118" s="121" t="e">
        <f>#REF!</f>
        <v>#REF!</v>
      </c>
      <c r="G118" s="127"/>
      <c r="H118" s="127"/>
      <c r="I118" s="127"/>
      <c r="J118" s="125"/>
    </row>
    <row r="119" spans="1:10" s="128" customFormat="1" ht="20.399999999999999" x14ac:dyDescent="0.55000000000000004">
      <c r="A119" s="121" t="e">
        <f>#REF!</f>
        <v>#REF!</v>
      </c>
      <c r="B119" s="122" t="e">
        <f>#REF!</f>
        <v>#REF!</v>
      </c>
      <c r="C119" s="122" t="e">
        <f>#REF!</f>
        <v>#REF!</v>
      </c>
      <c r="D119" s="121" t="e">
        <f>#REF!</f>
        <v>#REF!</v>
      </c>
      <c r="E119" s="121" t="e">
        <f>#REF!</f>
        <v>#REF!</v>
      </c>
      <c r="F119" s="121" t="e">
        <f>#REF!</f>
        <v>#REF!</v>
      </c>
      <c r="G119" s="127"/>
      <c r="H119" s="127"/>
      <c r="I119" s="127"/>
      <c r="J119" s="125"/>
    </row>
    <row r="120" spans="1:10" s="128" customFormat="1" ht="20.399999999999999" x14ac:dyDescent="0.55000000000000004">
      <c r="A120" s="121" t="e">
        <f>#REF!</f>
        <v>#REF!</v>
      </c>
      <c r="B120" s="122" t="e">
        <f>#REF!</f>
        <v>#REF!</v>
      </c>
      <c r="C120" s="122" t="e">
        <f>#REF!</f>
        <v>#REF!</v>
      </c>
      <c r="D120" s="121" t="e">
        <f>#REF!</f>
        <v>#REF!</v>
      </c>
      <c r="E120" s="121" t="e">
        <f>#REF!</f>
        <v>#REF!</v>
      </c>
      <c r="F120" s="121" t="e">
        <f>#REF!</f>
        <v>#REF!</v>
      </c>
      <c r="G120" s="127"/>
      <c r="H120" s="127"/>
      <c r="I120" s="127"/>
      <c r="J120" s="125"/>
    </row>
    <row r="121" spans="1:10" s="128" customFormat="1" ht="20.399999999999999" x14ac:dyDescent="0.55000000000000004">
      <c r="A121" s="121" t="e">
        <f>#REF!</f>
        <v>#REF!</v>
      </c>
      <c r="B121" s="122" t="e">
        <f>#REF!</f>
        <v>#REF!</v>
      </c>
      <c r="C121" s="122" t="e">
        <f>#REF!</f>
        <v>#REF!</v>
      </c>
      <c r="D121" s="121" t="e">
        <f>#REF!</f>
        <v>#REF!</v>
      </c>
      <c r="E121" s="121" t="e">
        <f>#REF!</f>
        <v>#REF!</v>
      </c>
      <c r="F121" s="121" t="e">
        <f>#REF!</f>
        <v>#REF!</v>
      </c>
      <c r="G121" s="127"/>
      <c r="H121" s="127"/>
      <c r="I121" s="127"/>
      <c r="J121" s="125"/>
    </row>
    <row r="122" spans="1:10" s="128" customFormat="1" ht="20.399999999999999" x14ac:dyDescent="0.55000000000000004">
      <c r="A122" s="121" t="e">
        <f>#REF!</f>
        <v>#REF!</v>
      </c>
      <c r="B122" s="122" t="e">
        <f>#REF!</f>
        <v>#REF!</v>
      </c>
      <c r="C122" s="122" t="e">
        <f>#REF!</f>
        <v>#REF!</v>
      </c>
      <c r="D122" s="121" t="e">
        <f>#REF!</f>
        <v>#REF!</v>
      </c>
      <c r="E122" s="121" t="e">
        <f>#REF!</f>
        <v>#REF!</v>
      </c>
      <c r="F122" s="121" t="e">
        <f>#REF!</f>
        <v>#REF!</v>
      </c>
      <c r="G122" s="127"/>
      <c r="H122" s="127"/>
      <c r="I122" s="127"/>
      <c r="J122" s="125"/>
    </row>
    <row r="123" spans="1:10" s="128" customFormat="1" ht="20.399999999999999" x14ac:dyDescent="0.55000000000000004">
      <c r="A123" s="121" t="e">
        <f>#REF!</f>
        <v>#REF!</v>
      </c>
      <c r="B123" s="122" t="e">
        <f>#REF!</f>
        <v>#REF!</v>
      </c>
      <c r="C123" s="122" t="e">
        <f>#REF!</f>
        <v>#REF!</v>
      </c>
      <c r="D123" s="121" t="e">
        <f>#REF!</f>
        <v>#REF!</v>
      </c>
      <c r="E123" s="121" t="e">
        <f>#REF!</f>
        <v>#REF!</v>
      </c>
      <c r="F123" s="121" t="e">
        <f>#REF!</f>
        <v>#REF!</v>
      </c>
      <c r="G123" s="127"/>
      <c r="H123" s="127"/>
      <c r="I123" s="127"/>
      <c r="J123" s="125"/>
    </row>
    <row r="124" spans="1:10" s="128" customFormat="1" ht="20.399999999999999" x14ac:dyDescent="0.55000000000000004">
      <c r="A124" s="121" t="e">
        <f>#REF!</f>
        <v>#REF!</v>
      </c>
      <c r="B124" s="122" t="e">
        <f>#REF!</f>
        <v>#REF!</v>
      </c>
      <c r="C124" s="122" t="e">
        <f>#REF!</f>
        <v>#REF!</v>
      </c>
      <c r="D124" s="121" t="e">
        <f>#REF!</f>
        <v>#REF!</v>
      </c>
      <c r="E124" s="121" t="e">
        <f>#REF!</f>
        <v>#REF!</v>
      </c>
      <c r="F124" s="121" t="e">
        <f>#REF!</f>
        <v>#REF!</v>
      </c>
      <c r="G124" s="127"/>
      <c r="H124" s="127"/>
      <c r="I124" s="127"/>
      <c r="J124" s="125"/>
    </row>
    <row r="125" spans="1:10" s="128" customFormat="1" ht="20.399999999999999" x14ac:dyDescent="0.55000000000000004">
      <c r="A125" s="121" t="e">
        <f>#REF!</f>
        <v>#REF!</v>
      </c>
      <c r="B125" s="122" t="e">
        <f>#REF!</f>
        <v>#REF!</v>
      </c>
      <c r="C125" s="122" t="e">
        <f>#REF!</f>
        <v>#REF!</v>
      </c>
      <c r="D125" s="121" t="e">
        <f>#REF!</f>
        <v>#REF!</v>
      </c>
      <c r="E125" s="121" t="e">
        <f>#REF!</f>
        <v>#REF!</v>
      </c>
      <c r="F125" s="121" t="e">
        <f>#REF!</f>
        <v>#REF!</v>
      </c>
      <c r="G125" s="127"/>
      <c r="H125" s="127"/>
      <c r="I125" s="127"/>
      <c r="J125" s="125"/>
    </row>
    <row r="126" spans="1:10" s="128" customFormat="1" ht="20.399999999999999" x14ac:dyDescent="0.55000000000000004">
      <c r="A126" s="121" t="e">
        <f>#REF!</f>
        <v>#REF!</v>
      </c>
      <c r="B126" s="122" t="e">
        <f>#REF!</f>
        <v>#REF!</v>
      </c>
      <c r="C126" s="122" t="e">
        <f>#REF!</f>
        <v>#REF!</v>
      </c>
      <c r="D126" s="121" t="e">
        <f>#REF!</f>
        <v>#REF!</v>
      </c>
      <c r="E126" s="121" t="e">
        <f>#REF!</f>
        <v>#REF!</v>
      </c>
      <c r="F126" s="121" t="e">
        <f>#REF!</f>
        <v>#REF!</v>
      </c>
      <c r="G126" s="127"/>
      <c r="H126" s="127"/>
      <c r="I126" s="127"/>
      <c r="J126" s="125"/>
    </row>
    <row r="127" spans="1:10" s="128" customFormat="1" ht="20.399999999999999" x14ac:dyDescent="0.55000000000000004">
      <c r="A127" s="121" t="e">
        <f>#REF!</f>
        <v>#REF!</v>
      </c>
      <c r="B127" s="122" t="e">
        <f>#REF!</f>
        <v>#REF!</v>
      </c>
      <c r="C127" s="122" t="e">
        <f>#REF!</f>
        <v>#REF!</v>
      </c>
      <c r="D127" s="121" t="e">
        <f>#REF!</f>
        <v>#REF!</v>
      </c>
      <c r="E127" s="121" t="e">
        <f>#REF!</f>
        <v>#REF!</v>
      </c>
      <c r="F127" s="121" t="e">
        <f>#REF!</f>
        <v>#REF!</v>
      </c>
      <c r="G127" s="127"/>
      <c r="H127" s="127"/>
      <c r="I127" s="127"/>
      <c r="J127" s="125"/>
    </row>
    <row r="128" spans="1:10" s="128" customFormat="1" ht="20.399999999999999" x14ac:dyDescent="0.55000000000000004">
      <c r="A128" s="121" t="e">
        <f>#REF!</f>
        <v>#REF!</v>
      </c>
      <c r="B128" s="122" t="e">
        <f>#REF!</f>
        <v>#REF!</v>
      </c>
      <c r="C128" s="122" t="e">
        <f>#REF!</f>
        <v>#REF!</v>
      </c>
      <c r="D128" s="121" t="e">
        <f>#REF!</f>
        <v>#REF!</v>
      </c>
      <c r="E128" s="121" t="e">
        <f>#REF!</f>
        <v>#REF!</v>
      </c>
      <c r="F128" s="121" t="e">
        <f>#REF!</f>
        <v>#REF!</v>
      </c>
      <c r="G128" s="127"/>
      <c r="H128" s="127"/>
      <c r="I128" s="127"/>
      <c r="J128" s="125"/>
    </row>
    <row r="129" spans="1:10" s="128" customFormat="1" ht="20.399999999999999" x14ac:dyDescent="0.55000000000000004">
      <c r="A129" s="121" t="e">
        <f>#REF!</f>
        <v>#REF!</v>
      </c>
      <c r="B129" s="122" t="e">
        <f>#REF!</f>
        <v>#REF!</v>
      </c>
      <c r="C129" s="122" t="e">
        <f>#REF!</f>
        <v>#REF!</v>
      </c>
      <c r="D129" s="121" t="e">
        <f>#REF!</f>
        <v>#REF!</v>
      </c>
      <c r="E129" s="121" t="e">
        <f>#REF!</f>
        <v>#REF!</v>
      </c>
      <c r="F129" s="121" t="e">
        <f>#REF!</f>
        <v>#REF!</v>
      </c>
      <c r="G129" s="127"/>
      <c r="H129" s="127"/>
      <c r="I129" s="127"/>
      <c r="J129" s="125"/>
    </row>
    <row r="130" spans="1:10" s="128" customFormat="1" ht="20.399999999999999" x14ac:dyDescent="0.55000000000000004">
      <c r="A130" s="121" t="e">
        <f>#REF!</f>
        <v>#REF!</v>
      </c>
      <c r="B130" s="122" t="e">
        <f>#REF!</f>
        <v>#REF!</v>
      </c>
      <c r="C130" s="122" t="e">
        <f>#REF!</f>
        <v>#REF!</v>
      </c>
      <c r="D130" s="121" t="e">
        <f>#REF!</f>
        <v>#REF!</v>
      </c>
      <c r="E130" s="121" t="e">
        <f>#REF!</f>
        <v>#REF!</v>
      </c>
      <c r="F130" s="121" t="e">
        <f>#REF!</f>
        <v>#REF!</v>
      </c>
      <c r="G130" s="127"/>
      <c r="H130" s="127"/>
      <c r="I130" s="127"/>
      <c r="J130" s="125"/>
    </row>
    <row r="131" spans="1:10" s="128" customFormat="1" ht="20.399999999999999" x14ac:dyDescent="0.55000000000000004">
      <c r="A131" s="121" t="e">
        <f>#REF!</f>
        <v>#REF!</v>
      </c>
      <c r="B131" s="122" t="e">
        <f>#REF!</f>
        <v>#REF!</v>
      </c>
      <c r="C131" s="122" t="e">
        <f>#REF!</f>
        <v>#REF!</v>
      </c>
      <c r="D131" s="121" t="e">
        <f>#REF!</f>
        <v>#REF!</v>
      </c>
      <c r="E131" s="121" t="e">
        <f>#REF!</f>
        <v>#REF!</v>
      </c>
      <c r="F131" s="121" t="e">
        <f>#REF!</f>
        <v>#REF!</v>
      </c>
      <c r="G131" s="127"/>
      <c r="H131" s="127"/>
      <c r="I131" s="127"/>
      <c r="J131" s="125"/>
    </row>
    <row r="132" spans="1:10" s="128" customFormat="1" ht="20.399999999999999" x14ac:dyDescent="0.55000000000000004">
      <c r="A132" s="129"/>
      <c r="C132" s="130"/>
      <c r="D132" s="130"/>
      <c r="E132" s="129"/>
      <c r="F132" s="129"/>
      <c r="G132" s="129"/>
      <c r="H132" s="129"/>
      <c r="I132" s="129"/>
      <c r="J132" s="131"/>
    </row>
    <row r="133" spans="1:10" s="128" customFormat="1" ht="20.399999999999999" x14ac:dyDescent="0.55000000000000004">
      <c r="A133" s="129"/>
      <c r="C133" s="130"/>
      <c r="D133" s="130"/>
      <c r="E133" s="129"/>
      <c r="F133" s="129"/>
      <c r="G133" s="129"/>
      <c r="H133" s="129"/>
      <c r="I133" s="129"/>
      <c r="J133" s="131"/>
    </row>
    <row r="134" spans="1:10" s="128" customFormat="1" ht="20.399999999999999" x14ac:dyDescent="0.55000000000000004">
      <c r="A134" s="129"/>
      <c r="C134" s="130"/>
      <c r="D134" s="130"/>
      <c r="E134" s="129"/>
      <c r="F134" s="129"/>
      <c r="G134" s="129"/>
      <c r="H134" s="129"/>
      <c r="I134" s="129"/>
      <c r="J134" s="131"/>
    </row>
    <row r="135" spans="1:10" s="128" customFormat="1" ht="20.399999999999999" x14ac:dyDescent="0.55000000000000004">
      <c r="A135" s="129"/>
      <c r="C135" s="130"/>
      <c r="D135" s="130"/>
      <c r="E135" s="129"/>
      <c r="F135" s="129"/>
      <c r="G135" s="129"/>
      <c r="H135" s="129"/>
      <c r="I135" s="129"/>
      <c r="J135" s="131"/>
    </row>
    <row r="136" spans="1:10" s="128" customFormat="1" ht="20.399999999999999" x14ac:dyDescent="0.55000000000000004">
      <c r="A136" s="129"/>
      <c r="C136" s="130"/>
      <c r="D136" s="130"/>
      <c r="E136" s="129"/>
      <c r="F136" s="129"/>
      <c r="G136" s="129"/>
      <c r="H136" s="129"/>
      <c r="I136" s="129"/>
      <c r="J136" s="131"/>
    </row>
    <row r="137" spans="1:10" s="128" customFormat="1" ht="20.399999999999999" x14ac:dyDescent="0.55000000000000004">
      <c r="A137" s="129"/>
      <c r="C137" s="130"/>
      <c r="D137" s="130"/>
      <c r="E137" s="129"/>
      <c r="F137" s="129"/>
      <c r="G137" s="129"/>
      <c r="H137" s="129"/>
      <c r="I137" s="129"/>
      <c r="J137" s="131"/>
    </row>
    <row r="138" spans="1:10" s="128" customFormat="1" ht="20.399999999999999" x14ac:dyDescent="0.55000000000000004">
      <c r="A138" s="129"/>
      <c r="C138" s="130"/>
      <c r="D138" s="130"/>
      <c r="E138" s="129"/>
      <c r="F138" s="129"/>
      <c r="G138" s="129"/>
      <c r="H138" s="129"/>
      <c r="I138" s="129"/>
      <c r="J138" s="131"/>
    </row>
    <row r="139" spans="1:10" s="128" customFormat="1" ht="20.399999999999999" x14ac:dyDescent="0.55000000000000004">
      <c r="A139" s="129"/>
      <c r="C139" s="130"/>
      <c r="D139" s="130"/>
      <c r="E139" s="129"/>
      <c r="F139" s="129"/>
      <c r="G139" s="129"/>
      <c r="H139" s="129"/>
      <c r="I139" s="129"/>
      <c r="J139" s="131"/>
    </row>
    <row r="140" spans="1:10" s="128" customFormat="1" ht="20.399999999999999" x14ac:dyDescent="0.55000000000000004">
      <c r="A140" s="129"/>
      <c r="C140" s="130"/>
      <c r="D140" s="130"/>
      <c r="E140" s="129"/>
      <c r="F140" s="129"/>
      <c r="G140" s="129"/>
      <c r="H140" s="129"/>
      <c r="I140" s="129"/>
      <c r="J140" s="131"/>
    </row>
    <row r="141" spans="1:10" s="128" customFormat="1" ht="20.399999999999999" x14ac:dyDescent="0.55000000000000004">
      <c r="A141" s="129"/>
      <c r="C141" s="130"/>
      <c r="D141" s="130"/>
      <c r="E141" s="129"/>
      <c r="F141" s="129"/>
      <c r="G141" s="129"/>
      <c r="H141" s="129"/>
      <c r="I141" s="129"/>
      <c r="J141" s="131"/>
    </row>
    <row r="142" spans="1:10" s="128" customFormat="1" ht="20.399999999999999" x14ac:dyDescent="0.55000000000000004">
      <c r="A142" s="129"/>
      <c r="C142" s="130"/>
      <c r="D142" s="130"/>
      <c r="E142" s="129"/>
      <c r="F142" s="129"/>
      <c r="G142" s="129"/>
      <c r="H142" s="129"/>
      <c r="I142" s="129"/>
      <c r="J142" s="131"/>
    </row>
    <row r="143" spans="1:10" s="128" customFormat="1" ht="20.399999999999999" x14ac:dyDescent="0.55000000000000004">
      <c r="A143" s="129"/>
      <c r="C143" s="130"/>
      <c r="D143" s="130"/>
      <c r="E143" s="129"/>
      <c r="F143" s="129"/>
      <c r="G143" s="129"/>
      <c r="H143" s="129"/>
      <c r="I143" s="129"/>
      <c r="J143" s="131"/>
    </row>
    <row r="144" spans="1:10" s="128" customFormat="1" ht="20.399999999999999" x14ac:dyDescent="0.55000000000000004">
      <c r="A144" s="129"/>
      <c r="C144" s="130"/>
      <c r="D144" s="130"/>
      <c r="E144" s="129"/>
      <c r="F144" s="129"/>
      <c r="G144" s="129"/>
      <c r="H144" s="129"/>
      <c r="I144" s="129"/>
      <c r="J144" s="131"/>
    </row>
    <row r="145" spans="1:10" s="128" customFormat="1" ht="20.399999999999999" x14ac:dyDescent="0.55000000000000004">
      <c r="A145" s="129"/>
      <c r="C145" s="130"/>
      <c r="D145" s="130"/>
      <c r="E145" s="129"/>
      <c r="F145" s="129"/>
      <c r="G145" s="129"/>
      <c r="H145" s="129"/>
      <c r="I145" s="129"/>
      <c r="J145" s="131"/>
    </row>
    <row r="146" spans="1:10" s="128" customFormat="1" ht="20.399999999999999" x14ac:dyDescent="0.55000000000000004">
      <c r="A146" s="129"/>
      <c r="C146" s="130"/>
      <c r="D146" s="130"/>
      <c r="E146" s="129"/>
      <c r="F146" s="129"/>
      <c r="G146" s="129"/>
      <c r="H146" s="129"/>
      <c r="I146" s="129"/>
      <c r="J146" s="131"/>
    </row>
    <row r="147" spans="1:10" s="128" customFormat="1" ht="20.399999999999999" x14ac:dyDescent="0.55000000000000004">
      <c r="A147" s="129"/>
      <c r="C147" s="130"/>
      <c r="D147" s="130"/>
      <c r="E147" s="129"/>
      <c r="F147" s="129"/>
      <c r="G147" s="129"/>
      <c r="H147" s="129"/>
      <c r="I147" s="129"/>
      <c r="J147" s="131"/>
    </row>
    <row r="148" spans="1:10" s="128" customFormat="1" ht="20.399999999999999" x14ac:dyDescent="0.55000000000000004">
      <c r="A148" s="129"/>
      <c r="C148" s="130"/>
      <c r="D148" s="130"/>
      <c r="E148" s="129"/>
      <c r="F148" s="129"/>
      <c r="G148" s="129"/>
      <c r="H148" s="129"/>
      <c r="I148" s="129"/>
      <c r="J148" s="131"/>
    </row>
    <row r="149" spans="1:10" s="128" customFormat="1" ht="20.399999999999999" x14ac:dyDescent="0.55000000000000004">
      <c r="A149" s="129"/>
      <c r="C149" s="130"/>
      <c r="D149" s="130"/>
      <c r="E149" s="129"/>
      <c r="F149" s="129"/>
      <c r="G149" s="129"/>
      <c r="H149" s="129"/>
      <c r="I149" s="129"/>
      <c r="J149" s="131"/>
    </row>
    <row r="150" spans="1:10" s="128" customFormat="1" ht="20.399999999999999" x14ac:dyDescent="0.55000000000000004">
      <c r="A150" s="129"/>
      <c r="C150" s="130"/>
      <c r="D150" s="130"/>
      <c r="E150" s="129"/>
      <c r="F150" s="129"/>
      <c r="G150" s="129"/>
      <c r="H150" s="129"/>
      <c r="I150" s="129"/>
      <c r="J150" s="131"/>
    </row>
    <row r="151" spans="1:10" s="128" customFormat="1" ht="20.399999999999999" x14ac:dyDescent="0.55000000000000004">
      <c r="A151" s="129"/>
      <c r="C151" s="130"/>
      <c r="D151" s="130"/>
      <c r="E151" s="129"/>
      <c r="F151" s="129"/>
      <c r="G151" s="129"/>
      <c r="H151" s="129"/>
      <c r="I151" s="129"/>
      <c r="J151" s="131"/>
    </row>
    <row r="152" spans="1:10" s="128" customFormat="1" ht="20.399999999999999" x14ac:dyDescent="0.55000000000000004">
      <c r="A152" s="129"/>
      <c r="C152" s="130"/>
      <c r="D152" s="130"/>
      <c r="E152" s="129"/>
      <c r="F152" s="129"/>
      <c r="G152" s="129"/>
      <c r="H152" s="129"/>
      <c r="I152" s="129"/>
      <c r="J152" s="131"/>
    </row>
    <row r="153" spans="1:10" s="128" customFormat="1" ht="20.399999999999999" x14ac:dyDescent="0.55000000000000004">
      <c r="A153" s="129"/>
      <c r="C153" s="130"/>
      <c r="D153" s="130"/>
      <c r="E153" s="129"/>
      <c r="F153" s="129"/>
      <c r="G153" s="129"/>
      <c r="H153" s="129"/>
      <c r="I153" s="129"/>
      <c r="J153" s="131"/>
    </row>
    <row r="154" spans="1:10" s="128" customFormat="1" ht="20.399999999999999" x14ac:dyDescent="0.55000000000000004">
      <c r="A154" s="129"/>
      <c r="C154" s="130"/>
      <c r="D154" s="130"/>
      <c r="E154" s="129"/>
      <c r="F154" s="129"/>
      <c r="G154" s="129"/>
      <c r="H154" s="129"/>
      <c r="I154" s="129"/>
      <c r="J154" s="131"/>
    </row>
    <row r="155" spans="1:10" s="128" customFormat="1" ht="20.399999999999999" x14ac:dyDescent="0.55000000000000004">
      <c r="A155" s="129"/>
      <c r="C155" s="130"/>
      <c r="D155" s="130"/>
      <c r="E155" s="129"/>
      <c r="F155" s="129"/>
      <c r="G155" s="129"/>
      <c r="H155" s="129"/>
      <c r="I155" s="129"/>
      <c r="J155" s="131"/>
    </row>
    <row r="156" spans="1:10" s="128" customFormat="1" ht="20.399999999999999" x14ac:dyDescent="0.55000000000000004">
      <c r="A156" s="129"/>
      <c r="C156" s="130"/>
      <c r="D156" s="130"/>
      <c r="E156" s="129"/>
      <c r="F156" s="129"/>
      <c r="G156" s="129"/>
      <c r="H156" s="129"/>
      <c r="I156" s="129"/>
      <c r="J156" s="131"/>
    </row>
    <row r="157" spans="1:10" s="128" customFormat="1" ht="20.399999999999999" x14ac:dyDescent="0.55000000000000004">
      <c r="A157" s="129"/>
      <c r="C157" s="130"/>
      <c r="D157" s="130"/>
      <c r="E157" s="129"/>
      <c r="F157" s="129"/>
      <c r="G157" s="129"/>
      <c r="H157" s="129"/>
      <c r="I157" s="129"/>
      <c r="J157" s="131"/>
    </row>
    <row r="158" spans="1:10" s="128" customFormat="1" ht="20.399999999999999" x14ac:dyDescent="0.55000000000000004">
      <c r="A158" s="129"/>
      <c r="C158" s="130"/>
      <c r="D158" s="130"/>
      <c r="E158" s="129"/>
      <c r="F158" s="129"/>
      <c r="G158" s="129"/>
      <c r="H158" s="129"/>
      <c r="I158" s="129"/>
      <c r="J158" s="131"/>
    </row>
    <row r="159" spans="1:10" s="128" customFormat="1" ht="20.399999999999999" x14ac:dyDescent="0.55000000000000004">
      <c r="A159" s="129"/>
      <c r="C159" s="130"/>
      <c r="D159" s="130"/>
      <c r="E159" s="129"/>
      <c r="F159" s="129"/>
      <c r="G159" s="129"/>
      <c r="H159" s="129"/>
      <c r="I159" s="129"/>
      <c r="J159" s="131"/>
    </row>
    <row r="160" spans="1:10" s="128" customFormat="1" ht="20.399999999999999" x14ac:dyDescent="0.55000000000000004">
      <c r="A160" s="129"/>
      <c r="C160" s="130"/>
      <c r="D160" s="130"/>
      <c r="E160" s="129"/>
      <c r="F160" s="129"/>
      <c r="G160" s="129"/>
      <c r="H160" s="129"/>
      <c r="I160" s="129"/>
      <c r="J160" s="131"/>
    </row>
    <row r="161" spans="1:10" s="128" customFormat="1" ht="20.399999999999999" x14ac:dyDescent="0.55000000000000004">
      <c r="A161" s="129"/>
      <c r="C161" s="130"/>
      <c r="D161" s="130"/>
      <c r="E161" s="129"/>
      <c r="F161" s="129"/>
      <c r="G161" s="129"/>
      <c r="H161" s="129"/>
      <c r="I161" s="129"/>
      <c r="J161" s="131"/>
    </row>
    <row r="162" spans="1:10" s="128" customFormat="1" ht="20.399999999999999" x14ac:dyDescent="0.55000000000000004">
      <c r="A162" s="129"/>
      <c r="C162" s="130"/>
      <c r="D162" s="130"/>
      <c r="E162" s="129"/>
      <c r="F162" s="129"/>
      <c r="G162" s="129"/>
      <c r="H162" s="129"/>
      <c r="I162" s="129"/>
      <c r="J162" s="131"/>
    </row>
    <row r="163" spans="1:10" s="128" customFormat="1" ht="20.399999999999999" x14ac:dyDescent="0.55000000000000004">
      <c r="A163" s="129"/>
      <c r="C163" s="130"/>
      <c r="D163" s="130"/>
      <c r="E163" s="129"/>
      <c r="F163" s="129"/>
      <c r="G163" s="129"/>
      <c r="H163" s="129"/>
      <c r="I163" s="129"/>
      <c r="J163" s="131"/>
    </row>
    <row r="164" spans="1:10" s="128" customFormat="1" ht="20.399999999999999" x14ac:dyDescent="0.55000000000000004">
      <c r="A164" s="129"/>
      <c r="C164" s="130"/>
      <c r="D164" s="130"/>
      <c r="E164" s="129"/>
      <c r="F164" s="129"/>
      <c r="G164" s="129"/>
      <c r="H164" s="129"/>
      <c r="I164" s="129"/>
      <c r="J164" s="131"/>
    </row>
    <row r="165" spans="1:10" s="128" customFormat="1" ht="20.399999999999999" x14ac:dyDescent="0.55000000000000004">
      <c r="A165" s="129"/>
      <c r="C165" s="130"/>
      <c r="D165" s="130"/>
      <c r="E165" s="129"/>
      <c r="F165" s="129"/>
      <c r="G165" s="129"/>
      <c r="H165" s="129"/>
      <c r="I165" s="129"/>
      <c r="J165" s="131"/>
    </row>
    <row r="166" spans="1:10" s="128" customFormat="1" ht="20.399999999999999" x14ac:dyDescent="0.55000000000000004">
      <c r="A166" s="129"/>
      <c r="C166" s="130"/>
      <c r="D166" s="130"/>
      <c r="E166" s="129"/>
      <c r="F166" s="129"/>
      <c r="G166" s="129"/>
      <c r="H166" s="129"/>
      <c r="I166" s="129"/>
      <c r="J166" s="131"/>
    </row>
    <row r="167" spans="1:10" s="128" customFormat="1" ht="20.399999999999999" x14ac:dyDescent="0.55000000000000004">
      <c r="A167" s="129"/>
      <c r="C167" s="130"/>
      <c r="D167" s="130"/>
      <c r="E167" s="129"/>
      <c r="F167" s="129"/>
      <c r="G167" s="129"/>
      <c r="H167" s="129"/>
      <c r="I167" s="129"/>
      <c r="J167" s="131"/>
    </row>
    <row r="168" spans="1:10" s="128" customFormat="1" ht="20.399999999999999" x14ac:dyDescent="0.55000000000000004">
      <c r="A168" s="129"/>
      <c r="C168" s="130"/>
      <c r="D168" s="130"/>
      <c r="E168" s="129"/>
      <c r="F168" s="129"/>
      <c r="G168" s="129"/>
      <c r="H168" s="129"/>
      <c r="I168" s="129"/>
      <c r="J168" s="131"/>
    </row>
    <row r="169" spans="1:10" s="128" customFormat="1" ht="20.399999999999999" x14ac:dyDescent="0.55000000000000004">
      <c r="A169" s="129"/>
      <c r="C169" s="130"/>
      <c r="D169" s="130"/>
      <c r="E169" s="129"/>
      <c r="F169" s="129"/>
      <c r="G169" s="129"/>
      <c r="H169" s="129"/>
      <c r="I169" s="129"/>
      <c r="J169" s="132"/>
    </row>
    <row r="170" spans="1:10" s="128" customFormat="1" ht="20.399999999999999" x14ac:dyDescent="0.55000000000000004">
      <c r="A170" s="129"/>
      <c r="C170" s="130"/>
      <c r="D170" s="130"/>
      <c r="E170" s="129"/>
      <c r="F170" s="129"/>
      <c r="G170" s="129"/>
      <c r="H170" s="129"/>
      <c r="I170" s="129"/>
      <c r="J170" s="132"/>
    </row>
    <row r="171" spans="1:10" s="128" customFormat="1" ht="20.399999999999999" x14ac:dyDescent="0.55000000000000004">
      <c r="A171" s="129"/>
      <c r="C171" s="130"/>
      <c r="D171" s="130"/>
      <c r="E171" s="129"/>
      <c r="F171" s="129"/>
      <c r="G171" s="129"/>
      <c r="H171" s="129"/>
      <c r="I171" s="129"/>
      <c r="J171" s="132"/>
    </row>
    <row r="172" spans="1:10" s="128" customFormat="1" ht="20.399999999999999" x14ac:dyDescent="0.55000000000000004">
      <c r="A172" s="129"/>
      <c r="C172" s="130"/>
      <c r="D172" s="130"/>
      <c r="E172" s="129"/>
      <c r="F172" s="129"/>
      <c r="G172" s="129"/>
      <c r="H172" s="129"/>
      <c r="I172" s="129"/>
      <c r="J172" s="132"/>
    </row>
    <row r="173" spans="1:10" s="128" customFormat="1" ht="20.399999999999999" x14ac:dyDescent="0.55000000000000004">
      <c r="A173" s="129"/>
      <c r="C173" s="130"/>
      <c r="D173" s="130"/>
      <c r="E173" s="129"/>
      <c r="F173" s="129"/>
      <c r="G173" s="129"/>
      <c r="H173" s="129"/>
      <c r="I173" s="129"/>
      <c r="J173" s="132"/>
    </row>
    <row r="174" spans="1:10" s="128" customFormat="1" ht="20.399999999999999" x14ac:dyDescent="0.55000000000000004">
      <c r="A174" s="129"/>
      <c r="C174" s="130"/>
      <c r="D174" s="130"/>
      <c r="E174" s="129"/>
      <c r="F174" s="129"/>
      <c r="G174" s="129"/>
      <c r="H174" s="129"/>
      <c r="I174" s="129"/>
      <c r="J174" s="132"/>
    </row>
    <row r="175" spans="1:10" s="128" customFormat="1" ht="20.399999999999999" x14ac:dyDescent="0.55000000000000004">
      <c r="A175" s="129"/>
      <c r="C175" s="130"/>
      <c r="D175" s="130"/>
      <c r="E175" s="129"/>
      <c r="F175" s="129"/>
      <c r="G175" s="129"/>
      <c r="H175" s="129"/>
      <c r="I175" s="129"/>
      <c r="J175" s="132"/>
    </row>
    <row r="176" spans="1:10" s="128" customFormat="1" ht="20.399999999999999" x14ac:dyDescent="0.55000000000000004">
      <c r="A176" s="129"/>
      <c r="C176" s="130"/>
      <c r="D176" s="130"/>
      <c r="E176" s="129"/>
      <c r="F176" s="129"/>
      <c r="G176" s="129"/>
      <c r="H176" s="129"/>
      <c r="I176" s="129"/>
      <c r="J176" s="132"/>
    </row>
    <row r="177" spans="1:10" s="128" customFormat="1" ht="20.399999999999999" x14ac:dyDescent="0.55000000000000004">
      <c r="A177" s="129"/>
      <c r="C177" s="130"/>
      <c r="D177" s="130"/>
      <c r="E177" s="129"/>
      <c r="F177" s="129"/>
      <c r="G177" s="129"/>
      <c r="H177" s="129"/>
      <c r="I177" s="129"/>
      <c r="J177" s="132"/>
    </row>
    <row r="178" spans="1:10" s="128" customFormat="1" ht="20.399999999999999" x14ac:dyDescent="0.55000000000000004">
      <c r="A178" s="129"/>
      <c r="C178" s="130"/>
      <c r="D178" s="130"/>
      <c r="E178" s="129"/>
      <c r="F178" s="129"/>
      <c r="G178" s="129"/>
      <c r="H178" s="129"/>
      <c r="I178" s="129"/>
      <c r="J178" s="132"/>
    </row>
    <row r="179" spans="1:10" s="128" customFormat="1" ht="20.399999999999999" x14ac:dyDescent="0.55000000000000004">
      <c r="A179" s="129"/>
      <c r="C179" s="130"/>
      <c r="D179" s="130"/>
      <c r="E179" s="129"/>
      <c r="F179" s="129"/>
      <c r="G179" s="129"/>
      <c r="H179" s="129"/>
      <c r="I179" s="129"/>
      <c r="J179" s="132"/>
    </row>
    <row r="180" spans="1:10" s="128" customFormat="1" ht="20.399999999999999" x14ac:dyDescent="0.55000000000000004">
      <c r="A180" s="129"/>
      <c r="C180" s="130"/>
      <c r="D180" s="130"/>
      <c r="E180" s="129"/>
      <c r="F180" s="129"/>
      <c r="G180" s="129"/>
      <c r="H180" s="129"/>
      <c r="I180" s="129"/>
      <c r="J180" s="132"/>
    </row>
    <row r="181" spans="1:10" s="128" customFormat="1" ht="20.399999999999999" x14ac:dyDescent="0.55000000000000004">
      <c r="A181" s="129"/>
      <c r="C181" s="130"/>
      <c r="D181" s="130"/>
      <c r="E181" s="129"/>
      <c r="F181" s="129"/>
      <c r="G181" s="129"/>
      <c r="H181" s="129"/>
      <c r="I181" s="129"/>
      <c r="J181" s="132"/>
    </row>
    <row r="182" spans="1:10" s="103" customFormat="1" x14ac:dyDescent="0.45">
      <c r="A182" s="105"/>
      <c r="C182" s="106"/>
      <c r="D182" s="106"/>
      <c r="E182" s="105"/>
      <c r="F182" s="105"/>
      <c r="G182" s="105"/>
      <c r="H182" s="105"/>
      <c r="I182" s="105"/>
      <c r="J182" s="104"/>
    </row>
    <row r="183" spans="1:10" s="103" customFormat="1" x14ac:dyDescent="0.45">
      <c r="A183" s="105"/>
      <c r="C183" s="106"/>
      <c r="D183" s="106"/>
      <c r="E183" s="105"/>
      <c r="F183" s="105"/>
      <c r="G183" s="105"/>
      <c r="H183" s="105"/>
      <c r="I183" s="105"/>
      <c r="J183" s="104"/>
    </row>
    <row r="184" spans="1:10" s="103" customFormat="1" x14ac:dyDescent="0.45">
      <c r="A184" s="105"/>
      <c r="C184" s="106"/>
      <c r="D184" s="106"/>
      <c r="E184" s="105"/>
      <c r="F184" s="105"/>
      <c r="G184" s="105"/>
      <c r="H184" s="105"/>
      <c r="I184" s="105"/>
      <c r="J184" s="104"/>
    </row>
    <row r="185" spans="1:10" s="103" customFormat="1" x14ac:dyDescent="0.45">
      <c r="A185" s="105"/>
      <c r="C185" s="106"/>
      <c r="D185" s="106"/>
      <c r="E185" s="105"/>
      <c r="F185" s="105"/>
      <c r="G185" s="105"/>
      <c r="H185" s="105"/>
      <c r="I185" s="105"/>
      <c r="J185" s="107"/>
    </row>
    <row r="186" spans="1:10" s="103" customFormat="1" x14ac:dyDescent="0.45">
      <c r="A186" s="105"/>
      <c r="C186" s="106"/>
      <c r="D186" s="106"/>
      <c r="E186" s="105"/>
      <c r="F186" s="105"/>
      <c r="G186" s="105"/>
      <c r="H186" s="105"/>
      <c r="I186" s="105"/>
      <c r="J186" s="107"/>
    </row>
    <row r="187" spans="1:10" s="103" customFormat="1" x14ac:dyDescent="0.45">
      <c r="A187" s="105"/>
      <c r="C187" s="106"/>
      <c r="D187" s="106"/>
      <c r="E187" s="105"/>
      <c r="F187" s="105"/>
      <c r="G187" s="105"/>
      <c r="H187" s="105"/>
      <c r="I187" s="105"/>
      <c r="J187" s="107"/>
    </row>
    <row r="188" spans="1:10" s="103" customFormat="1" x14ac:dyDescent="0.45">
      <c r="A188" s="105"/>
      <c r="C188" s="106"/>
      <c r="D188" s="106"/>
      <c r="E188" s="105"/>
      <c r="F188" s="105"/>
      <c r="G188" s="105"/>
      <c r="H188" s="105"/>
      <c r="I188" s="105"/>
      <c r="J188" s="107"/>
    </row>
    <row r="189" spans="1:10" s="103" customFormat="1" x14ac:dyDescent="0.45">
      <c r="A189" s="105"/>
      <c r="C189" s="106"/>
      <c r="D189" s="106"/>
      <c r="E189" s="105"/>
      <c r="F189" s="105"/>
      <c r="G189" s="105"/>
      <c r="H189" s="105"/>
      <c r="I189" s="105"/>
      <c r="J189" s="107"/>
    </row>
    <row r="190" spans="1:10" s="103" customFormat="1" x14ac:dyDescent="0.45">
      <c r="A190" s="105"/>
      <c r="C190" s="106"/>
      <c r="D190" s="106"/>
      <c r="E190" s="105"/>
      <c r="F190" s="105"/>
      <c r="G190" s="105"/>
      <c r="H190" s="105"/>
      <c r="I190" s="105"/>
      <c r="J190" s="107"/>
    </row>
    <row r="191" spans="1:10" s="103" customFormat="1" x14ac:dyDescent="0.45">
      <c r="A191" s="105"/>
      <c r="C191" s="106"/>
      <c r="D191" s="106"/>
      <c r="E191" s="105"/>
      <c r="F191" s="105"/>
      <c r="G191" s="105"/>
      <c r="H191" s="105"/>
      <c r="I191" s="105"/>
      <c r="J191" s="107"/>
    </row>
    <row r="192" spans="1:10" s="103" customFormat="1" x14ac:dyDescent="0.45">
      <c r="A192" s="105"/>
      <c r="C192" s="106"/>
      <c r="D192" s="106"/>
      <c r="E192" s="105"/>
      <c r="F192" s="105"/>
      <c r="G192" s="105"/>
      <c r="H192" s="105"/>
      <c r="I192" s="105"/>
      <c r="J192" s="107"/>
    </row>
    <row r="193" spans="1:10" s="103" customFormat="1" x14ac:dyDescent="0.45">
      <c r="A193" s="105"/>
      <c r="C193" s="106"/>
      <c r="D193" s="106"/>
      <c r="E193" s="105"/>
      <c r="F193" s="105"/>
      <c r="G193" s="105"/>
      <c r="H193" s="105"/>
      <c r="I193" s="105"/>
      <c r="J193" s="107"/>
    </row>
    <row r="194" spans="1:10" s="103" customFormat="1" x14ac:dyDescent="0.45">
      <c r="A194" s="105"/>
      <c r="C194" s="106"/>
      <c r="D194" s="106"/>
      <c r="E194" s="105"/>
      <c r="F194" s="105"/>
      <c r="G194" s="105"/>
      <c r="H194" s="105"/>
      <c r="I194" s="105"/>
      <c r="J194" s="107"/>
    </row>
    <row r="195" spans="1:10" s="103" customFormat="1" x14ac:dyDescent="0.45">
      <c r="A195" s="105"/>
      <c r="C195" s="106"/>
      <c r="D195" s="106"/>
      <c r="E195" s="105"/>
      <c r="F195" s="105"/>
      <c r="G195" s="105"/>
      <c r="H195" s="105"/>
      <c r="I195" s="105"/>
      <c r="J195" s="107"/>
    </row>
    <row r="196" spans="1:10" s="103" customFormat="1" x14ac:dyDescent="0.45">
      <c r="A196" s="105"/>
      <c r="C196" s="106"/>
      <c r="D196" s="106"/>
      <c r="E196" s="105"/>
      <c r="F196" s="105"/>
      <c r="G196" s="105"/>
      <c r="H196" s="105"/>
      <c r="I196" s="105"/>
      <c r="J196" s="107"/>
    </row>
    <row r="197" spans="1:10" s="103" customFormat="1" x14ac:dyDescent="0.45">
      <c r="A197" s="105"/>
      <c r="C197" s="106"/>
      <c r="D197" s="106"/>
      <c r="E197" s="105"/>
      <c r="F197" s="105"/>
      <c r="G197" s="105"/>
      <c r="H197" s="105"/>
      <c r="I197" s="105"/>
      <c r="J197" s="107"/>
    </row>
    <row r="198" spans="1:10" s="103" customFormat="1" x14ac:dyDescent="0.45">
      <c r="A198" s="105"/>
      <c r="C198" s="106"/>
      <c r="D198" s="106"/>
      <c r="E198" s="105"/>
      <c r="F198" s="105"/>
      <c r="G198" s="105"/>
      <c r="H198" s="105"/>
      <c r="I198" s="105"/>
      <c r="J198" s="107"/>
    </row>
    <row r="199" spans="1:10" s="103" customFormat="1" x14ac:dyDescent="0.45">
      <c r="A199" s="105"/>
      <c r="C199" s="106"/>
      <c r="D199" s="106"/>
      <c r="E199" s="105"/>
      <c r="F199" s="105"/>
      <c r="G199" s="105"/>
      <c r="H199" s="105"/>
      <c r="I199" s="105"/>
      <c r="J199" s="107"/>
    </row>
    <row r="200" spans="1:10" s="103" customFormat="1" x14ac:dyDescent="0.45">
      <c r="A200" s="105"/>
      <c r="C200" s="106"/>
      <c r="D200" s="106"/>
      <c r="E200" s="105"/>
      <c r="F200" s="105"/>
      <c r="G200" s="105"/>
      <c r="H200" s="105"/>
      <c r="I200" s="105"/>
      <c r="J200" s="107"/>
    </row>
    <row r="201" spans="1:10" s="103" customFormat="1" x14ac:dyDescent="0.45">
      <c r="A201" s="105"/>
      <c r="C201" s="106"/>
      <c r="D201" s="106"/>
      <c r="E201" s="105"/>
      <c r="F201" s="105"/>
      <c r="G201" s="105"/>
      <c r="H201" s="105"/>
      <c r="I201" s="105"/>
      <c r="J201" s="107"/>
    </row>
    <row r="202" spans="1:10" s="103" customFormat="1" x14ac:dyDescent="0.45">
      <c r="A202" s="105"/>
      <c r="C202" s="106"/>
      <c r="D202" s="106"/>
      <c r="E202" s="105"/>
      <c r="F202" s="105"/>
      <c r="G202" s="105"/>
      <c r="H202" s="105"/>
      <c r="I202" s="105"/>
      <c r="J202" s="107"/>
    </row>
    <row r="203" spans="1:10" s="103" customFormat="1" x14ac:dyDescent="0.45">
      <c r="A203" s="105"/>
      <c r="C203" s="106"/>
      <c r="D203" s="106"/>
      <c r="E203" s="105"/>
      <c r="F203" s="105"/>
      <c r="G203" s="105"/>
      <c r="H203" s="105"/>
      <c r="I203" s="105"/>
      <c r="J203" s="107"/>
    </row>
    <row r="204" spans="1:10" s="103" customFormat="1" x14ac:dyDescent="0.45">
      <c r="A204" s="105"/>
      <c r="C204" s="106"/>
      <c r="D204" s="106"/>
      <c r="E204" s="105"/>
      <c r="F204" s="105"/>
      <c r="G204" s="105"/>
      <c r="H204" s="105"/>
      <c r="I204" s="105"/>
      <c r="J204" s="107"/>
    </row>
    <row r="205" spans="1:10" s="103" customFormat="1" x14ac:dyDescent="0.45">
      <c r="A205" s="105"/>
      <c r="C205" s="106"/>
      <c r="D205" s="106"/>
      <c r="E205" s="105"/>
      <c r="F205" s="105"/>
      <c r="G205" s="105"/>
      <c r="H205" s="105"/>
      <c r="I205" s="105"/>
      <c r="J205" s="107"/>
    </row>
    <row r="206" spans="1:10" s="103" customFormat="1" x14ac:dyDescent="0.45">
      <c r="A206" s="105"/>
      <c r="C206" s="106"/>
      <c r="D206" s="106"/>
      <c r="E206" s="105"/>
      <c r="F206" s="105"/>
      <c r="G206" s="105"/>
      <c r="H206" s="105"/>
      <c r="I206" s="105"/>
      <c r="J206" s="107"/>
    </row>
    <row r="207" spans="1:10" s="103" customFormat="1" x14ac:dyDescent="0.45">
      <c r="A207" s="105"/>
      <c r="C207" s="106"/>
      <c r="D207" s="106"/>
      <c r="E207" s="105"/>
      <c r="F207" s="105"/>
      <c r="G207" s="105"/>
      <c r="H207" s="105"/>
      <c r="I207" s="105"/>
      <c r="J207" s="107"/>
    </row>
    <row r="208" spans="1:10" s="103" customFormat="1" x14ac:dyDescent="0.45">
      <c r="A208" s="105"/>
      <c r="C208" s="106"/>
      <c r="D208" s="106"/>
      <c r="E208" s="105"/>
      <c r="F208" s="105"/>
      <c r="G208" s="105"/>
      <c r="H208" s="105"/>
      <c r="I208" s="105"/>
      <c r="J208" s="107"/>
    </row>
    <row r="209" spans="1:10" s="103" customFormat="1" x14ac:dyDescent="0.45">
      <c r="A209" s="105"/>
      <c r="C209" s="106"/>
      <c r="D209" s="106"/>
      <c r="E209" s="105"/>
      <c r="F209" s="105"/>
      <c r="G209" s="105"/>
      <c r="H209" s="105"/>
      <c r="I209" s="105"/>
      <c r="J209" s="107"/>
    </row>
    <row r="210" spans="1:10" s="103" customFormat="1" x14ac:dyDescent="0.45">
      <c r="A210" s="105"/>
      <c r="C210" s="106"/>
      <c r="D210" s="106"/>
      <c r="E210" s="105"/>
      <c r="F210" s="105"/>
      <c r="G210" s="105"/>
      <c r="H210" s="105"/>
      <c r="I210" s="105"/>
      <c r="J210" s="107"/>
    </row>
    <row r="211" spans="1:10" s="103" customFormat="1" x14ac:dyDescent="0.45">
      <c r="A211" s="105"/>
      <c r="C211" s="106"/>
      <c r="D211" s="106"/>
      <c r="E211" s="105"/>
      <c r="F211" s="105"/>
      <c r="G211" s="105"/>
      <c r="H211" s="105"/>
      <c r="I211" s="105"/>
      <c r="J211" s="107"/>
    </row>
    <row r="212" spans="1:10" s="103" customFormat="1" x14ac:dyDescent="0.45">
      <c r="A212" s="105"/>
      <c r="C212" s="106"/>
      <c r="D212" s="106"/>
      <c r="E212" s="105"/>
      <c r="F212" s="105"/>
      <c r="G212" s="105"/>
      <c r="H212" s="105"/>
      <c r="I212" s="105"/>
      <c r="J212" s="107"/>
    </row>
    <row r="213" spans="1:10" s="103" customFormat="1" x14ac:dyDescent="0.45">
      <c r="A213" s="105"/>
      <c r="C213" s="106"/>
      <c r="D213" s="106"/>
      <c r="E213" s="105"/>
      <c r="F213" s="105"/>
      <c r="G213" s="105"/>
      <c r="H213" s="105"/>
      <c r="I213" s="105"/>
      <c r="J213" s="107"/>
    </row>
    <row r="214" spans="1:10" s="103" customFormat="1" x14ac:dyDescent="0.45">
      <c r="A214" s="105"/>
      <c r="C214" s="106"/>
      <c r="D214" s="106"/>
      <c r="E214" s="105"/>
      <c r="F214" s="105"/>
      <c r="G214" s="105"/>
      <c r="H214" s="105"/>
      <c r="I214" s="105"/>
      <c r="J214" s="107"/>
    </row>
    <row r="215" spans="1:10" s="103" customFormat="1" x14ac:dyDescent="0.45">
      <c r="A215" s="105"/>
      <c r="C215" s="106"/>
      <c r="D215" s="106"/>
      <c r="E215" s="105"/>
      <c r="F215" s="105"/>
      <c r="G215" s="105"/>
      <c r="H215" s="105"/>
      <c r="I215" s="105"/>
      <c r="J215" s="107"/>
    </row>
    <row r="216" spans="1:10" s="103" customFormat="1" x14ac:dyDescent="0.45">
      <c r="A216" s="105"/>
      <c r="C216" s="106"/>
      <c r="D216" s="106"/>
      <c r="E216" s="105"/>
      <c r="F216" s="105"/>
      <c r="G216" s="105"/>
      <c r="H216" s="105"/>
      <c r="I216" s="105"/>
      <c r="J216" s="107"/>
    </row>
    <row r="217" spans="1:10" x14ac:dyDescent="0.45">
      <c r="E217" s="104"/>
      <c r="F217" s="104"/>
      <c r="G217" s="104"/>
      <c r="H217" s="104"/>
      <c r="I217" s="105"/>
      <c r="J217" s="107"/>
    </row>
    <row r="218" spans="1:10" x14ac:dyDescent="0.45">
      <c r="E218" s="104"/>
      <c r="F218" s="104"/>
      <c r="G218" s="104"/>
      <c r="H218" s="104"/>
      <c r="I218" s="105"/>
      <c r="J218" s="107"/>
    </row>
    <row r="219" spans="1:10" x14ac:dyDescent="0.45">
      <c r="E219" s="104"/>
      <c r="F219" s="104"/>
      <c r="G219" s="104"/>
      <c r="H219" s="104"/>
      <c r="I219" s="105"/>
      <c r="J219" s="107"/>
    </row>
    <row r="220" spans="1:10" x14ac:dyDescent="0.45">
      <c r="E220" s="104"/>
      <c r="F220" s="104"/>
      <c r="G220" s="104"/>
      <c r="H220" s="104"/>
      <c r="I220" s="105"/>
      <c r="J220" s="107"/>
    </row>
    <row r="221" spans="1:10" x14ac:dyDescent="0.45">
      <c r="E221" s="104"/>
      <c r="F221" s="104"/>
      <c r="G221" s="104"/>
      <c r="H221" s="104"/>
      <c r="I221" s="105"/>
      <c r="J221" s="107"/>
    </row>
    <row r="222" spans="1:10" x14ac:dyDescent="0.45">
      <c r="E222" s="104"/>
      <c r="F222" s="104"/>
      <c r="G222" s="104"/>
      <c r="H222" s="104"/>
      <c r="I222" s="105"/>
      <c r="J222" s="107"/>
    </row>
    <row r="223" spans="1:10" x14ac:dyDescent="0.45">
      <c r="E223" s="104"/>
      <c r="F223" s="104"/>
      <c r="G223" s="104"/>
      <c r="H223" s="104"/>
      <c r="I223" s="105"/>
      <c r="J223" s="107"/>
    </row>
    <row r="224" spans="1:10" x14ac:dyDescent="0.45">
      <c r="E224" s="104"/>
      <c r="F224" s="104"/>
      <c r="G224" s="104"/>
      <c r="H224" s="104"/>
      <c r="I224" s="105"/>
      <c r="J224" s="107"/>
    </row>
    <row r="225" spans="5:10" x14ac:dyDescent="0.45">
      <c r="E225" s="104"/>
      <c r="F225" s="104"/>
      <c r="G225" s="104"/>
      <c r="H225" s="104"/>
      <c r="I225" s="105"/>
      <c r="J225" s="107"/>
    </row>
    <row r="226" spans="5:10" x14ac:dyDescent="0.3">
      <c r="E226" s="104"/>
      <c r="F226" s="104"/>
      <c r="G226" s="104"/>
      <c r="H226" s="104"/>
      <c r="I226" s="104"/>
      <c r="J226" s="107"/>
    </row>
    <row r="227" spans="5:10" x14ac:dyDescent="0.3">
      <c r="E227" s="104"/>
      <c r="F227" s="104"/>
      <c r="G227" s="104"/>
      <c r="H227" s="104"/>
      <c r="I227" s="104"/>
      <c r="J227" s="104"/>
    </row>
    <row r="228" spans="5:10" x14ac:dyDescent="0.3">
      <c r="E228" s="104"/>
      <c r="F228" s="104"/>
      <c r="G228" s="104"/>
      <c r="H228" s="104"/>
      <c r="I228" s="104"/>
      <c r="J228" s="104"/>
    </row>
    <row r="229" spans="5:10" x14ac:dyDescent="0.3">
      <c r="E229" s="104"/>
      <c r="F229" s="104"/>
      <c r="G229" s="104"/>
      <c r="H229" s="104"/>
      <c r="I229" s="104"/>
      <c r="J229" s="104"/>
    </row>
    <row r="230" spans="5:10" x14ac:dyDescent="0.3">
      <c r="E230" s="104"/>
      <c r="F230" s="104"/>
      <c r="G230" s="104"/>
      <c r="H230" s="104"/>
      <c r="I230" s="104"/>
      <c r="J230" s="104"/>
    </row>
    <row r="231" spans="5:10" x14ac:dyDescent="0.3">
      <c r="E231" s="104"/>
      <c r="F231" s="104"/>
      <c r="G231" s="104"/>
      <c r="H231" s="104"/>
      <c r="I231" s="104"/>
      <c r="J231" s="104"/>
    </row>
    <row r="232" spans="5:10" x14ac:dyDescent="0.3">
      <c r="E232" s="104"/>
      <c r="F232" s="104"/>
      <c r="G232" s="104"/>
      <c r="H232" s="104"/>
      <c r="I232" s="104"/>
      <c r="J232" s="104"/>
    </row>
    <row r="233" spans="5:10" x14ac:dyDescent="0.3">
      <c r="E233" s="104"/>
      <c r="F233" s="104"/>
      <c r="G233" s="104"/>
      <c r="H233" s="104"/>
      <c r="I233" s="104"/>
      <c r="J233" s="104"/>
    </row>
    <row r="234" spans="5:10" x14ac:dyDescent="0.3">
      <c r="E234" s="104"/>
      <c r="F234" s="104"/>
      <c r="G234" s="104"/>
      <c r="H234" s="104"/>
      <c r="I234" s="104"/>
      <c r="J234" s="104"/>
    </row>
    <row r="235" spans="5:10" x14ac:dyDescent="0.3">
      <c r="E235" s="104"/>
      <c r="F235" s="104"/>
      <c r="G235" s="104"/>
      <c r="H235" s="104"/>
      <c r="I235" s="104"/>
      <c r="J235" s="104"/>
    </row>
    <row r="236" spans="5:10" x14ac:dyDescent="0.3">
      <c r="E236" s="104"/>
      <c r="F236" s="104"/>
      <c r="G236" s="104"/>
      <c r="H236" s="104"/>
      <c r="I236" s="104"/>
      <c r="J236" s="104"/>
    </row>
    <row r="237" spans="5:10" x14ac:dyDescent="0.3">
      <c r="E237" s="104"/>
      <c r="F237" s="104"/>
      <c r="G237" s="104"/>
      <c r="H237" s="104"/>
      <c r="I237" s="104"/>
      <c r="J237" s="104"/>
    </row>
    <row r="238" spans="5:10" x14ac:dyDescent="0.3">
      <c r="E238" s="104"/>
      <c r="F238" s="104"/>
      <c r="G238" s="104"/>
      <c r="H238" s="104"/>
      <c r="I238" s="104"/>
      <c r="J238" s="104"/>
    </row>
    <row r="239" spans="5:10" x14ac:dyDescent="0.3">
      <c r="E239" s="104"/>
      <c r="F239" s="104"/>
      <c r="G239" s="104"/>
      <c r="H239" s="104"/>
      <c r="I239" s="104"/>
      <c r="J239" s="104"/>
    </row>
    <row r="240" spans="5:10" x14ac:dyDescent="0.3">
      <c r="E240" s="104"/>
      <c r="F240" s="104"/>
      <c r="G240" s="104"/>
      <c r="H240" s="104"/>
      <c r="I240" s="104"/>
      <c r="J240" s="104"/>
    </row>
    <row r="241" spans="5:10" x14ac:dyDescent="0.3">
      <c r="E241" s="104"/>
      <c r="F241" s="104"/>
      <c r="G241" s="104"/>
      <c r="H241" s="104"/>
      <c r="I241" s="104"/>
      <c r="J241" s="104"/>
    </row>
    <row r="242" spans="5:10" x14ac:dyDescent="0.3">
      <c r="E242" s="104"/>
      <c r="F242" s="104"/>
      <c r="G242" s="104"/>
      <c r="H242" s="104"/>
      <c r="I242" s="104"/>
      <c r="J242" s="104"/>
    </row>
    <row r="243" spans="5:10" x14ac:dyDescent="0.3">
      <c r="E243" s="104"/>
      <c r="F243" s="104"/>
      <c r="G243" s="104"/>
      <c r="H243" s="104"/>
      <c r="I243" s="104"/>
      <c r="J243" s="104"/>
    </row>
    <row r="244" spans="5:10" x14ac:dyDescent="0.3">
      <c r="E244" s="104"/>
      <c r="F244" s="104"/>
      <c r="G244" s="104"/>
      <c r="H244" s="104"/>
      <c r="I244" s="104"/>
      <c r="J244" s="104"/>
    </row>
    <row r="245" spans="5:10" x14ac:dyDescent="0.3">
      <c r="E245" s="104"/>
      <c r="F245" s="104"/>
      <c r="G245" s="104"/>
      <c r="H245" s="104"/>
      <c r="I245" s="104"/>
      <c r="J245" s="104"/>
    </row>
    <row r="246" spans="5:10" x14ac:dyDescent="0.3">
      <c r="E246" s="104"/>
      <c r="F246" s="104"/>
      <c r="G246" s="104"/>
      <c r="H246" s="104"/>
      <c r="I246" s="104"/>
      <c r="J246" s="104"/>
    </row>
    <row r="247" spans="5:10" x14ac:dyDescent="0.3">
      <c r="E247" s="104"/>
      <c r="F247" s="104"/>
      <c r="G247" s="104"/>
      <c r="H247" s="104"/>
      <c r="I247" s="104"/>
      <c r="J247" s="104"/>
    </row>
    <row r="248" spans="5:10" x14ac:dyDescent="0.3">
      <c r="E248" s="104"/>
      <c r="F248" s="104"/>
      <c r="G248" s="104"/>
      <c r="H248" s="104"/>
      <c r="I248" s="104"/>
      <c r="J248" s="104"/>
    </row>
    <row r="249" spans="5:10" x14ac:dyDescent="0.3">
      <c r="E249" s="104"/>
      <c r="F249" s="104"/>
      <c r="G249" s="104"/>
      <c r="H249" s="104"/>
      <c r="I249" s="104"/>
      <c r="J249" s="104"/>
    </row>
    <row r="250" spans="5:10" x14ac:dyDescent="0.3">
      <c r="E250" s="104"/>
      <c r="F250" s="104"/>
      <c r="G250" s="104"/>
      <c r="H250" s="104"/>
      <c r="I250" s="104"/>
      <c r="J250" s="104"/>
    </row>
    <row r="251" spans="5:10" x14ac:dyDescent="0.3">
      <c r="E251" s="104"/>
      <c r="F251" s="104"/>
      <c r="G251" s="104"/>
      <c r="H251" s="104"/>
      <c r="I251" s="104"/>
      <c r="J251" s="104"/>
    </row>
    <row r="252" spans="5:10" x14ac:dyDescent="0.3">
      <c r="E252" s="104"/>
      <c r="F252" s="104"/>
      <c r="G252" s="104"/>
      <c r="H252" s="104"/>
      <c r="I252" s="104"/>
      <c r="J252" s="104"/>
    </row>
    <row r="253" spans="5:10" x14ac:dyDescent="0.3">
      <c r="E253" s="104"/>
      <c r="F253" s="104"/>
      <c r="G253" s="104"/>
      <c r="H253" s="104"/>
      <c r="I253" s="104"/>
      <c r="J253" s="104"/>
    </row>
    <row r="254" spans="5:10" x14ac:dyDescent="0.3">
      <c r="E254" s="104"/>
      <c r="F254" s="104"/>
      <c r="G254" s="104"/>
      <c r="H254" s="104"/>
      <c r="I254" s="104"/>
      <c r="J254" s="104"/>
    </row>
    <row r="255" spans="5:10" x14ac:dyDescent="0.3">
      <c r="E255" s="104"/>
      <c r="F255" s="104"/>
      <c r="G255" s="104"/>
      <c r="H255" s="104"/>
      <c r="I255" s="104"/>
      <c r="J255" s="104"/>
    </row>
    <row r="256" spans="5:10" x14ac:dyDescent="0.3">
      <c r="E256" s="104"/>
      <c r="F256" s="104"/>
      <c r="G256" s="104"/>
      <c r="H256" s="104"/>
      <c r="I256" s="104"/>
      <c r="J256" s="104"/>
    </row>
    <row r="257" spans="5:10" x14ac:dyDescent="0.3">
      <c r="E257" s="104"/>
      <c r="F257" s="104"/>
      <c r="G257" s="104"/>
      <c r="H257" s="104"/>
      <c r="I257" s="104"/>
      <c r="J257" s="104"/>
    </row>
    <row r="258" spans="5:10" x14ac:dyDescent="0.3">
      <c r="E258" s="104"/>
      <c r="F258" s="104"/>
      <c r="G258" s="104"/>
      <c r="H258" s="104"/>
      <c r="I258" s="104"/>
      <c r="J258" s="104"/>
    </row>
    <row r="259" spans="5:10" x14ac:dyDescent="0.3">
      <c r="E259" s="104"/>
      <c r="F259" s="104"/>
      <c r="G259" s="104"/>
      <c r="H259" s="104"/>
      <c r="I259" s="104"/>
      <c r="J259" s="104"/>
    </row>
    <row r="260" spans="5:10" x14ac:dyDescent="0.3">
      <c r="E260" s="104"/>
      <c r="F260" s="104"/>
      <c r="G260" s="104"/>
      <c r="H260" s="104"/>
      <c r="I260" s="104"/>
      <c r="J260" s="104"/>
    </row>
    <row r="261" spans="5:10" x14ac:dyDescent="0.3">
      <c r="E261" s="104"/>
      <c r="F261" s="104"/>
      <c r="G261" s="104"/>
      <c r="H261" s="104"/>
      <c r="I261" s="104"/>
      <c r="J261" s="104"/>
    </row>
    <row r="262" spans="5:10" x14ac:dyDescent="0.3">
      <c r="E262" s="104"/>
      <c r="F262" s="104"/>
      <c r="G262" s="104"/>
      <c r="H262" s="104"/>
      <c r="I262" s="104"/>
      <c r="J262" s="104"/>
    </row>
    <row r="263" spans="5:10" x14ac:dyDescent="0.3">
      <c r="E263" s="104"/>
      <c r="F263" s="104"/>
      <c r="G263" s="104"/>
      <c r="H263" s="104"/>
      <c r="I263" s="104"/>
      <c r="J263" s="104"/>
    </row>
    <row r="264" spans="5:10" x14ac:dyDescent="0.3">
      <c r="E264" s="104"/>
      <c r="F264" s="104"/>
      <c r="G264" s="104"/>
      <c r="H264" s="104"/>
      <c r="I264" s="104"/>
      <c r="J264" s="104"/>
    </row>
    <row r="265" spans="5:10" x14ac:dyDescent="0.3">
      <c r="E265" s="104"/>
      <c r="F265" s="104"/>
      <c r="G265" s="104"/>
      <c r="H265" s="104"/>
      <c r="I265" s="104"/>
      <c r="J265" s="104"/>
    </row>
    <row r="266" spans="5:10" x14ac:dyDescent="0.3">
      <c r="E266" s="104"/>
      <c r="F266" s="104"/>
      <c r="G266" s="104"/>
      <c r="H266" s="104"/>
      <c r="I266" s="104"/>
      <c r="J266" s="104"/>
    </row>
    <row r="267" spans="5:10" x14ac:dyDescent="0.3">
      <c r="E267" s="104"/>
      <c r="F267" s="104"/>
      <c r="G267" s="104"/>
      <c r="H267" s="104"/>
      <c r="I267" s="104"/>
      <c r="J267" s="104"/>
    </row>
    <row r="268" spans="5:10" x14ac:dyDescent="0.3">
      <c r="E268" s="104"/>
      <c r="F268" s="104"/>
      <c r="G268" s="104"/>
      <c r="H268" s="104"/>
      <c r="I268" s="104"/>
      <c r="J268" s="104"/>
    </row>
    <row r="269" spans="5:10" x14ac:dyDescent="0.3">
      <c r="E269" s="104"/>
      <c r="F269" s="104"/>
      <c r="G269" s="104"/>
      <c r="H269" s="104"/>
      <c r="I269" s="104"/>
      <c r="J269" s="104"/>
    </row>
    <row r="270" spans="5:10" x14ac:dyDescent="0.3">
      <c r="E270" s="104"/>
      <c r="F270" s="104"/>
      <c r="G270" s="104"/>
      <c r="H270" s="104"/>
      <c r="I270" s="104"/>
      <c r="J270" s="104"/>
    </row>
    <row r="271" spans="5:10" x14ac:dyDescent="0.3">
      <c r="E271" s="104"/>
      <c r="F271" s="104"/>
      <c r="G271" s="104"/>
      <c r="H271" s="104"/>
      <c r="I271" s="104"/>
      <c r="J271" s="104"/>
    </row>
    <row r="272" spans="5:10" x14ac:dyDescent="0.3">
      <c r="E272" s="104"/>
      <c r="F272" s="104"/>
      <c r="G272" s="104"/>
      <c r="H272" s="104"/>
      <c r="I272" s="104"/>
      <c r="J272" s="104"/>
    </row>
    <row r="273" spans="5:10" x14ac:dyDescent="0.3">
      <c r="E273" s="104"/>
      <c r="F273" s="104"/>
      <c r="G273" s="104"/>
      <c r="H273" s="104"/>
      <c r="I273" s="104"/>
      <c r="J273" s="104"/>
    </row>
    <row r="274" spans="5:10" x14ac:dyDescent="0.3">
      <c r="E274" s="104"/>
      <c r="F274" s="104"/>
      <c r="G274" s="104"/>
      <c r="H274" s="104"/>
      <c r="I274" s="104"/>
      <c r="J274" s="104"/>
    </row>
    <row r="275" spans="5:10" x14ac:dyDescent="0.3">
      <c r="E275" s="104"/>
      <c r="F275" s="104"/>
      <c r="G275" s="104"/>
      <c r="H275" s="104"/>
      <c r="I275" s="104"/>
      <c r="J275" s="104"/>
    </row>
    <row r="276" spans="5:10" x14ac:dyDescent="0.3">
      <c r="E276" s="104"/>
      <c r="F276" s="104"/>
      <c r="G276" s="104"/>
      <c r="H276" s="104"/>
      <c r="I276" s="104"/>
      <c r="J276" s="104"/>
    </row>
    <row r="277" spans="5:10" x14ac:dyDescent="0.3">
      <c r="E277" s="104"/>
      <c r="F277" s="104"/>
      <c r="G277" s="104"/>
      <c r="H277" s="104"/>
      <c r="I277" s="104"/>
      <c r="J277" s="104"/>
    </row>
    <row r="278" spans="5:10" x14ac:dyDescent="0.3">
      <c r="E278" s="104"/>
      <c r="F278" s="104"/>
      <c r="G278" s="104"/>
      <c r="H278" s="104"/>
      <c r="I278" s="104"/>
      <c r="J278" s="104"/>
    </row>
    <row r="279" spans="5:10" x14ac:dyDescent="0.3">
      <c r="E279" s="104"/>
      <c r="F279" s="104"/>
      <c r="G279" s="104"/>
      <c r="H279" s="104"/>
      <c r="I279" s="104"/>
      <c r="J279" s="104"/>
    </row>
    <row r="280" spans="5:10" x14ac:dyDescent="0.3">
      <c r="E280" s="104"/>
      <c r="F280" s="104"/>
      <c r="G280" s="104"/>
      <c r="H280" s="104"/>
      <c r="I280" s="104"/>
      <c r="J280" s="104"/>
    </row>
    <row r="281" spans="5:10" x14ac:dyDescent="0.3">
      <c r="E281" s="104"/>
      <c r="F281" s="104"/>
      <c r="G281" s="104"/>
      <c r="H281" s="104"/>
      <c r="I281" s="104"/>
      <c r="J281" s="104"/>
    </row>
    <row r="282" spans="5:10" x14ac:dyDescent="0.3">
      <c r="E282" s="104"/>
      <c r="F282" s="104"/>
      <c r="G282" s="104"/>
      <c r="H282" s="104"/>
      <c r="I282" s="104"/>
      <c r="J282" s="104"/>
    </row>
    <row r="283" spans="5:10" x14ac:dyDescent="0.3">
      <c r="E283" s="104"/>
      <c r="F283" s="104"/>
      <c r="G283" s="104"/>
      <c r="H283" s="104"/>
      <c r="I283" s="104"/>
      <c r="J283" s="104"/>
    </row>
    <row r="284" spans="5:10" x14ac:dyDescent="0.3">
      <c r="E284" s="104"/>
      <c r="F284" s="104"/>
      <c r="G284" s="104"/>
      <c r="H284" s="104"/>
      <c r="I284" s="104"/>
      <c r="J284" s="104"/>
    </row>
    <row r="285" spans="5:10" x14ac:dyDescent="0.3">
      <c r="E285" s="104"/>
      <c r="F285" s="104"/>
      <c r="G285" s="104"/>
      <c r="H285" s="104"/>
      <c r="I285" s="104"/>
      <c r="J285" s="104"/>
    </row>
    <row r="286" spans="5:10" x14ac:dyDescent="0.3">
      <c r="E286" s="104"/>
      <c r="F286" s="104"/>
      <c r="G286" s="104"/>
      <c r="H286" s="104"/>
      <c r="I286" s="104"/>
      <c r="J286" s="104"/>
    </row>
    <row r="287" spans="5:10" x14ac:dyDescent="0.3">
      <c r="E287" s="104"/>
      <c r="F287" s="104"/>
      <c r="G287" s="104"/>
      <c r="H287" s="104"/>
      <c r="I287" s="104"/>
      <c r="J287" s="104"/>
    </row>
    <row r="288" spans="5:10" x14ac:dyDescent="0.3">
      <c r="E288" s="104"/>
      <c r="F288" s="104"/>
      <c r="G288" s="104"/>
      <c r="H288" s="104"/>
      <c r="I288" s="104"/>
      <c r="J288" s="104"/>
    </row>
    <row r="289" spans="5:10" x14ac:dyDescent="0.3">
      <c r="E289" s="104"/>
      <c r="F289" s="104"/>
      <c r="G289" s="104"/>
      <c r="H289" s="104"/>
      <c r="I289" s="104"/>
      <c r="J289" s="104"/>
    </row>
    <row r="290" spans="5:10" x14ac:dyDescent="0.3">
      <c r="E290" s="104"/>
      <c r="F290" s="104"/>
      <c r="G290" s="104"/>
      <c r="H290" s="104"/>
      <c r="I290" s="104"/>
      <c r="J290" s="104"/>
    </row>
    <row r="291" spans="5:10" x14ac:dyDescent="0.3">
      <c r="E291" s="104"/>
      <c r="F291" s="104"/>
      <c r="G291" s="104"/>
      <c r="H291" s="104"/>
      <c r="I291" s="104"/>
      <c r="J291" s="104"/>
    </row>
    <row r="292" spans="5:10" x14ac:dyDescent="0.3">
      <c r="E292" s="104"/>
      <c r="F292" s="104"/>
      <c r="G292" s="104"/>
      <c r="H292" s="104"/>
      <c r="I292" s="104"/>
      <c r="J292" s="104"/>
    </row>
    <row r="293" spans="5:10" x14ac:dyDescent="0.3">
      <c r="E293" s="104"/>
      <c r="F293" s="104"/>
      <c r="G293" s="104"/>
      <c r="H293" s="104"/>
      <c r="I293" s="104"/>
      <c r="J293" s="104"/>
    </row>
    <row r="294" spans="5:10" x14ac:dyDescent="0.3">
      <c r="E294" s="104"/>
      <c r="F294" s="104"/>
      <c r="G294" s="104"/>
      <c r="H294" s="104"/>
      <c r="I294" s="104"/>
      <c r="J294" s="104"/>
    </row>
    <row r="295" spans="5:10" x14ac:dyDescent="0.3">
      <c r="E295" s="104"/>
      <c r="F295" s="104"/>
      <c r="G295" s="104"/>
      <c r="H295" s="104"/>
      <c r="I295" s="104"/>
      <c r="J295" s="104"/>
    </row>
    <row r="296" spans="5:10" x14ac:dyDescent="0.3">
      <c r="E296" s="104"/>
      <c r="F296" s="104"/>
      <c r="G296" s="104"/>
      <c r="H296" s="104"/>
      <c r="I296" s="104"/>
      <c r="J296" s="104"/>
    </row>
    <row r="297" spans="5:10" x14ac:dyDescent="0.3">
      <c r="E297" s="104"/>
      <c r="F297" s="104"/>
      <c r="G297" s="104"/>
      <c r="H297" s="104"/>
      <c r="I297" s="104"/>
      <c r="J297" s="104"/>
    </row>
    <row r="298" spans="5:10" x14ac:dyDescent="0.3">
      <c r="E298" s="104"/>
      <c r="F298" s="104"/>
      <c r="G298" s="104"/>
      <c r="H298" s="104"/>
      <c r="I298" s="104"/>
      <c r="J298" s="104"/>
    </row>
    <row r="299" spans="5:10" x14ac:dyDescent="0.3">
      <c r="E299" s="104"/>
      <c r="F299" s="104"/>
      <c r="G299" s="104"/>
      <c r="H299" s="104"/>
      <c r="I299" s="104"/>
      <c r="J299" s="104"/>
    </row>
    <row r="300" spans="5:10" x14ac:dyDescent="0.3">
      <c r="E300" s="104"/>
      <c r="F300" s="104"/>
      <c r="G300" s="104"/>
      <c r="H300" s="104"/>
      <c r="I300" s="104"/>
      <c r="J300" s="104"/>
    </row>
    <row r="301" spans="5:10" x14ac:dyDescent="0.3">
      <c r="E301" s="104"/>
      <c r="F301" s="104"/>
      <c r="G301" s="104"/>
      <c r="H301" s="104"/>
      <c r="I301" s="104"/>
      <c r="J301" s="104"/>
    </row>
    <row r="302" spans="5:10" x14ac:dyDescent="0.3">
      <c r="E302" s="104"/>
      <c r="F302" s="104"/>
      <c r="G302" s="104"/>
      <c r="H302" s="104"/>
      <c r="I302" s="104"/>
      <c r="J302" s="104"/>
    </row>
    <row r="303" spans="5:10" x14ac:dyDescent="0.3">
      <c r="E303" s="104"/>
      <c r="F303" s="104"/>
      <c r="G303" s="104"/>
      <c r="H303" s="104"/>
      <c r="I303" s="104"/>
      <c r="J303" s="104"/>
    </row>
    <row r="304" spans="5:10" x14ac:dyDescent="0.3">
      <c r="E304" s="104"/>
      <c r="F304" s="104"/>
      <c r="G304" s="104"/>
      <c r="H304" s="104"/>
      <c r="I304" s="104"/>
      <c r="J304" s="104"/>
    </row>
    <row r="305" spans="5:10" x14ac:dyDescent="0.3">
      <c r="E305" s="104"/>
      <c r="F305" s="104"/>
      <c r="G305" s="104"/>
      <c r="H305" s="104"/>
      <c r="I305" s="104"/>
      <c r="J305" s="104"/>
    </row>
    <row r="306" spans="5:10" x14ac:dyDescent="0.3">
      <c r="J306" s="104"/>
    </row>
    <row r="307" spans="5:10" x14ac:dyDescent="0.3">
      <c r="J307" s="104"/>
    </row>
    <row r="308" spans="5:10" x14ac:dyDescent="0.3">
      <c r="J308" s="104"/>
    </row>
    <row r="309" spans="5:10" x14ac:dyDescent="0.3">
      <c r="J309" s="104"/>
    </row>
    <row r="310" spans="5:10" x14ac:dyDescent="0.3">
      <c r="J310" s="104"/>
    </row>
    <row r="311" spans="5:10" x14ac:dyDescent="0.3">
      <c r="J311" s="104"/>
    </row>
    <row r="312" spans="5:10" x14ac:dyDescent="0.3">
      <c r="J312" s="104"/>
    </row>
  </sheetData>
  <sheetProtection algorithmName="SHA-512" hashValue="wI7QSRoVjUEpX7UBQp6gcXwBAEDjKFHghZmcgIwPKkjRArupyot76sEn3FGPXSF3kdT+9wPjpjLFya740mbIgg==" saltValue="TZH3iYA5Uci4s1oPkLmrag==" spinCount="100000" sheet="1" objects="1" scenarios="1" selectLockedCells="1" sort="0" autoFilter="0"/>
  <customSheetViews>
    <customSheetView guid="{90818CD5-1CF2-4954-93E7-840C994A2AD1}" scale="85" showPageBreaks="1" showGridLines="0" printArea="1" hiddenRows="1" hiddenColumns="1" state="hidden" view="pageBreakPreview">
      <pane ySplit="13" topLeftCell="A23"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1"/>
    </customSheetView>
    <customSheetView guid="{D19304DF-64F7-4161-9FBE-C2B2A4C02684}" scale="85" showPageBreaks="1" showGridLines="0" printArea="1" hiddenRows="1" hiddenColumns="1" state="hidden" view="pageBreakPreview">
      <pane ySplit="13" topLeftCell="A23"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2"/>
    </customSheetView>
    <customSheetView guid="{9D87F315-4239-4D28-9904-BFC4281797A1}" scale="85" showPageBreaks="1" showGridLines="0" printArea="1" hiddenColumns="1" view="pageBreakPreview">
      <pane ySplit="13" topLeftCell="A116" activePane="bottomLeft" state="frozenSplit"/>
      <selection pane="bottomLeft" activeCell="J117" sqref="J117"/>
      <pageMargins left="0" right="0" top="0" bottom="0" header="0" footer="0"/>
      <printOptions horizontalCentered="1" verticalCentered="1"/>
      <pageSetup paperSize="9" scale="57" orientation="landscape" r:id="rId3"/>
    </customSheetView>
    <customSheetView guid="{1098C4A5-C1ED-4CD4-8181-1AF30B0D1BBB}" scale="85" showPageBreaks="1" showGridLines="0" printArea="1" hiddenRows="1" hiddenColumns="1" state="hidden" view="pageBreakPreview">
      <pane ySplit="13" topLeftCell="A23"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4"/>
    </customSheetView>
    <customSheetView guid="{2F657D64-8090-44CA-B47E-8240DC328EA8}" scale="85" showPageBreaks="1" showGridLines="0" printArea="1" hiddenRows="1" hiddenColumns="1" state="hidden" view="pageBreakPreview">
      <pane ySplit="13" topLeftCell="A23" activePane="bottomLeft" state="frozenSplit"/>
      <selection pane="bottomLeft" activeCell="J15" sqref="J15"/>
      <pageMargins left="0" right="0" top="0" bottom="0" header="0.31496062992125984" footer="0.31496062992125984"/>
      <printOptions horizontalCentered="1" verticalCentered="1"/>
      <pageSetup paperSize="9" scale="57" orientation="landscape" r:id="rId5"/>
    </customSheetView>
  </customSheetViews>
  <mergeCells count="14">
    <mergeCell ref="C1:J3"/>
    <mergeCell ref="C4:J4"/>
    <mergeCell ref="E9:J9"/>
    <mergeCell ref="C6:J6"/>
    <mergeCell ref="A7:B7"/>
    <mergeCell ref="E8:J8"/>
    <mergeCell ref="A8:C9"/>
    <mergeCell ref="F11:F13"/>
    <mergeCell ref="J11:J13"/>
    <mergeCell ref="A11:A13"/>
    <mergeCell ref="B11:B13"/>
    <mergeCell ref="C11:C13"/>
    <mergeCell ref="D11:D13"/>
    <mergeCell ref="E11:E13"/>
  </mergeCells>
  <conditionalFormatting sqref="A16:F16 A17:J132">
    <cfRule type="cellIs" dxfId="4" priority="7" operator="equal">
      <formula>0</formula>
    </cfRule>
  </conditionalFormatting>
  <conditionalFormatting sqref="J16:J116">
    <cfRule type="cellIs" dxfId="3" priority="4" operator="equal">
      <formula>0</formula>
    </cfRule>
  </conditionalFormatting>
  <conditionalFormatting sqref="J17:J120">
    <cfRule type="cellIs" dxfId="2" priority="3" operator="equal">
      <formula>0</formula>
    </cfRule>
  </conditionalFormatting>
  <conditionalFormatting sqref="A15:F15 A16:J131">
    <cfRule type="cellIs" dxfId="1" priority="2" operator="equal">
      <formula>0</formula>
    </cfRule>
  </conditionalFormatting>
  <conditionalFormatting sqref="A15:F15">
    <cfRule type="cellIs" dxfId="0" priority="1" operator="equal">
      <formula>0</formula>
    </cfRule>
  </conditionalFormatting>
  <hyperlinks>
    <hyperlink ref="A1" location="Índice!A1" display="Índice!A1" xr:uid="{00000000-0004-0000-1400-000000000000}"/>
    <hyperlink ref="C1:J3" location="Índice!A1" display="Desportos gímnicos - Trampolins" xr:uid="{00000000-0004-0000-1400-000001000000}"/>
  </hyperlinks>
  <printOptions horizontalCentered="1" verticalCentered="1"/>
  <pageMargins left="0" right="0" top="0" bottom="0" header="0.31496062992125984" footer="0.31496062992125984"/>
  <pageSetup paperSize="9" scale="57" orientation="landscape" r:id="rId6"/>
  <drawing r:id="rId7"/>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45"/>
  <dimension ref="A1:CF128"/>
  <sheetViews>
    <sheetView showGridLines="0" view="pageBreakPreview" zoomScale="40" zoomScaleSheetLayoutView="40" workbookViewId="0">
      <selection activeCell="L18" sqref="L18"/>
    </sheetView>
  </sheetViews>
  <sheetFormatPr defaultColWidth="9.109375" defaultRowHeight="15.6" x14ac:dyDescent="0.3"/>
  <cols>
    <col min="1" max="1" width="3.109375" style="9" customWidth="1"/>
    <col min="2" max="3" width="70.5546875" style="8" customWidth="1"/>
    <col min="4" max="11" width="9.88671875" style="9" customWidth="1"/>
    <col min="12" max="13" width="11.6640625" style="9" customWidth="1"/>
    <col min="14" max="15" width="3.88671875" style="9" customWidth="1"/>
    <col min="16" max="16" width="70.6640625" style="8" customWidth="1"/>
    <col min="17" max="17" width="81.109375" style="8" customWidth="1"/>
    <col min="18" max="25" width="9.88671875" style="9" customWidth="1"/>
    <col min="26" max="27" width="11.6640625" style="9" customWidth="1"/>
    <col min="28" max="29" width="3.5546875" style="9" customWidth="1"/>
    <col min="30" max="31" width="70.5546875" style="8" customWidth="1"/>
    <col min="32" max="39" width="9.88671875" style="9" customWidth="1"/>
    <col min="40" max="41" width="11.6640625" style="9" customWidth="1"/>
    <col min="42" max="42" width="3.88671875" style="9" customWidth="1"/>
    <col min="43" max="43" width="3.109375" style="9" customWidth="1"/>
    <col min="44" max="45" width="70.88671875" style="8" customWidth="1"/>
    <col min="46" max="53" width="9.88671875" style="9" customWidth="1"/>
    <col min="54" max="55" width="11.6640625" style="9" customWidth="1"/>
    <col min="56" max="57" width="3.6640625" style="9" customWidth="1"/>
    <col min="58" max="59" width="70.5546875" style="8" customWidth="1"/>
    <col min="60" max="67" width="9.88671875" style="9" customWidth="1"/>
    <col min="68" max="69" width="11.6640625" style="9" customWidth="1"/>
    <col min="70" max="70" width="3.88671875" style="9" customWidth="1"/>
    <col min="71" max="71" width="3.109375" style="9" customWidth="1"/>
    <col min="72" max="73" width="70.5546875" style="8" customWidth="1"/>
    <col min="74" max="81" width="9.88671875" style="9" customWidth="1"/>
    <col min="82" max="83" width="11.6640625" style="9" customWidth="1"/>
    <col min="84" max="16384" width="9.109375" style="9"/>
  </cols>
  <sheetData>
    <row r="1" spans="1:84" s="2" customFormat="1" ht="15" customHeight="1" x14ac:dyDescent="0.3">
      <c r="B1" s="4"/>
      <c r="C1" s="4"/>
      <c r="D1" s="91"/>
      <c r="E1" s="91"/>
      <c r="F1" s="91"/>
      <c r="G1" s="91"/>
      <c r="H1" s="91"/>
      <c r="I1" s="91"/>
      <c r="J1" s="91"/>
      <c r="K1" s="91"/>
      <c r="L1" s="91"/>
      <c r="M1" s="91"/>
      <c r="N1" s="91"/>
      <c r="O1" s="91"/>
      <c r="P1" s="91"/>
      <c r="Q1" s="91"/>
      <c r="R1" s="91"/>
      <c r="T1" s="91"/>
      <c r="U1" s="91"/>
      <c r="V1" s="91"/>
      <c r="W1" s="91"/>
      <c r="X1" s="91"/>
      <c r="Y1" s="91"/>
      <c r="Z1" s="91"/>
      <c r="AA1" s="91"/>
      <c r="AD1" s="4"/>
      <c r="AE1" s="4"/>
      <c r="AF1" s="91"/>
      <c r="AG1" s="91"/>
      <c r="AH1" s="91"/>
      <c r="AI1" s="91"/>
      <c r="AJ1" s="91"/>
      <c r="AK1" s="91"/>
      <c r="AL1" s="91"/>
      <c r="AM1" s="91"/>
      <c r="AN1" s="91"/>
      <c r="AO1" s="91"/>
      <c r="AP1" s="91"/>
      <c r="AR1" s="4"/>
      <c r="AS1" s="4"/>
      <c r="AT1" s="91"/>
      <c r="AU1" s="91"/>
      <c r="AV1" s="91"/>
      <c r="AW1" s="91"/>
      <c r="AX1" s="91"/>
      <c r="AY1" s="91"/>
      <c r="AZ1" s="91"/>
      <c r="BA1" s="91"/>
      <c r="BB1" s="91"/>
      <c r="BC1" s="91"/>
      <c r="BF1" s="4"/>
      <c r="BG1" s="4"/>
      <c r="BH1" s="91"/>
      <c r="BI1" s="91"/>
      <c r="BJ1" s="91"/>
      <c r="BK1" s="91"/>
      <c r="BL1" s="91"/>
      <c r="BM1" s="91"/>
      <c r="BN1" s="91"/>
      <c r="BO1" s="91"/>
      <c r="BP1" s="91"/>
      <c r="BQ1" s="91"/>
      <c r="BR1" s="91"/>
      <c r="BT1" s="4"/>
      <c r="BU1" s="4"/>
      <c r="BV1" s="91"/>
      <c r="BW1" s="91"/>
      <c r="BX1" s="91"/>
      <c r="BY1" s="91"/>
      <c r="BZ1" s="91"/>
      <c r="CA1" s="91"/>
      <c r="CB1" s="91"/>
      <c r="CC1" s="91"/>
      <c r="CD1" s="91"/>
      <c r="CE1" s="91"/>
    </row>
    <row r="2" spans="1:84" s="2" customFormat="1" ht="15" customHeight="1" x14ac:dyDescent="0.3">
      <c r="B2" s="4"/>
      <c r="C2" s="4"/>
      <c r="D2" s="7"/>
      <c r="E2" s="7"/>
      <c r="F2" s="7"/>
      <c r="G2" s="7"/>
      <c r="H2" s="7"/>
      <c r="I2" s="7"/>
      <c r="J2" s="7"/>
      <c r="K2" s="7"/>
      <c r="L2" s="7"/>
      <c r="M2" s="7"/>
      <c r="N2" s="7"/>
      <c r="O2" s="7"/>
      <c r="P2" s="7"/>
      <c r="Q2" s="7"/>
      <c r="R2" s="7"/>
      <c r="T2" s="7"/>
      <c r="U2" s="7"/>
      <c r="V2" s="7"/>
      <c r="W2" s="7"/>
      <c r="X2" s="7"/>
      <c r="Y2" s="7"/>
      <c r="Z2" s="7"/>
      <c r="AA2" s="7"/>
      <c r="AD2" s="4"/>
      <c r="AE2" s="4"/>
      <c r="AF2" s="7"/>
      <c r="AG2" s="7"/>
      <c r="AH2" s="7"/>
      <c r="AI2" s="7"/>
      <c r="AJ2" s="7"/>
      <c r="AK2" s="7"/>
      <c r="AL2" s="7"/>
      <c r="AM2" s="7"/>
      <c r="AN2" s="7"/>
      <c r="AO2" s="7"/>
      <c r="AP2" s="7"/>
      <c r="AR2" s="4"/>
      <c r="AS2" s="4"/>
      <c r="AT2" s="7"/>
      <c r="AU2" s="7"/>
      <c r="AV2" s="7"/>
      <c r="AW2" s="7"/>
      <c r="AX2" s="7"/>
      <c r="AY2" s="7"/>
      <c r="AZ2" s="7"/>
      <c r="BA2" s="7"/>
      <c r="BB2" s="7"/>
      <c r="BC2" s="7"/>
      <c r="BF2" s="4"/>
      <c r="BG2" s="4"/>
      <c r="BH2" s="7"/>
      <c r="BI2" s="7"/>
      <c r="BJ2" s="7"/>
      <c r="BK2" s="7"/>
      <c r="BL2" s="7"/>
      <c r="BM2" s="7"/>
      <c r="BN2" s="7"/>
      <c r="BO2" s="7"/>
      <c r="BP2" s="7"/>
      <c r="BQ2" s="7"/>
      <c r="BR2" s="7"/>
      <c r="BT2" s="4"/>
      <c r="BU2" s="4"/>
      <c r="BV2" s="7"/>
      <c r="BW2" s="7"/>
      <c r="BX2" s="7"/>
      <c r="BY2" s="7"/>
      <c r="BZ2" s="7"/>
      <c r="CA2" s="7"/>
      <c r="CB2" s="7"/>
      <c r="CC2" s="7"/>
      <c r="CD2" s="7"/>
      <c r="CE2" s="7"/>
    </row>
    <row r="3" spans="1:84" s="2" customFormat="1" ht="15" customHeight="1" x14ac:dyDescent="0.3">
      <c r="B3" s="950"/>
      <c r="C3" s="950"/>
      <c r="D3" s="301"/>
      <c r="AD3" s="950"/>
      <c r="AE3" s="950"/>
      <c r="AF3" s="301"/>
      <c r="AR3" s="950"/>
      <c r="AS3" s="950"/>
      <c r="AT3" s="301"/>
      <c r="BF3" s="950"/>
      <c r="BG3" s="950"/>
      <c r="BH3" s="301"/>
      <c r="BT3" s="950"/>
      <c r="BU3" s="950"/>
      <c r="BV3" s="301"/>
    </row>
    <row r="4" spans="1:84" ht="57" customHeight="1" x14ac:dyDescent="0.3"/>
    <row r="5" spans="1:84" ht="45.75" customHeight="1" x14ac:dyDescent="0.3">
      <c r="A5" s="969" t="s">
        <v>1</v>
      </c>
      <c r="B5" s="969"/>
      <c r="C5" s="969"/>
      <c r="D5" s="969"/>
      <c r="E5" s="969"/>
      <c r="F5" s="969"/>
      <c r="G5" s="969"/>
      <c r="H5" s="969"/>
      <c r="I5" s="969"/>
      <c r="J5" s="969"/>
      <c r="K5" s="969"/>
      <c r="L5" s="969"/>
      <c r="M5" s="969"/>
      <c r="N5" s="969"/>
      <c r="O5" s="969" t="s">
        <v>1</v>
      </c>
      <c r="P5" s="969"/>
      <c r="Q5" s="969"/>
      <c r="R5" s="969"/>
      <c r="S5" s="969"/>
      <c r="T5" s="969"/>
      <c r="U5" s="969"/>
      <c r="V5" s="969"/>
      <c r="W5" s="969"/>
      <c r="X5" s="969"/>
      <c r="Y5" s="969"/>
      <c r="Z5" s="969"/>
      <c r="AA5" s="969"/>
      <c r="AB5" s="969"/>
      <c r="AC5" s="969" t="s">
        <v>1</v>
      </c>
      <c r="AD5" s="969"/>
      <c r="AE5" s="969"/>
      <c r="AF5" s="969"/>
      <c r="AG5" s="969"/>
      <c r="AH5" s="969"/>
      <c r="AI5" s="969"/>
      <c r="AJ5" s="969"/>
      <c r="AK5" s="969"/>
      <c r="AL5" s="969"/>
      <c r="AM5" s="969"/>
      <c r="AN5" s="969"/>
      <c r="AO5" s="969"/>
      <c r="AP5" s="969"/>
      <c r="AQ5" s="969" t="s">
        <v>1</v>
      </c>
      <c r="AR5" s="969"/>
      <c r="AS5" s="969"/>
      <c r="AT5" s="969"/>
      <c r="AU5" s="969"/>
      <c r="AV5" s="969"/>
      <c r="AW5" s="969"/>
      <c r="AX5" s="969"/>
      <c r="AY5" s="969"/>
      <c r="AZ5" s="969"/>
      <c r="BA5" s="969"/>
      <c r="BB5" s="969"/>
      <c r="BC5" s="969"/>
      <c r="BD5" s="969"/>
      <c r="BE5" s="969" t="s">
        <v>1</v>
      </c>
      <c r="BF5" s="969"/>
      <c r="BG5" s="969"/>
      <c r="BH5" s="969"/>
      <c r="BI5" s="969"/>
      <c r="BJ5" s="969"/>
      <c r="BK5" s="969"/>
      <c r="BL5" s="969"/>
      <c r="BM5" s="969"/>
      <c r="BN5" s="969"/>
      <c r="BO5" s="969"/>
      <c r="BP5" s="969"/>
      <c r="BQ5" s="969"/>
      <c r="BR5" s="969"/>
      <c r="BS5" s="969" t="s">
        <v>1</v>
      </c>
      <c r="BT5" s="969"/>
      <c r="BU5" s="969"/>
      <c r="BV5" s="969"/>
      <c r="BW5" s="969"/>
      <c r="BX5" s="969"/>
      <c r="BY5" s="969"/>
      <c r="BZ5" s="969"/>
      <c r="CA5" s="969"/>
      <c r="CB5" s="969"/>
      <c r="CC5" s="969"/>
      <c r="CD5" s="969"/>
      <c r="CE5" s="969"/>
      <c r="CF5" s="969"/>
    </row>
    <row r="6" spans="1:84" ht="15.75" customHeight="1" x14ac:dyDescent="0.3">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c r="BK6" s="48"/>
      <c r="BL6" s="48"/>
      <c r="BM6" s="48"/>
      <c r="BN6" s="48"/>
      <c r="BO6" s="48"/>
      <c r="BP6" s="48"/>
      <c r="BQ6" s="48"/>
      <c r="BR6" s="48"/>
      <c r="BS6" s="48"/>
      <c r="BT6" s="48"/>
      <c r="BU6" s="48"/>
      <c r="BV6" s="48"/>
      <c r="BW6" s="48"/>
      <c r="BX6" s="48"/>
      <c r="BY6" s="48"/>
      <c r="BZ6" s="48"/>
      <c r="CA6" s="48"/>
      <c r="CB6" s="48"/>
      <c r="CC6" s="48"/>
      <c r="CD6" s="48"/>
      <c r="CE6" s="48"/>
      <c r="CF6" s="48"/>
    </row>
    <row r="7" spans="1:84" s="2" customFormat="1" ht="15" customHeight="1" x14ac:dyDescent="0.3">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c r="BM7" s="48"/>
      <c r="BN7" s="48"/>
      <c r="BO7" s="48"/>
      <c r="BP7" s="48"/>
      <c r="BQ7" s="48"/>
      <c r="BR7" s="48"/>
      <c r="BS7" s="48"/>
      <c r="BT7" s="48"/>
      <c r="BU7" s="48"/>
      <c r="BV7" s="48"/>
      <c r="BW7" s="48"/>
      <c r="BX7" s="48"/>
      <c r="BY7" s="48"/>
      <c r="BZ7" s="48"/>
      <c r="CA7" s="48"/>
      <c r="CB7" s="48"/>
      <c r="CC7" s="48"/>
      <c r="CD7" s="48"/>
      <c r="CE7" s="48"/>
      <c r="CF7" s="48"/>
    </row>
    <row r="8" spans="1:84" s="2" customFormat="1" ht="15" customHeight="1" x14ac:dyDescent="0.3">
      <c r="A8" s="36"/>
      <c r="B8" s="36"/>
      <c r="C8" s="964" t="s">
        <v>126</v>
      </c>
      <c r="D8" s="964"/>
      <c r="E8" s="964"/>
      <c r="F8" s="964"/>
      <c r="G8" s="964"/>
      <c r="H8" s="964"/>
      <c r="I8" s="964"/>
      <c r="J8" s="964"/>
      <c r="K8" s="964"/>
      <c r="L8" s="964"/>
      <c r="M8" s="964"/>
      <c r="N8" s="36"/>
      <c r="O8" s="36"/>
      <c r="P8" s="36"/>
      <c r="Q8" s="972" t="s">
        <v>127</v>
      </c>
      <c r="R8" s="972"/>
      <c r="S8" s="968" t="e">
        <f>#REF!</f>
        <v>#REF!</v>
      </c>
      <c r="T8" s="968"/>
      <c r="U8" s="968"/>
      <c r="V8" s="36"/>
      <c r="W8" s="36"/>
      <c r="X8" s="36"/>
      <c r="Y8" s="36"/>
      <c r="Z8" s="36"/>
      <c r="AA8" s="36"/>
      <c r="AB8" s="36"/>
      <c r="AC8" s="36"/>
      <c r="AD8" s="36"/>
      <c r="AE8" s="972" t="s">
        <v>127</v>
      </c>
      <c r="AF8" s="972"/>
      <c r="AG8" s="968" t="e">
        <f>#REF!</f>
        <v>#REF!</v>
      </c>
      <c r="AH8" s="968"/>
      <c r="AI8" s="968"/>
      <c r="AJ8" s="36"/>
      <c r="AK8" s="36"/>
      <c r="AL8" s="36"/>
      <c r="AM8" s="36"/>
      <c r="AN8" s="36"/>
      <c r="AO8" s="36"/>
      <c r="AP8" s="36"/>
      <c r="AQ8" s="36"/>
      <c r="AR8" s="36"/>
      <c r="AS8" s="972" t="s">
        <v>127</v>
      </c>
      <c r="AT8" s="972"/>
      <c r="AU8" s="968" t="e">
        <f>#REF!</f>
        <v>#REF!</v>
      </c>
      <c r="AV8" s="968"/>
      <c r="AW8" s="968"/>
      <c r="AX8" s="36"/>
      <c r="AY8" s="36"/>
      <c r="AZ8" s="36"/>
      <c r="BA8" s="36"/>
      <c r="BB8" s="36"/>
      <c r="BC8" s="36"/>
      <c r="BD8" s="36"/>
      <c r="BE8" s="36"/>
      <c r="BF8" s="36"/>
      <c r="BG8" s="972" t="s">
        <v>127</v>
      </c>
      <c r="BH8" s="972"/>
      <c r="BI8" s="968" t="e">
        <f>#REF!</f>
        <v>#REF!</v>
      </c>
      <c r="BJ8" s="968"/>
      <c r="BK8" s="968"/>
      <c r="BL8" s="36"/>
      <c r="BM8" s="36"/>
      <c r="BN8" s="36"/>
      <c r="BO8" s="36"/>
      <c r="BP8" s="36"/>
      <c r="BQ8" s="36"/>
      <c r="BR8" s="36"/>
      <c r="BS8" s="36"/>
      <c r="BT8" s="36"/>
      <c r="BU8" s="972" t="s">
        <v>127</v>
      </c>
      <c r="BV8" s="972"/>
      <c r="BW8" s="968" t="e">
        <f>#REF!</f>
        <v>#REF!</v>
      </c>
      <c r="BX8" s="968"/>
      <c r="BY8" s="968"/>
      <c r="BZ8" s="36"/>
      <c r="CA8" s="36"/>
      <c r="CB8" s="36"/>
      <c r="CC8" s="36"/>
      <c r="CD8" s="36"/>
      <c r="CE8" s="36"/>
      <c r="CF8" s="36"/>
    </row>
    <row r="9" spans="1:84" s="2" customFormat="1" ht="15" customHeight="1" x14ac:dyDescent="0.3">
      <c r="B9" s="3"/>
      <c r="C9" s="964"/>
      <c r="D9" s="964"/>
      <c r="E9" s="964"/>
      <c r="F9" s="964"/>
      <c r="G9" s="964"/>
      <c r="H9" s="964"/>
      <c r="I9" s="964"/>
      <c r="J9" s="964"/>
      <c r="K9" s="964"/>
      <c r="L9" s="964"/>
      <c r="M9" s="964"/>
      <c r="N9" s="35"/>
      <c r="P9" s="3"/>
      <c r="Q9" s="972"/>
      <c r="R9" s="972"/>
      <c r="S9" s="968"/>
      <c r="T9" s="968"/>
      <c r="U9" s="968"/>
      <c r="V9" s="35"/>
      <c r="W9" s="35"/>
      <c r="X9" s="35"/>
      <c r="Y9" s="35"/>
      <c r="Z9" s="35"/>
      <c r="AA9" s="35"/>
      <c r="AB9" s="35"/>
      <c r="AD9" s="3"/>
      <c r="AE9" s="972"/>
      <c r="AF9" s="972"/>
      <c r="AG9" s="968"/>
      <c r="AH9" s="968"/>
      <c r="AI9" s="968"/>
      <c r="AJ9" s="35"/>
      <c r="AK9" s="35"/>
      <c r="AL9" s="35"/>
      <c r="AM9" s="35"/>
      <c r="AN9" s="35"/>
      <c r="AO9" s="35"/>
      <c r="AP9" s="35"/>
      <c r="AR9" s="3"/>
      <c r="AS9" s="972"/>
      <c r="AT9" s="972"/>
      <c r="AU9" s="968"/>
      <c r="AV9" s="968"/>
      <c r="AW9" s="968"/>
      <c r="AX9" s="35"/>
      <c r="AY9" s="35"/>
      <c r="AZ9" s="35"/>
      <c r="BA9" s="35"/>
      <c r="BB9" s="35"/>
      <c r="BC9" s="35"/>
      <c r="BD9" s="35"/>
      <c r="BF9" s="3"/>
      <c r="BG9" s="972"/>
      <c r="BH9" s="972"/>
      <c r="BI9" s="968"/>
      <c r="BJ9" s="968"/>
      <c r="BK9" s="968"/>
      <c r="BL9" s="35"/>
      <c r="BM9" s="35"/>
      <c r="BN9" s="35"/>
      <c r="BO9" s="35"/>
      <c r="BP9" s="35"/>
      <c r="BQ9" s="35"/>
      <c r="BR9" s="35"/>
      <c r="BT9" s="3"/>
      <c r="BU9" s="972"/>
      <c r="BV9" s="972"/>
      <c r="BW9" s="968"/>
      <c r="BX9" s="968"/>
      <c r="BY9" s="968"/>
      <c r="BZ9" s="35"/>
      <c r="CA9" s="35"/>
      <c r="CB9" s="35"/>
      <c r="CC9" s="35"/>
      <c r="CD9" s="35"/>
      <c r="CE9" s="35"/>
      <c r="CF9" s="35"/>
    </row>
    <row r="10" spans="1:84" s="2" customFormat="1" ht="15" customHeight="1" x14ac:dyDescent="0.3">
      <c r="B10" s="4"/>
      <c r="C10" s="992" t="e">
        <f>#REF!</f>
        <v>#REF!</v>
      </c>
      <c r="D10" s="992"/>
      <c r="E10" s="992"/>
      <c r="F10" s="992"/>
      <c r="G10" s="992"/>
      <c r="H10" s="992"/>
      <c r="I10" s="992"/>
      <c r="J10" s="992"/>
      <c r="K10" s="992"/>
      <c r="L10" s="35"/>
      <c r="M10" s="35"/>
      <c r="N10" s="35"/>
      <c r="P10" s="4"/>
      <c r="Q10" s="992" t="e">
        <f>#REF!</f>
        <v>#REF!</v>
      </c>
      <c r="R10" s="992"/>
      <c r="S10" s="992"/>
      <c r="T10" s="992"/>
      <c r="U10" s="992"/>
      <c r="V10" s="992"/>
      <c r="W10" s="992"/>
      <c r="X10" s="992"/>
      <c r="Y10" s="992"/>
      <c r="Z10" s="35"/>
      <c r="AA10" s="35"/>
      <c r="AB10" s="35"/>
      <c r="AD10" s="4"/>
      <c r="AE10" s="992" t="e">
        <f>#REF!</f>
        <v>#REF!</v>
      </c>
      <c r="AF10" s="992"/>
      <c r="AG10" s="992"/>
      <c r="AH10" s="992"/>
      <c r="AI10" s="992"/>
      <c r="AJ10" s="992"/>
      <c r="AK10" s="992"/>
      <c r="AL10" s="992"/>
      <c r="AM10" s="992"/>
      <c r="AN10" s="35"/>
      <c r="AO10" s="35"/>
      <c r="AP10" s="35"/>
      <c r="AR10" s="4"/>
      <c r="AS10" s="992" t="e">
        <f>#REF!</f>
        <v>#REF!</v>
      </c>
      <c r="AT10" s="992"/>
      <c r="AU10" s="992"/>
      <c r="AV10" s="992"/>
      <c r="AW10" s="992"/>
      <c r="AX10" s="992"/>
      <c r="AY10" s="992"/>
      <c r="AZ10" s="992"/>
      <c r="BA10" s="992"/>
      <c r="BB10" s="35"/>
      <c r="BC10" s="35"/>
      <c r="BD10" s="35"/>
      <c r="BF10" s="4"/>
      <c r="BG10" s="992" t="e">
        <f>#REF!</f>
        <v>#REF!</v>
      </c>
      <c r="BH10" s="992"/>
      <c r="BI10" s="992"/>
      <c r="BJ10" s="992"/>
      <c r="BK10" s="992"/>
      <c r="BL10" s="992"/>
      <c r="BM10" s="992"/>
      <c r="BN10" s="992"/>
      <c r="BO10" s="992"/>
      <c r="BP10" s="35"/>
      <c r="BQ10" s="35"/>
      <c r="BR10" s="35"/>
      <c r="BT10" s="4"/>
      <c r="BU10" s="992" t="e">
        <f>#REF!</f>
        <v>#REF!</v>
      </c>
      <c r="BV10" s="992"/>
      <c r="BW10" s="992"/>
      <c r="BX10" s="992"/>
      <c r="BY10" s="992"/>
      <c r="BZ10" s="992"/>
      <c r="CA10" s="992"/>
      <c r="CB10" s="992"/>
      <c r="CC10" s="992"/>
      <c r="CD10" s="35"/>
      <c r="CE10" s="35"/>
      <c r="CF10" s="35"/>
    </row>
    <row r="11" spans="1:84" s="2" customFormat="1" ht="15" customHeight="1" x14ac:dyDescent="0.3">
      <c r="B11" s="4"/>
      <c r="C11" s="4"/>
      <c r="D11" s="35"/>
      <c r="E11" s="35"/>
      <c r="F11" s="35"/>
      <c r="G11" s="35"/>
      <c r="H11" s="35"/>
      <c r="I11" s="35"/>
      <c r="J11" s="35"/>
      <c r="K11" s="35"/>
      <c r="L11" s="35"/>
      <c r="M11" s="35"/>
      <c r="N11" s="35"/>
      <c r="P11" s="4"/>
      <c r="Q11" s="4"/>
      <c r="R11" s="35"/>
      <c r="S11" s="35"/>
      <c r="T11" s="35"/>
      <c r="U11" s="35"/>
      <c r="V11" s="35"/>
      <c r="W11" s="35"/>
      <c r="X11" s="35"/>
      <c r="Y11" s="35"/>
      <c r="Z11" s="35"/>
      <c r="AA11" s="35"/>
      <c r="AB11" s="35"/>
      <c r="AD11" s="4"/>
      <c r="AE11" s="4"/>
      <c r="AF11" s="35"/>
      <c r="AG11" s="35"/>
      <c r="AH11" s="35"/>
      <c r="AI11" s="35"/>
      <c r="AJ11" s="35"/>
      <c r="AK11" s="35"/>
      <c r="AL11" s="35"/>
      <c r="AM11" s="35"/>
      <c r="AN11" s="35"/>
      <c r="AO11" s="35"/>
      <c r="AP11" s="35"/>
      <c r="AR11" s="4"/>
      <c r="AS11" s="4"/>
      <c r="AT11" s="35"/>
      <c r="AU11" s="35"/>
      <c r="AV11" s="35"/>
      <c r="AW11" s="35"/>
      <c r="AX11" s="35"/>
      <c r="AY11" s="35"/>
      <c r="AZ11" s="35"/>
      <c r="BA11" s="35"/>
      <c r="BB11" s="35"/>
      <c r="BC11" s="35"/>
      <c r="BD11" s="35"/>
      <c r="BF11" s="4"/>
      <c r="BG11" s="4"/>
      <c r="BH11" s="35"/>
      <c r="BI11" s="35"/>
      <c r="BJ11" s="35"/>
      <c r="BK11" s="35"/>
      <c r="BL11" s="35"/>
      <c r="BM11" s="35"/>
      <c r="BN11" s="35"/>
      <c r="BO11" s="35"/>
      <c r="BP11" s="35"/>
      <c r="BQ11" s="35"/>
      <c r="BR11" s="35"/>
      <c r="BT11" s="4"/>
      <c r="BU11" s="4"/>
      <c r="BV11" s="35"/>
      <c r="BW11" s="35"/>
      <c r="BX11" s="35"/>
      <c r="BY11" s="35"/>
      <c r="BZ11" s="35"/>
      <c r="CA11" s="35"/>
      <c r="CB11" s="35"/>
      <c r="CC11" s="35"/>
      <c r="CD11" s="35"/>
      <c r="CE11" s="35"/>
      <c r="CF11" s="35"/>
    </row>
    <row r="12" spans="1:84" s="2" customFormat="1" ht="15" customHeight="1" x14ac:dyDescent="0.3">
      <c r="B12" s="1"/>
      <c r="D12" s="951" t="s">
        <v>96</v>
      </c>
      <c r="E12" s="951"/>
      <c r="F12" s="951"/>
      <c r="G12" s="951"/>
      <c r="H12" s="951"/>
      <c r="I12" s="951"/>
      <c r="J12" s="951"/>
      <c r="K12" s="951"/>
      <c r="L12" s="952" t="s">
        <v>128</v>
      </c>
      <c r="M12" s="953" t="s">
        <v>129</v>
      </c>
      <c r="N12" s="6"/>
      <c r="O12" s="6"/>
      <c r="P12" s="1"/>
      <c r="Q12" s="6"/>
      <c r="R12" s="954" t="s">
        <v>97</v>
      </c>
      <c r="S12" s="954"/>
      <c r="T12" s="954"/>
      <c r="U12" s="954"/>
      <c r="V12" s="954"/>
      <c r="W12" s="954"/>
      <c r="X12" s="954"/>
      <c r="Y12" s="955"/>
      <c r="Z12" s="952" t="s">
        <v>128</v>
      </c>
      <c r="AA12" s="953" t="s">
        <v>129</v>
      </c>
      <c r="AB12" s="9"/>
      <c r="AC12" s="9"/>
      <c r="AD12" s="1"/>
      <c r="AF12" s="951" t="s">
        <v>98</v>
      </c>
      <c r="AG12" s="951"/>
      <c r="AH12" s="951"/>
      <c r="AI12" s="951"/>
      <c r="AJ12" s="951"/>
      <c r="AK12" s="951"/>
      <c r="AL12" s="951"/>
      <c r="AM12" s="960"/>
      <c r="AN12" s="952" t="s">
        <v>128</v>
      </c>
      <c r="AO12" s="953" t="s">
        <v>129</v>
      </c>
      <c r="AP12" s="6"/>
      <c r="AQ12" s="6"/>
      <c r="AR12" s="1"/>
      <c r="AS12" s="6"/>
      <c r="AT12" s="954" t="s">
        <v>99</v>
      </c>
      <c r="AU12" s="954"/>
      <c r="AV12" s="954"/>
      <c r="AW12" s="954"/>
      <c r="AX12" s="954"/>
      <c r="AY12" s="954"/>
      <c r="AZ12" s="954"/>
      <c r="BA12" s="954"/>
      <c r="BB12" s="952" t="s">
        <v>128</v>
      </c>
      <c r="BC12" s="953" t="s">
        <v>129</v>
      </c>
      <c r="BF12" s="1"/>
      <c r="BG12" s="4"/>
      <c r="BH12" s="951" t="s">
        <v>100</v>
      </c>
      <c r="BI12" s="951"/>
      <c r="BJ12" s="951"/>
      <c r="BK12" s="951"/>
      <c r="BL12" s="951"/>
      <c r="BM12" s="951"/>
      <c r="BN12" s="951"/>
      <c r="BO12" s="951"/>
      <c r="BP12" s="952" t="s">
        <v>128</v>
      </c>
      <c r="BQ12" s="953" t="s">
        <v>129</v>
      </c>
      <c r="BR12" s="35"/>
      <c r="BT12" s="1"/>
      <c r="BU12" s="4"/>
      <c r="BV12" s="954" t="s">
        <v>101</v>
      </c>
      <c r="BW12" s="954"/>
      <c r="BX12" s="954"/>
      <c r="BY12" s="954"/>
      <c r="BZ12" s="954"/>
      <c r="CA12" s="954"/>
      <c r="CB12" s="954"/>
      <c r="CC12" s="954"/>
      <c r="CD12" s="952" t="s">
        <v>128</v>
      </c>
      <c r="CE12" s="953" t="s">
        <v>129</v>
      </c>
    </row>
    <row r="13" spans="1:84" s="2" customFormat="1" ht="15" customHeight="1" x14ac:dyDescent="0.3">
      <c r="B13" s="1"/>
      <c r="D13" s="951"/>
      <c r="E13" s="951"/>
      <c r="F13" s="951"/>
      <c r="G13" s="951"/>
      <c r="H13" s="951"/>
      <c r="I13" s="951"/>
      <c r="J13" s="951"/>
      <c r="K13" s="951"/>
      <c r="L13" s="952"/>
      <c r="M13" s="953"/>
      <c r="N13" s="6"/>
      <c r="O13" s="6"/>
      <c r="P13" s="1"/>
      <c r="Q13" s="6"/>
      <c r="R13" s="954"/>
      <c r="S13" s="954"/>
      <c r="T13" s="954"/>
      <c r="U13" s="954"/>
      <c r="V13" s="954"/>
      <c r="W13" s="954"/>
      <c r="X13" s="954"/>
      <c r="Y13" s="955"/>
      <c r="Z13" s="952"/>
      <c r="AA13" s="953"/>
      <c r="AB13" s="9"/>
      <c r="AC13" s="9"/>
      <c r="AD13" s="1"/>
      <c r="AE13" s="28"/>
      <c r="AF13" s="951"/>
      <c r="AG13" s="951"/>
      <c r="AH13" s="951"/>
      <c r="AI13" s="951"/>
      <c r="AJ13" s="951"/>
      <c r="AK13" s="951"/>
      <c r="AL13" s="951"/>
      <c r="AM13" s="960"/>
      <c r="AN13" s="952"/>
      <c r="AO13" s="953"/>
      <c r="AP13" s="6"/>
      <c r="AQ13" s="6"/>
      <c r="AR13" s="1"/>
      <c r="AS13" s="89"/>
      <c r="AT13" s="954"/>
      <c r="AU13" s="954"/>
      <c r="AV13" s="961"/>
      <c r="AW13" s="961"/>
      <c r="AX13" s="961"/>
      <c r="AY13" s="961"/>
      <c r="AZ13" s="961"/>
      <c r="BA13" s="961"/>
      <c r="BB13" s="952"/>
      <c r="BC13" s="953"/>
      <c r="BF13" s="1"/>
      <c r="BG13" s="8"/>
      <c r="BH13" s="951"/>
      <c r="BI13" s="951"/>
      <c r="BJ13" s="993"/>
      <c r="BK13" s="993"/>
      <c r="BL13" s="993"/>
      <c r="BM13" s="993"/>
      <c r="BN13" s="993"/>
      <c r="BO13" s="993"/>
      <c r="BP13" s="952"/>
      <c r="BQ13" s="953"/>
      <c r="BR13" s="9"/>
      <c r="BS13" s="9"/>
      <c r="BT13" s="1"/>
      <c r="BU13" s="8"/>
      <c r="BV13" s="954"/>
      <c r="BW13" s="954"/>
      <c r="BX13" s="961"/>
      <c r="BY13" s="961"/>
      <c r="BZ13" s="961"/>
      <c r="CA13" s="961"/>
      <c r="CB13" s="961"/>
      <c r="CC13" s="961"/>
      <c r="CD13" s="952"/>
      <c r="CE13" s="953"/>
    </row>
    <row r="14" spans="1:84" s="2" customFormat="1" ht="23.25" customHeight="1" x14ac:dyDescent="0.3">
      <c r="B14" s="971" t="s">
        <v>130</v>
      </c>
      <c r="C14" s="971"/>
      <c r="D14" s="45"/>
      <c r="E14" s="45"/>
      <c r="F14" s="967" t="s">
        <v>17</v>
      </c>
      <c r="G14" s="967"/>
      <c r="H14" s="967"/>
      <c r="I14" s="965" t="s">
        <v>19</v>
      </c>
      <c r="J14" s="965"/>
      <c r="K14" s="966"/>
      <c r="L14" s="952"/>
      <c r="M14" s="953"/>
      <c r="N14" s="6"/>
      <c r="O14" s="6"/>
      <c r="P14" s="971" t="s">
        <v>130</v>
      </c>
      <c r="Q14" s="971"/>
      <c r="R14" s="51"/>
      <c r="S14" s="51"/>
      <c r="T14" s="967" t="s">
        <v>17</v>
      </c>
      <c r="U14" s="967"/>
      <c r="V14" s="967"/>
      <c r="W14" s="965" t="s">
        <v>19</v>
      </c>
      <c r="X14" s="965"/>
      <c r="Y14" s="966"/>
      <c r="Z14" s="952"/>
      <c r="AA14" s="953"/>
      <c r="AB14" s="9"/>
      <c r="AC14" s="9"/>
      <c r="AD14" s="971" t="s">
        <v>130</v>
      </c>
      <c r="AE14" s="971"/>
      <c r="AF14" s="45"/>
      <c r="AG14" s="45"/>
      <c r="AH14" s="967" t="s">
        <v>17</v>
      </c>
      <c r="AI14" s="967"/>
      <c r="AJ14" s="967"/>
      <c r="AK14" s="965" t="s">
        <v>19</v>
      </c>
      <c r="AL14" s="965"/>
      <c r="AM14" s="966"/>
      <c r="AN14" s="952"/>
      <c r="AO14" s="953"/>
      <c r="AP14" s="9"/>
      <c r="AQ14" s="9"/>
      <c r="AR14" s="971" t="s">
        <v>130</v>
      </c>
      <c r="AS14" s="971"/>
      <c r="AT14" s="54"/>
      <c r="AU14" s="55"/>
      <c r="AV14" s="967" t="s">
        <v>17</v>
      </c>
      <c r="AW14" s="967"/>
      <c r="AX14" s="967"/>
      <c r="AY14" s="965" t="s">
        <v>19</v>
      </c>
      <c r="AZ14" s="965"/>
      <c r="BA14" s="966"/>
      <c r="BB14" s="952"/>
      <c r="BC14" s="953"/>
      <c r="BF14" s="971" t="s">
        <v>130</v>
      </c>
      <c r="BG14" s="971"/>
      <c r="BH14" s="45"/>
      <c r="BI14" s="52"/>
      <c r="BJ14" s="967" t="s">
        <v>17</v>
      </c>
      <c r="BK14" s="967"/>
      <c r="BL14" s="967"/>
      <c r="BM14" s="965" t="s">
        <v>19</v>
      </c>
      <c r="BN14" s="965"/>
      <c r="BO14" s="966"/>
      <c r="BP14" s="952"/>
      <c r="BQ14" s="953"/>
      <c r="BR14" s="6"/>
      <c r="BS14" s="6"/>
      <c r="BT14" s="971" t="s">
        <v>130</v>
      </c>
      <c r="BU14" s="971"/>
      <c r="BV14" s="54"/>
      <c r="BW14" s="55"/>
      <c r="BX14" s="967" t="s">
        <v>17</v>
      </c>
      <c r="BY14" s="967"/>
      <c r="BZ14" s="967"/>
      <c r="CA14" s="965" t="s">
        <v>19</v>
      </c>
      <c r="CB14" s="965"/>
      <c r="CC14" s="966"/>
      <c r="CD14" s="952"/>
      <c r="CE14" s="953"/>
    </row>
    <row r="15" spans="1:84" ht="14.25" customHeight="1" x14ac:dyDescent="0.3">
      <c r="B15" s="970" t="s">
        <v>110</v>
      </c>
      <c r="C15" s="970" t="s">
        <v>5</v>
      </c>
      <c r="D15" s="970" t="s">
        <v>7</v>
      </c>
      <c r="E15" s="970" t="s">
        <v>8</v>
      </c>
      <c r="F15" s="974" t="s">
        <v>109</v>
      </c>
      <c r="G15" s="956" t="s">
        <v>119</v>
      </c>
      <c r="H15" s="956" t="s">
        <v>131</v>
      </c>
      <c r="I15" s="957" t="s">
        <v>109</v>
      </c>
      <c r="J15" s="958" t="s">
        <v>119</v>
      </c>
      <c r="K15" s="959" t="s">
        <v>131</v>
      </c>
      <c r="L15" s="952"/>
      <c r="M15" s="953"/>
      <c r="P15" s="975" t="s">
        <v>110</v>
      </c>
      <c r="Q15" s="977" t="s">
        <v>5</v>
      </c>
      <c r="R15" s="977" t="s">
        <v>7</v>
      </c>
      <c r="S15" s="977" t="s">
        <v>8</v>
      </c>
      <c r="T15" s="974" t="s">
        <v>109</v>
      </c>
      <c r="U15" s="956" t="s">
        <v>119</v>
      </c>
      <c r="V15" s="956" t="s">
        <v>131</v>
      </c>
      <c r="W15" s="957" t="s">
        <v>109</v>
      </c>
      <c r="X15" s="958" t="s">
        <v>119</v>
      </c>
      <c r="Y15" s="959" t="s">
        <v>131</v>
      </c>
      <c r="Z15" s="952"/>
      <c r="AA15" s="953"/>
      <c r="AD15" s="962" t="s">
        <v>110</v>
      </c>
      <c r="AE15" s="962" t="s">
        <v>5</v>
      </c>
      <c r="AF15" s="962" t="s">
        <v>7</v>
      </c>
      <c r="AG15" s="962" t="s">
        <v>8</v>
      </c>
      <c r="AH15" s="974" t="s">
        <v>109</v>
      </c>
      <c r="AI15" s="956" t="s">
        <v>119</v>
      </c>
      <c r="AJ15" s="956" t="s">
        <v>131</v>
      </c>
      <c r="AK15" s="957" t="s">
        <v>109</v>
      </c>
      <c r="AL15" s="958" t="s">
        <v>119</v>
      </c>
      <c r="AM15" s="959" t="s">
        <v>131</v>
      </c>
      <c r="AN15" s="952"/>
      <c r="AO15" s="953"/>
      <c r="AP15" s="10"/>
      <c r="AQ15" s="10"/>
      <c r="AR15" s="975" t="s">
        <v>110</v>
      </c>
      <c r="AS15" s="975" t="s">
        <v>5</v>
      </c>
      <c r="AT15" s="975" t="s">
        <v>7</v>
      </c>
      <c r="AU15" s="975" t="s">
        <v>8</v>
      </c>
      <c r="AV15" s="974" t="s">
        <v>109</v>
      </c>
      <c r="AW15" s="956" t="s">
        <v>119</v>
      </c>
      <c r="AX15" s="956" t="s">
        <v>131</v>
      </c>
      <c r="AY15" s="957" t="s">
        <v>109</v>
      </c>
      <c r="AZ15" s="958" t="s">
        <v>119</v>
      </c>
      <c r="BA15" s="959" t="s">
        <v>131</v>
      </c>
      <c r="BB15" s="952"/>
      <c r="BC15" s="953"/>
      <c r="BF15" s="970" t="s">
        <v>110</v>
      </c>
      <c r="BG15" s="970" t="s">
        <v>5</v>
      </c>
      <c r="BH15" s="970" t="s">
        <v>7</v>
      </c>
      <c r="BI15" s="970" t="s">
        <v>8</v>
      </c>
      <c r="BJ15" s="974" t="s">
        <v>109</v>
      </c>
      <c r="BK15" s="956" t="s">
        <v>119</v>
      </c>
      <c r="BL15" s="956" t="s">
        <v>131</v>
      </c>
      <c r="BM15" s="957" t="s">
        <v>109</v>
      </c>
      <c r="BN15" s="958" t="s">
        <v>119</v>
      </c>
      <c r="BO15" s="959" t="s">
        <v>131</v>
      </c>
      <c r="BP15" s="952"/>
      <c r="BQ15" s="953"/>
      <c r="BR15" s="6"/>
      <c r="BS15" s="6"/>
      <c r="BT15" s="975" t="s">
        <v>110</v>
      </c>
      <c r="BU15" s="977" t="s">
        <v>5</v>
      </c>
      <c r="BV15" s="977" t="s">
        <v>7</v>
      </c>
      <c r="BW15" s="977" t="s">
        <v>8</v>
      </c>
      <c r="BX15" s="974" t="s">
        <v>109</v>
      </c>
      <c r="BY15" s="956" t="s">
        <v>119</v>
      </c>
      <c r="BZ15" s="956" t="s">
        <v>131</v>
      </c>
      <c r="CA15" s="957" t="s">
        <v>109</v>
      </c>
      <c r="CB15" s="958" t="s">
        <v>119</v>
      </c>
      <c r="CC15" s="959" t="s">
        <v>131</v>
      </c>
      <c r="CD15" s="952"/>
      <c r="CE15" s="953"/>
    </row>
    <row r="16" spans="1:84" s="11" customFormat="1" ht="14.25" customHeight="1" x14ac:dyDescent="0.3">
      <c r="B16" s="970"/>
      <c r="C16" s="970"/>
      <c r="D16" s="970"/>
      <c r="E16" s="970"/>
      <c r="F16" s="974"/>
      <c r="G16" s="956"/>
      <c r="H16" s="956"/>
      <c r="I16" s="957"/>
      <c r="J16" s="958"/>
      <c r="K16" s="959"/>
      <c r="L16" s="952"/>
      <c r="M16" s="953"/>
      <c r="N16" s="10"/>
      <c r="O16" s="10"/>
      <c r="P16" s="976"/>
      <c r="Q16" s="977"/>
      <c r="R16" s="977"/>
      <c r="S16" s="977"/>
      <c r="T16" s="974"/>
      <c r="U16" s="956"/>
      <c r="V16" s="956"/>
      <c r="W16" s="957"/>
      <c r="X16" s="958"/>
      <c r="Y16" s="959"/>
      <c r="Z16" s="952"/>
      <c r="AA16" s="953"/>
      <c r="AD16" s="963"/>
      <c r="AE16" s="963"/>
      <c r="AF16" s="963"/>
      <c r="AG16" s="963"/>
      <c r="AH16" s="974"/>
      <c r="AI16" s="956"/>
      <c r="AJ16" s="956"/>
      <c r="AK16" s="957"/>
      <c r="AL16" s="958"/>
      <c r="AM16" s="959"/>
      <c r="AN16" s="952"/>
      <c r="AO16" s="953"/>
      <c r="AR16" s="976"/>
      <c r="AS16" s="976"/>
      <c r="AT16" s="976"/>
      <c r="AU16" s="976"/>
      <c r="AV16" s="974"/>
      <c r="AW16" s="956"/>
      <c r="AX16" s="956"/>
      <c r="AY16" s="957"/>
      <c r="AZ16" s="958"/>
      <c r="BA16" s="959"/>
      <c r="BB16" s="952"/>
      <c r="BC16" s="953"/>
      <c r="BF16" s="970"/>
      <c r="BG16" s="970"/>
      <c r="BH16" s="970"/>
      <c r="BI16" s="970"/>
      <c r="BJ16" s="974"/>
      <c r="BK16" s="956"/>
      <c r="BL16" s="956"/>
      <c r="BM16" s="957"/>
      <c r="BN16" s="958"/>
      <c r="BO16" s="959"/>
      <c r="BP16" s="952"/>
      <c r="BQ16" s="953"/>
      <c r="BR16" s="9"/>
      <c r="BS16" s="9"/>
      <c r="BT16" s="976"/>
      <c r="BU16" s="977"/>
      <c r="BV16" s="977"/>
      <c r="BW16" s="977"/>
      <c r="BX16" s="974"/>
      <c r="BY16" s="956"/>
      <c r="BZ16" s="956"/>
      <c r="CA16" s="957"/>
      <c r="CB16" s="958"/>
      <c r="CC16" s="959"/>
      <c r="CD16" s="952"/>
      <c r="CE16" s="953"/>
    </row>
    <row r="17" spans="2:83" ht="6.75" customHeight="1" x14ac:dyDescent="0.3">
      <c r="B17" s="12"/>
      <c r="C17" s="13"/>
      <c r="D17" s="14"/>
      <c r="E17" s="14"/>
      <c r="F17" s="15"/>
      <c r="G17" s="16"/>
      <c r="H17" s="10"/>
      <c r="I17" s="15"/>
      <c r="J17" s="16"/>
      <c r="K17" s="10"/>
      <c r="L17" s="10"/>
      <c r="M17" s="10"/>
      <c r="N17" s="10"/>
      <c r="O17" s="10"/>
      <c r="P17" s="17"/>
      <c r="Q17" s="18"/>
      <c r="R17" s="19"/>
      <c r="S17" s="19"/>
      <c r="T17" s="15"/>
      <c r="U17" s="16"/>
      <c r="V17" s="10"/>
      <c r="W17" s="15"/>
      <c r="X17" s="16"/>
      <c r="Y17" s="10"/>
      <c r="Z17" s="10"/>
      <c r="AA17" s="10"/>
      <c r="AD17" s="9"/>
      <c r="AE17" s="9"/>
      <c r="AH17" s="15"/>
      <c r="AI17" s="16"/>
      <c r="AJ17" s="10"/>
      <c r="AK17" s="15"/>
      <c r="AL17" s="16"/>
      <c r="AM17" s="10"/>
      <c r="AN17" s="10"/>
      <c r="AO17" s="10"/>
      <c r="AR17" s="9"/>
      <c r="AS17" s="9"/>
      <c r="AV17" s="15"/>
      <c r="AW17" s="16"/>
      <c r="AX17" s="10"/>
      <c r="AY17" s="15"/>
      <c r="AZ17" s="16"/>
      <c r="BA17" s="10"/>
      <c r="BB17" s="10"/>
      <c r="BC17" s="10"/>
      <c r="BF17" s="9"/>
      <c r="BG17" s="9"/>
      <c r="BJ17" s="15"/>
      <c r="BK17" s="16"/>
      <c r="BL17" s="10"/>
      <c r="BM17" s="15"/>
      <c r="BN17" s="16"/>
      <c r="BO17" s="10"/>
      <c r="BP17" s="10"/>
      <c r="BQ17" s="10"/>
      <c r="BR17" s="10"/>
      <c r="BS17" s="10"/>
      <c r="BT17" s="9"/>
      <c r="BU17" s="9"/>
      <c r="BX17" s="15"/>
      <c r="BY17" s="16"/>
      <c r="BZ17" s="10"/>
      <c r="CA17" s="15"/>
      <c r="CB17" s="16"/>
      <c r="CC17" s="10"/>
      <c r="CD17" s="10"/>
      <c r="CE17" s="10"/>
    </row>
    <row r="18" spans="2:83" ht="38.25" customHeight="1" x14ac:dyDescent="0.3">
      <c r="B18" s="56" t="str">
        <f>IFERROR(INDEX('Classificação 2 encontros'!$B$18:$B$73,MATCH($M18,'Classificação 2 encontros'!$M$18:$M$73,0)),"")</f>
        <v/>
      </c>
      <c r="C18" s="56" t="str">
        <f>IFERROR(INDEX('Classificação 2 encontros'!$C$18:$C$73,MATCH($M18,'Classificação 2 encontros'!$M$18:$M$73,0)),"")</f>
        <v/>
      </c>
      <c r="D18" s="57" t="str">
        <f>IFERROR(INDEX('Classificação 2 encontros'!$D$18:$D$73,MATCH($M18,'Classificação 2 encontros'!$M$18:$M$73,0)),"")</f>
        <v/>
      </c>
      <c r="E18" s="57" t="str">
        <f>IFERROR(INDEX('Classificação 2 encontros'!$E$18:$E$73,MATCH($M18,'Classificação 2 encontros'!$M$18:$M$73,0)),"")</f>
        <v/>
      </c>
      <c r="F18" s="57" t="str">
        <f>IFERROR(INDEX('Classificação 2 encontros'!$F$18:$F$73,MATCH($M18,'Classificação 2 encontros'!$M$18:$M$73,0)),"")</f>
        <v/>
      </c>
      <c r="G18" s="57" t="str">
        <f>IFERROR(INDEX('Classificação 2 encontros'!$G$18:$G$73,MATCH($M18,'Classificação 2 encontros'!$M$18:$M$73,0)),"")</f>
        <v/>
      </c>
      <c r="H18" s="57" t="str">
        <f>IFERROR(INDEX('Classificação 2 encontros'!$H$18:$H$73,MATCH($M18,'Classificação 2 encontros'!$M$18:$M$73,0)),"")</f>
        <v/>
      </c>
      <c r="I18" s="57" t="str">
        <f>IFERROR(INDEX('Classificação 2 encontros'!$I$18:$I$73,MATCH($M18,'Classificação 2 encontros'!$M$18:$M$73,0)),"")</f>
        <v/>
      </c>
      <c r="J18" s="57" t="str">
        <f>IFERROR(INDEX('Classificação 2 encontros'!$J$18:$J$73,MATCH($M18,'Classificação 2 encontros'!$M$18:$M$73,0)),"")</f>
        <v/>
      </c>
      <c r="K18" s="57" t="str">
        <f>IFERROR(INDEX('Classificação 2 encontros'!$K$18:$K$73,MATCH($M18,'Classificação 2 encontros'!$M$18:$M$73,0)),"")</f>
        <v/>
      </c>
      <c r="L18" s="58" t="str">
        <f>IFERROR((H18+K18),"")</f>
        <v/>
      </c>
      <c r="M18" s="82">
        <v>1</v>
      </c>
      <c r="N18" s="23"/>
      <c r="O18" s="23"/>
      <c r="P18" s="56" t="str">
        <f>IFERROR(INDEX('Classificação 2 encontros'!$P$18:$P$73,MATCH($AA18,'Classificação 2 encontros'!$AA$18:$AA$73,0)),"")</f>
        <v/>
      </c>
      <c r="Q18" s="56" t="str">
        <f>IFERROR(INDEX('Classificação 2 encontros'!$Q$18:$Q$73,MATCH($AA18,'Classificação 2 encontros'!$AA$18:$AA$73,0)),"")</f>
        <v/>
      </c>
      <c r="R18" s="57" t="str">
        <f>IFERROR(INDEX('Classificação 2 encontros'!$R$18:$R$73,MATCH($AA18,'Classificação 2 encontros'!$AA$18:$AA$73,0)),"")</f>
        <v/>
      </c>
      <c r="S18" s="57" t="str">
        <f>IFERROR(INDEX('Classificação 2 encontros'!$S$18:$S$73,MATCH($AA18,'Classificação 2 encontros'!$AA$18:$AA$73,0)),"")</f>
        <v/>
      </c>
      <c r="T18" s="57" t="str">
        <f>IFERROR(INDEX('Classificação 2 encontros'!$T$18:$T$73,MATCH($AA18,'Classificação 2 encontros'!$AA$18:$AA$73,0)),"")</f>
        <v/>
      </c>
      <c r="U18" s="57" t="str">
        <f>IFERROR(INDEX('Classificação 2 encontros'!$U$18:$U$73,MATCH($AA18,'Classificação 2 encontros'!$AA$18:$AA$73,0)),"")</f>
        <v/>
      </c>
      <c r="V18" s="57" t="str">
        <f>IFERROR(INDEX('Classificação 2 encontros'!$V$18:$V$73,MATCH($AA18,'Classificação 2 encontros'!$AA$18:$AA$73,0)),"")</f>
        <v/>
      </c>
      <c r="W18" s="57" t="str">
        <f>IFERROR(INDEX('Classificação 2 encontros'!$W$18:$W$73,MATCH($AA18,'Classificação 2 encontros'!$AA$18:$AA$73,0)),"")</f>
        <v/>
      </c>
      <c r="X18" s="57" t="str">
        <f>IFERROR(INDEX('Classificação 2 encontros'!$X$18:$X$73,MATCH($AA18,'Classificação 2 encontros'!$AA$18:$AA$73,0)),"")</f>
        <v/>
      </c>
      <c r="Y18" s="57" t="str">
        <f>IFERROR(INDEX('Classificação 2 encontros'!$Y$18:$Y$73,MATCH($AA18,'Classificação 2 encontros'!$AA$18:$AA$73,0)),"")</f>
        <v/>
      </c>
      <c r="Z18" s="58" t="str">
        <f>IFERROR((V18+Y18),"")</f>
        <v/>
      </c>
      <c r="AA18" s="82">
        <v>1</v>
      </c>
      <c r="AD18" s="56" t="str">
        <f>IFERROR(INDEX('Classificação 2 encontros'!$AD$18:$AD$73,MATCH($AA18,'Classificação 2 encontros'!$AO$18:$AO$73,0)),"")</f>
        <v/>
      </c>
      <c r="AE18" s="56" t="str">
        <f>IFERROR(INDEX('Classificação 2 encontros'!$AE$18:$AE$73,MATCH($AA18,'Classificação 2 encontros'!$AO$18:$AO$73,0)),"")</f>
        <v/>
      </c>
      <c r="AF18" s="57" t="str">
        <f>IFERROR(INDEX('Classificação 2 encontros'!$AF$18:$AF$73,MATCH($AA18,'Classificação 2 encontros'!$AO$18:$AO$73,0)),"")</f>
        <v/>
      </c>
      <c r="AG18" s="57" t="str">
        <f>IFERROR(INDEX('Classificação 2 encontros'!$AG$18:$AG$73,MATCH($AA18,'Classificação 2 encontros'!$AO$18:$AO$73,0)),"")</f>
        <v/>
      </c>
      <c r="AH18" s="57" t="str">
        <f>IFERROR(INDEX('Classificação 2 encontros'!$AH$18:$AH$73,MATCH($AA18,'Classificação 2 encontros'!$AO$18:$AO$73,0)),"")</f>
        <v/>
      </c>
      <c r="AI18" s="57" t="str">
        <f>IFERROR(INDEX('Classificação 2 encontros'!$AI$18:$AI$73,MATCH($AA18,'Classificação 2 encontros'!$AO$18:$AO$73,0)),"")</f>
        <v/>
      </c>
      <c r="AJ18" s="57" t="str">
        <f>IFERROR(INDEX('Classificação 2 encontros'!$AJ$18:$AJ$73,MATCH($AA18,'Classificação 2 encontros'!$AO$18:$AO$73,0)),"")</f>
        <v/>
      </c>
      <c r="AK18" s="57" t="str">
        <f>IFERROR(INDEX('Classificação 2 encontros'!$AK$18:$AK$73,MATCH($AA18,'Classificação 2 encontros'!$AO$18:$AO$73,0)),"")</f>
        <v/>
      </c>
      <c r="AL18" s="57" t="str">
        <f>IFERROR(INDEX('Classificação 2 encontros'!$AL$18:$AL$73,MATCH($AA18,'Classificação 2 encontros'!$AO$18:$AO$73,0)),"")</f>
        <v/>
      </c>
      <c r="AM18" s="57" t="str">
        <f>IFERROR(INDEX('Classificação 2 encontros'!$AM$18:$AM$73,MATCH($AA18,'Classificação 2 encontros'!$AO$18:$AO$73,0)),"")</f>
        <v/>
      </c>
      <c r="AN18" s="58" t="str">
        <f>IFERROR((AJ18+AM18),"")</f>
        <v/>
      </c>
      <c r="AO18" s="82">
        <v>1</v>
      </c>
      <c r="AP18" s="23"/>
      <c r="AQ18" s="23"/>
      <c r="AR18" s="56" t="str">
        <f>IFERROR(INDEX('Classificação 2 encontros'!$AR$18:$AR$73,MATCH($AA18,'Classificação 2 encontros'!$BC$18:$BC$73,0)),"")</f>
        <v/>
      </c>
      <c r="AS18" s="56" t="str">
        <f>IFERROR(INDEX('Classificação 2 encontros'!$AS$18:$AS$73,MATCH($AA18,'Classificação 2 encontros'!$BC$18:$BC$73,0)),"")</f>
        <v/>
      </c>
      <c r="AT18" s="57" t="str">
        <f>IFERROR(INDEX('Classificação 2 encontros'!$AT$18:$AT$73,MATCH($AA18,'Classificação 2 encontros'!$BC$18:$BC$73,0)),"")</f>
        <v/>
      </c>
      <c r="AU18" s="57" t="str">
        <f>IFERROR(INDEX('Classificação 2 encontros'!$AU$18:$AU$73,MATCH($AA18,'Classificação 2 encontros'!$BC$18:$BC$73,0)),"")</f>
        <v/>
      </c>
      <c r="AV18" s="57" t="str">
        <f>IFERROR(INDEX('Classificação 2 encontros'!$AV$18:$AV$73,MATCH($AA18,'Classificação 2 encontros'!$BC$18:$BC$73,0)),"")</f>
        <v/>
      </c>
      <c r="AW18" s="57" t="str">
        <f>IFERROR(INDEX('Classificação 2 encontros'!$AW$18:$AW$73,MATCH($AA18,'Classificação 2 encontros'!$BC$18:$BC$73,0)),"")</f>
        <v/>
      </c>
      <c r="AX18" s="57" t="str">
        <f>IFERROR(INDEX('Classificação 2 encontros'!$AX$18:$AX$73,MATCH($AA18,'Classificação 2 encontros'!$BC$18:$BC$73,0)),"")</f>
        <v/>
      </c>
      <c r="AY18" s="57" t="str">
        <f>IFERROR(INDEX('Classificação 2 encontros'!$AY$18:$AY$73,MATCH($AA18,'Classificação 2 encontros'!$BC$18:$BC$73,0)),"")</f>
        <v/>
      </c>
      <c r="AZ18" s="57" t="str">
        <f>IFERROR(INDEX('Classificação 2 encontros'!$AZ$18:$AZ$73,MATCH($AA18,'Classificação 2 encontros'!$BC$18:$BC$73,0)),"")</f>
        <v/>
      </c>
      <c r="BA18" s="57" t="str">
        <f>IFERROR(INDEX('Classificação 2 encontros'!$BA$18:$BA$73,MATCH($AA18,'Classificação 2 encontros'!$BC$18:$BC$73,0)),"")</f>
        <v/>
      </c>
      <c r="BB18" s="58" t="str">
        <f>IFERROR((AX18+BA18),"")</f>
        <v/>
      </c>
      <c r="BC18" s="82">
        <v>1</v>
      </c>
      <c r="BF18" s="56" t="str">
        <f>IFERROR(INDEX('Classificação 2 encontros'!$BF$18:$BF$73,MATCH($AA18,'Classificação 2 encontros'!$BQ$18:$BQ$73,0)),"")</f>
        <v/>
      </c>
      <c r="BG18" s="56" t="str">
        <f>IFERROR(INDEX('Classificação 2 encontros'!$BG$18:$BG$73,MATCH($AA18,'Classificação 2 encontros'!$BQ$18:$BQ$73,0)),"")</f>
        <v/>
      </c>
      <c r="BH18" s="57" t="str">
        <f>IFERROR(INDEX('Classificação 2 encontros'!$BH$18:$BH$73,MATCH($AA18,'Classificação 2 encontros'!$BQ$18:$BQ$73,0)),"")</f>
        <v/>
      </c>
      <c r="BI18" s="57" t="str">
        <f>IFERROR(INDEX('Classificação 2 encontros'!$BI$18:$BI$73,MATCH($AA18,'Classificação 2 encontros'!$BQ$18:$BQ$73,0)),"")</f>
        <v/>
      </c>
      <c r="BJ18" s="57" t="str">
        <f>IFERROR(INDEX('Classificação 2 encontros'!$BJ$18:$BJ$73,MATCH($AA18,'Classificação 2 encontros'!$BQ$18:$BQ$73,0)),"")</f>
        <v/>
      </c>
      <c r="BK18" s="57" t="str">
        <f>IFERROR(INDEX('Classificação 2 encontros'!$BK$18:$BK$73,MATCH($AA18,'Classificação 2 encontros'!$BQ$18:$BQ$73,0)),"")</f>
        <v/>
      </c>
      <c r="BL18" s="57" t="str">
        <f>IFERROR(INDEX('Classificação 2 encontros'!$BL$18:$BL$73,MATCH($AA18,'Classificação 2 encontros'!$BQ$18:$BQ$73,0)),"")</f>
        <v/>
      </c>
      <c r="BM18" s="87" t="str">
        <f>IFERROR(INDEX('Classificação 2 encontros'!$BM$18:$BM$73,MATCH($AA18,'Classificação 2 encontros'!$BQ$18:$BQ$73,0)),"")</f>
        <v/>
      </c>
      <c r="BN18" s="57" t="str">
        <f>IFERROR(INDEX('Classificação 2 encontros'!$BN$18:$BN$73,MATCH($AA18,'Classificação 2 encontros'!$BQ$18:$BQ$73,0)),"")</f>
        <v/>
      </c>
      <c r="BO18" s="57" t="str">
        <f>IFERROR(INDEX('Classificação 2 encontros'!$BO$18:$BO$73,MATCH($AA18,'Classificação 2 encontros'!$BQ$18:$BQ$73,0)),"")</f>
        <v/>
      </c>
      <c r="BP18" s="58" t="str">
        <f>IFERROR((BL18+BO18),"")</f>
        <v/>
      </c>
      <c r="BQ18" s="82">
        <v>1</v>
      </c>
      <c r="BR18" s="23"/>
      <c r="BS18" s="23"/>
      <c r="BT18" s="56" t="str">
        <f>IFERROR(INDEX('Classificação 2 encontros'!$BT$18:$BT$73,MATCH($AA18,'Classificação 2 encontros'!$CE$18:$CE$73,0)),"")</f>
        <v/>
      </c>
      <c r="BU18" s="56" t="str">
        <f>IFERROR(INDEX('Classificação 2 encontros'!$BU$18:$BU$73,MATCH($AA18,'Classificação 2 encontros'!$CE$18:$CE$73,0)),"")</f>
        <v/>
      </c>
      <c r="BV18" s="57" t="str">
        <f>IFERROR(INDEX('Classificação 2 encontros'!$BV$18:$BV$73,MATCH($AA18,'Classificação 2 encontros'!$CE$18:$CE$73,0)),"")</f>
        <v/>
      </c>
      <c r="BW18" s="57" t="str">
        <f>IFERROR(INDEX('Classificação 2 encontros'!$BW$18:$BW$73,MATCH($AA18,'Classificação 2 encontros'!$CE$18:$CE$73,0)),"")</f>
        <v/>
      </c>
      <c r="BX18" s="57" t="str">
        <f>IFERROR(INDEX('Classificação 2 encontros'!$BX$18:$BX$73,MATCH($AA18,'Classificação 2 encontros'!$CE$18:$CE$73,0)),"")</f>
        <v/>
      </c>
      <c r="BY18" s="57" t="str">
        <f>IFERROR(INDEX('Classificação 2 encontros'!$BY$18:$BY$73,MATCH($AA18,'Classificação 2 encontros'!$CE$18:$CE$73,0)),"")</f>
        <v/>
      </c>
      <c r="BZ18" s="57" t="str">
        <f>IFERROR(INDEX('Classificação 2 encontros'!$BZ$18:$BZ$73,MATCH($AA18,'Classificação 2 encontros'!$CE$18:$CE$73,0)),"")</f>
        <v/>
      </c>
      <c r="CA18" s="57" t="str">
        <f>IFERROR(INDEX('Classificação 2 encontros'!$CA$18:$CA$73,MATCH($AA18,'Classificação 2 encontros'!$CE$18:$CE$73,0)),"")</f>
        <v/>
      </c>
      <c r="CB18" s="57" t="str">
        <f>IFERROR(INDEX('Classificação 2 encontros'!$CB$18:$CB$73,MATCH($AA18,'Classificação 2 encontros'!$CE$18:$CE$73,0)),"")</f>
        <v/>
      </c>
      <c r="CC18" s="57" t="str">
        <f>IFERROR(INDEX('Classificação 2 encontros'!$CC$18:$CC$73,MATCH($AA18,'Classificação 2 encontros'!$CE$18:$CE$73,0)),"")</f>
        <v/>
      </c>
      <c r="CD18" s="58" t="str">
        <f>IFERROR((BZ18+CC18),"")</f>
        <v/>
      </c>
      <c r="CE18" s="82">
        <v>1</v>
      </c>
    </row>
    <row r="19" spans="2:83" ht="38.25" customHeight="1" x14ac:dyDescent="0.3">
      <c r="B19" s="56" t="str">
        <f>IFERROR(INDEX('Classificação 2 encontros'!$B$18:$B$73,MATCH($M19,'Classificação 2 encontros'!$M$18:$M$73,0)),"")</f>
        <v/>
      </c>
      <c r="C19" s="56" t="str">
        <f>IFERROR(INDEX('Classificação 2 encontros'!$C$18:$C$73,MATCH($M19,'Classificação 2 encontros'!$M$18:$M$73,0)),"")</f>
        <v/>
      </c>
      <c r="D19" s="57" t="str">
        <f>IFERROR(INDEX('Classificação 2 encontros'!$D$18:$D$73,MATCH($M19,'Classificação 2 encontros'!$M$18:$M$73,0)),"")</f>
        <v/>
      </c>
      <c r="E19" s="57" t="str">
        <f>IFERROR(INDEX('Classificação 2 encontros'!$E$18:$E$73,MATCH($M19,'Classificação 2 encontros'!$M$18:$M$73,0)),"")</f>
        <v/>
      </c>
      <c r="F19" s="57" t="str">
        <f>IFERROR(INDEX('Classificação 2 encontros'!$F$18:$F$73,MATCH($M19,'Classificação 2 encontros'!$M$18:$M$73,0)),"")</f>
        <v/>
      </c>
      <c r="G19" s="57" t="str">
        <f>IFERROR(INDEX('Classificação 2 encontros'!$G$18:$G$73,MATCH($M19,'Classificação 2 encontros'!$M$18:$M$73,0)),"")</f>
        <v/>
      </c>
      <c r="H19" s="57" t="str">
        <f>IFERROR(INDEX('Classificação 2 encontros'!$H$18:$H$73,MATCH($M19,'Classificação 2 encontros'!$M$18:$M$73,0)),"")</f>
        <v/>
      </c>
      <c r="I19" s="57" t="str">
        <f>IFERROR(INDEX('Classificação 2 encontros'!$I$18:$I$73,MATCH($M19,'Classificação 2 encontros'!$M$18:$M$73,0)),"")</f>
        <v/>
      </c>
      <c r="J19" s="57" t="str">
        <f>IFERROR(INDEX('Classificação 2 encontros'!$J$18:$J$73,MATCH($M19,'Classificação 2 encontros'!$M$18:$M$73,0)),"")</f>
        <v/>
      </c>
      <c r="K19" s="57" t="str">
        <f>IFERROR(INDEX('Classificação 2 encontros'!$K$18:$K$73,MATCH($M19,'Classificação 2 encontros'!$M$18:$M$73,0)),"")</f>
        <v/>
      </c>
      <c r="L19" s="58" t="str">
        <f>IFERROR((H19+K19),"")</f>
        <v/>
      </c>
      <c r="M19" s="82">
        <v>2</v>
      </c>
      <c r="N19" s="23"/>
      <c r="O19" s="23"/>
      <c r="P19" s="56" t="str">
        <f>IFERROR(INDEX('Classificação 2 encontros'!$P$18:$P$73,MATCH($AA19,'Classificação 2 encontros'!$AA$18:$AA$73,0)),"")</f>
        <v/>
      </c>
      <c r="Q19" s="56" t="str">
        <f>IFERROR(INDEX('Classificação 2 encontros'!$Q$18:$Q$73,MATCH($AA19,'Classificação 2 encontros'!$AA$18:$AA$73,0)),"")</f>
        <v/>
      </c>
      <c r="R19" s="57" t="str">
        <f>IFERROR(INDEX('Classificação 2 encontros'!$R$18:$R$73,MATCH($AA19,'Classificação 2 encontros'!$AA$18:$AA$73,0)),"")</f>
        <v/>
      </c>
      <c r="S19" s="57" t="str">
        <f>IFERROR(INDEX('Classificação 2 encontros'!$S$18:$S$73,MATCH($AA19,'Classificação 2 encontros'!$AA$18:$AA$73,0)),"")</f>
        <v/>
      </c>
      <c r="T19" s="57" t="str">
        <f>IFERROR(INDEX('Classificação 2 encontros'!$T$18:$T$73,MATCH($AA19,'Classificação 2 encontros'!$AA$18:$AA$73,0)),"")</f>
        <v/>
      </c>
      <c r="U19" s="57" t="str">
        <f>IFERROR(INDEX('Classificação 2 encontros'!$U$18:$U$73,MATCH($AA19,'Classificação 2 encontros'!$AA$18:$AA$73,0)),"")</f>
        <v/>
      </c>
      <c r="V19" s="57" t="str">
        <f>IFERROR(INDEX('Classificação 2 encontros'!$V$18:$V$73,MATCH($AA19,'Classificação 2 encontros'!$AA$18:$AA$73,0)),"")</f>
        <v/>
      </c>
      <c r="W19" s="57" t="str">
        <f>IFERROR(INDEX('Classificação 2 encontros'!$W$18:$W$73,MATCH($AA19,'Classificação 2 encontros'!$AA$18:$AA$73,0)),"")</f>
        <v/>
      </c>
      <c r="X19" s="57" t="str">
        <f>IFERROR(INDEX('Classificação 2 encontros'!$X$18:$X$73,MATCH($AA19,'Classificação 2 encontros'!$AA$18:$AA$73,0)),"")</f>
        <v/>
      </c>
      <c r="Y19" s="57" t="str">
        <f>IFERROR(INDEX('Classificação 2 encontros'!$Y$18:$Y$73,MATCH($AA19,'Classificação 2 encontros'!$AA$18:$AA$73,0)),"")</f>
        <v/>
      </c>
      <c r="Z19" s="58" t="str">
        <f t="shared" ref="Z19:Z73" si="0">IFERROR((V19+Y19),"")</f>
        <v/>
      </c>
      <c r="AA19" s="82">
        <v>2</v>
      </c>
      <c r="AD19" s="56" t="str">
        <f>IFERROR(INDEX('Classificação 2 encontros'!$AD$18:$AD$73,MATCH($AA19,'Classificação 2 encontros'!$AO$18:$AO$73,0)),"")</f>
        <v/>
      </c>
      <c r="AE19" s="56" t="str">
        <f>IFERROR(INDEX('Classificação 2 encontros'!$AE$18:$AE$73,MATCH($AA19,'Classificação 2 encontros'!$AO$18:$AO$73,0)),"")</f>
        <v/>
      </c>
      <c r="AF19" s="57" t="str">
        <f>IFERROR(INDEX('Classificação 2 encontros'!$AF$18:$AF$73,MATCH($AA19,'Classificação 2 encontros'!$AO$18:$AO$73,0)),"")</f>
        <v/>
      </c>
      <c r="AG19" s="57" t="str">
        <f>IFERROR(INDEX('Classificação 2 encontros'!$AG$18:$AG$73,MATCH($AA19,'Classificação 2 encontros'!$AO$18:$AO$73,0)),"")</f>
        <v/>
      </c>
      <c r="AH19" s="57" t="str">
        <f>IFERROR(INDEX('Classificação 2 encontros'!$AH$18:$AH$73,MATCH($AA19,'Classificação 2 encontros'!$AO$18:$AO$73,0)),"")</f>
        <v/>
      </c>
      <c r="AI19" s="57" t="str">
        <f>IFERROR(INDEX('Classificação 2 encontros'!$AI$18:$AI$73,MATCH($AA19,'Classificação 2 encontros'!$AO$18:$AO$73,0)),"")</f>
        <v/>
      </c>
      <c r="AJ19" s="57" t="str">
        <f>IFERROR(INDEX('Classificação 2 encontros'!$AJ$18:$AJ$73,MATCH($AA19,'Classificação 2 encontros'!$AO$18:$AO$73,0)),"")</f>
        <v/>
      </c>
      <c r="AK19" s="57" t="str">
        <f>IFERROR(INDEX('Classificação 2 encontros'!$AK$18:$AK$73,MATCH($AA19,'Classificação 2 encontros'!$AO$18:$AO$73,0)),"")</f>
        <v/>
      </c>
      <c r="AL19" s="57" t="str">
        <f>IFERROR(INDEX('Classificação 2 encontros'!$AL$18:$AL$73,MATCH($AA19,'Classificação 2 encontros'!$AO$18:$AO$73,0)),"")</f>
        <v/>
      </c>
      <c r="AM19" s="57" t="str">
        <f>IFERROR(INDEX('Classificação 2 encontros'!$AM$18:$AM$73,MATCH($AA19,'Classificação 2 encontros'!$AO$18:$AO$73,0)),"")</f>
        <v/>
      </c>
      <c r="AN19" s="58" t="str">
        <f t="shared" ref="AN19:AN73" si="1">IFERROR((AJ19+AM19),"")</f>
        <v/>
      </c>
      <c r="AO19" s="82">
        <v>2</v>
      </c>
      <c r="AP19" s="23"/>
      <c r="AQ19" s="23"/>
      <c r="AR19" s="56" t="str">
        <f>IFERROR(INDEX('Classificação 2 encontros'!$AR$18:$AR$73,MATCH($AA19,'Classificação 2 encontros'!$BC$18:$BC$73,0)),"")</f>
        <v/>
      </c>
      <c r="AS19" s="56" t="str">
        <f>IFERROR(INDEX('Classificação 2 encontros'!$AS$18:$AS$73,MATCH($AA19,'Classificação 2 encontros'!$BC$18:$BC$73,0)),"")</f>
        <v/>
      </c>
      <c r="AT19" s="57" t="str">
        <f>IFERROR(INDEX('Classificação 2 encontros'!$AT$18:$AT$73,MATCH($AA19,'Classificação 2 encontros'!$BC$18:$BC$73,0)),"")</f>
        <v/>
      </c>
      <c r="AU19" s="57" t="str">
        <f>IFERROR(INDEX('Classificação 2 encontros'!$AU$18:$AU$73,MATCH($AA19,'Classificação 2 encontros'!$BC$18:$BC$73,0)),"")</f>
        <v/>
      </c>
      <c r="AV19" s="57" t="str">
        <f>IFERROR(INDEX('Classificação 2 encontros'!$AV$18:$AV$73,MATCH($AA19,'Classificação 2 encontros'!$BC$18:$BC$73,0)),"")</f>
        <v/>
      </c>
      <c r="AW19" s="57" t="str">
        <f>IFERROR(INDEX('Classificação 2 encontros'!$AW$18:$AW$73,MATCH($AA19,'Classificação 2 encontros'!$BC$18:$BC$73,0)),"")</f>
        <v/>
      </c>
      <c r="AX19" s="57" t="str">
        <f>IFERROR(INDEX('Classificação 2 encontros'!$AX$18:$AX$73,MATCH($AA19,'Classificação 2 encontros'!$BC$18:$BC$73,0)),"")</f>
        <v/>
      </c>
      <c r="AY19" s="57" t="str">
        <f>IFERROR(INDEX('Classificação 2 encontros'!$AY$18:$AY$73,MATCH($AA19,'Classificação 2 encontros'!$BC$18:$BC$73,0)),"")</f>
        <v/>
      </c>
      <c r="AZ19" s="57" t="str">
        <f>IFERROR(INDEX('Classificação 2 encontros'!$AZ$18:$AZ$73,MATCH($AA19,'Classificação 2 encontros'!$BC$18:$BC$73,0)),"")</f>
        <v/>
      </c>
      <c r="BA19" s="57" t="str">
        <f>IFERROR(INDEX('Classificação 2 encontros'!$BA$18:$BA$73,MATCH($AA19,'Classificação 2 encontros'!$BC$18:$BC$73,0)),"")</f>
        <v/>
      </c>
      <c r="BB19" s="58" t="str">
        <f t="shared" ref="BB19:BB73" si="2">IFERROR((AX19+BA19),"")</f>
        <v/>
      </c>
      <c r="BC19" s="82">
        <v>2</v>
      </c>
      <c r="BF19" s="56" t="str">
        <f>IFERROR(INDEX('Classificação 2 encontros'!$BF$18:$BF$73,MATCH($AA19,'Classificação 2 encontros'!$BQ$18:$BQ$73,0)),"")</f>
        <v/>
      </c>
      <c r="BG19" s="56" t="str">
        <f>IFERROR(INDEX('Classificação 2 encontros'!$BG$18:$BG$73,MATCH($AA19,'Classificação 2 encontros'!$BQ$18:$BQ$73,0)),"")</f>
        <v/>
      </c>
      <c r="BH19" s="57" t="str">
        <f>IFERROR(INDEX('Classificação 2 encontros'!$BH$18:$BH$73,MATCH($AA19,'Classificação 2 encontros'!$BQ$18:$BQ$73,0)),"")</f>
        <v/>
      </c>
      <c r="BI19" s="57" t="str">
        <f>IFERROR(INDEX('Classificação 2 encontros'!$BI$18:$BI$73,MATCH($AA19,'Classificação 2 encontros'!$BQ$18:$BQ$73,0)),"")</f>
        <v/>
      </c>
      <c r="BJ19" s="57" t="str">
        <f>IFERROR(INDEX('Classificação 2 encontros'!$BJ$18:$BJ$73,MATCH($AA19,'Classificação 2 encontros'!$BQ$18:$BQ$73,0)),"")</f>
        <v/>
      </c>
      <c r="BK19" s="57" t="str">
        <f>IFERROR(INDEX('Classificação 2 encontros'!$BK$18:$BK$73,MATCH($AA19,'Classificação 2 encontros'!$BQ$18:$BQ$73,0)),"")</f>
        <v/>
      </c>
      <c r="BL19" s="57" t="str">
        <f>IFERROR(INDEX('Classificação 2 encontros'!$BL$18:$BL$73,MATCH($AA19,'Classificação 2 encontros'!$BQ$18:$BQ$73,0)),"")</f>
        <v/>
      </c>
      <c r="BM19" s="87" t="str">
        <f>IFERROR(INDEX('Classificação 2 encontros'!$BM$18:$BM$73,MATCH($AA19,'Classificação 2 encontros'!$BQ$18:$BQ$73,0)),"")</f>
        <v/>
      </c>
      <c r="BN19" s="57" t="str">
        <f>IFERROR(INDEX('Classificação 2 encontros'!$BN$18:$BN$73,MATCH($AA19,'Classificação 2 encontros'!$BQ$18:$BQ$73,0)),"")</f>
        <v/>
      </c>
      <c r="BO19" s="57" t="str">
        <f>IFERROR(INDEX('Classificação 2 encontros'!$BO$18:$BO$73,MATCH($AA19,'Classificação 2 encontros'!$BQ$18:$BQ$73,0)),"")</f>
        <v/>
      </c>
      <c r="BP19" s="58" t="str">
        <f t="shared" ref="BP19:BP73" si="3">IFERROR((BL19+BO19),"")</f>
        <v/>
      </c>
      <c r="BQ19" s="82">
        <v>2</v>
      </c>
      <c r="BR19" s="23"/>
      <c r="BS19" s="23"/>
      <c r="BT19" s="56" t="str">
        <f>IFERROR(INDEX('Classificação 2 encontros'!$BT$18:$BT$73,MATCH($AA19,'Classificação 2 encontros'!$CE$18:$CE$73,0)),"")</f>
        <v/>
      </c>
      <c r="BU19" s="56" t="str">
        <f>IFERROR(INDEX('Classificação 2 encontros'!$BU$18:$BU$73,MATCH($AA19,'Classificação 2 encontros'!$CE$18:$CE$73,0)),"")</f>
        <v/>
      </c>
      <c r="BV19" s="57" t="str">
        <f>IFERROR(INDEX('Classificação 2 encontros'!$BV$18:$BV$73,MATCH($AA19,'Classificação 2 encontros'!$CE$18:$CE$73,0)),"")</f>
        <v/>
      </c>
      <c r="BW19" s="57" t="str">
        <f>IFERROR(INDEX('Classificação 2 encontros'!$BW$18:$BW$73,MATCH($AA19,'Classificação 2 encontros'!$CE$18:$CE$73,0)),"")</f>
        <v/>
      </c>
      <c r="BX19" s="57" t="str">
        <f>IFERROR(INDEX('Classificação 2 encontros'!$BX$18:$BX$73,MATCH($AA19,'Classificação 2 encontros'!$CE$18:$CE$73,0)),"")</f>
        <v/>
      </c>
      <c r="BY19" s="57" t="str">
        <f>IFERROR(INDEX('Classificação 2 encontros'!$BY$18:$BY$73,MATCH($AA19,'Classificação 2 encontros'!$CE$18:$CE$73,0)),"")</f>
        <v/>
      </c>
      <c r="BZ19" s="57" t="str">
        <f>IFERROR(INDEX('Classificação 2 encontros'!$BZ$18:$BZ$73,MATCH($AA19,'Classificação 2 encontros'!$CE$18:$CE$73,0)),"")</f>
        <v/>
      </c>
      <c r="CA19" s="57" t="str">
        <f>IFERROR(INDEX('Classificação 2 encontros'!$CA$18:$CA$73,MATCH($AA19,'Classificação 2 encontros'!$CE$18:$CE$73,0)),"")</f>
        <v/>
      </c>
      <c r="CB19" s="57" t="str">
        <f>IFERROR(INDEX('Classificação 2 encontros'!$CB$18:$CB$73,MATCH($AA19,'Classificação 2 encontros'!$CE$18:$CE$73,0)),"")</f>
        <v/>
      </c>
      <c r="CC19" s="57" t="str">
        <f>IFERROR(INDEX('Classificação 2 encontros'!$CC$18:$CC$73,MATCH($AA19,'Classificação 2 encontros'!$CE$18:$CE$73,0)),"")</f>
        <v/>
      </c>
      <c r="CD19" s="46" t="str">
        <f t="shared" ref="CD19:CD35" si="4">IFERROR((BZ19+CC19),"")</f>
        <v/>
      </c>
      <c r="CE19" s="47" t="str">
        <f t="shared" ref="CE19:CE73" si="5">IFERROR(RANK(CD19,CD:CD,0)+COUNTIF(CD13:CD18,CD19),"")</f>
        <v/>
      </c>
    </row>
    <row r="20" spans="2:83" ht="38.25" customHeight="1" x14ac:dyDescent="0.3">
      <c r="B20" s="56" t="str">
        <f>IFERROR(INDEX('Classificação 2 encontros'!$B$18:$B$73,MATCH($M20,'Classificação 2 encontros'!$M$18:$M$73,0)),"")</f>
        <v/>
      </c>
      <c r="C20" s="56" t="str">
        <f>IFERROR(INDEX('Classificação 2 encontros'!$C$18:$C$73,MATCH($M20,'Classificação 2 encontros'!$M$18:$M$73,0)),"")</f>
        <v/>
      </c>
      <c r="D20" s="57" t="str">
        <f>IFERROR(INDEX('Classificação 2 encontros'!$D$18:$D$73,MATCH($M20,'Classificação 2 encontros'!$M$18:$M$73,0)),"")</f>
        <v/>
      </c>
      <c r="E20" s="57" t="str">
        <f>IFERROR(INDEX('Classificação 2 encontros'!$E$18:$E$73,MATCH($M20,'Classificação 2 encontros'!$M$18:$M$73,0)),"")</f>
        <v/>
      </c>
      <c r="F20" s="57" t="str">
        <f>IFERROR(INDEX('Classificação 2 encontros'!$F$18:$F$73,MATCH($M20,'Classificação 2 encontros'!$M$18:$M$73,0)),"")</f>
        <v/>
      </c>
      <c r="G20" s="57" t="str">
        <f>IFERROR(INDEX('Classificação 2 encontros'!$G$18:$G$73,MATCH($M20,'Classificação 2 encontros'!$M$18:$M$73,0)),"")</f>
        <v/>
      </c>
      <c r="H20" s="57" t="str">
        <f>IFERROR(INDEX('Classificação 2 encontros'!$H$18:$H$73,MATCH($M20,'Classificação 2 encontros'!$M$18:$M$73,0)),"")</f>
        <v/>
      </c>
      <c r="I20" s="57" t="str">
        <f>IFERROR(INDEX('Classificação 2 encontros'!$I$18:$I$73,MATCH($M20,'Classificação 2 encontros'!$M$18:$M$73,0)),"")</f>
        <v/>
      </c>
      <c r="J20" s="57" t="str">
        <f>IFERROR(INDEX('Classificação 2 encontros'!$J$18:$J$73,MATCH($M20,'Classificação 2 encontros'!$M$18:$M$73,0)),"")</f>
        <v/>
      </c>
      <c r="K20" s="57" t="str">
        <f>IFERROR(INDEX('Classificação 2 encontros'!$K$18:$K$73,MATCH($M20,'Classificação 2 encontros'!$M$18:$M$73,0)),"")</f>
        <v/>
      </c>
      <c r="L20" s="58" t="str">
        <f>IFERROR((H20+K20),"")</f>
        <v/>
      </c>
      <c r="M20" s="82">
        <v>3</v>
      </c>
      <c r="N20" s="23"/>
      <c r="O20" s="23"/>
      <c r="P20" s="56" t="str">
        <f>IFERROR(INDEX('Classificação 2 encontros'!$P$18:$P$73,MATCH($AA20,'Classificação 2 encontros'!$AA$18:$AA$73,0)),"")</f>
        <v/>
      </c>
      <c r="Q20" s="56" t="str">
        <f>IFERROR(INDEX('Classificação 2 encontros'!$Q$18:$Q$73,MATCH($AA20,'Classificação 2 encontros'!$AA$18:$AA$73,0)),"")</f>
        <v/>
      </c>
      <c r="R20" s="57" t="str">
        <f>IFERROR(INDEX('Classificação 2 encontros'!$R$18:$R$73,MATCH($AA20,'Classificação 2 encontros'!$AA$18:$AA$73,0)),"")</f>
        <v/>
      </c>
      <c r="S20" s="57" t="str">
        <f>IFERROR(INDEX('Classificação 2 encontros'!$S$18:$S$73,MATCH($AA20,'Classificação 2 encontros'!$AA$18:$AA$73,0)),"")</f>
        <v/>
      </c>
      <c r="T20" s="57" t="str">
        <f>IFERROR(INDEX('Classificação 2 encontros'!$T$18:$T$73,MATCH($AA20,'Classificação 2 encontros'!$AA$18:$AA$73,0)),"")</f>
        <v/>
      </c>
      <c r="U20" s="57" t="str">
        <f>IFERROR(INDEX('Classificação 2 encontros'!$U$18:$U$73,MATCH($AA20,'Classificação 2 encontros'!$AA$18:$AA$73,0)),"")</f>
        <v/>
      </c>
      <c r="V20" s="57" t="str">
        <f>IFERROR(INDEX('Classificação 2 encontros'!$V$18:$V$73,MATCH($AA20,'Classificação 2 encontros'!$AA$18:$AA$73,0)),"")</f>
        <v/>
      </c>
      <c r="W20" s="57" t="str">
        <f>IFERROR(INDEX('Classificação 2 encontros'!$W$18:$W$73,MATCH($AA20,'Classificação 2 encontros'!$AA$18:$AA$73,0)),"")</f>
        <v/>
      </c>
      <c r="X20" s="57" t="str">
        <f>IFERROR(INDEX('Classificação 2 encontros'!$X$18:$X$73,MATCH($AA20,'Classificação 2 encontros'!$AA$18:$AA$73,0)),"")</f>
        <v/>
      </c>
      <c r="Y20" s="57" t="str">
        <f>IFERROR(INDEX('Classificação 2 encontros'!$Y$18:$Y$73,MATCH($AA20,'Classificação 2 encontros'!$AA$18:$AA$73,0)),"")</f>
        <v/>
      </c>
      <c r="Z20" s="58" t="str">
        <f t="shared" si="0"/>
        <v/>
      </c>
      <c r="AA20" s="82">
        <v>3</v>
      </c>
      <c r="AD20" s="56" t="str">
        <f>IFERROR(INDEX('Classificação 2 encontros'!$AD$18:$AD$73,MATCH($AA20,'Classificação 2 encontros'!$AO$18:$AO$73,0)),"")</f>
        <v/>
      </c>
      <c r="AE20" s="56" t="str">
        <f>IFERROR(INDEX('Classificação 2 encontros'!$AE$18:$AE$73,MATCH($AA20,'Classificação 2 encontros'!$AO$18:$AO$73,0)),"")</f>
        <v/>
      </c>
      <c r="AF20" s="57" t="str">
        <f>IFERROR(INDEX('Classificação 2 encontros'!$AF$18:$AF$73,MATCH($AA20,'Classificação 2 encontros'!$AO$18:$AO$73,0)),"")</f>
        <v/>
      </c>
      <c r="AG20" s="57" t="str">
        <f>IFERROR(INDEX('Classificação 2 encontros'!$AG$18:$AG$73,MATCH($AA20,'Classificação 2 encontros'!$AO$18:$AO$73,0)),"")</f>
        <v/>
      </c>
      <c r="AH20" s="57" t="str">
        <f>IFERROR(INDEX('Classificação 2 encontros'!$AH$18:$AH$73,MATCH($AA20,'Classificação 2 encontros'!$AO$18:$AO$73,0)),"")</f>
        <v/>
      </c>
      <c r="AI20" s="57" t="str">
        <f>IFERROR(INDEX('Classificação 2 encontros'!$AI$18:$AI$73,MATCH($AA20,'Classificação 2 encontros'!$AO$18:$AO$73,0)),"")</f>
        <v/>
      </c>
      <c r="AJ20" s="57" t="str">
        <f>IFERROR(INDEX('Classificação 2 encontros'!$AJ$18:$AJ$73,MATCH($AA20,'Classificação 2 encontros'!$AO$18:$AO$73,0)),"")</f>
        <v/>
      </c>
      <c r="AK20" s="57" t="str">
        <f>IFERROR(INDEX('Classificação 2 encontros'!$AK$18:$AK$73,MATCH($AA20,'Classificação 2 encontros'!$AO$18:$AO$73,0)),"")</f>
        <v/>
      </c>
      <c r="AL20" s="57" t="str">
        <f>IFERROR(INDEX('Classificação 2 encontros'!$AL$18:$AL$73,MATCH($AA20,'Classificação 2 encontros'!$AO$18:$AO$73,0)),"")</f>
        <v/>
      </c>
      <c r="AM20" s="57" t="str">
        <f>IFERROR(INDEX('Classificação 2 encontros'!$AM$18:$AM$73,MATCH($AA20,'Classificação 2 encontros'!$AO$18:$AO$73,0)),"")</f>
        <v/>
      </c>
      <c r="AN20" s="58" t="str">
        <f t="shared" si="1"/>
        <v/>
      </c>
      <c r="AO20" s="82">
        <v>3</v>
      </c>
      <c r="AP20" s="23"/>
      <c r="AQ20" s="23"/>
      <c r="AR20" s="56" t="str">
        <f>IFERROR(INDEX('Classificação 2 encontros'!$AR$18:$AR$73,MATCH($AA20,'Classificação 2 encontros'!$BC$18:$BC$73,0)),"")</f>
        <v/>
      </c>
      <c r="AS20" s="56" t="str">
        <f>IFERROR(INDEX('Classificação 2 encontros'!$AS$18:$AS$73,MATCH($AA20,'Classificação 2 encontros'!$BC$18:$BC$73,0)),"")</f>
        <v/>
      </c>
      <c r="AT20" s="57" t="str">
        <f>IFERROR(INDEX('Classificação 2 encontros'!$AT$18:$AT$73,MATCH($AA20,'Classificação 2 encontros'!$BC$18:$BC$73,0)),"")</f>
        <v/>
      </c>
      <c r="AU20" s="57" t="str">
        <f>IFERROR(INDEX('Classificação 2 encontros'!$AU$18:$AU$73,MATCH($AA20,'Classificação 2 encontros'!$BC$18:$BC$73,0)),"")</f>
        <v/>
      </c>
      <c r="AV20" s="57" t="str">
        <f>IFERROR(INDEX('Classificação 2 encontros'!$AV$18:$AV$73,MATCH($AA20,'Classificação 2 encontros'!$BC$18:$BC$73,0)),"")</f>
        <v/>
      </c>
      <c r="AW20" s="57" t="str">
        <f>IFERROR(INDEX('Classificação 2 encontros'!$AW$18:$AW$73,MATCH($AA20,'Classificação 2 encontros'!$BC$18:$BC$73,0)),"")</f>
        <v/>
      </c>
      <c r="AX20" s="57" t="str">
        <f>IFERROR(INDEX('Classificação 2 encontros'!$AX$18:$AX$73,MATCH($AA20,'Classificação 2 encontros'!$BC$18:$BC$73,0)),"")</f>
        <v/>
      </c>
      <c r="AY20" s="57" t="str">
        <f>IFERROR(INDEX('Classificação 2 encontros'!$AY$18:$AY$73,MATCH($AA20,'Classificação 2 encontros'!$BC$18:$BC$73,0)),"")</f>
        <v/>
      </c>
      <c r="AZ20" s="57" t="str">
        <f>IFERROR(INDEX('Classificação 2 encontros'!$AZ$18:$AZ$73,MATCH($AA20,'Classificação 2 encontros'!$BC$18:$BC$73,0)),"")</f>
        <v/>
      </c>
      <c r="BA20" s="57" t="str">
        <f>IFERROR(INDEX('Classificação 2 encontros'!$BA$18:$BA$73,MATCH($AA20,'Classificação 2 encontros'!$BC$18:$BC$73,0)),"")</f>
        <v/>
      </c>
      <c r="BB20" s="58" t="str">
        <f t="shared" si="2"/>
        <v/>
      </c>
      <c r="BC20" s="82">
        <v>3</v>
      </c>
      <c r="BF20" s="56" t="str">
        <f>IFERROR(INDEX('Classificação 2 encontros'!$BF$18:$BF$73,MATCH($AA20,'Classificação 2 encontros'!$BQ$18:$BQ$73,0)),"")</f>
        <v/>
      </c>
      <c r="BG20" s="56" t="str">
        <f>IFERROR(INDEX('Classificação 2 encontros'!$BG$18:$BG$73,MATCH($AA20,'Classificação 2 encontros'!$BQ$18:$BQ$73,0)),"")</f>
        <v/>
      </c>
      <c r="BH20" s="57" t="str">
        <f>IFERROR(INDEX('Classificação 2 encontros'!$BH$18:$BH$73,MATCH($AA20,'Classificação 2 encontros'!$BQ$18:$BQ$73,0)),"")</f>
        <v/>
      </c>
      <c r="BI20" s="57" t="str">
        <f>IFERROR(INDEX('Classificação 2 encontros'!$BI$18:$BI$73,MATCH($AA20,'Classificação 2 encontros'!$BQ$18:$BQ$73,0)),"")</f>
        <v/>
      </c>
      <c r="BJ20" s="57" t="str">
        <f>IFERROR(INDEX('Classificação 2 encontros'!$BJ$18:$BJ$73,MATCH($AA20,'Classificação 2 encontros'!$BQ$18:$BQ$73,0)),"")</f>
        <v/>
      </c>
      <c r="BK20" s="57" t="str">
        <f>IFERROR(INDEX('Classificação 2 encontros'!$BK$18:$BK$73,MATCH($AA20,'Classificação 2 encontros'!$BQ$18:$BQ$73,0)),"")</f>
        <v/>
      </c>
      <c r="BL20" s="57" t="str">
        <f>IFERROR(INDEX('Classificação 2 encontros'!$BL$18:$BL$73,MATCH($AA20,'Classificação 2 encontros'!$BQ$18:$BQ$73,0)),"")</f>
        <v/>
      </c>
      <c r="BM20" s="87" t="str">
        <f>IFERROR(INDEX('Classificação 2 encontros'!$BM$18:$BM$73,MATCH($AA20,'Classificação 2 encontros'!$BQ$18:$BQ$73,0)),"")</f>
        <v/>
      </c>
      <c r="BN20" s="57" t="str">
        <f>IFERROR(INDEX('Classificação 2 encontros'!$BN$18:$BN$73,MATCH($AA20,'Classificação 2 encontros'!$BQ$18:$BQ$73,0)),"")</f>
        <v/>
      </c>
      <c r="BO20" s="57" t="str">
        <f>IFERROR(INDEX('Classificação 2 encontros'!$BO$18:$BO$73,MATCH($AA20,'Classificação 2 encontros'!$BQ$18:$BQ$73,0)),"")</f>
        <v/>
      </c>
      <c r="BP20" s="58" t="str">
        <f t="shared" si="3"/>
        <v/>
      </c>
      <c r="BQ20" s="82">
        <v>3</v>
      </c>
      <c r="BR20" s="23"/>
      <c r="BS20" s="23"/>
      <c r="BT20" s="56" t="str">
        <f>IFERROR(INDEX('Classificação 2 encontros'!$BT$18:$BT$73,MATCH($AA20,'Classificação 2 encontros'!$CE$18:$CE$73,0)),"")</f>
        <v/>
      </c>
      <c r="BU20" s="56" t="str">
        <f>IFERROR(INDEX('Classificação 2 encontros'!$BU$18:$BU$73,MATCH($AA20,'Classificação 2 encontros'!$CE$18:$CE$73,0)),"")</f>
        <v/>
      </c>
      <c r="BV20" s="57" t="str">
        <f>IFERROR(INDEX('Classificação 2 encontros'!$BV$18:$BV$73,MATCH($AA20,'Classificação 2 encontros'!$CE$18:$CE$73,0)),"")</f>
        <v/>
      </c>
      <c r="BW20" s="57" t="str">
        <f>IFERROR(INDEX('Classificação 2 encontros'!$BW$18:$BW$73,MATCH($AA20,'Classificação 2 encontros'!$CE$18:$CE$73,0)),"")</f>
        <v/>
      </c>
      <c r="BX20" s="57" t="str">
        <f>IFERROR(INDEX('Classificação 2 encontros'!$BX$18:$BX$73,MATCH($AA20,'Classificação 2 encontros'!$CE$18:$CE$73,0)),"")</f>
        <v/>
      </c>
      <c r="BY20" s="57" t="str">
        <f>IFERROR(INDEX('Classificação 2 encontros'!$BY$18:$BY$73,MATCH($AA20,'Classificação 2 encontros'!$CE$18:$CE$73,0)),"")</f>
        <v/>
      </c>
      <c r="BZ20" s="57" t="str">
        <f>IFERROR(INDEX('Classificação 2 encontros'!$BZ$18:$BZ$73,MATCH($AA20,'Classificação 2 encontros'!$CE$18:$CE$73,0)),"")</f>
        <v/>
      </c>
      <c r="CA20" s="57" t="str">
        <f>IFERROR(INDEX('Classificação 2 encontros'!$CA$18:$CA$73,MATCH($AA20,'Classificação 2 encontros'!$CE$18:$CE$73,0)),"")</f>
        <v/>
      </c>
      <c r="CB20" s="57" t="str">
        <f>IFERROR(INDEX('Classificação 2 encontros'!$CB$18:$CB$73,MATCH($AA20,'Classificação 2 encontros'!$CE$18:$CE$73,0)),"")</f>
        <v/>
      </c>
      <c r="CC20" s="57" t="str">
        <f>IFERROR(INDEX('Classificação 2 encontros'!$CC$18:$CC$73,MATCH($AA20,'Classificação 2 encontros'!$CE$18:$CE$73,0)),"")</f>
        <v/>
      </c>
      <c r="CD20" s="46" t="str">
        <f t="shared" si="4"/>
        <v/>
      </c>
      <c r="CE20" s="47" t="str">
        <f t="shared" si="5"/>
        <v/>
      </c>
    </row>
    <row r="21" spans="2:83" ht="22.5" customHeight="1" x14ac:dyDescent="0.45">
      <c r="B21" s="76" t="str">
        <f>IFERROR(INDEX('Classificação 2 encontros'!$B$18:$B$73,MATCH($M21,'Classificação 2 encontros'!$M$18:$M$73,0)),"")</f>
        <v/>
      </c>
      <c r="C21" s="76" t="str">
        <f>IFERROR(INDEX('Classificação 2 encontros'!$C$18:$C$73,MATCH($M21,'Classificação 2 encontros'!$M$18:$M$73,0)),"")</f>
        <v/>
      </c>
      <c r="D21" s="77" t="str">
        <f>IFERROR(INDEX('Classificação 2 encontros'!$D$18:$D$73,MATCH($M21,'Classificação 2 encontros'!$M$18:$M$73,0)),"")</f>
        <v/>
      </c>
      <c r="E21" s="77" t="str">
        <f>IFERROR(INDEX('Classificação 2 encontros'!$E$18:$E$73,MATCH($M21,'Classificação 2 encontros'!$M$18:$M$73,0)),"")</f>
        <v/>
      </c>
      <c r="F21" s="77" t="str">
        <f>IFERROR(INDEX('Classificação 2 encontros'!$F$18:$F$73,MATCH($M21,'Classificação 2 encontros'!$M$18:$M$73,0)),"")</f>
        <v/>
      </c>
      <c r="G21" s="77" t="str">
        <f>IFERROR(INDEX('Classificação 2 encontros'!$G$18:$G$73,MATCH($M21,'Classificação 2 encontros'!$M$18:$M$73,0)),"")</f>
        <v/>
      </c>
      <c r="H21" s="77" t="str">
        <f>IFERROR(INDEX('Classificação 2 encontros'!$H$18:$H$73,MATCH($M21,'Classificação 2 encontros'!$M$18:$M$73,0)),"")</f>
        <v/>
      </c>
      <c r="I21" s="77" t="str">
        <f>IFERROR(INDEX('Classificação 2 encontros'!$I$18:$I$73,MATCH($M21,'Classificação 2 encontros'!$M$18:$M$73,0)),"")</f>
        <v/>
      </c>
      <c r="J21" s="77" t="str">
        <f>IFERROR(INDEX('Classificação 2 encontros'!$J$18:$J$73,MATCH($M21,'Classificação 2 encontros'!$M$18:$M$73,0)),"")</f>
        <v/>
      </c>
      <c r="K21" s="77" t="str">
        <f>IFERROR(INDEX('Classificação 2 encontros'!$K$18:$K$73,MATCH($M21,'Classificação 2 encontros'!$M$18:$M$73,0)),"")</f>
        <v/>
      </c>
      <c r="L21" s="78" t="str">
        <f>IFERROR((H21+K21),"")</f>
        <v/>
      </c>
      <c r="M21" s="75">
        <v>4</v>
      </c>
      <c r="N21" s="59"/>
      <c r="O21" s="59"/>
      <c r="P21" s="73" t="str">
        <f>IFERROR(INDEX('Classificação 2 encontros'!$P$18:$P$73,MATCH($AA21,'Classificação 2 encontros'!$AA$18:$AA$73,0)),"")</f>
        <v/>
      </c>
      <c r="Q21" s="73" t="str">
        <f>IFERROR(INDEX('Classificação 2 encontros'!$Q$18:$Q$73,MATCH($AA21,'Classificação 2 encontros'!$AA$18:$AA$73,0)),"")</f>
        <v/>
      </c>
      <c r="R21" s="74" t="str">
        <f>IFERROR(INDEX('Classificação 2 encontros'!$R$18:$R$73,MATCH($AA21,'Classificação 2 encontros'!$AA$18:$AA$73,0)),"")</f>
        <v/>
      </c>
      <c r="S21" s="74" t="str">
        <f>IFERROR(INDEX('Classificação 2 encontros'!$S$18:$S$73,MATCH($AA21,'Classificação 2 encontros'!$AA$18:$AA$73,0)),"")</f>
        <v/>
      </c>
      <c r="T21" s="74" t="str">
        <f>IFERROR(INDEX('Classificação 2 encontros'!$T$18:$T$73,MATCH($AA21,'Classificação 2 encontros'!$AA$18:$AA$73,0)),"")</f>
        <v/>
      </c>
      <c r="U21" s="74" t="str">
        <f>IFERROR(INDEX('Classificação 2 encontros'!$U$18:$U$73,MATCH($AA21,'Classificação 2 encontros'!$AA$18:$AA$73,0)),"")</f>
        <v/>
      </c>
      <c r="V21" s="74" t="str">
        <f>IFERROR(INDEX('Classificação 2 encontros'!$V$18:$V$73,MATCH($AA21,'Classificação 2 encontros'!$AA$18:$AA$73,0)),"")</f>
        <v/>
      </c>
      <c r="W21" s="74" t="str">
        <f>IFERROR(INDEX('Classificação 2 encontros'!$W$18:$W$73,MATCH($AA21,'Classificação 2 encontros'!$AA$18:$AA$73,0)),"")</f>
        <v/>
      </c>
      <c r="X21" s="74" t="str">
        <f>IFERROR(INDEX('Classificação 2 encontros'!$X$18:$X$73,MATCH($AA21,'Classificação 2 encontros'!$AA$18:$AA$73,0)),"")</f>
        <v/>
      </c>
      <c r="Y21" s="74" t="str">
        <f>IFERROR(INDEX('Classificação 2 encontros'!$Y$18:$Y$73,MATCH($AA21,'Classificação 2 encontros'!$AA$18:$AA$73,0)),"")</f>
        <v/>
      </c>
      <c r="Z21" s="78" t="str">
        <f t="shared" si="0"/>
        <v/>
      </c>
      <c r="AA21" s="79">
        <v>4</v>
      </c>
      <c r="AD21" s="76" t="str">
        <f>IFERROR(INDEX('Classificação 2 encontros'!$AD$18:$AD$73,MATCH($AA21,'Classificação 2 encontros'!$AO$18:$AO$73,0)),"")</f>
        <v/>
      </c>
      <c r="AE21" s="76" t="str">
        <f>IFERROR(INDEX('Classificação 2 encontros'!$AE$18:$AE$73,MATCH($AA21,'Classificação 2 encontros'!$AO$18:$AO$73,0)),"")</f>
        <v/>
      </c>
      <c r="AF21" s="77" t="str">
        <f>IFERROR(INDEX('Classificação 2 encontros'!$AF$18:$AF$73,MATCH($AA21,'Classificação 2 encontros'!$AO$18:$AO$73,0)),"")</f>
        <v/>
      </c>
      <c r="AG21" s="77" t="str">
        <f>IFERROR(INDEX('Classificação 2 encontros'!$AG$18:$AG$73,MATCH($AA21,'Classificação 2 encontros'!$AO$18:$AO$73,0)),"")</f>
        <v/>
      </c>
      <c r="AH21" s="77" t="str">
        <f>IFERROR(INDEX('Classificação 2 encontros'!$AH$18:$AH$73,MATCH($AA21,'Classificação 2 encontros'!$AO$18:$AO$73,0)),"")</f>
        <v/>
      </c>
      <c r="AI21" s="77" t="str">
        <f>IFERROR(INDEX('Classificação 2 encontros'!$AI$18:$AI$73,MATCH($AA21,'Classificação 2 encontros'!$AO$18:$AO$73,0)),"")</f>
        <v/>
      </c>
      <c r="AJ21" s="77" t="str">
        <f>IFERROR(INDEX('Classificação 2 encontros'!$AJ$18:$AJ$73,MATCH($AA21,'Classificação 2 encontros'!$AO$18:$AO$73,0)),"")</f>
        <v/>
      </c>
      <c r="AK21" s="77" t="str">
        <f>IFERROR(INDEX('Classificação 2 encontros'!$AK$18:$AK$73,MATCH($AA21,'Classificação 2 encontros'!$AO$18:$AO$73,0)),"")</f>
        <v/>
      </c>
      <c r="AL21" s="77" t="str">
        <f>IFERROR(INDEX('Classificação 2 encontros'!$AL$18:$AL$73,MATCH($AA21,'Classificação 2 encontros'!$AO$18:$AO$73,0)),"")</f>
        <v/>
      </c>
      <c r="AM21" s="77" t="str">
        <f>IFERROR(INDEX('Classificação 2 encontros'!$AM$18:$AM$73,MATCH($AA21,'Classificação 2 encontros'!$AO$18:$AO$73,0)),"")</f>
        <v/>
      </c>
      <c r="AN21" s="78" t="str">
        <f t="shared" si="1"/>
        <v/>
      </c>
      <c r="AO21" s="79">
        <v>4</v>
      </c>
      <c r="AP21" s="59"/>
      <c r="AQ21" s="59"/>
      <c r="AR21" s="83" t="str">
        <f>IFERROR(INDEX('Classificação 2 encontros'!$AR$18:$AR$73,MATCH($AA21,'Classificação 2 encontros'!$BC$18:$BC$73,0)),"")</f>
        <v/>
      </c>
      <c r="AS21" s="83" t="str">
        <f>IFERROR(INDEX('Classificação 2 encontros'!$AS$18:$AS$73,MATCH($AA21,'Classificação 2 encontros'!$BC$18:$BC$73,0)),"")</f>
        <v/>
      </c>
      <c r="AT21" s="84" t="str">
        <f>IFERROR(INDEX('Classificação 2 encontros'!$AT$18:$AT$73,MATCH($AA21,'Classificação 2 encontros'!$BC$18:$BC$73,0)),"")</f>
        <v/>
      </c>
      <c r="AU21" s="84" t="str">
        <f>IFERROR(INDEX('Classificação 2 encontros'!$AU$18:$AU$73,MATCH($AA21,'Classificação 2 encontros'!$BC$18:$BC$73,0)),"")</f>
        <v/>
      </c>
      <c r="AV21" s="84" t="str">
        <f>IFERROR(INDEX('Classificação 2 encontros'!$AV$18:$AV$73,MATCH($AA21,'Classificação 2 encontros'!$BC$18:$BC$73,0)),"")</f>
        <v/>
      </c>
      <c r="AW21" s="84" t="str">
        <f>IFERROR(INDEX('Classificação 2 encontros'!$AW$18:$AW$73,MATCH($AA21,'Classificação 2 encontros'!$BC$18:$BC$73,0)),"")</f>
        <v/>
      </c>
      <c r="AX21" s="84" t="str">
        <f>IFERROR(INDEX('Classificação 2 encontros'!$AX$18:$AX$73,MATCH($AA21,'Classificação 2 encontros'!$BC$18:$BC$73,0)),"")</f>
        <v/>
      </c>
      <c r="AY21" s="84" t="str">
        <f>IFERROR(INDEX('Classificação 2 encontros'!$AY$18:$AY$73,MATCH($AA21,'Classificação 2 encontros'!$BC$18:$BC$73,0)),"")</f>
        <v/>
      </c>
      <c r="AZ21" s="84" t="str">
        <f>IFERROR(INDEX('Classificação 2 encontros'!$AZ$18:$AZ$73,MATCH($AA21,'Classificação 2 encontros'!$BC$18:$BC$73,0)),"")</f>
        <v/>
      </c>
      <c r="BA21" s="84" t="str">
        <f>IFERROR(INDEX('Classificação 2 encontros'!$BA$18:$BA$73,MATCH($AA21,'Classificação 2 encontros'!$BC$18:$BC$73,0)),"")</f>
        <v/>
      </c>
      <c r="BB21" s="78" t="str">
        <f t="shared" si="2"/>
        <v/>
      </c>
      <c r="BC21" s="79">
        <v>4</v>
      </c>
      <c r="BF21" s="80" t="str">
        <f>IFERROR(INDEX('Classificação 2 encontros'!$BF$18:$BF$73,MATCH($AA21,'Classificação 2 encontros'!$BQ$18:$BQ$73,0)),"")</f>
        <v/>
      </c>
      <c r="BG21" s="80" t="str">
        <f>IFERROR(INDEX('Classificação 2 encontros'!$BG$18:$BG$73,MATCH($AA21,'Classificação 2 encontros'!$BQ$18:$BQ$73,0)),"")</f>
        <v/>
      </c>
      <c r="BH21" s="81" t="str">
        <f>IFERROR(INDEX('Classificação 2 encontros'!$BH$18:$BH$73,MATCH($AA21,'Classificação 2 encontros'!$BQ$18:$BQ$73,0)),"")</f>
        <v/>
      </c>
      <c r="BI21" s="81" t="str">
        <f>IFERROR(INDEX('Classificação 2 encontros'!$BI$18:$BI$73,MATCH($AA21,'Classificação 2 encontros'!$BQ$18:$BQ$73,0)),"")</f>
        <v/>
      </c>
      <c r="BJ21" s="81" t="str">
        <f>IFERROR(INDEX('Classificação 2 encontros'!$BJ$18:$BJ$73,MATCH($AA21,'Classificação 2 encontros'!$BQ$18:$BQ$73,0)),"")</f>
        <v/>
      </c>
      <c r="BK21" s="81" t="str">
        <f>IFERROR(INDEX('Classificação 2 encontros'!$BK$18:$BK$73,MATCH($AA21,'Classificação 2 encontros'!$BQ$18:$BQ$73,0)),"")</f>
        <v/>
      </c>
      <c r="BL21" s="81" t="str">
        <f>IFERROR(INDEX('Classificação 2 encontros'!$BL$18:$BL$73,MATCH($AA21,'Classificação 2 encontros'!$BQ$18:$BQ$73,0)),"")</f>
        <v/>
      </c>
      <c r="BM21" s="88" t="str">
        <f>IFERROR(INDEX('Classificação 2 encontros'!$BM$18:$BM$73,MATCH($AA21,'Classificação 2 encontros'!$BQ$18:$BQ$73,0)),"")</f>
        <v/>
      </c>
      <c r="BN21" s="81" t="str">
        <f>IFERROR(INDEX('Classificação 2 encontros'!$BN$18:$BN$73,MATCH($AA21,'Classificação 2 encontros'!$BQ$18:$BQ$73,0)),"")</f>
        <v/>
      </c>
      <c r="BO21" s="81" t="str">
        <f>IFERROR(INDEX('Classificação 2 encontros'!$BO$18:$BO$73,MATCH($AA21,'Classificação 2 encontros'!$BQ$18:$BQ$73,0)),"")</f>
        <v/>
      </c>
      <c r="BP21" s="78" t="str">
        <f t="shared" si="3"/>
        <v/>
      </c>
      <c r="BQ21" s="79">
        <v>4</v>
      </c>
      <c r="BR21" s="59"/>
      <c r="BS21" s="59"/>
      <c r="BT21" s="83" t="str">
        <f>IFERROR(INDEX('Classificação 2 encontros'!$BT$18:$BT$73,MATCH($AA21,'Classificação 2 encontros'!$CE$18:$CE$73,0)),"")</f>
        <v/>
      </c>
      <c r="BU21" s="83" t="str">
        <f>IFERROR(INDEX('Classificação 2 encontros'!$BU$18:$BU$73,MATCH($AA21,'Classificação 2 encontros'!$CE$18:$CE$73,0)),"")</f>
        <v/>
      </c>
      <c r="BV21" s="84" t="str">
        <f>IFERROR(INDEX('Classificação 2 encontros'!$BV$18:$BV$73,MATCH($AA21,'Classificação 2 encontros'!$CE$18:$CE$73,0)),"")</f>
        <v/>
      </c>
      <c r="BW21" s="84" t="str">
        <f>IFERROR(INDEX('Classificação 2 encontros'!$BW$18:$BW$73,MATCH($AA21,'Classificação 2 encontros'!$CE$18:$CE$73,0)),"")</f>
        <v/>
      </c>
      <c r="BX21" s="84" t="str">
        <f>IFERROR(INDEX('Classificação 2 encontros'!$BX$18:$BX$73,MATCH($AA21,'Classificação 2 encontros'!$CE$18:$CE$73,0)),"")</f>
        <v/>
      </c>
      <c r="BY21" s="84" t="str">
        <f>IFERROR(INDEX('Classificação 2 encontros'!$BY$18:$BY$73,MATCH($AA21,'Classificação 2 encontros'!$CE$18:$CE$73,0)),"")</f>
        <v/>
      </c>
      <c r="BZ21" s="84" t="str">
        <f>IFERROR(INDEX('Classificação 2 encontros'!$BZ$18:$BZ$73,MATCH($AA21,'Classificação 2 encontros'!$CE$18:$CE$73,0)),"")</f>
        <v/>
      </c>
      <c r="CA21" s="84" t="str">
        <f>IFERROR(INDEX('Classificação 2 encontros'!$CA$18:$CA$73,MATCH($AA21,'Classificação 2 encontros'!$CE$18:$CE$73,0)),"")</f>
        <v/>
      </c>
      <c r="CB21" s="84" t="str">
        <f>IFERROR(INDEX('Classificação 2 encontros'!$CB$18:$CB$73,MATCH($AA21,'Classificação 2 encontros'!$CE$18:$CE$73,0)),"")</f>
        <v/>
      </c>
      <c r="CC21" s="84" t="str">
        <f>IFERROR(INDEX('Classificação 2 encontros'!$CC$18:$CC$73,MATCH($AA21,'Classificação 2 encontros'!$CE$18:$CE$73,0)),"")</f>
        <v/>
      </c>
      <c r="CD21" s="62" t="str">
        <f t="shared" si="4"/>
        <v/>
      </c>
      <c r="CE21" s="63" t="str">
        <f t="shared" si="5"/>
        <v/>
      </c>
    </row>
    <row r="22" spans="2:83" ht="22.5" customHeight="1" x14ac:dyDescent="0.45">
      <c r="B22" s="76" t="str">
        <f>IFERROR(INDEX('Classificação 2 encontros'!$B$18:$B$73,MATCH($M22,'Classificação 2 encontros'!$M$18:$M$73,0)),"")</f>
        <v/>
      </c>
      <c r="C22" s="76" t="str">
        <f>IFERROR(INDEX('Classificação 2 encontros'!$C$18:$C$73,MATCH($M22,'Classificação 2 encontros'!$M$18:$M$73,0)),"")</f>
        <v/>
      </c>
      <c r="D22" s="77" t="str">
        <f>IFERROR(INDEX('Classificação 2 encontros'!$D$18:$D$73,MATCH($M22,'Classificação 2 encontros'!$M$18:$M$73,0)),"")</f>
        <v/>
      </c>
      <c r="E22" s="77" t="str">
        <f>IFERROR(INDEX('Classificação 2 encontros'!$E$18:$E$73,MATCH($M22,'Classificação 2 encontros'!$M$18:$M$73,0)),"")</f>
        <v/>
      </c>
      <c r="F22" s="77" t="str">
        <f>IFERROR(INDEX('Classificação 2 encontros'!$F$18:$F$73,MATCH($M22,'Classificação 2 encontros'!$M$18:$M$73,0)),"")</f>
        <v/>
      </c>
      <c r="G22" s="77" t="str">
        <f>IFERROR(INDEX('Classificação 2 encontros'!$G$18:$G$73,MATCH($M22,'Classificação 2 encontros'!$M$18:$M$73,0)),"")</f>
        <v/>
      </c>
      <c r="H22" s="77" t="str">
        <f>IFERROR(INDEX('Classificação 2 encontros'!$H$18:$H$73,MATCH($M22,'Classificação 2 encontros'!$M$18:$M$73,0)),"")</f>
        <v/>
      </c>
      <c r="I22" s="77" t="str">
        <f>IFERROR(INDEX('Classificação 2 encontros'!$I$18:$I$73,MATCH($M22,'Classificação 2 encontros'!$M$18:$M$73,0)),"")</f>
        <v/>
      </c>
      <c r="J22" s="77" t="str">
        <f>IFERROR(INDEX('Classificação 2 encontros'!$J$18:$J$73,MATCH($M22,'Classificação 2 encontros'!$M$18:$M$73,0)),"")</f>
        <v/>
      </c>
      <c r="K22" s="77" t="str">
        <f>IFERROR(INDEX('Classificação 2 encontros'!$K$18:$K$73,MATCH($M22,'Classificação 2 encontros'!$M$18:$M$73,0)),"")</f>
        <v/>
      </c>
      <c r="L22" s="78" t="str">
        <f t="shared" ref="L22:L73" si="6">IFERROR((H22+K22),"")</f>
        <v/>
      </c>
      <c r="M22" s="75">
        <v>5</v>
      </c>
      <c r="N22" s="59"/>
      <c r="O22" s="59"/>
      <c r="P22" s="73" t="str">
        <f>IFERROR(INDEX('Classificação 2 encontros'!$P$18:$P$73,MATCH($AA22,'Classificação 2 encontros'!$AA$18:$AA$73,0)),"")</f>
        <v/>
      </c>
      <c r="Q22" s="73" t="str">
        <f>IFERROR(INDEX('Classificação 2 encontros'!$Q$18:$Q$73,MATCH($AA22,'Classificação 2 encontros'!$AA$18:$AA$73,0)),"")</f>
        <v/>
      </c>
      <c r="R22" s="74" t="str">
        <f>IFERROR(INDEX('Classificação 2 encontros'!$R$18:$R$73,MATCH($AA22,'Classificação 2 encontros'!$AA$18:$AA$73,0)),"")</f>
        <v/>
      </c>
      <c r="S22" s="74" t="str">
        <f>IFERROR(INDEX('Classificação 2 encontros'!$S$18:$S$73,MATCH($AA22,'Classificação 2 encontros'!$AA$18:$AA$73,0)),"")</f>
        <v/>
      </c>
      <c r="T22" s="74" t="str">
        <f>IFERROR(INDEX('Classificação 2 encontros'!$T$18:$T$73,MATCH($AA22,'Classificação 2 encontros'!$AA$18:$AA$73,0)),"")</f>
        <v/>
      </c>
      <c r="U22" s="74" t="str">
        <f>IFERROR(INDEX('Classificação 2 encontros'!$U$18:$U$73,MATCH($AA22,'Classificação 2 encontros'!$AA$18:$AA$73,0)),"")</f>
        <v/>
      </c>
      <c r="V22" s="74" t="str">
        <f>IFERROR(INDEX('Classificação 2 encontros'!$V$18:$V$73,MATCH($AA22,'Classificação 2 encontros'!$AA$18:$AA$73,0)),"")</f>
        <v/>
      </c>
      <c r="W22" s="74" t="str">
        <f>IFERROR(INDEX('Classificação 2 encontros'!$W$18:$W$73,MATCH($AA22,'Classificação 2 encontros'!$AA$18:$AA$73,0)),"")</f>
        <v/>
      </c>
      <c r="X22" s="74" t="str">
        <f>IFERROR(INDEX('Classificação 2 encontros'!$X$18:$X$73,MATCH($AA22,'Classificação 2 encontros'!$AA$18:$AA$73,0)),"")</f>
        <v/>
      </c>
      <c r="Y22" s="74" t="str">
        <f>IFERROR(INDEX('Classificação 2 encontros'!$Y$18:$Y$73,MATCH($AA22,'Classificação 2 encontros'!$AA$18:$AA$73,0)),"")</f>
        <v/>
      </c>
      <c r="Z22" s="78" t="str">
        <f t="shared" si="0"/>
        <v/>
      </c>
      <c r="AA22" s="79">
        <v>5</v>
      </c>
      <c r="AD22" s="76" t="str">
        <f>IFERROR(INDEX('Classificação 2 encontros'!$AD$18:$AD$73,MATCH($AA22,'Classificação 2 encontros'!$AO$18:$AO$73,0)),"")</f>
        <v/>
      </c>
      <c r="AE22" s="76" t="str">
        <f>IFERROR(INDEX('Classificação 2 encontros'!$AE$18:$AE$73,MATCH($AA22,'Classificação 2 encontros'!$AO$18:$AO$73,0)),"")</f>
        <v/>
      </c>
      <c r="AF22" s="77" t="str">
        <f>IFERROR(INDEX('Classificação 2 encontros'!$AF$18:$AF$73,MATCH($AA22,'Classificação 2 encontros'!$AO$18:$AO$73,0)),"")</f>
        <v/>
      </c>
      <c r="AG22" s="77" t="str">
        <f>IFERROR(INDEX('Classificação 2 encontros'!$AG$18:$AG$73,MATCH($AA22,'Classificação 2 encontros'!$AO$18:$AO$73,0)),"")</f>
        <v/>
      </c>
      <c r="AH22" s="77" t="str">
        <f>IFERROR(INDEX('Classificação 2 encontros'!$AH$18:$AH$73,MATCH($AA22,'Classificação 2 encontros'!$AO$18:$AO$73,0)),"")</f>
        <v/>
      </c>
      <c r="AI22" s="77" t="str">
        <f>IFERROR(INDEX('Classificação 2 encontros'!$AI$18:$AI$73,MATCH($AA22,'Classificação 2 encontros'!$AO$18:$AO$73,0)),"")</f>
        <v/>
      </c>
      <c r="AJ22" s="77" t="str">
        <f>IFERROR(INDEX('Classificação 2 encontros'!$AJ$18:$AJ$73,MATCH($AA22,'Classificação 2 encontros'!$AO$18:$AO$73,0)),"")</f>
        <v/>
      </c>
      <c r="AK22" s="77" t="str">
        <f>IFERROR(INDEX('Classificação 2 encontros'!$AK$18:$AK$73,MATCH($AA22,'Classificação 2 encontros'!$AO$18:$AO$73,0)),"")</f>
        <v/>
      </c>
      <c r="AL22" s="77" t="str">
        <f>IFERROR(INDEX('Classificação 2 encontros'!$AL$18:$AL$73,MATCH($AA22,'Classificação 2 encontros'!$AO$18:$AO$73,0)),"")</f>
        <v/>
      </c>
      <c r="AM22" s="77" t="str">
        <f>IFERROR(INDEX('Classificação 2 encontros'!$AM$18:$AM$73,MATCH($AA22,'Classificação 2 encontros'!$AO$18:$AO$73,0)),"")</f>
        <v/>
      </c>
      <c r="AN22" s="78" t="str">
        <f t="shared" si="1"/>
        <v/>
      </c>
      <c r="AO22" s="79">
        <v>5</v>
      </c>
      <c r="AP22" s="59"/>
      <c r="AQ22" s="59"/>
      <c r="AR22" s="83" t="str">
        <f>IFERROR(INDEX('Classificação 2 encontros'!$AR$18:$AR$73,MATCH($AA22,'Classificação 2 encontros'!$BC$18:$BC$73,0)),"")</f>
        <v/>
      </c>
      <c r="AS22" s="83" t="str">
        <f>IFERROR(INDEX('Classificação 2 encontros'!$AS$18:$AS$73,MATCH($AA22,'Classificação 2 encontros'!$BC$18:$BC$73,0)),"")</f>
        <v/>
      </c>
      <c r="AT22" s="84" t="str">
        <f>IFERROR(INDEX('Classificação 2 encontros'!$AT$18:$AT$73,MATCH($AA22,'Classificação 2 encontros'!$BC$18:$BC$73,0)),"")</f>
        <v/>
      </c>
      <c r="AU22" s="84" t="str">
        <f>IFERROR(INDEX('Classificação 2 encontros'!$AU$18:$AU$73,MATCH($AA22,'Classificação 2 encontros'!$BC$18:$BC$73,0)),"")</f>
        <v/>
      </c>
      <c r="AV22" s="84" t="str">
        <f>IFERROR(INDEX('Classificação 2 encontros'!$AV$18:$AV$73,MATCH($AA22,'Classificação 2 encontros'!$BC$18:$BC$73,0)),"")</f>
        <v/>
      </c>
      <c r="AW22" s="84" t="str">
        <f>IFERROR(INDEX('Classificação 2 encontros'!$AW$18:$AW$73,MATCH($AA22,'Classificação 2 encontros'!$BC$18:$BC$73,0)),"")</f>
        <v/>
      </c>
      <c r="AX22" s="84" t="str">
        <f>IFERROR(INDEX('Classificação 2 encontros'!$AX$18:$AX$73,MATCH($AA22,'Classificação 2 encontros'!$BC$18:$BC$73,0)),"")</f>
        <v/>
      </c>
      <c r="AY22" s="84" t="str">
        <f>IFERROR(INDEX('Classificação 2 encontros'!$AY$18:$AY$73,MATCH($AA22,'Classificação 2 encontros'!$BC$18:$BC$73,0)),"")</f>
        <v/>
      </c>
      <c r="AZ22" s="84" t="str">
        <f>IFERROR(INDEX('Classificação 2 encontros'!$AZ$18:$AZ$73,MATCH($AA22,'Classificação 2 encontros'!$BC$18:$BC$73,0)),"")</f>
        <v/>
      </c>
      <c r="BA22" s="84" t="str">
        <f>IFERROR(INDEX('Classificação 2 encontros'!$BA$18:$BA$73,MATCH($AA22,'Classificação 2 encontros'!$BC$18:$BC$73,0)),"")</f>
        <v/>
      </c>
      <c r="BB22" s="78" t="str">
        <f t="shared" si="2"/>
        <v/>
      </c>
      <c r="BC22" s="79">
        <v>5</v>
      </c>
      <c r="BF22" s="80" t="str">
        <f>IFERROR(INDEX('Classificação 2 encontros'!$BF$18:$BF$73,MATCH($AA22,'Classificação 2 encontros'!$BQ$18:$BQ$73,0)),"")</f>
        <v/>
      </c>
      <c r="BG22" s="80" t="str">
        <f>IFERROR(INDEX('Classificação 2 encontros'!$BG$18:$BG$73,MATCH($AA22,'Classificação 2 encontros'!$BQ$18:$BQ$73,0)),"")</f>
        <v/>
      </c>
      <c r="BH22" s="81" t="str">
        <f>IFERROR(INDEX('Classificação 2 encontros'!$BH$18:$BH$73,MATCH($AA22,'Classificação 2 encontros'!$BQ$18:$BQ$73,0)),"")</f>
        <v/>
      </c>
      <c r="BI22" s="81" t="str">
        <f>IFERROR(INDEX('Classificação 2 encontros'!$BI$18:$BI$73,MATCH($AA22,'Classificação 2 encontros'!$BQ$18:$BQ$73,0)),"")</f>
        <v/>
      </c>
      <c r="BJ22" s="81" t="str">
        <f>IFERROR(INDEX('Classificação 2 encontros'!$BJ$18:$BJ$73,MATCH($AA22,'Classificação 2 encontros'!$BQ$18:$BQ$73,0)),"")</f>
        <v/>
      </c>
      <c r="BK22" s="81" t="str">
        <f>IFERROR(INDEX('Classificação 2 encontros'!$BK$18:$BK$73,MATCH($AA22,'Classificação 2 encontros'!$BQ$18:$BQ$73,0)),"")</f>
        <v/>
      </c>
      <c r="BL22" s="81" t="str">
        <f>IFERROR(INDEX('Classificação 2 encontros'!$BL$18:$BL$73,MATCH($AA22,'Classificação 2 encontros'!$BQ$18:$BQ$73,0)),"")</f>
        <v/>
      </c>
      <c r="BM22" s="88" t="str">
        <f>IFERROR(INDEX('Classificação 2 encontros'!$BM$18:$BM$73,MATCH($AA22,'Classificação 2 encontros'!$BQ$18:$BQ$73,0)),"")</f>
        <v/>
      </c>
      <c r="BN22" s="81" t="str">
        <f>IFERROR(INDEX('Classificação 2 encontros'!$BN$18:$BN$73,MATCH($AA22,'Classificação 2 encontros'!$BQ$18:$BQ$73,0)),"")</f>
        <v/>
      </c>
      <c r="BO22" s="81" t="str">
        <f>IFERROR(INDEX('Classificação 2 encontros'!$BO$18:$BO$73,MATCH($AA22,'Classificação 2 encontros'!$BQ$18:$BQ$73,0)),"")</f>
        <v/>
      </c>
      <c r="BP22" s="78" t="str">
        <f t="shared" si="3"/>
        <v/>
      </c>
      <c r="BQ22" s="79">
        <v>5</v>
      </c>
      <c r="BR22" s="59"/>
      <c r="BS22" s="59"/>
      <c r="BT22" s="83" t="str">
        <f>IFERROR(INDEX('Classificação 2 encontros'!$BT$18:$BT$73,MATCH($AA22,'Classificação 2 encontros'!$CE$18:$CE$73,0)),"")</f>
        <v/>
      </c>
      <c r="BU22" s="83" t="str">
        <f>IFERROR(INDEX('Classificação 2 encontros'!$BU$18:$BU$73,MATCH($AA22,'Classificação 2 encontros'!$CE$18:$CE$73,0)),"")</f>
        <v/>
      </c>
      <c r="BV22" s="84" t="str">
        <f>IFERROR(INDEX('Classificação 2 encontros'!$BV$18:$BV$73,MATCH($AA22,'Classificação 2 encontros'!$CE$18:$CE$73,0)),"")</f>
        <v/>
      </c>
      <c r="BW22" s="84" t="str">
        <f>IFERROR(INDEX('Classificação 2 encontros'!$BW$18:$BW$73,MATCH($AA22,'Classificação 2 encontros'!$CE$18:$CE$73,0)),"")</f>
        <v/>
      </c>
      <c r="BX22" s="84" t="str">
        <f>IFERROR(INDEX('Classificação 2 encontros'!$BX$18:$BX$73,MATCH($AA22,'Classificação 2 encontros'!$CE$18:$CE$73,0)),"")</f>
        <v/>
      </c>
      <c r="BY22" s="84" t="str">
        <f>IFERROR(INDEX('Classificação 2 encontros'!$BY$18:$BY$73,MATCH($AA22,'Classificação 2 encontros'!$CE$18:$CE$73,0)),"")</f>
        <v/>
      </c>
      <c r="BZ22" s="84" t="str">
        <f>IFERROR(INDEX('Classificação 2 encontros'!$BZ$18:$BZ$73,MATCH($AA22,'Classificação 2 encontros'!$CE$18:$CE$73,0)),"")</f>
        <v/>
      </c>
      <c r="CA22" s="84" t="str">
        <f>IFERROR(INDEX('Classificação 2 encontros'!$CA$18:$CA$73,MATCH($AA22,'Classificação 2 encontros'!$CE$18:$CE$73,0)),"")</f>
        <v/>
      </c>
      <c r="CB22" s="84" t="str">
        <f>IFERROR(INDEX('Classificação 2 encontros'!$CB$18:$CB$73,MATCH($AA22,'Classificação 2 encontros'!$CE$18:$CE$73,0)),"")</f>
        <v/>
      </c>
      <c r="CC22" s="84" t="str">
        <f>IFERROR(INDEX('Classificação 2 encontros'!$CC$18:$CC$73,MATCH($AA22,'Classificação 2 encontros'!$CE$18:$CE$73,0)),"")</f>
        <v/>
      </c>
      <c r="CD22" s="62" t="str">
        <f t="shared" si="4"/>
        <v/>
      </c>
      <c r="CE22" s="63" t="str">
        <f t="shared" si="5"/>
        <v/>
      </c>
    </row>
    <row r="23" spans="2:83" ht="22.5" customHeight="1" x14ac:dyDescent="0.45">
      <c r="B23" s="76" t="str">
        <f>IFERROR(INDEX('Classificação 2 encontros'!$B$18:$B$73,MATCH($M23,'Classificação 2 encontros'!$M$18:$M$73,0)),"")</f>
        <v/>
      </c>
      <c r="C23" s="76" t="str">
        <f>IFERROR(INDEX('Classificação 2 encontros'!$C$18:$C$73,MATCH($M23,'Classificação 2 encontros'!$M$18:$M$73,0)),"")</f>
        <v/>
      </c>
      <c r="D23" s="77" t="str">
        <f>IFERROR(INDEX('Classificação 2 encontros'!$D$18:$D$73,MATCH($M23,'Classificação 2 encontros'!$M$18:$M$73,0)),"")</f>
        <v/>
      </c>
      <c r="E23" s="77" t="str">
        <f>IFERROR(INDEX('Classificação 2 encontros'!$E$18:$E$73,MATCH($M23,'Classificação 2 encontros'!$M$18:$M$73,0)),"")</f>
        <v/>
      </c>
      <c r="F23" s="77" t="str">
        <f>IFERROR(INDEX('Classificação 2 encontros'!$F$18:$F$73,MATCH($M23,'Classificação 2 encontros'!$M$18:$M$73,0)),"")</f>
        <v/>
      </c>
      <c r="G23" s="77" t="str">
        <f>IFERROR(INDEX('Classificação 2 encontros'!$G$18:$G$73,MATCH($M23,'Classificação 2 encontros'!$M$18:$M$73,0)),"")</f>
        <v/>
      </c>
      <c r="H23" s="77" t="str">
        <f>IFERROR(INDEX('Classificação 2 encontros'!$H$18:$H$73,MATCH($M23,'Classificação 2 encontros'!$M$18:$M$73,0)),"")</f>
        <v/>
      </c>
      <c r="I23" s="77" t="str">
        <f>IFERROR(INDEX('Classificação 2 encontros'!$I$18:$I$73,MATCH($M23,'Classificação 2 encontros'!$M$18:$M$73,0)),"")</f>
        <v/>
      </c>
      <c r="J23" s="77" t="str">
        <f>IFERROR(INDEX('Classificação 2 encontros'!$J$18:$J$73,MATCH($M23,'Classificação 2 encontros'!$M$18:$M$73,0)),"")</f>
        <v/>
      </c>
      <c r="K23" s="77" t="str">
        <f>IFERROR(INDEX('Classificação 2 encontros'!$K$18:$K$73,MATCH($M23,'Classificação 2 encontros'!$M$18:$M$73,0)),"")</f>
        <v/>
      </c>
      <c r="L23" s="78" t="str">
        <f t="shared" si="6"/>
        <v/>
      </c>
      <c r="M23" s="75">
        <v>6</v>
      </c>
      <c r="N23" s="59"/>
      <c r="O23" s="59"/>
      <c r="P23" s="73" t="str">
        <f>IFERROR(INDEX('Classificação 2 encontros'!$P$18:$P$73,MATCH($AA23,'Classificação 2 encontros'!$AA$18:$AA$73,0)),"")</f>
        <v/>
      </c>
      <c r="Q23" s="73" t="str">
        <f>IFERROR(INDEX('Classificação 2 encontros'!$Q$18:$Q$73,MATCH($AA23,'Classificação 2 encontros'!$AA$18:$AA$73,0)),"")</f>
        <v/>
      </c>
      <c r="R23" s="74" t="str">
        <f>IFERROR(INDEX('Classificação 2 encontros'!$R$18:$R$73,MATCH($AA23,'Classificação 2 encontros'!$AA$18:$AA$73,0)),"")</f>
        <v/>
      </c>
      <c r="S23" s="74" t="str">
        <f>IFERROR(INDEX('Classificação 2 encontros'!$S$18:$S$73,MATCH($AA23,'Classificação 2 encontros'!$AA$18:$AA$73,0)),"")</f>
        <v/>
      </c>
      <c r="T23" s="74" t="str">
        <f>IFERROR(INDEX('Classificação 2 encontros'!$T$18:$T$73,MATCH($AA23,'Classificação 2 encontros'!$AA$18:$AA$73,0)),"")</f>
        <v/>
      </c>
      <c r="U23" s="74" t="str">
        <f>IFERROR(INDEX('Classificação 2 encontros'!$U$18:$U$73,MATCH($AA23,'Classificação 2 encontros'!$AA$18:$AA$73,0)),"")</f>
        <v/>
      </c>
      <c r="V23" s="74" t="str">
        <f>IFERROR(INDEX('Classificação 2 encontros'!$V$18:$V$73,MATCH($AA23,'Classificação 2 encontros'!$AA$18:$AA$73,0)),"")</f>
        <v/>
      </c>
      <c r="W23" s="74" t="str">
        <f>IFERROR(INDEX('Classificação 2 encontros'!$W$18:$W$73,MATCH($AA23,'Classificação 2 encontros'!$AA$18:$AA$73,0)),"")</f>
        <v/>
      </c>
      <c r="X23" s="74" t="str">
        <f>IFERROR(INDEX('Classificação 2 encontros'!$X$18:$X$73,MATCH($AA23,'Classificação 2 encontros'!$AA$18:$AA$73,0)),"")</f>
        <v/>
      </c>
      <c r="Y23" s="74" t="str">
        <f>IFERROR(INDEX('Classificação 2 encontros'!$Y$18:$Y$73,MATCH($AA23,'Classificação 2 encontros'!$AA$18:$AA$73,0)),"")</f>
        <v/>
      </c>
      <c r="Z23" s="78" t="str">
        <f t="shared" si="0"/>
        <v/>
      </c>
      <c r="AA23" s="79">
        <v>6</v>
      </c>
      <c r="AD23" s="76" t="str">
        <f>IFERROR(INDEX('Classificação 2 encontros'!$AD$18:$AD$73,MATCH($AA23,'Classificação 2 encontros'!$AO$18:$AO$73,0)),"")</f>
        <v/>
      </c>
      <c r="AE23" s="76" t="str">
        <f>IFERROR(INDEX('Classificação 2 encontros'!$AE$18:$AE$73,MATCH($AA23,'Classificação 2 encontros'!$AO$18:$AO$73,0)),"")</f>
        <v/>
      </c>
      <c r="AF23" s="77" t="str">
        <f>IFERROR(INDEX('Classificação 2 encontros'!$AF$18:$AF$73,MATCH($AA23,'Classificação 2 encontros'!$AO$18:$AO$73,0)),"")</f>
        <v/>
      </c>
      <c r="AG23" s="77" t="str">
        <f>IFERROR(INDEX('Classificação 2 encontros'!$AG$18:$AG$73,MATCH($AA23,'Classificação 2 encontros'!$AO$18:$AO$73,0)),"")</f>
        <v/>
      </c>
      <c r="AH23" s="77" t="str">
        <f>IFERROR(INDEX('Classificação 2 encontros'!$AH$18:$AH$73,MATCH($AA23,'Classificação 2 encontros'!$AO$18:$AO$73,0)),"")</f>
        <v/>
      </c>
      <c r="AI23" s="77" t="str">
        <f>IFERROR(INDEX('Classificação 2 encontros'!$AI$18:$AI$73,MATCH($AA23,'Classificação 2 encontros'!$AO$18:$AO$73,0)),"")</f>
        <v/>
      </c>
      <c r="AJ23" s="77" t="str">
        <f>IFERROR(INDEX('Classificação 2 encontros'!$AJ$18:$AJ$73,MATCH($AA23,'Classificação 2 encontros'!$AO$18:$AO$73,0)),"")</f>
        <v/>
      </c>
      <c r="AK23" s="77" t="str">
        <f>IFERROR(INDEX('Classificação 2 encontros'!$AK$18:$AK$73,MATCH($AA23,'Classificação 2 encontros'!$AO$18:$AO$73,0)),"")</f>
        <v/>
      </c>
      <c r="AL23" s="77" t="str">
        <f>IFERROR(INDEX('Classificação 2 encontros'!$AL$18:$AL$73,MATCH($AA23,'Classificação 2 encontros'!$AO$18:$AO$73,0)),"")</f>
        <v/>
      </c>
      <c r="AM23" s="77" t="str">
        <f>IFERROR(INDEX('Classificação 2 encontros'!$AM$18:$AM$73,MATCH($AA23,'Classificação 2 encontros'!$AO$18:$AO$73,0)),"")</f>
        <v/>
      </c>
      <c r="AN23" s="78" t="str">
        <f t="shared" si="1"/>
        <v/>
      </c>
      <c r="AO23" s="79">
        <v>6</v>
      </c>
      <c r="AP23" s="59"/>
      <c r="AQ23" s="59"/>
      <c r="AR23" s="83" t="str">
        <f>IFERROR(INDEX('Classificação 2 encontros'!$AR$18:$AR$73,MATCH($AA23,'Classificação 2 encontros'!$BC$18:$BC$73,0)),"")</f>
        <v/>
      </c>
      <c r="AS23" s="83" t="str">
        <f>IFERROR(INDEX('Classificação 2 encontros'!$AS$18:$AS$73,MATCH($AA23,'Classificação 2 encontros'!$BC$18:$BC$73,0)),"")</f>
        <v/>
      </c>
      <c r="AT23" s="84" t="str">
        <f>IFERROR(INDEX('Classificação 2 encontros'!$AT$18:$AT$73,MATCH($AA23,'Classificação 2 encontros'!$BC$18:$BC$73,0)),"")</f>
        <v/>
      </c>
      <c r="AU23" s="84" t="str">
        <f>IFERROR(INDEX('Classificação 2 encontros'!$AU$18:$AU$73,MATCH($AA23,'Classificação 2 encontros'!$BC$18:$BC$73,0)),"")</f>
        <v/>
      </c>
      <c r="AV23" s="84" t="str">
        <f>IFERROR(INDEX('Classificação 2 encontros'!$AV$18:$AV$73,MATCH($AA23,'Classificação 2 encontros'!$BC$18:$BC$73,0)),"")</f>
        <v/>
      </c>
      <c r="AW23" s="84" t="str">
        <f>IFERROR(INDEX('Classificação 2 encontros'!$AW$18:$AW$73,MATCH($AA23,'Classificação 2 encontros'!$BC$18:$BC$73,0)),"")</f>
        <v/>
      </c>
      <c r="AX23" s="84" t="str">
        <f>IFERROR(INDEX('Classificação 2 encontros'!$AX$18:$AX$73,MATCH($AA23,'Classificação 2 encontros'!$BC$18:$BC$73,0)),"")</f>
        <v/>
      </c>
      <c r="AY23" s="84" t="str">
        <f>IFERROR(INDEX('Classificação 2 encontros'!$AY$18:$AY$73,MATCH($AA23,'Classificação 2 encontros'!$BC$18:$BC$73,0)),"")</f>
        <v/>
      </c>
      <c r="AZ23" s="84" t="str">
        <f>IFERROR(INDEX('Classificação 2 encontros'!$AZ$18:$AZ$73,MATCH($AA23,'Classificação 2 encontros'!$BC$18:$BC$73,0)),"")</f>
        <v/>
      </c>
      <c r="BA23" s="84" t="str">
        <f>IFERROR(INDEX('Classificação 2 encontros'!$BA$18:$BA$73,MATCH($AA23,'Classificação 2 encontros'!$BC$18:$BC$73,0)),"")</f>
        <v/>
      </c>
      <c r="BB23" s="78" t="str">
        <f t="shared" si="2"/>
        <v/>
      </c>
      <c r="BC23" s="79">
        <v>6</v>
      </c>
      <c r="BF23" s="80" t="str">
        <f>IFERROR(INDEX('Classificação 2 encontros'!$BF$18:$BF$73,MATCH($AA23,'Classificação 2 encontros'!$BQ$18:$BQ$73,0)),"")</f>
        <v/>
      </c>
      <c r="BG23" s="80" t="str">
        <f>IFERROR(INDEX('Classificação 2 encontros'!$BG$18:$BG$73,MATCH($AA23,'Classificação 2 encontros'!$BQ$18:$BQ$73,0)),"")</f>
        <v/>
      </c>
      <c r="BH23" s="81" t="str">
        <f>IFERROR(INDEX('Classificação 2 encontros'!$BH$18:$BH$73,MATCH($AA23,'Classificação 2 encontros'!$BQ$18:$BQ$73,0)),"")</f>
        <v/>
      </c>
      <c r="BI23" s="81" t="str">
        <f>IFERROR(INDEX('Classificação 2 encontros'!$BI$18:$BI$73,MATCH($AA23,'Classificação 2 encontros'!$BQ$18:$BQ$73,0)),"")</f>
        <v/>
      </c>
      <c r="BJ23" s="81" t="str">
        <f>IFERROR(INDEX('Classificação 2 encontros'!$BJ$18:$BJ$73,MATCH($AA23,'Classificação 2 encontros'!$BQ$18:$BQ$73,0)),"")</f>
        <v/>
      </c>
      <c r="BK23" s="81" t="str">
        <f>IFERROR(INDEX('Classificação 2 encontros'!$BK$18:$BK$73,MATCH($AA23,'Classificação 2 encontros'!$BQ$18:$BQ$73,0)),"")</f>
        <v/>
      </c>
      <c r="BL23" s="81" t="str">
        <f>IFERROR(INDEX('Classificação 2 encontros'!$BL$18:$BL$73,MATCH($AA23,'Classificação 2 encontros'!$BQ$18:$BQ$73,0)),"")</f>
        <v/>
      </c>
      <c r="BM23" s="88" t="str">
        <f>IFERROR(INDEX('Classificação 2 encontros'!$BM$18:$BM$73,MATCH($AA23,'Classificação 2 encontros'!$BQ$18:$BQ$73,0)),"")</f>
        <v/>
      </c>
      <c r="BN23" s="81" t="str">
        <f>IFERROR(INDEX('Classificação 2 encontros'!$BN$18:$BN$73,MATCH($AA23,'Classificação 2 encontros'!$BQ$18:$BQ$73,0)),"")</f>
        <v/>
      </c>
      <c r="BO23" s="81" t="str">
        <f>IFERROR(INDEX('Classificação 2 encontros'!$BO$18:$BO$73,MATCH($AA23,'Classificação 2 encontros'!$BQ$18:$BQ$73,0)),"")</f>
        <v/>
      </c>
      <c r="BP23" s="78" t="str">
        <f t="shared" si="3"/>
        <v/>
      </c>
      <c r="BQ23" s="79">
        <v>6</v>
      </c>
      <c r="BR23" s="59"/>
      <c r="BS23" s="59"/>
      <c r="BT23" s="83" t="str">
        <f>IFERROR(INDEX('Classificação 2 encontros'!$BT$18:$BT$73,MATCH($AA23,'Classificação 2 encontros'!$CE$18:$CE$73,0)),"")</f>
        <v/>
      </c>
      <c r="BU23" s="83" t="str">
        <f>IFERROR(INDEX('Classificação 2 encontros'!$BU$18:$BU$73,MATCH($AA23,'Classificação 2 encontros'!$CE$18:$CE$73,0)),"")</f>
        <v/>
      </c>
      <c r="BV23" s="84" t="str">
        <f>IFERROR(INDEX('Classificação 2 encontros'!$BV$18:$BV$73,MATCH($AA23,'Classificação 2 encontros'!$CE$18:$CE$73,0)),"")</f>
        <v/>
      </c>
      <c r="BW23" s="84" t="str">
        <f>IFERROR(INDEX('Classificação 2 encontros'!$BW$18:$BW$73,MATCH($AA23,'Classificação 2 encontros'!$CE$18:$CE$73,0)),"")</f>
        <v/>
      </c>
      <c r="BX23" s="84" t="str">
        <f>IFERROR(INDEX('Classificação 2 encontros'!$BX$18:$BX$73,MATCH($AA23,'Classificação 2 encontros'!$CE$18:$CE$73,0)),"")</f>
        <v/>
      </c>
      <c r="BY23" s="84" t="str">
        <f>IFERROR(INDEX('Classificação 2 encontros'!$BY$18:$BY$73,MATCH($AA23,'Classificação 2 encontros'!$CE$18:$CE$73,0)),"")</f>
        <v/>
      </c>
      <c r="BZ23" s="84" t="str">
        <f>IFERROR(INDEX('Classificação 2 encontros'!$BZ$18:$BZ$73,MATCH($AA23,'Classificação 2 encontros'!$CE$18:$CE$73,0)),"")</f>
        <v/>
      </c>
      <c r="CA23" s="84" t="str">
        <f>IFERROR(INDEX('Classificação 2 encontros'!$CA$18:$CA$73,MATCH($AA23,'Classificação 2 encontros'!$CE$18:$CE$73,0)),"")</f>
        <v/>
      </c>
      <c r="CB23" s="84" t="str">
        <f>IFERROR(INDEX('Classificação 2 encontros'!$CB$18:$CB$73,MATCH($AA23,'Classificação 2 encontros'!$CE$18:$CE$73,0)),"")</f>
        <v/>
      </c>
      <c r="CC23" s="84" t="str">
        <f>IFERROR(INDEX('Classificação 2 encontros'!$CC$18:$CC$73,MATCH($AA23,'Classificação 2 encontros'!$CE$18:$CE$73,0)),"")</f>
        <v/>
      </c>
      <c r="CD23" s="62" t="str">
        <f t="shared" si="4"/>
        <v/>
      </c>
      <c r="CE23" s="63" t="str">
        <f t="shared" si="5"/>
        <v/>
      </c>
    </row>
    <row r="24" spans="2:83" ht="22.5" customHeight="1" x14ac:dyDescent="0.45">
      <c r="B24" s="76" t="str">
        <f>IFERROR(INDEX('Classificação 2 encontros'!$B$18:$B$73,MATCH($M24,'Classificação 2 encontros'!$M$18:$M$73,0)),"")</f>
        <v/>
      </c>
      <c r="C24" s="76" t="str">
        <f>IFERROR(INDEX('Classificação 2 encontros'!$C$18:$C$73,MATCH($M24,'Classificação 2 encontros'!$M$18:$M$73,0)),"")</f>
        <v/>
      </c>
      <c r="D24" s="77" t="str">
        <f>IFERROR(INDEX('Classificação 2 encontros'!$D$18:$D$73,MATCH($M24,'Classificação 2 encontros'!$M$18:$M$73,0)),"")</f>
        <v/>
      </c>
      <c r="E24" s="77" t="str">
        <f>IFERROR(INDEX('Classificação 2 encontros'!$E$18:$E$73,MATCH($M24,'Classificação 2 encontros'!$M$18:$M$73,0)),"")</f>
        <v/>
      </c>
      <c r="F24" s="77" t="str">
        <f>IFERROR(INDEX('Classificação 2 encontros'!$F$18:$F$73,MATCH($M24,'Classificação 2 encontros'!$M$18:$M$73,0)),"")</f>
        <v/>
      </c>
      <c r="G24" s="77" t="str">
        <f>IFERROR(INDEX('Classificação 2 encontros'!$G$18:$G$73,MATCH($M24,'Classificação 2 encontros'!$M$18:$M$73,0)),"")</f>
        <v/>
      </c>
      <c r="H24" s="77" t="str">
        <f>IFERROR(INDEX('Classificação 2 encontros'!$H$18:$H$73,MATCH($M24,'Classificação 2 encontros'!$M$18:$M$73,0)),"")</f>
        <v/>
      </c>
      <c r="I24" s="77" t="str">
        <f>IFERROR(INDEX('Classificação 2 encontros'!$I$18:$I$73,MATCH($M24,'Classificação 2 encontros'!$M$18:$M$73,0)),"")</f>
        <v/>
      </c>
      <c r="J24" s="77" t="str">
        <f>IFERROR(INDEX('Classificação 2 encontros'!$J$18:$J$73,MATCH($M24,'Classificação 2 encontros'!$M$18:$M$73,0)),"")</f>
        <v/>
      </c>
      <c r="K24" s="77" t="str">
        <f>IFERROR(INDEX('Classificação 2 encontros'!$K$18:$K$73,MATCH($M24,'Classificação 2 encontros'!$M$18:$M$73,0)),"")</f>
        <v/>
      </c>
      <c r="L24" s="78" t="str">
        <f t="shared" si="6"/>
        <v/>
      </c>
      <c r="M24" s="75">
        <v>7</v>
      </c>
      <c r="N24" s="59"/>
      <c r="O24" s="59"/>
      <c r="P24" s="73" t="str">
        <f>IFERROR(INDEX('Classificação 2 encontros'!$P$18:$P$73,MATCH($AA24,'Classificação 2 encontros'!$AA$18:$AA$73,0)),"")</f>
        <v/>
      </c>
      <c r="Q24" s="73" t="str">
        <f>IFERROR(INDEX('Classificação 2 encontros'!$Q$18:$Q$73,MATCH($AA24,'Classificação 2 encontros'!$AA$18:$AA$73,0)),"")</f>
        <v/>
      </c>
      <c r="R24" s="74" t="str">
        <f>IFERROR(INDEX('Classificação 2 encontros'!$R$18:$R$73,MATCH($AA24,'Classificação 2 encontros'!$AA$18:$AA$73,0)),"")</f>
        <v/>
      </c>
      <c r="S24" s="74" t="str">
        <f>IFERROR(INDEX('Classificação 2 encontros'!$S$18:$S$73,MATCH($AA24,'Classificação 2 encontros'!$AA$18:$AA$73,0)),"")</f>
        <v/>
      </c>
      <c r="T24" s="74" t="str">
        <f>IFERROR(INDEX('Classificação 2 encontros'!$T$18:$T$73,MATCH($AA24,'Classificação 2 encontros'!$AA$18:$AA$73,0)),"")</f>
        <v/>
      </c>
      <c r="U24" s="74" t="str">
        <f>IFERROR(INDEX('Classificação 2 encontros'!$U$18:$U$73,MATCH($AA24,'Classificação 2 encontros'!$AA$18:$AA$73,0)),"")</f>
        <v/>
      </c>
      <c r="V24" s="74" t="str">
        <f>IFERROR(INDEX('Classificação 2 encontros'!$V$18:$V$73,MATCH($AA24,'Classificação 2 encontros'!$AA$18:$AA$73,0)),"")</f>
        <v/>
      </c>
      <c r="W24" s="74" t="str">
        <f>IFERROR(INDEX('Classificação 2 encontros'!$W$18:$W$73,MATCH($AA24,'Classificação 2 encontros'!$AA$18:$AA$73,0)),"")</f>
        <v/>
      </c>
      <c r="X24" s="74" t="str">
        <f>IFERROR(INDEX('Classificação 2 encontros'!$X$18:$X$73,MATCH($AA24,'Classificação 2 encontros'!$AA$18:$AA$73,0)),"")</f>
        <v/>
      </c>
      <c r="Y24" s="74" t="str">
        <f>IFERROR(INDEX('Classificação 2 encontros'!$Y$18:$Y$73,MATCH($AA24,'Classificação 2 encontros'!$AA$18:$AA$73,0)),"")</f>
        <v/>
      </c>
      <c r="Z24" s="78" t="str">
        <f t="shared" si="0"/>
        <v/>
      </c>
      <c r="AA24" s="79">
        <v>7</v>
      </c>
      <c r="AD24" s="76" t="str">
        <f>IFERROR(INDEX('Classificação 2 encontros'!$AD$18:$AD$73,MATCH($AA24,'Classificação 2 encontros'!$AO$18:$AO$73,0)),"")</f>
        <v/>
      </c>
      <c r="AE24" s="76" t="str">
        <f>IFERROR(INDEX('Classificação 2 encontros'!$AE$18:$AE$73,MATCH($AA24,'Classificação 2 encontros'!$AO$18:$AO$73,0)),"")</f>
        <v/>
      </c>
      <c r="AF24" s="77" t="str">
        <f>IFERROR(INDEX('Classificação 2 encontros'!$AF$18:$AF$73,MATCH($AA24,'Classificação 2 encontros'!$AO$18:$AO$73,0)),"")</f>
        <v/>
      </c>
      <c r="AG24" s="77" t="str">
        <f>IFERROR(INDEX('Classificação 2 encontros'!$AG$18:$AG$73,MATCH($AA24,'Classificação 2 encontros'!$AO$18:$AO$73,0)),"")</f>
        <v/>
      </c>
      <c r="AH24" s="77" t="str">
        <f>IFERROR(INDEX('Classificação 2 encontros'!$AH$18:$AH$73,MATCH($AA24,'Classificação 2 encontros'!$AO$18:$AO$73,0)),"")</f>
        <v/>
      </c>
      <c r="AI24" s="77" t="str">
        <f>IFERROR(INDEX('Classificação 2 encontros'!$AI$18:$AI$73,MATCH($AA24,'Classificação 2 encontros'!$AO$18:$AO$73,0)),"")</f>
        <v/>
      </c>
      <c r="AJ24" s="77" t="str">
        <f>IFERROR(INDEX('Classificação 2 encontros'!$AJ$18:$AJ$73,MATCH($AA24,'Classificação 2 encontros'!$AO$18:$AO$73,0)),"")</f>
        <v/>
      </c>
      <c r="AK24" s="77" t="str">
        <f>IFERROR(INDEX('Classificação 2 encontros'!$AK$18:$AK$73,MATCH($AA24,'Classificação 2 encontros'!$AO$18:$AO$73,0)),"")</f>
        <v/>
      </c>
      <c r="AL24" s="77" t="str">
        <f>IFERROR(INDEX('Classificação 2 encontros'!$AL$18:$AL$73,MATCH($AA24,'Classificação 2 encontros'!$AO$18:$AO$73,0)),"")</f>
        <v/>
      </c>
      <c r="AM24" s="77" t="str">
        <f>IFERROR(INDEX('Classificação 2 encontros'!$AM$18:$AM$73,MATCH($AA24,'Classificação 2 encontros'!$AO$18:$AO$73,0)),"")</f>
        <v/>
      </c>
      <c r="AN24" s="78" t="str">
        <f t="shared" si="1"/>
        <v/>
      </c>
      <c r="AO24" s="79">
        <v>7</v>
      </c>
      <c r="AP24" s="59"/>
      <c r="AQ24" s="59"/>
      <c r="AR24" s="83" t="str">
        <f>IFERROR(INDEX('Classificação 2 encontros'!$AR$18:$AR$73,MATCH($AA24,'Classificação 2 encontros'!$BC$18:$BC$73,0)),"")</f>
        <v/>
      </c>
      <c r="AS24" s="83" t="str">
        <f>IFERROR(INDEX('Classificação 2 encontros'!$AS$18:$AS$73,MATCH($AA24,'Classificação 2 encontros'!$BC$18:$BC$73,0)),"")</f>
        <v/>
      </c>
      <c r="AT24" s="84" t="str">
        <f>IFERROR(INDEX('Classificação 2 encontros'!$AT$18:$AT$73,MATCH($AA24,'Classificação 2 encontros'!$BC$18:$BC$73,0)),"")</f>
        <v/>
      </c>
      <c r="AU24" s="84" t="str">
        <f>IFERROR(INDEX('Classificação 2 encontros'!$AU$18:$AU$73,MATCH($AA24,'Classificação 2 encontros'!$BC$18:$BC$73,0)),"")</f>
        <v/>
      </c>
      <c r="AV24" s="84" t="str">
        <f>IFERROR(INDEX('Classificação 2 encontros'!$AV$18:$AV$73,MATCH($AA24,'Classificação 2 encontros'!$BC$18:$BC$73,0)),"")</f>
        <v/>
      </c>
      <c r="AW24" s="84" t="str">
        <f>IFERROR(INDEX('Classificação 2 encontros'!$AW$18:$AW$73,MATCH($AA24,'Classificação 2 encontros'!$BC$18:$BC$73,0)),"")</f>
        <v/>
      </c>
      <c r="AX24" s="84" t="str">
        <f>IFERROR(INDEX('Classificação 2 encontros'!$AX$18:$AX$73,MATCH($AA24,'Classificação 2 encontros'!$BC$18:$BC$73,0)),"")</f>
        <v/>
      </c>
      <c r="AY24" s="84" t="str">
        <f>IFERROR(INDEX('Classificação 2 encontros'!$AY$18:$AY$73,MATCH($AA24,'Classificação 2 encontros'!$BC$18:$BC$73,0)),"")</f>
        <v/>
      </c>
      <c r="AZ24" s="84" t="str">
        <f>IFERROR(INDEX('Classificação 2 encontros'!$AZ$18:$AZ$73,MATCH($AA24,'Classificação 2 encontros'!$BC$18:$BC$73,0)),"")</f>
        <v/>
      </c>
      <c r="BA24" s="84" t="str">
        <f>IFERROR(INDEX('Classificação 2 encontros'!$BA$18:$BA$73,MATCH($AA24,'Classificação 2 encontros'!$BC$18:$BC$73,0)),"")</f>
        <v/>
      </c>
      <c r="BB24" s="78" t="str">
        <f t="shared" si="2"/>
        <v/>
      </c>
      <c r="BC24" s="79">
        <v>7</v>
      </c>
      <c r="BF24" s="80" t="str">
        <f>IFERROR(INDEX('Classificação 2 encontros'!$BF$18:$BF$73,MATCH($AA24,'Classificação 2 encontros'!$BQ$18:$BQ$73,0)),"")</f>
        <v/>
      </c>
      <c r="BG24" s="80" t="str">
        <f>IFERROR(INDEX('Classificação 2 encontros'!$BG$18:$BG$73,MATCH($AA24,'Classificação 2 encontros'!$BQ$18:$BQ$73,0)),"")</f>
        <v/>
      </c>
      <c r="BH24" s="81" t="str">
        <f>IFERROR(INDEX('Classificação 2 encontros'!$BH$18:$BH$73,MATCH($AA24,'Classificação 2 encontros'!$BQ$18:$BQ$73,0)),"")</f>
        <v/>
      </c>
      <c r="BI24" s="81" t="str">
        <f>IFERROR(INDEX('Classificação 2 encontros'!$BI$18:$BI$73,MATCH($AA24,'Classificação 2 encontros'!$BQ$18:$BQ$73,0)),"")</f>
        <v/>
      </c>
      <c r="BJ24" s="81" t="str">
        <f>IFERROR(INDEX('Classificação 2 encontros'!$BJ$18:$BJ$73,MATCH($AA24,'Classificação 2 encontros'!$BQ$18:$BQ$73,0)),"")</f>
        <v/>
      </c>
      <c r="BK24" s="81" t="str">
        <f>IFERROR(INDEX('Classificação 2 encontros'!$BK$18:$BK$73,MATCH($AA24,'Classificação 2 encontros'!$BQ$18:$BQ$73,0)),"")</f>
        <v/>
      </c>
      <c r="BL24" s="81" t="str">
        <f>IFERROR(INDEX('Classificação 2 encontros'!$BL$18:$BL$73,MATCH($AA24,'Classificação 2 encontros'!$BQ$18:$BQ$73,0)),"")</f>
        <v/>
      </c>
      <c r="BM24" s="88" t="str">
        <f>IFERROR(INDEX('Classificação 2 encontros'!$BM$18:$BM$73,MATCH($AA24,'Classificação 2 encontros'!$BQ$18:$BQ$73,0)),"")</f>
        <v/>
      </c>
      <c r="BN24" s="81" t="str">
        <f>IFERROR(INDEX('Classificação 2 encontros'!$BN$18:$BN$73,MATCH($AA24,'Classificação 2 encontros'!$BQ$18:$BQ$73,0)),"")</f>
        <v/>
      </c>
      <c r="BO24" s="81" t="str">
        <f>IFERROR(INDEX('Classificação 2 encontros'!$BO$18:$BO$73,MATCH($AA24,'Classificação 2 encontros'!$BQ$18:$BQ$73,0)),"")</f>
        <v/>
      </c>
      <c r="BP24" s="78" t="str">
        <f t="shared" si="3"/>
        <v/>
      </c>
      <c r="BQ24" s="79">
        <v>7</v>
      </c>
      <c r="BR24" s="59"/>
      <c r="BS24" s="59"/>
      <c r="BT24" s="83" t="str">
        <f>IFERROR(INDEX('Classificação 2 encontros'!$BT$18:$BT$73,MATCH($AA24,'Classificação 2 encontros'!$CE$18:$CE$73,0)),"")</f>
        <v/>
      </c>
      <c r="BU24" s="83" t="str">
        <f>IFERROR(INDEX('Classificação 2 encontros'!$BU$18:$BU$73,MATCH($AA24,'Classificação 2 encontros'!$CE$18:$CE$73,0)),"")</f>
        <v/>
      </c>
      <c r="BV24" s="84" t="str">
        <f>IFERROR(INDEX('Classificação 2 encontros'!$BV$18:$BV$73,MATCH($AA24,'Classificação 2 encontros'!$CE$18:$CE$73,0)),"")</f>
        <v/>
      </c>
      <c r="BW24" s="84" t="str">
        <f>IFERROR(INDEX('Classificação 2 encontros'!$BW$18:$BW$73,MATCH($AA24,'Classificação 2 encontros'!$CE$18:$CE$73,0)),"")</f>
        <v/>
      </c>
      <c r="BX24" s="84" t="str">
        <f>IFERROR(INDEX('Classificação 2 encontros'!$BX$18:$BX$73,MATCH($AA24,'Classificação 2 encontros'!$CE$18:$CE$73,0)),"")</f>
        <v/>
      </c>
      <c r="BY24" s="84" t="str">
        <f>IFERROR(INDEX('Classificação 2 encontros'!$BY$18:$BY$73,MATCH($AA24,'Classificação 2 encontros'!$CE$18:$CE$73,0)),"")</f>
        <v/>
      </c>
      <c r="BZ24" s="84" t="str">
        <f>IFERROR(INDEX('Classificação 2 encontros'!$BZ$18:$BZ$73,MATCH($AA24,'Classificação 2 encontros'!$CE$18:$CE$73,0)),"")</f>
        <v/>
      </c>
      <c r="CA24" s="84" t="str">
        <f>IFERROR(INDEX('Classificação 2 encontros'!$CA$18:$CA$73,MATCH($AA24,'Classificação 2 encontros'!$CE$18:$CE$73,0)),"")</f>
        <v/>
      </c>
      <c r="CB24" s="84" t="str">
        <f>IFERROR(INDEX('Classificação 2 encontros'!$CB$18:$CB$73,MATCH($AA24,'Classificação 2 encontros'!$CE$18:$CE$73,0)),"")</f>
        <v/>
      </c>
      <c r="CC24" s="84" t="str">
        <f>IFERROR(INDEX('Classificação 2 encontros'!$CC$18:$CC$73,MATCH($AA24,'Classificação 2 encontros'!$CE$18:$CE$73,0)),"")</f>
        <v/>
      </c>
      <c r="CD24" s="62" t="str">
        <f t="shared" si="4"/>
        <v/>
      </c>
      <c r="CE24" s="63" t="str">
        <f t="shared" si="5"/>
        <v/>
      </c>
    </row>
    <row r="25" spans="2:83" ht="22.5" customHeight="1" x14ac:dyDescent="0.45">
      <c r="B25" s="76" t="str">
        <f>IFERROR(INDEX('Classificação 2 encontros'!$B$18:$B$73,MATCH($M25,'Classificação 2 encontros'!$M$18:$M$73,0)),"")</f>
        <v/>
      </c>
      <c r="C25" s="76" t="str">
        <f>IFERROR(INDEX('Classificação 2 encontros'!$C$18:$C$73,MATCH($M25,'Classificação 2 encontros'!$M$18:$M$73,0)),"")</f>
        <v/>
      </c>
      <c r="D25" s="77" t="str">
        <f>IFERROR(INDEX('Classificação 2 encontros'!$D$18:$D$73,MATCH($M25,'Classificação 2 encontros'!$M$18:$M$73,0)),"")</f>
        <v/>
      </c>
      <c r="E25" s="77" t="str">
        <f>IFERROR(INDEX('Classificação 2 encontros'!$E$18:$E$73,MATCH($M25,'Classificação 2 encontros'!$M$18:$M$73,0)),"")</f>
        <v/>
      </c>
      <c r="F25" s="77" t="str">
        <f>IFERROR(INDEX('Classificação 2 encontros'!$F$18:$F$73,MATCH($M25,'Classificação 2 encontros'!$M$18:$M$73,0)),"")</f>
        <v/>
      </c>
      <c r="G25" s="77" t="str">
        <f>IFERROR(INDEX('Classificação 2 encontros'!$G$18:$G$73,MATCH($M25,'Classificação 2 encontros'!$M$18:$M$73,0)),"")</f>
        <v/>
      </c>
      <c r="H25" s="77" t="str">
        <f>IFERROR(INDEX('Classificação 2 encontros'!$H$18:$H$73,MATCH($M25,'Classificação 2 encontros'!$M$18:$M$73,0)),"")</f>
        <v/>
      </c>
      <c r="I25" s="77" t="str">
        <f>IFERROR(INDEX('Classificação 2 encontros'!$I$18:$I$73,MATCH($M25,'Classificação 2 encontros'!$M$18:$M$73,0)),"")</f>
        <v/>
      </c>
      <c r="J25" s="77" t="str">
        <f>IFERROR(INDEX('Classificação 2 encontros'!$J$18:$J$73,MATCH($M25,'Classificação 2 encontros'!$M$18:$M$73,0)),"")</f>
        <v/>
      </c>
      <c r="K25" s="77" t="str">
        <f>IFERROR(INDEX('Classificação 2 encontros'!$K$18:$K$73,MATCH($M25,'Classificação 2 encontros'!$M$18:$M$73,0)),"")</f>
        <v/>
      </c>
      <c r="L25" s="78" t="str">
        <f t="shared" si="6"/>
        <v/>
      </c>
      <c r="M25" s="75">
        <v>8</v>
      </c>
      <c r="N25" s="59"/>
      <c r="O25" s="59"/>
      <c r="P25" s="73" t="str">
        <f>IFERROR(INDEX('Classificação 2 encontros'!$P$18:$P$73,MATCH($AA25,'Classificação 2 encontros'!$AA$18:$AA$73,0)),"")</f>
        <v/>
      </c>
      <c r="Q25" s="73" t="str">
        <f>IFERROR(INDEX('Classificação 2 encontros'!$Q$18:$Q$73,MATCH($AA25,'Classificação 2 encontros'!$AA$18:$AA$73,0)),"")</f>
        <v/>
      </c>
      <c r="R25" s="74" t="str">
        <f>IFERROR(INDEX('Classificação 2 encontros'!$R$18:$R$73,MATCH($AA25,'Classificação 2 encontros'!$AA$18:$AA$73,0)),"")</f>
        <v/>
      </c>
      <c r="S25" s="74" t="str">
        <f>IFERROR(INDEX('Classificação 2 encontros'!$S$18:$S$73,MATCH($AA25,'Classificação 2 encontros'!$AA$18:$AA$73,0)),"")</f>
        <v/>
      </c>
      <c r="T25" s="74" t="str">
        <f>IFERROR(INDEX('Classificação 2 encontros'!$T$18:$T$73,MATCH($AA25,'Classificação 2 encontros'!$AA$18:$AA$73,0)),"")</f>
        <v/>
      </c>
      <c r="U25" s="74" t="str">
        <f>IFERROR(INDEX('Classificação 2 encontros'!$U$18:$U$73,MATCH($AA25,'Classificação 2 encontros'!$AA$18:$AA$73,0)),"")</f>
        <v/>
      </c>
      <c r="V25" s="74" t="str">
        <f>IFERROR(INDEX('Classificação 2 encontros'!$V$18:$V$73,MATCH($AA25,'Classificação 2 encontros'!$AA$18:$AA$73,0)),"")</f>
        <v/>
      </c>
      <c r="W25" s="74" t="str">
        <f>IFERROR(INDEX('Classificação 2 encontros'!$W$18:$W$73,MATCH($AA25,'Classificação 2 encontros'!$AA$18:$AA$73,0)),"")</f>
        <v/>
      </c>
      <c r="X25" s="74" t="str">
        <f>IFERROR(INDEX('Classificação 2 encontros'!$X$18:$X$73,MATCH($AA25,'Classificação 2 encontros'!$AA$18:$AA$73,0)),"")</f>
        <v/>
      </c>
      <c r="Y25" s="74" t="str">
        <f>IFERROR(INDEX('Classificação 2 encontros'!$Y$18:$Y$73,MATCH($AA25,'Classificação 2 encontros'!$AA$18:$AA$73,0)),"")</f>
        <v/>
      </c>
      <c r="Z25" s="78" t="str">
        <f t="shared" si="0"/>
        <v/>
      </c>
      <c r="AA25" s="79">
        <v>8</v>
      </c>
      <c r="AD25" s="76" t="str">
        <f>IFERROR(INDEX('Classificação 2 encontros'!$AD$18:$AD$73,MATCH($AA25,'Classificação 2 encontros'!$AO$18:$AO$73,0)),"")</f>
        <v/>
      </c>
      <c r="AE25" s="76" t="str">
        <f>IFERROR(INDEX('Classificação 2 encontros'!$AE$18:$AE$73,MATCH($AA25,'Classificação 2 encontros'!$AO$18:$AO$73,0)),"")</f>
        <v/>
      </c>
      <c r="AF25" s="77" t="str">
        <f>IFERROR(INDEX('Classificação 2 encontros'!$AF$18:$AF$73,MATCH($AA25,'Classificação 2 encontros'!$AO$18:$AO$73,0)),"")</f>
        <v/>
      </c>
      <c r="AG25" s="77" t="str">
        <f>IFERROR(INDEX('Classificação 2 encontros'!$AG$18:$AG$73,MATCH($AA25,'Classificação 2 encontros'!$AO$18:$AO$73,0)),"")</f>
        <v/>
      </c>
      <c r="AH25" s="77" t="str">
        <f>IFERROR(INDEX('Classificação 2 encontros'!$AH$18:$AH$73,MATCH($AA25,'Classificação 2 encontros'!$AO$18:$AO$73,0)),"")</f>
        <v/>
      </c>
      <c r="AI25" s="77" t="str">
        <f>IFERROR(INDEX('Classificação 2 encontros'!$AI$18:$AI$73,MATCH($AA25,'Classificação 2 encontros'!$AO$18:$AO$73,0)),"")</f>
        <v/>
      </c>
      <c r="AJ25" s="77" t="str">
        <f>IFERROR(INDEX('Classificação 2 encontros'!$AJ$18:$AJ$73,MATCH($AA25,'Classificação 2 encontros'!$AO$18:$AO$73,0)),"")</f>
        <v/>
      </c>
      <c r="AK25" s="77" t="str">
        <f>IFERROR(INDEX('Classificação 2 encontros'!$AK$18:$AK$73,MATCH($AA25,'Classificação 2 encontros'!$AO$18:$AO$73,0)),"")</f>
        <v/>
      </c>
      <c r="AL25" s="77" t="str">
        <f>IFERROR(INDEX('Classificação 2 encontros'!$AL$18:$AL$73,MATCH($AA25,'Classificação 2 encontros'!$AO$18:$AO$73,0)),"")</f>
        <v/>
      </c>
      <c r="AM25" s="77" t="str">
        <f>IFERROR(INDEX('Classificação 2 encontros'!$AM$18:$AM$73,MATCH($AA25,'Classificação 2 encontros'!$AO$18:$AO$73,0)),"")</f>
        <v/>
      </c>
      <c r="AN25" s="78" t="str">
        <f t="shared" si="1"/>
        <v/>
      </c>
      <c r="AO25" s="79">
        <v>8</v>
      </c>
      <c r="AP25" s="59"/>
      <c r="AQ25" s="59"/>
      <c r="AR25" s="83" t="str">
        <f>IFERROR(INDEX('Classificação 2 encontros'!$AR$18:$AR$73,MATCH($AA25,'Classificação 2 encontros'!$BC$18:$BC$73,0)),"")</f>
        <v/>
      </c>
      <c r="AS25" s="83" t="str">
        <f>IFERROR(INDEX('Classificação 2 encontros'!$AS$18:$AS$73,MATCH($AA25,'Classificação 2 encontros'!$BC$18:$BC$73,0)),"")</f>
        <v/>
      </c>
      <c r="AT25" s="84" t="str">
        <f>IFERROR(INDEX('Classificação 2 encontros'!$AT$18:$AT$73,MATCH($AA25,'Classificação 2 encontros'!$BC$18:$BC$73,0)),"")</f>
        <v/>
      </c>
      <c r="AU25" s="84" t="str">
        <f>IFERROR(INDEX('Classificação 2 encontros'!$AU$18:$AU$73,MATCH($AA25,'Classificação 2 encontros'!$BC$18:$BC$73,0)),"")</f>
        <v/>
      </c>
      <c r="AV25" s="84" t="str">
        <f>IFERROR(INDEX('Classificação 2 encontros'!$AV$18:$AV$73,MATCH($AA25,'Classificação 2 encontros'!$BC$18:$BC$73,0)),"")</f>
        <v/>
      </c>
      <c r="AW25" s="84" t="str">
        <f>IFERROR(INDEX('Classificação 2 encontros'!$AW$18:$AW$73,MATCH($AA25,'Classificação 2 encontros'!$BC$18:$BC$73,0)),"")</f>
        <v/>
      </c>
      <c r="AX25" s="84" t="str">
        <f>IFERROR(INDEX('Classificação 2 encontros'!$AX$18:$AX$73,MATCH($AA25,'Classificação 2 encontros'!$BC$18:$BC$73,0)),"")</f>
        <v/>
      </c>
      <c r="AY25" s="84" t="str">
        <f>IFERROR(INDEX('Classificação 2 encontros'!$AY$18:$AY$73,MATCH($AA25,'Classificação 2 encontros'!$BC$18:$BC$73,0)),"")</f>
        <v/>
      </c>
      <c r="AZ25" s="84" t="str">
        <f>IFERROR(INDEX('Classificação 2 encontros'!$AZ$18:$AZ$73,MATCH($AA25,'Classificação 2 encontros'!$BC$18:$BC$73,0)),"")</f>
        <v/>
      </c>
      <c r="BA25" s="84" t="str">
        <f>IFERROR(INDEX('Classificação 2 encontros'!$BA$18:$BA$73,MATCH($AA25,'Classificação 2 encontros'!$BC$18:$BC$73,0)),"")</f>
        <v/>
      </c>
      <c r="BB25" s="78" t="str">
        <f t="shared" si="2"/>
        <v/>
      </c>
      <c r="BC25" s="79">
        <v>8</v>
      </c>
      <c r="BF25" s="80" t="str">
        <f>IFERROR(INDEX('Classificação 2 encontros'!$BF$18:$BF$73,MATCH($AA25,'Classificação 2 encontros'!$BQ$18:$BQ$73,0)),"")</f>
        <v/>
      </c>
      <c r="BG25" s="80" t="str">
        <f>IFERROR(INDEX('Classificação 2 encontros'!$BG$18:$BG$73,MATCH($AA25,'Classificação 2 encontros'!$BQ$18:$BQ$73,0)),"")</f>
        <v/>
      </c>
      <c r="BH25" s="81" t="str">
        <f>IFERROR(INDEX('Classificação 2 encontros'!$BH$18:$BH$73,MATCH($AA25,'Classificação 2 encontros'!$BQ$18:$BQ$73,0)),"")</f>
        <v/>
      </c>
      <c r="BI25" s="81" t="str">
        <f>IFERROR(INDEX('Classificação 2 encontros'!$BI$18:$BI$73,MATCH($AA25,'Classificação 2 encontros'!$BQ$18:$BQ$73,0)),"")</f>
        <v/>
      </c>
      <c r="BJ25" s="81" t="str">
        <f>IFERROR(INDEX('Classificação 2 encontros'!$BJ$18:$BJ$73,MATCH($AA25,'Classificação 2 encontros'!$BQ$18:$BQ$73,0)),"")</f>
        <v/>
      </c>
      <c r="BK25" s="81" t="str">
        <f>IFERROR(INDEX('Classificação 2 encontros'!$BK$18:$BK$73,MATCH($AA25,'Classificação 2 encontros'!$BQ$18:$BQ$73,0)),"")</f>
        <v/>
      </c>
      <c r="BL25" s="81" t="str">
        <f>IFERROR(INDEX('Classificação 2 encontros'!$BL$18:$BL$73,MATCH($AA25,'Classificação 2 encontros'!$BQ$18:$BQ$73,0)),"")</f>
        <v/>
      </c>
      <c r="BM25" s="88" t="str">
        <f>IFERROR(INDEX('Classificação 2 encontros'!$BM$18:$BM$73,MATCH($AA25,'Classificação 2 encontros'!$BQ$18:$BQ$73,0)),"")</f>
        <v/>
      </c>
      <c r="BN25" s="81" t="str">
        <f>IFERROR(INDEX('Classificação 2 encontros'!$BN$18:$BN$73,MATCH($AA25,'Classificação 2 encontros'!$BQ$18:$BQ$73,0)),"")</f>
        <v/>
      </c>
      <c r="BO25" s="81" t="str">
        <f>IFERROR(INDEX('Classificação 2 encontros'!$BO$18:$BO$73,MATCH($AA25,'Classificação 2 encontros'!$BQ$18:$BQ$73,0)),"")</f>
        <v/>
      </c>
      <c r="BP25" s="78" t="str">
        <f t="shared" si="3"/>
        <v/>
      </c>
      <c r="BQ25" s="79">
        <v>8</v>
      </c>
      <c r="BR25" s="59"/>
      <c r="BS25" s="59"/>
      <c r="BT25" s="83" t="str">
        <f>IFERROR(INDEX('Classificação 2 encontros'!$BT$18:$BT$73,MATCH($AA25,'Classificação 2 encontros'!$CE$18:$CE$73,0)),"")</f>
        <v/>
      </c>
      <c r="BU25" s="83" t="str">
        <f>IFERROR(INDEX('Classificação 2 encontros'!$BU$18:$BU$73,MATCH($AA25,'Classificação 2 encontros'!$CE$18:$CE$73,0)),"")</f>
        <v/>
      </c>
      <c r="BV25" s="84" t="str">
        <f>IFERROR(INDEX('Classificação 2 encontros'!$BV$18:$BV$73,MATCH($AA25,'Classificação 2 encontros'!$CE$18:$CE$73,0)),"")</f>
        <v/>
      </c>
      <c r="BW25" s="84" t="str">
        <f>IFERROR(INDEX('Classificação 2 encontros'!$BW$18:$BW$73,MATCH($AA25,'Classificação 2 encontros'!$CE$18:$CE$73,0)),"")</f>
        <v/>
      </c>
      <c r="BX25" s="84" t="str">
        <f>IFERROR(INDEX('Classificação 2 encontros'!$BX$18:$BX$73,MATCH($AA25,'Classificação 2 encontros'!$CE$18:$CE$73,0)),"")</f>
        <v/>
      </c>
      <c r="BY25" s="84" t="str">
        <f>IFERROR(INDEX('Classificação 2 encontros'!$BY$18:$BY$73,MATCH($AA25,'Classificação 2 encontros'!$CE$18:$CE$73,0)),"")</f>
        <v/>
      </c>
      <c r="BZ25" s="84" t="str">
        <f>IFERROR(INDEX('Classificação 2 encontros'!$BZ$18:$BZ$73,MATCH($AA25,'Classificação 2 encontros'!$CE$18:$CE$73,0)),"")</f>
        <v/>
      </c>
      <c r="CA25" s="84" t="str">
        <f>IFERROR(INDEX('Classificação 2 encontros'!$CA$18:$CA$73,MATCH($AA25,'Classificação 2 encontros'!$CE$18:$CE$73,0)),"")</f>
        <v/>
      </c>
      <c r="CB25" s="84" t="str">
        <f>IFERROR(INDEX('Classificação 2 encontros'!$CB$18:$CB$73,MATCH($AA25,'Classificação 2 encontros'!$CE$18:$CE$73,0)),"")</f>
        <v/>
      </c>
      <c r="CC25" s="84" t="str">
        <f>IFERROR(INDEX('Classificação 2 encontros'!$CC$18:$CC$73,MATCH($AA25,'Classificação 2 encontros'!$CE$18:$CE$73,0)),"")</f>
        <v/>
      </c>
      <c r="CD25" s="62" t="str">
        <f t="shared" si="4"/>
        <v/>
      </c>
      <c r="CE25" s="63" t="str">
        <f t="shared" si="5"/>
        <v/>
      </c>
    </row>
    <row r="26" spans="2:83" ht="22.5" customHeight="1" x14ac:dyDescent="0.45">
      <c r="B26" s="76" t="str">
        <f>IFERROR(INDEX('Classificação 2 encontros'!$B$18:$B$73,MATCH($M26,'Classificação 2 encontros'!$M$18:$M$73,0)),"")</f>
        <v/>
      </c>
      <c r="C26" s="76" t="str">
        <f>IFERROR(INDEX('Classificação 2 encontros'!$C$18:$C$73,MATCH($M26,'Classificação 2 encontros'!$M$18:$M$73,0)),"")</f>
        <v/>
      </c>
      <c r="D26" s="77" t="str">
        <f>IFERROR(INDEX('Classificação 2 encontros'!$D$18:$D$73,MATCH($M26,'Classificação 2 encontros'!$M$18:$M$73,0)),"")</f>
        <v/>
      </c>
      <c r="E26" s="77" t="str">
        <f>IFERROR(INDEX('Classificação 2 encontros'!$E$18:$E$73,MATCH($M26,'Classificação 2 encontros'!$M$18:$M$73,0)),"")</f>
        <v/>
      </c>
      <c r="F26" s="77" t="str">
        <f>IFERROR(INDEX('Classificação 2 encontros'!$F$18:$F$73,MATCH($M26,'Classificação 2 encontros'!$M$18:$M$73,0)),"")</f>
        <v/>
      </c>
      <c r="G26" s="77" t="str">
        <f>IFERROR(INDEX('Classificação 2 encontros'!$G$18:$G$73,MATCH($M26,'Classificação 2 encontros'!$M$18:$M$73,0)),"")</f>
        <v/>
      </c>
      <c r="H26" s="77" t="str">
        <f>IFERROR(INDEX('Classificação 2 encontros'!$H$18:$H$73,MATCH($M26,'Classificação 2 encontros'!$M$18:$M$73,0)),"")</f>
        <v/>
      </c>
      <c r="I26" s="77" t="str">
        <f>IFERROR(INDEX('Classificação 2 encontros'!$I$18:$I$73,MATCH($M26,'Classificação 2 encontros'!$M$18:$M$73,0)),"")</f>
        <v/>
      </c>
      <c r="J26" s="77" t="str">
        <f>IFERROR(INDEX('Classificação 2 encontros'!$J$18:$J$73,MATCH($M26,'Classificação 2 encontros'!$M$18:$M$73,0)),"")</f>
        <v/>
      </c>
      <c r="K26" s="77" t="str">
        <f>IFERROR(INDEX('Classificação 2 encontros'!$K$18:$K$73,MATCH($M26,'Classificação 2 encontros'!$M$18:$M$73,0)),"")</f>
        <v/>
      </c>
      <c r="L26" s="78" t="str">
        <f t="shared" si="6"/>
        <v/>
      </c>
      <c r="M26" s="75">
        <v>9</v>
      </c>
      <c r="N26" s="59"/>
      <c r="O26" s="59"/>
      <c r="P26" s="73" t="str">
        <f>IFERROR(INDEX('Classificação 2 encontros'!$P$18:$P$73,MATCH($AA26,'Classificação 2 encontros'!$AA$18:$AA$73,0)),"")</f>
        <v/>
      </c>
      <c r="Q26" s="73" t="str">
        <f>IFERROR(INDEX('Classificação 2 encontros'!$Q$18:$Q$73,MATCH($AA26,'Classificação 2 encontros'!$AA$18:$AA$73,0)),"")</f>
        <v/>
      </c>
      <c r="R26" s="74" t="str">
        <f>IFERROR(INDEX('Classificação 2 encontros'!$R$18:$R$73,MATCH($AA26,'Classificação 2 encontros'!$AA$18:$AA$73,0)),"")</f>
        <v/>
      </c>
      <c r="S26" s="74" t="str">
        <f>IFERROR(INDEX('Classificação 2 encontros'!$S$18:$S$73,MATCH($AA26,'Classificação 2 encontros'!$AA$18:$AA$73,0)),"")</f>
        <v/>
      </c>
      <c r="T26" s="74" t="str">
        <f>IFERROR(INDEX('Classificação 2 encontros'!$T$18:$T$73,MATCH($AA26,'Classificação 2 encontros'!$AA$18:$AA$73,0)),"")</f>
        <v/>
      </c>
      <c r="U26" s="74" t="str">
        <f>IFERROR(INDEX('Classificação 2 encontros'!$U$18:$U$73,MATCH($AA26,'Classificação 2 encontros'!$AA$18:$AA$73,0)),"")</f>
        <v/>
      </c>
      <c r="V26" s="74" t="str">
        <f>IFERROR(INDEX('Classificação 2 encontros'!$V$18:$V$73,MATCH($AA26,'Classificação 2 encontros'!$AA$18:$AA$73,0)),"")</f>
        <v/>
      </c>
      <c r="W26" s="74" t="str">
        <f>IFERROR(INDEX('Classificação 2 encontros'!$W$18:$W$73,MATCH($AA26,'Classificação 2 encontros'!$AA$18:$AA$73,0)),"")</f>
        <v/>
      </c>
      <c r="X26" s="74" t="str">
        <f>IFERROR(INDEX('Classificação 2 encontros'!$X$18:$X$73,MATCH($AA26,'Classificação 2 encontros'!$AA$18:$AA$73,0)),"")</f>
        <v/>
      </c>
      <c r="Y26" s="74" t="str">
        <f>IFERROR(INDEX('Classificação 2 encontros'!$Y$18:$Y$73,MATCH($AA26,'Classificação 2 encontros'!$AA$18:$AA$73,0)),"")</f>
        <v/>
      </c>
      <c r="Z26" s="78" t="str">
        <f t="shared" si="0"/>
        <v/>
      </c>
      <c r="AA26" s="79">
        <v>9</v>
      </c>
      <c r="AD26" s="76" t="str">
        <f>IFERROR(INDEX('Classificação 2 encontros'!$AD$18:$AD$73,MATCH($AA26,'Classificação 2 encontros'!$AO$18:$AO$73,0)),"")</f>
        <v/>
      </c>
      <c r="AE26" s="76" t="str">
        <f>IFERROR(INDEX('Classificação 2 encontros'!$AE$18:$AE$73,MATCH($AA26,'Classificação 2 encontros'!$AO$18:$AO$73,0)),"")</f>
        <v/>
      </c>
      <c r="AF26" s="77" t="str">
        <f>IFERROR(INDEX('Classificação 2 encontros'!$AF$18:$AF$73,MATCH($AA26,'Classificação 2 encontros'!$AO$18:$AO$73,0)),"")</f>
        <v/>
      </c>
      <c r="AG26" s="77" t="str">
        <f>IFERROR(INDEX('Classificação 2 encontros'!$AG$18:$AG$73,MATCH($AA26,'Classificação 2 encontros'!$AO$18:$AO$73,0)),"")</f>
        <v/>
      </c>
      <c r="AH26" s="77" t="str">
        <f>IFERROR(INDEX('Classificação 2 encontros'!$AH$18:$AH$73,MATCH($AA26,'Classificação 2 encontros'!$AO$18:$AO$73,0)),"")</f>
        <v/>
      </c>
      <c r="AI26" s="77" t="str">
        <f>IFERROR(INDEX('Classificação 2 encontros'!$AI$18:$AI$73,MATCH($AA26,'Classificação 2 encontros'!$AO$18:$AO$73,0)),"")</f>
        <v/>
      </c>
      <c r="AJ26" s="77" t="str">
        <f>IFERROR(INDEX('Classificação 2 encontros'!$AJ$18:$AJ$73,MATCH($AA26,'Classificação 2 encontros'!$AO$18:$AO$73,0)),"")</f>
        <v/>
      </c>
      <c r="AK26" s="77" t="str">
        <f>IFERROR(INDEX('Classificação 2 encontros'!$AK$18:$AK$73,MATCH($AA26,'Classificação 2 encontros'!$AO$18:$AO$73,0)),"")</f>
        <v/>
      </c>
      <c r="AL26" s="77" t="str">
        <f>IFERROR(INDEX('Classificação 2 encontros'!$AL$18:$AL$73,MATCH($AA26,'Classificação 2 encontros'!$AO$18:$AO$73,0)),"")</f>
        <v/>
      </c>
      <c r="AM26" s="77" t="str">
        <f>IFERROR(INDEX('Classificação 2 encontros'!$AM$18:$AM$73,MATCH($AA26,'Classificação 2 encontros'!$AO$18:$AO$73,0)),"")</f>
        <v/>
      </c>
      <c r="AN26" s="78" t="str">
        <f t="shared" si="1"/>
        <v/>
      </c>
      <c r="AO26" s="79">
        <v>9</v>
      </c>
      <c r="AP26" s="59"/>
      <c r="AQ26" s="59"/>
      <c r="AR26" s="83" t="str">
        <f>IFERROR(INDEX('Classificação 2 encontros'!$AR$18:$AR$73,MATCH($AA26,'Classificação 2 encontros'!$BC$18:$BC$73,0)),"")</f>
        <v/>
      </c>
      <c r="AS26" s="83" t="str">
        <f>IFERROR(INDEX('Classificação 2 encontros'!$AS$18:$AS$73,MATCH($AA26,'Classificação 2 encontros'!$BC$18:$BC$73,0)),"")</f>
        <v/>
      </c>
      <c r="AT26" s="84" t="str">
        <f>IFERROR(INDEX('Classificação 2 encontros'!$AT$18:$AT$73,MATCH($AA26,'Classificação 2 encontros'!$BC$18:$BC$73,0)),"")</f>
        <v/>
      </c>
      <c r="AU26" s="84" t="str">
        <f>IFERROR(INDEX('Classificação 2 encontros'!$AU$18:$AU$73,MATCH($AA26,'Classificação 2 encontros'!$BC$18:$BC$73,0)),"")</f>
        <v/>
      </c>
      <c r="AV26" s="84" t="str">
        <f>IFERROR(INDEX('Classificação 2 encontros'!$AV$18:$AV$73,MATCH($AA26,'Classificação 2 encontros'!$BC$18:$BC$73,0)),"")</f>
        <v/>
      </c>
      <c r="AW26" s="84" t="str">
        <f>IFERROR(INDEX('Classificação 2 encontros'!$AW$18:$AW$73,MATCH($AA26,'Classificação 2 encontros'!$BC$18:$BC$73,0)),"")</f>
        <v/>
      </c>
      <c r="AX26" s="84" t="str">
        <f>IFERROR(INDEX('Classificação 2 encontros'!$AX$18:$AX$73,MATCH($AA26,'Classificação 2 encontros'!$BC$18:$BC$73,0)),"")</f>
        <v/>
      </c>
      <c r="AY26" s="84" t="str">
        <f>IFERROR(INDEX('Classificação 2 encontros'!$AY$18:$AY$73,MATCH($AA26,'Classificação 2 encontros'!$BC$18:$BC$73,0)),"")</f>
        <v/>
      </c>
      <c r="AZ26" s="84" t="str">
        <f>IFERROR(INDEX('Classificação 2 encontros'!$AZ$18:$AZ$73,MATCH($AA26,'Classificação 2 encontros'!$BC$18:$BC$73,0)),"")</f>
        <v/>
      </c>
      <c r="BA26" s="84" t="str">
        <f>IFERROR(INDEX('Classificação 2 encontros'!$BA$18:$BA$73,MATCH($AA26,'Classificação 2 encontros'!$BC$18:$BC$73,0)),"")</f>
        <v/>
      </c>
      <c r="BB26" s="78" t="str">
        <f t="shared" si="2"/>
        <v/>
      </c>
      <c r="BC26" s="79">
        <v>9</v>
      </c>
      <c r="BF26" s="80" t="str">
        <f>IFERROR(INDEX('Classificação 2 encontros'!$BF$18:$BF$73,MATCH($AA26,'Classificação 2 encontros'!$BQ$18:$BQ$73,0)),"")</f>
        <v/>
      </c>
      <c r="BG26" s="80" t="str">
        <f>IFERROR(INDEX('Classificação 2 encontros'!$BG$18:$BG$73,MATCH($AA26,'Classificação 2 encontros'!$BQ$18:$BQ$73,0)),"")</f>
        <v/>
      </c>
      <c r="BH26" s="81" t="str">
        <f>IFERROR(INDEX('Classificação 2 encontros'!$BH$18:$BH$73,MATCH($AA26,'Classificação 2 encontros'!$BQ$18:$BQ$73,0)),"")</f>
        <v/>
      </c>
      <c r="BI26" s="81" t="str">
        <f>IFERROR(INDEX('Classificação 2 encontros'!$BI$18:$BI$73,MATCH($AA26,'Classificação 2 encontros'!$BQ$18:$BQ$73,0)),"")</f>
        <v/>
      </c>
      <c r="BJ26" s="81" t="str">
        <f>IFERROR(INDEX('Classificação 2 encontros'!$BJ$18:$BJ$73,MATCH($AA26,'Classificação 2 encontros'!$BQ$18:$BQ$73,0)),"")</f>
        <v/>
      </c>
      <c r="BK26" s="81" t="str">
        <f>IFERROR(INDEX('Classificação 2 encontros'!$BK$18:$BK$73,MATCH($AA26,'Classificação 2 encontros'!$BQ$18:$BQ$73,0)),"")</f>
        <v/>
      </c>
      <c r="BL26" s="81" t="str">
        <f>IFERROR(INDEX('Classificação 2 encontros'!$BL$18:$BL$73,MATCH($AA26,'Classificação 2 encontros'!$BQ$18:$BQ$73,0)),"")</f>
        <v/>
      </c>
      <c r="BM26" s="88" t="str">
        <f>IFERROR(INDEX('Classificação 2 encontros'!$BM$18:$BM$73,MATCH($AA26,'Classificação 2 encontros'!$BQ$18:$BQ$73,0)),"")</f>
        <v/>
      </c>
      <c r="BN26" s="81" t="str">
        <f>IFERROR(INDEX('Classificação 2 encontros'!$BN$18:$BN$73,MATCH($AA26,'Classificação 2 encontros'!$BQ$18:$BQ$73,0)),"")</f>
        <v/>
      </c>
      <c r="BO26" s="81" t="str">
        <f>IFERROR(INDEX('Classificação 2 encontros'!$BO$18:$BO$73,MATCH($AA26,'Classificação 2 encontros'!$BQ$18:$BQ$73,0)),"")</f>
        <v/>
      </c>
      <c r="BP26" s="78" t="str">
        <f t="shared" si="3"/>
        <v/>
      </c>
      <c r="BQ26" s="79">
        <v>9</v>
      </c>
      <c r="BR26" s="59"/>
      <c r="BS26" s="59"/>
      <c r="BT26" s="83" t="str">
        <f>IFERROR(INDEX('Classificação 2 encontros'!$BT$18:$BT$73,MATCH($AA26,'Classificação 2 encontros'!$CE$18:$CE$73,0)),"")</f>
        <v/>
      </c>
      <c r="BU26" s="83" t="str">
        <f>IFERROR(INDEX('Classificação 2 encontros'!$BU$18:$BU$73,MATCH($AA26,'Classificação 2 encontros'!$CE$18:$CE$73,0)),"")</f>
        <v/>
      </c>
      <c r="BV26" s="84" t="str">
        <f>IFERROR(INDEX('Classificação 2 encontros'!$BV$18:$BV$73,MATCH($AA26,'Classificação 2 encontros'!$CE$18:$CE$73,0)),"")</f>
        <v/>
      </c>
      <c r="BW26" s="84" t="str">
        <f>IFERROR(INDEX('Classificação 2 encontros'!$BW$18:$BW$73,MATCH($AA26,'Classificação 2 encontros'!$CE$18:$CE$73,0)),"")</f>
        <v/>
      </c>
      <c r="BX26" s="84" t="str">
        <f>IFERROR(INDEX('Classificação 2 encontros'!$BX$18:$BX$73,MATCH($AA26,'Classificação 2 encontros'!$CE$18:$CE$73,0)),"")</f>
        <v/>
      </c>
      <c r="BY26" s="84" t="str">
        <f>IFERROR(INDEX('Classificação 2 encontros'!$BY$18:$BY$73,MATCH($AA26,'Classificação 2 encontros'!$CE$18:$CE$73,0)),"")</f>
        <v/>
      </c>
      <c r="BZ26" s="84" t="str">
        <f>IFERROR(INDEX('Classificação 2 encontros'!$BZ$18:$BZ$73,MATCH($AA26,'Classificação 2 encontros'!$CE$18:$CE$73,0)),"")</f>
        <v/>
      </c>
      <c r="CA26" s="84" t="str">
        <f>IFERROR(INDEX('Classificação 2 encontros'!$CA$18:$CA$73,MATCH($AA26,'Classificação 2 encontros'!$CE$18:$CE$73,0)),"")</f>
        <v/>
      </c>
      <c r="CB26" s="84" t="str">
        <f>IFERROR(INDEX('Classificação 2 encontros'!$CB$18:$CB$73,MATCH($AA26,'Classificação 2 encontros'!$CE$18:$CE$73,0)),"")</f>
        <v/>
      </c>
      <c r="CC26" s="84" t="str">
        <f>IFERROR(INDEX('Classificação 2 encontros'!$CC$18:$CC$73,MATCH($AA26,'Classificação 2 encontros'!$CE$18:$CE$73,0)),"")</f>
        <v/>
      </c>
      <c r="CD26" s="62" t="str">
        <f t="shared" si="4"/>
        <v/>
      </c>
      <c r="CE26" s="63" t="str">
        <f t="shared" si="5"/>
        <v/>
      </c>
    </row>
    <row r="27" spans="2:83" ht="22.5" customHeight="1" x14ac:dyDescent="0.45">
      <c r="B27" s="76" t="str">
        <f>IFERROR(INDEX('Classificação 2 encontros'!$B$18:$B$73,MATCH($M27,'Classificação 2 encontros'!$M$18:$M$73,0)),"")</f>
        <v/>
      </c>
      <c r="C27" s="76" t="str">
        <f>IFERROR(INDEX('Classificação 2 encontros'!$C$18:$C$73,MATCH($M27,'Classificação 2 encontros'!$M$18:$M$73,0)),"")</f>
        <v/>
      </c>
      <c r="D27" s="77" t="str">
        <f>IFERROR(INDEX('Classificação 2 encontros'!$D$18:$D$73,MATCH($M27,'Classificação 2 encontros'!$M$18:$M$73,0)),"")</f>
        <v/>
      </c>
      <c r="E27" s="77" t="str">
        <f>IFERROR(INDEX('Classificação 2 encontros'!$E$18:$E$73,MATCH($M27,'Classificação 2 encontros'!$M$18:$M$73,0)),"")</f>
        <v/>
      </c>
      <c r="F27" s="77" t="str">
        <f>IFERROR(INDEX('Classificação 2 encontros'!$F$18:$F$73,MATCH($M27,'Classificação 2 encontros'!$M$18:$M$73,0)),"")</f>
        <v/>
      </c>
      <c r="G27" s="77" t="str">
        <f>IFERROR(INDEX('Classificação 2 encontros'!$G$18:$G$73,MATCH($M27,'Classificação 2 encontros'!$M$18:$M$73,0)),"")</f>
        <v/>
      </c>
      <c r="H27" s="77" t="str">
        <f>IFERROR(INDEX('Classificação 2 encontros'!$H$18:$H$73,MATCH($M27,'Classificação 2 encontros'!$M$18:$M$73,0)),"")</f>
        <v/>
      </c>
      <c r="I27" s="77" t="str">
        <f>IFERROR(INDEX('Classificação 2 encontros'!$I$18:$I$73,MATCH($M27,'Classificação 2 encontros'!$M$18:$M$73,0)),"")</f>
        <v/>
      </c>
      <c r="J27" s="77" t="str">
        <f>IFERROR(INDEX('Classificação 2 encontros'!$J$18:$J$73,MATCH($M27,'Classificação 2 encontros'!$M$18:$M$73,0)),"")</f>
        <v/>
      </c>
      <c r="K27" s="77" t="str">
        <f>IFERROR(INDEX('Classificação 2 encontros'!$K$18:$K$73,MATCH($M27,'Classificação 2 encontros'!$M$18:$M$73,0)),"")</f>
        <v/>
      </c>
      <c r="L27" s="78" t="str">
        <f t="shared" si="6"/>
        <v/>
      </c>
      <c r="M27" s="75">
        <v>10</v>
      </c>
      <c r="N27" s="59"/>
      <c r="O27" s="59"/>
      <c r="P27" s="73" t="str">
        <f>IFERROR(INDEX('Classificação 2 encontros'!$P$18:$P$73,MATCH($AA27,'Classificação 2 encontros'!$AA$18:$AA$73,0)),"")</f>
        <v/>
      </c>
      <c r="Q27" s="73" t="str">
        <f>IFERROR(INDEX('Classificação 2 encontros'!$Q$18:$Q$73,MATCH($AA27,'Classificação 2 encontros'!$AA$18:$AA$73,0)),"")</f>
        <v/>
      </c>
      <c r="R27" s="74" t="str">
        <f>IFERROR(INDEX('Classificação 2 encontros'!$R$18:$R$73,MATCH($AA27,'Classificação 2 encontros'!$AA$18:$AA$73,0)),"")</f>
        <v/>
      </c>
      <c r="S27" s="74" t="str">
        <f>IFERROR(INDEX('Classificação 2 encontros'!$S$18:$S$73,MATCH($AA27,'Classificação 2 encontros'!$AA$18:$AA$73,0)),"")</f>
        <v/>
      </c>
      <c r="T27" s="74" t="str">
        <f>IFERROR(INDEX('Classificação 2 encontros'!$T$18:$T$73,MATCH($AA27,'Classificação 2 encontros'!$AA$18:$AA$73,0)),"")</f>
        <v/>
      </c>
      <c r="U27" s="74" t="str">
        <f>IFERROR(INDEX('Classificação 2 encontros'!$U$18:$U$73,MATCH($AA27,'Classificação 2 encontros'!$AA$18:$AA$73,0)),"")</f>
        <v/>
      </c>
      <c r="V27" s="74" t="str">
        <f>IFERROR(INDEX('Classificação 2 encontros'!$V$18:$V$73,MATCH($AA27,'Classificação 2 encontros'!$AA$18:$AA$73,0)),"")</f>
        <v/>
      </c>
      <c r="W27" s="74" t="str">
        <f>IFERROR(INDEX('Classificação 2 encontros'!$W$18:$W$73,MATCH($AA27,'Classificação 2 encontros'!$AA$18:$AA$73,0)),"")</f>
        <v/>
      </c>
      <c r="X27" s="74" t="str">
        <f>IFERROR(INDEX('Classificação 2 encontros'!$X$18:$X$73,MATCH($AA27,'Classificação 2 encontros'!$AA$18:$AA$73,0)),"")</f>
        <v/>
      </c>
      <c r="Y27" s="74" t="str">
        <f>IFERROR(INDEX('Classificação 2 encontros'!$Y$18:$Y$73,MATCH($AA27,'Classificação 2 encontros'!$AA$18:$AA$73,0)),"")</f>
        <v/>
      </c>
      <c r="Z27" s="78" t="str">
        <f t="shared" si="0"/>
        <v/>
      </c>
      <c r="AA27" s="79">
        <v>10</v>
      </c>
      <c r="AD27" s="76" t="str">
        <f>IFERROR(INDEX('Classificação 2 encontros'!$AD$18:$AD$73,MATCH($AA27,'Classificação 2 encontros'!$AO$18:$AO$73,0)),"")</f>
        <v/>
      </c>
      <c r="AE27" s="76" t="str">
        <f>IFERROR(INDEX('Classificação 2 encontros'!$AE$18:$AE$73,MATCH($AA27,'Classificação 2 encontros'!$AO$18:$AO$73,0)),"")</f>
        <v/>
      </c>
      <c r="AF27" s="77" t="str">
        <f>IFERROR(INDEX('Classificação 2 encontros'!$AF$18:$AF$73,MATCH($AA27,'Classificação 2 encontros'!$AO$18:$AO$73,0)),"")</f>
        <v/>
      </c>
      <c r="AG27" s="77" t="str">
        <f>IFERROR(INDEX('Classificação 2 encontros'!$AG$18:$AG$73,MATCH($AA27,'Classificação 2 encontros'!$AO$18:$AO$73,0)),"")</f>
        <v/>
      </c>
      <c r="AH27" s="77" t="str">
        <f>IFERROR(INDEX('Classificação 2 encontros'!$AH$18:$AH$73,MATCH($AA27,'Classificação 2 encontros'!$AO$18:$AO$73,0)),"")</f>
        <v/>
      </c>
      <c r="AI27" s="77" t="str">
        <f>IFERROR(INDEX('Classificação 2 encontros'!$AI$18:$AI$73,MATCH($AA27,'Classificação 2 encontros'!$AO$18:$AO$73,0)),"")</f>
        <v/>
      </c>
      <c r="AJ27" s="77" t="str">
        <f>IFERROR(INDEX('Classificação 2 encontros'!$AJ$18:$AJ$73,MATCH($AA27,'Classificação 2 encontros'!$AO$18:$AO$73,0)),"")</f>
        <v/>
      </c>
      <c r="AK27" s="77" t="str">
        <f>IFERROR(INDEX('Classificação 2 encontros'!$AK$18:$AK$73,MATCH($AA27,'Classificação 2 encontros'!$AO$18:$AO$73,0)),"")</f>
        <v/>
      </c>
      <c r="AL27" s="77" t="str">
        <f>IFERROR(INDEX('Classificação 2 encontros'!$AL$18:$AL$73,MATCH($AA27,'Classificação 2 encontros'!$AO$18:$AO$73,0)),"")</f>
        <v/>
      </c>
      <c r="AM27" s="77" t="str">
        <f>IFERROR(INDEX('Classificação 2 encontros'!$AM$18:$AM$73,MATCH($AA27,'Classificação 2 encontros'!$AO$18:$AO$73,0)),"")</f>
        <v/>
      </c>
      <c r="AN27" s="78" t="str">
        <f t="shared" si="1"/>
        <v/>
      </c>
      <c r="AO27" s="79">
        <v>10</v>
      </c>
      <c r="AP27" s="59"/>
      <c r="AQ27" s="59"/>
      <c r="AR27" s="83" t="str">
        <f>IFERROR(INDEX('Classificação 2 encontros'!$AR$18:$AR$73,MATCH($AA27,'Classificação 2 encontros'!$BC$18:$BC$73,0)),"")</f>
        <v/>
      </c>
      <c r="AS27" s="83" t="str">
        <f>IFERROR(INDEX('Classificação 2 encontros'!$AS$18:$AS$73,MATCH($AA27,'Classificação 2 encontros'!$BC$18:$BC$73,0)),"")</f>
        <v/>
      </c>
      <c r="AT27" s="84" t="str">
        <f>IFERROR(INDEX('Classificação 2 encontros'!$AT$18:$AT$73,MATCH($AA27,'Classificação 2 encontros'!$BC$18:$BC$73,0)),"")</f>
        <v/>
      </c>
      <c r="AU27" s="84" t="str">
        <f>IFERROR(INDEX('Classificação 2 encontros'!$AU$18:$AU$73,MATCH($AA27,'Classificação 2 encontros'!$BC$18:$BC$73,0)),"")</f>
        <v/>
      </c>
      <c r="AV27" s="84" t="str">
        <f>IFERROR(INDEX('Classificação 2 encontros'!$AV$18:$AV$73,MATCH($AA27,'Classificação 2 encontros'!$BC$18:$BC$73,0)),"")</f>
        <v/>
      </c>
      <c r="AW27" s="84" t="str">
        <f>IFERROR(INDEX('Classificação 2 encontros'!$AW$18:$AW$73,MATCH($AA27,'Classificação 2 encontros'!$BC$18:$BC$73,0)),"")</f>
        <v/>
      </c>
      <c r="AX27" s="84" t="str">
        <f>IFERROR(INDEX('Classificação 2 encontros'!$AX$18:$AX$73,MATCH($AA27,'Classificação 2 encontros'!$BC$18:$BC$73,0)),"")</f>
        <v/>
      </c>
      <c r="AY27" s="84" t="str">
        <f>IFERROR(INDEX('Classificação 2 encontros'!$AY$18:$AY$73,MATCH($AA27,'Classificação 2 encontros'!$BC$18:$BC$73,0)),"")</f>
        <v/>
      </c>
      <c r="AZ27" s="84" t="str">
        <f>IFERROR(INDEX('Classificação 2 encontros'!$AZ$18:$AZ$73,MATCH($AA27,'Classificação 2 encontros'!$BC$18:$BC$73,0)),"")</f>
        <v/>
      </c>
      <c r="BA27" s="84" t="str">
        <f>IFERROR(INDEX('Classificação 2 encontros'!$BA$18:$BA$73,MATCH($AA27,'Classificação 2 encontros'!$BC$18:$BC$73,0)),"")</f>
        <v/>
      </c>
      <c r="BB27" s="78" t="str">
        <f t="shared" si="2"/>
        <v/>
      </c>
      <c r="BC27" s="79">
        <v>10</v>
      </c>
      <c r="BF27" s="80" t="str">
        <f>IFERROR(INDEX('Classificação 2 encontros'!$BF$18:$BF$73,MATCH($AA27,'Classificação 2 encontros'!$BQ$18:$BQ$73,0)),"")</f>
        <v/>
      </c>
      <c r="BG27" s="80" t="str">
        <f>IFERROR(INDEX('Classificação 2 encontros'!$BG$18:$BG$73,MATCH($AA27,'Classificação 2 encontros'!$BQ$18:$BQ$73,0)),"")</f>
        <v/>
      </c>
      <c r="BH27" s="81" t="str">
        <f>IFERROR(INDEX('Classificação 2 encontros'!$BH$18:$BH$73,MATCH($AA27,'Classificação 2 encontros'!$BQ$18:$BQ$73,0)),"")</f>
        <v/>
      </c>
      <c r="BI27" s="81" t="str">
        <f>IFERROR(INDEX('Classificação 2 encontros'!$BI$18:$BI$73,MATCH($AA27,'Classificação 2 encontros'!$BQ$18:$BQ$73,0)),"")</f>
        <v/>
      </c>
      <c r="BJ27" s="81" t="str">
        <f>IFERROR(INDEX('Classificação 2 encontros'!$BJ$18:$BJ$73,MATCH($AA27,'Classificação 2 encontros'!$BQ$18:$BQ$73,0)),"")</f>
        <v/>
      </c>
      <c r="BK27" s="81" t="str">
        <f>IFERROR(INDEX('Classificação 2 encontros'!$BK$18:$BK$73,MATCH($AA27,'Classificação 2 encontros'!$BQ$18:$BQ$73,0)),"")</f>
        <v/>
      </c>
      <c r="BL27" s="81" t="str">
        <f>IFERROR(INDEX('Classificação 2 encontros'!$BL$18:$BL$73,MATCH($AA27,'Classificação 2 encontros'!$BQ$18:$BQ$73,0)),"")</f>
        <v/>
      </c>
      <c r="BM27" s="88" t="str">
        <f>IFERROR(INDEX('Classificação 2 encontros'!$BM$18:$BM$73,MATCH($AA27,'Classificação 2 encontros'!$BQ$18:$BQ$73,0)),"")</f>
        <v/>
      </c>
      <c r="BN27" s="81" t="str">
        <f>IFERROR(INDEX('Classificação 2 encontros'!$BN$18:$BN$73,MATCH($AA27,'Classificação 2 encontros'!$BQ$18:$BQ$73,0)),"")</f>
        <v/>
      </c>
      <c r="BO27" s="81" t="str">
        <f>IFERROR(INDEX('Classificação 2 encontros'!$BO$18:$BO$73,MATCH($AA27,'Classificação 2 encontros'!$BQ$18:$BQ$73,0)),"")</f>
        <v/>
      </c>
      <c r="BP27" s="78" t="str">
        <f t="shared" si="3"/>
        <v/>
      </c>
      <c r="BQ27" s="79">
        <v>10</v>
      </c>
      <c r="BR27" s="59"/>
      <c r="BS27" s="59"/>
      <c r="BT27" s="83" t="str">
        <f>IFERROR(INDEX('Classificação 2 encontros'!$BT$18:$BT$73,MATCH($AA27,'Classificação 2 encontros'!$CE$18:$CE$73,0)),"")</f>
        <v/>
      </c>
      <c r="BU27" s="83" t="str">
        <f>IFERROR(INDEX('Classificação 2 encontros'!$BU$18:$BU$73,MATCH($AA27,'Classificação 2 encontros'!$CE$18:$CE$73,0)),"")</f>
        <v/>
      </c>
      <c r="BV27" s="84" t="str">
        <f>IFERROR(INDEX('Classificação 2 encontros'!$BV$18:$BV$73,MATCH($AA27,'Classificação 2 encontros'!$CE$18:$CE$73,0)),"")</f>
        <v/>
      </c>
      <c r="BW27" s="84" t="str">
        <f>IFERROR(INDEX('Classificação 2 encontros'!$BW$18:$BW$73,MATCH($AA27,'Classificação 2 encontros'!$CE$18:$CE$73,0)),"")</f>
        <v/>
      </c>
      <c r="BX27" s="84" t="str">
        <f>IFERROR(INDEX('Classificação 2 encontros'!$BX$18:$BX$73,MATCH($AA27,'Classificação 2 encontros'!$CE$18:$CE$73,0)),"")</f>
        <v/>
      </c>
      <c r="BY27" s="84" t="str">
        <f>IFERROR(INDEX('Classificação 2 encontros'!$BY$18:$BY$73,MATCH($AA27,'Classificação 2 encontros'!$CE$18:$CE$73,0)),"")</f>
        <v/>
      </c>
      <c r="BZ27" s="84" t="str">
        <f>IFERROR(INDEX('Classificação 2 encontros'!$BZ$18:$BZ$73,MATCH($AA27,'Classificação 2 encontros'!$CE$18:$CE$73,0)),"")</f>
        <v/>
      </c>
      <c r="CA27" s="84" t="str">
        <f>IFERROR(INDEX('Classificação 2 encontros'!$CA$18:$CA$73,MATCH($AA27,'Classificação 2 encontros'!$CE$18:$CE$73,0)),"")</f>
        <v/>
      </c>
      <c r="CB27" s="84" t="str">
        <f>IFERROR(INDEX('Classificação 2 encontros'!$CB$18:$CB$73,MATCH($AA27,'Classificação 2 encontros'!$CE$18:$CE$73,0)),"")</f>
        <v/>
      </c>
      <c r="CC27" s="84" t="str">
        <f>IFERROR(INDEX('Classificação 2 encontros'!$CC$18:$CC$73,MATCH($AA27,'Classificação 2 encontros'!$CE$18:$CE$73,0)),"")</f>
        <v/>
      </c>
      <c r="CD27" s="62" t="str">
        <f t="shared" si="4"/>
        <v/>
      </c>
      <c r="CE27" s="63" t="str">
        <f t="shared" si="5"/>
        <v/>
      </c>
    </row>
    <row r="28" spans="2:83" ht="22.5" customHeight="1" x14ac:dyDescent="0.45">
      <c r="B28" s="76" t="str">
        <f>IFERROR(INDEX('Classificação 2 encontros'!$B$18:$B$73,MATCH($M28,'Classificação 2 encontros'!$M$18:$M$73,0)),"")</f>
        <v/>
      </c>
      <c r="C28" s="76" t="str">
        <f>IFERROR(INDEX('Classificação 2 encontros'!$C$18:$C$73,MATCH($M28,'Classificação 2 encontros'!$M$18:$M$73,0)),"")</f>
        <v/>
      </c>
      <c r="D28" s="77" t="str">
        <f>IFERROR(INDEX('Classificação 2 encontros'!$D$18:$D$73,MATCH($M28,'Classificação 2 encontros'!$M$18:$M$73,0)),"")</f>
        <v/>
      </c>
      <c r="E28" s="77" t="str">
        <f>IFERROR(INDEX('Classificação 2 encontros'!$E$18:$E$73,MATCH($M28,'Classificação 2 encontros'!$M$18:$M$73,0)),"")</f>
        <v/>
      </c>
      <c r="F28" s="77" t="str">
        <f>IFERROR(INDEX('Classificação 2 encontros'!$F$18:$F$73,MATCH($M28,'Classificação 2 encontros'!$M$18:$M$73,0)),"")</f>
        <v/>
      </c>
      <c r="G28" s="77" t="str">
        <f>IFERROR(INDEX('Classificação 2 encontros'!$G$18:$G$73,MATCH($M28,'Classificação 2 encontros'!$M$18:$M$73,0)),"")</f>
        <v/>
      </c>
      <c r="H28" s="77" t="str">
        <f>IFERROR(INDEX('Classificação 2 encontros'!$H$18:$H$73,MATCH($M28,'Classificação 2 encontros'!$M$18:$M$73,0)),"")</f>
        <v/>
      </c>
      <c r="I28" s="77" t="str">
        <f>IFERROR(INDEX('Classificação 2 encontros'!$I$18:$I$73,MATCH($M28,'Classificação 2 encontros'!$M$18:$M$73,0)),"")</f>
        <v/>
      </c>
      <c r="J28" s="77" t="str">
        <f>IFERROR(INDEX('Classificação 2 encontros'!$J$18:$J$73,MATCH($M28,'Classificação 2 encontros'!$M$18:$M$73,0)),"")</f>
        <v/>
      </c>
      <c r="K28" s="77" t="str">
        <f>IFERROR(INDEX('Classificação 2 encontros'!$K$18:$K$73,MATCH($M28,'Classificação 2 encontros'!$M$18:$M$73,0)),"")</f>
        <v/>
      </c>
      <c r="L28" s="78" t="str">
        <f t="shared" si="6"/>
        <v/>
      </c>
      <c r="M28" s="75">
        <v>11</v>
      </c>
      <c r="N28" s="59"/>
      <c r="O28" s="59"/>
      <c r="P28" s="73" t="str">
        <f>IFERROR(INDEX('Classificação 2 encontros'!$P$18:$P$73,MATCH($AA28,'Classificação 2 encontros'!$AA$18:$AA$73,0)),"")</f>
        <v/>
      </c>
      <c r="Q28" s="73" t="str">
        <f>IFERROR(INDEX('Classificação 2 encontros'!$Q$18:$Q$73,MATCH($AA28,'Classificação 2 encontros'!$AA$18:$AA$73,0)),"")</f>
        <v/>
      </c>
      <c r="R28" s="74" t="str">
        <f>IFERROR(INDEX('Classificação 2 encontros'!$R$18:$R$73,MATCH($AA28,'Classificação 2 encontros'!$AA$18:$AA$73,0)),"")</f>
        <v/>
      </c>
      <c r="S28" s="74" t="str">
        <f>IFERROR(INDEX('Classificação 2 encontros'!$S$18:$S$73,MATCH($AA28,'Classificação 2 encontros'!$AA$18:$AA$73,0)),"")</f>
        <v/>
      </c>
      <c r="T28" s="74" t="str">
        <f>IFERROR(INDEX('Classificação 2 encontros'!$T$18:$T$73,MATCH($AA28,'Classificação 2 encontros'!$AA$18:$AA$73,0)),"")</f>
        <v/>
      </c>
      <c r="U28" s="74" t="str">
        <f>IFERROR(INDEX('Classificação 2 encontros'!$U$18:$U$73,MATCH($AA28,'Classificação 2 encontros'!$AA$18:$AA$73,0)),"")</f>
        <v/>
      </c>
      <c r="V28" s="74" t="str">
        <f>IFERROR(INDEX('Classificação 2 encontros'!$V$18:$V$73,MATCH($AA28,'Classificação 2 encontros'!$AA$18:$AA$73,0)),"")</f>
        <v/>
      </c>
      <c r="W28" s="74" t="str">
        <f>IFERROR(INDEX('Classificação 2 encontros'!$W$18:$W$73,MATCH($AA28,'Classificação 2 encontros'!$AA$18:$AA$73,0)),"")</f>
        <v/>
      </c>
      <c r="X28" s="74" t="str">
        <f>IFERROR(INDEX('Classificação 2 encontros'!$X$18:$X$73,MATCH($AA28,'Classificação 2 encontros'!$AA$18:$AA$73,0)),"")</f>
        <v/>
      </c>
      <c r="Y28" s="74" t="str">
        <f>IFERROR(INDEX('Classificação 2 encontros'!$Y$18:$Y$73,MATCH($AA28,'Classificação 2 encontros'!$AA$18:$AA$73,0)),"")</f>
        <v/>
      </c>
      <c r="Z28" s="78" t="str">
        <f t="shared" si="0"/>
        <v/>
      </c>
      <c r="AA28" s="79">
        <v>11</v>
      </c>
      <c r="AD28" s="76" t="str">
        <f>IFERROR(INDEX('Classificação 2 encontros'!$AD$18:$AD$73,MATCH($AA28,'Classificação 2 encontros'!$AO$18:$AO$73,0)),"")</f>
        <v/>
      </c>
      <c r="AE28" s="76" t="str">
        <f>IFERROR(INDEX('Classificação 2 encontros'!$AE$18:$AE$73,MATCH($AA28,'Classificação 2 encontros'!$AO$18:$AO$73,0)),"")</f>
        <v/>
      </c>
      <c r="AF28" s="77" t="str">
        <f>IFERROR(INDEX('Classificação 2 encontros'!$AF$18:$AF$73,MATCH($AA28,'Classificação 2 encontros'!$AO$18:$AO$73,0)),"")</f>
        <v/>
      </c>
      <c r="AG28" s="77" t="str">
        <f>IFERROR(INDEX('Classificação 2 encontros'!$AG$18:$AG$73,MATCH($AA28,'Classificação 2 encontros'!$AO$18:$AO$73,0)),"")</f>
        <v/>
      </c>
      <c r="AH28" s="77" t="str">
        <f>IFERROR(INDEX('Classificação 2 encontros'!$AH$18:$AH$73,MATCH($AA28,'Classificação 2 encontros'!$AO$18:$AO$73,0)),"")</f>
        <v/>
      </c>
      <c r="AI28" s="77" t="str">
        <f>IFERROR(INDEX('Classificação 2 encontros'!$AI$18:$AI$73,MATCH($AA28,'Classificação 2 encontros'!$AO$18:$AO$73,0)),"")</f>
        <v/>
      </c>
      <c r="AJ28" s="77" t="str">
        <f>IFERROR(INDEX('Classificação 2 encontros'!$AJ$18:$AJ$73,MATCH($AA28,'Classificação 2 encontros'!$AO$18:$AO$73,0)),"")</f>
        <v/>
      </c>
      <c r="AK28" s="77" t="str">
        <f>IFERROR(INDEX('Classificação 2 encontros'!$AK$18:$AK$73,MATCH($AA28,'Classificação 2 encontros'!$AO$18:$AO$73,0)),"")</f>
        <v/>
      </c>
      <c r="AL28" s="77" t="str">
        <f>IFERROR(INDEX('Classificação 2 encontros'!$AL$18:$AL$73,MATCH($AA28,'Classificação 2 encontros'!$AO$18:$AO$73,0)),"")</f>
        <v/>
      </c>
      <c r="AM28" s="77" t="str">
        <f>IFERROR(INDEX('Classificação 2 encontros'!$AM$18:$AM$73,MATCH($AA28,'Classificação 2 encontros'!$AO$18:$AO$73,0)),"")</f>
        <v/>
      </c>
      <c r="AN28" s="78" t="str">
        <f t="shared" si="1"/>
        <v/>
      </c>
      <c r="AO28" s="79">
        <v>11</v>
      </c>
      <c r="AP28" s="59"/>
      <c r="AQ28" s="59"/>
      <c r="AR28" s="83" t="str">
        <f>IFERROR(INDEX('Classificação 2 encontros'!$AR$18:$AR$73,MATCH($AA28,'Classificação 2 encontros'!$BC$18:$BC$73,0)),"")</f>
        <v/>
      </c>
      <c r="AS28" s="83" t="str">
        <f>IFERROR(INDEX('Classificação 2 encontros'!$AS$18:$AS$73,MATCH($AA28,'Classificação 2 encontros'!$BC$18:$BC$73,0)),"")</f>
        <v/>
      </c>
      <c r="AT28" s="84" t="str">
        <f>IFERROR(INDEX('Classificação 2 encontros'!$AT$18:$AT$73,MATCH($AA28,'Classificação 2 encontros'!$BC$18:$BC$73,0)),"")</f>
        <v/>
      </c>
      <c r="AU28" s="84" t="str">
        <f>IFERROR(INDEX('Classificação 2 encontros'!$AU$18:$AU$73,MATCH($AA28,'Classificação 2 encontros'!$BC$18:$BC$73,0)),"")</f>
        <v/>
      </c>
      <c r="AV28" s="84" t="str">
        <f>IFERROR(INDEX('Classificação 2 encontros'!$AV$18:$AV$73,MATCH($AA28,'Classificação 2 encontros'!$BC$18:$BC$73,0)),"")</f>
        <v/>
      </c>
      <c r="AW28" s="84" t="str">
        <f>IFERROR(INDEX('Classificação 2 encontros'!$AW$18:$AW$73,MATCH($AA28,'Classificação 2 encontros'!$BC$18:$BC$73,0)),"")</f>
        <v/>
      </c>
      <c r="AX28" s="84" t="str">
        <f>IFERROR(INDEX('Classificação 2 encontros'!$AX$18:$AX$73,MATCH($AA28,'Classificação 2 encontros'!$BC$18:$BC$73,0)),"")</f>
        <v/>
      </c>
      <c r="AY28" s="84" t="str">
        <f>IFERROR(INDEX('Classificação 2 encontros'!$AY$18:$AY$73,MATCH($AA28,'Classificação 2 encontros'!$BC$18:$BC$73,0)),"")</f>
        <v/>
      </c>
      <c r="AZ28" s="84" t="str">
        <f>IFERROR(INDEX('Classificação 2 encontros'!$AZ$18:$AZ$73,MATCH($AA28,'Classificação 2 encontros'!$BC$18:$BC$73,0)),"")</f>
        <v/>
      </c>
      <c r="BA28" s="84" t="str">
        <f>IFERROR(INDEX('Classificação 2 encontros'!$BA$18:$BA$73,MATCH($AA28,'Classificação 2 encontros'!$BC$18:$BC$73,0)),"")</f>
        <v/>
      </c>
      <c r="BB28" s="78" t="str">
        <f t="shared" si="2"/>
        <v/>
      </c>
      <c r="BC28" s="79">
        <v>11</v>
      </c>
      <c r="BF28" s="80" t="str">
        <f>IFERROR(INDEX('Classificação 2 encontros'!$BF$18:$BF$73,MATCH($AA28,'Classificação 2 encontros'!$BQ$18:$BQ$73,0)),"")</f>
        <v/>
      </c>
      <c r="BG28" s="80" t="str">
        <f>IFERROR(INDEX('Classificação 2 encontros'!$BG$18:$BG$73,MATCH($AA28,'Classificação 2 encontros'!$BQ$18:$BQ$73,0)),"")</f>
        <v/>
      </c>
      <c r="BH28" s="81" t="str">
        <f>IFERROR(INDEX('Classificação 2 encontros'!$BH$18:$BH$73,MATCH($AA28,'Classificação 2 encontros'!$BQ$18:$BQ$73,0)),"")</f>
        <v/>
      </c>
      <c r="BI28" s="81" t="str">
        <f>IFERROR(INDEX('Classificação 2 encontros'!$BI$18:$BI$73,MATCH($AA28,'Classificação 2 encontros'!$BQ$18:$BQ$73,0)),"")</f>
        <v/>
      </c>
      <c r="BJ28" s="81" t="str">
        <f>IFERROR(INDEX('Classificação 2 encontros'!$BJ$18:$BJ$73,MATCH($AA28,'Classificação 2 encontros'!$BQ$18:$BQ$73,0)),"")</f>
        <v/>
      </c>
      <c r="BK28" s="81" t="str">
        <f>IFERROR(INDEX('Classificação 2 encontros'!$BK$18:$BK$73,MATCH($AA28,'Classificação 2 encontros'!$BQ$18:$BQ$73,0)),"")</f>
        <v/>
      </c>
      <c r="BL28" s="81" t="str">
        <f>IFERROR(INDEX('Classificação 2 encontros'!$BL$18:$BL$73,MATCH($AA28,'Classificação 2 encontros'!$BQ$18:$BQ$73,0)),"")</f>
        <v/>
      </c>
      <c r="BM28" s="88" t="str">
        <f>IFERROR(INDEX('Classificação 2 encontros'!$BM$18:$BM$73,MATCH($AA28,'Classificação 2 encontros'!$BQ$18:$BQ$73,0)),"")</f>
        <v/>
      </c>
      <c r="BN28" s="81" t="str">
        <f>IFERROR(INDEX('Classificação 2 encontros'!$BN$18:$BN$73,MATCH($AA28,'Classificação 2 encontros'!$BQ$18:$BQ$73,0)),"")</f>
        <v/>
      </c>
      <c r="BO28" s="81" t="str">
        <f>IFERROR(INDEX('Classificação 2 encontros'!$BO$18:$BO$73,MATCH($AA28,'Classificação 2 encontros'!$BQ$18:$BQ$73,0)),"")</f>
        <v/>
      </c>
      <c r="BP28" s="78" t="str">
        <f t="shared" si="3"/>
        <v/>
      </c>
      <c r="BQ28" s="79">
        <v>11</v>
      </c>
      <c r="BR28" s="59"/>
      <c r="BS28" s="59"/>
      <c r="BT28" s="83" t="str">
        <f>IFERROR(INDEX('Classificação 2 encontros'!$BT$18:$BT$73,MATCH($AA28,'Classificação 2 encontros'!$CE$18:$CE$73,0)),"")</f>
        <v/>
      </c>
      <c r="BU28" s="83" t="str">
        <f>IFERROR(INDEX('Classificação 2 encontros'!$BU$18:$BU$73,MATCH($AA28,'Classificação 2 encontros'!$CE$18:$CE$73,0)),"")</f>
        <v/>
      </c>
      <c r="BV28" s="84" t="str">
        <f>IFERROR(INDEX('Classificação 2 encontros'!$BV$18:$BV$73,MATCH($AA28,'Classificação 2 encontros'!$CE$18:$CE$73,0)),"")</f>
        <v/>
      </c>
      <c r="BW28" s="84" t="str">
        <f>IFERROR(INDEX('Classificação 2 encontros'!$BW$18:$BW$73,MATCH($AA28,'Classificação 2 encontros'!$CE$18:$CE$73,0)),"")</f>
        <v/>
      </c>
      <c r="BX28" s="84" t="str">
        <f>IFERROR(INDEX('Classificação 2 encontros'!$BX$18:$BX$73,MATCH($AA28,'Classificação 2 encontros'!$CE$18:$CE$73,0)),"")</f>
        <v/>
      </c>
      <c r="BY28" s="84" t="str">
        <f>IFERROR(INDEX('Classificação 2 encontros'!$BY$18:$BY$73,MATCH($AA28,'Classificação 2 encontros'!$CE$18:$CE$73,0)),"")</f>
        <v/>
      </c>
      <c r="BZ28" s="84" t="str">
        <f>IFERROR(INDEX('Classificação 2 encontros'!$BZ$18:$BZ$73,MATCH($AA28,'Classificação 2 encontros'!$CE$18:$CE$73,0)),"")</f>
        <v/>
      </c>
      <c r="CA28" s="84" t="str">
        <f>IFERROR(INDEX('Classificação 2 encontros'!$CA$18:$CA$73,MATCH($AA28,'Classificação 2 encontros'!$CE$18:$CE$73,0)),"")</f>
        <v/>
      </c>
      <c r="CB28" s="84" t="str">
        <f>IFERROR(INDEX('Classificação 2 encontros'!$CB$18:$CB$73,MATCH($AA28,'Classificação 2 encontros'!$CE$18:$CE$73,0)),"")</f>
        <v/>
      </c>
      <c r="CC28" s="84" t="str">
        <f>IFERROR(INDEX('Classificação 2 encontros'!$CC$18:$CC$73,MATCH($AA28,'Classificação 2 encontros'!$CE$18:$CE$73,0)),"")</f>
        <v/>
      </c>
      <c r="CD28" s="62" t="str">
        <f t="shared" si="4"/>
        <v/>
      </c>
      <c r="CE28" s="63" t="str">
        <f t="shared" si="5"/>
        <v/>
      </c>
    </row>
    <row r="29" spans="2:83" ht="22.5" customHeight="1" x14ac:dyDescent="0.45">
      <c r="B29" s="76" t="str">
        <f>IFERROR(INDEX('Classificação 2 encontros'!$B$18:$B$73,MATCH($M29,'Classificação 2 encontros'!$M$18:$M$73,0)),"")</f>
        <v/>
      </c>
      <c r="C29" s="76" t="str">
        <f>IFERROR(INDEX('Classificação 2 encontros'!$C$18:$C$73,MATCH($M29,'Classificação 2 encontros'!$M$18:$M$73,0)),"")</f>
        <v/>
      </c>
      <c r="D29" s="77" t="str">
        <f>IFERROR(INDEX('Classificação 2 encontros'!$D$18:$D$73,MATCH($M29,'Classificação 2 encontros'!$M$18:$M$73,0)),"")</f>
        <v/>
      </c>
      <c r="E29" s="77" t="str">
        <f>IFERROR(INDEX('Classificação 2 encontros'!$E$18:$E$73,MATCH($M29,'Classificação 2 encontros'!$M$18:$M$73,0)),"")</f>
        <v/>
      </c>
      <c r="F29" s="77" t="str">
        <f>IFERROR(INDEX('Classificação 2 encontros'!$F$18:$F$73,MATCH($M29,'Classificação 2 encontros'!$M$18:$M$73,0)),"")</f>
        <v/>
      </c>
      <c r="G29" s="77" t="str">
        <f>IFERROR(INDEX('Classificação 2 encontros'!$G$18:$G$73,MATCH($M29,'Classificação 2 encontros'!$M$18:$M$73,0)),"")</f>
        <v/>
      </c>
      <c r="H29" s="77" t="str">
        <f>IFERROR(INDEX('Classificação 2 encontros'!$H$18:$H$73,MATCH($M29,'Classificação 2 encontros'!$M$18:$M$73,0)),"")</f>
        <v/>
      </c>
      <c r="I29" s="77" t="str">
        <f>IFERROR(INDEX('Classificação 2 encontros'!$I$18:$I$73,MATCH($M29,'Classificação 2 encontros'!$M$18:$M$73,0)),"")</f>
        <v/>
      </c>
      <c r="J29" s="77" t="str">
        <f>IFERROR(INDEX('Classificação 2 encontros'!$J$18:$J$73,MATCH($M29,'Classificação 2 encontros'!$M$18:$M$73,0)),"")</f>
        <v/>
      </c>
      <c r="K29" s="77" t="str">
        <f>IFERROR(INDEX('Classificação 2 encontros'!$K$18:$K$73,MATCH($M29,'Classificação 2 encontros'!$M$18:$M$73,0)),"")</f>
        <v/>
      </c>
      <c r="L29" s="78" t="str">
        <f t="shared" si="6"/>
        <v/>
      </c>
      <c r="M29" s="75">
        <v>12</v>
      </c>
      <c r="N29" s="59"/>
      <c r="O29" s="59"/>
      <c r="P29" s="73" t="str">
        <f>IFERROR(INDEX('Classificação 2 encontros'!$P$18:$P$73,MATCH($AA29,'Classificação 2 encontros'!$AA$18:$AA$73,0)),"")</f>
        <v/>
      </c>
      <c r="Q29" s="73" t="str">
        <f>IFERROR(INDEX('Classificação 2 encontros'!$Q$18:$Q$73,MATCH($AA29,'Classificação 2 encontros'!$AA$18:$AA$73,0)),"")</f>
        <v/>
      </c>
      <c r="R29" s="74" t="str">
        <f>IFERROR(INDEX('Classificação 2 encontros'!$R$18:$R$73,MATCH($AA29,'Classificação 2 encontros'!$AA$18:$AA$73,0)),"")</f>
        <v/>
      </c>
      <c r="S29" s="74" t="str">
        <f>IFERROR(INDEX('Classificação 2 encontros'!$S$18:$S$73,MATCH($AA29,'Classificação 2 encontros'!$AA$18:$AA$73,0)),"")</f>
        <v/>
      </c>
      <c r="T29" s="74" t="str">
        <f>IFERROR(INDEX('Classificação 2 encontros'!$T$18:$T$73,MATCH($AA29,'Classificação 2 encontros'!$AA$18:$AA$73,0)),"")</f>
        <v/>
      </c>
      <c r="U29" s="74" t="str">
        <f>IFERROR(INDEX('Classificação 2 encontros'!$U$18:$U$73,MATCH($AA29,'Classificação 2 encontros'!$AA$18:$AA$73,0)),"")</f>
        <v/>
      </c>
      <c r="V29" s="74" t="str">
        <f>IFERROR(INDEX('Classificação 2 encontros'!$V$18:$V$73,MATCH($AA29,'Classificação 2 encontros'!$AA$18:$AA$73,0)),"")</f>
        <v/>
      </c>
      <c r="W29" s="74" t="str">
        <f>IFERROR(INDEX('Classificação 2 encontros'!$W$18:$W$73,MATCH($AA29,'Classificação 2 encontros'!$AA$18:$AA$73,0)),"")</f>
        <v/>
      </c>
      <c r="X29" s="74" t="str">
        <f>IFERROR(INDEX('Classificação 2 encontros'!$X$18:$X$73,MATCH($AA29,'Classificação 2 encontros'!$AA$18:$AA$73,0)),"")</f>
        <v/>
      </c>
      <c r="Y29" s="74" t="str">
        <f>IFERROR(INDEX('Classificação 2 encontros'!$Y$18:$Y$73,MATCH($AA29,'Classificação 2 encontros'!$AA$18:$AA$73,0)),"")</f>
        <v/>
      </c>
      <c r="Z29" s="78" t="str">
        <f t="shared" si="0"/>
        <v/>
      </c>
      <c r="AA29" s="79">
        <v>12</v>
      </c>
      <c r="AD29" s="76" t="str">
        <f>IFERROR(INDEX('Classificação 2 encontros'!$AD$18:$AD$73,MATCH($AA29,'Classificação 2 encontros'!$AO$18:$AO$73,0)),"")</f>
        <v/>
      </c>
      <c r="AE29" s="76" t="str">
        <f>IFERROR(INDEX('Classificação 2 encontros'!$AE$18:$AE$73,MATCH($AA29,'Classificação 2 encontros'!$AO$18:$AO$73,0)),"")</f>
        <v/>
      </c>
      <c r="AF29" s="77" t="str">
        <f>IFERROR(INDEX('Classificação 2 encontros'!$AF$18:$AF$73,MATCH($AA29,'Classificação 2 encontros'!$AO$18:$AO$73,0)),"")</f>
        <v/>
      </c>
      <c r="AG29" s="77" t="str">
        <f>IFERROR(INDEX('Classificação 2 encontros'!$AG$18:$AG$73,MATCH($AA29,'Classificação 2 encontros'!$AO$18:$AO$73,0)),"")</f>
        <v/>
      </c>
      <c r="AH29" s="77" t="str">
        <f>IFERROR(INDEX('Classificação 2 encontros'!$AH$18:$AH$73,MATCH($AA29,'Classificação 2 encontros'!$AO$18:$AO$73,0)),"")</f>
        <v/>
      </c>
      <c r="AI29" s="77" t="str">
        <f>IFERROR(INDEX('Classificação 2 encontros'!$AI$18:$AI$73,MATCH($AA29,'Classificação 2 encontros'!$AO$18:$AO$73,0)),"")</f>
        <v/>
      </c>
      <c r="AJ29" s="77" t="str">
        <f>IFERROR(INDEX('Classificação 2 encontros'!$AJ$18:$AJ$73,MATCH($AA29,'Classificação 2 encontros'!$AO$18:$AO$73,0)),"")</f>
        <v/>
      </c>
      <c r="AK29" s="77" t="str">
        <f>IFERROR(INDEX('Classificação 2 encontros'!$AK$18:$AK$73,MATCH($AA29,'Classificação 2 encontros'!$AO$18:$AO$73,0)),"")</f>
        <v/>
      </c>
      <c r="AL29" s="77" t="str">
        <f>IFERROR(INDEX('Classificação 2 encontros'!$AL$18:$AL$73,MATCH($AA29,'Classificação 2 encontros'!$AO$18:$AO$73,0)),"")</f>
        <v/>
      </c>
      <c r="AM29" s="77" t="str">
        <f>IFERROR(INDEX('Classificação 2 encontros'!$AM$18:$AM$73,MATCH($AA29,'Classificação 2 encontros'!$AO$18:$AO$73,0)),"")</f>
        <v/>
      </c>
      <c r="AN29" s="78" t="str">
        <f t="shared" si="1"/>
        <v/>
      </c>
      <c r="AO29" s="79">
        <v>12</v>
      </c>
      <c r="AP29" s="59"/>
      <c r="AQ29" s="59"/>
      <c r="AR29" s="83" t="str">
        <f>IFERROR(INDEX('Classificação 2 encontros'!$AR$18:$AR$73,MATCH($AA29,'Classificação 2 encontros'!$BC$18:$BC$73,0)),"")</f>
        <v/>
      </c>
      <c r="AS29" s="83" t="str">
        <f>IFERROR(INDEX('Classificação 2 encontros'!$AS$18:$AS$73,MATCH($AA29,'Classificação 2 encontros'!$BC$18:$BC$73,0)),"")</f>
        <v/>
      </c>
      <c r="AT29" s="84" t="str">
        <f>IFERROR(INDEX('Classificação 2 encontros'!$AT$18:$AT$73,MATCH($AA29,'Classificação 2 encontros'!$BC$18:$BC$73,0)),"")</f>
        <v/>
      </c>
      <c r="AU29" s="84" t="str">
        <f>IFERROR(INDEX('Classificação 2 encontros'!$AU$18:$AU$73,MATCH($AA29,'Classificação 2 encontros'!$BC$18:$BC$73,0)),"")</f>
        <v/>
      </c>
      <c r="AV29" s="84" t="str">
        <f>IFERROR(INDEX('Classificação 2 encontros'!$AV$18:$AV$73,MATCH($AA29,'Classificação 2 encontros'!$BC$18:$BC$73,0)),"")</f>
        <v/>
      </c>
      <c r="AW29" s="84" t="str">
        <f>IFERROR(INDEX('Classificação 2 encontros'!$AW$18:$AW$73,MATCH($AA29,'Classificação 2 encontros'!$BC$18:$BC$73,0)),"")</f>
        <v/>
      </c>
      <c r="AX29" s="84" t="str">
        <f>IFERROR(INDEX('Classificação 2 encontros'!$AX$18:$AX$73,MATCH($AA29,'Classificação 2 encontros'!$BC$18:$BC$73,0)),"")</f>
        <v/>
      </c>
      <c r="AY29" s="84" t="str">
        <f>IFERROR(INDEX('Classificação 2 encontros'!$AY$18:$AY$73,MATCH($AA29,'Classificação 2 encontros'!$BC$18:$BC$73,0)),"")</f>
        <v/>
      </c>
      <c r="AZ29" s="84" t="str">
        <f>IFERROR(INDEX('Classificação 2 encontros'!$AZ$18:$AZ$73,MATCH($AA29,'Classificação 2 encontros'!$BC$18:$BC$73,0)),"")</f>
        <v/>
      </c>
      <c r="BA29" s="84" t="str">
        <f>IFERROR(INDEX('Classificação 2 encontros'!$BA$18:$BA$73,MATCH($AA29,'Classificação 2 encontros'!$BC$18:$BC$73,0)),"")</f>
        <v/>
      </c>
      <c r="BB29" s="78" t="str">
        <f t="shared" si="2"/>
        <v/>
      </c>
      <c r="BC29" s="79">
        <v>12</v>
      </c>
      <c r="BF29" s="80" t="str">
        <f>IFERROR(INDEX('Classificação 2 encontros'!$BF$18:$BF$73,MATCH($AA29,'Classificação 2 encontros'!$BQ$18:$BQ$73,0)),"")</f>
        <v/>
      </c>
      <c r="BG29" s="80" t="str">
        <f>IFERROR(INDEX('Classificação 2 encontros'!$BG$18:$BG$73,MATCH($AA29,'Classificação 2 encontros'!$BQ$18:$BQ$73,0)),"")</f>
        <v/>
      </c>
      <c r="BH29" s="81" t="str">
        <f>IFERROR(INDEX('Classificação 2 encontros'!$BH$18:$BH$73,MATCH($AA29,'Classificação 2 encontros'!$BQ$18:$BQ$73,0)),"")</f>
        <v/>
      </c>
      <c r="BI29" s="81" t="str">
        <f>IFERROR(INDEX('Classificação 2 encontros'!$BI$18:$BI$73,MATCH($AA29,'Classificação 2 encontros'!$BQ$18:$BQ$73,0)),"")</f>
        <v/>
      </c>
      <c r="BJ29" s="81" t="str">
        <f>IFERROR(INDEX('Classificação 2 encontros'!$BJ$18:$BJ$73,MATCH($AA29,'Classificação 2 encontros'!$BQ$18:$BQ$73,0)),"")</f>
        <v/>
      </c>
      <c r="BK29" s="81" t="str">
        <f>IFERROR(INDEX('Classificação 2 encontros'!$BK$18:$BK$73,MATCH($AA29,'Classificação 2 encontros'!$BQ$18:$BQ$73,0)),"")</f>
        <v/>
      </c>
      <c r="BL29" s="81" t="str">
        <f>IFERROR(INDEX('Classificação 2 encontros'!$BL$18:$BL$73,MATCH($AA29,'Classificação 2 encontros'!$BQ$18:$BQ$73,0)),"")</f>
        <v/>
      </c>
      <c r="BM29" s="88" t="str">
        <f>IFERROR(INDEX('Classificação 2 encontros'!$BM$18:$BM$73,MATCH($AA29,'Classificação 2 encontros'!$BQ$18:$BQ$73,0)),"")</f>
        <v/>
      </c>
      <c r="BN29" s="81" t="str">
        <f>IFERROR(INDEX('Classificação 2 encontros'!$BN$18:$BN$73,MATCH($AA29,'Classificação 2 encontros'!$BQ$18:$BQ$73,0)),"")</f>
        <v/>
      </c>
      <c r="BO29" s="81" t="str">
        <f>IFERROR(INDEX('Classificação 2 encontros'!$BO$18:$BO$73,MATCH($AA29,'Classificação 2 encontros'!$BQ$18:$BQ$73,0)),"")</f>
        <v/>
      </c>
      <c r="BP29" s="78" t="str">
        <f t="shared" si="3"/>
        <v/>
      </c>
      <c r="BQ29" s="79">
        <v>12</v>
      </c>
      <c r="BR29" s="59"/>
      <c r="BS29" s="59"/>
      <c r="BT29" s="83" t="str">
        <f>IFERROR(INDEX('Classificação 2 encontros'!$BT$18:$BT$73,MATCH($AA29,'Classificação 2 encontros'!$CE$18:$CE$73,0)),"")</f>
        <v/>
      </c>
      <c r="BU29" s="83" t="str">
        <f>IFERROR(INDEX('Classificação 2 encontros'!$BU$18:$BU$73,MATCH($AA29,'Classificação 2 encontros'!$CE$18:$CE$73,0)),"")</f>
        <v/>
      </c>
      <c r="BV29" s="84" t="str">
        <f>IFERROR(INDEX('Classificação 2 encontros'!$BV$18:$BV$73,MATCH($AA29,'Classificação 2 encontros'!$CE$18:$CE$73,0)),"")</f>
        <v/>
      </c>
      <c r="BW29" s="84" t="str">
        <f>IFERROR(INDEX('Classificação 2 encontros'!$BW$18:$BW$73,MATCH($AA29,'Classificação 2 encontros'!$CE$18:$CE$73,0)),"")</f>
        <v/>
      </c>
      <c r="BX29" s="84" t="str">
        <f>IFERROR(INDEX('Classificação 2 encontros'!$BX$18:$BX$73,MATCH($AA29,'Classificação 2 encontros'!$CE$18:$CE$73,0)),"")</f>
        <v/>
      </c>
      <c r="BY29" s="84" t="str">
        <f>IFERROR(INDEX('Classificação 2 encontros'!$BY$18:$BY$73,MATCH($AA29,'Classificação 2 encontros'!$CE$18:$CE$73,0)),"")</f>
        <v/>
      </c>
      <c r="BZ29" s="84" t="str">
        <f>IFERROR(INDEX('Classificação 2 encontros'!$BZ$18:$BZ$73,MATCH($AA29,'Classificação 2 encontros'!$CE$18:$CE$73,0)),"")</f>
        <v/>
      </c>
      <c r="CA29" s="84" t="str">
        <f>IFERROR(INDEX('Classificação 2 encontros'!$CA$18:$CA$73,MATCH($AA29,'Classificação 2 encontros'!$CE$18:$CE$73,0)),"")</f>
        <v/>
      </c>
      <c r="CB29" s="84" t="str">
        <f>IFERROR(INDEX('Classificação 2 encontros'!$CB$18:$CB$73,MATCH($AA29,'Classificação 2 encontros'!$CE$18:$CE$73,0)),"")</f>
        <v/>
      </c>
      <c r="CC29" s="84" t="str">
        <f>IFERROR(INDEX('Classificação 2 encontros'!$CC$18:$CC$73,MATCH($AA29,'Classificação 2 encontros'!$CE$18:$CE$73,0)),"")</f>
        <v/>
      </c>
      <c r="CD29" s="62" t="str">
        <f t="shared" si="4"/>
        <v/>
      </c>
      <c r="CE29" s="63" t="str">
        <f t="shared" si="5"/>
        <v/>
      </c>
    </row>
    <row r="30" spans="2:83" ht="22.5" customHeight="1" x14ac:dyDescent="0.45">
      <c r="B30" s="76" t="str">
        <f>IFERROR(INDEX('Classificação 2 encontros'!$B$18:$B$73,MATCH($M30,'Classificação 2 encontros'!$M$18:$M$73,0)),"")</f>
        <v/>
      </c>
      <c r="C30" s="76" t="str">
        <f>IFERROR(INDEX('Classificação 2 encontros'!$C$18:$C$73,MATCH($M30,'Classificação 2 encontros'!$M$18:$M$73,0)),"")</f>
        <v/>
      </c>
      <c r="D30" s="77" t="str">
        <f>IFERROR(INDEX('Classificação 2 encontros'!$D$18:$D$73,MATCH($M30,'Classificação 2 encontros'!$M$18:$M$73,0)),"")</f>
        <v/>
      </c>
      <c r="E30" s="77" t="str">
        <f>IFERROR(INDEX('Classificação 2 encontros'!$E$18:$E$73,MATCH($M30,'Classificação 2 encontros'!$M$18:$M$73,0)),"")</f>
        <v/>
      </c>
      <c r="F30" s="77" t="str">
        <f>IFERROR(INDEX('Classificação 2 encontros'!$F$18:$F$73,MATCH($M30,'Classificação 2 encontros'!$M$18:$M$73,0)),"")</f>
        <v/>
      </c>
      <c r="G30" s="77" t="str">
        <f>IFERROR(INDEX('Classificação 2 encontros'!$G$18:$G$73,MATCH($M30,'Classificação 2 encontros'!$M$18:$M$73,0)),"")</f>
        <v/>
      </c>
      <c r="H30" s="77" t="str">
        <f>IFERROR(INDEX('Classificação 2 encontros'!$H$18:$H$73,MATCH($M30,'Classificação 2 encontros'!$M$18:$M$73,0)),"")</f>
        <v/>
      </c>
      <c r="I30" s="77" t="str">
        <f>IFERROR(INDEX('Classificação 2 encontros'!$I$18:$I$73,MATCH($M30,'Classificação 2 encontros'!$M$18:$M$73,0)),"")</f>
        <v/>
      </c>
      <c r="J30" s="77" t="str">
        <f>IFERROR(INDEX('Classificação 2 encontros'!$J$18:$J$73,MATCH($M30,'Classificação 2 encontros'!$M$18:$M$73,0)),"")</f>
        <v/>
      </c>
      <c r="K30" s="77" t="str">
        <f>IFERROR(INDEX('Classificação 2 encontros'!$K$18:$K$73,MATCH($M30,'Classificação 2 encontros'!$M$18:$M$73,0)),"")</f>
        <v/>
      </c>
      <c r="L30" s="78" t="str">
        <f t="shared" si="6"/>
        <v/>
      </c>
      <c r="M30" s="75">
        <v>13</v>
      </c>
      <c r="N30" s="59"/>
      <c r="O30" s="59"/>
      <c r="P30" s="73" t="str">
        <f>IFERROR(INDEX('Classificação 2 encontros'!$P$18:$P$73,MATCH($AA30,'Classificação 2 encontros'!$AA$18:$AA$73,0)),"")</f>
        <v/>
      </c>
      <c r="Q30" s="73" t="str">
        <f>IFERROR(INDEX('Classificação 2 encontros'!$Q$18:$Q$73,MATCH($AA30,'Classificação 2 encontros'!$AA$18:$AA$73,0)),"")</f>
        <v/>
      </c>
      <c r="R30" s="74" t="str">
        <f>IFERROR(INDEX('Classificação 2 encontros'!$R$18:$R$73,MATCH($AA30,'Classificação 2 encontros'!$AA$18:$AA$73,0)),"")</f>
        <v/>
      </c>
      <c r="S30" s="74" t="str">
        <f>IFERROR(INDEX('Classificação 2 encontros'!$S$18:$S$73,MATCH($AA30,'Classificação 2 encontros'!$AA$18:$AA$73,0)),"")</f>
        <v/>
      </c>
      <c r="T30" s="74" t="str">
        <f>IFERROR(INDEX('Classificação 2 encontros'!$T$18:$T$73,MATCH($AA30,'Classificação 2 encontros'!$AA$18:$AA$73,0)),"")</f>
        <v/>
      </c>
      <c r="U30" s="74" t="str">
        <f>IFERROR(INDEX('Classificação 2 encontros'!$U$18:$U$73,MATCH($AA30,'Classificação 2 encontros'!$AA$18:$AA$73,0)),"")</f>
        <v/>
      </c>
      <c r="V30" s="74" t="str">
        <f>IFERROR(INDEX('Classificação 2 encontros'!$V$18:$V$73,MATCH($AA30,'Classificação 2 encontros'!$AA$18:$AA$73,0)),"")</f>
        <v/>
      </c>
      <c r="W30" s="74" t="str">
        <f>IFERROR(INDEX('Classificação 2 encontros'!$W$18:$W$73,MATCH($AA30,'Classificação 2 encontros'!$AA$18:$AA$73,0)),"")</f>
        <v/>
      </c>
      <c r="X30" s="74" t="str">
        <f>IFERROR(INDEX('Classificação 2 encontros'!$X$18:$X$73,MATCH($AA30,'Classificação 2 encontros'!$AA$18:$AA$73,0)),"")</f>
        <v/>
      </c>
      <c r="Y30" s="74" t="str">
        <f>IFERROR(INDEX('Classificação 2 encontros'!$Y$18:$Y$73,MATCH($AA30,'Classificação 2 encontros'!$AA$18:$AA$73,0)),"")</f>
        <v/>
      </c>
      <c r="Z30" s="78" t="str">
        <f t="shared" si="0"/>
        <v/>
      </c>
      <c r="AA30" s="79">
        <v>13</v>
      </c>
      <c r="AD30" s="76" t="str">
        <f>IFERROR(INDEX('Classificação 2 encontros'!$AD$18:$AD$73,MATCH($AA30,'Classificação 2 encontros'!$AO$18:$AO$73,0)),"")</f>
        <v/>
      </c>
      <c r="AE30" s="76" t="str">
        <f>IFERROR(INDEX('Classificação 2 encontros'!$AE$18:$AE$73,MATCH($AA30,'Classificação 2 encontros'!$AO$18:$AO$73,0)),"")</f>
        <v/>
      </c>
      <c r="AF30" s="77" t="str">
        <f>IFERROR(INDEX('Classificação 2 encontros'!$AF$18:$AF$73,MATCH($AA30,'Classificação 2 encontros'!$AO$18:$AO$73,0)),"")</f>
        <v/>
      </c>
      <c r="AG30" s="77" t="str">
        <f>IFERROR(INDEX('Classificação 2 encontros'!$AG$18:$AG$73,MATCH($AA30,'Classificação 2 encontros'!$AO$18:$AO$73,0)),"")</f>
        <v/>
      </c>
      <c r="AH30" s="77" t="str">
        <f>IFERROR(INDEX('Classificação 2 encontros'!$AH$18:$AH$73,MATCH($AA30,'Classificação 2 encontros'!$AO$18:$AO$73,0)),"")</f>
        <v/>
      </c>
      <c r="AI30" s="77" t="str">
        <f>IFERROR(INDEX('Classificação 2 encontros'!$AI$18:$AI$73,MATCH($AA30,'Classificação 2 encontros'!$AO$18:$AO$73,0)),"")</f>
        <v/>
      </c>
      <c r="AJ30" s="77" t="str">
        <f>IFERROR(INDEX('Classificação 2 encontros'!$AJ$18:$AJ$73,MATCH($AA30,'Classificação 2 encontros'!$AO$18:$AO$73,0)),"")</f>
        <v/>
      </c>
      <c r="AK30" s="77" t="str">
        <f>IFERROR(INDEX('Classificação 2 encontros'!$AK$18:$AK$73,MATCH($AA30,'Classificação 2 encontros'!$AO$18:$AO$73,0)),"")</f>
        <v/>
      </c>
      <c r="AL30" s="77" t="str">
        <f>IFERROR(INDEX('Classificação 2 encontros'!$AL$18:$AL$73,MATCH($AA30,'Classificação 2 encontros'!$AO$18:$AO$73,0)),"")</f>
        <v/>
      </c>
      <c r="AM30" s="77" t="str">
        <f>IFERROR(INDEX('Classificação 2 encontros'!$AM$18:$AM$73,MATCH($AA30,'Classificação 2 encontros'!$AO$18:$AO$73,0)),"")</f>
        <v/>
      </c>
      <c r="AN30" s="78" t="str">
        <f t="shared" si="1"/>
        <v/>
      </c>
      <c r="AO30" s="79">
        <v>13</v>
      </c>
      <c r="AP30" s="59"/>
      <c r="AQ30" s="59"/>
      <c r="AR30" s="83" t="str">
        <f>IFERROR(INDEX('Classificação 2 encontros'!$AR$18:$AR$73,MATCH($AA30,'Classificação 2 encontros'!$BC$18:$BC$73,0)),"")</f>
        <v/>
      </c>
      <c r="AS30" s="83" t="str">
        <f>IFERROR(INDEX('Classificação 2 encontros'!$AS$18:$AS$73,MATCH($AA30,'Classificação 2 encontros'!$BC$18:$BC$73,0)),"")</f>
        <v/>
      </c>
      <c r="AT30" s="84" t="str">
        <f>IFERROR(INDEX('Classificação 2 encontros'!$AT$18:$AT$73,MATCH($AA30,'Classificação 2 encontros'!$BC$18:$BC$73,0)),"")</f>
        <v/>
      </c>
      <c r="AU30" s="84" t="str">
        <f>IFERROR(INDEX('Classificação 2 encontros'!$AU$18:$AU$73,MATCH($AA30,'Classificação 2 encontros'!$BC$18:$BC$73,0)),"")</f>
        <v/>
      </c>
      <c r="AV30" s="84" t="str">
        <f>IFERROR(INDEX('Classificação 2 encontros'!$AV$18:$AV$73,MATCH($AA30,'Classificação 2 encontros'!$BC$18:$BC$73,0)),"")</f>
        <v/>
      </c>
      <c r="AW30" s="84" t="str">
        <f>IFERROR(INDEX('Classificação 2 encontros'!$AW$18:$AW$73,MATCH($AA30,'Classificação 2 encontros'!$BC$18:$BC$73,0)),"")</f>
        <v/>
      </c>
      <c r="AX30" s="84" t="str">
        <f>IFERROR(INDEX('Classificação 2 encontros'!$AX$18:$AX$73,MATCH($AA30,'Classificação 2 encontros'!$BC$18:$BC$73,0)),"")</f>
        <v/>
      </c>
      <c r="AY30" s="84" t="str">
        <f>IFERROR(INDEX('Classificação 2 encontros'!$AY$18:$AY$73,MATCH($AA30,'Classificação 2 encontros'!$BC$18:$BC$73,0)),"")</f>
        <v/>
      </c>
      <c r="AZ30" s="84" t="str">
        <f>IFERROR(INDEX('Classificação 2 encontros'!$AZ$18:$AZ$73,MATCH($AA30,'Classificação 2 encontros'!$BC$18:$BC$73,0)),"")</f>
        <v/>
      </c>
      <c r="BA30" s="84" t="str">
        <f>IFERROR(INDEX('Classificação 2 encontros'!$BA$18:$BA$73,MATCH($AA30,'Classificação 2 encontros'!$BC$18:$BC$73,0)),"")</f>
        <v/>
      </c>
      <c r="BB30" s="78" t="str">
        <f t="shared" si="2"/>
        <v/>
      </c>
      <c r="BC30" s="79">
        <v>13</v>
      </c>
      <c r="BF30" s="80" t="str">
        <f>IFERROR(INDEX('Classificação 2 encontros'!$BF$18:$BF$73,MATCH($AA30,'Classificação 2 encontros'!$BQ$18:$BQ$73,0)),"")</f>
        <v/>
      </c>
      <c r="BG30" s="80" t="str">
        <f>IFERROR(INDEX('Classificação 2 encontros'!$BG$18:$BG$73,MATCH($AA30,'Classificação 2 encontros'!$BQ$18:$BQ$73,0)),"")</f>
        <v/>
      </c>
      <c r="BH30" s="81" t="str">
        <f>IFERROR(INDEX('Classificação 2 encontros'!$BH$18:$BH$73,MATCH($AA30,'Classificação 2 encontros'!$BQ$18:$BQ$73,0)),"")</f>
        <v/>
      </c>
      <c r="BI30" s="81" t="str">
        <f>IFERROR(INDEX('Classificação 2 encontros'!$BI$18:$BI$73,MATCH($AA30,'Classificação 2 encontros'!$BQ$18:$BQ$73,0)),"")</f>
        <v/>
      </c>
      <c r="BJ30" s="81" t="str">
        <f>IFERROR(INDEX('Classificação 2 encontros'!$BJ$18:$BJ$73,MATCH($AA30,'Classificação 2 encontros'!$BQ$18:$BQ$73,0)),"")</f>
        <v/>
      </c>
      <c r="BK30" s="81" t="str">
        <f>IFERROR(INDEX('Classificação 2 encontros'!$BK$18:$BK$73,MATCH($AA30,'Classificação 2 encontros'!$BQ$18:$BQ$73,0)),"")</f>
        <v/>
      </c>
      <c r="BL30" s="81" t="str">
        <f>IFERROR(INDEX('Classificação 2 encontros'!$BL$18:$BL$73,MATCH($AA30,'Classificação 2 encontros'!$BQ$18:$BQ$73,0)),"")</f>
        <v/>
      </c>
      <c r="BM30" s="88" t="str">
        <f>IFERROR(INDEX('Classificação 2 encontros'!$BM$18:$BM$73,MATCH($AA30,'Classificação 2 encontros'!$BQ$18:$BQ$73,0)),"")</f>
        <v/>
      </c>
      <c r="BN30" s="81" t="str">
        <f>IFERROR(INDEX('Classificação 2 encontros'!$BN$18:$BN$73,MATCH($AA30,'Classificação 2 encontros'!$BQ$18:$BQ$73,0)),"")</f>
        <v/>
      </c>
      <c r="BO30" s="81" t="str">
        <f>IFERROR(INDEX('Classificação 2 encontros'!$BO$18:$BO$73,MATCH($AA30,'Classificação 2 encontros'!$BQ$18:$BQ$73,0)),"")</f>
        <v/>
      </c>
      <c r="BP30" s="78" t="str">
        <f t="shared" si="3"/>
        <v/>
      </c>
      <c r="BQ30" s="79">
        <v>13</v>
      </c>
      <c r="BR30" s="59"/>
      <c r="BS30" s="59"/>
      <c r="BT30" s="83" t="str">
        <f>IFERROR(INDEX('Classificação 2 encontros'!$BT$18:$BT$73,MATCH($AA30,'Classificação 2 encontros'!$CE$18:$CE$73,0)),"")</f>
        <v/>
      </c>
      <c r="BU30" s="83" t="str">
        <f>IFERROR(INDEX('Classificação 2 encontros'!$BU$18:$BU$73,MATCH($AA30,'Classificação 2 encontros'!$CE$18:$CE$73,0)),"")</f>
        <v/>
      </c>
      <c r="BV30" s="84" t="str">
        <f>IFERROR(INDEX('Classificação 2 encontros'!$BV$18:$BV$73,MATCH($AA30,'Classificação 2 encontros'!$CE$18:$CE$73,0)),"")</f>
        <v/>
      </c>
      <c r="BW30" s="84" t="str">
        <f>IFERROR(INDEX('Classificação 2 encontros'!$BW$18:$BW$73,MATCH($AA30,'Classificação 2 encontros'!$CE$18:$CE$73,0)),"")</f>
        <v/>
      </c>
      <c r="BX30" s="84" t="str">
        <f>IFERROR(INDEX('Classificação 2 encontros'!$BX$18:$BX$73,MATCH($AA30,'Classificação 2 encontros'!$CE$18:$CE$73,0)),"")</f>
        <v/>
      </c>
      <c r="BY30" s="84" t="str">
        <f>IFERROR(INDEX('Classificação 2 encontros'!$BY$18:$BY$73,MATCH($AA30,'Classificação 2 encontros'!$CE$18:$CE$73,0)),"")</f>
        <v/>
      </c>
      <c r="BZ30" s="84" t="str">
        <f>IFERROR(INDEX('Classificação 2 encontros'!$BZ$18:$BZ$73,MATCH($AA30,'Classificação 2 encontros'!$CE$18:$CE$73,0)),"")</f>
        <v/>
      </c>
      <c r="CA30" s="84" t="str">
        <f>IFERROR(INDEX('Classificação 2 encontros'!$CA$18:$CA$73,MATCH($AA30,'Classificação 2 encontros'!$CE$18:$CE$73,0)),"")</f>
        <v/>
      </c>
      <c r="CB30" s="84" t="str">
        <f>IFERROR(INDEX('Classificação 2 encontros'!$CB$18:$CB$73,MATCH($AA30,'Classificação 2 encontros'!$CE$18:$CE$73,0)),"")</f>
        <v/>
      </c>
      <c r="CC30" s="84" t="str">
        <f>IFERROR(INDEX('Classificação 2 encontros'!$CC$18:$CC$73,MATCH($AA30,'Classificação 2 encontros'!$CE$18:$CE$73,0)),"")</f>
        <v/>
      </c>
      <c r="CD30" s="62" t="str">
        <f t="shared" si="4"/>
        <v/>
      </c>
      <c r="CE30" s="63" t="str">
        <f t="shared" si="5"/>
        <v/>
      </c>
    </row>
    <row r="31" spans="2:83" ht="22.5" customHeight="1" x14ac:dyDescent="0.45">
      <c r="B31" s="76" t="str">
        <f>IFERROR(INDEX('Classificação 2 encontros'!$B$18:$B$73,MATCH($M31,'Classificação 2 encontros'!$M$18:$M$73,0)),"")</f>
        <v/>
      </c>
      <c r="C31" s="76" t="str">
        <f>IFERROR(INDEX('Classificação 2 encontros'!$C$18:$C$73,MATCH($M31,'Classificação 2 encontros'!$M$18:$M$73,0)),"")</f>
        <v/>
      </c>
      <c r="D31" s="77" t="str">
        <f>IFERROR(INDEX('Classificação 2 encontros'!$D$18:$D$73,MATCH($M31,'Classificação 2 encontros'!$M$18:$M$73,0)),"")</f>
        <v/>
      </c>
      <c r="E31" s="77" t="str">
        <f>IFERROR(INDEX('Classificação 2 encontros'!$E$18:$E$73,MATCH($M31,'Classificação 2 encontros'!$M$18:$M$73,0)),"")</f>
        <v/>
      </c>
      <c r="F31" s="77" t="str">
        <f>IFERROR(INDEX('Classificação 2 encontros'!$F$18:$F$73,MATCH($M31,'Classificação 2 encontros'!$M$18:$M$73,0)),"")</f>
        <v/>
      </c>
      <c r="G31" s="77" t="str">
        <f>IFERROR(INDEX('Classificação 2 encontros'!$G$18:$G$73,MATCH($M31,'Classificação 2 encontros'!$M$18:$M$73,0)),"")</f>
        <v/>
      </c>
      <c r="H31" s="77" t="str">
        <f>IFERROR(INDEX('Classificação 2 encontros'!$H$18:$H$73,MATCH($M31,'Classificação 2 encontros'!$M$18:$M$73,0)),"")</f>
        <v/>
      </c>
      <c r="I31" s="77" t="str">
        <f>IFERROR(INDEX('Classificação 2 encontros'!$I$18:$I$73,MATCH($M31,'Classificação 2 encontros'!$M$18:$M$73,0)),"")</f>
        <v/>
      </c>
      <c r="J31" s="77" t="str">
        <f>IFERROR(INDEX('Classificação 2 encontros'!$J$18:$J$73,MATCH($M31,'Classificação 2 encontros'!$M$18:$M$73,0)),"")</f>
        <v/>
      </c>
      <c r="K31" s="77" t="str">
        <f>IFERROR(INDEX('Classificação 2 encontros'!$K$18:$K$73,MATCH($M31,'Classificação 2 encontros'!$M$18:$M$73,0)),"")</f>
        <v/>
      </c>
      <c r="L31" s="78" t="str">
        <f t="shared" si="6"/>
        <v/>
      </c>
      <c r="M31" s="75">
        <v>14</v>
      </c>
      <c r="N31" s="59"/>
      <c r="O31" s="59"/>
      <c r="P31" s="73" t="str">
        <f>IFERROR(INDEX('Classificação 2 encontros'!$P$18:$P$73,MATCH($AA31,'Classificação 2 encontros'!$AA$18:$AA$73,0)),"")</f>
        <v/>
      </c>
      <c r="Q31" s="73" t="str">
        <f>IFERROR(INDEX('Classificação 2 encontros'!$Q$18:$Q$73,MATCH($AA31,'Classificação 2 encontros'!$AA$18:$AA$73,0)),"")</f>
        <v/>
      </c>
      <c r="R31" s="74" t="str">
        <f>IFERROR(INDEX('Classificação 2 encontros'!$R$18:$R$73,MATCH($AA31,'Classificação 2 encontros'!$AA$18:$AA$73,0)),"")</f>
        <v/>
      </c>
      <c r="S31" s="74" t="str">
        <f>IFERROR(INDEX('Classificação 2 encontros'!$S$18:$S$73,MATCH($AA31,'Classificação 2 encontros'!$AA$18:$AA$73,0)),"")</f>
        <v/>
      </c>
      <c r="T31" s="74" t="str">
        <f>IFERROR(INDEX('Classificação 2 encontros'!$T$18:$T$73,MATCH($AA31,'Classificação 2 encontros'!$AA$18:$AA$73,0)),"")</f>
        <v/>
      </c>
      <c r="U31" s="74" t="str">
        <f>IFERROR(INDEX('Classificação 2 encontros'!$U$18:$U$73,MATCH($AA31,'Classificação 2 encontros'!$AA$18:$AA$73,0)),"")</f>
        <v/>
      </c>
      <c r="V31" s="74" t="str">
        <f>IFERROR(INDEX('Classificação 2 encontros'!$V$18:$V$73,MATCH($AA31,'Classificação 2 encontros'!$AA$18:$AA$73,0)),"")</f>
        <v/>
      </c>
      <c r="W31" s="74" t="str">
        <f>IFERROR(INDEX('Classificação 2 encontros'!$W$18:$W$73,MATCH($AA31,'Classificação 2 encontros'!$AA$18:$AA$73,0)),"")</f>
        <v/>
      </c>
      <c r="X31" s="74" t="str">
        <f>IFERROR(INDEX('Classificação 2 encontros'!$X$18:$X$73,MATCH($AA31,'Classificação 2 encontros'!$AA$18:$AA$73,0)),"")</f>
        <v/>
      </c>
      <c r="Y31" s="74" t="str">
        <f>IFERROR(INDEX('Classificação 2 encontros'!$Y$18:$Y$73,MATCH($AA31,'Classificação 2 encontros'!$AA$18:$AA$73,0)),"")</f>
        <v/>
      </c>
      <c r="Z31" s="78" t="str">
        <f t="shared" si="0"/>
        <v/>
      </c>
      <c r="AA31" s="79">
        <v>14</v>
      </c>
      <c r="AD31" s="76" t="str">
        <f>IFERROR(INDEX('Classificação 2 encontros'!$AD$18:$AD$73,MATCH($AA31,'Classificação 2 encontros'!$AO$18:$AO$73,0)),"")</f>
        <v/>
      </c>
      <c r="AE31" s="76" t="str">
        <f>IFERROR(INDEX('Classificação 2 encontros'!$AE$18:$AE$73,MATCH($AA31,'Classificação 2 encontros'!$AO$18:$AO$73,0)),"")</f>
        <v/>
      </c>
      <c r="AF31" s="77" t="str">
        <f>IFERROR(INDEX('Classificação 2 encontros'!$AF$18:$AF$73,MATCH($AA31,'Classificação 2 encontros'!$AO$18:$AO$73,0)),"")</f>
        <v/>
      </c>
      <c r="AG31" s="77" t="str">
        <f>IFERROR(INDEX('Classificação 2 encontros'!$AG$18:$AG$73,MATCH($AA31,'Classificação 2 encontros'!$AO$18:$AO$73,0)),"")</f>
        <v/>
      </c>
      <c r="AH31" s="77" t="str">
        <f>IFERROR(INDEX('Classificação 2 encontros'!$AH$18:$AH$73,MATCH($AA31,'Classificação 2 encontros'!$AO$18:$AO$73,0)),"")</f>
        <v/>
      </c>
      <c r="AI31" s="77" t="str">
        <f>IFERROR(INDEX('Classificação 2 encontros'!$AI$18:$AI$73,MATCH($AA31,'Classificação 2 encontros'!$AO$18:$AO$73,0)),"")</f>
        <v/>
      </c>
      <c r="AJ31" s="77" t="str">
        <f>IFERROR(INDEX('Classificação 2 encontros'!$AJ$18:$AJ$73,MATCH($AA31,'Classificação 2 encontros'!$AO$18:$AO$73,0)),"")</f>
        <v/>
      </c>
      <c r="AK31" s="77" t="str">
        <f>IFERROR(INDEX('Classificação 2 encontros'!$AK$18:$AK$73,MATCH($AA31,'Classificação 2 encontros'!$AO$18:$AO$73,0)),"")</f>
        <v/>
      </c>
      <c r="AL31" s="77" t="str">
        <f>IFERROR(INDEX('Classificação 2 encontros'!$AL$18:$AL$73,MATCH($AA31,'Classificação 2 encontros'!$AO$18:$AO$73,0)),"")</f>
        <v/>
      </c>
      <c r="AM31" s="77" t="str">
        <f>IFERROR(INDEX('Classificação 2 encontros'!$AM$18:$AM$73,MATCH($AA31,'Classificação 2 encontros'!$AO$18:$AO$73,0)),"")</f>
        <v/>
      </c>
      <c r="AN31" s="78" t="str">
        <f t="shared" si="1"/>
        <v/>
      </c>
      <c r="AO31" s="79">
        <v>14</v>
      </c>
      <c r="AP31" s="59"/>
      <c r="AQ31" s="59"/>
      <c r="AR31" s="83" t="str">
        <f>IFERROR(INDEX('Classificação 2 encontros'!$AR$18:$AR$73,MATCH($AA31,'Classificação 2 encontros'!$BC$18:$BC$73,0)),"")</f>
        <v/>
      </c>
      <c r="AS31" s="83" t="str">
        <f>IFERROR(INDEX('Classificação 2 encontros'!$AS$18:$AS$73,MATCH($AA31,'Classificação 2 encontros'!$BC$18:$BC$73,0)),"")</f>
        <v/>
      </c>
      <c r="AT31" s="84" t="str">
        <f>IFERROR(INDEX('Classificação 2 encontros'!$AT$18:$AT$73,MATCH($AA31,'Classificação 2 encontros'!$BC$18:$BC$73,0)),"")</f>
        <v/>
      </c>
      <c r="AU31" s="84" t="str">
        <f>IFERROR(INDEX('Classificação 2 encontros'!$AU$18:$AU$73,MATCH($AA31,'Classificação 2 encontros'!$BC$18:$BC$73,0)),"")</f>
        <v/>
      </c>
      <c r="AV31" s="84" t="str">
        <f>IFERROR(INDEX('Classificação 2 encontros'!$AV$18:$AV$73,MATCH($AA31,'Classificação 2 encontros'!$BC$18:$BC$73,0)),"")</f>
        <v/>
      </c>
      <c r="AW31" s="84" t="str">
        <f>IFERROR(INDEX('Classificação 2 encontros'!$AW$18:$AW$73,MATCH($AA31,'Classificação 2 encontros'!$BC$18:$BC$73,0)),"")</f>
        <v/>
      </c>
      <c r="AX31" s="84" t="str">
        <f>IFERROR(INDEX('Classificação 2 encontros'!$AX$18:$AX$73,MATCH($AA31,'Classificação 2 encontros'!$BC$18:$BC$73,0)),"")</f>
        <v/>
      </c>
      <c r="AY31" s="84" t="str">
        <f>IFERROR(INDEX('Classificação 2 encontros'!$AY$18:$AY$73,MATCH($AA31,'Classificação 2 encontros'!$BC$18:$BC$73,0)),"")</f>
        <v/>
      </c>
      <c r="AZ31" s="84" t="str">
        <f>IFERROR(INDEX('Classificação 2 encontros'!$AZ$18:$AZ$73,MATCH($AA31,'Classificação 2 encontros'!$BC$18:$BC$73,0)),"")</f>
        <v/>
      </c>
      <c r="BA31" s="84" t="str">
        <f>IFERROR(INDEX('Classificação 2 encontros'!$BA$18:$BA$73,MATCH($AA31,'Classificação 2 encontros'!$BC$18:$BC$73,0)),"")</f>
        <v/>
      </c>
      <c r="BB31" s="78" t="str">
        <f t="shared" si="2"/>
        <v/>
      </c>
      <c r="BC31" s="79">
        <v>14</v>
      </c>
      <c r="BF31" s="80" t="str">
        <f>IFERROR(INDEX('Classificação 2 encontros'!$BF$18:$BF$73,MATCH($AA31,'Classificação 2 encontros'!$BQ$18:$BQ$73,0)),"")</f>
        <v/>
      </c>
      <c r="BG31" s="80" t="str">
        <f>IFERROR(INDEX('Classificação 2 encontros'!$BG$18:$BG$73,MATCH($AA31,'Classificação 2 encontros'!$BQ$18:$BQ$73,0)),"")</f>
        <v/>
      </c>
      <c r="BH31" s="81" t="str">
        <f>IFERROR(INDEX('Classificação 2 encontros'!$BH$18:$BH$73,MATCH($AA31,'Classificação 2 encontros'!$BQ$18:$BQ$73,0)),"")</f>
        <v/>
      </c>
      <c r="BI31" s="81" t="str">
        <f>IFERROR(INDEX('Classificação 2 encontros'!$BI$18:$BI$73,MATCH($AA31,'Classificação 2 encontros'!$BQ$18:$BQ$73,0)),"")</f>
        <v/>
      </c>
      <c r="BJ31" s="81" t="str">
        <f>IFERROR(INDEX('Classificação 2 encontros'!$BJ$18:$BJ$73,MATCH($AA31,'Classificação 2 encontros'!$BQ$18:$BQ$73,0)),"")</f>
        <v/>
      </c>
      <c r="BK31" s="81" t="str">
        <f>IFERROR(INDEX('Classificação 2 encontros'!$BK$18:$BK$73,MATCH($AA31,'Classificação 2 encontros'!$BQ$18:$BQ$73,0)),"")</f>
        <v/>
      </c>
      <c r="BL31" s="81" t="str">
        <f>IFERROR(INDEX('Classificação 2 encontros'!$BL$18:$BL$73,MATCH($AA31,'Classificação 2 encontros'!$BQ$18:$BQ$73,0)),"")</f>
        <v/>
      </c>
      <c r="BM31" s="88" t="str">
        <f>IFERROR(INDEX('Classificação 2 encontros'!$BM$18:$BM$73,MATCH($AA31,'Classificação 2 encontros'!$BQ$18:$BQ$73,0)),"")</f>
        <v/>
      </c>
      <c r="BN31" s="81" t="str">
        <f>IFERROR(INDEX('Classificação 2 encontros'!$BN$18:$BN$73,MATCH($AA31,'Classificação 2 encontros'!$BQ$18:$BQ$73,0)),"")</f>
        <v/>
      </c>
      <c r="BO31" s="81" t="str">
        <f>IFERROR(INDEX('Classificação 2 encontros'!$BO$18:$BO$73,MATCH($AA31,'Classificação 2 encontros'!$BQ$18:$BQ$73,0)),"")</f>
        <v/>
      </c>
      <c r="BP31" s="78" t="str">
        <f t="shared" si="3"/>
        <v/>
      </c>
      <c r="BQ31" s="79">
        <v>14</v>
      </c>
      <c r="BR31" s="59"/>
      <c r="BS31" s="59"/>
      <c r="BT31" s="83" t="str">
        <f>IFERROR(INDEX('Classificação 2 encontros'!$BT$18:$BT$73,MATCH($AA31,'Classificação 2 encontros'!$CE$18:$CE$73,0)),"")</f>
        <v/>
      </c>
      <c r="BU31" s="83" t="str">
        <f>IFERROR(INDEX('Classificação 2 encontros'!$BU$18:$BU$73,MATCH($AA31,'Classificação 2 encontros'!$CE$18:$CE$73,0)),"")</f>
        <v/>
      </c>
      <c r="BV31" s="84" t="str">
        <f>IFERROR(INDEX('Classificação 2 encontros'!$BV$18:$BV$73,MATCH($AA31,'Classificação 2 encontros'!$CE$18:$CE$73,0)),"")</f>
        <v/>
      </c>
      <c r="BW31" s="84" t="str">
        <f>IFERROR(INDEX('Classificação 2 encontros'!$BW$18:$BW$73,MATCH($AA31,'Classificação 2 encontros'!$CE$18:$CE$73,0)),"")</f>
        <v/>
      </c>
      <c r="BX31" s="84" t="str">
        <f>IFERROR(INDEX('Classificação 2 encontros'!$BX$18:$BX$73,MATCH($AA31,'Classificação 2 encontros'!$CE$18:$CE$73,0)),"")</f>
        <v/>
      </c>
      <c r="BY31" s="84" t="str">
        <f>IFERROR(INDEX('Classificação 2 encontros'!$BY$18:$BY$73,MATCH($AA31,'Classificação 2 encontros'!$CE$18:$CE$73,0)),"")</f>
        <v/>
      </c>
      <c r="BZ31" s="84" t="str">
        <f>IFERROR(INDEX('Classificação 2 encontros'!$BZ$18:$BZ$73,MATCH($AA31,'Classificação 2 encontros'!$CE$18:$CE$73,0)),"")</f>
        <v/>
      </c>
      <c r="CA31" s="84" t="str">
        <f>IFERROR(INDEX('Classificação 2 encontros'!$CA$18:$CA$73,MATCH($AA31,'Classificação 2 encontros'!$CE$18:$CE$73,0)),"")</f>
        <v/>
      </c>
      <c r="CB31" s="84" t="str">
        <f>IFERROR(INDEX('Classificação 2 encontros'!$CB$18:$CB$73,MATCH($AA31,'Classificação 2 encontros'!$CE$18:$CE$73,0)),"")</f>
        <v/>
      </c>
      <c r="CC31" s="84" t="str">
        <f>IFERROR(INDEX('Classificação 2 encontros'!$CC$18:$CC$73,MATCH($AA31,'Classificação 2 encontros'!$CE$18:$CE$73,0)),"")</f>
        <v/>
      </c>
      <c r="CD31" s="62" t="str">
        <f t="shared" si="4"/>
        <v/>
      </c>
      <c r="CE31" s="63" t="str">
        <f t="shared" si="5"/>
        <v/>
      </c>
    </row>
    <row r="32" spans="2:83" ht="22.5" customHeight="1" x14ac:dyDescent="0.45">
      <c r="B32" s="76" t="str">
        <f>IFERROR(INDEX('Classificação 2 encontros'!$B$18:$B$73,MATCH($M32,'Classificação 2 encontros'!$M$18:$M$73,0)),"")</f>
        <v/>
      </c>
      <c r="C32" s="76" t="str">
        <f>IFERROR(INDEX('Classificação 2 encontros'!$C$18:$C$73,MATCH($M32,'Classificação 2 encontros'!$M$18:$M$73,0)),"")</f>
        <v/>
      </c>
      <c r="D32" s="77" t="str">
        <f>IFERROR(INDEX('Classificação 2 encontros'!$D$18:$D$73,MATCH($M32,'Classificação 2 encontros'!$M$18:$M$73,0)),"")</f>
        <v/>
      </c>
      <c r="E32" s="77" t="str">
        <f>IFERROR(INDEX('Classificação 2 encontros'!$E$18:$E$73,MATCH($M32,'Classificação 2 encontros'!$M$18:$M$73,0)),"")</f>
        <v/>
      </c>
      <c r="F32" s="77" t="str">
        <f>IFERROR(INDEX('Classificação 2 encontros'!$F$18:$F$73,MATCH($M32,'Classificação 2 encontros'!$M$18:$M$73,0)),"")</f>
        <v/>
      </c>
      <c r="G32" s="77" t="str">
        <f>IFERROR(INDEX('Classificação 2 encontros'!$G$18:$G$73,MATCH($M32,'Classificação 2 encontros'!$M$18:$M$73,0)),"")</f>
        <v/>
      </c>
      <c r="H32" s="77" t="str">
        <f>IFERROR(INDEX('Classificação 2 encontros'!$H$18:$H$73,MATCH($M32,'Classificação 2 encontros'!$M$18:$M$73,0)),"")</f>
        <v/>
      </c>
      <c r="I32" s="77" t="str">
        <f>IFERROR(INDEX('Classificação 2 encontros'!$I$18:$I$73,MATCH($M32,'Classificação 2 encontros'!$M$18:$M$73,0)),"")</f>
        <v/>
      </c>
      <c r="J32" s="77" t="str">
        <f>IFERROR(INDEX('Classificação 2 encontros'!$J$18:$J$73,MATCH($M32,'Classificação 2 encontros'!$M$18:$M$73,0)),"")</f>
        <v/>
      </c>
      <c r="K32" s="77" t="str">
        <f>IFERROR(INDEX('Classificação 2 encontros'!$K$18:$K$73,MATCH($M32,'Classificação 2 encontros'!$M$18:$M$73,0)),"")</f>
        <v/>
      </c>
      <c r="L32" s="78" t="str">
        <f t="shared" si="6"/>
        <v/>
      </c>
      <c r="M32" s="75">
        <v>15</v>
      </c>
      <c r="N32" s="59"/>
      <c r="O32" s="59"/>
      <c r="P32" s="73" t="str">
        <f>IFERROR(INDEX('Classificação 2 encontros'!$P$18:$P$73,MATCH($AA32,'Classificação 2 encontros'!$AA$18:$AA$73,0)),"")</f>
        <v/>
      </c>
      <c r="Q32" s="73" t="str">
        <f>IFERROR(INDEX('Classificação 2 encontros'!$Q$18:$Q$73,MATCH($AA32,'Classificação 2 encontros'!$AA$18:$AA$73,0)),"")</f>
        <v/>
      </c>
      <c r="R32" s="74" t="str">
        <f>IFERROR(INDEX('Classificação 2 encontros'!$R$18:$R$73,MATCH($AA32,'Classificação 2 encontros'!$AA$18:$AA$73,0)),"")</f>
        <v/>
      </c>
      <c r="S32" s="74" t="str">
        <f>IFERROR(INDEX('Classificação 2 encontros'!$S$18:$S$73,MATCH($AA32,'Classificação 2 encontros'!$AA$18:$AA$73,0)),"")</f>
        <v/>
      </c>
      <c r="T32" s="74" t="str">
        <f>IFERROR(INDEX('Classificação 2 encontros'!$T$18:$T$73,MATCH($AA32,'Classificação 2 encontros'!$AA$18:$AA$73,0)),"")</f>
        <v/>
      </c>
      <c r="U32" s="74" t="str">
        <f>IFERROR(INDEX('Classificação 2 encontros'!$U$18:$U$73,MATCH($AA32,'Classificação 2 encontros'!$AA$18:$AA$73,0)),"")</f>
        <v/>
      </c>
      <c r="V32" s="74" t="str">
        <f>IFERROR(INDEX('Classificação 2 encontros'!$V$18:$V$73,MATCH($AA32,'Classificação 2 encontros'!$AA$18:$AA$73,0)),"")</f>
        <v/>
      </c>
      <c r="W32" s="74" t="str">
        <f>IFERROR(INDEX('Classificação 2 encontros'!$W$18:$W$73,MATCH($AA32,'Classificação 2 encontros'!$AA$18:$AA$73,0)),"")</f>
        <v/>
      </c>
      <c r="X32" s="74" t="str">
        <f>IFERROR(INDEX('Classificação 2 encontros'!$X$18:$X$73,MATCH($AA32,'Classificação 2 encontros'!$AA$18:$AA$73,0)),"")</f>
        <v/>
      </c>
      <c r="Y32" s="74" t="str">
        <f>IFERROR(INDEX('Classificação 2 encontros'!$Y$18:$Y$73,MATCH($AA32,'Classificação 2 encontros'!$AA$18:$AA$73,0)),"")</f>
        <v/>
      </c>
      <c r="Z32" s="78" t="str">
        <f t="shared" si="0"/>
        <v/>
      </c>
      <c r="AA32" s="79">
        <v>15</v>
      </c>
      <c r="AD32" s="76" t="str">
        <f>IFERROR(INDEX('Classificação 2 encontros'!$AD$18:$AD$73,MATCH($AA32,'Classificação 2 encontros'!$AO$18:$AO$73,0)),"")</f>
        <v/>
      </c>
      <c r="AE32" s="76" t="str">
        <f>IFERROR(INDEX('Classificação 2 encontros'!$AE$18:$AE$73,MATCH($AA32,'Classificação 2 encontros'!$AO$18:$AO$73,0)),"")</f>
        <v/>
      </c>
      <c r="AF32" s="77" t="str">
        <f>IFERROR(INDEX('Classificação 2 encontros'!$AF$18:$AF$73,MATCH($AA32,'Classificação 2 encontros'!$AO$18:$AO$73,0)),"")</f>
        <v/>
      </c>
      <c r="AG32" s="77" t="str">
        <f>IFERROR(INDEX('Classificação 2 encontros'!$AG$18:$AG$73,MATCH($AA32,'Classificação 2 encontros'!$AO$18:$AO$73,0)),"")</f>
        <v/>
      </c>
      <c r="AH32" s="77" t="str">
        <f>IFERROR(INDEX('Classificação 2 encontros'!$AH$18:$AH$73,MATCH($AA32,'Classificação 2 encontros'!$AO$18:$AO$73,0)),"")</f>
        <v/>
      </c>
      <c r="AI32" s="77" t="str">
        <f>IFERROR(INDEX('Classificação 2 encontros'!$AI$18:$AI$73,MATCH($AA32,'Classificação 2 encontros'!$AO$18:$AO$73,0)),"")</f>
        <v/>
      </c>
      <c r="AJ32" s="77" t="str">
        <f>IFERROR(INDEX('Classificação 2 encontros'!$AJ$18:$AJ$73,MATCH($AA32,'Classificação 2 encontros'!$AO$18:$AO$73,0)),"")</f>
        <v/>
      </c>
      <c r="AK32" s="77" t="str">
        <f>IFERROR(INDEX('Classificação 2 encontros'!$AK$18:$AK$73,MATCH($AA32,'Classificação 2 encontros'!$AO$18:$AO$73,0)),"")</f>
        <v/>
      </c>
      <c r="AL32" s="77" t="str">
        <f>IFERROR(INDEX('Classificação 2 encontros'!$AL$18:$AL$73,MATCH($AA32,'Classificação 2 encontros'!$AO$18:$AO$73,0)),"")</f>
        <v/>
      </c>
      <c r="AM32" s="77" t="str">
        <f>IFERROR(INDEX('Classificação 2 encontros'!$AM$18:$AM$73,MATCH($AA32,'Classificação 2 encontros'!$AO$18:$AO$73,0)),"")</f>
        <v/>
      </c>
      <c r="AN32" s="78" t="str">
        <f t="shared" si="1"/>
        <v/>
      </c>
      <c r="AO32" s="79">
        <v>15</v>
      </c>
      <c r="AP32" s="59"/>
      <c r="AQ32" s="59"/>
      <c r="AR32" s="83" t="str">
        <f>IFERROR(INDEX('Classificação 2 encontros'!$AR$18:$AR$73,MATCH($AA32,'Classificação 2 encontros'!$BC$18:$BC$73,0)),"")</f>
        <v/>
      </c>
      <c r="AS32" s="83" t="str">
        <f>IFERROR(INDEX('Classificação 2 encontros'!$AS$18:$AS$73,MATCH($AA32,'Classificação 2 encontros'!$BC$18:$BC$73,0)),"")</f>
        <v/>
      </c>
      <c r="AT32" s="84" t="str">
        <f>IFERROR(INDEX('Classificação 2 encontros'!$AT$18:$AT$73,MATCH($AA32,'Classificação 2 encontros'!$BC$18:$BC$73,0)),"")</f>
        <v/>
      </c>
      <c r="AU32" s="84" t="str">
        <f>IFERROR(INDEX('Classificação 2 encontros'!$AU$18:$AU$73,MATCH($AA32,'Classificação 2 encontros'!$BC$18:$BC$73,0)),"")</f>
        <v/>
      </c>
      <c r="AV32" s="84" t="str">
        <f>IFERROR(INDEX('Classificação 2 encontros'!$AV$18:$AV$73,MATCH($AA32,'Classificação 2 encontros'!$BC$18:$BC$73,0)),"")</f>
        <v/>
      </c>
      <c r="AW32" s="84" t="str">
        <f>IFERROR(INDEX('Classificação 2 encontros'!$AW$18:$AW$73,MATCH($AA32,'Classificação 2 encontros'!$BC$18:$BC$73,0)),"")</f>
        <v/>
      </c>
      <c r="AX32" s="84" t="str">
        <f>IFERROR(INDEX('Classificação 2 encontros'!$AX$18:$AX$73,MATCH($AA32,'Classificação 2 encontros'!$BC$18:$BC$73,0)),"")</f>
        <v/>
      </c>
      <c r="AY32" s="84" t="str">
        <f>IFERROR(INDEX('Classificação 2 encontros'!$AY$18:$AY$73,MATCH($AA32,'Classificação 2 encontros'!$BC$18:$BC$73,0)),"")</f>
        <v/>
      </c>
      <c r="AZ32" s="84" t="str">
        <f>IFERROR(INDEX('Classificação 2 encontros'!$AZ$18:$AZ$73,MATCH($AA32,'Classificação 2 encontros'!$BC$18:$BC$73,0)),"")</f>
        <v/>
      </c>
      <c r="BA32" s="84" t="str">
        <f>IFERROR(INDEX('Classificação 2 encontros'!$BA$18:$BA$73,MATCH($AA32,'Classificação 2 encontros'!$BC$18:$BC$73,0)),"")</f>
        <v/>
      </c>
      <c r="BB32" s="78" t="str">
        <f t="shared" si="2"/>
        <v/>
      </c>
      <c r="BC32" s="79">
        <v>15</v>
      </c>
      <c r="BF32" s="80" t="str">
        <f>IFERROR(INDEX('Classificação 2 encontros'!$BF$18:$BF$73,MATCH($AA32,'Classificação 2 encontros'!$BQ$18:$BQ$73,0)),"")</f>
        <v/>
      </c>
      <c r="BG32" s="80" t="str">
        <f>IFERROR(INDEX('Classificação 2 encontros'!$BG$18:$BG$73,MATCH($AA32,'Classificação 2 encontros'!$BQ$18:$BQ$73,0)),"")</f>
        <v/>
      </c>
      <c r="BH32" s="81" t="str">
        <f>IFERROR(INDEX('Classificação 2 encontros'!$BH$18:$BH$73,MATCH($AA32,'Classificação 2 encontros'!$BQ$18:$BQ$73,0)),"")</f>
        <v/>
      </c>
      <c r="BI32" s="81" t="str">
        <f>IFERROR(INDEX('Classificação 2 encontros'!$BI$18:$BI$73,MATCH($AA32,'Classificação 2 encontros'!$BQ$18:$BQ$73,0)),"")</f>
        <v/>
      </c>
      <c r="BJ32" s="81" t="str">
        <f>IFERROR(INDEX('Classificação 2 encontros'!$BJ$18:$BJ$73,MATCH($AA32,'Classificação 2 encontros'!$BQ$18:$BQ$73,0)),"")</f>
        <v/>
      </c>
      <c r="BK32" s="81" t="str">
        <f>IFERROR(INDEX('Classificação 2 encontros'!$BK$18:$BK$73,MATCH($AA32,'Classificação 2 encontros'!$BQ$18:$BQ$73,0)),"")</f>
        <v/>
      </c>
      <c r="BL32" s="81" t="str">
        <f>IFERROR(INDEX('Classificação 2 encontros'!$BL$18:$BL$73,MATCH($AA32,'Classificação 2 encontros'!$BQ$18:$BQ$73,0)),"")</f>
        <v/>
      </c>
      <c r="BM32" s="88" t="str">
        <f>IFERROR(INDEX('Classificação 2 encontros'!$BM$18:$BM$73,MATCH($AA32,'Classificação 2 encontros'!$BQ$18:$BQ$73,0)),"")</f>
        <v/>
      </c>
      <c r="BN32" s="81" t="str">
        <f>IFERROR(INDEX('Classificação 2 encontros'!$BN$18:$BN$73,MATCH($AA32,'Classificação 2 encontros'!$BQ$18:$BQ$73,0)),"")</f>
        <v/>
      </c>
      <c r="BO32" s="81" t="str">
        <f>IFERROR(INDEX('Classificação 2 encontros'!$BO$18:$BO$73,MATCH($AA32,'Classificação 2 encontros'!$BQ$18:$BQ$73,0)),"")</f>
        <v/>
      </c>
      <c r="BP32" s="78" t="str">
        <f t="shared" si="3"/>
        <v/>
      </c>
      <c r="BQ32" s="79">
        <v>15</v>
      </c>
      <c r="BR32" s="59"/>
      <c r="BS32" s="59"/>
      <c r="BT32" s="83" t="str">
        <f>IFERROR(INDEX('Classificação 2 encontros'!$BT$18:$BT$73,MATCH($AA32,'Classificação 2 encontros'!$CE$18:$CE$73,0)),"")</f>
        <v/>
      </c>
      <c r="BU32" s="83" t="str">
        <f>IFERROR(INDEX('Classificação 2 encontros'!$BU$18:$BU$73,MATCH($AA32,'Classificação 2 encontros'!$CE$18:$CE$73,0)),"")</f>
        <v/>
      </c>
      <c r="BV32" s="84" t="str">
        <f>IFERROR(INDEX('Classificação 2 encontros'!$BV$18:$BV$73,MATCH($AA32,'Classificação 2 encontros'!$CE$18:$CE$73,0)),"")</f>
        <v/>
      </c>
      <c r="BW32" s="84" t="str">
        <f>IFERROR(INDEX('Classificação 2 encontros'!$BW$18:$BW$73,MATCH($AA32,'Classificação 2 encontros'!$CE$18:$CE$73,0)),"")</f>
        <v/>
      </c>
      <c r="BX32" s="84" t="str">
        <f>IFERROR(INDEX('Classificação 2 encontros'!$BX$18:$BX$73,MATCH($AA32,'Classificação 2 encontros'!$CE$18:$CE$73,0)),"")</f>
        <v/>
      </c>
      <c r="BY32" s="84" t="str">
        <f>IFERROR(INDEX('Classificação 2 encontros'!$BY$18:$BY$73,MATCH($AA32,'Classificação 2 encontros'!$CE$18:$CE$73,0)),"")</f>
        <v/>
      </c>
      <c r="BZ32" s="84" t="str">
        <f>IFERROR(INDEX('Classificação 2 encontros'!$BZ$18:$BZ$73,MATCH($AA32,'Classificação 2 encontros'!$CE$18:$CE$73,0)),"")</f>
        <v/>
      </c>
      <c r="CA32" s="84" t="str">
        <f>IFERROR(INDEX('Classificação 2 encontros'!$CA$18:$CA$73,MATCH($AA32,'Classificação 2 encontros'!$CE$18:$CE$73,0)),"")</f>
        <v/>
      </c>
      <c r="CB32" s="84" t="str">
        <f>IFERROR(INDEX('Classificação 2 encontros'!$CB$18:$CB$73,MATCH($AA32,'Classificação 2 encontros'!$CE$18:$CE$73,0)),"")</f>
        <v/>
      </c>
      <c r="CC32" s="84" t="str">
        <f>IFERROR(INDEX('Classificação 2 encontros'!$CC$18:$CC$73,MATCH($AA32,'Classificação 2 encontros'!$CE$18:$CE$73,0)),"")</f>
        <v/>
      </c>
      <c r="CD32" s="62" t="str">
        <f t="shared" si="4"/>
        <v/>
      </c>
      <c r="CE32" s="63" t="str">
        <f t="shared" si="5"/>
        <v/>
      </c>
    </row>
    <row r="33" spans="2:83" ht="22.5" customHeight="1" x14ac:dyDescent="0.45">
      <c r="B33" s="76" t="str">
        <f>IFERROR(INDEX('Classificação 2 encontros'!$B$18:$B$73,MATCH($M33,'Classificação 2 encontros'!$M$18:$M$73,0)),"")</f>
        <v/>
      </c>
      <c r="C33" s="76" t="str">
        <f>IFERROR(INDEX('Classificação 2 encontros'!$C$18:$C$73,MATCH($M33,'Classificação 2 encontros'!$M$18:$M$73,0)),"")</f>
        <v/>
      </c>
      <c r="D33" s="77" t="str">
        <f>IFERROR(INDEX('Classificação 2 encontros'!$D$18:$D$73,MATCH($M33,'Classificação 2 encontros'!$M$18:$M$73,0)),"")</f>
        <v/>
      </c>
      <c r="E33" s="77" t="str">
        <f>IFERROR(INDEX('Classificação 2 encontros'!$E$18:$E$73,MATCH($M33,'Classificação 2 encontros'!$M$18:$M$73,0)),"")</f>
        <v/>
      </c>
      <c r="F33" s="77" t="str">
        <f>IFERROR(INDEX('Classificação 2 encontros'!$F$18:$F$73,MATCH($M33,'Classificação 2 encontros'!$M$18:$M$73,0)),"")</f>
        <v/>
      </c>
      <c r="G33" s="77" t="str">
        <f>IFERROR(INDEX('Classificação 2 encontros'!$G$18:$G$73,MATCH($M33,'Classificação 2 encontros'!$M$18:$M$73,0)),"")</f>
        <v/>
      </c>
      <c r="H33" s="77" t="str">
        <f>IFERROR(INDEX('Classificação 2 encontros'!$H$18:$H$73,MATCH($M33,'Classificação 2 encontros'!$M$18:$M$73,0)),"")</f>
        <v/>
      </c>
      <c r="I33" s="77" t="str">
        <f>IFERROR(INDEX('Classificação 2 encontros'!$I$18:$I$73,MATCH($M33,'Classificação 2 encontros'!$M$18:$M$73,0)),"")</f>
        <v/>
      </c>
      <c r="J33" s="77" t="str">
        <f>IFERROR(INDEX('Classificação 2 encontros'!$J$18:$J$73,MATCH($M33,'Classificação 2 encontros'!$M$18:$M$73,0)),"")</f>
        <v/>
      </c>
      <c r="K33" s="77" t="str">
        <f>IFERROR(INDEX('Classificação 2 encontros'!$K$18:$K$73,MATCH($M33,'Classificação 2 encontros'!$M$18:$M$73,0)),"")</f>
        <v/>
      </c>
      <c r="L33" s="78" t="str">
        <f t="shared" si="6"/>
        <v/>
      </c>
      <c r="M33" s="75">
        <v>16</v>
      </c>
      <c r="N33" s="59"/>
      <c r="O33" s="59"/>
      <c r="P33" s="73" t="str">
        <f>IFERROR(INDEX('Classificação 2 encontros'!$P$18:$P$73,MATCH($AA33,'Classificação 2 encontros'!$AA$18:$AA$73,0)),"")</f>
        <v/>
      </c>
      <c r="Q33" s="73" t="str">
        <f>IFERROR(INDEX('Classificação 2 encontros'!$Q$18:$Q$73,MATCH($AA33,'Classificação 2 encontros'!$AA$18:$AA$73,0)),"")</f>
        <v/>
      </c>
      <c r="R33" s="74" t="str">
        <f>IFERROR(INDEX('Classificação 2 encontros'!$R$18:$R$73,MATCH($AA33,'Classificação 2 encontros'!$AA$18:$AA$73,0)),"")</f>
        <v/>
      </c>
      <c r="S33" s="74" t="str">
        <f>IFERROR(INDEX('Classificação 2 encontros'!$S$18:$S$73,MATCH($AA33,'Classificação 2 encontros'!$AA$18:$AA$73,0)),"")</f>
        <v/>
      </c>
      <c r="T33" s="74" t="str">
        <f>IFERROR(INDEX('Classificação 2 encontros'!$T$18:$T$73,MATCH($AA33,'Classificação 2 encontros'!$AA$18:$AA$73,0)),"")</f>
        <v/>
      </c>
      <c r="U33" s="74" t="str">
        <f>IFERROR(INDEX('Classificação 2 encontros'!$U$18:$U$73,MATCH($AA33,'Classificação 2 encontros'!$AA$18:$AA$73,0)),"")</f>
        <v/>
      </c>
      <c r="V33" s="74" t="str">
        <f>IFERROR(INDEX('Classificação 2 encontros'!$V$18:$V$73,MATCH($AA33,'Classificação 2 encontros'!$AA$18:$AA$73,0)),"")</f>
        <v/>
      </c>
      <c r="W33" s="74" t="str">
        <f>IFERROR(INDEX('Classificação 2 encontros'!$W$18:$W$73,MATCH($AA33,'Classificação 2 encontros'!$AA$18:$AA$73,0)),"")</f>
        <v/>
      </c>
      <c r="X33" s="74" t="str">
        <f>IFERROR(INDEX('Classificação 2 encontros'!$X$18:$X$73,MATCH($AA33,'Classificação 2 encontros'!$AA$18:$AA$73,0)),"")</f>
        <v/>
      </c>
      <c r="Y33" s="74" t="str">
        <f>IFERROR(INDEX('Classificação 2 encontros'!$Y$18:$Y$73,MATCH($AA33,'Classificação 2 encontros'!$AA$18:$AA$73,0)),"")</f>
        <v/>
      </c>
      <c r="Z33" s="78" t="str">
        <f t="shared" si="0"/>
        <v/>
      </c>
      <c r="AA33" s="79">
        <v>16</v>
      </c>
      <c r="AB33" s="59"/>
      <c r="AC33" s="59"/>
      <c r="AD33" s="76" t="str">
        <f>IFERROR(INDEX('Classificação 2 encontros'!$AD$18:$AD$73,MATCH($AA33,'Classificação 2 encontros'!$AO$18:$AO$73,0)),"")</f>
        <v/>
      </c>
      <c r="AE33" s="76" t="str">
        <f>IFERROR(INDEX('Classificação 2 encontros'!$AE$18:$AE$73,MATCH($AA33,'Classificação 2 encontros'!$AO$18:$AO$73,0)),"")</f>
        <v/>
      </c>
      <c r="AF33" s="77" t="str">
        <f>IFERROR(INDEX('Classificação 2 encontros'!$AF$18:$AF$73,MATCH($AA33,'Classificação 2 encontros'!$AO$18:$AO$73,0)),"")</f>
        <v/>
      </c>
      <c r="AG33" s="77" t="str">
        <f>IFERROR(INDEX('Classificação 2 encontros'!$AG$18:$AG$73,MATCH($AA33,'Classificação 2 encontros'!$AO$18:$AO$73,0)),"")</f>
        <v/>
      </c>
      <c r="AH33" s="77" t="str">
        <f>IFERROR(INDEX('Classificação 2 encontros'!$AH$18:$AH$73,MATCH($AA33,'Classificação 2 encontros'!$AO$18:$AO$73,0)),"")</f>
        <v/>
      </c>
      <c r="AI33" s="77" t="str">
        <f>IFERROR(INDEX('Classificação 2 encontros'!$AI$18:$AI$73,MATCH($AA33,'Classificação 2 encontros'!$AO$18:$AO$73,0)),"")</f>
        <v/>
      </c>
      <c r="AJ33" s="77" t="str">
        <f>IFERROR(INDEX('Classificação 2 encontros'!$AJ$18:$AJ$73,MATCH($AA33,'Classificação 2 encontros'!$AO$18:$AO$73,0)),"")</f>
        <v/>
      </c>
      <c r="AK33" s="77" t="str">
        <f>IFERROR(INDEX('Classificação 2 encontros'!$AK$18:$AK$73,MATCH($AA33,'Classificação 2 encontros'!$AO$18:$AO$73,0)),"")</f>
        <v/>
      </c>
      <c r="AL33" s="77" t="str">
        <f>IFERROR(INDEX('Classificação 2 encontros'!$AL$18:$AL$73,MATCH($AA33,'Classificação 2 encontros'!$AO$18:$AO$73,0)),"")</f>
        <v/>
      </c>
      <c r="AM33" s="77" t="str">
        <f>IFERROR(INDEX('Classificação 2 encontros'!$AM$18:$AM$73,MATCH($AA33,'Classificação 2 encontros'!$AO$18:$AO$73,0)),"")</f>
        <v/>
      </c>
      <c r="AN33" s="78" t="str">
        <f t="shared" si="1"/>
        <v/>
      </c>
      <c r="AO33" s="79">
        <v>16</v>
      </c>
      <c r="AP33" s="59"/>
      <c r="AR33" s="83" t="str">
        <f>IFERROR(INDEX('Classificação 2 encontros'!$AR$18:$AR$73,MATCH($AA33,'Classificação 2 encontros'!$BC$18:$BC$73,0)),"")</f>
        <v/>
      </c>
      <c r="AS33" s="83" t="str">
        <f>IFERROR(INDEX('Classificação 2 encontros'!$AS$18:$AS$73,MATCH($AA33,'Classificação 2 encontros'!$BC$18:$BC$73,0)),"")</f>
        <v/>
      </c>
      <c r="AT33" s="84" t="str">
        <f>IFERROR(INDEX('Classificação 2 encontros'!$AT$18:$AT$73,MATCH($AA33,'Classificação 2 encontros'!$BC$18:$BC$73,0)),"")</f>
        <v/>
      </c>
      <c r="AU33" s="84" t="str">
        <f>IFERROR(INDEX('Classificação 2 encontros'!$AU$18:$AU$73,MATCH($AA33,'Classificação 2 encontros'!$BC$18:$BC$73,0)),"")</f>
        <v/>
      </c>
      <c r="AV33" s="84" t="str">
        <f>IFERROR(INDEX('Classificação 2 encontros'!$AV$18:$AV$73,MATCH($AA33,'Classificação 2 encontros'!$BC$18:$BC$73,0)),"")</f>
        <v/>
      </c>
      <c r="AW33" s="84" t="str">
        <f>IFERROR(INDEX('Classificação 2 encontros'!$AW$18:$AW$73,MATCH($AA33,'Classificação 2 encontros'!$BC$18:$BC$73,0)),"")</f>
        <v/>
      </c>
      <c r="AX33" s="84" t="str">
        <f>IFERROR(INDEX('Classificação 2 encontros'!$AX$18:$AX$73,MATCH($AA33,'Classificação 2 encontros'!$BC$18:$BC$73,0)),"")</f>
        <v/>
      </c>
      <c r="AY33" s="84" t="str">
        <f>IFERROR(INDEX('Classificação 2 encontros'!$AY$18:$AY$73,MATCH($AA33,'Classificação 2 encontros'!$BC$18:$BC$73,0)),"")</f>
        <v/>
      </c>
      <c r="AZ33" s="84" t="str">
        <f>IFERROR(INDEX('Classificação 2 encontros'!$AZ$18:$AZ$73,MATCH($AA33,'Classificação 2 encontros'!$BC$18:$BC$73,0)),"")</f>
        <v/>
      </c>
      <c r="BA33" s="84" t="str">
        <f>IFERROR(INDEX('Classificação 2 encontros'!$BA$18:$BA$73,MATCH($AA33,'Classificação 2 encontros'!$BC$18:$BC$73,0)),"")</f>
        <v/>
      </c>
      <c r="BB33" s="78" t="str">
        <f t="shared" si="2"/>
        <v/>
      </c>
      <c r="BC33" s="79">
        <v>16</v>
      </c>
      <c r="BF33" s="80" t="str">
        <f>IFERROR(INDEX('Classificação 2 encontros'!$BF$18:$BF$73,MATCH($AA33,'Classificação 2 encontros'!$BQ$18:$BQ$73,0)),"")</f>
        <v/>
      </c>
      <c r="BG33" s="80" t="str">
        <f>IFERROR(INDEX('Classificação 2 encontros'!$BG$18:$BG$73,MATCH($AA33,'Classificação 2 encontros'!$BQ$18:$BQ$73,0)),"")</f>
        <v/>
      </c>
      <c r="BH33" s="81" t="str">
        <f>IFERROR(INDEX('Classificação 2 encontros'!$BH$18:$BH$73,MATCH($AA33,'Classificação 2 encontros'!$BQ$18:$BQ$73,0)),"")</f>
        <v/>
      </c>
      <c r="BI33" s="81" t="str">
        <f>IFERROR(INDEX('Classificação 2 encontros'!$BI$18:$BI$73,MATCH($AA33,'Classificação 2 encontros'!$BQ$18:$BQ$73,0)),"")</f>
        <v/>
      </c>
      <c r="BJ33" s="81" t="str">
        <f>IFERROR(INDEX('Classificação 2 encontros'!$BJ$18:$BJ$73,MATCH($AA33,'Classificação 2 encontros'!$BQ$18:$BQ$73,0)),"")</f>
        <v/>
      </c>
      <c r="BK33" s="81" t="str">
        <f>IFERROR(INDEX('Classificação 2 encontros'!$BK$18:$BK$73,MATCH($AA33,'Classificação 2 encontros'!$BQ$18:$BQ$73,0)),"")</f>
        <v/>
      </c>
      <c r="BL33" s="81" t="str">
        <f>IFERROR(INDEX('Classificação 2 encontros'!$BL$18:$BL$73,MATCH($AA33,'Classificação 2 encontros'!$BQ$18:$BQ$73,0)),"")</f>
        <v/>
      </c>
      <c r="BM33" s="88" t="str">
        <f>IFERROR(INDEX('Classificação 2 encontros'!$BM$18:$BM$73,MATCH($AA33,'Classificação 2 encontros'!$BQ$18:$BQ$73,0)),"")</f>
        <v/>
      </c>
      <c r="BN33" s="81" t="str">
        <f>IFERROR(INDEX('Classificação 2 encontros'!$BN$18:$BN$73,MATCH($AA33,'Classificação 2 encontros'!$BQ$18:$BQ$73,0)),"")</f>
        <v/>
      </c>
      <c r="BO33" s="81" t="str">
        <f>IFERROR(INDEX('Classificação 2 encontros'!$BO$18:$BO$73,MATCH($AA33,'Classificação 2 encontros'!$BQ$18:$BQ$73,0)),"")</f>
        <v/>
      </c>
      <c r="BP33" s="78" t="str">
        <f t="shared" si="3"/>
        <v/>
      </c>
      <c r="BQ33" s="79">
        <v>16</v>
      </c>
      <c r="BR33" s="59"/>
      <c r="BT33" s="83" t="str">
        <f>IFERROR(INDEX('Classificação 2 encontros'!$BT$18:$BT$73,MATCH($AA33,'Classificação 2 encontros'!$CE$18:$CE$73,0)),"")</f>
        <v/>
      </c>
      <c r="BU33" s="83" t="str">
        <f>IFERROR(INDEX('Classificação 2 encontros'!$BU$18:$BU$73,MATCH($AA33,'Classificação 2 encontros'!$CE$18:$CE$73,0)),"")</f>
        <v/>
      </c>
      <c r="BV33" s="84" t="str">
        <f>IFERROR(INDEX('Classificação 2 encontros'!$BV$18:$BV$73,MATCH($AA33,'Classificação 2 encontros'!$CE$18:$CE$73,0)),"")</f>
        <v/>
      </c>
      <c r="BW33" s="84" t="str">
        <f>IFERROR(INDEX('Classificação 2 encontros'!$BW$18:$BW$73,MATCH($AA33,'Classificação 2 encontros'!$CE$18:$CE$73,0)),"")</f>
        <v/>
      </c>
      <c r="BX33" s="84" t="str">
        <f>IFERROR(INDEX('Classificação 2 encontros'!$BX$18:$BX$73,MATCH($AA33,'Classificação 2 encontros'!$CE$18:$CE$73,0)),"")</f>
        <v/>
      </c>
      <c r="BY33" s="84" t="str">
        <f>IFERROR(INDEX('Classificação 2 encontros'!$BY$18:$BY$73,MATCH($AA33,'Classificação 2 encontros'!$CE$18:$CE$73,0)),"")</f>
        <v/>
      </c>
      <c r="BZ33" s="84" t="str">
        <f>IFERROR(INDEX('Classificação 2 encontros'!$BZ$18:$BZ$73,MATCH($AA33,'Classificação 2 encontros'!$CE$18:$CE$73,0)),"")</f>
        <v/>
      </c>
      <c r="CA33" s="84" t="str">
        <f>IFERROR(INDEX('Classificação 2 encontros'!$CA$18:$CA$73,MATCH($AA33,'Classificação 2 encontros'!$CE$18:$CE$73,0)),"")</f>
        <v/>
      </c>
      <c r="CB33" s="84" t="str">
        <f>IFERROR(INDEX('Classificação 2 encontros'!$CB$18:$CB$73,MATCH($AA33,'Classificação 2 encontros'!$CE$18:$CE$73,0)),"")</f>
        <v/>
      </c>
      <c r="CC33" s="84" t="str">
        <f>IFERROR(INDEX('Classificação 2 encontros'!$CC$18:$CC$73,MATCH($AA33,'Classificação 2 encontros'!$CE$18:$CE$73,0)),"")</f>
        <v/>
      </c>
      <c r="CD33" s="62" t="str">
        <f t="shared" si="4"/>
        <v/>
      </c>
      <c r="CE33" s="63" t="str">
        <f t="shared" si="5"/>
        <v/>
      </c>
    </row>
    <row r="34" spans="2:83" ht="22.5" customHeight="1" x14ac:dyDescent="0.45">
      <c r="B34" s="76" t="str">
        <f>IFERROR(INDEX('Classificação 2 encontros'!$B$18:$B$73,MATCH($M34,'Classificação 2 encontros'!$M$18:$M$73,0)),"")</f>
        <v/>
      </c>
      <c r="C34" s="76" t="str">
        <f>IFERROR(INDEX('Classificação 2 encontros'!$C$18:$C$73,MATCH($M34,'Classificação 2 encontros'!$M$18:$M$73,0)),"")</f>
        <v/>
      </c>
      <c r="D34" s="77" t="str">
        <f>IFERROR(INDEX('Classificação 2 encontros'!$D$18:$D$73,MATCH($M34,'Classificação 2 encontros'!$M$18:$M$73,0)),"")</f>
        <v/>
      </c>
      <c r="E34" s="77" t="str">
        <f>IFERROR(INDEX('Classificação 2 encontros'!$E$18:$E$73,MATCH($M34,'Classificação 2 encontros'!$M$18:$M$73,0)),"")</f>
        <v/>
      </c>
      <c r="F34" s="77" t="str">
        <f>IFERROR(INDEX('Classificação 2 encontros'!$F$18:$F$73,MATCH($M34,'Classificação 2 encontros'!$M$18:$M$73,0)),"")</f>
        <v/>
      </c>
      <c r="G34" s="77" t="str">
        <f>IFERROR(INDEX('Classificação 2 encontros'!$G$18:$G$73,MATCH($M34,'Classificação 2 encontros'!$M$18:$M$73,0)),"")</f>
        <v/>
      </c>
      <c r="H34" s="77" t="str">
        <f>IFERROR(INDEX('Classificação 2 encontros'!$H$18:$H$73,MATCH($M34,'Classificação 2 encontros'!$M$18:$M$73,0)),"")</f>
        <v/>
      </c>
      <c r="I34" s="77" t="str">
        <f>IFERROR(INDEX('Classificação 2 encontros'!$I$18:$I$73,MATCH($M34,'Classificação 2 encontros'!$M$18:$M$73,0)),"")</f>
        <v/>
      </c>
      <c r="J34" s="77" t="str">
        <f>IFERROR(INDEX('Classificação 2 encontros'!$J$18:$J$73,MATCH($M34,'Classificação 2 encontros'!$M$18:$M$73,0)),"")</f>
        <v/>
      </c>
      <c r="K34" s="77" t="str">
        <f>IFERROR(INDEX('Classificação 2 encontros'!$K$18:$K$73,MATCH($M34,'Classificação 2 encontros'!$M$18:$M$73,0)),"")</f>
        <v/>
      </c>
      <c r="L34" s="78" t="str">
        <f t="shared" si="6"/>
        <v/>
      </c>
      <c r="M34" s="75">
        <v>17</v>
      </c>
      <c r="N34" s="59"/>
      <c r="O34" s="59"/>
      <c r="P34" s="73" t="str">
        <f>IFERROR(INDEX('Classificação 2 encontros'!$P$18:$P$73,MATCH($AA34,'Classificação 2 encontros'!$AA$18:$AA$73,0)),"")</f>
        <v/>
      </c>
      <c r="Q34" s="73" t="str">
        <f>IFERROR(INDEX('Classificação 2 encontros'!$Q$18:$Q$73,MATCH($AA34,'Classificação 2 encontros'!$AA$18:$AA$73,0)),"")</f>
        <v/>
      </c>
      <c r="R34" s="74" t="str">
        <f>IFERROR(INDEX('Classificação 2 encontros'!$R$18:$R$73,MATCH($AA34,'Classificação 2 encontros'!$AA$18:$AA$73,0)),"")</f>
        <v/>
      </c>
      <c r="S34" s="74" t="str">
        <f>IFERROR(INDEX('Classificação 2 encontros'!$S$18:$S$73,MATCH($AA34,'Classificação 2 encontros'!$AA$18:$AA$73,0)),"")</f>
        <v/>
      </c>
      <c r="T34" s="74" t="str">
        <f>IFERROR(INDEX('Classificação 2 encontros'!$T$18:$T$73,MATCH($AA34,'Classificação 2 encontros'!$AA$18:$AA$73,0)),"")</f>
        <v/>
      </c>
      <c r="U34" s="74" t="str">
        <f>IFERROR(INDEX('Classificação 2 encontros'!$U$18:$U$73,MATCH($AA34,'Classificação 2 encontros'!$AA$18:$AA$73,0)),"")</f>
        <v/>
      </c>
      <c r="V34" s="74" t="str">
        <f>IFERROR(INDEX('Classificação 2 encontros'!$V$18:$V$73,MATCH($AA34,'Classificação 2 encontros'!$AA$18:$AA$73,0)),"")</f>
        <v/>
      </c>
      <c r="W34" s="74" t="str">
        <f>IFERROR(INDEX('Classificação 2 encontros'!$W$18:$W$73,MATCH($AA34,'Classificação 2 encontros'!$AA$18:$AA$73,0)),"")</f>
        <v/>
      </c>
      <c r="X34" s="74" t="str">
        <f>IFERROR(INDEX('Classificação 2 encontros'!$X$18:$X$73,MATCH($AA34,'Classificação 2 encontros'!$AA$18:$AA$73,0)),"")</f>
        <v/>
      </c>
      <c r="Y34" s="74" t="str">
        <f>IFERROR(INDEX('Classificação 2 encontros'!$Y$18:$Y$73,MATCH($AA34,'Classificação 2 encontros'!$AA$18:$AA$73,0)),"")</f>
        <v/>
      </c>
      <c r="Z34" s="78" t="str">
        <f t="shared" si="0"/>
        <v/>
      </c>
      <c r="AA34" s="79">
        <v>17</v>
      </c>
      <c r="AB34" s="59"/>
      <c r="AC34" s="59"/>
      <c r="AD34" s="76" t="str">
        <f>IFERROR(INDEX('Classificação 2 encontros'!$AD$18:$AD$73,MATCH($AA34,'Classificação 2 encontros'!$AO$18:$AO$73,0)),"")</f>
        <v/>
      </c>
      <c r="AE34" s="76" t="str">
        <f>IFERROR(INDEX('Classificação 2 encontros'!$AE$18:$AE$73,MATCH($AA34,'Classificação 2 encontros'!$AO$18:$AO$73,0)),"")</f>
        <v/>
      </c>
      <c r="AF34" s="77" t="str">
        <f>IFERROR(INDEX('Classificação 2 encontros'!$AF$18:$AF$73,MATCH($AA34,'Classificação 2 encontros'!$AO$18:$AO$73,0)),"")</f>
        <v/>
      </c>
      <c r="AG34" s="77" t="str">
        <f>IFERROR(INDEX('Classificação 2 encontros'!$AG$18:$AG$73,MATCH($AA34,'Classificação 2 encontros'!$AO$18:$AO$73,0)),"")</f>
        <v/>
      </c>
      <c r="AH34" s="77" t="str">
        <f>IFERROR(INDEX('Classificação 2 encontros'!$AH$18:$AH$73,MATCH($AA34,'Classificação 2 encontros'!$AO$18:$AO$73,0)),"")</f>
        <v/>
      </c>
      <c r="AI34" s="77" t="str">
        <f>IFERROR(INDEX('Classificação 2 encontros'!$AI$18:$AI$73,MATCH($AA34,'Classificação 2 encontros'!$AO$18:$AO$73,0)),"")</f>
        <v/>
      </c>
      <c r="AJ34" s="77" t="str">
        <f>IFERROR(INDEX('Classificação 2 encontros'!$AJ$18:$AJ$73,MATCH($AA34,'Classificação 2 encontros'!$AO$18:$AO$73,0)),"")</f>
        <v/>
      </c>
      <c r="AK34" s="77" t="str">
        <f>IFERROR(INDEX('Classificação 2 encontros'!$AK$18:$AK$73,MATCH($AA34,'Classificação 2 encontros'!$AO$18:$AO$73,0)),"")</f>
        <v/>
      </c>
      <c r="AL34" s="77" t="str">
        <f>IFERROR(INDEX('Classificação 2 encontros'!$AL$18:$AL$73,MATCH($AA34,'Classificação 2 encontros'!$AO$18:$AO$73,0)),"")</f>
        <v/>
      </c>
      <c r="AM34" s="77" t="str">
        <f>IFERROR(INDEX('Classificação 2 encontros'!$AM$18:$AM$73,MATCH($AA34,'Classificação 2 encontros'!$AO$18:$AO$73,0)),"")</f>
        <v/>
      </c>
      <c r="AN34" s="78" t="str">
        <f t="shared" si="1"/>
        <v/>
      </c>
      <c r="AO34" s="79">
        <v>17</v>
      </c>
      <c r="AP34" s="59"/>
      <c r="AR34" s="83" t="str">
        <f>IFERROR(INDEX('Classificação 2 encontros'!$AR$18:$AR$73,MATCH($AA34,'Classificação 2 encontros'!$BC$18:$BC$73,0)),"")</f>
        <v/>
      </c>
      <c r="AS34" s="83" t="str">
        <f>IFERROR(INDEX('Classificação 2 encontros'!$AS$18:$AS$73,MATCH($AA34,'Classificação 2 encontros'!$BC$18:$BC$73,0)),"")</f>
        <v/>
      </c>
      <c r="AT34" s="84" t="str">
        <f>IFERROR(INDEX('Classificação 2 encontros'!$AT$18:$AT$73,MATCH($AA34,'Classificação 2 encontros'!$BC$18:$BC$73,0)),"")</f>
        <v/>
      </c>
      <c r="AU34" s="84" t="str">
        <f>IFERROR(INDEX('Classificação 2 encontros'!$AU$18:$AU$73,MATCH($AA34,'Classificação 2 encontros'!$BC$18:$BC$73,0)),"")</f>
        <v/>
      </c>
      <c r="AV34" s="84" t="str">
        <f>IFERROR(INDEX('Classificação 2 encontros'!$AV$18:$AV$73,MATCH($AA34,'Classificação 2 encontros'!$BC$18:$BC$73,0)),"")</f>
        <v/>
      </c>
      <c r="AW34" s="84" t="str">
        <f>IFERROR(INDEX('Classificação 2 encontros'!$AW$18:$AW$73,MATCH($AA34,'Classificação 2 encontros'!$BC$18:$BC$73,0)),"")</f>
        <v/>
      </c>
      <c r="AX34" s="84" t="str">
        <f>IFERROR(INDEX('Classificação 2 encontros'!$AX$18:$AX$73,MATCH($AA34,'Classificação 2 encontros'!$BC$18:$BC$73,0)),"")</f>
        <v/>
      </c>
      <c r="AY34" s="84" t="str">
        <f>IFERROR(INDEX('Classificação 2 encontros'!$AY$18:$AY$73,MATCH($AA34,'Classificação 2 encontros'!$BC$18:$BC$73,0)),"")</f>
        <v/>
      </c>
      <c r="AZ34" s="84" t="str">
        <f>IFERROR(INDEX('Classificação 2 encontros'!$AZ$18:$AZ$73,MATCH($AA34,'Classificação 2 encontros'!$BC$18:$BC$73,0)),"")</f>
        <v/>
      </c>
      <c r="BA34" s="84" t="str">
        <f>IFERROR(INDEX('Classificação 2 encontros'!$BA$18:$BA$73,MATCH($AA34,'Classificação 2 encontros'!$BC$18:$BC$73,0)),"")</f>
        <v/>
      </c>
      <c r="BB34" s="78" t="str">
        <f t="shared" si="2"/>
        <v/>
      </c>
      <c r="BC34" s="79">
        <v>17</v>
      </c>
      <c r="BF34" s="80" t="str">
        <f>IFERROR(INDEX('Classificação 2 encontros'!$BF$18:$BF$73,MATCH($AA34,'Classificação 2 encontros'!$BQ$18:$BQ$73,0)),"")</f>
        <v/>
      </c>
      <c r="BG34" s="80" t="str">
        <f>IFERROR(INDEX('Classificação 2 encontros'!$BG$18:$BG$73,MATCH($AA34,'Classificação 2 encontros'!$BQ$18:$BQ$73,0)),"")</f>
        <v/>
      </c>
      <c r="BH34" s="81" t="str">
        <f>IFERROR(INDEX('Classificação 2 encontros'!$BH$18:$BH$73,MATCH($AA34,'Classificação 2 encontros'!$BQ$18:$BQ$73,0)),"")</f>
        <v/>
      </c>
      <c r="BI34" s="81" t="str">
        <f>IFERROR(INDEX('Classificação 2 encontros'!$BI$18:$BI$73,MATCH($AA34,'Classificação 2 encontros'!$BQ$18:$BQ$73,0)),"")</f>
        <v/>
      </c>
      <c r="BJ34" s="81" t="str">
        <f>IFERROR(INDEX('Classificação 2 encontros'!$BJ$18:$BJ$73,MATCH($AA34,'Classificação 2 encontros'!$BQ$18:$BQ$73,0)),"")</f>
        <v/>
      </c>
      <c r="BK34" s="81" t="str">
        <f>IFERROR(INDEX('Classificação 2 encontros'!$BK$18:$BK$73,MATCH($AA34,'Classificação 2 encontros'!$BQ$18:$BQ$73,0)),"")</f>
        <v/>
      </c>
      <c r="BL34" s="81" t="str">
        <f>IFERROR(INDEX('Classificação 2 encontros'!$BL$18:$BL$73,MATCH($AA34,'Classificação 2 encontros'!$BQ$18:$BQ$73,0)),"")</f>
        <v/>
      </c>
      <c r="BM34" s="88" t="str">
        <f>IFERROR(INDEX('Classificação 2 encontros'!$BM$18:$BM$73,MATCH($AA34,'Classificação 2 encontros'!$BQ$18:$BQ$73,0)),"")</f>
        <v/>
      </c>
      <c r="BN34" s="81" t="str">
        <f>IFERROR(INDEX('Classificação 2 encontros'!$BN$18:$BN$73,MATCH($AA34,'Classificação 2 encontros'!$BQ$18:$BQ$73,0)),"")</f>
        <v/>
      </c>
      <c r="BO34" s="81" t="str">
        <f>IFERROR(INDEX('Classificação 2 encontros'!$BO$18:$BO$73,MATCH($AA34,'Classificação 2 encontros'!$BQ$18:$BQ$73,0)),"")</f>
        <v/>
      </c>
      <c r="BP34" s="78" t="str">
        <f t="shared" si="3"/>
        <v/>
      </c>
      <c r="BQ34" s="79">
        <v>17</v>
      </c>
      <c r="BR34" s="59"/>
      <c r="BT34" s="83" t="str">
        <f>IFERROR(INDEX('Classificação 2 encontros'!$BT$18:$BT$73,MATCH($AA34,'Classificação 2 encontros'!$CE$18:$CE$73,0)),"")</f>
        <v/>
      </c>
      <c r="BU34" s="83" t="str">
        <f>IFERROR(INDEX('Classificação 2 encontros'!$BU$18:$BU$73,MATCH($AA34,'Classificação 2 encontros'!$CE$18:$CE$73,0)),"")</f>
        <v/>
      </c>
      <c r="BV34" s="84" t="str">
        <f>IFERROR(INDEX('Classificação 2 encontros'!$BV$18:$BV$73,MATCH($AA34,'Classificação 2 encontros'!$CE$18:$CE$73,0)),"")</f>
        <v/>
      </c>
      <c r="BW34" s="84" t="str">
        <f>IFERROR(INDEX('Classificação 2 encontros'!$BW$18:$BW$73,MATCH($AA34,'Classificação 2 encontros'!$CE$18:$CE$73,0)),"")</f>
        <v/>
      </c>
      <c r="BX34" s="84" t="str">
        <f>IFERROR(INDEX('Classificação 2 encontros'!$BX$18:$BX$73,MATCH($AA34,'Classificação 2 encontros'!$CE$18:$CE$73,0)),"")</f>
        <v/>
      </c>
      <c r="BY34" s="84" t="str">
        <f>IFERROR(INDEX('Classificação 2 encontros'!$BY$18:$BY$73,MATCH($AA34,'Classificação 2 encontros'!$CE$18:$CE$73,0)),"")</f>
        <v/>
      </c>
      <c r="BZ34" s="84" t="str">
        <f>IFERROR(INDEX('Classificação 2 encontros'!$BZ$18:$BZ$73,MATCH($AA34,'Classificação 2 encontros'!$CE$18:$CE$73,0)),"")</f>
        <v/>
      </c>
      <c r="CA34" s="84" t="str">
        <f>IFERROR(INDEX('Classificação 2 encontros'!$CA$18:$CA$73,MATCH($AA34,'Classificação 2 encontros'!$CE$18:$CE$73,0)),"")</f>
        <v/>
      </c>
      <c r="CB34" s="84" t="str">
        <f>IFERROR(INDEX('Classificação 2 encontros'!$CB$18:$CB$73,MATCH($AA34,'Classificação 2 encontros'!$CE$18:$CE$73,0)),"")</f>
        <v/>
      </c>
      <c r="CC34" s="84" t="str">
        <f>IFERROR(INDEX('Classificação 2 encontros'!$CC$18:$CC$73,MATCH($AA34,'Classificação 2 encontros'!$CE$18:$CE$73,0)),"")</f>
        <v/>
      </c>
      <c r="CD34" s="62" t="str">
        <f t="shared" si="4"/>
        <v/>
      </c>
      <c r="CE34" s="63" t="str">
        <f t="shared" si="5"/>
        <v/>
      </c>
    </row>
    <row r="35" spans="2:83" ht="22.5" customHeight="1" x14ac:dyDescent="0.5">
      <c r="B35" s="76" t="str">
        <f>IFERROR(INDEX('Classificação 2 encontros'!$B$18:$B$73,MATCH($M35,'Classificação 2 encontros'!$M$18:$M$73,0)),"")</f>
        <v/>
      </c>
      <c r="C35" s="76" t="str">
        <f>IFERROR(INDEX('Classificação 2 encontros'!$C$18:$C$73,MATCH($M35,'Classificação 2 encontros'!$M$18:$M$73,0)),"")</f>
        <v/>
      </c>
      <c r="D35" s="77" t="str">
        <f>IFERROR(INDEX('Classificação 2 encontros'!$D$18:$D$73,MATCH($M35,'Classificação 2 encontros'!$M$18:$M$73,0)),"")</f>
        <v/>
      </c>
      <c r="E35" s="77" t="str">
        <f>IFERROR(INDEX('Classificação 2 encontros'!$E$18:$E$73,MATCH($M35,'Classificação 2 encontros'!$M$18:$M$73,0)),"")</f>
        <v/>
      </c>
      <c r="F35" s="77" t="str">
        <f>IFERROR(INDEX('Classificação 2 encontros'!$F$18:$F$73,MATCH($M35,'Classificação 2 encontros'!$M$18:$M$73,0)),"")</f>
        <v/>
      </c>
      <c r="G35" s="77" t="str">
        <f>IFERROR(INDEX('Classificação 2 encontros'!$G$18:$G$73,MATCH($M35,'Classificação 2 encontros'!$M$18:$M$73,0)),"")</f>
        <v/>
      </c>
      <c r="H35" s="77" t="str">
        <f>IFERROR(INDEX('Classificação 2 encontros'!$H$18:$H$73,MATCH($M35,'Classificação 2 encontros'!$M$18:$M$73,0)),"")</f>
        <v/>
      </c>
      <c r="I35" s="77" t="str">
        <f>IFERROR(INDEX('Classificação 2 encontros'!$I$18:$I$73,MATCH($M35,'Classificação 2 encontros'!$M$18:$M$73,0)),"")</f>
        <v/>
      </c>
      <c r="J35" s="77" t="str">
        <f>IFERROR(INDEX('Classificação 2 encontros'!$J$18:$J$73,MATCH($M35,'Classificação 2 encontros'!$M$18:$M$73,0)),"")</f>
        <v/>
      </c>
      <c r="K35" s="77" t="str">
        <f>IFERROR(INDEX('Classificação 2 encontros'!$K$18:$K$73,MATCH($M35,'Classificação 2 encontros'!$M$18:$M$73,0)),"")</f>
        <v/>
      </c>
      <c r="L35" s="78" t="str">
        <f t="shared" si="6"/>
        <v/>
      </c>
      <c r="M35" s="75">
        <v>18</v>
      </c>
      <c r="N35" s="59"/>
      <c r="O35" s="59"/>
      <c r="P35" s="73" t="str">
        <f>IFERROR(INDEX('Classificação 2 encontros'!$P$18:$P$73,MATCH($AA35,'Classificação 2 encontros'!$AA$18:$AA$73,0)),"")</f>
        <v/>
      </c>
      <c r="Q35" s="73" t="str">
        <f>IFERROR(INDEX('Classificação 2 encontros'!$Q$18:$Q$73,MATCH($AA35,'Classificação 2 encontros'!$AA$18:$AA$73,0)),"")</f>
        <v/>
      </c>
      <c r="R35" s="74" t="str">
        <f>IFERROR(INDEX('Classificação 2 encontros'!$R$18:$R$73,MATCH($AA35,'Classificação 2 encontros'!$AA$18:$AA$73,0)),"")</f>
        <v/>
      </c>
      <c r="S35" s="74" t="str">
        <f>IFERROR(INDEX('Classificação 2 encontros'!$S$18:$S$73,MATCH($AA35,'Classificação 2 encontros'!$AA$18:$AA$73,0)),"")</f>
        <v/>
      </c>
      <c r="T35" s="74" t="str">
        <f>IFERROR(INDEX('Classificação 2 encontros'!$T$18:$T$73,MATCH($AA35,'Classificação 2 encontros'!$AA$18:$AA$73,0)),"")</f>
        <v/>
      </c>
      <c r="U35" s="74" t="str">
        <f>IFERROR(INDEX('Classificação 2 encontros'!$U$18:$U$73,MATCH($AA35,'Classificação 2 encontros'!$AA$18:$AA$73,0)),"")</f>
        <v/>
      </c>
      <c r="V35" s="74" t="str">
        <f>IFERROR(INDEX('Classificação 2 encontros'!$V$18:$V$73,MATCH($AA35,'Classificação 2 encontros'!$AA$18:$AA$73,0)),"")</f>
        <v/>
      </c>
      <c r="W35" s="74" t="str">
        <f>IFERROR(INDEX('Classificação 2 encontros'!$W$18:$W$73,MATCH($AA35,'Classificação 2 encontros'!$AA$18:$AA$73,0)),"")</f>
        <v/>
      </c>
      <c r="X35" s="74" t="str">
        <f>IFERROR(INDEX('Classificação 2 encontros'!$X$18:$X$73,MATCH($AA35,'Classificação 2 encontros'!$AA$18:$AA$73,0)),"")</f>
        <v/>
      </c>
      <c r="Y35" s="74" t="str">
        <f>IFERROR(INDEX('Classificação 2 encontros'!$Y$18:$Y$73,MATCH($AA35,'Classificação 2 encontros'!$AA$18:$AA$73,0)),"")</f>
        <v/>
      </c>
      <c r="Z35" s="78" t="str">
        <f t="shared" si="0"/>
        <v/>
      </c>
      <c r="AA35" s="79">
        <v>18</v>
      </c>
      <c r="AB35" s="67"/>
      <c r="AC35" s="67"/>
      <c r="AD35" s="76" t="str">
        <f>IFERROR(INDEX('Classificação 2 encontros'!$AD$18:$AD$73,MATCH($AA35,'Classificação 2 encontros'!$AO$18:$AO$73,0)),"")</f>
        <v/>
      </c>
      <c r="AE35" s="76" t="str">
        <f>IFERROR(INDEX('Classificação 2 encontros'!$AE$18:$AE$73,MATCH($AA35,'Classificação 2 encontros'!$AO$18:$AO$73,0)),"")</f>
        <v/>
      </c>
      <c r="AF35" s="77" t="str">
        <f>IFERROR(INDEX('Classificação 2 encontros'!$AF$18:$AF$73,MATCH($AA35,'Classificação 2 encontros'!$AO$18:$AO$73,0)),"")</f>
        <v/>
      </c>
      <c r="AG35" s="77" t="str">
        <f>IFERROR(INDEX('Classificação 2 encontros'!$AG$18:$AG$73,MATCH($AA35,'Classificação 2 encontros'!$AO$18:$AO$73,0)),"")</f>
        <v/>
      </c>
      <c r="AH35" s="77" t="str">
        <f>IFERROR(INDEX('Classificação 2 encontros'!$AH$18:$AH$73,MATCH($AA35,'Classificação 2 encontros'!$AO$18:$AO$73,0)),"")</f>
        <v/>
      </c>
      <c r="AI35" s="77" t="str">
        <f>IFERROR(INDEX('Classificação 2 encontros'!$AI$18:$AI$73,MATCH($AA35,'Classificação 2 encontros'!$AO$18:$AO$73,0)),"")</f>
        <v/>
      </c>
      <c r="AJ35" s="77" t="str">
        <f>IFERROR(INDEX('Classificação 2 encontros'!$AJ$18:$AJ$73,MATCH($AA35,'Classificação 2 encontros'!$AO$18:$AO$73,0)),"")</f>
        <v/>
      </c>
      <c r="AK35" s="77" t="str">
        <f>IFERROR(INDEX('Classificação 2 encontros'!$AK$18:$AK$73,MATCH($AA35,'Classificação 2 encontros'!$AO$18:$AO$73,0)),"")</f>
        <v/>
      </c>
      <c r="AL35" s="77" t="str">
        <f>IFERROR(INDEX('Classificação 2 encontros'!$AL$18:$AL$73,MATCH($AA35,'Classificação 2 encontros'!$AO$18:$AO$73,0)),"")</f>
        <v/>
      </c>
      <c r="AM35" s="77" t="str">
        <f>IFERROR(INDEX('Classificação 2 encontros'!$AM$18:$AM$73,MATCH($AA35,'Classificação 2 encontros'!$AO$18:$AO$73,0)),"")</f>
        <v/>
      </c>
      <c r="AN35" s="78" t="str">
        <f t="shared" si="1"/>
        <v/>
      </c>
      <c r="AO35" s="79">
        <v>18</v>
      </c>
      <c r="AP35" s="67"/>
      <c r="AQ35" s="67"/>
      <c r="AR35" s="83" t="str">
        <f>IFERROR(INDEX('Classificação 2 encontros'!$AR$18:$AR$73,MATCH($AA35,'Classificação 2 encontros'!$BC$18:$BC$73,0)),"")</f>
        <v/>
      </c>
      <c r="AS35" s="83" t="str">
        <f>IFERROR(INDEX('Classificação 2 encontros'!$AS$18:$AS$73,MATCH($AA35,'Classificação 2 encontros'!$BC$18:$BC$73,0)),"")</f>
        <v/>
      </c>
      <c r="AT35" s="84" t="str">
        <f>IFERROR(INDEX('Classificação 2 encontros'!$AT$18:$AT$73,MATCH($AA35,'Classificação 2 encontros'!$BC$18:$BC$73,0)),"")</f>
        <v/>
      </c>
      <c r="AU35" s="84" t="str">
        <f>IFERROR(INDEX('Classificação 2 encontros'!$AU$18:$AU$73,MATCH($AA35,'Classificação 2 encontros'!$BC$18:$BC$73,0)),"")</f>
        <v/>
      </c>
      <c r="AV35" s="84" t="str">
        <f>IFERROR(INDEX('Classificação 2 encontros'!$AV$18:$AV$73,MATCH($AA35,'Classificação 2 encontros'!$BC$18:$BC$73,0)),"")</f>
        <v/>
      </c>
      <c r="AW35" s="84" t="str">
        <f>IFERROR(INDEX('Classificação 2 encontros'!$AW$18:$AW$73,MATCH($AA35,'Classificação 2 encontros'!$BC$18:$BC$73,0)),"")</f>
        <v/>
      </c>
      <c r="AX35" s="84" t="str">
        <f>IFERROR(INDEX('Classificação 2 encontros'!$AX$18:$AX$73,MATCH($AA35,'Classificação 2 encontros'!$BC$18:$BC$73,0)),"")</f>
        <v/>
      </c>
      <c r="AY35" s="84" t="str">
        <f>IFERROR(INDEX('Classificação 2 encontros'!$AY$18:$AY$73,MATCH($AA35,'Classificação 2 encontros'!$BC$18:$BC$73,0)),"")</f>
        <v/>
      </c>
      <c r="AZ35" s="84" t="str">
        <f>IFERROR(INDEX('Classificação 2 encontros'!$AZ$18:$AZ$73,MATCH($AA35,'Classificação 2 encontros'!$BC$18:$BC$73,0)),"")</f>
        <v/>
      </c>
      <c r="BA35" s="84" t="str">
        <f>IFERROR(INDEX('Classificação 2 encontros'!$BA$18:$BA$73,MATCH($AA35,'Classificação 2 encontros'!$BC$18:$BC$73,0)),"")</f>
        <v/>
      </c>
      <c r="BB35" s="78" t="str">
        <f t="shared" si="2"/>
        <v/>
      </c>
      <c r="BC35" s="79">
        <v>18</v>
      </c>
      <c r="BF35" s="80" t="str">
        <f>IFERROR(INDEX('Classificação 2 encontros'!$BF$18:$BF$73,MATCH($AA35,'Classificação 2 encontros'!$BQ$18:$BQ$73,0)),"")</f>
        <v/>
      </c>
      <c r="BG35" s="80" t="str">
        <f>IFERROR(INDEX('Classificação 2 encontros'!$BG$18:$BG$73,MATCH($AA35,'Classificação 2 encontros'!$BQ$18:$BQ$73,0)),"")</f>
        <v/>
      </c>
      <c r="BH35" s="81" t="str">
        <f>IFERROR(INDEX('Classificação 2 encontros'!$BH$18:$BH$73,MATCH($AA35,'Classificação 2 encontros'!$BQ$18:$BQ$73,0)),"")</f>
        <v/>
      </c>
      <c r="BI35" s="81" t="str">
        <f>IFERROR(INDEX('Classificação 2 encontros'!$BI$18:$BI$73,MATCH($AA35,'Classificação 2 encontros'!$BQ$18:$BQ$73,0)),"")</f>
        <v/>
      </c>
      <c r="BJ35" s="81" t="str">
        <f>IFERROR(INDEX('Classificação 2 encontros'!$BJ$18:$BJ$73,MATCH($AA35,'Classificação 2 encontros'!$BQ$18:$BQ$73,0)),"")</f>
        <v/>
      </c>
      <c r="BK35" s="81" t="str">
        <f>IFERROR(INDEX('Classificação 2 encontros'!$BK$18:$BK$73,MATCH($AA35,'Classificação 2 encontros'!$BQ$18:$BQ$73,0)),"")</f>
        <v/>
      </c>
      <c r="BL35" s="81" t="str">
        <f>IFERROR(INDEX('Classificação 2 encontros'!$BL$18:$BL$73,MATCH($AA35,'Classificação 2 encontros'!$BQ$18:$BQ$73,0)),"")</f>
        <v/>
      </c>
      <c r="BM35" s="88" t="str">
        <f>IFERROR(INDEX('Classificação 2 encontros'!$BM$18:$BM$73,MATCH($AA35,'Classificação 2 encontros'!$BQ$18:$BQ$73,0)),"")</f>
        <v/>
      </c>
      <c r="BN35" s="81" t="str">
        <f>IFERROR(INDEX('Classificação 2 encontros'!$BN$18:$BN$73,MATCH($AA35,'Classificação 2 encontros'!$BQ$18:$BQ$73,0)),"")</f>
        <v/>
      </c>
      <c r="BO35" s="81" t="str">
        <f>IFERROR(INDEX('Classificação 2 encontros'!$BO$18:$BO$73,MATCH($AA35,'Classificação 2 encontros'!$BQ$18:$BQ$73,0)),"")</f>
        <v/>
      </c>
      <c r="BP35" s="78" t="str">
        <f t="shared" si="3"/>
        <v/>
      </c>
      <c r="BQ35" s="79">
        <v>18</v>
      </c>
      <c r="BT35" s="83" t="str">
        <f>IFERROR(INDEX('Classificação 2 encontros'!$BT$18:$BT$73,MATCH($AA35,'Classificação 2 encontros'!$CE$18:$CE$73,0)),"")</f>
        <v/>
      </c>
      <c r="BU35" s="83" t="str">
        <f>IFERROR(INDEX('Classificação 2 encontros'!$BU$18:$BU$73,MATCH($AA35,'Classificação 2 encontros'!$CE$18:$CE$73,0)),"")</f>
        <v/>
      </c>
      <c r="BV35" s="84" t="str">
        <f>IFERROR(INDEX('Classificação 2 encontros'!$BV$18:$BV$73,MATCH($AA35,'Classificação 2 encontros'!$CE$18:$CE$73,0)),"")</f>
        <v/>
      </c>
      <c r="BW35" s="84" t="str">
        <f>IFERROR(INDEX('Classificação 2 encontros'!$BW$18:$BW$73,MATCH($AA35,'Classificação 2 encontros'!$CE$18:$CE$73,0)),"")</f>
        <v/>
      </c>
      <c r="BX35" s="84" t="str">
        <f>IFERROR(INDEX('Classificação 2 encontros'!$BX$18:$BX$73,MATCH($AA35,'Classificação 2 encontros'!$CE$18:$CE$73,0)),"")</f>
        <v/>
      </c>
      <c r="BY35" s="84" t="str">
        <f>IFERROR(INDEX('Classificação 2 encontros'!$BY$18:$BY$73,MATCH($AA35,'Classificação 2 encontros'!$CE$18:$CE$73,0)),"")</f>
        <v/>
      </c>
      <c r="BZ35" s="84" t="str">
        <f>IFERROR(INDEX('Classificação 2 encontros'!$BZ$18:$BZ$73,MATCH($AA35,'Classificação 2 encontros'!$CE$18:$CE$73,0)),"")</f>
        <v/>
      </c>
      <c r="CA35" s="84" t="str">
        <f>IFERROR(INDEX('Classificação 2 encontros'!$CA$18:$CA$73,MATCH($AA35,'Classificação 2 encontros'!$CE$18:$CE$73,0)),"")</f>
        <v/>
      </c>
      <c r="CB35" s="84" t="str">
        <f>IFERROR(INDEX('Classificação 2 encontros'!$CB$18:$CB$73,MATCH($AA35,'Classificação 2 encontros'!$CE$18:$CE$73,0)),"")</f>
        <v/>
      </c>
      <c r="CC35" s="84" t="str">
        <f>IFERROR(INDEX('Classificação 2 encontros'!$CC$18:$CC$73,MATCH($AA35,'Classificação 2 encontros'!$CE$18:$CE$73,0)),"")</f>
        <v/>
      </c>
      <c r="CD35" s="62" t="str">
        <f t="shared" si="4"/>
        <v/>
      </c>
      <c r="CE35" s="63" t="str">
        <f t="shared" si="5"/>
        <v/>
      </c>
    </row>
    <row r="36" spans="2:83" ht="22.5" customHeight="1" x14ac:dyDescent="0.5">
      <c r="B36" s="76" t="str">
        <f>IFERROR(INDEX('Classificação 2 encontros'!$B$18:$B$73,MATCH($M36,'Classificação 2 encontros'!$M$18:$M$73,0)),"")</f>
        <v/>
      </c>
      <c r="C36" s="76" t="str">
        <f>IFERROR(INDEX('Classificação 2 encontros'!$C$18:$C$73,MATCH($M36,'Classificação 2 encontros'!$M$18:$M$73,0)),"")</f>
        <v/>
      </c>
      <c r="D36" s="77" t="str">
        <f>IFERROR(INDEX('Classificação 2 encontros'!$D$18:$D$73,MATCH($M36,'Classificação 2 encontros'!$M$18:$M$73,0)),"")</f>
        <v/>
      </c>
      <c r="E36" s="77" t="str">
        <f>IFERROR(INDEX('Classificação 2 encontros'!$E$18:$E$73,MATCH($M36,'Classificação 2 encontros'!$M$18:$M$73,0)),"")</f>
        <v/>
      </c>
      <c r="F36" s="77" t="str">
        <f>IFERROR(INDEX('Classificação 2 encontros'!$F$18:$F$73,MATCH($M36,'Classificação 2 encontros'!$M$18:$M$73,0)),"")</f>
        <v/>
      </c>
      <c r="G36" s="77" t="str">
        <f>IFERROR(INDEX('Classificação 2 encontros'!$G$18:$G$73,MATCH($M36,'Classificação 2 encontros'!$M$18:$M$73,0)),"")</f>
        <v/>
      </c>
      <c r="H36" s="77" t="str">
        <f>IFERROR(INDEX('Classificação 2 encontros'!$H$18:$H$73,MATCH($M36,'Classificação 2 encontros'!$M$18:$M$73,0)),"")</f>
        <v/>
      </c>
      <c r="I36" s="77" t="str">
        <f>IFERROR(INDEX('Classificação 2 encontros'!$I$18:$I$73,MATCH($M36,'Classificação 2 encontros'!$M$18:$M$73,0)),"")</f>
        <v/>
      </c>
      <c r="J36" s="77" t="str">
        <f>IFERROR(INDEX('Classificação 2 encontros'!$J$18:$J$73,MATCH($M36,'Classificação 2 encontros'!$M$18:$M$73,0)),"")</f>
        <v/>
      </c>
      <c r="K36" s="77" t="str">
        <f>IFERROR(INDEX('Classificação 2 encontros'!$K$18:$K$73,MATCH($M36,'Classificação 2 encontros'!$M$18:$M$73,0)),"")</f>
        <v/>
      </c>
      <c r="L36" s="78" t="str">
        <f t="shared" si="6"/>
        <v/>
      </c>
      <c r="M36" s="75">
        <v>19</v>
      </c>
      <c r="N36" s="59"/>
      <c r="O36" s="59"/>
      <c r="P36" s="73" t="str">
        <f>IFERROR(INDEX('Classificação 2 encontros'!$P$18:$P$73,MATCH($AA36,'Classificação 2 encontros'!$AA$18:$AA$73,0)),"")</f>
        <v/>
      </c>
      <c r="Q36" s="73" t="str">
        <f>IFERROR(INDEX('Classificação 2 encontros'!$Q$18:$Q$73,MATCH($AA36,'Classificação 2 encontros'!$AA$18:$AA$73,0)),"")</f>
        <v/>
      </c>
      <c r="R36" s="74" t="str">
        <f>IFERROR(INDEX('Classificação 2 encontros'!$R$18:$R$73,MATCH($AA36,'Classificação 2 encontros'!$AA$18:$AA$73,0)),"")</f>
        <v/>
      </c>
      <c r="S36" s="74" t="str">
        <f>IFERROR(INDEX('Classificação 2 encontros'!$S$18:$S$73,MATCH($AA36,'Classificação 2 encontros'!$AA$18:$AA$73,0)),"")</f>
        <v/>
      </c>
      <c r="T36" s="74" t="str">
        <f>IFERROR(INDEX('Classificação 2 encontros'!$T$18:$T$73,MATCH($AA36,'Classificação 2 encontros'!$AA$18:$AA$73,0)),"")</f>
        <v/>
      </c>
      <c r="U36" s="74" t="str">
        <f>IFERROR(INDEX('Classificação 2 encontros'!$U$18:$U$73,MATCH($AA36,'Classificação 2 encontros'!$AA$18:$AA$73,0)),"")</f>
        <v/>
      </c>
      <c r="V36" s="74" t="str">
        <f>IFERROR(INDEX('Classificação 2 encontros'!$V$18:$V$73,MATCH($AA36,'Classificação 2 encontros'!$AA$18:$AA$73,0)),"")</f>
        <v/>
      </c>
      <c r="W36" s="74" t="str">
        <f>IFERROR(INDEX('Classificação 2 encontros'!$W$18:$W$73,MATCH($AA36,'Classificação 2 encontros'!$AA$18:$AA$73,0)),"")</f>
        <v/>
      </c>
      <c r="X36" s="74" t="str">
        <f>IFERROR(INDEX('Classificação 2 encontros'!$X$18:$X$73,MATCH($AA36,'Classificação 2 encontros'!$AA$18:$AA$73,0)),"")</f>
        <v/>
      </c>
      <c r="Y36" s="74" t="str">
        <f>IFERROR(INDEX('Classificação 2 encontros'!$Y$18:$Y$73,MATCH($AA36,'Classificação 2 encontros'!$AA$18:$AA$73,0)),"")</f>
        <v/>
      </c>
      <c r="Z36" s="78" t="str">
        <f t="shared" si="0"/>
        <v/>
      </c>
      <c r="AA36" s="79">
        <v>19</v>
      </c>
      <c r="AB36" s="67"/>
      <c r="AC36" s="67"/>
      <c r="AD36" s="76" t="str">
        <f>IFERROR(INDEX('Classificação 2 encontros'!$AD$18:$AD$73,MATCH($AA36,'Classificação 2 encontros'!$AO$18:$AO$73,0)),"")</f>
        <v/>
      </c>
      <c r="AE36" s="76" t="str">
        <f>IFERROR(INDEX('Classificação 2 encontros'!$AE$18:$AE$73,MATCH($AA36,'Classificação 2 encontros'!$AO$18:$AO$73,0)),"")</f>
        <v/>
      </c>
      <c r="AF36" s="77" t="str">
        <f>IFERROR(INDEX('Classificação 2 encontros'!$AF$18:$AF$73,MATCH($AA36,'Classificação 2 encontros'!$AO$18:$AO$73,0)),"")</f>
        <v/>
      </c>
      <c r="AG36" s="77" t="str">
        <f>IFERROR(INDEX('Classificação 2 encontros'!$AG$18:$AG$73,MATCH($AA36,'Classificação 2 encontros'!$AO$18:$AO$73,0)),"")</f>
        <v/>
      </c>
      <c r="AH36" s="77" t="str">
        <f>IFERROR(INDEX('Classificação 2 encontros'!$AH$18:$AH$73,MATCH($AA36,'Classificação 2 encontros'!$AO$18:$AO$73,0)),"")</f>
        <v/>
      </c>
      <c r="AI36" s="77" t="str">
        <f>IFERROR(INDEX('Classificação 2 encontros'!$AI$18:$AI$73,MATCH($AA36,'Classificação 2 encontros'!$AO$18:$AO$73,0)),"")</f>
        <v/>
      </c>
      <c r="AJ36" s="77" t="str">
        <f>IFERROR(INDEX('Classificação 2 encontros'!$AJ$18:$AJ$73,MATCH($AA36,'Classificação 2 encontros'!$AO$18:$AO$73,0)),"")</f>
        <v/>
      </c>
      <c r="AK36" s="77" t="str">
        <f>IFERROR(INDEX('Classificação 2 encontros'!$AK$18:$AK$73,MATCH($AA36,'Classificação 2 encontros'!$AO$18:$AO$73,0)),"")</f>
        <v/>
      </c>
      <c r="AL36" s="77" t="str">
        <f>IFERROR(INDEX('Classificação 2 encontros'!$AL$18:$AL$73,MATCH($AA36,'Classificação 2 encontros'!$AO$18:$AO$73,0)),"")</f>
        <v/>
      </c>
      <c r="AM36" s="77" t="str">
        <f>IFERROR(INDEX('Classificação 2 encontros'!$AM$18:$AM$73,MATCH($AA36,'Classificação 2 encontros'!$AO$18:$AO$73,0)),"")</f>
        <v/>
      </c>
      <c r="AN36" s="78" t="str">
        <f t="shared" si="1"/>
        <v/>
      </c>
      <c r="AO36" s="79">
        <v>19</v>
      </c>
      <c r="AP36" s="67"/>
      <c r="AQ36" s="67"/>
      <c r="AR36" s="83" t="str">
        <f>IFERROR(INDEX('Classificação 2 encontros'!$AR$18:$AR$73,MATCH($AA36,'Classificação 2 encontros'!$BC$18:$BC$73,0)),"")</f>
        <v/>
      </c>
      <c r="AS36" s="83" t="str">
        <f>IFERROR(INDEX('Classificação 2 encontros'!$AS$18:$AS$73,MATCH($AA36,'Classificação 2 encontros'!$BC$18:$BC$73,0)),"")</f>
        <v/>
      </c>
      <c r="AT36" s="84" t="str">
        <f>IFERROR(INDEX('Classificação 2 encontros'!$AT$18:$AT$73,MATCH($AA36,'Classificação 2 encontros'!$BC$18:$BC$73,0)),"")</f>
        <v/>
      </c>
      <c r="AU36" s="84" t="str">
        <f>IFERROR(INDEX('Classificação 2 encontros'!$AU$18:$AU$73,MATCH($AA36,'Classificação 2 encontros'!$BC$18:$BC$73,0)),"")</f>
        <v/>
      </c>
      <c r="AV36" s="84" t="str">
        <f>IFERROR(INDEX('Classificação 2 encontros'!$AV$18:$AV$73,MATCH($AA36,'Classificação 2 encontros'!$BC$18:$BC$73,0)),"")</f>
        <v/>
      </c>
      <c r="AW36" s="84" t="str">
        <f>IFERROR(INDEX('Classificação 2 encontros'!$AW$18:$AW$73,MATCH($AA36,'Classificação 2 encontros'!$BC$18:$BC$73,0)),"")</f>
        <v/>
      </c>
      <c r="AX36" s="84" t="str">
        <f>IFERROR(INDEX('Classificação 2 encontros'!$AX$18:$AX$73,MATCH($AA36,'Classificação 2 encontros'!$BC$18:$BC$73,0)),"")</f>
        <v/>
      </c>
      <c r="AY36" s="84" t="str">
        <f>IFERROR(INDEX('Classificação 2 encontros'!$AY$18:$AY$73,MATCH($AA36,'Classificação 2 encontros'!$BC$18:$BC$73,0)),"")</f>
        <v/>
      </c>
      <c r="AZ36" s="84" t="str">
        <f>IFERROR(INDEX('Classificação 2 encontros'!$AZ$18:$AZ$73,MATCH($AA36,'Classificação 2 encontros'!$BC$18:$BC$73,0)),"")</f>
        <v/>
      </c>
      <c r="BA36" s="84" t="str">
        <f>IFERROR(INDEX('Classificação 2 encontros'!$BA$18:$BA$73,MATCH($AA36,'Classificação 2 encontros'!$BC$18:$BC$73,0)),"")</f>
        <v/>
      </c>
      <c r="BB36" s="78" t="str">
        <f t="shared" si="2"/>
        <v/>
      </c>
      <c r="BC36" s="79">
        <v>19</v>
      </c>
      <c r="BF36" s="80" t="str">
        <f>IFERROR(INDEX('Classificação 2 encontros'!$BF$18:$BF$73,MATCH($AA36,'Classificação 2 encontros'!$BQ$18:$BQ$73,0)),"")</f>
        <v/>
      </c>
      <c r="BG36" s="80" t="str">
        <f>IFERROR(INDEX('Classificação 2 encontros'!$BG$18:$BG$73,MATCH($AA36,'Classificação 2 encontros'!$BQ$18:$BQ$73,0)),"")</f>
        <v/>
      </c>
      <c r="BH36" s="81" t="str">
        <f>IFERROR(INDEX('Classificação 2 encontros'!$BH$18:$BH$73,MATCH($AA36,'Classificação 2 encontros'!$BQ$18:$BQ$73,0)),"")</f>
        <v/>
      </c>
      <c r="BI36" s="81" t="str">
        <f>IFERROR(INDEX('Classificação 2 encontros'!$BI$18:$BI$73,MATCH($AA36,'Classificação 2 encontros'!$BQ$18:$BQ$73,0)),"")</f>
        <v/>
      </c>
      <c r="BJ36" s="81" t="str">
        <f>IFERROR(INDEX('Classificação 2 encontros'!$BJ$18:$BJ$73,MATCH($AA36,'Classificação 2 encontros'!$BQ$18:$BQ$73,0)),"")</f>
        <v/>
      </c>
      <c r="BK36" s="81" t="str">
        <f>IFERROR(INDEX('Classificação 2 encontros'!$BK$18:$BK$73,MATCH($AA36,'Classificação 2 encontros'!$BQ$18:$BQ$73,0)),"")</f>
        <v/>
      </c>
      <c r="BL36" s="81" t="str">
        <f>IFERROR(INDEX('Classificação 2 encontros'!$BL$18:$BL$73,MATCH($AA36,'Classificação 2 encontros'!$BQ$18:$BQ$73,0)),"")</f>
        <v/>
      </c>
      <c r="BM36" s="88" t="str">
        <f>IFERROR(INDEX('Classificação 2 encontros'!$BM$18:$BM$73,MATCH($AA36,'Classificação 2 encontros'!$BQ$18:$BQ$73,0)),"")</f>
        <v/>
      </c>
      <c r="BN36" s="81" t="str">
        <f>IFERROR(INDEX('Classificação 2 encontros'!$BN$18:$BN$73,MATCH($AA36,'Classificação 2 encontros'!$BQ$18:$BQ$73,0)),"")</f>
        <v/>
      </c>
      <c r="BO36" s="81" t="str">
        <f>IFERROR(INDEX('Classificação 2 encontros'!$BO$18:$BO$73,MATCH($AA36,'Classificação 2 encontros'!$BQ$18:$BQ$73,0)),"")</f>
        <v/>
      </c>
      <c r="BP36" s="78" t="str">
        <f t="shared" si="3"/>
        <v/>
      </c>
      <c r="BQ36" s="79">
        <v>19</v>
      </c>
      <c r="BT36" s="83" t="str">
        <f>IFERROR(INDEX('Classificação 2 encontros'!$BT$18:$BT$73,MATCH($AA36,'Classificação 2 encontros'!$CE$18:$CE$73,0)),"")</f>
        <v/>
      </c>
      <c r="BU36" s="83" t="str">
        <f>IFERROR(INDEX('Classificação 2 encontros'!$BU$18:$BU$73,MATCH($AA36,'Classificação 2 encontros'!$CE$18:$CE$73,0)),"")</f>
        <v/>
      </c>
      <c r="BV36" s="84" t="str">
        <f>IFERROR(INDEX('Classificação 2 encontros'!$BV$18:$BV$73,MATCH($AA36,'Classificação 2 encontros'!$CE$18:$CE$73,0)),"")</f>
        <v/>
      </c>
      <c r="BW36" s="84" t="str">
        <f>IFERROR(INDEX('Classificação 2 encontros'!$BW$18:$BW$73,MATCH($AA36,'Classificação 2 encontros'!$CE$18:$CE$73,0)),"")</f>
        <v/>
      </c>
      <c r="BX36" s="84" t="str">
        <f>IFERROR(INDEX('Classificação 2 encontros'!$BX$18:$BX$73,MATCH($AA36,'Classificação 2 encontros'!$CE$18:$CE$73,0)),"")</f>
        <v/>
      </c>
      <c r="BY36" s="84" t="str">
        <f>IFERROR(INDEX('Classificação 2 encontros'!$BY$18:$BY$73,MATCH($AA36,'Classificação 2 encontros'!$CE$18:$CE$73,0)),"")</f>
        <v/>
      </c>
      <c r="BZ36" s="84" t="str">
        <f>IFERROR(INDEX('Classificação 2 encontros'!$BZ$18:$BZ$73,MATCH($AA36,'Classificação 2 encontros'!$CE$18:$CE$73,0)),"")</f>
        <v/>
      </c>
      <c r="CA36" s="84" t="str">
        <f>IFERROR(INDEX('Classificação 2 encontros'!$CA$18:$CA$73,MATCH($AA36,'Classificação 2 encontros'!$CE$18:$CE$73,0)),"")</f>
        <v/>
      </c>
      <c r="CB36" s="84" t="str">
        <f>IFERROR(INDEX('Classificação 2 encontros'!$CB$18:$CB$73,MATCH($AA36,'Classificação 2 encontros'!$CE$18:$CE$73,0)),"")</f>
        <v/>
      </c>
      <c r="CC36" s="84" t="str">
        <f>IFERROR(INDEX('Classificação 2 encontros'!$CC$18:$CC$73,MATCH($AA36,'Classificação 2 encontros'!$CE$18:$CE$73,0)),"")</f>
        <v/>
      </c>
      <c r="CD36" s="62"/>
      <c r="CE36" s="63" t="str">
        <f t="shared" si="5"/>
        <v/>
      </c>
    </row>
    <row r="37" spans="2:83" ht="22.5" customHeight="1" x14ac:dyDescent="0.45">
      <c r="B37" s="76" t="str">
        <f>IFERROR(INDEX('Classificação 2 encontros'!$B$18:$B$73,MATCH($M37,'Classificação 2 encontros'!$M$18:$M$73,0)),"")</f>
        <v/>
      </c>
      <c r="C37" s="76" t="str">
        <f>IFERROR(INDEX('Classificação 2 encontros'!$C$18:$C$73,MATCH($M37,'Classificação 2 encontros'!$M$18:$M$73,0)),"")</f>
        <v/>
      </c>
      <c r="D37" s="77" t="str">
        <f>IFERROR(INDEX('Classificação 2 encontros'!$D$18:$D$73,MATCH($M37,'Classificação 2 encontros'!$M$18:$M$73,0)),"")</f>
        <v/>
      </c>
      <c r="E37" s="77" t="str">
        <f>IFERROR(INDEX('Classificação 2 encontros'!$E$18:$E$73,MATCH($M37,'Classificação 2 encontros'!$M$18:$M$73,0)),"")</f>
        <v/>
      </c>
      <c r="F37" s="77" t="str">
        <f>IFERROR(INDEX('Classificação 2 encontros'!$F$18:$F$73,MATCH($M37,'Classificação 2 encontros'!$M$18:$M$73,0)),"")</f>
        <v/>
      </c>
      <c r="G37" s="77" t="str">
        <f>IFERROR(INDEX('Classificação 2 encontros'!$G$18:$G$73,MATCH($M37,'Classificação 2 encontros'!$M$18:$M$73,0)),"")</f>
        <v/>
      </c>
      <c r="H37" s="77" t="str">
        <f>IFERROR(INDEX('Classificação 2 encontros'!$H$18:$H$73,MATCH($M37,'Classificação 2 encontros'!$M$18:$M$73,0)),"")</f>
        <v/>
      </c>
      <c r="I37" s="77" t="str">
        <f>IFERROR(INDEX('Classificação 2 encontros'!$I$18:$I$73,MATCH($M37,'Classificação 2 encontros'!$M$18:$M$73,0)),"")</f>
        <v/>
      </c>
      <c r="J37" s="77" t="str">
        <f>IFERROR(INDEX('Classificação 2 encontros'!$J$18:$J$73,MATCH($M37,'Classificação 2 encontros'!$M$18:$M$73,0)),"")</f>
        <v/>
      </c>
      <c r="K37" s="77" t="str">
        <f>IFERROR(INDEX('Classificação 2 encontros'!$K$18:$K$73,MATCH($M37,'Classificação 2 encontros'!$M$18:$M$73,0)),"")</f>
        <v/>
      </c>
      <c r="L37" s="78" t="str">
        <f t="shared" si="6"/>
        <v/>
      </c>
      <c r="M37" s="75">
        <v>20</v>
      </c>
      <c r="N37" s="59"/>
      <c r="O37" s="59"/>
      <c r="P37" s="73" t="str">
        <f>IFERROR(INDEX('Classificação 2 encontros'!$P$18:$P$73,MATCH($AA37,'Classificação 2 encontros'!$AA$18:$AA$73,0)),"")</f>
        <v/>
      </c>
      <c r="Q37" s="73" t="str">
        <f>IFERROR(INDEX('Classificação 2 encontros'!$Q$18:$Q$73,MATCH($AA37,'Classificação 2 encontros'!$AA$18:$AA$73,0)),"")</f>
        <v/>
      </c>
      <c r="R37" s="74" t="str">
        <f>IFERROR(INDEX('Classificação 2 encontros'!$R$18:$R$73,MATCH($AA37,'Classificação 2 encontros'!$AA$18:$AA$73,0)),"")</f>
        <v/>
      </c>
      <c r="S37" s="74" t="str">
        <f>IFERROR(INDEX('Classificação 2 encontros'!$S$18:$S$73,MATCH($AA37,'Classificação 2 encontros'!$AA$18:$AA$73,0)),"")</f>
        <v/>
      </c>
      <c r="T37" s="74" t="str">
        <f>IFERROR(INDEX('Classificação 2 encontros'!$T$18:$T$73,MATCH($AA37,'Classificação 2 encontros'!$AA$18:$AA$73,0)),"")</f>
        <v/>
      </c>
      <c r="U37" s="74" t="str">
        <f>IFERROR(INDEX('Classificação 2 encontros'!$U$18:$U$73,MATCH($AA37,'Classificação 2 encontros'!$AA$18:$AA$73,0)),"")</f>
        <v/>
      </c>
      <c r="V37" s="74" t="str">
        <f>IFERROR(INDEX('Classificação 2 encontros'!$V$18:$V$73,MATCH($AA37,'Classificação 2 encontros'!$AA$18:$AA$73,0)),"")</f>
        <v/>
      </c>
      <c r="W37" s="74" t="str">
        <f>IFERROR(INDEX('Classificação 2 encontros'!$W$18:$W$73,MATCH($AA37,'Classificação 2 encontros'!$AA$18:$AA$73,0)),"")</f>
        <v/>
      </c>
      <c r="X37" s="74" t="str">
        <f>IFERROR(INDEX('Classificação 2 encontros'!$X$18:$X$73,MATCH($AA37,'Classificação 2 encontros'!$AA$18:$AA$73,0)),"")</f>
        <v/>
      </c>
      <c r="Y37" s="74" t="str">
        <f>IFERROR(INDEX('Classificação 2 encontros'!$Y$18:$Y$73,MATCH($AA37,'Classificação 2 encontros'!$AA$18:$AA$73,0)),"")</f>
        <v/>
      </c>
      <c r="Z37" s="78" t="str">
        <f t="shared" si="0"/>
        <v/>
      </c>
      <c r="AA37" s="79">
        <v>20</v>
      </c>
      <c r="AB37" s="68"/>
      <c r="AC37" s="68"/>
      <c r="AD37" s="76" t="str">
        <f>IFERROR(INDEX('Classificação 2 encontros'!$AD$18:$AD$73,MATCH($AA37,'Classificação 2 encontros'!$AO$18:$AO$73,0)),"")</f>
        <v/>
      </c>
      <c r="AE37" s="76" t="str">
        <f>IFERROR(INDEX('Classificação 2 encontros'!$AE$18:$AE$73,MATCH($AA37,'Classificação 2 encontros'!$AO$18:$AO$73,0)),"")</f>
        <v/>
      </c>
      <c r="AF37" s="77" t="str">
        <f>IFERROR(INDEX('Classificação 2 encontros'!$AF$18:$AF$73,MATCH($AA37,'Classificação 2 encontros'!$AO$18:$AO$73,0)),"")</f>
        <v/>
      </c>
      <c r="AG37" s="77" t="str">
        <f>IFERROR(INDEX('Classificação 2 encontros'!$AG$18:$AG$73,MATCH($AA37,'Classificação 2 encontros'!$AO$18:$AO$73,0)),"")</f>
        <v/>
      </c>
      <c r="AH37" s="77" t="str">
        <f>IFERROR(INDEX('Classificação 2 encontros'!$AH$18:$AH$73,MATCH($AA37,'Classificação 2 encontros'!$AO$18:$AO$73,0)),"")</f>
        <v/>
      </c>
      <c r="AI37" s="77" t="str">
        <f>IFERROR(INDEX('Classificação 2 encontros'!$AI$18:$AI$73,MATCH($AA37,'Classificação 2 encontros'!$AO$18:$AO$73,0)),"")</f>
        <v/>
      </c>
      <c r="AJ37" s="77" t="str">
        <f>IFERROR(INDEX('Classificação 2 encontros'!$AJ$18:$AJ$73,MATCH($AA37,'Classificação 2 encontros'!$AO$18:$AO$73,0)),"")</f>
        <v/>
      </c>
      <c r="AK37" s="77" t="str">
        <f>IFERROR(INDEX('Classificação 2 encontros'!$AK$18:$AK$73,MATCH($AA37,'Classificação 2 encontros'!$AO$18:$AO$73,0)),"")</f>
        <v/>
      </c>
      <c r="AL37" s="77" t="str">
        <f>IFERROR(INDEX('Classificação 2 encontros'!$AL$18:$AL$73,MATCH($AA37,'Classificação 2 encontros'!$AO$18:$AO$73,0)),"")</f>
        <v/>
      </c>
      <c r="AM37" s="77" t="str">
        <f>IFERROR(INDEX('Classificação 2 encontros'!$AM$18:$AM$73,MATCH($AA37,'Classificação 2 encontros'!$AO$18:$AO$73,0)),"")</f>
        <v/>
      </c>
      <c r="AN37" s="78" t="str">
        <f t="shared" si="1"/>
        <v/>
      </c>
      <c r="AO37" s="79">
        <v>20</v>
      </c>
      <c r="AP37" s="68"/>
      <c r="AQ37" s="68"/>
      <c r="AR37" s="83" t="str">
        <f>IFERROR(INDEX('Classificação 2 encontros'!$AR$18:$AR$73,MATCH($AA37,'Classificação 2 encontros'!$BC$18:$BC$73,0)),"")</f>
        <v/>
      </c>
      <c r="AS37" s="83" t="str">
        <f>IFERROR(INDEX('Classificação 2 encontros'!$AS$18:$AS$73,MATCH($AA37,'Classificação 2 encontros'!$BC$18:$BC$73,0)),"")</f>
        <v/>
      </c>
      <c r="AT37" s="84" t="str">
        <f>IFERROR(INDEX('Classificação 2 encontros'!$AT$18:$AT$73,MATCH($AA37,'Classificação 2 encontros'!$BC$18:$BC$73,0)),"")</f>
        <v/>
      </c>
      <c r="AU37" s="84" t="str">
        <f>IFERROR(INDEX('Classificação 2 encontros'!$AU$18:$AU$73,MATCH($AA37,'Classificação 2 encontros'!$BC$18:$BC$73,0)),"")</f>
        <v/>
      </c>
      <c r="AV37" s="84" t="str">
        <f>IFERROR(INDEX('Classificação 2 encontros'!$AV$18:$AV$73,MATCH($AA37,'Classificação 2 encontros'!$BC$18:$BC$73,0)),"")</f>
        <v/>
      </c>
      <c r="AW37" s="84" t="str">
        <f>IFERROR(INDEX('Classificação 2 encontros'!$AW$18:$AW$73,MATCH($AA37,'Classificação 2 encontros'!$BC$18:$BC$73,0)),"")</f>
        <v/>
      </c>
      <c r="AX37" s="84" t="str">
        <f>IFERROR(INDEX('Classificação 2 encontros'!$AX$18:$AX$73,MATCH($AA37,'Classificação 2 encontros'!$BC$18:$BC$73,0)),"")</f>
        <v/>
      </c>
      <c r="AY37" s="84" t="str">
        <f>IFERROR(INDEX('Classificação 2 encontros'!$AY$18:$AY$73,MATCH($AA37,'Classificação 2 encontros'!$BC$18:$BC$73,0)),"")</f>
        <v/>
      </c>
      <c r="AZ37" s="84" t="str">
        <f>IFERROR(INDEX('Classificação 2 encontros'!$AZ$18:$AZ$73,MATCH($AA37,'Classificação 2 encontros'!$BC$18:$BC$73,0)),"")</f>
        <v/>
      </c>
      <c r="BA37" s="84" t="str">
        <f>IFERROR(INDEX('Classificação 2 encontros'!$BA$18:$BA$73,MATCH($AA37,'Classificação 2 encontros'!$BC$18:$BC$73,0)),"")</f>
        <v/>
      </c>
      <c r="BB37" s="78" t="str">
        <f t="shared" si="2"/>
        <v/>
      </c>
      <c r="BC37" s="79">
        <v>20</v>
      </c>
      <c r="BF37" s="80" t="str">
        <f>IFERROR(INDEX('Classificação 2 encontros'!$BF$18:$BF$73,MATCH($AA37,'Classificação 2 encontros'!$BQ$18:$BQ$73,0)),"")</f>
        <v/>
      </c>
      <c r="BG37" s="80" t="str">
        <f>IFERROR(INDEX('Classificação 2 encontros'!$BG$18:$BG$73,MATCH($AA37,'Classificação 2 encontros'!$BQ$18:$BQ$73,0)),"")</f>
        <v/>
      </c>
      <c r="BH37" s="81" t="str">
        <f>IFERROR(INDEX('Classificação 2 encontros'!$BH$18:$BH$73,MATCH($AA37,'Classificação 2 encontros'!$BQ$18:$BQ$73,0)),"")</f>
        <v/>
      </c>
      <c r="BI37" s="81" t="str">
        <f>IFERROR(INDEX('Classificação 2 encontros'!$BI$18:$BI$73,MATCH($AA37,'Classificação 2 encontros'!$BQ$18:$BQ$73,0)),"")</f>
        <v/>
      </c>
      <c r="BJ37" s="81" t="str">
        <f>IFERROR(INDEX('Classificação 2 encontros'!$BJ$18:$BJ$73,MATCH($AA37,'Classificação 2 encontros'!$BQ$18:$BQ$73,0)),"")</f>
        <v/>
      </c>
      <c r="BK37" s="81" t="str">
        <f>IFERROR(INDEX('Classificação 2 encontros'!$BK$18:$BK$73,MATCH($AA37,'Classificação 2 encontros'!$BQ$18:$BQ$73,0)),"")</f>
        <v/>
      </c>
      <c r="BL37" s="81" t="str">
        <f>IFERROR(INDEX('Classificação 2 encontros'!$BL$18:$BL$73,MATCH($AA37,'Classificação 2 encontros'!$BQ$18:$BQ$73,0)),"")</f>
        <v/>
      </c>
      <c r="BM37" s="88" t="str">
        <f>IFERROR(INDEX('Classificação 2 encontros'!$BM$18:$BM$73,MATCH($AA37,'Classificação 2 encontros'!$BQ$18:$BQ$73,0)),"")</f>
        <v/>
      </c>
      <c r="BN37" s="81" t="str">
        <f>IFERROR(INDEX('Classificação 2 encontros'!$BN$18:$BN$73,MATCH($AA37,'Classificação 2 encontros'!$BQ$18:$BQ$73,0)),"")</f>
        <v/>
      </c>
      <c r="BO37" s="81" t="str">
        <f>IFERROR(INDEX('Classificação 2 encontros'!$BO$18:$BO$73,MATCH($AA37,'Classificação 2 encontros'!$BQ$18:$BQ$73,0)),"")</f>
        <v/>
      </c>
      <c r="BP37" s="78" t="str">
        <f t="shared" si="3"/>
        <v/>
      </c>
      <c r="BQ37" s="79">
        <v>20</v>
      </c>
      <c r="BT37" s="83" t="str">
        <f>IFERROR(INDEX('Classificação 2 encontros'!$BT$18:$BT$73,MATCH($AA37,'Classificação 2 encontros'!$CE$18:$CE$73,0)),"")</f>
        <v/>
      </c>
      <c r="BU37" s="83" t="str">
        <f>IFERROR(INDEX('Classificação 2 encontros'!$BU$18:$BU$73,MATCH($AA37,'Classificação 2 encontros'!$CE$18:$CE$73,0)),"")</f>
        <v/>
      </c>
      <c r="BV37" s="84" t="str">
        <f>IFERROR(INDEX('Classificação 2 encontros'!$BV$18:$BV$73,MATCH($AA37,'Classificação 2 encontros'!$CE$18:$CE$73,0)),"")</f>
        <v/>
      </c>
      <c r="BW37" s="84" t="str">
        <f>IFERROR(INDEX('Classificação 2 encontros'!$BW$18:$BW$73,MATCH($AA37,'Classificação 2 encontros'!$CE$18:$CE$73,0)),"")</f>
        <v/>
      </c>
      <c r="BX37" s="84" t="str">
        <f>IFERROR(INDEX('Classificação 2 encontros'!$BX$18:$BX$73,MATCH($AA37,'Classificação 2 encontros'!$CE$18:$CE$73,0)),"")</f>
        <v/>
      </c>
      <c r="BY37" s="84" t="str">
        <f>IFERROR(INDEX('Classificação 2 encontros'!$BY$18:$BY$73,MATCH($AA37,'Classificação 2 encontros'!$CE$18:$CE$73,0)),"")</f>
        <v/>
      </c>
      <c r="BZ37" s="84" t="str">
        <f>IFERROR(INDEX('Classificação 2 encontros'!$BZ$18:$BZ$73,MATCH($AA37,'Classificação 2 encontros'!$CE$18:$CE$73,0)),"")</f>
        <v/>
      </c>
      <c r="CA37" s="84" t="str">
        <f>IFERROR(INDEX('Classificação 2 encontros'!$CA$18:$CA$73,MATCH($AA37,'Classificação 2 encontros'!$CE$18:$CE$73,0)),"")</f>
        <v/>
      </c>
      <c r="CB37" s="84" t="str">
        <f>IFERROR(INDEX('Classificação 2 encontros'!$CB$18:$CB$73,MATCH($AA37,'Classificação 2 encontros'!$CE$18:$CE$73,0)),"")</f>
        <v/>
      </c>
      <c r="CC37" s="84" t="str">
        <f>IFERROR(INDEX('Classificação 2 encontros'!$CC$18:$CC$73,MATCH($AA37,'Classificação 2 encontros'!$CE$18:$CE$73,0)),"")</f>
        <v/>
      </c>
      <c r="CD37" s="62"/>
      <c r="CE37" s="63" t="str">
        <f t="shared" si="5"/>
        <v/>
      </c>
    </row>
    <row r="38" spans="2:83" ht="22.5" customHeight="1" x14ac:dyDescent="0.45">
      <c r="B38" s="76" t="str">
        <f>IFERROR(INDEX('Classificação 2 encontros'!$B$18:$B$73,MATCH($M38,'Classificação 2 encontros'!$M$18:$M$73,0)),"")</f>
        <v/>
      </c>
      <c r="C38" s="76" t="str">
        <f>IFERROR(INDEX('Classificação 2 encontros'!$C$18:$C$73,MATCH($M38,'Classificação 2 encontros'!$M$18:$M$73,0)),"")</f>
        <v/>
      </c>
      <c r="D38" s="77" t="str">
        <f>IFERROR(INDEX('Classificação 2 encontros'!$D$18:$D$73,MATCH($M38,'Classificação 2 encontros'!$M$18:$M$73,0)),"")</f>
        <v/>
      </c>
      <c r="E38" s="77" t="str">
        <f>IFERROR(INDEX('Classificação 2 encontros'!$E$18:$E$73,MATCH($M38,'Classificação 2 encontros'!$M$18:$M$73,0)),"")</f>
        <v/>
      </c>
      <c r="F38" s="77" t="str">
        <f>IFERROR(INDEX('Classificação 2 encontros'!$F$18:$F$73,MATCH($M38,'Classificação 2 encontros'!$M$18:$M$73,0)),"")</f>
        <v/>
      </c>
      <c r="G38" s="77" t="str">
        <f>IFERROR(INDEX('Classificação 2 encontros'!$G$18:$G$73,MATCH($M38,'Classificação 2 encontros'!$M$18:$M$73,0)),"")</f>
        <v/>
      </c>
      <c r="H38" s="77" t="str">
        <f>IFERROR(INDEX('Classificação 2 encontros'!$H$18:$H$73,MATCH($M38,'Classificação 2 encontros'!$M$18:$M$73,0)),"")</f>
        <v/>
      </c>
      <c r="I38" s="77" t="str">
        <f>IFERROR(INDEX('Classificação 2 encontros'!$I$18:$I$73,MATCH($M38,'Classificação 2 encontros'!$M$18:$M$73,0)),"")</f>
        <v/>
      </c>
      <c r="J38" s="77" t="str">
        <f>IFERROR(INDEX('Classificação 2 encontros'!$J$18:$J$73,MATCH($M38,'Classificação 2 encontros'!$M$18:$M$73,0)),"")</f>
        <v/>
      </c>
      <c r="K38" s="77" t="str">
        <f>IFERROR(INDEX('Classificação 2 encontros'!$K$18:$K$73,MATCH($M38,'Classificação 2 encontros'!$M$18:$M$73,0)),"")</f>
        <v/>
      </c>
      <c r="L38" s="78" t="str">
        <f t="shared" si="6"/>
        <v/>
      </c>
      <c r="M38" s="75">
        <v>21</v>
      </c>
      <c r="N38" s="59"/>
      <c r="O38" s="59"/>
      <c r="P38" s="73" t="str">
        <f>IFERROR(INDEX('Classificação 2 encontros'!$P$18:$P$73,MATCH($AA38,'Classificação 2 encontros'!$AA$18:$AA$73,0)),"")</f>
        <v/>
      </c>
      <c r="Q38" s="73" t="str">
        <f>IFERROR(INDEX('Classificação 2 encontros'!$Q$18:$Q$73,MATCH($AA38,'Classificação 2 encontros'!$AA$18:$AA$73,0)),"")</f>
        <v/>
      </c>
      <c r="R38" s="74" t="str">
        <f>IFERROR(INDEX('Classificação 2 encontros'!$R$18:$R$73,MATCH($AA38,'Classificação 2 encontros'!$AA$18:$AA$73,0)),"")</f>
        <v/>
      </c>
      <c r="S38" s="74" t="str">
        <f>IFERROR(INDEX('Classificação 2 encontros'!$S$18:$S$73,MATCH($AA38,'Classificação 2 encontros'!$AA$18:$AA$73,0)),"")</f>
        <v/>
      </c>
      <c r="T38" s="74" t="str">
        <f>IFERROR(INDEX('Classificação 2 encontros'!$T$18:$T$73,MATCH($AA38,'Classificação 2 encontros'!$AA$18:$AA$73,0)),"")</f>
        <v/>
      </c>
      <c r="U38" s="74" t="str">
        <f>IFERROR(INDEX('Classificação 2 encontros'!$U$18:$U$73,MATCH($AA38,'Classificação 2 encontros'!$AA$18:$AA$73,0)),"")</f>
        <v/>
      </c>
      <c r="V38" s="74" t="str">
        <f>IFERROR(INDEX('Classificação 2 encontros'!$V$18:$V$73,MATCH($AA38,'Classificação 2 encontros'!$AA$18:$AA$73,0)),"")</f>
        <v/>
      </c>
      <c r="W38" s="74" t="str">
        <f>IFERROR(INDEX('Classificação 2 encontros'!$W$18:$W$73,MATCH($AA38,'Classificação 2 encontros'!$AA$18:$AA$73,0)),"")</f>
        <v/>
      </c>
      <c r="X38" s="74" t="str">
        <f>IFERROR(INDEX('Classificação 2 encontros'!$X$18:$X$73,MATCH($AA38,'Classificação 2 encontros'!$AA$18:$AA$73,0)),"")</f>
        <v/>
      </c>
      <c r="Y38" s="74" t="str">
        <f>IFERROR(INDEX('Classificação 2 encontros'!$Y$18:$Y$73,MATCH($AA38,'Classificação 2 encontros'!$AA$18:$AA$73,0)),"")</f>
        <v/>
      </c>
      <c r="Z38" s="78" t="str">
        <f t="shared" si="0"/>
        <v/>
      </c>
      <c r="AA38" s="79">
        <v>21</v>
      </c>
      <c r="AB38" s="68"/>
      <c r="AC38" s="68"/>
      <c r="AD38" s="76" t="str">
        <f>IFERROR(INDEX('Classificação 2 encontros'!$AD$18:$AD$73,MATCH($AA38,'Classificação 2 encontros'!$AO$18:$AO$73,0)),"")</f>
        <v/>
      </c>
      <c r="AE38" s="76" t="str">
        <f>IFERROR(INDEX('Classificação 2 encontros'!$AE$18:$AE$73,MATCH($AA38,'Classificação 2 encontros'!$AO$18:$AO$73,0)),"")</f>
        <v/>
      </c>
      <c r="AF38" s="77" t="str">
        <f>IFERROR(INDEX('Classificação 2 encontros'!$AF$18:$AF$73,MATCH($AA38,'Classificação 2 encontros'!$AO$18:$AO$73,0)),"")</f>
        <v/>
      </c>
      <c r="AG38" s="77" t="str">
        <f>IFERROR(INDEX('Classificação 2 encontros'!$AG$18:$AG$73,MATCH($AA38,'Classificação 2 encontros'!$AO$18:$AO$73,0)),"")</f>
        <v/>
      </c>
      <c r="AH38" s="77" t="str">
        <f>IFERROR(INDEX('Classificação 2 encontros'!$AH$18:$AH$73,MATCH($AA38,'Classificação 2 encontros'!$AO$18:$AO$73,0)),"")</f>
        <v/>
      </c>
      <c r="AI38" s="77" t="str">
        <f>IFERROR(INDEX('Classificação 2 encontros'!$AI$18:$AI$73,MATCH($AA38,'Classificação 2 encontros'!$AO$18:$AO$73,0)),"")</f>
        <v/>
      </c>
      <c r="AJ38" s="77" t="str">
        <f>IFERROR(INDEX('Classificação 2 encontros'!$AJ$18:$AJ$73,MATCH($AA38,'Classificação 2 encontros'!$AO$18:$AO$73,0)),"")</f>
        <v/>
      </c>
      <c r="AK38" s="77" t="str">
        <f>IFERROR(INDEX('Classificação 2 encontros'!$AK$18:$AK$73,MATCH($AA38,'Classificação 2 encontros'!$AO$18:$AO$73,0)),"")</f>
        <v/>
      </c>
      <c r="AL38" s="77" t="str">
        <f>IFERROR(INDEX('Classificação 2 encontros'!$AL$18:$AL$73,MATCH($AA38,'Classificação 2 encontros'!$AO$18:$AO$73,0)),"")</f>
        <v/>
      </c>
      <c r="AM38" s="77" t="str">
        <f>IFERROR(INDEX('Classificação 2 encontros'!$AM$18:$AM$73,MATCH($AA38,'Classificação 2 encontros'!$AO$18:$AO$73,0)),"")</f>
        <v/>
      </c>
      <c r="AN38" s="78" t="str">
        <f t="shared" si="1"/>
        <v/>
      </c>
      <c r="AO38" s="79">
        <v>21</v>
      </c>
      <c r="AP38" s="68"/>
      <c r="AQ38" s="68"/>
      <c r="AR38" s="83" t="str">
        <f>IFERROR(INDEX('Classificação 2 encontros'!$AR$18:$AR$73,MATCH($AA38,'Classificação 2 encontros'!$BC$18:$BC$73,0)),"")</f>
        <v/>
      </c>
      <c r="AS38" s="83" t="str">
        <f>IFERROR(INDEX('Classificação 2 encontros'!$AS$18:$AS$73,MATCH($AA38,'Classificação 2 encontros'!$BC$18:$BC$73,0)),"")</f>
        <v/>
      </c>
      <c r="AT38" s="84" t="str">
        <f>IFERROR(INDEX('Classificação 2 encontros'!$AT$18:$AT$73,MATCH($AA38,'Classificação 2 encontros'!$BC$18:$BC$73,0)),"")</f>
        <v/>
      </c>
      <c r="AU38" s="84" t="str">
        <f>IFERROR(INDEX('Classificação 2 encontros'!$AU$18:$AU$73,MATCH($AA38,'Classificação 2 encontros'!$BC$18:$BC$73,0)),"")</f>
        <v/>
      </c>
      <c r="AV38" s="84" t="str">
        <f>IFERROR(INDEX('Classificação 2 encontros'!$AV$18:$AV$73,MATCH($AA38,'Classificação 2 encontros'!$BC$18:$BC$73,0)),"")</f>
        <v/>
      </c>
      <c r="AW38" s="84" t="str">
        <f>IFERROR(INDEX('Classificação 2 encontros'!$AW$18:$AW$73,MATCH($AA38,'Classificação 2 encontros'!$BC$18:$BC$73,0)),"")</f>
        <v/>
      </c>
      <c r="AX38" s="84" t="str">
        <f>IFERROR(INDEX('Classificação 2 encontros'!$AX$18:$AX$73,MATCH($AA38,'Classificação 2 encontros'!$BC$18:$BC$73,0)),"")</f>
        <v/>
      </c>
      <c r="AY38" s="84" t="str">
        <f>IFERROR(INDEX('Classificação 2 encontros'!$AY$18:$AY$73,MATCH($AA38,'Classificação 2 encontros'!$BC$18:$BC$73,0)),"")</f>
        <v/>
      </c>
      <c r="AZ38" s="84" t="str">
        <f>IFERROR(INDEX('Classificação 2 encontros'!$AZ$18:$AZ$73,MATCH($AA38,'Classificação 2 encontros'!$BC$18:$BC$73,0)),"")</f>
        <v/>
      </c>
      <c r="BA38" s="84" t="str">
        <f>IFERROR(INDEX('Classificação 2 encontros'!$BA$18:$BA$73,MATCH($AA38,'Classificação 2 encontros'!$BC$18:$BC$73,0)),"")</f>
        <v/>
      </c>
      <c r="BB38" s="78" t="str">
        <f t="shared" si="2"/>
        <v/>
      </c>
      <c r="BC38" s="79">
        <v>21</v>
      </c>
      <c r="BD38" s="11"/>
      <c r="BE38" s="11"/>
      <c r="BF38" s="80" t="str">
        <f>IFERROR(INDEX('Classificação 2 encontros'!$BF$18:$BF$73,MATCH($AA38,'Classificação 2 encontros'!$BQ$18:$BQ$73,0)),"")</f>
        <v/>
      </c>
      <c r="BG38" s="80" t="str">
        <f>IFERROR(INDEX('Classificação 2 encontros'!$BG$18:$BG$73,MATCH($AA38,'Classificação 2 encontros'!$BQ$18:$BQ$73,0)),"")</f>
        <v/>
      </c>
      <c r="BH38" s="81" t="str">
        <f>IFERROR(INDEX('Classificação 2 encontros'!$BH$18:$BH$73,MATCH($AA38,'Classificação 2 encontros'!$BQ$18:$BQ$73,0)),"")</f>
        <v/>
      </c>
      <c r="BI38" s="81" t="str">
        <f>IFERROR(INDEX('Classificação 2 encontros'!$BI$18:$BI$73,MATCH($AA38,'Classificação 2 encontros'!$BQ$18:$BQ$73,0)),"")</f>
        <v/>
      </c>
      <c r="BJ38" s="81" t="str">
        <f>IFERROR(INDEX('Classificação 2 encontros'!$BJ$18:$BJ$73,MATCH($AA38,'Classificação 2 encontros'!$BQ$18:$BQ$73,0)),"")</f>
        <v/>
      </c>
      <c r="BK38" s="81" t="str">
        <f>IFERROR(INDEX('Classificação 2 encontros'!$BK$18:$BK$73,MATCH($AA38,'Classificação 2 encontros'!$BQ$18:$BQ$73,0)),"")</f>
        <v/>
      </c>
      <c r="BL38" s="81" t="str">
        <f>IFERROR(INDEX('Classificação 2 encontros'!$BL$18:$BL$73,MATCH($AA38,'Classificação 2 encontros'!$BQ$18:$BQ$73,0)),"")</f>
        <v/>
      </c>
      <c r="BM38" s="88" t="str">
        <f>IFERROR(INDEX('Classificação 2 encontros'!$BM$18:$BM$73,MATCH($AA38,'Classificação 2 encontros'!$BQ$18:$BQ$73,0)),"")</f>
        <v/>
      </c>
      <c r="BN38" s="81" t="str">
        <f>IFERROR(INDEX('Classificação 2 encontros'!$BN$18:$BN$73,MATCH($AA38,'Classificação 2 encontros'!$BQ$18:$BQ$73,0)),"")</f>
        <v/>
      </c>
      <c r="BO38" s="81" t="str">
        <f>IFERROR(INDEX('Classificação 2 encontros'!$BO$18:$BO$73,MATCH($AA38,'Classificação 2 encontros'!$BQ$18:$BQ$73,0)),"")</f>
        <v/>
      </c>
      <c r="BP38" s="78" t="str">
        <f t="shared" si="3"/>
        <v/>
      </c>
      <c r="BQ38" s="79">
        <v>21</v>
      </c>
      <c r="BT38" s="83" t="str">
        <f>IFERROR(INDEX('Classificação 2 encontros'!$BT$18:$BT$73,MATCH($AA38,'Classificação 2 encontros'!$CE$18:$CE$73,0)),"")</f>
        <v/>
      </c>
      <c r="BU38" s="83" t="str">
        <f>IFERROR(INDEX('Classificação 2 encontros'!$BU$18:$BU$73,MATCH($AA38,'Classificação 2 encontros'!$CE$18:$CE$73,0)),"")</f>
        <v/>
      </c>
      <c r="BV38" s="84" t="str">
        <f>IFERROR(INDEX('Classificação 2 encontros'!$BV$18:$BV$73,MATCH($AA38,'Classificação 2 encontros'!$CE$18:$CE$73,0)),"")</f>
        <v/>
      </c>
      <c r="BW38" s="84" t="str">
        <f>IFERROR(INDEX('Classificação 2 encontros'!$BW$18:$BW$73,MATCH($AA38,'Classificação 2 encontros'!$CE$18:$CE$73,0)),"")</f>
        <v/>
      </c>
      <c r="BX38" s="84" t="str">
        <f>IFERROR(INDEX('Classificação 2 encontros'!$BX$18:$BX$73,MATCH($AA38,'Classificação 2 encontros'!$CE$18:$CE$73,0)),"")</f>
        <v/>
      </c>
      <c r="BY38" s="84" t="str">
        <f>IFERROR(INDEX('Classificação 2 encontros'!$BY$18:$BY$73,MATCH($AA38,'Classificação 2 encontros'!$CE$18:$CE$73,0)),"")</f>
        <v/>
      </c>
      <c r="BZ38" s="84" t="str">
        <f>IFERROR(INDEX('Classificação 2 encontros'!$BZ$18:$BZ$73,MATCH($AA38,'Classificação 2 encontros'!$CE$18:$CE$73,0)),"")</f>
        <v/>
      </c>
      <c r="CA38" s="84" t="str">
        <f>IFERROR(INDEX('Classificação 2 encontros'!$CA$18:$CA$73,MATCH($AA38,'Classificação 2 encontros'!$CE$18:$CE$73,0)),"")</f>
        <v/>
      </c>
      <c r="CB38" s="84" t="str">
        <f>IFERROR(INDEX('Classificação 2 encontros'!$CB$18:$CB$73,MATCH($AA38,'Classificação 2 encontros'!$CE$18:$CE$73,0)),"")</f>
        <v/>
      </c>
      <c r="CC38" s="84" t="str">
        <f>IFERROR(INDEX('Classificação 2 encontros'!$CC$18:$CC$73,MATCH($AA38,'Classificação 2 encontros'!$CE$18:$CE$73,0)),"")</f>
        <v/>
      </c>
      <c r="CD38" s="62"/>
      <c r="CE38" s="63" t="str">
        <f t="shared" si="5"/>
        <v/>
      </c>
    </row>
    <row r="39" spans="2:83" ht="22.5" customHeight="1" x14ac:dyDescent="0.45">
      <c r="B39" s="76" t="str">
        <f>IFERROR(INDEX('Classificação 2 encontros'!$B$18:$B$73,MATCH($M39,'Classificação 2 encontros'!$M$18:$M$73,0)),"")</f>
        <v/>
      </c>
      <c r="C39" s="76" t="str">
        <f>IFERROR(INDEX('Classificação 2 encontros'!$C$18:$C$73,MATCH($M39,'Classificação 2 encontros'!$M$18:$M$73,0)),"")</f>
        <v/>
      </c>
      <c r="D39" s="77" t="str">
        <f>IFERROR(INDEX('Classificação 2 encontros'!$D$18:$D$73,MATCH($M39,'Classificação 2 encontros'!$M$18:$M$73,0)),"")</f>
        <v/>
      </c>
      <c r="E39" s="77" t="str">
        <f>IFERROR(INDEX('Classificação 2 encontros'!$E$18:$E$73,MATCH($M39,'Classificação 2 encontros'!$M$18:$M$73,0)),"")</f>
        <v/>
      </c>
      <c r="F39" s="77" t="str">
        <f>IFERROR(INDEX('Classificação 2 encontros'!$F$18:$F$73,MATCH($M39,'Classificação 2 encontros'!$M$18:$M$73,0)),"")</f>
        <v/>
      </c>
      <c r="G39" s="77" t="str">
        <f>IFERROR(INDEX('Classificação 2 encontros'!$G$18:$G$73,MATCH($M39,'Classificação 2 encontros'!$M$18:$M$73,0)),"")</f>
        <v/>
      </c>
      <c r="H39" s="77" t="str">
        <f>IFERROR(INDEX('Classificação 2 encontros'!$H$18:$H$73,MATCH($M39,'Classificação 2 encontros'!$M$18:$M$73,0)),"")</f>
        <v/>
      </c>
      <c r="I39" s="77" t="str">
        <f>IFERROR(INDEX('Classificação 2 encontros'!$I$18:$I$73,MATCH($M39,'Classificação 2 encontros'!$M$18:$M$73,0)),"")</f>
        <v/>
      </c>
      <c r="J39" s="77" t="str">
        <f>IFERROR(INDEX('Classificação 2 encontros'!$J$18:$J$73,MATCH($M39,'Classificação 2 encontros'!$M$18:$M$73,0)),"")</f>
        <v/>
      </c>
      <c r="K39" s="77" t="str">
        <f>IFERROR(INDEX('Classificação 2 encontros'!$K$18:$K$73,MATCH($M39,'Classificação 2 encontros'!$M$18:$M$73,0)),"")</f>
        <v/>
      </c>
      <c r="L39" s="78" t="str">
        <f t="shared" si="6"/>
        <v/>
      </c>
      <c r="M39" s="75">
        <v>22</v>
      </c>
      <c r="N39" s="59"/>
      <c r="O39" s="59"/>
      <c r="P39" s="73" t="str">
        <f>IFERROR(INDEX('Classificação 2 encontros'!$P$18:$P$73,MATCH($AA39,'Classificação 2 encontros'!$AA$18:$AA$73,0)),"")</f>
        <v/>
      </c>
      <c r="Q39" s="73" t="str">
        <f>IFERROR(INDEX('Classificação 2 encontros'!$Q$18:$Q$73,MATCH($AA39,'Classificação 2 encontros'!$AA$18:$AA$73,0)),"")</f>
        <v/>
      </c>
      <c r="R39" s="74" t="str">
        <f>IFERROR(INDEX('Classificação 2 encontros'!$R$18:$R$73,MATCH($AA39,'Classificação 2 encontros'!$AA$18:$AA$73,0)),"")</f>
        <v/>
      </c>
      <c r="S39" s="74" t="str">
        <f>IFERROR(INDEX('Classificação 2 encontros'!$S$18:$S$73,MATCH($AA39,'Classificação 2 encontros'!$AA$18:$AA$73,0)),"")</f>
        <v/>
      </c>
      <c r="T39" s="74" t="str">
        <f>IFERROR(INDEX('Classificação 2 encontros'!$T$18:$T$73,MATCH($AA39,'Classificação 2 encontros'!$AA$18:$AA$73,0)),"")</f>
        <v/>
      </c>
      <c r="U39" s="74" t="str">
        <f>IFERROR(INDEX('Classificação 2 encontros'!$U$18:$U$73,MATCH($AA39,'Classificação 2 encontros'!$AA$18:$AA$73,0)),"")</f>
        <v/>
      </c>
      <c r="V39" s="74" t="str">
        <f>IFERROR(INDEX('Classificação 2 encontros'!$V$18:$V$73,MATCH($AA39,'Classificação 2 encontros'!$AA$18:$AA$73,0)),"")</f>
        <v/>
      </c>
      <c r="W39" s="74" t="str">
        <f>IFERROR(INDEX('Classificação 2 encontros'!$W$18:$W$73,MATCH($AA39,'Classificação 2 encontros'!$AA$18:$AA$73,0)),"")</f>
        <v/>
      </c>
      <c r="X39" s="74" t="str">
        <f>IFERROR(INDEX('Classificação 2 encontros'!$X$18:$X$73,MATCH($AA39,'Classificação 2 encontros'!$AA$18:$AA$73,0)),"")</f>
        <v/>
      </c>
      <c r="Y39" s="74" t="str">
        <f>IFERROR(INDEX('Classificação 2 encontros'!$Y$18:$Y$73,MATCH($AA39,'Classificação 2 encontros'!$AA$18:$AA$73,0)),"")</f>
        <v/>
      </c>
      <c r="Z39" s="78" t="str">
        <f t="shared" si="0"/>
        <v/>
      </c>
      <c r="AA39" s="79">
        <v>22</v>
      </c>
      <c r="AB39" s="69"/>
      <c r="AC39" s="69"/>
      <c r="AD39" s="76" t="str">
        <f>IFERROR(INDEX('Classificação 2 encontros'!$AD$18:$AD$73,MATCH($AA39,'Classificação 2 encontros'!$AO$18:$AO$73,0)),"")</f>
        <v/>
      </c>
      <c r="AE39" s="76" t="str">
        <f>IFERROR(INDEX('Classificação 2 encontros'!$AE$18:$AE$73,MATCH($AA39,'Classificação 2 encontros'!$AO$18:$AO$73,0)),"")</f>
        <v/>
      </c>
      <c r="AF39" s="77" t="str">
        <f>IFERROR(INDEX('Classificação 2 encontros'!$AF$18:$AF$73,MATCH($AA39,'Classificação 2 encontros'!$AO$18:$AO$73,0)),"")</f>
        <v/>
      </c>
      <c r="AG39" s="77" t="str">
        <f>IFERROR(INDEX('Classificação 2 encontros'!$AG$18:$AG$73,MATCH($AA39,'Classificação 2 encontros'!$AO$18:$AO$73,0)),"")</f>
        <v/>
      </c>
      <c r="AH39" s="77" t="str">
        <f>IFERROR(INDEX('Classificação 2 encontros'!$AH$18:$AH$73,MATCH($AA39,'Classificação 2 encontros'!$AO$18:$AO$73,0)),"")</f>
        <v/>
      </c>
      <c r="AI39" s="77" t="str">
        <f>IFERROR(INDEX('Classificação 2 encontros'!$AI$18:$AI$73,MATCH($AA39,'Classificação 2 encontros'!$AO$18:$AO$73,0)),"")</f>
        <v/>
      </c>
      <c r="AJ39" s="77" t="str">
        <f>IFERROR(INDEX('Classificação 2 encontros'!$AJ$18:$AJ$73,MATCH($AA39,'Classificação 2 encontros'!$AO$18:$AO$73,0)),"")</f>
        <v/>
      </c>
      <c r="AK39" s="77" t="str">
        <f>IFERROR(INDEX('Classificação 2 encontros'!$AK$18:$AK$73,MATCH($AA39,'Classificação 2 encontros'!$AO$18:$AO$73,0)),"")</f>
        <v/>
      </c>
      <c r="AL39" s="77" t="str">
        <f>IFERROR(INDEX('Classificação 2 encontros'!$AL$18:$AL$73,MATCH($AA39,'Classificação 2 encontros'!$AO$18:$AO$73,0)),"")</f>
        <v/>
      </c>
      <c r="AM39" s="77" t="str">
        <f>IFERROR(INDEX('Classificação 2 encontros'!$AM$18:$AM$73,MATCH($AA39,'Classificação 2 encontros'!$AO$18:$AO$73,0)),"")</f>
        <v/>
      </c>
      <c r="AN39" s="78" t="str">
        <f t="shared" si="1"/>
        <v/>
      </c>
      <c r="AO39" s="79">
        <v>22</v>
      </c>
      <c r="AP39" s="69"/>
      <c r="AQ39" s="69"/>
      <c r="AR39" s="83" t="str">
        <f>IFERROR(INDEX('Classificação 2 encontros'!$AR$18:$AR$73,MATCH($AA39,'Classificação 2 encontros'!$BC$18:$BC$73,0)),"")</f>
        <v/>
      </c>
      <c r="AS39" s="83" t="str">
        <f>IFERROR(INDEX('Classificação 2 encontros'!$AS$18:$AS$73,MATCH($AA39,'Classificação 2 encontros'!$BC$18:$BC$73,0)),"")</f>
        <v/>
      </c>
      <c r="AT39" s="84" t="str">
        <f>IFERROR(INDEX('Classificação 2 encontros'!$AT$18:$AT$73,MATCH($AA39,'Classificação 2 encontros'!$BC$18:$BC$73,0)),"")</f>
        <v/>
      </c>
      <c r="AU39" s="84" t="str">
        <f>IFERROR(INDEX('Classificação 2 encontros'!$AU$18:$AU$73,MATCH($AA39,'Classificação 2 encontros'!$BC$18:$BC$73,0)),"")</f>
        <v/>
      </c>
      <c r="AV39" s="84" t="str">
        <f>IFERROR(INDEX('Classificação 2 encontros'!$AV$18:$AV$73,MATCH($AA39,'Classificação 2 encontros'!$BC$18:$BC$73,0)),"")</f>
        <v/>
      </c>
      <c r="AW39" s="84" t="str">
        <f>IFERROR(INDEX('Classificação 2 encontros'!$AW$18:$AW$73,MATCH($AA39,'Classificação 2 encontros'!$BC$18:$BC$73,0)),"")</f>
        <v/>
      </c>
      <c r="AX39" s="84" t="str">
        <f>IFERROR(INDEX('Classificação 2 encontros'!$AX$18:$AX$73,MATCH($AA39,'Classificação 2 encontros'!$BC$18:$BC$73,0)),"")</f>
        <v/>
      </c>
      <c r="AY39" s="84" t="str">
        <f>IFERROR(INDEX('Classificação 2 encontros'!$AY$18:$AY$73,MATCH($AA39,'Classificação 2 encontros'!$BC$18:$BC$73,0)),"")</f>
        <v/>
      </c>
      <c r="AZ39" s="84" t="str">
        <f>IFERROR(INDEX('Classificação 2 encontros'!$AZ$18:$AZ$73,MATCH($AA39,'Classificação 2 encontros'!$BC$18:$BC$73,0)),"")</f>
        <v/>
      </c>
      <c r="BA39" s="84" t="str">
        <f>IFERROR(INDEX('Classificação 2 encontros'!$BA$18:$BA$73,MATCH($AA39,'Classificação 2 encontros'!$BC$18:$BC$73,0)),"")</f>
        <v/>
      </c>
      <c r="BB39" s="78" t="str">
        <f t="shared" si="2"/>
        <v/>
      </c>
      <c r="BC39" s="79">
        <v>22</v>
      </c>
      <c r="BF39" s="80" t="str">
        <f>IFERROR(INDEX('Classificação 2 encontros'!$BF$18:$BF$73,MATCH($AA39,'Classificação 2 encontros'!$BQ$18:$BQ$73,0)),"")</f>
        <v/>
      </c>
      <c r="BG39" s="80" t="str">
        <f>IFERROR(INDEX('Classificação 2 encontros'!$BG$18:$BG$73,MATCH($AA39,'Classificação 2 encontros'!$BQ$18:$BQ$73,0)),"")</f>
        <v/>
      </c>
      <c r="BH39" s="81" t="str">
        <f>IFERROR(INDEX('Classificação 2 encontros'!$BH$18:$BH$73,MATCH($AA39,'Classificação 2 encontros'!$BQ$18:$BQ$73,0)),"")</f>
        <v/>
      </c>
      <c r="BI39" s="81" t="str">
        <f>IFERROR(INDEX('Classificação 2 encontros'!$BI$18:$BI$73,MATCH($AA39,'Classificação 2 encontros'!$BQ$18:$BQ$73,0)),"")</f>
        <v/>
      </c>
      <c r="BJ39" s="81" t="str">
        <f>IFERROR(INDEX('Classificação 2 encontros'!$BJ$18:$BJ$73,MATCH($AA39,'Classificação 2 encontros'!$BQ$18:$BQ$73,0)),"")</f>
        <v/>
      </c>
      <c r="BK39" s="81" t="str">
        <f>IFERROR(INDEX('Classificação 2 encontros'!$BK$18:$BK$73,MATCH($AA39,'Classificação 2 encontros'!$BQ$18:$BQ$73,0)),"")</f>
        <v/>
      </c>
      <c r="BL39" s="81" t="str">
        <f>IFERROR(INDEX('Classificação 2 encontros'!$BL$18:$BL$73,MATCH($AA39,'Classificação 2 encontros'!$BQ$18:$BQ$73,0)),"")</f>
        <v/>
      </c>
      <c r="BM39" s="88" t="str">
        <f>IFERROR(INDEX('Classificação 2 encontros'!$BM$18:$BM$73,MATCH($AA39,'Classificação 2 encontros'!$BQ$18:$BQ$73,0)),"")</f>
        <v/>
      </c>
      <c r="BN39" s="81" t="str">
        <f>IFERROR(INDEX('Classificação 2 encontros'!$BN$18:$BN$73,MATCH($AA39,'Classificação 2 encontros'!$BQ$18:$BQ$73,0)),"")</f>
        <v/>
      </c>
      <c r="BO39" s="81" t="str">
        <f>IFERROR(INDEX('Classificação 2 encontros'!$BO$18:$BO$73,MATCH($AA39,'Classificação 2 encontros'!$BQ$18:$BQ$73,0)),"")</f>
        <v/>
      </c>
      <c r="BP39" s="78" t="str">
        <f t="shared" si="3"/>
        <v/>
      </c>
      <c r="BQ39" s="79">
        <v>22</v>
      </c>
      <c r="BT39" s="83" t="str">
        <f>IFERROR(INDEX('Classificação 2 encontros'!$BT$18:$BT$73,MATCH($AA39,'Classificação 2 encontros'!$CE$18:$CE$73,0)),"")</f>
        <v/>
      </c>
      <c r="BU39" s="83" t="str">
        <f>IFERROR(INDEX('Classificação 2 encontros'!$BU$18:$BU$73,MATCH($AA39,'Classificação 2 encontros'!$CE$18:$CE$73,0)),"")</f>
        <v/>
      </c>
      <c r="BV39" s="84" t="str">
        <f>IFERROR(INDEX('Classificação 2 encontros'!$BV$18:$BV$73,MATCH($AA39,'Classificação 2 encontros'!$CE$18:$CE$73,0)),"")</f>
        <v/>
      </c>
      <c r="BW39" s="84" t="str">
        <f>IFERROR(INDEX('Classificação 2 encontros'!$BW$18:$BW$73,MATCH($AA39,'Classificação 2 encontros'!$CE$18:$CE$73,0)),"")</f>
        <v/>
      </c>
      <c r="BX39" s="84" t="str">
        <f>IFERROR(INDEX('Classificação 2 encontros'!$BX$18:$BX$73,MATCH($AA39,'Classificação 2 encontros'!$CE$18:$CE$73,0)),"")</f>
        <v/>
      </c>
      <c r="BY39" s="84" t="str">
        <f>IFERROR(INDEX('Classificação 2 encontros'!$BY$18:$BY$73,MATCH($AA39,'Classificação 2 encontros'!$CE$18:$CE$73,0)),"")</f>
        <v/>
      </c>
      <c r="BZ39" s="84" t="str">
        <f>IFERROR(INDEX('Classificação 2 encontros'!$BZ$18:$BZ$73,MATCH($AA39,'Classificação 2 encontros'!$CE$18:$CE$73,0)),"")</f>
        <v/>
      </c>
      <c r="CA39" s="84" t="str">
        <f>IFERROR(INDEX('Classificação 2 encontros'!$CA$18:$CA$73,MATCH($AA39,'Classificação 2 encontros'!$CE$18:$CE$73,0)),"")</f>
        <v/>
      </c>
      <c r="CB39" s="84" t="str">
        <f>IFERROR(INDEX('Classificação 2 encontros'!$CB$18:$CB$73,MATCH($AA39,'Classificação 2 encontros'!$CE$18:$CE$73,0)),"")</f>
        <v/>
      </c>
      <c r="CC39" s="84" t="str">
        <f>IFERROR(INDEX('Classificação 2 encontros'!$CC$18:$CC$73,MATCH($AA39,'Classificação 2 encontros'!$CE$18:$CE$73,0)),"")</f>
        <v/>
      </c>
      <c r="CD39" s="62"/>
      <c r="CE39" s="63" t="str">
        <f t="shared" si="5"/>
        <v/>
      </c>
    </row>
    <row r="40" spans="2:83" ht="22.5" customHeight="1" x14ac:dyDescent="0.95">
      <c r="B40" s="76" t="str">
        <f>IFERROR(INDEX('Classificação 2 encontros'!$B$18:$B$73,MATCH($M40,'Classificação 2 encontros'!$M$18:$M$73,0)),"")</f>
        <v/>
      </c>
      <c r="C40" s="76" t="str">
        <f>IFERROR(INDEX('Classificação 2 encontros'!$C$18:$C$73,MATCH($M40,'Classificação 2 encontros'!$M$18:$M$73,0)),"")</f>
        <v/>
      </c>
      <c r="D40" s="77" t="str">
        <f>IFERROR(INDEX('Classificação 2 encontros'!$D$18:$D$73,MATCH($M40,'Classificação 2 encontros'!$M$18:$M$73,0)),"")</f>
        <v/>
      </c>
      <c r="E40" s="77" t="str">
        <f>IFERROR(INDEX('Classificação 2 encontros'!$E$18:$E$73,MATCH($M40,'Classificação 2 encontros'!$M$18:$M$73,0)),"")</f>
        <v/>
      </c>
      <c r="F40" s="77" t="str">
        <f>IFERROR(INDEX('Classificação 2 encontros'!$F$18:$F$73,MATCH($M40,'Classificação 2 encontros'!$M$18:$M$73,0)),"")</f>
        <v/>
      </c>
      <c r="G40" s="77" t="str">
        <f>IFERROR(INDEX('Classificação 2 encontros'!$G$18:$G$73,MATCH($M40,'Classificação 2 encontros'!$M$18:$M$73,0)),"")</f>
        <v/>
      </c>
      <c r="H40" s="77" t="str">
        <f>IFERROR(INDEX('Classificação 2 encontros'!$H$18:$H$73,MATCH($M40,'Classificação 2 encontros'!$M$18:$M$73,0)),"")</f>
        <v/>
      </c>
      <c r="I40" s="77" t="str">
        <f>IFERROR(INDEX('Classificação 2 encontros'!$I$18:$I$73,MATCH($M40,'Classificação 2 encontros'!$M$18:$M$73,0)),"")</f>
        <v/>
      </c>
      <c r="J40" s="77" t="str">
        <f>IFERROR(INDEX('Classificação 2 encontros'!$J$18:$J$73,MATCH($M40,'Classificação 2 encontros'!$M$18:$M$73,0)),"")</f>
        <v/>
      </c>
      <c r="K40" s="77" t="str">
        <f>IFERROR(INDEX('Classificação 2 encontros'!$K$18:$K$73,MATCH($M40,'Classificação 2 encontros'!$M$18:$M$73,0)),"")</f>
        <v/>
      </c>
      <c r="L40" s="78" t="str">
        <f t="shared" si="6"/>
        <v/>
      </c>
      <c r="M40" s="75">
        <v>23</v>
      </c>
      <c r="N40" s="59"/>
      <c r="O40" s="59"/>
      <c r="P40" s="73" t="str">
        <f>IFERROR(INDEX('Classificação 2 encontros'!$P$18:$P$73,MATCH($AA40,'Classificação 2 encontros'!$AA$18:$AA$73,0)),"")</f>
        <v/>
      </c>
      <c r="Q40" s="73" t="str">
        <f>IFERROR(INDEX('Classificação 2 encontros'!$Q$18:$Q$73,MATCH($AA40,'Classificação 2 encontros'!$AA$18:$AA$73,0)),"")</f>
        <v/>
      </c>
      <c r="R40" s="74" t="str">
        <f>IFERROR(INDEX('Classificação 2 encontros'!$R$18:$R$73,MATCH($AA40,'Classificação 2 encontros'!$AA$18:$AA$73,0)),"")</f>
        <v/>
      </c>
      <c r="S40" s="74" t="str">
        <f>IFERROR(INDEX('Classificação 2 encontros'!$S$18:$S$73,MATCH($AA40,'Classificação 2 encontros'!$AA$18:$AA$73,0)),"")</f>
        <v/>
      </c>
      <c r="T40" s="74" t="str">
        <f>IFERROR(INDEX('Classificação 2 encontros'!$T$18:$T$73,MATCH($AA40,'Classificação 2 encontros'!$AA$18:$AA$73,0)),"")</f>
        <v/>
      </c>
      <c r="U40" s="74" t="str">
        <f>IFERROR(INDEX('Classificação 2 encontros'!$U$18:$U$73,MATCH($AA40,'Classificação 2 encontros'!$AA$18:$AA$73,0)),"")</f>
        <v/>
      </c>
      <c r="V40" s="74" t="str">
        <f>IFERROR(INDEX('Classificação 2 encontros'!$V$18:$V$73,MATCH($AA40,'Classificação 2 encontros'!$AA$18:$AA$73,0)),"")</f>
        <v/>
      </c>
      <c r="W40" s="74" t="str">
        <f>IFERROR(INDEX('Classificação 2 encontros'!$W$18:$W$73,MATCH($AA40,'Classificação 2 encontros'!$AA$18:$AA$73,0)),"")</f>
        <v/>
      </c>
      <c r="X40" s="74" t="str">
        <f>IFERROR(INDEX('Classificação 2 encontros'!$X$18:$X$73,MATCH($AA40,'Classificação 2 encontros'!$AA$18:$AA$73,0)),"")</f>
        <v/>
      </c>
      <c r="Y40" s="74" t="str">
        <f>IFERROR(INDEX('Classificação 2 encontros'!$Y$18:$Y$73,MATCH($AA40,'Classificação 2 encontros'!$AA$18:$AA$73,0)),"")</f>
        <v/>
      </c>
      <c r="Z40" s="78" t="str">
        <f t="shared" si="0"/>
        <v/>
      </c>
      <c r="AA40" s="79">
        <v>23</v>
      </c>
      <c r="AB40" s="300"/>
      <c r="AC40" s="300"/>
      <c r="AD40" s="76" t="str">
        <f>IFERROR(INDEX('Classificação 2 encontros'!$AD$18:$AD$73,MATCH($AA40,'Classificação 2 encontros'!$AO$18:$AO$73,0)),"")</f>
        <v/>
      </c>
      <c r="AE40" s="76" t="str">
        <f>IFERROR(INDEX('Classificação 2 encontros'!$AE$18:$AE$73,MATCH($AA40,'Classificação 2 encontros'!$AO$18:$AO$73,0)),"")</f>
        <v/>
      </c>
      <c r="AF40" s="77" t="str">
        <f>IFERROR(INDEX('Classificação 2 encontros'!$AF$18:$AF$73,MATCH($AA40,'Classificação 2 encontros'!$AO$18:$AO$73,0)),"")</f>
        <v/>
      </c>
      <c r="AG40" s="77" t="str">
        <f>IFERROR(INDEX('Classificação 2 encontros'!$AG$18:$AG$73,MATCH($AA40,'Classificação 2 encontros'!$AO$18:$AO$73,0)),"")</f>
        <v/>
      </c>
      <c r="AH40" s="77" t="str">
        <f>IFERROR(INDEX('Classificação 2 encontros'!$AH$18:$AH$73,MATCH($AA40,'Classificação 2 encontros'!$AO$18:$AO$73,0)),"")</f>
        <v/>
      </c>
      <c r="AI40" s="77" t="str">
        <f>IFERROR(INDEX('Classificação 2 encontros'!$AI$18:$AI$73,MATCH($AA40,'Classificação 2 encontros'!$AO$18:$AO$73,0)),"")</f>
        <v/>
      </c>
      <c r="AJ40" s="77" t="str">
        <f>IFERROR(INDEX('Classificação 2 encontros'!$AJ$18:$AJ$73,MATCH($AA40,'Classificação 2 encontros'!$AO$18:$AO$73,0)),"")</f>
        <v/>
      </c>
      <c r="AK40" s="77" t="str">
        <f>IFERROR(INDEX('Classificação 2 encontros'!$AK$18:$AK$73,MATCH($AA40,'Classificação 2 encontros'!$AO$18:$AO$73,0)),"")</f>
        <v/>
      </c>
      <c r="AL40" s="77" t="str">
        <f>IFERROR(INDEX('Classificação 2 encontros'!$AL$18:$AL$73,MATCH($AA40,'Classificação 2 encontros'!$AO$18:$AO$73,0)),"")</f>
        <v/>
      </c>
      <c r="AM40" s="77" t="str">
        <f>IFERROR(INDEX('Classificação 2 encontros'!$AM$18:$AM$73,MATCH($AA40,'Classificação 2 encontros'!$AO$18:$AO$73,0)),"")</f>
        <v/>
      </c>
      <c r="AN40" s="78" t="str">
        <f t="shared" si="1"/>
        <v/>
      </c>
      <c r="AO40" s="79">
        <v>23</v>
      </c>
      <c r="AP40" s="300"/>
      <c r="AQ40" s="300"/>
      <c r="AR40" s="83" t="str">
        <f>IFERROR(INDEX('Classificação 2 encontros'!$AR$18:$AR$73,MATCH($AA40,'Classificação 2 encontros'!$BC$18:$BC$73,0)),"")</f>
        <v/>
      </c>
      <c r="AS40" s="83" t="str">
        <f>IFERROR(INDEX('Classificação 2 encontros'!$AS$18:$AS$73,MATCH($AA40,'Classificação 2 encontros'!$BC$18:$BC$73,0)),"")</f>
        <v/>
      </c>
      <c r="AT40" s="84" t="str">
        <f>IFERROR(INDEX('Classificação 2 encontros'!$AT$18:$AT$73,MATCH($AA40,'Classificação 2 encontros'!$BC$18:$BC$73,0)),"")</f>
        <v/>
      </c>
      <c r="AU40" s="84" t="str">
        <f>IFERROR(INDEX('Classificação 2 encontros'!$AU$18:$AU$73,MATCH($AA40,'Classificação 2 encontros'!$BC$18:$BC$73,0)),"")</f>
        <v/>
      </c>
      <c r="AV40" s="84" t="str">
        <f>IFERROR(INDEX('Classificação 2 encontros'!$AV$18:$AV$73,MATCH($AA40,'Classificação 2 encontros'!$BC$18:$BC$73,0)),"")</f>
        <v/>
      </c>
      <c r="AW40" s="84" t="str">
        <f>IFERROR(INDEX('Classificação 2 encontros'!$AW$18:$AW$73,MATCH($AA40,'Classificação 2 encontros'!$BC$18:$BC$73,0)),"")</f>
        <v/>
      </c>
      <c r="AX40" s="84" t="str">
        <f>IFERROR(INDEX('Classificação 2 encontros'!$AX$18:$AX$73,MATCH($AA40,'Classificação 2 encontros'!$BC$18:$BC$73,0)),"")</f>
        <v/>
      </c>
      <c r="AY40" s="84" t="str">
        <f>IFERROR(INDEX('Classificação 2 encontros'!$AY$18:$AY$73,MATCH($AA40,'Classificação 2 encontros'!$BC$18:$BC$73,0)),"")</f>
        <v/>
      </c>
      <c r="AZ40" s="84" t="str">
        <f>IFERROR(INDEX('Classificação 2 encontros'!$AZ$18:$AZ$73,MATCH($AA40,'Classificação 2 encontros'!$BC$18:$BC$73,0)),"")</f>
        <v/>
      </c>
      <c r="BA40" s="84" t="str">
        <f>IFERROR(INDEX('Classificação 2 encontros'!$BA$18:$BA$73,MATCH($AA40,'Classificação 2 encontros'!$BC$18:$BC$73,0)),"")</f>
        <v/>
      </c>
      <c r="BB40" s="78" t="str">
        <f t="shared" si="2"/>
        <v/>
      </c>
      <c r="BC40" s="79">
        <v>23</v>
      </c>
      <c r="BF40" s="80" t="str">
        <f>IFERROR(INDEX('Classificação 2 encontros'!$BF$18:$BF$73,MATCH($AA40,'Classificação 2 encontros'!$BQ$18:$BQ$73,0)),"")</f>
        <v/>
      </c>
      <c r="BG40" s="80" t="str">
        <f>IFERROR(INDEX('Classificação 2 encontros'!$BG$18:$BG$73,MATCH($AA40,'Classificação 2 encontros'!$BQ$18:$BQ$73,0)),"")</f>
        <v/>
      </c>
      <c r="BH40" s="81" t="str">
        <f>IFERROR(INDEX('Classificação 2 encontros'!$BH$18:$BH$73,MATCH($AA40,'Classificação 2 encontros'!$BQ$18:$BQ$73,0)),"")</f>
        <v/>
      </c>
      <c r="BI40" s="81" t="str">
        <f>IFERROR(INDEX('Classificação 2 encontros'!$BI$18:$BI$73,MATCH($AA40,'Classificação 2 encontros'!$BQ$18:$BQ$73,0)),"")</f>
        <v/>
      </c>
      <c r="BJ40" s="81" t="str">
        <f>IFERROR(INDEX('Classificação 2 encontros'!$BJ$18:$BJ$73,MATCH($AA40,'Classificação 2 encontros'!$BQ$18:$BQ$73,0)),"")</f>
        <v/>
      </c>
      <c r="BK40" s="81" t="str">
        <f>IFERROR(INDEX('Classificação 2 encontros'!$BK$18:$BK$73,MATCH($AA40,'Classificação 2 encontros'!$BQ$18:$BQ$73,0)),"")</f>
        <v/>
      </c>
      <c r="BL40" s="81" t="str">
        <f>IFERROR(INDEX('Classificação 2 encontros'!$BL$18:$BL$73,MATCH($AA40,'Classificação 2 encontros'!$BQ$18:$BQ$73,0)),"")</f>
        <v/>
      </c>
      <c r="BM40" s="88" t="str">
        <f>IFERROR(INDEX('Classificação 2 encontros'!$BM$18:$BM$73,MATCH($AA40,'Classificação 2 encontros'!$BQ$18:$BQ$73,0)),"")</f>
        <v/>
      </c>
      <c r="BN40" s="81" t="str">
        <f>IFERROR(INDEX('Classificação 2 encontros'!$BN$18:$BN$73,MATCH($AA40,'Classificação 2 encontros'!$BQ$18:$BQ$73,0)),"")</f>
        <v/>
      </c>
      <c r="BO40" s="81" t="str">
        <f>IFERROR(INDEX('Classificação 2 encontros'!$BO$18:$BO$73,MATCH($AA40,'Classificação 2 encontros'!$BQ$18:$BQ$73,0)),"")</f>
        <v/>
      </c>
      <c r="BP40" s="78" t="str">
        <f t="shared" si="3"/>
        <v/>
      </c>
      <c r="BQ40" s="79">
        <v>23</v>
      </c>
      <c r="BT40" s="83" t="str">
        <f>IFERROR(INDEX('Classificação 2 encontros'!$BT$18:$BT$73,MATCH($AA40,'Classificação 2 encontros'!$CE$18:$CE$73,0)),"")</f>
        <v/>
      </c>
      <c r="BU40" s="83" t="str">
        <f>IFERROR(INDEX('Classificação 2 encontros'!$BU$18:$BU$73,MATCH($AA40,'Classificação 2 encontros'!$CE$18:$CE$73,0)),"")</f>
        <v/>
      </c>
      <c r="BV40" s="84" t="str">
        <f>IFERROR(INDEX('Classificação 2 encontros'!$BV$18:$BV$73,MATCH($AA40,'Classificação 2 encontros'!$CE$18:$CE$73,0)),"")</f>
        <v/>
      </c>
      <c r="BW40" s="84" t="str">
        <f>IFERROR(INDEX('Classificação 2 encontros'!$BW$18:$BW$73,MATCH($AA40,'Classificação 2 encontros'!$CE$18:$CE$73,0)),"")</f>
        <v/>
      </c>
      <c r="BX40" s="84" t="str">
        <f>IFERROR(INDEX('Classificação 2 encontros'!$BX$18:$BX$73,MATCH($AA40,'Classificação 2 encontros'!$CE$18:$CE$73,0)),"")</f>
        <v/>
      </c>
      <c r="BY40" s="84" t="str">
        <f>IFERROR(INDEX('Classificação 2 encontros'!$BY$18:$BY$73,MATCH($AA40,'Classificação 2 encontros'!$CE$18:$CE$73,0)),"")</f>
        <v/>
      </c>
      <c r="BZ40" s="84" t="str">
        <f>IFERROR(INDEX('Classificação 2 encontros'!$BZ$18:$BZ$73,MATCH($AA40,'Classificação 2 encontros'!$CE$18:$CE$73,0)),"")</f>
        <v/>
      </c>
      <c r="CA40" s="84" t="str">
        <f>IFERROR(INDEX('Classificação 2 encontros'!$CA$18:$CA$73,MATCH($AA40,'Classificação 2 encontros'!$CE$18:$CE$73,0)),"")</f>
        <v/>
      </c>
      <c r="CB40" s="84" t="str">
        <f>IFERROR(INDEX('Classificação 2 encontros'!$CB$18:$CB$73,MATCH($AA40,'Classificação 2 encontros'!$CE$18:$CE$73,0)),"")</f>
        <v/>
      </c>
      <c r="CC40" s="84" t="str">
        <f>IFERROR(INDEX('Classificação 2 encontros'!$CC$18:$CC$73,MATCH($AA40,'Classificação 2 encontros'!$CE$18:$CE$73,0)),"")</f>
        <v/>
      </c>
      <c r="CD40" s="62"/>
      <c r="CE40" s="63" t="str">
        <f t="shared" si="5"/>
        <v/>
      </c>
    </row>
    <row r="41" spans="2:83" ht="22.5" customHeight="1" x14ac:dyDescent="0.95">
      <c r="B41" s="76" t="str">
        <f>IFERROR(INDEX('Classificação 2 encontros'!$B$18:$B$73,MATCH($M41,'Classificação 2 encontros'!$M$18:$M$73,0)),"")</f>
        <v/>
      </c>
      <c r="C41" s="76" t="str">
        <f>IFERROR(INDEX('Classificação 2 encontros'!$C$18:$C$73,MATCH($M41,'Classificação 2 encontros'!$M$18:$M$73,0)),"")</f>
        <v/>
      </c>
      <c r="D41" s="77" t="str">
        <f>IFERROR(INDEX('Classificação 2 encontros'!$D$18:$D$73,MATCH($M41,'Classificação 2 encontros'!$M$18:$M$73,0)),"")</f>
        <v/>
      </c>
      <c r="E41" s="77" t="str">
        <f>IFERROR(INDEX('Classificação 2 encontros'!$E$18:$E$73,MATCH($M41,'Classificação 2 encontros'!$M$18:$M$73,0)),"")</f>
        <v/>
      </c>
      <c r="F41" s="77" t="str">
        <f>IFERROR(INDEX('Classificação 2 encontros'!$F$18:$F$73,MATCH($M41,'Classificação 2 encontros'!$M$18:$M$73,0)),"")</f>
        <v/>
      </c>
      <c r="G41" s="77" t="str">
        <f>IFERROR(INDEX('Classificação 2 encontros'!$G$18:$G$73,MATCH($M41,'Classificação 2 encontros'!$M$18:$M$73,0)),"")</f>
        <v/>
      </c>
      <c r="H41" s="77" t="str">
        <f>IFERROR(INDEX('Classificação 2 encontros'!$H$18:$H$73,MATCH($M41,'Classificação 2 encontros'!$M$18:$M$73,0)),"")</f>
        <v/>
      </c>
      <c r="I41" s="77" t="str">
        <f>IFERROR(INDEX('Classificação 2 encontros'!$I$18:$I$73,MATCH($M41,'Classificação 2 encontros'!$M$18:$M$73,0)),"")</f>
        <v/>
      </c>
      <c r="J41" s="77" t="str">
        <f>IFERROR(INDEX('Classificação 2 encontros'!$J$18:$J$73,MATCH($M41,'Classificação 2 encontros'!$M$18:$M$73,0)),"")</f>
        <v/>
      </c>
      <c r="K41" s="77" t="str">
        <f>IFERROR(INDEX('Classificação 2 encontros'!$K$18:$K$73,MATCH($M41,'Classificação 2 encontros'!$M$18:$M$73,0)),"")</f>
        <v/>
      </c>
      <c r="L41" s="78" t="str">
        <f t="shared" si="6"/>
        <v/>
      </c>
      <c r="M41" s="75">
        <v>24</v>
      </c>
      <c r="N41" s="59"/>
      <c r="O41" s="59"/>
      <c r="P41" s="73" t="str">
        <f>IFERROR(INDEX('Classificação 2 encontros'!$P$18:$P$73,MATCH($AA41,'Classificação 2 encontros'!$AA$18:$AA$73,0)),"")</f>
        <v/>
      </c>
      <c r="Q41" s="73" t="str">
        <f>IFERROR(INDEX('Classificação 2 encontros'!$Q$18:$Q$73,MATCH($AA41,'Classificação 2 encontros'!$AA$18:$AA$73,0)),"")</f>
        <v/>
      </c>
      <c r="R41" s="74" t="str">
        <f>IFERROR(INDEX('Classificação 2 encontros'!$R$18:$R$73,MATCH($AA41,'Classificação 2 encontros'!$AA$18:$AA$73,0)),"")</f>
        <v/>
      </c>
      <c r="S41" s="74" t="str">
        <f>IFERROR(INDEX('Classificação 2 encontros'!$S$18:$S$73,MATCH($AA41,'Classificação 2 encontros'!$AA$18:$AA$73,0)),"")</f>
        <v/>
      </c>
      <c r="T41" s="74" t="str">
        <f>IFERROR(INDEX('Classificação 2 encontros'!$T$18:$T$73,MATCH($AA41,'Classificação 2 encontros'!$AA$18:$AA$73,0)),"")</f>
        <v/>
      </c>
      <c r="U41" s="74" t="str">
        <f>IFERROR(INDEX('Classificação 2 encontros'!$U$18:$U$73,MATCH($AA41,'Classificação 2 encontros'!$AA$18:$AA$73,0)),"")</f>
        <v/>
      </c>
      <c r="V41" s="74" t="str">
        <f>IFERROR(INDEX('Classificação 2 encontros'!$V$18:$V$73,MATCH($AA41,'Classificação 2 encontros'!$AA$18:$AA$73,0)),"")</f>
        <v/>
      </c>
      <c r="W41" s="74" t="str">
        <f>IFERROR(INDEX('Classificação 2 encontros'!$W$18:$W$73,MATCH($AA41,'Classificação 2 encontros'!$AA$18:$AA$73,0)),"")</f>
        <v/>
      </c>
      <c r="X41" s="74" t="str">
        <f>IFERROR(INDEX('Classificação 2 encontros'!$X$18:$X$73,MATCH($AA41,'Classificação 2 encontros'!$AA$18:$AA$73,0)),"")</f>
        <v/>
      </c>
      <c r="Y41" s="74" t="str">
        <f>IFERROR(INDEX('Classificação 2 encontros'!$Y$18:$Y$73,MATCH($AA41,'Classificação 2 encontros'!$AA$18:$AA$73,0)),"")</f>
        <v/>
      </c>
      <c r="Z41" s="78" t="str">
        <f t="shared" si="0"/>
        <v/>
      </c>
      <c r="AA41" s="79">
        <v>24</v>
      </c>
      <c r="AB41" s="300"/>
      <c r="AC41" s="300"/>
      <c r="AD41" s="76" t="str">
        <f>IFERROR(INDEX('Classificação 2 encontros'!$AD$18:$AD$73,MATCH($AA41,'Classificação 2 encontros'!$AO$18:$AO$73,0)),"")</f>
        <v/>
      </c>
      <c r="AE41" s="76" t="str">
        <f>IFERROR(INDEX('Classificação 2 encontros'!$AE$18:$AE$73,MATCH($AA41,'Classificação 2 encontros'!$AO$18:$AO$73,0)),"")</f>
        <v/>
      </c>
      <c r="AF41" s="77" t="str">
        <f>IFERROR(INDEX('Classificação 2 encontros'!$AF$18:$AF$73,MATCH($AA41,'Classificação 2 encontros'!$AO$18:$AO$73,0)),"")</f>
        <v/>
      </c>
      <c r="AG41" s="77" t="str">
        <f>IFERROR(INDEX('Classificação 2 encontros'!$AG$18:$AG$73,MATCH($AA41,'Classificação 2 encontros'!$AO$18:$AO$73,0)),"")</f>
        <v/>
      </c>
      <c r="AH41" s="77" t="str">
        <f>IFERROR(INDEX('Classificação 2 encontros'!$AH$18:$AH$73,MATCH($AA41,'Classificação 2 encontros'!$AO$18:$AO$73,0)),"")</f>
        <v/>
      </c>
      <c r="AI41" s="77" t="str">
        <f>IFERROR(INDEX('Classificação 2 encontros'!$AI$18:$AI$73,MATCH($AA41,'Classificação 2 encontros'!$AO$18:$AO$73,0)),"")</f>
        <v/>
      </c>
      <c r="AJ41" s="77" t="str">
        <f>IFERROR(INDEX('Classificação 2 encontros'!$AJ$18:$AJ$73,MATCH($AA41,'Classificação 2 encontros'!$AO$18:$AO$73,0)),"")</f>
        <v/>
      </c>
      <c r="AK41" s="77" t="str">
        <f>IFERROR(INDEX('Classificação 2 encontros'!$AK$18:$AK$73,MATCH($AA41,'Classificação 2 encontros'!$AO$18:$AO$73,0)),"")</f>
        <v/>
      </c>
      <c r="AL41" s="77" t="str">
        <f>IFERROR(INDEX('Classificação 2 encontros'!$AL$18:$AL$73,MATCH($AA41,'Classificação 2 encontros'!$AO$18:$AO$73,0)),"")</f>
        <v/>
      </c>
      <c r="AM41" s="77" t="str">
        <f>IFERROR(INDEX('Classificação 2 encontros'!$AM$18:$AM$73,MATCH($AA41,'Classificação 2 encontros'!$AO$18:$AO$73,0)),"")</f>
        <v/>
      </c>
      <c r="AN41" s="78" t="str">
        <f t="shared" si="1"/>
        <v/>
      </c>
      <c r="AO41" s="79">
        <v>24</v>
      </c>
      <c r="AP41" s="300"/>
      <c r="AQ41" s="300"/>
      <c r="AR41" s="83" t="str">
        <f>IFERROR(INDEX('Classificação 2 encontros'!$AR$18:$AR$73,MATCH($AA41,'Classificação 2 encontros'!$BC$18:$BC$73,0)),"")</f>
        <v/>
      </c>
      <c r="AS41" s="83" t="str">
        <f>IFERROR(INDEX('Classificação 2 encontros'!$AS$18:$AS$73,MATCH($AA41,'Classificação 2 encontros'!$BC$18:$BC$73,0)),"")</f>
        <v/>
      </c>
      <c r="AT41" s="84" t="str">
        <f>IFERROR(INDEX('Classificação 2 encontros'!$AT$18:$AT$73,MATCH($AA41,'Classificação 2 encontros'!$BC$18:$BC$73,0)),"")</f>
        <v/>
      </c>
      <c r="AU41" s="84" t="str">
        <f>IFERROR(INDEX('Classificação 2 encontros'!$AU$18:$AU$73,MATCH($AA41,'Classificação 2 encontros'!$BC$18:$BC$73,0)),"")</f>
        <v/>
      </c>
      <c r="AV41" s="84" t="str">
        <f>IFERROR(INDEX('Classificação 2 encontros'!$AV$18:$AV$73,MATCH($AA41,'Classificação 2 encontros'!$BC$18:$BC$73,0)),"")</f>
        <v/>
      </c>
      <c r="AW41" s="84" t="str">
        <f>IFERROR(INDEX('Classificação 2 encontros'!$AW$18:$AW$73,MATCH($AA41,'Classificação 2 encontros'!$BC$18:$BC$73,0)),"")</f>
        <v/>
      </c>
      <c r="AX41" s="84" t="str">
        <f>IFERROR(INDEX('Classificação 2 encontros'!$AX$18:$AX$73,MATCH($AA41,'Classificação 2 encontros'!$BC$18:$BC$73,0)),"")</f>
        <v/>
      </c>
      <c r="AY41" s="84" t="str">
        <f>IFERROR(INDEX('Classificação 2 encontros'!$AY$18:$AY$73,MATCH($AA41,'Classificação 2 encontros'!$BC$18:$BC$73,0)),"")</f>
        <v/>
      </c>
      <c r="AZ41" s="84" t="str">
        <f>IFERROR(INDEX('Classificação 2 encontros'!$AZ$18:$AZ$73,MATCH($AA41,'Classificação 2 encontros'!$BC$18:$BC$73,0)),"")</f>
        <v/>
      </c>
      <c r="BA41" s="84" t="str">
        <f>IFERROR(INDEX('Classificação 2 encontros'!$BA$18:$BA$73,MATCH($AA41,'Classificação 2 encontros'!$BC$18:$BC$73,0)),"")</f>
        <v/>
      </c>
      <c r="BB41" s="78" t="str">
        <f t="shared" si="2"/>
        <v/>
      </c>
      <c r="BC41" s="79">
        <v>24</v>
      </c>
      <c r="BF41" s="80" t="str">
        <f>IFERROR(INDEX('Classificação 2 encontros'!$BF$18:$BF$73,MATCH($AA41,'Classificação 2 encontros'!$BQ$18:$BQ$73,0)),"")</f>
        <v/>
      </c>
      <c r="BG41" s="80" t="str">
        <f>IFERROR(INDEX('Classificação 2 encontros'!$BG$18:$BG$73,MATCH($AA41,'Classificação 2 encontros'!$BQ$18:$BQ$73,0)),"")</f>
        <v/>
      </c>
      <c r="BH41" s="81" t="str">
        <f>IFERROR(INDEX('Classificação 2 encontros'!$BH$18:$BH$73,MATCH($AA41,'Classificação 2 encontros'!$BQ$18:$BQ$73,0)),"")</f>
        <v/>
      </c>
      <c r="BI41" s="81" t="str">
        <f>IFERROR(INDEX('Classificação 2 encontros'!$BI$18:$BI$73,MATCH($AA41,'Classificação 2 encontros'!$BQ$18:$BQ$73,0)),"")</f>
        <v/>
      </c>
      <c r="BJ41" s="81" t="str">
        <f>IFERROR(INDEX('Classificação 2 encontros'!$BJ$18:$BJ$73,MATCH($AA41,'Classificação 2 encontros'!$BQ$18:$BQ$73,0)),"")</f>
        <v/>
      </c>
      <c r="BK41" s="81" t="str">
        <f>IFERROR(INDEX('Classificação 2 encontros'!$BK$18:$BK$73,MATCH($AA41,'Classificação 2 encontros'!$BQ$18:$BQ$73,0)),"")</f>
        <v/>
      </c>
      <c r="BL41" s="81" t="str">
        <f>IFERROR(INDEX('Classificação 2 encontros'!$BL$18:$BL$73,MATCH($AA41,'Classificação 2 encontros'!$BQ$18:$BQ$73,0)),"")</f>
        <v/>
      </c>
      <c r="BM41" s="88" t="str">
        <f>IFERROR(INDEX('Classificação 2 encontros'!$BM$18:$BM$73,MATCH($AA41,'Classificação 2 encontros'!$BQ$18:$BQ$73,0)),"")</f>
        <v/>
      </c>
      <c r="BN41" s="81" t="str">
        <f>IFERROR(INDEX('Classificação 2 encontros'!$BN$18:$BN$73,MATCH($AA41,'Classificação 2 encontros'!$BQ$18:$BQ$73,0)),"")</f>
        <v/>
      </c>
      <c r="BO41" s="81" t="str">
        <f>IFERROR(INDEX('Classificação 2 encontros'!$BO$18:$BO$73,MATCH($AA41,'Classificação 2 encontros'!$BQ$18:$BQ$73,0)),"")</f>
        <v/>
      </c>
      <c r="BP41" s="78" t="str">
        <f t="shared" si="3"/>
        <v/>
      </c>
      <c r="BQ41" s="79">
        <v>24</v>
      </c>
      <c r="BT41" s="83" t="str">
        <f>IFERROR(INDEX('Classificação 2 encontros'!$BT$18:$BT$73,MATCH($AA41,'Classificação 2 encontros'!$CE$18:$CE$73,0)),"")</f>
        <v/>
      </c>
      <c r="BU41" s="83" t="str">
        <f>IFERROR(INDEX('Classificação 2 encontros'!$BU$18:$BU$73,MATCH($AA41,'Classificação 2 encontros'!$CE$18:$CE$73,0)),"")</f>
        <v/>
      </c>
      <c r="BV41" s="84" t="str">
        <f>IFERROR(INDEX('Classificação 2 encontros'!$BV$18:$BV$73,MATCH($AA41,'Classificação 2 encontros'!$CE$18:$CE$73,0)),"")</f>
        <v/>
      </c>
      <c r="BW41" s="84" t="str">
        <f>IFERROR(INDEX('Classificação 2 encontros'!$BW$18:$BW$73,MATCH($AA41,'Classificação 2 encontros'!$CE$18:$CE$73,0)),"")</f>
        <v/>
      </c>
      <c r="BX41" s="84" t="str">
        <f>IFERROR(INDEX('Classificação 2 encontros'!$BX$18:$BX$73,MATCH($AA41,'Classificação 2 encontros'!$CE$18:$CE$73,0)),"")</f>
        <v/>
      </c>
      <c r="BY41" s="84" t="str">
        <f>IFERROR(INDEX('Classificação 2 encontros'!$BY$18:$BY$73,MATCH($AA41,'Classificação 2 encontros'!$CE$18:$CE$73,0)),"")</f>
        <v/>
      </c>
      <c r="BZ41" s="84" t="str">
        <f>IFERROR(INDEX('Classificação 2 encontros'!$BZ$18:$BZ$73,MATCH($AA41,'Classificação 2 encontros'!$CE$18:$CE$73,0)),"")</f>
        <v/>
      </c>
      <c r="CA41" s="84" t="str">
        <f>IFERROR(INDEX('Classificação 2 encontros'!$CA$18:$CA$73,MATCH($AA41,'Classificação 2 encontros'!$CE$18:$CE$73,0)),"")</f>
        <v/>
      </c>
      <c r="CB41" s="84" t="str">
        <f>IFERROR(INDEX('Classificação 2 encontros'!$CB$18:$CB$73,MATCH($AA41,'Classificação 2 encontros'!$CE$18:$CE$73,0)),"")</f>
        <v/>
      </c>
      <c r="CC41" s="84" t="str">
        <f>IFERROR(INDEX('Classificação 2 encontros'!$CC$18:$CC$73,MATCH($AA41,'Classificação 2 encontros'!$CE$18:$CE$73,0)),"")</f>
        <v/>
      </c>
      <c r="CD41" s="62"/>
      <c r="CE41" s="63" t="str">
        <f t="shared" si="5"/>
        <v/>
      </c>
    </row>
    <row r="42" spans="2:83" ht="22.5" customHeight="1" x14ac:dyDescent="0.95">
      <c r="B42" s="76" t="str">
        <f>IFERROR(INDEX('Classificação 2 encontros'!$B$18:$B$73,MATCH($M42,'Classificação 2 encontros'!$M$18:$M$73,0)),"")</f>
        <v/>
      </c>
      <c r="C42" s="76" t="str">
        <f>IFERROR(INDEX('Classificação 2 encontros'!$C$18:$C$73,MATCH($M42,'Classificação 2 encontros'!$M$18:$M$73,0)),"")</f>
        <v/>
      </c>
      <c r="D42" s="77" t="str">
        <f>IFERROR(INDEX('Classificação 2 encontros'!$D$18:$D$73,MATCH($M42,'Classificação 2 encontros'!$M$18:$M$73,0)),"")</f>
        <v/>
      </c>
      <c r="E42" s="77" t="str">
        <f>IFERROR(INDEX('Classificação 2 encontros'!$E$18:$E$73,MATCH($M42,'Classificação 2 encontros'!$M$18:$M$73,0)),"")</f>
        <v/>
      </c>
      <c r="F42" s="77" t="str">
        <f>IFERROR(INDEX('Classificação 2 encontros'!$F$18:$F$73,MATCH($M42,'Classificação 2 encontros'!$M$18:$M$73,0)),"")</f>
        <v/>
      </c>
      <c r="G42" s="77" t="str">
        <f>IFERROR(INDEX('Classificação 2 encontros'!$G$18:$G$73,MATCH($M42,'Classificação 2 encontros'!$M$18:$M$73,0)),"")</f>
        <v/>
      </c>
      <c r="H42" s="77" t="str">
        <f>IFERROR(INDEX('Classificação 2 encontros'!$H$18:$H$73,MATCH($M42,'Classificação 2 encontros'!$M$18:$M$73,0)),"")</f>
        <v/>
      </c>
      <c r="I42" s="77" t="str">
        <f>IFERROR(INDEX('Classificação 2 encontros'!$I$18:$I$73,MATCH($M42,'Classificação 2 encontros'!$M$18:$M$73,0)),"")</f>
        <v/>
      </c>
      <c r="J42" s="77" t="str">
        <f>IFERROR(INDEX('Classificação 2 encontros'!$J$18:$J$73,MATCH($M42,'Classificação 2 encontros'!$M$18:$M$73,0)),"")</f>
        <v/>
      </c>
      <c r="K42" s="77" t="str">
        <f>IFERROR(INDEX('Classificação 2 encontros'!$K$18:$K$73,MATCH($M42,'Classificação 2 encontros'!$M$18:$M$73,0)),"")</f>
        <v/>
      </c>
      <c r="L42" s="78" t="str">
        <f t="shared" si="6"/>
        <v/>
      </c>
      <c r="M42" s="75">
        <v>25</v>
      </c>
      <c r="N42" s="59"/>
      <c r="O42" s="59"/>
      <c r="P42" s="73" t="str">
        <f>IFERROR(INDEX('Classificação 2 encontros'!$P$18:$P$73,MATCH($AA42,'Classificação 2 encontros'!$AA$18:$AA$73,0)),"")</f>
        <v/>
      </c>
      <c r="Q42" s="73" t="str">
        <f>IFERROR(INDEX('Classificação 2 encontros'!$Q$18:$Q$73,MATCH($AA42,'Classificação 2 encontros'!$AA$18:$AA$73,0)),"")</f>
        <v/>
      </c>
      <c r="R42" s="74" t="str">
        <f>IFERROR(INDEX('Classificação 2 encontros'!$R$18:$R$73,MATCH($AA42,'Classificação 2 encontros'!$AA$18:$AA$73,0)),"")</f>
        <v/>
      </c>
      <c r="S42" s="74" t="str">
        <f>IFERROR(INDEX('Classificação 2 encontros'!$S$18:$S$73,MATCH($AA42,'Classificação 2 encontros'!$AA$18:$AA$73,0)),"")</f>
        <v/>
      </c>
      <c r="T42" s="74" t="str">
        <f>IFERROR(INDEX('Classificação 2 encontros'!$T$18:$T$73,MATCH($AA42,'Classificação 2 encontros'!$AA$18:$AA$73,0)),"")</f>
        <v/>
      </c>
      <c r="U42" s="74" t="str">
        <f>IFERROR(INDEX('Classificação 2 encontros'!$U$18:$U$73,MATCH($AA42,'Classificação 2 encontros'!$AA$18:$AA$73,0)),"")</f>
        <v/>
      </c>
      <c r="V42" s="74" t="str">
        <f>IFERROR(INDEX('Classificação 2 encontros'!$V$18:$V$73,MATCH($AA42,'Classificação 2 encontros'!$AA$18:$AA$73,0)),"")</f>
        <v/>
      </c>
      <c r="W42" s="74" t="str">
        <f>IFERROR(INDEX('Classificação 2 encontros'!$W$18:$W$73,MATCH($AA42,'Classificação 2 encontros'!$AA$18:$AA$73,0)),"")</f>
        <v/>
      </c>
      <c r="X42" s="74" t="str">
        <f>IFERROR(INDEX('Classificação 2 encontros'!$X$18:$X$73,MATCH($AA42,'Classificação 2 encontros'!$AA$18:$AA$73,0)),"")</f>
        <v/>
      </c>
      <c r="Y42" s="74" t="str">
        <f>IFERROR(INDEX('Classificação 2 encontros'!$Y$18:$Y$73,MATCH($AA42,'Classificação 2 encontros'!$AA$18:$AA$73,0)),"")</f>
        <v/>
      </c>
      <c r="Z42" s="78" t="str">
        <f t="shared" si="0"/>
        <v/>
      </c>
      <c r="AA42" s="79">
        <v>25</v>
      </c>
      <c r="AB42" s="300"/>
      <c r="AC42" s="300"/>
      <c r="AD42" s="76" t="str">
        <f>IFERROR(INDEX('Classificação 2 encontros'!$AD$18:$AD$73,MATCH($AA42,'Classificação 2 encontros'!$AO$18:$AO$73,0)),"")</f>
        <v/>
      </c>
      <c r="AE42" s="76" t="str">
        <f>IFERROR(INDEX('Classificação 2 encontros'!$AE$18:$AE$73,MATCH($AA42,'Classificação 2 encontros'!$AO$18:$AO$73,0)),"")</f>
        <v/>
      </c>
      <c r="AF42" s="77" t="str">
        <f>IFERROR(INDEX('Classificação 2 encontros'!$AF$18:$AF$73,MATCH($AA42,'Classificação 2 encontros'!$AO$18:$AO$73,0)),"")</f>
        <v/>
      </c>
      <c r="AG42" s="77" t="str">
        <f>IFERROR(INDEX('Classificação 2 encontros'!$AG$18:$AG$73,MATCH($AA42,'Classificação 2 encontros'!$AO$18:$AO$73,0)),"")</f>
        <v/>
      </c>
      <c r="AH42" s="77" t="str">
        <f>IFERROR(INDEX('Classificação 2 encontros'!$AH$18:$AH$73,MATCH($AA42,'Classificação 2 encontros'!$AO$18:$AO$73,0)),"")</f>
        <v/>
      </c>
      <c r="AI42" s="77" t="str">
        <f>IFERROR(INDEX('Classificação 2 encontros'!$AI$18:$AI$73,MATCH($AA42,'Classificação 2 encontros'!$AO$18:$AO$73,0)),"")</f>
        <v/>
      </c>
      <c r="AJ42" s="77" t="str">
        <f>IFERROR(INDEX('Classificação 2 encontros'!$AJ$18:$AJ$73,MATCH($AA42,'Classificação 2 encontros'!$AO$18:$AO$73,0)),"")</f>
        <v/>
      </c>
      <c r="AK42" s="77" t="str">
        <f>IFERROR(INDEX('Classificação 2 encontros'!$AK$18:$AK$73,MATCH($AA42,'Classificação 2 encontros'!$AO$18:$AO$73,0)),"")</f>
        <v/>
      </c>
      <c r="AL42" s="77" t="str">
        <f>IFERROR(INDEX('Classificação 2 encontros'!$AL$18:$AL$73,MATCH($AA42,'Classificação 2 encontros'!$AO$18:$AO$73,0)),"")</f>
        <v/>
      </c>
      <c r="AM42" s="77" t="str">
        <f>IFERROR(INDEX('Classificação 2 encontros'!$AM$18:$AM$73,MATCH($AA42,'Classificação 2 encontros'!$AO$18:$AO$73,0)),"")</f>
        <v/>
      </c>
      <c r="AN42" s="78" t="str">
        <f t="shared" si="1"/>
        <v/>
      </c>
      <c r="AO42" s="79">
        <v>25</v>
      </c>
      <c r="AP42" s="300"/>
      <c r="AQ42" s="300"/>
      <c r="AR42" s="83" t="str">
        <f>IFERROR(INDEX('Classificação 2 encontros'!$AR$18:$AR$73,MATCH($AA42,'Classificação 2 encontros'!$BC$18:$BC$73,0)),"")</f>
        <v/>
      </c>
      <c r="AS42" s="83" t="str">
        <f>IFERROR(INDEX('Classificação 2 encontros'!$AS$18:$AS$73,MATCH($AA42,'Classificação 2 encontros'!$BC$18:$BC$73,0)),"")</f>
        <v/>
      </c>
      <c r="AT42" s="84" t="str">
        <f>IFERROR(INDEX('Classificação 2 encontros'!$AT$18:$AT$73,MATCH($AA42,'Classificação 2 encontros'!$BC$18:$BC$73,0)),"")</f>
        <v/>
      </c>
      <c r="AU42" s="84" t="str">
        <f>IFERROR(INDEX('Classificação 2 encontros'!$AU$18:$AU$73,MATCH($AA42,'Classificação 2 encontros'!$BC$18:$BC$73,0)),"")</f>
        <v/>
      </c>
      <c r="AV42" s="84" t="str">
        <f>IFERROR(INDEX('Classificação 2 encontros'!$AV$18:$AV$73,MATCH($AA42,'Classificação 2 encontros'!$BC$18:$BC$73,0)),"")</f>
        <v/>
      </c>
      <c r="AW42" s="84" t="str">
        <f>IFERROR(INDEX('Classificação 2 encontros'!$AW$18:$AW$73,MATCH($AA42,'Classificação 2 encontros'!$BC$18:$BC$73,0)),"")</f>
        <v/>
      </c>
      <c r="AX42" s="84" t="str">
        <f>IFERROR(INDEX('Classificação 2 encontros'!$AX$18:$AX$73,MATCH($AA42,'Classificação 2 encontros'!$BC$18:$BC$73,0)),"")</f>
        <v/>
      </c>
      <c r="AY42" s="84" t="str">
        <f>IFERROR(INDEX('Classificação 2 encontros'!$AY$18:$AY$73,MATCH($AA42,'Classificação 2 encontros'!$BC$18:$BC$73,0)),"")</f>
        <v/>
      </c>
      <c r="AZ42" s="84" t="str">
        <f>IFERROR(INDEX('Classificação 2 encontros'!$AZ$18:$AZ$73,MATCH($AA42,'Classificação 2 encontros'!$BC$18:$BC$73,0)),"")</f>
        <v/>
      </c>
      <c r="BA42" s="84" t="str">
        <f>IFERROR(INDEX('Classificação 2 encontros'!$BA$18:$BA$73,MATCH($AA42,'Classificação 2 encontros'!$BC$18:$BC$73,0)),"")</f>
        <v/>
      </c>
      <c r="BB42" s="78" t="str">
        <f t="shared" si="2"/>
        <v/>
      </c>
      <c r="BC42" s="79">
        <v>25</v>
      </c>
      <c r="BD42" s="70"/>
      <c r="BE42" s="70"/>
      <c r="BF42" s="80" t="str">
        <f>IFERROR(INDEX('Classificação 2 encontros'!$BF$18:$BF$73,MATCH($AA42,'Classificação 2 encontros'!$BQ$18:$BQ$73,0)),"")</f>
        <v/>
      </c>
      <c r="BG42" s="80" t="str">
        <f>IFERROR(INDEX('Classificação 2 encontros'!$BG$18:$BG$73,MATCH($AA42,'Classificação 2 encontros'!$BQ$18:$BQ$73,0)),"")</f>
        <v/>
      </c>
      <c r="BH42" s="81" t="str">
        <f>IFERROR(INDEX('Classificação 2 encontros'!$BH$18:$BH$73,MATCH($AA42,'Classificação 2 encontros'!$BQ$18:$BQ$73,0)),"")</f>
        <v/>
      </c>
      <c r="BI42" s="81" t="str">
        <f>IFERROR(INDEX('Classificação 2 encontros'!$BI$18:$BI$73,MATCH($AA42,'Classificação 2 encontros'!$BQ$18:$BQ$73,0)),"")</f>
        <v/>
      </c>
      <c r="BJ42" s="81" t="str">
        <f>IFERROR(INDEX('Classificação 2 encontros'!$BJ$18:$BJ$73,MATCH($AA42,'Classificação 2 encontros'!$BQ$18:$BQ$73,0)),"")</f>
        <v/>
      </c>
      <c r="BK42" s="81" t="str">
        <f>IFERROR(INDEX('Classificação 2 encontros'!$BK$18:$BK$73,MATCH($AA42,'Classificação 2 encontros'!$BQ$18:$BQ$73,0)),"")</f>
        <v/>
      </c>
      <c r="BL42" s="81" t="str">
        <f>IFERROR(INDEX('Classificação 2 encontros'!$BL$18:$BL$73,MATCH($AA42,'Classificação 2 encontros'!$BQ$18:$BQ$73,0)),"")</f>
        <v/>
      </c>
      <c r="BM42" s="88" t="str">
        <f>IFERROR(INDEX('Classificação 2 encontros'!$BM$18:$BM$73,MATCH($AA42,'Classificação 2 encontros'!$BQ$18:$BQ$73,0)),"")</f>
        <v/>
      </c>
      <c r="BN42" s="81" t="str">
        <f>IFERROR(INDEX('Classificação 2 encontros'!$BN$18:$BN$73,MATCH($AA42,'Classificação 2 encontros'!$BQ$18:$BQ$73,0)),"")</f>
        <v/>
      </c>
      <c r="BO42" s="81" t="str">
        <f>IFERROR(INDEX('Classificação 2 encontros'!$BO$18:$BO$73,MATCH($AA42,'Classificação 2 encontros'!$BQ$18:$BQ$73,0)),"")</f>
        <v/>
      </c>
      <c r="BP42" s="78" t="str">
        <f t="shared" si="3"/>
        <v/>
      </c>
      <c r="BQ42" s="79">
        <v>25</v>
      </c>
      <c r="BT42" s="83" t="str">
        <f>IFERROR(INDEX('Classificação 2 encontros'!$BT$18:$BT$73,MATCH($AA42,'Classificação 2 encontros'!$CE$18:$CE$73,0)),"")</f>
        <v/>
      </c>
      <c r="BU42" s="83" t="str">
        <f>IFERROR(INDEX('Classificação 2 encontros'!$BU$18:$BU$73,MATCH($AA42,'Classificação 2 encontros'!$CE$18:$CE$73,0)),"")</f>
        <v/>
      </c>
      <c r="BV42" s="84" t="str">
        <f>IFERROR(INDEX('Classificação 2 encontros'!$BV$18:$BV$73,MATCH($AA42,'Classificação 2 encontros'!$CE$18:$CE$73,0)),"")</f>
        <v/>
      </c>
      <c r="BW42" s="84" t="str">
        <f>IFERROR(INDEX('Classificação 2 encontros'!$BW$18:$BW$73,MATCH($AA42,'Classificação 2 encontros'!$CE$18:$CE$73,0)),"")</f>
        <v/>
      </c>
      <c r="BX42" s="84" t="str">
        <f>IFERROR(INDEX('Classificação 2 encontros'!$BX$18:$BX$73,MATCH($AA42,'Classificação 2 encontros'!$CE$18:$CE$73,0)),"")</f>
        <v/>
      </c>
      <c r="BY42" s="84" t="str">
        <f>IFERROR(INDEX('Classificação 2 encontros'!$BY$18:$BY$73,MATCH($AA42,'Classificação 2 encontros'!$CE$18:$CE$73,0)),"")</f>
        <v/>
      </c>
      <c r="BZ42" s="84" t="str">
        <f>IFERROR(INDEX('Classificação 2 encontros'!$BZ$18:$BZ$73,MATCH($AA42,'Classificação 2 encontros'!$CE$18:$CE$73,0)),"")</f>
        <v/>
      </c>
      <c r="CA42" s="84" t="str">
        <f>IFERROR(INDEX('Classificação 2 encontros'!$CA$18:$CA$73,MATCH($AA42,'Classificação 2 encontros'!$CE$18:$CE$73,0)),"")</f>
        <v/>
      </c>
      <c r="CB42" s="84" t="str">
        <f>IFERROR(INDEX('Classificação 2 encontros'!$CB$18:$CB$73,MATCH($AA42,'Classificação 2 encontros'!$CE$18:$CE$73,0)),"")</f>
        <v/>
      </c>
      <c r="CC42" s="84" t="str">
        <f>IFERROR(INDEX('Classificação 2 encontros'!$CC$18:$CC$73,MATCH($AA42,'Classificação 2 encontros'!$CE$18:$CE$73,0)),"")</f>
        <v/>
      </c>
      <c r="CD42" s="62"/>
      <c r="CE42" s="63" t="str">
        <f t="shared" si="5"/>
        <v/>
      </c>
    </row>
    <row r="43" spans="2:83" ht="22.5" customHeight="1" x14ac:dyDescent="0.55000000000000004">
      <c r="B43" s="76" t="str">
        <f>IFERROR(INDEX('Classificação 2 encontros'!$B$18:$B$73,MATCH($M43,'Classificação 2 encontros'!$M$18:$M$73,0)),"")</f>
        <v/>
      </c>
      <c r="C43" s="76" t="str">
        <f>IFERROR(INDEX('Classificação 2 encontros'!$C$18:$C$73,MATCH($M43,'Classificação 2 encontros'!$M$18:$M$73,0)),"")</f>
        <v/>
      </c>
      <c r="D43" s="77" t="str">
        <f>IFERROR(INDEX('Classificação 2 encontros'!$D$18:$D$73,MATCH($M43,'Classificação 2 encontros'!$M$18:$M$73,0)),"")</f>
        <v/>
      </c>
      <c r="E43" s="77" t="str">
        <f>IFERROR(INDEX('Classificação 2 encontros'!$E$18:$E$73,MATCH($M43,'Classificação 2 encontros'!$M$18:$M$73,0)),"")</f>
        <v/>
      </c>
      <c r="F43" s="77" t="str">
        <f>IFERROR(INDEX('Classificação 2 encontros'!$F$18:$F$73,MATCH($M43,'Classificação 2 encontros'!$M$18:$M$73,0)),"")</f>
        <v/>
      </c>
      <c r="G43" s="77" t="str">
        <f>IFERROR(INDEX('Classificação 2 encontros'!$G$18:$G$73,MATCH($M43,'Classificação 2 encontros'!$M$18:$M$73,0)),"")</f>
        <v/>
      </c>
      <c r="H43" s="77" t="str">
        <f>IFERROR(INDEX('Classificação 2 encontros'!$H$18:$H$73,MATCH($M43,'Classificação 2 encontros'!$M$18:$M$73,0)),"")</f>
        <v/>
      </c>
      <c r="I43" s="77" t="str">
        <f>IFERROR(INDEX('Classificação 2 encontros'!$I$18:$I$73,MATCH($M43,'Classificação 2 encontros'!$M$18:$M$73,0)),"")</f>
        <v/>
      </c>
      <c r="J43" s="77" t="str">
        <f>IFERROR(INDEX('Classificação 2 encontros'!$J$18:$J$73,MATCH($M43,'Classificação 2 encontros'!$M$18:$M$73,0)),"")</f>
        <v/>
      </c>
      <c r="K43" s="77" t="str">
        <f>IFERROR(INDEX('Classificação 2 encontros'!$K$18:$K$73,MATCH($M43,'Classificação 2 encontros'!$M$18:$M$73,0)),"")</f>
        <v/>
      </c>
      <c r="L43" s="78" t="str">
        <f t="shared" si="6"/>
        <v/>
      </c>
      <c r="M43" s="75">
        <v>26</v>
      </c>
      <c r="N43" s="59"/>
      <c r="O43" s="59"/>
      <c r="P43" s="73" t="str">
        <f>IFERROR(INDEX('Classificação 2 encontros'!$P$18:$P$73,MATCH($AA43,'Classificação 2 encontros'!$AA$18:$AA$73,0)),"")</f>
        <v/>
      </c>
      <c r="Q43" s="73" t="str">
        <f>IFERROR(INDEX('Classificação 2 encontros'!$Q$18:$Q$73,MATCH($AA43,'Classificação 2 encontros'!$AA$18:$AA$73,0)),"")</f>
        <v/>
      </c>
      <c r="R43" s="74" t="str">
        <f>IFERROR(INDEX('Classificação 2 encontros'!$R$18:$R$73,MATCH($AA43,'Classificação 2 encontros'!$AA$18:$AA$73,0)),"")</f>
        <v/>
      </c>
      <c r="S43" s="74" t="str">
        <f>IFERROR(INDEX('Classificação 2 encontros'!$S$18:$S$73,MATCH($AA43,'Classificação 2 encontros'!$AA$18:$AA$73,0)),"")</f>
        <v/>
      </c>
      <c r="T43" s="74" t="str">
        <f>IFERROR(INDEX('Classificação 2 encontros'!$T$18:$T$73,MATCH($AA43,'Classificação 2 encontros'!$AA$18:$AA$73,0)),"")</f>
        <v/>
      </c>
      <c r="U43" s="74" t="str">
        <f>IFERROR(INDEX('Classificação 2 encontros'!$U$18:$U$73,MATCH($AA43,'Classificação 2 encontros'!$AA$18:$AA$73,0)),"")</f>
        <v/>
      </c>
      <c r="V43" s="74" t="str">
        <f>IFERROR(INDEX('Classificação 2 encontros'!$V$18:$V$73,MATCH($AA43,'Classificação 2 encontros'!$AA$18:$AA$73,0)),"")</f>
        <v/>
      </c>
      <c r="W43" s="74" t="str">
        <f>IFERROR(INDEX('Classificação 2 encontros'!$W$18:$W$73,MATCH($AA43,'Classificação 2 encontros'!$AA$18:$AA$73,0)),"")</f>
        <v/>
      </c>
      <c r="X43" s="74" t="str">
        <f>IFERROR(INDEX('Classificação 2 encontros'!$X$18:$X$73,MATCH($AA43,'Classificação 2 encontros'!$AA$18:$AA$73,0)),"")</f>
        <v/>
      </c>
      <c r="Y43" s="74" t="str">
        <f>IFERROR(INDEX('Classificação 2 encontros'!$Y$18:$Y$73,MATCH($AA43,'Classificação 2 encontros'!$AA$18:$AA$73,0)),"")</f>
        <v/>
      </c>
      <c r="Z43" s="78" t="str">
        <f t="shared" si="0"/>
        <v/>
      </c>
      <c r="AA43" s="79">
        <v>26</v>
      </c>
      <c r="AB43" s="71"/>
      <c r="AC43" s="71"/>
      <c r="AD43" s="76" t="str">
        <f>IFERROR(INDEX('Classificação 2 encontros'!$AD$18:$AD$73,MATCH($AA43,'Classificação 2 encontros'!$AO$18:$AO$73,0)),"")</f>
        <v/>
      </c>
      <c r="AE43" s="76" t="str">
        <f>IFERROR(INDEX('Classificação 2 encontros'!$AE$18:$AE$73,MATCH($AA43,'Classificação 2 encontros'!$AO$18:$AO$73,0)),"")</f>
        <v/>
      </c>
      <c r="AF43" s="77" t="str">
        <f>IFERROR(INDEX('Classificação 2 encontros'!$AF$18:$AF$73,MATCH($AA43,'Classificação 2 encontros'!$AO$18:$AO$73,0)),"")</f>
        <v/>
      </c>
      <c r="AG43" s="77" t="str">
        <f>IFERROR(INDEX('Classificação 2 encontros'!$AG$18:$AG$73,MATCH($AA43,'Classificação 2 encontros'!$AO$18:$AO$73,0)),"")</f>
        <v/>
      </c>
      <c r="AH43" s="77" t="str">
        <f>IFERROR(INDEX('Classificação 2 encontros'!$AH$18:$AH$73,MATCH($AA43,'Classificação 2 encontros'!$AO$18:$AO$73,0)),"")</f>
        <v/>
      </c>
      <c r="AI43" s="77" t="str">
        <f>IFERROR(INDEX('Classificação 2 encontros'!$AI$18:$AI$73,MATCH($AA43,'Classificação 2 encontros'!$AO$18:$AO$73,0)),"")</f>
        <v/>
      </c>
      <c r="AJ43" s="77" t="str">
        <f>IFERROR(INDEX('Classificação 2 encontros'!$AJ$18:$AJ$73,MATCH($AA43,'Classificação 2 encontros'!$AO$18:$AO$73,0)),"")</f>
        <v/>
      </c>
      <c r="AK43" s="77" t="str">
        <f>IFERROR(INDEX('Classificação 2 encontros'!$AK$18:$AK$73,MATCH($AA43,'Classificação 2 encontros'!$AO$18:$AO$73,0)),"")</f>
        <v/>
      </c>
      <c r="AL43" s="77" t="str">
        <f>IFERROR(INDEX('Classificação 2 encontros'!$AL$18:$AL$73,MATCH($AA43,'Classificação 2 encontros'!$AO$18:$AO$73,0)),"")</f>
        <v/>
      </c>
      <c r="AM43" s="77" t="str">
        <f>IFERROR(INDEX('Classificação 2 encontros'!$AM$18:$AM$73,MATCH($AA43,'Classificação 2 encontros'!$AO$18:$AO$73,0)),"")</f>
        <v/>
      </c>
      <c r="AN43" s="78" t="str">
        <f t="shared" si="1"/>
        <v/>
      </c>
      <c r="AO43" s="79">
        <v>26</v>
      </c>
      <c r="AP43" s="71"/>
      <c r="AQ43" s="71"/>
      <c r="AR43" s="83" t="str">
        <f>IFERROR(INDEX('Classificação 2 encontros'!$AR$18:$AR$73,MATCH($AA43,'Classificação 2 encontros'!$BC$18:$BC$73,0)),"")</f>
        <v/>
      </c>
      <c r="AS43" s="83" t="str">
        <f>IFERROR(INDEX('Classificação 2 encontros'!$AS$18:$AS$73,MATCH($AA43,'Classificação 2 encontros'!$BC$18:$BC$73,0)),"")</f>
        <v/>
      </c>
      <c r="AT43" s="84" t="str">
        <f>IFERROR(INDEX('Classificação 2 encontros'!$AT$18:$AT$73,MATCH($AA43,'Classificação 2 encontros'!$BC$18:$BC$73,0)),"")</f>
        <v/>
      </c>
      <c r="AU43" s="84" t="str">
        <f>IFERROR(INDEX('Classificação 2 encontros'!$AU$18:$AU$73,MATCH($AA43,'Classificação 2 encontros'!$BC$18:$BC$73,0)),"")</f>
        <v/>
      </c>
      <c r="AV43" s="84" t="str">
        <f>IFERROR(INDEX('Classificação 2 encontros'!$AV$18:$AV$73,MATCH($AA43,'Classificação 2 encontros'!$BC$18:$BC$73,0)),"")</f>
        <v/>
      </c>
      <c r="AW43" s="84" t="str">
        <f>IFERROR(INDEX('Classificação 2 encontros'!$AW$18:$AW$73,MATCH($AA43,'Classificação 2 encontros'!$BC$18:$BC$73,0)),"")</f>
        <v/>
      </c>
      <c r="AX43" s="84" t="str">
        <f>IFERROR(INDEX('Classificação 2 encontros'!$AX$18:$AX$73,MATCH($AA43,'Classificação 2 encontros'!$BC$18:$BC$73,0)),"")</f>
        <v/>
      </c>
      <c r="AY43" s="84" t="str">
        <f>IFERROR(INDEX('Classificação 2 encontros'!$AY$18:$AY$73,MATCH($AA43,'Classificação 2 encontros'!$BC$18:$BC$73,0)),"")</f>
        <v/>
      </c>
      <c r="AZ43" s="84" t="str">
        <f>IFERROR(INDEX('Classificação 2 encontros'!$AZ$18:$AZ$73,MATCH($AA43,'Classificação 2 encontros'!$BC$18:$BC$73,0)),"")</f>
        <v/>
      </c>
      <c r="BA43" s="84" t="str">
        <f>IFERROR(INDEX('Classificação 2 encontros'!$BA$18:$BA$73,MATCH($AA43,'Classificação 2 encontros'!$BC$18:$BC$73,0)),"")</f>
        <v/>
      </c>
      <c r="BB43" s="78" t="str">
        <f t="shared" si="2"/>
        <v/>
      </c>
      <c r="BC43" s="79">
        <v>26</v>
      </c>
      <c r="BD43" s="70"/>
      <c r="BE43" s="70"/>
      <c r="BF43" s="80" t="str">
        <f>IFERROR(INDEX('Classificação 2 encontros'!$BF$18:$BF$73,MATCH($AA43,'Classificação 2 encontros'!$BQ$18:$BQ$73,0)),"")</f>
        <v/>
      </c>
      <c r="BG43" s="80" t="str">
        <f>IFERROR(INDEX('Classificação 2 encontros'!$BG$18:$BG$73,MATCH($AA43,'Classificação 2 encontros'!$BQ$18:$BQ$73,0)),"")</f>
        <v/>
      </c>
      <c r="BH43" s="81" t="str">
        <f>IFERROR(INDEX('Classificação 2 encontros'!$BH$18:$BH$73,MATCH($AA43,'Classificação 2 encontros'!$BQ$18:$BQ$73,0)),"")</f>
        <v/>
      </c>
      <c r="BI43" s="81" t="str">
        <f>IFERROR(INDEX('Classificação 2 encontros'!$BI$18:$BI$73,MATCH($AA43,'Classificação 2 encontros'!$BQ$18:$BQ$73,0)),"")</f>
        <v/>
      </c>
      <c r="BJ43" s="81" t="str">
        <f>IFERROR(INDEX('Classificação 2 encontros'!$BJ$18:$BJ$73,MATCH($AA43,'Classificação 2 encontros'!$BQ$18:$BQ$73,0)),"")</f>
        <v/>
      </c>
      <c r="BK43" s="81" t="str">
        <f>IFERROR(INDEX('Classificação 2 encontros'!$BK$18:$BK$73,MATCH($AA43,'Classificação 2 encontros'!$BQ$18:$BQ$73,0)),"")</f>
        <v/>
      </c>
      <c r="BL43" s="81" t="str">
        <f>IFERROR(INDEX('Classificação 2 encontros'!$BL$18:$BL$73,MATCH($AA43,'Classificação 2 encontros'!$BQ$18:$BQ$73,0)),"")</f>
        <v/>
      </c>
      <c r="BM43" s="88" t="str">
        <f>IFERROR(INDEX('Classificação 2 encontros'!$BM$18:$BM$73,MATCH($AA43,'Classificação 2 encontros'!$BQ$18:$BQ$73,0)),"")</f>
        <v/>
      </c>
      <c r="BN43" s="81" t="str">
        <f>IFERROR(INDEX('Classificação 2 encontros'!$BN$18:$BN$73,MATCH($AA43,'Classificação 2 encontros'!$BQ$18:$BQ$73,0)),"")</f>
        <v/>
      </c>
      <c r="BO43" s="81" t="str">
        <f>IFERROR(INDEX('Classificação 2 encontros'!$BO$18:$BO$73,MATCH($AA43,'Classificação 2 encontros'!$BQ$18:$BQ$73,0)),"")</f>
        <v/>
      </c>
      <c r="BP43" s="78" t="str">
        <f t="shared" si="3"/>
        <v/>
      </c>
      <c r="BQ43" s="79">
        <v>26</v>
      </c>
      <c r="BT43" s="83" t="str">
        <f>IFERROR(INDEX('Classificação 2 encontros'!$BT$18:$BT$73,MATCH($AA43,'Classificação 2 encontros'!$CE$18:$CE$73,0)),"")</f>
        <v/>
      </c>
      <c r="BU43" s="83" t="str">
        <f>IFERROR(INDEX('Classificação 2 encontros'!$BU$18:$BU$73,MATCH($AA43,'Classificação 2 encontros'!$CE$18:$CE$73,0)),"")</f>
        <v/>
      </c>
      <c r="BV43" s="84" t="str">
        <f>IFERROR(INDEX('Classificação 2 encontros'!$BV$18:$BV$73,MATCH($AA43,'Classificação 2 encontros'!$CE$18:$CE$73,0)),"")</f>
        <v/>
      </c>
      <c r="BW43" s="84" t="str">
        <f>IFERROR(INDEX('Classificação 2 encontros'!$BW$18:$BW$73,MATCH($AA43,'Classificação 2 encontros'!$CE$18:$CE$73,0)),"")</f>
        <v/>
      </c>
      <c r="BX43" s="84" t="str">
        <f>IFERROR(INDEX('Classificação 2 encontros'!$BX$18:$BX$73,MATCH($AA43,'Classificação 2 encontros'!$CE$18:$CE$73,0)),"")</f>
        <v/>
      </c>
      <c r="BY43" s="84" t="str">
        <f>IFERROR(INDEX('Classificação 2 encontros'!$BY$18:$BY$73,MATCH($AA43,'Classificação 2 encontros'!$CE$18:$CE$73,0)),"")</f>
        <v/>
      </c>
      <c r="BZ43" s="84" t="str">
        <f>IFERROR(INDEX('Classificação 2 encontros'!$BZ$18:$BZ$73,MATCH($AA43,'Classificação 2 encontros'!$CE$18:$CE$73,0)),"")</f>
        <v/>
      </c>
      <c r="CA43" s="84" t="str">
        <f>IFERROR(INDEX('Classificação 2 encontros'!$CA$18:$CA$73,MATCH($AA43,'Classificação 2 encontros'!$CE$18:$CE$73,0)),"")</f>
        <v/>
      </c>
      <c r="CB43" s="84" t="str">
        <f>IFERROR(INDEX('Classificação 2 encontros'!$CB$18:$CB$73,MATCH($AA43,'Classificação 2 encontros'!$CE$18:$CE$73,0)),"")</f>
        <v/>
      </c>
      <c r="CC43" s="84" t="str">
        <f>IFERROR(INDEX('Classificação 2 encontros'!$CC$18:$CC$73,MATCH($AA43,'Classificação 2 encontros'!$CE$18:$CE$73,0)),"")</f>
        <v/>
      </c>
      <c r="CD43" s="62"/>
      <c r="CE43" s="63" t="str">
        <f t="shared" si="5"/>
        <v/>
      </c>
    </row>
    <row r="44" spans="2:83" ht="22.5" customHeight="1" x14ac:dyDescent="0.5">
      <c r="B44" s="76" t="str">
        <f>IFERROR(INDEX('Classificação 2 encontros'!$B$18:$B$73,MATCH($M44,'Classificação 2 encontros'!$M$18:$M$73,0)),"")</f>
        <v/>
      </c>
      <c r="C44" s="76" t="str">
        <f>IFERROR(INDEX('Classificação 2 encontros'!$C$18:$C$73,MATCH($M44,'Classificação 2 encontros'!$M$18:$M$73,0)),"")</f>
        <v/>
      </c>
      <c r="D44" s="77" t="str">
        <f>IFERROR(INDEX('Classificação 2 encontros'!$D$18:$D$73,MATCH($M44,'Classificação 2 encontros'!$M$18:$M$73,0)),"")</f>
        <v/>
      </c>
      <c r="E44" s="77" t="str">
        <f>IFERROR(INDEX('Classificação 2 encontros'!$E$18:$E$73,MATCH($M44,'Classificação 2 encontros'!$M$18:$M$73,0)),"")</f>
        <v/>
      </c>
      <c r="F44" s="77" t="str">
        <f>IFERROR(INDEX('Classificação 2 encontros'!$F$18:$F$73,MATCH($M44,'Classificação 2 encontros'!$M$18:$M$73,0)),"")</f>
        <v/>
      </c>
      <c r="G44" s="77" t="str">
        <f>IFERROR(INDEX('Classificação 2 encontros'!$G$18:$G$73,MATCH($M44,'Classificação 2 encontros'!$M$18:$M$73,0)),"")</f>
        <v/>
      </c>
      <c r="H44" s="77" t="str">
        <f>IFERROR(INDEX('Classificação 2 encontros'!$H$18:$H$73,MATCH($M44,'Classificação 2 encontros'!$M$18:$M$73,0)),"")</f>
        <v/>
      </c>
      <c r="I44" s="77" t="str">
        <f>IFERROR(INDEX('Classificação 2 encontros'!$I$18:$I$73,MATCH($M44,'Classificação 2 encontros'!$M$18:$M$73,0)),"")</f>
        <v/>
      </c>
      <c r="J44" s="77" t="str">
        <f>IFERROR(INDEX('Classificação 2 encontros'!$J$18:$J$73,MATCH($M44,'Classificação 2 encontros'!$M$18:$M$73,0)),"")</f>
        <v/>
      </c>
      <c r="K44" s="77" t="str">
        <f>IFERROR(INDEX('Classificação 2 encontros'!$K$18:$K$73,MATCH($M44,'Classificação 2 encontros'!$M$18:$M$73,0)),"")</f>
        <v/>
      </c>
      <c r="L44" s="78" t="str">
        <f t="shared" si="6"/>
        <v/>
      </c>
      <c r="M44" s="75">
        <v>27</v>
      </c>
      <c r="N44" s="59"/>
      <c r="O44" s="59"/>
      <c r="P44" s="73" t="str">
        <f>IFERROR(INDEX('Classificação 2 encontros'!$P$18:$P$73,MATCH($AA44,'Classificação 2 encontros'!$AA$18:$AA$73,0)),"")</f>
        <v/>
      </c>
      <c r="Q44" s="73" t="str">
        <f>IFERROR(INDEX('Classificação 2 encontros'!$Q$18:$Q$73,MATCH($AA44,'Classificação 2 encontros'!$AA$18:$AA$73,0)),"")</f>
        <v/>
      </c>
      <c r="R44" s="74" t="str">
        <f>IFERROR(INDEX('Classificação 2 encontros'!$R$18:$R$73,MATCH($AA44,'Classificação 2 encontros'!$AA$18:$AA$73,0)),"")</f>
        <v/>
      </c>
      <c r="S44" s="74" t="str">
        <f>IFERROR(INDEX('Classificação 2 encontros'!$S$18:$S$73,MATCH($AA44,'Classificação 2 encontros'!$AA$18:$AA$73,0)),"")</f>
        <v/>
      </c>
      <c r="T44" s="74" t="str">
        <f>IFERROR(INDEX('Classificação 2 encontros'!$T$18:$T$73,MATCH($AA44,'Classificação 2 encontros'!$AA$18:$AA$73,0)),"")</f>
        <v/>
      </c>
      <c r="U44" s="74" t="str">
        <f>IFERROR(INDEX('Classificação 2 encontros'!$U$18:$U$73,MATCH($AA44,'Classificação 2 encontros'!$AA$18:$AA$73,0)),"")</f>
        <v/>
      </c>
      <c r="V44" s="74" t="str">
        <f>IFERROR(INDEX('Classificação 2 encontros'!$V$18:$V$73,MATCH($AA44,'Classificação 2 encontros'!$AA$18:$AA$73,0)),"")</f>
        <v/>
      </c>
      <c r="W44" s="74" t="str">
        <f>IFERROR(INDEX('Classificação 2 encontros'!$W$18:$W$73,MATCH($AA44,'Classificação 2 encontros'!$AA$18:$AA$73,0)),"")</f>
        <v/>
      </c>
      <c r="X44" s="74" t="str">
        <f>IFERROR(INDEX('Classificação 2 encontros'!$X$18:$X$73,MATCH($AA44,'Classificação 2 encontros'!$AA$18:$AA$73,0)),"")</f>
        <v/>
      </c>
      <c r="Y44" s="74" t="str">
        <f>IFERROR(INDEX('Classificação 2 encontros'!$Y$18:$Y$73,MATCH($AA44,'Classificação 2 encontros'!$AA$18:$AA$73,0)),"")</f>
        <v/>
      </c>
      <c r="Z44" s="78" t="str">
        <f t="shared" si="0"/>
        <v/>
      </c>
      <c r="AA44" s="79">
        <v>27</v>
      </c>
      <c r="AB44" s="72"/>
      <c r="AC44" s="72"/>
      <c r="AD44" s="76" t="str">
        <f>IFERROR(INDEX('Classificação 2 encontros'!$AD$18:$AD$73,MATCH($AA44,'Classificação 2 encontros'!$AO$18:$AO$73,0)),"")</f>
        <v/>
      </c>
      <c r="AE44" s="76" t="str">
        <f>IFERROR(INDEX('Classificação 2 encontros'!$AE$18:$AE$73,MATCH($AA44,'Classificação 2 encontros'!$AO$18:$AO$73,0)),"")</f>
        <v/>
      </c>
      <c r="AF44" s="77" t="str">
        <f>IFERROR(INDEX('Classificação 2 encontros'!$AF$18:$AF$73,MATCH($AA44,'Classificação 2 encontros'!$AO$18:$AO$73,0)),"")</f>
        <v/>
      </c>
      <c r="AG44" s="77" t="str">
        <f>IFERROR(INDEX('Classificação 2 encontros'!$AG$18:$AG$73,MATCH($AA44,'Classificação 2 encontros'!$AO$18:$AO$73,0)),"")</f>
        <v/>
      </c>
      <c r="AH44" s="77" t="str">
        <f>IFERROR(INDEX('Classificação 2 encontros'!$AH$18:$AH$73,MATCH($AA44,'Classificação 2 encontros'!$AO$18:$AO$73,0)),"")</f>
        <v/>
      </c>
      <c r="AI44" s="77" t="str">
        <f>IFERROR(INDEX('Classificação 2 encontros'!$AI$18:$AI$73,MATCH($AA44,'Classificação 2 encontros'!$AO$18:$AO$73,0)),"")</f>
        <v/>
      </c>
      <c r="AJ44" s="77" t="str">
        <f>IFERROR(INDEX('Classificação 2 encontros'!$AJ$18:$AJ$73,MATCH($AA44,'Classificação 2 encontros'!$AO$18:$AO$73,0)),"")</f>
        <v/>
      </c>
      <c r="AK44" s="77" t="str">
        <f>IFERROR(INDEX('Classificação 2 encontros'!$AK$18:$AK$73,MATCH($AA44,'Classificação 2 encontros'!$AO$18:$AO$73,0)),"")</f>
        <v/>
      </c>
      <c r="AL44" s="77" t="str">
        <f>IFERROR(INDEX('Classificação 2 encontros'!$AL$18:$AL$73,MATCH($AA44,'Classificação 2 encontros'!$AO$18:$AO$73,0)),"")</f>
        <v/>
      </c>
      <c r="AM44" s="77" t="str">
        <f>IFERROR(INDEX('Classificação 2 encontros'!$AM$18:$AM$73,MATCH($AA44,'Classificação 2 encontros'!$AO$18:$AO$73,0)),"")</f>
        <v/>
      </c>
      <c r="AN44" s="78" t="str">
        <f t="shared" si="1"/>
        <v/>
      </c>
      <c r="AO44" s="79">
        <v>27</v>
      </c>
      <c r="AP44" s="72"/>
      <c r="AQ44" s="72"/>
      <c r="AR44" s="83" t="str">
        <f>IFERROR(INDEX('Classificação 2 encontros'!$AR$18:$AR$73,MATCH($AA44,'Classificação 2 encontros'!$BC$18:$BC$73,0)),"")</f>
        <v/>
      </c>
      <c r="AS44" s="83" t="str">
        <f>IFERROR(INDEX('Classificação 2 encontros'!$AS$18:$AS$73,MATCH($AA44,'Classificação 2 encontros'!$BC$18:$BC$73,0)),"")</f>
        <v/>
      </c>
      <c r="AT44" s="84" t="str">
        <f>IFERROR(INDEX('Classificação 2 encontros'!$AT$18:$AT$73,MATCH($AA44,'Classificação 2 encontros'!$BC$18:$BC$73,0)),"")</f>
        <v/>
      </c>
      <c r="AU44" s="84" t="str">
        <f>IFERROR(INDEX('Classificação 2 encontros'!$AU$18:$AU$73,MATCH($AA44,'Classificação 2 encontros'!$BC$18:$BC$73,0)),"")</f>
        <v/>
      </c>
      <c r="AV44" s="84" t="str">
        <f>IFERROR(INDEX('Classificação 2 encontros'!$AV$18:$AV$73,MATCH($AA44,'Classificação 2 encontros'!$BC$18:$BC$73,0)),"")</f>
        <v/>
      </c>
      <c r="AW44" s="84" t="str">
        <f>IFERROR(INDEX('Classificação 2 encontros'!$AW$18:$AW$73,MATCH($AA44,'Classificação 2 encontros'!$BC$18:$BC$73,0)),"")</f>
        <v/>
      </c>
      <c r="AX44" s="84" t="str">
        <f>IFERROR(INDEX('Classificação 2 encontros'!$AX$18:$AX$73,MATCH($AA44,'Classificação 2 encontros'!$BC$18:$BC$73,0)),"")</f>
        <v/>
      </c>
      <c r="AY44" s="84" t="str">
        <f>IFERROR(INDEX('Classificação 2 encontros'!$AY$18:$AY$73,MATCH($AA44,'Classificação 2 encontros'!$BC$18:$BC$73,0)),"")</f>
        <v/>
      </c>
      <c r="AZ44" s="84" t="str">
        <f>IFERROR(INDEX('Classificação 2 encontros'!$AZ$18:$AZ$73,MATCH($AA44,'Classificação 2 encontros'!$BC$18:$BC$73,0)),"")</f>
        <v/>
      </c>
      <c r="BA44" s="84" t="str">
        <f>IFERROR(INDEX('Classificação 2 encontros'!$BA$18:$BA$73,MATCH($AA44,'Classificação 2 encontros'!$BC$18:$BC$73,0)),"")</f>
        <v/>
      </c>
      <c r="BB44" s="78" t="str">
        <f t="shared" si="2"/>
        <v/>
      </c>
      <c r="BC44" s="79">
        <v>27</v>
      </c>
      <c r="BD44" s="70"/>
      <c r="BE44" s="70"/>
      <c r="BF44" s="80" t="str">
        <f>IFERROR(INDEX('Classificação 2 encontros'!$BF$18:$BF$73,MATCH($AA44,'Classificação 2 encontros'!$BQ$18:$BQ$73,0)),"")</f>
        <v/>
      </c>
      <c r="BG44" s="80" t="str">
        <f>IFERROR(INDEX('Classificação 2 encontros'!$BG$18:$BG$73,MATCH($AA44,'Classificação 2 encontros'!$BQ$18:$BQ$73,0)),"")</f>
        <v/>
      </c>
      <c r="BH44" s="81" t="str">
        <f>IFERROR(INDEX('Classificação 2 encontros'!$BH$18:$BH$73,MATCH($AA44,'Classificação 2 encontros'!$BQ$18:$BQ$73,0)),"")</f>
        <v/>
      </c>
      <c r="BI44" s="81" t="str">
        <f>IFERROR(INDEX('Classificação 2 encontros'!$BI$18:$BI$73,MATCH($AA44,'Classificação 2 encontros'!$BQ$18:$BQ$73,0)),"")</f>
        <v/>
      </c>
      <c r="BJ44" s="81" t="str">
        <f>IFERROR(INDEX('Classificação 2 encontros'!$BJ$18:$BJ$73,MATCH($AA44,'Classificação 2 encontros'!$BQ$18:$BQ$73,0)),"")</f>
        <v/>
      </c>
      <c r="BK44" s="81" t="str">
        <f>IFERROR(INDEX('Classificação 2 encontros'!$BK$18:$BK$73,MATCH($AA44,'Classificação 2 encontros'!$BQ$18:$BQ$73,0)),"")</f>
        <v/>
      </c>
      <c r="BL44" s="81" t="str">
        <f>IFERROR(INDEX('Classificação 2 encontros'!$BL$18:$BL$73,MATCH($AA44,'Classificação 2 encontros'!$BQ$18:$BQ$73,0)),"")</f>
        <v/>
      </c>
      <c r="BM44" s="88" t="str">
        <f>IFERROR(INDEX('Classificação 2 encontros'!$BM$18:$BM$73,MATCH($AA44,'Classificação 2 encontros'!$BQ$18:$BQ$73,0)),"")</f>
        <v/>
      </c>
      <c r="BN44" s="81" t="str">
        <f>IFERROR(INDEX('Classificação 2 encontros'!$BN$18:$BN$73,MATCH($AA44,'Classificação 2 encontros'!$BQ$18:$BQ$73,0)),"")</f>
        <v/>
      </c>
      <c r="BO44" s="81" t="str">
        <f>IFERROR(INDEX('Classificação 2 encontros'!$BO$18:$BO$73,MATCH($AA44,'Classificação 2 encontros'!$BQ$18:$BQ$73,0)),"")</f>
        <v/>
      </c>
      <c r="BP44" s="78" t="str">
        <f t="shared" si="3"/>
        <v/>
      </c>
      <c r="BQ44" s="79">
        <v>27</v>
      </c>
      <c r="BT44" s="83" t="str">
        <f>IFERROR(INDEX('Classificação 2 encontros'!$BT$18:$BT$73,MATCH($AA44,'Classificação 2 encontros'!$CE$18:$CE$73,0)),"")</f>
        <v/>
      </c>
      <c r="BU44" s="83" t="str">
        <f>IFERROR(INDEX('Classificação 2 encontros'!$BU$18:$BU$73,MATCH($AA44,'Classificação 2 encontros'!$CE$18:$CE$73,0)),"")</f>
        <v/>
      </c>
      <c r="BV44" s="84" t="str">
        <f>IFERROR(INDEX('Classificação 2 encontros'!$BV$18:$BV$73,MATCH($AA44,'Classificação 2 encontros'!$CE$18:$CE$73,0)),"")</f>
        <v/>
      </c>
      <c r="BW44" s="84" t="str">
        <f>IFERROR(INDEX('Classificação 2 encontros'!$BW$18:$BW$73,MATCH($AA44,'Classificação 2 encontros'!$CE$18:$CE$73,0)),"")</f>
        <v/>
      </c>
      <c r="BX44" s="84" t="str">
        <f>IFERROR(INDEX('Classificação 2 encontros'!$BX$18:$BX$73,MATCH($AA44,'Classificação 2 encontros'!$CE$18:$CE$73,0)),"")</f>
        <v/>
      </c>
      <c r="BY44" s="84" t="str">
        <f>IFERROR(INDEX('Classificação 2 encontros'!$BY$18:$BY$73,MATCH($AA44,'Classificação 2 encontros'!$CE$18:$CE$73,0)),"")</f>
        <v/>
      </c>
      <c r="BZ44" s="84" t="str">
        <f>IFERROR(INDEX('Classificação 2 encontros'!$BZ$18:$BZ$73,MATCH($AA44,'Classificação 2 encontros'!$CE$18:$CE$73,0)),"")</f>
        <v/>
      </c>
      <c r="CA44" s="84" t="str">
        <f>IFERROR(INDEX('Classificação 2 encontros'!$CA$18:$CA$73,MATCH($AA44,'Classificação 2 encontros'!$CE$18:$CE$73,0)),"")</f>
        <v/>
      </c>
      <c r="CB44" s="84" t="str">
        <f>IFERROR(INDEX('Classificação 2 encontros'!$CB$18:$CB$73,MATCH($AA44,'Classificação 2 encontros'!$CE$18:$CE$73,0)),"")</f>
        <v/>
      </c>
      <c r="CC44" s="84" t="str">
        <f>IFERROR(INDEX('Classificação 2 encontros'!$CC$18:$CC$73,MATCH($AA44,'Classificação 2 encontros'!$CE$18:$CE$73,0)),"")</f>
        <v/>
      </c>
      <c r="CD44" s="62"/>
      <c r="CE44" s="63" t="str">
        <f t="shared" si="5"/>
        <v/>
      </c>
    </row>
    <row r="45" spans="2:83" ht="22.5" customHeight="1" x14ac:dyDescent="0.5">
      <c r="B45" s="76" t="str">
        <f>IFERROR(INDEX('Classificação 2 encontros'!$B$18:$B$73,MATCH($M45,'Classificação 2 encontros'!$M$18:$M$73,0)),"")</f>
        <v/>
      </c>
      <c r="C45" s="76" t="str">
        <f>IFERROR(INDEX('Classificação 2 encontros'!$C$18:$C$73,MATCH($M45,'Classificação 2 encontros'!$M$18:$M$73,0)),"")</f>
        <v/>
      </c>
      <c r="D45" s="77" t="str">
        <f>IFERROR(INDEX('Classificação 2 encontros'!$D$18:$D$73,MATCH($M45,'Classificação 2 encontros'!$M$18:$M$73,0)),"")</f>
        <v/>
      </c>
      <c r="E45" s="77" t="str">
        <f>IFERROR(INDEX('Classificação 2 encontros'!$E$18:$E$73,MATCH($M45,'Classificação 2 encontros'!$M$18:$M$73,0)),"")</f>
        <v/>
      </c>
      <c r="F45" s="77" t="str">
        <f>IFERROR(INDEX('Classificação 2 encontros'!$F$18:$F$73,MATCH($M45,'Classificação 2 encontros'!$M$18:$M$73,0)),"")</f>
        <v/>
      </c>
      <c r="G45" s="77" t="str">
        <f>IFERROR(INDEX('Classificação 2 encontros'!$G$18:$G$73,MATCH($M45,'Classificação 2 encontros'!$M$18:$M$73,0)),"")</f>
        <v/>
      </c>
      <c r="H45" s="77" t="str">
        <f>IFERROR(INDEX('Classificação 2 encontros'!$H$18:$H$73,MATCH($M45,'Classificação 2 encontros'!$M$18:$M$73,0)),"")</f>
        <v/>
      </c>
      <c r="I45" s="77" t="str">
        <f>IFERROR(INDEX('Classificação 2 encontros'!$I$18:$I$73,MATCH($M45,'Classificação 2 encontros'!$M$18:$M$73,0)),"")</f>
        <v/>
      </c>
      <c r="J45" s="77" t="str">
        <f>IFERROR(INDEX('Classificação 2 encontros'!$J$18:$J$73,MATCH($M45,'Classificação 2 encontros'!$M$18:$M$73,0)),"")</f>
        <v/>
      </c>
      <c r="K45" s="77" t="str">
        <f>IFERROR(INDEX('Classificação 2 encontros'!$K$18:$K$73,MATCH($M45,'Classificação 2 encontros'!$M$18:$M$73,0)),"")</f>
        <v/>
      </c>
      <c r="L45" s="78" t="str">
        <f t="shared" si="6"/>
        <v/>
      </c>
      <c r="M45" s="75">
        <v>28</v>
      </c>
      <c r="N45" s="59"/>
      <c r="O45" s="59"/>
      <c r="P45" s="73" t="str">
        <f>IFERROR(INDEX('Classificação 2 encontros'!$P$18:$P$73,MATCH($AA45,'Classificação 2 encontros'!$AA$18:$AA$73,0)),"")</f>
        <v/>
      </c>
      <c r="Q45" s="73" t="str">
        <f>IFERROR(INDEX('Classificação 2 encontros'!$Q$18:$Q$73,MATCH($AA45,'Classificação 2 encontros'!$AA$18:$AA$73,0)),"")</f>
        <v/>
      </c>
      <c r="R45" s="74" t="str">
        <f>IFERROR(INDEX('Classificação 2 encontros'!$R$18:$R$73,MATCH($AA45,'Classificação 2 encontros'!$AA$18:$AA$73,0)),"")</f>
        <v/>
      </c>
      <c r="S45" s="74" t="str">
        <f>IFERROR(INDEX('Classificação 2 encontros'!$S$18:$S$73,MATCH($AA45,'Classificação 2 encontros'!$AA$18:$AA$73,0)),"")</f>
        <v/>
      </c>
      <c r="T45" s="74" t="str">
        <f>IFERROR(INDEX('Classificação 2 encontros'!$T$18:$T$73,MATCH($AA45,'Classificação 2 encontros'!$AA$18:$AA$73,0)),"")</f>
        <v/>
      </c>
      <c r="U45" s="74" t="str">
        <f>IFERROR(INDEX('Classificação 2 encontros'!$U$18:$U$73,MATCH($AA45,'Classificação 2 encontros'!$AA$18:$AA$73,0)),"")</f>
        <v/>
      </c>
      <c r="V45" s="74" t="str">
        <f>IFERROR(INDEX('Classificação 2 encontros'!$V$18:$V$73,MATCH($AA45,'Classificação 2 encontros'!$AA$18:$AA$73,0)),"")</f>
        <v/>
      </c>
      <c r="W45" s="74" t="str">
        <f>IFERROR(INDEX('Classificação 2 encontros'!$W$18:$W$73,MATCH($AA45,'Classificação 2 encontros'!$AA$18:$AA$73,0)),"")</f>
        <v/>
      </c>
      <c r="X45" s="74" t="str">
        <f>IFERROR(INDEX('Classificação 2 encontros'!$X$18:$X$73,MATCH($AA45,'Classificação 2 encontros'!$AA$18:$AA$73,0)),"")</f>
        <v/>
      </c>
      <c r="Y45" s="74" t="str">
        <f>IFERROR(INDEX('Classificação 2 encontros'!$Y$18:$Y$73,MATCH($AA45,'Classificação 2 encontros'!$AA$18:$AA$73,0)),"")</f>
        <v/>
      </c>
      <c r="Z45" s="78" t="str">
        <f t="shared" si="0"/>
        <v/>
      </c>
      <c r="AA45" s="79">
        <v>28</v>
      </c>
      <c r="AB45" s="72"/>
      <c r="AC45" s="72"/>
      <c r="AD45" s="76" t="str">
        <f>IFERROR(INDEX('Classificação 2 encontros'!$AD$18:$AD$73,MATCH($AA45,'Classificação 2 encontros'!$AO$18:$AO$73,0)),"")</f>
        <v/>
      </c>
      <c r="AE45" s="76" t="str">
        <f>IFERROR(INDEX('Classificação 2 encontros'!$AE$18:$AE$73,MATCH($AA45,'Classificação 2 encontros'!$AO$18:$AO$73,0)),"")</f>
        <v/>
      </c>
      <c r="AF45" s="77" t="str">
        <f>IFERROR(INDEX('Classificação 2 encontros'!$AF$18:$AF$73,MATCH($AA45,'Classificação 2 encontros'!$AO$18:$AO$73,0)),"")</f>
        <v/>
      </c>
      <c r="AG45" s="77" t="str">
        <f>IFERROR(INDEX('Classificação 2 encontros'!$AG$18:$AG$73,MATCH($AA45,'Classificação 2 encontros'!$AO$18:$AO$73,0)),"")</f>
        <v/>
      </c>
      <c r="AH45" s="77" t="str">
        <f>IFERROR(INDEX('Classificação 2 encontros'!$AH$18:$AH$73,MATCH($AA45,'Classificação 2 encontros'!$AO$18:$AO$73,0)),"")</f>
        <v/>
      </c>
      <c r="AI45" s="77" t="str">
        <f>IFERROR(INDEX('Classificação 2 encontros'!$AI$18:$AI$73,MATCH($AA45,'Classificação 2 encontros'!$AO$18:$AO$73,0)),"")</f>
        <v/>
      </c>
      <c r="AJ45" s="77" t="str">
        <f>IFERROR(INDEX('Classificação 2 encontros'!$AJ$18:$AJ$73,MATCH($AA45,'Classificação 2 encontros'!$AO$18:$AO$73,0)),"")</f>
        <v/>
      </c>
      <c r="AK45" s="77" t="str">
        <f>IFERROR(INDEX('Classificação 2 encontros'!$AK$18:$AK$73,MATCH($AA45,'Classificação 2 encontros'!$AO$18:$AO$73,0)),"")</f>
        <v/>
      </c>
      <c r="AL45" s="77" t="str">
        <f>IFERROR(INDEX('Classificação 2 encontros'!$AL$18:$AL$73,MATCH($AA45,'Classificação 2 encontros'!$AO$18:$AO$73,0)),"")</f>
        <v/>
      </c>
      <c r="AM45" s="77" t="str">
        <f>IFERROR(INDEX('Classificação 2 encontros'!$AM$18:$AM$73,MATCH($AA45,'Classificação 2 encontros'!$AO$18:$AO$73,0)),"")</f>
        <v/>
      </c>
      <c r="AN45" s="78" t="str">
        <f t="shared" si="1"/>
        <v/>
      </c>
      <c r="AO45" s="79">
        <v>28</v>
      </c>
      <c r="AP45" s="72"/>
      <c r="AQ45" s="72"/>
      <c r="AR45" s="83" t="str">
        <f>IFERROR(INDEX('Classificação 2 encontros'!$AR$18:$AR$73,MATCH($AA45,'Classificação 2 encontros'!$BC$18:$BC$73,0)),"")</f>
        <v/>
      </c>
      <c r="AS45" s="83" t="str">
        <f>IFERROR(INDEX('Classificação 2 encontros'!$AS$18:$AS$73,MATCH($AA45,'Classificação 2 encontros'!$BC$18:$BC$73,0)),"")</f>
        <v/>
      </c>
      <c r="AT45" s="84" t="str">
        <f>IFERROR(INDEX('Classificação 2 encontros'!$AT$18:$AT$73,MATCH($AA45,'Classificação 2 encontros'!$BC$18:$BC$73,0)),"")</f>
        <v/>
      </c>
      <c r="AU45" s="84" t="str">
        <f>IFERROR(INDEX('Classificação 2 encontros'!$AU$18:$AU$73,MATCH($AA45,'Classificação 2 encontros'!$BC$18:$BC$73,0)),"")</f>
        <v/>
      </c>
      <c r="AV45" s="84" t="str">
        <f>IFERROR(INDEX('Classificação 2 encontros'!$AV$18:$AV$73,MATCH($AA45,'Classificação 2 encontros'!$BC$18:$BC$73,0)),"")</f>
        <v/>
      </c>
      <c r="AW45" s="84" t="str">
        <f>IFERROR(INDEX('Classificação 2 encontros'!$AW$18:$AW$73,MATCH($AA45,'Classificação 2 encontros'!$BC$18:$BC$73,0)),"")</f>
        <v/>
      </c>
      <c r="AX45" s="84" t="str">
        <f>IFERROR(INDEX('Classificação 2 encontros'!$AX$18:$AX$73,MATCH($AA45,'Classificação 2 encontros'!$BC$18:$BC$73,0)),"")</f>
        <v/>
      </c>
      <c r="AY45" s="84" t="str">
        <f>IFERROR(INDEX('Classificação 2 encontros'!$AY$18:$AY$73,MATCH($AA45,'Classificação 2 encontros'!$BC$18:$BC$73,0)),"")</f>
        <v/>
      </c>
      <c r="AZ45" s="84" t="str">
        <f>IFERROR(INDEX('Classificação 2 encontros'!$AZ$18:$AZ$73,MATCH($AA45,'Classificação 2 encontros'!$BC$18:$BC$73,0)),"")</f>
        <v/>
      </c>
      <c r="BA45" s="84" t="str">
        <f>IFERROR(INDEX('Classificação 2 encontros'!$BA$18:$BA$73,MATCH($AA45,'Classificação 2 encontros'!$BC$18:$BC$73,0)),"")</f>
        <v/>
      </c>
      <c r="BB45" s="78" t="str">
        <f t="shared" si="2"/>
        <v/>
      </c>
      <c r="BC45" s="79">
        <v>28</v>
      </c>
      <c r="BD45" s="70"/>
      <c r="BE45" s="70"/>
      <c r="BF45" s="80" t="str">
        <f>IFERROR(INDEX('Classificação 2 encontros'!$BF$18:$BF$73,MATCH($AA45,'Classificação 2 encontros'!$BQ$18:$BQ$73,0)),"")</f>
        <v/>
      </c>
      <c r="BG45" s="80" t="str">
        <f>IFERROR(INDEX('Classificação 2 encontros'!$BG$18:$BG$73,MATCH($AA45,'Classificação 2 encontros'!$BQ$18:$BQ$73,0)),"")</f>
        <v/>
      </c>
      <c r="BH45" s="81" t="str">
        <f>IFERROR(INDEX('Classificação 2 encontros'!$BH$18:$BH$73,MATCH($AA45,'Classificação 2 encontros'!$BQ$18:$BQ$73,0)),"")</f>
        <v/>
      </c>
      <c r="BI45" s="81" t="str">
        <f>IFERROR(INDEX('Classificação 2 encontros'!$BI$18:$BI$73,MATCH($AA45,'Classificação 2 encontros'!$BQ$18:$BQ$73,0)),"")</f>
        <v/>
      </c>
      <c r="BJ45" s="81" t="str">
        <f>IFERROR(INDEX('Classificação 2 encontros'!$BJ$18:$BJ$73,MATCH($AA45,'Classificação 2 encontros'!$BQ$18:$BQ$73,0)),"")</f>
        <v/>
      </c>
      <c r="BK45" s="81" t="str">
        <f>IFERROR(INDEX('Classificação 2 encontros'!$BK$18:$BK$73,MATCH($AA45,'Classificação 2 encontros'!$BQ$18:$BQ$73,0)),"")</f>
        <v/>
      </c>
      <c r="BL45" s="81" t="str">
        <f>IFERROR(INDEX('Classificação 2 encontros'!$BL$18:$BL$73,MATCH($AA45,'Classificação 2 encontros'!$BQ$18:$BQ$73,0)),"")</f>
        <v/>
      </c>
      <c r="BM45" s="88" t="str">
        <f>IFERROR(INDEX('Classificação 2 encontros'!$BM$18:$BM$73,MATCH($AA45,'Classificação 2 encontros'!$BQ$18:$BQ$73,0)),"")</f>
        <v/>
      </c>
      <c r="BN45" s="81" t="str">
        <f>IFERROR(INDEX('Classificação 2 encontros'!$BN$18:$BN$73,MATCH($AA45,'Classificação 2 encontros'!$BQ$18:$BQ$73,0)),"")</f>
        <v/>
      </c>
      <c r="BO45" s="81" t="str">
        <f>IFERROR(INDEX('Classificação 2 encontros'!$BO$18:$BO$73,MATCH($AA45,'Classificação 2 encontros'!$BQ$18:$BQ$73,0)),"")</f>
        <v/>
      </c>
      <c r="BP45" s="78" t="str">
        <f t="shared" si="3"/>
        <v/>
      </c>
      <c r="BQ45" s="79">
        <v>28</v>
      </c>
      <c r="BT45" s="83" t="str">
        <f>IFERROR(INDEX('Classificação 2 encontros'!$BT$18:$BT$73,MATCH($AA45,'Classificação 2 encontros'!$CE$18:$CE$73,0)),"")</f>
        <v/>
      </c>
      <c r="BU45" s="83" t="str">
        <f>IFERROR(INDEX('Classificação 2 encontros'!$BU$18:$BU$73,MATCH($AA45,'Classificação 2 encontros'!$CE$18:$CE$73,0)),"")</f>
        <v/>
      </c>
      <c r="BV45" s="84" t="str">
        <f>IFERROR(INDEX('Classificação 2 encontros'!$BV$18:$BV$73,MATCH($AA45,'Classificação 2 encontros'!$CE$18:$CE$73,0)),"")</f>
        <v/>
      </c>
      <c r="BW45" s="84" t="str">
        <f>IFERROR(INDEX('Classificação 2 encontros'!$BW$18:$BW$73,MATCH($AA45,'Classificação 2 encontros'!$CE$18:$CE$73,0)),"")</f>
        <v/>
      </c>
      <c r="BX45" s="84" t="str">
        <f>IFERROR(INDEX('Classificação 2 encontros'!$BX$18:$BX$73,MATCH($AA45,'Classificação 2 encontros'!$CE$18:$CE$73,0)),"")</f>
        <v/>
      </c>
      <c r="BY45" s="84" t="str">
        <f>IFERROR(INDEX('Classificação 2 encontros'!$BY$18:$BY$73,MATCH($AA45,'Classificação 2 encontros'!$CE$18:$CE$73,0)),"")</f>
        <v/>
      </c>
      <c r="BZ45" s="84" t="str">
        <f>IFERROR(INDEX('Classificação 2 encontros'!$BZ$18:$BZ$73,MATCH($AA45,'Classificação 2 encontros'!$CE$18:$CE$73,0)),"")</f>
        <v/>
      </c>
      <c r="CA45" s="84" t="str">
        <f>IFERROR(INDEX('Classificação 2 encontros'!$CA$18:$CA$73,MATCH($AA45,'Classificação 2 encontros'!$CE$18:$CE$73,0)),"")</f>
        <v/>
      </c>
      <c r="CB45" s="84" t="str">
        <f>IFERROR(INDEX('Classificação 2 encontros'!$CB$18:$CB$73,MATCH($AA45,'Classificação 2 encontros'!$CE$18:$CE$73,0)),"")</f>
        <v/>
      </c>
      <c r="CC45" s="84" t="str">
        <f>IFERROR(INDEX('Classificação 2 encontros'!$CC$18:$CC$73,MATCH($AA45,'Classificação 2 encontros'!$CE$18:$CE$73,0)),"")</f>
        <v/>
      </c>
      <c r="CD45" s="62"/>
      <c r="CE45" s="63" t="str">
        <f t="shared" si="5"/>
        <v/>
      </c>
    </row>
    <row r="46" spans="2:83" ht="22.5" customHeight="1" x14ac:dyDescent="0.5">
      <c r="B46" s="76" t="str">
        <f>IFERROR(INDEX('Classificação 2 encontros'!$B$18:$B$73,MATCH($M46,'Classificação 2 encontros'!$M$18:$M$73,0)),"")</f>
        <v/>
      </c>
      <c r="C46" s="76" t="str">
        <f>IFERROR(INDEX('Classificação 2 encontros'!$C$18:$C$73,MATCH($M46,'Classificação 2 encontros'!$M$18:$M$73,0)),"")</f>
        <v/>
      </c>
      <c r="D46" s="77" t="str">
        <f>IFERROR(INDEX('Classificação 2 encontros'!$D$18:$D$73,MATCH($M46,'Classificação 2 encontros'!$M$18:$M$73,0)),"")</f>
        <v/>
      </c>
      <c r="E46" s="77" t="str">
        <f>IFERROR(INDEX('Classificação 2 encontros'!$E$18:$E$73,MATCH($M46,'Classificação 2 encontros'!$M$18:$M$73,0)),"")</f>
        <v/>
      </c>
      <c r="F46" s="77" t="str">
        <f>IFERROR(INDEX('Classificação 2 encontros'!$F$18:$F$73,MATCH($M46,'Classificação 2 encontros'!$M$18:$M$73,0)),"")</f>
        <v/>
      </c>
      <c r="G46" s="77" t="str">
        <f>IFERROR(INDEX('Classificação 2 encontros'!$G$18:$G$73,MATCH($M46,'Classificação 2 encontros'!$M$18:$M$73,0)),"")</f>
        <v/>
      </c>
      <c r="H46" s="77" t="str">
        <f>IFERROR(INDEX('Classificação 2 encontros'!$H$18:$H$73,MATCH($M46,'Classificação 2 encontros'!$M$18:$M$73,0)),"")</f>
        <v/>
      </c>
      <c r="I46" s="77" t="str">
        <f>IFERROR(INDEX('Classificação 2 encontros'!$I$18:$I$73,MATCH($M46,'Classificação 2 encontros'!$M$18:$M$73,0)),"")</f>
        <v/>
      </c>
      <c r="J46" s="77" t="str">
        <f>IFERROR(INDEX('Classificação 2 encontros'!$J$18:$J$73,MATCH($M46,'Classificação 2 encontros'!$M$18:$M$73,0)),"")</f>
        <v/>
      </c>
      <c r="K46" s="77" t="str">
        <f>IFERROR(INDEX('Classificação 2 encontros'!$K$18:$K$73,MATCH($M46,'Classificação 2 encontros'!$M$18:$M$73,0)),"")</f>
        <v/>
      </c>
      <c r="L46" s="78" t="str">
        <f t="shared" si="6"/>
        <v/>
      </c>
      <c r="M46" s="75">
        <v>29</v>
      </c>
      <c r="N46" s="59"/>
      <c r="O46" s="59"/>
      <c r="P46" s="73" t="str">
        <f>IFERROR(INDEX('Classificação 2 encontros'!$P$18:$P$73,MATCH($AA46,'Classificação 2 encontros'!$AA$18:$AA$73,0)),"")</f>
        <v/>
      </c>
      <c r="Q46" s="73" t="str">
        <f>IFERROR(INDEX('Classificação 2 encontros'!$Q$18:$Q$73,MATCH($AA46,'Classificação 2 encontros'!$AA$18:$AA$73,0)),"")</f>
        <v/>
      </c>
      <c r="R46" s="74" t="str">
        <f>IFERROR(INDEX('Classificação 2 encontros'!$R$18:$R$73,MATCH($AA46,'Classificação 2 encontros'!$AA$18:$AA$73,0)),"")</f>
        <v/>
      </c>
      <c r="S46" s="74" t="str">
        <f>IFERROR(INDEX('Classificação 2 encontros'!$S$18:$S$73,MATCH($AA46,'Classificação 2 encontros'!$AA$18:$AA$73,0)),"")</f>
        <v/>
      </c>
      <c r="T46" s="74" t="str">
        <f>IFERROR(INDEX('Classificação 2 encontros'!$T$18:$T$73,MATCH($AA46,'Classificação 2 encontros'!$AA$18:$AA$73,0)),"")</f>
        <v/>
      </c>
      <c r="U46" s="74" t="str">
        <f>IFERROR(INDEX('Classificação 2 encontros'!$U$18:$U$73,MATCH($AA46,'Classificação 2 encontros'!$AA$18:$AA$73,0)),"")</f>
        <v/>
      </c>
      <c r="V46" s="74" t="str">
        <f>IFERROR(INDEX('Classificação 2 encontros'!$V$18:$V$73,MATCH($AA46,'Classificação 2 encontros'!$AA$18:$AA$73,0)),"")</f>
        <v/>
      </c>
      <c r="W46" s="74" t="str">
        <f>IFERROR(INDEX('Classificação 2 encontros'!$W$18:$W$73,MATCH($AA46,'Classificação 2 encontros'!$AA$18:$AA$73,0)),"")</f>
        <v/>
      </c>
      <c r="X46" s="74" t="str">
        <f>IFERROR(INDEX('Classificação 2 encontros'!$X$18:$X$73,MATCH($AA46,'Classificação 2 encontros'!$AA$18:$AA$73,0)),"")</f>
        <v/>
      </c>
      <c r="Y46" s="74" t="str">
        <f>IFERROR(INDEX('Classificação 2 encontros'!$Y$18:$Y$73,MATCH($AA46,'Classificação 2 encontros'!$AA$18:$AA$73,0)),"")</f>
        <v/>
      </c>
      <c r="Z46" s="78" t="str">
        <f t="shared" si="0"/>
        <v/>
      </c>
      <c r="AA46" s="79">
        <v>29</v>
      </c>
      <c r="AB46" s="72"/>
      <c r="AC46" s="72"/>
      <c r="AD46" s="76" t="str">
        <f>IFERROR(INDEX('Classificação 2 encontros'!$AD$18:$AD$73,MATCH($AA46,'Classificação 2 encontros'!$AO$18:$AO$73,0)),"")</f>
        <v/>
      </c>
      <c r="AE46" s="76" t="str">
        <f>IFERROR(INDEX('Classificação 2 encontros'!$AE$18:$AE$73,MATCH($AA46,'Classificação 2 encontros'!$AO$18:$AO$73,0)),"")</f>
        <v/>
      </c>
      <c r="AF46" s="77" t="str">
        <f>IFERROR(INDEX('Classificação 2 encontros'!$AF$18:$AF$73,MATCH($AA46,'Classificação 2 encontros'!$AO$18:$AO$73,0)),"")</f>
        <v/>
      </c>
      <c r="AG46" s="77" t="str">
        <f>IFERROR(INDEX('Classificação 2 encontros'!$AG$18:$AG$73,MATCH($AA46,'Classificação 2 encontros'!$AO$18:$AO$73,0)),"")</f>
        <v/>
      </c>
      <c r="AH46" s="77" t="str">
        <f>IFERROR(INDEX('Classificação 2 encontros'!$AH$18:$AH$73,MATCH($AA46,'Classificação 2 encontros'!$AO$18:$AO$73,0)),"")</f>
        <v/>
      </c>
      <c r="AI46" s="77" t="str">
        <f>IFERROR(INDEX('Classificação 2 encontros'!$AI$18:$AI$73,MATCH($AA46,'Classificação 2 encontros'!$AO$18:$AO$73,0)),"")</f>
        <v/>
      </c>
      <c r="AJ46" s="77" t="str">
        <f>IFERROR(INDEX('Classificação 2 encontros'!$AJ$18:$AJ$73,MATCH($AA46,'Classificação 2 encontros'!$AO$18:$AO$73,0)),"")</f>
        <v/>
      </c>
      <c r="AK46" s="77" t="str">
        <f>IFERROR(INDEX('Classificação 2 encontros'!$AK$18:$AK$73,MATCH($AA46,'Classificação 2 encontros'!$AO$18:$AO$73,0)),"")</f>
        <v/>
      </c>
      <c r="AL46" s="77" t="str">
        <f>IFERROR(INDEX('Classificação 2 encontros'!$AL$18:$AL$73,MATCH($AA46,'Classificação 2 encontros'!$AO$18:$AO$73,0)),"")</f>
        <v/>
      </c>
      <c r="AM46" s="77" t="str">
        <f>IFERROR(INDEX('Classificação 2 encontros'!$AM$18:$AM$73,MATCH($AA46,'Classificação 2 encontros'!$AO$18:$AO$73,0)),"")</f>
        <v/>
      </c>
      <c r="AN46" s="78" t="str">
        <f t="shared" si="1"/>
        <v/>
      </c>
      <c r="AO46" s="79">
        <v>29</v>
      </c>
      <c r="AP46" s="72"/>
      <c r="AQ46" s="72"/>
      <c r="AR46" s="83" t="str">
        <f>IFERROR(INDEX('Classificação 2 encontros'!$AR$18:$AR$73,MATCH($AA46,'Classificação 2 encontros'!$BC$18:$BC$73,0)),"")</f>
        <v/>
      </c>
      <c r="AS46" s="83" t="str">
        <f>IFERROR(INDEX('Classificação 2 encontros'!$AS$18:$AS$73,MATCH($AA46,'Classificação 2 encontros'!$BC$18:$BC$73,0)),"")</f>
        <v/>
      </c>
      <c r="AT46" s="84" t="str">
        <f>IFERROR(INDEX('Classificação 2 encontros'!$AT$18:$AT$73,MATCH($AA46,'Classificação 2 encontros'!$BC$18:$BC$73,0)),"")</f>
        <v/>
      </c>
      <c r="AU46" s="84" t="str">
        <f>IFERROR(INDEX('Classificação 2 encontros'!$AU$18:$AU$73,MATCH($AA46,'Classificação 2 encontros'!$BC$18:$BC$73,0)),"")</f>
        <v/>
      </c>
      <c r="AV46" s="84" t="str">
        <f>IFERROR(INDEX('Classificação 2 encontros'!$AV$18:$AV$73,MATCH($AA46,'Classificação 2 encontros'!$BC$18:$BC$73,0)),"")</f>
        <v/>
      </c>
      <c r="AW46" s="84" t="str">
        <f>IFERROR(INDEX('Classificação 2 encontros'!$AW$18:$AW$73,MATCH($AA46,'Classificação 2 encontros'!$BC$18:$BC$73,0)),"")</f>
        <v/>
      </c>
      <c r="AX46" s="84" t="str">
        <f>IFERROR(INDEX('Classificação 2 encontros'!$AX$18:$AX$73,MATCH($AA46,'Classificação 2 encontros'!$BC$18:$BC$73,0)),"")</f>
        <v/>
      </c>
      <c r="AY46" s="84" t="str">
        <f>IFERROR(INDEX('Classificação 2 encontros'!$AY$18:$AY$73,MATCH($AA46,'Classificação 2 encontros'!$BC$18:$BC$73,0)),"")</f>
        <v/>
      </c>
      <c r="AZ46" s="84" t="str">
        <f>IFERROR(INDEX('Classificação 2 encontros'!$AZ$18:$AZ$73,MATCH($AA46,'Classificação 2 encontros'!$BC$18:$BC$73,0)),"")</f>
        <v/>
      </c>
      <c r="BA46" s="84" t="str">
        <f>IFERROR(INDEX('Classificação 2 encontros'!$BA$18:$BA$73,MATCH($AA46,'Classificação 2 encontros'!$BC$18:$BC$73,0)),"")</f>
        <v/>
      </c>
      <c r="BB46" s="78" t="str">
        <f t="shared" si="2"/>
        <v/>
      </c>
      <c r="BC46" s="79">
        <v>29</v>
      </c>
      <c r="BD46" s="70"/>
      <c r="BE46" s="70"/>
      <c r="BF46" s="80" t="str">
        <f>IFERROR(INDEX('Classificação 2 encontros'!$BF$18:$BF$73,MATCH($AA46,'Classificação 2 encontros'!$BQ$18:$BQ$73,0)),"")</f>
        <v/>
      </c>
      <c r="BG46" s="80" t="str">
        <f>IFERROR(INDEX('Classificação 2 encontros'!$BG$18:$BG$73,MATCH($AA46,'Classificação 2 encontros'!$BQ$18:$BQ$73,0)),"")</f>
        <v/>
      </c>
      <c r="BH46" s="81" t="str">
        <f>IFERROR(INDEX('Classificação 2 encontros'!$BH$18:$BH$73,MATCH($AA46,'Classificação 2 encontros'!$BQ$18:$BQ$73,0)),"")</f>
        <v/>
      </c>
      <c r="BI46" s="81" t="str">
        <f>IFERROR(INDEX('Classificação 2 encontros'!$BI$18:$BI$73,MATCH($AA46,'Classificação 2 encontros'!$BQ$18:$BQ$73,0)),"")</f>
        <v/>
      </c>
      <c r="BJ46" s="81" t="str">
        <f>IFERROR(INDEX('Classificação 2 encontros'!$BJ$18:$BJ$73,MATCH($AA46,'Classificação 2 encontros'!$BQ$18:$BQ$73,0)),"")</f>
        <v/>
      </c>
      <c r="BK46" s="81" t="str">
        <f>IFERROR(INDEX('Classificação 2 encontros'!$BK$18:$BK$73,MATCH($AA46,'Classificação 2 encontros'!$BQ$18:$BQ$73,0)),"")</f>
        <v/>
      </c>
      <c r="BL46" s="81" t="str">
        <f>IFERROR(INDEX('Classificação 2 encontros'!$BL$18:$BL$73,MATCH($AA46,'Classificação 2 encontros'!$BQ$18:$BQ$73,0)),"")</f>
        <v/>
      </c>
      <c r="BM46" s="88" t="str">
        <f>IFERROR(INDEX('Classificação 2 encontros'!$BM$18:$BM$73,MATCH($AA46,'Classificação 2 encontros'!$BQ$18:$BQ$73,0)),"")</f>
        <v/>
      </c>
      <c r="BN46" s="81" t="str">
        <f>IFERROR(INDEX('Classificação 2 encontros'!$BN$18:$BN$73,MATCH($AA46,'Classificação 2 encontros'!$BQ$18:$BQ$73,0)),"")</f>
        <v/>
      </c>
      <c r="BO46" s="81" t="str">
        <f>IFERROR(INDEX('Classificação 2 encontros'!$BO$18:$BO$73,MATCH($AA46,'Classificação 2 encontros'!$BQ$18:$BQ$73,0)),"")</f>
        <v/>
      </c>
      <c r="BP46" s="78" t="str">
        <f t="shared" si="3"/>
        <v/>
      </c>
      <c r="BQ46" s="79">
        <v>29</v>
      </c>
      <c r="BT46" s="83" t="str">
        <f>IFERROR(INDEX('Classificação 2 encontros'!$BT$18:$BT$73,MATCH($AA46,'Classificação 2 encontros'!$CE$18:$CE$73,0)),"")</f>
        <v/>
      </c>
      <c r="BU46" s="83" t="str">
        <f>IFERROR(INDEX('Classificação 2 encontros'!$BU$18:$BU$73,MATCH($AA46,'Classificação 2 encontros'!$CE$18:$CE$73,0)),"")</f>
        <v/>
      </c>
      <c r="BV46" s="84" t="str">
        <f>IFERROR(INDEX('Classificação 2 encontros'!$BV$18:$BV$73,MATCH($AA46,'Classificação 2 encontros'!$CE$18:$CE$73,0)),"")</f>
        <v/>
      </c>
      <c r="BW46" s="84" t="str">
        <f>IFERROR(INDEX('Classificação 2 encontros'!$BW$18:$BW$73,MATCH($AA46,'Classificação 2 encontros'!$CE$18:$CE$73,0)),"")</f>
        <v/>
      </c>
      <c r="BX46" s="84" t="str">
        <f>IFERROR(INDEX('Classificação 2 encontros'!$BX$18:$BX$73,MATCH($AA46,'Classificação 2 encontros'!$CE$18:$CE$73,0)),"")</f>
        <v/>
      </c>
      <c r="BY46" s="84" t="str">
        <f>IFERROR(INDEX('Classificação 2 encontros'!$BY$18:$BY$73,MATCH($AA46,'Classificação 2 encontros'!$CE$18:$CE$73,0)),"")</f>
        <v/>
      </c>
      <c r="BZ46" s="84" t="str">
        <f>IFERROR(INDEX('Classificação 2 encontros'!$BZ$18:$BZ$73,MATCH($AA46,'Classificação 2 encontros'!$CE$18:$CE$73,0)),"")</f>
        <v/>
      </c>
      <c r="CA46" s="84" t="str">
        <f>IFERROR(INDEX('Classificação 2 encontros'!$CA$18:$CA$73,MATCH($AA46,'Classificação 2 encontros'!$CE$18:$CE$73,0)),"")</f>
        <v/>
      </c>
      <c r="CB46" s="84" t="str">
        <f>IFERROR(INDEX('Classificação 2 encontros'!$CB$18:$CB$73,MATCH($AA46,'Classificação 2 encontros'!$CE$18:$CE$73,0)),"")</f>
        <v/>
      </c>
      <c r="CC46" s="84" t="str">
        <f>IFERROR(INDEX('Classificação 2 encontros'!$CC$18:$CC$73,MATCH($AA46,'Classificação 2 encontros'!$CE$18:$CE$73,0)),"")</f>
        <v/>
      </c>
      <c r="CD46" s="62"/>
      <c r="CE46" s="63" t="str">
        <f t="shared" si="5"/>
        <v/>
      </c>
    </row>
    <row r="47" spans="2:83" ht="22.5" customHeight="1" x14ac:dyDescent="0.5">
      <c r="B47" s="76" t="str">
        <f>IFERROR(INDEX('Classificação 2 encontros'!$B$18:$B$73,MATCH($M47,'Classificação 2 encontros'!$M$18:$M$73,0)),"")</f>
        <v/>
      </c>
      <c r="C47" s="76" t="str">
        <f>IFERROR(INDEX('Classificação 2 encontros'!$C$18:$C$73,MATCH($M47,'Classificação 2 encontros'!$M$18:$M$73,0)),"")</f>
        <v/>
      </c>
      <c r="D47" s="77" t="str">
        <f>IFERROR(INDEX('Classificação 2 encontros'!$D$18:$D$73,MATCH($M47,'Classificação 2 encontros'!$M$18:$M$73,0)),"")</f>
        <v/>
      </c>
      <c r="E47" s="77" t="str">
        <f>IFERROR(INDEX('Classificação 2 encontros'!$E$18:$E$73,MATCH($M47,'Classificação 2 encontros'!$M$18:$M$73,0)),"")</f>
        <v/>
      </c>
      <c r="F47" s="77" t="str">
        <f>IFERROR(INDEX('Classificação 2 encontros'!$F$18:$F$73,MATCH($M47,'Classificação 2 encontros'!$M$18:$M$73,0)),"")</f>
        <v/>
      </c>
      <c r="G47" s="77" t="str">
        <f>IFERROR(INDEX('Classificação 2 encontros'!$G$18:$G$73,MATCH($M47,'Classificação 2 encontros'!$M$18:$M$73,0)),"")</f>
        <v/>
      </c>
      <c r="H47" s="77" t="str">
        <f>IFERROR(INDEX('Classificação 2 encontros'!$H$18:$H$73,MATCH($M47,'Classificação 2 encontros'!$M$18:$M$73,0)),"")</f>
        <v/>
      </c>
      <c r="I47" s="77" t="str">
        <f>IFERROR(INDEX('Classificação 2 encontros'!$I$18:$I$73,MATCH($M47,'Classificação 2 encontros'!$M$18:$M$73,0)),"")</f>
        <v/>
      </c>
      <c r="J47" s="77" t="str">
        <f>IFERROR(INDEX('Classificação 2 encontros'!$J$18:$J$73,MATCH($M47,'Classificação 2 encontros'!$M$18:$M$73,0)),"")</f>
        <v/>
      </c>
      <c r="K47" s="77" t="str">
        <f>IFERROR(INDEX('Classificação 2 encontros'!$K$18:$K$73,MATCH($M47,'Classificação 2 encontros'!$M$18:$M$73,0)),"")</f>
        <v/>
      </c>
      <c r="L47" s="78" t="str">
        <f t="shared" si="6"/>
        <v/>
      </c>
      <c r="M47" s="75">
        <v>30</v>
      </c>
      <c r="N47" s="59"/>
      <c r="O47" s="59"/>
      <c r="P47" s="73" t="str">
        <f>IFERROR(INDEX('Classificação 2 encontros'!$P$18:$P$73,MATCH($AA47,'Classificação 2 encontros'!$AA$18:$AA$73,0)),"")</f>
        <v/>
      </c>
      <c r="Q47" s="73" t="str">
        <f>IFERROR(INDEX('Classificação 2 encontros'!$Q$18:$Q$73,MATCH($AA47,'Classificação 2 encontros'!$AA$18:$AA$73,0)),"")</f>
        <v/>
      </c>
      <c r="R47" s="74" t="str">
        <f>IFERROR(INDEX('Classificação 2 encontros'!$R$18:$R$73,MATCH($AA47,'Classificação 2 encontros'!$AA$18:$AA$73,0)),"")</f>
        <v/>
      </c>
      <c r="S47" s="74" t="str">
        <f>IFERROR(INDEX('Classificação 2 encontros'!$S$18:$S$73,MATCH($AA47,'Classificação 2 encontros'!$AA$18:$AA$73,0)),"")</f>
        <v/>
      </c>
      <c r="T47" s="74" t="str">
        <f>IFERROR(INDEX('Classificação 2 encontros'!$T$18:$T$73,MATCH($AA47,'Classificação 2 encontros'!$AA$18:$AA$73,0)),"")</f>
        <v/>
      </c>
      <c r="U47" s="74" t="str">
        <f>IFERROR(INDEX('Classificação 2 encontros'!$U$18:$U$73,MATCH($AA47,'Classificação 2 encontros'!$AA$18:$AA$73,0)),"")</f>
        <v/>
      </c>
      <c r="V47" s="74" t="str">
        <f>IFERROR(INDEX('Classificação 2 encontros'!$V$18:$V$73,MATCH($AA47,'Classificação 2 encontros'!$AA$18:$AA$73,0)),"")</f>
        <v/>
      </c>
      <c r="W47" s="74" t="str">
        <f>IFERROR(INDEX('Classificação 2 encontros'!$W$18:$W$73,MATCH($AA47,'Classificação 2 encontros'!$AA$18:$AA$73,0)),"")</f>
        <v/>
      </c>
      <c r="X47" s="74" t="str">
        <f>IFERROR(INDEX('Classificação 2 encontros'!$X$18:$X$73,MATCH($AA47,'Classificação 2 encontros'!$AA$18:$AA$73,0)),"")</f>
        <v/>
      </c>
      <c r="Y47" s="74" t="str">
        <f>IFERROR(INDEX('Classificação 2 encontros'!$Y$18:$Y$73,MATCH($AA47,'Classificação 2 encontros'!$AA$18:$AA$73,0)),"")</f>
        <v/>
      </c>
      <c r="Z47" s="78" t="str">
        <f t="shared" si="0"/>
        <v/>
      </c>
      <c r="AA47" s="79">
        <v>30</v>
      </c>
      <c r="AB47" s="67"/>
      <c r="AC47" s="67"/>
      <c r="AD47" s="76" t="str">
        <f>IFERROR(INDEX('Classificação 2 encontros'!$AD$18:$AD$73,MATCH($AA47,'Classificação 2 encontros'!$AO$18:$AO$73,0)),"")</f>
        <v/>
      </c>
      <c r="AE47" s="76" t="str">
        <f>IFERROR(INDEX('Classificação 2 encontros'!$AE$18:$AE$73,MATCH($AA47,'Classificação 2 encontros'!$AO$18:$AO$73,0)),"")</f>
        <v/>
      </c>
      <c r="AF47" s="77" t="str">
        <f>IFERROR(INDEX('Classificação 2 encontros'!$AF$18:$AF$73,MATCH($AA47,'Classificação 2 encontros'!$AO$18:$AO$73,0)),"")</f>
        <v/>
      </c>
      <c r="AG47" s="77" t="str">
        <f>IFERROR(INDEX('Classificação 2 encontros'!$AG$18:$AG$73,MATCH($AA47,'Classificação 2 encontros'!$AO$18:$AO$73,0)),"")</f>
        <v/>
      </c>
      <c r="AH47" s="77" t="str">
        <f>IFERROR(INDEX('Classificação 2 encontros'!$AH$18:$AH$73,MATCH($AA47,'Classificação 2 encontros'!$AO$18:$AO$73,0)),"")</f>
        <v/>
      </c>
      <c r="AI47" s="77" t="str">
        <f>IFERROR(INDEX('Classificação 2 encontros'!$AI$18:$AI$73,MATCH($AA47,'Classificação 2 encontros'!$AO$18:$AO$73,0)),"")</f>
        <v/>
      </c>
      <c r="AJ47" s="77" t="str">
        <f>IFERROR(INDEX('Classificação 2 encontros'!$AJ$18:$AJ$73,MATCH($AA47,'Classificação 2 encontros'!$AO$18:$AO$73,0)),"")</f>
        <v/>
      </c>
      <c r="AK47" s="77" t="str">
        <f>IFERROR(INDEX('Classificação 2 encontros'!$AK$18:$AK$73,MATCH($AA47,'Classificação 2 encontros'!$AO$18:$AO$73,0)),"")</f>
        <v/>
      </c>
      <c r="AL47" s="77" t="str">
        <f>IFERROR(INDEX('Classificação 2 encontros'!$AL$18:$AL$73,MATCH($AA47,'Classificação 2 encontros'!$AO$18:$AO$73,0)),"")</f>
        <v/>
      </c>
      <c r="AM47" s="77" t="str">
        <f>IFERROR(INDEX('Classificação 2 encontros'!$AM$18:$AM$73,MATCH($AA47,'Classificação 2 encontros'!$AO$18:$AO$73,0)),"")</f>
        <v/>
      </c>
      <c r="AN47" s="78" t="str">
        <f t="shared" si="1"/>
        <v/>
      </c>
      <c r="AO47" s="79">
        <v>30</v>
      </c>
      <c r="AP47" s="67"/>
      <c r="AQ47" s="67"/>
      <c r="AR47" s="83" t="str">
        <f>IFERROR(INDEX('Classificação 2 encontros'!$AR$18:$AR$73,MATCH($AA47,'Classificação 2 encontros'!$BC$18:$BC$73,0)),"")</f>
        <v/>
      </c>
      <c r="AS47" s="83" t="str">
        <f>IFERROR(INDEX('Classificação 2 encontros'!$AS$18:$AS$73,MATCH($AA47,'Classificação 2 encontros'!$BC$18:$BC$73,0)),"")</f>
        <v/>
      </c>
      <c r="AT47" s="84" t="str">
        <f>IFERROR(INDEX('Classificação 2 encontros'!$AT$18:$AT$73,MATCH($AA47,'Classificação 2 encontros'!$BC$18:$BC$73,0)),"")</f>
        <v/>
      </c>
      <c r="AU47" s="84" t="str">
        <f>IFERROR(INDEX('Classificação 2 encontros'!$AU$18:$AU$73,MATCH($AA47,'Classificação 2 encontros'!$BC$18:$BC$73,0)),"")</f>
        <v/>
      </c>
      <c r="AV47" s="84" t="str">
        <f>IFERROR(INDEX('Classificação 2 encontros'!$AV$18:$AV$73,MATCH($AA47,'Classificação 2 encontros'!$BC$18:$BC$73,0)),"")</f>
        <v/>
      </c>
      <c r="AW47" s="84" t="str">
        <f>IFERROR(INDEX('Classificação 2 encontros'!$AW$18:$AW$73,MATCH($AA47,'Classificação 2 encontros'!$BC$18:$BC$73,0)),"")</f>
        <v/>
      </c>
      <c r="AX47" s="84" t="str">
        <f>IFERROR(INDEX('Classificação 2 encontros'!$AX$18:$AX$73,MATCH($AA47,'Classificação 2 encontros'!$BC$18:$BC$73,0)),"")</f>
        <v/>
      </c>
      <c r="AY47" s="84" t="str">
        <f>IFERROR(INDEX('Classificação 2 encontros'!$AY$18:$AY$73,MATCH($AA47,'Classificação 2 encontros'!$BC$18:$BC$73,0)),"")</f>
        <v/>
      </c>
      <c r="AZ47" s="84" t="str">
        <f>IFERROR(INDEX('Classificação 2 encontros'!$AZ$18:$AZ$73,MATCH($AA47,'Classificação 2 encontros'!$BC$18:$BC$73,0)),"")</f>
        <v/>
      </c>
      <c r="BA47" s="84" t="str">
        <f>IFERROR(INDEX('Classificação 2 encontros'!$BA$18:$BA$73,MATCH($AA47,'Classificação 2 encontros'!$BC$18:$BC$73,0)),"")</f>
        <v/>
      </c>
      <c r="BB47" s="78" t="str">
        <f t="shared" si="2"/>
        <v/>
      </c>
      <c r="BC47" s="79">
        <v>30</v>
      </c>
      <c r="BD47" s="70"/>
      <c r="BE47" s="70"/>
      <c r="BF47" s="80" t="str">
        <f>IFERROR(INDEX('Classificação 2 encontros'!$BF$18:$BF$73,MATCH($AA47,'Classificação 2 encontros'!$BQ$18:$BQ$73,0)),"")</f>
        <v/>
      </c>
      <c r="BG47" s="80" t="str">
        <f>IFERROR(INDEX('Classificação 2 encontros'!$BG$18:$BG$73,MATCH($AA47,'Classificação 2 encontros'!$BQ$18:$BQ$73,0)),"")</f>
        <v/>
      </c>
      <c r="BH47" s="81" t="str">
        <f>IFERROR(INDEX('Classificação 2 encontros'!$BH$18:$BH$73,MATCH($AA47,'Classificação 2 encontros'!$BQ$18:$BQ$73,0)),"")</f>
        <v/>
      </c>
      <c r="BI47" s="81" t="str">
        <f>IFERROR(INDEX('Classificação 2 encontros'!$BI$18:$BI$73,MATCH($AA47,'Classificação 2 encontros'!$BQ$18:$BQ$73,0)),"")</f>
        <v/>
      </c>
      <c r="BJ47" s="81" t="str">
        <f>IFERROR(INDEX('Classificação 2 encontros'!$BJ$18:$BJ$73,MATCH($AA47,'Classificação 2 encontros'!$BQ$18:$BQ$73,0)),"")</f>
        <v/>
      </c>
      <c r="BK47" s="81" t="str">
        <f>IFERROR(INDEX('Classificação 2 encontros'!$BK$18:$BK$73,MATCH($AA47,'Classificação 2 encontros'!$BQ$18:$BQ$73,0)),"")</f>
        <v/>
      </c>
      <c r="BL47" s="81" t="str">
        <f>IFERROR(INDEX('Classificação 2 encontros'!$BL$18:$BL$73,MATCH($AA47,'Classificação 2 encontros'!$BQ$18:$BQ$73,0)),"")</f>
        <v/>
      </c>
      <c r="BM47" s="88" t="str">
        <f>IFERROR(INDEX('Classificação 2 encontros'!$BM$18:$BM$73,MATCH($AA47,'Classificação 2 encontros'!$BQ$18:$BQ$73,0)),"")</f>
        <v/>
      </c>
      <c r="BN47" s="81" t="str">
        <f>IFERROR(INDEX('Classificação 2 encontros'!$BN$18:$BN$73,MATCH($AA47,'Classificação 2 encontros'!$BQ$18:$BQ$73,0)),"")</f>
        <v/>
      </c>
      <c r="BO47" s="81" t="str">
        <f>IFERROR(INDEX('Classificação 2 encontros'!$BO$18:$BO$73,MATCH($AA47,'Classificação 2 encontros'!$BQ$18:$BQ$73,0)),"")</f>
        <v/>
      </c>
      <c r="BP47" s="78" t="str">
        <f t="shared" si="3"/>
        <v/>
      </c>
      <c r="BQ47" s="79">
        <v>30</v>
      </c>
      <c r="BT47" s="83" t="str">
        <f>IFERROR(INDEX('Classificação 2 encontros'!$BT$18:$BT$73,MATCH($AA47,'Classificação 2 encontros'!$CE$18:$CE$73,0)),"")</f>
        <v/>
      </c>
      <c r="BU47" s="83" t="str">
        <f>IFERROR(INDEX('Classificação 2 encontros'!$BU$18:$BU$73,MATCH($AA47,'Classificação 2 encontros'!$CE$18:$CE$73,0)),"")</f>
        <v/>
      </c>
      <c r="BV47" s="84" t="str">
        <f>IFERROR(INDEX('Classificação 2 encontros'!$BV$18:$BV$73,MATCH($AA47,'Classificação 2 encontros'!$CE$18:$CE$73,0)),"")</f>
        <v/>
      </c>
      <c r="BW47" s="84" t="str">
        <f>IFERROR(INDEX('Classificação 2 encontros'!$BW$18:$BW$73,MATCH($AA47,'Classificação 2 encontros'!$CE$18:$CE$73,0)),"")</f>
        <v/>
      </c>
      <c r="BX47" s="84" t="str">
        <f>IFERROR(INDEX('Classificação 2 encontros'!$BX$18:$BX$73,MATCH($AA47,'Classificação 2 encontros'!$CE$18:$CE$73,0)),"")</f>
        <v/>
      </c>
      <c r="BY47" s="84" t="str">
        <f>IFERROR(INDEX('Classificação 2 encontros'!$BY$18:$BY$73,MATCH($AA47,'Classificação 2 encontros'!$CE$18:$CE$73,0)),"")</f>
        <v/>
      </c>
      <c r="BZ47" s="84" t="str">
        <f>IFERROR(INDEX('Classificação 2 encontros'!$BZ$18:$BZ$73,MATCH($AA47,'Classificação 2 encontros'!$CE$18:$CE$73,0)),"")</f>
        <v/>
      </c>
      <c r="CA47" s="84" t="str">
        <f>IFERROR(INDEX('Classificação 2 encontros'!$CA$18:$CA$73,MATCH($AA47,'Classificação 2 encontros'!$CE$18:$CE$73,0)),"")</f>
        <v/>
      </c>
      <c r="CB47" s="84" t="str">
        <f>IFERROR(INDEX('Classificação 2 encontros'!$CB$18:$CB$73,MATCH($AA47,'Classificação 2 encontros'!$CE$18:$CE$73,0)),"")</f>
        <v/>
      </c>
      <c r="CC47" s="84" t="str">
        <f>IFERROR(INDEX('Classificação 2 encontros'!$CC$18:$CC$73,MATCH($AA47,'Classificação 2 encontros'!$CE$18:$CE$73,0)),"")</f>
        <v/>
      </c>
      <c r="CD47" s="62"/>
      <c r="CE47" s="63" t="str">
        <f t="shared" si="5"/>
        <v/>
      </c>
    </row>
    <row r="48" spans="2:83" ht="22.5" customHeight="1" x14ac:dyDescent="0.5">
      <c r="B48" s="76" t="str">
        <f>IFERROR(INDEX('Classificação 2 encontros'!$B$18:$B$73,MATCH($M48,'Classificação 2 encontros'!$M$18:$M$73,0)),"")</f>
        <v/>
      </c>
      <c r="C48" s="76" t="str">
        <f>IFERROR(INDEX('Classificação 2 encontros'!$C$18:$C$73,MATCH($M48,'Classificação 2 encontros'!$M$18:$M$73,0)),"")</f>
        <v/>
      </c>
      <c r="D48" s="77" t="str">
        <f>IFERROR(INDEX('Classificação 2 encontros'!$D$18:$D$73,MATCH($M48,'Classificação 2 encontros'!$M$18:$M$73,0)),"")</f>
        <v/>
      </c>
      <c r="E48" s="77" t="str">
        <f>IFERROR(INDEX('Classificação 2 encontros'!$E$18:$E$73,MATCH($M48,'Classificação 2 encontros'!$M$18:$M$73,0)),"")</f>
        <v/>
      </c>
      <c r="F48" s="77" t="str">
        <f>IFERROR(INDEX('Classificação 2 encontros'!$F$18:$F$73,MATCH($M48,'Classificação 2 encontros'!$M$18:$M$73,0)),"")</f>
        <v/>
      </c>
      <c r="G48" s="77" t="str">
        <f>IFERROR(INDEX('Classificação 2 encontros'!$G$18:$G$73,MATCH($M48,'Classificação 2 encontros'!$M$18:$M$73,0)),"")</f>
        <v/>
      </c>
      <c r="H48" s="77" t="str">
        <f>IFERROR(INDEX('Classificação 2 encontros'!$H$18:$H$73,MATCH($M48,'Classificação 2 encontros'!$M$18:$M$73,0)),"")</f>
        <v/>
      </c>
      <c r="I48" s="77" t="str">
        <f>IFERROR(INDEX('Classificação 2 encontros'!$I$18:$I$73,MATCH($M48,'Classificação 2 encontros'!$M$18:$M$73,0)),"")</f>
        <v/>
      </c>
      <c r="J48" s="77" t="str">
        <f>IFERROR(INDEX('Classificação 2 encontros'!$J$18:$J$73,MATCH($M48,'Classificação 2 encontros'!$M$18:$M$73,0)),"")</f>
        <v/>
      </c>
      <c r="K48" s="77" t="str">
        <f>IFERROR(INDEX('Classificação 2 encontros'!$K$18:$K$73,MATCH($M48,'Classificação 2 encontros'!$M$18:$M$73,0)),"")</f>
        <v/>
      </c>
      <c r="L48" s="78" t="str">
        <f t="shared" si="6"/>
        <v/>
      </c>
      <c r="M48" s="75">
        <v>31</v>
      </c>
      <c r="N48" s="59"/>
      <c r="O48" s="59"/>
      <c r="P48" s="73" t="str">
        <f>IFERROR(INDEX('Classificação 2 encontros'!$P$18:$P$73,MATCH($AA48,'Classificação 2 encontros'!$AA$18:$AA$73,0)),"")</f>
        <v/>
      </c>
      <c r="Q48" s="73" t="str">
        <f>IFERROR(INDEX('Classificação 2 encontros'!$Q$18:$Q$73,MATCH($AA48,'Classificação 2 encontros'!$AA$18:$AA$73,0)),"")</f>
        <v/>
      </c>
      <c r="R48" s="74" t="str">
        <f>IFERROR(INDEX('Classificação 2 encontros'!$R$18:$R$73,MATCH($AA48,'Classificação 2 encontros'!$AA$18:$AA$73,0)),"")</f>
        <v/>
      </c>
      <c r="S48" s="74" t="str">
        <f>IFERROR(INDEX('Classificação 2 encontros'!$S$18:$S$73,MATCH($AA48,'Classificação 2 encontros'!$AA$18:$AA$73,0)),"")</f>
        <v/>
      </c>
      <c r="T48" s="74" t="str">
        <f>IFERROR(INDEX('Classificação 2 encontros'!$T$18:$T$73,MATCH($AA48,'Classificação 2 encontros'!$AA$18:$AA$73,0)),"")</f>
        <v/>
      </c>
      <c r="U48" s="74" t="str">
        <f>IFERROR(INDEX('Classificação 2 encontros'!$U$18:$U$73,MATCH($AA48,'Classificação 2 encontros'!$AA$18:$AA$73,0)),"")</f>
        <v/>
      </c>
      <c r="V48" s="74" t="str">
        <f>IFERROR(INDEX('Classificação 2 encontros'!$V$18:$V$73,MATCH($AA48,'Classificação 2 encontros'!$AA$18:$AA$73,0)),"")</f>
        <v/>
      </c>
      <c r="W48" s="74" t="str">
        <f>IFERROR(INDEX('Classificação 2 encontros'!$W$18:$W$73,MATCH($AA48,'Classificação 2 encontros'!$AA$18:$AA$73,0)),"")</f>
        <v/>
      </c>
      <c r="X48" s="74" t="str">
        <f>IFERROR(INDEX('Classificação 2 encontros'!$X$18:$X$73,MATCH($AA48,'Classificação 2 encontros'!$AA$18:$AA$73,0)),"")</f>
        <v/>
      </c>
      <c r="Y48" s="74" t="str">
        <f>IFERROR(INDEX('Classificação 2 encontros'!$Y$18:$Y$73,MATCH($AA48,'Classificação 2 encontros'!$AA$18:$AA$73,0)),"")</f>
        <v/>
      </c>
      <c r="Z48" s="78" t="str">
        <f t="shared" si="0"/>
        <v/>
      </c>
      <c r="AA48" s="79">
        <v>31</v>
      </c>
      <c r="AB48" s="67"/>
      <c r="AC48" s="67"/>
      <c r="AD48" s="76" t="str">
        <f>IFERROR(INDEX('Classificação 2 encontros'!$AD$18:$AD$73,MATCH($AA48,'Classificação 2 encontros'!$AO$18:$AO$73,0)),"")</f>
        <v/>
      </c>
      <c r="AE48" s="76" t="str">
        <f>IFERROR(INDEX('Classificação 2 encontros'!$AE$18:$AE$73,MATCH($AA48,'Classificação 2 encontros'!$AO$18:$AO$73,0)),"")</f>
        <v/>
      </c>
      <c r="AF48" s="77" t="str">
        <f>IFERROR(INDEX('Classificação 2 encontros'!$AF$18:$AF$73,MATCH($AA48,'Classificação 2 encontros'!$AO$18:$AO$73,0)),"")</f>
        <v/>
      </c>
      <c r="AG48" s="77" t="str">
        <f>IFERROR(INDEX('Classificação 2 encontros'!$AG$18:$AG$73,MATCH($AA48,'Classificação 2 encontros'!$AO$18:$AO$73,0)),"")</f>
        <v/>
      </c>
      <c r="AH48" s="77" t="str">
        <f>IFERROR(INDEX('Classificação 2 encontros'!$AH$18:$AH$73,MATCH($AA48,'Classificação 2 encontros'!$AO$18:$AO$73,0)),"")</f>
        <v/>
      </c>
      <c r="AI48" s="77" t="str">
        <f>IFERROR(INDEX('Classificação 2 encontros'!$AI$18:$AI$73,MATCH($AA48,'Classificação 2 encontros'!$AO$18:$AO$73,0)),"")</f>
        <v/>
      </c>
      <c r="AJ48" s="77" t="str">
        <f>IFERROR(INDEX('Classificação 2 encontros'!$AJ$18:$AJ$73,MATCH($AA48,'Classificação 2 encontros'!$AO$18:$AO$73,0)),"")</f>
        <v/>
      </c>
      <c r="AK48" s="77" t="str">
        <f>IFERROR(INDEX('Classificação 2 encontros'!$AK$18:$AK$73,MATCH($AA48,'Classificação 2 encontros'!$AO$18:$AO$73,0)),"")</f>
        <v/>
      </c>
      <c r="AL48" s="77" t="str">
        <f>IFERROR(INDEX('Classificação 2 encontros'!$AL$18:$AL$73,MATCH($AA48,'Classificação 2 encontros'!$AO$18:$AO$73,0)),"")</f>
        <v/>
      </c>
      <c r="AM48" s="77" t="str">
        <f>IFERROR(INDEX('Classificação 2 encontros'!$AM$18:$AM$73,MATCH($AA48,'Classificação 2 encontros'!$AO$18:$AO$73,0)),"")</f>
        <v/>
      </c>
      <c r="AN48" s="78" t="str">
        <f t="shared" si="1"/>
        <v/>
      </c>
      <c r="AO48" s="79">
        <v>31</v>
      </c>
      <c r="AP48" s="67"/>
      <c r="AQ48" s="67"/>
      <c r="AR48" s="83" t="str">
        <f>IFERROR(INDEX('Classificação 2 encontros'!$AR$18:$AR$73,MATCH($AA48,'Classificação 2 encontros'!$BC$18:$BC$73,0)),"")</f>
        <v/>
      </c>
      <c r="AS48" s="83" t="str">
        <f>IFERROR(INDEX('Classificação 2 encontros'!$AS$18:$AS$73,MATCH($AA48,'Classificação 2 encontros'!$BC$18:$BC$73,0)),"")</f>
        <v/>
      </c>
      <c r="AT48" s="84" t="str">
        <f>IFERROR(INDEX('Classificação 2 encontros'!$AT$18:$AT$73,MATCH($AA48,'Classificação 2 encontros'!$BC$18:$BC$73,0)),"")</f>
        <v/>
      </c>
      <c r="AU48" s="84" t="str">
        <f>IFERROR(INDEX('Classificação 2 encontros'!$AU$18:$AU$73,MATCH($AA48,'Classificação 2 encontros'!$BC$18:$BC$73,0)),"")</f>
        <v/>
      </c>
      <c r="AV48" s="84" t="str">
        <f>IFERROR(INDEX('Classificação 2 encontros'!$AV$18:$AV$73,MATCH($AA48,'Classificação 2 encontros'!$BC$18:$BC$73,0)),"")</f>
        <v/>
      </c>
      <c r="AW48" s="84" t="str">
        <f>IFERROR(INDEX('Classificação 2 encontros'!$AW$18:$AW$73,MATCH($AA48,'Classificação 2 encontros'!$BC$18:$BC$73,0)),"")</f>
        <v/>
      </c>
      <c r="AX48" s="84" t="str">
        <f>IFERROR(INDEX('Classificação 2 encontros'!$AX$18:$AX$73,MATCH($AA48,'Classificação 2 encontros'!$BC$18:$BC$73,0)),"")</f>
        <v/>
      </c>
      <c r="AY48" s="84" t="str">
        <f>IFERROR(INDEX('Classificação 2 encontros'!$AY$18:$AY$73,MATCH($AA48,'Classificação 2 encontros'!$BC$18:$BC$73,0)),"")</f>
        <v/>
      </c>
      <c r="AZ48" s="84" t="str">
        <f>IFERROR(INDEX('Classificação 2 encontros'!$AZ$18:$AZ$73,MATCH($AA48,'Classificação 2 encontros'!$BC$18:$BC$73,0)),"")</f>
        <v/>
      </c>
      <c r="BA48" s="84" t="str">
        <f>IFERROR(INDEX('Classificação 2 encontros'!$BA$18:$BA$73,MATCH($AA48,'Classificação 2 encontros'!$BC$18:$BC$73,0)),"")</f>
        <v/>
      </c>
      <c r="BB48" s="78" t="str">
        <f t="shared" si="2"/>
        <v/>
      </c>
      <c r="BC48" s="79">
        <v>31</v>
      </c>
      <c r="BD48" s="70"/>
      <c r="BE48" s="70"/>
      <c r="BF48" s="80" t="str">
        <f>IFERROR(INDEX('Classificação 2 encontros'!$BF$18:$BF$73,MATCH($AA48,'Classificação 2 encontros'!$BQ$18:$BQ$73,0)),"")</f>
        <v/>
      </c>
      <c r="BG48" s="80" t="str">
        <f>IFERROR(INDEX('Classificação 2 encontros'!$BG$18:$BG$73,MATCH($AA48,'Classificação 2 encontros'!$BQ$18:$BQ$73,0)),"")</f>
        <v/>
      </c>
      <c r="BH48" s="81" t="str">
        <f>IFERROR(INDEX('Classificação 2 encontros'!$BH$18:$BH$73,MATCH($AA48,'Classificação 2 encontros'!$BQ$18:$BQ$73,0)),"")</f>
        <v/>
      </c>
      <c r="BI48" s="81" t="str">
        <f>IFERROR(INDEX('Classificação 2 encontros'!$BI$18:$BI$73,MATCH($AA48,'Classificação 2 encontros'!$BQ$18:$BQ$73,0)),"")</f>
        <v/>
      </c>
      <c r="BJ48" s="81" t="str">
        <f>IFERROR(INDEX('Classificação 2 encontros'!$BJ$18:$BJ$73,MATCH($AA48,'Classificação 2 encontros'!$BQ$18:$BQ$73,0)),"")</f>
        <v/>
      </c>
      <c r="BK48" s="81" t="str">
        <f>IFERROR(INDEX('Classificação 2 encontros'!$BK$18:$BK$73,MATCH($AA48,'Classificação 2 encontros'!$BQ$18:$BQ$73,0)),"")</f>
        <v/>
      </c>
      <c r="BL48" s="81" t="str">
        <f>IFERROR(INDEX('Classificação 2 encontros'!$BL$18:$BL$73,MATCH($AA48,'Classificação 2 encontros'!$BQ$18:$BQ$73,0)),"")</f>
        <v/>
      </c>
      <c r="BM48" s="88" t="str">
        <f>IFERROR(INDEX('Classificação 2 encontros'!$BM$18:$BM$73,MATCH($AA48,'Classificação 2 encontros'!$BQ$18:$BQ$73,0)),"")</f>
        <v/>
      </c>
      <c r="BN48" s="81" t="str">
        <f>IFERROR(INDEX('Classificação 2 encontros'!$BN$18:$BN$73,MATCH($AA48,'Classificação 2 encontros'!$BQ$18:$BQ$73,0)),"")</f>
        <v/>
      </c>
      <c r="BO48" s="81" t="str">
        <f>IFERROR(INDEX('Classificação 2 encontros'!$BO$18:$BO$73,MATCH($AA48,'Classificação 2 encontros'!$BQ$18:$BQ$73,0)),"")</f>
        <v/>
      </c>
      <c r="BP48" s="78" t="str">
        <f t="shared" si="3"/>
        <v/>
      </c>
      <c r="BQ48" s="79">
        <v>31</v>
      </c>
      <c r="BT48" s="83" t="str">
        <f>IFERROR(INDEX('Classificação 2 encontros'!$BT$18:$BT$73,MATCH($AA48,'Classificação 2 encontros'!$CE$18:$CE$73,0)),"")</f>
        <v/>
      </c>
      <c r="BU48" s="83" t="str">
        <f>IFERROR(INDEX('Classificação 2 encontros'!$BU$18:$BU$73,MATCH($AA48,'Classificação 2 encontros'!$CE$18:$CE$73,0)),"")</f>
        <v/>
      </c>
      <c r="BV48" s="84" t="str">
        <f>IFERROR(INDEX('Classificação 2 encontros'!$BV$18:$BV$73,MATCH($AA48,'Classificação 2 encontros'!$CE$18:$CE$73,0)),"")</f>
        <v/>
      </c>
      <c r="BW48" s="84" t="str">
        <f>IFERROR(INDEX('Classificação 2 encontros'!$BW$18:$BW$73,MATCH($AA48,'Classificação 2 encontros'!$CE$18:$CE$73,0)),"")</f>
        <v/>
      </c>
      <c r="BX48" s="84" t="str">
        <f>IFERROR(INDEX('Classificação 2 encontros'!$BX$18:$BX$73,MATCH($AA48,'Classificação 2 encontros'!$CE$18:$CE$73,0)),"")</f>
        <v/>
      </c>
      <c r="BY48" s="84" t="str">
        <f>IFERROR(INDEX('Classificação 2 encontros'!$BY$18:$BY$73,MATCH($AA48,'Classificação 2 encontros'!$CE$18:$CE$73,0)),"")</f>
        <v/>
      </c>
      <c r="BZ48" s="84" t="str">
        <f>IFERROR(INDEX('Classificação 2 encontros'!$BZ$18:$BZ$73,MATCH($AA48,'Classificação 2 encontros'!$CE$18:$CE$73,0)),"")</f>
        <v/>
      </c>
      <c r="CA48" s="84" t="str">
        <f>IFERROR(INDEX('Classificação 2 encontros'!$CA$18:$CA$73,MATCH($AA48,'Classificação 2 encontros'!$CE$18:$CE$73,0)),"")</f>
        <v/>
      </c>
      <c r="CB48" s="84" t="str">
        <f>IFERROR(INDEX('Classificação 2 encontros'!$CB$18:$CB$73,MATCH($AA48,'Classificação 2 encontros'!$CE$18:$CE$73,0)),"")</f>
        <v/>
      </c>
      <c r="CC48" s="84" t="str">
        <f>IFERROR(INDEX('Classificação 2 encontros'!$CC$18:$CC$73,MATCH($AA48,'Classificação 2 encontros'!$CE$18:$CE$73,0)),"")</f>
        <v/>
      </c>
      <c r="CD48" s="62"/>
      <c r="CE48" s="63" t="str">
        <f t="shared" si="5"/>
        <v/>
      </c>
    </row>
    <row r="49" spans="2:83" ht="22.5" customHeight="1" x14ac:dyDescent="0.45">
      <c r="B49" s="76" t="str">
        <f>IFERROR(INDEX('Classificação 2 encontros'!$B$18:$B$73,MATCH($M49,'Classificação 2 encontros'!$M$18:$M$73,0)),"")</f>
        <v/>
      </c>
      <c r="C49" s="76" t="str">
        <f>IFERROR(INDEX('Classificação 2 encontros'!$C$18:$C$73,MATCH($M49,'Classificação 2 encontros'!$M$18:$M$73,0)),"")</f>
        <v/>
      </c>
      <c r="D49" s="77" t="str">
        <f>IFERROR(INDEX('Classificação 2 encontros'!$D$18:$D$73,MATCH($M49,'Classificação 2 encontros'!$M$18:$M$73,0)),"")</f>
        <v/>
      </c>
      <c r="E49" s="77" t="str">
        <f>IFERROR(INDEX('Classificação 2 encontros'!$E$18:$E$73,MATCH($M49,'Classificação 2 encontros'!$M$18:$M$73,0)),"")</f>
        <v/>
      </c>
      <c r="F49" s="77" t="str">
        <f>IFERROR(INDEX('Classificação 2 encontros'!$F$18:$F$73,MATCH($M49,'Classificação 2 encontros'!$M$18:$M$73,0)),"")</f>
        <v/>
      </c>
      <c r="G49" s="77" t="str">
        <f>IFERROR(INDEX('Classificação 2 encontros'!$G$18:$G$73,MATCH($M49,'Classificação 2 encontros'!$M$18:$M$73,0)),"")</f>
        <v/>
      </c>
      <c r="H49" s="77" t="str">
        <f>IFERROR(INDEX('Classificação 2 encontros'!$H$18:$H$73,MATCH($M49,'Classificação 2 encontros'!$M$18:$M$73,0)),"")</f>
        <v/>
      </c>
      <c r="I49" s="77" t="str">
        <f>IFERROR(INDEX('Classificação 2 encontros'!$I$18:$I$73,MATCH($M49,'Classificação 2 encontros'!$M$18:$M$73,0)),"")</f>
        <v/>
      </c>
      <c r="J49" s="77" t="str">
        <f>IFERROR(INDEX('Classificação 2 encontros'!$J$18:$J$73,MATCH($M49,'Classificação 2 encontros'!$M$18:$M$73,0)),"")</f>
        <v/>
      </c>
      <c r="K49" s="77" t="str">
        <f>IFERROR(INDEX('Classificação 2 encontros'!$K$18:$K$73,MATCH($M49,'Classificação 2 encontros'!$M$18:$M$73,0)),"")</f>
        <v/>
      </c>
      <c r="L49" s="78" t="str">
        <f t="shared" si="6"/>
        <v/>
      </c>
      <c r="M49" s="75">
        <v>32</v>
      </c>
      <c r="N49" s="59"/>
      <c r="O49" s="59"/>
      <c r="P49" s="73" t="str">
        <f>IFERROR(INDEX('Classificação 2 encontros'!$P$18:$P$73,MATCH($AA49,'Classificação 2 encontros'!$AA$18:$AA$73,0)),"")</f>
        <v/>
      </c>
      <c r="Q49" s="73" t="str">
        <f>IFERROR(INDEX('Classificação 2 encontros'!$Q$18:$Q$73,MATCH($AA49,'Classificação 2 encontros'!$AA$18:$AA$73,0)),"")</f>
        <v/>
      </c>
      <c r="R49" s="74" t="str">
        <f>IFERROR(INDEX('Classificação 2 encontros'!$R$18:$R$73,MATCH($AA49,'Classificação 2 encontros'!$AA$18:$AA$73,0)),"")</f>
        <v/>
      </c>
      <c r="S49" s="74" t="str">
        <f>IFERROR(INDEX('Classificação 2 encontros'!$S$18:$S$73,MATCH($AA49,'Classificação 2 encontros'!$AA$18:$AA$73,0)),"")</f>
        <v/>
      </c>
      <c r="T49" s="74" t="str">
        <f>IFERROR(INDEX('Classificação 2 encontros'!$T$18:$T$73,MATCH($AA49,'Classificação 2 encontros'!$AA$18:$AA$73,0)),"")</f>
        <v/>
      </c>
      <c r="U49" s="74" t="str">
        <f>IFERROR(INDEX('Classificação 2 encontros'!$U$18:$U$73,MATCH($AA49,'Classificação 2 encontros'!$AA$18:$AA$73,0)),"")</f>
        <v/>
      </c>
      <c r="V49" s="74" t="str">
        <f>IFERROR(INDEX('Classificação 2 encontros'!$V$18:$V$73,MATCH($AA49,'Classificação 2 encontros'!$AA$18:$AA$73,0)),"")</f>
        <v/>
      </c>
      <c r="W49" s="74" t="str">
        <f>IFERROR(INDEX('Classificação 2 encontros'!$W$18:$W$73,MATCH($AA49,'Classificação 2 encontros'!$AA$18:$AA$73,0)),"")</f>
        <v/>
      </c>
      <c r="X49" s="74" t="str">
        <f>IFERROR(INDEX('Classificação 2 encontros'!$X$18:$X$73,MATCH($AA49,'Classificação 2 encontros'!$AA$18:$AA$73,0)),"")</f>
        <v/>
      </c>
      <c r="Y49" s="74" t="str">
        <f>IFERROR(INDEX('Classificação 2 encontros'!$Y$18:$Y$73,MATCH($AA49,'Classificação 2 encontros'!$AA$18:$AA$73,0)),"")</f>
        <v/>
      </c>
      <c r="Z49" s="78" t="str">
        <f t="shared" si="0"/>
        <v/>
      </c>
      <c r="AA49" s="79">
        <v>32</v>
      </c>
      <c r="AB49" s="68"/>
      <c r="AC49" s="68"/>
      <c r="AD49" s="76" t="str">
        <f>IFERROR(INDEX('Classificação 2 encontros'!$AD$18:$AD$73,MATCH($AA49,'Classificação 2 encontros'!$AO$18:$AO$73,0)),"")</f>
        <v/>
      </c>
      <c r="AE49" s="76" t="str">
        <f>IFERROR(INDEX('Classificação 2 encontros'!$AE$18:$AE$73,MATCH($AA49,'Classificação 2 encontros'!$AO$18:$AO$73,0)),"")</f>
        <v/>
      </c>
      <c r="AF49" s="77" t="str">
        <f>IFERROR(INDEX('Classificação 2 encontros'!$AF$18:$AF$73,MATCH($AA49,'Classificação 2 encontros'!$AO$18:$AO$73,0)),"")</f>
        <v/>
      </c>
      <c r="AG49" s="77" t="str">
        <f>IFERROR(INDEX('Classificação 2 encontros'!$AG$18:$AG$73,MATCH($AA49,'Classificação 2 encontros'!$AO$18:$AO$73,0)),"")</f>
        <v/>
      </c>
      <c r="AH49" s="77" t="str">
        <f>IFERROR(INDEX('Classificação 2 encontros'!$AH$18:$AH$73,MATCH($AA49,'Classificação 2 encontros'!$AO$18:$AO$73,0)),"")</f>
        <v/>
      </c>
      <c r="AI49" s="77" t="str">
        <f>IFERROR(INDEX('Classificação 2 encontros'!$AI$18:$AI$73,MATCH($AA49,'Classificação 2 encontros'!$AO$18:$AO$73,0)),"")</f>
        <v/>
      </c>
      <c r="AJ49" s="77" t="str">
        <f>IFERROR(INDEX('Classificação 2 encontros'!$AJ$18:$AJ$73,MATCH($AA49,'Classificação 2 encontros'!$AO$18:$AO$73,0)),"")</f>
        <v/>
      </c>
      <c r="AK49" s="77" t="str">
        <f>IFERROR(INDEX('Classificação 2 encontros'!$AK$18:$AK$73,MATCH($AA49,'Classificação 2 encontros'!$AO$18:$AO$73,0)),"")</f>
        <v/>
      </c>
      <c r="AL49" s="77" t="str">
        <f>IFERROR(INDEX('Classificação 2 encontros'!$AL$18:$AL$73,MATCH($AA49,'Classificação 2 encontros'!$AO$18:$AO$73,0)),"")</f>
        <v/>
      </c>
      <c r="AM49" s="77" t="str">
        <f>IFERROR(INDEX('Classificação 2 encontros'!$AM$18:$AM$73,MATCH($AA49,'Classificação 2 encontros'!$AO$18:$AO$73,0)),"")</f>
        <v/>
      </c>
      <c r="AN49" s="78" t="str">
        <f t="shared" si="1"/>
        <v/>
      </c>
      <c r="AO49" s="79">
        <v>32</v>
      </c>
      <c r="AP49" s="68"/>
      <c r="AQ49" s="68"/>
      <c r="AR49" s="83" t="str">
        <f>IFERROR(INDEX('Classificação 2 encontros'!$AR$18:$AR$73,MATCH($AA49,'Classificação 2 encontros'!$BC$18:$BC$73,0)),"")</f>
        <v/>
      </c>
      <c r="AS49" s="83" t="str">
        <f>IFERROR(INDEX('Classificação 2 encontros'!$AS$18:$AS$73,MATCH($AA49,'Classificação 2 encontros'!$BC$18:$BC$73,0)),"")</f>
        <v/>
      </c>
      <c r="AT49" s="84" t="str">
        <f>IFERROR(INDEX('Classificação 2 encontros'!$AT$18:$AT$73,MATCH($AA49,'Classificação 2 encontros'!$BC$18:$BC$73,0)),"")</f>
        <v/>
      </c>
      <c r="AU49" s="84" t="str">
        <f>IFERROR(INDEX('Classificação 2 encontros'!$AU$18:$AU$73,MATCH($AA49,'Classificação 2 encontros'!$BC$18:$BC$73,0)),"")</f>
        <v/>
      </c>
      <c r="AV49" s="84" t="str">
        <f>IFERROR(INDEX('Classificação 2 encontros'!$AV$18:$AV$73,MATCH($AA49,'Classificação 2 encontros'!$BC$18:$BC$73,0)),"")</f>
        <v/>
      </c>
      <c r="AW49" s="84" t="str">
        <f>IFERROR(INDEX('Classificação 2 encontros'!$AW$18:$AW$73,MATCH($AA49,'Classificação 2 encontros'!$BC$18:$BC$73,0)),"")</f>
        <v/>
      </c>
      <c r="AX49" s="84" t="str">
        <f>IFERROR(INDEX('Classificação 2 encontros'!$AX$18:$AX$73,MATCH($AA49,'Classificação 2 encontros'!$BC$18:$BC$73,0)),"")</f>
        <v/>
      </c>
      <c r="AY49" s="84" t="str">
        <f>IFERROR(INDEX('Classificação 2 encontros'!$AY$18:$AY$73,MATCH($AA49,'Classificação 2 encontros'!$BC$18:$BC$73,0)),"")</f>
        <v/>
      </c>
      <c r="AZ49" s="84" t="str">
        <f>IFERROR(INDEX('Classificação 2 encontros'!$AZ$18:$AZ$73,MATCH($AA49,'Classificação 2 encontros'!$BC$18:$BC$73,0)),"")</f>
        <v/>
      </c>
      <c r="BA49" s="84" t="str">
        <f>IFERROR(INDEX('Classificação 2 encontros'!$BA$18:$BA$73,MATCH($AA49,'Classificação 2 encontros'!$BC$18:$BC$73,0)),"")</f>
        <v/>
      </c>
      <c r="BB49" s="78" t="str">
        <f t="shared" si="2"/>
        <v/>
      </c>
      <c r="BC49" s="79">
        <v>32</v>
      </c>
      <c r="BF49" s="80" t="str">
        <f>IFERROR(INDEX('Classificação 2 encontros'!$BF$18:$BF$73,MATCH($AA49,'Classificação 2 encontros'!$BQ$18:$BQ$73,0)),"")</f>
        <v/>
      </c>
      <c r="BG49" s="80" t="str">
        <f>IFERROR(INDEX('Classificação 2 encontros'!$BG$18:$BG$73,MATCH($AA49,'Classificação 2 encontros'!$BQ$18:$BQ$73,0)),"")</f>
        <v/>
      </c>
      <c r="BH49" s="81" t="str">
        <f>IFERROR(INDEX('Classificação 2 encontros'!$BH$18:$BH$73,MATCH($AA49,'Classificação 2 encontros'!$BQ$18:$BQ$73,0)),"")</f>
        <v/>
      </c>
      <c r="BI49" s="81" t="str">
        <f>IFERROR(INDEX('Classificação 2 encontros'!$BI$18:$BI$73,MATCH($AA49,'Classificação 2 encontros'!$BQ$18:$BQ$73,0)),"")</f>
        <v/>
      </c>
      <c r="BJ49" s="81" t="str">
        <f>IFERROR(INDEX('Classificação 2 encontros'!$BJ$18:$BJ$73,MATCH($AA49,'Classificação 2 encontros'!$BQ$18:$BQ$73,0)),"")</f>
        <v/>
      </c>
      <c r="BK49" s="81" t="str">
        <f>IFERROR(INDEX('Classificação 2 encontros'!$BK$18:$BK$73,MATCH($AA49,'Classificação 2 encontros'!$BQ$18:$BQ$73,0)),"")</f>
        <v/>
      </c>
      <c r="BL49" s="81" t="str">
        <f>IFERROR(INDEX('Classificação 2 encontros'!$BL$18:$BL$73,MATCH($AA49,'Classificação 2 encontros'!$BQ$18:$BQ$73,0)),"")</f>
        <v/>
      </c>
      <c r="BM49" s="88" t="str">
        <f>IFERROR(INDEX('Classificação 2 encontros'!$BM$18:$BM$73,MATCH($AA49,'Classificação 2 encontros'!$BQ$18:$BQ$73,0)),"")</f>
        <v/>
      </c>
      <c r="BN49" s="81" t="str">
        <f>IFERROR(INDEX('Classificação 2 encontros'!$BN$18:$BN$73,MATCH($AA49,'Classificação 2 encontros'!$BQ$18:$BQ$73,0)),"")</f>
        <v/>
      </c>
      <c r="BO49" s="81" t="str">
        <f>IFERROR(INDEX('Classificação 2 encontros'!$BO$18:$BO$73,MATCH($AA49,'Classificação 2 encontros'!$BQ$18:$BQ$73,0)),"")</f>
        <v/>
      </c>
      <c r="BP49" s="78" t="str">
        <f t="shared" si="3"/>
        <v/>
      </c>
      <c r="BQ49" s="79">
        <v>32</v>
      </c>
      <c r="BT49" s="83" t="str">
        <f>IFERROR(INDEX('Classificação 2 encontros'!$BT$18:$BT$73,MATCH($AA49,'Classificação 2 encontros'!$CE$18:$CE$73,0)),"")</f>
        <v/>
      </c>
      <c r="BU49" s="83" t="str">
        <f>IFERROR(INDEX('Classificação 2 encontros'!$BU$18:$BU$73,MATCH($AA49,'Classificação 2 encontros'!$CE$18:$CE$73,0)),"")</f>
        <v/>
      </c>
      <c r="BV49" s="84" t="str">
        <f>IFERROR(INDEX('Classificação 2 encontros'!$BV$18:$BV$73,MATCH($AA49,'Classificação 2 encontros'!$CE$18:$CE$73,0)),"")</f>
        <v/>
      </c>
      <c r="BW49" s="84" t="str">
        <f>IFERROR(INDEX('Classificação 2 encontros'!$BW$18:$BW$73,MATCH($AA49,'Classificação 2 encontros'!$CE$18:$CE$73,0)),"")</f>
        <v/>
      </c>
      <c r="BX49" s="84" t="str">
        <f>IFERROR(INDEX('Classificação 2 encontros'!$BX$18:$BX$73,MATCH($AA49,'Classificação 2 encontros'!$CE$18:$CE$73,0)),"")</f>
        <v/>
      </c>
      <c r="BY49" s="84" t="str">
        <f>IFERROR(INDEX('Classificação 2 encontros'!$BY$18:$BY$73,MATCH($AA49,'Classificação 2 encontros'!$CE$18:$CE$73,0)),"")</f>
        <v/>
      </c>
      <c r="BZ49" s="84" t="str">
        <f>IFERROR(INDEX('Classificação 2 encontros'!$BZ$18:$BZ$73,MATCH($AA49,'Classificação 2 encontros'!$CE$18:$CE$73,0)),"")</f>
        <v/>
      </c>
      <c r="CA49" s="84" t="str">
        <f>IFERROR(INDEX('Classificação 2 encontros'!$CA$18:$CA$73,MATCH($AA49,'Classificação 2 encontros'!$CE$18:$CE$73,0)),"")</f>
        <v/>
      </c>
      <c r="CB49" s="84" t="str">
        <f>IFERROR(INDEX('Classificação 2 encontros'!$CB$18:$CB$73,MATCH($AA49,'Classificação 2 encontros'!$CE$18:$CE$73,0)),"")</f>
        <v/>
      </c>
      <c r="CC49" s="84" t="str">
        <f>IFERROR(INDEX('Classificação 2 encontros'!$CC$18:$CC$73,MATCH($AA49,'Classificação 2 encontros'!$CE$18:$CE$73,0)),"")</f>
        <v/>
      </c>
      <c r="CD49" s="62"/>
      <c r="CE49" s="63" t="str">
        <f t="shared" si="5"/>
        <v/>
      </c>
    </row>
    <row r="50" spans="2:83" ht="22.5" customHeight="1" x14ac:dyDescent="0.45">
      <c r="B50" s="76" t="str">
        <f>IFERROR(INDEX('Classificação 2 encontros'!$B$18:$B$73,MATCH($M50,'Classificação 2 encontros'!$M$18:$M$73,0)),"")</f>
        <v/>
      </c>
      <c r="C50" s="76" t="str">
        <f>IFERROR(INDEX('Classificação 2 encontros'!$C$18:$C$73,MATCH($M50,'Classificação 2 encontros'!$M$18:$M$73,0)),"")</f>
        <v/>
      </c>
      <c r="D50" s="77" t="str">
        <f>IFERROR(INDEX('Classificação 2 encontros'!$D$18:$D$73,MATCH($M50,'Classificação 2 encontros'!$M$18:$M$73,0)),"")</f>
        <v/>
      </c>
      <c r="E50" s="77" t="str">
        <f>IFERROR(INDEX('Classificação 2 encontros'!$E$18:$E$73,MATCH($M50,'Classificação 2 encontros'!$M$18:$M$73,0)),"")</f>
        <v/>
      </c>
      <c r="F50" s="77" t="str">
        <f>IFERROR(INDEX('Classificação 2 encontros'!$F$18:$F$73,MATCH($M50,'Classificação 2 encontros'!$M$18:$M$73,0)),"")</f>
        <v/>
      </c>
      <c r="G50" s="77" t="str">
        <f>IFERROR(INDEX('Classificação 2 encontros'!$G$18:$G$73,MATCH($M50,'Classificação 2 encontros'!$M$18:$M$73,0)),"")</f>
        <v/>
      </c>
      <c r="H50" s="77" t="str">
        <f>IFERROR(INDEX('Classificação 2 encontros'!$H$18:$H$73,MATCH($M50,'Classificação 2 encontros'!$M$18:$M$73,0)),"")</f>
        <v/>
      </c>
      <c r="I50" s="77" t="str">
        <f>IFERROR(INDEX('Classificação 2 encontros'!$I$18:$I$73,MATCH($M50,'Classificação 2 encontros'!$M$18:$M$73,0)),"")</f>
        <v/>
      </c>
      <c r="J50" s="77" t="str">
        <f>IFERROR(INDEX('Classificação 2 encontros'!$J$18:$J$73,MATCH($M50,'Classificação 2 encontros'!$M$18:$M$73,0)),"")</f>
        <v/>
      </c>
      <c r="K50" s="77" t="str">
        <f>IFERROR(INDEX('Classificação 2 encontros'!$K$18:$K$73,MATCH($M50,'Classificação 2 encontros'!$M$18:$M$73,0)),"")</f>
        <v/>
      </c>
      <c r="L50" s="78" t="str">
        <f t="shared" si="6"/>
        <v/>
      </c>
      <c r="M50" s="75">
        <v>33</v>
      </c>
      <c r="N50" s="59"/>
      <c r="O50" s="59"/>
      <c r="P50" s="73" t="str">
        <f>IFERROR(INDEX('Classificação 2 encontros'!$P$18:$P$73,MATCH($AA50,'Classificação 2 encontros'!$AA$18:$AA$73,0)),"")</f>
        <v/>
      </c>
      <c r="Q50" s="73" t="str">
        <f>IFERROR(INDEX('Classificação 2 encontros'!$Q$18:$Q$73,MATCH($AA50,'Classificação 2 encontros'!$AA$18:$AA$73,0)),"")</f>
        <v/>
      </c>
      <c r="R50" s="74" t="str">
        <f>IFERROR(INDEX('Classificação 2 encontros'!$R$18:$R$73,MATCH($AA50,'Classificação 2 encontros'!$AA$18:$AA$73,0)),"")</f>
        <v/>
      </c>
      <c r="S50" s="74" t="str">
        <f>IFERROR(INDEX('Classificação 2 encontros'!$S$18:$S$73,MATCH($AA50,'Classificação 2 encontros'!$AA$18:$AA$73,0)),"")</f>
        <v/>
      </c>
      <c r="T50" s="74" t="str">
        <f>IFERROR(INDEX('Classificação 2 encontros'!$T$18:$T$73,MATCH($AA50,'Classificação 2 encontros'!$AA$18:$AA$73,0)),"")</f>
        <v/>
      </c>
      <c r="U50" s="74" t="str">
        <f>IFERROR(INDEX('Classificação 2 encontros'!$U$18:$U$73,MATCH($AA50,'Classificação 2 encontros'!$AA$18:$AA$73,0)),"")</f>
        <v/>
      </c>
      <c r="V50" s="74" t="str">
        <f>IFERROR(INDEX('Classificação 2 encontros'!$V$18:$V$73,MATCH($AA50,'Classificação 2 encontros'!$AA$18:$AA$73,0)),"")</f>
        <v/>
      </c>
      <c r="W50" s="74" t="str">
        <f>IFERROR(INDEX('Classificação 2 encontros'!$W$18:$W$73,MATCH($AA50,'Classificação 2 encontros'!$AA$18:$AA$73,0)),"")</f>
        <v/>
      </c>
      <c r="X50" s="74" t="str">
        <f>IFERROR(INDEX('Classificação 2 encontros'!$X$18:$X$73,MATCH($AA50,'Classificação 2 encontros'!$AA$18:$AA$73,0)),"")</f>
        <v/>
      </c>
      <c r="Y50" s="74" t="str">
        <f>IFERROR(INDEX('Classificação 2 encontros'!$Y$18:$Y$73,MATCH($AA50,'Classificação 2 encontros'!$AA$18:$AA$73,0)),"")</f>
        <v/>
      </c>
      <c r="Z50" s="78" t="str">
        <f t="shared" si="0"/>
        <v/>
      </c>
      <c r="AA50" s="79">
        <v>33</v>
      </c>
      <c r="AB50" s="68"/>
      <c r="AC50" s="68"/>
      <c r="AD50" s="76" t="str">
        <f>IFERROR(INDEX('Classificação 2 encontros'!$AD$18:$AD$73,MATCH($AA50,'Classificação 2 encontros'!$AO$18:$AO$73,0)),"")</f>
        <v/>
      </c>
      <c r="AE50" s="76" t="str">
        <f>IFERROR(INDEX('Classificação 2 encontros'!$AE$18:$AE$73,MATCH($AA50,'Classificação 2 encontros'!$AO$18:$AO$73,0)),"")</f>
        <v/>
      </c>
      <c r="AF50" s="77" t="str">
        <f>IFERROR(INDEX('Classificação 2 encontros'!$AF$18:$AF$73,MATCH($AA50,'Classificação 2 encontros'!$AO$18:$AO$73,0)),"")</f>
        <v/>
      </c>
      <c r="AG50" s="77" t="str">
        <f>IFERROR(INDEX('Classificação 2 encontros'!$AG$18:$AG$73,MATCH($AA50,'Classificação 2 encontros'!$AO$18:$AO$73,0)),"")</f>
        <v/>
      </c>
      <c r="AH50" s="77" t="str">
        <f>IFERROR(INDEX('Classificação 2 encontros'!$AH$18:$AH$73,MATCH($AA50,'Classificação 2 encontros'!$AO$18:$AO$73,0)),"")</f>
        <v/>
      </c>
      <c r="AI50" s="77" t="str">
        <f>IFERROR(INDEX('Classificação 2 encontros'!$AI$18:$AI$73,MATCH($AA50,'Classificação 2 encontros'!$AO$18:$AO$73,0)),"")</f>
        <v/>
      </c>
      <c r="AJ50" s="77" t="str">
        <f>IFERROR(INDEX('Classificação 2 encontros'!$AJ$18:$AJ$73,MATCH($AA50,'Classificação 2 encontros'!$AO$18:$AO$73,0)),"")</f>
        <v/>
      </c>
      <c r="AK50" s="77" t="str">
        <f>IFERROR(INDEX('Classificação 2 encontros'!$AK$18:$AK$73,MATCH($AA50,'Classificação 2 encontros'!$AO$18:$AO$73,0)),"")</f>
        <v/>
      </c>
      <c r="AL50" s="77" t="str">
        <f>IFERROR(INDEX('Classificação 2 encontros'!$AL$18:$AL$73,MATCH($AA50,'Classificação 2 encontros'!$AO$18:$AO$73,0)),"")</f>
        <v/>
      </c>
      <c r="AM50" s="77" t="str">
        <f>IFERROR(INDEX('Classificação 2 encontros'!$AM$18:$AM$73,MATCH($AA50,'Classificação 2 encontros'!$AO$18:$AO$73,0)),"")</f>
        <v/>
      </c>
      <c r="AN50" s="78" t="str">
        <f t="shared" si="1"/>
        <v/>
      </c>
      <c r="AO50" s="79">
        <v>33</v>
      </c>
      <c r="AP50" s="68"/>
      <c r="AQ50" s="68"/>
      <c r="AR50" s="83" t="str">
        <f>IFERROR(INDEX('Classificação 2 encontros'!$AR$18:$AR$73,MATCH($AA50,'Classificação 2 encontros'!$BC$18:$BC$73,0)),"")</f>
        <v/>
      </c>
      <c r="AS50" s="83" t="str">
        <f>IFERROR(INDEX('Classificação 2 encontros'!$AS$18:$AS$73,MATCH($AA50,'Classificação 2 encontros'!$BC$18:$BC$73,0)),"")</f>
        <v/>
      </c>
      <c r="AT50" s="84" t="str">
        <f>IFERROR(INDEX('Classificação 2 encontros'!$AT$18:$AT$73,MATCH($AA50,'Classificação 2 encontros'!$BC$18:$BC$73,0)),"")</f>
        <v/>
      </c>
      <c r="AU50" s="84" t="str">
        <f>IFERROR(INDEX('Classificação 2 encontros'!$AU$18:$AU$73,MATCH($AA50,'Classificação 2 encontros'!$BC$18:$BC$73,0)),"")</f>
        <v/>
      </c>
      <c r="AV50" s="84" t="str">
        <f>IFERROR(INDEX('Classificação 2 encontros'!$AV$18:$AV$73,MATCH($AA50,'Classificação 2 encontros'!$BC$18:$BC$73,0)),"")</f>
        <v/>
      </c>
      <c r="AW50" s="84" t="str">
        <f>IFERROR(INDEX('Classificação 2 encontros'!$AW$18:$AW$73,MATCH($AA50,'Classificação 2 encontros'!$BC$18:$BC$73,0)),"")</f>
        <v/>
      </c>
      <c r="AX50" s="84" t="str">
        <f>IFERROR(INDEX('Classificação 2 encontros'!$AX$18:$AX$73,MATCH($AA50,'Classificação 2 encontros'!$BC$18:$BC$73,0)),"")</f>
        <v/>
      </c>
      <c r="AY50" s="84" t="str">
        <f>IFERROR(INDEX('Classificação 2 encontros'!$AY$18:$AY$73,MATCH($AA50,'Classificação 2 encontros'!$BC$18:$BC$73,0)),"")</f>
        <v/>
      </c>
      <c r="AZ50" s="84" t="str">
        <f>IFERROR(INDEX('Classificação 2 encontros'!$AZ$18:$AZ$73,MATCH($AA50,'Classificação 2 encontros'!$BC$18:$BC$73,0)),"")</f>
        <v/>
      </c>
      <c r="BA50" s="84" t="str">
        <f>IFERROR(INDEX('Classificação 2 encontros'!$BA$18:$BA$73,MATCH($AA50,'Classificação 2 encontros'!$BC$18:$BC$73,0)),"")</f>
        <v/>
      </c>
      <c r="BB50" s="78" t="str">
        <f t="shared" si="2"/>
        <v/>
      </c>
      <c r="BC50" s="79">
        <v>33</v>
      </c>
      <c r="BD50" s="11"/>
      <c r="BE50" s="11"/>
      <c r="BF50" s="80" t="str">
        <f>IFERROR(INDEX('Classificação 2 encontros'!$BF$18:$BF$73,MATCH($AA50,'Classificação 2 encontros'!$BQ$18:$BQ$73,0)),"")</f>
        <v/>
      </c>
      <c r="BG50" s="80" t="str">
        <f>IFERROR(INDEX('Classificação 2 encontros'!$BG$18:$BG$73,MATCH($AA50,'Classificação 2 encontros'!$BQ$18:$BQ$73,0)),"")</f>
        <v/>
      </c>
      <c r="BH50" s="81" t="str">
        <f>IFERROR(INDEX('Classificação 2 encontros'!$BH$18:$BH$73,MATCH($AA50,'Classificação 2 encontros'!$BQ$18:$BQ$73,0)),"")</f>
        <v/>
      </c>
      <c r="BI50" s="81" t="str">
        <f>IFERROR(INDEX('Classificação 2 encontros'!$BI$18:$BI$73,MATCH($AA50,'Classificação 2 encontros'!$BQ$18:$BQ$73,0)),"")</f>
        <v/>
      </c>
      <c r="BJ50" s="81" t="str">
        <f>IFERROR(INDEX('Classificação 2 encontros'!$BJ$18:$BJ$73,MATCH($AA50,'Classificação 2 encontros'!$BQ$18:$BQ$73,0)),"")</f>
        <v/>
      </c>
      <c r="BK50" s="81" t="str">
        <f>IFERROR(INDEX('Classificação 2 encontros'!$BK$18:$BK$73,MATCH($AA50,'Classificação 2 encontros'!$BQ$18:$BQ$73,0)),"")</f>
        <v/>
      </c>
      <c r="BL50" s="81" t="str">
        <f>IFERROR(INDEX('Classificação 2 encontros'!$BL$18:$BL$73,MATCH($AA50,'Classificação 2 encontros'!$BQ$18:$BQ$73,0)),"")</f>
        <v/>
      </c>
      <c r="BM50" s="88" t="str">
        <f>IFERROR(INDEX('Classificação 2 encontros'!$BM$18:$BM$73,MATCH($AA50,'Classificação 2 encontros'!$BQ$18:$BQ$73,0)),"")</f>
        <v/>
      </c>
      <c r="BN50" s="81" t="str">
        <f>IFERROR(INDEX('Classificação 2 encontros'!$BN$18:$BN$73,MATCH($AA50,'Classificação 2 encontros'!$BQ$18:$BQ$73,0)),"")</f>
        <v/>
      </c>
      <c r="BO50" s="81" t="str">
        <f>IFERROR(INDEX('Classificação 2 encontros'!$BO$18:$BO$73,MATCH($AA50,'Classificação 2 encontros'!$BQ$18:$BQ$73,0)),"")</f>
        <v/>
      </c>
      <c r="BP50" s="78" t="str">
        <f t="shared" si="3"/>
        <v/>
      </c>
      <c r="BQ50" s="79">
        <v>33</v>
      </c>
      <c r="BT50" s="83" t="str">
        <f>IFERROR(INDEX('Classificação 2 encontros'!$BT$18:$BT$73,MATCH($AA50,'Classificação 2 encontros'!$CE$18:$CE$73,0)),"")</f>
        <v/>
      </c>
      <c r="BU50" s="83" t="str">
        <f>IFERROR(INDEX('Classificação 2 encontros'!$BU$18:$BU$73,MATCH($AA50,'Classificação 2 encontros'!$CE$18:$CE$73,0)),"")</f>
        <v/>
      </c>
      <c r="BV50" s="84" t="str">
        <f>IFERROR(INDEX('Classificação 2 encontros'!$BV$18:$BV$73,MATCH($AA50,'Classificação 2 encontros'!$CE$18:$CE$73,0)),"")</f>
        <v/>
      </c>
      <c r="BW50" s="84" t="str">
        <f>IFERROR(INDEX('Classificação 2 encontros'!$BW$18:$BW$73,MATCH($AA50,'Classificação 2 encontros'!$CE$18:$CE$73,0)),"")</f>
        <v/>
      </c>
      <c r="BX50" s="84" t="str">
        <f>IFERROR(INDEX('Classificação 2 encontros'!$BX$18:$BX$73,MATCH($AA50,'Classificação 2 encontros'!$CE$18:$CE$73,0)),"")</f>
        <v/>
      </c>
      <c r="BY50" s="84" t="str">
        <f>IFERROR(INDEX('Classificação 2 encontros'!$BY$18:$BY$73,MATCH($AA50,'Classificação 2 encontros'!$CE$18:$CE$73,0)),"")</f>
        <v/>
      </c>
      <c r="BZ50" s="84" t="str">
        <f>IFERROR(INDEX('Classificação 2 encontros'!$BZ$18:$BZ$73,MATCH($AA50,'Classificação 2 encontros'!$CE$18:$CE$73,0)),"")</f>
        <v/>
      </c>
      <c r="CA50" s="84" t="str">
        <f>IFERROR(INDEX('Classificação 2 encontros'!$CA$18:$CA$73,MATCH($AA50,'Classificação 2 encontros'!$CE$18:$CE$73,0)),"")</f>
        <v/>
      </c>
      <c r="CB50" s="84" t="str">
        <f>IFERROR(INDEX('Classificação 2 encontros'!$CB$18:$CB$73,MATCH($AA50,'Classificação 2 encontros'!$CE$18:$CE$73,0)),"")</f>
        <v/>
      </c>
      <c r="CC50" s="84" t="str">
        <f>IFERROR(INDEX('Classificação 2 encontros'!$CC$18:$CC$73,MATCH($AA50,'Classificação 2 encontros'!$CE$18:$CE$73,0)),"")</f>
        <v/>
      </c>
      <c r="CD50" s="62"/>
      <c r="CE50" s="63" t="str">
        <f t="shared" si="5"/>
        <v/>
      </c>
    </row>
    <row r="51" spans="2:83" ht="22.5" customHeight="1" x14ac:dyDescent="0.45">
      <c r="B51" s="76" t="str">
        <f>IFERROR(INDEX('Classificação 2 encontros'!$B$18:$B$73,MATCH($M51,'Classificação 2 encontros'!$M$18:$M$73,0)),"")</f>
        <v/>
      </c>
      <c r="C51" s="76" t="str">
        <f>IFERROR(INDEX('Classificação 2 encontros'!$C$18:$C$73,MATCH($M51,'Classificação 2 encontros'!$M$18:$M$73,0)),"")</f>
        <v/>
      </c>
      <c r="D51" s="77" t="str">
        <f>IFERROR(INDEX('Classificação 2 encontros'!$D$18:$D$73,MATCH($M51,'Classificação 2 encontros'!$M$18:$M$73,0)),"")</f>
        <v/>
      </c>
      <c r="E51" s="77" t="str">
        <f>IFERROR(INDEX('Classificação 2 encontros'!$E$18:$E$73,MATCH($M51,'Classificação 2 encontros'!$M$18:$M$73,0)),"")</f>
        <v/>
      </c>
      <c r="F51" s="77" t="str">
        <f>IFERROR(INDEX('Classificação 2 encontros'!$F$18:$F$73,MATCH($M51,'Classificação 2 encontros'!$M$18:$M$73,0)),"")</f>
        <v/>
      </c>
      <c r="G51" s="77" t="str">
        <f>IFERROR(INDEX('Classificação 2 encontros'!$G$18:$G$73,MATCH($M51,'Classificação 2 encontros'!$M$18:$M$73,0)),"")</f>
        <v/>
      </c>
      <c r="H51" s="77" t="str">
        <f>IFERROR(INDEX('Classificação 2 encontros'!$H$18:$H$73,MATCH($M51,'Classificação 2 encontros'!$M$18:$M$73,0)),"")</f>
        <v/>
      </c>
      <c r="I51" s="77" t="str">
        <f>IFERROR(INDEX('Classificação 2 encontros'!$I$18:$I$73,MATCH($M51,'Classificação 2 encontros'!$M$18:$M$73,0)),"")</f>
        <v/>
      </c>
      <c r="J51" s="77" t="str">
        <f>IFERROR(INDEX('Classificação 2 encontros'!$J$18:$J$73,MATCH($M51,'Classificação 2 encontros'!$M$18:$M$73,0)),"")</f>
        <v/>
      </c>
      <c r="K51" s="77" t="str">
        <f>IFERROR(INDEX('Classificação 2 encontros'!$K$18:$K$73,MATCH($M51,'Classificação 2 encontros'!$M$18:$M$73,0)),"")</f>
        <v/>
      </c>
      <c r="L51" s="78" t="str">
        <f t="shared" si="6"/>
        <v/>
      </c>
      <c r="M51" s="75">
        <v>34</v>
      </c>
      <c r="N51" s="59"/>
      <c r="O51" s="59"/>
      <c r="P51" s="73" t="str">
        <f>IFERROR(INDEX('Classificação 2 encontros'!$P$18:$P$73,MATCH($AA51,'Classificação 2 encontros'!$AA$18:$AA$73,0)),"")</f>
        <v/>
      </c>
      <c r="Q51" s="73" t="str">
        <f>IFERROR(INDEX('Classificação 2 encontros'!$Q$18:$Q$73,MATCH($AA51,'Classificação 2 encontros'!$AA$18:$AA$73,0)),"")</f>
        <v/>
      </c>
      <c r="R51" s="74" t="str">
        <f>IFERROR(INDEX('Classificação 2 encontros'!$R$18:$R$73,MATCH($AA51,'Classificação 2 encontros'!$AA$18:$AA$73,0)),"")</f>
        <v/>
      </c>
      <c r="S51" s="74" t="str">
        <f>IFERROR(INDEX('Classificação 2 encontros'!$S$18:$S$73,MATCH($AA51,'Classificação 2 encontros'!$AA$18:$AA$73,0)),"")</f>
        <v/>
      </c>
      <c r="T51" s="74" t="str">
        <f>IFERROR(INDEX('Classificação 2 encontros'!$T$18:$T$73,MATCH($AA51,'Classificação 2 encontros'!$AA$18:$AA$73,0)),"")</f>
        <v/>
      </c>
      <c r="U51" s="74" t="str">
        <f>IFERROR(INDEX('Classificação 2 encontros'!$U$18:$U$73,MATCH($AA51,'Classificação 2 encontros'!$AA$18:$AA$73,0)),"")</f>
        <v/>
      </c>
      <c r="V51" s="74" t="str">
        <f>IFERROR(INDEX('Classificação 2 encontros'!$V$18:$V$73,MATCH($AA51,'Classificação 2 encontros'!$AA$18:$AA$73,0)),"")</f>
        <v/>
      </c>
      <c r="W51" s="74" t="str">
        <f>IFERROR(INDEX('Classificação 2 encontros'!$W$18:$W$73,MATCH($AA51,'Classificação 2 encontros'!$AA$18:$AA$73,0)),"")</f>
        <v/>
      </c>
      <c r="X51" s="74" t="str">
        <f>IFERROR(INDEX('Classificação 2 encontros'!$X$18:$X$73,MATCH($AA51,'Classificação 2 encontros'!$AA$18:$AA$73,0)),"")</f>
        <v/>
      </c>
      <c r="Y51" s="74" t="str">
        <f>IFERROR(INDEX('Classificação 2 encontros'!$Y$18:$Y$73,MATCH($AA51,'Classificação 2 encontros'!$AA$18:$AA$73,0)),"")</f>
        <v/>
      </c>
      <c r="Z51" s="78" t="str">
        <f t="shared" si="0"/>
        <v/>
      </c>
      <c r="AA51" s="79">
        <v>34</v>
      </c>
      <c r="AB51" s="69"/>
      <c r="AC51" s="69"/>
      <c r="AD51" s="76" t="str">
        <f>IFERROR(INDEX('Classificação 2 encontros'!$AD$18:$AD$73,MATCH($AA51,'Classificação 2 encontros'!$AO$18:$AO$73,0)),"")</f>
        <v/>
      </c>
      <c r="AE51" s="76" t="str">
        <f>IFERROR(INDEX('Classificação 2 encontros'!$AE$18:$AE$73,MATCH($AA51,'Classificação 2 encontros'!$AO$18:$AO$73,0)),"")</f>
        <v/>
      </c>
      <c r="AF51" s="77" t="str">
        <f>IFERROR(INDEX('Classificação 2 encontros'!$AF$18:$AF$73,MATCH($AA51,'Classificação 2 encontros'!$AO$18:$AO$73,0)),"")</f>
        <v/>
      </c>
      <c r="AG51" s="77" t="str">
        <f>IFERROR(INDEX('Classificação 2 encontros'!$AG$18:$AG$73,MATCH($AA51,'Classificação 2 encontros'!$AO$18:$AO$73,0)),"")</f>
        <v/>
      </c>
      <c r="AH51" s="77" t="str">
        <f>IFERROR(INDEX('Classificação 2 encontros'!$AH$18:$AH$73,MATCH($AA51,'Classificação 2 encontros'!$AO$18:$AO$73,0)),"")</f>
        <v/>
      </c>
      <c r="AI51" s="77" t="str">
        <f>IFERROR(INDEX('Classificação 2 encontros'!$AI$18:$AI$73,MATCH($AA51,'Classificação 2 encontros'!$AO$18:$AO$73,0)),"")</f>
        <v/>
      </c>
      <c r="AJ51" s="77" t="str">
        <f>IFERROR(INDEX('Classificação 2 encontros'!$AJ$18:$AJ$73,MATCH($AA51,'Classificação 2 encontros'!$AO$18:$AO$73,0)),"")</f>
        <v/>
      </c>
      <c r="AK51" s="77" t="str">
        <f>IFERROR(INDEX('Classificação 2 encontros'!$AK$18:$AK$73,MATCH($AA51,'Classificação 2 encontros'!$AO$18:$AO$73,0)),"")</f>
        <v/>
      </c>
      <c r="AL51" s="77" t="str">
        <f>IFERROR(INDEX('Classificação 2 encontros'!$AL$18:$AL$73,MATCH($AA51,'Classificação 2 encontros'!$AO$18:$AO$73,0)),"")</f>
        <v/>
      </c>
      <c r="AM51" s="77" t="str">
        <f>IFERROR(INDEX('Classificação 2 encontros'!$AM$18:$AM$73,MATCH($AA51,'Classificação 2 encontros'!$AO$18:$AO$73,0)),"")</f>
        <v/>
      </c>
      <c r="AN51" s="78" t="str">
        <f t="shared" si="1"/>
        <v/>
      </c>
      <c r="AO51" s="79">
        <v>34</v>
      </c>
      <c r="AP51" s="69"/>
      <c r="AQ51" s="69"/>
      <c r="AR51" s="83" t="str">
        <f>IFERROR(INDEX('Classificação 2 encontros'!$AR$18:$AR$73,MATCH($AA51,'Classificação 2 encontros'!$BC$18:$BC$73,0)),"")</f>
        <v/>
      </c>
      <c r="AS51" s="83" t="str">
        <f>IFERROR(INDEX('Classificação 2 encontros'!$AS$18:$AS$73,MATCH($AA51,'Classificação 2 encontros'!$BC$18:$BC$73,0)),"")</f>
        <v/>
      </c>
      <c r="AT51" s="84" t="str">
        <f>IFERROR(INDEX('Classificação 2 encontros'!$AT$18:$AT$73,MATCH($AA51,'Classificação 2 encontros'!$BC$18:$BC$73,0)),"")</f>
        <v/>
      </c>
      <c r="AU51" s="84" t="str">
        <f>IFERROR(INDEX('Classificação 2 encontros'!$AU$18:$AU$73,MATCH($AA51,'Classificação 2 encontros'!$BC$18:$BC$73,0)),"")</f>
        <v/>
      </c>
      <c r="AV51" s="84" t="str">
        <f>IFERROR(INDEX('Classificação 2 encontros'!$AV$18:$AV$73,MATCH($AA51,'Classificação 2 encontros'!$BC$18:$BC$73,0)),"")</f>
        <v/>
      </c>
      <c r="AW51" s="84" t="str">
        <f>IFERROR(INDEX('Classificação 2 encontros'!$AW$18:$AW$73,MATCH($AA51,'Classificação 2 encontros'!$BC$18:$BC$73,0)),"")</f>
        <v/>
      </c>
      <c r="AX51" s="84" t="str">
        <f>IFERROR(INDEX('Classificação 2 encontros'!$AX$18:$AX$73,MATCH($AA51,'Classificação 2 encontros'!$BC$18:$BC$73,0)),"")</f>
        <v/>
      </c>
      <c r="AY51" s="84" t="str">
        <f>IFERROR(INDEX('Classificação 2 encontros'!$AY$18:$AY$73,MATCH($AA51,'Classificação 2 encontros'!$BC$18:$BC$73,0)),"")</f>
        <v/>
      </c>
      <c r="AZ51" s="84" t="str">
        <f>IFERROR(INDEX('Classificação 2 encontros'!$AZ$18:$AZ$73,MATCH($AA51,'Classificação 2 encontros'!$BC$18:$BC$73,0)),"")</f>
        <v/>
      </c>
      <c r="BA51" s="84" t="str">
        <f>IFERROR(INDEX('Classificação 2 encontros'!$BA$18:$BA$73,MATCH($AA51,'Classificação 2 encontros'!$BC$18:$BC$73,0)),"")</f>
        <v/>
      </c>
      <c r="BB51" s="78" t="str">
        <f t="shared" si="2"/>
        <v/>
      </c>
      <c r="BC51" s="79">
        <v>34</v>
      </c>
      <c r="BF51" s="80" t="str">
        <f>IFERROR(INDEX('Classificação 2 encontros'!$BF$18:$BF$73,MATCH($AA51,'Classificação 2 encontros'!$BQ$18:$BQ$73,0)),"")</f>
        <v/>
      </c>
      <c r="BG51" s="80" t="str">
        <f>IFERROR(INDEX('Classificação 2 encontros'!$BG$18:$BG$73,MATCH($AA51,'Classificação 2 encontros'!$BQ$18:$BQ$73,0)),"")</f>
        <v/>
      </c>
      <c r="BH51" s="81" t="str">
        <f>IFERROR(INDEX('Classificação 2 encontros'!$BH$18:$BH$73,MATCH($AA51,'Classificação 2 encontros'!$BQ$18:$BQ$73,0)),"")</f>
        <v/>
      </c>
      <c r="BI51" s="81" t="str">
        <f>IFERROR(INDEX('Classificação 2 encontros'!$BI$18:$BI$73,MATCH($AA51,'Classificação 2 encontros'!$BQ$18:$BQ$73,0)),"")</f>
        <v/>
      </c>
      <c r="BJ51" s="81" t="str">
        <f>IFERROR(INDEX('Classificação 2 encontros'!$BJ$18:$BJ$73,MATCH($AA51,'Classificação 2 encontros'!$BQ$18:$BQ$73,0)),"")</f>
        <v/>
      </c>
      <c r="BK51" s="81" t="str">
        <f>IFERROR(INDEX('Classificação 2 encontros'!$BK$18:$BK$73,MATCH($AA51,'Classificação 2 encontros'!$BQ$18:$BQ$73,0)),"")</f>
        <v/>
      </c>
      <c r="BL51" s="81" t="str">
        <f>IFERROR(INDEX('Classificação 2 encontros'!$BL$18:$BL$73,MATCH($AA51,'Classificação 2 encontros'!$BQ$18:$BQ$73,0)),"")</f>
        <v/>
      </c>
      <c r="BM51" s="88" t="str">
        <f>IFERROR(INDEX('Classificação 2 encontros'!$BM$18:$BM$73,MATCH($AA51,'Classificação 2 encontros'!$BQ$18:$BQ$73,0)),"")</f>
        <v/>
      </c>
      <c r="BN51" s="81" t="str">
        <f>IFERROR(INDEX('Classificação 2 encontros'!$BN$18:$BN$73,MATCH($AA51,'Classificação 2 encontros'!$BQ$18:$BQ$73,0)),"")</f>
        <v/>
      </c>
      <c r="BO51" s="81" t="str">
        <f>IFERROR(INDEX('Classificação 2 encontros'!$BO$18:$BO$73,MATCH($AA51,'Classificação 2 encontros'!$BQ$18:$BQ$73,0)),"")</f>
        <v/>
      </c>
      <c r="BP51" s="78" t="str">
        <f t="shared" si="3"/>
        <v/>
      </c>
      <c r="BQ51" s="79">
        <v>34</v>
      </c>
      <c r="BT51" s="83" t="str">
        <f>IFERROR(INDEX('Classificação 2 encontros'!$BT$18:$BT$73,MATCH($AA51,'Classificação 2 encontros'!$CE$18:$CE$73,0)),"")</f>
        <v/>
      </c>
      <c r="BU51" s="83" t="str">
        <f>IFERROR(INDEX('Classificação 2 encontros'!$BU$18:$BU$73,MATCH($AA51,'Classificação 2 encontros'!$CE$18:$CE$73,0)),"")</f>
        <v/>
      </c>
      <c r="BV51" s="84" t="str">
        <f>IFERROR(INDEX('Classificação 2 encontros'!$BV$18:$BV$73,MATCH($AA51,'Classificação 2 encontros'!$CE$18:$CE$73,0)),"")</f>
        <v/>
      </c>
      <c r="BW51" s="84" t="str">
        <f>IFERROR(INDEX('Classificação 2 encontros'!$BW$18:$BW$73,MATCH($AA51,'Classificação 2 encontros'!$CE$18:$CE$73,0)),"")</f>
        <v/>
      </c>
      <c r="BX51" s="84" t="str">
        <f>IFERROR(INDEX('Classificação 2 encontros'!$BX$18:$BX$73,MATCH($AA51,'Classificação 2 encontros'!$CE$18:$CE$73,0)),"")</f>
        <v/>
      </c>
      <c r="BY51" s="84" t="str">
        <f>IFERROR(INDEX('Classificação 2 encontros'!$BY$18:$BY$73,MATCH($AA51,'Classificação 2 encontros'!$CE$18:$CE$73,0)),"")</f>
        <v/>
      </c>
      <c r="BZ51" s="84" t="str">
        <f>IFERROR(INDEX('Classificação 2 encontros'!$BZ$18:$BZ$73,MATCH($AA51,'Classificação 2 encontros'!$CE$18:$CE$73,0)),"")</f>
        <v/>
      </c>
      <c r="CA51" s="84" t="str">
        <f>IFERROR(INDEX('Classificação 2 encontros'!$CA$18:$CA$73,MATCH($AA51,'Classificação 2 encontros'!$CE$18:$CE$73,0)),"")</f>
        <v/>
      </c>
      <c r="CB51" s="84" t="str">
        <f>IFERROR(INDEX('Classificação 2 encontros'!$CB$18:$CB$73,MATCH($AA51,'Classificação 2 encontros'!$CE$18:$CE$73,0)),"")</f>
        <v/>
      </c>
      <c r="CC51" s="84" t="str">
        <f>IFERROR(INDEX('Classificação 2 encontros'!$CC$18:$CC$73,MATCH($AA51,'Classificação 2 encontros'!$CE$18:$CE$73,0)),"")</f>
        <v/>
      </c>
      <c r="CD51" s="62"/>
      <c r="CE51" s="63" t="str">
        <f t="shared" si="5"/>
        <v/>
      </c>
    </row>
    <row r="52" spans="2:83" s="11" customFormat="1" ht="22.5" customHeight="1" x14ac:dyDescent="0.45">
      <c r="B52" s="76" t="str">
        <f>IFERROR(INDEX('Classificação 2 encontros'!$B$18:$B$73,MATCH($M52,'Classificação 2 encontros'!$M$18:$M$73,0)),"")</f>
        <v/>
      </c>
      <c r="C52" s="76" t="str">
        <f>IFERROR(INDEX('Classificação 2 encontros'!$C$18:$C$73,MATCH($M52,'Classificação 2 encontros'!$M$18:$M$73,0)),"")</f>
        <v/>
      </c>
      <c r="D52" s="77" t="str">
        <f>IFERROR(INDEX('Classificação 2 encontros'!$D$18:$D$73,MATCH($M52,'Classificação 2 encontros'!$M$18:$M$73,0)),"")</f>
        <v/>
      </c>
      <c r="E52" s="77" t="str">
        <f>IFERROR(INDEX('Classificação 2 encontros'!$E$18:$E$73,MATCH($M52,'Classificação 2 encontros'!$M$18:$M$73,0)),"")</f>
        <v/>
      </c>
      <c r="F52" s="77" t="str">
        <f>IFERROR(INDEX('Classificação 2 encontros'!$F$18:$F$73,MATCH($M52,'Classificação 2 encontros'!$M$18:$M$73,0)),"")</f>
        <v/>
      </c>
      <c r="G52" s="77" t="str">
        <f>IFERROR(INDEX('Classificação 2 encontros'!$G$18:$G$73,MATCH($M52,'Classificação 2 encontros'!$M$18:$M$73,0)),"")</f>
        <v/>
      </c>
      <c r="H52" s="77" t="str">
        <f>IFERROR(INDEX('Classificação 2 encontros'!$H$18:$H$73,MATCH($M52,'Classificação 2 encontros'!$M$18:$M$73,0)),"")</f>
        <v/>
      </c>
      <c r="I52" s="77" t="str">
        <f>IFERROR(INDEX('Classificação 2 encontros'!$I$18:$I$73,MATCH($M52,'Classificação 2 encontros'!$M$18:$M$73,0)),"")</f>
        <v/>
      </c>
      <c r="J52" s="77" t="str">
        <f>IFERROR(INDEX('Classificação 2 encontros'!$J$18:$J$73,MATCH($M52,'Classificação 2 encontros'!$M$18:$M$73,0)),"")</f>
        <v/>
      </c>
      <c r="K52" s="77" t="str">
        <f>IFERROR(INDEX('Classificação 2 encontros'!$K$18:$K$73,MATCH($M52,'Classificação 2 encontros'!$M$18:$M$73,0)),"")</f>
        <v/>
      </c>
      <c r="L52" s="78" t="str">
        <f t="shared" si="6"/>
        <v/>
      </c>
      <c r="M52" s="75">
        <v>35</v>
      </c>
      <c r="N52" s="59"/>
      <c r="O52" s="59"/>
      <c r="P52" s="73" t="str">
        <f>IFERROR(INDEX('Classificação 2 encontros'!$P$18:$P$73,MATCH($AA52,'Classificação 2 encontros'!$AA$18:$AA$73,0)),"")</f>
        <v/>
      </c>
      <c r="Q52" s="73" t="str">
        <f>IFERROR(INDEX('Classificação 2 encontros'!$Q$18:$Q$73,MATCH($AA52,'Classificação 2 encontros'!$AA$18:$AA$73,0)),"")</f>
        <v/>
      </c>
      <c r="R52" s="74" t="str">
        <f>IFERROR(INDEX('Classificação 2 encontros'!$R$18:$R$73,MATCH($AA52,'Classificação 2 encontros'!$AA$18:$AA$73,0)),"")</f>
        <v/>
      </c>
      <c r="S52" s="74" t="str">
        <f>IFERROR(INDEX('Classificação 2 encontros'!$S$18:$S$73,MATCH($AA52,'Classificação 2 encontros'!$AA$18:$AA$73,0)),"")</f>
        <v/>
      </c>
      <c r="T52" s="74" t="str">
        <f>IFERROR(INDEX('Classificação 2 encontros'!$T$18:$T$73,MATCH($AA52,'Classificação 2 encontros'!$AA$18:$AA$73,0)),"")</f>
        <v/>
      </c>
      <c r="U52" s="74" t="str">
        <f>IFERROR(INDEX('Classificação 2 encontros'!$U$18:$U$73,MATCH($AA52,'Classificação 2 encontros'!$AA$18:$AA$73,0)),"")</f>
        <v/>
      </c>
      <c r="V52" s="74" t="str">
        <f>IFERROR(INDEX('Classificação 2 encontros'!$V$18:$V$73,MATCH($AA52,'Classificação 2 encontros'!$AA$18:$AA$73,0)),"")</f>
        <v/>
      </c>
      <c r="W52" s="74" t="str">
        <f>IFERROR(INDEX('Classificação 2 encontros'!$W$18:$W$73,MATCH($AA52,'Classificação 2 encontros'!$AA$18:$AA$73,0)),"")</f>
        <v/>
      </c>
      <c r="X52" s="74" t="str">
        <f>IFERROR(INDEX('Classificação 2 encontros'!$X$18:$X$73,MATCH($AA52,'Classificação 2 encontros'!$AA$18:$AA$73,0)),"")</f>
        <v/>
      </c>
      <c r="Y52" s="74" t="str">
        <f>IFERROR(INDEX('Classificação 2 encontros'!$Y$18:$Y$73,MATCH($AA52,'Classificação 2 encontros'!$AA$18:$AA$73,0)),"")</f>
        <v/>
      </c>
      <c r="Z52" s="78" t="str">
        <f t="shared" si="0"/>
        <v/>
      </c>
      <c r="AA52" s="79">
        <v>35</v>
      </c>
      <c r="AB52" s="69"/>
      <c r="AC52" s="69"/>
      <c r="AD52" s="76" t="str">
        <f>IFERROR(INDEX('Classificação 2 encontros'!$AD$18:$AD$73,MATCH($AA52,'Classificação 2 encontros'!$AO$18:$AO$73,0)),"")</f>
        <v/>
      </c>
      <c r="AE52" s="76" t="str">
        <f>IFERROR(INDEX('Classificação 2 encontros'!$AE$18:$AE$73,MATCH($AA52,'Classificação 2 encontros'!$AO$18:$AO$73,0)),"")</f>
        <v/>
      </c>
      <c r="AF52" s="77" t="str">
        <f>IFERROR(INDEX('Classificação 2 encontros'!$AF$18:$AF$73,MATCH($AA52,'Classificação 2 encontros'!$AO$18:$AO$73,0)),"")</f>
        <v/>
      </c>
      <c r="AG52" s="77" t="str">
        <f>IFERROR(INDEX('Classificação 2 encontros'!$AG$18:$AG$73,MATCH($AA52,'Classificação 2 encontros'!$AO$18:$AO$73,0)),"")</f>
        <v/>
      </c>
      <c r="AH52" s="77" t="str">
        <f>IFERROR(INDEX('Classificação 2 encontros'!$AH$18:$AH$73,MATCH($AA52,'Classificação 2 encontros'!$AO$18:$AO$73,0)),"")</f>
        <v/>
      </c>
      <c r="AI52" s="77" t="str">
        <f>IFERROR(INDEX('Classificação 2 encontros'!$AI$18:$AI$73,MATCH($AA52,'Classificação 2 encontros'!$AO$18:$AO$73,0)),"")</f>
        <v/>
      </c>
      <c r="AJ52" s="77" t="str">
        <f>IFERROR(INDEX('Classificação 2 encontros'!$AJ$18:$AJ$73,MATCH($AA52,'Classificação 2 encontros'!$AO$18:$AO$73,0)),"")</f>
        <v/>
      </c>
      <c r="AK52" s="77" t="str">
        <f>IFERROR(INDEX('Classificação 2 encontros'!$AK$18:$AK$73,MATCH($AA52,'Classificação 2 encontros'!$AO$18:$AO$73,0)),"")</f>
        <v/>
      </c>
      <c r="AL52" s="77" t="str">
        <f>IFERROR(INDEX('Classificação 2 encontros'!$AL$18:$AL$73,MATCH($AA52,'Classificação 2 encontros'!$AO$18:$AO$73,0)),"")</f>
        <v/>
      </c>
      <c r="AM52" s="77" t="str">
        <f>IFERROR(INDEX('Classificação 2 encontros'!$AM$18:$AM$73,MATCH($AA52,'Classificação 2 encontros'!$AO$18:$AO$73,0)),"")</f>
        <v/>
      </c>
      <c r="AN52" s="78" t="str">
        <f t="shared" si="1"/>
        <v/>
      </c>
      <c r="AO52" s="79">
        <v>35</v>
      </c>
      <c r="AP52" s="69"/>
      <c r="AQ52" s="69"/>
      <c r="AR52" s="83" t="str">
        <f>IFERROR(INDEX('Classificação 2 encontros'!$AR$18:$AR$73,MATCH($AA52,'Classificação 2 encontros'!$BC$18:$BC$73,0)),"")</f>
        <v/>
      </c>
      <c r="AS52" s="83" t="str">
        <f>IFERROR(INDEX('Classificação 2 encontros'!$AS$18:$AS$73,MATCH($AA52,'Classificação 2 encontros'!$BC$18:$BC$73,0)),"")</f>
        <v/>
      </c>
      <c r="AT52" s="84" t="str">
        <f>IFERROR(INDEX('Classificação 2 encontros'!$AT$18:$AT$73,MATCH($AA52,'Classificação 2 encontros'!$BC$18:$BC$73,0)),"")</f>
        <v/>
      </c>
      <c r="AU52" s="84" t="str">
        <f>IFERROR(INDEX('Classificação 2 encontros'!$AU$18:$AU$73,MATCH($AA52,'Classificação 2 encontros'!$BC$18:$BC$73,0)),"")</f>
        <v/>
      </c>
      <c r="AV52" s="84" t="str">
        <f>IFERROR(INDEX('Classificação 2 encontros'!$AV$18:$AV$73,MATCH($AA52,'Classificação 2 encontros'!$BC$18:$BC$73,0)),"")</f>
        <v/>
      </c>
      <c r="AW52" s="84" t="str">
        <f>IFERROR(INDEX('Classificação 2 encontros'!$AW$18:$AW$73,MATCH($AA52,'Classificação 2 encontros'!$BC$18:$BC$73,0)),"")</f>
        <v/>
      </c>
      <c r="AX52" s="84" t="str">
        <f>IFERROR(INDEX('Classificação 2 encontros'!$AX$18:$AX$73,MATCH($AA52,'Classificação 2 encontros'!$BC$18:$BC$73,0)),"")</f>
        <v/>
      </c>
      <c r="AY52" s="84" t="str">
        <f>IFERROR(INDEX('Classificação 2 encontros'!$AY$18:$AY$73,MATCH($AA52,'Classificação 2 encontros'!$BC$18:$BC$73,0)),"")</f>
        <v/>
      </c>
      <c r="AZ52" s="84" t="str">
        <f>IFERROR(INDEX('Classificação 2 encontros'!$AZ$18:$AZ$73,MATCH($AA52,'Classificação 2 encontros'!$BC$18:$BC$73,0)),"")</f>
        <v/>
      </c>
      <c r="BA52" s="84" t="str">
        <f>IFERROR(INDEX('Classificação 2 encontros'!$BA$18:$BA$73,MATCH($AA52,'Classificação 2 encontros'!$BC$18:$BC$73,0)),"")</f>
        <v/>
      </c>
      <c r="BB52" s="78" t="str">
        <f t="shared" si="2"/>
        <v/>
      </c>
      <c r="BC52" s="79">
        <v>35</v>
      </c>
      <c r="BD52" s="9"/>
      <c r="BE52" s="9"/>
      <c r="BF52" s="80" t="str">
        <f>IFERROR(INDEX('Classificação 2 encontros'!$BF$18:$BF$73,MATCH($AA52,'Classificação 2 encontros'!$BQ$18:$BQ$73,0)),"")</f>
        <v/>
      </c>
      <c r="BG52" s="80" t="str">
        <f>IFERROR(INDEX('Classificação 2 encontros'!$BG$18:$BG$73,MATCH($AA52,'Classificação 2 encontros'!$BQ$18:$BQ$73,0)),"")</f>
        <v/>
      </c>
      <c r="BH52" s="81" t="str">
        <f>IFERROR(INDEX('Classificação 2 encontros'!$BH$18:$BH$73,MATCH($AA52,'Classificação 2 encontros'!$BQ$18:$BQ$73,0)),"")</f>
        <v/>
      </c>
      <c r="BI52" s="81" t="str">
        <f>IFERROR(INDEX('Classificação 2 encontros'!$BI$18:$BI$73,MATCH($AA52,'Classificação 2 encontros'!$BQ$18:$BQ$73,0)),"")</f>
        <v/>
      </c>
      <c r="BJ52" s="81" t="str">
        <f>IFERROR(INDEX('Classificação 2 encontros'!$BJ$18:$BJ$73,MATCH($AA52,'Classificação 2 encontros'!$BQ$18:$BQ$73,0)),"")</f>
        <v/>
      </c>
      <c r="BK52" s="81" t="str">
        <f>IFERROR(INDEX('Classificação 2 encontros'!$BK$18:$BK$73,MATCH($AA52,'Classificação 2 encontros'!$BQ$18:$BQ$73,0)),"")</f>
        <v/>
      </c>
      <c r="BL52" s="81" t="str">
        <f>IFERROR(INDEX('Classificação 2 encontros'!$BL$18:$BL$73,MATCH($AA52,'Classificação 2 encontros'!$BQ$18:$BQ$73,0)),"")</f>
        <v/>
      </c>
      <c r="BM52" s="88" t="str">
        <f>IFERROR(INDEX('Classificação 2 encontros'!$BM$18:$BM$73,MATCH($AA52,'Classificação 2 encontros'!$BQ$18:$BQ$73,0)),"")</f>
        <v/>
      </c>
      <c r="BN52" s="81" t="str">
        <f>IFERROR(INDEX('Classificação 2 encontros'!$BN$18:$BN$73,MATCH($AA52,'Classificação 2 encontros'!$BQ$18:$BQ$73,0)),"")</f>
        <v/>
      </c>
      <c r="BO52" s="81" t="str">
        <f>IFERROR(INDEX('Classificação 2 encontros'!$BO$18:$BO$73,MATCH($AA52,'Classificação 2 encontros'!$BQ$18:$BQ$73,0)),"")</f>
        <v/>
      </c>
      <c r="BP52" s="78" t="str">
        <f t="shared" si="3"/>
        <v/>
      </c>
      <c r="BQ52" s="79">
        <v>35</v>
      </c>
      <c r="BT52" s="83" t="str">
        <f>IFERROR(INDEX('Classificação 2 encontros'!$BT$18:$BT$73,MATCH($AA52,'Classificação 2 encontros'!$CE$18:$CE$73,0)),"")</f>
        <v/>
      </c>
      <c r="BU52" s="83" t="str">
        <f>IFERROR(INDEX('Classificação 2 encontros'!$BU$18:$BU$73,MATCH($AA52,'Classificação 2 encontros'!$CE$18:$CE$73,0)),"")</f>
        <v/>
      </c>
      <c r="BV52" s="84" t="str">
        <f>IFERROR(INDEX('Classificação 2 encontros'!$BV$18:$BV$73,MATCH($AA52,'Classificação 2 encontros'!$CE$18:$CE$73,0)),"")</f>
        <v/>
      </c>
      <c r="BW52" s="84" t="str">
        <f>IFERROR(INDEX('Classificação 2 encontros'!$BW$18:$BW$73,MATCH($AA52,'Classificação 2 encontros'!$CE$18:$CE$73,0)),"")</f>
        <v/>
      </c>
      <c r="BX52" s="84" t="str">
        <f>IFERROR(INDEX('Classificação 2 encontros'!$BX$18:$BX$73,MATCH($AA52,'Classificação 2 encontros'!$CE$18:$CE$73,0)),"")</f>
        <v/>
      </c>
      <c r="BY52" s="84" t="str">
        <f>IFERROR(INDEX('Classificação 2 encontros'!$BY$18:$BY$73,MATCH($AA52,'Classificação 2 encontros'!$CE$18:$CE$73,0)),"")</f>
        <v/>
      </c>
      <c r="BZ52" s="84" t="str">
        <f>IFERROR(INDEX('Classificação 2 encontros'!$BZ$18:$BZ$73,MATCH($AA52,'Classificação 2 encontros'!$CE$18:$CE$73,0)),"")</f>
        <v/>
      </c>
      <c r="CA52" s="84" t="str">
        <f>IFERROR(INDEX('Classificação 2 encontros'!$CA$18:$CA$73,MATCH($AA52,'Classificação 2 encontros'!$CE$18:$CE$73,0)),"")</f>
        <v/>
      </c>
      <c r="CB52" s="84" t="str">
        <f>IFERROR(INDEX('Classificação 2 encontros'!$CB$18:$CB$73,MATCH($AA52,'Classificação 2 encontros'!$CE$18:$CE$73,0)),"")</f>
        <v/>
      </c>
      <c r="CC52" s="84" t="str">
        <f>IFERROR(INDEX('Classificação 2 encontros'!$CC$18:$CC$73,MATCH($AA52,'Classificação 2 encontros'!$CE$18:$CE$73,0)),"")</f>
        <v/>
      </c>
      <c r="CD52" s="62"/>
      <c r="CE52" s="63" t="str">
        <f t="shared" si="5"/>
        <v/>
      </c>
    </row>
    <row r="53" spans="2:83" ht="22.5" customHeight="1" x14ac:dyDescent="0.45">
      <c r="B53" s="76" t="str">
        <f>IFERROR(INDEX('Classificação 2 encontros'!$B$18:$B$73,MATCH($M53,'Classificação 2 encontros'!$M$18:$M$73,0)),"")</f>
        <v/>
      </c>
      <c r="C53" s="76" t="str">
        <f>IFERROR(INDEX('Classificação 2 encontros'!$C$18:$C$73,MATCH($M53,'Classificação 2 encontros'!$M$18:$M$73,0)),"")</f>
        <v/>
      </c>
      <c r="D53" s="77" t="str">
        <f>IFERROR(INDEX('Classificação 2 encontros'!$D$18:$D$73,MATCH($M53,'Classificação 2 encontros'!$M$18:$M$73,0)),"")</f>
        <v/>
      </c>
      <c r="E53" s="77" t="str">
        <f>IFERROR(INDEX('Classificação 2 encontros'!$E$18:$E$73,MATCH($M53,'Classificação 2 encontros'!$M$18:$M$73,0)),"")</f>
        <v/>
      </c>
      <c r="F53" s="77" t="str">
        <f>IFERROR(INDEX('Classificação 2 encontros'!$F$18:$F$73,MATCH($M53,'Classificação 2 encontros'!$M$18:$M$73,0)),"")</f>
        <v/>
      </c>
      <c r="G53" s="77" t="str">
        <f>IFERROR(INDEX('Classificação 2 encontros'!$G$18:$G$73,MATCH($M53,'Classificação 2 encontros'!$M$18:$M$73,0)),"")</f>
        <v/>
      </c>
      <c r="H53" s="77" t="str">
        <f>IFERROR(INDEX('Classificação 2 encontros'!$H$18:$H$73,MATCH($M53,'Classificação 2 encontros'!$M$18:$M$73,0)),"")</f>
        <v/>
      </c>
      <c r="I53" s="77" t="str">
        <f>IFERROR(INDEX('Classificação 2 encontros'!$I$18:$I$73,MATCH($M53,'Classificação 2 encontros'!$M$18:$M$73,0)),"")</f>
        <v/>
      </c>
      <c r="J53" s="77" t="str">
        <f>IFERROR(INDEX('Classificação 2 encontros'!$J$18:$J$73,MATCH($M53,'Classificação 2 encontros'!$M$18:$M$73,0)),"")</f>
        <v/>
      </c>
      <c r="K53" s="77" t="str">
        <f>IFERROR(INDEX('Classificação 2 encontros'!$K$18:$K$73,MATCH($M53,'Classificação 2 encontros'!$M$18:$M$73,0)),"")</f>
        <v/>
      </c>
      <c r="L53" s="78" t="str">
        <f t="shared" si="6"/>
        <v/>
      </c>
      <c r="M53" s="75">
        <v>36</v>
      </c>
      <c r="N53" s="59"/>
      <c r="O53" s="59"/>
      <c r="P53" s="73" t="str">
        <f>IFERROR(INDEX('Classificação 2 encontros'!$P$18:$P$73,MATCH($AA53,'Classificação 2 encontros'!$AA$18:$AA$73,0)),"")</f>
        <v/>
      </c>
      <c r="Q53" s="73" t="str">
        <f>IFERROR(INDEX('Classificação 2 encontros'!$Q$18:$Q$73,MATCH($AA53,'Classificação 2 encontros'!$AA$18:$AA$73,0)),"")</f>
        <v/>
      </c>
      <c r="R53" s="74" t="str">
        <f>IFERROR(INDEX('Classificação 2 encontros'!$R$18:$R$73,MATCH($AA53,'Classificação 2 encontros'!$AA$18:$AA$73,0)),"")</f>
        <v/>
      </c>
      <c r="S53" s="74" t="str">
        <f>IFERROR(INDEX('Classificação 2 encontros'!$S$18:$S$73,MATCH($AA53,'Classificação 2 encontros'!$AA$18:$AA$73,0)),"")</f>
        <v/>
      </c>
      <c r="T53" s="74" t="str">
        <f>IFERROR(INDEX('Classificação 2 encontros'!$T$18:$T$73,MATCH($AA53,'Classificação 2 encontros'!$AA$18:$AA$73,0)),"")</f>
        <v/>
      </c>
      <c r="U53" s="74" t="str">
        <f>IFERROR(INDEX('Classificação 2 encontros'!$U$18:$U$73,MATCH($AA53,'Classificação 2 encontros'!$AA$18:$AA$73,0)),"")</f>
        <v/>
      </c>
      <c r="V53" s="74" t="str">
        <f>IFERROR(INDEX('Classificação 2 encontros'!$V$18:$V$73,MATCH($AA53,'Classificação 2 encontros'!$AA$18:$AA$73,0)),"")</f>
        <v/>
      </c>
      <c r="W53" s="74" t="str">
        <f>IFERROR(INDEX('Classificação 2 encontros'!$W$18:$W$73,MATCH($AA53,'Classificação 2 encontros'!$AA$18:$AA$73,0)),"")</f>
        <v/>
      </c>
      <c r="X53" s="74" t="str">
        <f>IFERROR(INDEX('Classificação 2 encontros'!$X$18:$X$73,MATCH($AA53,'Classificação 2 encontros'!$AA$18:$AA$73,0)),"")</f>
        <v/>
      </c>
      <c r="Y53" s="74" t="str">
        <f>IFERROR(INDEX('Classificação 2 encontros'!$Y$18:$Y$73,MATCH($AA53,'Classificação 2 encontros'!$AA$18:$AA$73,0)),"")</f>
        <v/>
      </c>
      <c r="Z53" s="78" t="str">
        <f t="shared" si="0"/>
        <v/>
      </c>
      <c r="AA53" s="79">
        <v>36</v>
      </c>
      <c r="AB53" s="59"/>
      <c r="AC53" s="59"/>
      <c r="AD53" s="76" t="str">
        <f>IFERROR(INDEX('Classificação 2 encontros'!$AD$18:$AD$73,MATCH($AA53,'Classificação 2 encontros'!$AO$18:$AO$73,0)),"")</f>
        <v/>
      </c>
      <c r="AE53" s="76" t="str">
        <f>IFERROR(INDEX('Classificação 2 encontros'!$AE$18:$AE$73,MATCH($AA53,'Classificação 2 encontros'!$AO$18:$AO$73,0)),"")</f>
        <v/>
      </c>
      <c r="AF53" s="77" t="str">
        <f>IFERROR(INDEX('Classificação 2 encontros'!$AF$18:$AF$73,MATCH($AA53,'Classificação 2 encontros'!$AO$18:$AO$73,0)),"")</f>
        <v/>
      </c>
      <c r="AG53" s="77" t="str">
        <f>IFERROR(INDEX('Classificação 2 encontros'!$AG$18:$AG$73,MATCH($AA53,'Classificação 2 encontros'!$AO$18:$AO$73,0)),"")</f>
        <v/>
      </c>
      <c r="AH53" s="77" t="str">
        <f>IFERROR(INDEX('Classificação 2 encontros'!$AH$18:$AH$73,MATCH($AA53,'Classificação 2 encontros'!$AO$18:$AO$73,0)),"")</f>
        <v/>
      </c>
      <c r="AI53" s="77" t="str">
        <f>IFERROR(INDEX('Classificação 2 encontros'!$AI$18:$AI$73,MATCH($AA53,'Classificação 2 encontros'!$AO$18:$AO$73,0)),"")</f>
        <v/>
      </c>
      <c r="AJ53" s="77" t="str">
        <f>IFERROR(INDEX('Classificação 2 encontros'!$AJ$18:$AJ$73,MATCH($AA53,'Classificação 2 encontros'!$AO$18:$AO$73,0)),"")</f>
        <v/>
      </c>
      <c r="AK53" s="77" t="str">
        <f>IFERROR(INDEX('Classificação 2 encontros'!$AK$18:$AK$73,MATCH($AA53,'Classificação 2 encontros'!$AO$18:$AO$73,0)),"")</f>
        <v/>
      </c>
      <c r="AL53" s="77" t="str">
        <f>IFERROR(INDEX('Classificação 2 encontros'!$AL$18:$AL$73,MATCH($AA53,'Classificação 2 encontros'!$AO$18:$AO$73,0)),"")</f>
        <v/>
      </c>
      <c r="AM53" s="77" t="str">
        <f>IFERROR(INDEX('Classificação 2 encontros'!$AM$18:$AM$73,MATCH($AA53,'Classificação 2 encontros'!$AO$18:$AO$73,0)),"")</f>
        <v/>
      </c>
      <c r="AN53" s="78" t="str">
        <f t="shared" si="1"/>
        <v/>
      </c>
      <c r="AO53" s="79">
        <v>36</v>
      </c>
      <c r="AP53" s="59"/>
      <c r="AQ53" s="59"/>
      <c r="AR53" s="83" t="str">
        <f>IFERROR(INDEX('Classificação 2 encontros'!$AR$18:$AR$73,MATCH($AA53,'Classificação 2 encontros'!$BC$18:$BC$73,0)),"")</f>
        <v/>
      </c>
      <c r="AS53" s="83" t="str">
        <f>IFERROR(INDEX('Classificação 2 encontros'!$AS$18:$AS$73,MATCH($AA53,'Classificação 2 encontros'!$BC$18:$BC$73,0)),"")</f>
        <v/>
      </c>
      <c r="AT53" s="84" t="str">
        <f>IFERROR(INDEX('Classificação 2 encontros'!$AT$18:$AT$73,MATCH($AA53,'Classificação 2 encontros'!$BC$18:$BC$73,0)),"")</f>
        <v/>
      </c>
      <c r="AU53" s="84" t="str">
        <f>IFERROR(INDEX('Classificação 2 encontros'!$AU$18:$AU$73,MATCH($AA53,'Classificação 2 encontros'!$BC$18:$BC$73,0)),"")</f>
        <v/>
      </c>
      <c r="AV53" s="84" t="str">
        <f>IFERROR(INDEX('Classificação 2 encontros'!$AV$18:$AV$73,MATCH($AA53,'Classificação 2 encontros'!$BC$18:$BC$73,0)),"")</f>
        <v/>
      </c>
      <c r="AW53" s="84" t="str">
        <f>IFERROR(INDEX('Classificação 2 encontros'!$AW$18:$AW$73,MATCH($AA53,'Classificação 2 encontros'!$BC$18:$BC$73,0)),"")</f>
        <v/>
      </c>
      <c r="AX53" s="84" t="str">
        <f>IFERROR(INDEX('Classificação 2 encontros'!$AX$18:$AX$73,MATCH($AA53,'Classificação 2 encontros'!$BC$18:$BC$73,0)),"")</f>
        <v/>
      </c>
      <c r="AY53" s="84" t="str">
        <f>IFERROR(INDEX('Classificação 2 encontros'!$AY$18:$AY$73,MATCH($AA53,'Classificação 2 encontros'!$BC$18:$BC$73,0)),"")</f>
        <v/>
      </c>
      <c r="AZ53" s="84" t="str">
        <f>IFERROR(INDEX('Classificação 2 encontros'!$AZ$18:$AZ$73,MATCH($AA53,'Classificação 2 encontros'!$BC$18:$BC$73,0)),"")</f>
        <v/>
      </c>
      <c r="BA53" s="84" t="str">
        <f>IFERROR(INDEX('Classificação 2 encontros'!$BA$18:$BA$73,MATCH($AA53,'Classificação 2 encontros'!$BC$18:$BC$73,0)),"")</f>
        <v/>
      </c>
      <c r="BB53" s="78" t="str">
        <f t="shared" si="2"/>
        <v/>
      </c>
      <c r="BC53" s="79">
        <v>36</v>
      </c>
      <c r="BF53" s="80" t="str">
        <f>IFERROR(INDEX('Classificação 2 encontros'!$BF$18:$BF$73,MATCH($AA53,'Classificação 2 encontros'!$BQ$18:$BQ$73,0)),"")</f>
        <v/>
      </c>
      <c r="BG53" s="80" t="str">
        <f>IFERROR(INDEX('Classificação 2 encontros'!$BG$18:$BG$73,MATCH($AA53,'Classificação 2 encontros'!$BQ$18:$BQ$73,0)),"")</f>
        <v/>
      </c>
      <c r="BH53" s="81" t="str">
        <f>IFERROR(INDEX('Classificação 2 encontros'!$BH$18:$BH$73,MATCH($AA53,'Classificação 2 encontros'!$BQ$18:$BQ$73,0)),"")</f>
        <v/>
      </c>
      <c r="BI53" s="81" t="str">
        <f>IFERROR(INDEX('Classificação 2 encontros'!$BI$18:$BI$73,MATCH($AA53,'Classificação 2 encontros'!$BQ$18:$BQ$73,0)),"")</f>
        <v/>
      </c>
      <c r="BJ53" s="81" t="str">
        <f>IFERROR(INDEX('Classificação 2 encontros'!$BJ$18:$BJ$73,MATCH($AA53,'Classificação 2 encontros'!$BQ$18:$BQ$73,0)),"")</f>
        <v/>
      </c>
      <c r="BK53" s="81" t="str">
        <f>IFERROR(INDEX('Classificação 2 encontros'!$BK$18:$BK$73,MATCH($AA53,'Classificação 2 encontros'!$BQ$18:$BQ$73,0)),"")</f>
        <v/>
      </c>
      <c r="BL53" s="81" t="str">
        <f>IFERROR(INDEX('Classificação 2 encontros'!$BL$18:$BL$73,MATCH($AA53,'Classificação 2 encontros'!$BQ$18:$BQ$73,0)),"")</f>
        <v/>
      </c>
      <c r="BM53" s="88" t="str">
        <f>IFERROR(INDEX('Classificação 2 encontros'!$BM$18:$BM$73,MATCH($AA53,'Classificação 2 encontros'!$BQ$18:$BQ$73,0)),"")</f>
        <v/>
      </c>
      <c r="BN53" s="81" t="str">
        <f>IFERROR(INDEX('Classificação 2 encontros'!$BN$18:$BN$73,MATCH($AA53,'Classificação 2 encontros'!$BQ$18:$BQ$73,0)),"")</f>
        <v/>
      </c>
      <c r="BO53" s="81" t="str">
        <f>IFERROR(INDEX('Classificação 2 encontros'!$BO$18:$BO$73,MATCH($AA53,'Classificação 2 encontros'!$BQ$18:$BQ$73,0)),"")</f>
        <v/>
      </c>
      <c r="BP53" s="78" t="str">
        <f t="shared" si="3"/>
        <v/>
      </c>
      <c r="BQ53" s="79">
        <v>36</v>
      </c>
      <c r="BT53" s="83" t="str">
        <f>IFERROR(INDEX('Classificação 2 encontros'!$BT$18:$BT$73,MATCH($AA53,'Classificação 2 encontros'!$CE$18:$CE$73,0)),"")</f>
        <v/>
      </c>
      <c r="BU53" s="83" t="str">
        <f>IFERROR(INDEX('Classificação 2 encontros'!$BU$18:$BU$73,MATCH($AA53,'Classificação 2 encontros'!$CE$18:$CE$73,0)),"")</f>
        <v/>
      </c>
      <c r="BV53" s="84" t="str">
        <f>IFERROR(INDEX('Classificação 2 encontros'!$BV$18:$BV$73,MATCH($AA53,'Classificação 2 encontros'!$CE$18:$CE$73,0)),"")</f>
        <v/>
      </c>
      <c r="BW53" s="84" t="str">
        <f>IFERROR(INDEX('Classificação 2 encontros'!$BW$18:$BW$73,MATCH($AA53,'Classificação 2 encontros'!$CE$18:$CE$73,0)),"")</f>
        <v/>
      </c>
      <c r="BX53" s="84" t="str">
        <f>IFERROR(INDEX('Classificação 2 encontros'!$BX$18:$BX$73,MATCH($AA53,'Classificação 2 encontros'!$CE$18:$CE$73,0)),"")</f>
        <v/>
      </c>
      <c r="BY53" s="84" t="str">
        <f>IFERROR(INDEX('Classificação 2 encontros'!$BY$18:$BY$73,MATCH($AA53,'Classificação 2 encontros'!$CE$18:$CE$73,0)),"")</f>
        <v/>
      </c>
      <c r="BZ53" s="84" t="str">
        <f>IFERROR(INDEX('Classificação 2 encontros'!$BZ$18:$BZ$73,MATCH($AA53,'Classificação 2 encontros'!$CE$18:$CE$73,0)),"")</f>
        <v/>
      </c>
      <c r="CA53" s="84" t="str">
        <f>IFERROR(INDEX('Classificação 2 encontros'!$CA$18:$CA$73,MATCH($AA53,'Classificação 2 encontros'!$CE$18:$CE$73,0)),"")</f>
        <v/>
      </c>
      <c r="CB53" s="84" t="str">
        <f>IFERROR(INDEX('Classificação 2 encontros'!$CB$18:$CB$73,MATCH($AA53,'Classificação 2 encontros'!$CE$18:$CE$73,0)),"")</f>
        <v/>
      </c>
      <c r="CC53" s="84" t="str">
        <f>IFERROR(INDEX('Classificação 2 encontros'!$CC$18:$CC$73,MATCH($AA53,'Classificação 2 encontros'!$CE$18:$CE$73,0)),"")</f>
        <v/>
      </c>
      <c r="CD53" s="62"/>
      <c r="CE53" s="63" t="str">
        <f t="shared" si="5"/>
        <v/>
      </c>
    </row>
    <row r="54" spans="2:83" ht="22.5" customHeight="1" x14ac:dyDescent="0.45">
      <c r="B54" s="76" t="str">
        <f>IFERROR(INDEX('Classificação 2 encontros'!$B$18:$B$73,MATCH($M54,'Classificação 2 encontros'!$M$18:$M$73,0)),"")</f>
        <v/>
      </c>
      <c r="C54" s="76" t="str">
        <f>IFERROR(INDEX('Classificação 2 encontros'!$C$18:$C$73,MATCH($M54,'Classificação 2 encontros'!$M$18:$M$73,0)),"")</f>
        <v/>
      </c>
      <c r="D54" s="77" t="str">
        <f>IFERROR(INDEX('Classificação 2 encontros'!$D$18:$D$73,MATCH($M54,'Classificação 2 encontros'!$M$18:$M$73,0)),"")</f>
        <v/>
      </c>
      <c r="E54" s="77" t="str">
        <f>IFERROR(INDEX('Classificação 2 encontros'!$E$18:$E$73,MATCH($M54,'Classificação 2 encontros'!$M$18:$M$73,0)),"")</f>
        <v/>
      </c>
      <c r="F54" s="77" t="str">
        <f>IFERROR(INDEX('Classificação 2 encontros'!$F$18:$F$73,MATCH($M54,'Classificação 2 encontros'!$M$18:$M$73,0)),"")</f>
        <v/>
      </c>
      <c r="G54" s="77" t="str">
        <f>IFERROR(INDEX('Classificação 2 encontros'!$G$18:$G$73,MATCH($M54,'Classificação 2 encontros'!$M$18:$M$73,0)),"")</f>
        <v/>
      </c>
      <c r="H54" s="77" t="str">
        <f>IFERROR(INDEX('Classificação 2 encontros'!$H$18:$H$73,MATCH($M54,'Classificação 2 encontros'!$M$18:$M$73,0)),"")</f>
        <v/>
      </c>
      <c r="I54" s="77" t="str">
        <f>IFERROR(INDEX('Classificação 2 encontros'!$I$18:$I$73,MATCH($M54,'Classificação 2 encontros'!$M$18:$M$73,0)),"")</f>
        <v/>
      </c>
      <c r="J54" s="77" t="str">
        <f>IFERROR(INDEX('Classificação 2 encontros'!$J$18:$J$73,MATCH($M54,'Classificação 2 encontros'!$M$18:$M$73,0)),"")</f>
        <v/>
      </c>
      <c r="K54" s="77" t="str">
        <f>IFERROR(INDEX('Classificação 2 encontros'!$K$18:$K$73,MATCH($M54,'Classificação 2 encontros'!$M$18:$M$73,0)),"")</f>
        <v/>
      </c>
      <c r="L54" s="78" t="str">
        <f t="shared" si="6"/>
        <v/>
      </c>
      <c r="M54" s="75">
        <v>37</v>
      </c>
      <c r="N54" s="59"/>
      <c r="O54" s="59"/>
      <c r="P54" s="73" t="str">
        <f>IFERROR(INDEX('Classificação 2 encontros'!$P$18:$P$73,MATCH($AA54,'Classificação 2 encontros'!$AA$18:$AA$73,0)),"")</f>
        <v/>
      </c>
      <c r="Q54" s="73" t="str">
        <f>IFERROR(INDEX('Classificação 2 encontros'!$Q$18:$Q$73,MATCH($AA54,'Classificação 2 encontros'!$AA$18:$AA$73,0)),"")</f>
        <v/>
      </c>
      <c r="R54" s="74" t="str">
        <f>IFERROR(INDEX('Classificação 2 encontros'!$R$18:$R$73,MATCH($AA54,'Classificação 2 encontros'!$AA$18:$AA$73,0)),"")</f>
        <v/>
      </c>
      <c r="S54" s="74" t="str">
        <f>IFERROR(INDEX('Classificação 2 encontros'!$S$18:$S$73,MATCH($AA54,'Classificação 2 encontros'!$AA$18:$AA$73,0)),"")</f>
        <v/>
      </c>
      <c r="T54" s="74" t="str">
        <f>IFERROR(INDEX('Classificação 2 encontros'!$T$18:$T$73,MATCH($AA54,'Classificação 2 encontros'!$AA$18:$AA$73,0)),"")</f>
        <v/>
      </c>
      <c r="U54" s="74" t="str">
        <f>IFERROR(INDEX('Classificação 2 encontros'!$U$18:$U$73,MATCH($AA54,'Classificação 2 encontros'!$AA$18:$AA$73,0)),"")</f>
        <v/>
      </c>
      <c r="V54" s="74" t="str">
        <f>IFERROR(INDEX('Classificação 2 encontros'!$V$18:$V$73,MATCH($AA54,'Classificação 2 encontros'!$AA$18:$AA$73,0)),"")</f>
        <v/>
      </c>
      <c r="W54" s="74" t="str">
        <f>IFERROR(INDEX('Classificação 2 encontros'!$W$18:$W$73,MATCH($AA54,'Classificação 2 encontros'!$AA$18:$AA$73,0)),"")</f>
        <v/>
      </c>
      <c r="X54" s="74" t="str">
        <f>IFERROR(INDEX('Classificação 2 encontros'!$X$18:$X$73,MATCH($AA54,'Classificação 2 encontros'!$AA$18:$AA$73,0)),"")</f>
        <v/>
      </c>
      <c r="Y54" s="74" t="str">
        <f>IFERROR(INDEX('Classificação 2 encontros'!$Y$18:$Y$73,MATCH($AA54,'Classificação 2 encontros'!$AA$18:$AA$73,0)),"")</f>
        <v/>
      </c>
      <c r="Z54" s="78" t="str">
        <f t="shared" si="0"/>
        <v/>
      </c>
      <c r="AA54" s="79">
        <v>37</v>
      </c>
      <c r="AB54" s="59"/>
      <c r="AC54" s="59"/>
      <c r="AD54" s="76" t="str">
        <f>IFERROR(INDEX('Classificação 2 encontros'!$AD$18:$AD$73,MATCH($AA54,'Classificação 2 encontros'!$AO$18:$AO$73,0)),"")</f>
        <v/>
      </c>
      <c r="AE54" s="76" t="str">
        <f>IFERROR(INDEX('Classificação 2 encontros'!$AE$18:$AE$73,MATCH($AA54,'Classificação 2 encontros'!$AO$18:$AO$73,0)),"")</f>
        <v/>
      </c>
      <c r="AF54" s="77" t="str">
        <f>IFERROR(INDEX('Classificação 2 encontros'!$AF$18:$AF$73,MATCH($AA54,'Classificação 2 encontros'!$AO$18:$AO$73,0)),"")</f>
        <v/>
      </c>
      <c r="AG54" s="77" t="str">
        <f>IFERROR(INDEX('Classificação 2 encontros'!$AG$18:$AG$73,MATCH($AA54,'Classificação 2 encontros'!$AO$18:$AO$73,0)),"")</f>
        <v/>
      </c>
      <c r="AH54" s="77" t="str">
        <f>IFERROR(INDEX('Classificação 2 encontros'!$AH$18:$AH$73,MATCH($AA54,'Classificação 2 encontros'!$AO$18:$AO$73,0)),"")</f>
        <v/>
      </c>
      <c r="AI54" s="77" t="str">
        <f>IFERROR(INDEX('Classificação 2 encontros'!$AI$18:$AI$73,MATCH($AA54,'Classificação 2 encontros'!$AO$18:$AO$73,0)),"")</f>
        <v/>
      </c>
      <c r="AJ54" s="77" t="str">
        <f>IFERROR(INDEX('Classificação 2 encontros'!$AJ$18:$AJ$73,MATCH($AA54,'Classificação 2 encontros'!$AO$18:$AO$73,0)),"")</f>
        <v/>
      </c>
      <c r="AK54" s="77" t="str">
        <f>IFERROR(INDEX('Classificação 2 encontros'!$AK$18:$AK$73,MATCH($AA54,'Classificação 2 encontros'!$AO$18:$AO$73,0)),"")</f>
        <v/>
      </c>
      <c r="AL54" s="77" t="str">
        <f>IFERROR(INDEX('Classificação 2 encontros'!$AL$18:$AL$73,MATCH($AA54,'Classificação 2 encontros'!$AO$18:$AO$73,0)),"")</f>
        <v/>
      </c>
      <c r="AM54" s="77" t="str">
        <f>IFERROR(INDEX('Classificação 2 encontros'!$AM$18:$AM$73,MATCH($AA54,'Classificação 2 encontros'!$AO$18:$AO$73,0)),"")</f>
        <v/>
      </c>
      <c r="AN54" s="78" t="str">
        <f t="shared" si="1"/>
        <v/>
      </c>
      <c r="AO54" s="79">
        <v>37</v>
      </c>
      <c r="AP54" s="59"/>
      <c r="AQ54" s="59"/>
      <c r="AR54" s="83" t="str">
        <f>IFERROR(INDEX('Classificação 2 encontros'!$AR$18:$AR$73,MATCH($AA54,'Classificação 2 encontros'!$BC$18:$BC$73,0)),"")</f>
        <v/>
      </c>
      <c r="AS54" s="83" t="str">
        <f>IFERROR(INDEX('Classificação 2 encontros'!$AS$18:$AS$73,MATCH($AA54,'Classificação 2 encontros'!$BC$18:$BC$73,0)),"")</f>
        <v/>
      </c>
      <c r="AT54" s="84" t="str">
        <f>IFERROR(INDEX('Classificação 2 encontros'!$AT$18:$AT$73,MATCH($AA54,'Classificação 2 encontros'!$BC$18:$BC$73,0)),"")</f>
        <v/>
      </c>
      <c r="AU54" s="84" t="str">
        <f>IFERROR(INDEX('Classificação 2 encontros'!$AU$18:$AU$73,MATCH($AA54,'Classificação 2 encontros'!$BC$18:$BC$73,0)),"")</f>
        <v/>
      </c>
      <c r="AV54" s="84" t="str">
        <f>IFERROR(INDEX('Classificação 2 encontros'!$AV$18:$AV$73,MATCH($AA54,'Classificação 2 encontros'!$BC$18:$BC$73,0)),"")</f>
        <v/>
      </c>
      <c r="AW54" s="84" t="str">
        <f>IFERROR(INDEX('Classificação 2 encontros'!$AW$18:$AW$73,MATCH($AA54,'Classificação 2 encontros'!$BC$18:$BC$73,0)),"")</f>
        <v/>
      </c>
      <c r="AX54" s="84" t="str">
        <f>IFERROR(INDEX('Classificação 2 encontros'!$AX$18:$AX$73,MATCH($AA54,'Classificação 2 encontros'!$BC$18:$BC$73,0)),"")</f>
        <v/>
      </c>
      <c r="AY54" s="84" t="str">
        <f>IFERROR(INDEX('Classificação 2 encontros'!$AY$18:$AY$73,MATCH($AA54,'Classificação 2 encontros'!$BC$18:$BC$73,0)),"")</f>
        <v/>
      </c>
      <c r="AZ54" s="84" t="str">
        <f>IFERROR(INDEX('Classificação 2 encontros'!$AZ$18:$AZ$73,MATCH($AA54,'Classificação 2 encontros'!$BC$18:$BC$73,0)),"")</f>
        <v/>
      </c>
      <c r="BA54" s="84" t="str">
        <f>IFERROR(INDEX('Classificação 2 encontros'!$BA$18:$BA$73,MATCH($AA54,'Classificação 2 encontros'!$BC$18:$BC$73,0)),"")</f>
        <v/>
      </c>
      <c r="BB54" s="78" t="str">
        <f t="shared" si="2"/>
        <v/>
      </c>
      <c r="BC54" s="79">
        <v>37</v>
      </c>
      <c r="BF54" s="80" t="str">
        <f>IFERROR(INDEX('Classificação 2 encontros'!$BF$18:$BF$73,MATCH($AA54,'Classificação 2 encontros'!$BQ$18:$BQ$73,0)),"")</f>
        <v/>
      </c>
      <c r="BG54" s="80" t="str">
        <f>IFERROR(INDEX('Classificação 2 encontros'!$BG$18:$BG$73,MATCH($AA54,'Classificação 2 encontros'!$BQ$18:$BQ$73,0)),"")</f>
        <v/>
      </c>
      <c r="BH54" s="81" t="str">
        <f>IFERROR(INDEX('Classificação 2 encontros'!$BH$18:$BH$73,MATCH($AA54,'Classificação 2 encontros'!$BQ$18:$BQ$73,0)),"")</f>
        <v/>
      </c>
      <c r="BI54" s="81" t="str">
        <f>IFERROR(INDEX('Classificação 2 encontros'!$BI$18:$BI$73,MATCH($AA54,'Classificação 2 encontros'!$BQ$18:$BQ$73,0)),"")</f>
        <v/>
      </c>
      <c r="BJ54" s="81" t="str">
        <f>IFERROR(INDEX('Classificação 2 encontros'!$BJ$18:$BJ$73,MATCH($AA54,'Classificação 2 encontros'!$BQ$18:$BQ$73,0)),"")</f>
        <v/>
      </c>
      <c r="BK54" s="81" t="str">
        <f>IFERROR(INDEX('Classificação 2 encontros'!$BK$18:$BK$73,MATCH($AA54,'Classificação 2 encontros'!$BQ$18:$BQ$73,0)),"")</f>
        <v/>
      </c>
      <c r="BL54" s="81" t="str">
        <f>IFERROR(INDEX('Classificação 2 encontros'!$BL$18:$BL$73,MATCH($AA54,'Classificação 2 encontros'!$BQ$18:$BQ$73,0)),"")</f>
        <v/>
      </c>
      <c r="BM54" s="88" t="str">
        <f>IFERROR(INDEX('Classificação 2 encontros'!$BM$18:$BM$73,MATCH($AA54,'Classificação 2 encontros'!$BQ$18:$BQ$73,0)),"")</f>
        <v/>
      </c>
      <c r="BN54" s="81" t="str">
        <f>IFERROR(INDEX('Classificação 2 encontros'!$BN$18:$BN$73,MATCH($AA54,'Classificação 2 encontros'!$BQ$18:$BQ$73,0)),"")</f>
        <v/>
      </c>
      <c r="BO54" s="81" t="str">
        <f>IFERROR(INDEX('Classificação 2 encontros'!$BO$18:$BO$73,MATCH($AA54,'Classificação 2 encontros'!$BQ$18:$BQ$73,0)),"")</f>
        <v/>
      </c>
      <c r="BP54" s="78" t="str">
        <f t="shared" si="3"/>
        <v/>
      </c>
      <c r="BQ54" s="79">
        <v>37</v>
      </c>
      <c r="BT54" s="83" t="str">
        <f>IFERROR(INDEX('Classificação 2 encontros'!$BT$18:$BT$73,MATCH($AA54,'Classificação 2 encontros'!$CE$18:$CE$73,0)),"")</f>
        <v/>
      </c>
      <c r="BU54" s="83" t="str">
        <f>IFERROR(INDEX('Classificação 2 encontros'!$BU$18:$BU$73,MATCH($AA54,'Classificação 2 encontros'!$CE$18:$CE$73,0)),"")</f>
        <v/>
      </c>
      <c r="BV54" s="84" t="str">
        <f>IFERROR(INDEX('Classificação 2 encontros'!$BV$18:$BV$73,MATCH($AA54,'Classificação 2 encontros'!$CE$18:$CE$73,0)),"")</f>
        <v/>
      </c>
      <c r="BW54" s="84" t="str">
        <f>IFERROR(INDEX('Classificação 2 encontros'!$BW$18:$BW$73,MATCH($AA54,'Classificação 2 encontros'!$CE$18:$CE$73,0)),"")</f>
        <v/>
      </c>
      <c r="BX54" s="84" t="str">
        <f>IFERROR(INDEX('Classificação 2 encontros'!$BX$18:$BX$73,MATCH($AA54,'Classificação 2 encontros'!$CE$18:$CE$73,0)),"")</f>
        <v/>
      </c>
      <c r="BY54" s="84" t="str">
        <f>IFERROR(INDEX('Classificação 2 encontros'!$BY$18:$BY$73,MATCH($AA54,'Classificação 2 encontros'!$CE$18:$CE$73,0)),"")</f>
        <v/>
      </c>
      <c r="BZ54" s="84" t="str">
        <f>IFERROR(INDEX('Classificação 2 encontros'!$BZ$18:$BZ$73,MATCH($AA54,'Classificação 2 encontros'!$CE$18:$CE$73,0)),"")</f>
        <v/>
      </c>
      <c r="CA54" s="84" t="str">
        <f>IFERROR(INDEX('Classificação 2 encontros'!$CA$18:$CA$73,MATCH($AA54,'Classificação 2 encontros'!$CE$18:$CE$73,0)),"")</f>
        <v/>
      </c>
      <c r="CB54" s="84" t="str">
        <f>IFERROR(INDEX('Classificação 2 encontros'!$CB$18:$CB$73,MATCH($AA54,'Classificação 2 encontros'!$CE$18:$CE$73,0)),"")</f>
        <v/>
      </c>
      <c r="CC54" s="84" t="str">
        <f>IFERROR(INDEX('Classificação 2 encontros'!$CC$18:$CC$73,MATCH($AA54,'Classificação 2 encontros'!$CE$18:$CE$73,0)),"")</f>
        <v/>
      </c>
      <c r="CD54" s="62"/>
      <c r="CE54" s="63" t="str">
        <f t="shared" si="5"/>
        <v/>
      </c>
    </row>
    <row r="55" spans="2:83" ht="22.5" customHeight="1" x14ac:dyDescent="0.45">
      <c r="B55" s="76" t="str">
        <f>IFERROR(INDEX('Classificação 2 encontros'!$B$18:$B$73,MATCH($M55,'Classificação 2 encontros'!$M$18:$M$73,0)),"")</f>
        <v/>
      </c>
      <c r="C55" s="76" t="str">
        <f>IFERROR(INDEX('Classificação 2 encontros'!$C$18:$C$73,MATCH($M55,'Classificação 2 encontros'!$M$18:$M$73,0)),"")</f>
        <v/>
      </c>
      <c r="D55" s="77" t="str">
        <f>IFERROR(INDEX('Classificação 2 encontros'!$D$18:$D$73,MATCH($M55,'Classificação 2 encontros'!$M$18:$M$73,0)),"")</f>
        <v/>
      </c>
      <c r="E55" s="77" t="str">
        <f>IFERROR(INDEX('Classificação 2 encontros'!$E$18:$E$73,MATCH($M55,'Classificação 2 encontros'!$M$18:$M$73,0)),"")</f>
        <v/>
      </c>
      <c r="F55" s="77" t="str">
        <f>IFERROR(INDEX('Classificação 2 encontros'!$F$18:$F$73,MATCH($M55,'Classificação 2 encontros'!$M$18:$M$73,0)),"")</f>
        <v/>
      </c>
      <c r="G55" s="77" t="str">
        <f>IFERROR(INDEX('Classificação 2 encontros'!$G$18:$G$73,MATCH($M55,'Classificação 2 encontros'!$M$18:$M$73,0)),"")</f>
        <v/>
      </c>
      <c r="H55" s="77" t="str">
        <f>IFERROR(INDEX('Classificação 2 encontros'!$H$18:$H$73,MATCH($M55,'Classificação 2 encontros'!$M$18:$M$73,0)),"")</f>
        <v/>
      </c>
      <c r="I55" s="77" t="str">
        <f>IFERROR(INDEX('Classificação 2 encontros'!$I$18:$I$73,MATCH($M55,'Classificação 2 encontros'!$M$18:$M$73,0)),"")</f>
        <v/>
      </c>
      <c r="J55" s="77" t="str">
        <f>IFERROR(INDEX('Classificação 2 encontros'!$J$18:$J$73,MATCH($M55,'Classificação 2 encontros'!$M$18:$M$73,0)),"")</f>
        <v/>
      </c>
      <c r="K55" s="77" t="str">
        <f>IFERROR(INDEX('Classificação 2 encontros'!$K$18:$K$73,MATCH($M55,'Classificação 2 encontros'!$M$18:$M$73,0)),"")</f>
        <v/>
      </c>
      <c r="L55" s="78" t="str">
        <f t="shared" si="6"/>
        <v/>
      </c>
      <c r="M55" s="75">
        <v>38</v>
      </c>
      <c r="N55" s="59"/>
      <c r="O55" s="59"/>
      <c r="P55" s="73" t="str">
        <f>IFERROR(INDEX('Classificação 2 encontros'!$P$18:$P$73,MATCH($AA55,'Classificação 2 encontros'!$AA$18:$AA$73,0)),"")</f>
        <v/>
      </c>
      <c r="Q55" s="73" t="str">
        <f>IFERROR(INDEX('Classificação 2 encontros'!$Q$18:$Q$73,MATCH($AA55,'Classificação 2 encontros'!$AA$18:$AA$73,0)),"")</f>
        <v/>
      </c>
      <c r="R55" s="74" t="str">
        <f>IFERROR(INDEX('Classificação 2 encontros'!$R$18:$R$73,MATCH($AA55,'Classificação 2 encontros'!$AA$18:$AA$73,0)),"")</f>
        <v/>
      </c>
      <c r="S55" s="74" t="str">
        <f>IFERROR(INDEX('Classificação 2 encontros'!$S$18:$S$73,MATCH($AA55,'Classificação 2 encontros'!$AA$18:$AA$73,0)),"")</f>
        <v/>
      </c>
      <c r="T55" s="74" t="str">
        <f>IFERROR(INDEX('Classificação 2 encontros'!$T$18:$T$73,MATCH($AA55,'Classificação 2 encontros'!$AA$18:$AA$73,0)),"")</f>
        <v/>
      </c>
      <c r="U55" s="74" t="str">
        <f>IFERROR(INDEX('Classificação 2 encontros'!$U$18:$U$73,MATCH($AA55,'Classificação 2 encontros'!$AA$18:$AA$73,0)),"")</f>
        <v/>
      </c>
      <c r="V55" s="74" t="str">
        <f>IFERROR(INDEX('Classificação 2 encontros'!$V$18:$V$73,MATCH($AA55,'Classificação 2 encontros'!$AA$18:$AA$73,0)),"")</f>
        <v/>
      </c>
      <c r="W55" s="74" t="str">
        <f>IFERROR(INDEX('Classificação 2 encontros'!$W$18:$W$73,MATCH($AA55,'Classificação 2 encontros'!$AA$18:$AA$73,0)),"")</f>
        <v/>
      </c>
      <c r="X55" s="74" t="str">
        <f>IFERROR(INDEX('Classificação 2 encontros'!$X$18:$X$73,MATCH($AA55,'Classificação 2 encontros'!$AA$18:$AA$73,0)),"")</f>
        <v/>
      </c>
      <c r="Y55" s="74" t="str">
        <f>IFERROR(INDEX('Classificação 2 encontros'!$Y$18:$Y$73,MATCH($AA55,'Classificação 2 encontros'!$AA$18:$AA$73,0)),"")</f>
        <v/>
      </c>
      <c r="Z55" s="78" t="str">
        <f t="shared" si="0"/>
        <v/>
      </c>
      <c r="AA55" s="79">
        <v>38</v>
      </c>
      <c r="AB55" s="59"/>
      <c r="AC55" s="59"/>
      <c r="AD55" s="76" t="str">
        <f>IFERROR(INDEX('Classificação 2 encontros'!$AD$18:$AD$73,MATCH($AA55,'Classificação 2 encontros'!$AO$18:$AO$73,0)),"")</f>
        <v/>
      </c>
      <c r="AE55" s="76" t="str">
        <f>IFERROR(INDEX('Classificação 2 encontros'!$AE$18:$AE$73,MATCH($AA55,'Classificação 2 encontros'!$AO$18:$AO$73,0)),"")</f>
        <v/>
      </c>
      <c r="AF55" s="77" t="str">
        <f>IFERROR(INDEX('Classificação 2 encontros'!$AF$18:$AF$73,MATCH($AA55,'Classificação 2 encontros'!$AO$18:$AO$73,0)),"")</f>
        <v/>
      </c>
      <c r="AG55" s="77" t="str">
        <f>IFERROR(INDEX('Classificação 2 encontros'!$AG$18:$AG$73,MATCH($AA55,'Classificação 2 encontros'!$AO$18:$AO$73,0)),"")</f>
        <v/>
      </c>
      <c r="AH55" s="77" t="str">
        <f>IFERROR(INDEX('Classificação 2 encontros'!$AH$18:$AH$73,MATCH($AA55,'Classificação 2 encontros'!$AO$18:$AO$73,0)),"")</f>
        <v/>
      </c>
      <c r="AI55" s="77" t="str">
        <f>IFERROR(INDEX('Classificação 2 encontros'!$AI$18:$AI$73,MATCH($AA55,'Classificação 2 encontros'!$AO$18:$AO$73,0)),"")</f>
        <v/>
      </c>
      <c r="AJ55" s="77" t="str">
        <f>IFERROR(INDEX('Classificação 2 encontros'!$AJ$18:$AJ$73,MATCH($AA55,'Classificação 2 encontros'!$AO$18:$AO$73,0)),"")</f>
        <v/>
      </c>
      <c r="AK55" s="77" t="str">
        <f>IFERROR(INDEX('Classificação 2 encontros'!$AK$18:$AK$73,MATCH($AA55,'Classificação 2 encontros'!$AO$18:$AO$73,0)),"")</f>
        <v/>
      </c>
      <c r="AL55" s="77" t="str">
        <f>IFERROR(INDEX('Classificação 2 encontros'!$AL$18:$AL$73,MATCH($AA55,'Classificação 2 encontros'!$AO$18:$AO$73,0)),"")</f>
        <v/>
      </c>
      <c r="AM55" s="77" t="str">
        <f>IFERROR(INDEX('Classificação 2 encontros'!$AM$18:$AM$73,MATCH($AA55,'Classificação 2 encontros'!$AO$18:$AO$73,0)),"")</f>
        <v/>
      </c>
      <c r="AN55" s="78" t="str">
        <f t="shared" si="1"/>
        <v/>
      </c>
      <c r="AO55" s="79">
        <v>38</v>
      </c>
      <c r="AP55" s="59"/>
      <c r="AQ55" s="59"/>
      <c r="AR55" s="83" t="str">
        <f>IFERROR(INDEX('Classificação 2 encontros'!$AR$18:$AR$73,MATCH($AA55,'Classificação 2 encontros'!$BC$18:$BC$73,0)),"")</f>
        <v/>
      </c>
      <c r="AS55" s="83" t="str">
        <f>IFERROR(INDEX('Classificação 2 encontros'!$AS$18:$AS$73,MATCH($AA55,'Classificação 2 encontros'!$BC$18:$BC$73,0)),"")</f>
        <v/>
      </c>
      <c r="AT55" s="84" t="str">
        <f>IFERROR(INDEX('Classificação 2 encontros'!$AT$18:$AT$73,MATCH($AA55,'Classificação 2 encontros'!$BC$18:$BC$73,0)),"")</f>
        <v/>
      </c>
      <c r="AU55" s="84" t="str">
        <f>IFERROR(INDEX('Classificação 2 encontros'!$AU$18:$AU$73,MATCH($AA55,'Classificação 2 encontros'!$BC$18:$BC$73,0)),"")</f>
        <v/>
      </c>
      <c r="AV55" s="84" t="str">
        <f>IFERROR(INDEX('Classificação 2 encontros'!$AV$18:$AV$73,MATCH($AA55,'Classificação 2 encontros'!$BC$18:$BC$73,0)),"")</f>
        <v/>
      </c>
      <c r="AW55" s="84" t="str">
        <f>IFERROR(INDEX('Classificação 2 encontros'!$AW$18:$AW$73,MATCH($AA55,'Classificação 2 encontros'!$BC$18:$BC$73,0)),"")</f>
        <v/>
      </c>
      <c r="AX55" s="84" t="str">
        <f>IFERROR(INDEX('Classificação 2 encontros'!$AX$18:$AX$73,MATCH($AA55,'Classificação 2 encontros'!$BC$18:$BC$73,0)),"")</f>
        <v/>
      </c>
      <c r="AY55" s="84" t="str">
        <f>IFERROR(INDEX('Classificação 2 encontros'!$AY$18:$AY$73,MATCH($AA55,'Classificação 2 encontros'!$BC$18:$BC$73,0)),"")</f>
        <v/>
      </c>
      <c r="AZ55" s="84" t="str">
        <f>IFERROR(INDEX('Classificação 2 encontros'!$AZ$18:$AZ$73,MATCH($AA55,'Classificação 2 encontros'!$BC$18:$BC$73,0)),"")</f>
        <v/>
      </c>
      <c r="BA55" s="84" t="str">
        <f>IFERROR(INDEX('Classificação 2 encontros'!$BA$18:$BA$73,MATCH($AA55,'Classificação 2 encontros'!$BC$18:$BC$73,0)),"")</f>
        <v/>
      </c>
      <c r="BB55" s="78" t="str">
        <f t="shared" si="2"/>
        <v/>
      </c>
      <c r="BC55" s="79">
        <v>38</v>
      </c>
      <c r="BF55" s="80" t="str">
        <f>IFERROR(INDEX('Classificação 2 encontros'!$BF$18:$BF$73,MATCH($AA55,'Classificação 2 encontros'!$BQ$18:$BQ$73,0)),"")</f>
        <v/>
      </c>
      <c r="BG55" s="80" t="str">
        <f>IFERROR(INDEX('Classificação 2 encontros'!$BG$18:$BG$73,MATCH($AA55,'Classificação 2 encontros'!$BQ$18:$BQ$73,0)),"")</f>
        <v/>
      </c>
      <c r="BH55" s="81" t="str">
        <f>IFERROR(INDEX('Classificação 2 encontros'!$BH$18:$BH$73,MATCH($AA55,'Classificação 2 encontros'!$BQ$18:$BQ$73,0)),"")</f>
        <v/>
      </c>
      <c r="BI55" s="81" t="str">
        <f>IFERROR(INDEX('Classificação 2 encontros'!$BI$18:$BI$73,MATCH($AA55,'Classificação 2 encontros'!$BQ$18:$BQ$73,0)),"")</f>
        <v/>
      </c>
      <c r="BJ55" s="81" t="str">
        <f>IFERROR(INDEX('Classificação 2 encontros'!$BJ$18:$BJ$73,MATCH($AA55,'Classificação 2 encontros'!$BQ$18:$BQ$73,0)),"")</f>
        <v/>
      </c>
      <c r="BK55" s="81" t="str">
        <f>IFERROR(INDEX('Classificação 2 encontros'!$BK$18:$BK$73,MATCH($AA55,'Classificação 2 encontros'!$BQ$18:$BQ$73,0)),"")</f>
        <v/>
      </c>
      <c r="BL55" s="81" t="str">
        <f>IFERROR(INDEX('Classificação 2 encontros'!$BL$18:$BL$73,MATCH($AA55,'Classificação 2 encontros'!$BQ$18:$BQ$73,0)),"")</f>
        <v/>
      </c>
      <c r="BM55" s="88" t="str">
        <f>IFERROR(INDEX('Classificação 2 encontros'!$BM$18:$BM$73,MATCH($AA55,'Classificação 2 encontros'!$BQ$18:$BQ$73,0)),"")</f>
        <v/>
      </c>
      <c r="BN55" s="81" t="str">
        <f>IFERROR(INDEX('Classificação 2 encontros'!$BN$18:$BN$73,MATCH($AA55,'Classificação 2 encontros'!$BQ$18:$BQ$73,0)),"")</f>
        <v/>
      </c>
      <c r="BO55" s="81" t="str">
        <f>IFERROR(INDEX('Classificação 2 encontros'!$BO$18:$BO$73,MATCH($AA55,'Classificação 2 encontros'!$BQ$18:$BQ$73,0)),"")</f>
        <v/>
      </c>
      <c r="BP55" s="78" t="str">
        <f t="shared" si="3"/>
        <v/>
      </c>
      <c r="BQ55" s="79">
        <v>38</v>
      </c>
      <c r="BT55" s="83" t="str">
        <f>IFERROR(INDEX('Classificação 2 encontros'!$BT$18:$BT$73,MATCH($AA55,'Classificação 2 encontros'!$CE$18:$CE$73,0)),"")</f>
        <v/>
      </c>
      <c r="BU55" s="83" t="str">
        <f>IFERROR(INDEX('Classificação 2 encontros'!$BU$18:$BU$73,MATCH($AA55,'Classificação 2 encontros'!$CE$18:$CE$73,0)),"")</f>
        <v/>
      </c>
      <c r="BV55" s="84" t="str">
        <f>IFERROR(INDEX('Classificação 2 encontros'!$BV$18:$BV$73,MATCH($AA55,'Classificação 2 encontros'!$CE$18:$CE$73,0)),"")</f>
        <v/>
      </c>
      <c r="BW55" s="84" t="str">
        <f>IFERROR(INDEX('Classificação 2 encontros'!$BW$18:$BW$73,MATCH($AA55,'Classificação 2 encontros'!$CE$18:$CE$73,0)),"")</f>
        <v/>
      </c>
      <c r="BX55" s="84" t="str">
        <f>IFERROR(INDEX('Classificação 2 encontros'!$BX$18:$BX$73,MATCH($AA55,'Classificação 2 encontros'!$CE$18:$CE$73,0)),"")</f>
        <v/>
      </c>
      <c r="BY55" s="84" t="str">
        <f>IFERROR(INDEX('Classificação 2 encontros'!$BY$18:$BY$73,MATCH($AA55,'Classificação 2 encontros'!$CE$18:$CE$73,0)),"")</f>
        <v/>
      </c>
      <c r="BZ55" s="84" t="str">
        <f>IFERROR(INDEX('Classificação 2 encontros'!$BZ$18:$BZ$73,MATCH($AA55,'Classificação 2 encontros'!$CE$18:$CE$73,0)),"")</f>
        <v/>
      </c>
      <c r="CA55" s="84" t="str">
        <f>IFERROR(INDEX('Classificação 2 encontros'!$CA$18:$CA$73,MATCH($AA55,'Classificação 2 encontros'!$CE$18:$CE$73,0)),"")</f>
        <v/>
      </c>
      <c r="CB55" s="84" t="str">
        <f>IFERROR(INDEX('Classificação 2 encontros'!$CB$18:$CB$73,MATCH($AA55,'Classificação 2 encontros'!$CE$18:$CE$73,0)),"")</f>
        <v/>
      </c>
      <c r="CC55" s="84" t="str">
        <f>IFERROR(INDEX('Classificação 2 encontros'!$CC$18:$CC$73,MATCH($AA55,'Classificação 2 encontros'!$CE$18:$CE$73,0)),"")</f>
        <v/>
      </c>
      <c r="CD55" s="62"/>
      <c r="CE55" s="63" t="str">
        <f t="shared" si="5"/>
        <v/>
      </c>
    </row>
    <row r="56" spans="2:83" ht="22.5" customHeight="1" x14ac:dyDescent="0.45">
      <c r="B56" s="76" t="str">
        <f>IFERROR(INDEX('Classificação 2 encontros'!$B$18:$B$73,MATCH($M56,'Classificação 2 encontros'!$M$18:$M$73,0)),"")</f>
        <v/>
      </c>
      <c r="C56" s="76" t="str">
        <f>IFERROR(INDEX('Classificação 2 encontros'!$C$18:$C$73,MATCH($M56,'Classificação 2 encontros'!$M$18:$M$73,0)),"")</f>
        <v/>
      </c>
      <c r="D56" s="77" t="str">
        <f>IFERROR(INDEX('Classificação 2 encontros'!$D$18:$D$73,MATCH($M56,'Classificação 2 encontros'!$M$18:$M$73,0)),"")</f>
        <v/>
      </c>
      <c r="E56" s="77" t="str">
        <f>IFERROR(INDEX('Classificação 2 encontros'!$E$18:$E$73,MATCH($M56,'Classificação 2 encontros'!$M$18:$M$73,0)),"")</f>
        <v/>
      </c>
      <c r="F56" s="77" t="str">
        <f>IFERROR(INDEX('Classificação 2 encontros'!$F$18:$F$73,MATCH($M56,'Classificação 2 encontros'!$M$18:$M$73,0)),"")</f>
        <v/>
      </c>
      <c r="G56" s="77" t="str">
        <f>IFERROR(INDEX('Classificação 2 encontros'!$G$18:$G$73,MATCH($M56,'Classificação 2 encontros'!$M$18:$M$73,0)),"")</f>
        <v/>
      </c>
      <c r="H56" s="77" t="str">
        <f>IFERROR(INDEX('Classificação 2 encontros'!$H$18:$H$73,MATCH($M56,'Classificação 2 encontros'!$M$18:$M$73,0)),"")</f>
        <v/>
      </c>
      <c r="I56" s="77" t="str">
        <f>IFERROR(INDEX('Classificação 2 encontros'!$I$18:$I$73,MATCH($M56,'Classificação 2 encontros'!$M$18:$M$73,0)),"")</f>
        <v/>
      </c>
      <c r="J56" s="77" t="str">
        <f>IFERROR(INDEX('Classificação 2 encontros'!$J$18:$J$73,MATCH($M56,'Classificação 2 encontros'!$M$18:$M$73,0)),"")</f>
        <v/>
      </c>
      <c r="K56" s="77" t="str">
        <f>IFERROR(INDEX('Classificação 2 encontros'!$K$18:$K$73,MATCH($M56,'Classificação 2 encontros'!$M$18:$M$73,0)),"")</f>
        <v/>
      </c>
      <c r="L56" s="78" t="str">
        <f t="shared" si="6"/>
        <v/>
      </c>
      <c r="M56" s="75">
        <v>39</v>
      </c>
      <c r="N56" s="59"/>
      <c r="O56" s="59"/>
      <c r="P56" s="73" t="str">
        <f>IFERROR(INDEX('Classificação 2 encontros'!$P$18:$P$73,MATCH($AA56,'Classificação 2 encontros'!$AA$18:$AA$73,0)),"")</f>
        <v/>
      </c>
      <c r="Q56" s="73" t="str">
        <f>IFERROR(INDEX('Classificação 2 encontros'!$Q$18:$Q$73,MATCH($AA56,'Classificação 2 encontros'!$AA$18:$AA$73,0)),"")</f>
        <v/>
      </c>
      <c r="R56" s="74" t="str">
        <f>IFERROR(INDEX('Classificação 2 encontros'!$R$18:$R$73,MATCH($AA56,'Classificação 2 encontros'!$AA$18:$AA$73,0)),"")</f>
        <v/>
      </c>
      <c r="S56" s="74" t="str">
        <f>IFERROR(INDEX('Classificação 2 encontros'!$S$18:$S$73,MATCH($AA56,'Classificação 2 encontros'!$AA$18:$AA$73,0)),"")</f>
        <v/>
      </c>
      <c r="T56" s="74" t="str">
        <f>IFERROR(INDEX('Classificação 2 encontros'!$T$18:$T$73,MATCH($AA56,'Classificação 2 encontros'!$AA$18:$AA$73,0)),"")</f>
        <v/>
      </c>
      <c r="U56" s="74" t="str">
        <f>IFERROR(INDEX('Classificação 2 encontros'!$U$18:$U$73,MATCH($AA56,'Classificação 2 encontros'!$AA$18:$AA$73,0)),"")</f>
        <v/>
      </c>
      <c r="V56" s="74" t="str">
        <f>IFERROR(INDEX('Classificação 2 encontros'!$V$18:$V$73,MATCH($AA56,'Classificação 2 encontros'!$AA$18:$AA$73,0)),"")</f>
        <v/>
      </c>
      <c r="W56" s="74" t="str">
        <f>IFERROR(INDEX('Classificação 2 encontros'!$W$18:$W$73,MATCH($AA56,'Classificação 2 encontros'!$AA$18:$AA$73,0)),"")</f>
        <v/>
      </c>
      <c r="X56" s="74" t="str">
        <f>IFERROR(INDEX('Classificação 2 encontros'!$X$18:$X$73,MATCH($AA56,'Classificação 2 encontros'!$AA$18:$AA$73,0)),"")</f>
        <v/>
      </c>
      <c r="Y56" s="74" t="str">
        <f>IFERROR(INDEX('Classificação 2 encontros'!$Y$18:$Y$73,MATCH($AA56,'Classificação 2 encontros'!$AA$18:$AA$73,0)),"")</f>
        <v/>
      </c>
      <c r="Z56" s="78" t="str">
        <f t="shared" si="0"/>
        <v/>
      </c>
      <c r="AA56" s="79">
        <v>39</v>
      </c>
      <c r="AB56" s="59"/>
      <c r="AC56" s="59"/>
      <c r="AD56" s="76" t="str">
        <f>IFERROR(INDEX('Classificação 2 encontros'!$AD$18:$AD$73,MATCH($AA56,'Classificação 2 encontros'!$AO$18:$AO$73,0)),"")</f>
        <v/>
      </c>
      <c r="AE56" s="76" t="str">
        <f>IFERROR(INDEX('Classificação 2 encontros'!$AE$18:$AE$73,MATCH($AA56,'Classificação 2 encontros'!$AO$18:$AO$73,0)),"")</f>
        <v/>
      </c>
      <c r="AF56" s="77" t="str">
        <f>IFERROR(INDEX('Classificação 2 encontros'!$AF$18:$AF$73,MATCH($AA56,'Classificação 2 encontros'!$AO$18:$AO$73,0)),"")</f>
        <v/>
      </c>
      <c r="AG56" s="77" t="str">
        <f>IFERROR(INDEX('Classificação 2 encontros'!$AG$18:$AG$73,MATCH($AA56,'Classificação 2 encontros'!$AO$18:$AO$73,0)),"")</f>
        <v/>
      </c>
      <c r="AH56" s="77" t="str">
        <f>IFERROR(INDEX('Classificação 2 encontros'!$AH$18:$AH$73,MATCH($AA56,'Classificação 2 encontros'!$AO$18:$AO$73,0)),"")</f>
        <v/>
      </c>
      <c r="AI56" s="77" t="str">
        <f>IFERROR(INDEX('Classificação 2 encontros'!$AI$18:$AI$73,MATCH($AA56,'Classificação 2 encontros'!$AO$18:$AO$73,0)),"")</f>
        <v/>
      </c>
      <c r="AJ56" s="77" t="str">
        <f>IFERROR(INDEX('Classificação 2 encontros'!$AJ$18:$AJ$73,MATCH($AA56,'Classificação 2 encontros'!$AO$18:$AO$73,0)),"")</f>
        <v/>
      </c>
      <c r="AK56" s="77" t="str">
        <f>IFERROR(INDEX('Classificação 2 encontros'!$AK$18:$AK$73,MATCH($AA56,'Classificação 2 encontros'!$AO$18:$AO$73,0)),"")</f>
        <v/>
      </c>
      <c r="AL56" s="77" t="str">
        <f>IFERROR(INDEX('Classificação 2 encontros'!$AL$18:$AL$73,MATCH($AA56,'Classificação 2 encontros'!$AO$18:$AO$73,0)),"")</f>
        <v/>
      </c>
      <c r="AM56" s="77" t="str">
        <f>IFERROR(INDEX('Classificação 2 encontros'!$AM$18:$AM$73,MATCH($AA56,'Classificação 2 encontros'!$AO$18:$AO$73,0)),"")</f>
        <v/>
      </c>
      <c r="AN56" s="78" t="str">
        <f t="shared" si="1"/>
        <v/>
      </c>
      <c r="AO56" s="79">
        <v>39</v>
      </c>
      <c r="AP56" s="59"/>
      <c r="AQ56" s="59"/>
      <c r="AR56" s="83" t="str">
        <f>IFERROR(INDEX('Classificação 2 encontros'!$AR$18:$AR$73,MATCH($AA56,'Classificação 2 encontros'!$BC$18:$BC$73,0)),"")</f>
        <v/>
      </c>
      <c r="AS56" s="83" t="str">
        <f>IFERROR(INDEX('Classificação 2 encontros'!$AS$18:$AS$73,MATCH($AA56,'Classificação 2 encontros'!$BC$18:$BC$73,0)),"")</f>
        <v/>
      </c>
      <c r="AT56" s="84" t="str">
        <f>IFERROR(INDEX('Classificação 2 encontros'!$AT$18:$AT$73,MATCH($AA56,'Classificação 2 encontros'!$BC$18:$BC$73,0)),"")</f>
        <v/>
      </c>
      <c r="AU56" s="84" t="str">
        <f>IFERROR(INDEX('Classificação 2 encontros'!$AU$18:$AU$73,MATCH($AA56,'Classificação 2 encontros'!$BC$18:$BC$73,0)),"")</f>
        <v/>
      </c>
      <c r="AV56" s="84" t="str">
        <f>IFERROR(INDEX('Classificação 2 encontros'!$AV$18:$AV$73,MATCH($AA56,'Classificação 2 encontros'!$BC$18:$BC$73,0)),"")</f>
        <v/>
      </c>
      <c r="AW56" s="84" t="str">
        <f>IFERROR(INDEX('Classificação 2 encontros'!$AW$18:$AW$73,MATCH($AA56,'Classificação 2 encontros'!$BC$18:$BC$73,0)),"")</f>
        <v/>
      </c>
      <c r="AX56" s="84" t="str">
        <f>IFERROR(INDEX('Classificação 2 encontros'!$AX$18:$AX$73,MATCH($AA56,'Classificação 2 encontros'!$BC$18:$BC$73,0)),"")</f>
        <v/>
      </c>
      <c r="AY56" s="84" t="str">
        <f>IFERROR(INDEX('Classificação 2 encontros'!$AY$18:$AY$73,MATCH($AA56,'Classificação 2 encontros'!$BC$18:$BC$73,0)),"")</f>
        <v/>
      </c>
      <c r="AZ56" s="84" t="str">
        <f>IFERROR(INDEX('Classificação 2 encontros'!$AZ$18:$AZ$73,MATCH($AA56,'Classificação 2 encontros'!$BC$18:$BC$73,0)),"")</f>
        <v/>
      </c>
      <c r="BA56" s="84" t="str">
        <f>IFERROR(INDEX('Classificação 2 encontros'!$BA$18:$BA$73,MATCH($AA56,'Classificação 2 encontros'!$BC$18:$BC$73,0)),"")</f>
        <v/>
      </c>
      <c r="BB56" s="78" t="str">
        <f t="shared" si="2"/>
        <v/>
      </c>
      <c r="BC56" s="79">
        <v>39</v>
      </c>
      <c r="BF56" s="80" t="str">
        <f>IFERROR(INDEX('Classificação 2 encontros'!$BF$18:$BF$73,MATCH($AA56,'Classificação 2 encontros'!$BQ$18:$BQ$73,0)),"")</f>
        <v/>
      </c>
      <c r="BG56" s="80" t="str">
        <f>IFERROR(INDEX('Classificação 2 encontros'!$BG$18:$BG$73,MATCH($AA56,'Classificação 2 encontros'!$BQ$18:$BQ$73,0)),"")</f>
        <v/>
      </c>
      <c r="BH56" s="81" t="str">
        <f>IFERROR(INDEX('Classificação 2 encontros'!$BH$18:$BH$73,MATCH($AA56,'Classificação 2 encontros'!$BQ$18:$BQ$73,0)),"")</f>
        <v/>
      </c>
      <c r="BI56" s="81" t="str">
        <f>IFERROR(INDEX('Classificação 2 encontros'!$BI$18:$BI$73,MATCH($AA56,'Classificação 2 encontros'!$BQ$18:$BQ$73,0)),"")</f>
        <v/>
      </c>
      <c r="BJ56" s="81" t="str">
        <f>IFERROR(INDEX('Classificação 2 encontros'!$BJ$18:$BJ$73,MATCH($AA56,'Classificação 2 encontros'!$BQ$18:$BQ$73,0)),"")</f>
        <v/>
      </c>
      <c r="BK56" s="81" t="str">
        <f>IFERROR(INDEX('Classificação 2 encontros'!$BK$18:$BK$73,MATCH($AA56,'Classificação 2 encontros'!$BQ$18:$BQ$73,0)),"")</f>
        <v/>
      </c>
      <c r="BL56" s="81" t="str">
        <f>IFERROR(INDEX('Classificação 2 encontros'!$BL$18:$BL$73,MATCH($AA56,'Classificação 2 encontros'!$BQ$18:$BQ$73,0)),"")</f>
        <v/>
      </c>
      <c r="BM56" s="88" t="str">
        <f>IFERROR(INDEX('Classificação 2 encontros'!$BM$18:$BM$73,MATCH($AA56,'Classificação 2 encontros'!$BQ$18:$BQ$73,0)),"")</f>
        <v/>
      </c>
      <c r="BN56" s="81" t="str">
        <f>IFERROR(INDEX('Classificação 2 encontros'!$BN$18:$BN$73,MATCH($AA56,'Classificação 2 encontros'!$BQ$18:$BQ$73,0)),"")</f>
        <v/>
      </c>
      <c r="BO56" s="81" t="str">
        <f>IFERROR(INDEX('Classificação 2 encontros'!$BO$18:$BO$73,MATCH($AA56,'Classificação 2 encontros'!$BQ$18:$BQ$73,0)),"")</f>
        <v/>
      </c>
      <c r="BP56" s="78" t="str">
        <f t="shared" si="3"/>
        <v/>
      </c>
      <c r="BQ56" s="79">
        <v>39</v>
      </c>
      <c r="BT56" s="83" t="str">
        <f>IFERROR(INDEX('Classificação 2 encontros'!$BT$18:$BT$73,MATCH($AA56,'Classificação 2 encontros'!$CE$18:$CE$73,0)),"")</f>
        <v/>
      </c>
      <c r="BU56" s="83" t="str">
        <f>IFERROR(INDEX('Classificação 2 encontros'!$BU$18:$BU$73,MATCH($AA56,'Classificação 2 encontros'!$CE$18:$CE$73,0)),"")</f>
        <v/>
      </c>
      <c r="BV56" s="84" t="str">
        <f>IFERROR(INDEX('Classificação 2 encontros'!$BV$18:$BV$73,MATCH($AA56,'Classificação 2 encontros'!$CE$18:$CE$73,0)),"")</f>
        <v/>
      </c>
      <c r="BW56" s="84" t="str">
        <f>IFERROR(INDEX('Classificação 2 encontros'!$BW$18:$BW$73,MATCH($AA56,'Classificação 2 encontros'!$CE$18:$CE$73,0)),"")</f>
        <v/>
      </c>
      <c r="BX56" s="84" t="str">
        <f>IFERROR(INDEX('Classificação 2 encontros'!$BX$18:$BX$73,MATCH($AA56,'Classificação 2 encontros'!$CE$18:$CE$73,0)),"")</f>
        <v/>
      </c>
      <c r="BY56" s="84" t="str">
        <f>IFERROR(INDEX('Classificação 2 encontros'!$BY$18:$BY$73,MATCH($AA56,'Classificação 2 encontros'!$CE$18:$CE$73,0)),"")</f>
        <v/>
      </c>
      <c r="BZ56" s="84" t="str">
        <f>IFERROR(INDEX('Classificação 2 encontros'!$BZ$18:$BZ$73,MATCH($AA56,'Classificação 2 encontros'!$CE$18:$CE$73,0)),"")</f>
        <v/>
      </c>
      <c r="CA56" s="84" t="str">
        <f>IFERROR(INDEX('Classificação 2 encontros'!$CA$18:$CA$73,MATCH($AA56,'Classificação 2 encontros'!$CE$18:$CE$73,0)),"")</f>
        <v/>
      </c>
      <c r="CB56" s="84" t="str">
        <f>IFERROR(INDEX('Classificação 2 encontros'!$CB$18:$CB$73,MATCH($AA56,'Classificação 2 encontros'!$CE$18:$CE$73,0)),"")</f>
        <v/>
      </c>
      <c r="CC56" s="84" t="str">
        <f>IFERROR(INDEX('Classificação 2 encontros'!$CC$18:$CC$73,MATCH($AA56,'Classificação 2 encontros'!$CE$18:$CE$73,0)),"")</f>
        <v/>
      </c>
      <c r="CD56" s="62"/>
      <c r="CE56" s="63" t="str">
        <f t="shared" si="5"/>
        <v/>
      </c>
    </row>
    <row r="57" spans="2:83" ht="22.5" customHeight="1" x14ac:dyDescent="0.45">
      <c r="B57" s="76" t="str">
        <f>IFERROR(INDEX('Classificação 2 encontros'!$B$18:$B$73,MATCH($M57,'Classificação 2 encontros'!$M$18:$M$73,0)),"")</f>
        <v/>
      </c>
      <c r="C57" s="76" t="str">
        <f>IFERROR(INDEX('Classificação 2 encontros'!$C$18:$C$73,MATCH($M57,'Classificação 2 encontros'!$M$18:$M$73,0)),"")</f>
        <v/>
      </c>
      <c r="D57" s="77" t="str">
        <f>IFERROR(INDEX('Classificação 2 encontros'!$D$18:$D$73,MATCH($M57,'Classificação 2 encontros'!$M$18:$M$73,0)),"")</f>
        <v/>
      </c>
      <c r="E57" s="77" t="str">
        <f>IFERROR(INDEX('Classificação 2 encontros'!$E$18:$E$73,MATCH($M57,'Classificação 2 encontros'!$M$18:$M$73,0)),"")</f>
        <v/>
      </c>
      <c r="F57" s="77" t="str">
        <f>IFERROR(INDEX('Classificação 2 encontros'!$F$18:$F$73,MATCH($M57,'Classificação 2 encontros'!$M$18:$M$73,0)),"")</f>
        <v/>
      </c>
      <c r="G57" s="77" t="str">
        <f>IFERROR(INDEX('Classificação 2 encontros'!$G$18:$G$73,MATCH($M57,'Classificação 2 encontros'!$M$18:$M$73,0)),"")</f>
        <v/>
      </c>
      <c r="H57" s="77" t="str">
        <f>IFERROR(INDEX('Classificação 2 encontros'!$H$18:$H$73,MATCH($M57,'Classificação 2 encontros'!$M$18:$M$73,0)),"")</f>
        <v/>
      </c>
      <c r="I57" s="77" t="str">
        <f>IFERROR(INDEX('Classificação 2 encontros'!$I$18:$I$73,MATCH($M57,'Classificação 2 encontros'!$M$18:$M$73,0)),"")</f>
        <v/>
      </c>
      <c r="J57" s="77" t="str">
        <f>IFERROR(INDEX('Classificação 2 encontros'!$J$18:$J$73,MATCH($M57,'Classificação 2 encontros'!$M$18:$M$73,0)),"")</f>
        <v/>
      </c>
      <c r="K57" s="77" t="str">
        <f>IFERROR(INDEX('Classificação 2 encontros'!$K$18:$K$73,MATCH($M57,'Classificação 2 encontros'!$M$18:$M$73,0)),"")</f>
        <v/>
      </c>
      <c r="L57" s="78" t="str">
        <f t="shared" si="6"/>
        <v/>
      </c>
      <c r="M57" s="75">
        <v>40</v>
      </c>
      <c r="N57" s="59"/>
      <c r="O57" s="59"/>
      <c r="P57" s="73" t="str">
        <f>IFERROR(INDEX('Classificação 2 encontros'!$P$18:$P$73,MATCH($AA57,'Classificação 2 encontros'!$AA$18:$AA$73,0)),"")</f>
        <v/>
      </c>
      <c r="Q57" s="73" t="str">
        <f>IFERROR(INDEX('Classificação 2 encontros'!$Q$18:$Q$73,MATCH($AA57,'Classificação 2 encontros'!$AA$18:$AA$73,0)),"")</f>
        <v/>
      </c>
      <c r="R57" s="74" t="str">
        <f>IFERROR(INDEX('Classificação 2 encontros'!$R$18:$R$73,MATCH($AA57,'Classificação 2 encontros'!$AA$18:$AA$73,0)),"")</f>
        <v/>
      </c>
      <c r="S57" s="74" t="str">
        <f>IFERROR(INDEX('Classificação 2 encontros'!$S$18:$S$73,MATCH($AA57,'Classificação 2 encontros'!$AA$18:$AA$73,0)),"")</f>
        <v/>
      </c>
      <c r="T57" s="74" t="str">
        <f>IFERROR(INDEX('Classificação 2 encontros'!$T$18:$T$73,MATCH($AA57,'Classificação 2 encontros'!$AA$18:$AA$73,0)),"")</f>
        <v/>
      </c>
      <c r="U57" s="74" t="str">
        <f>IFERROR(INDEX('Classificação 2 encontros'!$U$18:$U$73,MATCH($AA57,'Classificação 2 encontros'!$AA$18:$AA$73,0)),"")</f>
        <v/>
      </c>
      <c r="V57" s="74" t="str">
        <f>IFERROR(INDEX('Classificação 2 encontros'!$V$18:$V$73,MATCH($AA57,'Classificação 2 encontros'!$AA$18:$AA$73,0)),"")</f>
        <v/>
      </c>
      <c r="W57" s="74" t="str">
        <f>IFERROR(INDEX('Classificação 2 encontros'!$W$18:$W$73,MATCH($AA57,'Classificação 2 encontros'!$AA$18:$AA$73,0)),"")</f>
        <v/>
      </c>
      <c r="X57" s="74" t="str">
        <f>IFERROR(INDEX('Classificação 2 encontros'!$X$18:$X$73,MATCH($AA57,'Classificação 2 encontros'!$AA$18:$AA$73,0)),"")</f>
        <v/>
      </c>
      <c r="Y57" s="74" t="str">
        <f>IFERROR(INDEX('Classificação 2 encontros'!$Y$18:$Y$73,MATCH($AA57,'Classificação 2 encontros'!$AA$18:$AA$73,0)),"")</f>
        <v/>
      </c>
      <c r="Z57" s="78" t="str">
        <f t="shared" si="0"/>
        <v/>
      </c>
      <c r="AA57" s="79">
        <v>40</v>
      </c>
      <c r="AB57" s="59"/>
      <c r="AC57" s="59"/>
      <c r="AD57" s="76" t="str">
        <f>IFERROR(INDEX('Classificação 2 encontros'!$AD$18:$AD$73,MATCH($AA57,'Classificação 2 encontros'!$AO$18:$AO$73,0)),"")</f>
        <v/>
      </c>
      <c r="AE57" s="76" t="str">
        <f>IFERROR(INDEX('Classificação 2 encontros'!$AE$18:$AE$73,MATCH($AA57,'Classificação 2 encontros'!$AO$18:$AO$73,0)),"")</f>
        <v/>
      </c>
      <c r="AF57" s="77" t="str">
        <f>IFERROR(INDEX('Classificação 2 encontros'!$AF$18:$AF$73,MATCH($AA57,'Classificação 2 encontros'!$AO$18:$AO$73,0)),"")</f>
        <v/>
      </c>
      <c r="AG57" s="77" t="str">
        <f>IFERROR(INDEX('Classificação 2 encontros'!$AG$18:$AG$73,MATCH($AA57,'Classificação 2 encontros'!$AO$18:$AO$73,0)),"")</f>
        <v/>
      </c>
      <c r="AH57" s="77" t="str">
        <f>IFERROR(INDEX('Classificação 2 encontros'!$AH$18:$AH$73,MATCH($AA57,'Classificação 2 encontros'!$AO$18:$AO$73,0)),"")</f>
        <v/>
      </c>
      <c r="AI57" s="77" t="str">
        <f>IFERROR(INDEX('Classificação 2 encontros'!$AI$18:$AI$73,MATCH($AA57,'Classificação 2 encontros'!$AO$18:$AO$73,0)),"")</f>
        <v/>
      </c>
      <c r="AJ57" s="77" t="str">
        <f>IFERROR(INDEX('Classificação 2 encontros'!$AJ$18:$AJ$73,MATCH($AA57,'Classificação 2 encontros'!$AO$18:$AO$73,0)),"")</f>
        <v/>
      </c>
      <c r="AK57" s="77" t="str">
        <f>IFERROR(INDEX('Classificação 2 encontros'!$AK$18:$AK$73,MATCH($AA57,'Classificação 2 encontros'!$AO$18:$AO$73,0)),"")</f>
        <v/>
      </c>
      <c r="AL57" s="77" t="str">
        <f>IFERROR(INDEX('Classificação 2 encontros'!$AL$18:$AL$73,MATCH($AA57,'Classificação 2 encontros'!$AO$18:$AO$73,0)),"")</f>
        <v/>
      </c>
      <c r="AM57" s="77" t="str">
        <f>IFERROR(INDEX('Classificação 2 encontros'!$AM$18:$AM$73,MATCH($AA57,'Classificação 2 encontros'!$AO$18:$AO$73,0)),"")</f>
        <v/>
      </c>
      <c r="AN57" s="78" t="str">
        <f t="shared" si="1"/>
        <v/>
      </c>
      <c r="AO57" s="79">
        <v>40</v>
      </c>
      <c r="AP57" s="59"/>
      <c r="AQ57" s="59"/>
      <c r="AR57" s="83" t="str">
        <f>IFERROR(INDEX('Classificação 2 encontros'!$AR$18:$AR$73,MATCH($AA57,'Classificação 2 encontros'!$BC$18:$BC$73,0)),"")</f>
        <v/>
      </c>
      <c r="AS57" s="83" t="str">
        <f>IFERROR(INDEX('Classificação 2 encontros'!$AS$18:$AS$73,MATCH($AA57,'Classificação 2 encontros'!$BC$18:$BC$73,0)),"")</f>
        <v/>
      </c>
      <c r="AT57" s="84" t="str">
        <f>IFERROR(INDEX('Classificação 2 encontros'!$AT$18:$AT$73,MATCH($AA57,'Classificação 2 encontros'!$BC$18:$BC$73,0)),"")</f>
        <v/>
      </c>
      <c r="AU57" s="84" t="str">
        <f>IFERROR(INDEX('Classificação 2 encontros'!$AU$18:$AU$73,MATCH($AA57,'Classificação 2 encontros'!$BC$18:$BC$73,0)),"")</f>
        <v/>
      </c>
      <c r="AV57" s="84" t="str">
        <f>IFERROR(INDEX('Classificação 2 encontros'!$AV$18:$AV$73,MATCH($AA57,'Classificação 2 encontros'!$BC$18:$BC$73,0)),"")</f>
        <v/>
      </c>
      <c r="AW57" s="84" t="str">
        <f>IFERROR(INDEX('Classificação 2 encontros'!$AW$18:$AW$73,MATCH($AA57,'Classificação 2 encontros'!$BC$18:$BC$73,0)),"")</f>
        <v/>
      </c>
      <c r="AX57" s="84" t="str">
        <f>IFERROR(INDEX('Classificação 2 encontros'!$AX$18:$AX$73,MATCH($AA57,'Classificação 2 encontros'!$BC$18:$BC$73,0)),"")</f>
        <v/>
      </c>
      <c r="AY57" s="84" t="str">
        <f>IFERROR(INDEX('Classificação 2 encontros'!$AY$18:$AY$73,MATCH($AA57,'Classificação 2 encontros'!$BC$18:$BC$73,0)),"")</f>
        <v/>
      </c>
      <c r="AZ57" s="84" t="str">
        <f>IFERROR(INDEX('Classificação 2 encontros'!$AZ$18:$AZ$73,MATCH($AA57,'Classificação 2 encontros'!$BC$18:$BC$73,0)),"")</f>
        <v/>
      </c>
      <c r="BA57" s="84" t="str">
        <f>IFERROR(INDEX('Classificação 2 encontros'!$BA$18:$BA$73,MATCH($AA57,'Classificação 2 encontros'!$BC$18:$BC$73,0)),"")</f>
        <v/>
      </c>
      <c r="BB57" s="78" t="str">
        <f t="shared" si="2"/>
        <v/>
      </c>
      <c r="BC57" s="79">
        <v>40</v>
      </c>
      <c r="BF57" s="80" t="str">
        <f>IFERROR(INDEX('Classificação 2 encontros'!$BF$18:$BF$73,MATCH($AA57,'Classificação 2 encontros'!$BQ$18:$BQ$73,0)),"")</f>
        <v/>
      </c>
      <c r="BG57" s="80" t="str">
        <f>IFERROR(INDEX('Classificação 2 encontros'!$BG$18:$BG$73,MATCH($AA57,'Classificação 2 encontros'!$BQ$18:$BQ$73,0)),"")</f>
        <v/>
      </c>
      <c r="BH57" s="81" t="str">
        <f>IFERROR(INDEX('Classificação 2 encontros'!$BH$18:$BH$73,MATCH($AA57,'Classificação 2 encontros'!$BQ$18:$BQ$73,0)),"")</f>
        <v/>
      </c>
      <c r="BI57" s="81" t="str">
        <f>IFERROR(INDEX('Classificação 2 encontros'!$BI$18:$BI$73,MATCH($AA57,'Classificação 2 encontros'!$BQ$18:$BQ$73,0)),"")</f>
        <v/>
      </c>
      <c r="BJ57" s="81" t="str">
        <f>IFERROR(INDEX('Classificação 2 encontros'!$BJ$18:$BJ$73,MATCH($AA57,'Classificação 2 encontros'!$BQ$18:$BQ$73,0)),"")</f>
        <v/>
      </c>
      <c r="BK57" s="81" t="str">
        <f>IFERROR(INDEX('Classificação 2 encontros'!$BK$18:$BK$73,MATCH($AA57,'Classificação 2 encontros'!$BQ$18:$BQ$73,0)),"")</f>
        <v/>
      </c>
      <c r="BL57" s="81" t="str">
        <f>IFERROR(INDEX('Classificação 2 encontros'!$BL$18:$BL$73,MATCH($AA57,'Classificação 2 encontros'!$BQ$18:$BQ$73,0)),"")</f>
        <v/>
      </c>
      <c r="BM57" s="88" t="str">
        <f>IFERROR(INDEX('Classificação 2 encontros'!$BM$18:$BM$73,MATCH($AA57,'Classificação 2 encontros'!$BQ$18:$BQ$73,0)),"")</f>
        <v/>
      </c>
      <c r="BN57" s="81" t="str">
        <f>IFERROR(INDEX('Classificação 2 encontros'!$BN$18:$BN$73,MATCH($AA57,'Classificação 2 encontros'!$BQ$18:$BQ$73,0)),"")</f>
        <v/>
      </c>
      <c r="BO57" s="81" t="str">
        <f>IFERROR(INDEX('Classificação 2 encontros'!$BO$18:$BO$73,MATCH($AA57,'Classificação 2 encontros'!$BQ$18:$BQ$73,0)),"")</f>
        <v/>
      </c>
      <c r="BP57" s="78" t="str">
        <f t="shared" si="3"/>
        <v/>
      </c>
      <c r="BQ57" s="79">
        <v>40</v>
      </c>
      <c r="BT57" s="83" t="str">
        <f>IFERROR(INDEX('Classificação 2 encontros'!$BT$18:$BT$73,MATCH($AA57,'Classificação 2 encontros'!$CE$18:$CE$73,0)),"")</f>
        <v/>
      </c>
      <c r="BU57" s="83" t="str">
        <f>IFERROR(INDEX('Classificação 2 encontros'!$BU$18:$BU$73,MATCH($AA57,'Classificação 2 encontros'!$CE$18:$CE$73,0)),"")</f>
        <v/>
      </c>
      <c r="BV57" s="84" t="str">
        <f>IFERROR(INDEX('Classificação 2 encontros'!$BV$18:$BV$73,MATCH($AA57,'Classificação 2 encontros'!$CE$18:$CE$73,0)),"")</f>
        <v/>
      </c>
      <c r="BW57" s="84" t="str">
        <f>IFERROR(INDEX('Classificação 2 encontros'!$BW$18:$BW$73,MATCH($AA57,'Classificação 2 encontros'!$CE$18:$CE$73,0)),"")</f>
        <v/>
      </c>
      <c r="BX57" s="84" t="str">
        <f>IFERROR(INDEX('Classificação 2 encontros'!$BX$18:$BX$73,MATCH($AA57,'Classificação 2 encontros'!$CE$18:$CE$73,0)),"")</f>
        <v/>
      </c>
      <c r="BY57" s="84" t="str">
        <f>IFERROR(INDEX('Classificação 2 encontros'!$BY$18:$BY$73,MATCH($AA57,'Classificação 2 encontros'!$CE$18:$CE$73,0)),"")</f>
        <v/>
      </c>
      <c r="BZ57" s="84" t="str">
        <f>IFERROR(INDEX('Classificação 2 encontros'!$BZ$18:$BZ$73,MATCH($AA57,'Classificação 2 encontros'!$CE$18:$CE$73,0)),"")</f>
        <v/>
      </c>
      <c r="CA57" s="84" t="str">
        <f>IFERROR(INDEX('Classificação 2 encontros'!$CA$18:$CA$73,MATCH($AA57,'Classificação 2 encontros'!$CE$18:$CE$73,0)),"")</f>
        <v/>
      </c>
      <c r="CB57" s="84" t="str">
        <f>IFERROR(INDEX('Classificação 2 encontros'!$CB$18:$CB$73,MATCH($AA57,'Classificação 2 encontros'!$CE$18:$CE$73,0)),"")</f>
        <v/>
      </c>
      <c r="CC57" s="84" t="str">
        <f>IFERROR(INDEX('Classificação 2 encontros'!$CC$18:$CC$73,MATCH($AA57,'Classificação 2 encontros'!$CE$18:$CE$73,0)),"")</f>
        <v/>
      </c>
      <c r="CD57" s="62"/>
      <c r="CE57" s="63" t="str">
        <f t="shared" si="5"/>
        <v/>
      </c>
    </row>
    <row r="58" spans="2:83" ht="22.5" customHeight="1" x14ac:dyDescent="0.45">
      <c r="B58" s="76" t="str">
        <f>IFERROR(INDEX('Classificação 2 encontros'!$B$18:$B$73,MATCH($M58,'Classificação 2 encontros'!$M$18:$M$73,0)),"")</f>
        <v/>
      </c>
      <c r="C58" s="76" t="str">
        <f>IFERROR(INDEX('Classificação 2 encontros'!$C$18:$C$73,MATCH($M58,'Classificação 2 encontros'!$M$18:$M$73,0)),"")</f>
        <v/>
      </c>
      <c r="D58" s="77" t="str">
        <f>IFERROR(INDEX('Classificação 2 encontros'!$D$18:$D$73,MATCH($M58,'Classificação 2 encontros'!$M$18:$M$73,0)),"")</f>
        <v/>
      </c>
      <c r="E58" s="77" t="str">
        <f>IFERROR(INDEX('Classificação 2 encontros'!$E$18:$E$73,MATCH($M58,'Classificação 2 encontros'!$M$18:$M$73,0)),"")</f>
        <v/>
      </c>
      <c r="F58" s="77" t="str">
        <f>IFERROR(INDEX('Classificação 2 encontros'!$F$18:$F$73,MATCH($M58,'Classificação 2 encontros'!$M$18:$M$73,0)),"")</f>
        <v/>
      </c>
      <c r="G58" s="77" t="str">
        <f>IFERROR(INDEX('Classificação 2 encontros'!$G$18:$G$73,MATCH($M58,'Classificação 2 encontros'!$M$18:$M$73,0)),"")</f>
        <v/>
      </c>
      <c r="H58" s="77" t="str">
        <f>IFERROR(INDEX('Classificação 2 encontros'!$H$18:$H$73,MATCH($M58,'Classificação 2 encontros'!$M$18:$M$73,0)),"")</f>
        <v/>
      </c>
      <c r="I58" s="77" t="str">
        <f>IFERROR(INDEX('Classificação 2 encontros'!$I$18:$I$73,MATCH($M58,'Classificação 2 encontros'!$M$18:$M$73,0)),"")</f>
        <v/>
      </c>
      <c r="J58" s="77" t="str">
        <f>IFERROR(INDEX('Classificação 2 encontros'!$J$18:$J$73,MATCH($M58,'Classificação 2 encontros'!$M$18:$M$73,0)),"")</f>
        <v/>
      </c>
      <c r="K58" s="77" t="str">
        <f>IFERROR(INDEX('Classificação 2 encontros'!$K$18:$K$73,MATCH($M58,'Classificação 2 encontros'!$M$18:$M$73,0)),"")</f>
        <v/>
      </c>
      <c r="L58" s="78" t="str">
        <f t="shared" si="6"/>
        <v/>
      </c>
      <c r="M58" s="75">
        <v>41</v>
      </c>
      <c r="N58" s="59"/>
      <c r="O58" s="59"/>
      <c r="P58" s="73" t="str">
        <f>IFERROR(INDEX('Classificação 2 encontros'!$P$18:$P$73,MATCH($AA58,'Classificação 2 encontros'!$AA$18:$AA$73,0)),"")</f>
        <v/>
      </c>
      <c r="Q58" s="73" t="str">
        <f>IFERROR(INDEX('Classificação 2 encontros'!$Q$18:$Q$73,MATCH($AA58,'Classificação 2 encontros'!$AA$18:$AA$73,0)),"")</f>
        <v/>
      </c>
      <c r="R58" s="74" t="str">
        <f>IFERROR(INDEX('Classificação 2 encontros'!$R$18:$R$73,MATCH($AA58,'Classificação 2 encontros'!$AA$18:$AA$73,0)),"")</f>
        <v/>
      </c>
      <c r="S58" s="74" t="str">
        <f>IFERROR(INDEX('Classificação 2 encontros'!$S$18:$S$73,MATCH($AA58,'Classificação 2 encontros'!$AA$18:$AA$73,0)),"")</f>
        <v/>
      </c>
      <c r="T58" s="74" t="str">
        <f>IFERROR(INDEX('Classificação 2 encontros'!$T$18:$T$73,MATCH($AA58,'Classificação 2 encontros'!$AA$18:$AA$73,0)),"")</f>
        <v/>
      </c>
      <c r="U58" s="74" t="str">
        <f>IFERROR(INDEX('Classificação 2 encontros'!$U$18:$U$73,MATCH($AA58,'Classificação 2 encontros'!$AA$18:$AA$73,0)),"")</f>
        <v/>
      </c>
      <c r="V58" s="74" t="str">
        <f>IFERROR(INDEX('Classificação 2 encontros'!$V$18:$V$73,MATCH($AA58,'Classificação 2 encontros'!$AA$18:$AA$73,0)),"")</f>
        <v/>
      </c>
      <c r="W58" s="74" t="str">
        <f>IFERROR(INDEX('Classificação 2 encontros'!$W$18:$W$73,MATCH($AA58,'Classificação 2 encontros'!$AA$18:$AA$73,0)),"")</f>
        <v/>
      </c>
      <c r="X58" s="74" t="str">
        <f>IFERROR(INDEX('Classificação 2 encontros'!$X$18:$X$73,MATCH($AA58,'Classificação 2 encontros'!$AA$18:$AA$73,0)),"")</f>
        <v/>
      </c>
      <c r="Y58" s="74" t="str">
        <f>IFERROR(INDEX('Classificação 2 encontros'!$Y$18:$Y$73,MATCH($AA58,'Classificação 2 encontros'!$AA$18:$AA$73,0)),"")</f>
        <v/>
      </c>
      <c r="Z58" s="78" t="str">
        <f t="shared" si="0"/>
        <v/>
      </c>
      <c r="AA58" s="79">
        <v>41</v>
      </c>
      <c r="AB58" s="59"/>
      <c r="AC58" s="59"/>
      <c r="AD58" s="76" t="str">
        <f>IFERROR(INDEX('Classificação 2 encontros'!$AD$18:$AD$73,MATCH($AA58,'Classificação 2 encontros'!$AO$18:$AO$73,0)),"")</f>
        <v/>
      </c>
      <c r="AE58" s="76" t="str">
        <f>IFERROR(INDEX('Classificação 2 encontros'!$AE$18:$AE$73,MATCH($AA58,'Classificação 2 encontros'!$AO$18:$AO$73,0)),"")</f>
        <v/>
      </c>
      <c r="AF58" s="77" t="str">
        <f>IFERROR(INDEX('Classificação 2 encontros'!$AF$18:$AF$73,MATCH($AA58,'Classificação 2 encontros'!$AO$18:$AO$73,0)),"")</f>
        <v/>
      </c>
      <c r="AG58" s="77" t="str">
        <f>IFERROR(INDEX('Classificação 2 encontros'!$AG$18:$AG$73,MATCH($AA58,'Classificação 2 encontros'!$AO$18:$AO$73,0)),"")</f>
        <v/>
      </c>
      <c r="AH58" s="77" t="str">
        <f>IFERROR(INDEX('Classificação 2 encontros'!$AH$18:$AH$73,MATCH($AA58,'Classificação 2 encontros'!$AO$18:$AO$73,0)),"")</f>
        <v/>
      </c>
      <c r="AI58" s="77" t="str">
        <f>IFERROR(INDEX('Classificação 2 encontros'!$AI$18:$AI$73,MATCH($AA58,'Classificação 2 encontros'!$AO$18:$AO$73,0)),"")</f>
        <v/>
      </c>
      <c r="AJ58" s="77" t="str">
        <f>IFERROR(INDEX('Classificação 2 encontros'!$AJ$18:$AJ$73,MATCH($AA58,'Classificação 2 encontros'!$AO$18:$AO$73,0)),"")</f>
        <v/>
      </c>
      <c r="AK58" s="77" t="str">
        <f>IFERROR(INDEX('Classificação 2 encontros'!$AK$18:$AK$73,MATCH($AA58,'Classificação 2 encontros'!$AO$18:$AO$73,0)),"")</f>
        <v/>
      </c>
      <c r="AL58" s="77" t="str">
        <f>IFERROR(INDEX('Classificação 2 encontros'!$AL$18:$AL$73,MATCH($AA58,'Classificação 2 encontros'!$AO$18:$AO$73,0)),"")</f>
        <v/>
      </c>
      <c r="AM58" s="77" t="str">
        <f>IFERROR(INDEX('Classificação 2 encontros'!$AM$18:$AM$73,MATCH($AA58,'Classificação 2 encontros'!$AO$18:$AO$73,0)),"")</f>
        <v/>
      </c>
      <c r="AN58" s="78" t="str">
        <f t="shared" si="1"/>
        <v/>
      </c>
      <c r="AO58" s="79">
        <v>41</v>
      </c>
      <c r="AP58" s="59"/>
      <c r="AQ58" s="59"/>
      <c r="AR58" s="83" t="str">
        <f>IFERROR(INDEX('Classificação 2 encontros'!$AR$18:$AR$73,MATCH($AA58,'Classificação 2 encontros'!$BC$18:$BC$73,0)),"")</f>
        <v/>
      </c>
      <c r="AS58" s="83" t="str">
        <f>IFERROR(INDEX('Classificação 2 encontros'!$AS$18:$AS$73,MATCH($AA58,'Classificação 2 encontros'!$BC$18:$BC$73,0)),"")</f>
        <v/>
      </c>
      <c r="AT58" s="84" t="str">
        <f>IFERROR(INDEX('Classificação 2 encontros'!$AT$18:$AT$73,MATCH($AA58,'Classificação 2 encontros'!$BC$18:$BC$73,0)),"")</f>
        <v/>
      </c>
      <c r="AU58" s="84" t="str">
        <f>IFERROR(INDEX('Classificação 2 encontros'!$AU$18:$AU$73,MATCH($AA58,'Classificação 2 encontros'!$BC$18:$BC$73,0)),"")</f>
        <v/>
      </c>
      <c r="AV58" s="84" t="str">
        <f>IFERROR(INDEX('Classificação 2 encontros'!$AV$18:$AV$73,MATCH($AA58,'Classificação 2 encontros'!$BC$18:$BC$73,0)),"")</f>
        <v/>
      </c>
      <c r="AW58" s="84" t="str">
        <f>IFERROR(INDEX('Classificação 2 encontros'!$AW$18:$AW$73,MATCH($AA58,'Classificação 2 encontros'!$BC$18:$BC$73,0)),"")</f>
        <v/>
      </c>
      <c r="AX58" s="84" t="str">
        <f>IFERROR(INDEX('Classificação 2 encontros'!$AX$18:$AX$73,MATCH($AA58,'Classificação 2 encontros'!$BC$18:$BC$73,0)),"")</f>
        <v/>
      </c>
      <c r="AY58" s="84" t="str">
        <f>IFERROR(INDEX('Classificação 2 encontros'!$AY$18:$AY$73,MATCH($AA58,'Classificação 2 encontros'!$BC$18:$BC$73,0)),"")</f>
        <v/>
      </c>
      <c r="AZ58" s="84" t="str">
        <f>IFERROR(INDEX('Classificação 2 encontros'!$AZ$18:$AZ$73,MATCH($AA58,'Classificação 2 encontros'!$BC$18:$BC$73,0)),"")</f>
        <v/>
      </c>
      <c r="BA58" s="84" t="str">
        <f>IFERROR(INDEX('Classificação 2 encontros'!$BA$18:$BA$73,MATCH($AA58,'Classificação 2 encontros'!$BC$18:$BC$73,0)),"")</f>
        <v/>
      </c>
      <c r="BB58" s="78" t="str">
        <f t="shared" si="2"/>
        <v/>
      </c>
      <c r="BC58" s="79">
        <v>41</v>
      </c>
      <c r="BF58" s="80" t="str">
        <f>IFERROR(INDEX('Classificação 2 encontros'!$BF$18:$BF$73,MATCH($AA58,'Classificação 2 encontros'!$BQ$18:$BQ$73,0)),"")</f>
        <v/>
      </c>
      <c r="BG58" s="80" t="str">
        <f>IFERROR(INDEX('Classificação 2 encontros'!$BG$18:$BG$73,MATCH($AA58,'Classificação 2 encontros'!$BQ$18:$BQ$73,0)),"")</f>
        <v/>
      </c>
      <c r="BH58" s="81" t="str">
        <f>IFERROR(INDEX('Classificação 2 encontros'!$BH$18:$BH$73,MATCH($AA58,'Classificação 2 encontros'!$BQ$18:$BQ$73,0)),"")</f>
        <v/>
      </c>
      <c r="BI58" s="81" t="str">
        <f>IFERROR(INDEX('Classificação 2 encontros'!$BI$18:$BI$73,MATCH($AA58,'Classificação 2 encontros'!$BQ$18:$BQ$73,0)),"")</f>
        <v/>
      </c>
      <c r="BJ58" s="81" t="str">
        <f>IFERROR(INDEX('Classificação 2 encontros'!$BJ$18:$BJ$73,MATCH($AA58,'Classificação 2 encontros'!$BQ$18:$BQ$73,0)),"")</f>
        <v/>
      </c>
      <c r="BK58" s="81" t="str">
        <f>IFERROR(INDEX('Classificação 2 encontros'!$BK$18:$BK$73,MATCH($AA58,'Classificação 2 encontros'!$BQ$18:$BQ$73,0)),"")</f>
        <v/>
      </c>
      <c r="BL58" s="81" t="str">
        <f>IFERROR(INDEX('Classificação 2 encontros'!$BL$18:$BL$73,MATCH($AA58,'Classificação 2 encontros'!$BQ$18:$BQ$73,0)),"")</f>
        <v/>
      </c>
      <c r="BM58" s="88" t="str">
        <f>IFERROR(INDEX('Classificação 2 encontros'!$BM$18:$BM$73,MATCH($AA58,'Classificação 2 encontros'!$BQ$18:$BQ$73,0)),"")</f>
        <v/>
      </c>
      <c r="BN58" s="81" t="str">
        <f>IFERROR(INDEX('Classificação 2 encontros'!$BN$18:$BN$73,MATCH($AA58,'Classificação 2 encontros'!$BQ$18:$BQ$73,0)),"")</f>
        <v/>
      </c>
      <c r="BO58" s="81" t="str">
        <f>IFERROR(INDEX('Classificação 2 encontros'!$BO$18:$BO$73,MATCH($AA58,'Classificação 2 encontros'!$BQ$18:$BQ$73,0)),"")</f>
        <v/>
      </c>
      <c r="BP58" s="78" t="str">
        <f t="shared" si="3"/>
        <v/>
      </c>
      <c r="BQ58" s="79">
        <v>41</v>
      </c>
      <c r="BT58" s="83" t="str">
        <f>IFERROR(INDEX('Classificação 2 encontros'!$BT$18:$BT$73,MATCH($AA58,'Classificação 2 encontros'!$CE$18:$CE$73,0)),"")</f>
        <v/>
      </c>
      <c r="BU58" s="83" t="str">
        <f>IFERROR(INDEX('Classificação 2 encontros'!$BU$18:$BU$73,MATCH($AA58,'Classificação 2 encontros'!$CE$18:$CE$73,0)),"")</f>
        <v/>
      </c>
      <c r="BV58" s="84" t="str">
        <f>IFERROR(INDEX('Classificação 2 encontros'!$BV$18:$BV$73,MATCH($AA58,'Classificação 2 encontros'!$CE$18:$CE$73,0)),"")</f>
        <v/>
      </c>
      <c r="BW58" s="84" t="str">
        <f>IFERROR(INDEX('Classificação 2 encontros'!$BW$18:$BW$73,MATCH($AA58,'Classificação 2 encontros'!$CE$18:$CE$73,0)),"")</f>
        <v/>
      </c>
      <c r="BX58" s="84" t="str">
        <f>IFERROR(INDEX('Classificação 2 encontros'!$BX$18:$BX$73,MATCH($AA58,'Classificação 2 encontros'!$CE$18:$CE$73,0)),"")</f>
        <v/>
      </c>
      <c r="BY58" s="84" t="str">
        <f>IFERROR(INDEX('Classificação 2 encontros'!$BY$18:$BY$73,MATCH($AA58,'Classificação 2 encontros'!$CE$18:$CE$73,0)),"")</f>
        <v/>
      </c>
      <c r="BZ58" s="84" t="str">
        <f>IFERROR(INDEX('Classificação 2 encontros'!$BZ$18:$BZ$73,MATCH($AA58,'Classificação 2 encontros'!$CE$18:$CE$73,0)),"")</f>
        <v/>
      </c>
      <c r="CA58" s="84" t="str">
        <f>IFERROR(INDEX('Classificação 2 encontros'!$CA$18:$CA$73,MATCH($AA58,'Classificação 2 encontros'!$CE$18:$CE$73,0)),"")</f>
        <v/>
      </c>
      <c r="CB58" s="84" t="str">
        <f>IFERROR(INDEX('Classificação 2 encontros'!$CB$18:$CB$73,MATCH($AA58,'Classificação 2 encontros'!$CE$18:$CE$73,0)),"")</f>
        <v/>
      </c>
      <c r="CC58" s="84" t="str">
        <f>IFERROR(INDEX('Classificação 2 encontros'!$CC$18:$CC$73,MATCH($AA58,'Classificação 2 encontros'!$CE$18:$CE$73,0)),"")</f>
        <v/>
      </c>
      <c r="CD58" s="62"/>
      <c r="CE58" s="63" t="str">
        <f t="shared" si="5"/>
        <v/>
      </c>
    </row>
    <row r="59" spans="2:83" ht="22.5" customHeight="1" x14ac:dyDescent="0.45">
      <c r="B59" s="76" t="str">
        <f>IFERROR(INDEX('Classificação 2 encontros'!$B$18:$B$73,MATCH($M59,'Classificação 2 encontros'!$M$18:$M$73,0)),"")</f>
        <v/>
      </c>
      <c r="C59" s="76" t="str">
        <f>IFERROR(INDEX('Classificação 2 encontros'!$C$18:$C$73,MATCH($M59,'Classificação 2 encontros'!$M$18:$M$73,0)),"")</f>
        <v/>
      </c>
      <c r="D59" s="77" t="str">
        <f>IFERROR(INDEX('Classificação 2 encontros'!$D$18:$D$73,MATCH($M59,'Classificação 2 encontros'!$M$18:$M$73,0)),"")</f>
        <v/>
      </c>
      <c r="E59" s="77" t="str">
        <f>IFERROR(INDEX('Classificação 2 encontros'!$E$18:$E$73,MATCH($M59,'Classificação 2 encontros'!$M$18:$M$73,0)),"")</f>
        <v/>
      </c>
      <c r="F59" s="77" t="str">
        <f>IFERROR(INDEX('Classificação 2 encontros'!$F$18:$F$73,MATCH($M59,'Classificação 2 encontros'!$M$18:$M$73,0)),"")</f>
        <v/>
      </c>
      <c r="G59" s="77" t="str">
        <f>IFERROR(INDEX('Classificação 2 encontros'!$G$18:$G$73,MATCH($M59,'Classificação 2 encontros'!$M$18:$M$73,0)),"")</f>
        <v/>
      </c>
      <c r="H59" s="77" t="str">
        <f>IFERROR(INDEX('Classificação 2 encontros'!$H$18:$H$73,MATCH($M59,'Classificação 2 encontros'!$M$18:$M$73,0)),"")</f>
        <v/>
      </c>
      <c r="I59" s="77" t="str">
        <f>IFERROR(INDEX('Classificação 2 encontros'!$I$18:$I$73,MATCH($M59,'Classificação 2 encontros'!$M$18:$M$73,0)),"")</f>
        <v/>
      </c>
      <c r="J59" s="77" t="str">
        <f>IFERROR(INDEX('Classificação 2 encontros'!$J$18:$J$73,MATCH($M59,'Classificação 2 encontros'!$M$18:$M$73,0)),"")</f>
        <v/>
      </c>
      <c r="K59" s="77" t="str">
        <f>IFERROR(INDEX('Classificação 2 encontros'!$K$18:$K$73,MATCH($M59,'Classificação 2 encontros'!$M$18:$M$73,0)),"")</f>
        <v/>
      </c>
      <c r="L59" s="78" t="str">
        <f t="shared" si="6"/>
        <v/>
      </c>
      <c r="M59" s="75">
        <v>42</v>
      </c>
      <c r="N59" s="59"/>
      <c r="O59" s="59"/>
      <c r="P59" s="73" t="str">
        <f>IFERROR(INDEX('Classificação 2 encontros'!$P$18:$P$73,MATCH($AA59,'Classificação 2 encontros'!$AA$18:$AA$73,0)),"")</f>
        <v/>
      </c>
      <c r="Q59" s="73" t="str">
        <f>IFERROR(INDEX('Classificação 2 encontros'!$Q$18:$Q$73,MATCH($AA59,'Classificação 2 encontros'!$AA$18:$AA$73,0)),"")</f>
        <v/>
      </c>
      <c r="R59" s="74" t="str">
        <f>IFERROR(INDEX('Classificação 2 encontros'!$R$18:$R$73,MATCH($AA59,'Classificação 2 encontros'!$AA$18:$AA$73,0)),"")</f>
        <v/>
      </c>
      <c r="S59" s="74" t="str">
        <f>IFERROR(INDEX('Classificação 2 encontros'!$S$18:$S$73,MATCH($AA59,'Classificação 2 encontros'!$AA$18:$AA$73,0)),"")</f>
        <v/>
      </c>
      <c r="T59" s="74" t="str">
        <f>IFERROR(INDEX('Classificação 2 encontros'!$T$18:$T$73,MATCH($AA59,'Classificação 2 encontros'!$AA$18:$AA$73,0)),"")</f>
        <v/>
      </c>
      <c r="U59" s="74" t="str">
        <f>IFERROR(INDEX('Classificação 2 encontros'!$U$18:$U$73,MATCH($AA59,'Classificação 2 encontros'!$AA$18:$AA$73,0)),"")</f>
        <v/>
      </c>
      <c r="V59" s="74" t="str">
        <f>IFERROR(INDEX('Classificação 2 encontros'!$V$18:$V$73,MATCH($AA59,'Classificação 2 encontros'!$AA$18:$AA$73,0)),"")</f>
        <v/>
      </c>
      <c r="W59" s="74" t="str">
        <f>IFERROR(INDEX('Classificação 2 encontros'!$W$18:$W$73,MATCH($AA59,'Classificação 2 encontros'!$AA$18:$AA$73,0)),"")</f>
        <v/>
      </c>
      <c r="X59" s="74" t="str">
        <f>IFERROR(INDEX('Classificação 2 encontros'!$X$18:$X$73,MATCH($AA59,'Classificação 2 encontros'!$AA$18:$AA$73,0)),"")</f>
        <v/>
      </c>
      <c r="Y59" s="74" t="str">
        <f>IFERROR(INDEX('Classificação 2 encontros'!$Y$18:$Y$73,MATCH($AA59,'Classificação 2 encontros'!$AA$18:$AA$73,0)),"")</f>
        <v/>
      </c>
      <c r="Z59" s="78" t="str">
        <f t="shared" si="0"/>
        <v/>
      </c>
      <c r="AA59" s="79">
        <v>42</v>
      </c>
      <c r="AB59" s="59"/>
      <c r="AC59" s="59"/>
      <c r="AD59" s="76" t="str">
        <f>IFERROR(INDEX('Classificação 2 encontros'!$AD$18:$AD$73,MATCH($AA59,'Classificação 2 encontros'!$AO$18:$AO$73,0)),"")</f>
        <v/>
      </c>
      <c r="AE59" s="76" t="str">
        <f>IFERROR(INDEX('Classificação 2 encontros'!$AE$18:$AE$73,MATCH($AA59,'Classificação 2 encontros'!$AO$18:$AO$73,0)),"")</f>
        <v/>
      </c>
      <c r="AF59" s="77" t="str">
        <f>IFERROR(INDEX('Classificação 2 encontros'!$AF$18:$AF$73,MATCH($AA59,'Classificação 2 encontros'!$AO$18:$AO$73,0)),"")</f>
        <v/>
      </c>
      <c r="AG59" s="77" t="str">
        <f>IFERROR(INDEX('Classificação 2 encontros'!$AG$18:$AG$73,MATCH($AA59,'Classificação 2 encontros'!$AO$18:$AO$73,0)),"")</f>
        <v/>
      </c>
      <c r="AH59" s="77" t="str">
        <f>IFERROR(INDEX('Classificação 2 encontros'!$AH$18:$AH$73,MATCH($AA59,'Classificação 2 encontros'!$AO$18:$AO$73,0)),"")</f>
        <v/>
      </c>
      <c r="AI59" s="77" t="str">
        <f>IFERROR(INDEX('Classificação 2 encontros'!$AI$18:$AI$73,MATCH($AA59,'Classificação 2 encontros'!$AO$18:$AO$73,0)),"")</f>
        <v/>
      </c>
      <c r="AJ59" s="77" t="str">
        <f>IFERROR(INDEX('Classificação 2 encontros'!$AJ$18:$AJ$73,MATCH($AA59,'Classificação 2 encontros'!$AO$18:$AO$73,0)),"")</f>
        <v/>
      </c>
      <c r="AK59" s="77" t="str">
        <f>IFERROR(INDEX('Classificação 2 encontros'!$AK$18:$AK$73,MATCH($AA59,'Classificação 2 encontros'!$AO$18:$AO$73,0)),"")</f>
        <v/>
      </c>
      <c r="AL59" s="77" t="str">
        <f>IFERROR(INDEX('Classificação 2 encontros'!$AL$18:$AL$73,MATCH($AA59,'Classificação 2 encontros'!$AO$18:$AO$73,0)),"")</f>
        <v/>
      </c>
      <c r="AM59" s="77" t="str">
        <f>IFERROR(INDEX('Classificação 2 encontros'!$AM$18:$AM$73,MATCH($AA59,'Classificação 2 encontros'!$AO$18:$AO$73,0)),"")</f>
        <v/>
      </c>
      <c r="AN59" s="78" t="str">
        <f t="shared" si="1"/>
        <v/>
      </c>
      <c r="AO59" s="79">
        <v>42</v>
      </c>
      <c r="AP59" s="59"/>
      <c r="AQ59" s="59"/>
      <c r="AR59" s="83" t="str">
        <f>IFERROR(INDEX('Classificação 2 encontros'!$AR$18:$AR$73,MATCH($AA59,'Classificação 2 encontros'!$BC$18:$BC$73,0)),"")</f>
        <v/>
      </c>
      <c r="AS59" s="83" t="str">
        <f>IFERROR(INDEX('Classificação 2 encontros'!$AS$18:$AS$73,MATCH($AA59,'Classificação 2 encontros'!$BC$18:$BC$73,0)),"")</f>
        <v/>
      </c>
      <c r="AT59" s="84" t="str">
        <f>IFERROR(INDEX('Classificação 2 encontros'!$AT$18:$AT$73,MATCH($AA59,'Classificação 2 encontros'!$BC$18:$BC$73,0)),"")</f>
        <v/>
      </c>
      <c r="AU59" s="84" t="str">
        <f>IFERROR(INDEX('Classificação 2 encontros'!$AU$18:$AU$73,MATCH($AA59,'Classificação 2 encontros'!$BC$18:$BC$73,0)),"")</f>
        <v/>
      </c>
      <c r="AV59" s="84" t="str">
        <f>IFERROR(INDEX('Classificação 2 encontros'!$AV$18:$AV$73,MATCH($AA59,'Classificação 2 encontros'!$BC$18:$BC$73,0)),"")</f>
        <v/>
      </c>
      <c r="AW59" s="84" t="str">
        <f>IFERROR(INDEX('Classificação 2 encontros'!$AW$18:$AW$73,MATCH($AA59,'Classificação 2 encontros'!$BC$18:$BC$73,0)),"")</f>
        <v/>
      </c>
      <c r="AX59" s="84" t="str">
        <f>IFERROR(INDEX('Classificação 2 encontros'!$AX$18:$AX$73,MATCH($AA59,'Classificação 2 encontros'!$BC$18:$BC$73,0)),"")</f>
        <v/>
      </c>
      <c r="AY59" s="84" t="str">
        <f>IFERROR(INDEX('Classificação 2 encontros'!$AY$18:$AY$73,MATCH($AA59,'Classificação 2 encontros'!$BC$18:$BC$73,0)),"")</f>
        <v/>
      </c>
      <c r="AZ59" s="84" t="str">
        <f>IFERROR(INDEX('Classificação 2 encontros'!$AZ$18:$AZ$73,MATCH($AA59,'Classificação 2 encontros'!$BC$18:$BC$73,0)),"")</f>
        <v/>
      </c>
      <c r="BA59" s="84" t="str">
        <f>IFERROR(INDEX('Classificação 2 encontros'!$BA$18:$BA$73,MATCH($AA59,'Classificação 2 encontros'!$BC$18:$BC$73,0)),"")</f>
        <v/>
      </c>
      <c r="BB59" s="78" t="str">
        <f t="shared" si="2"/>
        <v/>
      </c>
      <c r="BC59" s="79">
        <v>42</v>
      </c>
      <c r="BF59" s="80" t="str">
        <f>IFERROR(INDEX('Classificação 2 encontros'!$BF$18:$BF$73,MATCH($AA59,'Classificação 2 encontros'!$BQ$18:$BQ$73,0)),"")</f>
        <v/>
      </c>
      <c r="BG59" s="80" t="str">
        <f>IFERROR(INDEX('Classificação 2 encontros'!$BG$18:$BG$73,MATCH($AA59,'Classificação 2 encontros'!$BQ$18:$BQ$73,0)),"")</f>
        <v/>
      </c>
      <c r="BH59" s="81" t="str">
        <f>IFERROR(INDEX('Classificação 2 encontros'!$BH$18:$BH$73,MATCH($AA59,'Classificação 2 encontros'!$BQ$18:$BQ$73,0)),"")</f>
        <v/>
      </c>
      <c r="BI59" s="81" t="str">
        <f>IFERROR(INDEX('Classificação 2 encontros'!$BI$18:$BI$73,MATCH($AA59,'Classificação 2 encontros'!$BQ$18:$BQ$73,0)),"")</f>
        <v/>
      </c>
      <c r="BJ59" s="81" t="str">
        <f>IFERROR(INDEX('Classificação 2 encontros'!$BJ$18:$BJ$73,MATCH($AA59,'Classificação 2 encontros'!$BQ$18:$BQ$73,0)),"")</f>
        <v/>
      </c>
      <c r="BK59" s="81" t="str">
        <f>IFERROR(INDEX('Classificação 2 encontros'!$BK$18:$BK$73,MATCH($AA59,'Classificação 2 encontros'!$BQ$18:$BQ$73,0)),"")</f>
        <v/>
      </c>
      <c r="BL59" s="81" t="str">
        <f>IFERROR(INDEX('Classificação 2 encontros'!$BL$18:$BL$73,MATCH($AA59,'Classificação 2 encontros'!$BQ$18:$BQ$73,0)),"")</f>
        <v/>
      </c>
      <c r="BM59" s="88" t="str">
        <f>IFERROR(INDEX('Classificação 2 encontros'!$BM$18:$BM$73,MATCH($AA59,'Classificação 2 encontros'!$BQ$18:$BQ$73,0)),"")</f>
        <v/>
      </c>
      <c r="BN59" s="81" t="str">
        <f>IFERROR(INDEX('Classificação 2 encontros'!$BN$18:$BN$73,MATCH($AA59,'Classificação 2 encontros'!$BQ$18:$BQ$73,0)),"")</f>
        <v/>
      </c>
      <c r="BO59" s="81" t="str">
        <f>IFERROR(INDEX('Classificação 2 encontros'!$BO$18:$BO$73,MATCH($AA59,'Classificação 2 encontros'!$BQ$18:$BQ$73,0)),"")</f>
        <v/>
      </c>
      <c r="BP59" s="78" t="str">
        <f t="shared" si="3"/>
        <v/>
      </c>
      <c r="BQ59" s="79">
        <v>42</v>
      </c>
      <c r="BT59" s="83" t="str">
        <f>IFERROR(INDEX('Classificação 2 encontros'!$BT$18:$BT$73,MATCH($AA59,'Classificação 2 encontros'!$CE$18:$CE$73,0)),"")</f>
        <v/>
      </c>
      <c r="BU59" s="83" t="str">
        <f>IFERROR(INDEX('Classificação 2 encontros'!$BU$18:$BU$73,MATCH($AA59,'Classificação 2 encontros'!$CE$18:$CE$73,0)),"")</f>
        <v/>
      </c>
      <c r="BV59" s="84" t="str">
        <f>IFERROR(INDEX('Classificação 2 encontros'!$BV$18:$BV$73,MATCH($AA59,'Classificação 2 encontros'!$CE$18:$CE$73,0)),"")</f>
        <v/>
      </c>
      <c r="BW59" s="84" t="str">
        <f>IFERROR(INDEX('Classificação 2 encontros'!$BW$18:$BW$73,MATCH($AA59,'Classificação 2 encontros'!$CE$18:$CE$73,0)),"")</f>
        <v/>
      </c>
      <c r="BX59" s="84" t="str">
        <f>IFERROR(INDEX('Classificação 2 encontros'!$BX$18:$BX$73,MATCH($AA59,'Classificação 2 encontros'!$CE$18:$CE$73,0)),"")</f>
        <v/>
      </c>
      <c r="BY59" s="84" t="str">
        <f>IFERROR(INDEX('Classificação 2 encontros'!$BY$18:$BY$73,MATCH($AA59,'Classificação 2 encontros'!$CE$18:$CE$73,0)),"")</f>
        <v/>
      </c>
      <c r="BZ59" s="84" t="str">
        <f>IFERROR(INDEX('Classificação 2 encontros'!$BZ$18:$BZ$73,MATCH($AA59,'Classificação 2 encontros'!$CE$18:$CE$73,0)),"")</f>
        <v/>
      </c>
      <c r="CA59" s="84" t="str">
        <f>IFERROR(INDEX('Classificação 2 encontros'!$CA$18:$CA$73,MATCH($AA59,'Classificação 2 encontros'!$CE$18:$CE$73,0)),"")</f>
        <v/>
      </c>
      <c r="CB59" s="84" t="str">
        <f>IFERROR(INDEX('Classificação 2 encontros'!$CB$18:$CB$73,MATCH($AA59,'Classificação 2 encontros'!$CE$18:$CE$73,0)),"")</f>
        <v/>
      </c>
      <c r="CC59" s="84" t="str">
        <f>IFERROR(INDEX('Classificação 2 encontros'!$CC$18:$CC$73,MATCH($AA59,'Classificação 2 encontros'!$CE$18:$CE$73,0)),"")</f>
        <v/>
      </c>
      <c r="CD59" s="62"/>
      <c r="CE59" s="63" t="str">
        <f t="shared" si="5"/>
        <v/>
      </c>
    </row>
    <row r="60" spans="2:83" ht="22.5" customHeight="1" x14ac:dyDescent="0.45">
      <c r="B60" s="76" t="str">
        <f>IFERROR(INDEX('Classificação 2 encontros'!$B$18:$B$73,MATCH($M60,'Classificação 2 encontros'!$M$18:$M$73,0)),"")</f>
        <v/>
      </c>
      <c r="C60" s="76" t="str">
        <f>IFERROR(INDEX('Classificação 2 encontros'!$C$18:$C$73,MATCH($M60,'Classificação 2 encontros'!$M$18:$M$73,0)),"")</f>
        <v/>
      </c>
      <c r="D60" s="77" t="str">
        <f>IFERROR(INDEX('Classificação 2 encontros'!$D$18:$D$73,MATCH($M60,'Classificação 2 encontros'!$M$18:$M$73,0)),"")</f>
        <v/>
      </c>
      <c r="E60" s="77" t="str">
        <f>IFERROR(INDEX('Classificação 2 encontros'!$E$18:$E$73,MATCH($M60,'Classificação 2 encontros'!$M$18:$M$73,0)),"")</f>
        <v/>
      </c>
      <c r="F60" s="77" t="str">
        <f>IFERROR(INDEX('Classificação 2 encontros'!$F$18:$F$73,MATCH($M60,'Classificação 2 encontros'!$M$18:$M$73,0)),"")</f>
        <v/>
      </c>
      <c r="G60" s="77" t="str">
        <f>IFERROR(INDEX('Classificação 2 encontros'!$G$18:$G$73,MATCH($M60,'Classificação 2 encontros'!$M$18:$M$73,0)),"")</f>
        <v/>
      </c>
      <c r="H60" s="77" t="str">
        <f>IFERROR(INDEX('Classificação 2 encontros'!$H$18:$H$73,MATCH($M60,'Classificação 2 encontros'!$M$18:$M$73,0)),"")</f>
        <v/>
      </c>
      <c r="I60" s="77" t="str">
        <f>IFERROR(INDEX('Classificação 2 encontros'!$I$18:$I$73,MATCH($M60,'Classificação 2 encontros'!$M$18:$M$73,0)),"")</f>
        <v/>
      </c>
      <c r="J60" s="77" t="str">
        <f>IFERROR(INDEX('Classificação 2 encontros'!$J$18:$J$73,MATCH($M60,'Classificação 2 encontros'!$M$18:$M$73,0)),"")</f>
        <v/>
      </c>
      <c r="K60" s="77" t="str">
        <f>IFERROR(INDEX('Classificação 2 encontros'!$K$18:$K$73,MATCH($M60,'Classificação 2 encontros'!$M$18:$M$73,0)),"")</f>
        <v/>
      </c>
      <c r="L60" s="78" t="str">
        <f t="shared" si="6"/>
        <v/>
      </c>
      <c r="M60" s="75">
        <v>43</v>
      </c>
      <c r="N60" s="59"/>
      <c r="O60" s="59"/>
      <c r="P60" s="73" t="str">
        <f>IFERROR(INDEX('Classificação 2 encontros'!$P$18:$P$73,MATCH($AA60,'Classificação 2 encontros'!$AA$18:$AA$73,0)),"")</f>
        <v/>
      </c>
      <c r="Q60" s="73" t="str">
        <f>IFERROR(INDEX('Classificação 2 encontros'!$Q$18:$Q$73,MATCH($AA60,'Classificação 2 encontros'!$AA$18:$AA$73,0)),"")</f>
        <v/>
      </c>
      <c r="R60" s="74" t="str">
        <f>IFERROR(INDEX('Classificação 2 encontros'!$R$18:$R$73,MATCH($AA60,'Classificação 2 encontros'!$AA$18:$AA$73,0)),"")</f>
        <v/>
      </c>
      <c r="S60" s="74" t="str">
        <f>IFERROR(INDEX('Classificação 2 encontros'!$S$18:$S$73,MATCH($AA60,'Classificação 2 encontros'!$AA$18:$AA$73,0)),"")</f>
        <v/>
      </c>
      <c r="T60" s="74" t="str">
        <f>IFERROR(INDEX('Classificação 2 encontros'!$T$18:$T$73,MATCH($AA60,'Classificação 2 encontros'!$AA$18:$AA$73,0)),"")</f>
        <v/>
      </c>
      <c r="U60" s="74" t="str">
        <f>IFERROR(INDEX('Classificação 2 encontros'!$U$18:$U$73,MATCH($AA60,'Classificação 2 encontros'!$AA$18:$AA$73,0)),"")</f>
        <v/>
      </c>
      <c r="V60" s="74" t="str">
        <f>IFERROR(INDEX('Classificação 2 encontros'!$V$18:$V$73,MATCH($AA60,'Classificação 2 encontros'!$AA$18:$AA$73,0)),"")</f>
        <v/>
      </c>
      <c r="W60" s="74" t="str">
        <f>IFERROR(INDEX('Classificação 2 encontros'!$W$18:$W$73,MATCH($AA60,'Classificação 2 encontros'!$AA$18:$AA$73,0)),"")</f>
        <v/>
      </c>
      <c r="X60" s="74" t="str">
        <f>IFERROR(INDEX('Classificação 2 encontros'!$X$18:$X$73,MATCH($AA60,'Classificação 2 encontros'!$AA$18:$AA$73,0)),"")</f>
        <v/>
      </c>
      <c r="Y60" s="74" t="str">
        <f>IFERROR(INDEX('Classificação 2 encontros'!$Y$18:$Y$73,MATCH($AA60,'Classificação 2 encontros'!$AA$18:$AA$73,0)),"")</f>
        <v/>
      </c>
      <c r="Z60" s="78" t="str">
        <f t="shared" si="0"/>
        <v/>
      </c>
      <c r="AA60" s="79">
        <v>43</v>
      </c>
      <c r="AB60" s="59"/>
      <c r="AC60" s="59"/>
      <c r="AD60" s="76" t="str">
        <f>IFERROR(INDEX('Classificação 2 encontros'!$AD$18:$AD$73,MATCH($AA60,'Classificação 2 encontros'!$AO$18:$AO$73,0)),"")</f>
        <v/>
      </c>
      <c r="AE60" s="76" t="str">
        <f>IFERROR(INDEX('Classificação 2 encontros'!$AE$18:$AE$73,MATCH($AA60,'Classificação 2 encontros'!$AO$18:$AO$73,0)),"")</f>
        <v/>
      </c>
      <c r="AF60" s="77" t="str">
        <f>IFERROR(INDEX('Classificação 2 encontros'!$AF$18:$AF$73,MATCH($AA60,'Classificação 2 encontros'!$AO$18:$AO$73,0)),"")</f>
        <v/>
      </c>
      <c r="AG60" s="77" t="str">
        <f>IFERROR(INDEX('Classificação 2 encontros'!$AG$18:$AG$73,MATCH($AA60,'Classificação 2 encontros'!$AO$18:$AO$73,0)),"")</f>
        <v/>
      </c>
      <c r="AH60" s="77" t="str">
        <f>IFERROR(INDEX('Classificação 2 encontros'!$AH$18:$AH$73,MATCH($AA60,'Classificação 2 encontros'!$AO$18:$AO$73,0)),"")</f>
        <v/>
      </c>
      <c r="AI60" s="77" t="str">
        <f>IFERROR(INDEX('Classificação 2 encontros'!$AI$18:$AI$73,MATCH($AA60,'Classificação 2 encontros'!$AO$18:$AO$73,0)),"")</f>
        <v/>
      </c>
      <c r="AJ60" s="77" t="str">
        <f>IFERROR(INDEX('Classificação 2 encontros'!$AJ$18:$AJ$73,MATCH($AA60,'Classificação 2 encontros'!$AO$18:$AO$73,0)),"")</f>
        <v/>
      </c>
      <c r="AK60" s="77" t="str">
        <f>IFERROR(INDEX('Classificação 2 encontros'!$AK$18:$AK$73,MATCH($AA60,'Classificação 2 encontros'!$AO$18:$AO$73,0)),"")</f>
        <v/>
      </c>
      <c r="AL60" s="77" t="str">
        <f>IFERROR(INDEX('Classificação 2 encontros'!$AL$18:$AL$73,MATCH($AA60,'Classificação 2 encontros'!$AO$18:$AO$73,0)),"")</f>
        <v/>
      </c>
      <c r="AM60" s="77" t="str">
        <f>IFERROR(INDEX('Classificação 2 encontros'!$AM$18:$AM$73,MATCH($AA60,'Classificação 2 encontros'!$AO$18:$AO$73,0)),"")</f>
        <v/>
      </c>
      <c r="AN60" s="78" t="str">
        <f t="shared" si="1"/>
        <v/>
      </c>
      <c r="AO60" s="79">
        <v>43</v>
      </c>
      <c r="AP60" s="59"/>
      <c r="AQ60" s="59"/>
      <c r="AR60" s="83" t="str">
        <f>IFERROR(INDEX('Classificação 2 encontros'!$AR$18:$AR$73,MATCH($AA60,'Classificação 2 encontros'!$BC$18:$BC$73,0)),"")</f>
        <v/>
      </c>
      <c r="AS60" s="83" t="str">
        <f>IFERROR(INDEX('Classificação 2 encontros'!$AS$18:$AS$73,MATCH($AA60,'Classificação 2 encontros'!$BC$18:$BC$73,0)),"")</f>
        <v/>
      </c>
      <c r="AT60" s="84" t="str">
        <f>IFERROR(INDEX('Classificação 2 encontros'!$AT$18:$AT$73,MATCH($AA60,'Classificação 2 encontros'!$BC$18:$BC$73,0)),"")</f>
        <v/>
      </c>
      <c r="AU60" s="84" t="str">
        <f>IFERROR(INDEX('Classificação 2 encontros'!$AU$18:$AU$73,MATCH($AA60,'Classificação 2 encontros'!$BC$18:$BC$73,0)),"")</f>
        <v/>
      </c>
      <c r="AV60" s="84" t="str">
        <f>IFERROR(INDEX('Classificação 2 encontros'!$AV$18:$AV$73,MATCH($AA60,'Classificação 2 encontros'!$BC$18:$BC$73,0)),"")</f>
        <v/>
      </c>
      <c r="AW60" s="84" t="str">
        <f>IFERROR(INDEX('Classificação 2 encontros'!$AW$18:$AW$73,MATCH($AA60,'Classificação 2 encontros'!$BC$18:$BC$73,0)),"")</f>
        <v/>
      </c>
      <c r="AX60" s="84" t="str">
        <f>IFERROR(INDEX('Classificação 2 encontros'!$AX$18:$AX$73,MATCH($AA60,'Classificação 2 encontros'!$BC$18:$BC$73,0)),"")</f>
        <v/>
      </c>
      <c r="AY60" s="84" t="str">
        <f>IFERROR(INDEX('Classificação 2 encontros'!$AY$18:$AY$73,MATCH($AA60,'Classificação 2 encontros'!$BC$18:$BC$73,0)),"")</f>
        <v/>
      </c>
      <c r="AZ60" s="84" t="str">
        <f>IFERROR(INDEX('Classificação 2 encontros'!$AZ$18:$AZ$73,MATCH($AA60,'Classificação 2 encontros'!$BC$18:$BC$73,0)),"")</f>
        <v/>
      </c>
      <c r="BA60" s="84" t="str">
        <f>IFERROR(INDEX('Classificação 2 encontros'!$BA$18:$BA$73,MATCH($AA60,'Classificação 2 encontros'!$BC$18:$BC$73,0)),"")</f>
        <v/>
      </c>
      <c r="BB60" s="78" t="str">
        <f t="shared" si="2"/>
        <v/>
      </c>
      <c r="BC60" s="79">
        <v>43</v>
      </c>
      <c r="BF60" s="80" t="str">
        <f>IFERROR(INDEX('Classificação 2 encontros'!$BF$18:$BF$73,MATCH($AA60,'Classificação 2 encontros'!$BQ$18:$BQ$73,0)),"")</f>
        <v/>
      </c>
      <c r="BG60" s="80" t="str">
        <f>IFERROR(INDEX('Classificação 2 encontros'!$BG$18:$BG$73,MATCH($AA60,'Classificação 2 encontros'!$BQ$18:$BQ$73,0)),"")</f>
        <v/>
      </c>
      <c r="BH60" s="81" t="str">
        <f>IFERROR(INDEX('Classificação 2 encontros'!$BH$18:$BH$73,MATCH($AA60,'Classificação 2 encontros'!$BQ$18:$BQ$73,0)),"")</f>
        <v/>
      </c>
      <c r="BI60" s="81" t="str">
        <f>IFERROR(INDEX('Classificação 2 encontros'!$BI$18:$BI$73,MATCH($AA60,'Classificação 2 encontros'!$BQ$18:$BQ$73,0)),"")</f>
        <v/>
      </c>
      <c r="BJ60" s="81" t="str">
        <f>IFERROR(INDEX('Classificação 2 encontros'!$BJ$18:$BJ$73,MATCH($AA60,'Classificação 2 encontros'!$BQ$18:$BQ$73,0)),"")</f>
        <v/>
      </c>
      <c r="BK60" s="81" t="str">
        <f>IFERROR(INDEX('Classificação 2 encontros'!$BK$18:$BK$73,MATCH($AA60,'Classificação 2 encontros'!$BQ$18:$BQ$73,0)),"")</f>
        <v/>
      </c>
      <c r="BL60" s="81" t="str">
        <f>IFERROR(INDEX('Classificação 2 encontros'!$BL$18:$BL$73,MATCH($AA60,'Classificação 2 encontros'!$BQ$18:$BQ$73,0)),"")</f>
        <v/>
      </c>
      <c r="BM60" s="88" t="str">
        <f>IFERROR(INDEX('Classificação 2 encontros'!$BM$18:$BM$73,MATCH($AA60,'Classificação 2 encontros'!$BQ$18:$BQ$73,0)),"")</f>
        <v/>
      </c>
      <c r="BN60" s="81" t="str">
        <f>IFERROR(INDEX('Classificação 2 encontros'!$BN$18:$BN$73,MATCH($AA60,'Classificação 2 encontros'!$BQ$18:$BQ$73,0)),"")</f>
        <v/>
      </c>
      <c r="BO60" s="81" t="str">
        <f>IFERROR(INDEX('Classificação 2 encontros'!$BO$18:$BO$73,MATCH($AA60,'Classificação 2 encontros'!$BQ$18:$BQ$73,0)),"")</f>
        <v/>
      </c>
      <c r="BP60" s="78" t="str">
        <f t="shared" si="3"/>
        <v/>
      </c>
      <c r="BQ60" s="79">
        <v>43</v>
      </c>
      <c r="BT60" s="83" t="str">
        <f>IFERROR(INDEX('Classificação 2 encontros'!$BT$18:$BT$73,MATCH($AA60,'Classificação 2 encontros'!$CE$18:$CE$73,0)),"")</f>
        <v/>
      </c>
      <c r="BU60" s="83" t="str">
        <f>IFERROR(INDEX('Classificação 2 encontros'!$BU$18:$BU$73,MATCH($AA60,'Classificação 2 encontros'!$CE$18:$CE$73,0)),"")</f>
        <v/>
      </c>
      <c r="BV60" s="84" t="str">
        <f>IFERROR(INDEX('Classificação 2 encontros'!$BV$18:$BV$73,MATCH($AA60,'Classificação 2 encontros'!$CE$18:$CE$73,0)),"")</f>
        <v/>
      </c>
      <c r="BW60" s="84" t="str">
        <f>IFERROR(INDEX('Classificação 2 encontros'!$BW$18:$BW$73,MATCH($AA60,'Classificação 2 encontros'!$CE$18:$CE$73,0)),"")</f>
        <v/>
      </c>
      <c r="BX60" s="84" t="str">
        <f>IFERROR(INDEX('Classificação 2 encontros'!$BX$18:$BX$73,MATCH($AA60,'Classificação 2 encontros'!$CE$18:$CE$73,0)),"")</f>
        <v/>
      </c>
      <c r="BY60" s="84" t="str">
        <f>IFERROR(INDEX('Classificação 2 encontros'!$BY$18:$BY$73,MATCH($AA60,'Classificação 2 encontros'!$CE$18:$CE$73,0)),"")</f>
        <v/>
      </c>
      <c r="BZ60" s="84" t="str">
        <f>IFERROR(INDEX('Classificação 2 encontros'!$BZ$18:$BZ$73,MATCH($AA60,'Classificação 2 encontros'!$CE$18:$CE$73,0)),"")</f>
        <v/>
      </c>
      <c r="CA60" s="84" t="str">
        <f>IFERROR(INDEX('Classificação 2 encontros'!$CA$18:$CA$73,MATCH($AA60,'Classificação 2 encontros'!$CE$18:$CE$73,0)),"")</f>
        <v/>
      </c>
      <c r="CB60" s="84" t="str">
        <f>IFERROR(INDEX('Classificação 2 encontros'!$CB$18:$CB$73,MATCH($AA60,'Classificação 2 encontros'!$CE$18:$CE$73,0)),"")</f>
        <v/>
      </c>
      <c r="CC60" s="84" t="str">
        <f>IFERROR(INDEX('Classificação 2 encontros'!$CC$18:$CC$73,MATCH($AA60,'Classificação 2 encontros'!$CE$18:$CE$73,0)),"")</f>
        <v/>
      </c>
      <c r="CD60" s="62"/>
      <c r="CE60" s="63" t="str">
        <f t="shared" si="5"/>
        <v/>
      </c>
    </row>
    <row r="61" spans="2:83" ht="22.5" customHeight="1" x14ac:dyDescent="0.45">
      <c r="B61" s="76" t="str">
        <f>IFERROR(INDEX('Classificação 2 encontros'!$B$18:$B$73,MATCH($M61,'Classificação 2 encontros'!$M$18:$M$73,0)),"")</f>
        <v/>
      </c>
      <c r="C61" s="76" t="str">
        <f>IFERROR(INDEX('Classificação 2 encontros'!$C$18:$C$73,MATCH($M61,'Classificação 2 encontros'!$M$18:$M$73,0)),"")</f>
        <v/>
      </c>
      <c r="D61" s="77" t="str">
        <f>IFERROR(INDEX('Classificação 2 encontros'!$D$18:$D$73,MATCH($M61,'Classificação 2 encontros'!$M$18:$M$73,0)),"")</f>
        <v/>
      </c>
      <c r="E61" s="77" t="str">
        <f>IFERROR(INDEX('Classificação 2 encontros'!$E$18:$E$73,MATCH($M61,'Classificação 2 encontros'!$M$18:$M$73,0)),"")</f>
        <v/>
      </c>
      <c r="F61" s="77" t="str">
        <f>IFERROR(INDEX('Classificação 2 encontros'!$F$18:$F$73,MATCH($M61,'Classificação 2 encontros'!$M$18:$M$73,0)),"")</f>
        <v/>
      </c>
      <c r="G61" s="77" t="str">
        <f>IFERROR(INDEX('Classificação 2 encontros'!$G$18:$G$73,MATCH($M61,'Classificação 2 encontros'!$M$18:$M$73,0)),"")</f>
        <v/>
      </c>
      <c r="H61" s="77" t="str">
        <f>IFERROR(INDEX('Classificação 2 encontros'!$H$18:$H$73,MATCH($M61,'Classificação 2 encontros'!$M$18:$M$73,0)),"")</f>
        <v/>
      </c>
      <c r="I61" s="77" t="str">
        <f>IFERROR(INDEX('Classificação 2 encontros'!$I$18:$I$73,MATCH($M61,'Classificação 2 encontros'!$M$18:$M$73,0)),"")</f>
        <v/>
      </c>
      <c r="J61" s="77" t="str">
        <f>IFERROR(INDEX('Classificação 2 encontros'!$J$18:$J$73,MATCH($M61,'Classificação 2 encontros'!$M$18:$M$73,0)),"")</f>
        <v/>
      </c>
      <c r="K61" s="77" t="str">
        <f>IFERROR(INDEX('Classificação 2 encontros'!$K$18:$K$73,MATCH($M61,'Classificação 2 encontros'!$M$18:$M$73,0)),"")</f>
        <v/>
      </c>
      <c r="L61" s="78" t="str">
        <f t="shared" si="6"/>
        <v/>
      </c>
      <c r="M61" s="75">
        <v>44</v>
      </c>
      <c r="N61" s="59"/>
      <c r="O61" s="59"/>
      <c r="P61" s="73" t="str">
        <f>IFERROR(INDEX('Classificação 2 encontros'!$P$18:$P$73,MATCH($AA61,'Classificação 2 encontros'!$AA$18:$AA$73,0)),"")</f>
        <v/>
      </c>
      <c r="Q61" s="73" t="str">
        <f>IFERROR(INDEX('Classificação 2 encontros'!$Q$18:$Q$73,MATCH($AA61,'Classificação 2 encontros'!$AA$18:$AA$73,0)),"")</f>
        <v/>
      </c>
      <c r="R61" s="74" t="str">
        <f>IFERROR(INDEX('Classificação 2 encontros'!$R$18:$R$73,MATCH($AA61,'Classificação 2 encontros'!$AA$18:$AA$73,0)),"")</f>
        <v/>
      </c>
      <c r="S61" s="74" t="str">
        <f>IFERROR(INDEX('Classificação 2 encontros'!$S$18:$S$73,MATCH($AA61,'Classificação 2 encontros'!$AA$18:$AA$73,0)),"")</f>
        <v/>
      </c>
      <c r="T61" s="74" t="str">
        <f>IFERROR(INDEX('Classificação 2 encontros'!$T$18:$T$73,MATCH($AA61,'Classificação 2 encontros'!$AA$18:$AA$73,0)),"")</f>
        <v/>
      </c>
      <c r="U61" s="74" t="str">
        <f>IFERROR(INDEX('Classificação 2 encontros'!$U$18:$U$73,MATCH($AA61,'Classificação 2 encontros'!$AA$18:$AA$73,0)),"")</f>
        <v/>
      </c>
      <c r="V61" s="74" t="str">
        <f>IFERROR(INDEX('Classificação 2 encontros'!$V$18:$V$73,MATCH($AA61,'Classificação 2 encontros'!$AA$18:$AA$73,0)),"")</f>
        <v/>
      </c>
      <c r="W61" s="74" t="str">
        <f>IFERROR(INDEX('Classificação 2 encontros'!$W$18:$W$73,MATCH($AA61,'Classificação 2 encontros'!$AA$18:$AA$73,0)),"")</f>
        <v/>
      </c>
      <c r="X61" s="74" t="str">
        <f>IFERROR(INDEX('Classificação 2 encontros'!$X$18:$X$73,MATCH($AA61,'Classificação 2 encontros'!$AA$18:$AA$73,0)),"")</f>
        <v/>
      </c>
      <c r="Y61" s="74" t="str">
        <f>IFERROR(INDEX('Classificação 2 encontros'!$Y$18:$Y$73,MATCH($AA61,'Classificação 2 encontros'!$AA$18:$AA$73,0)),"")</f>
        <v/>
      </c>
      <c r="Z61" s="78" t="str">
        <f t="shared" si="0"/>
        <v/>
      </c>
      <c r="AA61" s="79">
        <v>44</v>
      </c>
      <c r="AB61" s="59"/>
      <c r="AC61" s="59"/>
      <c r="AD61" s="76" t="str">
        <f>IFERROR(INDEX('Classificação 2 encontros'!$AD$18:$AD$73,MATCH($AA61,'Classificação 2 encontros'!$AO$18:$AO$73,0)),"")</f>
        <v/>
      </c>
      <c r="AE61" s="76" t="str">
        <f>IFERROR(INDEX('Classificação 2 encontros'!$AE$18:$AE$73,MATCH($AA61,'Classificação 2 encontros'!$AO$18:$AO$73,0)),"")</f>
        <v/>
      </c>
      <c r="AF61" s="77" t="str">
        <f>IFERROR(INDEX('Classificação 2 encontros'!$AF$18:$AF$73,MATCH($AA61,'Classificação 2 encontros'!$AO$18:$AO$73,0)),"")</f>
        <v/>
      </c>
      <c r="AG61" s="77" t="str">
        <f>IFERROR(INDEX('Classificação 2 encontros'!$AG$18:$AG$73,MATCH($AA61,'Classificação 2 encontros'!$AO$18:$AO$73,0)),"")</f>
        <v/>
      </c>
      <c r="AH61" s="77" t="str">
        <f>IFERROR(INDEX('Classificação 2 encontros'!$AH$18:$AH$73,MATCH($AA61,'Classificação 2 encontros'!$AO$18:$AO$73,0)),"")</f>
        <v/>
      </c>
      <c r="AI61" s="77" t="str">
        <f>IFERROR(INDEX('Classificação 2 encontros'!$AI$18:$AI$73,MATCH($AA61,'Classificação 2 encontros'!$AO$18:$AO$73,0)),"")</f>
        <v/>
      </c>
      <c r="AJ61" s="77" t="str">
        <f>IFERROR(INDEX('Classificação 2 encontros'!$AJ$18:$AJ$73,MATCH($AA61,'Classificação 2 encontros'!$AO$18:$AO$73,0)),"")</f>
        <v/>
      </c>
      <c r="AK61" s="77" t="str">
        <f>IFERROR(INDEX('Classificação 2 encontros'!$AK$18:$AK$73,MATCH($AA61,'Classificação 2 encontros'!$AO$18:$AO$73,0)),"")</f>
        <v/>
      </c>
      <c r="AL61" s="77" t="str">
        <f>IFERROR(INDEX('Classificação 2 encontros'!$AL$18:$AL$73,MATCH($AA61,'Classificação 2 encontros'!$AO$18:$AO$73,0)),"")</f>
        <v/>
      </c>
      <c r="AM61" s="77" t="str">
        <f>IFERROR(INDEX('Classificação 2 encontros'!$AM$18:$AM$73,MATCH($AA61,'Classificação 2 encontros'!$AO$18:$AO$73,0)),"")</f>
        <v/>
      </c>
      <c r="AN61" s="78" t="str">
        <f t="shared" si="1"/>
        <v/>
      </c>
      <c r="AO61" s="79">
        <v>44</v>
      </c>
      <c r="AP61" s="59"/>
      <c r="AQ61" s="59"/>
      <c r="AR61" s="83" t="str">
        <f>IFERROR(INDEX('Classificação 2 encontros'!$AR$18:$AR$73,MATCH($AA61,'Classificação 2 encontros'!$BC$18:$BC$73,0)),"")</f>
        <v/>
      </c>
      <c r="AS61" s="83" t="str">
        <f>IFERROR(INDEX('Classificação 2 encontros'!$AS$18:$AS$73,MATCH($AA61,'Classificação 2 encontros'!$BC$18:$BC$73,0)),"")</f>
        <v/>
      </c>
      <c r="AT61" s="84" t="str">
        <f>IFERROR(INDEX('Classificação 2 encontros'!$AT$18:$AT$73,MATCH($AA61,'Classificação 2 encontros'!$BC$18:$BC$73,0)),"")</f>
        <v/>
      </c>
      <c r="AU61" s="84" t="str">
        <f>IFERROR(INDEX('Classificação 2 encontros'!$AU$18:$AU$73,MATCH($AA61,'Classificação 2 encontros'!$BC$18:$BC$73,0)),"")</f>
        <v/>
      </c>
      <c r="AV61" s="84" t="str">
        <f>IFERROR(INDEX('Classificação 2 encontros'!$AV$18:$AV$73,MATCH($AA61,'Classificação 2 encontros'!$BC$18:$BC$73,0)),"")</f>
        <v/>
      </c>
      <c r="AW61" s="84" t="str">
        <f>IFERROR(INDEX('Classificação 2 encontros'!$AW$18:$AW$73,MATCH($AA61,'Classificação 2 encontros'!$BC$18:$BC$73,0)),"")</f>
        <v/>
      </c>
      <c r="AX61" s="84" t="str">
        <f>IFERROR(INDEX('Classificação 2 encontros'!$AX$18:$AX$73,MATCH($AA61,'Classificação 2 encontros'!$BC$18:$BC$73,0)),"")</f>
        <v/>
      </c>
      <c r="AY61" s="84" t="str">
        <f>IFERROR(INDEX('Classificação 2 encontros'!$AY$18:$AY$73,MATCH($AA61,'Classificação 2 encontros'!$BC$18:$BC$73,0)),"")</f>
        <v/>
      </c>
      <c r="AZ61" s="84" t="str">
        <f>IFERROR(INDEX('Classificação 2 encontros'!$AZ$18:$AZ$73,MATCH($AA61,'Classificação 2 encontros'!$BC$18:$BC$73,0)),"")</f>
        <v/>
      </c>
      <c r="BA61" s="84" t="str">
        <f>IFERROR(INDEX('Classificação 2 encontros'!$BA$18:$BA$73,MATCH($AA61,'Classificação 2 encontros'!$BC$18:$BC$73,0)),"")</f>
        <v/>
      </c>
      <c r="BB61" s="78" t="str">
        <f t="shared" si="2"/>
        <v/>
      </c>
      <c r="BC61" s="79">
        <v>44</v>
      </c>
      <c r="BF61" s="80" t="str">
        <f>IFERROR(INDEX('Classificação 2 encontros'!$BF$18:$BF$73,MATCH($AA61,'Classificação 2 encontros'!$BQ$18:$BQ$73,0)),"")</f>
        <v/>
      </c>
      <c r="BG61" s="80" t="str">
        <f>IFERROR(INDEX('Classificação 2 encontros'!$BG$18:$BG$73,MATCH($AA61,'Classificação 2 encontros'!$BQ$18:$BQ$73,0)),"")</f>
        <v/>
      </c>
      <c r="BH61" s="81" t="str">
        <f>IFERROR(INDEX('Classificação 2 encontros'!$BH$18:$BH$73,MATCH($AA61,'Classificação 2 encontros'!$BQ$18:$BQ$73,0)),"")</f>
        <v/>
      </c>
      <c r="BI61" s="81" t="str">
        <f>IFERROR(INDEX('Classificação 2 encontros'!$BI$18:$BI$73,MATCH($AA61,'Classificação 2 encontros'!$BQ$18:$BQ$73,0)),"")</f>
        <v/>
      </c>
      <c r="BJ61" s="81" t="str">
        <f>IFERROR(INDEX('Classificação 2 encontros'!$BJ$18:$BJ$73,MATCH($AA61,'Classificação 2 encontros'!$BQ$18:$BQ$73,0)),"")</f>
        <v/>
      </c>
      <c r="BK61" s="81" t="str">
        <f>IFERROR(INDEX('Classificação 2 encontros'!$BK$18:$BK$73,MATCH($AA61,'Classificação 2 encontros'!$BQ$18:$BQ$73,0)),"")</f>
        <v/>
      </c>
      <c r="BL61" s="81" t="str">
        <f>IFERROR(INDEX('Classificação 2 encontros'!$BL$18:$BL$73,MATCH($AA61,'Classificação 2 encontros'!$BQ$18:$BQ$73,0)),"")</f>
        <v/>
      </c>
      <c r="BM61" s="88" t="str">
        <f>IFERROR(INDEX('Classificação 2 encontros'!$BM$18:$BM$73,MATCH($AA61,'Classificação 2 encontros'!$BQ$18:$BQ$73,0)),"")</f>
        <v/>
      </c>
      <c r="BN61" s="81" t="str">
        <f>IFERROR(INDEX('Classificação 2 encontros'!$BN$18:$BN$73,MATCH($AA61,'Classificação 2 encontros'!$BQ$18:$BQ$73,0)),"")</f>
        <v/>
      </c>
      <c r="BO61" s="81" t="str">
        <f>IFERROR(INDEX('Classificação 2 encontros'!$BO$18:$BO$73,MATCH($AA61,'Classificação 2 encontros'!$BQ$18:$BQ$73,0)),"")</f>
        <v/>
      </c>
      <c r="BP61" s="78" t="str">
        <f t="shared" si="3"/>
        <v/>
      </c>
      <c r="BQ61" s="79">
        <v>44</v>
      </c>
      <c r="BT61" s="83" t="str">
        <f>IFERROR(INDEX('Classificação 2 encontros'!$BT$18:$BT$73,MATCH($AA61,'Classificação 2 encontros'!$CE$18:$CE$73,0)),"")</f>
        <v/>
      </c>
      <c r="BU61" s="83" t="str">
        <f>IFERROR(INDEX('Classificação 2 encontros'!$BU$18:$BU$73,MATCH($AA61,'Classificação 2 encontros'!$CE$18:$CE$73,0)),"")</f>
        <v/>
      </c>
      <c r="BV61" s="84" t="str">
        <f>IFERROR(INDEX('Classificação 2 encontros'!$BV$18:$BV$73,MATCH($AA61,'Classificação 2 encontros'!$CE$18:$CE$73,0)),"")</f>
        <v/>
      </c>
      <c r="BW61" s="84" t="str">
        <f>IFERROR(INDEX('Classificação 2 encontros'!$BW$18:$BW$73,MATCH($AA61,'Classificação 2 encontros'!$CE$18:$CE$73,0)),"")</f>
        <v/>
      </c>
      <c r="BX61" s="84" t="str">
        <f>IFERROR(INDEX('Classificação 2 encontros'!$BX$18:$BX$73,MATCH($AA61,'Classificação 2 encontros'!$CE$18:$CE$73,0)),"")</f>
        <v/>
      </c>
      <c r="BY61" s="84" t="str">
        <f>IFERROR(INDEX('Classificação 2 encontros'!$BY$18:$BY$73,MATCH($AA61,'Classificação 2 encontros'!$CE$18:$CE$73,0)),"")</f>
        <v/>
      </c>
      <c r="BZ61" s="84" t="str">
        <f>IFERROR(INDEX('Classificação 2 encontros'!$BZ$18:$BZ$73,MATCH($AA61,'Classificação 2 encontros'!$CE$18:$CE$73,0)),"")</f>
        <v/>
      </c>
      <c r="CA61" s="84" t="str">
        <f>IFERROR(INDEX('Classificação 2 encontros'!$CA$18:$CA$73,MATCH($AA61,'Classificação 2 encontros'!$CE$18:$CE$73,0)),"")</f>
        <v/>
      </c>
      <c r="CB61" s="84" t="str">
        <f>IFERROR(INDEX('Classificação 2 encontros'!$CB$18:$CB$73,MATCH($AA61,'Classificação 2 encontros'!$CE$18:$CE$73,0)),"")</f>
        <v/>
      </c>
      <c r="CC61" s="84" t="str">
        <f>IFERROR(INDEX('Classificação 2 encontros'!$CC$18:$CC$73,MATCH($AA61,'Classificação 2 encontros'!$CE$18:$CE$73,0)),"")</f>
        <v/>
      </c>
      <c r="CD61" s="62"/>
      <c r="CE61" s="63" t="str">
        <f t="shared" si="5"/>
        <v/>
      </c>
    </row>
    <row r="62" spans="2:83" ht="22.5" customHeight="1" x14ac:dyDescent="0.45">
      <c r="B62" s="76" t="str">
        <f>IFERROR(INDEX('Classificação 2 encontros'!$B$18:$B$73,MATCH($M62,'Classificação 2 encontros'!$M$18:$M$73,0)),"")</f>
        <v/>
      </c>
      <c r="C62" s="76" t="str">
        <f>IFERROR(INDEX('Classificação 2 encontros'!$C$18:$C$73,MATCH($M62,'Classificação 2 encontros'!$M$18:$M$73,0)),"")</f>
        <v/>
      </c>
      <c r="D62" s="77" t="str">
        <f>IFERROR(INDEX('Classificação 2 encontros'!$D$18:$D$73,MATCH($M62,'Classificação 2 encontros'!$M$18:$M$73,0)),"")</f>
        <v/>
      </c>
      <c r="E62" s="77" t="str">
        <f>IFERROR(INDEX('Classificação 2 encontros'!$E$18:$E$73,MATCH($M62,'Classificação 2 encontros'!$M$18:$M$73,0)),"")</f>
        <v/>
      </c>
      <c r="F62" s="77" t="str">
        <f>IFERROR(INDEX('Classificação 2 encontros'!$F$18:$F$73,MATCH($M62,'Classificação 2 encontros'!$M$18:$M$73,0)),"")</f>
        <v/>
      </c>
      <c r="G62" s="77" t="str">
        <f>IFERROR(INDEX('Classificação 2 encontros'!$G$18:$G$73,MATCH($M62,'Classificação 2 encontros'!$M$18:$M$73,0)),"")</f>
        <v/>
      </c>
      <c r="H62" s="77" t="str">
        <f>IFERROR(INDEX('Classificação 2 encontros'!$H$18:$H$73,MATCH($M62,'Classificação 2 encontros'!$M$18:$M$73,0)),"")</f>
        <v/>
      </c>
      <c r="I62" s="77" t="str">
        <f>IFERROR(INDEX('Classificação 2 encontros'!$I$18:$I$73,MATCH($M62,'Classificação 2 encontros'!$M$18:$M$73,0)),"")</f>
        <v/>
      </c>
      <c r="J62" s="77" t="str">
        <f>IFERROR(INDEX('Classificação 2 encontros'!$J$18:$J$73,MATCH($M62,'Classificação 2 encontros'!$M$18:$M$73,0)),"")</f>
        <v/>
      </c>
      <c r="K62" s="77" t="str">
        <f>IFERROR(INDEX('Classificação 2 encontros'!$K$18:$K$73,MATCH($M62,'Classificação 2 encontros'!$M$18:$M$73,0)),"")</f>
        <v/>
      </c>
      <c r="L62" s="78" t="str">
        <f t="shared" si="6"/>
        <v/>
      </c>
      <c r="M62" s="75">
        <v>45</v>
      </c>
      <c r="N62" s="59"/>
      <c r="O62" s="59"/>
      <c r="P62" s="73" t="str">
        <f>IFERROR(INDEX('Classificação 2 encontros'!$P$18:$P$73,MATCH($AA62,'Classificação 2 encontros'!$AA$18:$AA$73,0)),"")</f>
        <v/>
      </c>
      <c r="Q62" s="73" t="str">
        <f>IFERROR(INDEX('Classificação 2 encontros'!$Q$18:$Q$73,MATCH($AA62,'Classificação 2 encontros'!$AA$18:$AA$73,0)),"")</f>
        <v/>
      </c>
      <c r="R62" s="74" t="str">
        <f>IFERROR(INDEX('Classificação 2 encontros'!$R$18:$R$73,MATCH($AA62,'Classificação 2 encontros'!$AA$18:$AA$73,0)),"")</f>
        <v/>
      </c>
      <c r="S62" s="74" t="str">
        <f>IFERROR(INDEX('Classificação 2 encontros'!$S$18:$S$73,MATCH($AA62,'Classificação 2 encontros'!$AA$18:$AA$73,0)),"")</f>
        <v/>
      </c>
      <c r="T62" s="74" t="str">
        <f>IFERROR(INDEX('Classificação 2 encontros'!$T$18:$T$73,MATCH($AA62,'Classificação 2 encontros'!$AA$18:$AA$73,0)),"")</f>
        <v/>
      </c>
      <c r="U62" s="74" t="str">
        <f>IFERROR(INDEX('Classificação 2 encontros'!$U$18:$U$73,MATCH($AA62,'Classificação 2 encontros'!$AA$18:$AA$73,0)),"")</f>
        <v/>
      </c>
      <c r="V62" s="74" t="str">
        <f>IFERROR(INDEX('Classificação 2 encontros'!$V$18:$V$73,MATCH($AA62,'Classificação 2 encontros'!$AA$18:$AA$73,0)),"")</f>
        <v/>
      </c>
      <c r="W62" s="74" t="str">
        <f>IFERROR(INDEX('Classificação 2 encontros'!$W$18:$W$73,MATCH($AA62,'Classificação 2 encontros'!$AA$18:$AA$73,0)),"")</f>
        <v/>
      </c>
      <c r="X62" s="74" t="str">
        <f>IFERROR(INDEX('Classificação 2 encontros'!$X$18:$X$73,MATCH($AA62,'Classificação 2 encontros'!$AA$18:$AA$73,0)),"")</f>
        <v/>
      </c>
      <c r="Y62" s="74" t="str">
        <f>IFERROR(INDEX('Classificação 2 encontros'!$Y$18:$Y$73,MATCH($AA62,'Classificação 2 encontros'!$AA$18:$AA$73,0)),"")</f>
        <v/>
      </c>
      <c r="Z62" s="78" t="str">
        <f t="shared" si="0"/>
        <v/>
      </c>
      <c r="AA62" s="79">
        <v>45</v>
      </c>
      <c r="AB62" s="59"/>
      <c r="AC62" s="59"/>
      <c r="AD62" s="76" t="str">
        <f>IFERROR(INDEX('Classificação 2 encontros'!$AD$18:$AD$73,MATCH($AA62,'Classificação 2 encontros'!$AO$18:$AO$73,0)),"")</f>
        <v/>
      </c>
      <c r="AE62" s="76" t="str">
        <f>IFERROR(INDEX('Classificação 2 encontros'!$AE$18:$AE$73,MATCH($AA62,'Classificação 2 encontros'!$AO$18:$AO$73,0)),"")</f>
        <v/>
      </c>
      <c r="AF62" s="77" t="str">
        <f>IFERROR(INDEX('Classificação 2 encontros'!$AF$18:$AF$73,MATCH($AA62,'Classificação 2 encontros'!$AO$18:$AO$73,0)),"")</f>
        <v/>
      </c>
      <c r="AG62" s="77" t="str">
        <f>IFERROR(INDEX('Classificação 2 encontros'!$AG$18:$AG$73,MATCH($AA62,'Classificação 2 encontros'!$AO$18:$AO$73,0)),"")</f>
        <v/>
      </c>
      <c r="AH62" s="77" t="str">
        <f>IFERROR(INDEX('Classificação 2 encontros'!$AH$18:$AH$73,MATCH($AA62,'Classificação 2 encontros'!$AO$18:$AO$73,0)),"")</f>
        <v/>
      </c>
      <c r="AI62" s="77" t="str">
        <f>IFERROR(INDEX('Classificação 2 encontros'!$AI$18:$AI$73,MATCH($AA62,'Classificação 2 encontros'!$AO$18:$AO$73,0)),"")</f>
        <v/>
      </c>
      <c r="AJ62" s="77" t="str">
        <f>IFERROR(INDEX('Classificação 2 encontros'!$AJ$18:$AJ$73,MATCH($AA62,'Classificação 2 encontros'!$AO$18:$AO$73,0)),"")</f>
        <v/>
      </c>
      <c r="AK62" s="77" t="str">
        <f>IFERROR(INDEX('Classificação 2 encontros'!$AK$18:$AK$73,MATCH($AA62,'Classificação 2 encontros'!$AO$18:$AO$73,0)),"")</f>
        <v/>
      </c>
      <c r="AL62" s="77" t="str">
        <f>IFERROR(INDEX('Classificação 2 encontros'!$AL$18:$AL$73,MATCH($AA62,'Classificação 2 encontros'!$AO$18:$AO$73,0)),"")</f>
        <v/>
      </c>
      <c r="AM62" s="77" t="str">
        <f>IFERROR(INDEX('Classificação 2 encontros'!$AM$18:$AM$73,MATCH($AA62,'Classificação 2 encontros'!$AO$18:$AO$73,0)),"")</f>
        <v/>
      </c>
      <c r="AN62" s="78" t="str">
        <f t="shared" si="1"/>
        <v/>
      </c>
      <c r="AO62" s="79">
        <v>45</v>
      </c>
      <c r="AP62" s="59"/>
      <c r="AQ62" s="59"/>
      <c r="AR62" s="83" t="str">
        <f>IFERROR(INDEX('Classificação 2 encontros'!$AR$18:$AR$73,MATCH($AA62,'Classificação 2 encontros'!$BC$18:$BC$73,0)),"")</f>
        <v/>
      </c>
      <c r="AS62" s="83" t="str">
        <f>IFERROR(INDEX('Classificação 2 encontros'!$AS$18:$AS$73,MATCH($AA62,'Classificação 2 encontros'!$BC$18:$BC$73,0)),"")</f>
        <v/>
      </c>
      <c r="AT62" s="84" t="str">
        <f>IFERROR(INDEX('Classificação 2 encontros'!$AT$18:$AT$73,MATCH($AA62,'Classificação 2 encontros'!$BC$18:$BC$73,0)),"")</f>
        <v/>
      </c>
      <c r="AU62" s="84" t="str">
        <f>IFERROR(INDEX('Classificação 2 encontros'!$AU$18:$AU$73,MATCH($AA62,'Classificação 2 encontros'!$BC$18:$BC$73,0)),"")</f>
        <v/>
      </c>
      <c r="AV62" s="84" t="str">
        <f>IFERROR(INDEX('Classificação 2 encontros'!$AV$18:$AV$73,MATCH($AA62,'Classificação 2 encontros'!$BC$18:$BC$73,0)),"")</f>
        <v/>
      </c>
      <c r="AW62" s="84" t="str">
        <f>IFERROR(INDEX('Classificação 2 encontros'!$AW$18:$AW$73,MATCH($AA62,'Classificação 2 encontros'!$BC$18:$BC$73,0)),"")</f>
        <v/>
      </c>
      <c r="AX62" s="84" t="str">
        <f>IFERROR(INDEX('Classificação 2 encontros'!$AX$18:$AX$73,MATCH($AA62,'Classificação 2 encontros'!$BC$18:$BC$73,0)),"")</f>
        <v/>
      </c>
      <c r="AY62" s="84" t="str">
        <f>IFERROR(INDEX('Classificação 2 encontros'!$AY$18:$AY$73,MATCH($AA62,'Classificação 2 encontros'!$BC$18:$BC$73,0)),"")</f>
        <v/>
      </c>
      <c r="AZ62" s="84" t="str">
        <f>IFERROR(INDEX('Classificação 2 encontros'!$AZ$18:$AZ$73,MATCH($AA62,'Classificação 2 encontros'!$BC$18:$BC$73,0)),"")</f>
        <v/>
      </c>
      <c r="BA62" s="84" t="str">
        <f>IFERROR(INDEX('Classificação 2 encontros'!$BA$18:$BA$73,MATCH($AA62,'Classificação 2 encontros'!$BC$18:$BC$73,0)),"")</f>
        <v/>
      </c>
      <c r="BB62" s="78" t="str">
        <f t="shared" si="2"/>
        <v/>
      </c>
      <c r="BC62" s="79">
        <v>45</v>
      </c>
      <c r="BF62" s="80" t="str">
        <f>IFERROR(INDEX('Classificação 2 encontros'!$BF$18:$BF$73,MATCH($AA62,'Classificação 2 encontros'!$BQ$18:$BQ$73,0)),"")</f>
        <v/>
      </c>
      <c r="BG62" s="80" t="str">
        <f>IFERROR(INDEX('Classificação 2 encontros'!$BG$18:$BG$73,MATCH($AA62,'Classificação 2 encontros'!$BQ$18:$BQ$73,0)),"")</f>
        <v/>
      </c>
      <c r="BH62" s="81" t="str">
        <f>IFERROR(INDEX('Classificação 2 encontros'!$BH$18:$BH$73,MATCH($AA62,'Classificação 2 encontros'!$BQ$18:$BQ$73,0)),"")</f>
        <v/>
      </c>
      <c r="BI62" s="81" t="str">
        <f>IFERROR(INDEX('Classificação 2 encontros'!$BI$18:$BI$73,MATCH($AA62,'Classificação 2 encontros'!$BQ$18:$BQ$73,0)),"")</f>
        <v/>
      </c>
      <c r="BJ62" s="81" t="str">
        <f>IFERROR(INDEX('Classificação 2 encontros'!$BJ$18:$BJ$73,MATCH($AA62,'Classificação 2 encontros'!$BQ$18:$BQ$73,0)),"")</f>
        <v/>
      </c>
      <c r="BK62" s="81" t="str">
        <f>IFERROR(INDEX('Classificação 2 encontros'!$BK$18:$BK$73,MATCH($AA62,'Classificação 2 encontros'!$BQ$18:$BQ$73,0)),"")</f>
        <v/>
      </c>
      <c r="BL62" s="81" t="str">
        <f>IFERROR(INDEX('Classificação 2 encontros'!$BL$18:$BL$73,MATCH($AA62,'Classificação 2 encontros'!$BQ$18:$BQ$73,0)),"")</f>
        <v/>
      </c>
      <c r="BM62" s="88" t="str">
        <f>IFERROR(INDEX('Classificação 2 encontros'!$BM$18:$BM$73,MATCH($AA62,'Classificação 2 encontros'!$BQ$18:$BQ$73,0)),"")</f>
        <v/>
      </c>
      <c r="BN62" s="81" t="str">
        <f>IFERROR(INDEX('Classificação 2 encontros'!$BN$18:$BN$73,MATCH($AA62,'Classificação 2 encontros'!$BQ$18:$BQ$73,0)),"")</f>
        <v/>
      </c>
      <c r="BO62" s="81" t="str">
        <f>IFERROR(INDEX('Classificação 2 encontros'!$BO$18:$BO$73,MATCH($AA62,'Classificação 2 encontros'!$BQ$18:$BQ$73,0)),"")</f>
        <v/>
      </c>
      <c r="BP62" s="78" t="str">
        <f t="shared" si="3"/>
        <v/>
      </c>
      <c r="BQ62" s="79">
        <v>45</v>
      </c>
      <c r="BR62" s="59"/>
      <c r="BS62" s="59"/>
      <c r="BT62" s="83" t="str">
        <f>IFERROR(INDEX('Classificação 2 encontros'!$BT$18:$BT$73,MATCH($AA62,'Classificação 2 encontros'!$CE$18:$CE$73,0)),"")</f>
        <v/>
      </c>
      <c r="BU62" s="83" t="str">
        <f>IFERROR(INDEX('Classificação 2 encontros'!$BU$18:$BU$73,MATCH($AA62,'Classificação 2 encontros'!$CE$18:$CE$73,0)),"")</f>
        <v/>
      </c>
      <c r="BV62" s="84" t="str">
        <f>IFERROR(INDEX('Classificação 2 encontros'!$BV$18:$BV$73,MATCH($AA62,'Classificação 2 encontros'!$CE$18:$CE$73,0)),"")</f>
        <v/>
      </c>
      <c r="BW62" s="84" t="str">
        <f>IFERROR(INDEX('Classificação 2 encontros'!$BW$18:$BW$73,MATCH($AA62,'Classificação 2 encontros'!$CE$18:$CE$73,0)),"")</f>
        <v/>
      </c>
      <c r="BX62" s="84" t="str">
        <f>IFERROR(INDEX('Classificação 2 encontros'!$BX$18:$BX$73,MATCH($AA62,'Classificação 2 encontros'!$CE$18:$CE$73,0)),"")</f>
        <v/>
      </c>
      <c r="BY62" s="84" t="str">
        <f>IFERROR(INDEX('Classificação 2 encontros'!$BY$18:$BY$73,MATCH($AA62,'Classificação 2 encontros'!$CE$18:$CE$73,0)),"")</f>
        <v/>
      </c>
      <c r="BZ62" s="84" t="str">
        <f>IFERROR(INDEX('Classificação 2 encontros'!$BZ$18:$BZ$73,MATCH($AA62,'Classificação 2 encontros'!$CE$18:$CE$73,0)),"")</f>
        <v/>
      </c>
      <c r="CA62" s="84" t="str">
        <f>IFERROR(INDEX('Classificação 2 encontros'!$CA$18:$CA$73,MATCH($AA62,'Classificação 2 encontros'!$CE$18:$CE$73,0)),"")</f>
        <v/>
      </c>
      <c r="CB62" s="84" t="str">
        <f>IFERROR(INDEX('Classificação 2 encontros'!$CB$18:$CB$73,MATCH($AA62,'Classificação 2 encontros'!$CE$18:$CE$73,0)),"")</f>
        <v/>
      </c>
      <c r="CC62" s="84" t="str">
        <f>IFERROR(INDEX('Classificação 2 encontros'!$CC$18:$CC$73,MATCH($AA62,'Classificação 2 encontros'!$CE$18:$CE$73,0)),"")</f>
        <v/>
      </c>
      <c r="CD62" s="62"/>
      <c r="CE62" s="63" t="str">
        <f t="shared" si="5"/>
        <v/>
      </c>
    </row>
    <row r="63" spans="2:83" ht="22.5" customHeight="1" x14ac:dyDescent="0.45">
      <c r="B63" s="76" t="str">
        <f>IFERROR(INDEX('Classificação 2 encontros'!$B$18:$B$73,MATCH($M63,'Classificação 2 encontros'!$M$18:$M$73,0)),"")</f>
        <v/>
      </c>
      <c r="C63" s="76" t="str">
        <f>IFERROR(INDEX('Classificação 2 encontros'!$C$18:$C$73,MATCH($M63,'Classificação 2 encontros'!$M$18:$M$73,0)),"")</f>
        <v/>
      </c>
      <c r="D63" s="77" t="str">
        <f>IFERROR(INDEX('Classificação 2 encontros'!$D$18:$D$73,MATCH($M63,'Classificação 2 encontros'!$M$18:$M$73,0)),"")</f>
        <v/>
      </c>
      <c r="E63" s="77" t="str">
        <f>IFERROR(INDEX('Classificação 2 encontros'!$E$18:$E$73,MATCH($M63,'Classificação 2 encontros'!$M$18:$M$73,0)),"")</f>
        <v/>
      </c>
      <c r="F63" s="77" t="str">
        <f>IFERROR(INDEX('Classificação 2 encontros'!$F$18:$F$73,MATCH($M63,'Classificação 2 encontros'!$M$18:$M$73,0)),"")</f>
        <v/>
      </c>
      <c r="G63" s="77" t="str">
        <f>IFERROR(INDEX('Classificação 2 encontros'!$G$18:$G$73,MATCH($M63,'Classificação 2 encontros'!$M$18:$M$73,0)),"")</f>
        <v/>
      </c>
      <c r="H63" s="77" t="str">
        <f>IFERROR(INDEX('Classificação 2 encontros'!$H$18:$H$73,MATCH($M63,'Classificação 2 encontros'!$M$18:$M$73,0)),"")</f>
        <v/>
      </c>
      <c r="I63" s="77" t="str">
        <f>IFERROR(INDEX('Classificação 2 encontros'!$I$18:$I$73,MATCH($M63,'Classificação 2 encontros'!$M$18:$M$73,0)),"")</f>
        <v/>
      </c>
      <c r="J63" s="77" t="str">
        <f>IFERROR(INDEX('Classificação 2 encontros'!$J$18:$J$73,MATCH($M63,'Classificação 2 encontros'!$M$18:$M$73,0)),"")</f>
        <v/>
      </c>
      <c r="K63" s="77" t="str">
        <f>IFERROR(INDEX('Classificação 2 encontros'!$K$18:$K$73,MATCH($M63,'Classificação 2 encontros'!$M$18:$M$73,0)),"")</f>
        <v/>
      </c>
      <c r="L63" s="78" t="str">
        <f t="shared" si="6"/>
        <v/>
      </c>
      <c r="M63" s="75">
        <v>46</v>
      </c>
      <c r="N63" s="59"/>
      <c r="O63" s="59"/>
      <c r="P63" s="73" t="str">
        <f>IFERROR(INDEX('Classificação 2 encontros'!$P$18:$P$73,MATCH($AA63,'Classificação 2 encontros'!$AA$18:$AA$73,0)),"")</f>
        <v/>
      </c>
      <c r="Q63" s="73" t="str">
        <f>IFERROR(INDEX('Classificação 2 encontros'!$Q$18:$Q$73,MATCH($AA63,'Classificação 2 encontros'!$AA$18:$AA$73,0)),"")</f>
        <v/>
      </c>
      <c r="R63" s="74" t="str">
        <f>IFERROR(INDEX('Classificação 2 encontros'!$R$18:$R$73,MATCH($AA63,'Classificação 2 encontros'!$AA$18:$AA$73,0)),"")</f>
        <v/>
      </c>
      <c r="S63" s="74" t="str">
        <f>IFERROR(INDEX('Classificação 2 encontros'!$S$18:$S$73,MATCH($AA63,'Classificação 2 encontros'!$AA$18:$AA$73,0)),"")</f>
        <v/>
      </c>
      <c r="T63" s="74" t="str">
        <f>IFERROR(INDEX('Classificação 2 encontros'!$T$18:$T$73,MATCH($AA63,'Classificação 2 encontros'!$AA$18:$AA$73,0)),"")</f>
        <v/>
      </c>
      <c r="U63" s="74" t="str">
        <f>IFERROR(INDEX('Classificação 2 encontros'!$U$18:$U$73,MATCH($AA63,'Classificação 2 encontros'!$AA$18:$AA$73,0)),"")</f>
        <v/>
      </c>
      <c r="V63" s="74" t="str">
        <f>IFERROR(INDEX('Classificação 2 encontros'!$V$18:$V$73,MATCH($AA63,'Classificação 2 encontros'!$AA$18:$AA$73,0)),"")</f>
        <v/>
      </c>
      <c r="W63" s="74" t="str">
        <f>IFERROR(INDEX('Classificação 2 encontros'!$W$18:$W$73,MATCH($AA63,'Classificação 2 encontros'!$AA$18:$AA$73,0)),"")</f>
        <v/>
      </c>
      <c r="X63" s="74" t="str">
        <f>IFERROR(INDEX('Classificação 2 encontros'!$X$18:$X$73,MATCH($AA63,'Classificação 2 encontros'!$AA$18:$AA$73,0)),"")</f>
        <v/>
      </c>
      <c r="Y63" s="74" t="str">
        <f>IFERROR(INDEX('Classificação 2 encontros'!$Y$18:$Y$73,MATCH($AA63,'Classificação 2 encontros'!$AA$18:$AA$73,0)),"")</f>
        <v/>
      </c>
      <c r="Z63" s="78" t="str">
        <f t="shared" si="0"/>
        <v/>
      </c>
      <c r="AA63" s="79">
        <v>46</v>
      </c>
      <c r="AB63" s="59"/>
      <c r="AC63" s="59"/>
      <c r="AD63" s="76" t="str">
        <f>IFERROR(INDEX('Classificação 2 encontros'!$AD$18:$AD$73,MATCH($AA63,'Classificação 2 encontros'!$AO$18:$AO$73,0)),"")</f>
        <v/>
      </c>
      <c r="AE63" s="76" t="str">
        <f>IFERROR(INDEX('Classificação 2 encontros'!$AE$18:$AE$73,MATCH($AA63,'Classificação 2 encontros'!$AO$18:$AO$73,0)),"")</f>
        <v/>
      </c>
      <c r="AF63" s="77" t="str">
        <f>IFERROR(INDEX('Classificação 2 encontros'!$AF$18:$AF$73,MATCH($AA63,'Classificação 2 encontros'!$AO$18:$AO$73,0)),"")</f>
        <v/>
      </c>
      <c r="AG63" s="77" t="str">
        <f>IFERROR(INDEX('Classificação 2 encontros'!$AG$18:$AG$73,MATCH($AA63,'Classificação 2 encontros'!$AO$18:$AO$73,0)),"")</f>
        <v/>
      </c>
      <c r="AH63" s="77" t="str">
        <f>IFERROR(INDEX('Classificação 2 encontros'!$AH$18:$AH$73,MATCH($AA63,'Classificação 2 encontros'!$AO$18:$AO$73,0)),"")</f>
        <v/>
      </c>
      <c r="AI63" s="77" t="str">
        <f>IFERROR(INDEX('Classificação 2 encontros'!$AI$18:$AI$73,MATCH($AA63,'Classificação 2 encontros'!$AO$18:$AO$73,0)),"")</f>
        <v/>
      </c>
      <c r="AJ63" s="77" t="str">
        <f>IFERROR(INDEX('Classificação 2 encontros'!$AJ$18:$AJ$73,MATCH($AA63,'Classificação 2 encontros'!$AO$18:$AO$73,0)),"")</f>
        <v/>
      </c>
      <c r="AK63" s="77" t="str">
        <f>IFERROR(INDEX('Classificação 2 encontros'!$AK$18:$AK$73,MATCH($AA63,'Classificação 2 encontros'!$AO$18:$AO$73,0)),"")</f>
        <v/>
      </c>
      <c r="AL63" s="77" t="str">
        <f>IFERROR(INDEX('Classificação 2 encontros'!$AL$18:$AL$73,MATCH($AA63,'Classificação 2 encontros'!$AO$18:$AO$73,0)),"")</f>
        <v/>
      </c>
      <c r="AM63" s="77" t="str">
        <f>IFERROR(INDEX('Classificação 2 encontros'!$AM$18:$AM$73,MATCH($AA63,'Classificação 2 encontros'!$AO$18:$AO$73,0)),"")</f>
        <v/>
      </c>
      <c r="AN63" s="78" t="str">
        <f t="shared" si="1"/>
        <v/>
      </c>
      <c r="AO63" s="79">
        <v>46</v>
      </c>
      <c r="AP63" s="59"/>
      <c r="AQ63" s="59"/>
      <c r="AR63" s="83" t="str">
        <f>IFERROR(INDEX('Classificação 2 encontros'!$AR$18:$AR$73,MATCH($AA63,'Classificação 2 encontros'!$BC$18:$BC$73,0)),"")</f>
        <v/>
      </c>
      <c r="AS63" s="83" t="str">
        <f>IFERROR(INDEX('Classificação 2 encontros'!$AS$18:$AS$73,MATCH($AA63,'Classificação 2 encontros'!$BC$18:$BC$73,0)),"")</f>
        <v/>
      </c>
      <c r="AT63" s="84" t="str">
        <f>IFERROR(INDEX('Classificação 2 encontros'!$AT$18:$AT$73,MATCH($AA63,'Classificação 2 encontros'!$BC$18:$BC$73,0)),"")</f>
        <v/>
      </c>
      <c r="AU63" s="84" t="str">
        <f>IFERROR(INDEX('Classificação 2 encontros'!$AU$18:$AU$73,MATCH($AA63,'Classificação 2 encontros'!$BC$18:$BC$73,0)),"")</f>
        <v/>
      </c>
      <c r="AV63" s="84" t="str">
        <f>IFERROR(INDEX('Classificação 2 encontros'!$AV$18:$AV$73,MATCH($AA63,'Classificação 2 encontros'!$BC$18:$BC$73,0)),"")</f>
        <v/>
      </c>
      <c r="AW63" s="84" t="str">
        <f>IFERROR(INDEX('Classificação 2 encontros'!$AW$18:$AW$73,MATCH($AA63,'Classificação 2 encontros'!$BC$18:$BC$73,0)),"")</f>
        <v/>
      </c>
      <c r="AX63" s="84" t="str">
        <f>IFERROR(INDEX('Classificação 2 encontros'!$AX$18:$AX$73,MATCH($AA63,'Classificação 2 encontros'!$BC$18:$BC$73,0)),"")</f>
        <v/>
      </c>
      <c r="AY63" s="84" t="str">
        <f>IFERROR(INDEX('Classificação 2 encontros'!$AY$18:$AY$73,MATCH($AA63,'Classificação 2 encontros'!$BC$18:$BC$73,0)),"")</f>
        <v/>
      </c>
      <c r="AZ63" s="84" t="str">
        <f>IFERROR(INDEX('Classificação 2 encontros'!$AZ$18:$AZ$73,MATCH($AA63,'Classificação 2 encontros'!$BC$18:$BC$73,0)),"")</f>
        <v/>
      </c>
      <c r="BA63" s="84" t="str">
        <f>IFERROR(INDEX('Classificação 2 encontros'!$BA$18:$BA$73,MATCH($AA63,'Classificação 2 encontros'!$BC$18:$BC$73,0)),"")</f>
        <v/>
      </c>
      <c r="BB63" s="78" t="str">
        <f t="shared" si="2"/>
        <v/>
      </c>
      <c r="BC63" s="79">
        <v>46</v>
      </c>
      <c r="BF63" s="80" t="str">
        <f>IFERROR(INDEX('Classificação 2 encontros'!$BF$18:$BF$73,MATCH($AA63,'Classificação 2 encontros'!$BQ$18:$BQ$73,0)),"")</f>
        <v/>
      </c>
      <c r="BG63" s="80" t="str">
        <f>IFERROR(INDEX('Classificação 2 encontros'!$BG$18:$BG$73,MATCH($AA63,'Classificação 2 encontros'!$BQ$18:$BQ$73,0)),"")</f>
        <v/>
      </c>
      <c r="BH63" s="81" t="str">
        <f>IFERROR(INDEX('Classificação 2 encontros'!$BH$18:$BH$73,MATCH($AA63,'Classificação 2 encontros'!$BQ$18:$BQ$73,0)),"")</f>
        <v/>
      </c>
      <c r="BI63" s="81" t="str">
        <f>IFERROR(INDEX('Classificação 2 encontros'!$BI$18:$BI$73,MATCH($AA63,'Classificação 2 encontros'!$BQ$18:$BQ$73,0)),"")</f>
        <v/>
      </c>
      <c r="BJ63" s="81" t="str">
        <f>IFERROR(INDEX('Classificação 2 encontros'!$BJ$18:$BJ$73,MATCH($AA63,'Classificação 2 encontros'!$BQ$18:$BQ$73,0)),"")</f>
        <v/>
      </c>
      <c r="BK63" s="81" t="str">
        <f>IFERROR(INDEX('Classificação 2 encontros'!$BK$18:$BK$73,MATCH($AA63,'Classificação 2 encontros'!$BQ$18:$BQ$73,0)),"")</f>
        <v/>
      </c>
      <c r="BL63" s="81" t="str">
        <f>IFERROR(INDEX('Classificação 2 encontros'!$BL$18:$BL$73,MATCH($AA63,'Classificação 2 encontros'!$BQ$18:$BQ$73,0)),"")</f>
        <v/>
      </c>
      <c r="BM63" s="88" t="str">
        <f>IFERROR(INDEX('Classificação 2 encontros'!$BM$18:$BM$73,MATCH($AA63,'Classificação 2 encontros'!$BQ$18:$BQ$73,0)),"")</f>
        <v/>
      </c>
      <c r="BN63" s="81" t="str">
        <f>IFERROR(INDEX('Classificação 2 encontros'!$BN$18:$BN$73,MATCH($AA63,'Classificação 2 encontros'!$BQ$18:$BQ$73,0)),"")</f>
        <v/>
      </c>
      <c r="BO63" s="81" t="str">
        <f>IFERROR(INDEX('Classificação 2 encontros'!$BO$18:$BO$73,MATCH($AA63,'Classificação 2 encontros'!$BQ$18:$BQ$73,0)),"")</f>
        <v/>
      </c>
      <c r="BP63" s="78" t="str">
        <f t="shared" si="3"/>
        <v/>
      </c>
      <c r="BQ63" s="79">
        <v>46</v>
      </c>
      <c r="BR63" s="59"/>
      <c r="BS63" s="59"/>
      <c r="BT63" s="83" t="str">
        <f>IFERROR(INDEX('Classificação 2 encontros'!$BT$18:$BT$73,MATCH($AA63,'Classificação 2 encontros'!$CE$18:$CE$73,0)),"")</f>
        <v/>
      </c>
      <c r="BU63" s="83" t="str">
        <f>IFERROR(INDEX('Classificação 2 encontros'!$BU$18:$BU$73,MATCH($AA63,'Classificação 2 encontros'!$CE$18:$CE$73,0)),"")</f>
        <v/>
      </c>
      <c r="BV63" s="84" t="str">
        <f>IFERROR(INDEX('Classificação 2 encontros'!$BV$18:$BV$73,MATCH($AA63,'Classificação 2 encontros'!$CE$18:$CE$73,0)),"")</f>
        <v/>
      </c>
      <c r="BW63" s="84" t="str">
        <f>IFERROR(INDEX('Classificação 2 encontros'!$BW$18:$BW$73,MATCH($AA63,'Classificação 2 encontros'!$CE$18:$CE$73,0)),"")</f>
        <v/>
      </c>
      <c r="BX63" s="84" t="str">
        <f>IFERROR(INDEX('Classificação 2 encontros'!$BX$18:$BX$73,MATCH($AA63,'Classificação 2 encontros'!$CE$18:$CE$73,0)),"")</f>
        <v/>
      </c>
      <c r="BY63" s="84" t="str">
        <f>IFERROR(INDEX('Classificação 2 encontros'!$BY$18:$BY$73,MATCH($AA63,'Classificação 2 encontros'!$CE$18:$CE$73,0)),"")</f>
        <v/>
      </c>
      <c r="BZ63" s="84" t="str">
        <f>IFERROR(INDEX('Classificação 2 encontros'!$BZ$18:$BZ$73,MATCH($AA63,'Classificação 2 encontros'!$CE$18:$CE$73,0)),"")</f>
        <v/>
      </c>
      <c r="CA63" s="84" t="str">
        <f>IFERROR(INDEX('Classificação 2 encontros'!$CA$18:$CA$73,MATCH($AA63,'Classificação 2 encontros'!$CE$18:$CE$73,0)),"")</f>
        <v/>
      </c>
      <c r="CB63" s="84" t="str">
        <f>IFERROR(INDEX('Classificação 2 encontros'!$CB$18:$CB$73,MATCH($AA63,'Classificação 2 encontros'!$CE$18:$CE$73,0)),"")</f>
        <v/>
      </c>
      <c r="CC63" s="84" t="str">
        <f>IFERROR(INDEX('Classificação 2 encontros'!$CC$18:$CC$73,MATCH($AA63,'Classificação 2 encontros'!$CE$18:$CE$73,0)),"")</f>
        <v/>
      </c>
      <c r="CD63" s="62"/>
      <c r="CE63" s="63" t="str">
        <f t="shared" si="5"/>
        <v/>
      </c>
    </row>
    <row r="64" spans="2:83" ht="22.5" customHeight="1" x14ac:dyDescent="0.45">
      <c r="B64" s="76" t="str">
        <f>IFERROR(INDEX('Classificação 2 encontros'!$B$18:$B$73,MATCH($M64,'Classificação 2 encontros'!$M$18:$M$73,0)),"")</f>
        <v/>
      </c>
      <c r="C64" s="76" t="str">
        <f>IFERROR(INDEX('Classificação 2 encontros'!$C$18:$C$73,MATCH($M64,'Classificação 2 encontros'!$M$18:$M$73,0)),"")</f>
        <v/>
      </c>
      <c r="D64" s="77" t="str">
        <f>IFERROR(INDEX('Classificação 2 encontros'!$D$18:$D$73,MATCH($M64,'Classificação 2 encontros'!$M$18:$M$73,0)),"")</f>
        <v/>
      </c>
      <c r="E64" s="77" t="str">
        <f>IFERROR(INDEX('Classificação 2 encontros'!$E$18:$E$73,MATCH($M64,'Classificação 2 encontros'!$M$18:$M$73,0)),"")</f>
        <v/>
      </c>
      <c r="F64" s="77" t="str">
        <f>IFERROR(INDEX('Classificação 2 encontros'!$F$18:$F$73,MATCH($M64,'Classificação 2 encontros'!$M$18:$M$73,0)),"")</f>
        <v/>
      </c>
      <c r="G64" s="77" t="str">
        <f>IFERROR(INDEX('Classificação 2 encontros'!$G$18:$G$73,MATCH($M64,'Classificação 2 encontros'!$M$18:$M$73,0)),"")</f>
        <v/>
      </c>
      <c r="H64" s="77" t="str">
        <f>IFERROR(INDEX('Classificação 2 encontros'!$H$18:$H$73,MATCH($M64,'Classificação 2 encontros'!$M$18:$M$73,0)),"")</f>
        <v/>
      </c>
      <c r="I64" s="77" t="str">
        <f>IFERROR(INDEX('Classificação 2 encontros'!$I$18:$I$73,MATCH($M64,'Classificação 2 encontros'!$M$18:$M$73,0)),"")</f>
        <v/>
      </c>
      <c r="J64" s="77" t="str">
        <f>IFERROR(INDEX('Classificação 2 encontros'!$J$18:$J$73,MATCH($M64,'Classificação 2 encontros'!$M$18:$M$73,0)),"")</f>
        <v/>
      </c>
      <c r="K64" s="77" t="str">
        <f>IFERROR(INDEX('Classificação 2 encontros'!$K$18:$K$73,MATCH($M64,'Classificação 2 encontros'!$M$18:$M$73,0)),"")</f>
        <v/>
      </c>
      <c r="L64" s="78" t="str">
        <f t="shared" si="6"/>
        <v/>
      </c>
      <c r="M64" s="75">
        <v>47</v>
      </c>
      <c r="N64" s="59"/>
      <c r="O64" s="59"/>
      <c r="P64" s="73" t="str">
        <f>IFERROR(INDEX('Classificação 2 encontros'!$P$18:$P$73,MATCH($AA64,'Classificação 2 encontros'!$AA$18:$AA$73,0)),"")</f>
        <v/>
      </c>
      <c r="Q64" s="73" t="str">
        <f>IFERROR(INDEX('Classificação 2 encontros'!$Q$18:$Q$73,MATCH($AA64,'Classificação 2 encontros'!$AA$18:$AA$73,0)),"")</f>
        <v/>
      </c>
      <c r="R64" s="74" t="str">
        <f>IFERROR(INDEX('Classificação 2 encontros'!$R$18:$R$73,MATCH($AA64,'Classificação 2 encontros'!$AA$18:$AA$73,0)),"")</f>
        <v/>
      </c>
      <c r="S64" s="74" t="str">
        <f>IFERROR(INDEX('Classificação 2 encontros'!$S$18:$S$73,MATCH($AA64,'Classificação 2 encontros'!$AA$18:$AA$73,0)),"")</f>
        <v/>
      </c>
      <c r="T64" s="74" t="str">
        <f>IFERROR(INDEX('Classificação 2 encontros'!$T$18:$T$73,MATCH($AA64,'Classificação 2 encontros'!$AA$18:$AA$73,0)),"")</f>
        <v/>
      </c>
      <c r="U64" s="74" t="str">
        <f>IFERROR(INDEX('Classificação 2 encontros'!$U$18:$U$73,MATCH($AA64,'Classificação 2 encontros'!$AA$18:$AA$73,0)),"")</f>
        <v/>
      </c>
      <c r="V64" s="74" t="str">
        <f>IFERROR(INDEX('Classificação 2 encontros'!$V$18:$V$73,MATCH($AA64,'Classificação 2 encontros'!$AA$18:$AA$73,0)),"")</f>
        <v/>
      </c>
      <c r="W64" s="74" t="str">
        <f>IFERROR(INDEX('Classificação 2 encontros'!$W$18:$W$73,MATCH($AA64,'Classificação 2 encontros'!$AA$18:$AA$73,0)),"")</f>
        <v/>
      </c>
      <c r="X64" s="74" t="str">
        <f>IFERROR(INDEX('Classificação 2 encontros'!$X$18:$X$73,MATCH($AA64,'Classificação 2 encontros'!$AA$18:$AA$73,0)),"")</f>
        <v/>
      </c>
      <c r="Y64" s="74" t="str">
        <f>IFERROR(INDEX('Classificação 2 encontros'!$Y$18:$Y$73,MATCH($AA64,'Classificação 2 encontros'!$AA$18:$AA$73,0)),"")</f>
        <v/>
      </c>
      <c r="Z64" s="78" t="str">
        <f t="shared" si="0"/>
        <v/>
      </c>
      <c r="AA64" s="79">
        <v>47</v>
      </c>
      <c r="AB64" s="59"/>
      <c r="AC64" s="59"/>
      <c r="AD64" s="76" t="str">
        <f>IFERROR(INDEX('Classificação 2 encontros'!$AD$18:$AD$73,MATCH($AA64,'Classificação 2 encontros'!$AO$18:$AO$73,0)),"")</f>
        <v/>
      </c>
      <c r="AE64" s="76" t="str">
        <f>IFERROR(INDEX('Classificação 2 encontros'!$AE$18:$AE$73,MATCH($AA64,'Classificação 2 encontros'!$AO$18:$AO$73,0)),"")</f>
        <v/>
      </c>
      <c r="AF64" s="77" t="str">
        <f>IFERROR(INDEX('Classificação 2 encontros'!$AF$18:$AF$73,MATCH($AA64,'Classificação 2 encontros'!$AO$18:$AO$73,0)),"")</f>
        <v/>
      </c>
      <c r="AG64" s="77" t="str">
        <f>IFERROR(INDEX('Classificação 2 encontros'!$AG$18:$AG$73,MATCH($AA64,'Classificação 2 encontros'!$AO$18:$AO$73,0)),"")</f>
        <v/>
      </c>
      <c r="AH64" s="77" t="str">
        <f>IFERROR(INDEX('Classificação 2 encontros'!$AH$18:$AH$73,MATCH($AA64,'Classificação 2 encontros'!$AO$18:$AO$73,0)),"")</f>
        <v/>
      </c>
      <c r="AI64" s="77" t="str">
        <f>IFERROR(INDEX('Classificação 2 encontros'!$AI$18:$AI$73,MATCH($AA64,'Classificação 2 encontros'!$AO$18:$AO$73,0)),"")</f>
        <v/>
      </c>
      <c r="AJ64" s="77" t="str">
        <f>IFERROR(INDEX('Classificação 2 encontros'!$AJ$18:$AJ$73,MATCH($AA64,'Classificação 2 encontros'!$AO$18:$AO$73,0)),"")</f>
        <v/>
      </c>
      <c r="AK64" s="77" t="str">
        <f>IFERROR(INDEX('Classificação 2 encontros'!$AK$18:$AK$73,MATCH($AA64,'Classificação 2 encontros'!$AO$18:$AO$73,0)),"")</f>
        <v/>
      </c>
      <c r="AL64" s="77" t="str">
        <f>IFERROR(INDEX('Classificação 2 encontros'!$AL$18:$AL$73,MATCH($AA64,'Classificação 2 encontros'!$AO$18:$AO$73,0)),"")</f>
        <v/>
      </c>
      <c r="AM64" s="77" t="str">
        <f>IFERROR(INDEX('Classificação 2 encontros'!$AM$18:$AM$73,MATCH($AA64,'Classificação 2 encontros'!$AO$18:$AO$73,0)),"")</f>
        <v/>
      </c>
      <c r="AN64" s="78" t="str">
        <f t="shared" si="1"/>
        <v/>
      </c>
      <c r="AO64" s="79">
        <v>47</v>
      </c>
      <c r="AP64" s="59"/>
      <c r="AQ64" s="59"/>
      <c r="AR64" s="83" t="str">
        <f>IFERROR(INDEX('Classificação 2 encontros'!$AR$18:$AR$73,MATCH($AA64,'Classificação 2 encontros'!$BC$18:$BC$73,0)),"")</f>
        <v/>
      </c>
      <c r="AS64" s="83" t="str">
        <f>IFERROR(INDEX('Classificação 2 encontros'!$AS$18:$AS$73,MATCH($AA64,'Classificação 2 encontros'!$BC$18:$BC$73,0)),"")</f>
        <v/>
      </c>
      <c r="AT64" s="84" t="str">
        <f>IFERROR(INDEX('Classificação 2 encontros'!$AT$18:$AT$73,MATCH($AA64,'Classificação 2 encontros'!$BC$18:$BC$73,0)),"")</f>
        <v/>
      </c>
      <c r="AU64" s="84" t="str">
        <f>IFERROR(INDEX('Classificação 2 encontros'!$AU$18:$AU$73,MATCH($AA64,'Classificação 2 encontros'!$BC$18:$BC$73,0)),"")</f>
        <v/>
      </c>
      <c r="AV64" s="84" t="str">
        <f>IFERROR(INDEX('Classificação 2 encontros'!$AV$18:$AV$73,MATCH($AA64,'Classificação 2 encontros'!$BC$18:$BC$73,0)),"")</f>
        <v/>
      </c>
      <c r="AW64" s="84" t="str">
        <f>IFERROR(INDEX('Classificação 2 encontros'!$AW$18:$AW$73,MATCH($AA64,'Classificação 2 encontros'!$BC$18:$BC$73,0)),"")</f>
        <v/>
      </c>
      <c r="AX64" s="84" t="str">
        <f>IFERROR(INDEX('Classificação 2 encontros'!$AX$18:$AX$73,MATCH($AA64,'Classificação 2 encontros'!$BC$18:$BC$73,0)),"")</f>
        <v/>
      </c>
      <c r="AY64" s="84" t="str">
        <f>IFERROR(INDEX('Classificação 2 encontros'!$AY$18:$AY$73,MATCH($AA64,'Classificação 2 encontros'!$BC$18:$BC$73,0)),"")</f>
        <v/>
      </c>
      <c r="AZ64" s="84" t="str">
        <f>IFERROR(INDEX('Classificação 2 encontros'!$AZ$18:$AZ$73,MATCH($AA64,'Classificação 2 encontros'!$BC$18:$BC$73,0)),"")</f>
        <v/>
      </c>
      <c r="BA64" s="84" t="str">
        <f>IFERROR(INDEX('Classificação 2 encontros'!$BA$18:$BA$73,MATCH($AA64,'Classificação 2 encontros'!$BC$18:$BC$73,0)),"")</f>
        <v/>
      </c>
      <c r="BB64" s="78" t="str">
        <f t="shared" si="2"/>
        <v/>
      </c>
      <c r="BC64" s="79">
        <v>47</v>
      </c>
      <c r="BF64" s="80" t="str">
        <f>IFERROR(INDEX('Classificação 2 encontros'!$BF$18:$BF$73,MATCH($AA64,'Classificação 2 encontros'!$BQ$18:$BQ$73,0)),"")</f>
        <v/>
      </c>
      <c r="BG64" s="80" t="str">
        <f>IFERROR(INDEX('Classificação 2 encontros'!$BG$18:$BG$73,MATCH($AA64,'Classificação 2 encontros'!$BQ$18:$BQ$73,0)),"")</f>
        <v/>
      </c>
      <c r="BH64" s="81" t="str">
        <f>IFERROR(INDEX('Classificação 2 encontros'!$BH$18:$BH$73,MATCH($AA64,'Classificação 2 encontros'!$BQ$18:$BQ$73,0)),"")</f>
        <v/>
      </c>
      <c r="BI64" s="81" t="str">
        <f>IFERROR(INDEX('Classificação 2 encontros'!$BI$18:$BI$73,MATCH($AA64,'Classificação 2 encontros'!$BQ$18:$BQ$73,0)),"")</f>
        <v/>
      </c>
      <c r="BJ64" s="81" t="str">
        <f>IFERROR(INDEX('Classificação 2 encontros'!$BJ$18:$BJ$73,MATCH($AA64,'Classificação 2 encontros'!$BQ$18:$BQ$73,0)),"")</f>
        <v/>
      </c>
      <c r="BK64" s="81" t="str">
        <f>IFERROR(INDEX('Classificação 2 encontros'!$BK$18:$BK$73,MATCH($AA64,'Classificação 2 encontros'!$BQ$18:$BQ$73,0)),"")</f>
        <v/>
      </c>
      <c r="BL64" s="81" t="str">
        <f>IFERROR(INDEX('Classificação 2 encontros'!$BL$18:$BL$73,MATCH($AA64,'Classificação 2 encontros'!$BQ$18:$BQ$73,0)),"")</f>
        <v/>
      </c>
      <c r="BM64" s="88" t="str">
        <f>IFERROR(INDEX('Classificação 2 encontros'!$BM$18:$BM$73,MATCH($AA64,'Classificação 2 encontros'!$BQ$18:$BQ$73,0)),"")</f>
        <v/>
      </c>
      <c r="BN64" s="81" t="str">
        <f>IFERROR(INDEX('Classificação 2 encontros'!$BN$18:$BN$73,MATCH($AA64,'Classificação 2 encontros'!$BQ$18:$BQ$73,0)),"")</f>
        <v/>
      </c>
      <c r="BO64" s="81" t="str">
        <f>IFERROR(INDEX('Classificação 2 encontros'!$BO$18:$BO$73,MATCH($AA64,'Classificação 2 encontros'!$BQ$18:$BQ$73,0)),"")</f>
        <v/>
      </c>
      <c r="BP64" s="78" t="str">
        <f t="shared" si="3"/>
        <v/>
      </c>
      <c r="BQ64" s="79">
        <v>47</v>
      </c>
      <c r="BR64" s="59"/>
      <c r="BS64" s="59"/>
      <c r="BT64" s="83" t="str">
        <f>IFERROR(INDEX('Classificação 2 encontros'!$BT$18:$BT$73,MATCH($AA64,'Classificação 2 encontros'!$CE$18:$CE$73,0)),"")</f>
        <v/>
      </c>
      <c r="BU64" s="83" t="str">
        <f>IFERROR(INDEX('Classificação 2 encontros'!$BU$18:$BU$73,MATCH($AA64,'Classificação 2 encontros'!$CE$18:$CE$73,0)),"")</f>
        <v/>
      </c>
      <c r="BV64" s="84" t="str">
        <f>IFERROR(INDEX('Classificação 2 encontros'!$BV$18:$BV$73,MATCH($AA64,'Classificação 2 encontros'!$CE$18:$CE$73,0)),"")</f>
        <v/>
      </c>
      <c r="BW64" s="84" t="str">
        <f>IFERROR(INDEX('Classificação 2 encontros'!$BW$18:$BW$73,MATCH($AA64,'Classificação 2 encontros'!$CE$18:$CE$73,0)),"")</f>
        <v/>
      </c>
      <c r="BX64" s="84" t="str">
        <f>IFERROR(INDEX('Classificação 2 encontros'!$BX$18:$BX$73,MATCH($AA64,'Classificação 2 encontros'!$CE$18:$CE$73,0)),"")</f>
        <v/>
      </c>
      <c r="BY64" s="84" t="str">
        <f>IFERROR(INDEX('Classificação 2 encontros'!$BY$18:$BY$73,MATCH($AA64,'Classificação 2 encontros'!$CE$18:$CE$73,0)),"")</f>
        <v/>
      </c>
      <c r="BZ64" s="84" t="str">
        <f>IFERROR(INDEX('Classificação 2 encontros'!$BZ$18:$BZ$73,MATCH($AA64,'Classificação 2 encontros'!$CE$18:$CE$73,0)),"")</f>
        <v/>
      </c>
      <c r="CA64" s="84" t="str">
        <f>IFERROR(INDEX('Classificação 2 encontros'!$CA$18:$CA$73,MATCH($AA64,'Classificação 2 encontros'!$CE$18:$CE$73,0)),"")</f>
        <v/>
      </c>
      <c r="CB64" s="84" t="str">
        <f>IFERROR(INDEX('Classificação 2 encontros'!$CB$18:$CB$73,MATCH($AA64,'Classificação 2 encontros'!$CE$18:$CE$73,0)),"")</f>
        <v/>
      </c>
      <c r="CC64" s="84" t="str">
        <f>IFERROR(INDEX('Classificação 2 encontros'!$CC$18:$CC$73,MATCH($AA64,'Classificação 2 encontros'!$CE$18:$CE$73,0)),"")</f>
        <v/>
      </c>
      <c r="CD64" s="62"/>
      <c r="CE64" s="63" t="str">
        <f t="shared" si="5"/>
        <v/>
      </c>
    </row>
    <row r="65" spans="1:83" ht="22.5" customHeight="1" x14ac:dyDescent="0.45">
      <c r="B65" s="76" t="str">
        <f>IFERROR(INDEX('Classificação 2 encontros'!$B$18:$B$73,MATCH($M65,'Classificação 2 encontros'!$M$18:$M$73,0)),"")</f>
        <v/>
      </c>
      <c r="C65" s="76" t="str">
        <f>IFERROR(INDEX('Classificação 2 encontros'!$C$18:$C$73,MATCH($M65,'Classificação 2 encontros'!$M$18:$M$73,0)),"")</f>
        <v/>
      </c>
      <c r="D65" s="77" t="str">
        <f>IFERROR(INDEX('Classificação 2 encontros'!$D$18:$D$73,MATCH($M65,'Classificação 2 encontros'!$M$18:$M$73,0)),"")</f>
        <v/>
      </c>
      <c r="E65" s="77" t="str">
        <f>IFERROR(INDEX('Classificação 2 encontros'!$E$18:$E$73,MATCH($M65,'Classificação 2 encontros'!$M$18:$M$73,0)),"")</f>
        <v/>
      </c>
      <c r="F65" s="77" t="str">
        <f>IFERROR(INDEX('Classificação 2 encontros'!$F$18:$F$73,MATCH($M65,'Classificação 2 encontros'!$M$18:$M$73,0)),"")</f>
        <v/>
      </c>
      <c r="G65" s="77" t="str">
        <f>IFERROR(INDEX('Classificação 2 encontros'!$G$18:$G$73,MATCH($M65,'Classificação 2 encontros'!$M$18:$M$73,0)),"")</f>
        <v/>
      </c>
      <c r="H65" s="77" t="str">
        <f>IFERROR(INDEX('Classificação 2 encontros'!$H$18:$H$73,MATCH($M65,'Classificação 2 encontros'!$M$18:$M$73,0)),"")</f>
        <v/>
      </c>
      <c r="I65" s="77" t="str">
        <f>IFERROR(INDEX('Classificação 2 encontros'!$I$18:$I$73,MATCH($M65,'Classificação 2 encontros'!$M$18:$M$73,0)),"")</f>
        <v/>
      </c>
      <c r="J65" s="77" t="str">
        <f>IFERROR(INDEX('Classificação 2 encontros'!$J$18:$J$73,MATCH($M65,'Classificação 2 encontros'!$M$18:$M$73,0)),"")</f>
        <v/>
      </c>
      <c r="K65" s="77" t="str">
        <f>IFERROR(INDEX('Classificação 2 encontros'!$K$18:$K$73,MATCH($M65,'Classificação 2 encontros'!$M$18:$M$73,0)),"")</f>
        <v/>
      </c>
      <c r="L65" s="78" t="str">
        <f t="shared" si="6"/>
        <v/>
      </c>
      <c r="M65" s="75">
        <v>48</v>
      </c>
      <c r="N65" s="59"/>
      <c r="O65" s="59"/>
      <c r="P65" s="73" t="str">
        <f>IFERROR(INDEX('Classificação 2 encontros'!$P$18:$P$73,MATCH($AA65,'Classificação 2 encontros'!$AA$18:$AA$73,0)),"")</f>
        <v/>
      </c>
      <c r="Q65" s="73" t="str">
        <f>IFERROR(INDEX('Classificação 2 encontros'!$Q$18:$Q$73,MATCH($AA65,'Classificação 2 encontros'!$AA$18:$AA$73,0)),"")</f>
        <v/>
      </c>
      <c r="R65" s="74" t="str">
        <f>IFERROR(INDEX('Classificação 2 encontros'!$R$18:$R$73,MATCH($AA65,'Classificação 2 encontros'!$AA$18:$AA$73,0)),"")</f>
        <v/>
      </c>
      <c r="S65" s="74" t="str">
        <f>IFERROR(INDEX('Classificação 2 encontros'!$S$18:$S$73,MATCH($AA65,'Classificação 2 encontros'!$AA$18:$AA$73,0)),"")</f>
        <v/>
      </c>
      <c r="T65" s="74" t="str">
        <f>IFERROR(INDEX('Classificação 2 encontros'!$T$18:$T$73,MATCH($AA65,'Classificação 2 encontros'!$AA$18:$AA$73,0)),"")</f>
        <v/>
      </c>
      <c r="U65" s="74" t="str">
        <f>IFERROR(INDEX('Classificação 2 encontros'!$U$18:$U$73,MATCH($AA65,'Classificação 2 encontros'!$AA$18:$AA$73,0)),"")</f>
        <v/>
      </c>
      <c r="V65" s="74" t="str">
        <f>IFERROR(INDEX('Classificação 2 encontros'!$V$18:$V$73,MATCH($AA65,'Classificação 2 encontros'!$AA$18:$AA$73,0)),"")</f>
        <v/>
      </c>
      <c r="W65" s="74" t="str">
        <f>IFERROR(INDEX('Classificação 2 encontros'!$W$18:$W$73,MATCH($AA65,'Classificação 2 encontros'!$AA$18:$AA$73,0)),"")</f>
        <v/>
      </c>
      <c r="X65" s="74" t="str">
        <f>IFERROR(INDEX('Classificação 2 encontros'!$X$18:$X$73,MATCH($AA65,'Classificação 2 encontros'!$AA$18:$AA$73,0)),"")</f>
        <v/>
      </c>
      <c r="Y65" s="74" t="str">
        <f>IFERROR(INDEX('Classificação 2 encontros'!$Y$18:$Y$73,MATCH($AA65,'Classificação 2 encontros'!$AA$18:$AA$73,0)),"")</f>
        <v/>
      </c>
      <c r="Z65" s="78" t="str">
        <f t="shared" si="0"/>
        <v/>
      </c>
      <c r="AA65" s="79">
        <v>48</v>
      </c>
      <c r="AD65" s="76" t="str">
        <f>IFERROR(INDEX('Classificação 2 encontros'!$AD$18:$AD$73,MATCH($AA65,'Classificação 2 encontros'!$AO$18:$AO$73,0)),"")</f>
        <v/>
      </c>
      <c r="AE65" s="76" t="str">
        <f>IFERROR(INDEX('Classificação 2 encontros'!$AE$18:$AE$73,MATCH($AA65,'Classificação 2 encontros'!$AO$18:$AO$73,0)),"")</f>
        <v/>
      </c>
      <c r="AF65" s="77" t="str">
        <f>IFERROR(INDEX('Classificação 2 encontros'!$AF$18:$AF$73,MATCH($AA65,'Classificação 2 encontros'!$AO$18:$AO$73,0)),"")</f>
        <v/>
      </c>
      <c r="AG65" s="77" t="str">
        <f>IFERROR(INDEX('Classificação 2 encontros'!$AG$18:$AG$73,MATCH($AA65,'Classificação 2 encontros'!$AO$18:$AO$73,0)),"")</f>
        <v/>
      </c>
      <c r="AH65" s="77" t="str">
        <f>IFERROR(INDEX('Classificação 2 encontros'!$AH$18:$AH$73,MATCH($AA65,'Classificação 2 encontros'!$AO$18:$AO$73,0)),"")</f>
        <v/>
      </c>
      <c r="AI65" s="77" t="str">
        <f>IFERROR(INDEX('Classificação 2 encontros'!$AI$18:$AI$73,MATCH($AA65,'Classificação 2 encontros'!$AO$18:$AO$73,0)),"")</f>
        <v/>
      </c>
      <c r="AJ65" s="77" t="str">
        <f>IFERROR(INDEX('Classificação 2 encontros'!$AJ$18:$AJ$73,MATCH($AA65,'Classificação 2 encontros'!$AO$18:$AO$73,0)),"")</f>
        <v/>
      </c>
      <c r="AK65" s="77" t="str">
        <f>IFERROR(INDEX('Classificação 2 encontros'!$AK$18:$AK$73,MATCH($AA65,'Classificação 2 encontros'!$AO$18:$AO$73,0)),"")</f>
        <v/>
      </c>
      <c r="AL65" s="77" t="str">
        <f>IFERROR(INDEX('Classificação 2 encontros'!$AL$18:$AL$73,MATCH($AA65,'Classificação 2 encontros'!$AO$18:$AO$73,0)),"")</f>
        <v/>
      </c>
      <c r="AM65" s="77" t="str">
        <f>IFERROR(INDEX('Classificação 2 encontros'!$AM$18:$AM$73,MATCH($AA65,'Classificação 2 encontros'!$AO$18:$AO$73,0)),"")</f>
        <v/>
      </c>
      <c r="AN65" s="78" t="str">
        <f t="shared" si="1"/>
        <v/>
      </c>
      <c r="AO65" s="79">
        <v>48</v>
      </c>
      <c r="AR65" s="83" t="str">
        <f>IFERROR(INDEX('Classificação 2 encontros'!$AR$18:$AR$73,MATCH($AA65,'Classificação 2 encontros'!$BC$18:$BC$73,0)),"")</f>
        <v/>
      </c>
      <c r="AS65" s="83" t="str">
        <f>IFERROR(INDEX('Classificação 2 encontros'!$AS$18:$AS$73,MATCH($AA65,'Classificação 2 encontros'!$BC$18:$BC$73,0)),"")</f>
        <v/>
      </c>
      <c r="AT65" s="84" t="str">
        <f>IFERROR(INDEX('Classificação 2 encontros'!$AT$18:$AT$73,MATCH($AA65,'Classificação 2 encontros'!$BC$18:$BC$73,0)),"")</f>
        <v/>
      </c>
      <c r="AU65" s="84" t="str">
        <f>IFERROR(INDEX('Classificação 2 encontros'!$AU$18:$AU$73,MATCH($AA65,'Classificação 2 encontros'!$BC$18:$BC$73,0)),"")</f>
        <v/>
      </c>
      <c r="AV65" s="84" t="str">
        <f>IFERROR(INDEX('Classificação 2 encontros'!$AV$18:$AV$73,MATCH($AA65,'Classificação 2 encontros'!$BC$18:$BC$73,0)),"")</f>
        <v/>
      </c>
      <c r="AW65" s="84" t="str">
        <f>IFERROR(INDEX('Classificação 2 encontros'!$AW$18:$AW$73,MATCH($AA65,'Classificação 2 encontros'!$BC$18:$BC$73,0)),"")</f>
        <v/>
      </c>
      <c r="AX65" s="84" t="str">
        <f>IFERROR(INDEX('Classificação 2 encontros'!$AX$18:$AX$73,MATCH($AA65,'Classificação 2 encontros'!$BC$18:$BC$73,0)),"")</f>
        <v/>
      </c>
      <c r="AY65" s="84" t="str">
        <f>IFERROR(INDEX('Classificação 2 encontros'!$AY$18:$AY$73,MATCH($AA65,'Classificação 2 encontros'!$BC$18:$BC$73,0)),"")</f>
        <v/>
      </c>
      <c r="AZ65" s="84" t="str">
        <f>IFERROR(INDEX('Classificação 2 encontros'!$AZ$18:$AZ$73,MATCH($AA65,'Classificação 2 encontros'!$BC$18:$BC$73,0)),"")</f>
        <v/>
      </c>
      <c r="BA65" s="84" t="str">
        <f>IFERROR(INDEX('Classificação 2 encontros'!$BA$18:$BA$73,MATCH($AA65,'Classificação 2 encontros'!$BC$18:$BC$73,0)),"")</f>
        <v/>
      </c>
      <c r="BB65" s="78" t="str">
        <f t="shared" si="2"/>
        <v/>
      </c>
      <c r="BC65" s="79">
        <v>48</v>
      </c>
      <c r="BF65" s="80" t="str">
        <f>IFERROR(INDEX('Classificação 2 encontros'!$BF$18:$BF$73,MATCH($AA65,'Classificação 2 encontros'!$BQ$18:$BQ$73,0)),"")</f>
        <v/>
      </c>
      <c r="BG65" s="80" t="str">
        <f>IFERROR(INDEX('Classificação 2 encontros'!$BG$18:$BG$73,MATCH($AA65,'Classificação 2 encontros'!$BQ$18:$BQ$73,0)),"")</f>
        <v/>
      </c>
      <c r="BH65" s="81" t="str">
        <f>IFERROR(INDEX('Classificação 2 encontros'!$BH$18:$BH$73,MATCH($AA65,'Classificação 2 encontros'!$BQ$18:$BQ$73,0)),"")</f>
        <v/>
      </c>
      <c r="BI65" s="81" t="str">
        <f>IFERROR(INDEX('Classificação 2 encontros'!$BI$18:$BI$73,MATCH($AA65,'Classificação 2 encontros'!$BQ$18:$BQ$73,0)),"")</f>
        <v/>
      </c>
      <c r="BJ65" s="81" t="str">
        <f>IFERROR(INDEX('Classificação 2 encontros'!$BJ$18:$BJ$73,MATCH($AA65,'Classificação 2 encontros'!$BQ$18:$BQ$73,0)),"")</f>
        <v/>
      </c>
      <c r="BK65" s="81" t="str">
        <f>IFERROR(INDEX('Classificação 2 encontros'!$BK$18:$BK$73,MATCH($AA65,'Classificação 2 encontros'!$BQ$18:$BQ$73,0)),"")</f>
        <v/>
      </c>
      <c r="BL65" s="81" t="str">
        <f>IFERROR(INDEX('Classificação 2 encontros'!$BL$18:$BL$73,MATCH($AA65,'Classificação 2 encontros'!$BQ$18:$BQ$73,0)),"")</f>
        <v/>
      </c>
      <c r="BM65" s="88" t="str">
        <f>IFERROR(INDEX('Classificação 2 encontros'!$BM$18:$BM$73,MATCH($AA65,'Classificação 2 encontros'!$BQ$18:$BQ$73,0)),"")</f>
        <v/>
      </c>
      <c r="BN65" s="81" t="str">
        <f>IFERROR(INDEX('Classificação 2 encontros'!$BN$18:$BN$73,MATCH($AA65,'Classificação 2 encontros'!$BQ$18:$BQ$73,0)),"")</f>
        <v/>
      </c>
      <c r="BO65" s="81" t="str">
        <f>IFERROR(INDEX('Classificação 2 encontros'!$BO$18:$BO$73,MATCH($AA65,'Classificação 2 encontros'!$BQ$18:$BQ$73,0)),"")</f>
        <v/>
      </c>
      <c r="BP65" s="78" t="str">
        <f t="shared" si="3"/>
        <v/>
      </c>
      <c r="BQ65" s="79">
        <v>48</v>
      </c>
      <c r="BR65" s="59"/>
      <c r="BS65" s="59"/>
      <c r="BT65" s="83" t="str">
        <f>IFERROR(INDEX('Classificação 2 encontros'!$BT$18:$BT$73,MATCH($AA65,'Classificação 2 encontros'!$CE$18:$CE$73,0)),"")</f>
        <v/>
      </c>
      <c r="BU65" s="83" t="str">
        <f>IFERROR(INDEX('Classificação 2 encontros'!$BU$18:$BU$73,MATCH($AA65,'Classificação 2 encontros'!$CE$18:$CE$73,0)),"")</f>
        <v/>
      </c>
      <c r="BV65" s="84" t="str">
        <f>IFERROR(INDEX('Classificação 2 encontros'!$BV$18:$BV$73,MATCH($AA65,'Classificação 2 encontros'!$CE$18:$CE$73,0)),"")</f>
        <v/>
      </c>
      <c r="BW65" s="84" t="str">
        <f>IFERROR(INDEX('Classificação 2 encontros'!$BW$18:$BW$73,MATCH($AA65,'Classificação 2 encontros'!$CE$18:$CE$73,0)),"")</f>
        <v/>
      </c>
      <c r="BX65" s="84" t="str">
        <f>IFERROR(INDEX('Classificação 2 encontros'!$BX$18:$BX$73,MATCH($AA65,'Classificação 2 encontros'!$CE$18:$CE$73,0)),"")</f>
        <v/>
      </c>
      <c r="BY65" s="84" t="str">
        <f>IFERROR(INDEX('Classificação 2 encontros'!$BY$18:$BY$73,MATCH($AA65,'Classificação 2 encontros'!$CE$18:$CE$73,0)),"")</f>
        <v/>
      </c>
      <c r="BZ65" s="84" t="str">
        <f>IFERROR(INDEX('Classificação 2 encontros'!$BZ$18:$BZ$73,MATCH($AA65,'Classificação 2 encontros'!$CE$18:$CE$73,0)),"")</f>
        <v/>
      </c>
      <c r="CA65" s="84" t="str">
        <f>IFERROR(INDEX('Classificação 2 encontros'!$CA$18:$CA$73,MATCH($AA65,'Classificação 2 encontros'!$CE$18:$CE$73,0)),"")</f>
        <v/>
      </c>
      <c r="CB65" s="84" t="str">
        <f>IFERROR(INDEX('Classificação 2 encontros'!$CB$18:$CB$73,MATCH($AA65,'Classificação 2 encontros'!$CE$18:$CE$73,0)),"")</f>
        <v/>
      </c>
      <c r="CC65" s="84" t="str">
        <f>IFERROR(INDEX('Classificação 2 encontros'!$CC$18:$CC$73,MATCH($AA65,'Classificação 2 encontros'!$CE$18:$CE$73,0)),"")</f>
        <v/>
      </c>
      <c r="CD65" s="62"/>
      <c r="CE65" s="63" t="str">
        <f t="shared" si="5"/>
        <v/>
      </c>
    </row>
    <row r="66" spans="1:83" ht="22.5" customHeight="1" x14ac:dyDescent="0.45">
      <c r="B66" s="76" t="str">
        <f>IFERROR(INDEX('Classificação 2 encontros'!$B$18:$B$73,MATCH($M66,'Classificação 2 encontros'!$M$18:$M$73,0)),"")</f>
        <v/>
      </c>
      <c r="C66" s="76" t="str">
        <f>IFERROR(INDEX('Classificação 2 encontros'!$C$18:$C$73,MATCH($M66,'Classificação 2 encontros'!$M$18:$M$73,0)),"")</f>
        <v/>
      </c>
      <c r="D66" s="77" t="str">
        <f>IFERROR(INDEX('Classificação 2 encontros'!$D$18:$D$73,MATCH($M66,'Classificação 2 encontros'!$M$18:$M$73,0)),"")</f>
        <v/>
      </c>
      <c r="E66" s="77" t="str">
        <f>IFERROR(INDEX('Classificação 2 encontros'!$E$18:$E$73,MATCH($M66,'Classificação 2 encontros'!$M$18:$M$73,0)),"")</f>
        <v/>
      </c>
      <c r="F66" s="77" t="str">
        <f>IFERROR(INDEX('Classificação 2 encontros'!$F$18:$F$73,MATCH($M66,'Classificação 2 encontros'!$M$18:$M$73,0)),"")</f>
        <v/>
      </c>
      <c r="G66" s="77" t="str">
        <f>IFERROR(INDEX('Classificação 2 encontros'!$G$18:$G$73,MATCH($M66,'Classificação 2 encontros'!$M$18:$M$73,0)),"")</f>
        <v/>
      </c>
      <c r="H66" s="77" t="str">
        <f>IFERROR(INDEX('Classificação 2 encontros'!$H$18:$H$73,MATCH($M66,'Classificação 2 encontros'!$M$18:$M$73,0)),"")</f>
        <v/>
      </c>
      <c r="I66" s="77" t="str">
        <f>IFERROR(INDEX('Classificação 2 encontros'!$I$18:$I$73,MATCH($M66,'Classificação 2 encontros'!$M$18:$M$73,0)),"")</f>
        <v/>
      </c>
      <c r="J66" s="77" t="str">
        <f>IFERROR(INDEX('Classificação 2 encontros'!$J$18:$J$73,MATCH($M66,'Classificação 2 encontros'!$M$18:$M$73,0)),"")</f>
        <v/>
      </c>
      <c r="K66" s="77" t="str">
        <f>IFERROR(INDEX('Classificação 2 encontros'!$K$18:$K$73,MATCH($M66,'Classificação 2 encontros'!$M$18:$M$73,0)),"")</f>
        <v/>
      </c>
      <c r="L66" s="78" t="str">
        <f t="shared" si="6"/>
        <v/>
      </c>
      <c r="M66" s="75">
        <v>49</v>
      </c>
      <c r="N66" s="59"/>
      <c r="O66" s="59"/>
      <c r="P66" s="73" t="str">
        <f>IFERROR(INDEX('Classificação 2 encontros'!$P$18:$P$73,MATCH($AA66,'Classificação 2 encontros'!$AA$18:$AA$73,0)),"")</f>
        <v/>
      </c>
      <c r="Q66" s="73" t="str">
        <f>IFERROR(INDEX('Classificação 2 encontros'!$Q$18:$Q$73,MATCH($AA66,'Classificação 2 encontros'!$AA$18:$AA$73,0)),"")</f>
        <v/>
      </c>
      <c r="R66" s="74" t="str">
        <f>IFERROR(INDEX('Classificação 2 encontros'!$R$18:$R$73,MATCH($AA66,'Classificação 2 encontros'!$AA$18:$AA$73,0)),"")</f>
        <v/>
      </c>
      <c r="S66" s="74" t="str">
        <f>IFERROR(INDEX('Classificação 2 encontros'!$S$18:$S$73,MATCH($AA66,'Classificação 2 encontros'!$AA$18:$AA$73,0)),"")</f>
        <v/>
      </c>
      <c r="T66" s="74" t="str">
        <f>IFERROR(INDEX('Classificação 2 encontros'!$T$18:$T$73,MATCH($AA66,'Classificação 2 encontros'!$AA$18:$AA$73,0)),"")</f>
        <v/>
      </c>
      <c r="U66" s="74" t="str">
        <f>IFERROR(INDEX('Classificação 2 encontros'!$U$18:$U$73,MATCH($AA66,'Classificação 2 encontros'!$AA$18:$AA$73,0)),"")</f>
        <v/>
      </c>
      <c r="V66" s="74" t="str">
        <f>IFERROR(INDEX('Classificação 2 encontros'!$V$18:$V$73,MATCH($AA66,'Classificação 2 encontros'!$AA$18:$AA$73,0)),"")</f>
        <v/>
      </c>
      <c r="W66" s="74" t="str">
        <f>IFERROR(INDEX('Classificação 2 encontros'!$W$18:$W$73,MATCH($AA66,'Classificação 2 encontros'!$AA$18:$AA$73,0)),"")</f>
        <v/>
      </c>
      <c r="X66" s="74" t="str">
        <f>IFERROR(INDEX('Classificação 2 encontros'!$X$18:$X$73,MATCH($AA66,'Classificação 2 encontros'!$AA$18:$AA$73,0)),"")</f>
        <v/>
      </c>
      <c r="Y66" s="74" t="str">
        <f>IFERROR(INDEX('Classificação 2 encontros'!$Y$18:$Y$73,MATCH($AA66,'Classificação 2 encontros'!$AA$18:$AA$73,0)),"")</f>
        <v/>
      </c>
      <c r="Z66" s="78" t="str">
        <f t="shared" si="0"/>
        <v/>
      </c>
      <c r="AA66" s="79">
        <v>49</v>
      </c>
      <c r="AD66" s="76" t="str">
        <f>IFERROR(INDEX('Classificação 2 encontros'!$AD$18:$AD$73,MATCH($AA66,'Classificação 2 encontros'!$AO$18:$AO$73,0)),"")</f>
        <v/>
      </c>
      <c r="AE66" s="76" t="str">
        <f>IFERROR(INDEX('Classificação 2 encontros'!$AE$18:$AE$73,MATCH($AA66,'Classificação 2 encontros'!$AO$18:$AO$73,0)),"")</f>
        <v/>
      </c>
      <c r="AF66" s="77" t="str">
        <f>IFERROR(INDEX('Classificação 2 encontros'!$AF$18:$AF$73,MATCH($AA66,'Classificação 2 encontros'!$AO$18:$AO$73,0)),"")</f>
        <v/>
      </c>
      <c r="AG66" s="77" t="str">
        <f>IFERROR(INDEX('Classificação 2 encontros'!$AG$18:$AG$73,MATCH($AA66,'Classificação 2 encontros'!$AO$18:$AO$73,0)),"")</f>
        <v/>
      </c>
      <c r="AH66" s="77" t="str">
        <f>IFERROR(INDEX('Classificação 2 encontros'!$AH$18:$AH$73,MATCH($AA66,'Classificação 2 encontros'!$AO$18:$AO$73,0)),"")</f>
        <v/>
      </c>
      <c r="AI66" s="77" t="str">
        <f>IFERROR(INDEX('Classificação 2 encontros'!$AI$18:$AI$73,MATCH($AA66,'Classificação 2 encontros'!$AO$18:$AO$73,0)),"")</f>
        <v/>
      </c>
      <c r="AJ66" s="77" t="str">
        <f>IFERROR(INDEX('Classificação 2 encontros'!$AJ$18:$AJ$73,MATCH($AA66,'Classificação 2 encontros'!$AO$18:$AO$73,0)),"")</f>
        <v/>
      </c>
      <c r="AK66" s="77" t="str">
        <f>IFERROR(INDEX('Classificação 2 encontros'!$AK$18:$AK$73,MATCH($AA66,'Classificação 2 encontros'!$AO$18:$AO$73,0)),"")</f>
        <v/>
      </c>
      <c r="AL66" s="77" t="str">
        <f>IFERROR(INDEX('Classificação 2 encontros'!$AL$18:$AL$73,MATCH($AA66,'Classificação 2 encontros'!$AO$18:$AO$73,0)),"")</f>
        <v/>
      </c>
      <c r="AM66" s="77" t="str">
        <f>IFERROR(INDEX('Classificação 2 encontros'!$AM$18:$AM$73,MATCH($AA66,'Classificação 2 encontros'!$AO$18:$AO$73,0)),"")</f>
        <v/>
      </c>
      <c r="AN66" s="78" t="str">
        <f t="shared" si="1"/>
        <v/>
      </c>
      <c r="AO66" s="79">
        <v>49</v>
      </c>
      <c r="AR66" s="83" t="str">
        <f>IFERROR(INDEX('Classificação 2 encontros'!$AR$18:$AR$73,MATCH($AA66,'Classificação 2 encontros'!$BC$18:$BC$73,0)),"")</f>
        <v/>
      </c>
      <c r="AS66" s="83" t="str">
        <f>IFERROR(INDEX('Classificação 2 encontros'!$AS$18:$AS$73,MATCH($AA66,'Classificação 2 encontros'!$BC$18:$BC$73,0)),"")</f>
        <v/>
      </c>
      <c r="AT66" s="84" t="str">
        <f>IFERROR(INDEX('Classificação 2 encontros'!$AT$18:$AT$73,MATCH($AA66,'Classificação 2 encontros'!$BC$18:$BC$73,0)),"")</f>
        <v/>
      </c>
      <c r="AU66" s="84" t="str">
        <f>IFERROR(INDEX('Classificação 2 encontros'!$AU$18:$AU$73,MATCH($AA66,'Classificação 2 encontros'!$BC$18:$BC$73,0)),"")</f>
        <v/>
      </c>
      <c r="AV66" s="84" t="str">
        <f>IFERROR(INDEX('Classificação 2 encontros'!$AV$18:$AV$73,MATCH($AA66,'Classificação 2 encontros'!$BC$18:$BC$73,0)),"")</f>
        <v/>
      </c>
      <c r="AW66" s="84" t="str">
        <f>IFERROR(INDEX('Classificação 2 encontros'!$AW$18:$AW$73,MATCH($AA66,'Classificação 2 encontros'!$BC$18:$BC$73,0)),"")</f>
        <v/>
      </c>
      <c r="AX66" s="84" t="str">
        <f>IFERROR(INDEX('Classificação 2 encontros'!$AX$18:$AX$73,MATCH($AA66,'Classificação 2 encontros'!$BC$18:$BC$73,0)),"")</f>
        <v/>
      </c>
      <c r="AY66" s="84" t="str">
        <f>IFERROR(INDEX('Classificação 2 encontros'!$AY$18:$AY$73,MATCH($AA66,'Classificação 2 encontros'!$BC$18:$BC$73,0)),"")</f>
        <v/>
      </c>
      <c r="AZ66" s="84" t="str">
        <f>IFERROR(INDEX('Classificação 2 encontros'!$AZ$18:$AZ$73,MATCH($AA66,'Classificação 2 encontros'!$BC$18:$BC$73,0)),"")</f>
        <v/>
      </c>
      <c r="BA66" s="84" t="str">
        <f>IFERROR(INDEX('Classificação 2 encontros'!$BA$18:$BA$73,MATCH($AA66,'Classificação 2 encontros'!$BC$18:$BC$73,0)),"")</f>
        <v/>
      </c>
      <c r="BB66" s="78" t="str">
        <f t="shared" si="2"/>
        <v/>
      </c>
      <c r="BC66" s="79">
        <v>49</v>
      </c>
      <c r="BF66" s="80" t="str">
        <f>IFERROR(INDEX('Classificação 2 encontros'!$BF$18:$BF$73,MATCH($AA66,'Classificação 2 encontros'!$BQ$18:$BQ$73,0)),"")</f>
        <v/>
      </c>
      <c r="BG66" s="80" t="str">
        <f>IFERROR(INDEX('Classificação 2 encontros'!$BG$18:$BG$73,MATCH($AA66,'Classificação 2 encontros'!$BQ$18:$BQ$73,0)),"")</f>
        <v/>
      </c>
      <c r="BH66" s="81" t="str">
        <f>IFERROR(INDEX('Classificação 2 encontros'!$BH$18:$BH$73,MATCH($AA66,'Classificação 2 encontros'!$BQ$18:$BQ$73,0)),"")</f>
        <v/>
      </c>
      <c r="BI66" s="81" t="str">
        <f>IFERROR(INDEX('Classificação 2 encontros'!$BI$18:$BI$73,MATCH($AA66,'Classificação 2 encontros'!$BQ$18:$BQ$73,0)),"")</f>
        <v/>
      </c>
      <c r="BJ66" s="81" t="str">
        <f>IFERROR(INDEX('Classificação 2 encontros'!$BJ$18:$BJ$73,MATCH($AA66,'Classificação 2 encontros'!$BQ$18:$BQ$73,0)),"")</f>
        <v/>
      </c>
      <c r="BK66" s="81" t="str">
        <f>IFERROR(INDEX('Classificação 2 encontros'!$BK$18:$BK$73,MATCH($AA66,'Classificação 2 encontros'!$BQ$18:$BQ$73,0)),"")</f>
        <v/>
      </c>
      <c r="BL66" s="81" t="str">
        <f>IFERROR(INDEX('Classificação 2 encontros'!$BL$18:$BL$73,MATCH($AA66,'Classificação 2 encontros'!$BQ$18:$BQ$73,0)),"")</f>
        <v/>
      </c>
      <c r="BM66" s="88" t="str">
        <f>IFERROR(INDEX('Classificação 2 encontros'!$BM$18:$BM$73,MATCH($AA66,'Classificação 2 encontros'!$BQ$18:$BQ$73,0)),"")</f>
        <v/>
      </c>
      <c r="BN66" s="81" t="str">
        <f>IFERROR(INDEX('Classificação 2 encontros'!$BN$18:$BN$73,MATCH($AA66,'Classificação 2 encontros'!$BQ$18:$BQ$73,0)),"")</f>
        <v/>
      </c>
      <c r="BO66" s="81" t="str">
        <f>IFERROR(INDEX('Classificação 2 encontros'!$BO$18:$BO$73,MATCH($AA66,'Classificação 2 encontros'!$BQ$18:$BQ$73,0)),"")</f>
        <v/>
      </c>
      <c r="BP66" s="78" t="str">
        <f t="shared" si="3"/>
        <v/>
      </c>
      <c r="BQ66" s="79">
        <v>49</v>
      </c>
      <c r="BR66" s="59"/>
      <c r="BS66" s="59"/>
      <c r="BT66" s="83" t="str">
        <f>IFERROR(INDEX('Classificação 2 encontros'!$BT$18:$BT$73,MATCH($AA66,'Classificação 2 encontros'!$CE$18:$CE$73,0)),"")</f>
        <v/>
      </c>
      <c r="BU66" s="83" t="str">
        <f>IFERROR(INDEX('Classificação 2 encontros'!$BU$18:$BU$73,MATCH($AA66,'Classificação 2 encontros'!$CE$18:$CE$73,0)),"")</f>
        <v/>
      </c>
      <c r="BV66" s="84" t="str">
        <f>IFERROR(INDEX('Classificação 2 encontros'!$BV$18:$BV$73,MATCH($AA66,'Classificação 2 encontros'!$CE$18:$CE$73,0)),"")</f>
        <v/>
      </c>
      <c r="BW66" s="84" t="str">
        <f>IFERROR(INDEX('Classificação 2 encontros'!$BW$18:$BW$73,MATCH($AA66,'Classificação 2 encontros'!$CE$18:$CE$73,0)),"")</f>
        <v/>
      </c>
      <c r="BX66" s="84" t="str">
        <f>IFERROR(INDEX('Classificação 2 encontros'!$BX$18:$BX$73,MATCH($AA66,'Classificação 2 encontros'!$CE$18:$CE$73,0)),"")</f>
        <v/>
      </c>
      <c r="BY66" s="84" t="str">
        <f>IFERROR(INDEX('Classificação 2 encontros'!$BY$18:$BY$73,MATCH($AA66,'Classificação 2 encontros'!$CE$18:$CE$73,0)),"")</f>
        <v/>
      </c>
      <c r="BZ66" s="84" t="str">
        <f>IFERROR(INDEX('Classificação 2 encontros'!$BZ$18:$BZ$73,MATCH($AA66,'Classificação 2 encontros'!$CE$18:$CE$73,0)),"")</f>
        <v/>
      </c>
      <c r="CA66" s="84" t="str">
        <f>IFERROR(INDEX('Classificação 2 encontros'!$CA$18:$CA$73,MATCH($AA66,'Classificação 2 encontros'!$CE$18:$CE$73,0)),"")</f>
        <v/>
      </c>
      <c r="CB66" s="84" t="str">
        <f>IFERROR(INDEX('Classificação 2 encontros'!$CB$18:$CB$73,MATCH($AA66,'Classificação 2 encontros'!$CE$18:$CE$73,0)),"")</f>
        <v/>
      </c>
      <c r="CC66" s="84" t="str">
        <f>IFERROR(INDEX('Classificação 2 encontros'!$CC$18:$CC$73,MATCH($AA66,'Classificação 2 encontros'!$CE$18:$CE$73,0)),"")</f>
        <v/>
      </c>
      <c r="CD66" s="62"/>
      <c r="CE66" s="63" t="str">
        <f t="shared" si="5"/>
        <v/>
      </c>
    </row>
    <row r="67" spans="1:83" ht="22.5" customHeight="1" x14ac:dyDescent="0.45">
      <c r="B67" s="76" t="str">
        <f>IFERROR(INDEX('Classificação 2 encontros'!$B$18:$B$73,MATCH($M67,'Classificação 2 encontros'!$M$18:$M$73,0)),"")</f>
        <v/>
      </c>
      <c r="C67" s="76" t="str">
        <f>IFERROR(INDEX('Classificação 2 encontros'!$C$18:$C$73,MATCH($M67,'Classificação 2 encontros'!$M$18:$M$73,0)),"")</f>
        <v/>
      </c>
      <c r="D67" s="77" t="str">
        <f>IFERROR(INDEX('Classificação 2 encontros'!$D$18:$D$73,MATCH($M67,'Classificação 2 encontros'!$M$18:$M$73,0)),"")</f>
        <v/>
      </c>
      <c r="E67" s="77" t="str">
        <f>IFERROR(INDEX('Classificação 2 encontros'!$E$18:$E$73,MATCH($M67,'Classificação 2 encontros'!$M$18:$M$73,0)),"")</f>
        <v/>
      </c>
      <c r="F67" s="77" t="str">
        <f>IFERROR(INDEX('Classificação 2 encontros'!$F$18:$F$73,MATCH($M67,'Classificação 2 encontros'!$M$18:$M$73,0)),"")</f>
        <v/>
      </c>
      <c r="G67" s="77" t="str">
        <f>IFERROR(INDEX('Classificação 2 encontros'!$G$18:$G$73,MATCH($M67,'Classificação 2 encontros'!$M$18:$M$73,0)),"")</f>
        <v/>
      </c>
      <c r="H67" s="77" t="str">
        <f>IFERROR(INDEX('Classificação 2 encontros'!$H$18:$H$73,MATCH($M67,'Classificação 2 encontros'!$M$18:$M$73,0)),"")</f>
        <v/>
      </c>
      <c r="I67" s="77" t="str">
        <f>IFERROR(INDEX('Classificação 2 encontros'!$I$18:$I$73,MATCH($M67,'Classificação 2 encontros'!$M$18:$M$73,0)),"")</f>
        <v/>
      </c>
      <c r="J67" s="77" t="str">
        <f>IFERROR(INDEX('Classificação 2 encontros'!$J$18:$J$73,MATCH($M67,'Classificação 2 encontros'!$M$18:$M$73,0)),"")</f>
        <v/>
      </c>
      <c r="K67" s="77" t="str">
        <f>IFERROR(INDEX('Classificação 2 encontros'!$K$18:$K$73,MATCH($M67,'Classificação 2 encontros'!$M$18:$M$73,0)),"")</f>
        <v/>
      </c>
      <c r="L67" s="78" t="str">
        <f t="shared" si="6"/>
        <v/>
      </c>
      <c r="M67" s="75">
        <v>50</v>
      </c>
      <c r="N67" s="59"/>
      <c r="O67" s="59"/>
      <c r="P67" s="73" t="str">
        <f>IFERROR(INDEX('Classificação 2 encontros'!$P$18:$P$73,MATCH($AA67,'Classificação 2 encontros'!$AA$18:$AA$73,0)),"")</f>
        <v/>
      </c>
      <c r="Q67" s="73" t="str">
        <f>IFERROR(INDEX('Classificação 2 encontros'!$Q$18:$Q$73,MATCH($AA67,'Classificação 2 encontros'!$AA$18:$AA$73,0)),"")</f>
        <v/>
      </c>
      <c r="R67" s="74" t="str">
        <f>IFERROR(INDEX('Classificação 2 encontros'!$R$18:$R$73,MATCH($AA67,'Classificação 2 encontros'!$AA$18:$AA$73,0)),"")</f>
        <v/>
      </c>
      <c r="S67" s="74" t="str">
        <f>IFERROR(INDEX('Classificação 2 encontros'!$S$18:$S$73,MATCH($AA67,'Classificação 2 encontros'!$AA$18:$AA$73,0)),"")</f>
        <v/>
      </c>
      <c r="T67" s="74" t="str">
        <f>IFERROR(INDEX('Classificação 2 encontros'!$T$18:$T$73,MATCH($AA67,'Classificação 2 encontros'!$AA$18:$AA$73,0)),"")</f>
        <v/>
      </c>
      <c r="U67" s="74" t="str">
        <f>IFERROR(INDEX('Classificação 2 encontros'!$U$18:$U$73,MATCH($AA67,'Classificação 2 encontros'!$AA$18:$AA$73,0)),"")</f>
        <v/>
      </c>
      <c r="V67" s="74" t="str">
        <f>IFERROR(INDEX('Classificação 2 encontros'!$V$18:$V$73,MATCH($AA67,'Classificação 2 encontros'!$AA$18:$AA$73,0)),"")</f>
        <v/>
      </c>
      <c r="W67" s="74" t="str">
        <f>IFERROR(INDEX('Classificação 2 encontros'!$W$18:$W$73,MATCH($AA67,'Classificação 2 encontros'!$AA$18:$AA$73,0)),"")</f>
        <v/>
      </c>
      <c r="X67" s="74" t="str">
        <f>IFERROR(INDEX('Classificação 2 encontros'!$X$18:$X$73,MATCH($AA67,'Classificação 2 encontros'!$AA$18:$AA$73,0)),"")</f>
        <v/>
      </c>
      <c r="Y67" s="74" t="str">
        <f>IFERROR(INDEX('Classificação 2 encontros'!$Y$18:$Y$73,MATCH($AA67,'Classificação 2 encontros'!$AA$18:$AA$73,0)),"")</f>
        <v/>
      </c>
      <c r="Z67" s="78" t="str">
        <f t="shared" si="0"/>
        <v/>
      </c>
      <c r="AA67" s="79">
        <v>50</v>
      </c>
      <c r="AD67" s="76" t="str">
        <f>IFERROR(INDEX('Classificação 2 encontros'!$AD$18:$AD$73,MATCH($AA67,'Classificação 2 encontros'!$AO$18:$AO$73,0)),"")</f>
        <v/>
      </c>
      <c r="AE67" s="76" t="str">
        <f>IFERROR(INDEX('Classificação 2 encontros'!$AE$18:$AE$73,MATCH($AA67,'Classificação 2 encontros'!$AO$18:$AO$73,0)),"")</f>
        <v/>
      </c>
      <c r="AF67" s="77" t="str">
        <f>IFERROR(INDEX('Classificação 2 encontros'!$AF$18:$AF$73,MATCH($AA67,'Classificação 2 encontros'!$AO$18:$AO$73,0)),"")</f>
        <v/>
      </c>
      <c r="AG67" s="77" t="str">
        <f>IFERROR(INDEX('Classificação 2 encontros'!$AG$18:$AG$73,MATCH($AA67,'Classificação 2 encontros'!$AO$18:$AO$73,0)),"")</f>
        <v/>
      </c>
      <c r="AH67" s="77" t="str">
        <f>IFERROR(INDEX('Classificação 2 encontros'!$AH$18:$AH$73,MATCH($AA67,'Classificação 2 encontros'!$AO$18:$AO$73,0)),"")</f>
        <v/>
      </c>
      <c r="AI67" s="77" t="str">
        <f>IFERROR(INDEX('Classificação 2 encontros'!$AI$18:$AI$73,MATCH($AA67,'Classificação 2 encontros'!$AO$18:$AO$73,0)),"")</f>
        <v/>
      </c>
      <c r="AJ67" s="77" t="str">
        <f>IFERROR(INDEX('Classificação 2 encontros'!$AJ$18:$AJ$73,MATCH($AA67,'Classificação 2 encontros'!$AO$18:$AO$73,0)),"")</f>
        <v/>
      </c>
      <c r="AK67" s="77" t="str">
        <f>IFERROR(INDEX('Classificação 2 encontros'!$AK$18:$AK$73,MATCH($AA67,'Classificação 2 encontros'!$AO$18:$AO$73,0)),"")</f>
        <v/>
      </c>
      <c r="AL67" s="77" t="str">
        <f>IFERROR(INDEX('Classificação 2 encontros'!$AL$18:$AL$73,MATCH($AA67,'Classificação 2 encontros'!$AO$18:$AO$73,0)),"")</f>
        <v/>
      </c>
      <c r="AM67" s="77" t="str">
        <f>IFERROR(INDEX('Classificação 2 encontros'!$AM$18:$AM$73,MATCH($AA67,'Classificação 2 encontros'!$AO$18:$AO$73,0)),"")</f>
        <v/>
      </c>
      <c r="AN67" s="78" t="str">
        <f t="shared" si="1"/>
        <v/>
      </c>
      <c r="AO67" s="79">
        <v>50</v>
      </c>
      <c r="AR67" s="83" t="str">
        <f>IFERROR(INDEX('Classificação 2 encontros'!$AR$18:$AR$73,MATCH($AA67,'Classificação 2 encontros'!$BC$18:$BC$73,0)),"")</f>
        <v/>
      </c>
      <c r="AS67" s="83" t="str">
        <f>IFERROR(INDEX('Classificação 2 encontros'!$AS$18:$AS$73,MATCH($AA67,'Classificação 2 encontros'!$BC$18:$BC$73,0)),"")</f>
        <v/>
      </c>
      <c r="AT67" s="84" t="str">
        <f>IFERROR(INDEX('Classificação 2 encontros'!$AT$18:$AT$73,MATCH($AA67,'Classificação 2 encontros'!$BC$18:$BC$73,0)),"")</f>
        <v/>
      </c>
      <c r="AU67" s="84" t="str">
        <f>IFERROR(INDEX('Classificação 2 encontros'!$AU$18:$AU$73,MATCH($AA67,'Classificação 2 encontros'!$BC$18:$BC$73,0)),"")</f>
        <v/>
      </c>
      <c r="AV67" s="84" t="str">
        <f>IFERROR(INDEX('Classificação 2 encontros'!$AV$18:$AV$73,MATCH($AA67,'Classificação 2 encontros'!$BC$18:$BC$73,0)),"")</f>
        <v/>
      </c>
      <c r="AW67" s="84" t="str">
        <f>IFERROR(INDEX('Classificação 2 encontros'!$AW$18:$AW$73,MATCH($AA67,'Classificação 2 encontros'!$BC$18:$BC$73,0)),"")</f>
        <v/>
      </c>
      <c r="AX67" s="84" t="str">
        <f>IFERROR(INDEX('Classificação 2 encontros'!$AX$18:$AX$73,MATCH($AA67,'Classificação 2 encontros'!$BC$18:$BC$73,0)),"")</f>
        <v/>
      </c>
      <c r="AY67" s="84" t="str">
        <f>IFERROR(INDEX('Classificação 2 encontros'!$AY$18:$AY$73,MATCH($AA67,'Classificação 2 encontros'!$BC$18:$BC$73,0)),"")</f>
        <v/>
      </c>
      <c r="AZ67" s="84" t="str">
        <f>IFERROR(INDEX('Classificação 2 encontros'!$AZ$18:$AZ$73,MATCH($AA67,'Classificação 2 encontros'!$BC$18:$BC$73,0)),"")</f>
        <v/>
      </c>
      <c r="BA67" s="84" t="str">
        <f>IFERROR(INDEX('Classificação 2 encontros'!$BA$18:$BA$73,MATCH($AA67,'Classificação 2 encontros'!$BC$18:$BC$73,0)),"")</f>
        <v/>
      </c>
      <c r="BB67" s="78" t="str">
        <f t="shared" si="2"/>
        <v/>
      </c>
      <c r="BC67" s="79">
        <v>50</v>
      </c>
      <c r="BF67" s="80" t="str">
        <f>IFERROR(INDEX('Classificação 2 encontros'!$BF$18:$BF$73,MATCH($AA67,'Classificação 2 encontros'!$BQ$18:$BQ$73,0)),"")</f>
        <v/>
      </c>
      <c r="BG67" s="80" t="str">
        <f>IFERROR(INDEX('Classificação 2 encontros'!$BG$18:$BG$73,MATCH($AA67,'Classificação 2 encontros'!$BQ$18:$BQ$73,0)),"")</f>
        <v/>
      </c>
      <c r="BH67" s="81" t="str">
        <f>IFERROR(INDEX('Classificação 2 encontros'!$BH$18:$BH$73,MATCH($AA67,'Classificação 2 encontros'!$BQ$18:$BQ$73,0)),"")</f>
        <v/>
      </c>
      <c r="BI67" s="81" t="str">
        <f>IFERROR(INDEX('Classificação 2 encontros'!$BI$18:$BI$73,MATCH($AA67,'Classificação 2 encontros'!$BQ$18:$BQ$73,0)),"")</f>
        <v/>
      </c>
      <c r="BJ67" s="81" t="str">
        <f>IFERROR(INDEX('Classificação 2 encontros'!$BJ$18:$BJ$73,MATCH($AA67,'Classificação 2 encontros'!$BQ$18:$BQ$73,0)),"")</f>
        <v/>
      </c>
      <c r="BK67" s="81" t="str">
        <f>IFERROR(INDEX('Classificação 2 encontros'!$BK$18:$BK$73,MATCH($AA67,'Classificação 2 encontros'!$BQ$18:$BQ$73,0)),"")</f>
        <v/>
      </c>
      <c r="BL67" s="81" t="str">
        <f>IFERROR(INDEX('Classificação 2 encontros'!$BL$18:$BL$73,MATCH($AA67,'Classificação 2 encontros'!$BQ$18:$BQ$73,0)),"")</f>
        <v/>
      </c>
      <c r="BM67" s="88" t="str">
        <f>IFERROR(INDEX('Classificação 2 encontros'!$BM$18:$BM$73,MATCH($AA67,'Classificação 2 encontros'!$BQ$18:$BQ$73,0)),"")</f>
        <v/>
      </c>
      <c r="BN67" s="81" t="str">
        <f>IFERROR(INDEX('Classificação 2 encontros'!$BN$18:$BN$73,MATCH($AA67,'Classificação 2 encontros'!$BQ$18:$BQ$73,0)),"")</f>
        <v/>
      </c>
      <c r="BO67" s="81" t="str">
        <f>IFERROR(INDEX('Classificação 2 encontros'!$BO$18:$BO$73,MATCH($AA67,'Classificação 2 encontros'!$BQ$18:$BQ$73,0)),"")</f>
        <v/>
      </c>
      <c r="BP67" s="78" t="str">
        <f t="shared" si="3"/>
        <v/>
      </c>
      <c r="BQ67" s="79">
        <v>50</v>
      </c>
      <c r="BR67" s="59"/>
      <c r="BS67" s="59"/>
      <c r="BT67" s="83" t="str">
        <f>IFERROR(INDEX('Classificação 2 encontros'!$BT$18:$BT$73,MATCH($AA67,'Classificação 2 encontros'!$CE$18:$CE$73,0)),"")</f>
        <v/>
      </c>
      <c r="BU67" s="83" t="str">
        <f>IFERROR(INDEX('Classificação 2 encontros'!$BU$18:$BU$73,MATCH($AA67,'Classificação 2 encontros'!$CE$18:$CE$73,0)),"")</f>
        <v/>
      </c>
      <c r="BV67" s="84" t="str">
        <f>IFERROR(INDEX('Classificação 2 encontros'!$BV$18:$BV$73,MATCH($AA67,'Classificação 2 encontros'!$CE$18:$CE$73,0)),"")</f>
        <v/>
      </c>
      <c r="BW67" s="84" t="str">
        <f>IFERROR(INDEX('Classificação 2 encontros'!$BW$18:$BW$73,MATCH($AA67,'Classificação 2 encontros'!$CE$18:$CE$73,0)),"")</f>
        <v/>
      </c>
      <c r="BX67" s="84" t="str">
        <f>IFERROR(INDEX('Classificação 2 encontros'!$BX$18:$BX$73,MATCH($AA67,'Classificação 2 encontros'!$CE$18:$CE$73,0)),"")</f>
        <v/>
      </c>
      <c r="BY67" s="84" t="str">
        <f>IFERROR(INDEX('Classificação 2 encontros'!$BY$18:$BY$73,MATCH($AA67,'Classificação 2 encontros'!$CE$18:$CE$73,0)),"")</f>
        <v/>
      </c>
      <c r="BZ67" s="84" t="str">
        <f>IFERROR(INDEX('Classificação 2 encontros'!$BZ$18:$BZ$73,MATCH($AA67,'Classificação 2 encontros'!$CE$18:$CE$73,0)),"")</f>
        <v/>
      </c>
      <c r="CA67" s="84" t="str">
        <f>IFERROR(INDEX('Classificação 2 encontros'!$CA$18:$CA$73,MATCH($AA67,'Classificação 2 encontros'!$CE$18:$CE$73,0)),"")</f>
        <v/>
      </c>
      <c r="CB67" s="84" t="str">
        <f>IFERROR(INDEX('Classificação 2 encontros'!$CB$18:$CB$73,MATCH($AA67,'Classificação 2 encontros'!$CE$18:$CE$73,0)),"")</f>
        <v/>
      </c>
      <c r="CC67" s="84" t="str">
        <f>IFERROR(INDEX('Classificação 2 encontros'!$CC$18:$CC$73,MATCH($AA67,'Classificação 2 encontros'!$CE$18:$CE$73,0)),"")</f>
        <v/>
      </c>
      <c r="CD67" s="62"/>
      <c r="CE67" s="63" t="str">
        <f t="shared" si="5"/>
        <v/>
      </c>
    </row>
    <row r="68" spans="1:83" ht="22.5" customHeight="1" x14ac:dyDescent="0.45">
      <c r="B68" s="76" t="str">
        <f>IFERROR(INDEX('Classificação 2 encontros'!$B$18:$B$73,MATCH($M68,'Classificação 2 encontros'!$M$18:$M$73,0)),"")</f>
        <v/>
      </c>
      <c r="C68" s="76" t="str">
        <f>IFERROR(INDEX('Classificação 2 encontros'!$C$18:$C$73,MATCH($M68,'Classificação 2 encontros'!$M$18:$M$73,0)),"")</f>
        <v/>
      </c>
      <c r="D68" s="77" t="str">
        <f>IFERROR(INDEX('Classificação 2 encontros'!$D$18:$D$73,MATCH($M68,'Classificação 2 encontros'!$M$18:$M$73,0)),"")</f>
        <v/>
      </c>
      <c r="E68" s="77" t="str">
        <f>IFERROR(INDEX('Classificação 2 encontros'!$E$18:$E$73,MATCH($M68,'Classificação 2 encontros'!$M$18:$M$73,0)),"")</f>
        <v/>
      </c>
      <c r="F68" s="77" t="str">
        <f>IFERROR(INDEX('Classificação 2 encontros'!$F$18:$F$73,MATCH($M68,'Classificação 2 encontros'!$M$18:$M$73,0)),"")</f>
        <v/>
      </c>
      <c r="G68" s="77" t="str">
        <f>IFERROR(INDEX('Classificação 2 encontros'!$G$18:$G$73,MATCH($M68,'Classificação 2 encontros'!$M$18:$M$73,0)),"")</f>
        <v/>
      </c>
      <c r="H68" s="77" t="str">
        <f>IFERROR(INDEX('Classificação 2 encontros'!$H$18:$H$73,MATCH($M68,'Classificação 2 encontros'!$M$18:$M$73,0)),"")</f>
        <v/>
      </c>
      <c r="I68" s="77" t="str">
        <f>IFERROR(INDEX('Classificação 2 encontros'!$I$18:$I$73,MATCH($M68,'Classificação 2 encontros'!$M$18:$M$73,0)),"")</f>
        <v/>
      </c>
      <c r="J68" s="77" t="str">
        <f>IFERROR(INDEX('Classificação 2 encontros'!$J$18:$J$73,MATCH($M68,'Classificação 2 encontros'!$M$18:$M$73,0)),"")</f>
        <v/>
      </c>
      <c r="K68" s="77" t="str">
        <f>IFERROR(INDEX('Classificação 2 encontros'!$K$18:$K$73,MATCH($M68,'Classificação 2 encontros'!$M$18:$M$73,0)),"")</f>
        <v/>
      </c>
      <c r="L68" s="78" t="str">
        <f t="shared" si="6"/>
        <v/>
      </c>
      <c r="M68" s="75">
        <v>51</v>
      </c>
      <c r="N68" s="59"/>
      <c r="O68" s="59"/>
      <c r="P68" s="73" t="str">
        <f>IFERROR(INDEX('Classificação 2 encontros'!$P$18:$P$73,MATCH($AA68,'Classificação 2 encontros'!$AA$18:$AA$73,0)),"")</f>
        <v/>
      </c>
      <c r="Q68" s="73" t="str">
        <f>IFERROR(INDEX('Classificação 2 encontros'!$Q$18:$Q$73,MATCH($AA68,'Classificação 2 encontros'!$AA$18:$AA$73,0)),"")</f>
        <v/>
      </c>
      <c r="R68" s="74" t="str">
        <f>IFERROR(INDEX('Classificação 2 encontros'!$R$18:$R$73,MATCH($AA68,'Classificação 2 encontros'!$AA$18:$AA$73,0)),"")</f>
        <v/>
      </c>
      <c r="S68" s="74" t="str">
        <f>IFERROR(INDEX('Classificação 2 encontros'!$S$18:$S$73,MATCH($AA68,'Classificação 2 encontros'!$AA$18:$AA$73,0)),"")</f>
        <v/>
      </c>
      <c r="T68" s="74" t="str">
        <f>IFERROR(INDEX('Classificação 2 encontros'!$T$18:$T$73,MATCH($AA68,'Classificação 2 encontros'!$AA$18:$AA$73,0)),"")</f>
        <v/>
      </c>
      <c r="U68" s="74" t="str">
        <f>IFERROR(INDEX('Classificação 2 encontros'!$U$18:$U$73,MATCH($AA68,'Classificação 2 encontros'!$AA$18:$AA$73,0)),"")</f>
        <v/>
      </c>
      <c r="V68" s="74" t="str">
        <f>IFERROR(INDEX('Classificação 2 encontros'!$V$18:$V$73,MATCH($AA68,'Classificação 2 encontros'!$AA$18:$AA$73,0)),"")</f>
        <v/>
      </c>
      <c r="W68" s="74" t="str">
        <f>IFERROR(INDEX('Classificação 2 encontros'!$W$18:$W$73,MATCH($AA68,'Classificação 2 encontros'!$AA$18:$AA$73,0)),"")</f>
        <v/>
      </c>
      <c r="X68" s="74" t="str">
        <f>IFERROR(INDEX('Classificação 2 encontros'!$X$18:$X$73,MATCH($AA68,'Classificação 2 encontros'!$AA$18:$AA$73,0)),"")</f>
        <v/>
      </c>
      <c r="Y68" s="74" t="str">
        <f>IFERROR(INDEX('Classificação 2 encontros'!$Y$18:$Y$73,MATCH($AA68,'Classificação 2 encontros'!$AA$18:$AA$73,0)),"")</f>
        <v/>
      </c>
      <c r="Z68" s="78" t="str">
        <f t="shared" si="0"/>
        <v/>
      </c>
      <c r="AA68" s="79">
        <v>51</v>
      </c>
      <c r="AD68" s="76" t="str">
        <f>IFERROR(INDEX('Classificação 2 encontros'!$AD$18:$AD$73,MATCH($AA68,'Classificação 2 encontros'!$AO$18:$AO$73,0)),"")</f>
        <v/>
      </c>
      <c r="AE68" s="76" t="str">
        <f>IFERROR(INDEX('Classificação 2 encontros'!$AE$18:$AE$73,MATCH($AA68,'Classificação 2 encontros'!$AO$18:$AO$73,0)),"")</f>
        <v/>
      </c>
      <c r="AF68" s="77" t="str">
        <f>IFERROR(INDEX('Classificação 2 encontros'!$AF$18:$AF$73,MATCH($AA68,'Classificação 2 encontros'!$AO$18:$AO$73,0)),"")</f>
        <v/>
      </c>
      <c r="AG68" s="77" t="str">
        <f>IFERROR(INDEX('Classificação 2 encontros'!$AG$18:$AG$73,MATCH($AA68,'Classificação 2 encontros'!$AO$18:$AO$73,0)),"")</f>
        <v/>
      </c>
      <c r="AH68" s="77" t="str">
        <f>IFERROR(INDEX('Classificação 2 encontros'!$AH$18:$AH$73,MATCH($AA68,'Classificação 2 encontros'!$AO$18:$AO$73,0)),"")</f>
        <v/>
      </c>
      <c r="AI68" s="77" t="str">
        <f>IFERROR(INDEX('Classificação 2 encontros'!$AI$18:$AI$73,MATCH($AA68,'Classificação 2 encontros'!$AO$18:$AO$73,0)),"")</f>
        <v/>
      </c>
      <c r="AJ68" s="77" t="str">
        <f>IFERROR(INDEX('Classificação 2 encontros'!$AJ$18:$AJ$73,MATCH($AA68,'Classificação 2 encontros'!$AO$18:$AO$73,0)),"")</f>
        <v/>
      </c>
      <c r="AK68" s="77" t="str">
        <f>IFERROR(INDEX('Classificação 2 encontros'!$AK$18:$AK$73,MATCH($AA68,'Classificação 2 encontros'!$AO$18:$AO$73,0)),"")</f>
        <v/>
      </c>
      <c r="AL68" s="77" t="str">
        <f>IFERROR(INDEX('Classificação 2 encontros'!$AL$18:$AL$73,MATCH($AA68,'Classificação 2 encontros'!$AO$18:$AO$73,0)),"")</f>
        <v/>
      </c>
      <c r="AM68" s="77" t="str">
        <f>IFERROR(INDEX('Classificação 2 encontros'!$AM$18:$AM$73,MATCH($AA68,'Classificação 2 encontros'!$AO$18:$AO$73,0)),"")</f>
        <v/>
      </c>
      <c r="AN68" s="78" t="str">
        <f t="shared" si="1"/>
        <v/>
      </c>
      <c r="AO68" s="79">
        <v>51</v>
      </c>
      <c r="AR68" s="83" t="str">
        <f>IFERROR(INDEX('Classificação 2 encontros'!$AR$18:$AR$73,MATCH($AA68,'Classificação 2 encontros'!$BC$18:$BC$73,0)),"")</f>
        <v/>
      </c>
      <c r="AS68" s="83" t="str">
        <f>IFERROR(INDEX('Classificação 2 encontros'!$AS$18:$AS$73,MATCH($AA68,'Classificação 2 encontros'!$BC$18:$BC$73,0)),"")</f>
        <v/>
      </c>
      <c r="AT68" s="84" t="str">
        <f>IFERROR(INDEX('Classificação 2 encontros'!$AT$18:$AT$73,MATCH($AA68,'Classificação 2 encontros'!$BC$18:$BC$73,0)),"")</f>
        <v/>
      </c>
      <c r="AU68" s="84" t="str">
        <f>IFERROR(INDEX('Classificação 2 encontros'!$AU$18:$AU$73,MATCH($AA68,'Classificação 2 encontros'!$BC$18:$BC$73,0)),"")</f>
        <v/>
      </c>
      <c r="AV68" s="84" t="str">
        <f>IFERROR(INDEX('Classificação 2 encontros'!$AV$18:$AV$73,MATCH($AA68,'Classificação 2 encontros'!$BC$18:$BC$73,0)),"")</f>
        <v/>
      </c>
      <c r="AW68" s="84" t="str">
        <f>IFERROR(INDEX('Classificação 2 encontros'!$AW$18:$AW$73,MATCH($AA68,'Classificação 2 encontros'!$BC$18:$BC$73,0)),"")</f>
        <v/>
      </c>
      <c r="AX68" s="84" t="str">
        <f>IFERROR(INDEX('Classificação 2 encontros'!$AX$18:$AX$73,MATCH($AA68,'Classificação 2 encontros'!$BC$18:$BC$73,0)),"")</f>
        <v/>
      </c>
      <c r="AY68" s="84" t="str">
        <f>IFERROR(INDEX('Classificação 2 encontros'!$AY$18:$AY$73,MATCH($AA68,'Classificação 2 encontros'!$BC$18:$BC$73,0)),"")</f>
        <v/>
      </c>
      <c r="AZ68" s="84" t="str">
        <f>IFERROR(INDEX('Classificação 2 encontros'!$AZ$18:$AZ$73,MATCH($AA68,'Classificação 2 encontros'!$BC$18:$BC$73,0)),"")</f>
        <v/>
      </c>
      <c r="BA68" s="84" t="str">
        <f>IFERROR(INDEX('Classificação 2 encontros'!$BA$18:$BA$73,MATCH($AA68,'Classificação 2 encontros'!$BC$18:$BC$73,0)),"")</f>
        <v/>
      </c>
      <c r="BB68" s="78" t="str">
        <f t="shared" si="2"/>
        <v/>
      </c>
      <c r="BC68" s="79">
        <v>51</v>
      </c>
      <c r="BF68" s="80" t="str">
        <f>IFERROR(INDEX('Classificação 2 encontros'!$BF$18:$BF$73,MATCH($AA68,'Classificação 2 encontros'!$BQ$18:$BQ$73,0)),"")</f>
        <v/>
      </c>
      <c r="BG68" s="80" t="str">
        <f>IFERROR(INDEX('Classificação 2 encontros'!$BG$18:$BG$73,MATCH($AA68,'Classificação 2 encontros'!$BQ$18:$BQ$73,0)),"")</f>
        <v/>
      </c>
      <c r="BH68" s="81" t="str">
        <f>IFERROR(INDEX('Classificação 2 encontros'!$BH$18:$BH$73,MATCH($AA68,'Classificação 2 encontros'!$BQ$18:$BQ$73,0)),"")</f>
        <v/>
      </c>
      <c r="BI68" s="81" t="str">
        <f>IFERROR(INDEX('Classificação 2 encontros'!$BI$18:$BI$73,MATCH($AA68,'Classificação 2 encontros'!$BQ$18:$BQ$73,0)),"")</f>
        <v/>
      </c>
      <c r="BJ68" s="81" t="str">
        <f>IFERROR(INDEX('Classificação 2 encontros'!$BJ$18:$BJ$73,MATCH($AA68,'Classificação 2 encontros'!$BQ$18:$BQ$73,0)),"")</f>
        <v/>
      </c>
      <c r="BK68" s="81" t="str">
        <f>IFERROR(INDEX('Classificação 2 encontros'!$BK$18:$BK$73,MATCH($AA68,'Classificação 2 encontros'!$BQ$18:$BQ$73,0)),"")</f>
        <v/>
      </c>
      <c r="BL68" s="81" t="str">
        <f>IFERROR(INDEX('Classificação 2 encontros'!$BL$18:$BL$73,MATCH($AA68,'Classificação 2 encontros'!$BQ$18:$BQ$73,0)),"")</f>
        <v/>
      </c>
      <c r="BM68" s="88" t="str">
        <f>IFERROR(INDEX('Classificação 2 encontros'!$BM$18:$BM$73,MATCH($AA68,'Classificação 2 encontros'!$BQ$18:$BQ$73,0)),"")</f>
        <v/>
      </c>
      <c r="BN68" s="81" t="str">
        <f>IFERROR(INDEX('Classificação 2 encontros'!$BN$18:$BN$73,MATCH($AA68,'Classificação 2 encontros'!$BQ$18:$BQ$73,0)),"")</f>
        <v/>
      </c>
      <c r="BO68" s="81" t="str">
        <f>IFERROR(INDEX('Classificação 2 encontros'!$BO$18:$BO$73,MATCH($AA68,'Classificação 2 encontros'!$BQ$18:$BQ$73,0)),"")</f>
        <v/>
      </c>
      <c r="BP68" s="78" t="str">
        <f t="shared" si="3"/>
        <v/>
      </c>
      <c r="BQ68" s="79">
        <v>51</v>
      </c>
      <c r="BT68" s="83" t="str">
        <f>IFERROR(INDEX('Classificação 2 encontros'!$BT$18:$BT$73,MATCH($AA68,'Classificação 2 encontros'!$CE$18:$CE$73,0)),"")</f>
        <v/>
      </c>
      <c r="BU68" s="83" t="str">
        <f>IFERROR(INDEX('Classificação 2 encontros'!$BU$18:$BU$73,MATCH($AA68,'Classificação 2 encontros'!$CE$18:$CE$73,0)),"")</f>
        <v/>
      </c>
      <c r="BV68" s="84" t="str">
        <f>IFERROR(INDEX('Classificação 2 encontros'!$BV$18:$BV$73,MATCH($AA68,'Classificação 2 encontros'!$CE$18:$CE$73,0)),"")</f>
        <v/>
      </c>
      <c r="BW68" s="84" t="str">
        <f>IFERROR(INDEX('Classificação 2 encontros'!$BW$18:$BW$73,MATCH($AA68,'Classificação 2 encontros'!$CE$18:$CE$73,0)),"")</f>
        <v/>
      </c>
      <c r="BX68" s="84" t="str">
        <f>IFERROR(INDEX('Classificação 2 encontros'!$BX$18:$BX$73,MATCH($AA68,'Classificação 2 encontros'!$CE$18:$CE$73,0)),"")</f>
        <v/>
      </c>
      <c r="BY68" s="84" t="str">
        <f>IFERROR(INDEX('Classificação 2 encontros'!$BY$18:$BY$73,MATCH($AA68,'Classificação 2 encontros'!$CE$18:$CE$73,0)),"")</f>
        <v/>
      </c>
      <c r="BZ68" s="84" t="str">
        <f>IFERROR(INDEX('Classificação 2 encontros'!$BZ$18:$BZ$73,MATCH($AA68,'Classificação 2 encontros'!$CE$18:$CE$73,0)),"")</f>
        <v/>
      </c>
      <c r="CA68" s="84" t="str">
        <f>IFERROR(INDEX('Classificação 2 encontros'!$CA$18:$CA$73,MATCH($AA68,'Classificação 2 encontros'!$CE$18:$CE$73,0)),"")</f>
        <v/>
      </c>
      <c r="CB68" s="84" t="str">
        <f>IFERROR(INDEX('Classificação 2 encontros'!$CB$18:$CB$73,MATCH($AA68,'Classificação 2 encontros'!$CE$18:$CE$73,0)),"")</f>
        <v/>
      </c>
      <c r="CC68" s="84" t="str">
        <f>IFERROR(INDEX('Classificação 2 encontros'!$CC$18:$CC$73,MATCH($AA68,'Classificação 2 encontros'!$CE$18:$CE$73,0)),"")</f>
        <v/>
      </c>
      <c r="CD68" s="62"/>
      <c r="CE68" s="63" t="str">
        <f t="shared" si="5"/>
        <v/>
      </c>
    </row>
    <row r="69" spans="1:83" ht="22.5" customHeight="1" x14ac:dyDescent="0.5">
      <c r="B69" s="76" t="str">
        <f>IFERROR(INDEX('Classificação 2 encontros'!$B$18:$B$73,MATCH($M69,'Classificação 2 encontros'!$M$18:$M$73,0)),"")</f>
        <v/>
      </c>
      <c r="C69" s="76" t="str">
        <f>IFERROR(INDEX('Classificação 2 encontros'!$C$18:$C$73,MATCH($M69,'Classificação 2 encontros'!$M$18:$M$73,0)),"")</f>
        <v/>
      </c>
      <c r="D69" s="77" t="str">
        <f>IFERROR(INDEX('Classificação 2 encontros'!$D$18:$D$73,MATCH($M69,'Classificação 2 encontros'!$M$18:$M$73,0)),"")</f>
        <v/>
      </c>
      <c r="E69" s="77" t="str">
        <f>IFERROR(INDEX('Classificação 2 encontros'!$E$18:$E$73,MATCH($M69,'Classificação 2 encontros'!$M$18:$M$73,0)),"")</f>
        <v/>
      </c>
      <c r="F69" s="77" t="str">
        <f>IFERROR(INDEX('Classificação 2 encontros'!$F$18:$F$73,MATCH($M69,'Classificação 2 encontros'!$M$18:$M$73,0)),"")</f>
        <v/>
      </c>
      <c r="G69" s="77" t="str">
        <f>IFERROR(INDEX('Classificação 2 encontros'!$G$18:$G$73,MATCH($M69,'Classificação 2 encontros'!$M$18:$M$73,0)),"")</f>
        <v/>
      </c>
      <c r="H69" s="77" t="str">
        <f>IFERROR(INDEX('Classificação 2 encontros'!$H$18:$H$73,MATCH($M69,'Classificação 2 encontros'!$M$18:$M$73,0)),"")</f>
        <v/>
      </c>
      <c r="I69" s="77" t="str">
        <f>IFERROR(INDEX('Classificação 2 encontros'!$I$18:$I$73,MATCH($M69,'Classificação 2 encontros'!$M$18:$M$73,0)),"")</f>
        <v/>
      </c>
      <c r="J69" s="77" t="str">
        <f>IFERROR(INDEX('Classificação 2 encontros'!$J$18:$J$73,MATCH($M69,'Classificação 2 encontros'!$M$18:$M$73,0)),"")</f>
        <v/>
      </c>
      <c r="K69" s="77" t="str">
        <f>IFERROR(INDEX('Classificação 2 encontros'!$K$18:$K$73,MATCH($M69,'Classificação 2 encontros'!$M$18:$M$73,0)),"")</f>
        <v/>
      </c>
      <c r="L69" s="78" t="str">
        <f t="shared" si="6"/>
        <v/>
      </c>
      <c r="M69" s="75">
        <v>52</v>
      </c>
      <c r="N69" s="59"/>
      <c r="O69" s="59"/>
      <c r="P69" s="73" t="str">
        <f>IFERROR(INDEX('Classificação 2 encontros'!$P$18:$P$73,MATCH($AA69,'Classificação 2 encontros'!$AA$18:$AA$73,0)),"")</f>
        <v/>
      </c>
      <c r="Q69" s="73" t="str">
        <f>IFERROR(INDEX('Classificação 2 encontros'!$Q$18:$Q$73,MATCH($AA69,'Classificação 2 encontros'!$AA$18:$AA$73,0)),"")</f>
        <v/>
      </c>
      <c r="R69" s="74" t="str">
        <f>IFERROR(INDEX('Classificação 2 encontros'!$R$18:$R$73,MATCH($AA69,'Classificação 2 encontros'!$AA$18:$AA$73,0)),"")</f>
        <v/>
      </c>
      <c r="S69" s="74" t="str">
        <f>IFERROR(INDEX('Classificação 2 encontros'!$S$18:$S$73,MATCH($AA69,'Classificação 2 encontros'!$AA$18:$AA$73,0)),"")</f>
        <v/>
      </c>
      <c r="T69" s="74" t="str">
        <f>IFERROR(INDEX('Classificação 2 encontros'!$T$18:$T$73,MATCH($AA69,'Classificação 2 encontros'!$AA$18:$AA$73,0)),"")</f>
        <v/>
      </c>
      <c r="U69" s="74" t="str">
        <f>IFERROR(INDEX('Classificação 2 encontros'!$U$18:$U$73,MATCH($AA69,'Classificação 2 encontros'!$AA$18:$AA$73,0)),"")</f>
        <v/>
      </c>
      <c r="V69" s="74" t="str">
        <f>IFERROR(INDEX('Classificação 2 encontros'!$V$18:$V$73,MATCH($AA69,'Classificação 2 encontros'!$AA$18:$AA$73,0)),"")</f>
        <v/>
      </c>
      <c r="W69" s="74" t="str">
        <f>IFERROR(INDEX('Classificação 2 encontros'!$W$18:$W$73,MATCH($AA69,'Classificação 2 encontros'!$AA$18:$AA$73,0)),"")</f>
        <v/>
      </c>
      <c r="X69" s="74" t="str">
        <f>IFERROR(INDEX('Classificação 2 encontros'!$X$18:$X$73,MATCH($AA69,'Classificação 2 encontros'!$AA$18:$AA$73,0)),"")</f>
        <v/>
      </c>
      <c r="Y69" s="74" t="str">
        <f>IFERROR(INDEX('Classificação 2 encontros'!$Y$18:$Y$73,MATCH($AA69,'Classificação 2 encontros'!$AA$18:$AA$73,0)),"")</f>
        <v/>
      </c>
      <c r="Z69" s="78" t="str">
        <f t="shared" si="0"/>
        <v/>
      </c>
      <c r="AA69" s="79">
        <v>52</v>
      </c>
      <c r="AD69" s="76" t="str">
        <f>IFERROR(INDEX('Classificação 2 encontros'!$AD$18:$AD$73,MATCH($AA69,'Classificação 2 encontros'!$AO$18:$AO$73,0)),"")</f>
        <v/>
      </c>
      <c r="AE69" s="76" t="str">
        <f>IFERROR(INDEX('Classificação 2 encontros'!$AE$18:$AE$73,MATCH($AA69,'Classificação 2 encontros'!$AO$18:$AO$73,0)),"")</f>
        <v/>
      </c>
      <c r="AF69" s="77" t="str">
        <f>IFERROR(INDEX('Classificação 2 encontros'!$AF$18:$AF$73,MATCH($AA69,'Classificação 2 encontros'!$AO$18:$AO$73,0)),"")</f>
        <v/>
      </c>
      <c r="AG69" s="77" t="str">
        <f>IFERROR(INDEX('Classificação 2 encontros'!$AG$18:$AG$73,MATCH($AA69,'Classificação 2 encontros'!$AO$18:$AO$73,0)),"")</f>
        <v/>
      </c>
      <c r="AH69" s="77" t="str">
        <f>IFERROR(INDEX('Classificação 2 encontros'!$AH$18:$AH$73,MATCH($AA69,'Classificação 2 encontros'!$AO$18:$AO$73,0)),"")</f>
        <v/>
      </c>
      <c r="AI69" s="77" t="str">
        <f>IFERROR(INDEX('Classificação 2 encontros'!$AI$18:$AI$73,MATCH($AA69,'Classificação 2 encontros'!$AO$18:$AO$73,0)),"")</f>
        <v/>
      </c>
      <c r="AJ69" s="77" t="str">
        <f>IFERROR(INDEX('Classificação 2 encontros'!$AJ$18:$AJ$73,MATCH($AA69,'Classificação 2 encontros'!$AO$18:$AO$73,0)),"")</f>
        <v/>
      </c>
      <c r="AK69" s="77" t="str">
        <f>IFERROR(INDEX('Classificação 2 encontros'!$AK$18:$AK$73,MATCH($AA69,'Classificação 2 encontros'!$AO$18:$AO$73,0)),"")</f>
        <v/>
      </c>
      <c r="AL69" s="77" t="str">
        <f>IFERROR(INDEX('Classificação 2 encontros'!$AL$18:$AL$73,MATCH($AA69,'Classificação 2 encontros'!$AO$18:$AO$73,0)),"")</f>
        <v/>
      </c>
      <c r="AM69" s="77" t="str">
        <f>IFERROR(INDEX('Classificação 2 encontros'!$AM$18:$AM$73,MATCH($AA69,'Classificação 2 encontros'!$AO$18:$AO$73,0)),"")</f>
        <v/>
      </c>
      <c r="AN69" s="78" t="str">
        <f t="shared" si="1"/>
        <v/>
      </c>
      <c r="AO69" s="79">
        <v>52</v>
      </c>
      <c r="AR69" s="83" t="str">
        <f>IFERROR(INDEX('Classificação 2 encontros'!$AR$18:$AR$73,MATCH($AA69,'Classificação 2 encontros'!$BC$18:$BC$73,0)),"")</f>
        <v/>
      </c>
      <c r="AS69" s="83" t="str">
        <f>IFERROR(INDEX('Classificação 2 encontros'!$AS$18:$AS$73,MATCH($AA69,'Classificação 2 encontros'!$BC$18:$BC$73,0)),"")</f>
        <v/>
      </c>
      <c r="AT69" s="84" t="str">
        <f>IFERROR(INDEX('Classificação 2 encontros'!$AT$18:$AT$73,MATCH($AA69,'Classificação 2 encontros'!$BC$18:$BC$73,0)),"")</f>
        <v/>
      </c>
      <c r="AU69" s="84" t="str">
        <f>IFERROR(INDEX('Classificação 2 encontros'!$AU$18:$AU$73,MATCH($AA69,'Classificação 2 encontros'!$BC$18:$BC$73,0)),"")</f>
        <v/>
      </c>
      <c r="AV69" s="84" t="str">
        <f>IFERROR(INDEX('Classificação 2 encontros'!$AV$18:$AV$73,MATCH($AA69,'Classificação 2 encontros'!$BC$18:$BC$73,0)),"")</f>
        <v/>
      </c>
      <c r="AW69" s="84" t="str">
        <f>IFERROR(INDEX('Classificação 2 encontros'!$AW$18:$AW$73,MATCH($AA69,'Classificação 2 encontros'!$BC$18:$BC$73,0)),"")</f>
        <v/>
      </c>
      <c r="AX69" s="84" t="str">
        <f>IFERROR(INDEX('Classificação 2 encontros'!$AX$18:$AX$73,MATCH($AA69,'Classificação 2 encontros'!$BC$18:$BC$73,0)),"")</f>
        <v/>
      </c>
      <c r="AY69" s="84" t="str">
        <f>IFERROR(INDEX('Classificação 2 encontros'!$AY$18:$AY$73,MATCH($AA69,'Classificação 2 encontros'!$BC$18:$BC$73,0)),"")</f>
        <v/>
      </c>
      <c r="AZ69" s="84" t="str">
        <f>IFERROR(INDEX('Classificação 2 encontros'!$AZ$18:$AZ$73,MATCH($AA69,'Classificação 2 encontros'!$BC$18:$BC$73,0)),"")</f>
        <v/>
      </c>
      <c r="BA69" s="84" t="str">
        <f>IFERROR(INDEX('Classificação 2 encontros'!$BA$18:$BA$73,MATCH($AA69,'Classificação 2 encontros'!$BC$18:$BC$73,0)),"")</f>
        <v/>
      </c>
      <c r="BB69" s="78" t="str">
        <f t="shared" si="2"/>
        <v/>
      </c>
      <c r="BC69" s="79">
        <v>52</v>
      </c>
      <c r="BF69" s="80" t="str">
        <f>IFERROR(INDEX('Classificação 2 encontros'!$BF$18:$BF$73,MATCH($AA69,'Classificação 2 encontros'!$BQ$18:$BQ$73,0)),"")</f>
        <v/>
      </c>
      <c r="BG69" s="80" t="str">
        <f>IFERROR(INDEX('Classificação 2 encontros'!$BG$18:$BG$73,MATCH($AA69,'Classificação 2 encontros'!$BQ$18:$BQ$73,0)),"")</f>
        <v/>
      </c>
      <c r="BH69" s="81" t="str">
        <f>IFERROR(INDEX('Classificação 2 encontros'!$BH$18:$BH$73,MATCH($AA69,'Classificação 2 encontros'!$BQ$18:$BQ$73,0)),"")</f>
        <v/>
      </c>
      <c r="BI69" s="81" t="str">
        <f>IFERROR(INDEX('Classificação 2 encontros'!$BI$18:$BI$73,MATCH($AA69,'Classificação 2 encontros'!$BQ$18:$BQ$73,0)),"")</f>
        <v/>
      </c>
      <c r="BJ69" s="81" t="str">
        <f>IFERROR(INDEX('Classificação 2 encontros'!$BJ$18:$BJ$73,MATCH($AA69,'Classificação 2 encontros'!$BQ$18:$BQ$73,0)),"")</f>
        <v/>
      </c>
      <c r="BK69" s="81" t="str">
        <f>IFERROR(INDEX('Classificação 2 encontros'!$BK$18:$BK$73,MATCH($AA69,'Classificação 2 encontros'!$BQ$18:$BQ$73,0)),"")</f>
        <v/>
      </c>
      <c r="BL69" s="81" t="str">
        <f>IFERROR(INDEX('Classificação 2 encontros'!$BL$18:$BL$73,MATCH($AA69,'Classificação 2 encontros'!$BQ$18:$BQ$73,0)),"")</f>
        <v/>
      </c>
      <c r="BM69" s="88" t="str">
        <f>IFERROR(INDEX('Classificação 2 encontros'!$BM$18:$BM$73,MATCH($AA69,'Classificação 2 encontros'!$BQ$18:$BQ$73,0)),"")</f>
        <v/>
      </c>
      <c r="BN69" s="81" t="str">
        <f>IFERROR(INDEX('Classificação 2 encontros'!$BN$18:$BN$73,MATCH($AA69,'Classificação 2 encontros'!$BQ$18:$BQ$73,0)),"")</f>
        <v/>
      </c>
      <c r="BO69" s="81" t="str">
        <f>IFERROR(INDEX('Classificação 2 encontros'!$BO$18:$BO$73,MATCH($AA69,'Classificação 2 encontros'!$BQ$18:$BQ$73,0)),"")</f>
        <v/>
      </c>
      <c r="BP69" s="78" t="str">
        <f t="shared" si="3"/>
        <v/>
      </c>
      <c r="BQ69" s="79">
        <v>52</v>
      </c>
      <c r="BR69" s="67"/>
      <c r="BS69" s="67"/>
      <c r="BT69" s="83" t="str">
        <f>IFERROR(INDEX('Classificação 2 encontros'!$BT$18:$BT$73,MATCH($AA69,'Classificação 2 encontros'!$CE$18:$CE$73,0)),"")</f>
        <v/>
      </c>
      <c r="BU69" s="83" t="str">
        <f>IFERROR(INDEX('Classificação 2 encontros'!$BU$18:$BU$73,MATCH($AA69,'Classificação 2 encontros'!$CE$18:$CE$73,0)),"")</f>
        <v/>
      </c>
      <c r="BV69" s="84" t="str">
        <f>IFERROR(INDEX('Classificação 2 encontros'!$BV$18:$BV$73,MATCH($AA69,'Classificação 2 encontros'!$CE$18:$CE$73,0)),"")</f>
        <v/>
      </c>
      <c r="BW69" s="84" t="str">
        <f>IFERROR(INDEX('Classificação 2 encontros'!$BW$18:$BW$73,MATCH($AA69,'Classificação 2 encontros'!$CE$18:$CE$73,0)),"")</f>
        <v/>
      </c>
      <c r="BX69" s="84" t="str">
        <f>IFERROR(INDEX('Classificação 2 encontros'!$BX$18:$BX$73,MATCH($AA69,'Classificação 2 encontros'!$CE$18:$CE$73,0)),"")</f>
        <v/>
      </c>
      <c r="BY69" s="84" t="str">
        <f>IFERROR(INDEX('Classificação 2 encontros'!$BY$18:$BY$73,MATCH($AA69,'Classificação 2 encontros'!$CE$18:$CE$73,0)),"")</f>
        <v/>
      </c>
      <c r="BZ69" s="84" t="str">
        <f>IFERROR(INDEX('Classificação 2 encontros'!$BZ$18:$BZ$73,MATCH($AA69,'Classificação 2 encontros'!$CE$18:$CE$73,0)),"")</f>
        <v/>
      </c>
      <c r="CA69" s="84" t="str">
        <f>IFERROR(INDEX('Classificação 2 encontros'!$CA$18:$CA$73,MATCH($AA69,'Classificação 2 encontros'!$CE$18:$CE$73,0)),"")</f>
        <v/>
      </c>
      <c r="CB69" s="84" t="str">
        <f>IFERROR(INDEX('Classificação 2 encontros'!$CB$18:$CB$73,MATCH($AA69,'Classificação 2 encontros'!$CE$18:$CE$73,0)),"")</f>
        <v/>
      </c>
      <c r="CC69" s="84" t="str">
        <f>IFERROR(INDEX('Classificação 2 encontros'!$CC$18:$CC$73,MATCH($AA69,'Classificação 2 encontros'!$CE$18:$CE$73,0)),"")</f>
        <v/>
      </c>
      <c r="CD69" s="62"/>
      <c r="CE69" s="63" t="str">
        <f t="shared" si="5"/>
        <v/>
      </c>
    </row>
    <row r="70" spans="1:83" ht="22.5" customHeight="1" x14ac:dyDescent="0.5">
      <c r="B70" s="76" t="str">
        <f>IFERROR(INDEX('Classificação 2 encontros'!$B$18:$B$73,MATCH($M70,'Classificação 2 encontros'!$M$18:$M$73,0)),"")</f>
        <v/>
      </c>
      <c r="C70" s="76" t="str">
        <f>IFERROR(INDEX('Classificação 2 encontros'!$C$18:$C$73,MATCH($M70,'Classificação 2 encontros'!$M$18:$M$73,0)),"")</f>
        <v/>
      </c>
      <c r="D70" s="77" t="str">
        <f>IFERROR(INDEX('Classificação 2 encontros'!$D$18:$D$73,MATCH($M70,'Classificação 2 encontros'!$M$18:$M$73,0)),"")</f>
        <v/>
      </c>
      <c r="E70" s="77" t="str">
        <f>IFERROR(INDEX('Classificação 2 encontros'!$E$18:$E$73,MATCH($M70,'Classificação 2 encontros'!$M$18:$M$73,0)),"")</f>
        <v/>
      </c>
      <c r="F70" s="77" t="str">
        <f>IFERROR(INDEX('Classificação 2 encontros'!$F$18:$F$73,MATCH($M70,'Classificação 2 encontros'!$M$18:$M$73,0)),"")</f>
        <v/>
      </c>
      <c r="G70" s="77" t="str">
        <f>IFERROR(INDEX('Classificação 2 encontros'!$G$18:$G$73,MATCH($M70,'Classificação 2 encontros'!$M$18:$M$73,0)),"")</f>
        <v/>
      </c>
      <c r="H70" s="77" t="str">
        <f>IFERROR(INDEX('Classificação 2 encontros'!$H$18:$H$73,MATCH($M70,'Classificação 2 encontros'!$M$18:$M$73,0)),"")</f>
        <v/>
      </c>
      <c r="I70" s="77" t="str">
        <f>IFERROR(INDEX('Classificação 2 encontros'!$I$18:$I$73,MATCH($M70,'Classificação 2 encontros'!$M$18:$M$73,0)),"")</f>
        <v/>
      </c>
      <c r="J70" s="77" t="str">
        <f>IFERROR(INDEX('Classificação 2 encontros'!$J$18:$J$73,MATCH($M70,'Classificação 2 encontros'!$M$18:$M$73,0)),"")</f>
        <v/>
      </c>
      <c r="K70" s="77" t="str">
        <f>IFERROR(INDEX('Classificação 2 encontros'!$K$18:$K$73,MATCH($M70,'Classificação 2 encontros'!$M$18:$M$73,0)),"")</f>
        <v/>
      </c>
      <c r="L70" s="78" t="str">
        <f t="shared" si="6"/>
        <v/>
      </c>
      <c r="M70" s="75">
        <v>53</v>
      </c>
      <c r="N70" s="59"/>
      <c r="O70" s="59"/>
      <c r="P70" s="73" t="str">
        <f>IFERROR(INDEX('Classificação 2 encontros'!$P$18:$P$73,MATCH($AA70,'Classificação 2 encontros'!$AA$18:$AA$73,0)),"")</f>
        <v/>
      </c>
      <c r="Q70" s="73" t="str">
        <f>IFERROR(INDEX('Classificação 2 encontros'!$Q$18:$Q$73,MATCH($AA70,'Classificação 2 encontros'!$AA$18:$AA$73,0)),"")</f>
        <v/>
      </c>
      <c r="R70" s="74" t="str">
        <f>IFERROR(INDEX('Classificação 2 encontros'!$R$18:$R$73,MATCH($AA70,'Classificação 2 encontros'!$AA$18:$AA$73,0)),"")</f>
        <v/>
      </c>
      <c r="S70" s="74" t="str">
        <f>IFERROR(INDEX('Classificação 2 encontros'!$S$18:$S$73,MATCH($AA70,'Classificação 2 encontros'!$AA$18:$AA$73,0)),"")</f>
        <v/>
      </c>
      <c r="T70" s="74" t="str">
        <f>IFERROR(INDEX('Classificação 2 encontros'!$T$18:$T$73,MATCH($AA70,'Classificação 2 encontros'!$AA$18:$AA$73,0)),"")</f>
        <v/>
      </c>
      <c r="U70" s="74" t="str">
        <f>IFERROR(INDEX('Classificação 2 encontros'!$U$18:$U$73,MATCH($AA70,'Classificação 2 encontros'!$AA$18:$AA$73,0)),"")</f>
        <v/>
      </c>
      <c r="V70" s="74" t="str">
        <f>IFERROR(INDEX('Classificação 2 encontros'!$V$18:$V$73,MATCH($AA70,'Classificação 2 encontros'!$AA$18:$AA$73,0)),"")</f>
        <v/>
      </c>
      <c r="W70" s="74" t="str">
        <f>IFERROR(INDEX('Classificação 2 encontros'!$W$18:$W$73,MATCH($AA70,'Classificação 2 encontros'!$AA$18:$AA$73,0)),"")</f>
        <v/>
      </c>
      <c r="X70" s="74" t="str">
        <f>IFERROR(INDEX('Classificação 2 encontros'!$X$18:$X$73,MATCH($AA70,'Classificação 2 encontros'!$AA$18:$AA$73,0)),"")</f>
        <v/>
      </c>
      <c r="Y70" s="74" t="str">
        <f>IFERROR(INDEX('Classificação 2 encontros'!$Y$18:$Y$73,MATCH($AA70,'Classificação 2 encontros'!$AA$18:$AA$73,0)),"")</f>
        <v/>
      </c>
      <c r="Z70" s="78" t="str">
        <f t="shared" si="0"/>
        <v/>
      </c>
      <c r="AA70" s="79">
        <v>53</v>
      </c>
      <c r="AD70" s="76" t="str">
        <f>IFERROR(INDEX('Classificação 2 encontros'!$AD$18:$AD$73,MATCH($AA70,'Classificação 2 encontros'!$AO$18:$AO$73,0)),"")</f>
        <v/>
      </c>
      <c r="AE70" s="76" t="str">
        <f>IFERROR(INDEX('Classificação 2 encontros'!$AE$18:$AE$73,MATCH($AA70,'Classificação 2 encontros'!$AO$18:$AO$73,0)),"")</f>
        <v/>
      </c>
      <c r="AF70" s="77" t="str">
        <f>IFERROR(INDEX('Classificação 2 encontros'!$AF$18:$AF$73,MATCH($AA70,'Classificação 2 encontros'!$AO$18:$AO$73,0)),"")</f>
        <v/>
      </c>
      <c r="AG70" s="77" t="str">
        <f>IFERROR(INDEX('Classificação 2 encontros'!$AG$18:$AG$73,MATCH($AA70,'Classificação 2 encontros'!$AO$18:$AO$73,0)),"")</f>
        <v/>
      </c>
      <c r="AH70" s="77" t="str">
        <f>IFERROR(INDEX('Classificação 2 encontros'!$AH$18:$AH$73,MATCH($AA70,'Classificação 2 encontros'!$AO$18:$AO$73,0)),"")</f>
        <v/>
      </c>
      <c r="AI70" s="77" t="str">
        <f>IFERROR(INDEX('Classificação 2 encontros'!$AI$18:$AI$73,MATCH($AA70,'Classificação 2 encontros'!$AO$18:$AO$73,0)),"")</f>
        <v/>
      </c>
      <c r="AJ70" s="77" t="str">
        <f>IFERROR(INDEX('Classificação 2 encontros'!$AJ$18:$AJ$73,MATCH($AA70,'Classificação 2 encontros'!$AO$18:$AO$73,0)),"")</f>
        <v/>
      </c>
      <c r="AK70" s="77" t="str">
        <f>IFERROR(INDEX('Classificação 2 encontros'!$AK$18:$AK$73,MATCH($AA70,'Classificação 2 encontros'!$AO$18:$AO$73,0)),"")</f>
        <v/>
      </c>
      <c r="AL70" s="77" t="str">
        <f>IFERROR(INDEX('Classificação 2 encontros'!$AL$18:$AL$73,MATCH($AA70,'Classificação 2 encontros'!$AO$18:$AO$73,0)),"")</f>
        <v/>
      </c>
      <c r="AM70" s="77" t="str">
        <f>IFERROR(INDEX('Classificação 2 encontros'!$AM$18:$AM$73,MATCH($AA70,'Classificação 2 encontros'!$AO$18:$AO$73,0)),"")</f>
        <v/>
      </c>
      <c r="AN70" s="78" t="str">
        <f t="shared" si="1"/>
        <v/>
      </c>
      <c r="AO70" s="79">
        <v>53</v>
      </c>
      <c r="AR70" s="83" t="str">
        <f>IFERROR(INDEX('Classificação 2 encontros'!$AR$18:$AR$73,MATCH($AA70,'Classificação 2 encontros'!$BC$18:$BC$73,0)),"")</f>
        <v/>
      </c>
      <c r="AS70" s="83" t="str">
        <f>IFERROR(INDEX('Classificação 2 encontros'!$AS$18:$AS$73,MATCH($AA70,'Classificação 2 encontros'!$BC$18:$BC$73,0)),"")</f>
        <v/>
      </c>
      <c r="AT70" s="84" t="str">
        <f>IFERROR(INDEX('Classificação 2 encontros'!$AT$18:$AT$73,MATCH($AA70,'Classificação 2 encontros'!$BC$18:$BC$73,0)),"")</f>
        <v/>
      </c>
      <c r="AU70" s="84" t="str">
        <f>IFERROR(INDEX('Classificação 2 encontros'!$AU$18:$AU$73,MATCH($AA70,'Classificação 2 encontros'!$BC$18:$BC$73,0)),"")</f>
        <v/>
      </c>
      <c r="AV70" s="84" t="str">
        <f>IFERROR(INDEX('Classificação 2 encontros'!$AV$18:$AV$73,MATCH($AA70,'Classificação 2 encontros'!$BC$18:$BC$73,0)),"")</f>
        <v/>
      </c>
      <c r="AW70" s="84" t="str">
        <f>IFERROR(INDEX('Classificação 2 encontros'!$AW$18:$AW$73,MATCH($AA70,'Classificação 2 encontros'!$BC$18:$BC$73,0)),"")</f>
        <v/>
      </c>
      <c r="AX70" s="84" t="str">
        <f>IFERROR(INDEX('Classificação 2 encontros'!$AX$18:$AX$73,MATCH($AA70,'Classificação 2 encontros'!$BC$18:$BC$73,0)),"")</f>
        <v/>
      </c>
      <c r="AY70" s="84" t="str">
        <f>IFERROR(INDEX('Classificação 2 encontros'!$AY$18:$AY$73,MATCH($AA70,'Classificação 2 encontros'!$BC$18:$BC$73,0)),"")</f>
        <v/>
      </c>
      <c r="AZ70" s="84" t="str">
        <f>IFERROR(INDEX('Classificação 2 encontros'!$AZ$18:$AZ$73,MATCH($AA70,'Classificação 2 encontros'!$BC$18:$BC$73,0)),"")</f>
        <v/>
      </c>
      <c r="BA70" s="84" t="str">
        <f>IFERROR(INDEX('Classificação 2 encontros'!$BA$18:$BA$73,MATCH($AA70,'Classificação 2 encontros'!$BC$18:$BC$73,0)),"")</f>
        <v/>
      </c>
      <c r="BB70" s="78" t="str">
        <f t="shared" si="2"/>
        <v/>
      </c>
      <c r="BC70" s="79">
        <v>53</v>
      </c>
      <c r="BF70" s="80" t="str">
        <f>IFERROR(INDEX('Classificação 2 encontros'!$BF$18:$BF$73,MATCH($AA70,'Classificação 2 encontros'!$BQ$18:$BQ$73,0)),"")</f>
        <v/>
      </c>
      <c r="BG70" s="80" t="str">
        <f>IFERROR(INDEX('Classificação 2 encontros'!$BG$18:$BG$73,MATCH($AA70,'Classificação 2 encontros'!$BQ$18:$BQ$73,0)),"")</f>
        <v/>
      </c>
      <c r="BH70" s="81" t="str">
        <f>IFERROR(INDEX('Classificação 2 encontros'!$BH$18:$BH$73,MATCH($AA70,'Classificação 2 encontros'!$BQ$18:$BQ$73,0)),"")</f>
        <v/>
      </c>
      <c r="BI70" s="81" t="str">
        <f>IFERROR(INDEX('Classificação 2 encontros'!$BI$18:$BI$73,MATCH($AA70,'Classificação 2 encontros'!$BQ$18:$BQ$73,0)),"")</f>
        <v/>
      </c>
      <c r="BJ70" s="81" t="str">
        <f>IFERROR(INDEX('Classificação 2 encontros'!$BJ$18:$BJ$73,MATCH($AA70,'Classificação 2 encontros'!$BQ$18:$BQ$73,0)),"")</f>
        <v/>
      </c>
      <c r="BK70" s="81" t="str">
        <f>IFERROR(INDEX('Classificação 2 encontros'!$BK$18:$BK$73,MATCH($AA70,'Classificação 2 encontros'!$BQ$18:$BQ$73,0)),"")</f>
        <v/>
      </c>
      <c r="BL70" s="81" t="str">
        <f>IFERROR(INDEX('Classificação 2 encontros'!$BL$18:$BL$73,MATCH($AA70,'Classificação 2 encontros'!$BQ$18:$BQ$73,0)),"")</f>
        <v/>
      </c>
      <c r="BM70" s="88" t="str">
        <f>IFERROR(INDEX('Classificação 2 encontros'!$BM$18:$BM$73,MATCH($AA70,'Classificação 2 encontros'!$BQ$18:$BQ$73,0)),"")</f>
        <v/>
      </c>
      <c r="BN70" s="81" t="str">
        <f>IFERROR(INDEX('Classificação 2 encontros'!$BN$18:$BN$73,MATCH($AA70,'Classificação 2 encontros'!$BQ$18:$BQ$73,0)),"")</f>
        <v/>
      </c>
      <c r="BO70" s="81" t="str">
        <f>IFERROR(INDEX('Classificação 2 encontros'!$BO$18:$BO$73,MATCH($AA70,'Classificação 2 encontros'!$BQ$18:$BQ$73,0)),"")</f>
        <v/>
      </c>
      <c r="BP70" s="78" t="str">
        <f t="shared" si="3"/>
        <v/>
      </c>
      <c r="BQ70" s="79">
        <v>53</v>
      </c>
      <c r="BR70" s="67"/>
      <c r="BS70" s="67"/>
      <c r="BT70" s="83" t="str">
        <f>IFERROR(INDEX('Classificação 2 encontros'!$BT$18:$BT$73,MATCH($AA70,'Classificação 2 encontros'!$CE$18:$CE$73,0)),"")</f>
        <v/>
      </c>
      <c r="BU70" s="83" t="str">
        <f>IFERROR(INDEX('Classificação 2 encontros'!$BU$18:$BU$73,MATCH($AA70,'Classificação 2 encontros'!$CE$18:$CE$73,0)),"")</f>
        <v/>
      </c>
      <c r="BV70" s="84" t="str">
        <f>IFERROR(INDEX('Classificação 2 encontros'!$BV$18:$BV$73,MATCH($AA70,'Classificação 2 encontros'!$CE$18:$CE$73,0)),"")</f>
        <v/>
      </c>
      <c r="BW70" s="84" t="str">
        <f>IFERROR(INDEX('Classificação 2 encontros'!$BW$18:$BW$73,MATCH($AA70,'Classificação 2 encontros'!$CE$18:$CE$73,0)),"")</f>
        <v/>
      </c>
      <c r="BX70" s="84" t="str">
        <f>IFERROR(INDEX('Classificação 2 encontros'!$BX$18:$BX$73,MATCH($AA70,'Classificação 2 encontros'!$CE$18:$CE$73,0)),"")</f>
        <v/>
      </c>
      <c r="BY70" s="84" t="str">
        <f>IFERROR(INDEX('Classificação 2 encontros'!$BY$18:$BY$73,MATCH($AA70,'Classificação 2 encontros'!$CE$18:$CE$73,0)),"")</f>
        <v/>
      </c>
      <c r="BZ70" s="84" t="str">
        <f>IFERROR(INDEX('Classificação 2 encontros'!$BZ$18:$BZ$73,MATCH($AA70,'Classificação 2 encontros'!$CE$18:$CE$73,0)),"")</f>
        <v/>
      </c>
      <c r="CA70" s="84" t="str">
        <f>IFERROR(INDEX('Classificação 2 encontros'!$CA$18:$CA$73,MATCH($AA70,'Classificação 2 encontros'!$CE$18:$CE$73,0)),"")</f>
        <v/>
      </c>
      <c r="CB70" s="84" t="str">
        <f>IFERROR(INDEX('Classificação 2 encontros'!$CB$18:$CB$73,MATCH($AA70,'Classificação 2 encontros'!$CE$18:$CE$73,0)),"")</f>
        <v/>
      </c>
      <c r="CC70" s="84" t="str">
        <f>IFERROR(INDEX('Classificação 2 encontros'!$CC$18:$CC$73,MATCH($AA70,'Classificação 2 encontros'!$CE$18:$CE$73,0)),"")</f>
        <v/>
      </c>
      <c r="CD70" s="62"/>
      <c r="CE70" s="63" t="str">
        <f t="shared" si="5"/>
        <v/>
      </c>
    </row>
    <row r="71" spans="1:83" ht="22.5" customHeight="1" x14ac:dyDescent="0.45">
      <c r="B71" s="76" t="str">
        <f>IFERROR(INDEX('Classificação 2 encontros'!$B$18:$B$73,MATCH($M71,'Classificação 2 encontros'!$M$18:$M$73,0)),"")</f>
        <v/>
      </c>
      <c r="C71" s="76" t="str">
        <f>IFERROR(INDEX('Classificação 2 encontros'!$C$18:$C$73,MATCH($M71,'Classificação 2 encontros'!$M$18:$M$73,0)),"")</f>
        <v/>
      </c>
      <c r="D71" s="77" t="str">
        <f>IFERROR(INDEX('Classificação 2 encontros'!$D$18:$D$73,MATCH($M71,'Classificação 2 encontros'!$M$18:$M$73,0)),"")</f>
        <v/>
      </c>
      <c r="E71" s="77" t="str">
        <f>IFERROR(INDEX('Classificação 2 encontros'!$E$18:$E$73,MATCH($M71,'Classificação 2 encontros'!$M$18:$M$73,0)),"")</f>
        <v/>
      </c>
      <c r="F71" s="77" t="str">
        <f>IFERROR(INDEX('Classificação 2 encontros'!$F$18:$F$73,MATCH($M71,'Classificação 2 encontros'!$M$18:$M$73,0)),"")</f>
        <v/>
      </c>
      <c r="G71" s="77" t="str">
        <f>IFERROR(INDEX('Classificação 2 encontros'!$G$18:$G$73,MATCH($M71,'Classificação 2 encontros'!$M$18:$M$73,0)),"")</f>
        <v/>
      </c>
      <c r="H71" s="77" t="str">
        <f>IFERROR(INDEX('Classificação 2 encontros'!$H$18:$H$73,MATCH($M71,'Classificação 2 encontros'!$M$18:$M$73,0)),"")</f>
        <v/>
      </c>
      <c r="I71" s="77" t="str">
        <f>IFERROR(INDEX('Classificação 2 encontros'!$I$18:$I$73,MATCH($M71,'Classificação 2 encontros'!$M$18:$M$73,0)),"")</f>
        <v/>
      </c>
      <c r="J71" s="77" t="str">
        <f>IFERROR(INDEX('Classificação 2 encontros'!$J$18:$J$73,MATCH($M71,'Classificação 2 encontros'!$M$18:$M$73,0)),"")</f>
        <v/>
      </c>
      <c r="K71" s="77" t="str">
        <f>IFERROR(INDEX('Classificação 2 encontros'!$K$18:$K$73,MATCH($M71,'Classificação 2 encontros'!$M$18:$M$73,0)),"")</f>
        <v/>
      </c>
      <c r="L71" s="78" t="str">
        <f t="shared" si="6"/>
        <v/>
      </c>
      <c r="M71" s="75">
        <v>54</v>
      </c>
      <c r="N71" s="59"/>
      <c r="O71" s="59"/>
      <c r="P71" s="73" t="str">
        <f>IFERROR(INDEX('Classificação 2 encontros'!$P$18:$P$73,MATCH($AA71,'Classificação 2 encontros'!$AA$18:$AA$73,0)),"")</f>
        <v/>
      </c>
      <c r="Q71" s="73" t="str">
        <f>IFERROR(INDEX('Classificação 2 encontros'!$Q$18:$Q$73,MATCH($AA71,'Classificação 2 encontros'!$AA$18:$AA$73,0)),"")</f>
        <v/>
      </c>
      <c r="R71" s="74" t="str">
        <f>IFERROR(INDEX('Classificação 2 encontros'!$R$18:$R$73,MATCH($AA71,'Classificação 2 encontros'!$AA$18:$AA$73,0)),"")</f>
        <v/>
      </c>
      <c r="S71" s="74" t="str">
        <f>IFERROR(INDEX('Classificação 2 encontros'!$S$18:$S$73,MATCH($AA71,'Classificação 2 encontros'!$AA$18:$AA$73,0)),"")</f>
        <v/>
      </c>
      <c r="T71" s="74" t="str">
        <f>IFERROR(INDEX('Classificação 2 encontros'!$T$18:$T$73,MATCH($AA71,'Classificação 2 encontros'!$AA$18:$AA$73,0)),"")</f>
        <v/>
      </c>
      <c r="U71" s="74" t="str">
        <f>IFERROR(INDEX('Classificação 2 encontros'!$U$18:$U$73,MATCH($AA71,'Classificação 2 encontros'!$AA$18:$AA$73,0)),"")</f>
        <v/>
      </c>
      <c r="V71" s="74" t="str">
        <f>IFERROR(INDEX('Classificação 2 encontros'!$V$18:$V$73,MATCH($AA71,'Classificação 2 encontros'!$AA$18:$AA$73,0)),"")</f>
        <v/>
      </c>
      <c r="W71" s="74" t="str">
        <f>IFERROR(INDEX('Classificação 2 encontros'!$W$18:$W$73,MATCH($AA71,'Classificação 2 encontros'!$AA$18:$AA$73,0)),"")</f>
        <v/>
      </c>
      <c r="X71" s="74" t="str">
        <f>IFERROR(INDEX('Classificação 2 encontros'!$X$18:$X$73,MATCH($AA71,'Classificação 2 encontros'!$AA$18:$AA$73,0)),"")</f>
        <v/>
      </c>
      <c r="Y71" s="74" t="str">
        <f>IFERROR(INDEX('Classificação 2 encontros'!$Y$18:$Y$73,MATCH($AA71,'Classificação 2 encontros'!$AA$18:$AA$73,0)),"")</f>
        <v/>
      </c>
      <c r="Z71" s="78" t="str">
        <f t="shared" si="0"/>
        <v/>
      </c>
      <c r="AA71" s="79">
        <v>54</v>
      </c>
      <c r="AD71" s="76" t="str">
        <f>IFERROR(INDEX('Classificação 2 encontros'!$AD$18:$AD$73,MATCH($AA71,'Classificação 2 encontros'!$AO$18:$AO$73,0)),"")</f>
        <v/>
      </c>
      <c r="AE71" s="76" t="str">
        <f>IFERROR(INDEX('Classificação 2 encontros'!$AE$18:$AE$73,MATCH($AA71,'Classificação 2 encontros'!$AO$18:$AO$73,0)),"")</f>
        <v/>
      </c>
      <c r="AF71" s="77" t="str">
        <f>IFERROR(INDEX('Classificação 2 encontros'!$AF$18:$AF$73,MATCH($AA71,'Classificação 2 encontros'!$AO$18:$AO$73,0)),"")</f>
        <v/>
      </c>
      <c r="AG71" s="77" t="str">
        <f>IFERROR(INDEX('Classificação 2 encontros'!$AG$18:$AG$73,MATCH($AA71,'Classificação 2 encontros'!$AO$18:$AO$73,0)),"")</f>
        <v/>
      </c>
      <c r="AH71" s="77" t="str">
        <f>IFERROR(INDEX('Classificação 2 encontros'!$AH$18:$AH$73,MATCH($AA71,'Classificação 2 encontros'!$AO$18:$AO$73,0)),"")</f>
        <v/>
      </c>
      <c r="AI71" s="77" t="str">
        <f>IFERROR(INDEX('Classificação 2 encontros'!$AI$18:$AI$73,MATCH($AA71,'Classificação 2 encontros'!$AO$18:$AO$73,0)),"")</f>
        <v/>
      </c>
      <c r="AJ71" s="77" t="str">
        <f>IFERROR(INDEX('Classificação 2 encontros'!$AJ$18:$AJ$73,MATCH($AA71,'Classificação 2 encontros'!$AO$18:$AO$73,0)),"")</f>
        <v/>
      </c>
      <c r="AK71" s="77" t="str">
        <f>IFERROR(INDEX('Classificação 2 encontros'!$AK$18:$AK$73,MATCH($AA71,'Classificação 2 encontros'!$AO$18:$AO$73,0)),"")</f>
        <v/>
      </c>
      <c r="AL71" s="77" t="str">
        <f>IFERROR(INDEX('Classificação 2 encontros'!$AL$18:$AL$73,MATCH($AA71,'Classificação 2 encontros'!$AO$18:$AO$73,0)),"")</f>
        <v/>
      </c>
      <c r="AM71" s="77" t="str">
        <f>IFERROR(INDEX('Classificação 2 encontros'!$AM$18:$AM$73,MATCH($AA71,'Classificação 2 encontros'!$AO$18:$AO$73,0)),"")</f>
        <v/>
      </c>
      <c r="AN71" s="78" t="str">
        <f t="shared" si="1"/>
        <v/>
      </c>
      <c r="AO71" s="79">
        <v>54</v>
      </c>
      <c r="AR71" s="83" t="str">
        <f>IFERROR(INDEX('Classificação 2 encontros'!$AR$18:$AR$73,MATCH($AA71,'Classificação 2 encontros'!$BC$18:$BC$73,0)),"")</f>
        <v/>
      </c>
      <c r="AS71" s="83" t="str">
        <f>IFERROR(INDEX('Classificação 2 encontros'!$AS$18:$AS$73,MATCH($AA71,'Classificação 2 encontros'!$BC$18:$BC$73,0)),"")</f>
        <v/>
      </c>
      <c r="AT71" s="84" t="str">
        <f>IFERROR(INDEX('Classificação 2 encontros'!$AT$18:$AT$73,MATCH($AA71,'Classificação 2 encontros'!$BC$18:$BC$73,0)),"")</f>
        <v/>
      </c>
      <c r="AU71" s="84" t="str">
        <f>IFERROR(INDEX('Classificação 2 encontros'!$AU$18:$AU$73,MATCH($AA71,'Classificação 2 encontros'!$BC$18:$BC$73,0)),"")</f>
        <v/>
      </c>
      <c r="AV71" s="84" t="str">
        <f>IFERROR(INDEX('Classificação 2 encontros'!$AV$18:$AV$73,MATCH($AA71,'Classificação 2 encontros'!$BC$18:$BC$73,0)),"")</f>
        <v/>
      </c>
      <c r="AW71" s="84" t="str">
        <f>IFERROR(INDEX('Classificação 2 encontros'!$AW$18:$AW$73,MATCH($AA71,'Classificação 2 encontros'!$BC$18:$BC$73,0)),"")</f>
        <v/>
      </c>
      <c r="AX71" s="84" t="str">
        <f>IFERROR(INDEX('Classificação 2 encontros'!$AX$18:$AX$73,MATCH($AA71,'Classificação 2 encontros'!$BC$18:$BC$73,0)),"")</f>
        <v/>
      </c>
      <c r="AY71" s="84" t="str">
        <f>IFERROR(INDEX('Classificação 2 encontros'!$AY$18:$AY$73,MATCH($AA71,'Classificação 2 encontros'!$BC$18:$BC$73,0)),"")</f>
        <v/>
      </c>
      <c r="AZ71" s="84" t="str">
        <f>IFERROR(INDEX('Classificação 2 encontros'!$AZ$18:$AZ$73,MATCH($AA71,'Classificação 2 encontros'!$BC$18:$BC$73,0)),"")</f>
        <v/>
      </c>
      <c r="BA71" s="84" t="str">
        <f>IFERROR(INDEX('Classificação 2 encontros'!$BA$18:$BA$73,MATCH($AA71,'Classificação 2 encontros'!$BC$18:$BC$73,0)),"")</f>
        <v/>
      </c>
      <c r="BB71" s="78" t="str">
        <f t="shared" si="2"/>
        <v/>
      </c>
      <c r="BC71" s="79">
        <v>54</v>
      </c>
      <c r="BF71" s="80" t="str">
        <f>IFERROR(INDEX('Classificação 2 encontros'!$BF$18:$BF$73,MATCH($AA71,'Classificação 2 encontros'!$BQ$18:$BQ$73,0)),"")</f>
        <v/>
      </c>
      <c r="BG71" s="80" t="str">
        <f>IFERROR(INDEX('Classificação 2 encontros'!$BG$18:$BG$73,MATCH($AA71,'Classificação 2 encontros'!$BQ$18:$BQ$73,0)),"")</f>
        <v/>
      </c>
      <c r="BH71" s="81" t="str">
        <f>IFERROR(INDEX('Classificação 2 encontros'!$BH$18:$BH$73,MATCH($AA71,'Classificação 2 encontros'!$BQ$18:$BQ$73,0)),"")</f>
        <v/>
      </c>
      <c r="BI71" s="81" t="str">
        <f>IFERROR(INDEX('Classificação 2 encontros'!$BI$18:$BI$73,MATCH($AA71,'Classificação 2 encontros'!$BQ$18:$BQ$73,0)),"")</f>
        <v/>
      </c>
      <c r="BJ71" s="81" t="str">
        <f>IFERROR(INDEX('Classificação 2 encontros'!$BJ$18:$BJ$73,MATCH($AA71,'Classificação 2 encontros'!$BQ$18:$BQ$73,0)),"")</f>
        <v/>
      </c>
      <c r="BK71" s="81" t="str">
        <f>IFERROR(INDEX('Classificação 2 encontros'!$BK$18:$BK$73,MATCH($AA71,'Classificação 2 encontros'!$BQ$18:$BQ$73,0)),"")</f>
        <v/>
      </c>
      <c r="BL71" s="81" t="str">
        <f>IFERROR(INDEX('Classificação 2 encontros'!$BL$18:$BL$73,MATCH($AA71,'Classificação 2 encontros'!$BQ$18:$BQ$73,0)),"")</f>
        <v/>
      </c>
      <c r="BM71" s="88" t="str">
        <f>IFERROR(INDEX('Classificação 2 encontros'!$BM$18:$BM$73,MATCH($AA71,'Classificação 2 encontros'!$BQ$18:$BQ$73,0)),"")</f>
        <v/>
      </c>
      <c r="BN71" s="81" t="str">
        <f>IFERROR(INDEX('Classificação 2 encontros'!$BN$18:$BN$73,MATCH($AA71,'Classificação 2 encontros'!$BQ$18:$BQ$73,0)),"")</f>
        <v/>
      </c>
      <c r="BO71" s="81" t="str">
        <f>IFERROR(INDEX('Classificação 2 encontros'!$BO$18:$BO$73,MATCH($AA71,'Classificação 2 encontros'!$BQ$18:$BQ$73,0)),"")</f>
        <v/>
      </c>
      <c r="BP71" s="78" t="str">
        <f t="shared" si="3"/>
        <v/>
      </c>
      <c r="BQ71" s="79">
        <v>54</v>
      </c>
      <c r="BR71" s="68"/>
      <c r="BS71" s="68"/>
      <c r="BT71" s="83" t="str">
        <f>IFERROR(INDEX('Classificação 2 encontros'!$BT$18:$BT$73,MATCH($AA71,'Classificação 2 encontros'!$CE$18:$CE$73,0)),"")</f>
        <v/>
      </c>
      <c r="BU71" s="83" t="str">
        <f>IFERROR(INDEX('Classificação 2 encontros'!$BU$18:$BU$73,MATCH($AA71,'Classificação 2 encontros'!$CE$18:$CE$73,0)),"")</f>
        <v/>
      </c>
      <c r="BV71" s="84" t="str">
        <f>IFERROR(INDEX('Classificação 2 encontros'!$BV$18:$BV$73,MATCH($AA71,'Classificação 2 encontros'!$CE$18:$CE$73,0)),"")</f>
        <v/>
      </c>
      <c r="BW71" s="84" t="str">
        <f>IFERROR(INDEX('Classificação 2 encontros'!$BW$18:$BW$73,MATCH($AA71,'Classificação 2 encontros'!$CE$18:$CE$73,0)),"")</f>
        <v/>
      </c>
      <c r="BX71" s="84" t="str">
        <f>IFERROR(INDEX('Classificação 2 encontros'!$BX$18:$BX$73,MATCH($AA71,'Classificação 2 encontros'!$CE$18:$CE$73,0)),"")</f>
        <v/>
      </c>
      <c r="BY71" s="84" t="str">
        <f>IFERROR(INDEX('Classificação 2 encontros'!$BY$18:$BY$73,MATCH($AA71,'Classificação 2 encontros'!$CE$18:$CE$73,0)),"")</f>
        <v/>
      </c>
      <c r="BZ71" s="84" t="str">
        <f>IFERROR(INDEX('Classificação 2 encontros'!$BZ$18:$BZ$73,MATCH($AA71,'Classificação 2 encontros'!$CE$18:$CE$73,0)),"")</f>
        <v/>
      </c>
      <c r="CA71" s="84" t="str">
        <f>IFERROR(INDEX('Classificação 2 encontros'!$CA$18:$CA$73,MATCH($AA71,'Classificação 2 encontros'!$CE$18:$CE$73,0)),"")</f>
        <v/>
      </c>
      <c r="CB71" s="84" t="str">
        <f>IFERROR(INDEX('Classificação 2 encontros'!$CB$18:$CB$73,MATCH($AA71,'Classificação 2 encontros'!$CE$18:$CE$73,0)),"")</f>
        <v/>
      </c>
      <c r="CC71" s="84" t="str">
        <f>IFERROR(INDEX('Classificação 2 encontros'!$CC$18:$CC$73,MATCH($AA71,'Classificação 2 encontros'!$CE$18:$CE$73,0)),"")</f>
        <v/>
      </c>
      <c r="CD71" s="62"/>
      <c r="CE71" s="63" t="str">
        <f t="shared" si="5"/>
        <v/>
      </c>
    </row>
    <row r="72" spans="1:83" s="11" customFormat="1" ht="22.5" customHeight="1" x14ac:dyDescent="0.45">
      <c r="B72" s="76" t="str">
        <f>IFERROR(INDEX('Classificação 2 encontros'!$B$18:$B$73,MATCH($M72,'Classificação 2 encontros'!$M$18:$M$73,0)),"")</f>
        <v/>
      </c>
      <c r="C72" s="76" t="str">
        <f>IFERROR(INDEX('Classificação 2 encontros'!$C$18:$C$73,MATCH($M72,'Classificação 2 encontros'!$M$18:$M$73,0)),"")</f>
        <v/>
      </c>
      <c r="D72" s="77" t="str">
        <f>IFERROR(INDEX('Classificação 2 encontros'!$D$18:$D$73,MATCH($M72,'Classificação 2 encontros'!$M$18:$M$73,0)),"")</f>
        <v/>
      </c>
      <c r="E72" s="77" t="str">
        <f>IFERROR(INDEX('Classificação 2 encontros'!$E$18:$E$73,MATCH($M72,'Classificação 2 encontros'!$M$18:$M$73,0)),"")</f>
        <v/>
      </c>
      <c r="F72" s="77" t="str">
        <f>IFERROR(INDEX('Classificação 2 encontros'!$F$18:$F$73,MATCH($M72,'Classificação 2 encontros'!$M$18:$M$73,0)),"")</f>
        <v/>
      </c>
      <c r="G72" s="77" t="str">
        <f>IFERROR(INDEX('Classificação 2 encontros'!$G$18:$G$73,MATCH($M72,'Classificação 2 encontros'!$M$18:$M$73,0)),"")</f>
        <v/>
      </c>
      <c r="H72" s="77" t="str">
        <f>IFERROR(INDEX('Classificação 2 encontros'!$H$18:$H$73,MATCH($M72,'Classificação 2 encontros'!$M$18:$M$73,0)),"")</f>
        <v/>
      </c>
      <c r="I72" s="77" t="str">
        <f>IFERROR(INDEX('Classificação 2 encontros'!$I$18:$I$73,MATCH($M72,'Classificação 2 encontros'!$M$18:$M$73,0)),"")</f>
        <v/>
      </c>
      <c r="J72" s="77" t="str">
        <f>IFERROR(INDEX('Classificação 2 encontros'!$J$18:$J$73,MATCH($M72,'Classificação 2 encontros'!$M$18:$M$73,0)),"")</f>
        <v/>
      </c>
      <c r="K72" s="77" t="str">
        <f>IFERROR(INDEX('Classificação 2 encontros'!$K$18:$K$73,MATCH($M72,'Classificação 2 encontros'!$M$18:$M$73,0)),"")</f>
        <v/>
      </c>
      <c r="L72" s="78" t="str">
        <f t="shared" si="6"/>
        <v/>
      </c>
      <c r="M72" s="75">
        <v>55</v>
      </c>
      <c r="N72" s="59"/>
      <c r="O72" s="59"/>
      <c r="P72" s="73" t="str">
        <f>IFERROR(INDEX('Classificação 2 encontros'!$P$18:$P$73,MATCH($AA72,'Classificação 2 encontros'!$AA$18:$AA$73,0)),"")</f>
        <v/>
      </c>
      <c r="Q72" s="73" t="str">
        <f>IFERROR(INDEX('Classificação 2 encontros'!$Q$18:$Q$73,MATCH($AA72,'Classificação 2 encontros'!$AA$18:$AA$73,0)),"")</f>
        <v/>
      </c>
      <c r="R72" s="74" t="str">
        <f>IFERROR(INDEX('Classificação 2 encontros'!$R$18:$R$73,MATCH($AA72,'Classificação 2 encontros'!$AA$18:$AA$73,0)),"")</f>
        <v/>
      </c>
      <c r="S72" s="74" t="str">
        <f>IFERROR(INDEX('Classificação 2 encontros'!$S$18:$S$73,MATCH($AA72,'Classificação 2 encontros'!$AA$18:$AA$73,0)),"")</f>
        <v/>
      </c>
      <c r="T72" s="74" t="str">
        <f>IFERROR(INDEX('Classificação 2 encontros'!$T$18:$T$73,MATCH($AA72,'Classificação 2 encontros'!$AA$18:$AA$73,0)),"")</f>
        <v/>
      </c>
      <c r="U72" s="74" t="str">
        <f>IFERROR(INDEX('Classificação 2 encontros'!$U$18:$U$73,MATCH($AA72,'Classificação 2 encontros'!$AA$18:$AA$73,0)),"")</f>
        <v/>
      </c>
      <c r="V72" s="74" t="str">
        <f>IFERROR(INDEX('Classificação 2 encontros'!$V$18:$V$73,MATCH($AA72,'Classificação 2 encontros'!$AA$18:$AA$73,0)),"")</f>
        <v/>
      </c>
      <c r="W72" s="74" t="str">
        <f>IFERROR(INDEX('Classificação 2 encontros'!$W$18:$W$73,MATCH($AA72,'Classificação 2 encontros'!$AA$18:$AA$73,0)),"")</f>
        <v/>
      </c>
      <c r="X72" s="74" t="str">
        <f>IFERROR(INDEX('Classificação 2 encontros'!$X$18:$X$73,MATCH($AA72,'Classificação 2 encontros'!$AA$18:$AA$73,0)),"")</f>
        <v/>
      </c>
      <c r="Y72" s="74" t="str">
        <f>IFERROR(INDEX('Classificação 2 encontros'!$Y$18:$Y$73,MATCH($AA72,'Classificação 2 encontros'!$AA$18:$AA$73,0)),"")</f>
        <v/>
      </c>
      <c r="Z72" s="78" t="str">
        <f t="shared" si="0"/>
        <v/>
      </c>
      <c r="AA72" s="79">
        <v>55</v>
      </c>
      <c r="AB72" s="9"/>
      <c r="AC72" s="9"/>
      <c r="AD72" s="76" t="str">
        <f>IFERROR(INDEX('Classificação 2 encontros'!$AD$18:$AD$73,MATCH($AA72,'Classificação 2 encontros'!$AO$18:$AO$73,0)),"")</f>
        <v/>
      </c>
      <c r="AE72" s="76" t="str">
        <f>IFERROR(INDEX('Classificação 2 encontros'!$AE$18:$AE$73,MATCH($AA72,'Classificação 2 encontros'!$AO$18:$AO$73,0)),"")</f>
        <v/>
      </c>
      <c r="AF72" s="77" t="str">
        <f>IFERROR(INDEX('Classificação 2 encontros'!$AF$18:$AF$73,MATCH($AA72,'Classificação 2 encontros'!$AO$18:$AO$73,0)),"")</f>
        <v/>
      </c>
      <c r="AG72" s="77" t="str">
        <f>IFERROR(INDEX('Classificação 2 encontros'!$AG$18:$AG$73,MATCH($AA72,'Classificação 2 encontros'!$AO$18:$AO$73,0)),"")</f>
        <v/>
      </c>
      <c r="AH72" s="77" t="str">
        <f>IFERROR(INDEX('Classificação 2 encontros'!$AH$18:$AH$73,MATCH($AA72,'Classificação 2 encontros'!$AO$18:$AO$73,0)),"")</f>
        <v/>
      </c>
      <c r="AI72" s="77" t="str">
        <f>IFERROR(INDEX('Classificação 2 encontros'!$AI$18:$AI$73,MATCH($AA72,'Classificação 2 encontros'!$AO$18:$AO$73,0)),"")</f>
        <v/>
      </c>
      <c r="AJ72" s="77" t="str">
        <f>IFERROR(INDEX('Classificação 2 encontros'!$AJ$18:$AJ$73,MATCH($AA72,'Classificação 2 encontros'!$AO$18:$AO$73,0)),"")</f>
        <v/>
      </c>
      <c r="AK72" s="77" t="str">
        <f>IFERROR(INDEX('Classificação 2 encontros'!$AK$18:$AK$73,MATCH($AA72,'Classificação 2 encontros'!$AO$18:$AO$73,0)),"")</f>
        <v/>
      </c>
      <c r="AL72" s="77" t="str">
        <f>IFERROR(INDEX('Classificação 2 encontros'!$AL$18:$AL$73,MATCH($AA72,'Classificação 2 encontros'!$AO$18:$AO$73,0)),"")</f>
        <v/>
      </c>
      <c r="AM72" s="77" t="str">
        <f>IFERROR(INDEX('Classificação 2 encontros'!$AM$18:$AM$73,MATCH($AA72,'Classificação 2 encontros'!$AO$18:$AO$73,0)),"")</f>
        <v/>
      </c>
      <c r="AN72" s="78" t="str">
        <f t="shared" si="1"/>
        <v/>
      </c>
      <c r="AO72" s="79">
        <v>55</v>
      </c>
      <c r="AP72" s="9"/>
      <c r="AQ72" s="9"/>
      <c r="AR72" s="83" t="str">
        <f>IFERROR(INDEX('Classificação 2 encontros'!$AR$18:$AR$73,MATCH($AA72,'Classificação 2 encontros'!$BC$18:$BC$73,0)),"")</f>
        <v/>
      </c>
      <c r="AS72" s="83" t="str">
        <f>IFERROR(INDEX('Classificação 2 encontros'!$AS$18:$AS$73,MATCH($AA72,'Classificação 2 encontros'!$BC$18:$BC$73,0)),"")</f>
        <v/>
      </c>
      <c r="AT72" s="84" t="str">
        <f>IFERROR(INDEX('Classificação 2 encontros'!$AT$18:$AT$73,MATCH($AA72,'Classificação 2 encontros'!$BC$18:$BC$73,0)),"")</f>
        <v/>
      </c>
      <c r="AU72" s="84" t="str">
        <f>IFERROR(INDEX('Classificação 2 encontros'!$AU$18:$AU$73,MATCH($AA72,'Classificação 2 encontros'!$BC$18:$BC$73,0)),"")</f>
        <v/>
      </c>
      <c r="AV72" s="84" t="str">
        <f>IFERROR(INDEX('Classificação 2 encontros'!$AV$18:$AV$73,MATCH($AA72,'Classificação 2 encontros'!$BC$18:$BC$73,0)),"")</f>
        <v/>
      </c>
      <c r="AW72" s="84" t="str">
        <f>IFERROR(INDEX('Classificação 2 encontros'!$AW$18:$AW$73,MATCH($AA72,'Classificação 2 encontros'!$BC$18:$BC$73,0)),"")</f>
        <v/>
      </c>
      <c r="AX72" s="84" t="str">
        <f>IFERROR(INDEX('Classificação 2 encontros'!$AX$18:$AX$73,MATCH($AA72,'Classificação 2 encontros'!$BC$18:$BC$73,0)),"")</f>
        <v/>
      </c>
      <c r="AY72" s="84" t="str">
        <f>IFERROR(INDEX('Classificação 2 encontros'!$AY$18:$AY$73,MATCH($AA72,'Classificação 2 encontros'!$BC$18:$BC$73,0)),"")</f>
        <v/>
      </c>
      <c r="AZ72" s="84" t="str">
        <f>IFERROR(INDEX('Classificação 2 encontros'!$AZ$18:$AZ$73,MATCH($AA72,'Classificação 2 encontros'!$BC$18:$BC$73,0)),"")</f>
        <v/>
      </c>
      <c r="BA72" s="84" t="str">
        <f>IFERROR(INDEX('Classificação 2 encontros'!$BA$18:$BA$73,MATCH($AA72,'Classificação 2 encontros'!$BC$18:$BC$73,0)),"")</f>
        <v/>
      </c>
      <c r="BB72" s="78" t="str">
        <f t="shared" si="2"/>
        <v/>
      </c>
      <c r="BC72" s="79">
        <v>55</v>
      </c>
      <c r="BD72" s="9"/>
      <c r="BE72" s="9"/>
      <c r="BF72" s="80" t="str">
        <f>IFERROR(INDEX('Classificação 2 encontros'!$BF$18:$BF$73,MATCH($AA72,'Classificação 2 encontros'!$BQ$18:$BQ$73,0)),"")</f>
        <v/>
      </c>
      <c r="BG72" s="80" t="str">
        <f>IFERROR(INDEX('Classificação 2 encontros'!$BG$18:$BG$73,MATCH($AA72,'Classificação 2 encontros'!$BQ$18:$BQ$73,0)),"")</f>
        <v/>
      </c>
      <c r="BH72" s="81" t="str">
        <f>IFERROR(INDEX('Classificação 2 encontros'!$BH$18:$BH$73,MATCH($AA72,'Classificação 2 encontros'!$BQ$18:$BQ$73,0)),"")</f>
        <v/>
      </c>
      <c r="BI72" s="81" t="str">
        <f>IFERROR(INDEX('Classificação 2 encontros'!$BI$18:$BI$73,MATCH($AA72,'Classificação 2 encontros'!$BQ$18:$BQ$73,0)),"")</f>
        <v/>
      </c>
      <c r="BJ72" s="81" t="str">
        <f>IFERROR(INDEX('Classificação 2 encontros'!$BJ$18:$BJ$73,MATCH($AA72,'Classificação 2 encontros'!$BQ$18:$BQ$73,0)),"")</f>
        <v/>
      </c>
      <c r="BK72" s="81" t="str">
        <f>IFERROR(INDEX('Classificação 2 encontros'!$BK$18:$BK$73,MATCH($AA72,'Classificação 2 encontros'!$BQ$18:$BQ$73,0)),"")</f>
        <v/>
      </c>
      <c r="BL72" s="81" t="str">
        <f>IFERROR(INDEX('Classificação 2 encontros'!$BL$18:$BL$73,MATCH($AA72,'Classificação 2 encontros'!$BQ$18:$BQ$73,0)),"")</f>
        <v/>
      </c>
      <c r="BM72" s="88" t="str">
        <f>IFERROR(INDEX('Classificação 2 encontros'!$BM$18:$BM$73,MATCH($AA72,'Classificação 2 encontros'!$BQ$18:$BQ$73,0)),"")</f>
        <v/>
      </c>
      <c r="BN72" s="81" t="str">
        <f>IFERROR(INDEX('Classificação 2 encontros'!$BN$18:$BN$73,MATCH($AA72,'Classificação 2 encontros'!$BQ$18:$BQ$73,0)),"")</f>
        <v/>
      </c>
      <c r="BO72" s="81" t="str">
        <f>IFERROR(INDEX('Classificação 2 encontros'!$BO$18:$BO$73,MATCH($AA72,'Classificação 2 encontros'!$BQ$18:$BQ$73,0)),"")</f>
        <v/>
      </c>
      <c r="BP72" s="78" t="str">
        <f t="shared" si="3"/>
        <v/>
      </c>
      <c r="BQ72" s="79">
        <v>55</v>
      </c>
      <c r="BR72" s="68"/>
      <c r="BS72" s="68"/>
      <c r="BT72" s="83" t="str">
        <f>IFERROR(INDEX('Classificação 2 encontros'!$BT$18:$BT$73,MATCH($AA72,'Classificação 2 encontros'!$CE$18:$CE$73,0)),"")</f>
        <v/>
      </c>
      <c r="BU72" s="83" t="str">
        <f>IFERROR(INDEX('Classificação 2 encontros'!$BU$18:$BU$73,MATCH($AA72,'Classificação 2 encontros'!$CE$18:$CE$73,0)),"")</f>
        <v/>
      </c>
      <c r="BV72" s="84" t="str">
        <f>IFERROR(INDEX('Classificação 2 encontros'!$BV$18:$BV$73,MATCH($AA72,'Classificação 2 encontros'!$CE$18:$CE$73,0)),"")</f>
        <v/>
      </c>
      <c r="BW72" s="84" t="str">
        <f>IFERROR(INDEX('Classificação 2 encontros'!$BW$18:$BW$73,MATCH($AA72,'Classificação 2 encontros'!$CE$18:$CE$73,0)),"")</f>
        <v/>
      </c>
      <c r="BX72" s="84" t="str">
        <f>IFERROR(INDEX('Classificação 2 encontros'!$BX$18:$BX$73,MATCH($AA72,'Classificação 2 encontros'!$CE$18:$CE$73,0)),"")</f>
        <v/>
      </c>
      <c r="BY72" s="84" t="str">
        <f>IFERROR(INDEX('Classificação 2 encontros'!$BY$18:$BY$73,MATCH($AA72,'Classificação 2 encontros'!$CE$18:$CE$73,0)),"")</f>
        <v/>
      </c>
      <c r="BZ72" s="84" t="str">
        <f>IFERROR(INDEX('Classificação 2 encontros'!$BZ$18:$BZ$73,MATCH($AA72,'Classificação 2 encontros'!$CE$18:$CE$73,0)),"")</f>
        <v/>
      </c>
      <c r="CA72" s="84" t="str">
        <f>IFERROR(INDEX('Classificação 2 encontros'!$CA$18:$CA$73,MATCH($AA72,'Classificação 2 encontros'!$CE$18:$CE$73,0)),"")</f>
        <v/>
      </c>
      <c r="CB72" s="84" t="str">
        <f>IFERROR(INDEX('Classificação 2 encontros'!$CB$18:$CB$73,MATCH($AA72,'Classificação 2 encontros'!$CE$18:$CE$73,0)),"")</f>
        <v/>
      </c>
      <c r="CC72" s="84" t="str">
        <f>IFERROR(INDEX('Classificação 2 encontros'!$CC$18:$CC$73,MATCH($AA72,'Classificação 2 encontros'!$CE$18:$CE$73,0)),"")</f>
        <v/>
      </c>
      <c r="CD72" s="62"/>
      <c r="CE72" s="63" t="str">
        <f t="shared" si="5"/>
        <v/>
      </c>
    </row>
    <row r="73" spans="1:83" ht="22.5" customHeight="1" x14ac:dyDescent="0.45">
      <c r="B73" s="76" t="str">
        <f>IFERROR(INDEX('Classificação 2 encontros'!$B$18:$B$73,MATCH($M73,'Classificação 2 encontros'!$M$18:$M$73,0)),"")</f>
        <v/>
      </c>
      <c r="C73" s="76" t="str">
        <f>IFERROR(INDEX('Classificação 2 encontros'!$C$18:$C$73,MATCH($M73,'Classificação 2 encontros'!$M$18:$M$73,0)),"")</f>
        <v/>
      </c>
      <c r="D73" s="77" t="str">
        <f>IFERROR(INDEX('Classificação 2 encontros'!$D$18:$D$73,MATCH($M73,'Classificação 2 encontros'!$M$18:$M$73,0)),"")</f>
        <v/>
      </c>
      <c r="E73" s="77" t="str">
        <f>IFERROR(INDEX('Classificação 2 encontros'!$E$18:$E$73,MATCH($M73,'Classificação 2 encontros'!$M$18:$M$73,0)),"")</f>
        <v/>
      </c>
      <c r="F73" s="77" t="str">
        <f>IFERROR(INDEX('Classificação 2 encontros'!$F$18:$F$73,MATCH($M73,'Classificação 2 encontros'!$M$18:$M$73,0)),"")</f>
        <v/>
      </c>
      <c r="G73" s="77" t="str">
        <f>IFERROR(INDEX('Classificação 2 encontros'!$G$18:$G$73,MATCH($M73,'Classificação 2 encontros'!$M$18:$M$73,0)),"")</f>
        <v/>
      </c>
      <c r="H73" s="77" t="str">
        <f>IFERROR(INDEX('Classificação 2 encontros'!$H$18:$H$73,MATCH($M73,'Classificação 2 encontros'!$M$18:$M$73,0)),"")</f>
        <v/>
      </c>
      <c r="I73" s="77" t="str">
        <f>IFERROR(INDEX('Classificação 2 encontros'!$I$18:$I$73,MATCH($M73,'Classificação 2 encontros'!$M$18:$M$73,0)),"")</f>
        <v/>
      </c>
      <c r="J73" s="77" t="str">
        <f>IFERROR(INDEX('Classificação 2 encontros'!$J$18:$J$73,MATCH($M73,'Classificação 2 encontros'!$M$18:$M$73,0)),"")</f>
        <v/>
      </c>
      <c r="K73" s="77" t="str">
        <f>IFERROR(INDEX('Classificação 2 encontros'!$K$18:$K$73,MATCH($M73,'Classificação 2 encontros'!$M$18:$M$73,0)),"")</f>
        <v/>
      </c>
      <c r="L73" s="78" t="str">
        <f t="shared" si="6"/>
        <v/>
      </c>
      <c r="M73" s="75">
        <v>56</v>
      </c>
      <c r="N73" s="59"/>
      <c r="O73" s="59"/>
      <c r="P73" s="73" t="str">
        <f>IFERROR(INDEX('Classificação 2 encontros'!$P$18:$P$73,MATCH($AA73,'Classificação 2 encontros'!$AA$18:$AA$73,0)),"")</f>
        <v/>
      </c>
      <c r="Q73" s="73" t="str">
        <f>IFERROR(INDEX('Classificação 2 encontros'!$Q$18:$Q$73,MATCH($AA73,'Classificação 2 encontros'!$AA$18:$AA$73,0)),"")</f>
        <v/>
      </c>
      <c r="R73" s="74" t="str">
        <f>IFERROR(INDEX('Classificação 2 encontros'!$R$18:$R$73,MATCH($AA73,'Classificação 2 encontros'!$AA$18:$AA$73,0)),"")</f>
        <v/>
      </c>
      <c r="S73" s="74" t="str">
        <f>IFERROR(INDEX('Classificação 2 encontros'!$S$18:$S$73,MATCH($AA73,'Classificação 2 encontros'!$AA$18:$AA$73,0)),"")</f>
        <v/>
      </c>
      <c r="T73" s="74" t="str">
        <f>IFERROR(INDEX('Classificação 2 encontros'!$T$18:$T$73,MATCH($AA73,'Classificação 2 encontros'!$AA$18:$AA$73,0)),"")</f>
        <v/>
      </c>
      <c r="U73" s="74" t="str">
        <f>IFERROR(INDEX('Classificação 2 encontros'!$U$18:$U$73,MATCH($AA73,'Classificação 2 encontros'!$AA$18:$AA$73,0)),"")</f>
        <v/>
      </c>
      <c r="V73" s="74" t="str">
        <f>IFERROR(INDEX('Classificação 2 encontros'!$V$18:$V$73,MATCH($AA73,'Classificação 2 encontros'!$AA$18:$AA$73,0)),"")</f>
        <v/>
      </c>
      <c r="W73" s="74" t="str">
        <f>IFERROR(INDEX('Classificação 2 encontros'!$W$18:$W$73,MATCH($AA73,'Classificação 2 encontros'!$AA$18:$AA$73,0)),"")</f>
        <v/>
      </c>
      <c r="X73" s="74" t="str">
        <f>IFERROR(INDEX('Classificação 2 encontros'!$X$18:$X$73,MATCH($AA73,'Classificação 2 encontros'!$AA$18:$AA$73,0)),"")</f>
        <v/>
      </c>
      <c r="Y73" s="74" t="str">
        <f>IFERROR(INDEX('Classificação 2 encontros'!$Y$18:$Y$73,MATCH($AA73,'Classificação 2 encontros'!$AA$18:$AA$73,0)),"")</f>
        <v/>
      </c>
      <c r="Z73" s="78" t="str">
        <f t="shared" si="0"/>
        <v/>
      </c>
      <c r="AA73" s="79">
        <v>56</v>
      </c>
      <c r="AD73" s="76" t="str">
        <f>IFERROR(INDEX('Classificação 2 encontros'!$AD$18:$AD$73,MATCH($AA73,'Classificação 2 encontros'!$AO$18:$AO$73,0)),"")</f>
        <v/>
      </c>
      <c r="AE73" s="76" t="str">
        <f>IFERROR(INDEX('Classificação 2 encontros'!$AE$18:$AE$73,MATCH($AA73,'Classificação 2 encontros'!$AO$18:$AO$73,0)),"")</f>
        <v/>
      </c>
      <c r="AF73" s="77" t="str">
        <f>IFERROR(INDEX('Classificação 2 encontros'!$AF$18:$AF$73,MATCH($AA73,'Classificação 2 encontros'!$AO$18:$AO$73,0)),"")</f>
        <v/>
      </c>
      <c r="AG73" s="77" t="str">
        <f>IFERROR(INDEX('Classificação 2 encontros'!$AG$18:$AG$73,MATCH($AA73,'Classificação 2 encontros'!$AO$18:$AO$73,0)),"")</f>
        <v/>
      </c>
      <c r="AH73" s="77" t="str">
        <f>IFERROR(INDEX('Classificação 2 encontros'!$AH$18:$AH$73,MATCH($AA73,'Classificação 2 encontros'!$AO$18:$AO$73,0)),"")</f>
        <v/>
      </c>
      <c r="AI73" s="77" t="str">
        <f>IFERROR(INDEX('Classificação 2 encontros'!$AI$18:$AI$73,MATCH($AA73,'Classificação 2 encontros'!$AO$18:$AO$73,0)),"")</f>
        <v/>
      </c>
      <c r="AJ73" s="77" t="str">
        <f>IFERROR(INDEX('Classificação 2 encontros'!$AJ$18:$AJ$73,MATCH($AA73,'Classificação 2 encontros'!$AO$18:$AO$73,0)),"")</f>
        <v/>
      </c>
      <c r="AK73" s="77" t="str">
        <f>IFERROR(INDEX('Classificação 2 encontros'!$AK$18:$AK$73,MATCH($AA73,'Classificação 2 encontros'!$AO$18:$AO$73,0)),"")</f>
        <v/>
      </c>
      <c r="AL73" s="77" t="str">
        <f>IFERROR(INDEX('Classificação 2 encontros'!$AL$18:$AL$73,MATCH($AA73,'Classificação 2 encontros'!$AO$18:$AO$73,0)),"")</f>
        <v/>
      </c>
      <c r="AM73" s="77" t="str">
        <f>IFERROR(INDEX('Classificação 2 encontros'!$AM$18:$AM$73,MATCH($AA73,'Classificação 2 encontros'!$AO$18:$AO$73,0)),"")</f>
        <v/>
      </c>
      <c r="AN73" s="78" t="str">
        <f t="shared" si="1"/>
        <v/>
      </c>
      <c r="AO73" s="79">
        <v>56</v>
      </c>
      <c r="AR73" s="83" t="str">
        <f>IFERROR(INDEX('Classificação 2 encontros'!$AR$18:$AR$73,MATCH($AA73,'Classificação 2 encontros'!$BC$18:$BC$73,0)),"")</f>
        <v/>
      </c>
      <c r="AS73" s="83" t="str">
        <f>IFERROR(INDEX('Classificação 2 encontros'!$AS$18:$AS$73,MATCH($AA73,'Classificação 2 encontros'!$BC$18:$BC$73,0)),"")</f>
        <v/>
      </c>
      <c r="AT73" s="84" t="str">
        <f>IFERROR(INDEX('Classificação 2 encontros'!$AT$18:$AT$73,MATCH($AA73,'Classificação 2 encontros'!$BC$18:$BC$73,0)),"")</f>
        <v/>
      </c>
      <c r="AU73" s="84" t="str">
        <f>IFERROR(INDEX('Classificação 2 encontros'!$AU$18:$AU$73,MATCH($AA73,'Classificação 2 encontros'!$BC$18:$BC$73,0)),"")</f>
        <v/>
      </c>
      <c r="AV73" s="84" t="str">
        <f>IFERROR(INDEX('Classificação 2 encontros'!$AV$18:$AV$73,MATCH($AA73,'Classificação 2 encontros'!$BC$18:$BC$73,0)),"")</f>
        <v/>
      </c>
      <c r="AW73" s="84" t="str">
        <f>IFERROR(INDEX('Classificação 2 encontros'!$AW$18:$AW$73,MATCH($AA73,'Classificação 2 encontros'!$BC$18:$BC$73,0)),"")</f>
        <v/>
      </c>
      <c r="AX73" s="84" t="str">
        <f>IFERROR(INDEX('Classificação 2 encontros'!$AX$18:$AX$73,MATCH($AA73,'Classificação 2 encontros'!$BC$18:$BC$73,0)),"")</f>
        <v/>
      </c>
      <c r="AY73" s="84" t="str">
        <f>IFERROR(INDEX('Classificação 2 encontros'!$AY$18:$AY$73,MATCH($AA73,'Classificação 2 encontros'!$BC$18:$BC$73,0)),"")</f>
        <v/>
      </c>
      <c r="AZ73" s="84" t="str">
        <f>IFERROR(INDEX('Classificação 2 encontros'!$AZ$18:$AZ$73,MATCH($AA73,'Classificação 2 encontros'!$BC$18:$BC$73,0)),"")</f>
        <v/>
      </c>
      <c r="BA73" s="84" t="str">
        <f>IFERROR(INDEX('Classificação 2 encontros'!$BA$18:$BA$73,MATCH($AA73,'Classificação 2 encontros'!$BC$18:$BC$73,0)),"")</f>
        <v/>
      </c>
      <c r="BB73" s="78" t="str">
        <f t="shared" si="2"/>
        <v/>
      </c>
      <c r="BC73" s="79">
        <v>56</v>
      </c>
      <c r="BF73" s="80" t="str">
        <f>IFERROR(INDEX('Classificação 2 encontros'!$BF$18:$BF$73,MATCH($AA73,'Classificação 2 encontros'!$BQ$18:$BQ$73,0)),"")</f>
        <v/>
      </c>
      <c r="BG73" s="80" t="str">
        <f>IFERROR(INDEX('Classificação 2 encontros'!$BG$18:$BG$73,MATCH($AA73,'Classificação 2 encontros'!$BQ$18:$BQ$73,0)),"")</f>
        <v/>
      </c>
      <c r="BH73" s="81" t="str">
        <f>IFERROR(INDEX('Classificação 2 encontros'!$BH$18:$BH$73,MATCH($AA73,'Classificação 2 encontros'!$BQ$18:$BQ$73,0)),"")</f>
        <v/>
      </c>
      <c r="BI73" s="81" t="str">
        <f>IFERROR(INDEX('Classificação 2 encontros'!$BI$18:$BI$73,MATCH($AA73,'Classificação 2 encontros'!$BQ$18:$BQ$73,0)),"")</f>
        <v/>
      </c>
      <c r="BJ73" s="81" t="str">
        <f>IFERROR(INDEX('Classificação 2 encontros'!$BJ$18:$BJ$73,MATCH($AA73,'Classificação 2 encontros'!$BQ$18:$BQ$73,0)),"")</f>
        <v/>
      </c>
      <c r="BK73" s="81" t="str">
        <f>IFERROR(INDEX('Classificação 2 encontros'!$BK$18:$BK$73,MATCH($AA73,'Classificação 2 encontros'!$BQ$18:$BQ$73,0)),"")</f>
        <v/>
      </c>
      <c r="BL73" s="81" t="str">
        <f>IFERROR(INDEX('Classificação 2 encontros'!$BL$18:$BL$73,MATCH($AA73,'Classificação 2 encontros'!$BQ$18:$BQ$73,0)),"")</f>
        <v/>
      </c>
      <c r="BM73" s="88" t="str">
        <f>IFERROR(INDEX('Classificação 2 encontros'!$BM$18:$BM$73,MATCH($AA73,'Classificação 2 encontros'!$BQ$18:$BQ$73,0)),"")</f>
        <v/>
      </c>
      <c r="BN73" s="81" t="str">
        <f>IFERROR(INDEX('Classificação 2 encontros'!$BN$18:$BN$73,MATCH($AA73,'Classificação 2 encontros'!$BQ$18:$BQ$73,0)),"")</f>
        <v/>
      </c>
      <c r="BO73" s="81" t="str">
        <f>IFERROR(INDEX('Classificação 2 encontros'!$BO$18:$BO$73,MATCH($AA73,'Classificação 2 encontros'!$BQ$18:$BQ$73,0)),"")</f>
        <v/>
      </c>
      <c r="BP73" s="78" t="str">
        <f t="shared" si="3"/>
        <v/>
      </c>
      <c r="BQ73" s="79">
        <v>56</v>
      </c>
      <c r="BR73" s="69"/>
      <c r="BS73" s="69"/>
      <c r="BT73" s="83" t="str">
        <f>IFERROR(INDEX('Classificação 2 encontros'!$BT$18:$BT$73,MATCH($AA73,'Classificação 2 encontros'!$CE$18:$CE$73,0)),"")</f>
        <v/>
      </c>
      <c r="BU73" s="83" t="str">
        <f>IFERROR(INDEX('Classificação 2 encontros'!$BU$18:$BU$73,MATCH($AA73,'Classificação 2 encontros'!$CE$18:$CE$73,0)),"")</f>
        <v/>
      </c>
      <c r="BV73" s="84" t="str">
        <f>IFERROR(INDEX('Classificação 2 encontros'!$BV$18:$BV$73,MATCH($AA73,'Classificação 2 encontros'!$CE$18:$CE$73,0)),"")</f>
        <v/>
      </c>
      <c r="BW73" s="84" t="str">
        <f>IFERROR(INDEX('Classificação 2 encontros'!$BW$18:$BW$73,MATCH($AA73,'Classificação 2 encontros'!$CE$18:$CE$73,0)),"")</f>
        <v/>
      </c>
      <c r="BX73" s="84" t="str">
        <f>IFERROR(INDEX('Classificação 2 encontros'!$BX$18:$BX$73,MATCH($AA73,'Classificação 2 encontros'!$CE$18:$CE$73,0)),"")</f>
        <v/>
      </c>
      <c r="BY73" s="84" t="str">
        <f>IFERROR(INDEX('Classificação 2 encontros'!$BY$18:$BY$73,MATCH($AA73,'Classificação 2 encontros'!$CE$18:$CE$73,0)),"")</f>
        <v/>
      </c>
      <c r="BZ73" s="84" t="str">
        <f>IFERROR(INDEX('Classificação 2 encontros'!$BZ$18:$BZ$73,MATCH($AA73,'Classificação 2 encontros'!$CE$18:$CE$73,0)),"")</f>
        <v/>
      </c>
      <c r="CA73" s="84" t="str">
        <f>IFERROR(INDEX('Classificação 2 encontros'!$CA$18:$CA$73,MATCH($AA73,'Classificação 2 encontros'!$CE$18:$CE$73,0)),"")</f>
        <v/>
      </c>
      <c r="CB73" s="84" t="str">
        <f>IFERROR(INDEX('Classificação 2 encontros'!$CB$18:$CB$73,MATCH($AA73,'Classificação 2 encontros'!$CE$18:$CE$73,0)),"")</f>
        <v/>
      </c>
      <c r="CC73" s="84" t="str">
        <f>IFERROR(INDEX('Classificação 2 encontros'!$CC$18:$CC$73,MATCH($AA73,'Classificação 2 encontros'!$CE$18:$CE$73,0)),"")</f>
        <v/>
      </c>
      <c r="CD73" s="62"/>
      <c r="CE73" s="63" t="str">
        <f t="shared" si="5"/>
        <v/>
      </c>
    </row>
    <row r="74" spans="1:83" ht="45.75" hidden="1" customHeight="1" x14ac:dyDescent="0.3">
      <c r="A74" s="978" t="s">
        <v>1</v>
      </c>
      <c r="B74" s="978"/>
      <c r="C74" s="978"/>
      <c r="D74" s="978"/>
      <c r="E74" s="978"/>
      <c r="F74" s="978"/>
      <c r="G74" s="978"/>
      <c r="H74" s="978"/>
      <c r="I74" s="978"/>
      <c r="J74" s="978"/>
      <c r="K74" s="978"/>
      <c r="L74" s="978"/>
      <c r="M74" s="978"/>
      <c r="N74" s="978"/>
      <c r="O74" s="978" t="s">
        <v>1</v>
      </c>
      <c r="P74" s="978"/>
      <c r="Q74" s="978"/>
      <c r="R74" s="978"/>
      <c r="S74" s="978"/>
      <c r="T74" s="978"/>
      <c r="U74" s="978"/>
      <c r="V74" s="978"/>
      <c r="W74" s="978"/>
      <c r="X74" s="978"/>
      <c r="Y74" s="978"/>
      <c r="Z74" s="978"/>
      <c r="AA74" s="978"/>
      <c r="AD74" s="9"/>
      <c r="AE74" s="9"/>
      <c r="AR74" s="9"/>
      <c r="AS74" s="9"/>
      <c r="BF74" s="9"/>
      <c r="BG74" s="299"/>
      <c r="BH74" s="299"/>
      <c r="BI74" s="299"/>
      <c r="BR74" s="299"/>
      <c r="BS74" s="299"/>
      <c r="BT74" s="299"/>
      <c r="BU74" s="299"/>
      <c r="BV74" s="299"/>
      <c r="BW74" s="299"/>
    </row>
    <row r="75" spans="1:83" ht="15.75" hidden="1" customHeight="1" x14ac:dyDescent="0.3">
      <c r="A75" s="978"/>
      <c r="B75" s="978"/>
      <c r="C75" s="978"/>
      <c r="D75" s="978"/>
      <c r="E75" s="978"/>
      <c r="F75" s="978"/>
      <c r="G75" s="978"/>
      <c r="H75" s="978"/>
      <c r="I75" s="978"/>
      <c r="J75" s="978"/>
      <c r="K75" s="978"/>
      <c r="L75" s="978"/>
      <c r="M75" s="978"/>
      <c r="N75" s="978"/>
      <c r="O75" s="978"/>
      <c r="P75" s="978"/>
      <c r="Q75" s="978"/>
      <c r="R75" s="978"/>
      <c r="S75" s="978"/>
      <c r="T75" s="978"/>
      <c r="U75" s="978"/>
      <c r="V75" s="978"/>
      <c r="W75" s="978"/>
      <c r="X75" s="978"/>
      <c r="Y75" s="978"/>
      <c r="Z75" s="978"/>
      <c r="AA75" s="978"/>
      <c r="AD75" s="9"/>
      <c r="AE75" s="9"/>
      <c r="AR75" s="9"/>
      <c r="AS75" s="9"/>
      <c r="BF75" s="9"/>
      <c r="BG75" s="299"/>
      <c r="BH75" s="299"/>
      <c r="BI75" s="299"/>
      <c r="BR75" s="299"/>
      <c r="BS75" s="299"/>
      <c r="BT75" s="299"/>
      <c r="BU75" s="299"/>
      <c r="BV75" s="299"/>
      <c r="BW75" s="299"/>
    </row>
    <row r="76" spans="1:83" s="2" customFormat="1" ht="15" hidden="1" customHeight="1" x14ac:dyDescent="0.3">
      <c r="A76" s="978"/>
      <c r="B76" s="978"/>
      <c r="C76" s="978"/>
      <c r="D76" s="978"/>
      <c r="E76" s="978"/>
      <c r="F76" s="978"/>
      <c r="G76" s="978"/>
      <c r="H76" s="978"/>
      <c r="I76" s="978"/>
      <c r="J76" s="978"/>
      <c r="K76" s="978"/>
      <c r="L76" s="978"/>
      <c r="M76" s="978"/>
      <c r="N76" s="978"/>
      <c r="O76" s="978"/>
      <c r="P76" s="978"/>
      <c r="Q76" s="978"/>
      <c r="R76" s="978"/>
      <c r="S76" s="978"/>
      <c r="T76" s="978"/>
      <c r="U76" s="978"/>
      <c r="V76" s="978"/>
      <c r="W76" s="978"/>
      <c r="X76" s="978"/>
      <c r="Y76" s="978"/>
      <c r="Z76" s="978"/>
      <c r="AA76" s="978"/>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299"/>
      <c r="BH76" s="299"/>
      <c r="BI76" s="299"/>
      <c r="BJ76" s="9"/>
      <c r="BK76" s="9"/>
      <c r="BL76" s="9"/>
      <c r="BM76" s="9"/>
      <c r="BN76" s="9"/>
      <c r="BO76" s="9"/>
      <c r="BP76" s="9"/>
      <c r="BQ76" s="9"/>
      <c r="BR76" s="299"/>
      <c r="BS76" s="299"/>
      <c r="BT76" s="299"/>
      <c r="BU76" s="299"/>
      <c r="BV76" s="299"/>
      <c r="BW76" s="299"/>
      <c r="BX76" s="9"/>
      <c r="BY76" s="9"/>
      <c r="BZ76" s="9"/>
      <c r="CA76" s="9"/>
      <c r="CB76" s="9"/>
      <c r="CC76" s="9"/>
      <c r="CD76" s="9"/>
      <c r="CE76" s="9"/>
    </row>
    <row r="77" spans="1:83" s="2" customFormat="1" ht="15" hidden="1" customHeight="1" x14ac:dyDescent="0.55000000000000004">
      <c r="A77" s="71"/>
      <c r="B77" s="71"/>
      <c r="C77" s="979" t="s">
        <v>127</v>
      </c>
      <c r="D77" s="979"/>
      <c r="E77" s="980" t="e">
        <f>#REF!</f>
        <v>#REF!</v>
      </c>
      <c r="F77" s="71"/>
      <c r="G77" s="71"/>
      <c r="H77" s="71"/>
      <c r="I77" s="71"/>
      <c r="J77" s="71"/>
      <c r="K77" s="71"/>
      <c r="L77" s="71"/>
      <c r="M77" s="71"/>
      <c r="N77" s="71"/>
      <c r="O77" s="71"/>
      <c r="P77" s="71"/>
      <c r="Q77" s="979" t="s">
        <v>127</v>
      </c>
      <c r="R77" s="979"/>
      <c r="S77" s="980" t="e">
        <f>#REF!</f>
        <v>#REF!</v>
      </c>
      <c r="T77" s="980"/>
      <c r="U77" s="980"/>
      <c r="V77" s="71"/>
      <c r="W77" s="71"/>
      <c r="X77" s="71"/>
      <c r="Y77" s="71"/>
      <c r="Z77" s="71"/>
      <c r="AA77" s="71"/>
      <c r="AB77" s="9"/>
      <c r="AC77" s="9"/>
      <c r="AD77" s="9"/>
      <c r="AE77" s="9"/>
      <c r="AF77" s="9"/>
      <c r="AG77" s="9"/>
      <c r="AH77" s="71"/>
      <c r="AI77" s="71"/>
      <c r="AJ77" s="71"/>
      <c r="AK77" s="71"/>
      <c r="AL77" s="71"/>
      <c r="AM77" s="71"/>
      <c r="AN77" s="71"/>
      <c r="AO77" s="71"/>
      <c r="AP77" s="9"/>
      <c r="AQ77" s="9"/>
      <c r="AR77" s="9"/>
      <c r="AS77" s="9"/>
      <c r="AT77" s="9"/>
      <c r="AU77" s="9"/>
      <c r="AV77" s="9"/>
      <c r="AW77" s="9"/>
      <c r="AX77" s="36"/>
      <c r="AY77" s="36"/>
      <c r="AZ77" s="36"/>
      <c r="BA77" s="36"/>
      <c r="BB77" s="71"/>
      <c r="BC77" s="71"/>
      <c r="BD77" s="9"/>
      <c r="BE77" s="9"/>
      <c r="BF77" s="9"/>
      <c r="BG77" s="36"/>
      <c r="BH77" s="36"/>
      <c r="BI77" s="36"/>
      <c r="BJ77" s="36"/>
      <c r="BK77" s="36"/>
      <c r="BL77" s="36"/>
      <c r="BM77" s="36"/>
      <c r="BN77" s="36"/>
      <c r="BO77" s="36"/>
      <c r="BP77" s="71"/>
      <c r="BQ77" s="71"/>
      <c r="BR77" s="36"/>
      <c r="BS77" s="36"/>
      <c r="BT77" s="36"/>
      <c r="BU77" s="36"/>
      <c r="BV77" s="36"/>
      <c r="BW77" s="36"/>
      <c r="BX77" s="9"/>
      <c r="BY77" s="9"/>
      <c r="BZ77" s="36"/>
      <c r="CA77" s="36"/>
      <c r="CB77" s="36"/>
      <c r="CC77" s="36"/>
      <c r="CD77" s="36"/>
      <c r="CE77" s="36"/>
    </row>
    <row r="78" spans="1:83" s="2" customFormat="1" ht="15" hidden="1" customHeight="1" x14ac:dyDescent="0.5">
      <c r="A78" s="70"/>
      <c r="B78" s="85"/>
      <c r="C78" s="979"/>
      <c r="D78" s="979"/>
      <c r="E78" s="980"/>
      <c r="F78" s="72"/>
      <c r="G78" s="72"/>
      <c r="H78" s="72"/>
      <c r="I78" s="72"/>
      <c r="J78" s="72"/>
      <c r="K78" s="72"/>
      <c r="L78" s="72"/>
      <c r="M78" s="72"/>
      <c r="N78" s="72"/>
      <c r="O78" s="70"/>
      <c r="P78" s="85"/>
      <c r="Q78" s="979"/>
      <c r="R78" s="979"/>
      <c r="S78" s="980"/>
      <c r="T78" s="980"/>
      <c r="U78" s="980"/>
      <c r="V78" s="72"/>
      <c r="W78" s="72"/>
      <c r="X78" s="72"/>
      <c r="Y78" s="72"/>
      <c r="Z78" s="72"/>
      <c r="AA78" s="72"/>
      <c r="AB78" s="9"/>
      <c r="AC78" s="9"/>
      <c r="AD78" s="9"/>
      <c r="AE78" s="9"/>
      <c r="AF78" s="9"/>
      <c r="AG78" s="9"/>
      <c r="AH78" s="72"/>
      <c r="AI78" s="72"/>
      <c r="AJ78" s="72"/>
      <c r="AK78" s="72"/>
      <c r="AL78" s="72"/>
      <c r="AM78" s="72"/>
      <c r="AN78" s="72"/>
      <c r="AO78" s="72"/>
      <c r="AP78" s="9"/>
      <c r="AQ78" s="9"/>
      <c r="AR78" s="9"/>
      <c r="AS78" s="9"/>
      <c r="AT78" s="9"/>
      <c r="AU78" s="9"/>
      <c r="AV78" s="9"/>
      <c r="AW78" s="9"/>
      <c r="AX78" s="35"/>
      <c r="AY78" s="35"/>
      <c r="AZ78" s="35"/>
      <c r="BA78" s="35"/>
      <c r="BB78" s="72"/>
      <c r="BC78" s="72"/>
      <c r="BD78" s="9"/>
      <c r="BE78" s="9"/>
      <c r="BF78" s="9"/>
      <c r="BG78" s="35"/>
      <c r="BH78" s="35"/>
      <c r="BI78" s="35"/>
      <c r="BJ78" s="35"/>
      <c r="BK78" s="35"/>
      <c r="BL78" s="35"/>
      <c r="BM78" s="35"/>
      <c r="BN78" s="35"/>
      <c r="BO78" s="35"/>
      <c r="BP78" s="72"/>
      <c r="BQ78" s="72"/>
      <c r="BR78" s="35"/>
      <c r="BS78" s="35"/>
      <c r="BT78" s="35"/>
      <c r="BU78" s="35"/>
      <c r="BV78" s="35"/>
      <c r="BW78" s="35"/>
      <c r="BX78" s="9"/>
      <c r="BY78" s="9"/>
      <c r="BZ78" s="35"/>
      <c r="CA78" s="35"/>
      <c r="CB78" s="35"/>
      <c r="CC78" s="35"/>
      <c r="CD78" s="35"/>
      <c r="CE78" s="35"/>
    </row>
    <row r="79" spans="1:83" s="2" customFormat="1" ht="15" hidden="1" customHeight="1" x14ac:dyDescent="0.5">
      <c r="A79" s="70"/>
      <c r="B79" s="86"/>
      <c r="C79" s="973" t="e">
        <f>#REF!</f>
        <v>#REF!</v>
      </c>
      <c r="D79" s="973"/>
      <c r="E79" s="973"/>
      <c r="F79" s="72"/>
      <c r="G79" s="72"/>
      <c r="H79" s="72"/>
      <c r="I79" s="72"/>
      <c r="J79" s="72"/>
      <c r="K79" s="72"/>
      <c r="L79" s="72"/>
      <c r="M79" s="72"/>
      <c r="N79" s="72"/>
      <c r="O79" s="70"/>
      <c r="P79" s="86"/>
      <c r="Q79" s="973" t="e">
        <f>#REF!</f>
        <v>#REF!</v>
      </c>
      <c r="R79" s="973"/>
      <c r="S79" s="973"/>
      <c r="T79" s="973"/>
      <c r="U79" s="973"/>
      <c r="V79" s="973"/>
      <c r="W79" s="72"/>
      <c r="X79" s="72"/>
      <c r="Y79" s="72"/>
      <c r="Z79" s="72"/>
      <c r="AA79" s="72"/>
      <c r="AB79" s="9"/>
      <c r="AC79" s="9"/>
      <c r="AD79" s="9"/>
      <c r="AE79" s="9"/>
      <c r="AF79" s="9"/>
      <c r="AG79" s="9"/>
      <c r="AH79" s="72"/>
      <c r="AI79" s="72"/>
      <c r="AJ79" s="72"/>
      <c r="AK79" s="72"/>
      <c r="AL79" s="72"/>
      <c r="AM79" s="72"/>
      <c r="AN79" s="72"/>
      <c r="AO79" s="72"/>
      <c r="AP79" s="9"/>
      <c r="AQ79" s="9"/>
      <c r="AR79" s="9"/>
      <c r="AS79" s="9"/>
      <c r="AT79" s="9"/>
      <c r="AU79" s="9"/>
      <c r="AV79" s="9"/>
      <c r="AW79" s="9"/>
      <c r="AX79" s="9"/>
      <c r="AY79" s="35"/>
      <c r="AZ79" s="35"/>
      <c r="BA79" s="35"/>
      <c r="BB79" s="72"/>
      <c r="BC79" s="72"/>
      <c r="BD79" s="9"/>
      <c r="BE79" s="9"/>
      <c r="BF79" s="9"/>
      <c r="BG79" s="35"/>
      <c r="BH79" s="35"/>
      <c r="BI79" s="35"/>
      <c r="BJ79" s="35"/>
      <c r="BK79" s="35"/>
      <c r="BL79" s="35"/>
      <c r="BM79" s="35"/>
      <c r="BN79" s="35"/>
      <c r="BO79" s="35"/>
      <c r="BP79" s="72"/>
      <c r="BQ79" s="72"/>
      <c r="BR79" s="35"/>
      <c r="BS79" s="35"/>
      <c r="BT79" s="35"/>
      <c r="BU79" s="35"/>
      <c r="BV79" s="35"/>
      <c r="BW79" s="35"/>
      <c r="BX79" s="9"/>
      <c r="BY79" s="9"/>
      <c r="BZ79" s="9"/>
      <c r="CA79" s="35"/>
      <c r="CB79" s="35"/>
      <c r="CC79" s="35"/>
      <c r="CD79" s="35"/>
      <c r="CE79" s="35"/>
    </row>
    <row r="80" spans="1:83" s="2" customFormat="1" ht="15" hidden="1" customHeight="1" x14ac:dyDescent="0.5">
      <c r="A80" s="70"/>
      <c r="B80" s="86"/>
      <c r="C80" s="86"/>
      <c r="D80" s="72"/>
      <c r="E80" s="72"/>
      <c r="F80" s="72"/>
      <c r="G80" s="72"/>
      <c r="H80" s="72"/>
      <c r="I80" s="72"/>
      <c r="J80" s="72"/>
      <c r="K80" s="72"/>
      <c r="L80" s="72"/>
      <c r="M80" s="72"/>
      <c r="N80" s="72"/>
      <c r="O80" s="70"/>
      <c r="P80" s="86"/>
      <c r="Q80" s="86"/>
      <c r="R80" s="72"/>
      <c r="S80" s="72"/>
      <c r="T80" s="72"/>
      <c r="U80" s="72"/>
      <c r="V80" s="72"/>
      <c r="W80" s="72"/>
      <c r="X80" s="72"/>
      <c r="Y80" s="72"/>
      <c r="Z80" s="72"/>
      <c r="AA80" s="72"/>
      <c r="AB80" s="9"/>
      <c r="AC80" s="9"/>
      <c r="AD80" s="9"/>
      <c r="AE80" s="9"/>
      <c r="AF80" s="9"/>
      <c r="AG80" s="9"/>
      <c r="AH80" s="72"/>
      <c r="AI80" s="72"/>
      <c r="AJ80" s="72"/>
      <c r="AK80" s="72"/>
      <c r="AL80" s="72"/>
      <c r="AM80" s="72"/>
      <c r="AN80" s="72"/>
      <c r="AO80" s="72"/>
      <c r="AP80" s="9"/>
      <c r="AQ80" s="9"/>
      <c r="AR80" s="9"/>
      <c r="AS80" s="9"/>
      <c r="AT80" s="9"/>
      <c r="AU80" s="9"/>
      <c r="AV80" s="35"/>
      <c r="AW80" s="35"/>
      <c r="AX80" s="35"/>
      <c r="AY80" s="35"/>
      <c r="AZ80" s="35"/>
      <c r="BA80" s="35"/>
      <c r="BB80" s="72"/>
      <c r="BC80" s="72"/>
      <c r="BD80" s="9"/>
      <c r="BE80" s="9"/>
      <c r="BF80" s="9"/>
      <c r="BG80" s="35"/>
      <c r="BH80" s="35"/>
      <c r="BI80" s="35"/>
      <c r="BJ80" s="35"/>
      <c r="BK80" s="35"/>
      <c r="BL80" s="35"/>
      <c r="BM80" s="35"/>
      <c r="BN80" s="35"/>
      <c r="BO80" s="35"/>
      <c r="BP80" s="72"/>
      <c r="BQ80" s="72"/>
      <c r="BR80" s="35"/>
      <c r="BS80" s="35"/>
      <c r="BT80" s="35"/>
      <c r="BU80" s="35"/>
      <c r="BV80" s="35"/>
      <c r="BW80" s="35"/>
      <c r="BX80" s="35"/>
      <c r="BY80" s="35"/>
      <c r="BZ80" s="35"/>
      <c r="CA80" s="35"/>
      <c r="CB80" s="35"/>
      <c r="CC80" s="35"/>
      <c r="CD80" s="35"/>
      <c r="CE80" s="35"/>
    </row>
    <row r="81" spans="1:83" s="2" customFormat="1" ht="15" hidden="1" customHeight="1" x14ac:dyDescent="0.5">
      <c r="A81" s="70"/>
      <c r="B81" s="5"/>
      <c r="C81" s="70"/>
      <c r="D81" s="985" t="s">
        <v>96</v>
      </c>
      <c r="E81" s="985"/>
      <c r="F81" s="985"/>
      <c r="G81" s="985"/>
      <c r="H81" s="67"/>
      <c r="I81" s="67"/>
      <c r="J81" s="67"/>
      <c r="K81" s="67"/>
      <c r="L81" s="67"/>
      <c r="M81" s="67"/>
      <c r="N81" s="72"/>
      <c r="O81" s="72"/>
      <c r="P81" s="72"/>
      <c r="Q81" s="72"/>
      <c r="R81" s="987" t="s">
        <v>97</v>
      </c>
      <c r="S81" s="987"/>
      <c r="T81" s="987"/>
      <c r="U81" s="987"/>
      <c r="V81" s="987"/>
      <c r="W81" s="987"/>
      <c r="X81" s="987"/>
      <c r="Y81" s="987"/>
      <c r="Z81" s="67"/>
      <c r="AA81" s="67"/>
      <c r="AB81" s="9"/>
      <c r="AC81" s="9"/>
      <c r="AD81" s="9"/>
      <c r="AE81" s="9"/>
      <c r="AF81" s="9"/>
      <c r="AG81" s="9"/>
      <c r="AH81" s="9"/>
      <c r="AI81" s="9"/>
      <c r="AJ81" s="67"/>
      <c r="AK81" s="67"/>
      <c r="AL81" s="67"/>
      <c r="AM81" s="67"/>
      <c r="AN81" s="67"/>
      <c r="AO81" s="67"/>
      <c r="AP81" s="9"/>
      <c r="AQ81" s="9"/>
      <c r="AR81" s="9"/>
      <c r="AS81" s="9"/>
      <c r="AT81" s="9"/>
      <c r="AU81" s="9"/>
      <c r="AV81" s="9"/>
      <c r="AW81" s="9"/>
      <c r="AX81" s="9"/>
      <c r="AY81" s="9"/>
      <c r="AZ81" s="9"/>
      <c r="BA81" s="9"/>
      <c r="BB81" s="67"/>
      <c r="BC81" s="67"/>
      <c r="BD81" s="9"/>
      <c r="BE81" s="9"/>
      <c r="BF81" s="9"/>
      <c r="BG81" s="90"/>
      <c r="BH81" s="90"/>
      <c r="BI81" s="90"/>
      <c r="BJ81" s="9"/>
      <c r="BK81" s="9"/>
      <c r="BL81" s="90"/>
      <c r="BM81" s="9"/>
      <c r="BN81" s="9"/>
      <c r="BO81" s="9"/>
      <c r="BP81" s="67"/>
      <c r="BQ81" s="67"/>
      <c r="BR81" s="90"/>
      <c r="BS81" s="90"/>
      <c r="BT81" s="90"/>
      <c r="BU81" s="90"/>
      <c r="BV81" s="90"/>
      <c r="BW81" s="90"/>
      <c r="BX81" s="9"/>
      <c r="BY81" s="9"/>
      <c r="BZ81" s="9"/>
      <c r="CA81" s="9"/>
      <c r="CB81" s="9"/>
      <c r="CC81" s="9"/>
      <c r="CD81" s="90"/>
      <c r="CE81" s="90"/>
    </row>
    <row r="82" spans="1:83" s="2" customFormat="1" ht="15" hidden="1" customHeight="1" x14ac:dyDescent="0.5">
      <c r="A82" s="70"/>
      <c r="B82" s="989" t="s">
        <v>130</v>
      </c>
      <c r="C82" s="989"/>
      <c r="D82" s="986"/>
      <c r="E82" s="986"/>
      <c r="F82" s="986"/>
      <c r="G82" s="986"/>
      <c r="H82" s="67"/>
      <c r="I82" s="67"/>
      <c r="J82" s="67"/>
      <c r="K82" s="67"/>
      <c r="L82" s="67"/>
      <c r="M82" s="67"/>
      <c r="N82" s="72"/>
      <c r="O82" s="72"/>
      <c r="P82" s="989" t="s">
        <v>130</v>
      </c>
      <c r="Q82" s="989"/>
      <c r="R82" s="988"/>
      <c r="S82" s="988"/>
      <c r="T82" s="988"/>
      <c r="U82" s="988"/>
      <c r="V82" s="988"/>
      <c r="W82" s="988"/>
      <c r="X82" s="988"/>
      <c r="Y82" s="988"/>
      <c r="Z82" s="67"/>
      <c r="AA82" s="67"/>
      <c r="AB82" s="9"/>
      <c r="AC82" s="9"/>
      <c r="AD82" s="9"/>
      <c r="AE82" s="9"/>
      <c r="AF82" s="9"/>
      <c r="AG82" s="9"/>
      <c r="AH82" s="9"/>
      <c r="AI82" s="9"/>
      <c r="AJ82" s="67"/>
      <c r="AK82" s="67"/>
      <c r="AL82" s="67"/>
      <c r="AM82" s="67"/>
      <c r="AN82" s="67"/>
      <c r="AO82" s="67"/>
      <c r="AP82" s="9"/>
      <c r="AQ82" s="9"/>
      <c r="AR82" s="9"/>
      <c r="AS82" s="9"/>
      <c r="AT82" s="9"/>
      <c r="AU82" s="9"/>
      <c r="AV82" s="9"/>
      <c r="AW82" s="9"/>
      <c r="AX82" s="9"/>
      <c r="AY82" s="9"/>
      <c r="AZ82" s="9"/>
      <c r="BA82" s="9"/>
      <c r="BB82" s="67"/>
      <c r="BC82" s="67"/>
      <c r="BD82" s="9"/>
      <c r="BE82" s="9"/>
      <c r="BF82" s="9"/>
      <c r="BG82" s="90"/>
      <c r="BH82" s="90"/>
      <c r="BI82" s="90"/>
      <c r="BJ82" s="9"/>
      <c r="BK82" s="9"/>
      <c r="BL82" s="90"/>
      <c r="BM82" s="9"/>
      <c r="BN82" s="9"/>
      <c r="BO82" s="9"/>
      <c r="BP82" s="67"/>
      <c r="BQ82" s="67"/>
      <c r="BR82" s="90"/>
      <c r="BS82" s="90"/>
      <c r="BT82" s="90"/>
      <c r="BU82" s="90"/>
      <c r="BV82" s="90"/>
      <c r="BW82" s="90"/>
      <c r="BX82" s="9"/>
      <c r="BY82" s="9"/>
      <c r="BZ82" s="9"/>
      <c r="CA82" s="9"/>
      <c r="CB82" s="9"/>
      <c r="CC82" s="9"/>
      <c r="CD82" s="90"/>
      <c r="CE82" s="90"/>
    </row>
    <row r="83" spans="1:83" ht="14.25" hidden="1" customHeight="1" x14ac:dyDescent="0.95">
      <c r="B83" s="981" t="s">
        <v>110</v>
      </c>
      <c r="C83" s="981" t="s">
        <v>5</v>
      </c>
      <c r="D83" s="981" t="s">
        <v>7</v>
      </c>
      <c r="E83" s="981" t="s">
        <v>8</v>
      </c>
      <c r="F83" s="990" t="s">
        <v>109</v>
      </c>
      <c r="G83" s="981" t="s">
        <v>119</v>
      </c>
      <c r="H83" s="68"/>
      <c r="I83" s="990" t="s">
        <v>109</v>
      </c>
      <c r="J83" s="981" t="s">
        <v>119</v>
      </c>
      <c r="K83" s="68"/>
      <c r="L83" s="68"/>
      <c r="M83" s="68"/>
      <c r="P83" s="982" t="s">
        <v>110</v>
      </c>
      <c r="Q83" s="984" t="s">
        <v>5</v>
      </c>
      <c r="R83" s="984" t="s">
        <v>7</v>
      </c>
      <c r="S83" s="984" t="s">
        <v>8</v>
      </c>
      <c r="T83" s="990" t="s">
        <v>109</v>
      </c>
      <c r="U83" s="981" t="s">
        <v>119</v>
      </c>
      <c r="V83" s="68"/>
      <c r="W83" s="990" t="s">
        <v>109</v>
      </c>
      <c r="X83" s="981" t="s">
        <v>119</v>
      </c>
      <c r="Y83" s="68"/>
      <c r="Z83" s="68"/>
      <c r="AA83" s="68"/>
      <c r="AD83" s="300"/>
      <c r="AE83" s="9"/>
      <c r="AH83" s="990" t="s">
        <v>109</v>
      </c>
      <c r="AI83" s="981" t="s">
        <v>119</v>
      </c>
      <c r="AJ83" s="68"/>
      <c r="AK83" s="990" t="s">
        <v>109</v>
      </c>
      <c r="AL83" s="981" t="s">
        <v>119</v>
      </c>
      <c r="AM83" s="68"/>
      <c r="AN83" s="68"/>
      <c r="AO83" s="68"/>
      <c r="AR83" s="9"/>
      <c r="AS83" s="9"/>
      <c r="AV83" s="991" t="s">
        <v>109</v>
      </c>
      <c r="AW83" s="970" t="s">
        <v>119</v>
      </c>
      <c r="AX83" s="10"/>
      <c r="AY83" s="991" t="s">
        <v>109</v>
      </c>
      <c r="AZ83" s="970" t="s">
        <v>119</v>
      </c>
      <c r="BA83" s="10"/>
      <c r="BB83" s="68"/>
      <c r="BC83" s="68"/>
      <c r="BF83" s="299"/>
      <c r="BG83" s="10"/>
      <c r="BH83" s="10"/>
      <c r="BI83" s="10"/>
      <c r="BJ83" s="991" t="s">
        <v>109</v>
      </c>
      <c r="BK83" s="970" t="s">
        <v>119</v>
      </c>
      <c r="BL83" s="10"/>
      <c r="BM83" s="991" t="s">
        <v>109</v>
      </c>
      <c r="BN83" s="970" t="s">
        <v>119</v>
      </c>
      <c r="BO83" s="10"/>
      <c r="BP83" s="68"/>
      <c r="BQ83" s="68"/>
      <c r="BR83" s="10"/>
      <c r="BS83" s="10"/>
      <c r="BT83" s="10"/>
      <c r="BU83" s="10"/>
      <c r="BV83" s="10"/>
      <c r="BW83" s="10"/>
      <c r="BX83" s="991" t="s">
        <v>109</v>
      </c>
      <c r="BY83" s="970" t="s">
        <v>119</v>
      </c>
      <c r="BZ83" s="10"/>
      <c r="CA83" s="991" t="s">
        <v>109</v>
      </c>
      <c r="CB83" s="970" t="s">
        <v>119</v>
      </c>
      <c r="CC83" s="10"/>
      <c r="CD83" s="10"/>
      <c r="CE83" s="10"/>
    </row>
    <row r="84" spans="1:83" s="11" customFormat="1" ht="14.25" hidden="1" customHeight="1" x14ac:dyDescent="0.95">
      <c r="B84" s="981"/>
      <c r="C84" s="981"/>
      <c r="D84" s="981"/>
      <c r="E84" s="981"/>
      <c r="F84" s="990"/>
      <c r="G84" s="981"/>
      <c r="H84" s="68"/>
      <c r="I84" s="990"/>
      <c r="J84" s="981"/>
      <c r="K84" s="68"/>
      <c r="L84" s="68"/>
      <c r="M84" s="68"/>
      <c r="N84" s="68"/>
      <c r="O84" s="68"/>
      <c r="P84" s="983"/>
      <c r="Q84" s="984"/>
      <c r="R84" s="984"/>
      <c r="S84" s="984"/>
      <c r="T84" s="990"/>
      <c r="U84" s="981"/>
      <c r="V84" s="68"/>
      <c r="W84" s="990"/>
      <c r="X84" s="981"/>
      <c r="Y84" s="68"/>
      <c r="Z84" s="68"/>
      <c r="AA84" s="68"/>
      <c r="AB84" s="9"/>
      <c r="AC84" s="9"/>
      <c r="AD84" s="300"/>
      <c r="AE84" s="9"/>
      <c r="AF84" s="9"/>
      <c r="AG84" s="9"/>
      <c r="AH84" s="990"/>
      <c r="AI84" s="981"/>
      <c r="AJ84" s="68"/>
      <c r="AK84" s="990"/>
      <c r="AL84" s="981"/>
      <c r="AM84" s="68"/>
      <c r="AN84" s="68"/>
      <c r="AO84" s="68"/>
      <c r="AP84" s="9"/>
      <c r="AQ84" s="9"/>
      <c r="AR84" s="9"/>
      <c r="AS84" s="9"/>
      <c r="AT84" s="9"/>
      <c r="AU84" s="9"/>
      <c r="AV84" s="991"/>
      <c r="AW84" s="970"/>
      <c r="AX84" s="10"/>
      <c r="AY84" s="991"/>
      <c r="AZ84" s="970"/>
      <c r="BA84" s="10"/>
      <c r="BB84" s="68"/>
      <c r="BC84" s="68"/>
      <c r="BD84" s="9"/>
      <c r="BE84" s="9"/>
      <c r="BF84" s="299"/>
      <c r="BG84" s="10"/>
      <c r="BH84" s="10"/>
      <c r="BI84" s="10"/>
      <c r="BJ84" s="991"/>
      <c r="BK84" s="970"/>
      <c r="BL84" s="10"/>
      <c r="BM84" s="991"/>
      <c r="BN84" s="970"/>
      <c r="BO84" s="10"/>
      <c r="BP84" s="68"/>
      <c r="BQ84" s="68"/>
      <c r="BR84" s="10"/>
      <c r="BS84" s="10"/>
      <c r="BT84" s="10"/>
      <c r="BU84" s="10"/>
      <c r="BV84" s="10"/>
      <c r="BW84" s="10"/>
      <c r="BX84" s="991"/>
      <c r="BY84" s="970"/>
      <c r="BZ84" s="10"/>
      <c r="CA84" s="991"/>
      <c r="CB84" s="970"/>
      <c r="CC84" s="10"/>
      <c r="CD84" s="10"/>
      <c r="CE84" s="10"/>
    </row>
    <row r="85" spans="1:83" ht="18.75" hidden="1" customHeight="1" x14ac:dyDescent="0.95">
      <c r="B85" s="64" t="str">
        <f>IFERROR(INDEX(#REF!,MATCH($G85,#REF!,0)),"")</f>
        <v/>
      </c>
      <c r="C85" s="64" t="str">
        <f>IFERROR(INDEX(#REF!,MATCH($G85,#REF!,0)),"")</f>
        <v/>
      </c>
      <c r="D85" s="65" t="str">
        <f>IFERROR(INDEX(#REF!,MATCH($G85,#REF!,0)),"")</f>
        <v/>
      </c>
      <c r="E85" s="65" t="str">
        <f>IFERROR(INDEX(#REF!,MATCH($G85,#REF!,0)),"")</f>
        <v/>
      </c>
      <c r="F85" s="65" t="str">
        <f>IFERROR(INDEX(#REF!,MATCH($G85,#REF!,0)),"")</f>
        <v/>
      </c>
      <c r="G85" s="66">
        <v>57</v>
      </c>
      <c r="H85" s="59"/>
      <c r="I85" s="65" t="str">
        <f>IFERROR(INDEX(#REF!,MATCH($G85,#REF!,0)),"")</f>
        <v/>
      </c>
      <c r="J85" s="66">
        <v>57</v>
      </c>
      <c r="K85" s="59"/>
      <c r="L85" s="59"/>
      <c r="M85" s="59"/>
      <c r="N85" s="59"/>
      <c r="O85" s="59"/>
      <c r="P85" s="60" t="str">
        <f>IFERROR(INDEX(#REF!,MATCH($Y85,#REF!,0)),"")</f>
        <v/>
      </c>
      <c r="Q85" s="60" t="str">
        <f>IFERROR(INDEX(#REF!,MATCH($Y85,#REF!,0)),"")</f>
        <v/>
      </c>
      <c r="R85" s="61" t="str">
        <f>IFERROR(INDEX(#REF!,MATCH($Y85,#REF!,0)),"")</f>
        <v/>
      </c>
      <c r="S85" s="61" t="str">
        <f>IFERROR(INDEX(#REF!,MATCH($Y85,#REF!,0)),"")</f>
        <v/>
      </c>
      <c r="T85" s="65" t="str">
        <f>IFERROR(INDEX(#REF!,MATCH($G85,#REF!,0)),"")</f>
        <v/>
      </c>
      <c r="U85" s="66">
        <v>57</v>
      </c>
      <c r="V85" s="59"/>
      <c r="W85" s="65" t="str">
        <f>IFERROR(INDEX(#REF!,MATCH($G85,#REF!,0)),"")</f>
        <v/>
      </c>
      <c r="X85" s="66">
        <v>57</v>
      </c>
      <c r="Y85" s="59"/>
      <c r="Z85" s="59"/>
      <c r="AA85" s="59"/>
      <c r="AD85" s="300"/>
      <c r="AE85" s="9"/>
      <c r="AH85" s="65" t="str">
        <f>IFERROR(INDEX(#REF!,MATCH($G85,#REF!,0)),"")</f>
        <v/>
      </c>
      <c r="AI85" s="66">
        <v>57</v>
      </c>
      <c r="AJ85" s="59"/>
      <c r="AK85" s="65" t="str">
        <f>IFERROR(INDEX(#REF!,MATCH($G85,#REF!,0)),"")</f>
        <v/>
      </c>
      <c r="AL85" s="66">
        <v>57</v>
      </c>
      <c r="AM85" s="59"/>
      <c r="AN85" s="59"/>
      <c r="AO85" s="59"/>
      <c r="AR85" s="9"/>
      <c r="AS85" s="9"/>
      <c r="AV85" s="32" t="str">
        <f>IFERROR(INDEX(#REF!,MATCH($G85,#REF!,0)),"")</f>
        <v/>
      </c>
      <c r="AW85" s="24">
        <v>57</v>
      </c>
      <c r="AX85" s="25"/>
      <c r="AY85" s="32" t="str">
        <f>IFERROR(INDEX(#REF!,MATCH($G85,#REF!,0)),"")</f>
        <v/>
      </c>
      <c r="AZ85" s="24">
        <v>57</v>
      </c>
      <c r="BA85" s="25"/>
      <c r="BB85" s="59"/>
      <c r="BC85" s="59"/>
      <c r="BF85" s="299"/>
      <c r="BG85" s="23"/>
      <c r="BH85" s="23"/>
      <c r="BI85" s="23"/>
      <c r="BJ85" s="32" t="str">
        <f>IFERROR(INDEX(#REF!,MATCH($G85,#REF!,0)),"")</f>
        <v/>
      </c>
      <c r="BK85" s="24">
        <v>57</v>
      </c>
      <c r="BL85" s="25"/>
      <c r="BM85" s="32" t="str">
        <f>IFERROR(INDEX(#REF!,MATCH($G85,#REF!,0)),"")</f>
        <v/>
      </c>
      <c r="BN85" s="24">
        <v>57</v>
      </c>
      <c r="BO85" s="25"/>
      <c r="BP85" s="59"/>
      <c r="BQ85" s="59"/>
      <c r="BR85" s="23"/>
      <c r="BS85" s="23"/>
      <c r="BT85" s="23"/>
      <c r="BU85" s="23"/>
      <c r="BV85" s="23"/>
      <c r="BW85" s="23"/>
      <c r="BX85" s="32" t="str">
        <f>IFERROR(INDEX(#REF!,MATCH($G85,#REF!,0)),"")</f>
        <v/>
      </c>
      <c r="BY85" s="24">
        <v>57</v>
      </c>
      <c r="BZ85" s="25"/>
      <c r="CA85" s="32" t="str">
        <f>IFERROR(INDEX(#REF!,MATCH($G85,#REF!,0)),"")</f>
        <v/>
      </c>
      <c r="CB85" s="24">
        <v>57</v>
      </c>
      <c r="CC85" s="25"/>
      <c r="CD85" s="25"/>
      <c r="CE85" s="25"/>
    </row>
    <row r="86" spans="1:83" ht="18.75" hidden="1" customHeight="1" x14ac:dyDescent="0.55000000000000004">
      <c r="B86" s="64" t="str">
        <f>IFERROR(INDEX(#REF!,MATCH($G86,#REF!,0)),"")</f>
        <v/>
      </c>
      <c r="C86" s="64" t="str">
        <f>IFERROR(INDEX(#REF!,MATCH($G86,#REF!,0)),"")</f>
        <v/>
      </c>
      <c r="D86" s="65" t="str">
        <f>IFERROR(INDEX(#REF!,MATCH($G86,#REF!,0)),"")</f>
        <v/>
      </c>
      <c r="E86" s="65" t="str">
        <f>IFERROR(INDEX(#REF!,MATCH($G86,#REF!,0)),"")</f>
        <v/>
      </c>
      <c r="F86" s="65" t="str">
        <f>IFERROR(INDEX(#REF!,MATCH($G86,#REF!,0)),"")</f>
        <v/>
      </c>
      <c r="G86" s="66">
        <v>58</v>
      </c>
      <c r="H86" s="59"/>
      <c r="I86" s="65" t="str">
        <f>IFERROR(INDEX(#REF!,MATCH($G86,#REF!,0)),"")</f>
        <v/>
      </c>
      <c r="J86" s="66">
        <v>58</v>
      </c>
      <c r="K86" s="59"/>
      <c r="L86" s="59"/>
      <c r="M86" s="59"/>
      <c r="N86" s="59"/>
      <c r="O86" s="59"/>
      <c r="P86" s="60" t="str">
        <f>IFERROR(INDEX(#REF!,MATCH($Y86,#REF!,0)),"")</f>
        <v/>
      </c>
      <c r="Q86" s="60" t="str">
        <f>IFERROR(INDEX(#REF!,MATCH($Y86,#REF!,0)),"")</f>
        <v/>
      </c>
      <c r="R86" s="61" t="str">
        <f>IFERROR(INDEX(#REF!,MATCH($Y86,#REF!,0)),"")</f>
        <v/>
      </c>
      <c r="S86" s="61" t="str">
        <f>IFERROR(INDEX(#REF!,MATCH($Y86,#REF!,0)),"")</f>
        <v/>
      </c>
      <c r="T86" s="65" t="str">
        <f>IFERROR(INDEX(#REF!,MATCH($G86,#REF!,0)),"")</f>
        <v/>
      </c>
      <c r="U86" s="66">
        <v>58</v>
      </c>
      <c r="V86" s="59"/>
      <c r="W86" s="65" t="str">
        <f>IFERROR(INDEX(#REF!,MATCH($G86,#REF!,0)),"")</f>
        <v/>
      </c>
      <c r="X86" s="66">
        <v>58</v>
      </c>
      <c r="Y86" s="59"/>
      <c r="Z86" s="59"/>
      <c r="AA86" s="59"/>
      <c r="AD86" s="71"/>
      <c r="AE86" s="9"/>
      <c r="AH86" s="65" t="str">
        <f>IFERROR(INDEX(#REF!,MATCH($G86,#REF!,0)),"")</f>
        <v/>
      </c>
      <c r="AI86" s="66">
        <v>58</v>
      </c>
      <c r="AJ86" s="59"/>
      <c r="AK86" s="65" t="str">
        <f>IFERROR(INDEX(#REF!,MATCH($G86,#REF!,0)),"")</f>
        <v/>
      </c>
      <c r="AL86" s="66">
        <v>58</v>
      </c>
      <c r="AM86" s="59"/>
      <c r="AN86" s="59"/>
      <c r="AO86" s="59"/>
      <c r="AR86" s="9"/>
      <c r="AS86" s="9"/>
      <c r="AV86" s="32" t="str">
        <f>IFERROR(INDEX(#REF!,MATCH($G86,#REF!,0)),"")</f>
        <v/>
      </c>
      <c r="AW86" s="24">
        <v>58</v>
      </c>
      <c r="AX86" s="25"/>
      <c r="AY86" s="32" t="str">
        <f>IFERROR(INDEX(#REF!,MATCH($G86,#REF!,0)),"")</f>
        <v/>
      </c>
      <c r="AZ86" s="24">
        <v>58</v>
      </c>
      <c r="BA86" s="25"/>
      <c r="BB86" s="59"/>
      <c r="BC86" s="59"/>
      <c r="BF86" s="36"/>
      <c r="BG86" s="23"/>
      <c r="BH86" s="23"/>
      <c r="BI86" s="23"/>
      <c r="BJ86" s="32" t="str">
        <f>IFERROR(INDEX(#REF!,MATCH($G86,#REF!,0)),"")</f>
        <v/>
      </c>
      <c r="BK86" s="24">
        <v>58</v>
      </c>
      <c r="BL86" s="25"/>
      <c r="BM86" s="32" t="str">
        <f>IFERROR(INDEX(#REF!,MATCH($G86,#REF!,0)),"")</f>
        <v/>
      </c>
      <c r="BN86" s="24">
        <v>58</v>
      </c>
      <c r="BO86" s="25"/>
      <c r="BP86" s="59"/>
      <c r="BQ86" s="59"/>
      <c r="BR86" s="23"/>
      <c r="BS86" s="23"/>
      <c r="BT86" s="23"/>
      <c r="BU86" s="23"/>
      <c r="BV86" s="23"/>
      <c r="BW86" s="23"/>
      <c r="BX86" s="32" t="str">
        <f>IFERROR(INDEX(#REF!,MATCH($G86,#REF!,0)),"")</f>
        <v/>
      </c>
      <c r="BY86" s="24">
        <v>58</v>
      </c>
      <c r="BZ86" s="25"/>
      <c r="CA86" s="32" t="str">
        <f>IFERROR(INDEX(#REF!,MATCH($G86,#REF!,0)),"")</f>
        <v/>
      </c>
      <c r="CB86" s="24">
        <v>58</v>
      </c>
      <c r="CC86" s="25"/>
      <c r="CD86" s="25"/>
      <c r="CE86" s="25"/>
    </row>
    <row r="87" spans="1:83" ht="18.75" hidden="1" customHeight="1" x14ac:dyDescent="0.5">
      <c r="B87" s="64" t="str">
        <f>IFERROR(INDEX(#REF!,MATCH($G87,#REF!,0)),"")</f>
        <v/>
      </c>
      <c r="C87" s="64" t="str">
        <f>IFERROR(INDEX(#REF!,MATCH($G87,#REF!,0)),"")</f>
        <v/>
      </c>
      <c r="D87" s="65" t="str">
        <f>IFERROR(INDEX(#REF!,MATCH($G87,#REF!,0)),"")</f>
        <v/>
      </c>
      <c r="E87" s="65" t="str">
        <f>IFERROR(INDEX(#REF!,MATCH($G87,#REF!,0)),"")</f>
        <v/>
      </c>
      <c r="F87" s="65" t="str">
        <f>IFERROR(INDEX(#REF!,MATCH($G87,#REF!,0)),"")</f>
        <v/>
      </c>
      <c r="G87" s="66">
        <v>59</v>
      </c>
      <c r="H87" s="59"/>
      <c r="I87" s="65" t="str">
        <f>IFERROR(INDEX(#REF!,MATCH($G87,#REF!,0)),"")</f>
        <v/>
      </c>
      <c r="J87" s="66">
        <v>59</v>
      </c>
      <c r="K87" s="59"/>
      <c r="L87" s="59"/>
      <c r="M87" s="59"/>
      <c r="N87" s="59"/>
      <c r="O87" s="59"/>
      <c r="P87" s="60" t="str">
        <f>IFERROR(INDEX(#REF!,MATCH($Y87,#REF!,0)),"")</f>
        <v/>
      </c>
      <c r="Q87" s="60" t="str">
        <f>IFERROR(INDEX(#REF!,MATCH($Y87,#REF!,0)),"")</f>
        <v/>
      </c>
      <c r="R87" s="61" t="str">
        <f>IFERROR(INDEX(#REF!,MATCH($Y87,#REF!,0)),"")</f>
        <v/>
      </c>
      <c r="S87" s="61" t="str">
        <f>IFERROR(INDEX(#REF!,MATCH($Y87,#REF!,0)),"")</f>
        <v/>
      </c>
      <c r="T87" s="65" t="str">
        <f>IFERROR(INDEX(#REF!,MATCH($G87,#REF!,0)),"")</f>
        <v/>
      </c>
      <c r="U87" s="66">
        <v>59</v>
      </c>
      <c r="V87" s="59"/>
      <c r="W87" s="65" t="str">
        <f>IFERROR(INDEX(#REF!,MATCH($G87,#REF!,0)),"")</f>
        <v/>
      </c>
      <c r="X87" s="66">
        <v>59</v>
      </c>
      <c r="Y87" s="59"/>
      <c r="Z87" s="59"/>
      <c r="AA87" s="59"/>
      <c r="AD87" s="72"/>
      <c r="AE87" s="9"/>
      <c r="AH87" s="65" t="str">
        <f>IFERROR(INDEX(#REF!,MATCH($G87,#REF!,0)),"")</f>
        <v/>
      </c>
      <c r="AI87" s="66">
        <v>59</v>
      </c>
      <c r="AJ87" s="59"/>
      <c r="AK87" s="65" t="str">
        <f>IFERROR(INDEX(#REF!,MATCH($G87,#REF!,0)),"")</f>
        <v/>
      </c>
      <c r="AL87" s="66">
        <v>59</v>
      </c>
      <c r="AM87" s="59"/>
      <c r="AN87" s="59"/>
      <c r="AO87" s="59"/>
      <c r="AR87" s="9"/>
      <c r="AS87" s="9"/>
      <c r="AV87" s="32" t="str">
        <f>IFERROR(INDEX(#REF!,MATCH($G87,#REF!,0)),"")</f>
        <v/>
      </c>
      <c r="AW87" s="24">
        <v>59</v>
      </c>
      <c r="AX87" s="25"/>
      <c r="AY87" s="32" t="str">
        <f>IFERROR(INDEX(#REF!,MATCH($G87,#REF!,0)),"")</f>
        <v/>
      </c>
      <c r="AZ87" s="24">
        <v>59</v>
      </c>
      <c r="BA87" s="25"/>
      <c r="BB87" s="59"/>
      <c r="BC87" s="59"/>
      <c r="BF87" s="35"/>
      <c r="BG87" s="25"/>
      <c r="BH87" s="25"/>
      <c r="BI87" s="25"/>
      <c r="BJ87" s="32" t="str">
        <f>IFERROR(INDEX(#REF!,MATCH($G87,#REF!,0)),"")</f>
        <v/>
      </c>
      <c r="BK87" s="24">
        <v>59</v>
      </c>
      <c r="BL87" s="25"/>
      <c r="BM87" s="32" t="str">
        <f>IFERROR(INDEX(#REF!,MATCH($G87,#REF!,0)),"")</f>
        <v/>
      </c>
      <c r="BN87" s="24">
        <v>59</v>
      </c>
      <c r="BO87" s="25"/>
      <c r="BP87" s="59"/>
      <c r="BQ87" s="59"/>
      <c r="BR87" s="25"/>
      <c r="BS87" s="25"/>
      <c r="BT87" s="25"/>
      <c r="BU87" s="25"/>
      <c r="BV87" s="25"/>
      <c r="BW87" s="25"/>
      <c r="BX87" s="32" t="str">
        <f>IFERROR(INDEX(#REF!,MATCH($G87,#REF!,0)),"")</f>
        <v/>
      </c>
      <c r="BY87" s="24">
        <v>59</v>
      </c>
      <c r="BZ87" s="25"/>
      <c r="CA87" s="32" t="str">
        <f>IFERROR(INDEX(#REF!,MATCH($G87,#REF!,0)),"")</f>
        <v/>
      </c>
      <c r="CB87" s="24">
        <v>59</v>
      </c>
      <c r="CC87" s="25"/>
      <c r="CD87" s="25"/>
      <c r="CE87" s="25"/>
    </row>
    <row r="88" spans="1:83" ht="18.75" hidden="1" customHeight="1" x14ac:dyDescent="0.5">
      <c r="B88" s="64" t="str">
        <f>IFERROR(INDEX(#REF!,MATCH($G88,#REF!,0)),"")</f>
        <v/>
      </c>
      <c r="C88" s="64" t="str">
        <f>IFERROR(INDEX(#REF!,MATCH($G88,#REF!,0)),"")</f>
        <v/>
      </c>
      <c r="D88" s="65" t="str">
        <f>IFERROR(INDEX(#REF!,MATCH($G88,#REF!,0)),"")</f>
        <v/>
      </c>
      <c r="E88" s="65" t="str">
        <f>IFERROR(INDEX(#REF!,MATCH($G88,#REF!,0)),"")</f>
        <v/>
      </c>
      <c r="F88" s="65" t="str">
        <f>IFERROR(INDEX(#REF!,MATCH($G88,#REF!,0)),"")</f>
        <v/>
      </c>
      <c r="G88" s="66">
        <v>60</v>
      </c>
      <c r="H88" s="59"/>
      <c r="I88" s="65" t="str">
        <f>IFERROR(INDEX(#REF!,MATCH($G88,#REF!,0)),"")</f>
        <v/>
      </c>
      <c r="J88" s="66">
        <v>60</v>
      </c>
      <c r="K88" s="59"/>
      <c r="L88" s="59"/>
      <c r="M88" s="59"/>
      <c r="N88" s="59"/>
      <c r="O88" s="59"/>
      <c r="P88" s="60" t="str">
        <f>IFERROR(INDEX(#REF!,MATCH($Y88,#REF!,0)),"")</f>
        <v/>
      </c>
      <c r="Q88" s="60" t="str">
        <f>IFERROR(INDEX(#REF!,MATCH($Y88,#REF!,0)),"")</f>
        <v/>
      </c>
      <c r="R88" s="61" t="str">
        <f>IFERROR(INDEX(#REF!,MATCH($Y88,#REF!,0)),"")</f>
        <v/>
      </c>
      <c r="S88" s="61" t="str">
        <f>IFERROR(INDEX(#REF!,MATCH($Y88,#REF!,0)),"")</f>
        <v/>
      </c>
      <c r="T88" s="65" t="str">
        <f>IFERROR(INDEX(#REF!,MATCH($G88,#REF!,0)),"")</f>
        <v/>
      </c>
      <c r="U88" s="66">
        <v>60</v>
      </c>
      <c r="V88" s="59"/>
      <c r="W88" s="65" t="str">
        <f>IFERROR(INDEX(#REF!,MATCH($G88,#REF!,0)),"")</f>
        <v/>
      </c>
      <c r="X88" s="66">
        <v>60</v>
      </c>
      <c r="Y88" s="59"/>
      <c r="Z88" s="59"/>
      <c r="AA88" s="59"/>
      <c r="AD88" s="72"/>
      <c r="AE88" s="9"/>
      <c r="AH88" s="65" t="str">
        <f>IFERROR(INDEX(#REF!,MATCH($G88,#REF!,0)),"")</f>
        <v/>
      </c>
      <c r="AI88" s="66">
        <v>60</v>
      </c>
      <c r="AJ88" s="59"/>
      <c r="AK88" s="65" t="str">
        <f>IFERROR(INDEX(#REF!,MATCH($G88,#REF!,0)),"")</f>
        <v/>
      </c>
      <c r="AL88" s="66">
        <v>60</v>
      </c>
      <c r="AM88" s="59"/>
      <c r="AN88" s="59"/>
      <c r="AO88" s="59"/>
      <c r="AR88" s="9"/>
      <c r="AS88" s="9"/>
      <c r="AV88" s="32" t="str">
        <f>IFERROR(INDEX(#REF!,MATCH($G88,#REF!,0)),"")</f>
        <v/>
      </c>
      <c r="AW88" s="24">
        <v>60</v>
      </c>
      <c r="AX88" s="25"/>
      <c r="AY88" s="32" t="str">
        <f>IFERROR(INDEX(#REF!,MATCH($G88,#REF!,0)),"")</f>
        <v/>
      </c>
      <c r="AZ88" s="24">
        <v>60</v>
      </c>
      <c r="BA88" s="25"/>
      <c r="BB88" s="59"/>
      <c r="BC88" s="59"/>
      <c r="BF88" s="35"/>
      <c r="BG88" s="25"/>
      <c r="BH88" s="25"/>
      <c r="BI88" s="25"/>
      <c r="BJ88" s="32" t="str">
        <f>IFERROR(INDEX(#REF!,MATCH($G88,#REF!,0)),"")</f>
        <v/>
      </c>
      <c r="BK88" s="24">
        <v>60</v>
      </c>
      <c r="BL88" s="25"/>
      <c r="BM88" s="32" t="str">
        <f>IFERROR(INDEX(#REF!,MATCH($G88,#REF!,0)),"")</f>
        <v/>
      </c>
      <c r="BN88" s="24">
        <v>60</v>
      </c>
      <c r="BO88" s="25"/>
      <c r="BP88" s="59"/>
      <c r="BQ88" s="59"/>
      <c r="BR88" s="25"/>
      <c r="BS88" s="25"/>
      <c r="BT88" s="25"/>
      <c r="BU88" s="25"/>
      <c r="BV88" s="25"/>
      <c r="BW88" s="25"/>
      <c r="BX88" s="32" t="str">
        <f>IFERROR(INDEX(#REF!,MATCH($G88,#REF!,0)),"")</f>
        <v/>
      </c>
      <c r="BY88" s="24">
        <v>60</v>
      </c>
      <c r="BZ88" s="25"/>
      <c r="CA88" s="32" t="str">
        <f>IFERROR(INDEX(#REF!,MATCH($G88,#REF!,0)),"")</f>
        <v/>
      </c>
      <c r="CB88" s="24">
        <v>60</v>
      </c>
      <c r="CC88" s="25"/>
      <c r="CD88" s="25"/>
      <c r="CE88" s="25"/>
    </row>
    <row r="89" spans="1:83" ht="18.75" hidden="1" customHeight="1" x14ac:dyDescent="0.5">
      <c r="B89" s="64" t="str">
        <f>IFERROR(INDEX(#REF!,MATCH($G89,#REF!,0)),"")</f>
        <v/>
      </c>
      <c r="C89" s="64" t="str">
        <f>IFERROR(INDEX(#REF!,MATCH($G89,#REF!,0)),"")</f>
        <v/>
      </c>
      <c r="D89" s="65" t="str">
        <f>IFERROR(INDEX(#REF!,MATCH($G89,#REF!,0)),"")</f>
        <v/>
      </c>
      <c r="E89" s="65" t="str">
        <f>IFERROR(INDEX(#REF!,MATCH($G89,#REF!,0)),"")</f>
        <v/>
      </c>
      <c r="F89" s="65" t="str">
        <f>IFERROR(INDEX(#REF!,MATCH($G89,#REF!,0)),"")</f>
        <v/>
      </c>
      <c r="G89" s="66">
        <v>61</v>
      </c>
      <c r="H89" s="59"/>
      <c r="I89" s="65" t="str">
        <f>IFERROR(INDEX(#REF!,MATCH($G89,#REF!,0)),"")</f>
        <v/>
      </c>
      <c r="J89" s="66">
        <v>61</v>
      </c>
      <c r="K89" s="59"/>
      <c r="L89" s="59"/>
      <c r="M89" s="59"/>
      <c r="N89" s="59"/>
      <c r="O89" s="59"/>
      <c r="P89" s="60" t="str">
        <f>IFERROR(INDEX(#REF!,MATCH($Y89,#REF!,0)),"")</f>
        <v/>
      </c>
      <c r="Q89" s="60" t="str">
        <f>IFERROR(INDEX(#REF!,MATCH($Y89,#REF!,0)),"")</f>
        <v/>
      </c>
      <c r="R89" s="61" t="str">
        <f>IFERROR(INDEX(#REF!,MATCH($Y89,#REF!,0)),"")</f>
        <v/>
      </c>
      <c r="S89" s="61" t="str">
        <f>IFERROR(INDEX(#REF!,MATCH($Y89,#REF!,0)),"")</f>
        <v/>
      </c>
      <c r="T89" s="65" t="str">
        <f>IFERROR(INDEX(#REF!,MATCH($G89,#REF!,0)),"")</f>
        <v/>
      </c>
      <c r="U89" s="66">
        <v>61</v>
      </c>
      <c r="V89" s="59"/>
      <c r="W89" s="65" t="str">
        <f>IFERROR(INDEX(#REF!,MATCH($G89,#REF!,0)),"")</f>
        <v/>
      </c>
      <c r="X89" s="66">
        <v>61</v>
      </c>
      <c r="Y89" s="59"/>
      <c r="Z89" s="59"/>
      <c r="AA89" s="59"/>
      <c r="AD89" s="72"/>
      <c r="AE89" s="9"/>
      <c r="AH89" s="65" t="str">
        <f>IFERROR(INDEX(#REF!,MATCH($G89,#REF!,0)),"")</f>
        <v/>
      </c>
      <c r="AI89" s="66">
        <v>61</v>
      </c>
      <c r="AJ89" s="59"/>
      <c r="AK89" s="65" t="str">
        <f>IFERROR(INDEX(#REF!,MATCH($G89,#REF!,0)),"")</f>
        <v/>
      </c>
      <c r="AL89" s="66">
        <v>61</v>
      </c>
      <c r="AM89" s="59"/>
      <c r="AN89" s="59"/>
      <c r="AO89" s="59"/>
      <c r="AR89" s="9"/>
      <c r="AS89" s="9"/>
      <c r="AV89" s="32" t="str">
        <f>IFERROR(INDEX(#REF!,MATCH($G89,#REF!,0)),"")</f>
        <v/>
      </c>
      <c r="AW89" s="24">
        <v>61</v>
      </c>
      <c r="AX89" s="25"/>
      <c r="AY89" s="32" t="str">
        <f>IFERROR(INDEX(#REF!,MATCH($G89,#REF!,0)),"")</f>
        <v/>
      </c>
      <c r="AZ89" s="24">
        <v>61</v>
      </c>
      <c r="BA89" s="25"/>
      <c r="BB89" s="59"/>
      <c r="BC89" s="59"/>
      <c r="BF89" s="35"/>
      <c r="BG89" s="25"/>
      <c r="BH89" s="25"/>
      <c r="BI89" s="25"/>
      <c r="BJ89" s="32" t="str">
        <f>IFERROR(INDEX(#REF!,MATCH($G89,#REF!,0)),"")</f>
        <v/>
      </c>
      <c r="BK89" s="24">
        <v>61</v>
      </c>
      <c r="BL89" s="25"/>
      <c r="BM89" s="32" t="str">
        <f>IFERROR(INDEX(#REF!,MATCH($G89,#REF!,0)),"")</f>
        <v/>
      </c>
      <c r="BN89" s="24">
        <v>61</v>
      </c>
      <c r="BO89" s="25"/>
      <c r="BP89" s="59"/>
      <c r="BQ89" s="59"/>
      <c r="BR89" s="25"/>
      <c r="BS89" s="25"/>
      <c r="BT89" s="25"/>
      <c r="BU89" s="25"/>
      <c r="BV89" s="25"/>
      <c r="BW89" s="25"/>
      <c r="BX89" s="32" t="str">
        <f>IFERROR(INDEX(#REF!,MATCH($G89,#REF!,0)),"")</f>
        <v/>
      </c>
      <c r="BY89" s="24">
        <v>61</v>
      </c>
      <c r="BZ89" s="25"/>
      <c r="CA89" s="32" t="str">
        <f>IFERROR(INDEX(#REF!,MATCH($G89,#REF!,0)),"")</f>
        <v/>
      </c>
      <c r="CB89" s="24">
        <v>61</v>
      </c>
      <c r="CC89" s="25"/>
      <c r="CD89" s="25"/>
      <c r="CE89" s="25"/>
    </row>
    <row r="90" spans="1:83" ht="18.75" hidden="1" customHeight="1" x14ac:dyDescent="0.3">
      <c r="B90" s="64" t="str">
        <f>IFERROR(INDEX(#REF!,MATCH($G90,#REF!,0)),"")</f>
        <v/>
      </c>
      <c r="C90" s="64" t="str">
        <f>IFERROR(INDEX(#REF!,MATCH($G90,#REF!,0)),"")</f>
        <v/>
      </c>
      <c r="D90" s="65" t="str">
        <f>IFERROR(INDEX(#REF!,MATCH($G90,#REF!,0)),"")</f>
        <v/>
      </c>
      <c r="E90" s="65" t="str">
        <f>IFERROR(INDEX(#REF!,MATCH($G90,#REF!,0)),"")</f>
        <v/>
      </c>
      <c r="F90" s="65" t="str">
        <f>IFERROR(INDEX(#REF!,MATCH($G90,#REF!,0)),"")</f>
        <v/>
      </c>
      <c r="G90" s="66">
        <v>62</v>
      </c>
      <c r="H90" s="59"/>
      <c r="I90" s="65" t="str">
        <f>IFERROR(INDEX(#REF!,MATCH($G90,#REF!,0)),"")</f>
        <v/>
      </c>
      <c r="J90" s="66">
        <v>62</v>
      </c>
      <c r="K90" s="59"/>
      <c r="L90" s="59"/>
      <c r="M90" s="59"/>
      <c r="N90" s="59"/>
      <c r="O90" s="59"/>
      <c r="P90" s="60" t="str">
        <f>IFERROR(INDEX(#REF!,MATCH($Y90,#REF!,0)),"")</f>
        <v/>
      </c>
      <c r="Q90" s="60" t="str">
        <f>IFERROR(INDEX(#REF!,MATCH($Y90,#REF!,0)),"")</f>
        <v/>
      </c>
      <c r="R90" s="61" t="str">
        <f>IFERROR(INDEX(#REF!,MATCH($Y90,#REF!,0)),"")</f>
        <v/>
      </c>
      <c r="S90" s="61" t="str">
        <f>IFERROR(INDEX(#REF!,MATCH($Y90,#REF!,0)),"")</f>
        <v/>
      </c>
      <c r="T90" s="65" t="str">
        <f>IFERROR(INDEX(#REF!,MATCH($G90,#REF!,0)),"")</f>
        <v/>
      </c>
      <c r="U90" s="66">
        <v>62</v>
      </c>
      <c r="V90" s="59"/>
      <c r="W90" s="65" t="str">
        <f>IFERROR(INDEX(#REF!,MATCH($G90,#REF!,0)),"")</f>
        <v/>
      </c>
      <c r="X90" s="66">
        <v>62</v>
      </c>
      <c r="Y90" s="59"/>
      <c r="Z90" s="59"/>
      <c r="AA90" s="59"/>
      <c r="AD90" s="9"/>
      <c r="AE90" s="9"/>
      <c r="AH90" s="65" t="str">
        <f>IFERROR(INDEX(#REF!,MATCH($G90,#REF!,0)),"")</f>
        <v/>
      </c>
      <c r="AI90" s="66">
        <v>62</v>
      </c>
      <c r="AJ90" s="59"/>
      <c r="AK90" s="65" t="str">
        <f>IFERROR(INDEX(#REF!,MATCH($G90,#REF!,0)),"")</f>
        <v/>
      </c>
      <c r="AL90" s="66">
        <v>62</v>
      </c>
      <c r="AM90" s="59"/>
      <c r="AN90" s="59"/>
      <c r="AO90" s="59"/>
      <c r="AR90" s="9"/>
      <c r="AS90" s="9"/>
      <c r="AV90" s="32" t="str">
        <f>IFERROR(INDEX(#REF!,MATCH($G90,#REF!,0)),"")</f>
        <v/>
      </c>
      <c r="AW90" s="24">
        <v>62</v>
      </c>
      <c r="AX90" s="25"/>
      <c r="AY90" s="32" t="str">
        <f>IFERROR(INDEX(#REF!,MATCH($G90,#REF!,0)),"")</f>
        <v/>
      </c>
      <c r="AZ90" s="24">
        <v>62</v>
      </c>
      <c r="BA90" s="25"/>
      <c r="BB90" s="59"/>
      <c r="BC90" s="59"/>
      <c r="BF90" s="9"/>
      <c r="BG90" s="25"/>
      <c r="BH90" s="25"/>
      <c r="BI90" s="25"/>
      <c r="BJ90" s="32" t="str">
        <f>IFERROR(INDEX(#REF!,MATCH($G90,#REF!,0)),"")</f>
        <v/>
      </c>
      <c r="BK90" s="24">
        <v>62</v>
      </c>
      <c r="BL90" s="25"/>
      <c r="BM90" s="32" t="str">
        <f>IFERROR(INDEX(#REF!,MATCH($G90,#REF!,0)),"")</f>
        <v/>
      </c>
      <c r="BN90" s="24">
        <v>62</v>
      </c>
      <c r="BO90" s="25"/>
      <c r="BP90" s="59"/>
      <c r="BQ90" s="59"/>
      <c r="BR90" s="25"/>
      <c r="BS90" s="25"/>
      <c r="BT90" s="25"/>
      <c r="BU90" s="25"/>
      <c r="BV90" s="25"/>
      <c r="BW90" s="25"/>
      <c r="BX90" s="32" t="str">
        <f>IFERROR(INDEX(#REF!,MATCH($G90,#REF!,0)),"")</f>
        <v/>
      </c>
      <c r="BY90" s="24">
        <v>62</v>
      </c>
      <c r="BZ90" s="25"/>
      <c r="CA90" s="32" t="str">
        <f>IFERROR(INDEX(#REF!,MATCH($G90,#REF!,0)),"")</f>
        <v/>
      </c>
      <c r="CB90" s="24">
        <v>62</v>
      </c>
      <c r="CC90" s="25"/>
      <c r="CD90" s="25"/>
      <c r="CE90" s="25"/>
    </row>
    <row r="91" spans="1:83" ht="18.75" hidden="1" customHeight="1" x14ac:dyDescent="0.3">
      <c r="B91" s="64" t="str">
        <f>IFERROR(INDEX(#REF!,MATCH($G91,#REF!,0)),"")</f>
        <v/>
      </c>
      <c r="C91" s="64" t="str">
        <f>IFERROR(INDEX(#REF!,MATCH($G91,#REF!,0)),"")</f>
        <v/>
      </c>
      <c r="D91" s="65" t="str">
        <f>IFERROR(INDEX(#REF!,MATCH($G91,#REF!,0)),"")</f>
        <v/>
      </c>
      <c r="E91" s="65" t="str">
        <f>IFERROR(INDEX(#REF!,MATCH($G91,#REF!,0)),"")</f>
        <v/>
      </c>
      <c r="F91" s="65" t="str">
        <f>IFERROR(INDEX(#REF!,MATCH($G91,#REF!,0)),"")</f>
        <v/>
      </c>
      <c r="G91" s="66">
        <v>63</v>
      </c>
      <c r="H91" s="59"/>
      <c r="I91" s="65" t="str">
        <f>IFERROR(INDEX(#REF!,MATCH($G91,#REF!,0)),"")</f>
        <v/>
      </c>
      <c r="J91" s="66">
        <v>63</v>
      </c>
      <c r="K91" s="59"/>
      <c r="L91" s="59"/>
      <c r="M91" s="59"/>
      <c r="N91" s="59"/>
      <c r="O91" s="59"/>
      <c r="P91" s="60" t="str">
        <f>IFERROR(INDEX(#REF!,MATCH($Y91,#REF!,0)),"")</f>
        <v/>
      </c>
      <c r="Q91" s="60" t="str">
        <f>IFERROR(INDEX(#REF!,MATCH($Y91,#REF!,0)),"")</f>
        <v/>
      </c>
      <c r="R91" s="61" t="str">
        <f>IFERROR(INDEX(#REF!,MATCH($Y91,#REF!,0)),"")</f>
        <v/>
      </c>
      <c r="S91" s="61" t="str">
        <f>IFERROR(INDEX(#REF!,MATCH($Y91,#REF!,0)),"")</f>
        <v/>
      </c>
      <c r="T91" s="65" t="str">
        <f>IFERROR(INDEX(#REF!,MATCH($G91,#REF!,0)),"")</f>
        <v/>
      </c>
      <c r="U91" s="66">
        <v>63</v>
      </c>
      <c r="V91" s="59"/>
      <c r="W91" s="65" t="str">
        <f>IFERROR(INDEX(#REF!,MATCH($G91,#REF!,0)),"")</f>
        <v/>
      </c>
      <c r="X91" s="66">
        <v>63</v>
      </c>
      <c r="Y91" s="59"/>
      <c r="Z91" s="59"/>
      <c r="AA91" s="59"/>
      <c r="AD91" s="9"/>
      <c r="AE91" s="9"/>
      <c r="AH91" s="65" t="str">
        <f>IFERROR(INDEX(#REF!,MATCH($G91,#REF!,0)),"")</f>
        <v/>
      </c>
      <c r="AI91" s="66">
        <v>63</v>
      </c>
      <c r="AJ91" s="59"/>
      <c r="AK91" s="65" t="str">
        <f>IFERROR(INDEX(#REF!,MATCH($G91,#REF!,0)),"")</f>
        <v/>
      </c>
      <c r="AL91" s="66">
        <v>63</v>
      </c>
      <c r="AM91" s="59"/>
      <c r="AN91" s="59"/>
      <c r="AO91" s="59"/>
      <c r="AR91" s="9"/>
      <c r="AS91" s="9"/>
      <c r="AV91" s="32" t="str">
        <f>IFERROR(INDEX(#REF!,MATCH($G91,#REF!,0)),"")</f>
        <v/>
      </c>
      <c r="AW91" s="24">
        <v>63</v>
      </c>
      <c r="AX91" s="25"/>
      <c r="AY91" s="32" t="str">
        <f>IFERROR(INDEX(#REF!,MATCH($G91,#REF!,0)),"")</f>
        <v/>
      </c>
      <c r="AZ91" s="24">
        <v>63</v>
      </c>
      <c r="BA91" s="25"/>
      <c r="BB91" s="59"/>
      <c r="BC91" s="59"/>
      <c r="BF91" s="9"/>
      <c r="BG91" s="25"/>
      <c r="BH91" s="25"/>
      <c r="BI91" s="25"/>
      <c r="BJ91" s="32" t="str">
        <f>IFERROR(INDEX(#REF!,MATCH($G91,#REF!,0)),"")</f>
        <v/>
      </c>
      <c r="BK91" s="24">
        <v>63</v>
      </c>
      <c r="BL91" s="25"/>
      <c r="BM91" s="32" t="str">
        <f>IFERROR(INDEX(#REF!,MATCH($G91,#REF!,0)),"")</f>
        <v/>
      </c>
      <c r="BN91" s="24">
        <v>63</v>
      </c>
      <c r="BO91" s="25"/>
      <c r="BP91" s="59"/>
      <c r="BQ91" s="59"/>
      <c r="BR91" s="25"/>
      <c r="BS91" s="25"/>
      <c r="BT91" s="25"/>
      <c r="BU91" s="25"/>
      <c r="BV91" s="25"/>
      <c r="BW91" s="25"/>
      <c r="BX91" s="32" t="str">
        <f>IFERROR(INDEX(#REF!,MATCH($G91,#REF!,0)),"")</f>
        <v/>
      </c>
      <c r="BY91" s="24">
        <v>63</v>
      </c>
      <c r="BZ91" s="25"/>
      <c r="CA91" s="32" t="str">
        <f>IFERROR(INDEX(#REF!,MATCH($G91,#REF!,0)),"")</f>
        <v/>
      </c>
      <c r="CB91" s="24">
        <v>63</v>
      </c>
      <c r="CC91" s="25"/>
      <c r="CD91" s="25"/>
      <c r="CE91" s="25"/>
    </row>
    <row r="92" spans="1:83" ht="18.75" hidden="1" customHeight="1" x14ac:dyDescent="0.3">
      <c r="B92" s="64" t="str">
        <f>IFERROR(INDEX(#REF!,MATCH($G92,#REF!,0)),"")</f>
        <v/>
      </c>
      <c r="C92" s="64" t="str">
        <f>IFERROR(INDEX(#REF!,MATCH($G92,#REF!,0)),"")</f>
        <v/>
      </c>
      <c r="D92" s="65" t="str">
        <f>IFERROR(INDEX(#REF!,MATCH($G92,#REF!,0)),"")</f>
        <v/>
      </c>
      <c r="E92" s="65" t="str">
        <f>IFERROR(INDEX(#REF!,MATCH($G92,#REF!,0)),"")</f>
        <v/>
      </c>
      <c r="F92" s="65" t="str">
        <f>IFERROR(INDEX(#REF!,MATCH($G92,#REF!,0)),"")</f>
        <v/>
      </c>
      <c r="G92" s="66">
        <v>64</v>
      </c>
      <c r="H92" s="59"/>
      <c r="I92" s="65" t="str">
        <f>IFERROR(INDEX(#REF!,MATCH($G92,#REF!,0)),"")</f>
        <v/>
      </c>
      <c r="J92" s="66">
        <v>64</v>
      </c>
      <c r="K92" s="59"/>
      <c r="L92" s="59"/>
      <c r="M92" s="59"/>
      <c r="N92" s="59"/>
      <c r="O92" s="59"/>
      <c r="P92" s="60" t="str">
        <f>IFERROR(INDEX(#REF!,MATCH($Y92,#REF!,0)),"")</f>
        <v/>
      </c>
      <c r="Q92" s="60" t="str">
        <f>IFERROR(INDEX(#REF!,MATCH($Y92,#REF!,0)),"")</f>
        <v/>
      </c>
      <c r="R92" s="61" t="str">
        <f>IFERROR(INDEX(#REF!,MATCH($Y92,#REF!,0)),"")</f>
        <v/>
      </c>
      <c r="S92" s="61" t="str">
        <f>IFERROR(INDEX(#REF!,MATCH($Y92,#REF!,0)),"")</f>
        <v/>
      </c>
      <c r="T92" s="65" t="str">
        <f>IFERROR(INDEX(#REF!,MATCH($G92,#REF!,0)),"")</f>
        <v/>
      </c>
      <c r="U92" s="66">
        <v>64</v>
      </c>
      <c r="V92" s="59"/>
      <c r="W92" s="65" t="str">
        <f>IFERROR(INDEX(#REF!,MATCH($G92,#REF!,0)),"")</f>
        <v/>
      </c>
      <c r="X92" s="66">
        <v>64</v>
      </c>
      <c r="Y92" s="59"/>
      <c r="Z92" s="59"/>
      <c r="AA92" s="59"/>
      <c r="AD92" s="9"/>
      <c r="AE92" s="9"/>
      <c r="AH92" s="65" t="str">
        <f>IFERROR(INDEX(#REF!,MATCH($G92,#REF!,0)),"")</f>
        <v/>
      </c>
      <c r="AI92" s="66">
        <v>64</v>
      </c>
      <c r="AJ92" s="59"/>
      <c r="AK92" s="65" t="str">
        <f>IFERROR(INDEX(#REF!,MATCH($G92,#REF!,0)),"")</f>
        <v/>
      </c>
      <c r="AL92" s="66">
        <v>64</v>
      </c>
      <c r="AM92" s="59"/>
      <c r="AN92" s="59"/>
      <c r="AO92" s="59"/>
      <c r="AR92" s="9"/>
      <c r="AS92" s="9"/>
      <c r="AV92" s="32" t="str">
        <f>IFERROR(INDEX(#REF!,MATCH($G92,#REF!,0)),"")</f>
        <v/>
      </c>
      <c r="AW92" s="24">
        <v>64</v>
      </c>
      <c r="AX92" s="25"/>
      <c r="AY92" s="32" t="str">
        <f>IFERROR(INDEX(#REF!,MATCH($G92,#REF!,0)),"")</f>
        <v/>
      </c>
      <c r="AZ92" s="24">
        <v>64</v>
      </c>
      <c r="BA92" s="25"/>
      <c r="BB92" s="59"/>
      <c r="BC92" s="59"/>
      <c r="BF92" s="9"/>
      <c r="BG92" s="25"/>
      <c r="BH92" s="25"/>
      <c r="BI92" s="25"/>
      <c r="BJ92" s="32" t="str">
        <f>IFERROR(INDEX(#REF!,MATCH($G92,#REF!,0)),"")</f>
        <v/>
      </c>
      <c r="BK92" s="24">
        <v>64</v>
      </c>
      <c r="BL92" s="25"/>
      <c r="BM92" s="32" t="str">
        <f>IFERROR(INDEX(#REF!,MATCH($G92,#REF!,0)),"")</f>
        <v/>
      </c>
      <c r="BN92" s="24">
        <v>64</v>
      </c>
      <c r="BO92" s="25"/>
      <c r="BP92" s="59"/>
      <c r="BQ92" s="59"/>
      <c r="BR92" s="25"/>
      <c r="BS92" s="25"/>
      <c r="BT92" s="25"/>
      <c r="BU92" s="25"/>
      <c r="BV92" s="25"/>
      <c r="BW92" s="25"/>
      <c r="BX92" s="32" t="str">
        <f>IFERROR(INDEX(#REF!,MATCH($G92,#REF!,0)),"")</f>
        <v/>
      </c>
      <c r="BY92" s="24">
        <v>64</v>
      </c>
      <c r="BZ92" s="25"/>
      <c r="CA92" s="32" t="str">
        <f>IFERROR(INDEX(#REF!,MATCH($G92,#REF!,0)),"")</f>
        <v/>
      </c>
      <c r="CB92" s="24">
        <v>64</v>
      </c>
      <c r="CC92" s="25"/>
      <c r="CD92" s="25"/>
      <c r="CE92" s="25"/>
    </row>
    <row r="93" spans="1:83" ht="18.75" hidden="1" customHeight="1" x14ac:dyDescent="0.3">
      <c r="B93" s="64" t="str">
        <f>IFERROR(INDEX(#REF!,MATCH($G93,#REF!,0)),"")</f>
        <v/>
      </c>
      <c r="C93" s="64" t="str">
        <f>IFERROR(INDEX(#REF!,MATCH($G93,#REF!,0)),"")</f>
        <v/>
      </c>
      <c r="D93" s="65" t="str">
        <f>IFERROR(INDEX(#REF!,MATCH($G93,#REF!,0)),"")</f>
        <v/>
      </c>
      <c r="E93" s="65" t="str">
        <f>IFERROR(INDEX(#REF!,MATCH($G93,#REF!,0)),"")</f>
        <v/>
      </c>
      <c r="F93" s="65" t="str">
        <f>IFERROR(INDEX(#REF!,MATCH($G93,#REF!,0)),"")</f>
        <v/>
      </c>
      <c r="G93" s="66">
        <v>65</v>
      </c>
      <c r="H93" s="59"/>
      <c r="I93" s="65" t="str">
        <f>IFERROR(INDEX(#REF!,MATCH($G93,#REF!,0)),"")</f>
        <v/>
      </c>
      <c r="J93" s="66">
        <v>65</v>
      </c>
      <c r="K93" s="59"/>
      <c r="L93" s="59"/>
      <c r="M93" s="59"/>
      <c r="N93" s="59"/>
      <c r="O93" s="59"/>
      <c r="P93" s="60" t="str">
        <f>IFERROR(INDEX(#REF!,MATCH($Y93,#REF!,0)),"")</f>
        <v/>
      </c>
      <c r="Q93" s="60" t="str">
        <f>IFERROR(INDEX(#REF!,MATCH($Y93,#REF!,0)),"")</f>
        <v/>
      </c>
      <c r="R93" s="61" t="str">
        <f>IFERROR(INDEX(#REF!,MATCH($Y93,#REF!,0)),"")</f>
        <v/>
      </c>
      <c r="S93" s="61" t="str">
        <f>IFERROR(INDEX(#REF!,MATCH($Y93,#REF!,0)),"")</f>
        <v/>
      </c>
      <c r="T93" s="65" t="str">
        <f>IFERROR(INDEX(#REF!,MATCH($G93,#REF!,0)),"")</f>
        <v/>
      </c>
      <c r="U93" s="66">
        <v>65</v>
      </c>
      <c r="V93" s="59"/>
      <c r="W93" s="65" t="str">
        <f>IFERROR(INDEX(#REF!,MATCH($G93,#REF!,0)),"")</f>
        <v/>
      </c>
      <c r="X93" s="66">
        <v>65</v>
      </c>
      <c r="Y93" s="59"/>
      <c r="Z93" s="59"/>
      <c r="AA93" s="59"/>
      <c r="AD93" s="9"/>
      <c r="AE93" s="9"/>
      <c r="AH93" s="65" t="str">
        <f>IFERROR(INDEX(#REF!,MATCH($G93,#REF!,0)),"")</f>
        <v/>
      </c>
      <c r="AI93" s="66">
        <v>65</v>
      </c>
      <c r="AJ93" s="59"/>
      <c r="AK93" s="65" t="str">
        <f>IFERROR(INDEX(#REF!,MATCH($G93,#REF!,0)),"")</f>
        <v/>
      </c>
      <c r="AL93" s="66">
        <v>65</v>
      </c>
      <c r="AM93" s="59"/>
      <c r="AN93" s="59"/>
      <c r="AO93" s="59"/>
      <c r="AR93" s="9"/>
      <c r="AS93" s="9"/>
      <c r="AV93" s="32" t="str">
        <f>IFERROR(INDEX(#REF!,MATCH($G93,#REF!,0)),"")</f>
        <v/>
      </c>
      <c r="AW93" s="24">
        <v>65</v>
      </c>
      <c r="AX93" s="25"/>
      <c r="AY93" s="32" t="str">
        <f>IFERROR(INDEX(#REF!,MATCH($G93,#REF!,0)),"")</f>
        <v/>
      </c>
      <c r="AZ93" s="24">
        <v>65</v>
      </c>
      <c r="BA93" s="25"/>
      <c r="BB93" s="59"/>
      <c r="BC93" s="59"/>
      <c r="BF93" s="9"/>
      <c r="BG93" s="25"/>
      <c r="BH93" s="25"/>
      <c r="BI93" s="25"/>
      <c r="BJ93" s="32" t="str">
        <f>IFERROR(INDEX(#REF!,MATCH($G93,#REF!,0)),"")</f>
        <v/>
      </c>
      <c r="BK93" s="24">
        <v>65</v>
      </c>
      <c r="BL93" s="25"/>
      <c r="BM93" s="32" t="str">
        <f>IFERROR(INDEX(#REF!,MATCH($G93,#REF!,0)),"")</f>
        <v/>
      </c>
      <c r="BN93" s="24">
        <v>65</v>
      </c>
      <c r="BO93" s="25"/>
      <c r="BP93" s="59"/>
      <c r="BQ93" s="59"/>
      <c r="BR93" s="25"/>
      <c r="BS93" s="25"/>
      <c r="BT93" s="25"/>
      <c r="BU93" s="25"/>
      <c r="BV93" s="25"/>
      <c r="BW93" s="25"/>
      <c r="BX93" s="32" t="str">
        <f>IFERROR(INDEX(#REF!,MATCH($G93,#REF!,0)),"")</f>
        <v/>
      </c>
      <c r="BY93" s="24">
        <v>65</v>
      </c>
      <c r="BZ93" s="25"/>
      <c r="CA93" s="32" t="str">
        <f>IFERROR(INDEX(#REF!,MATCH($G93,#REF!,0)),"")</f>
        <v/>
      </c>
      <c r="CB93" s="24">
        <v>65</v>
      </c>
      <c r="CC93" s="25"/>
      <c r="CD93" s="25"/>
      <c r="CE93" s="25"/>
    </row>
    <row r="94" spans="1:83" ht="18.75" hidden="1" customHeight="1" x14ac:dyDescent="0.3">
      <c r="B94" s="64" t="str">
        <f>IFERROR(INDEX(#REF!,MATCH($G94,#REF!,0)),"")</f>
        <v/>
      </c>
      <c r="C94" s="64" t="str">
        <f>IFERROR(INDEX(#REF!,MATCH($G94,#REF!,0)),"")</f>
        <v/>
      </c>
      <c r="D94" s="65" t="str">
        <f>IFERROR(INDEX(#REF!,MATCH($G94,#REF!,0)),"")</f>
        <v/>
      </c>
      <c r="E94" s="65" t="str">
        <f>IFERROR(INDEX(#REF!,MATCH($G94,#REF!,0)),"")</f>
        <v/>
      </c>
      <c r="F94" s="65" t="str">
        <f>IFERROR(INDEX(#REF!,MATCH($G94,#REF!,0)),"")</f>
        <v/>
      </c>
      <c r="G94" s="66">
        <v>66</v>
      </c>
      <c r="H94" s="59"/>
      <c r="I94" s="65" t="str">
        <f>IFERROR(INDEX(#REF!,MATCH($G94,#REF!,0)),"")</f>
        <v/>
      </c>
      <c r="J94" s="66">
        <v>66</v>
      </c>
      <c r="K94" s="59"/>
      <c r="L94" s="59"/>
      <c r="M94" s="59"/>
      <c r="N94" s="59"/>
      <c r="O94" s="59"/>
      <c r="P94" s="60" t="str">
        <f>IFERROR(INDEX(#REF!,MATCH($Y94,#REF!,0)),"")</f>
        <v/>
      </c>
      <c r="Q94" s="60" t="str">
        <f>IFERROR(INDEX(#REF!,MATCH($Y94,#REF!,0)),"")</f>
        <v/>
      </c>
      <c r="R94" s="61" t="str">
        <f>IFERROR(INDEX(#REF!,MATCH($Y94,#REF!,0)),"")</f>
        <v/>
      </c>
      <c r="S94" s="61" t="str">
        <f>IFERROR(INDEX(#REF!,MATCH($Y94,#REF!,0)),"")</f>
        <v/>
      </c>
      <c r="T94" s="65" t="str">
        <f>IFERROR(INDEX(#REF!,MATCH($G94,#REF!,0)),"")</f>
        <v/>
      </c>
      <c r="U94" s="66">
        <v>66</v>
      </c>
      <c r="V94" s="59"/>
      <c r="W94" s="65" t="str">
        <f>IFERROR(INDEX(#REF!,MATCH($G94,#REF!,0)),"")</f>
        <v/>
      </c>
      <c r="X94" s="66">
        <v>66</v>
      </c>
      <c r="Y94" s="59"/>
      <c r="Z94" s="59"/>
      <c r="AA94" s="59"/>
      <c r="AD94" s="62"/>
      <c r="AE94" s="9"/>
      <c r="AH94" s="65" t="str">
        <f>IFERROR(INDEX(#REF!,MATCH($G94,#REF!,0)),"")</f>
        <v/>
      </c>
      <c r="AI94" s="66">
        <v>66</v>
      </c>
      <c r="AJ94" s="59"/>
      <c r="AK94" s="65" t="str">
        <f>IFERROR(INDEX(#REF!,MATCH($G94,#REF!,0)),"")</f>
        <v/>
      </c>
      <c r="AL94" s="66">
        <v>66</v>
      </c>
      <c r="AM94" s="59"/>
      <c r="AN94" s="59"/>
      <c r="AO94" s="59"/>
      <c r="AR94" s="9"/>
      <c r="AS94" s="9"/>
      <c r="AV94" s="32" t="str">
        <f>IFERROR(INDEX(#REF!,MATCH($G94,#REF!,0)),"")</f>
        <v/>
      </c>
      <c r="AW94" s="24">
        <v>66</v>
      </c>
      <c r="AX94" s="25"/>
      <c r="AY94" s="32" t="str">
        <f>IFERROR(INDEX(#REF!,MATCH($G94,#REF!,0)),"")</f>
        <v/>
      </c>
      <c r="AZ94" s="24">
        <v>66</v>
      </c>
      <c r="BA94" s="25"/>
      <c r="BB94" s="59"/>
      <c r="BC94" s="59"/>
      <c r="BF94" s="46"/>
      <c r="BG94" s="25"/>
      <c r="BH94" s="25"/>
      <c r="BI94" s="25"/>
      <c r="BJ94" s="32" t="str">
        <f>IFERROR(INDEX(#REF!,MATCH($G94,#REF!,0)),"")</f>
        <v/>
      </c>
      <c r="BK94" s="24">
        <v>66</v>
      </c>
      <c r="BL94" s="25"/>
      <c r="BM94" s="32" t="str">
        <f>IFERROR(INDEX(#REF!,MATCH($G94,#REF!,0)),"")</f>
        <v/>
      </c>
      <c r="BN94" s="24">
        <v>66</v>
      </c>
      <c r="BO94" s="25"/>
      <c r="BP94" s="59"/>
      <c r="BQ94" s="59"/>
      <c r="BR94" s="25"/>
      <c r="BS94" s="25"/>
      <c r="BT94" s="25"/>
      <c r="BU94" s="25"/>
      <c r="BV94" s="25"/>
      <c r="BW94" s="25"/>
      <c r="BX94" s="32" t="str">
        <f>IFERROR(INDEX(#REF!,MATCH($G94,#REF!,0)),"")</f>
        <v/>
      </c>
      <c r="BY94" s="24">
        <v>66</v>
      </c>
      <c r="BZ94" s="25"/>
      <c r="CA94" s="32" t="str">
        <f>IFERROR(INDEX(#REF!,MATCH($G94,#REF!,0)),"")</f>
        <v/>
      </c>
      <c r="CB94" s="24">
        <v>66</v>
      </c>
      <c r="CC94" s="25"/>
      <c r="CD94" s="25"/>
      <c r="CE94" s="25"/>
    </row>
    <row r="95" spans="1:83" ht="18.75" hidden="1" customHeight="1" x14ac:dyDescent="0.3">
      <c r="B95" s="64" t="str">
        <f>IFERROR(INDEX(#REF!,MATCH($G95,#REF!,0)),"")</f>
        <v/>
      </c>
      <c r="C95" s="64" t="str">
        <f>IFERROR(INDEX(#REF!,MATCH($G95,#REF!,0)),"")</f>
        <v/>
      </c>
      <c r="D95" s="65" t="str">
        <f>IFERROR(INDEX(#REF!,MATCH($G95,#REF!,0)),"")</f>
        <v/>
      </c>
      <c r="E95" s="65" t="str">
        <f>IFERROR(INDEX(#REF!,MATCH($G95,#REF!,0)),"")</f>
        <v/>
      </c>
      <c r="F95" s="65" t="str">
        <f>IFERROR(INDEX(#REF!,MATCH($G95,#REF!,0)),"")</f>
        <v/>
      </c>
      <c r="G95" s="66">
        <v>67</v>
      </c>
      <c r="H95" s="59"/>
      <c r="I95" s="65" t="str">
        <f>IFERROR(INDEX(#REF!,MATCH($G95,#REF!,0)),"")</f>
        <v/>
      </c>
      <c r="J95" s="66">
        <v>67</v>
      </c>
      <c r="K95" s="59"/>
      <c r="L95" s="59"/>
      <c r="M95" s="59"/>
      <c r="N95" s="59"/>
      <c r="O95" s="59"/>
      <c r="P95" s="60" t="str">
        <f>IFERROR(INDEX(#REF!,MATCH($Y95,#REF!,0)),"")</f>
        <v/>
      </c>
      <c r="Q95" s="60" t="str">
        <f>IFERROR(INDEX(#REF!,MATCH($Y95,#REF!,0)),"")</f>
        <v/>
      </c>
      <c r="R95" s="61" t="str">
        <f>IFERROR(INDEX(#REF!,MATCH($Y95,#REF!,0)),"")</f>
        <v/>
      </c>
      <c r="S95" s="61" t="str">
        <f>IFERROR(INDEX(#REF!,MATCH($Y95,#REF!,0)),"")</f>
        <v/>
      </c>
      <c r="T95" s="65" t="str">
        <f>IFERROR(INDEX(#REF!,MATCH($G95,#REF!,0)),"")</f>
        <v/>
      </c>
      <c r="U95" s="66">
        <v>67</v>
      </c>
      <c r="V95" s="59"/>
      <c r="W95" s="65" t="str">
        <f>IFERROR(INDEX(#REF!,MATCH($G95,#REF!,0)),"")</f>
        <v/>
      </c>
      <c r="X95" s="66">
        <v>67</v>
      </c>
      <c r="Y95" s="59"/>
      <c r="Z95" s="59"/>
      <c r="AA95" s="59"/>
      <c r="AH95" s="65" t="str">
        <f>IFERROR(INDEX(#REF!,MATCH($G95,#REF!,0)),"")</f>
        <v/>
      </c>
      <c r="AI95" s="66">
        <v>67</v>
      </c>
      <c r="AJ95" s="59"/>
      <c r="AK95" s="65" t="str">
        <f>IFERROR(INDEX(#REF!,MATCH($G95,#REF!,0)),"")</f>
        <v/>
      </c>
      <c r="AL95" s="66">
        <v>67</v>
      </c>
      <c r="AM95" s="59"/>
      <c r="AN95" s="59"/>
      <c r="AO95" s="59"/>
      <c r="AV95" s="32" t="str">
        <f>IFERROR(INDEX(#REF!,MATCH($G95,#REF!,0)),"")</f>
        <v/>
      </c>
      <c r="AW95" s="24">
        <v>67</v>
      </c>
      <c r="AX95" s="25"/>
      <c r="AY95" s="32" t="str">
        <f>IFERROR(INDEX(#REF!,MATCH($G95,#REF!,0)),"")</f>
        <v/>
      </c>
      <c r="AZ95" s="24">
        <v>67</v>
      </c>
      <c r="BA95" s="25"/>
      <c r="BB95" s="59"/>
      <c r="BC95" s="59"/>
      <c r="BG95" s="25"/>
      <c r="BH95" s="25"/>
      <c r="BI95" s="25"/>
      <c r="BJ95" s="32" t="str">
        <f>IFERROR(INDEX(#REF!,MATCH($G95,#REF!,0)),"")</f>
        <v/>
      </c>
      <c r="BK95" s="24">
        <v>67</v>
      </c>
      <c r="BL95" s="25"/>
      <c r="BM95" s="32" t="str">
        <f>IFERROR(INDEX(#REF!,MATCH($G95,#REF!,0)),"")</f>
        <v/>
      </c>
      <c r="BN95" s="24">
        <v>67</v>
      </c>
      <c r="BO95" s="25"/>
      <c r="BP95" s="59"/>
      <c r="BQ95" s="59"/>
      <c r="BR95" s="25"/>
      <c r="BS95" s="25"/>
      <c r="BT95" s="25"/>
      <c r="BU95" s="25"/>
      <c r="BV95" s="25"/>
      <c r="BW95" s="25"/>
      <c r="BX95" s="32" t="str">
        <f>IFERROR(INDEX(#REF!,MATCH($G95,#REF!,0)),"")</f>
        <v/>
      </c>
      <c r="BY95" s="24">
        <v>67</v>
      </c>
      <c r="BZ95" s="25"/>
      <c r="CA95" s="32" t="str">
        <f>IFERROR(INDEX(#REF!,MATCH($G95,#REF!,0)),"")</f>
        <v/>
      </c>
      <c r="CB95" s="24">
        <v>67</v>
      </c>
      <c r="CC95" s="25"/>
      <c r="CD95" s="25"/>
      <c r="CE95" s="25"/>
    </row>
    <row r="96" spans="1:83" ht="18.75" hidden="1" customHeight="1" x14ac:dyDescent="0.3">
      <c r="B96" s="64" t="str">
        <f>IFERROR(INDEX(#REF!,MATCH($G96,#REF!,0)),"")</f>
        <v/>
      </c>
      <c r="C96" s="64" t="str">
        <f>IFERROR(INDEX(#REF!,MATCH($G96,#REF!,0)),"")</f>
        <v/>
      </c>
      <c r="D96" s="65" t="str">
        <f>IFERROR(INDEX(#REF!,MATCH($G96,#REF!,0)),"")</f>
        <v/>
      </c>
      <c r="E96" s="65" t="str">
        <f>IFERROR(INDEX(#REF!,MATCH($G96,#REF!,0)),"")</f>
        <v/>
      </c>
      <c r="F96" s="65" t="str">
        <f>IFERROR(INDEX(#REF!,MATCH($G96,#REF!,0)),"")</f>
        <v/>
      </c>
      <c r="G96" s="66">
        <v>68</v>
      </c>
      <c r="H96" s="59"/>
      <c r="I96" s="65" t="str">
        <f>IFERROR(INDEX(#REF!,MATCH($G96,#REF!,0)),"")</f>
        <v/>
      </c>
      <c r="J96" s="66">
        <v>68</v>
      </c>
      <c r="K96" s="59"/>
      <c r="L96" s="59"/>
      <c r="M96" s="59"/>
      <c r="N96" s="59"/>
      <c r="O96" s="59"/>
      <c r="P96" s="60" t="str">
        <f>IFERROR(INDEX(#REF!,MATCH($Y96,#REF!,0)),"")</f>
        <v/>
      </c>
      <c r="Q96" s="60" t="str">
        <f>IFERROR(INDEX(#REF!,MATCH($Y96,#REF!,0)),"")</f>
        <v/>
      </c>
      <c r="R96" s="61" t="str">
        <f>IFERROR(INDEX(#REF!,MATCH($Y96,#REF!,0)),"")</f>
        <v/>
      </c>
      <c r="S96" s="61" t="str">
        <f>IFERROR(INDEX(#REF!,MATCH($Y96,#REF!,0)),"")</f>
        <v/>
      </c>
      <c r="T96" s="65" t="str">
        <f>IFERROR(INDEX(#REF!,MATCH($G96,#REF!,0)),"")</f>
        <v/>
      </c>
      <c r="U96" s="66">
        <v>68</v>
      </c>
      <c r="V96" s="59"/>
      <c r="W96" s="65" t="str">
        <f>IFERROR(INDEX(#REF!,MATCH($G96,#REF!,0)),"")</f>
        <v/>
      </c>
      <c r="X96" s="66">
        <v>68</v>
      </c>
      <c r="Y96" s="59"/>
      <c r="Z96" s="59"/>
      <c r="AA96" s="59"/>
      <c r="AH96" s="65" t="str">
        <f>IFERROR(INDEX(#REF!,MATCH($G96,#REF!,0)),"")</f>
        <v/>
      </c>
      <c r="AI96" s="66">
        <v>68</v>
      </c>
      <c r="AJ96" s="59"/>
      <c r="AK96" s="65" t="str">
        <f>IFERROR(INDEX(#REF!,MATCH($G96,#REF!,0)),"")</f>
        <v/>
      </c>
      <c r="AL96" s="66">
        <v>68</v>
      </c>
      <c r="AM96" s="59"/>
      <c r="AN96" s="59"/>
      <c r="AO96" s="59"/>
      <c r="AV96" s="32" t="str">
        <f>IFERROR(INDEX(#REF!,MATCH($G96,#REF!,0)),"")</f>
        <v/>
      </c>
      <c r="AW96" s="24">
        <v>68</v>
      </c>
      <c r="AX96" s="25"/>
      <c r="AY96" s="32" t="str">
        <f>IFERROR(INDEX(#REF!,MATCH($G96,#REF!,0)),"")</f>
        <v/>
      </c>
      <c r="AZ96" s="24">
        <v>68</v>
      </c>
      <c r="BA96" s="25"/>
      <c r="BB96" s="59"/>
      <c r="BC96" s="59"/>
      <c r="BG96" s="25"/>
      <c r="BH96" s="25"/>
      <c r="BI96" s="25"/>
      <c r="BJ96" s="32" t="str">
        <f>IFERROR(INDEX(#REF!,MATCH($G96,#REF!,0)),"")</f>
        <v/>
      </c>
      <c r="BK96" s="24">
        <v>68</v>
      </c>
      <c r="BL96" s="25"/>
      <c r="BM96" s="32" t="str">
        <f>IFERROR(INDEX(#REF!,MATCH($G96,#REF!,0)),"")</f>
        <v/>
      </c>
      <c r="BN96" s="24">
        <v>68</v>
      </c>
      <c r="BO96" s="25"/>
      <c r="BP96" s="59"/>
      <c r="BQ96" s="59"/>
      <c r="BR96" s="25"/>
      <c r="BS96" s="25"/>
      <c r="BT96" s="25"/>
      <c r="BU96" s="25"/>
      <c r="BV96" s="25"/>
      <c r="BW96" s="25"/>
      <c r="BX96" s="32" t="str">
        <f>IFERROR(INDEX(#REF!,MATCH($G96,#REF!,0)),"")</f>
        <v/>
      </c>
      <c r="BY96" s="24">
        <v>68</v>
      </c>
      <c r="BZ96" s="25"/>
      <c r="CA96" s="32" t="str">
        <f>IFERROR(INDEX(#REF!,MATCH($G96,#REF!,0)),"")</f>
        <v/>
      </c>
      <c r="CB96" s="24">
        <v>68</v>
      </c>
      <c r="CC96" s="25"/>
      <c r="CD96" s="25"/>
      <c r="CE96" s="25"/>
    </row>
    <row r="97" spans="2:83" ht="18.75" hidden="1" customHeight="1" x14ac:dyDescent="0.3">
      <c r="B97" s="64" t="str">
        <f>IFERROR(INDEX(#REF!,MATCH($G97,#REF!,0)),"")</f>
        <v/>
      </c>
      <c r="C97" s="64" t="str">
        <f>IFERROR(INDEX(#REF!,MATCH($G97,#REF!,0)),"")</f>
        <v/>
      </c>
      <c r="D97" s="65" t="str">
        <f>IFERROR(INDEX(#REF!,MATCH($G97,#REF!,0)),"")</f>
        <v/>
      </c>
      <c r="E97" s="65" t="str">
        <f>IFERROR(INDEX(#REF!,MATCH($G97,#REF!,0)),"")</f>
        <v/>
      </c>
      <c r="F97" s="65" t="str">
        <f>IFERROR(INDEX(#REF!,MATCH($G97,#REF!,0)),"")</f>
        <v/>
      </c>
      <c r="G97" s="66">
        <v>69</v>
      </c>
      <c r="H97" s="59"/>
      <c r="I97" s="65" t="str">
        <f>IFERROR(INDEX(#REF!,MATCH($G97,#REF!,0)),"")</f>
        <v/>
      </c>
      <c r="J97" s="66">
        <v>69</v>
      </c>
      <c r="K97" s="59"/>
      <c r="L97" s="59"/>
      <c r="M97" s="59"/>
      <c r="N97" s="59"/>
      <c r="O97" s="59"/>
      <c r="P97" s="60" t="str">
        <f>IFERROR(INDEX(#REF!,MATCH($Y97,#REF!,0)),"")</f>
        <v/>
      </c>
      <c r="Q97" s="60" t="str">
        <f>IFERROR(INDEX(#REF!,MATCH($Y97,#REF!,0)),"")</f>
        <v/>
      </c>
      <c r="R97" s="61" t="str">
        <f>IFERROR(INDEX(#REF!,MATCH($Y97,#REF!,0)),"")</f>
        <v/>
      </c>
      <c r="S97" s="61" t="str">
        <f>IFERROR(INDEX(#REF!,MATCH($Y97,#REF!,0)),"")</f>
        <v/>
      </c>
      <c r="T97" s="65" t="str">
        <f>IFERROR(INDEX(#REF!,MATCH($G97,#REF!,0)),"")</f>
        <v/>
      </c>
      <c r="U97" s="66">
        <v>69</v>
      </c>
      <c r="V97" s="59"/>
      <c r="W97" s="65" t="str">
        <f>IFERROR(INDEX(#REF!,MATCH($G97,#REF!,0)),"")</f>
        <v/>
      </c>
      <c r="X97" s="66">
        <v>69</v>
      </c>
      <c r="Y97" s="59"/>
      <c r="Z97" s="59"/>
      <c r="AA97" s="59"/>
      <c r="AH97" s="65" t="str">
        <f>IFERROR(INDEX(#REF!,MATCH($G97,#REF!,0)),"")</f>
        <v/>
      </c>
      <c r="AI97" s="66">
        <v>69</v>
      </c>
      <c r="AJ97" s="59"/>
      <c r="AK97" s="65" t="str">
        <f>IFERROR(INDEX(#REF!,MATCH($G97,#REF!,0)),"")</f>
        <v/>
      </c>
      <c r="AL97" s="66">
        <v>69</v>
      </c>
      <c r="AM97" s="59"/>
      <c r="AN97" s="59"/>
      <c r="AO97" s="59"/>
      <c r="AV97" s="32" t="str">
        <f>IFERROR(INDEX(#REF!,MATCH($G97,#REF!,0)),"")</f>
        <v/>
      </c>
      <c r="AW97" s="24">
        <v>69</v>
      </c>
      <c r="AX97" s="25"/>
      <c r="AY97" s="32" t="str">
        <f>IFERROR(INDEX(#REF!,MATCH($G97,#REF!,0)),"")</f>
        <v/>
      </c>
      <c r="AZ97" s="24">
        <v>69</v>
      </c>
      <c r="BA97" s="25"/>
      <c r="BB97" s="59"/>
      <c r="BC97" s="59"/>
      <c r="BG97" s="25"/>
      <c r="BH97" s="25"/>
      <c r="BI97" s="25"/>
      <c r="BJ97" s="32" t="str">
        <f>IFERROR(INDEX(#REF!,MATCH($G97,#REF!,0)),"")</f>
        <v/>
      </c>
      <c r="BK97" s="24">
        <v>69</v>
      </c>
      <c r="BL97" s="25"/>
      <c r="BM97" s="32" t="str">
        <f>IFERROR(INDEX(#REF!,MATCH($G97,#REF!,0)),"")</f>
        <v/>
      </c>
      <c r="BN97" s="24">
        <v>69</v>
      </c>
      <c r="BO97" s="25"/>
      <c r="BP97" s="59"/>
      <c r="BQ97" s="59"/>
      <c r="BR97" s="25"/>
      <c r="BS97" s="25"/>
      <c r="BT97" s="25"/>
      <c r="BU97" s="25"/>
      <c r="BV97" s="25"/>
      <c r="BW97" s="25"/>
      <c r="BX97" s="32" t="str">
        <f>IFERROR(INDEX(#REF!,MATCH($G97,#REF!,0)),"")</f>
        <v/>
      </c>
      <c r="BY97" s="24">
        <v>69</v>
      </c>
      <c r="BZ97" s="25"/>
      <c r="CA97" s="32" t="str">
        <f>IFERROR(INDEX(#REF!,MATCH($G97,#REF!,0)),"")</f>
        <v/>
      </c>
      <c r="CB97" s="24">
        <v>69</v>
      </c>
      <c r="CC97" s="25"/>
      <c r="CD97" s="25"/>
      <c r="CE97" s="25"/>
    </row>
    <row r="98" spans="2:83" ht="18.75" hidden="1" customHeight="1" x14ac:dyDescent="0.3">
      <c r="B98" s="64" t="str">
        <f>IFERROR(INDEX(#REF!,MATCH($G98,#REF!,0)),"")</f>
        <v/>
      </c>
      <c r="C98" s="64" t="str">
        <f>IFERROR(INDEX(#REF!,MATCH($G98,#REF!,0)),"")</f>
        <v/>
      </c>
      <c r="D98" s="65" t="str">
        <f>IFERROR(INDEX(#REF!,MATCH($G98,#REF!,0)),"")</f>
        <v/>
      </c>
      <c r="E98" s="65" t="str">
        <f>IFERROR(INDEX(#REF!,MATCH($G98,#REF!,0)),"")</f>
        <v/>
      </c>
      <c r="F98" s="65" t="str">
        <f>IFERROR(INDEX(#REF!,MATCH($G98,#REF!,0)),"")</f>
        <v/>
      </c>
      <c r="G98" s="66">
        <v>70</v>
      </c>
      <c r="H98" s="59"/>
      <c r="I98" s="65" t="str">
        <f>IFERROR(INDEX(#REF!,MATCH($G98,#REF!,0)),"")</f>
        <v/>
      </c>
      <c r="J98" s="66">
        <v>70</v>
      </c>
      <c r="K98" s="59"/>
      <c r="L98" s="59"/>
      <c r="M98" s="59"/>
      <c r="N98" s="59"/>
      <c r="O98" s="59"/>
      <c r="P98" s="60" t="str">
        <f>IFERROR(INDEX(#REF!,MATCH($Y98,#REF!,0)),"")</f>
        <v/>
      </c>
      <c r="Q98" s="60" t="str">
        <f>IFERROR(INDEX(#REF!,MATCH($Y98,#REF!,0)),"")</f>
        <v/>
      </c>
      <c r="R98" s="61" t="str">
        <f>IFERROR(INDEX(#REF!,MATCH($Y98,#REF!,0)),"")</f>
        <v/>
      </c>
      <c r="S98" s="61" t="str">
        <f>IFERROR(INDEX(#REF!,MATCH($Y98,#REF!,0)),"")</f>
        <v/>
      </c>
      <c r="T98" s="65" t="str">
        <f>IFERROR(INDEX(#REF!,MATCH($G98,#REF!,0)),"")</f>
        <v/>
      </c>
      <c r="U98" s="66">
        <v>70</v>
      </c>
      <c r="V98" s="59"/>
      <c r="W98" s="65" t="str">
        <f>IFERROR(INDEX(#REF!,MATCH($G98,#REF!,0)),"")</f>
        <v/>
      </c>
      <c r="X98" s="66">
        <v>70</v>
      </c>
      <c r="Y98" s="59"/>
      <c r="Z98" s="59"/>
      <c r="AA98" s="59"/>
      <c r="AH98" s="65" t="str">
        <f>IFERROR(INDEX(#REF!,MATCH($G98,#REF!,0)),"")</f>
        <v/>
      </c>
      <c r="AI98" s="66">
        <v>70</v>
      </c>
      <c r="AJ98" s="59"/>
      <c r="AK98" s="65" t="str">
        <f>IFERROR(INDEX(#REF!,MATCH($G98,#REF!,0)),"")</f>
        <v/>
      </c>
      <c r="AL98" s="66">
        <v>70</v>
      </c>
      <c r="AM98" s="59"/>
      <c r="AN98" s="59"/>
      <c r="AO98" s="59"/>
      <c r="AV98" s="32" t="str">
        <f>IFERROR(INDEX(#REF!,MATCH($G98,#REF!,0)),"")</f>
        <v/>
      </c>
      <c r="AW98" s="24">
        <v>70</v>
      </c>
      <c r="AX98" s="25"/>
      <c r="AY98" s="32" t="str">
        <f>IFERROR(INDEX(#REF!,MATCH($G98,#REF!,0)),"")</f>
        <v/>
      </c>
      <c r="AZ98" s="24">
        <v>70</v>
      </c>
      <c r="BA98" s="25"/>
      <c r="BB98" s="59"/>
      <c r="BC98" s="59"/>
      <c r="BG98" s="25"/>
      <c r="BH98" s="25"/>
      <c r="BI98" s="25"/>
      <c r="BJ98" s="32" t="str">
        <f>IFERROR(INDEX(#REF!,MATCH($G98,#REF!,0)),"")</f>
        <v/>
      </c>
      <c r="BK98" s="24">
        <v>70</v>
      </c>
      <c r="BL98" s="25"/>
      <c r="BM98" s="32" t="str">
        <f>IFERROR(INDEX(#REF!,MATCH($G98,#REF!,0)),"")</f>
        <v/>
      </c>
      <c r="BN98" s="24">
        <v>70</v>
      </c>
      <c r="BO98" s="25"/>
      <c r="BP98" s="59"/>
      <c r="BQ98" s="59"/>
      <c r="BR98" s="25"/>
      <c r="BS98" s="25"/>
      <c r="BT98" s="25"/>
      <c r="BU98" s="25"/>
      <c r="BV98" s="25"/>
      <c r="BW98" s="25"/>
      <c r="BX98" s="32" t="str">
        <f>IFERROR(INDEX(#REF!,MATCH($G98,#REF!,0)),"")</f>
        <v/>
      </c>
      <c r="BY98" s="24">
        <v>70</v>
      </c>
      <c r="BZ98" s="25"/>
      <c r="CA98" s="32" t="str">
        <f>IFERROR(INDEX(#REF!,MATCH($G98,#REF!,0)),"")</f>
        <v/>
      </c>
      <c r="CB98" s="24">
        <v>70</v>
      </c>
      <c r="CC98" s="25"/>
      <c r="CD98" s="25"/>
      <c r="CE98" s="25"/>
    </row>
    <row r="99" spans="2:83" ht="18.75" hidden="1" customHeight="1" x14ac:dyDescent="0.3">
      <c r="B99" s="64" t="str">
        <f>IFERROR(INDEX(#REF!,MATCH($G99,#REF!,0)),"")</f>
        <v/>
      </c>
      <c r="C99" s="64" t="str">
        <f>IFERROR(INDEX(#REF!,MATCH($G99,#REF!,0)),"")</f>
        <v/>
      </c>
      <c r="D99" s="65" t="str">
        <f>IFERROR(INDEX(#REF!,MATCH($G99,#REF!,0)),"")</f>
        <v/>
      </c>
      <c r="E99" s="65" t="str">
        <f>IFERROR(INDEX(#REF!,MATCH($G99,#REF!,0)),"")</f>
        <v/>
      </c>
      <c r="F99" s="65" t="str">
        <f>IFERROR(INDEX(#REF!,MATCH($G99,#REF!,0)),"")</f>
        <v/>
      </c>
      <c r="G99" s="66">
        <v>71</v>
      </c>
      <c r="H99" s="59"/>
      <c r="I99" s="65" t="str">
        <f>IFERROR(INDEX(#REF!,MATCH($G99,#REF!,0)),"")</f>
        <v/>
      </c>
      <c r="J99" s="66">
        <v>71</v>
      </c>
      <c r="K99" s="59"/>
      <c r="L99" s="59"/>
      <c r="M99" s="59"/>
      <c r="N99" s="59"/>
      <c r="O99" s="59"/>
      <c r="P99" s="60" t="str">
        <f>IFERROR(INDEX(#REF!,MATCH($Y99,#REF!,0)),"")</f>
        <v/>
      </c>
      <c r="Q99" s="60" t="str">
        <f>IFERROR(INDEX(#REF!,MATCH($Y99,#REF!,0)),"")</f>
        <v/>
      </c>
      <c r="R99" s="61" t="str">
        <f>IFERROR(INDEX(#REF!,MATCH($Y99,#REF!,0)),"")</f>
        <v/>
      </c>
      <c r="S99" s="61" t="str">
        <f>IFERROR(INDEX(#REF!,MATCH($Y99,#REF!,0)),"")</f>
        <v/>
      </c>
      <c r="T99" s="65" t="str">
        <f>IFERROR(INDEX(#REF!,MATCH($G99,#REF!,0)),"")</f>
        <v/>
      </c>
      <c r="U99" s="66">
        <v>71</v>
      </c>
      <c r="V99" s="59"/>
      <c r="W99" s="65" t="str">
        <f>IFERROR(INDEX(#REF!,MATCH($G99,#REF!,0)),"")</f>
        <v/>
      </c>
      <c r="X99" s="66">
        <v>71</v>
      </c>
      <c r="Y99" s="59"/>
      <c r="Z99" s="59"/>
      <c r="AA99" s="59"/>
      <c r="AH99" s="65" t="str">
        <f>IFERROR(INDEX(#REF!,MATCH($G99,#REF!,0)),"")</f>
        <v/>
      </c>
      <c r="AI99" s="66">
        <v>71</v>
      </c>
      <c r="AJ99" s="59"/>
      <c r="AK99" s="65" t="str">
        <f>IFERROR(INDEX(#REF!,MATCH($G99,#REF!,0)),"")</f>
        <v/>
      </c>
      <c r="AL99" s="66">
        <v>71</v>
      </c>
      <c r="AM99" s="59"/>
      <c r="AN99" s="59"/>
      <c r="AO99" s="59"/>
      <c r="AV99" s="32" t="str">
        <f>IFERROR(INDEX(#REF!,MATCH($G99,#REF!,0)),"")</f>
        <v/>
      </c>
      <c r="AW99" s="24">
        <v>71</v>
      </c>
      <c r="AX99" s="25"/>
      <c r="AY99" s="32" t="str">
        <f>IFERROR(INDEX(#REF!,MATCH($G99,#REF!,0)),"")</f>
        <v/>
      </c>
      <c r="AZ99" s="24">
        <v>71</v>
      </c>
      <c r="BA99" s="25"/>
      <c r="BB99" s="59"/>
      <c r="BC99" s="59"/>
      <c r="BG99" s="9"/>
      <c r="BJ99" s="32" t="str">
        <f>IFERROR(INDEX(#REF!,MATCH($G99,#REF!,0)),"")</f>
        <v/>
      </c>
      <c r="BK99" s="24">
        <v>71</v>
      </c>
      <c r="BL99" s="25"/>
      <c r="BM99" s="32" t="str">
        <f>IFERROR(INDEX(#REF!,MATCH($G99,#REF!,0)),"")</f>
        <v/>
      </c>
      <c r="BN99" s="24">
        <v>71</v>
      </c>
      <c r="BO99" s="25"/>
      <c r="BP99" s="59"/>
      <c r="BQ99" s="59"/>
      <c r="BT99" s="9"/>
      <c r="BU99" s="9"/>
      <c r="BX99" s="32" t="str">
        <f>IFERROR(INDEX(#REF!,MATCH($G99,#REF!,0)),"")</f>
        <v/>
      </c>
      <c r="BY99" s="24">
        <v>71</v>
      </c>
      <c r="BZ99" s="25"/>
      <c r="CA99" s="32" t="str">
        <f>IFERROR(INDEX(#REF!,MATCH($G99,#REF!,0)),"")</f>
        <v/>
      </c>
      <c r="CB99" s="24">
        <v>71</v>
      </c>
      <c r="CC99" s="25"/>
      <c r="CD99" s="25"/>
      <c r="CE99" s="25"/>
    </row>
    <row r="100" spans="2:83" ht="18.75" hidden="1" customHeight="1" x14ac:dyDescent="0.3">
      <c r="B100" s="64" t="str">
        <f>IFERROR(INDEX(#REF!,MATCH($G100,#REF!,0)),"")</f>
        <v/>
      </c>
      <c r="C100" s="64" t="str">
        <f>IFERROR(INDEX(#REF!,MATCH($G100,#REF!,0)),"")</f>
        <v/>
      </c>
      <c r="D100" s="65" t="str">
        <f>IFERROR(INDEX(#REF!,MATCH($G100,#REF!,0)),"")</f>
        <v/>
      </c>
      <c r="E100" s="65" t="str">
        <f>IFERROR(INDEX(#REF!,MATCH($G100,#REF!,0)),"")</f>
        <v/>
      </c>
      <c r="F100" s="65" t="str">
        <f>IFERROR(INDEX(#REF!,MATCH($G100,#REF!,0)),"")</f>
        <v/>
      </c>
      <c r="G100" s="66">
        <v>72</v>
      </c>
      <c r="H100" s="59"/>
      <c r="I100" s="65" t="str">
        <f>IFERROR(INDEX(#REF!,MATCH($G100,#REF!,0)),"")</f>
        <v/>
      </c>
      <c r="J100" s="66">
        <v>72</v>
      </c>
      <c r="K100" s="59"/>
      <c r="L100" s="59"/>
      <c r="M100" s="59"/>
      <c r="N100" s="59"/>
      <c r="O100" s="59"/>
      <c r="P100" s="60" t="str">
        <f>IFERROR(INDEX(#REF!,MATCH($Y100,#REF!,0)),"")</f>
        <v/>
      </c>
      <c r="Q100" s="60" t="str">
        <f>IFERROR(INDEX(#REF!,MATCH($Y100,#REF!,0)),"")</f>
        <v/>
      </c>
      <c r="R100" s="61" t="str">
        <f>IFERROR(INDEX(#REF!,MATCH($Y100,#REF!,0)),"")</f>
        <v/>
      </c>
      <c r="S100" s="61" t="str">
        <f>IFERROR(INDEX(#REF!,MATCH($Y100,#REF!,0)),"")</f>
        <v/>
      </c>
      <c r="T100" s="65" t="str">
        <f>IFERROR(INDEX(#REF!,MATCH($G100,#REF!,0)),"")</f>
        <v/>
      </c>
      <c r="U100" s="66">
        <v>72</v>
      </c>
      <c r="V100" s="59"/>
      <c r="W100" s="65" t="str">
        <f>IFERROR(INDEX(#REF!,MATCH($G100,#REF!,0)),"")</f>
        <v/>
      </c>
      <c r="X100" s="66">
        <v>72</v>
      </c>
      <c r="Y100" s="59"/>
      <c r="Z100" s="59"/>
      <c r="AA100" s="59"/>
      <c r="AH100" s="65" t="str">
        <f>IFERROR(INDEX(#REF!,MATCH($G100,#REF!,0)),"")</f>
        <v/>
      </c>
      <c r="AI100" s="66">
        <v>72</v>
      </c>
      <c r="AJ100" s="59"/>
      <c r="AK100" s="65" t="str">
        <f>IFERROR(INDEX(#REF!,MATCH($G100,#REF!,0)),"")</f>
        <v/>
      </c>
      <c r="AL100" s="66">
        <v>72</v>
      </c>
      <c r="AM100" s="59"/>
      <c r="AN100" s="59"/>
      <c r="AO100" s="59"/>
      <c r="AV100" s="32" t="str">
        <f>IFERROR(INDEX(#REF!,MATCH($G100,#REF!,0)),"")</f>
        <v/>
      </c>
      <c r="AW100" s="24">
        <v>72</v>
      </c>
      <c r="AX100" s="25"/>
      <c r="AY100" s="32" t="str">
        <f>IFERROR(INDEX(#REF!,MATCH($G100,#REF!,0)),"")</f>
        <v/>
      </c>
      <c r="AZ100" s="24">
        <v>72</v>
      </c>
      <c r="BA100" s="25"/>
      <c r="BB100" s="59"/>
      <c r="BC100" s="59"/>
      <c r="BG100" s="9"/>
      <c r="BJ100" s="32" t="str">
        <f>IFERROR(INDEX(#REF!,MATCH($G100,#REF!,0)),"")</f>
        <v/>
      </c>
      <c r="BK100" s="24">
        <v>72</v>
      </c>
      <c r="BL100" s="25"/>
      <c r="BM100" s="32" t="str">
        <f>IFERROR(INDEX(#REF!,MATCH($G100,#REF!,0)),"")</f>
        <v/>
      </c>
      <c r="BN100" s="24">
        <v>72</v>
      </c>
      <c r="BO100" s="25"/>
      <c r="BP100" s="59"/>
      <c r="BQ100" s="59"/>
      <c r="BT100" s="9"/>
      <c r="BU100" s="9"/>
      <c r="BX100" s="32" t="str">
        <f>IFERROR(INDEX(#REF!,MATCH($G100,#REF!,0)),"")</f>
        <v/>
      </c>
      <c r="BY100" s="24">
        <v>72</v>
      </c>
      <c r="BZ100" s="25"/>
      <c r="CA100" s="32" t="str">
        <f>IFERROR(INDEX(#REF!,MATCH($G100,#REF!,0)),"")</f>
        <v/>
      </c>
      <c r="CB100" s="24">
        <v>72</v>
      </c>
      <c r="CC100" s="25"/>
      <c r="CD100" s="25"/>
      <c r="CE100" s="25"/>
    </row>
    <row r="101" spans="2:83" ht="18.75" hidden="1" customHeight="1" x14ac:dyDescent="0.3">
      <c r="B101" s="64" t="str">
        <f>IFERROR(INDEX(#REF!,MATCH($G101,#REF!,0)),"")</f>
        <v/>
      </c>
      <c r="C101" s="64" t="str">
        <f>IFERROR(INDEX(#REF!,MATCH($G101,#REF!,0)),"")</f>
        <v/>
      </c>
      <c r="D101" s="65" t="str">
        <f>IFERROR(INDEX(#REF!,MATCH($G101,#REF!,0)),"")</f>
        <v/>
      </c>
      <c r="E101" s="65" t="str">
        <f>IFERROR(INDEX(#REF!,MATCH($G101,#REF!,0)),"")</f>
        <v/>
      </c>
      <c r="F101" s="65" t="str">
        <f>IFERROR(INDEX(#REF!,MATCH($G101,#REF!,0)),"")</f>
        <v/>
      </c>
      <c r="G101" s="66">
        <v>73</v>
      </c>
      <c r="H101" s="59"/>
      <c r="I101" s="65" t="str">
        <f>IFERROR(INDEX(#REF!,MATCH($G101,#REF!,0)),"")</f>
        <v/>
      </c>
      <c r="J101" s="66">
        <v>73</v>
      </c>
      <c r="K101" s="59"/>
      <c r="L101" s="59"/>
      <c r="M101" s="59"/>
      <c r="N101" s="59"/>
      <c r="O101" s="59"/>
      <c r="P101" s="60" t="str">
        <f>IFERROR(INDEX(#REF!,MATCH($Y101,#REF!,0)),"")</f>
        <v/>
      </c>
      <c r="Q101" s="60" t="str">
        <f>IFERROR(INDEX(#REF!,MATCH($Y101,#REF!,0)),"")</f>
        <v/>
      </c>
      <c r="R101" s="61" t="str">
        <f>IFERROR(INDEX(#REF!,MATCH($Y101,#REF!,0)),"")</f>
        <v/>
      </c>
      <c r="S101" s="61" t="str">
        <f>IFERROR(INDEX(#REF!,MATCH($Y101,#REF!,0)),"")</f>
        <v/>
      </c>
      <c r="T101" s="65" t="str">
        <f>IFERROR(INDEX(#REF!,MATCH($G101,#REF!,0)),"")</f>
        <v/>
      </c>
      <c r="U101" s="66">
        <v>73</v>
      </c>
      <c r="V101" s="59"/>
      <c r="W101" s="65" t="str">
        <f>IFERROR(INDEX(#REF!,MATCH($G101,#REF!,0)),"")</f>
        <v/>
      </c>
      <c r="X101" s="66">
        <v>73</v>
      </c>
      <c r="Y101" s="59"/>
      <c r="Z101" s="59"/>
      <c r="AA101" s="59"/>
      <c r="AH101" s="65" t="str">
        <f>IFERROR(INDEX(#REF!,MATCH($G101,#REF!,0)),"")</f>
        <v/>
      </c>
      <c r="AI101" s="66">
        <v>73</v>
      </c>
      <c r="AJ101" s="59"/>
      <c r="AK101" s="65" t="str">
        <f>IFERROR(INDEX(#REF!,MATCH($G101,#REF!,0)),"")</f>
        <v/>
      </c>
      <c r="AL101" s="66">
        <v>73</v>
      </c>
      <c r="AM101" s="59"/>
      <c r="AN101" s="59"/>
      <c r="AO101" s="59"/>
      <c r="AV101" s="32" t="str">
        <f>IFERROR(INDEX(#REF!,MATCH($G101,#REF!,0)),"")</f>
        <v/>
      </c>
      <c r="AW101" s="24">
        <v>73</v>
      </c>
      <c r="AX101" s="25"/>
      <c r="AY101" s="32" t="str">
        <f>IFERROR(INDEX(#REF!,MATCH($G101,#REF!,0)),"")</f>
        <v/>
      </c>
      <c r="AZ101" s="24">
        <v>73</v>
      </c>
      <c r="BA101" s="25"/>
      <c r="BB101" s="59"/>
      <c r="BC101" s="59"/>
      <c r="BG101" s="9"/>
      <c r="BJ101" s="32" t="str">
        <f>IFERROR(INDEX(#REF!,MATCH($G101,#REF!,0)),"")</f>
        <v/>
      </c>
      <c r="BK101" s="24">
        <v>73</v>
      </c>
      <c r="BL101" s="25"/>
      <c r="BM101" s="32" t="str">
        <f>IFERROR(INDEX(#REF!,MATCH($G101,#REF!,0)),"")</f>
        <v/>
      </c>
      <c r="BN101" s="24">
        <v>73</v>
      </c>
      <c r="BO101" s="25"/>
      <c r="BP101" s="59"/>
      <c r="BQ101" s="59"/>
      <c r="BT101" s="9"/>
      <c r="BU101" s="9"/>
      <c r="BX101" s="32" t="str">
        <f>IFERROR(INDEX(#REF!,MATCH($G101,#REF!,0)),"")</f>
        <v/>
      </c>
      <c r="BY101" s="24">
        <v>73</v>
      </c>
      <c r="BZ101" s="25"/>
      <c r="CA101" s="32" t="str">
        <f>IFERROR(INDEX(#REF!,MATCH($G101,#REF!,0)),"")</f>
        <v/>
      </c>
      <c r="CB101" s="24">
        <v>73</v>
      </c>
      <c r="CC101" s="25"/>
      <c r="CD101" s="25"/>
      <c r="CE101" s="25"/>
    </row>
    <row r="102" spans="2:83" ht="18.75" hidden="1" customHeight="1" x14ac:dyDescent="0.3">
      <c r="B102" s="64" t="str">
        <f>IFERROR(INDEX(#REF!,MATCH($G102,#REF!,0)),"")</f>
        <v/>
      </c>
      <c r="C102" s="64" t="str">
        <f>IFERROR(INDEX(#REF!,MATCH($G102,#REF!,0)),"")</f>
        <v/>
      </c>
      <c r="D102" s="65" t="str">
        <f>IFERROR(INDEX(#REF!,MATCH($G102,#REF!,0)),"")</f>
        <v/>
      </c>
      <c r="E102" s="65" t="str">
        <f>IFERROR(INDEX(#REF!,MATCH($G102,#REF!,0)),"")</f>
        <v/>
      </c>
      <c r="F102" s="65" t="str">
        <f>IFERROR(INDEX(#REF!,MATCH($G102,#REF!,0)),"")</f>
        <v/>
      </c>
      <c r="G102" s="66">
        <v>74</v>
      </c>
      <c r="H102" s="59"/>
      <c r="I102" s="65" t="str">
        <f>IFERROR(INDEX(#REF!,MATCH($G102,#REF!,0)),"")</f>
        <v/>
      </c>
      <c r="J102" s="66">
        <v>74</v>
      </c>
      <c r="K102" s="59"/>
      <c r="L102" s="59"/>
      <c r="M102" s="59"/>
      <c r="N102" s="59"/>
      <c r="O102" s="59"/>
      <c r="P102" s="60" t="str">
        <f>IFERROR(INDEX(#REF!,MATCH($Y102,#REF!,0)),"")</f>
        <v/>
      </c>
      <c r="Q102" s="60" t="str">
        <f>IFERROR(INDEX(#REF!,MATCH($Y102,#REF!,0)),"")</f>
        <v/>
      </c>
      <c r="R102" s="61" t="str">
        <f>IFERROR(INDEX(#REF!,MATCH($Y102,#REF!,0)),"")</f>
        <v/>
      </c>
      <c r="S102" s="61" t="str">
        <f>IFERROR(INDEX(#REF!,MATCH($Y102,#REF!,0)),"")</f>
        <v/>
      </c>
      <c r="T102" s="65" t="str">
        <f>IFERROR(INDEX(#REF!,MATCH($G102,#REF!,0)),"")</f>
        <v/>
      </c>
      <c r="U102" s="66">
        <v>74</v>
      </c>
      <c r="V102" s="59"/>
      <c r="W102" s="65" t="str">
        <f>IFERROR(INDEX(#REF!,MATCH($G102,#REF!,0)),"")</f>
        <v/>
      </c>
      <c r="X102" s="66">
        <v>74</v>
      </c>
      <c r="Y102" s="59"/>
      <c r="Z102" s="59"/>
      <c r="AA102" s="59"/>
      <c r="AH102" s="65" t="str">
        <f>IFERROR(INDEX(#REF!,MATCH($G102,#REF!,0)),"")</f>
        <v/>
      </c>
      <c r="AI102" s="66">
        <v>74</v>
      </c>
      <c r="AJ102" s="59"/>
      <c r="AK102" s="65" t="str">
        <f>IFERROR(INDEX(#REF!,MATCH($G102,#REF!,0)),"")</f>
        <v/>
      </c>
      <c r="AL102" s="66">
        <v>74</v>
      </c>
      <c r="AM102" s="59"/>
      <c r="AN102" s="59"/>
      <c r="AO102" s="59"/>
      <c r="AV102" s="32" t="str">
        <f>IFERROR(INDEX(#REF!,MATCH($G102,#REF!,0)),"")</f>
        <v/>
      </c>
      <c r="AW102" s="24">
        <v>74</v>
      </c>
      <c r="AX102" s="25"/>
      <c r="AY102" s="32" t="str">
        <f>IFERROR(INDEX(#REF!,MATCH($G102,#REF!,0)),"")</f>
        <v/>
      </c>
      <c r="AZ102" s="24">
        <v>74</v>
      </c>
      <c r="BA102" s="25"/>
      <c r="BB102" s="59"/>
      <c r="BC102" s="59"/>
      <c r="BG102" s="9"/>
      <c r="BJ102" s="32" t="str">
        <f>IFERROR(INDEX(#REF!,MATCH($G102,#REF!,0)),"")</f>
        <v/>
      </c>
      <c r="BK102" s="24">
        <v>74</v>
      </c>
      <c r="BL102" s="25"/>
      <c r="BM102" s="32" t="str">
        <f>IFERROR(INDEX(#REF!,MATCH($G102,#REF!,0)),"")</f>
        <v/>
      </c>
      <c r="BN102" s="24">
        <v>74</v>
      </c>
      <c r="BO102" s="25"/>
      <c r="BP102" s="59"/>
      <c r="BQ102" s="59"/>
      <c r="BT102" s="9"/>
      <c r="BU102" s="9"/>
      <c r="BX102" s="32" t="str">
        <f>IFERROR(INDEX(#REF!,MATCH($G102,#REF!,0)),"")</f>
        <v/>
      </c>
      <c r="BY102" s="24">
        <v>74</v>
      </c>
      <c r="BZ102" s="25"/>
      <c r="CA102" s="32" t="str">
        <f>IFERROR(INDEX(#REF!,MATCH($G102,#REF!,0)),"")</f>
        <v/>
      </c>
      <c r="CB102" s="24">
        <v>74</v>
      </c>
      <c r="CC102" s="25"/>
      <c r="CD102" s="25"/>
      <c r="CE102" s="25"/>
    </row>
    <row r="103" spans="2:83" ht="18.75" hidden="1" customHeight="1" x14ac:dyDescent="0.3">
      <c r="B103" s="64" t="str">
        <f>IFERROR(INDEX(#REF!,MATCH($G103,#REF!,0)),"")</f>
        <v/>
      </c>
      <c r="C103" s="64" t="str">
        <f>IFERROR(INDEX(#REF!,MATCH($G103,#REF!,0)),"")</f>
        <v/>
      </c>
      <c r="D103" s="65" t="str">
        <f>IFERROR(INDEX(#REF!,MATCH($G103,#REF!,0)),"")</f>
        <v/>
      </c>
      <c r="E103" s="65" t="str">
        <f>IFERROR(INDEX(#REF!,MATCH($G103,#REF!,0)),"")</f>
        <v/>
      </c>
      <c r="F103" s="65" t="str">
        <f>IFERROR(INDEX(#REF!,MATCH($G103,#REF!,0)),"")</f>
        <v/>
      </c>
      <c r="G103" s="66">
        <v>75</v>
      </c>
      <c r="H103" s="59"/>
      <c r="I103" s="65" t="str">
        <f>IFERROR(INDEX(#REF!,MATCH($G103,#REF!,0)),"")</f>
        <v/>
      </c>
      <c r="J103" s="66">
        <v>75</v>
      </c>
      <c r="K103" s="59"/>
      <c r="L103" s="59"/>
      <c r="M103" s="59"/>
      <c r="N103" s="59"/>
      <c r="O103" s="59"/>
      <c r="P103" s="60" t="str">
        <f>IFERROR(INDEX(#REF!,MATCH($Y103,#REF!,0)),"")</f>
        <v/>
      </c>
      <c r="Q103" s="60" t="str">
        <f>IFERROR(INDEX(#REF!,MATCH($Y103,#REF!,0)),"")</f>
        <v/>
      </c>
      <c r="R103" s="61" t="str">
        <f>IFERROR(INDEX(#REF!,MATCH($Y103,#REF!,0)),"")</f>
        <v/>
      </c>
      <c r="S103" s="61" t="str">
        <f>IFERROR(INDEX(#REF!,MATCH($Y103,#REF!,0)),"")</f>
        <v/>
      </c>
      <c r="T103" s="65" t="str">
        <f>IFERROR(INDEX(#REF!,MATCH($G103,#REF!,0)),"")</f>
        <v/>
      </c>
      <c r="U103" s="66">
        <v>75</v>
      </c>
      <c r="V103" s="59"/>
      <c r="W103" s="65" t="str">
        <f>IFERROR(INDEX(#REF!,MATCH($G103,#REF!,0)),"")</f>
        <v/>
      </c>
      <c r="X103" s="66">
        <v>75</v>
      </c>
      <c r="Y103" s="59"/>
      <c r="Z103" s="59"/>
      <c r="AA103" s="59"/>
      <c r="AH103" s="65" t="str">
        <f>IFERROR(INDEX(#REF!,MATCH($G103,#REF!,0)),"")</f>
        <v/>
      </c>
      <c r="AI103" s="66">
        <v>75</v>
      </c>
      <c r="AJ103" s="59"/>
      <c r="AK103" s="65" t="str">
        <f>IFERROR(INDEX(#REF!,MATCH($G103,#REF!,0)),"")</f>
        <v/>
      </c>
      <c r="AL103" s="66">
        <v>75</v>
      </c>
      <c r="AM103" s="59"/>
      <c r="AN103" s="59"/>
      <c r="AO103" s="59"/>
      <c r="AV103" s="32" t="str">
        <f>IFERROR(INDEX(#REF!,MATCH($G103,#REF!,0)),"")</f>
        <v/>
      </c>
      <c r="AW103" s="24">
        <v>75</v>
      </c>
      <c r="AX103" s="25"/>
      <c r="AY103" s="32" t="str">
        <f>IFERROR(INDEX(#REF!,MATCH($G103,#REF!,0)),"")</f>
        <v/>
      </c>
      <c r="AZ103" s="24">
        <v>75</v>
      </c>
      <c r="BA103" s="25"/>
      <c r="BB103" s="59"/>
      <c r="BC103" s="59"/>
      <c r="BG103" s="9"/>
      <c r="BJ103" s="32" t="str">
        <f>IFERROR(INDEX(#REF!,MATCH($G103,#REF!,0)),"")</f>
        <v/>
      </c>
      <c r="BK103" s="24">
        <v>75</v>
      </c>
      <c r="BL103" s="25"/>
      <c r="BM103" s="32" t="str">
        <f>IFERROR(INDEX(#REF!,MATCH($G103,#REF!,0)),"")</f>
        <v/>
      </c>
      <c r="BN103" s="24">
        <v>75</v>
      </c>
      <c r="BO103" s="25"/>
      <c r="BP103" s="59"/>
      <c r="BQ103" s="59"/>
      <c r="BT103" s="9"/>
      <c r="BU103" s="9"/>
      <c r="BX103" s="32" t="str">
        <f>IFERROR(INDEX(#REF!,MATCH($G103,#REF!,0)),"")</f>
        <v/>
      </c>
      <c r="BY103" s="24">
        <v>75</v>
      </c>
      <c r="BZ103" s="25"/>
      <c r="CA103" s="32" t="str">
        <f>IFERROR(INDEX(#REF!,MATCH($G103,#REF!,0)),"")</f>
        <v/>
      </c>
      <c r="CB103" s="24">
        <v>75</v>
      </c>
      <c r="CC103" s="25"/>
      <c r="CD103" s="25"/>
      <c r="CE103" s="25"/>
    </row>
    <row r="104" spans="2:83" ht="18.75" hidden="1" customHeight="1" x14ac:dyDescent="0.3">
      <c r="B104" s="64" t="str">
        <f>IFERROR(INDEX(#REF!,MATCH($G104,#REF!,0)),"")</f>
        <v/>
      </c>
      <c r="C104" s="64" t="str">
        <f>IFERROR(INDEX(#REF!,MATCH($G104,#REF!,0)),"")</f>
        <v/>
      </c>
      <c r="D104" s="65" t="str">
        <f>IFERROR(INDEX(#REF!,MATCH($G104,#REF!,0)),"")</f>
        <v/>
      </c>
      <c r="E104" s="65" t="str">
        <f>IFERROR(INDEX(#REF!,MATCH($G104,#REF!,0)),"")</f>
        <v/>
      </c>
      <c r="F104" s="65" t="str">
        <f>IFERROR(INDEX(#REF!,MATCH($G104,#REF!,0)),"")</f>
        <v/>
      </c>
      <c r="G104" s="66">
        <v>76</v>
      </c>
      <c r="H104" s="59"/>
      <c r="I104" s="65" t="str">
        <f>IFERROR(INDEX(#REF!,MATCH($G104,#REF!,0)),"")</f>
        <v/>
      </c>
      <c r="J104" s="66">
        <v>76</v>
      </c>
      <c r="K104" s="59"/>
      <c r="L104" s="59"/>
      <c r="M104" s="59"/>
      <c r="N104" s="59"/>
      <c r="O104" s="59"/>
      <c r="P104" s="60" t="str">
        <f>IFERROR(INDEX(#REF!,MATCH($Y104,#REF!,0)),"")</f>
        <v/>
      </c>
      <c r="Q104" s="60" t="str">
        <f>IFERROR(INDEX(#REF!,MATCH($Y104,#REF!,0)),"")</f>
        <v/>
      </c>
      <c r="R104" s="61" t="str">
        <f>IFERROR(INDEX(#REF!,MATCH($Y104,#REF!,0)),"")</f>
        <v/>
      </c>
      <c r="S104" s="61" t="str">
        <f>IFERROR(INDEX(#REF!,MATCH($Y104,#REF!,0)),"")</f>
        <v/>
      </c>
      <c r="T104" s="65" t="str">
        <f>IFERROR(INDEX(#REF!,MATCH($G104,#REF!,0)),"")</f>
        <v/>
      </c>
      <c r="U104" s="66">
        <v>76</v>
      </c>
      <c r="V104" s="59"/>
      <c r="W104" s="65" t="str">
        <f>IFERROR(INDEX(#REF!,MATCH($G104,#REF!,0)),"")</f>
        <v/>
      </c>
      <c r="X104" s="66">
        <v>76</v>
      </c>
      <c r="Y104" s="59"/>
      <c r="Z104" s="59"/>
      <c r="AA104" s="59"/>
      <c r="AH104" s="65" t="str">
        <f>IFERROR(INDEX(#REF!,MATCH($G104,#REF!,0)),"")</f>
        <v/>
      </c>
      <c r="AI104" s="66">
        <v>76</v>
      </c>
      <c r="AJ104" s="59"/>
      <c r="AK104" s="65" t="str">
        <f>IFERROR(INDEX(#REF!,MATCH($G104,#REF!,0)),"")</f>
        <v/>
      </c>
      <c r="AL104" s="66">
        <v>76</v>
      </c>
      <c r="AM104" s="59"/>
      <c r="AN104" s="59"/>
      <c r="AO104" s="59"/>
      <c r="AV104" s="32" t="str">
        <f>IFERROR(INDEX(#REF!,MATCH($G104,#REF!,0)),"")</f>
        <v/>
      </c>
      <c r="AW104" s="24">
        <v>76</v>
      </c>
      <c r="AX104" s="25"/>
      <c r="AY104" s="32" t="str">
        <f>IFERROR(INDEX(#REF!,MATCH($G104,#REF!,0)),"")</f>
        <v/>
      </c>
      <c r="AZ104" s="24">
        <v>76</v>
      </c>
      <c r="BA104" s="25"/>
      <c r="BB104" s="59"/>
      <c r="BC104" s="59"/>
      <c r="BG104" s="9"/>
      <c r="BJ104" s="32" t="str">
        <f>IFERROR(INDEX(#REF!,MATCH($G104,#REF!,0)),"")</f>
        <v/>
      </c>
      <c r="BK104" s="24">
        <v>76</v>
      </c>
      <c r="BL104" s="25"/>
      <c r="BM104" s="32" t="str">
        <f>IFERROR(INDEX(#REF!,MATCH($G104,#REF!,0)),"")</f>
        <v/>
      </c>
      <c r="BN104" s="24">
        <v>76</v>
      </c>
      <c r="BO104" s="25"/>
      <c r="BP104" s="59"/>
      <c r="BQ104" s="59"/>
      <c r="BT104" s="9"/>
      <c r="BU104" s="9"/>
      <c r="BX104" s="32" t="str">
        <f>IFERROR(INDEX(#REF!,MATCH($G104,#REF!,0)),"")</f>
        <v/>
      </c>
      <c r="BY104" s="24">
        <v>76</v>
      </c>
      <c r="BZ104" s="25"/>
      <c r="CA104" s="32" t="str">
        <f>IFERROR(INDEX(#REF!,MATCH($G104,#REF!,0)),"")</f>
        <v/>
      </c>
      <c r="CB104" s="24">
        <v>76</v>
      </c>
      <c r="CC104" s="25"/>
      <c r="CD104" s="25"/>
      <c r="CE104" s="25"/>
    </row>
    <row r="105" spans="2:83" ht="18.75" hidden="1" customHeight="1" x14ac:dyDescent="0.3">
      <c r="B105" s="64" t="str">
        <f>IFERROR(INDEX(#REF!,MATCH($G105,#REF!,0)),"")</f>
        <v/>
      </c>
      <c r="C105" s="64" t="str">
        <f>IFERROR(INDEX(#REF!,MATCH($G105,#REF!,0)),"")</f>
        <v/>
      </c>
      <c r="D105" s="65" t="str">
        <f>IFERROR(INDEX(#REF!,MATCH($G105,#REF!,0)),"")</f>
        <v/>
      </c>
      <c r="E105" s="65" t="str">
        <f>IFERROR(INDEX(#REF!,MATCH($G105,#REF!,0)),"")</f>
        <v/>
      </c>
      <c r="F105" s="65" t="str">
        <f>IFERROR(INDEX(#REF!,MATCH($G105,#REF!,0)),"")</f>
        <v/>
      </c>
      <c r="G105" s="66">
        <v>77</v>
      </c>
      <c r="H105" s="59"/>
      <c r="I105" s="65" t="str">
        <f>IFERROR(INDEX(#REF!,MATCH($G105,#REF!,0)),"")</f>
        <v/>
      </c>
      <c r="J105" s="66">
        <v>77</v>
      </c>
      <c r="K105" s="59"/>
      <c r="L105" s="59"/>
      <c r="M105" s="59"/>
      <c r="N105" s="59"/>
      <c r="O105" s="59"/>
      <c r="P105" s="60" t="str">
        <f>IFERROR(INDEX(#REF!,MATCH($Y105,#REF!,0)),"")</f>
        <v/>
      </c>
      <c r="Q105" s="60" t="str">
        <f>IFERROR(INDEX(#REF!,MATCH($Y105,#REF!,0)),"")</f>
        <v/>
      </c>
      <c r="R105" s="61" t="str">
        <f>IFERROR(INDEX(#REF!,MATCH($Y105,#REF!,0)),"")</f>
        <v/>
      </c>
      <c r="S105" s="61" t="str">
        <f>IFERROR(INDEX(#REF!,MATCH($Y105,#REF!,0)),"")</f>
        <v/>
      </c>
      <c r="T105" s="65" t="str">
        <f>IFERROR(INDEX(#REF!,MATCH($G105,#REF!,0)),"")</f>
        <v/>
      </c>
      <c r="U105" s="66">
        <v>77</v>
      </c>
      <c r="V105" s="59"/>
      <c r="W105" s="65" t="str">
        <f>IFERROR(INDEX(#REF!,MATCH($G105,#REF!,0)),"")</f>
        <v/>
      </c>
      <c r="X105" s="66">
        <v>77</v>
      </c>
      <c r="Y105" s="59"/>
      <c r="Z105" s="59"/>
      <c r="AA105" s="59"/>
      <c r="AH105" s="65" t="str">
        <f>IFERROR(INDEX(#REF!,MATCH($G105,#REF!,0)),"")</f>
        <v/>
      </c>
      <c r="AI105" s="66">
        <v>77</v>
      </c>
      <c r="AJ105" s="59"/>
      <c r="AK105" s="65" t="str">
        <f>IFERROR(INDEX(#REF!,MATCH($G105,#REF!,0)),"")</f>
        <v/>
      </c>
      <c r="AL105" s="66">
        <v>77</v>
      </c>
      <c r="AM105" s="59"/>
      <c r="AN105" s="59"/>
      <c r="AO105" s="59"/>
      <c r="AV105" s="32" t="str">
        <f>IFERROR(INDEX(#REF!,MATCH($G105,#REF!,0)),"")</f>
        <v/>
      </c>
      <c r="AW105" s="24">
        <v>77</v>
      </c>
      <c r="AX105" s="25"/>
      <c r="AY105" s="32" t="str">
        <f>IFERROR(INDEX(#REF!,MATCH($G105,#REF!,0)),"")</f>
        <v/>
      </c>
      <c r="AZ105" s="24">
        <v>77</v>
      </c>
      <c r="BA105" s="25"/>
      <c r="BB105" s="59"/>
      <c r="BC105" s="59"/>
      <c r="BG105" s="9"/>
      <c r="BJ105" s="32" t="str">
        <f>IFERROR(INDEX(#REF!,MATCH($G105,#REF!,0)),"")</f>
        <v/>
      </c>
      <c r="BK105" s="24">
        <v>77</v>
      </c>
      <c r="BL105" s="25"/>
      <c r="BM105" s="32" t="str">
        <f>IFERROR(INDEX(#REF!,MATCH($G105,#REF!,0)),"")</f>
        <v/>
      </c>
      <c r="BN105" s="24">
        <v>77</v>
      </c>
      <c r="BO105" s="25"/>
      <c r="BP105" s="59"/>
      <c r="BQ105" s="59"/>
      <c r="BT105" s="9"/>
      <c r="BU105" s="9"/>
      <c r="BX105" s="32" t="str">
        <f>IFERROR(INDEX(#REF!,MATCH($G105,#REF!,0)),"")</f>
        <v/>
      </c>
      <c r="BY105" s="24">
        <v>77</v>
      </c>
      <c r="BZ105" s="25"/>
      <c r="CA105" s="32" t="str">
        <f>IFERROR(INDEX(#REF!,MATCH($G105,#REF!,0)),"")</f>
        <v/>
      </c>
      <c r="CB105" s="24">
        <v>77</v>
      </c>
      <c r="CC105" s="25"/>
      <c r="CD105" s="25"/>
      <c r="CE105" s="25"/>
    </row>
    <row r="106" spans="2:83" ht="18.75" hidden="1" customHeight="1" x14ac:dyDescent="0.3">
      <c r="B106" s="64" t="str">
        <f>IFERROR(INDEX(#REF!,MATCH($G106,#REF!,0)),"")</f>
        <v/>
      </c>
      <c r="C106" s="64" t="str">
        <f>IFERROR(INDEX(#REF!,MATCH($G106,#REF!,0)),"")</f>
        <v/>
      </c>
      <c r="D106" s="65" t="str">
        <f>IFERROR(INDEX(#REF!,MATCH($G106,#REF!,0)),"")</f>
        <v/>
      </c>
      <c r="E106" s="65" t="str">
        <f>IFERROR(INDEX(#REF!,MATCH($G106,#REF!,0)),"")</f>
        <v/>
      </c>
      <c r="F106" s="65" t="str">
        <f>IFERROR(INDEX(#REF!,MATCH($G106,#REF!,0)),"")</f>
        <v/>
      </c>
      <c r="G106" s="66">
        <v>78</v>
      </c>
      <c r="H106" s="59"/>
      <c r="I106" s="65" t="str">
        <f>IFERROR(INDEX(#REF!,MATCH($G106,#REF!,0)),"")</f>
        <v/>
      </c>
      <c r="J106" s="66">
        <v>78</v>
      </c>
      <c r="K106" s="59"/>
      <c r="L106" s="59"/>
      <c r="M106" s="59"/>
      <c r="N106" s="59"/>
      <c r="O106" s="59"/>
      <c r="P106" s="60" t="str">
        <f>IFERROR(INDEX(#REF!,MATCH($Y106,#REF!,0)),"")</f>
        <v/>
      </c>
      <c r="Q106" s="60" t="str">
        <f>IFERROR(INDEX(#REF!,MATCH($Y106,#REF!,0)),"")</f>
        <v/>
      </c>
      <c r="R106" s="61" t="str">
        <f>IFERROR(INDEX(#REF!,MATCH($Y106,#REF!,0)),"")</f>
        <v/>
      </c>
      <c r="S106" s="61" t="str">
        <f>IFERROR(INDEX(#REF!,MATCH($Y106,#REF!,0)),"")</f>
        <v/>
      </c>
      <c r="T106" s="65" t="str">
        <f>IFERROR(INDEX(#REF!,MATCH($G106,#REF!,0)),"")</f>
        <v/>
      </c>
      <c r="U106" s="66">
        <v>78</v>
      </c>
      <c r="V106" s="59"/>
      <c r="W106" s="65" t="str">
        <f>IFERROR(INDEX(#REF!,MATCH($G106,#REF!,0)),"")</f>
        <v/>
      </c>
      <c r="X106" s="66">
        <v>78</v>
      </c>
      <c r="Y106" s="59"/>
      <c r="Z106" s="59"/>
      <c r="AA106" s="59"/>
      <c r="AH106" s="65" t="str">
        <f>IFERROR(INDEX(#REF!,MATCH($G106,#REF!,0)),"")</f>
        <v/>
      </c>
      <c r="AI106" s="66">
        <v>78</v>
      </c>
      <c r="AJ106" s="59"/>
      <c r="AK106" s="65" t="str">
        <f>IFERROR(INDEX(#REF!,MATCH($G106,#REF!,0)),"")</f>
        <v/>
      </c>
      <c r="AL106" s="66">
        <v>78</v>
      </c>
      <c r="AM106" s="59"/>
      <c r="AN106" s="59"/>
      <c r="AO106" s="59"/>
      <c r="AV106" s="32" t="str">
        <f>IFERROR(INDEX(#REF!,MATCH($G106,#REF!,0)),"")</f>
        <v/>
      </c>
      <c r="AW106" s="24">
        <v>78</v>
      </c>
      <c r="AX106" s="25"/>
      <c r="AY106" s="32" t="str">
        <f>IFERROR(INDEX(#REF!,MATCH($G106,#REF!,0)),"")</f>
        <v/>
      </c>
      <c r="AZ106" s="24">
        <v>78</v>
      </c>
      <c r="BA106" s="25"/>
      <c r="BB106" s="59"/>
      <c r="BC106" s="59"/>
      <c r="BG106" s="9"/>
      <c r="BJ106" s="32" t="str">
        <f>IFERROR(INDEX(#REF!,MATCH($G106,#REF!,0)),"")</f>
        <v/>
      </c>
      <c r="BK106" s="24">
        <v>78</v>
      </c>
      <c r="BL106" s="25"/>
      <c r="BM106" s="32" t="str">
        <f>IFERROR(INDEX(#REF!,MATCH($G106,#REF!,0)),"")</f>
        <v/>
      </c>
      <c r="BN106" s="24">
        <v>78</v>
      </c>
      <c r="BO106" s="25"/>
      <c r="BP106" s="59"/>
      <c r="BQ106" s="59"/>
      <c r="BT106" s="9"/>
      <c r="BU106" s="9"/>
      <c r="BX106" s="32" t="str">
        <f>IFERROR(INDEX(#REF!,MATCH($G106,#REF!,0)),"")</f>
        <v/>
      </c>
      <c r="BY106" s="24">
        <v>78</v>
      </c>
      <c r="BZ106" s="25"/>
      <c r="CA106" s="32" t="str">
        <f>IFERROR(INDEX(#REF!,MATCH($G106,#REF!,0)),"")</f>
        <v/>
      </c>
      <c r="CB106" s="24">
        <v>78</v>
      </c>
      <c r="CC106" s="25"/>
      <c r="CD106" s="25"/>
      <c r="CE106" s="25"/>
    </row>
    <row r="107" spans="2:83" ht="18.75" hidden="1" customHeight="1" x14ac:dyDescent="0.3">
      <c r="B107" s="64" t="str">
        <f>IFERROR(INDEX(#REF!,MATCH($G107,#REF!,0)),"")</f>
        <v/>
      </c>
      <c r="C107" s="64" t="str">
        <f>IFERROR(INDEX(#REF!,MATCH($G107,#REF!,0)),"")</f>
        <v/>
      </c>
      <c r="D107" s="65" t="str">
        <f>IFERROR(INDEX(#REF!,MATCH($G107,#REF!,0)),"")</f>
        <v/>
      </c>
      <c r="E107" s="65" t="str">
        <f>IFERROR(INDEX(#REF!,MATCH($G107,#REF!,0)),"")</f>
        <v/>
      </c>
      <c r="F107" s="65" t="str">
        <f>IFERROR(INDEX(#REF!,MATCH($G107,#REF!,0)),"")</f>
        <v/>
      </c>
      <c r="G107" s="66">
        <v>79</v>
      </c>
      <c r="H107" s="59"/>
      <c r="I107" s="65" t="str">
        <f>IFERROR(INDEX(#REF!,MATCH($G107,#REF!,0)),"")</f>
        <v/>
      </c>
      <c r="J107" s="66">
        <v>79</v>
      </c>
      <c r="K107" s="59"/>
      <c r="L107" s="59"/>
      <c r="M107" s="59"/>
      <c r="N107" s="59"/>
      <c r="O107" s="59"/>
      <c r="P107" s="60" t="str">
        <f>IFERROR(INDEX(#REF!,MATCH($Y107,#REF!,0)),"")</f>
        <v/>
      </c>
      <c r="Q107" s="60" t="str">
        <f>IFERROR(INDEX(#REF!,MATCH($Y107,#REF!,0)),"")</f>
        <v/>
      </c>
      <c r="R107" s="61" t="str">
        <f>IFERROR(INDEX(#REF!,MATCH($Y107,#REF!,0)),"")</f>
        <v/>
      </c>
      <c r="S107" s="61" t="str">
        <f>IFERROR(INDEX(#REF!,MATCH($Y107,#REF!,0)),"")</f>
        <v/>
      </c>
      <c r="T107" s="65" t="str">
        <f>IFERROR(INDEX(#REF!,MATCH($G107,#REF!,0)),"")</f>
        <v/>
      </c>
      <c r="U107" s="66">
        <v>79</v>
      </c>
      <c r="V107" s="59"/>
      <c r="W107" s="65" t="str">
        <f>IFERROR(INDEX(#REF!,MATCH($G107,#REF!,0)),"")</f>
        <v/>
      </c>
      <c r="X107" s="66">
        <v>79</v>
      </c>
      <c r="Y107" s="59"/>
      <c r="Z107" s="59"/>
      <c r="AA107" s="59"/>
      <c r="AH107" s="65" t="str">
        <f>IFERROR(INDEX(#REF!,MATCH($G107,#REF!,0)),"")</f>
        <v/>
      </c>
      <c r="AI107" s="66">
        <v>79</v>
      </c>
      <c r="AJ107" s="59"/>
      <c r="AK107" s="65" t="str">
        <f>IFERROR(INDEX(#REF!,MATCH($G107,#REF!,0)),"")</f>
        <v/>
      </c>
      <c r="AL107" s="66">
        <v>79</v>
      </c>
      <c r="AM107" s="59"/>
      <c r="AN107" s="59"/>
      <c r="AO107" s="59"/>
      <c r="AV107" s="32" t="str">
        <f>IFERROR(INDEX(#REF!,MATCH($G107,#REF!,0)),"")</f>
        <v/>
      </c>
      <c r="AW107" s="24">
        <v>79</v>
      </c>
      <c r="AX107" s="25"/>
      <c r="AY107" s="32" t="str">
        <f>IFERROR(INDEX(#REF!,MATCH($G107,#REF!,0)),"")</f>
        <v/>
      </c>
      <c r="AZ107" s="24">
        <v>79</v>
      </c>
      <c r="BA107" s="25"/>
      <c r="BB107" s="59"/>
      <c r="BC107" s="59"/>
      <c r="BG107" s="9"/>
      <c r="BJ107" s="32" t="str">
        <f>IFERROR(INDEX(#REF!,MATCH($G107,#REF!,0)),"")</f>
        <v/>
      </c>
      <c r="BK107" s="24">
        <v>79</v>
      </c>
      <c r="BL107" s="25"/>
      <c r="BM107" s="32" t="str">
        <f>IFERROR(INDEX(#REF!,MATCH($G107,#REF!,0)),"")</f>
        <v/>
      </c>
      <c r="BN107" s="24">
        <v>79</v>
      </c>
      <c r="BO107" s="25"/>
      <c r="BP107" s="59"/>
      <c r="BQ107" s="59"/>
      <c r="BT107" s="9"/>
      <c r="BU107" s="9"/>
      <c r="BX107" s="32" t="str">
        <f>IFERROR(INDEX(#REF!,MATCH($G107,#REF!,0)),"")</f>
        <v/>
      </c>
      <c r="BY107" s="24">
        <v>79</v>
      </c>
      <c r="BZ107" s="25"/>
      <c r="CA107" s="32" t="str">
        <f>IFERROR(INDEX(#REF!,MATCH($G107,#REF!,0)),"")</f>
        <v/>
      </c>
      <c r="CB107" s="24">
        <v>79</v>
      </c>
      <c r="CC107" s="25"/>
      <c r="CD107" s="25"/>
      <c r="CE107" s="25"/>
    </row>
    <row r="108" spans="2:83" ht="18.75" hidden="1" customHeight="1" x14ac:dyDescent="0.3">
      <c r="B108" s="64" t="str">
        <f>IFERROR(INDEX(#REF!,MATCH($G108,#REF!,0)),"")</f>
        <v/>
      </c>
      <c r="C108" s="64" t="str">
        <f>IFERROR(INDEX(#REF!,MATCH($G108,#REF!,0)),"")</f>
        <v/>
      </c>
      <c r="D108" s="65" t="str">
        <f>IFERROR(INDEX(#REF!,MATCH($G108,#REF!,0)),"")</f>
        <v/>
      </c>
      <c r="E108" s="65" t="str">
        <f>IFERROR(INDEX(#REF!,MATCH($G108,#REF!,0)),"")</f>
        <v/>
      </c>
      <c r="F108" s="65" t="str">
        <f>IFERROR(INDEX(#REF!,MATCH($G108,#REF!,0)),"")</f>
        <v/>
      </c>
      <c r="G108" s="66">
        <v>80</v>
      </c>
      <c r="H108" s="59"/>
      <c r="I108" s="65" t="str">
        <f>IFERROR(INDEX(#REF!,MATCH($G108,#REF!,0)),"")</f>
        <v/>
      </c>
      <c r="J108" s="66">
        <v>80</v>
      </c>
      <c r="K108" s="59"/>
      <c r="L108" s="59"/>
      <c r="M108" s="59"/>
      <c r="N108" s="59"/>
      <c r="O108" s="59"/>
      <c r="P108" s="60" t="str">
        <f>IFERROR(INDEX(#REF!,MATCH($Y108,#REF!,0)),"")</f>
        <v/>
      </c>
      <c r="Q108" s="60" t="str">
        <f>IFERROR(INDEX(#REF!,MATCH($Y108,#REF!,0)),"")</f>
        <v/>
      </c>
      <c r="R108" s="61" t="str">
        <f>IFERROR(INDEX(#REF!,MATCH($Y108,#REF!,0)),"")</f>
        <v/>
      </c>
      <c r="S108" s="61" t="str">
        <f>IFERROR(INDEX(#REF!,MATCH($Y108,#REF!,0)),"")</f>
        <v/>
      </c>
      <c r="T108" s="65" t="str">
        <f>IFERROR(INDEX(#REF!,MATCH($G108,#REF!,0)),"")</f>
        <v/>
      </c>
      <c r="U108" s="66">
        <v>80</v>
      </c>
      <c r="V108" s="59"/>
      <c r="W108" s="65" t="str">
        <f>IFERROR(INDEX(#REF!,MATCH($G108,#REF!,0)),"")</f>
        <v/>
      </c>
      <c r="X108" s="66">
        <v>80</v>
      </c>
      <c r="Y108" s="59"/>
      <c r="Z108" s="59"/>
      <c r="AA108" s="59"/>
      <c r="AH108" s="65" t="str">
        <f>IFERROR(INDEX(#REF!,MATCH($G108,#REF!,0)),"")</f>
        <v/>
      </c>
      <c r="AI108" s="66">
        <v>80</v>
      </c>
      <c r="AJ108" s="59"/>
      <c r="AK108" s="65" t="str">
        <f>IFERROR(INDEX(#REF!,MATCH($G108,#REF!,0)),"")</f>
        <v/>
      </c>
      <c r="AL108" s="66">
        <v>80</v>
      </c>
      <c r="AM108" s="59"/>
      <c r="AN108" s="59"/>
      <c r="AO108" s="59"/>
      <c r="AV108" s="32" t="str">
        <f>IFERROR(INDEX(#REF!,MATCH($G108,#REF!,0)),"")</f>
        <v/>
      </c>
      <c r="AW108" s="24">
        <v>80</v>
      </c>
      <c r="AX108" s="25"/>
      <c r="AY108" s="32" t="str">
        <f>IFERROR(INDEX(#REF!,MATCH($G108,#REF!,0)),"")</f>
        <v/>
      </c>
      <c r="AZ108" s="24">
        <v>80</v>
      </c>
      <c r="BA108" s="25"/>
      <c r="BB108" s="59"/>
      <c r="BC108" s="59"/>
      <c r="BG108" s="9"/>
      <c r="BJ108" s="32" t="str">
        <f>IFERROR(INDEX(#REF!,MATCH($G108,#REF!,0)),"")</f>
        <v/>
      </c>
      <c r="BK108" s="24">
        <v>80</v>
      </c>
      <c r="BL108" s="25"/>
      <c r="BM108" s="32" t="str">
        <f>IFERROR(INDEX(#REF!,MATCH($G108,#REF!,0)),"")</f>
        <v/>
      </c>
      <c r="BN108" s="24">
        <v>80</v>
      </c>
      <c r="BO108" s="25"/>
      <c r="BP108" s="59"/>
      <c r="BQ108" s="59"/>
      <c r="BT108" s="9"/>
      <c r="BU108" s="9"/>
      <c r="BX108" s="32" t="str">
        <f>IFERROR(INDEX(#REF!,MATCH($G108,#REF!,0)),"")</f>
        <v/>
      </c>
      <c r="BY108" s="24">
        <v>80</v>
      </c>
      <c r="BZ108" s="25"/>
      <c r="CA108" s="32" t="str">
        <f>IFERROR(INDEX(#REF!,MATCH($G108,#REF!,0)),"")</f>
        <v/>
      </c>
      <c r="CB108" s="24">
        <v>80</v>
      </c>
      <c r="CC108" s="25"/>
      <c r="CD108" s="25"/>
      <c r="CE108" s="25"/>
    </row>
    <row r="109" spans="2:83" ht="18.75" hidden="1" customHeight="1" x14ac:dyDescent="0.3">
      <c r="B109" s="64" t="str">
        <f>IFERROR(INDEX(#REF!,MATCH($G109,#REF!,0)),"")</f>
        <v/>
      </c>
      <c r="C109" s="64" t="str">
        <f>IFERROR(INDEX(#REF!,MATCH($G109,#REF!,0)),"")</f>
        <v/>
      </c>
      <c r="D109" s="65" t="str">
        <f>IFERROR(INDEX(#REF!,MATCH($G109,#REF!,0)),"")</f>
        <v/>
      </c>
      <c r="E109" s="65" t="str">
        <f>IFERROR(INDEX(#REF!,MATCH($G109,#REF!,0)),"")</f>
        <v/>
      </c>
      <c r="F109" s="65" t="str">
        <f>IFERROR(INDEX(#REF!,MATCH($G109,#REF!,0)),"")</f>
        <v/>
      </c>
      <c r="G109" s="66">
        <v>81</v>
      </c>
      <c r="H109" s="59"/>
      <c r="I109" s="65" t="str">
        <f>IFERROR(INDEX(#REF!,MATCH($G109,#REF!,0)),"")</f>
        <v/>
      </c>
      <c r="J109" s="66">
        <v>81</v>
      </c>
      <c r="K109" s="59"/>
      <c r="L109" s="59"/>
      <c r="M109" s="59"/>
      <c r="N109" s="59"/>
      <c r="O109" s="59"/>
      <c r="P109" s="60" t="str">
        <f>IFERROR(INDEX(#REF!,MATCH($Y109,#REF!,0)),"")</f>
        <v/>
      </c>
      <c r="Q109" s="60" t="str">
        <f>IFERROR(INDEX(#REF!,MATCH($Y109,#REF!,0)),"")</f>
        <v/>
      </c>
      <c r="R109" s="61" t="str">
        <f>IFERROR(INDEX(#REF!,MATCH($Y109,#REF!,0)),"")</f>
        <v/>
      </c>
      <c r="S109" s="61" t="str">
        <f>IFERROR(INDEX(#REF!,MATCH($Y109,#REF!,0)),"")</f>
        <v/>
      </c>
      <c r="T109" s="65" t="str">
        <f>IFERROR(INDEX(#REF!,MATCH($G109,#REF!,0)),"")</f>
        <v/>
      </c>
      <c r="U109" s="66">
        <v>81</v>
      </c>
      <c r="V109" s="59"/>
      <c r="W109" s="65" t="str">
        <f>IFERROR(INDEX(#REF!,MATCH($G109,#REF!,0)),"")</f>
        <v/>
      </c>
      <c r="X109" s="66">
        <v>81</v>
      </c>
      <c r="Y109" s="59"/>
      <c r="Z109" s="59"/>
      <c r="AA109" s="59"/>
      <c r="AH109" s="65" t="str">
        <f>IFERROR(INDEX(#REF!,MATCH($G109,#REF!,0)),"")</f>
        <v/>
      </c>
      <c r="AI109" s="66">
        <v>81</v>
      </c>
      <c r="AJ109" s="59"/>
      <c r="AK109" s="65" t="str">
        <f>IFERROR(INDEX(#REF!,MATCH($G109,#REF!,0)),"")</f>
        <v/>
      </c>
      <c r="AL109" s="66">
        <v>81</v>
      </c>
      <c r="AM109" s="59"/>
      <c r="AN109" s="59"/>
      <c r="AO109" s="59"/>
      <c r="AV109" s="32" t="str">
        <f>IFERROR(INDEX(#REF!,MATCH($G109,#REF!,0)),"")</f>
        <v/>
      </c>
      <c r="AW109" s="24">
        <v>81</v>
      </c>
      <c r="AX109" s="25"/>
      <c r="AY109" s="32" t="str">
        <f>IFERROR(INDEX(#REF!,MATCH($G109,#REF!,0)),"")</f>
        <v/>
      </c>
      <c r="AZ109" s="24">
        <v>81</v>
      </c>
      <c r="BA109" s="25"/>
      <c r="BB109" s="59"/>
      <c r="BC109" s="59"/>
      <c r="BG109" s="9"/>
      <c r="BJ109" s="32" t="str">
        <f>IFERROR(INDEX(#REF!,MATCH($G109,#REF!,0)),"")</f>
        <v/>
      </c>
      <c r="BK109" s="24">
        <v>81</v>
      </c>
      <c r="BL109" s="25"/>
      <c r="BM109" s="32" t="str">
        <f>IFERROR(INDEX(#REF!,MATCH($G109,#REF!,0)),"")</f>
        <v/>
      </c>
      <c r="BN109" s="24">
        <v>81</v>
      </c>
      <c r="BO109" s="25"/>
      <c r="BP109" s="59"/>
      <c r="BQ109" s="59"/>
      <c r="BT109" s="9"/>
      <c r="BU109" s="9"/>
      <c r="BX109" s="32" t="str">
        <f>IFERROR(INDEX(#REF!,MATCH($G109,#REF!,0)),"")</f>
        <v/>
      </c>
      <c r="BY109" s="24">
        <v>81</v>
      </c>
      <c r="BZ109" s="25"/>
      <c r="CA109" s="32" t="str">
        <f>IFERROR(INDEX(#REF!,MATCH($G109,#REF!,0)),"")</f>
        <v/>
      </c>
      <c r="CB109" s="24">
        <v>81</v>
      </c>
      <c r="CC109" s="25"/>
      <c r="CD109" s="25"/>
      <c r="CE109" s="25"/>
    </row>
    <row r="110" spans="2:83" ht="18.75" hidden="1" customHeight="1" x14ac:dyDescent="0.3">
      <c r="B110" s="64" t="str">
        <f>IFERROR(INDEX(#REF!,MATCH($G110,#REF!,0)),"")</f>
        <v/>
      </c>
      <c r="C110" s="64" t="str">
        <f>IFERROR(INDEX(#REF!,MATCH($G110,#REF!,0)),"")</f>
        <v/>
      </c>
      <c r="D110" s="65" t="str">
        <f>IFERROR(INDEX(#REF!,MATCH($G110,#REF!,0)),"")</f>
        <v/>
      </c>
      <c r="E110" s="65" t="str">
        <f>IFERROR(INDEX(#REF!,MATCH($G110,#REF!,0)),"")</f>
        <v/>
      </c>
      <c r="F110" s="65" t="str">
        <f>IFERROR(INDEX(#REF!,MATCH($G110,#REF!,0)),"")</f>
        <v/>
      </c>
      <c r="G110" s="66">
        <v>82</v>
      </c>
      <c r="H110" s="59"/>
      <c r="I110" s="65" t="str">
        <f>IFERROR(INDEX(#REF!,MATCH($G110,#REF!,0)),"")</f>
        <v/>
      </c>
      <c r="J110" s="66">
        <v>82</v>
      </c>
      <c r="K110" s="59"/>
      <c r="L110" s="59"/>
      <c r="M110" s="59"/>
      <c r="N110" s="59"/>
      <c r="O110" s="59"/>
      <c r="P110" s="60" t="str">
        <f>IFERROR(INDEX(#REF!,MATCH($Y110,#REF!,0)),"")</f>
        <v/>
      </c>
      <c r="Q110" s="60" t="str">
        <f>IFERROR(INDEX(#REF!,MATCH($Y110,#REF!,0)),"")</f>
        <v/>
      </c>
      <c r="R110" s="61" t="str">
        <f>IFERROR(INDEX(#REF!,MATCH($Y110,#REF!,0)),"")</f>
        <v/>
      </c>
      <c r="S110" s="61" t="str">
        <f>IFERROR(INDEX(#REF!,MATCH($Y110,#REF!,0)),"")</f>
        <v/>
      </c>
      <c r="T110" s="65" t="str">
        <f>IFERROR(INDEX(#REF!,MATCH($G110,#REF!,0)),"")</f>
        <v/>
      </c>
      <c r="U110" s="66">
        <v>82</v>
      </c>
      <c r="V110" s="59"/>
      <c r="W110" s="65" t="str">
        <f>IFERROR(INDEX(#REF!,MATCH($G110,#REF!,0)),"")</f>
        <v/>
      </c>
      <c r="X110" s="66">
        <v>82</v>
      </c>
      <c r="Y110" s="59"/>
      <c r="Z110" s="59"/>
      <c r="AA110" s="59"/>
      <c r="AH110" s="65" t="str">
        <f>IFERROR(INDEX(#REF!,MATCH($G110,#REF!,0)),"")</f>
        <v/>
      </c>
      <c r="AI110" s="66">
        <v>82</v>
      </c>
      <c r="AJ110" s="59"/>
      <c r="AK110" s="65" t="str">
        <f>IFERROR(INDEX(#REF!,MATCH($G110,#REF!,0)),"")</f>
        <v/>
      </c>
      <c r="AL110" s="66">
        <v>82</v>
      </c>
      <c r="AM110" s="59"/>
      <c r="AN110" s="59"/>
      <c r="AO110" s="59"/>
      <c r="AV110" s="32" t="str">
        <f>IFERROR(INDEX(#REF!,MATCH($G110,#REF!,0)),"")</f>
        <v/>
      </c>
      <c r="AW110" s="24">
        <v>82</v>
      </c>
      <c r="AX110" s="25"/>
      <c r="AY110" s="32" t="str">
        <f>IFERROR(INDEX(#REF!,MATCH($G110,#REF!,0)),"")</f>
        <v/>
      </c>
      <c r="AZ110" s="24">
        <v>82</v>
      </c>
      <c r="BA110" s="25"/>
      <c r="BB110" s="59"/>
      <c r="BC110" s="59"/>
      <c r="BG110" s="9"/>
      <c r="BJ110" s="32" t="str">
        <f>IFERROR(INDEX(#REF!,MATCH($G110,#REF!,0)),"")</f>
        <v/>
      </c>
      <c r="BK110" s="24">
        <v>82</v>
      </c>
      <c r="BL110" s="25"/>
      <c r="BM110" s="32" t="str">
        <f>IFERROR(INDEX(#REF!,MATCH($G110,#REF!,0)),"")</f>
        <v/>
      </c>
      <c r="BN110" s="24">
        <v>82</v>
      </c>
      <c r="BO110" s="25"/>
      <c r="BP110" s="59"/>
      <c r="BQ110" s="59"/>
      <c r="BT110" s="9"/>
      <c r="BU110" s="9"/>
      <c r="BX110" s="32" t="str">
        <f>IFERROR(INDEX(#REF!,MATCH($G110,#REF!,0)),"")</f>
        <v/>
      </c>
      <c r="BY110" s="24">
        <v>82</v>
      </c>
      <c r="BZ110" s="25"/>
      <c r="CA110" s="32" t="str">
        <f>IFERROR(INDEX(#REF!,MATCH($G110,#REF!,0)),"")</f>
        <v/>
      </c>
      <c r="CB110" s="24">
        <v>82</v>
      </c>
      <c r="CC110" s="25"/>
      <c r="CD110" s="25"/>
      <c r="CE110" s="25"/>
    </row>
    <row r="111" spans="2:83" ht="18.75" hidden="1" customHeight="1" x14ac:dyDescent="0.3">
      <c r="B111" s="64" t="str">
        <f>IFERROR(INDEX(#REF!,MATCH($G111,#REF!,0)),"")</f>
        <v/>
      </c>
      <c r="C111" s="64" t="str">
        <f>IFERROR(INDEX(#REF!,MATCH($G111,#REF!,0)),"")</f>
        <v/>
      </c>
      <c r="D111" s="65" t="str">
        <f>IFERROR(INDEX(#REF!,MATCH($G111,#REF!,0)),"")</f>
        <v/>
      </c>
      <c r="E111" s="65" t="str">
        <f>IFERROR(INDEX(#REF!,MATCH($G111,#REF!,0)),"")</f>
        <v/>
      </c>
      <c r="F111" s="65" t="str">
        <f>IFERROR(INDEX(#REF!,MATCH($G111,#REF!,0)),"")</f>
        <v/>
      </c>
      <c r="G111" s="66">
        <v>83</v>
      </c>
      <c r="H111" s="59"/>
      <c r="I111" s="65" t="str">
        <f>IFERROR(INDEX(#REF!,MATCH($G111,#REF!,0)),"")</f>
        <v/>
      </c>
      <c r="J111" s="66">
        <v>83</v>
      </c>
      <c r="K111" s="59"/>
      <c r="L111" s="59"/>
      <c r="M111" s="59"/>
      <c r="N111" s="59"/>
      <c r="O111" s="59"/>
      <c r="P111" s="60" t="str">
        <f>IFERROR(INDEX(#REF!,MATCH($Y111,#REF!,0)),"")</f>
        <v/>
      </c>
      <c r="Q111" s="60" t="str">
        <f>IFERROR(INDEX(#REF!,MATCH($Y111,#REF!,0)),"")</f>
        <v/>
      </c>
      <c r="R111" s="61" t="str">
        <f>IFERROR(INDEX(#REF!,MATCH($Y111,#REF!,0)),"")</f>
        <v/>
      </c>
      <c r="S111" s="61" t="str">
        <f>IFERROR(INDEX(#REF!,MATCH($Y111,#REF!,0)),"")</f>
        <v/>
      </c>
      <c r="T111" s="65" t="str">
        <f>IFERROR(INDEX(#REF!,MATCH($G111,#REF!,0)),"")</f>
        <v/>
      </c>
      <c r="U111" s="66">
        <v>83</v>
      </c>
      <c r="V111" s="59"/>
      <c r="W111" s="65" t="str">
        <f>IFERROR(INDEX(#REF!,MATCH($G111,#REF!,0)),"")</f>
        <v/>
      </c>
      <c r="X111" s="66">
        <v>83</v>
      </c>
      <c r="Y111" s="59"/>
      <c r="Z111" s="59"/>
      <c r="AA111" s="59"/>
      <c r="AH111" s="65" t="str">
        <f>IFERROR(INDEX(#REF!,MATCH($G111,#REF!,0)),"")</f>
        <v/>
      </c>
      <c r="AI111" s="66">
        <v>83</v>
      </c>
      <c r="AJ111" s="59"/>
      <c r="AK111" s="65" t="str">
        <f>IFERROR(INDEX(#REF!,MATCH($G111,#REF!,0)),"")</f>
        <v/>
      </c>
      <c r="AL111" s="66">
        <v>83</v>
      </c>
      <c r="AM111" s="59"/>
      <c r="AN111" s="59"/>
      <c r="AO111" s="59"/>
      <c r="AV111" s="32" t="str">
        <f>IFERROR(INDEX(#REF!,MATCH($G111,#REF!,0)),"")</f>
        <v/>
      </c>
      <c r="AW111" s="24">
        <v>83</v>
      </c>
      <c r="AX111" s="25"/>
      <c r="AY111" s="32" t="str">
        <f>IFERROR(INDEX(#REF!,MATCH($G111,#REF!,0)),"")</f>
        <v/>
      </c>
      <c r="AZ111" s="24">
        <v>83</v>
      </c>
      <c r="BA111" s="25"/>
      <c r="BB111" s="59"/>
      <c r="BC111" s="59"/>
      <c r="BG111" s="9"/>
      <c r="BJ111" s="32" t="str">
        <f>IFERROR(INDEX(#REF!,MATCH($G111,#REF!,0)),"")</f>
        <v/>
      </c>
      <c r="BK111" s="24">
        <v>83</v>
      </c>
      <c r="BL111" s="25"/>
      <c r="BM111" s="32" t="str">
        <f>IFERROR(INDEX(#REF!,MATCH($G111,#REF!,0)),"")</f>
        <v/>
      </c>
      <c r="BN111" s="24">
        <v>83</v>
      </c>
      <c r="BO111" s="25"/>
      <c r="BP111" s="59"/>
      <c r="BQ111" s="59"/>
      <c r="BT111" s="9"/>
      <c r="BU111" s="9"/>
      <c r="BX111" s="32" t="str">
        <f>IFERROR(INDEX(#REF!,MATCH($G111,#REF!,0)),"")</f>
        <v/>
      </c>
      <c r="BY111" s="24">
        <v>83</v>
      </c>
      <c r="BZ111" s="25"/>
      <c r="CA111" s="32" t="str">
        <f>IFERROR(INDEX(#REF!,MATCH($G111,#REF!,0)),"")</f>
        <v/>
      </c>
      <c r="CB111" s="24">
        <v>83</v>
      </c>
      <c r="CC111" s="25"/>
      <c r="CD111" s="25"/>
      <c r="CE111" s="25"/>
    </row>
    <row r="112" spans="2:83" ht="18.75" hidden="1" customHeight="1" x14ac:dyDescent="0.3">
      <c r="B112" s="64" t="str">
        <f>IFERROR(INDEX(#REF!,MATCH($G112,#REF!,0)),"")</f>
        <v/>
      </c>
      <c r="C112" s="64" t="str">
        <f>IFERROR(INDEX(#REF!,MATCH($G112,#REF!,0)),"")</f>
        <v/>
      </c>
      <c r="D112" s="65" t="str">
        <f>IFERROR(INDEX(#REF!,MATCH($G112,#REF!,0)),"")</f>
        <v/>
      </c>
      <c r="E112" s="65" t="str">
        <f>IFERROR(INDEX(#REF!,MATCH($G112,#REF!,0)),"")</f>
        <v/>
      </c>
      <c r="F112" s="65" t="str">
        <f>IFERROR(INDEX(#REF!,MATCH($G112,#REF!,0)),"")</f>
        <v/>
      </c>
      <c r="G112" s="66">
        <v>84</v>
      </c>
      <c r="H112" s="59"/>
      <c r="I112" s="65" t="str">
        <f>IFERROR(INDEX(#REF!,MATCH($G112,#REF!,0)),"")</f>
        <v/>
      </c>
      <c r="J112" s="66">
        <v>84</v>
      </c>
      <c r="K112" s="59"/>
      <c r="L112" s="59"/>
      <c r="M112" s="59"/>
      <c r="N112" s="59"/>
      <c r="O112" s="59"/>
      <c r="P112" s="60" t="str">
        <f>IFERROR(INDEX(#REF!,MATCH($Y112,#REF!,0)),"")</f>
        <v/>
      </c>
      <c r="Q112" s="60" t="str">
        <f>IFERROR(INDEX(#REF!,MATCH($Y112,#REF!,0)),"")</f>
        <v/>
      </c>
      <c r="R112" s="61" t="str">
        <f>IFERROR(INDEX(#REF!,MATCH($Y112,#REF!,0)),"")</f>
        <v/>
      </c>
      <c r="S112" s="61" t="str">
        <f>IFERROR(INDEX(#REF!,MATCH($Y112,#REF!,0)),"")</f>
        <v/>
      </c>
      <c r="T112" s="65" t="str">
        <f>IFERROR(INDEX(#REF!,MATCH($G112,#REF!,0)),"")</f>
        <v/>
      </c>
      <c r="U112" s="66">
        <v>84</v>
      </c>
      <c r="V112" s="59"/>
      <c r="W112" s="65" t="str">
        <f>IFERROR(INDEX(#REF!,MATCH($G112,#REF!,0)),"")</f>
        <v/>
      </c>
      <c r="X112" s="66">
        <v>84</v>
      </c>
      <c r="Y112" s="59"/>
      <c r="Z112" s="59"/>
      <c r="AA112" s="59"/>
      <c r="AH112" s="65" t="str">
        <f>IFERROR(INDEX(#REF!,MATCH($G112,#REF!,0)),"")</f>
        <v/>
      </c>
      <c r="AI112" s="66">
        <v>84</v>
      </c>
      <c r="AJ112" s="59"/>
      <c r="AK112" s="65" t="str">
        <f>IFERROR(INDEX(#REF!,MATCH($G112,#REF!,0)),"")</f>
        <v/>
      </c>
      <c r="AL112" s="66">
        <v>84</v>
      </c>
      <c r="AM112" s="59"/>
      <c r="AN112" s="59"/>
      <c r="AO112" s="59"/>
      <c r="AV112" s="32" t="str">
        <f>IFERROR(INDEX(#REF!,MATCH($G112,#REF!,0)),"")</f>
        <v/>
      </c>
      <c r="AW112" s="24">
        <v>84</v>
      </c>
      <c r="AX112" s="25"/>
      <c r="AY112" s="32" t="str">
        <f>IFERROR(INDEX(#REF!,MATCH($G112,#REF!,0)),"")</f>
        <v/>
      </c>
      <c r="AZ112" s="24">
        <v>84</v>
      </c>
      <c r="BA112" s="25"/>
      <c r="BB112" s="59"/>
      <c r="BC112" s="59"/>
      <c r="BG112" s="9"/>
      <c r="BJ112" s="32" t="str">
        <f>IFERROR(INDEX(#REF!,MATCH($G112,#REF!,0)),"")</f>
        <v/>
      </c>
      <c r="BK112" s="24">
        <v>84</v>
      </c>
      <c r="BL112" s="25"/>
      <c r="BM112" s="32" t="str">
        <f>IFERROR(INDEX(#REF!,MATCH($G112,#REF!,0)),"")</f>
        <v/>
      </c>
      <c r="BN112" s="24">
        <v>84</v>
      </c>
      <c r="BO112" s="25"/>
      <c r="BP112" s="59"/>
      <c r="BQ112" s="59"/>
      <c r="BT112" s="9"/>
      <c r="BU112" s="9"/>
      <c r="BX112" s="32" t="str">
        <f>IFERROR(INDEX(#REF!,MATCH($G112,#REF!,0)),"")</f>
        <v/>
      </c>
      <c r="BY112" s="24">
        <v>84</v>
      </c>
      <c r="BZ112" s="25"/>
      <c r="CA112" s="32" t="str">
        <f>IFERROR(INDEX(#REF!,MATCH($G112,#REF!,0)),"")</f>
        <v/>
      </c>
      <c r="CB112" s="24">
        <v>84</v>
      </c>
      <c r="CC112" s="25"/>
      <c r="CD112" s="25"/>
      <c r="CE112" s="25"/>
    </row>
    <row r="113" spans="2:83" ht="18.75" hidden="1" customHeight="1" x14ac:dyDescent="0.3">
      <c r="B113" s="64" t="str">
        <f>IFERROR(INDEX(#REF!,MATCH($G113,#REF!,0)),"")</f>
        <v/>
      </c>
      <c r="C113" s="64" t="str">
        <f>IFERROR(INDEX(#REF!,MATCH($G113,#REF!,0)),"")</f>
        <v/>
      </c>
      <c r="D113" s="65" t="str">
        <f>IFERROR(INDEX(#REF!,MATCH($G113,#REF!,0)),"")</f>
        <v/>
      </c>
      <c r="E113" s="65" t="str">
        <f>IFERROR(INDEX(#REF!,MATCH($G113,#REF!,0)),"")</f>
        <v/>
      </c>
      <c r="F113" s="65" t="str">
        <f>IFERROR(INDEX(#REF!,MATCH($G113,#REF!,0)),"")</f>
        <v/>
      </c>
      <c r="G113" s="66">
        <v>85</v>
      </c>
      <c r="H113" s="59"/>
      <c r="I113" s="65" t="str">
        <f>IFERROR(INDEX(#REF!,MATCH($G113,#REF!,0)),"")</f>
        <v/>
      </c>
      <c r="J113" s="66">
        <v>85</v>
      </c>
      <c r="K113" s="59"/>
      <c r="L113" s="59"/>
      <c r="M113" s="59"/>
      <c r="N113" s="59"/>
      <c r="O113" s="59"/>
      <c r="P113" s="60" t="str">
        <f>IFERROR(INDEX(#REF!,MATCH($Y113,#REF!,0)),"")</f>
        <v/>
      </c>
      <c r="Q113" s="60" t="str">
        <f>IFERROR(INDEX(#REF!,MATCH($Y113,#REF!,0)),"")</f>
        <v/>
      </c>
      <c r="R113" s="61" t="str">
        <f>IFERROR(INDEX(#REF!,MATCH($Y113,#REF!,0)),"")</f>
        <v/>
      </c>
      <c r="S113" s="61" t="str">
        <f>IFERROR(INDEX(#REF!,MATCH($Y113,#REF!,0)),"")</f>
        <v/>
      </c>
      <c r="T113" s="65" t="str">
        <f>IFERROR(INDEX(#REF!,MATCH($G113,#REF!,0)),"")</f>
        <v/>
      </c>
      <c r="U113" s="66">
        <v>85</v>
      </c>
      <c r="V113" s="59"/>
      <c r="W113" s="65" t="str">
        <f>IFERROR(INDEX(#REF!,MATCH($G113,#REF!,0)),"")</f>
        <v/>
      </c>
      <c r="X113" s="66">
        <v>85</v>
      </c>
      <c r="Y113" s="59"/>
      <c r="Z113" s="59"/>
      <c r="AA113" s="59"/>
      <c r="AH113" s="65" t="str">
        <f>IFERROR(INDEX(#REF!,MATCH($G113,#REF!,0)),"")</f>
        <v/>
      </c>
      <c r="AI113" s="66">
        <v>85</v>
      </c>
      <c r="AJ113" s="59"/>
      <c r="AK113" s="65" t="str">
        <f>IFERROR(INDEX(#REF!,MATCH($G113,#REF!,0)),"")</f>
        <v/>
      </c>
      <c r="AL113" s="66">
        <v>85</v>
      </c>
      <c r="AM113" s="59"/>
      <c r="AN113" s="59"/>
      <c r="AO113" s="59"/>
      <c r="AV113" s="32" t="str">
        <f>IFERROR(INDEX(#REF!,MATCH($G113,#REF!,0)),"")</f>
        <v/>
      </c>
      <c r="AW113" s="24">
        <v>85</v>
      </c>
      <c r="AX113" s="25"/>
      <c r="AY113" s="32" t="str">
        <f>IFERROR(INDEX(#REF!,MATCH($G113,#REF!,0)),"")</f>
        <v/>
      </c>
      <c r="AZ113" s="24">
        <v>85</v>
      </c>
      <c r="BA113" s="25"/>
      <c r="BB113" s="59"/>
      <c r="BC113" s="59"/>
      <c r="BG113" s="9"/>
      <c r="BJ113" s="32" t="str">
        <f>IFERROR(INDEX(#REF!,MATCH($G113,#REF!,0)),"")</f>
        <v/>
      </c>
      <c r="BK113" s="24">
        <v>85</v>
      </c>
      <c r="BL113" s="25"/>
      <c r="BM113" s="32" t="str">
        <f>IFERROR(INDEX(#REF!,MATCH($G113,#REF!,0)),"")</f>
        <v/>
      </c>
      <c r="BN113" s="24">
        <v>85</v>
      </c>
      <c r="BO113" s="25"/>
      <c r="BP113" s="59"/>
      <c r="BQ113" s="59"/>
      <c r="BT113" s="9"/>
      <c r="BU113" s="9"/>
      <c r="BX113" s="32" t="str">
        <f>IFERROR(INDEX(#REF!,MATCH($G113,#REF!,0)),"")</f>
        <v/>
      </c>
      <c r="BY113" s="24">
        <v>85</v>
      </c>
      <c r="BZ113" s="25"/>
      <c r="CA113" s="32" t="str">
        <f>IFERROR(INDEX(#REF!,MATCH($G113,#REF!,0)),"")</f>
        <v/>
      </c>
      <c r="CB113" s="24">
        <v>85</v>
      </c>
      <c r="CC113" s="25"/>
      <c r="CD113" s="25"/>
      <c r="CE113" s="25"/>
    </row>
    <row r="114" spans="2:83" ht="18.75" hidden="1" customHeight="1" x14ac:dyDescent="0.3">
      <c r="B114" s="64" t="str">
        <f>IFERROR(INDEX(#REF!,MATCH($G114,#REF!,0)),"")</f>
        <v/>
      </c>
      <c r="C114" s="64" t="str">
        <f>IFERROR(INDEX(#REF!,MATCH($G114,#REF!,0)),"")</f>
        <v/>
      </c>
      <c r="D114" s="65" t="str">
        <f>IFERROR(INDEX(#REF!,MATCH($G114,#REF!,0)),"")</f>
        <v/>
      </c>
      <c r="E114" s="65" t="str">
        <f>IFERROR(INDEX(#REF!,MATCH($G114,#REF!,0)),"")</f>
        <v/>
      </c>
      <c r="F114" s="65" t="str">
        <f>IFERROR(INDEX(#REF!,MATCH($G114,#REF!,0)),"")</f>
        <v/>
      </c>
      <c r="G114" s="66">
        <v>86</v>
      </c>
      <c r="H114" s="59"/>
      <c r="I114" s="65" t="str">
        <f>IFERROR(INDEX(#REF!,MATCH($G114,#REF!,0)),"")</f>
        <v/>
      </c>
      <c r="J114" s="66">
        <v>86</v>
      </c>
      <c r="K114" s="59"/>
      <c r="L114" s="59"/>
      <c r="M114" s="59"/>
      <c r="N114" s="59"/>
      <c r="O114" s="59"/>
      <c r="P114" s="60" t="str">
        <f>IFERROR(INDEX(#REF!,MATCH($Y114,#REF!,0)),"")</f>
        <v/>
      </c>
      <c r="Q114" s="60" t="str">
        <f>IFERROR(INDEX(#REF!,MATCH($Y114,#REF!,0)),"")</f>
        <v/>
      </c>
      <c r="R114" s="61" t="str">
        <f>IFERROR(INDEX(#REF!,MATCH($Y114,#REF!,0)),"")</f>
        <v/>
      </c>
      <c r="S114" s="61" t="str">
        <f>IFERROR(INDEX(#REF!,MATCH($Y114,#REF!,0)),"")</f>
        <v/>
      </c>
      <c r="T114" s="65" t="str">
        <f>IFERROR(INDEX(#REF!,MATCH($G114,#REF!,0)),"")</f>
        <v/>
      </c>
      <c r="U114" s="66">
        <v>86</v>
      </c>
      <c r="V114" s="59"/>
      <c r="W114" s="65" t="str">
        <f>IFERROR(INDEX(#REF!,MATCH($G114,#REF!,0)),"")</f>
        <v/>
      </c>
      <c r="X114" s="66">
        <v>86</v>
      </c>
      <c r="Y114" s="59"/>
      <c r="Z114" s="59"/>
      <c r="AA114" s="59"/>
      <c r="AH114" s="65" t="str">
        <f>IFERROR(INDEX(#REF!,MATCH($G114,#REF!,0)),"")</f>
        <v/>
      </c>
      <c r="AI114" s="66">
        <v>86</v>
      </c>
      <c r="AJ114" s="59"/>
      <c r="AK114" s="65" t="str">
        <f>IFERROR(INDEX(#REF!,MATCH($G114,#REF!,0)),"")</f>
        <v/>
      </c>
      <c r="AL114" s="66">
        <v>86</v>
      </c>
      <c r="AM114" s="59"/>
      <c r="AN114" s="59"/>
      <c r="AO114" s="59"/>
      <c r="AV114" s="32" t="str">
        <f>IFERROR(INDEX(#REF!,MATCH($G114,#REF!,0)),"")</f>
        <v/>
      </c>
      <c r="AW114" s="24">
        <v>86</v>
      </c>
      <c r="AX114" s="25"/>
      <c r="AY114" s="32" t="str">
        <f>IFERROR(INDEX(#REF!,MATCH($G114,#REF!,0)),"")</f>
        <v/>
      </c>
      <c r="AZ114" s="24">
        <v>86</v>
      </c>
      <c r="BA114" s="25"/>
      <c r="BB114" s="59"/>
      <c r="BC114" s="59"/>
      <c r="BG114" s="9"/>
      <c r="BJ114" s="32" t="str">
        <f>IFERROR(INDEX(#REF!,MATCH($G114,#REF!,0)),"")</f>
        <v/>
      </c>
      <c r="BK114" s="24">
        <v>86</v>
      </c>
      <c r="BL114" s="25"/>
      <c r="BM114" s="32" t="str">
        <f>IFERROR(INDEX(#REF!,MATCH($G114,#REF!,0)),"")</f>
        <v/>
      </c>
      <c r="BN114" s="24">
        <v>86</v>
      </c>
      <c r="BO114" s="25"/>
      <c r="BP114" s="59"/>
      <c r="BQ114" s="59"/>
      <c r="BT114" s="9"/>
      <c r="BU114" s="9"/>
      <c r="BX114" s="32" t="str">
        <f>IFERROR(INDEX(#REF!,MATCH($G114,#REF!,0)),"")</f>
        <v/>
      </c>
      <c r="BY114" s="24">
        <v>86</v>
      </c>
      <c r="BZ114" s="25"/>
      <c r="CA114" s="32" t="str">
        <f>IFERROR(INDEX(#REF!,MATCH($G114,#REF!,0)),"")</f>
        <v/>
      </c>
      <c r="CB114" s="24">
        <v>86</v>
      </c>
      <c r="CC114" s="25"/>
      <c r="CD114" s="25"/>
      <c r="CE114" s="25"/>
    </row>
    <row r="115" spans="2:83" ht="18.75" hidden="1" customHeight="1" x14ac:dyDescent="0.3">
      <c r="B115" s="64" t="str">
        <f>IFERROR(INDEX(#REF!,MATCH($G115,#REF!,0)),"")</f>
        <v/>
      </c>
      <c r="C115" s="64" t="str">
        <f>IFERROR(INDEX(#REF!,MATCH($G115,#REF!,0)),"")</f>
        <v/>
      </c>
      <c r="D115" s="65" t="str">
        <f>IFERROR(INDEX(#REF!,MATCH($G115,#REF!,0)),"")</f>
        <v/>
      </c>
      <c r="E115" s="65" t="str">
        <f>IFERROR(INDEX(#REF!,MATCH($G115,#REF!,0)),"")</f>
        <v/>
      </c>
      <c r="F115" s="65" t="str">
        <f>IFERROR(INDEX(#REF!,MATCH($G115,#REF!,0)),"")</f>
        <v/>
      </c>
      <c r="G115" s="66">
        <v>87</v>
      </c>
      <c r="H115" s="59"/>
      <c r="I115" s="65" t="str">
        <f>IFERROR(INDEX(#REF!,MATCH($G115,#REF!,0)),"")</f>
        <v/>
      </c>
      <c r="J115" s="66">
        <v>87</v>
      </c>
      <c r="K115" s="59"/>
      <c r="L115" s="59"/>
      <c r="M115" s="59"/>
      <c r="N115" s="59"/>
      <c r="O115" s="59"/>
      <c r="P115" s="60" t="str">
        <f>IFERROR(INDEX(#REF!,MATCH($Y115,#REF!,0)),"")</f>
        <v/>
      </c>
      <c r="Q115" s="60" t="str">
        <f>IFERROR(INDEX(#REF!,MATCH($Y115,#REF!,0)),"")</f>
        <v/>
      </c>
      <c r="R115" s="61" t="str">
        <f>IFERROR(INDEX(#REF!,MATCH($Y115,#REF!,0)),"")</f>
        <v/>
      </c>
      <c r="S115" s="61" t="str">
        <f>IFERROR(INDEX(#REF!,MATCH($Y115,#REF!,0)),"")</f>
        <v/>
      </c>
      <c r="T115" s="65" t="str">
        <f>IFERROR(INDEX(#REF!,MATCH($G115,#REF!,0)),"")</f>
        <v/>
      </c>
      <c r="U115" s="66">
        <v>87</v>
      </c>
      <c r="V115" s="59"/>
      <c r="W115" s="65" t="str">
        <f>IFERROR(INDEX(#REF!,MATCH($G115,#REF!,0)),"")</f>
        <v/>
      </c>
      <c r="X115" s="66">
        <v>87</v>
      </c>
      <c r="Y115" s="59"/>
      <c r="Z115" s="59"/>
      <c r="AA115" s="59"/>
      <c r="AH115" s="65" t="str">
        <f>IFERROR(INDEX(#REF!,MATCH($G115,#REF!,0)),"")</f>
        <v/>
      </c>
      <c r="AI115" s="66">
        <v>87</v>
      </c>
      <c r="AJ115" s="59"/>
      <c r="AK115" s="65" t="str">
        <f>IFERROR(INDEX(#REF!,MATCH($G115,#REF!,0)),"")</f>
        <v/>
      </c>
      <c r="AL115" s="66">
        <v>87</v>
      </c>
      <c r="AM115" s="59"/>
      <c r="AN115" s="59"/>
      <c r="AO115" s="59"/>
      <c r="AV115" s="32" t="str">
        <f>IFERROR(INDEX(#REF!,MATCH($G115,#REF!,0)),"")</f>
        <v/>
      </c>
      <c r="AW115" s="24">
        <v>87</v>
      </c>
      <c r="AX115" s="25"/>
      <c r="AY115" s="32" t="str">
        <f>IFERROR(INDEX(#REF!,MATCH($G115,#REF!,0)),"")</f>
        <v/>
      </c>
      <c r="AZ115" s="24">
        <v>87</v>
      </c>
      <c r="BA115" s="25"/>
      <c r="BB115" s="59"/>
      <c r="BC115" s="59"/>
      <c r="BG115" s="9"/>
      <c r="BJ115" s="32" t="str">
        <f>IFERROR(INDEX(#REF!,MATCH($G115,#REF!,0)),"")</f>
        <v/>
      </c>
      <c r="BK115" s="24">
        <v>87</v>
      </c>
      <c r="BL115" s="25"/>
      <c r="BM115" s="32" t="str">
        <f>IFERROR(INDEX(#REF!,MATCH($G115,#REF!,0)),"")</f>
        <v/>
      </c>
      <c r="BN115" s="24">
        <v>87</v>
      </c>
      <c r="BO115" s="25"/>
      <c r="BP115" s="59"/>
      <c r="BQ115" s="59"/>
      <c r="BT115" s="9"/>
      <c r="BU115" s="9"/>
      <c r="BX115" s="32" t="str">
        <f>IFERROR(INDEX(#REF!,MATCH($G115,#REF!,0)),"")</f>
        <v/>
      </c>
      <c r="BY115" s="24">
        <v>87</v>
      </c>
      <c r="BZ115" s="25"/>
      <c r="CA115" s="32" t="str">
        <f>IFERROR(INDEX(#REF!,MATCH($G115,#REF!,0)),"")</f>
        <v/>
      </c>
      <c r="CB115" s="24">
        <v>87</v>
      </c>
      <c r="CC115" s="25"/>
      <c r="CD115" s="25"/>
      <c r="CE115" s="25"/>
    </row>
    <row r="116" spans="2:83" ht="18.75" hidden="1" customHeight="1" x14ac:dyDescent="0.3">
      <c r="B116" s="64" t="str">
        <f>IFERROR(INDEX(#REF!,MATCH($G116,#REF!,0)),"")</f>
        <v/>
      </c>
      <c r="C116" s="64" t="str">
        <f>IFERROR(INDEX(#REF!,MATCH($G116,#REF!,0)),"")</f>
        <v/>
      </c>
      <c r="D116" s="65" t="str">
        <f>IFERROR(INDEX(#REF!,MATCH($G116,#REF!,0)),"")</f>
        <v/>
      </c>
      <c r="E116" s="65" t="str">
        <f>IFERROR(INDEX(#REF!,MATCH($G116,#REF!,0)),"")</f>
        <v/>
      </c>
      <c r="F116" s="65" t="str">
        <f>IFERROR(INDEX(#REF!,MATCH($G116,#REF!,0)),"")</f>
        <v/>
      </c>
      <c r="G116" s="66">
        <v>88</v>
      </c>
      <c r="H116" s="59"/>
      <c r="I116" s="65" t="str">
        <f>IFERROR(INDEX(#REF!,MATCH($G116,#REF!,0)),"")</f>
        <v/>
      </c>
      <c r="J116" s="66">
        <v>88</v>
      </c>
      <c r="K116" s="59"/>
      <c r="L116" s="59"/>
      <c r="M116" s="59"/>
      <c r="N116" s="59"/>
      <c r="O116" s="59"/>
      <c r="P116" s="60" t="str">
        <f>IFERROR(INDEX(#REF!,MATCH($Y116,#REF!,0)),"")</f>
        <v/>
      </c>
      <c r="Q116" s="60" t="str">
        <f>IFERROR(INDEX(#REF!,MATCH($Y116,#REF!,0)),"")</f>
        <v/>
      </c>
      <c r="R116" s="61" t="str">
        <f>IFERROR(INDEX(#REF!,MATCH($Y116,#REF!,0)),"")</f>
        <v/>
      </c>
      <c r="S116" s="61" t="str">
        <f>IFERROR(INDEX(#REF!,MATCH($Y116,#REF!,0)),"")</f>
        <v/>
      </c>
      <c r="T116" s="65" t="str">
        <f>IFERROR(INDEX(#REF!,MATCH($G116,#REF!,0)),"")</f>
        <v/>
      </c>
      <c r="U116" s="66">
        <v>88</v>
      </c>
      <c r="V116" s="59"/>
      <c r="W116" s="65" t="str">
        <f>IFERROR(INDEX(#REF!,MATCH($G116,#REF!,0)),"")</f>
        <v/>
      </c>
      <c r="X116" s="66">
        <v>88</v>
      </c>
      <c r="Y116" s="59"/>
      <c r="Z116" s="59"/>
      <c r="AA116" s="59"/>
      <c r="AH116" s="65" t="str">
        <f>IFERROR(INDEX(#REF!,MATCH($G116,#REF!,0)),"")</f>
        <v/>
      </c>
      <c r="AI116" s="66">
        <v>88</v>
      </c>
      <c r="AJ116" s="59"/>
      <c r="AK116" s="65" t="str">
        <f>IFERROR(INDEX(#REF!,MATCH($G116,#REF!,0)),"")</f>
        <v/>
      </c>
      <c r="AL116" s="66">
        <v>88</v>
      </c>
      <c r="AM116" s="59"/>
      <c r="AN116" s="59"/>
      <c r="AO116" s="59"/>
      <c r="AV116" s="32" t="str">
        <f>IFERROR(INDEX(#REF!,MATCH($G116,#REF!,0)),"")</f>
        <v/>
      </c>
      <c r="AW116" s="24">
        <v>88</v>
      </c>
      <c r="AX116" s="25"/>
      <c r="AY116" s="32" t="str">
        <f>IFERROR(INDEX(#REF!,MATCH($G116,#REF!,0)),"")</f>
        <v/>
      </c>
      <c r="AZ116" s="24">
        <v>88</v>
      </c>
      <c r="BA116" s="25"/>
      <c r="BB116" s="59"/>
      <c r="BC116" s="59"/>
      <c r="BG116" s="9"/>
      <c r="BJ116" s="32" t="str">
        <f>IFERROR(INDEX(#REF!,MATCH($G116,#REF!,0)),"")</f>
        <v/>
      </c>
      <c r="BK116" s="24">
        <v>88</v>
      </c>
      <c r="BL116" s="25"/>
      <c r="BM116" s="32" t="str">
        <f>IFERROR(INDEX(#REF!,MATCH($G116,#REF!,0)),"")</f>
        <v/>
      </c>
      <c r="BN116" s="24">
        <v>88</v>
      </c>
      <c r="BO116" s="25"/>
      <c r="BP116" s="59"/>
      <c r="BQ116" s="59"/>
      <c r="BT116" s="9"/>
      <c r="BU116" s="9"/>
      <c r="BX116" s="32" t="str">
        <f>IFERROR(INDEX(#REF!,MATCH($G116,#REF!,0)),"")</f>
        <v/>
      </c>
      <c r="BY116" s="24">
        <v>88</v>
      </c>
      <c r="BZ116" s="25"/>
      <c r="CA116" s="32" t="str">
        <f>IFERROR(INDEX(#REF!,MATCH($G116,#REF!,0)),"")</f>
        <v/>
      </c>
      <c r="CB116" s="24">
        <v>88</v>
      </c>
      <c r="CC116" s="25"/>
      <c r="CD116" s="25"/>
      <c r="CE116" s="25"/>
    </row>
    <row r="117" spans="2:83" ht="18.75" hidden="1" customHeight="1" x14ac:dyDescent="0.3">
      <c r="B117" s="64" t="str">
        <f>IFERROR(INDEX(#REF!,MATCH($G117,#REF!,0)),"")</f>
        <v/>
      </c>
      <c r="C117" s="64" t="str">
        <f>IFERROR(INDEX(#REF!,MATCH($G117,#REF!,0)),"")</f>
        <v/>
      </c>
      <c r="D117" s="65" t="str">
        <f>IFERROR(INDEX(#REF!,MATCH($G117,#REF!,0)),"")</f>
        <v/>
      </c>
      <c r="E117" s="65" t="str">
        <f>IFERROR(INDEX(#REF!,MATCH($G117,#REF!,0)),"")</f>
        <v/>
      </c>
      <c r="F117" s="65" t="str">
        <f>IFERROR(INDEX(#REF!,MATCH($G117,#REF!,0)),"")</f>
        <v/>
      </c>
      <c r="G117" s="66">
        <v>89</v>
      </c>
      <c r="H117" s="59"/>
      <c r="I117" s="65" t="str">
        <f>IFERROR(INDEX(#REF!,MATCH($G117,#REF!,0)),"")</f>
        <v/>
      </c>
      <c r="J117" s="66">
        <v>89</v>
      </c>
      <c r="K117" s="59"/>
      <c r="L117" s="59"/>
      <c r="M117" s="59"/>
      <c r="N117" s="59"/>
      <c r="O117" s="59"/>
      <c r="P117" s="60" t="str">
        <f>IFERROR(INDEX(#REF!,MATCH($Y117,#REF!,0)),"")</f>
        <v/>
      </c>
      <c r="Q117" s="60" t="str">
        <f>IFERROR(INDEX(#REF!,MATCH($Y117,#REF!,0)),"")</f>
        <v/>
      </c>
      <c r="R117" s="61" t="str">
        <f>IFERROR(INDEX(#REF!,MATCH($Y117,#REF!,0)),"")</f>
        <v/>
      </c>
      <c r="S117" s="61" t="str">
        <f>IFERROR(INDEX(#REF!,MATCH($Y117,#REF!,0)),"")</f>
        <v/>
      </c>
      <c r="T117" s="65" t="str">
        <f>IFERROR(INDEX(#REF!,MATCH($G117,#REF!,0)),"")</f>
        <v/>
      </c>
      <c r="U117" s="66">
        <v>89</v>
      </c>
      <c r="V117" s="59"/>
      <c r="W117" s="65" t="str">
        <f>IFERROR(INDEX(#REF!,MATCH($G117,#REF!,0)),"")</f>
        <v/>
      </c>
      <c r="X117" s="66">
        <v>89</v>
      </c>
      <c r="Y117" s="59"/>
      <c r="Z117" s="59"/>
      <c r="AA117" s="59"/>
      <c r="AH117" s="65" t="str">
        <f>IFERROR(INDEX(#REF!,MATCH($G117,#REF!,0)),"")</f>
        <v/>
      </c>
      <c r="AI117" s="66">
        <v>89</v>
      </c>
      <c r="AJ117" s="59"/>
      <c r="AK117" s="65" t="str">
        <f>IFERROR(INDEX(#REF!,MATCH($G117,#REF!,0)),"")</f>
        <v/>
      </c>
      <c r="AL117" s="66">
        <v>89</v>
      </c>
      <c r="AM117" s="59"/>
      <c r="AN117" s="59"/>
      <c r="AO117" s="59"/>
      <c r="AV117" s="32" t="str">
        <f>IFERROR(INDEX(#REF!,MATCH($G117,#REF!,0)),"")</f>
        <v/>
      </c>
      <c r="AW117" s="24">
        <v>89</v>
      </c>
      <c r="AX117" s="25"/>
      <c r="AY117" s="32" t="str">
        <f>IFERROR(INDEX(#REF!,MATCH($G117,#REF!,0)),"")</f>
        <v/>
      </c>
      <c r="AZ117" s="24">
        <v>89</v>
      </c>
      <c r="BA117" s="25"/>
      <c r="BB117" s="59"/>
      <c r="BC117" s="59"/>
      <c r="BG117" s="9"/>
      <c r="BJ117" s="32" t="str">
        <f>IFERROR(INDEX(#REF!,MATCH($G117,#REF!,0)),"")</f>
        <v/>
      </c>
      <c r="BK117" s="24">
        <v>89</v>
      </c>
      <c r="BL117" s="25"/>
      <c r="BM117" s="32" t="str">
        <f>IFERROR(INDEX(#REF!,MATCH($G117,#REF!,0)),"")</f>
        <v/>
      </c>
      <c r="BN117" s="24">
        <v>89</v>
      </c>
      <c r="BO117" s="25"/>
      <c r="BP117" s="59"/>
      <c r="BQ117" s="59"/>
      <c r="BT117" s="9"/>
      <c r="BU117" s="9"/>
      <c r="BX117" s="32" t="str">
        <f>IFERROR(INDEX(#REF!,MATCH($G117,#REF!,0)),"")</f>
        <v/>
      </c>
      <c r="BY117" s="24">
        <v>89</v>
      </c>
      <c r="BZ117" s="25"/>
      <c r="CA117" s="32" t="str">
        <f>IFERROR(INDEX(#REF!,MATCH($G117,#REF!,0)),"")</f>
        <v/>
      </c>
      <c r="CB117" s="24">
        <v>89</v>
      </c>
      <c r="CC117" s="25"/>
      <c r="CD117" s="25"/>
      <c r="CE117" s="25"/>
    </row>
    <row r="118" spans="2:83" ht="18.75" hidden="1" customHeight="1" x14ac:dyDescent="0.3">
      <c r="B118" s="64" t="str">
        <f>IFERROR(INDEX(#REF!,MATCH($G118,#REF!,0)),"")</f>
        <v/>
      </c>
      <c r="C118" s="64" t="str">
        <f>IFERROR(INDEX(#REF!,MATCH($G118,#REF!,0)),"")</f>
        <v/>
      </c>
      <c r="D118" s="65" t="str">
        <f>IFERROR(INDEX(#REF!,MATCH($G118,#REF!,0)),"")</f>
        <v/>
      </c>
      <c r="E118" s="65" t="str">
        <f>IFERROR(INDEX(#REF!,MATCH($G118,#REF!,0)),"")</f>
        <v/>
      </c>
      <c r="F118" s="65" t="str">
        <f>IFERROR(INDEX(#REF!,MATCH($G118,#REF!,0)),"")</f>
        <v/>
      </c>
      <c r="G118" s="66">
        <v>90</v>
      </c>
      <c r="H118" s="59"/>
      <c r="I118" s="65" t="str">
        <f>IFERROR(INDEX(#REF!,MATCH($G118,#REF!,0)),"")</f>
        <v/>
      </c>
      <c r="J118" s="66">
        <v>90</v>
      </c>
      <c r="K118" s="59"/>
      <c r="L118" s="59"/>
      <c r="M118" s="59"/>
      <c r="N118" s="59"/>
      <c r="O118" s="59"/>
      <c r="P118" s="60" t="str">
        <f>IFERROR(INDEX(#REF!,MATCH($Y118,#REF!,0)),"")</f>
        <v/>
      </c>
      <c r="Q118" s="60" t="str">
        <f>IFERROR(INDEX(#REF!,MATCH($Y118,#REF!,0)),"")</f>
        <v/>
      </c>
      <c r="R118" s="61" t="str">
        <f>IFERROR(INDEX(#REF!,MATCH($Y118,#REF!,0)),"")</f>
        <v/>
      </c>
      <c r="S118" s="61" t="str">
        <f>IFERROR(INDEX(#REF!,MATCH($Y118,#REF!,0)),"")</f>
        <v/>
      </c>
      <c r="T118" s="65" t="str">
        <f>IFERROR(INDEX(#REF!,MATCH($G118,#REF!,0)),"")</f>
        <v/>
      </c>
      <c r="U118" s="66">
        <v>90</v>
      </c>
      <c r="V118" s="59"/>
      <c r="W118" s="65" t="str">
        <f>IFERROR(INDEX(#REF!,MATCH($G118,#REF!,0)),"")</f>
        <v/>
      </c>
      <c r="X118" s="66">
        <v>90</v>
      </c>
      <c r="Y118" s="59"/>
      <c r="Z118" s="59"/>
      <c r="AA118" s="59"/>
      <c r="AH118" s="65" t="str">
        <f>IFERROR(INDEX(#REF!,MATCH($G118,#REF!,0)),"")</f>
        <v/>
      </c>
      <c r="AI118" s="66">
        <v>90</v>
      </c>
      <c r="AJ118" s="59"/>
      <c r="AK118" s="65" t="str">
        <f>IFERROR(INDEX(#REF!,MATCH($G118,#REF!,0)),"")</f>
        <v/>
      </c>
      <c r="AL118" s="66">
        <v>90</v>
      </c>
      <c r="AM118" s="59"/>
      <c r="AN118" s="59"/>
      <c r="AO118" s="59"/>
      <c r="AV118" s="32" t="str">
        <f>IFERROR(INDEX(#REF!,MATCH($G118,#REF!,0)),"")</f>
        <v/>
      </c>
      <c r="AW118" s="24">
        <v>90</v>
      </c>
      <c r="AX118" s="25"/>
      <c r="AY118" s="32" t="str">
        <f>IFERROR(INDEX(#REF!,MATCH($G118,#REF!,0)),"")</f>
        <v/>
      </c>
      <c r="AZ118" s="24">
        <v>90</v>
      </c>
      <c r="BA118" s="25"/>
      <c r="BB118" s="59"/>
      <c r="BC118" s="59"/>
      <c r="BG118" s="9"/>
      <c r="BJ118" s="32" t="str">
        <f>IFERROR(INDEX(#REF!,MATCH($G118,#REF!,0)),"")</f>
        <v/>
      </c>
      <c r="BK118" s="24">
        <v>90</v>
      </c>
      <c r="BL118" s="25"/>
      <c r="BM118" s="32" t="str">
        <f>IFERROR(INDEX(#REF!,MATCH($G118,#REF!,0)),"")</f>
        <v/>
      </c>
      <c r="BN118" s="24">
        <v>90</v>
      </c>
      <c r="BO118" s="25"/>
      <c r="BP118" s="59"/>
      <c r="BQ118" s="59"/>
      <c r="BT118" s="9"/>
      <c r="BU118" s="9"/>
      <c r="BX118" s="32" t="str">
        <f>IFERROR(INDEX(#REF!,MATCH($G118,#REF!,0)),"")</f>
        <v/>
      </c>
      <c r="BY118" s="24">
        <v>90</v>
      </c>
      <c r="BZ118" s="25"/>
      <c r="CA118" s="32" t="str">
        <f>IFERROR(INDEX(#REF!,MATCH($G118,#REF!,0)),"")</f>
        <v/>
      </c>
      <c r="CB118" s="24">
        <v>90</v>
      </c>
      <c r="CC118" s="25"/>
      <c r="CD118" s="25"/>
      <c r="CE118" s="25"/>
    </row>
    <row r="119" spans="2:83" ht="18.75" hidden="1" customHeight="1" x14ac:dyDescent="0.3">
      <c r="B119" s="64" t="str">
        <f>IFERROR(INDEX(#REF!,MATCH($G119,#REF!,0)),"")</f>
        <v/>
      </c>
      <c r="C119" s="64" t="str">
        <f>IFERROR(INDEX(#REF!,MATCH($G119,#REF!,0)),"")</f>
        <v/>
      </c>
      <c r="D119" s="65" t="str">
        <f>IFERROR(INDEX(#REF!,MATCH($G119,#REF!,0)),"")</f>
        <v/>
      </c>
      <c r="E119" s="65" t="str">
        <f>IFERROR(INDEX(#REF!,MATCH($G119,#REF!,0)),"")</f>
        <v/>
      </c>
      <c r="F119" s="65" t="str">
        <f>IFERROR(INDEX(#REF!,MATCH($G119,#REF!,0)),"")</f>
        <v/>
      </c>
      <c r="G119" s="66">
        <v>91</v>
      </c>
      <c r="H119" s="59"/>
      <c r="I119" s="65" t="str">
        <f>IFERROR(INDEX(#REF!,MATCH($G119,#REF!,0)),"")</f>
        <v/>
      </c>
      <c r="J119" s="66">
        <v>91</v>
      </c>
      <c r="K119" s="59"/>
      <c r="L119" s="59"/>
      <c r="M119" s="59"/>
      <c r="N119" s="59"/>
      <c r="O119" s="59"/>
      <c r="P119" s="60" t="str">
        <f>IFERROR(INDEX(#REF!,MATCH($Y119,#REF!,0)),"")</f>
        <v/>
      </c>
      <c r="Q119" s="60" t="str">
        <f>IFERROR(INDEX(#REF!,MATCH($Y119,#REF!,0)),"")</f>
        <v/>
      </c>
      <c r="R119" s="61" t="str">
        <f>IFERROR(INDEX(#REF!,MATCH($Y119,#REF!,0)),"")</f>
        <v/>
      </c>
      <c r="S119" s="61" t="str">
        <f>IFERROR(INDEX(#REF!,MATCH($Y119,#REF!,0)),"")</f>
        <v/>
      </c>
      <c r="T119" s="65" t="str">
        <f>IFERROR(INDEX(#REF!,MATCH($G119,#REF!,0)),"")</f>
        <v/>
      </c>
      <c r="U119" s="66">
        <v>91</v>
      </c>
      <c r="V119" s="59"/>
      <c r="W119" s="65" t="str">
        <f>IFERROR(INDEX(#REF!,MATCH($G119,#REF!,0)),"")</f>
        <v/>
      </c>
      <c r="X119" s="66">
        <v>91</v>
      </c>
      <c r="Y119" s="59"/>
      <c r="Z119" s="59"/>
      <c r="AA119" s="59"/>
      <c r="AH119" s="65" t="str">
        <f>IFERROR(INDEX(#REF!,MATCH($G119,#REF!,0)),"")</f>
        <v/>
      </c>
      <c r="AI119" s="66">
        <v>91</v>
      </c>
      <c r="AJ119" s="59"/>
      <c r="AK119" s="65" t="str">
        <f>IFERROR(INDEX(#REF!,MATCH($G119,#REF!,0)),"")</f>
        <v/>
      </c>
      <c r="AL119" s="66">
        <v>91</v>
      </c>
      <c r="AM119" s="59"/>
      <c r="AN119" s="59"/>
      <c r="AO119" s="59"/>
      <c r="AV119" s="32" t="str">
        <f>IFERROR(INDEX(#REF!,MATCH($G119,#REF!,0)),"")</f>
        <v/>
      </c>
      <c r="AW119" s="24">
        <v>91</v>
      </c>
      <c r="AX119" s="25"/>
      <c r="AY119" s="32" t="str">
        <f>IFERROR(INDEX(#REF!,MATCH($G119,#REF!,0)),"")</f>
        <v/>
      </c>
      <c r="AZ119" s="24">
        <v>91</v>
      </c>
      <c r="BA119" s="25"/>
      <c r="BB119" s="59"/>
      <c r="BC119" s="59"/>
      <c r="BG119" s="9"/>
      <c r="BJ119" s="32" t="str">
        <f>IFERROR(INDEX(#REF!,MATCH($G119,#REF!,0)),"")</f>
        <v/>
      </c>
      <c r="BK119" s="24">
        <v>91</v>
      </c>
      <c r="BL119" s="25"/>
      <c r="BM119" s="32" t="str">
        <f>IFERROR(INDEX(#REF!,MATCH($G119,#REF!,0)),"")</f>
        <v/>
      </c>
      <c r="BN119" s="24">
        <v>91</v>
      </c>
      <c r="BO119" s="25"/>
      <c r="BP119" s="59"/>
      <c r="BQ119" s="59"/>
      <c r="BT119" s="9"/>
      <c r="BU119" s="9"/>
      <c r="BX119" s="32" t="str">
        <f>IFERROR(INDEX(#REF!,MATCH($G119,#REF!,0)),"")</f>
        <v/>
      </c>
      <c r="BY119" s="24">
        <v>91</v>
      </c>
      <c r="BZ119" s="25"/>
      <c r="CA119" s="32" t="str">
        <f>IFERROR(INDEX(#REF!,MATCH($G119,#REF!,0)),"")</f>
        <v/>
      </c>
      <c r="CB119" s="24">
        <v>91</v>
      </c>
      <c r="CC119" s="25"/>
      <c r="CD119" s="25"/>
      <c r="CE119" s="25"/>
    </row>
    <row r="120" spans="2:83" ht="18.75" hidden="1" customHeight="1" x14ac:dyDescent="0.3">
      <c r="B120" s="64" t="str">
        <f>IFERROR(INDEX(#REF!,MATCH($G120,#REF!,0)),"")</f>
        <v/>
      </c>
      <c r="C120" s="64" t="str">
        <f>IFERROR(INDEX(#REF!,MATCH($G120,#REF!,0)),"")</f>
        <v/>
      </c>
      <c r="D120" s="65" t="str">
        <f>IFERROR(INDEX(#REF!,MATCH($G120,#REF!,0)),"")</f>
        <v/>
      </c>
      <c r="E120" s="65" t="str">
        <f>IFERROR(INDEX(#REF!,MATCH($G120,#REF!,0)),"")</f>
        <v/>
      </c>
      <c r="F120" s="65" t="str">
        <f>IFERROR(INDEX(#REF!,MATCH($G120,#REF!,0)),"")</f>
        <v/>
      </c>
      <c r="G120" s="66">
        <v>92</v>
      </c>
      <c r="H120" s="59"/>
      <c r="I120" s="65" t="str">
        <f>IFERROR(INDEX(#REF!,MATCH($G120,#REF!,0)),"")</f>
        <v/>
      </c>
      <c r="J120" s="66">
        <v>92</v>
      </c>
      <c r="K120" s="59"/>
      <c r="L120" s="59"/>
      <c r="M120" s="59"/>
      <c r="N120" s="59"/>
      <c r="O120" s="59"/>
      <c r="P120" s="60" t="str">
        <f>IFERROR(INDEX(#REF!,MATCH($Y120,#REF!,0)),"")</f>
        <v/>
      </c>
      <c r="Q120" s="60" t="str">
        <f>IFERROR(INDEX(#REF!,MATCH($Y120,#REF!,0)),"")</f>
        <v/>
      </c>
      <c r="R120" s="61" t="str">
        <f>IFERROR(INDEX(#REF!,MATCH($Y120,#REF!,0)),"")</f>
        <v/>
      </c>
      <c r="S120" s="61" t="str">
        <f>IFERROR(INDEX(#REF!,MATCH($Y120,#REF!,0)),"")</f>
        <v/>
      </c>
      <c r="T120" s="65" t="str">
        <f>IFERROR(INDEX(#REF!,MATCH($G120,#REF!,0)),"")</f>
        <v/>
      </c>
      <c r="U120" s="66">
        <v>92</v>
      </c>
      <c r="V120" s="59"/>
      <c r="W120" s="65" t="str">
        <f>IFERROR(INDEX(#REF!,MATCH($G120,#REF!,0)),"")</f>
        <v/>
      </c>
      <c r="X120" s="66">
        <v>92</v>
      </c>
      <c r="Y120" s="59"/>
      <c r="Z120" s="59"/>
      <c r="AA120" s="59"/>
      <c r="AH120" s="65" t="str">
        <f>IFERROR(INDEX(#REF!,MATCH($G120,#REF!,0)),"")</f>
        <v/>
      </c>
      <c r="AI120" s="66">
        <v>92</v>
      </c>
      <c r="AJ120" s="59"/>
      <c r="AK120" s="65" t="str">
        <f>IFERROR(INDEX(#REF!,MATCH($G120,#REF!,0)),"")</f>
        <v/>
      </c>
      <c r="AL120" s="66">
        <v>92</v>
      </c>
      <c r="AM120" s="59"/>
      <c r="AN120" s="59"/>
      <c r="AO120" s="59"/>
      <c r="AV120" s="32" t="str">
        <f>IFERROR(INDEX(#REF!,MATCH($G120,#REF!,0)),"")</f>
        <v/>
      </c>
      <c r="AW120" s="24">
        <v>92</v>
      </c>
      <c r="AX120" s="25"/>
      <c r="AY120" s="32" t="str">
        <f>IFERROR(INDEX(#REF!,MATCH($G120,#REF!,0)),"")</f>
        <v/>
      </c>
      <c r="AZ120" s="24">
        <v>92</v>
      </c>
      <c r="BA120" s="25"/>
      <c r="BB120" s="59"/>
      <c r="BC120" s="59"/>
      <c r="BG120" s="9"/>
      <c r="BJ120" s="32" t="str">
        <f>IFERROR(INDEX(#REF!,MATCH($G120,#REF!,0)),"")</f>
        <v/>
      </c>
      <c r="BK120" s="24">
        <v>92</v>
      </c>
      <c r="BL120" s="25"/>
      <c r="BM120" s="32" t="str">
        <f>IFERROR(INDEX(#REF!,MATCH($G120,#REF!,0)),"")</f>
        <v/>
      </c>
      <c r="BN120" s="24">
        <v>92</v>
      </c>
      <c r="BO120" s="25"/>
      <c r="BP120" s="59"/>
      <c r="BQ120" s="59"/>
      <c r="BT120" s="9"/>
      <c r="BU120" s="9"/>
      <c r="BX120" s="32" t="str">
        <f>IFERROR(INDEX(#REF!,MATCH($G120,#REF!,0)),"")</f>
        <v/>
      </c>
      <c r="BY120" s="24">
        <v>92</v>
      </c>
      <c r="BZ120" s="25"/>
      <c r="CA120" s="32" t="str">
        <f>IFERROR(INDEX(#REF!,MATCH($G120,#REF!,0)),"")</f>
        <v/>
      </c>
      <c r="CB120" s="24">
        <v>92</v>
      </c>
      <c r="CC120" s="25"/>
      <c r="CD120" s="25"/>
      <c r="CE120" s="25"/>
    </row>
    <row r="121" spans="2:83" ht="18.75" hidden="1" customHeight="1" x14ac:dyDescent="0.3">
      <c r="B121" s="64" t="str">
        <f>IFERROR(INDEX(#REF!,MATCH($G121,#REF!,0)),"")</f>
        <v/>
      </c>
      <c r="C121" s="64" t="str">
        <f>IFERROR(INDEX(#REF!,MATCH($G121,#REF!,0)),"")</f>
        <v/>
      </c>
      <c r="D121" s="65" t="str">
        <f>IFERROR(INDEX(#REF!,MATCH($G121,#REF!,0)),"")</f>
        <v/>
      </c>
      <c r="E121" s="65" t="str">
        <f>IFERROR(INDEX(#REF!,MATCH($G121,#REF!,0)),"")</f>
        <v/>
      </c>
      <c r="F121" s="65" t="str">
        <f>IFERROR(INDEX(#REF!,MATCH($G121,#REF!,0)),"")</f>
        <v/>
      </c>
      <c r="G121" s="66">
        <v>93</v>
      </c>
      <c r="H121" s="59"/>
      <c r="I121" s="65" t="str">
        <f>IFERROR(INDEX(#REF!,MATCH($G121,#REF!,0)),"")</f>
        <v/>
      </c>
      <c r="J121" s="66">
        <v>93</v>
      </c>
      <c r="K121" s="59"/>
      <c r="L121" s="59"/>
      <c r="M121" s="59"/>
      <c r="N121" s="59"/>
      <c r="O121" s="59"/>
      <c r="P121" s="60" t="str">
        <f>IFERROR(INDEX(#REF!,MATCH($Y121,#REF!,0)),"")</f>
        <v/>
      </c>
      <c r="Q121" s="60" t="str">
        <f>IFERROR(INDEX(#REF!,MATCH($Y121,#REF!,0)),"")</f>
        <v/>
      </c>
      <c r="R121" s="61" t="str">
        <f>IFERROR(INDEX(#REF!,MATCH($Y121,#REF!,0)),"")</f>
        <v/>
      </c>
      <c r="S121" s="61" t="str">
        <f>IFERROR(INDEX(#REF!,MATCH($Y121,#REF!,0)),"")</f>
        <v/>
      </c>
      <c r="T121" s="65" t="str">
        <f>IFERROR(INDEX(#REF!,MATCH($G121,#REF!,0)),"")</f>
        <v/>
      </c>
      <c r="U121" s="66">
        <v>93</v>
      </c>
      <c r="V121" s="59"/>
      <c r="W121" s="65" t="str">
        <f>IFERROR(INDEX(#REF!,MATCH($G121,#REF!,0)),"")</f>
        <v/>
      </c>
      <c r="X121" s="66">
        <v>93</v>
      </c>
      <c r="Y121" s="59"/>
      <c r="Z121" s="59"/>
      <c r="AA121" s="59"/>
      <c r="AH121" s="65" t="str">
        <f>IFERROR(INDEX(#REF!,MATCH($G121,#REF!,0)),"")</f>
        <v/>
      </c>
      <c r="AI121" s="66">
        <v>93</v>
      </c>
      <c r="AJ121" s="59"/>
      <c r="AK121" s="65" t="str">
        <f>IFERROR(INDEX(#REF!,MATCH($G121,#REF!,0)),"")</f>
        <v/>
      </c>
      <c r="AL121" s="66">
        <v>93</v>
      </c>
      <c r="AM121" s="59"/>
      <c r="AN121" s="59"/>
      <c r="AO121" s="59"/>
      <c r="AV121" s="32" t="str">
        <f>IFERROR(INDEX(#REF!,MATCH($G121,#REF!,0)),"")</f>
        <v/>
      </c>
      <c r="AW121" s="24">
        <v>93</v>
      </c>
      <c r="AX121" s="25"/>
      <c r="AY121" s="32" t="str">
        <f>IFERROR(INDEX(#REF!,MATCH($G121,#REF!,0)),"")</f>
        <v/>
      </c>
      <c r="AZ121" s="24">
        <v>93</v>
      </c>
      <c r="BA121" s="25"/>
      <c r="BB121" s="59"/>
      <c r="BC121" s="59"/>
      <c r="BG121" s="9"/>
      <c r="BJ121" s="32" t="str">
        <f>IFERROR(INDEX(#REF!,MATCH($G121,#REF!,0)),"")</f>
        <v/>
      </c>
      <c r="BK121" s="24">
        <v>93</v>
      </c>
      <c r="BL121" s="25"/>
      <c r="BM121" s="32" t="str">
        <f>IFERROR(INDEX(#REF!,MATCH($G121,#REF!,0)),"")</f>
        <v/>
      </c>
      <c r="BN121" s="24">
        <v>93</v>
      </c>
      <c r="BO121" s="25"/>
      <c r="BP121" s="59"/>
      <c r="BQ121" s="59"/>
      <c r="BT121" s="9"/>
      <c r="BU121" s="9"/>
      <c r="BX121" s="32" t="str">
        <f>IFERROR(INDEX(#REF!,MATCH($G121,#REF!,0)),"")</f>
        <v/>
      </c>
      <c r="BY121" s="24">
        <v>93</v>
      </c>
      <c r="BZ121" s="25"/>
      <c r="CA121" s="32" t="str">
        <f>IFERROR(INDEX(#REF!,MATCH($G121,#REF!,0)),"")</f>
        <v/>
      </c>
      <c r="CB121" s="24">
        <v>93</v>
      </c>
      <c r="CC121" s="25"/>
      <c r="CD121" s="25"/>
      <c r="CE121" s="25"/>
    </row>
    <row r="122" spans="2:83" ht="18.75" hidden="1" customHeight="1" x14ac:dyDescent="0.3">
      <c r="B122" s="64" t="str">
        <f>IFERROR(INDEX(#REF!,MATCH($G122,#REF!,0)),"")</f>
        <v/>
      </c>
      <c r="C122" s="64" t="str">
        <f>IFERROR(INDEX(#REF!,MATCH($G122,#REF!,0)),"")</f>
        <v/>
      </c>
      <c r="D122" s="65" t="str">
        <f>IFERROR(INDEX(#REF!,MATCH($G122,#REF!,0)),"")</f>
        <v/>
      </c>
      <c r="E122" s="65" t="str">
        <f>IFERROR(INDEX(#REF!,MATCH($G122,#REF!,0)),"")</f>
        <v/>
      </c>
      <c r="F122" s="65" t="str">
        <f>IFERROR(INDEX(#REF!,MATCH($G122,#REF!,0)),"")</f>
        <v/>
      </c>
      <c r="G122" s="66">
        <v>94</v>
      </c>
      <c r="H122" s="59"/>
      <c r="I122" s="65" t="str">
        <f>IFERROR(INDEX(#REF!,MATCH($G122,#REF!,0)),"")</f>
        <v/>
      </c>
      <c r="J122" s="66">
        <v>94</v>
      </c>
      <c r="K122" s="59"/>
      <c r="L122" s="59"/>
      <c r="M122" s="59"/>
      <c r="N122" s="59"/>
      <c r="O122" s="59"/>
      <c r="P122" s="60" t="str">
        <f>IFERROR(INDEX(#REF!,MATCH($Y122,#REF!,0)),"")</f>
        <v/>
      </c>
      <c r="Q122" s="60" t="str">
        <f>IFERROR(INDEX(#REF!,MATCH($Y122,#REF!,0)),"")</f>
        <v/>
      </c>
      <c r="R122" s="61" t="str">
        <f>IFERROR(INDEX(#REF!,MATCH($Y122,#REF!,0)),"")</f>
        <v/>
      </c>
      <c r="S122" s="61" t="str">
        <f>IFERROR(INDEX(#REF!,MATCH($Y122,#REF!,0)),"")</f>
        <v/>
      </c>
      <c r="T122" s="65" t="str">
        <f>IFERROR(INDEX(#REF!,MATCH($G122,#REF!,0)),"")</f>
        <v/>
      </c>
      <c r="U122" s="66">
        <v>94</v>
      </c>
      <c r="V122" s="59"/>
      <c r="W122" s="65" t="str">
        <f>IFERROR(INDEX(#REF!,MATCH($G122,#REF!,0)),"")</f>
        <v/>
      </c>
      <c r="X122" s="66">
        <v>94</v>
      </c>
      <c r="Y122" s="59"/>
      <c r="Z122" s="59"/>
      <c r="AA122" s="59"/>
      <c r="AH122" s="65" t="str">
        <f>IFERROR(INDEX(#REF!,MATCH($G122,#REF!,0)),"")</f>
        <v/>
      </c>
      <c r="AI122" s="66">
        <v>94</v>
      </c>
      <c r="AJ122" s="59"/>
      <c r="AK122" s="65" t="str">
        <f>IFERROR(INDEX(#REF!,MATCH($G122,#REF!,0)),"")</f>
        <v/>
      </c>
      <c r="AL122" s="66">
        <v>94</v>
      </c>
      <c r="AM122" s="59"/>
      <c r="AN122" s="59"/>
      <c r="AO122" s="59"/>
      <c r="AV122" s="32" t="str">
        <f>IFERROR(INDEX(#REF!,MATCH($G122,#REF!,0)),"")</f>
        <v/>
      </c>
      <c r="AW122" s="24">
        <v>94</v>
      </c>
      <c r="AX122" s="25"/>
      <c r="AY122" s="32" t="str">
        <f>IFERROR(INDEX(#REF!,MATCH($G122,#REF!,0)),"")</f>
        <v/>
      </c>
      <c r="AZ122" s="24">
        <v>94</v>
      </c>
      <c r="BA122" s="25"/>
      <c r="BB122" s="59"/>
      <c r="BC122" s="59"/>
      <c r="BG122" s="9"/>
      <c r="BJ122" s="32" t="str">
        <f>IFERROR(INDEX(#REF!,MATCH($G122,#REF!,0)),"")</f>
        <v/>
      </c>
      <c r="BK122" s="24">
        <v>94</v>
      </c>
      <c r="BL122" s="25"/>
      <c r="BM122" s="32" t="str">
        <f>IFERROR(INDEX(#REF!,MATCH($G122,#REF!,0)),"")</f>
        <v/>
      </c>
      <c r="BN122" s="24">
        <v>94</v>
      </c>
      <c r="BO122" s="25"/>
      <c r="BP122" s="59"/>
      <c r="BQ122" s="59"/>
      <c r="BT122" s="9"/>
      <c r="BU122" s="9"/>
      <c r="BX122" s="32" t="str">
        <f>IFERROR(INDEX(#REF!,MATCH($G122,#REF!,0)),"")</f>
        <v/>
      </c>
      <c r="BY122" s="24">
        <v>94</v>
      </c>
      <c r="BZ122" s="25"/>
      <c r="CA122" s="32" t="str">
        <f>IFERROR(INDEX(#REF!,MATCH($G122,#REF!,0)),"")</f>
        <v/>
      </c>
      <c r="CB122" s="24">
        <v>94</v>
      </c>
      <c r="CC122" s="25"/>
      <c r="CD122" s="25"/>
      <c r="CE122" s="25"/>
    </row>
    <row r="123" spans="2:83" ht="18.75" hidden="1" customHeight="1" x14ac:dyDescent="0.3">
      <c r="B123" s="64" t="str">
        <f>IFERROR(INDEX(#REF!,MATCH($G123,#REF!,0)),"")</f>
        <v/>
      </c>
      <c r="C123" s="64" t="str">
        <f>IFERROR(INDEX(#REF!,MATCH($G123,#REF!,0)),"")</f>
        <v/>
      </c>
      <c r="D123" s="65" t="str">
        <f>IFERROR(INDEX(#REF!,MATCH($G123,#REF!,0)),"")</f>
        <v/>
      </c>
      <c r="E123" s="65" t="str">
        <f>IFERROR(INDEX(#REF!,MATCH($G123,#REF!,0)),"")</f>
        <v/>
      </c>
      <c r="F123" s="65" t="str">
        <f>IFERROR(INDEX(#REF!,MATCH($G123,#REF!,0)),"")</f>
        <v/>
      </c>
      <c r="G123" s="66">
        <v>95</v>
      </c>
      <c r="H123" s="59"/>
      <c r="I123" s="65" t="str">
        <f>IFERROR(INDEX(#REF!,MATCH($G123,#REF!,0)),"")</f>
        <v/>
      </c>
      <c r="J123" s="66">
        <v>95</v>
      </c>
      <c r="K123" s="59"/>
      <c r="L123" s="59"/>
      <c r="M123" s="59"/>
      <c r="N123" s="59"/>
      <c r="O123" s="59"/>
      <c r="P123" s="60" t="str">
        <f>IFERROR(INDEX(#REF!,MATCH($Y123,#REF!,0)),"")</f>
        <v/>
      </c>
      <c r="Q123" s="60" t="str">
        <f>IFERROR(INDEX(#REF!,MATCH($Y123,#REF!,0)),"")</f>
        <v/>
      </c>
      <c r="R123" s="61" t="str">
        <f>IFERROR(INDEX(#REF!,MATCH($Y123,#REF!,0)),"")</f>
        <v/>
      </c>
      <c r="S123" s="61" t="str">
        <f>IFERROR(INDEX(#REF!,MATCH($Y123,#REF!,0)),"")</f>
        <v/>
      </c>
      <c r="T123" s="65" t="str">
        <f>IFERROR(INDEX(#REF!,MATCH($G123,#REF!,0)),"")</f>
        <v/>
      </c>
      <c r="U123" s="66">
        <v>95</v>
      </c>
      <c r="V123" s="59"/>
      <c r="W123" s="65" t="str">
        <f>IFERROR(INDEX(#REF!,MATCH($G123,#REF!,0)),"")</f>
        <v/>
      </c>
      <c r="X123" s="66">
        <v>95</v>
      </c>
      <c r="Y123" s="59"/>
      <c r="Z123" s="59"/>
      <c r="AA123" s="59"/>
      <c r="AH123" s="65" t="str">
        <f>IFERROR(INDEX(#REF!,MATCH($G123,#REF!,0)),"")</f>
        <v/>
      </c>
      <c r="AI123" s="66">
        <v>95</v>
      </c>
      <c r="AJ123" s="59"/>
      <c r="AK123" s="65" t="str">
        <f>IFERROR(INDEX(#REF!,MATCH($G123,#REF!,0)),"")</f>
        <v/>
      </c>
      <c r="AL123" s="66">
        <v>95</v>
      </c>
      <c r="AM123" s="59"/>
      <c r="AN123" s="59"/>
      <c r="AO123" s="59"/>
      <c r="AV123" s="32" t="str">
        <f>IFERROR(INDEX(#REF!,MATCH($G123,#REF!,0)),"")</f>
        <v/>
      </c>
      <c r="AW123" s="24">
        <v>95</v>
      </c>
      <c r="AX123" s="25"/>
      <c r="AY123" s="32" t="str">
        <f>IFERROR(INDEX(#REF!,MATCH($G123,#REF!,0)),"")</f>
        <v/>
      </c>
      <c r="AZ123" s="24">
        <v>95</v>
      </c>
      <c r="BA123" s="25"/>
      <c r="BB123" s="59"/>
      <c r="BC123" s="59"/>
      <c r="BG123" s="9"/>
      <c r="BJ123" s="32" t="str">
        <f>IFERROR(INDEX(#REF!,MATCH($G123,#REF!,0)),"")</f>
        <v/>
      </c>
      <c r="BK123" s="24">
        <v>95</v>
      </c>
      <c r="BL123" s="25"/>
      <c r="BM123" s="32" t="str">
        <f>IFERROR(INDEX(#REF!,MATCH($G123,#REF!,0)),"")</f>
        <v/>
      </c>
      <c r="BN123" s="24">
        <v>95</v>
      </c>
      <c r="BO123" s="25"/>
      <c r="BP123" s="59"/>
      <c r="BQ123" s="59"/>
      <c r="BT123" s="9"/>
      <c r="BU123" s="9"/>
      <c r="BX123" s="32" t="str">
        <f>IFERROR(INDEX(#REF!,MATCH($G123,#REF!,0)),"")</f>
        <v/>
      </c>
      <c r="BY123" s="24">
        <v>95</v>
      </c>
      <c r="BZ123" s="25"/>
      <c r="CA123" s="32" t="str">
        <f>IFERROR(INDEX(#REF!,MATCH($G123,#REF!,0)),"")</f>
        <v/>
      </c>
      <c r="CB123" s="24">
        <v>95</v>
      </c>
      <c r="CC123" s="25"/>
      <c r="CD123" s="25"/>
      <c r="CE123" s="25"/>
    </row>
    <row r="124" spans="2:83" ht="18.75" hidden="1" customHeight="1" x14ac:dyDescent="0.3">
      <c r="B124" s="64" t="str">
        <f>IFERROR(INDEX(#REF!,MATCH($G124,#REF!,0)),"")</f>
        <v/>
      </c>
      <c r="C124" s="64" t="str">
        <f>IFERROR(INDEX(#REF!,MATCH($G124,#REF!,0)),"")</f>
        <v/>
      </c>
      <c r="D124" s="65" t="str">
        <f>IFERROR(INDEX(#REF!,MATCH($G124,#REF!,0)),"")</f>
        <v/>
      </c>
      <c r="E124" s="65" t="str">
        <f>IFERROR(INDEX(#REF!,MATCH($G124,#REF!,0)),"")</f>
        <v/>
      </c>
      <c r="F124" s="65" t="str">
        <f>IFERROR(INDEX(#REF!,MATCH($G124,#REF!,0)),"")</f>
        <v/>
      </c>
      <c r="G124" s="66">
        <v>96</v>
      </c>
      <c r="H124" s="59"/>
      <c r="I124" s="65" t="str">
        <f>IFERROR(INDEX(#REF!,MATCH($G124,#REF!,0)),"")</f>
        <v/>
      </c>
      <c r="J124" s="66">
        <v>96</v>
      </c>
      <c r="K124" s="59"/>
      <c r="L124" s="59"/>
      <c r="M124" s="59"/>
      <c r="N124" s="59"/>
      <c r="O124" s="59"/>
      <c r="P124" s="60" t="str">
        <f>IFERROR(INDEX(#REF!,MATCH($Y124,#REF!,0)),"")</f>
        <v/>
      </c>
      <c r="Q124" s="60" t="str">
        <f>IFERROR(INDEX(#REF!,MATCH($Y124,#REF!,0)),"")</f>
        <v/>
      </c>
      <c r="R124" s="61" t="str">
        <f>IFERROR(INDEX(#REF!,MATCH($Y124,#REF!,0)),"")</f>
        <v/>
      </c>
      <c r="S124" s="61" t="str">
        <f>IFERROR(INDEX(#REF!,MATCH($Y124,#REF!,0)),"")</f>
        <v/>
      </c>
      <c r="T124" s="65" t="str">
        <f>IFERROR(INDEX(#REF!,MATCH($G124,#REF!,0)),"")</f>
        <v/>
      </c>
      <c r="U124" s="66">
        <v>96</v>
      </c>
      <c r="V124" s="59"/>
      <c r="W124" s="65" t="str">
        <f>IFERROR(INDEX(#REF!,MATCH($G124,#REF!,0)),"")</f>
        <v/>
      </c>
      <c r="X124" s="66">
        <v>96</v>
      </c>
      <c r="Y124" s="59"/>
      <c r="Z124" s="59"/>
      <c r="AA124" s="59"/>
      <c r="AH124" s="65" t="str">
        <f>IFERROR(INDEX(#REF!,MATCH($G124,#REF!,0)),"")</f>
        <v/>
      </c>
      <c r="AI124" s="66">
        <v>96</v>
      </c>
      <c r="AJ124" s="59"/>
      <c r="AK124" s="65" t="str">
        <f>IFERROR(INDEX(#REF!,MATCH($G124,#REF!,0)),"")</f>
        <v/>
      </c>
      <c r="AL124" s="66">
        <v>96</v>
      </c>
      <c r="AM124" s="59"/>
      <c r="AN124" s="59"/>
      <c r="AO124" s="59"/>
      <c r="AV124" s="32" t="str">
        <f>IFERROR(INDEX(#REF!,MATCH($G124,#REF!,0)),"")</f>
        <v/>
      </c>
      <c r="AW124" s="24">
        <v>96</v>
      </c>
      <c r="AX124" s="25"/>
      <c r="AY124" s="32" t="str">
        <f>IFERROR(INDEX(#REF!,MATCH($G124,#REF!,0)),"")</f>
        <v/>
      </c>
      <c r="AZ124" s="24">
        <v>96</v>
      </c>
      <c r="BA124" s="25"/>
      <c r="BB124" s="59"/>
      <c r="BC124" s="59"/>
      <c r="BG124" s="9"/>
      <c r="BJ124" s="32" t="str">
        <f>IFERROR(INDEX(#REF!,MATCH($G124,#REF!,0)),"")</f>
        <v/>
      </c>
      <c r="BK124" s="24">
        <v>96</v>
      </c>
      <c r="BL124" s="25"/>
      <c r="BM124" s="32" t="str">
        <f>IFERROR(INDEX(#REF!,MATCH($G124,#REF!,0)),"")</f>
        <v/>
      </c>
      <c r="BN124" s="24">
        <v>96</v>
      </c>
      <c r="BO124" s="25"/>
      <c r="BP124" s="59"/>
      <c r="BQ124" s="59"/>
      <c r="BT124" s="9"/>
      <c r="BU124" s="9"/>
      <c r="BX124" s="32" t="str">
        <f>IFERROR(INDEX(#REF!,MATCH($G124,#REF!,0)),"")</f>
        <v/>
      </c>
      <c r="BY124" s="24">
        <v>96</v>
      </c>
      <c r="BZ124" s="25"/>
      <c r="CA124" s="32" t="str">
        <f>IFERROR(INDEX(#REF!,MATCH($G124,#REF!,0)),"")</f>
        <v/>
      </c>
      <c r="CB124" s="24">
        <v>96</v>
      </c>
      <c r="CC124" s="25"/>
      <c r="CD124" s="25"/>
      <c r="CE124" s="25"/>
    </row>
    <row r="125" spans="2:83" ht="18.75" hidden="1" customHeight="1" x14ac:dyDescent="0.3">
      <c r="B125" s="64" t="str">
        <f>IFERROR(INDEX(#REF!,MATCH($G125,#REF!,0)),"")</f>
        <v/>
      </c>
      <c r="C125" s="64" t="str">
        <f>IFERROR(INDEX(#REF!,MATCH($G125,#REF!,0)),"")</f>
        <v/>
      </c>
      <c r="D125" s="65" t="str">
        <f>IFERROR(INDEX(#REF!,MATCH($G125,#REF!,0)),"")</f>
        <v/>
      </c>
      <c r="E125" s="65" t="str">
        <f>IFERROR(INDEX(#REF!,MATCH($G125,#REF!,0)),"")</f>
        <v/>
      </c>
      <c r="F125" s="65" t="str">
        <f>IFERROR(INDEX(#REF!,MATCH($G125,#REF!,0)),"")</f>
        <v/>
      </c>
      <c r="G125" s="66">
        <v>97</v>
      </c>
      <c r="H125" s="59"/>
      <c r="I125" s="65" t="str">
        <f>IFERROR(INDEX(#REF!,MATCH($G125,#REF!,0)),"")</f>
        <v/>
      </c>
      <c r="J125" s="66">
        <v>97</v>
      </c>
      <c r="K125" s="59"/>
      <c r="L125" s="59"/>
      <c r="M125" s="59"/>
      <c r="N125" s="59"/>
      <c r="O125" s="59"/>
      <c r="P125" s="60" t="str">
        <f>IFERROR(INDEX(#REF!,MATCH($Y125,#REF!,0)),"")</f>
        <v/>
      </c>
      <c r="Q125" s="60" t="str">
        <f>IFERROR(INDEX(#REF!,MATCH($Y125,#REF!,0)),"")</f>
        <v/>
      </c>
      <c r="R125" s="61" t="str">
        <f>IFERROR(INDEX(#REF!,MATCH($Y125,#REF!,0)),"")</f>
        <v/>
      </c>
      <c r="S125" s="61" t="str">
        <f>IFERROR(INDEX(#REF!,MATCH($Y125,#REF!,0)),"")</f>
        <v/>
      </c>
      <c r="T125" s="65" t="str">
        <f>IFERROR(INDEX(#REF!,MATCH($G125,#REF!,0)),"")</f>
        <v/>
      </c>
      <c r="U125" s="66">
        <v>97</v>
      </c>
      <c r="V125" s="59"/>
      <c r="W125" s="65" t="str">
        <f>IFERROR(INDEX(#REF!,MATCH($G125,#REF!,0)),"")</f>
        <v/>
      </c>
      <c r="X125" s="66">
        <v>97</v>
      </c>
      <c r="Y125" s="59"/>
      <c r="Z125" s="59"/>
      <c r="AA125" s="59"/>
      <c r="AH125" s="65" t="str">
        <f>IFERROR(INDEX(#REF!,MATCH($G125,#REF!,0)),"")</f>
        <v/>
      </c>
      <c r="AI125" s="66">
        <v>97</v>
      </c>
      <c r="AJ125" s="59"/>
      <c r="AK125" s="65" t="str">
        <f>IFERROR(INDEX(#REF!,MATCH($G125,#REF!,0)),"")</f>
        <v/>
      </c>
      <c r="AL125" s="66">
        <v>97</v>
      </c>
      <c r="AM125" s="59"/>
      <c r="AN125" s="59"/>
      <c r="AO125" s="59"/>
      <c r="AV125" s="32" t="str">
        <f>IFERROR(INDEX(#REF!,MATCH($G125,#REF!,0)),"")</f>
        <v/>
      </c>
      <c r="AW125" s="24">
        <v>97</v>
      </c>
      <c r="AX125" s="25"/>
      <c r="AY125" s="32" t="str">
        <f>IFERROR(INDEX(#REF!,MATCH($G125,#REF!,0)),"")</f>
        <v/>
      </c>
      <c r="AZ125" s="24">
        <v>97</v>
      </c>
      <c r="BA125" s="25"/>
      <c r="BB125" s="59"/>
      <c r="BC125" s="59"/>
      <c r="BG125" s="9"/>
      <c r="BJ125" s="32" t="str">
        <f>IFERROR(INDEX(#REF!,MATCH($G125,#REF!,0)),"")</f>
        <v/>
      </c>
      <c r="BK125" s="24">
        <v>97</v>
      </c>
      <c r="BL125" s="25"/>
      <c r="BM125" s="32" t="str">
        <f>IFERROR(INDEX(#REF!,MATCH($G125,#REF!,0)),"")</f>
        <v/>
      </c>
      <c r="BN125" s="24">
        <v>97</v>
      </c>
      <c r="BO125" s="25"/>
      <c r="BP125" s="59"/>
      <c r="BQ125" s="59"/>
      <c r="BT125" s="9"/>
      <c r="BU125" s="9"/>
      <c r="BX125" s="32" t="str">
        <f>IFERROR(INDEX(#REF!,MATCH($G125,#REF!,0)),"")</f>
        <v/>
      </c>
      <c r="BY125" s="24">
        <v>97</v>
      </c>
      <c r="BZ125" s="25"/>
      <c r="CA125" s="32" t="str">
        <f>IFERROR(INDEX(#REF!,MATCH($G125,#REF!,0)),"")</f>
        <v/>
      </c>
      <c r="CB125" s="24">
        <v>97</v>
      </c>
      <c r="CC125" s="25"/>
      <c r="CD125" s="25"/>
      <c r="CE125" s="25"/>
    </row>
    <row r="126" spans="2:83" ht="18.75" hidden="1" customHeight="1" x14ac:dyDescent="0.3">
      <c r="B126" s="64" t="str">
        <f>IFERROR(INDEX(#REF!,MATCH($G126,#REF!,0)),"")</f>
        <v/>
      </c>
      <c r="C126" s="64" t="str">
        <f>IFERROR(INDEX(#REF!,MATCH($G126,#REF!,0)),"")</f>
        <v/>
      </c>
      <c r="D126" s="65" t="str">
        <f>IFERROR(INDEX(#REF!,MATCH($G126,#REF!,0)),"")</f>
        <v/>
      </c>
      <c r="E126" s="65" t="str">
        <f>IFERROR(INDEX(#REF!,MATCH($G126,#REF!,0)),"")</f>
        <v/>
      </c>
      <c r="F126" s="65" t="str">
        <f>IFERROR(INDEX(#REF!,MATCH($G126,#REF!,0)),"")</f>
        <v/>
      </c>
      <c r="G126" s="66">
        <v>98</v>
      </c>
      <c r="H126" s="59"/>
      <c r="I126" s="65" t="str">
        <f>IFERROR(INDEX(#REF!,MATCH($G126,#REF!,0)),"")</f>
        <v/>
      </c>
      <c r="J126" s="66">
        <v>98</v>
      </c>
      <c r="K126" s="59"/>
      <c r="L126" s="59"/>
      <c r="M126" s="59"/>
      <c r="N126" s="59"/>
      <c r="O126" s="59"/>
      <c r="P126" s="60" t="str">
        <f>IFERROR(INDEX(#REF!,MATCH($Y126,#REF!,0)),"")</f>
        <v/>
      </c>
      <c r="Q126" s="60" t="str">
        <f>IFERROR(INDEX(#REF!,MATCH($Y126,#REF!,0)),"")</f>
        <v/>
      </c>
      <c r="R126" s="61" t="str">
        <f>IFERROR(INDEX(#REF!,MATCH($Y126,#REF!,0)),"")</f>
        <v/>
      </c>
      <c r="S126" s="61" t="str">
        <f>IFERROR(INDEX(#REF!,MATCH($Y126,#REF!,0)),"")</f>
        <v/>
      </c>
      <c r="T126" s="65" t="str">
        <f>IFERROR(INDEX(#REF!,MATCH($G126,#REF!,0)),"")</f>
        <v/>
      </c>
      <c r="U126" s="66">
        <v>98</v>
      </c>
      <c r="V126" s="59"/>
      <c r="W126" s="65" t="str">
        <f>IFERROR(INDEX(#REF!,MATCH($G126,#REF!,0)),"")</f>
        <v/>
      </c>
      <c r="X126" s="66">
        <v>98</v>
      </c>
      <c r="Y126" s="59"/>
      <c r="Z126" s="59"/>
      <c r="AA126" s="59"/>
      <c r="AH126" s="65" t="str">
        <f>IFERROR(INDEX(#REF!,MATCH($G126,#REF!,0)),"")</f>
        <v/>
      </c>
      <c r="AI126" s="66">
        <v>98</v>
      </c>
      <c r="AJ126" s="59"/>
      <c r="AK126" s="65" t="str">
        <f>IFERROR(INDEX(#REF!,MATCH($G126,#REF!,0)),"")</f>
        <v/>
      </c>
      <c r="AL126" s="66">
        <v>98</v>
      </c>
      <c r="AM126" s="59"/>
      <c r="AN126" s="59"/>
      <c r="AO126" s="59"/>
      <c r="AV126" s="32" t="str">
        <f>IFERROR(INDEX(#REF!,MATCH($G126,#REF!,0)),"")</f>
        <v/>
      </c>
      <c r="AW126" s="24">
        <v>98</v>
      </c>
      <c r="AX126" s="25"/>
      <c r="AY126" s="32" t="str">
        <f>IFERROR(INDEX(#REF!,MATCH($G126,#REF!,0)),"")</f>
        <v/>
      </c>
      <c r="AZ126" s="24">
        <v>98</v>
      </c>
      <c r="BA126" s="25"/>
      <c r="BB126" s="59"/>
      <c r="BC126" s="59"/>
      <c r="BG126" s="9"/>
      <c r="BJ126" s="32" t="str">
        <f>IFERROR(INDEX(#REF!,MATCH($G126,#REF!,0)),"")</f>
        <v/>
      </c>
      <c r="BK126" s="24">
        <v>98</v>
      </c>
      <c r="BL126" s="25"/>
      <c r="BM126" s="32" t="str">
        <f>IFERROR(INDEX(#REF!,MATCH($G126,#REF!,0)),"")</f>
        <v/>
      </c>
      <c r="BN126" s="24">
        <v>98</v>
      </c>
      <c r="BO126" s="25"/>
      <c r="BP126" s="59"/>
      <c r="BQ126" s="59"/>
      <c r="BT126" s="9"/>
      <c r="BU126" s="9"/>
      <c r="BX126" s="32" t="str">
        <f>IFERROR(INDEX(#REF!,MATCH($G126,#REF!,0)),"")</f>
        <v/>
      </c>
      <c r="BY126" s="24">
        <v>98</v>
      </c>
      <c r="BZ126" s="25"/>
      <c r="CA126" s="32" t="str">
        <f>IFERROR(INDEX(#REF!,MATCH($G126,#REF!,0)),"")</f>
        <v/>
      </c>
      <c r="CB126" s="24">
        <v>98</v>
      </c>
      <c r="CC126" s="25"/>
      <c r="CD126" s="25"/>
      <c r="CE126" s="25"/>
    </row>
    <row r="127" spans="2:83" ht="18.75" hidden="1" customHeight="1" x14ac:dyDescent="0.3">
      <c r="B127" s="64" t="str">
        <f>IFERROR(INDEX(#REF!,MATCH($G127,#REF!,0)),"")</f>
        <v/>
      </c>
      <c r="C127" s="64" t="str">
        <f>IFERROR(INDEX(#REF!,MATCH($G127,#REF!,0)),"")</f>
        <v/>
      </c>
      <c r="D127" s="65" t="str">
        <f>IFERROR(INDEX(#REF!,MATCH($G127,#REF!,0)),"")</f>
        <v/>
      </c>
      <c r="E127" s="65" t="str">
        <f>IFERROR(INDEX(#REF!,MATCH($G127,#REF!,0)),"")</f>
        <v/>
      </c>
      <c r="F127" s="65" t="str">
        <f>IFERROR(INDEX(#REF!,MATCH($G127,#REF!,0)),"")</f>
        <v/>
      </c>
      <c r="G127" s="66">
        <v>99</v>
      </c>
      <c r="H127" s="59"/>
      <c r="I127" s="65" t="str">
        <f>IFERROR(INDEX(#REF!,MATCH($G127,#REF!,0)),"")</f>
        <v/>
      </c>
      <c r="J127" s="66">
        <v>99</v>
      </c>
      <c r="K127" s="59"/>
      <c r="L127" s="59"/>
      <c r="M127" s="59"/>
      <c r="N127" s="59"/>
      <c r="O127" s="59"/>
      <c r="P127" s="60" t="str">
        <f>IFERROR(INDEX(#REF!,MATCH($Y127,#REF!,0)),"")</f>
        <v/>
      </c>
      <c r="Q127" s="60" t="str">
        <f>IFERROR(INDEX(#REF!,MATCH($Y127,#REF!,0)),"")</f>
        <v/>
      </c>
      <c r="R127" s="61" t="str">
        <f>IFERROR(INDEX(#REF!,MATCH($Y127,#REF!,0)),"")</f>
        <v/>
      </c>
      <c r="S127" s="61" t="str">
        <f>IFERROR(INDEX(#REF!,MATCH($Y127,#REF!,0)),"")</f>
        <v/>
      </c>
      <c r="T127" s="65" t="str">
        <f>IFERROR(INDEX(#REF!,MATCH($G127,#REF!,0)),"")</f>
        <v/>
      </c>
      <c r="U127" s="66">
        <v>99</v>
      </c>
      <c r="V127" s="59"/>
      <c r="W127" s="65" t="str">
        <f>IFERROR(INDEX(#REF!,MATCH($G127,#REF!,0)),"")</f>
        <v/>
      </c>
      <c r="X127" s="66">
        <v>99</v>
      </c>
      <c r="Y127" s="59"/>
      <c r="Z127" s="59"/>
      <c r="AA127" s="59"/>
      <c r="AH127" s="65" t="str">
        <f>IFERROR(INDEX(#REF!,MATCH($G127,#REF!,0)),"")</f>
        <v/>
      </c>
      <c r="AI127" s="66">
        <v>99</v>
      </c>
      <c r="AJ127" s="59"/>
      <c r="AK127" s="65" t="str">
        <f>IFERROR(INDEX(#REF!,MATCH($G127,#REF!,0)),"")</f>
        <v/>
      </c>
      <c r="AL127" s="66">
        <v>99</v>
      </c>
      <c r="AM127" s="59"/>
      <c r="AN127" s="59"/>
      <c r="AO127" s="59"/>
      <c r="AV127" s="32" t="str">
        <f>IFERROR(INDEX(#REF!,MATCH($G127,#REF!,0)),"")</f>
        <v/>
      </c>
      <c r="AW127" s="24">
        <v>99</v>
      </c>
      <c r="AX127" s="25"/>
      <c r="AY127" s="32" t="str">
        <f>IFERROR(INDEX(#REF!,MATCH($G127,#REF!,0)),"")</f>
        <v/>
      </c>
      <c r="AZ127" s="24">
        <v>99</v>
      </c>
      <c r="BA127" s="25"/>
      <c r="BB127" s="59"/>
      <c r="BC127" s="59"/>
      <c r="BG127" s="9"/>
      <c r="BJ127" s="32" t="str">
        <f>IFERROR(INDEX(#REF!,MATCH($G127,#REF!,0)),"")</f>
        <v/>
      </c>
      <c r="BK127" s="24">
        <v>99</v>
      </c>
      <c r="BL127" s="25"/>
      <c r="BM127" s="32" t="str">
        <f>IFERROR(INDEX(#REF!,MATCH($G127,#REF!,0)),"")</f>
        <v/>
      </c>
      <c r="BN127" s="24">
        <v>99</v>
      </c>
      <c r="BO127" s="25"/>
      <c r="BP127" s="59"/>
      <c r="BQ127" s="59"/>
      <c r="BT127" s="9"/>
      <c r="BU127" s="9"/>
      <c r="BX127" s="32" t="str">
        <f>IFERROR(INDEX(#REF!,MATCH($G127,#REF!,0)),"")</f>
        <v/>
      </c>
      <c r="BY127" s="24">
        <v>99</v>
      </c>
      <c r="BZ127" s="25"/>
      <c r="CA127" s="32" t="str">
        <f>IFERROR(INDEX(#REF!,MATCH($G127,#REF!,0)),"")</f>
        <v/>
      </c>
      <c r="CB127" s="24">
        <v>99</v>
      </c>
      <c r="CC127" s="25"/>
      <c r="CD127" s="25"/>
      <c r="CE127" s="25"/>
    </row>
    <row r="128" spans="2:83" ht="18.75" hidden="1" customHeight="1" x14ac:dyDescent="0.3">
      <c r="B128" s="64" t="str">
        <f>IFERROR(INDEX(#REF!,MATCH($G128,#REF!,0)),"")</f>
        <v/>
      </c>
      <c r="C128" s="64" t="str">
        <f>IFERROR(INDEX(#REF!,MATCH($G128,#REF!,0)),"")</f>
        <v/>
      </c>
      <c r="D128" s="65" t="str">
        <f>IFERROR(INDEX(#REF!,MATCH($G128,#REF!,0)),"")</f>
        <v/>
      </c>
      <c r="E128" s="65" t="str">
        <f>IFERROR(INDEX(#REF!,MATCH($G128,#REF!,0)),"")</f>
        <v/>
      </c>
      <c r="F128" s="65" t="str">
        <f>IFERROR(INDEX(#REF!,MATCH($G128,#REF!,0)),"")</f>
        <v/>
      </c>
      <c r="G128" s="66">
        <v>100</v>
      </c>
      <c r="H128" s="59"/>
      <c r="I128" s="65" t="str">
        <f>IFERROR(INDEX(#REF!,MATCH($G128,#REF!,0)),"")</f>
        <v/>
      </c>
      <c r="J128" s="66">
        <v>100</v>
      </c>
      <c r="K128" s="59"/>
      <c r="L128" s="59"/>
      <c r="M128" s="59"/>
      <c r="N128" s="59"/>
      <c r="O128" s="59"/>
      <c r="P128" s="60" t="str">
        <f>IFERROR(INDEX(#REF!,MATCH($Y128,#REF!,0)),"")</f>
        <v/>
      </c>
      <c r="Q128" s="60" t="str">
        <f>IFERROR(INDEX(#REF!,MATCH($Y128,#REF!,0)),"")</f>
        <v/>
      </c>
      <c r="R128" s="61" t="str">
        <f>IFERROR(INDEX(#REF!,MATCH($Y128,#REF!,0)),"")</f>
        <v/>
      </c>
      <c r="S128" s="61" t="str">
        <f>IFERROR(INDEX(#REF!,MATCH($Y128,#REF!,0)),"")</f>
        <v/>
      </c>
      <c r="T128" s="65" t="str">
        <f>IFERROR(INDEX(#REF!,MATCH($G128,#REF!,0)),"")</f>
        <v/>
      </c>
      <c r="U128" s="66">
        <v>100</v>
      </c>
      <c r="V128" s="59"/>
      <c r="W128" s="65" t="str">
        <f>IFERROR(INDEX(#REF!,MATCH($G128,#REF!,0)),"")</f>
        <v/>
      </c>
      <c r="X128" s="66">
        <v>100</v>
      </c>
      <c r="Y128" s="59"/>
      <c r="Z128" s="59"/>
      <c r="AA128" s="59"/>
      <c r="AH128" s="65" t="str">
        <f>IFERROR(INDEX(#REF!,MATCH($G128,#REF!,0)),"")</f>
        <v/>
      </c>
      <c r="AI128" s="66">
        <v>100</v>
      </c>
      <c r="AJ128" s="59"/>
      <c r="AK128" s="65" t="str">
        <f>IFERROR(INDEX(#REF!,MATCH($G128,#REF!,0)),"")</f>
        <v/>
      </c>
      <c r="AL128" s="66">
        <v>100</v>
      </c>
      <c r="AM128" s="59"/>
      <c r="AN128" s="59"/>
      <c r="AO128" s="59"/>
      <c r="AV128" s="32" t="str">
        <f>IFERROR(INDEX(#REF!,MATCH($G128,#REF!,0)),"")</f>
        <v/>
      </c>
      <c r="AW128" s="24">
        <v>100</v>
      </c>
      <c r="AX128" s="25"/>
      <c r="AY128" s="32" t="str">
        <f>IFERROR(INDEX(#REF!,MATCH($G128,#REF!,0)),"")</f>
        <v/>
      </c>
      <c r="AZ128" s="24">
        <v>100</v>
      </c>
      <c r="BA128" s="25"/>
      <c r="BB128" s="59"/>
      <c r="BC128" s="59"/>
      <c r="BG128" s="9"/>
      <c r="BJ128" s="32" t="str">
        <f>IFERROR(INDEX(#REF!,MATCH($G128,#REF!,0)),"")</f>
        <v/>
      </c>
      <c r="BK128" s="24">
        <v>100</v>
      </c>
      <c r="BL128" s="25"/>
      <c r="BM128" s="32" t="str">
        <f>IFERROR(INDEX(#REF!,MATCH($G128,#REF!,0)),"")</f>
        <v/>
      </c>
      <c r="BN128" s="24">
        <v>100</v>
      </c>
      <c r="BO128" s="25"/>
      <c r="BP128" s="59"/>
      <c r="BQ128" s="59"/>
      <c r="BT128" s="9"/>
      <c r="BU128" s="9"/>
      <c r="BX128" s="32" t="str">
        <f>IFERROR(INDEX(#REF!,MATCH($G128,#REF!,0)),"")</f>
        <v/>
      </c>
      <c r="BY128" s="24">
        <v>100</v>
      </c>
      <c r="BZ128" s="25"/>
      <c r="CA128" s="32" t="str">
        <f>IFERROR(INDEX(#REF!,MATCH($G128,#REF!,0)),"")</f>
        <v/>
      </c>
      <c r="CB128" s="24">
        <v>100</v>
      </c>
      <c r="CC128" s="25"/>
      <c r="CD128" s="25"/>
      <c r="CE128" s="25"/>
    </row>
  </sheetData>
  <sheetProtection algorithmName="SHA-512" hashValue="WYSyfNHdbGmNWI8NIQ2tatFiZu62llCIN7jEU0J3eTiUbm43cFaIShAaAdQhKUTf5vqjYW8DRIr1v8A7GTKQBg==" saltValue="YSDoappWgi/fvVO2dTVdgw==" spinCount="100000" sheet="1" objects="1" scenarios="1" selectLockedCells="1" sort="0" autoFilter="0"/>
  <customSheetViews>
    <customSheetView guid="{90818CD5-1CF2-4954-93E7-840C994A2AD1}"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31496062992125984" footer="0.31496062992125984"/>
      <printOptions horizontalCentered="1"/>
      <pageSetup paperSize="9" scale="55" orientation="landscape" r:id="rId1"/>
    </customSheetView>
    <customSheetView guid="{D19304DF-64F7-4161-9FBE-C2B2A4C02684}"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31496062992125984" footer="0.31496062992125984"/>
      <printOptions horizontalCentered="1"/>
      <pageSetup paperSize="9" scale="55" orientation="landscape" r:id="rId2"/>
    </customSheetView>
    <customSheetView guid="{9D87F315-4239-4D28-9904-BFC4281797A1}"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 footer="0"/>
      <printOptions horizontalCentered="1"/>
      <pageSetup paperSize="9" scale="55" orientation="landscape" r:id="rId3"/>
    </customSheetView>
    <customSheetView guid="{1098C4A5-C1ED-4CD4-8181-1AF30B0D1BBB}"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31496062992125984" footer="0.31496062992125984"/>
      <printOptions horizontalCentered="1"/>
      <pageSetup paperSize="9" scale="55" orientation="landscape" r:id="rId4"/>
    </customSheetView>
    <customSheetView guid="{2F657D64-8090-44CA-B47E-8240DC328EA8}" scale="40" showPageBreaks="1" showGridLines="0" printArea="1" hiddenRows="1" state="hidden" view="pageBreakPreview">
      <selection activeCell="L18" sqref="L18"/>
      <colBreaks count="5" manualBreakCount="5">
        <brk id="14" min="4" max="130" man="1"/>
        <brk id="28" min="4" max="130" man="1"/>
        <brk id="42" min="4" max="130" man="1"/>
        <brk id="56" min="4" max="130" man="1"/>
        <brk id="70" min="4" max="130" man="1"/>
      </colBreaks>
      <pageMargins left="0" right="0" top="0" bottom="0" header="0.31496062992125984" footer="0.31496062992125984"/>
      <printOptions horizontalCentered="1"/>
      <pageSetup paperSize="9" scale="55" orientation="landscape" r:id="rId5"/>
    </customSheetView>
  </customSheetViews>
  <mergeCells count="168">
    <mergeCell ref="CD12:CD16"/>
    <mergeCell ref="CE12:CE16"/>
    <mergeCell ref="BM14:BO14"/>
    <mergeCell ref="BX14:BZ14"/>
    <mergeCell ref="CA14:CC14"/>
    <mergeCell ref="BI15:BI16"/>
    <mergeCell ref="AS8:AT9"/>
    <mergeCell ref="BU8:BV9"/>
    <mergeCell ref="BW8:BY9"/>
    <mergeCell ref="BU10:CC10"/>
    <mergeCell ref="AR14:AS14"/>
    <mergeCell ref="BF14:BG14"/>
    <mergeCell ref="BT14:BU14"/>
    <mergeCell ref="BV12:CC13"/>
    <mergeCell ref="CA15:CA16"/>
    <mergeCell ref="CB15:CB16"/>
    <mergeCell ref="CC15:CC16"/>
    <mergeCell ref="BY15:BY16"/>
    <mergeCell ref="AQ5:BD5"/>
    <mergeCell ref="AS10:BA10"/>
    <mergeCell ref="BE5:BR5"/>
    <mergeCell ref="BG8:BH9"/>
    <mergeCell ref="BI8:BK9"/>
    <mergeCell ref="BG10:BO10"/>
    <mergeCell ref="BH12:BO13"/>
    <mergeCell ref="BP12:BP16"/>
    <mergeCell ref="BQ12:BQ16"/>
    <mergeCell ref="AV15:AV16"/>
    <mergeCell ref="AW15:AW16"/>
    <mergeCell ref="AX15:AX16"/>
    <mergeCell ref="BJ15:BJ16"/>
    <mergeCell ref="BK15:BK16"/>
    <mergeCell ref="BL15:BL16"/>
    <mergeCell ref="BM15:BM16"/>
    <mergeCell ref="BN15:BN16"/>
    <mergeCell ref="BO15:BO16"/>
    <mergeCell ref="AY15:AY16"/>
    <mergeCell ref="AZ15:AZ16"/>
    <mergeCell ref="BA15:BA16"/>
    <mergeCell ref="BF15:BF16"/>
    <mergeCell ref="BG15:BG16"/>
    <mergeCell ref="BH15:BH16"/>
    <mergeCell ref="CA83:CA84"/>
    <mergeCell ref="CB83:CB84"/>
    <mergeCell ref="C10:K10"/>
    <mergeCell ref="Q10:Y10"/>
    <mergeCell ref="AE10:AM10"/>
    <mergeCell ref="BJ83:BJ84"/>
    <mergeCell ref="BK83:BK84"/>
    <mergeCell ref="BM83:BM84"/>
    <mergeCell ref="BN83:BN84"/>
    <mergeCell ref="BX83:BX84"/>
    <mergeCell ref="BY83:BY84"/>
    <mergeCell ref="AK83:AK84"/>
    <mergeCell ref="AL83:AL84"/>
    <mergeCell ref="AV83:AV84"/>
    <mergeCell ref="AW83:AW84"/>
    <mergeCell ref="AY83:AY84"/>
    <mergeCell ref="AZ83:AZ84"/>
    <mergeCell ref="T83:T84"/>
    <mergeCell ref="U83:U84"/>
    <mergeCell ref="W83:W84"/>
    <mergeCell ref="X83:X84"/>
    <mergeCell ref="AH83:AH84"/>
    <mergeCell ref="AI83:AI84"/>
    <mergeCell ref="I83:I84"/>
    <mergeCell ref="J83:J84"/>
    <mergeCell ref="P83:P84"/>
    <mergeCell ref="Q83:Q84"/>
    <mergeCell ref="R83:R84"/>
    <mergeCell ref="S83:S84"/>
    <mergeCell ref="D81:G82"/>
    <mergeCell ref="R81:Y82"/>
    <mergeCell ref="B82:C82"/>
    <mergeCell ref="P82:Q82"/>
    <mergeCell ref="B83:B84"/>
    <mergeCell ref="C83:C84"/>
    <mergeCell ref="D83:D84"/>
    <mergeCell ref="E83:E84"/>
    <mergeCell ref="F83:F84"/>
    <mergeCell ref="G83:G84"/>
    <mergeCell ref="AI15:AI16"/>
    <mergeCell ref="AJ15:AJ16"/>
    <mergeCell ref="AK15:AK16"/>
    <mergeCell ref="AL15:AL16"/>
    <mergeCell ref="AM15:AM16"/>
    <mergeCell ref="AR15:AR16"/>
    <mergeCell ref="AT15:AT16"/>
    <mergeCell ref="AU15:AU16"/>
    <mergeCell ref="C77:D78"/>
    <mergeCell ref="E77:E78"/>
    <mergeCell ref="Q77:R78"/>
    <mergeCell ref="S77:U78"/>
    <mergeCell ref="AS15:AS16"/>
    <mergeCell ref="AG15:AG16"/>
    <mergeCell ref="AH15:AH16"/>
    <mergeCell ref="C79:E79"/>
    <mergeCell ref="Q79:V79"/>
    <mergeCell ref="BZ15:BZ16"/>
    <mergeCell ref="V15:V16"/>
    <mergeCell ref="W15:W16"/>
    <mergeCell ref="X15:X16"/>
    <mergeCell ref="Y15:Y16"/>
    <mergeCell ref="AD15:AD16"/>
    <mergeCell ref="AE15:AE16"/>
    <mergeCell ref="F15:F16"/>
    <mergeCell ref="G15:G16"/>
    <mergeCell ref="P15:P16"/>
    <mergeCell ref="Q15:Q16"/>
    <mergeCell ref="R15:R16"/>
    <mergeCell ref="S15:S16"/>
    <mergeCell ref="T15:T16"/>
    <mergeCell ref="U15:U16"/>
    <mergeCell ref="A74:N76"/>
    <mergeCell ref="O74:AA76"/>
    <mergeCell ref="BT15:BT16"/>
    <mergeCell ref="BU15:BU16"/>
    <mergeCell ref="BV15:BV16"/>
    <mergeCell ref="BW15:BW16"/>
    <mergeCell ref="BX15:BX16"/>
    <mergeCell ref="B15:B16"/>
    <mergeCell ref="C15:C16"/>
    <mergeCell ref="D15:D16"/>
    <mergeCell ref="E15:E16"/>
    <mergeCell ref="AU8:AW9"/>
    <mergeCell ref="B3:C3"/>
    <mergeCell ref="AD3:AE3"/>
    <mergeCell ref="AR3:AS3"/>
    <mergeCell ref="AD14:AE14"/>
    <mergeCell ref="AH14:AJ14"/>
    <mergeCell ref="AK14:AM14"/>
    <mergeCell ref="AV14:AX14"/>
    <mergeCell ref="B14:C14"/>
    <mergeCell ref="F14:H14"/>
    <mergeCell ref="I14:K14"/>
    <mergeCell ref="P14:Q14"/>
    <mergeCell ref="T14:V14"/>
    <mergeCell ref="W14:Y14"/>
    <mergeCell ref="A5:N5"/>
    <mergeCell ref="O5:AB5"/>
    <mergeCell ref="Q8:R9"/>
    <mergeCell ref="S8:U9"/>
    <mergeCell ref="AC5:AP5"/>
    <mergeCell ref="AE8:AF9"/>
    <mergeCell ref="BF3:BG3"/>
    <mergeCell ref="BT3:BU3"/>
    <mergeCell ref="D12:K13"/>
    <mergeCell ref="L12:L16"/>
    <mergeCell ref="M12:M16"/>
    <mergeCell ref="R12:Y13"/>
    <mergeCell ref="Z12:Z16"/>
    <mergeCell ref="AA12:AA16"/>
    <mergeCell ref="H15:H16"/>
    <mergeCell ref="I15:I16"/>
    <mergeCell ref="J15:J16"/>
    <mergeCell ref="K15:K16"/>
    <mergeCell ref="AF12:AM13"/>
    <mergeCell ref="AN12:AN16"/>
    <mergeCell ref="AO12:AO16"/>
    <mergeCell ref="AT12:BA13"/>
    <mergeCell ref="BB12:BB16"/>
    <mergeCell ref="BC12:BC16"/>
    <mergeCell ref="AF15:AF16"/>
    <mergeCell ref="C8:M9"/>
    <mergeCell ref="AY14:BA14"/>
    <mergeCell ref="BJ14:BL14"/>
    <mergeCell ref="AG8:AI9"/>
    <mergeCell ref="BS5:CF5"/>
  </mergeCells>
  <printOptions horizontalCentered="1"/>
  <pageMargins left="0" right="0" top="0" bottom="0" header="0.31496062992125984" footer="0.31496062992125984"/>
  <pageSetup paperSize="9" scale="55" orientation="landscape" r:id="rId6"/>
  <colBreaks count="5" manualBreakCount="5">
    <brk id="14" min="4" max="130" man="1"/>
    <brk id="28" min="4" max="130" man="1"/>
    <brk id="42" min="4" max="130" man="1"/>
    <brk id="56" min="4" max="130" man="1"/>
    <brk id="70" min="4" max="130" man="1"/>
  </colBreaks>
  <drawing r:id="rId7"/>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lha46"/>
  <dimension ref="A1:CE128"/>
  <sheetViews>
    <sheetView showGridLines="0" view="pageBreakPreview" zoomScale="25" zoomScaleSheetLayoutView="25" workbookViewId="0">
      <selection activeCell="B1" sqref="B1:BD1048576"/>
    </sheetView>
  </sheetViews>
  <sheetFormatPr defaultColWidth="9.109375" defaultRowHeight="15.6" x14ac:dyDescent="0.3"/>
  <cols>
    <col min="1" max="1" width="3.109375" style="9" customWidth="1"/>
    <col min="2" max="3" width="52.6640625" style="8" customWidth="1"/>
    <col min="4" max="11" width="9.88671875" style="9" customWidth="1"/>
    <col min="12" max="13" width="11.6640625" style="9" customWidth="1"/>
    <col min="14" max="15" width="3.88671875" style="9" customWidth="1"/>
    <col min="16" max="17" width="52" style="8" customWidth="1"/>
    <col min="18" max="25" width="9.88671875" style="9" customWidth="1"/>
    <col min="26" max="27" width="11.6640625" style="9" customWidth="1"/>
    <col min="28" max="29" width="3.5546875" style="9" customWidth="1"/>
    <col min="30" max="30" width="39.44140625" style="8" customWidth="1"/>
    <col min="31" max="31" width="37.109375" style="8" customWidth="1"/>
    <col min="32" max="39" width="9.88671875" style="9" customWidth="1"/>
    <col min="40" max="41" width="11.6640625" style="9" customWidth="1"/>
    <col min="42" max="42" width="3.88671875" style="9" customWidth="1"/>
    <col min="43" max="43" width="3.109375" style="9" customWidth="1"/>
    <col min="44" max="44" width="39.44140625" style="8" customWidth="1"/>
    <col min="45" max="45" width="37.109375" style="8" customWidth="1"/>
    <col min="46" max="53" width="9.88671875" style="9" customWidth="1"/>
    <col min="54" max="55" width="11.6640625" style="9" customWidth="1"/>
    <col min="56" max="57" width="3.6640625" style="9" customWidth="1"/>
    <col min="58" max="58" width="36.33203125" style="8" customWidth="1"/>
    <col min="59" max="59" width="37.109375" style="8" customWidth="1"/>
    <col min="60" max="67" width="9.88671875" style="9" customWidth="1"/>
    <col min="68" max="69" width="11.6640625" style="9" customWidth="1"/>
    <col min="70" max="70" width="3.88671875" style="9" customWidth="1"/>
    <col min="71" max="71" width="3.109375" style="9" customWidth="1"/>
    <col min="72" max="72" width="39.44140625" style="8" customWidth="1"/>
    <col min="73" max="73" width="37.109375" style="8" customWidth="1"/>
    <col min="74" max="81" width="9.88671875" style="9" customWidth="1"/>
    <col min="82" max="83" width="11.6640625" style="9" customWidth="1"/>
    <col min="84" max="16384" width="9.109375" style="9"/>
  </cols>
  <sheetData>
    <row r="1" spans="1:83" s="2" customFormat="1" ht="15" customHeight="1" x14ac:dyDescent="0.3">
      <c r="B1" s="4"/>
      <c r="C1" s="4"/>
      <c r="D1" s="91"/>
      <c r="E1" s="91"/>
      <c r="F1" s="91"/>
      <c r="G1" s="91"/>
      <c r="H1" s="91"/>
      <c r="I1" s="91"/>
      <c r="J1" s="91"/>
      <c r="K1" s="91"/>
      <c r="L1" s="91"/>
      <c r="M1" s="91"/>
      <c r="N1" s="91"/>
      <c r="O1" s="91"/>
      <c r="P1" s="91"/>
      <c r="Q1" s="91"/>
      <c r="R1" s="91"/>
      <c r="T1" s="91"/>
      <c r="U1" s="91"/>
      <c r="V1" s="91"/>
      <c r="W1" s="91"/>
      <c r="X1" s="91"/>
      <c r="Y1" s="91"/>
      <c r="Z1" s="91"/>
      <c r="AA1" s="91"/>
      <c r="AD1" s="4"/>
      <c r="AE1" s="4"/>
      <c r="AF1" s="91"/>
      <c r="AG1" s="91"/>
      <c r="AH1" s="91"/>
      <c r="AI1" s="91"/>
      <c r="AJ1" s="91"/>
      <c r="AK1" s="91"/>
      <c r="AL1" s="91"/>
      <c r="AM1" s="91"/>
      <c r="AN1" s="91"/>
      <c r="AO1" s="91"/>
      <c r="AP1" s="91"/>
      <c r="AR1" s="4"/>
      <c r="AS1" s="4"/>
      <c r="AT1" s="91"/>
      <c r="AU1" s="91"/>
      <c r="AV1" s="91"/>
      <c r="AW1" s="91"/>
      <c r="AX1" s="91"/>
      <c r="AY1" s="91"/>
      <c r="AZ1" s="91"/>
      <c r="BA1" s="91"/>
      <c r="BB1" s="91"/>
      <c r="BC1" s="91"/>
      <c r="BF1" s="4"/>
      <c r="BG1" s="4"/>
      <c r="BH1" s="91"/>
      <c r="BI1" s="91"/>
      <c r="BJ1" s="91"/>
      <c r="BK1" s="91"/>
      <c r="BL1" s="91"/>
      <c r="BM1" s="91"/>
      <c r="BN1" s="91"/>
      <c r="BO1" s="91"/>
      <c r="BP1" s="91"/>
      <c r="BQ1" s="91"/>
      <c r="BR1" s="91"/>
      <c r="BT1" s="4"/>
      <c r="BU1" s="4"/>
      <c r="BV1" s="91"/>
      <c r="BW1" s="91"/>
      <c r="BX1" s="91"/>
      <c r="BY1" s="91"/>
      <c r="BZ1" s="91"/>
      <c r="CA1" s="91"/>
      <c r="CB1" s="91"/>
      <c r="CC1" s="91"/>
      <c r="CD1" s="91"/>
      <c r="CE1" s="91"/>
    </row>
    <row r="2" spans="1:83" s="2" customFormat="1" ht="15" customHeight="1" x14ac:dyDescent="0.3">
      <c r="B2" s="4"/>
      <c r="C2" s="4"/>
      <c r="D2" s="7"/>
      <c r="E2" s="7"/>
      <c r="F2" s="7"/>
      <c r="G2" s="7"/>
      <c r="H2" s="7"/>
      <c r="I2" s="7"/>
      <c r="J2" s="7"/>
      <c r="K2" s="7"/>
      <c r="L2" s="7"/>
      <c r="M2" s="7"/>
      <c r="N2" s="7"/>
      <c r="O2" s="7"/>
      <c r="P2" s="7"/>
      <c r="Q2" s="7"/>
      <c r="R2" s="7"/>
      <c r="T2" s="7"/>
      <c r="U2" s="7"/>
      <c r="V2" s="7"/>
      <c r="W2" s="7"/>
      <c r="X2" s="7"/>
      <c r="Y2" s="7"/>
      <c r="Z2" s="7"/>
      <c r="AA2" s="7"/>
      <c r="AD2" s="4"/>
      <c r="AE2" s="4"/>
      <c r="AF2" s="7"/>
      <c r="AG2" s="7"/>
      <c r="AH2" s="7"/>
      <c r="AI2" s="7"/>
      <c r="AJ2" s="7"/>
      <c r="AK2" s="7"/>
      <c r="AL2" s="7"/>
      <c r="AM2" s="7"/>
      <c r="AN2" s="7"/>
      <c r="AO2" s="7"/>
      <c r="AP2" s="7"/>
      <c r="AR2" s="4"/>
      <c r="AS2" s="4"/>
      <c r="AT2" s="7"/>
      <c r="AU2" s="7"/>
      <c r="AV2" s="7"/>
      <c r="AW2" s="7"/>
      <c r="AX2" s="7"/>
      <c r="AY2" s="7"/>
      <c r="AZ2" s="7"/>
      <c r="BA2" s="7"/>
      <c r="BB2" s="7"/>
      <c r="BC2" s="7"/>
      <c r="BF2" s="4"/>
      <c r="BG2" s="4"/>
      <c r="BH2" s="7"/>
      <c r="BI2" s="7"/>
      <c r="BJ2" s="7"/>
      <c r="BK2" s="7"/>
      <c r="BL2" s="7"/>
      <c r="BM2" s="7"/>
      <c r="BN2" s="7"/>
      <c r="BO2" s="7"/>
      <c r="BP2" s="7"/>
      <c r="BQ2" s="7"/>
      <c r="BR2" s="7"/>
      <c r="BT2" s="4"/>
      <c r="BU2" s="4"/>
      <c r="BV2" s="7"/>
      <c r="BW2" s="7"/>
      <c r="BX2" s="7"/>
      <c r="BY2" s="7"/>
      <c r="BZ2" s="7"/>
      <c r="CA2" s="7"/>
      <c r="CB2" s="7"/>
      <c r="CC2" s="7"/>
      <c r="CD2" s="7"/>
      <c r="CE2" s="7"/>
    </row>
    <row r="3" spans="1:83" s="2" customFormat="1" ht="15" customHeight="1" x14ac:dyDescent="0.3">
      <c r="B3" s="950"/>
      <c r="C3" s="950"/>
      <c r="D3" s="301"/>
      <c r="AD3" s="950"/>
      <c r="AE3" s="950"/>
      <c r="AF3" s="301"/>
      <c r="AR3" s="950"/>
      <c r="AS3" s="950"/>
      <c r="AT3" s="301"/>
      <c r="BF3" s="950"/>
      <c r="BG3" s="950"/>
      <c r="BH3" s="301"/>
      <c r="BT3" s="950"/>
      <c r="BU3" s="950"/>
      <c r="BV3" s="301"/>
    </row>
    <row r="4" spans="1:83" ht="57" customHeight="1" x14ac:dyDescent="0.3"/>
    <row r="5" spans="1:83" ht="45.75" customHeight="1" x14ac:dyDescent="0.3">
      <c r="A5" s="969" t="s">
        <v>1</v>
      </c>
      <c r="B5" s="969"/>
      <c r="C5" s="969"/>
      <c r="D5" s="969"/>
      <c r="E5" s="969"/>
      <c r="F5" s="969"/>
      <c r="G5" s="969"/>
      <c r="H5" s="969"/>
      <c r="I5" s="969"/>
      <c r="J5" s="969"/>
      <c r="K5" s="969"/>
      <c r="L5" s="969"/>
      <c r="M5" s="969"/>
      <c r="N5" s="969"/>
      <c r="O5" s="969" t="s">
        <v>1</v>
      </c>
      <c r="P5" s="969"/>
      <c r="Q5" s="969"/>
      <c r="R5" s="969"/>
      <c r="S5" s="969"/>
      <c r="T5" s="969"/>
      <c r="U5" s="969"/>
      <c r="V5" s="969"/>
      <c r="W5" s="969"/>
      <c r="X5" s="969"/>
      <c r="Y5" s="969"/>
      <c r="Z5" s="969"/>
      <c r="AA5" s="969"/>
      <c r="AB5" s="969" t="s">
        <v>1</v>
      </c>
      <c r="AC5" s="969"/>
      <c r="AD5" s="969"/>
      <c r="AE5" s="969"/>
      <c r="AF5" s="969"/>
      <c r="AG5" s="969"/>
      <c r="AH5" s="969"/>
      <c r="AI5" s="969"/>
      <c r="AJ5" s="969"/>
      <c r="AK5" s="969"/>
      <c r="AL5" s="969"/>
      <c r="AM5" s="969"/>
      <c r="AN5" s="969"/>
      <c r="AO5" s="969"/>
      <c r="AP5" s="969"/>
      <c r="AQ5" s="969" t="s">
        <v>1</v>
      </c>
      <c r="AR5" s="969"/>
      <c r="AS5" s="969"/>
      <c r="AT5" s="969"/>
      <c r="AU5" s="969"/>
      <c r="AV5" s="969"/>
      <c r="AW5" s="969"/>
      <c r="AX5" s="969"/>
      <c r="AY5" s="969"/>
      <c r="AZ5" s="969"/>
      <c r="BA5" s="969"/>
      <c r="BB5" s="969"/>
      <c r="BC5" s="969"/>
      <c r="BF5" s="9"/>
      <c r="BG5" s="9"/>
      <c r="BS5" s="48" t="s">
        <v>1</v>
      </c>
      <c r="BT5" s="48"/>
      <c r="BU5" s="48"/>
      <c r="BV5" s="48"/>
      <c r="BW5" s="48"/>
      <c r="BX5" s="48"/>
      <c r="BY5" s="48"/>
      <c r="BZ5" s="48"/>
      <c r="CA5" s="48"/>
      <c r="CB5" s="48"/>
      <c r="CC5" s="48"/>
    </row>
    <row r="6" spans="1:83" ht="15.75" customHeight="1" x14ac:dyDescent="0.3">
      <c r="A6" s="969"/>
      <c r="B6" s="969"/>
      <c r="C6" s="969"/>
      <c r="D6" s="969"/>
      <c r="E6" s="969"/>
      <c r="F6" s="969"/>
      <c r="G6" s="969"/>
      <c r="H6" s="969"/>
      <c r="I6" s="969"/>
      <c r="J6" s="969"/>
      <c r="K6" s="969"/>
      <c r="L6" s="969"/>
      <c r="M6" s="969"/>
      <c r="N6" s="969"/>
      <c r="O6" s="969"/>
      <c r="P6" s="969"/>
      <c r="Q6" s="969"/>
      <c r="R6" s="969"/>
      <c r="S6" s="969"/>
      <c r="T6" s="969"/>
      <c r="U6" s="969"/>
      <c r="V6" s="969"/>
      <c r="W6" s="969"/>
      <c r="X6" s="969"/>
      <c r="Y6" s="969"/>
      <c r="Z6" s="969"/>
      <c r="AA6" s="969"/>
      <c r="AB6" s="969"/>
      <c r="AC6" s="969"/>
      <c r="AD6" s="969"/>
      <c r="AE6" s="969"/>
      <c r="AF6" s="969"/>
      <c r="AG6" s="969"/>
      <c r="AH6" s="969"/>
      <c r="AI6" s="969"/>
      <c r="AJ6" s="969"/>
      <c r="AK6" s="969"/>
      <c r="AL6" s="969"/>
      <c r="AM6" s="969"/>
      <c r="AN6" s="969"/>
      <c r="AO6" s="969"/>
      <c r="AP6" s="969"/>
      <c r="AQ6" s="969"/>
      <c r="AR6" s="969"/>
      <c r="AS6" s="969"/>
      <c r="AT6" s="969"/>
      <c r="AU6" s="969"/>
      <c r="AV6" s="969"/>
      <c r="AW6" s="969"/>
      <c r="AX6" s="969"/>
      <c r="AY6" s="969"/>
      <c r="AZ6" s="969"/>
      <c r="BA6" s="969"/>
      <c r="BB6" s="969"/>
      <c r="BC6" s="969"/>
      <c r="BF6" s="9"/>
      <c r="BG6" s="9"/>
      <c r="BS6" s="969" t="s">
        <v>1</v>
      </c>
      <c r="BT6" s="969"/>
      <c r="BU6" s="969"/>
      <c r="BV6" s="969"/>
      <c r="BW6" s="969"/>
      <c r="BX6" s="969"/>
      <c r="BY6" s="969"/>
      <c r="BZ6" s="969"/>
      <c r="CA6" s="969"/>
      <c r="CB6" s="969"/>
      <c r="CC6" s="969"/>
      <c r="CD6" s="969"/>
      <c r="CE6" s="969"/>
    </row>
    <row r="7" spans="1:83" s="2" customFormat="1" ht="15" customHeight="1" x14ac:dyDescent="0.3">
      <c r="A7" s="969"/>
      <c r="B7" s="969"/>
      <c r="C7" s="969"/>
      <c r="D7" s="969"/>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969"/>
      <c r="AM7" s="969"/>
      <c r="AN7" s="969"/>
      <c r="AO7" s="969"/>
      <c r="AP7" s="969"/>
      <c r="AQ7" s="969"/>
      <c r="AR7" s="969"/>
      <c r="AS7" s="969"/>
      <c r="AT7" s="969"/>
      <c r="AU7" s="969"/>
      <c r="AV7" s="969"/>
      <c r="AW7" s="969"/>
      <c r="AX7" s="969"/>
      <c r="AY7" s="969"/>
      <c r="AZ7" s="969"/>
      <c r="BA7" s="969"/>
      <c r="BB7" s="969"/>
      <c r="BC7" s="969"/>
      <c r="BF7" s="9"/>
      <c r="BG7" s="9"/>
      <c r="BH7" s="9"/>
      <c r="BI7" s="9"/>
      <c r="BJ7" s="9"/>
      <c r="BK7" s="9"/>
      <c r="BL7" s="9"/>
      <c r="BM7" s="9"/>
      <c r="BN7" s="9"/>
      <c r="BO7" s="9"/>
      <c r="BP7" s="9"/>
      <c r="BQ7" s="9"/>
      <c r="BR7" s="9"/>
      <c r="BS7" s="969"/>
      <c r="BT7" s="969"/>
      <c r="BU7" s="969"/>
      <c r="BV7" s="969"/>
      <c r="BW7" s="969"/>
      <c r="BX7" s="969"/>
      <c r="BY7" s="969"/>
      <c r="BZ7" s="969"/>
      <c r="CA7" s="969"/>
      <c r="CB7" s="969"/>
      <c r="CC7" s="969"/>
      <c r="CD7" s="969"/>
      <c r="CE7" s="969"/>
    </row>
    <row r="8" spans="1:83" s="2" customFormat="1" ht="15" customHeight="1" x14ac:dyDescent="0.3">
      <c r="A8" s="36"/>
      <c r="B8" s="36"/>
      <c r="C8" s="972" t="s">
        <v>127</v>
      </c>
      <c r="D8" s="972"/>
      <c r="E8" s="964" t="e">
        <f>#REF!</f>
        <v>#REF!</v>
      </c>
      <c r="F8" s="964"/>
      <c r="G8" s="964"/>
      <c r="H8" s="36"/>
      <c r="I8" s="36"/>
      <c r="J8" s="36"/>
      <c r="K8" s="36"/>
      <c r="L8" s="36"/>
      <c r="M8" s="36"/>
      <c r="N8" s="36"/>
      <c r="O8" s="36"/>
      <c r="P8" s="36"/>
      <c r="Q8" s="972" t="s">
        <v>127</v>
      </c>
      <c r="R8" s="972"/>
      <c r="S8" s="964" t="e">
        <f>#REF!</f>
        <v>#REF!</v>
      </c>
      <c r="T8" s="964"/>
      <c r="U8" s="964"/>
      <c r="V8" s="36"/>
      <c r="W8" s="36"/>
      <c r="X8" s="36"/>
      <c r="Y8" s="36"/>
      <c r="Z8" s="36"/>
      <c r="AA8" s="36"/>
      <c r="AB8" s="36"/>
      <c r="AC8" s="36"/>
      <c r="AD8" s="36"/>
      <c r="AE8" s="972" t="s">
        <v>127</v>
      </c>
      <c r="AF8" s="972"/>
      <c r="AG8" s="964" t="e">
        <f>#REF!</f>
        <v>#REF!</v>
      </c>
      <c r="AH8" s="964"/>
      <c r="AI8" s="964"/>
      <c r="AJ8" s="36"/>
      <c r="AK8" s="36"/>
      <c r="AL8" s="36"/>
      <c r="AM8" s="36"/>
      <c r="AN8" s="36"/>
      <c r="AO8" s="36"/>
      <c r="AP8" s="36"/>
      <c r="AQ8" s="36"/>
      <c r="AR8" s="36"/>
      <c r="AS8" s="972" t="s">
        <v>127</v>
      </c>
      <c r="AT8" s="972"/>
      <c r="AU8" s="964" t="e">
        <f>#REF!</f>
        <v>#REF!</v>
      </c>
      <c r="AV8" s="964"/>
      <c r="AW8" s="964"/>
      <c r="AX8" s="36"/>
      <c r="AY8" s="36"/>
      <c r="AZ8" s="36"/>
      <c r="BA8" s="36"/>
      <c r="BB8" s="36"/>
      <c r="BC8" s="36"/>
      <c r="BF8" s="9"/>
      <c r="BG8" s="9"/>
      <c r="BH8" s="9"/>
      <c r="BI8" s="9"/>
      <c r="BJ8" s="9"/>
      <c r="BK8" s="9"/>
      <c r="BL8" s="36"/>
      <c r="BM8" s="36"/>
      <c r="BN8" s="36"/>
      <c r="BO8" s="36"/>
      <c r="BP8" s="36"/>
      <c r="BQ8" s="36"/>
      <c r="BR8" s="9"/>
      <c r="BS8" s="969"/>
      <c r="BT8" s="969"/>
      <c r="BU8" s="969"/>
      <c r="BV8" s="969"/>
      <c r="BW8" s="969"/>
      <c r="BX8" s="969"/>
      <c r="BY8" s="969"/>
      <c r="BZ8" s="969"/>
      <c r="CA8" s="969"/>
      <c r="CB8" s="969"/>
      <c r="CC8" s="969"/>
      <c r="CD8" s="969"/>
      <c r="CE8" s="969"/>
    </row>
    <row r="9" spans="1:83" s="2" customFormat="1" ht="15" customHeight="1" x14ac:dyDescent="0.3">
      <c r="B9" s="3"/>
      <c r="C9" s="972"/>
      <c r="D9" s="972"/>
      <c r="E9" s="964"/>
      <c r="F9" s="964"/>
      <c r="G9" s="964"/>
      <c r="H9" s="35"/>
      <c r="I9" s="35"/>
      <c r="J9" s="35"/>
      <c r="K9" s="35"/>
      <c r="L9" s="35"/>
      <c r="M9" s="35"/>
      <c r="N9" s="35"/>
      <c r="P9" s="3"/>
      <c r="Q9" s="972"/>
      <c r="R9" s="972"/>
      <c r="S9" s="964"/>
      <c r="T9" s="964"/>
      <c r="U9" s="964"/>
      <c r="V9" s="35"/>
      <c r="W9" s="35"/>
      <c r="X9" s="35"/>
      <c r="Y9" s="35"/>
      <c r="Z9" s="35"/>
      <c r="AA9" s="35"/>
      <c r="AD9" s="3"/>
      <c r="AE9" s="972"/>
      <c r="AF9" s="972"/>
      <c r="AG9" s="964"/>
      <c r="AH9" s="964"/>
      <c r="AI9" s="964"/>
      <c r="AJ9" s="35"/>
      <c r="AK9" s="35"/>
      <c r="AL9" s="35"/>
      <c r="AM9" s="35"/>
      <c r="AN9" s="35"/>
      <c r="AO9" s="35"/>
      <c r="AP9" s="35"/>
      <c r="AR9" s="3"/>
      <c r="AS9" s="972"/>
      <c r="AT9" s="972"/>
      <c r="AU9" s="964"/>
      <c r="AV9" s="964"/>
      <c r="AW9" s="964"/>
      <c r="AX9" s="35"/>
      <c r="AY9" s="35"/>
      <c r="AZ9" s="35"/>
      <c r="BA9" s="35"/>
      <c r="BB9" s="35"/>
      <c r="BC9" s="35"/>
      <c r="BF9" s="36"/>
      <c r="BG9" s="972" t="s">
        <v>127</v>
      </c>
      <c r="BH9" s="972"/>
      <c r="BI9" s="964" t="e">
        <f>#REF!</f>
        <v>#REF!</v>
      </c>
      <c r="BJ9" s="964"/>
      <c r="BK9" s="964"/>
      <c r="BL9" s="35"/>
      <c r="BM9" s="35"/>
      <c r="BN9" s="35"/>
      <c r="BO9" s="35"/>
      <c r="BP9" s="35"/>
      <c r="BQ9" s="35"/>
      <c r="BR9" s="36"/>
      <c r="BS9" s="36"/>
      <c r="BT9" s="36"/>
      <c r="BU9" s="972" t="s">
        <v>127</v>
      </c>
      <c r="BV9" s="972"/>
      <c r="BW9" s="964" t="e">
        <f>#REF!</f>
        <v>#REF!</v>
      </c>
      <c r="BX9" s="964"/>
      <c r="BY9" s="964"/>
      <c r="BZ9" s="35"/>
      <c r="CA9" s="35"/>
      <c r="CB9" s="35"/>
      <c r="CC9" s="35"/>
      <c r="CD9" s="35"/>
      <c r="CE9" s="35"/>
    </row>
    <row r="10" spans="1:83" s="2" customFormat="1" ht="15" customHeight="1" x14ac:dyDescent="0.3">
      <c r="B10" s="4"/>
      <c r="C10" s="992" t="e">
        <f>#REF!</f>
        <v>#REF!</v>
      </c>
      <c r="D10" s="992"/>
      <c r="E10" s="992"/>
      <c r="F10" s="35"/>
      <c r="G10" s="35"/>
      <c r="H10" s="35"/>
      <c r="I10" s="35"/>
      <c r="J10" s="35"/>
      <c r="K10" s="35"/>
      <c r="L10" s="35"/>
      <c r="M10" s="35"/>
      <c r="N10" s="35"/>
      <c r="P10" s="4"/>
      <c r="Q10" s="992" t="e">
        <f>#REF!</f>
        <v>#REF!</v>
      </c>
      <c r="R10" s="992"/>
      <c r="S10" s="992"/>
      <c r="T10" s="992"/>
      <c r="U10" s="992"/>
      <c r="V10" s="992"/>
      <c r="W10" s="35"/>
      <c r="X10" s="35"/>
      <c r="Y10" s="35"/>
      <c r="Z10" s="35"/>
      <c r="AA10" s="35"/>
      <c r="AD10" s="4"/>
      <c r="AE10" s="992" t="e">
        <f>#REF!</f>
        <v>#REF!</v>
      </c>
      <c r="AF10" s="992"/>
      <c r="AG10" s="992"/>
      <c r="AH10" s="992"/>
      <c r="AI10" s="992"/>
      <c r="AJ10" s="992"/>
      <c r="AK10" s="35"/>
      <c r="AL10" s="35"/>
      <c r="AM10" s="35"/>
      <c r="AN10" s="35"/>
      <c r="AO10" s="35"/>
      <c r="AP10" s="35"/>
      <c r="AR10" s="4"/>
      <c r="AS10" s="992" t="e">
        <f>#REF!</f>
        <v>#REF!</v>
      </c>
      <c r="AT10" s="992"/>
      <c r="AU10" s="992"/>
      <c r="AV10" s="992"/>
      <c r="AW10" s="992"/>
      <c r="AX10" s="992"/>
      <c r="AY10" s="35"/>
      <c r="AZ10" s="35"/>
      <c r="BA10" s="35"/>
      <c r="BB10" s="35"/>
      <c r="BC10" s="35"/>
      <c r="BF10" s="3"/>
      <c r="BG10" s="972"/>
      <c r="BH10" s="972"/>
      <c r="BI10" s="964"/>
      <c r="BJ10" s="964"/>
      <c r="BK10" s="964"/>
      <c r="BL10" s="35"/>
      <c r="BM10" s="35"/>
      <c r="BN10" s="35"/>
      <c r="BO10" s="35"/>
      <c r="BP10" s="35"/>
      <c r="BQ10" s="35"/>
      <c r="BR10" s="35"/>
      <c r="BT10" s="3"/>
      <c r="BU10" s="972"/>
      <c r="BV10" s="972"/>
      <c r="BW10" s="964"/>
      <c r="BX10" s="964"/>
      <c r="BY10" s="964"/>
      <c r="BZ10" s="35"/>
      <c r="CA10" s="35"/>
      <c r="CB10" s="35"/>
      <c r="CC10" s="35"/>
      <c r="CD10" s="35"/>
      <c r="CE10" s="35"/>
    </row>
    <row r="11" spans="1:83" s="2" customFormat="1" ht="15" customHeight="1" x14ac:dyDescent="0.3">
      <c r="B11" s="4"/>
      <c r="C11" s="4"/>
      <c r="D11" s="35"/>
      <c r="E11" s="35"/>
      <c r="F11" s="35"/>
      <c r="G11" s="35"/>
      <c r="H11" s="35"/>
      <c r="I11" s="35"/>
      <c r="J11" s="35"/>
      <c r="K11" s="35"/>
      <c r="L11" s="35"/>
      <c r="M11" s="35"/>
      <c r="N11" s="35"/>
      <c r="P11" s="4"/>
      <c r="Q11" s="4"/>
      <c r="R11" s="35"/>
      <c r="S11" s="35"/>
      <c r="T11" s="35"/>
      <c r="U11" s="35"/>
      <c r="V11" s="35"/>
      <c r="W11" s="35"/>
      <c r="X11" s="35"/>
      <c r="Y11" s="35"/>
      <c r="Z11" s="35"/>
      <c r="AA11" s="35"/>
      <c r="AD11" s="4"/>
      <c r="AE11" s="4"/>
      <c r="AF11" s="35"/>
      <c r="AG11" s="35"/>
      <c r="AH11" s="35"/>
      <c r="AI11" s="35"/>
      <c r="AJ11" s="35"/>
      <c r="AK11" s="35"/>
      <c r="AL11" s="35"/>
      <c r="AM11" s="35"/>
      <c r="AN11" s="35"/>
      <c r="AO11" s="35"/>
      <c r="AP11" s="35"/>
      <c r="AR11" s="4"/>
      <c r="AS11" s="4"/>
      <c r="AT11" s="35"/>
      <c r="AU11" s="35"/>
      <c r="AV11" s="35"/>
      <c r="AW11" s="35"/>
      <c r="AX11" s="35"/>
      <c r="AY11" s="35"/>
      <c r="AZ11" s="35"/>
      <c r="BA11" s="35"/>
      <c r="BB11" s="35"/>
      <c r="BC11" s="35"/>
      <c r="BF11" s="4"/>
      <c r="BG11" s="992" t="e">
        <f>#REF!</f>
        <v>#REF!</v>
      </c>
      <c r="BH11" s="992"/>
      <c r="BI11" s="992"/>
      <c r="BJ11" s="992"/>
      <c r="BK11" s="992"/>
      <c r="BL11" s="992"/>
      <c r="BM11" s="35"/>
      <c r="BN11" s="35"/>
      <c r="BO11" s="35"/>
      <c r="BP11" s="35"/>
      <c r="BQ11" s="35"/>
      <c r="BR11" s="35"/>
      <c r="BT11" s="4"/>
      <c r="BU11" s="992" t="e">
        <f>#REF!</f>
        <v>#REF!</v>
      </c>
      <c r="BV11" s="992"/>
      <c r="BW11" s="992"/>
      <c r="BX11" s="992"/>
      <c r="BY11" s="992"/>
      <c r="BZ11" s="992"/>
      <c r="CA11" s="35"/>
      <c r="CB11" s="35"/>
      <c r="CC11" s="35"/>
      <c r="CD11" s="35"/>
      <c r="CE11" s="35"/>
    </row>
    <row r="12" spans="1:83" s="2" customFormat="1" ht="15" customHeight="1" x14ac:dyDescent="0.3">
      <c r="B12" s="1"/>
      <c r="D12" s="951" t="s">
        <v>96</v>
      </c>
      <c r="E12" s="951"/>
      <c r="F12" s="951"/>
      <c r="G12" s="951"/>
      <c r="H12" s="951"/>
      <c r="I12" s="951"/>
      <c r="J12" s="951"/>
      <c r="K12" s="951"/>
      <c r="L12" s="952" t="s">
        <v>128</v>
      </c>
      <c r="M12" s="953" t="s">
        <v>129</v>
      </c>
      <c r="N12" s="6"/>
      <c r="O12" s="6"/>
      <c r="P12" s="6"/>
      <c r="Q12" s="6"/>
      <c r="R12" s="954" t="s">
        <v>97</v>
      </c>
      <c r="S12" s="954"/>
      <c r="T12" s="954"/>
      <c r="U12" s="954"/>
      <c r="V12" s="954"/>
      <c r="W12" s="954"/>
      <c r="X12" s="954"/>
      <c r="Y12" s="955"/>
      <c r="Z12" s="952" t="s">
        <v>128</v>
      </c>
      <c r="AA12" s="953" t="s">
        <v>129</v>
      </c>
      <c r="AB12" s="9"/>
      <c r="AC12" s="9"/>
      <c r="AF12" s="951" t="s">
        <v>98</v>
      </c>
      <c r="AG12" s="951"/>
      <c r="AH12" s="951"/>
      <c r="AI12" s="951"/>
      <c r="AJ12" s="951"/>
      <c r="AK12" s="951"/>
      <c r="AL12" s="951"/>
      <c r="AM12" s="960"/>
      <c r="AN12" s="952" t="s">
        <v>128</v>
      </c>
      <c r="AO12" s="953" t="s">
        <v>129</v>
      </c>
      <c r="AP12" s="6"/>
      <c r="AQ12" s="6"/>
      <c r="AR12" s="6"/>
      <c r="AS12" s="6"/>
      <c r="AT12" s="954" t="s">
        <v>99</v>
      </c>
      <c r="AU12" s="954"/>
      <c r="AV12" s="954"/>
      <c r="AW12" s="954"/>
      <c r="AX12" s="954"/>
      <c r="AY12" s="954"/>
      <c r="AZ12" s="954"/>
      <c r="BA12" s="954"/>
      <c r="BB12" s="952" t="s">
        <v>128</v>
      </c>
      <c r="BC12" s="953" t="s">
        <v>129</v>
      </c>
      <c r="BF12" s="4"/>
      <c r="BG12" s="4"/>
      <c r="BH12" s="951" t="s">
        <v>100</v>
      </c>
      <c r="BI12" s="951"/>
      <c r="BJ12" s="951"/>
      <c r="BK12" s="951"/>
      <c r="BL12" s="951"/>
      <c r="BM12" s="951"/>
      <c r="BN12" s="951"/>
      <c r="BO12" s="951"/>
      <c r="BP12" s="952" t="s">
        <v>128</v>
      </c>
      <c r="BQ12" s="953" t="s">
        <v>129</v>
      </c>
      <c r="BR12" s="35"/>
      <c r="BT12" s="4"/>
      <c r="BU12" s="4"/>
      <c r="BV12" s="954" t="s">
        <v>101</v>
      </c>
      <c r="BW12" s="954"/>
      <c r="BX12" s="954"/>
      <c r="BY12" s="954"/>
      <c r="BZ12" s="954"/>
      <c r="CA12" s="954"/>
      <c r="CB12" s="954"/>
      <c r="CC12" s="954"/>
      <c r="CD12" s="952" t="s">
        <v>128</v>
      </c>
      <c r="CE12" s="953" t="s">
        <v>129</v>
      </c>
    </row>
    <row r="13" spans="1:83" s="2" customFormat="1" ht="15" customHeight="1" x14ac:dyDescent="0.3">
      <c r="B13" s="1"/>
      <c r="D13" s="951"/>
      <c r="E13" s="951"/>
      <c r="F13" s="951"/>
      <c r="G13" s="951"/>
      <c r="H13" s="951"/>
      <c r="I13" s="951"/>
      <c r="J13" s="951"/>
      <c r="K13" s="951"/>
      <c r="L13" s="952"/>
      <c r="M13" s="953"/>
      <c r="N13" s="6"/>
      <c r="O13" s="6"/>
      <c r="P13" s="6"/>
      <c r="Q13" s="6"/>
      <c r="R13" s="954"/>
      <c r="S13" s="954"/>
      <c r="T13" s="954"/>
      <c r="U13" s="954"/>
      <c r="V13" s="954"/>
      <c r="W13" s="954"/>
      <c r="X13" s="954"/>
      <c r="Y13" s="955"/>
      <c r="Z13" s="952"/>
      <c r="AA13" s="953"/>
      <c r="AB13" s="9"/>
      <c r="AC13" s="9"/>
      <c r="AD13" s="28"/>
      <c r="AE13" s="28"/>
      <c r="AF13" s="951"/>
      <c r="AG13" s="951"/>
      <c r="AH13" s="951"/>
      <c r="AI13" s="951"/>
      <c r="AJ13" s="951"/>
      <c r="AK13" s="951"/>
      <c r="AL13" s="951"/>
      <c r="AM13" s="960"/>
      <c r="AN13" s="952"/>
      <c r="AO13" s="953"/>
      <c r="AP13" s="6"/>
      <c r="AQ13" s="6"/>
      <c r="AR13" s="994" t="s">
        <v>130</v>
      </c>
      <c r="AS13" s="994"/>
      <c r="AT13" s="954"/>
      <c r="AU13" s="954"/>
      <c r="AV13" s="961"/>
      <c r="AW13" s="961"/>
      <c r="AX13" s="961"/>
      <c r="AY13" s="961"/>
      <c r="AZ13" s="961"/>
      <c r="BA13" s="961"/>
      <c r="BB13" s="952"/>
      <c r="BC13" s="953"/>
      <c r="BF13" s="8"/>
      <c r="BG13" s="8"/>
      <c r="BH13" s="951"/>
      <c r="BI13" s="951"/>
      <c r="BJ13" s="993"/>
      <c r="BK13" s="993"/>
      <c r="BL13" s="993"/>
      <c r="BM13" s="993"/>
      <c r="BN13" s="993"/>
      <c r="BO13" s="993"/>
      <c r="BP13" s="952"/>
      <c r="BQ13" s="953"/>
      <c r="BR13" s="9"/>
      <c r="BS13" s="9"/>
      <c r="BT13" s="8"/>
      <c r="BU13" s="8"/>
      <c r="BV13" s="954"/>
      <c r="BW13" s="954"/>
      <c r="BX13" s="961"/>
      <c r="BY13" s="961"/>
      <c r="BZ13" s="961"/>
      <c r="CA13" s="961"/>
      <c r="CB13" s="961"/>
      <c r="CC13" s="961"/>
      <c r="CD13" s="952"/>
      <c r="CE13" s="953"/>
    </row>
    <row r="14" spans="1:83" s="2" customFormat="1" ht="23.25" customHeight="1" x14ac:dyDescent="0.3">
      <c r="B14" s="971" t="s">
        <v>130</v>
      </c>
      <c r="C14" s="971"/>
      <c r="D14" s="45"/>
      <c r="E14" s="45"/>
      <c r="F14" s="967" t="s">
        <v>17</v>
      </c>
      <c r="G14" s="967"/>
      <c r="H14" s="967"/>
      <c r="I14" s="965" t="s">
        <v>19</v>
      </c>
      <c r="J14" s="965"/>
      <c r="K14" s="966"/>
      <c r="L14" s="952"/>
      <c r="M14" s="953"/>
      <c r="N14" s="6"/>
      <c r="O14" s="6"/>
      <c r="P14" s="971" t="s">
        <v>130</v>
      </c>
      <c r="Q14" s="971"/>
      <c r="R14" s="51"/>
      <c r="S14" s="51"/>
      <c r="T14" s="967" t="s">
        <v>17</v>
      </c>
      <c r="U14" s="967"/>
      <c r="V14" s="967"/>
      <c r="W14" s="965" t="s">
        <v>19</v>
      </c>
      <c r="X14" s="965"/>
      <c r="Y14" s="966"/>
      <c r="Z14" s="952"/>
      <c r="AA14" s="953"/>
      <c r="AB14" s="9"/>
      <c r="AC14" s="9"/>
      <c r="AD14" s="971" t="s">
        <v>130</v>
      </c>
      <c r="AE14" s="971"/>
      <c r="AF14" s="45"/>
      <c r="AG14" s="45"/>
      <c r="AH14" s="967" t="s">
        <v>17</v>
      </c>
      <c r="AI14" s="967"/>
      <c r="AJ14" s="967"/>
      <c r="AK14" s="965" t="s">
        <v>19</v>
      </c>
      <c r="AL14" s="965"/>
      <c r="AM14" s="966"/>
      <c r="AN14" s="952"/>
      <c r="AO14" s="953"/>
      <c r="AP14" s="9"/>
      <c r="AQ14" s="9"/>
      <c r="AR14" s="53"/>
      <c r="AS14" s="53"/>
      <c r="AT14" s="54"/>
      <c r="AU14" s="55"/>
      <c r="AV14" s="967" t="s">
        <v>17</v>
      </c>
      <c r="AW14" s="967"/>
      <c r="AX14" s="967"/>
      <c r="AY14" s="965" t="s">
        <v>19</v>
      </c>
      <c r="AZ14" s="965"/>
      <c r="BA14" s="966"/>
      <c r="BB14" s="952"/>
      <c r="BC14" s="953"/>
      <c r="BH14" s="45"/>
      <c r="BI14" s="52"/>
      <c r="BJ14" s="967" t="s">
        <v>17</v>
      </c>
      <c r="BK14" s="967"/>
      <c r="BL14" s="967"/>
      <c r="BM14" s="965" t="s">
        <v>19</v>
      </c>
      <c r="BN14" s="965"/>
      <c r="BO14" s="966"/>
      <c r="BP14" s="952"/>
      <c r="BQ14" s="953"/>
      <c r="BR14" s="6"/>
      <c r="BS14" s="6"/>
      <c r="BV14" s="54"/>
      <c r="BW14" s="55"/>
      <c r="BX14" s="967" t="s">
        <v>17</v>
      </c>
      <c r="BY14" s="967"/>
      <c r="BZ14" s="967"/>
      <c r="CA14" s="965" t="s">
        <v>19</v>
      </c>
      <c r="CB14" s="965"/>
      <c r="CC14" s="966"/>
      <c r="CD14" s="952"/>
      <c r="CE14" s="953"/>
    </row>
    <row r="15" spans="1:83" ht="14.25" customHeight="1" x14ac:dyDescent="0.3">
      <c r="B15" s="970" t="s">
        <v>110</v>
      </c>
      <c r="C15" s="970" t="s">
        <v>5</v>
      </c>
      <c r="D15" s="970" t="s">
        <v>7</v>
      </c>
      <c r="E15" s="970" t="s">
        <v>8</v>
      </c>
      <c r="F15" s="974" t="s">
        <v>109</v>
      </c>
      <c r="G15" s="956" t="s">
        <v>119</v>
      </c>
      <c r="H15" s="956" t="s">
        <v>131</v>
      </c>
      <c r="I15" s="957" t="s">
        <v>109</v>
      </c>
      <c r="J15" s="958" t="s">
        <v>119</v>
      </c>
      <c r="K15" s="959" t="s">
        <v>131</v>
      </c>
      <c r="L15" s="952"/>
      <c r="M15" s="953"/>
      <c r="P15" s="975" t="s">
        <v>110</v>
      </c>
      <c r="Q15" s="977" t="s">
        <v>5</v>
      </c>
      <c r="R15" s="977" t="s">
        <v>7</v>
      </c>
      <c r="S15" s="977" t="s">
        <v>8</v>
      </c>
      <c r="T15" s="974" t="s">
        <v>109</v>
      </c>
      <c r="U15" s="956" t="s">
        <v>119</v>
      </c>
      <c r="V15" s="956" t="s">
        <v>131</v>
      </c>
      <c r="W15" s="957" t="s">
        <v>109</v>
      </c>
      <c r="X15" s="958" t="s">
        <v>119</v>
      </c>
      <c r="Y15" s="959" t="s">
        <v>131</v>
      </c>
      <c r="Z15" s="952"/>
      <c r="AA15" s="953"/>
      <c r="AD15" s="962" t="s">
        <v>110</v>
      </c>
      <c r="AE15" s="962" t="s">
        <v>5</v>
      </c>
      <c r="AF15" s="962" t="s">
        <v>7</v>
      </c>
      <c r="AG15" s="962" t="s">
        <v>8</v>
      </c>
      <c r="AH15" s="974" t="s">
        <v>109</v>
      </c>
      <c r="AI15" s="956" t="s">
        <v>119</v>
      </c>
      <c r="AJ15" s="956" t="s">
        <v>131</v>
      </c>
      <c r="AK15" s="957" t="s">
        <v>109</v>
      </c>
      <c r="AL15" s="958" t="s">
        <v>119</v>
      </c>
      <c r="AM15" s="959" t="s">
        <v>131</v>
      </c>
      <c r="AN15" s="952"/>
      <c r="AO15" s="953"/>
      <c r="AP15" s="10"/>
      <c r="AQ15" s="10"/>
      <c r="AR15" s="975" t="s">
        <v>110</v>
      </c>
      <c r="AS15" s="975" t="s">
        <v>5</v>
      </c>
      <c r="AT15" s="975" t="s">
        <v>7</v>
      </c>
      <c r="AU15" s="975" t="s">
        <v>8</v>
      </c>
      <c r="AV15" s="974" t="s">
        <v>109</v>
      </c>
      <c r="AW15" s="956" t="s">
        <v>119</v>
      </c>
      <c r="AX15" s="956" t="s">
        <v>131</v>
      </c>
      <c r="AY15" s="957" t="s">
        <v>109</v>
      </c>
      <c r="AZ15" s="958" t="s">
        <v>119</v>
      </c>
      <c r="BA15" s="959" t="s">
        <v>131</v>
      </c>
      <c r="BB15" s="952"/>
      <c r="BC15" s="953"/>
      <c r="BF15" s="970" t="s">
        <v>110</v>
      </c>
      <c r="BG15" s="970" t="s">
        <v>5</v>
      </c>
      <c r="BH15" s="970" t="s">
        <v>7</v>
      </c>
      <c r="BI15" s="970" t="s">
        <v>8</v>
      </c>
      <c r="BJ15" s="974" t="s">
        <v>109</v>
      </c>
      <c r="BK15" s="956" t="s">
        <v>119</v>
      </c>
      <c r="BL15" s="956" t="s">
        <v>131</v>
      </c>
      <c r="BM15" s="957" t="s">
        <v>109</v>
      </c>
      <c r="BN15" s="958" t="s">
        <v>119</v>
      </c>
      <c r="BO15" s="959" t="s">
        <v>131</v>
      </c>
      <c r="BP15" s="952"/>
      <c r="BQ15" s="953"/>
      <c r="BR15" s="6"/>
      <c r="BS15" s="6"/>
      <c r="BT15" s="975" t="s">
        <v>110</v>
      </c>
      <c r="BU15" s="977" t="s">
        <v>5</v>
      </c>
      <c r="BV15" s="977" t="s">
        <v>7</v>
      </c>
      <c r="BW15" s="977" t="s">
        <v>8</v>
      </c>
      <c r="BX15" s="974" t="s">
        <v>109</v>
      </c>
      <c r="BY15" s="956" t="s">
        <v>119</v>
      </c>
      <c r="BZ15" s="956" t="s">
        <v>131</v>
      </c>
      <c r="CA15" s="957" t="s">
        <v>109</v>
      </c>
      <c r="CB15" s="958" t="s">
        <v>119</v>
      </c>
      <c r="CC15" s="959" t="s">
        <v>131</v>
      </c>
      <c r="CD15" s="952"/>
      <c r="CE15" s="953"/>
    </row>
    <row r="16" spans="1:83" s="11" customFormat="1" ht="14.25" customHeight="1" x14ac:dyDescent="0.3">
      <c r="B16" s="970"/>
      <c r="C16" s="970"/>
      <c r="D16" s="970"/>
      <c r="E16" s="970"/>
      <c r="F16" s="974"/>
      <c r="G16" s="956"/>
      <c r="H16" s="956"/>
      <c r="I16" s="957"/>
      <c r="J16" s="958"/>
      <c r="K16" s="959"/>
      <c r="L16" s="952"/>
      <c r="M16" s="953"/>
      <c r="N16" s="10"/>
      <c r="O16" s="10"/>
      <c r="P16" s="976"/>
      <c r="Q16" s="977"/>
      <c r="R16" s="977"/>
      <c r="S16" s="977"/>
      <c r="T16" s="974"/>
      <c r="U16" s="956"/>
      <c r="V16" s="956"/>
      <c r="W16" s="957"/>
      <c r="X16" s="958"/>
      <c r="Y16" s="959"/>
      <c r="Z16" s="952"/>
      <c r="AA16" s="953"/>
      <c r="AD16" s="963"/>
      <c r="AE16" s="963"/>
      <c r="AF16" s="963"/>
      <c r="AG16" s="963"/>
      <c r="AH16" s="974"/>
      <c r="AI16" s="956"/>
      <c r="AJ16" s="956"/>
      <c r="AK16" s="957"/>
      <c r="AL16" s="958"/>
      <c r="AM16" s="959"/>
      <c r="AN16" s="952"/>
      <c r="AO16" s="953"/>
      <c r="AR16" s="976"/>
      <c r="AS16" s="976"/>
      <c r="AT16" s="976"/>
      <c r="AU16" s="976"/>
      <c r="AV16" s="974"/>
      <c r="AW16" s="956"/>
      <c r="AX16" s="956"/>
      <c r="AY16" s="957"/>
      <c r="AZ16" s="958"/>
      <c r="BA16" s="959"/>
      <c r="BB16" s="952"/>
      <c r="BC16" s="953"/>
      <c r="BF16" s="970"/>
      <c r="BG16" s="970"/>
      <c r="BH16" s="970"/>
      <c r="BI16" s="970"/>
      <c r="BJ16" s="974"/>
      <c r="BK16" s="956"/>
      <c r="BL16" s="956"/>
      <c r="BM16" s="957"/>
      <c r="BN16" s="958"/>
      <c r="BO16" s="959"/>
      <c r="BP16" s="952"/>
      <c r="BQ16" s="953"/>
      <c r="BR16" s="9"/>
      <c r="BS16" s="9"/>
      <c r="BT16" s="976"/>
      <c r="BU16" s="977"/>
      <c r="BV16" s="977"/>
      <c r="BW16" s="977"/>
      <c r="BX16" s="974"/>
      <c r="BY16" s="956"/>
      <c r="BZ16" s="956"/>
      <c r="CA16" s="957"/>
      <c r="CB16" s="958"/>
      <c r="CC16" s="959"/>
      <c r="CD16" s="952"/>
      <c r="CE16" s="953"/>
    </row>
    <row r="17" spans="2:83" ht="6.75" customHeight="1" x14ac:dyDescent="0.3">
      <c r="B17" s="12"/>
      <c r="C17" s="13"/>
      <c r="D17" s="14"/>
      <c r="E17" s="14"/>
      <c r="F17" s="15"/>
      <c r="G17" s="16"/>
      <c r="H17" s="10"/>
      <c r="I17" s="15"/>
      <c r="J17" s="16"/>
      <c r="K17" s="10"/>
      <c r="L17" s="10"/>
      <c r="M17" s="10"/>
      <c r="N17" s="10"/>
      <c r="O17" s="10"/>
      <c r="P17" s="17"/>
      <c r="Q17" s="18"/>
      <c r="R17" s="19"/>
      <c r="S17" s="19"/>
      <c r="T17" s="15"/>
      <c r="U17" s="16"/>
      <c r="V17" s="10"/>
      <c r="W17" s="15"/>
      <c r="X17" s="16"/>
      <c r="Y17" s="10"/>
      <c r="Z17" s="10"/>
      <c r="AA17" s="10"/>
      <c r="AD17" s="9"/>
      <c r="AE17" s="9"/>
      <c r="AH17" s="15"/>
      <c r="AI17" s="16"/>
      <c r="AJ17" s="10"/>
      <c r="AK17" s="15"/>
      <c r="AL17" s="16"/>
      <c r="AM17" s="10"/>
      <c r="AN17" s="10"/>
      <c r="AO17" s="10"/>
      <c r="AR17" s="9"/>
      <c r="AS17" s="9"/>
      <c r="AV17" s="15"/>
      <c r="AW17" s="16"/>
      <c r="AX17" s="10"/>
      <c r="AY17" s="15"/>
      <c r="AZ17" s="16"/>
      <c r="BA17" s="10"/>
      <c r="BB17" s="10"/>
      <c r="BC17" s="10"/>
      <c r="BF17" s="9"/>
      <c r="BG17" s="9"/>
      <c r="BJ17" s="15"/>
      <c r="BK17" s="16"/>
      <c r="BL17" s="10"/>
      <c r="BM17" s="15"/>
      <c r="BN17" s="16"/>
      <c r="BO17" s="10"/>
      <c r="BP17" s="10"/>
      <c r="BQ17" s="10"/>
      <c r="BR17" s="10"/>
      <c r="BS17" s="10"/>
      <c r="BT17" s="9"/>
      <c r="BU17" s="9"/>
      <c r="BX17" s="15"/>
      <c r="BY17" s="16"/>
      <c r="BZ17" s="10"/>
      <c r="CA17" s="15"/>
      <c r="CB17" s="16"/>
      <c r="CC17" s="10"/>
      <c r="CD17" s="10"/>
      <c r="CE17" s="10"/>
    </row>
    <row r="18" spans="2:83" ht="38.25" customHeight="1" x14ac:dyDescent="0.3">
      <c r="B18" s="20" t="s">
        <v>132</v>
      </c>
      <c r="C18" s="20" t="s">
        <v>133</v>
      </c>
      <c r="D18" s="21" t="s">
        <v>38</v>
      </c>
      <c r="E18" s="21">
        <v>1</v>
      </c>
      <c r="F18" s="38">
        <v>99.5</v>
      </c>
      <c r="G18" s="22">
        <v>1</v>
      </c>
      <c r="H18" s="41">
        <v>20</v>
      </c>
      <c r="I18" s="38" t="str">
        <f>IFERROR(INDEX(#REF!,MATCH(B18,#REF!,0)),"")</f>
        <v/>
      </c>
      <c r="J18" s="22" t="str">
        <f>IFERROR(INDEX(#REF!,MATCH(B18,#REF!,0)),"")</f>
        <v/>
      </c>
      <c r="K18" s="22" t="str">
        <f>IFERROR(INDEX(#REF!,MATCH(B18,#REF!,0)),"")</f>
        <v/>
      </c>
      <c r="L18" s="46" t="str">
        <f>IFERROR((H18+K18),"")</f>
        <v/>
      </c>
      <c r="M18" s="47" t="str">
        <f>IFERROR(RANK(L18,L:L,0)+COUNTIF($L$12:L17,L18),"")</f>
        <v/>
      </c>
      <c r="N18" s="23"/>
      <c r="O18" s="23"/>
      <c r="P18" s="20" t="s">
        <v>134</v>
      </c>
      <c r="Q18" s="20" t="s">
        <v>135</v>
      </c>
      <c r="R18" s="21" t="s">
        <v>39</v>
      </c>
      <c r="S18" s="21">
        <v>1</v>
      </c>
      <c r="T18" s="38">
        <v>99.5</v>
      </c>
      <c r="U18" s="22">
        <v>1</v>
      </c>
      <c r="V18" s="41">
        <v>20</v>
      </c>
      <c r="W18" s="38" t="str">
        <f>IFERROR(INDEX(#REF!,MATCH(P18,#REF!,0)),"")</f>
        <v/>
      </c>
      <c r="X18" s="22" t="str">
        <f>IFERROR(INDEX(#REF!,MATCH(P18,#REF!,0)),"")</f>
        <v/>
      </c>
      <c r="Y18" s="22" t="str">
        <f>IFERROR(INDEX(#REF!,MATCH(P18,#REF!,0)),"")</f>
        <v/>
      </c>
      <c r="Z18" s="46" t="str">
        <f>IFERROR((V18+Y18),"")</f>
        <v/>
      </c>
      <c r="AA18" s="47" t="str">
        <f>IFERROR(RANK(Z18,Z:Z,0)+COUNTIF($Z$12:Z17,Z18),"")</f>
        <v/>
      </c>
      <c r="AD18" s="20" t="s">
        <v>136</v>
      </c>
      <c r="AE18" s="20" t="s">
        <v>133</v>
      </c>
      <c r="AF18" s="21" t="s">
        <v>38</v>
      </c>
      <c r="AG18" s="21">
        <v>2</v>
      </c>
      <c r="AH18" s="38">
        <v>99.5</v>
      </c>
      <c r="AI18" s="22">
        <v>1</v>
      </c>
      <c r="AJ18" s="41">
        <v>20</v>
      </c>
      <c r="AK18" s="38" t="str">
        <f>IFERROR(INDEX(#REF!,MATCH(AD18,#REF!,0)),"")</f>
        <v/>
      </c>
      <c r="AL18" s="22" t="str">
        <f>IFERROR(INDEX(#REF!,MATCH(AD18,#REF!,0)),"")</f>
        <v/>
      </c>
      <c r="AM18" s="22" t="str">
        <f>IFERROR(INDEX(#REF!,MATCH(AD18,#REF!,0)),"")</f>
        <v/>
      </c>
      <c r="AN18" s="46" t="str">
        <f>IFERROR((AJ18+AM18),"")</f>
        <v/>
      </c>
      <c r="AO18" s="47" t="str">
        <f>IFERROR(RANK(AN18,AN:AN,0)+COUNTIF($AN$12:AN17,AN18),"")</f>
        <v/>
      </c>
      <c r="AP18" s="23"/>
      <c r="AQ18" s="23"/>
      <c r="AR18" s="20" t="s">
        <v>137</v>
      </c>
      <c r="AS18" s="20" t="s">
        <v>138</v>
      </c>
      <c r="AT18" s="21" t="s">
        <v>39</v>
      </c>
      <c r="AU18" s="21">
        <v>2</v>
      </c>
      <c r="AV18" s="38">
        <v>99.5</v>
      </c>
      <c r="AW18" s="22">
        <v>1</v>
      </c>
      <c r="AX18" s="41">
        <v>20</v>
      </c>
      <c r="AY18" s="38" t="str">
        <f>IFERROR(INDEX(#REF!,MATCH(AR18,#REF!,0)),"")</f>
        <v/>
      </c>
      <c r="AZ18" s="22" t="str">
        <f>IFERROR(INDEX(#REF!,MATCH(AR18,#REF!,0)),"")</f>
        <v/>
      </c>
      <c r="BA18" s="22" t="str">
        <f>IFERROR(INDEX(#REF!,MATCH(AR18,#REF!,0)),"")</f>
        <v/>
      </c>
      <c r="BB18" s="46" t="str">
        <f>IFERROR((AX18+BA18),"")</f>
        <v/>
      </c>
      <c r="BC18" s="47" t="str">
        <f>IFERROR(RANK(BB18,BB:BB,0)+COUNTIF($BB$12:BB17,BB18),"")</f>
        <v/>
      </c>
      <c r="BF18" s="20" t="s">
        <v>139</v>
      </c>
      <c r="BG18" s="20" t="s">
        <v>41</v>
      </c>
      <c r="BH18" s="21" t="s">
        <v>38</v>
      </c>
      <c r="BI18" s="21">
        <v>3</v>
      </c>
      <c r="BJ18" s="38">
        <v>99.5</v>
      </c>
      <c r="BK18" s="22">
        <v>1</v>
      </c>
      <c r="BL18" s="41">
        <v>20</v>
      </c>
      <c r="BM18" s="38" t="str">
        <f>IFERROR(INDEX(#REF!,MATCH(BF18,#REF!,0)),"")</f>
        <v/>
      </c>
      <c r="BN18" s="22" t="str">
        <f>IFERROR(INDEX(#REF!,MATCH(BF18,#REF!,0)),"")</f>
        <v/>
      </c>
      <c r="BO18" s="22" t="str">
        <f>IFERROR(INDEX(#REF!,MATCH(BF18,#REF!,0)),"")</f>
        <v/>
      </c>
      <c r="BP18" s="46" t="str">
        <f>IFERROR((BL18+BO18),"")</f>
        <v/>
      </c>
      <c r="BQ18" s="47" t="str">
        <f>IFERROR(RANK(BP18,BP:BP,0)+COUNTIF($BP$12:BP17,BP18),"")</f>
        <v/>
      </c>
      <c r="BR18" s="23"/>
      <c r="BS18" s="23"/>
      <c r="BT18" s="20" t="s">
        <v>140</v>
      </c>
      <c r="BU18" s="20" t="s">
        <v>133</v>
      </c>
      <c r="BV18" s="21" t="s">
        <v>39</v>
      </c>
      <c r="BW18" s="21">
        <v>3</v>
      </c>
      <c r="BX18" s="38">
        <v>99</v>
      </c>
      <c r="BY18" s="22">
        <v>1</v>
      </c>
      <c r="BZ18" s="41">
        <v>20</v>
      </c>
      <c r="CA18" s="38" t="str">
        <f>IFERROR(INDEX(#REF!,MATCH(BT18,#REF!,0)),"")</f>
        <v/>
      </c>
      <c r="CB18" s="22" t="str">
        <f>IFERROR(INDEX(#REF!,MATCH(BT18,#REF!,0)),"")</f>
        <v/>
      </c>
      <c r="CC18" s="22" t="str">
        <f>IFERROR(INDEX(#REF!,MATCH(BT18,#REF!,0)),"")</f>
        <v/>
      </c>
      <c r="CD18" s="46" t="str">
        <f>IFERROR((BZ18+CC18),"")</f>
        <v/>
      </c>
      <c r="CE18" s="47" t="str">
        <f>IFERROR(RANK(CD18,CD:CD,0)+COUNTIF(CD$12:CDL17,CD18),"")</f>
        <v/>
      </c>
    </row>
    <row r="19" spans="2:83" ht="38.25" customHeight="1" x14ac:dyDescent="0.3">
      <c r="B19" s="20" t="s">
        <v>43</v>
      </c>
      <c r="C19" s="20" t="s">
        <v>141</v>
      </c>
      <c r="D19" s="21" t="s">
        <v>38</v>
      </c>
      <c r="E19" s="21">
        <v>1</v>
      </c>
      <c r="F19" s="38">
        <v>89.9</v>
      </c>
      <c r="G19" s="22">
        <v>2</v>
      </c>
      <c r="H19" s="41">
        <v>18</v>
      </c>
      <c r="I19" s="38" t="str">
        <f>IFERROR(INDEX(#REF!,MATCH(B19,#REF!,0)),"")</f>
        <v/>
      </c>
      <c r="J19" s="22" t="str">
        <f>IFERROR(INDEX(#REF!,MATCH(B19,#REF!,0)),"")</f>
        <v/>
      </c>
      <c r="K19" s="22" t="str">
        <f>IFERROR(INDEX(#REF!,MATCH(B19,#REF!,0)),"")</f>
        <v/>
      </c>
      <c r="L19" s="46" t="str">
        <f t="shared" ref="L19:L73" si="0">IFERROR((H19+K19),"")</f>
        <v/>
      </c>
      <c r="M19" s="47" t="str">
        <f>IFERROR(RANK(L19,L:L,0)+COUNTIF($L$12:L18,L19),"")</f>
        <v/>
      </c>
      <c r="N19" s="23"/>
      <c r="O19" s="23"/>
      <c r="P19" s="20" t="s">
        <v>142</v>
      </c>
      <c r="Q19" s="20" t="s">
        <v>141</v>
      </c>
      <c r="R19" s="21" t="s">
        <v>39</v>
      </c>
      <c r="S19" s="21">
        <v>1</v>
      </c>
      <c r="T19" s="38">
        <v>89.9</v>
      </c>
      <c r="U19" s="22">
        <v>2</v>
      </c>
      <c r="V19" s="41">
        <v>18</v>
      </c>
      <c r="W19" s="38" t="str">
        <f>IFERROR(INDEX(#REF!,MATCH(P19,#REF!,0)),"")</f>
        <v/>
      </c>
      <c r="X19" s="22" t="str">
        <f>IFERROR(INDEX(#REF!,MATCH(P19,#REF!,0)),"")</f>
        <v/>
      </c>
      <c r="Y19" s="22" t="str">
        <f>IFERROR(INDEX(#REF!,MATCH(P19,#REF!,0)),"")</f>
        <v/>
      </c>
      <c r="Z19" s="46" t="str">
        <f t="shared" ref="Z19:Z35" si="1">IFERROR((V19+Y19),"")</f>
        <v/>
      </c>
      <c r="AA19" s="47" t="str">
        <f>IFERROR(RANK(Z19,Z:Z,0)+COUNTIF($Z$12:Z18,Z19),"")</f>
        <v/>
      </c>
      <c r="AD19" s="20" t="s">
        <v>143</v>
      </c>
      <c r="AE19" s="20" t="s">
        <v>41</v>
      </c>
      <c r="AF19" s="21" t="s">
        <v>38</v>
      </c>
      <c r="AG19" s="21">
        <v>2</v>
      </c>
      <c r="AH19" s="38">
        <v>89.9</v>
      </c>
      <c r="AI19" s="22">
        <v>2</v>
      </c>
      <c r="AJ19" s="41">
        <v>18</v>
      </c>
      <c r="AK19" s="38" t="str">
        <f>IFERROR(INDEX(#REF!,MATCH(AD19,#REF!,0)),"")</f>
        <v/>
      </c>
      <c r="AL19" s="22" t="str">
        <f>IFERROR(INDEX(#REF!,MATCH(AD19,#REF!,0)),"")</f>
        <v/>
      </c>
      <c r="AM19" s="22" t="str">
        <f>IFERROR(INDEX(#REF!,MATCH(AD19,#REF!,0)),"")</f>
        <v/>
      </c>
      <c r="AN19" s="46" t="str">
        <f t="shared" ref="AN19:AN73" si="2">IFERROR((AJ19+AM19),"")</f>
        <v/>
      </c>
      <c r="AO19" s="47" t="str">
        <f>IFERROR(RANK(AN19,AN:AN,0)+COUNTIF($AN$12:AN18,AN19),"")</f>
        <v/>
      </c>
      <c r="AP19" s="23"/>
      <c r="AQ19" s="23"/>
      <c r="AR19" s="20" t="s">
        <v>144</v>
      </c>
      <c r="AS19" s="20" t="s">
        <v>138</v>
      </c>
      <c r="AT19" s="21" t="s">
        <v>39</v>
      </c>
      <c r="AU19" s="21">
        <v>2</v>
      </c>
      <c r="AV19" s="38">
        <v>89.9</v>
      </c>
      <c r="AW19" s="22">
        <v>2</v>
      </c>
      <c r="AX19" s="41">
        <v>18</v>
      </c>
      <c r="AY19" s="38" t="str">
        <f>IFERROR(INDEX(#REF!,MATCH(AR19,#REF!,0)),"")</f>
        <v/>
      </c>
      <c r="AZ19" s="22" t="str">
        <f>IFERROR(INDEX(#REF!,MATCH(AR19,#REF!,0)),"")</f>
        <v/>
      </c>
      <c r="BA19" s="22" t="str">
        <f>IFERROR(INDEX(#REF!,MATCH(AR19,#REF!,0)),"")</f>
        <v/>
      </c>
      <c r="BB19" s="46" t="str">
        <f t="shared" ref="BB19:BB35" si="3">IFERROR((AX19+BA19),"")</f>
        <v/>
      </c>
      <c r="BC19" s="47" t="str">
        <f>IFERROR(RANK(BB19,BB:BB,0)+COUNTIF($BB$12:BB18,BB19),"")</f>
        <v/>
      </c>
      <c r="BF19" s="20" t="s">
        <v>145</v>
      </c>
      <c r="BG19" s="20" t="s">
        <v>28</v>
      </c>
      <c r="BH19" s="21" t="s">
        <v>38</v>
      </c>
      <c r="BI19" s="21">
        <v>3</v>
      </c>
      <c r="BJ19" s="38">
        <v>89.9</v>
      </c>
      <c r="BK19" s="22">
        <v>2</v>
      </c>
      <c r="BL19" s="41">
        <v>18</v>
      </c>
      <c r="BM19" s="38" t="str">
        <f>IFERROR(INDEX(#REF!,MATCH(BF19,#REF!,0)),"")</f>
        <v/>
      </c>
      <c r="BN19" s="22" t="str">
        <f>IFERROR(INDEX(#REF!,MATCH(BF19,#REF!,0)),"")</f>
        <v/>
      </c>
      <c r="BO19" s="22" t="str">
        <f>IFERROR(INDEX(#REF!,MATCH(BF19,#REF!,0)),"")</f>
        <v/>
      </c>
      <c r="BP19" s="46" t="str">
        <f t="shared" ref="BP19:BP35" si="4">IFERROR((BL19+BO19),"")</f>
        <v/>
      </c>
      <c r="BQ19" s="47" t="str">
        <f>IFERROR(RANK(BP19,BP:BP,0)+COUNTIF($BP$12:BP18,BP19),"")</f>
        <v/>
      </c>
      <c r="BR19" s="23"/>
      <c r="BS19" s="23"/>
      <c r="BT19" s="20" t="s">
        <v>146</v>
      </c>
      <c r="BU19" s="20" t="s">
        <v>28</v>
      </c>
      <c r="BV19" s="21" t="s">
        <v>39</v>
      </c>
      <c r="BW19" s="21">
        <v>3</v>
      </c>
      <c r="BX19" s="38">
        <v>89</v>
      </c>
      <c r="BY19" s="22">
        <v>2</v>
      </c>
      <c r="BZ19" s="41">
        <v>18</v>
      </c>
      <c r="CA19" s="38" t="str">
        <f>IFERROR(INDEX(#REF!,MATCH(BT19,#REF!,0)),"")</f>
        <v/>
      </c>
      <c r="CB19" s="22" t="str">
        <f>IFERROR(INDEX(#REF!,MATCH(BT19,#REF!,0)),"")</f>
        <v/>
      </c>
      <c r="CC19" s="22" t="str">
        <f>IFERROR(INDEX(#REF!,MATCH(BT19,#REF!,0)),"")</f>
        <v/>
      </c>
      <c r="CD19" s="46" t="str">
        <f t="shared" ref="CD19:CD35" si="5">IFERROR((BZ19+CC19),"")</f>
        <v/>
      </c>
      <c r="CE19" s="47" t="str">
        <f>IFERROR(RANK(CD19,CD:CD,0)+COUNTIF(CD$12:CDL18,CD19),"")</f>
        <v/>
      </c>
    </row>
    <row r="20" spans="2:83" ht="38.25" customHeight="1" x14ac:dyDescent="0.3">
      <c r="B20" s="20" t="s">
        <v>147</v>
      </c>
      <c r="C20" s="20" t="s">
        <v>133</v>
      </c>
      <c r="D20" s="21" t="s">
        <v>38</v>
      </c>
      <c r="E20" s="21">
        <v>1</v>
      </c>
      <c r="F20" s="38">
        <v>87.1</v>
      </c>
      <c r="G20" s="22">
        <v>3</v>
      </c>
      <c r="H20" s="41">
        <v>16</v>
      </c>
      <c r="I20" s="38" t="str">
        <f>IFERROR(INDEX(#REF!,MATCH(B20,#REF!,0)),"")</f>
        <v/>
      </c>
      <c r="J20" s="22" t="str">
        <f>IFERROR(INDEX(#REF!,MATCH(B20,#REF!,0)),"")</f>
        <v/>
      </c>
      <c r="K20" s="22" t="str">
        <f>IFERROR(INDEX(#REF!,MATCH(B20,#REF!,0)),"")</f>
        <v/>
      </c>
      <c r="L20" s="46" t="str">
        <f t="shared" si="0"/>
        <v/>
      </c>
      <c r="M20" s="47" t="str">
        <f>IFERROR(RANK(L20,L:L,0)+COUNTIF($L$12:L19,L20),"")</f>
        <v/>
      </c>
      <c r="N20" s="23"/>
      <c r="O20" s="23"/>
      <c r="P20" s="20" t="s">
        <v>148</v>
      </c>
      <c r="Q20" s="20" t="s">
        <v>149</v>
      </c>
      <c r="R20" s="21" t="s">
        <v>39</v>
      </c>
      <c r="S20" s="21">
        <v>1</v>
      </c>
      <c r="T20" s="38">
        <v>87.1</v>
      </c>
      <c r="U20" s="22">
        <v>3</v>
      </c>
      <c r="V20" s="41">
        <v>16</v>
      </c>
      <c r="W20" s="38" t="str">
        <f>IFERROR(INDEX(#REF!,MATCH(P20,#REF!,0)),"")</f>
        <v/>
      </c>
      <c r="X20" s="22" t="str">
        <f>IFERROR(INDEX(#REF!,MATCH(P20,#REF!,0)),"")</f>
        <v/>
      </c>
      <c r="Y20" s="22" t="str">
        <f>IFERROR(INDEX(#REF!,MATCH(P20,#REF!,0)),"")</f>
        <v/>
      </c>
      <c r="Z20" s="46" t="str">
        <f t="shared" si="1"/>
        <v/>
      </c>
      <c r="AA20" s="47" t="str">
        <f>IFERROR(RANK(Z20,Z:Z,0)+COUNTIF($Z$12:Z19,Z20),"")</f>
        <v/>
      </c>
      <c r="AD20" s="20" t="s">
        <v>42</v>
      </c>
      <c r="AE20" s="20" t="s">
        <v>138</v>
      </c>
      <c r="AF20" s="21" t="s">
        <v>38</v>
      </c>
      <c r="AG20" s="21">
        <v>2</v>
      </c>
      <c r="AH20" s="38">
        <v>87.1</v>
      </c>
      <c r="AI20" s="22">
        <v>3</v>
      </c>
      <c r="AJ20" s="41">
        <v>16</v>
      </c>
      <c r="AK20" s="38" t="str">
        <f>IFERROR(INDEX(#REF!,MATCH(AD20,#REF!,0)),"")</f>
        <v/>
      </c>
      <c r="AL20" s="22" t="str">
        <f>IFERROR(INDEX(#REF!,MATCH(AD20,#REF!,0)),"")</f>
        <v/>
      </c>
      <c r="AM20" s="22" t="str">
        <f>IFERROR(INDEX(#REF!,MATCH(AD20,#REF!,0)),"")</f>
        <v/>
      </c>
      <c r="AN20" s="46" t="str">
        <f t="shared" si="2"/>
        <v/>
      </c>
      <c r="AO20" s="47" t="str">
        <f>IFERROR(RANK(AN20,AN:AN,0)+COUNTIF($AN$12:AN19,AN20),"")</f>
        <v/>
      </c>
      <c r="AP20" s="23"/>
      <c r="AQ20" s="23"/>
      <c r="AR20" s="20" t="s">
        <v>29</v>
      </c>
      <c r="AS20" s="20" t="s">
        <v>29</v>
      </c>
      <c r="AT20" s="21" t="s">
        <v>29</v>
      </c>
      <c r="AU20" s="21" t="s">
        <v>29</v>
      </c>
      <c r="AV20" s="38"/>
      <c r="AW20" s="22"/>
      <c r="AX20" s="41"/>
      <c r="AY20" s="38" t="str">
        <f>IFERROR(INDEX(#REF!,MATCH(AR20,#REF!,0)),"")</f>
        <v/>
      </c>
      <c r="AZ20" s="22" t="str">
        <f>IFERROR(INDEX(#REF!,MATCH(AR20,#REF!,0)),"")</f>
        <v/>
      </c>
      <c r="BA20" s="22" t="str">
        <f>IFERROR(INDEX(#REF!,MATCH(AR20,#REF!,0)),"")</f>
        <v/>
      </c>
      <c r="BB20" s="46" t="str">
        <f t="shared" si="3"/>
        <v/>
      </c>
      <c r="BC20" s="47" t="str">
        <f>IFERROR(RANK(BB20,BB:BB,0)+COUNTIF($BB$12:BB19,BB20),"")</f>
        <v/>
      </c>
      <c r="BF20" s="20" t="s">
        <v>150</v>
      </c>
      <c r="BG20" s="20" t="s">
        <v>28</v>
      </c>
      <c r="BH20" s="21" t="s">
        <v>38</v>
      </c>
      <c r="BI20" s="21">
        <v>3</v>
      </c>
      <c r="BJ20" s="38">
        <v>87.1</v>
      </c>
      <c r="BK20" s="22">
        <v>3</v>
      </c>
      <c r="BL20" s="41">
        <v>16</v>
      </c>
      <c r="BM20" s="38" t="str">
        <f>IFERROR(INDEX(#REF!,MATCH(BF20,#REF!,0)),"")</f>
        <v/>
      </c>
      <c r="BN20" s="22" t="str">
        <f>IFERROR(INDEX(#REF!,MATCH(BF20,#REF!,0)),"")</f>
        <v/>
      </c>
      <c r="BO20" s="22" t="str">
        <f>IFERROR(INDEX(#REF!,MATCH(BF20,#REF!,0)),"")</f>
        <v/>
      </c>
      <c r="BP20" s="46" t="str">
        <f t="shared" si="4"/>
        <v/>
      </c>
      <c r="BQ20" s="47" t="str">
        <f>IFERROR(RANK(BP20,BP:BP,0)+COUNTIF($BP$12:BP19,BP20),"")</f>
        <v/>
      </c>
      <c r="BR20" s="23"/>
      <c r="BS20" s="23"/>
      <c r="BT20" s="20" t="s">
        <v>151</v>
      </c>
      <c r="BU20" s="20" t="s">
        <v>138</v>
      </c>
      <c r="BV20" s="21" t="s">
        <v>39</v>
      </c>
      <c r="BW20" s="21">
        <v>3</v>
      </c>
      <c r="BX20" s="38">
        <v>83.2</v>
      </c>
      <c r="BY20" s="22">
        <v>3</v>
      </c>
      <c r="BZ20" s="41">
        <v>16</v>
      </c>
      <c r="CA20" s="38" t="str">
        <f>IFERROR(INDEX(#REF!,MATCH(BT20,#REF!,0)),"")</f>
        <v/>
      </c>
      <c r="CB20" s="22" t="str">
        <f>IFERROR(INDEX(#REF!,MATCH(BT20,#REF!,0)),"")</f>
        <v/>
      </c>
      <c r="CC20" s="22" t="str">
        <f>IFERROR(INDEX(#REF!,MATCH(BT20,#REF!,0)),"")</f>
        <v/>
      </c>
      <c r="CD20" s="46" t="str">
        <f t="shared" si="5"/>
        <v/>
      </c>
      <c r="CE20" s="47" t="str">
        <f>IFERROR(RANK(CD20,CD:CD,0)+COUNTIF(CD$12:CDL19,CD20),"")</f>
        <v/>
      </c>
    </row>
    <row r="21" spans="2:83" ht="18.75" customHeight="1" x14ac:dyDescent="0.3">
      <c r="B21" s="42" t="s">
        <v>152</v>
      </c>
      <c r="C21" s="42" t="s">
        <v>135</v>
      </c>
      <c r="D21" s="43" t="s">
        <v>38</v>
      </c>
      <c r="E21" s="43">
        <v>1</v>
      </c>
      <c r="F21" s="44">
        <v>86.9</v>
      </c>
      <c r="G21" s="41">
        <v>4</v>
      </c>
      <c r="H21" s="41">
        <v>14</v>
      </c>
      <c r="I21" s="49" t="str">
        <f>IFERROR(INDEX(#REF!,MATCH(B21,#REF!,0)),"")</f>
        <v/>
      </c>
      <c r="J21" s="50" t="str">
        <f>IFERROR(INDEX(#REF!,MATCH(B21,#REF!,0)),"")</f>
        <v/>
      </c>
      <c r="K21" s="22" t="str">
        <f>IFERROR(INDEX(#REF!,MATCH(B21,#REF!,0)),"")</f>
        <v/>
      </c>
      <c r="L21" s="46" t="str">
        <f t="shared" si="0"/>
        <v/>
      </c>
      <c r="M21" s="47" t="str">
        <f>IFERROR(RANK(L21,L:L,0)+COUNTIF($L$12:L20,L21),"")</f>
        <v/>
      </c>
      <c r="N21" s="25"/>
      <c r="O21" s="25"/>
      <c r="P21" s="26" t="s">
        <v>153</v>
      </c>
      <c r="Q21" s="26" t="s">
        <v>135</v>
      </c>
      <c r="R21" s="37" t="s">
        <v>39</v>
      </c>
      <c r="S21" s="37">
        <v>1</v>
      </c>
      <c r="T21" s="44">
        <v>86.9</v>
      </c>
      <c r="U21" s="41">
        <v>4</v>
      </c>
      <c r="V21" s="41">
        <v>14</v>
      </c>
      <c r="W21" s="38" t="str">
        <f>IFERROR(INDEX(#REF!,MATCH(P21,#REF!,0)),"")</f>
        <v/>
      </c>
      <c r="X21" s="22" t="str">
        <f>IFERROR(INDEX(#REF!,MATCH(P21,#REF!,0)),"")</f>
        <v/>
      </c>
      <c r="Y21" s="22" t="str">
        <f>IFERROR(INDEX(#REF!,MATCH(P21,#REF!,0)),"")</f>
        <v/>
      </c>
      <c r="Z21" s="46" t="str">
        <f t="shared" si="1"/>
        <v/>
      </c>
      <c r="AA21" s="47" t="str">
        <f>IFERROR(RANK(Z21,Z:Z,0)+COUNTIF($Z$12:Z20,Z21),"")</f>
        <v/>
      </c>
      <c r="AD21" s="33" t="s">
        <v>154</v>
      </c>
      <c r="AE21" s="33" t="s">
        <v>138</v>
      </c>
      <c r="AF21" s="34" t="s">
        <v>38</v>
      </c>
      <c r="AG21" s="34">
        <v>2</v>
      </c>
      <c r="AH21" s="44">
        <v>86.9</v>
      </c>
      <c r="AI21" s="41">
        <v>4</v>
      </c>
      <c r="AJ21" s="41">
        <v>14</v>
      </c>
      <c r="AK21" s="38" t="str">
        <f>IFERROR(INDEX(#REF!,MATCH(AD21,#REF!,0)),"")</f>
        <v/>
      </c>
      <c r="AL21" s="22" t="str">
        <f>IFERROR(INDEX(#REF!,MATCH(AD21,#REF!,0)),"")</f>
        <v/>
      </c>
      <c r="AM21" s="22" t="str">
        <f>IFERROR(INDEX(#REF!,MATCH(AD21,#REF!,0)),"")</f>
        <v/>
      </c>
      <c r="AN21" s="46" t="str">
        <f t="shared" si="2"/>
        <v/>
      </c>
      <c r="AO21" s="47" t="str">
        <f>IFERROR(RANK(AN21,AN:AN,0)+COUNTIF($AN$12:AN20,AN21),"")</f>
        <v/>
      </c>
      <c r="AP21" s="25"/>
      <c r="AQ21" s="25"/>
      <c r="AR21" s="42" t="s">
        <v>29</v>
      </c>
      <c r="AS21" s="42" t="s">
        <v>29</v>
      </c>
      <c r="AT21" s="43" t="s">
        <v>29</v>
      </c>
      <c r="AU21" s="43" t="s">
        <v>29</v>
      </c>
      <c r="AV21" s="44"/>
      <c r="AW21" s="41"/>
      <c r="AX21" s="41"/>
      <c r="AY21" s="38" t="str">
        <f>IFERROR(INDEX(#REF!,MATCH(AR21,#REF!,0)),"")</f>
        <v/>
      </c>
      <c r="AZ21" s="22" t="str">
        <f>IFERROR(INDEX(#REF!,MATCH(AR21,#REF!,0)),"")</f>
        <v/>
      </c>
      <c r="BA21" s="22" t="str">
        <f>IFERROR(INDEX(#REF!,MATCH(AR21,#REF!,0)),"")</f>
        <v/>
      </c>
      <c r="BB21" s="46" t="str">
        <f t="shared" si="3"/>
        <v/>
      </c>
      <c r="BC21" s="47" t="str">
        <f>IFERROR(RANK(BB21,BB:BB,0)+COUNTIF($BB$12:BB20,BB21),"")</f>
        <v/>
      </c>
      <c r="BF21" s="33" t="s">
        <v>29</v>
      </c>
      <c r="BG21" s="33" t="s">
        <v>29</v>
      </c>
      <c r="BH21" s="34" t="s">
        <v>29</v>
      </c>
      <c r="BI21" s="34" t="s">
        <v>29</v>
      </c>
      <c r="BJ21" s="44"/>
      <c r="BK21" s="41"/>
      <c r="BL21" s="41"/>
      <c r="BM21" s="38" t="str">
        <f>IFERROR(INDEX(#REF!,MATCH(BF21,#REF!,0)),"")</f>
        <v/>
      </c>
      <c r="BN21" s="22" t="str">
        <f>IFERROR(INDEX(#REF!,MATCH(BF21,#REF!,0)),"")</f>
        <v/>
      </c>
      <c r="BO21" s="22" t="str">
        <f>IFERROR(INDEX(#REF!,MATCH(BF21,#REF!,0)),"")</f>
        <v/>
      </c>
      <c r="BP21" s="46" t="str">
        <f t="shared" si="4"/>
        <v/>
      </c>
      <c r="BQ21" s="47" t="str">
        <f>IFERROR(RANK(BP21,BP:BP,0)+COUNTIF($BP$12:BP20,BP21),"")</f>
        <v/>
      </c>
      <c r="BR21" s="25"/>
      <c r="BS21" s="25"/>
      <c r="BT21" s="30" t="s">
        <v>155</v>
      </c>
      <c r="BU21" s="30" t="s">
        <v>138</v>
      </c>
      <c r="BV21" s="27" t="s">
        <v>39</v>
      </c>
      <c r="BW21" s="27">
        <v>3</v>
      </c>
      <c r="BX21" s="40">
        <v>83.2</v>
      </c>
      <c r="BY21" s="29">
        <v>4</v>
      </c>
      <c r="BZ21" s="41">
        <v>14</v>
      </c>
      <c r="CA21" s="38" t="str">
        <f>IFERROR(INDEX(#REF!,MATCH(BT21,#REF!,0)),"")</f>
        <v/>
      </c>
      <c r="CB21" s="22" t="str">
        <f>IFERROR(INDEX(#REF!,MATCH(BT21,#REF!,0)),"")</f>
        <v/>
      </c>
      <c r="CC21" s="22" t="str">
        <f>IFERROR(INDEX(#REF!,MATCH(BT21,#REF!,0)),"")</f>
        <v/>
      </c>
      <c r="CD21" s="46" t="str">
        <f t="shared" si="5"/>
        <v/>
      </c>
      <c r="CE21" s="47" t="str">
        <f>IFERROR(RANK(CD21,CD:CD,0)+COUNTIF(CD$12:CDL20,CD21),"")</f>
        <v/>
      </c>
    </row>
    <row r="22" spans="2:83" ht="18.75" customHeight="1" x14ac:dyDescent="0.3">
      <c r="B22" s="42" t="s">
        <v>156</v>
      </c>
      <c r="C22" s="42" t="s">
        <v>133</v>
      </c>
      <c r="D22" s="43" t="s">
        <v>38</v>
      </c>
      <c r="E22" s="43">
        <v>1</v>
      </c>
      <c r="F22" s="44">
        <v>83.5</v>
      </c>
      <c r="G22" s="41">
        <v>5</v>
      </c>
      <c r="H22" s="41">
        <v>12</v>
      </c>
      <c r="I22" s="49" t="str">
        <f>IFERROR(INDEX(#REF!,MATCH(B22,#REF!,0)),"")</f>
        <v/>
      </c>
      <c r="J22" s="50" t="str">
        <f>IFERROR(INDEX(#REF!,MATCH(B22,#REF!,0)),"")</f>
        <v/>
      </c>
      <c r="K22" s="22" t="str">
        <f>IFERROR(INDEX(#REF!,MATCH(B22,#REF!,0)),"")</f>
        <v/>
      </c>
      <c r="L22" s="46" t="str">
        <f t="shared" si="0"/>
        <v/>
      </c>
      <c r="M22" s="47" t="str">
        <f>IFERROR(RANK(L22,L:L,0)+COUNTIF($L$12:L21,L22),"")</f>
        <v/>
      </c>
      <c r="N22" s="25"/>
      <c r="O22" s="25"/>
      <c r="P22" s="26" t="s">
        <v>157</v>
      </c>
      <c r="Q22" s="26" t="s">
        <v>135</v>
      </c>
      <c r="R22" s="37" t="s">
        <v>39</v>
      </c>
      <c r="S22" s="37">
        <v>1</v>
      </c>
      <c r="T22" s="44">
        <v>83.5</v>
      </c>
      <c r="U22" s="41">
        <v>5</v>
      </c>
      <c r="V22" s="41">
        <v>12</v>
      </c>
      <c r="W22" s="38" t="str">
        <f>IFERROR(INDEX(#REF!,MATCH(P22,#REF!,0)),"")</f>
        <v/>
      </c>
      <c r="X22" s="22" t="str">
        <f>IFERROR(INDEX(#REF!,MATCH(P22,#REF!,0)),"")</f>
        <v/>
      </c>
      <c r="Y22" s="22" t="str">
        <f>IFERROR(INDEX(#REF!,MATCH(P22,#REF!,0)),"")</f>
        <v/>
      </c>
      <c r="Z22" s="46" t="str">
        <f t="shared" si="1"/>
        <v/>
      </c>
      <c r="AA22" s="47" t="str">
        <f>IFERROR(RANK(Z22,Z:Z,0)+COUNTIF($Z$12:Z21,Z22),"")</f>
        <v/>
      </c>
      <c r="AD22" s="31" t="s">
        <v>29</v>
      </c>
      <c r="AE22" s="31" t="s">
        <v>29</v>
      </c>
      <c r="AF22" s="32" t="s">
        <v>29</v>
      </c>
      <c r="AG22" s="32" t="s">
        <v>29</v>
      </c>
      <c r="AH22" s="44"/>
      <c r="AI22" s="41"/>
      <c r="AJ22" s="41"/>
      <c r="AK22" s="49" t="str">
        <f>IFERROR(INDEX(#REF!,MATCH(AD22,#REF!,0)),"")</f>
        <v/>
      </c>
      <c r="AL22" s="50"/>
      <c r="AM22" s="22" t="str">
        <f>IFERROR(INDEX(#REF!,MATCH(AD22,#REF!,0)),"")</f>
        <v/>
      </c>
      <c r="AN22" s="46" t="str">
        <f t="shared" si="2"/>
        <v/>
      </c>
      <c r="AO22" s="47" t="str">
        <f>IFERROR(RANK(AN22,AN:AN,0)+COUNTIF($AN$12:AN21,AN22),"")</f>
        <v/>
      </c>
      <c r="AP22" s="25"/>
      <c r="AQ22" s="25"/>
      <c r="AR22" s="42" t="s">
        <v>29</v>
      </c>
      <c r="AS22" s="42" t="s">
        <v>29</v>
      </c>
      <c r="AT22" s="43" t="s">
        <v>29</v>
      </c>
      <c r="AU22" s="43" t="s">
        <v>29</v>
      </c>
      <c r="AV22" s="44"/>
      <c r="AW22" s="41"/>
      <c r="AX22" s="41"/>
      <c r="AY22" s="38" t="str">
        <f>IFERROR(INDEX(#REF!,MATCH(AR22,#REF!,0)),"")</f>
        <v/>
      </c>
      <c r="AZ22" s="22" t="str">
        <f>IFERROR(INDEX(#REF!,MATCH(AR22,#REF!,0)),"")</f>
        <v/>
      </c>
      <c r="BA22" s="22" t="str">
        <f>IFERROR(INDEX(#REF!,MATCH(AR22,#REF!,0)),"")</f>
        <v/>
      </c>
      <c r="BB22" s="46" t="str">
        <f t="shared" si="3"/>
        <v/>
      </c>
      <c r="BC22" s="47" t="str">
        <f>IFERROR(RANK(BB22,BB:BB,0)+COUNTIF($BB$12:BB21,BB22),"")</f>
        <v/>
      </c>
      <c r="BF22" s="31" t="s">
        <v>29</v>
      </c>
      <c r="BG22" s="31" t="s">
        <v>29</v>
      </c>
      <c r="BH22" s="32" t="s">
        <v>29</v>
      </c>
      <c r="BI22" s="32" t="s">
        <v>29</v>
      </c>
      <c r="BJ22" s="44"/>
      <c r="BK22" s="41"/>
      <c r="BL22" s="41"/>
      <c r="BM22" s="38" t="str">
        <f>IFERROR(INDEX(#REF!,MATCH(BF22,#REF!,0)),"")</f>
        <v/>
      </c>
      <c r="BN22" s="22" t="str">
        <f>IFERROR(INDEX(#REF!,MATCH(BF22,#REF!,0)),"")</f>
        <v/>
      </c>
      <c r="BO22" s="22" t="str">
        <f>IFERROR(INDEX(#REF!,MATCH(BF22,#REF!,0)),"")</f>
        <v/>
      </c>
      <c r="BP22" s="46" t="str">
        <f t="shared" si="4"/>
        <v/>
      </c>
      <c r="BQ22" s="47" t="str">
        <f>IFERROR(RANK(BP22,BP:BP,0)+COUNTIF($BP$12:BP21,BP22),"")</f>
        <v/>
      </c>
      <c r="BR22" s="25"/>
      <c r="BS22" s="25"/>
      <c r="BT22" s="30" t="s">
        <v>158</v>
      </c>
      <c r="BU22" s="30" t="s">
        <v>138</v>
      </c>
      <c r="BV22" s="27" t="s">
        <v>39</v>
      </c>
      <c r="BW22" s="27">
        <v>3</v>
      </c>
      <c r="BX22" s="27">
        <v>59.203000000000003</v>
      </c>
      <c r="BY22" s="24">
        <v>5</v>
      </c>
      <c r="BZ22" s="41">
        <v>12</v>
      </c>
      <c r="CA22" s="38" t="str">
        <f>IFERROR(INDEX(#REF!,MATCH(BT22,#REF!,0)),"")</f>
        <v/>
      </c>
      <c r="CB22" s="22" t="str">
        <f>IFERROR(INDEX(#REF!,MATCH(BT22,#REF!,0)),"")</f>
        <v/>
      </c>
      <c r="CC22" s="22" t="str">
        <f>IFERROR(INDEX(#REF!,MATCH(BT22,#REF!,0)),"")</f>
        <v/>
      </c>
      <c r="CD22" s="46" t="str">
        <f t="shared" si="5"/>
        <v/>
      </c>
      <c r="CE22" s="47" t="str">
        <f>IFERROR(RANK(CD22,CD:CD,0)+COUNTIF(CD$12:CDL21,CD22),"")</f>
        <v/>
      </c>
    </row>
    <row r="23" spans="2:83" ht="18.75" customHeight="1" x14ac:dyDescent="0.3">
      <c r="B23" s="42" t="s">
        <v>159</v>
      </c>
      <c r="C23" s="42" t="s">
        <v>41</v>
      </c>
      <c r="D23" s="43" t="s">
        <v>38</v>
      </c>
      <c r="E23" s="43">
        <v>1</v>
      </c>
      <c r="F23" s="44">
        <v>80</v>
      </c>
      <c r="G23" s="41">
        <v>6</v>
      </c>
      <c r="H23" s="41">
        <v>10</v>
      </c>
      <c r="I23" s="49" t="str">
        <f>IFERROR(INDEX(#REF!,MATCH(B23,#REF!,0)),"")</f>
        <v/>
      </c>
      <c r="J23" s="50" t="str">
        <f>IFERROR(INDEX(#REF!,MATCH(B23,#REF!,0)),"")</f>
        <v/>
      </c>
      <c r="K23" s="22" t="str">
        <f>IFERROR(INDEX(#REF!,MATCH(B23,#REF!,0)),"")</f>
        <v/>
      </c>
      <c r="L23" s="46" t="str">
        <f t="shared" si="0"/>
        <v/>
      </c>
      <c r="M23" s="47" t="str">
        <f>IFERROR(RANK(L23,L:L,0)+COUNTIF($L$12:L22,L23),"")</f>
        <v/>
      </c>
      <c r="N23" s="25"/>
      <c r="O23" s="25"/>
      <c r="P23" s="26" t="s">
        <v>160</v>
      </c>
      <c r="Q23" s="26" t="s">
        <v>149</v>
      </c>
      <c r="R23" s="37" t="s">
        <v>39</v>
      </c>
      <c r="S23" s="37">
        <v>1</v>
      </c>
      <c r="T23" s="44">
        <v>80</v>
      </c>
      <c r="U23" s="41">
        <v>6</v>
      </c>
      <c r="V23" s="41">
        <v>10</v>
      </c>
      <c r="W23" s="38" t="str">
        <f>IFERROR(INDEX(#REF!,MATCH(P23,#REF!,0)),"")</f>
        <v/>
      </c>
      <c r="X23" s="22" t="str">
        <f>IFERROR(INDEX(#REF!,MATCH(P23,#REF!,0)),"")</f>
        <v/>
      </c>
      <c r="Y23" s="22" t="str">
        <f>IFERROR(INDEX(#REF!,MATCH(P23,#REF!,0)),"")</f>
        <v/>
      </c>
      <c r="Z23" s="46" t="str">
        <f t="shared" si="1"/>
        <v/>
      </c>
      <c r="AA23" s="47" t="str">
        <f>IFERROR(RANK(Z23,Z:Z,0)+COUNTIF($Z$12:Z22,Z23),"")</f>
        <v/>
      </c>
      <c r="AD23" s="31" t="s">
        <v>29</v>
      </c>
      <c r="AE23" s="31" t="s">
        <v>29</v>
      </c>
      <c r="AF23" s="32" t="s">
        <v>29</v>
      </c>
      <c r="AG23" s="32" t="s">
        <v>29</v>
      </c>
      <c r="AH23" s="44"/>
      <c r="AI23" s="41"/>
      <c r="AJ23" s="41"/>
      <c r="AK23" s="49" t="str">
        <f>IFERROR(INDEX(#REF!,MATCH(AD23,#REF!,0)),"")</f>
        <v/>
      </c>
      <c r="AL23" s="50"/>
      <c r="AM23" s="22" t="str">
        <f>IFERROR(INDEX(#REF!,MATCH(AD23,#REF!,0)),"")</f>
        <v/>
      </c>
      <c r="AN23" s="46" t="str">
        <f t="shared" si="2"/>
        <v/>
      </c>
      <c r="AO23" s="47" t="str">
        <f>IFERROR(RANK(AN23,AN:AN,0)+COUNTIF($AN$12:AN22,AN23),"")</f>
        <v/>
      </c>
      <c r="AP23" s="25"/>
      <c r="AQ23" s="25"/>
      <c r="AR23" s="42" t="s">
        <v>29</v>
      </c>
      <c r="AS23" s="42" t="s">
        <v>29</v>
      </c>
      <c r="AT23" s="43" t="s">
        <v>29</v>
      </c>
      <c r="AU23" s="43" t="s">
        <v>29</v>
      </c>
      <c r="AV23" s="44"/>
      <c r="AW23" s="41"/>
      <c r="AX23" s="41"/>
      <c r="AY23" s="38" t="str">
        <f>IFERROR(INDEX(#REF!,MATCH(AR23,#REF!,0)),"")</f>
        <v/>
      </c>
      <c r="AZ23" s="22" t="str">
        <f>IFERROR(INDEX(#REF!,MATCH(AR23,#REF!,0)),"")</f>
        <v/>
      </c>
      <c r="BA23" s="22" t="str">
        <f>IFERROR(INDEX(#REF!,MATCH(AR23,#REF!,0)),"")</f>
        <v/>
      </c>
      <c r="BB23" s="46" t="str">
        <f t="shared" si="3"/>
        <v/>
      </c>
      <c r="BC23" s="47" t="str">
        <f>IFERROR(RANK(BB23,BB:BB,0)+COUNTIF($BB$12:BB22,BB23),"")</f>
        <v/>
      </c>
      <c r="BF23" s="31" t="s">
        <v>29</v>
      </c>
      <c r="BG23" s="31" t="s">
        <v>29</v>
      </c>
      <c r="BH23" s="32" t="s">
        <v>29</v>
      </c>
      <c r="BI23" s="32" t="s">
        <v>29</v>
      </c>
      <c r="BJ23" s="44"/>
      <c r="BK23" s="41"/>
      <c r="BL23" s="41"/>
      <c r="BM23" s="38" t="str">
        <f>IFERROR(INDEX(#REF!,MATCH(BF23,#REF!,0)),"")</f>
        <v/>
      </c>
      <c r="BN23" s="22" t="str">
        <f>IFERROR(INDEX(#REF!,MATCH(BF23,#REF!,0)),"")</f>
        <v/>
      </c>
      <c r="BO23" s="22" t="str">
        <f>IFERROR(INDEX(#REF!,MATCH(BF23,#REF!,0)),"")</f>
        <v/>
      </c>
      <c r="BP23" s="46" t="str">
        <f t="shared" si="4"/>
        <v/>
      </c>
      <c r="BQ23" s="47" t="str">
        <f>IFERROR(RANK(BP23,BP:BP,0)+COUNTIF($BP$12:BP22,BP23),"")</f>
        <v/>
      </c>
      <c r="BR23" s="25"/>
      <c r="BS23" s="25"/>
      <c r="BT23" s="30" t="s">
        <v>29</v>
      </c>
      <c r="BU23" s="30" t="s">
        <v>29</v>
      </c>
      <c r="BV23" s="27" t="s">
        <v>29</v>
      </c>
      <c r="BW23" s="27" t="s">
        <v>29</v>
      </c>
      <c r="BX23" s="44"/>
      <c r="BY23" s="41"/>
      <c r="BZ23" s="41"/>
      <c r="CA23" s="38" t="str">
        <f>IFERROR(INDEX(#REF!,MATCH(BT23,#REF!,0)),"")</f>
        <v/>
      </c>
      <c r="CB23" s="22" t="str">
        <f>IFERROR(INDEX(#REF!,MATCH(BT23,#REF!,0)),"")</f>
        <v/>
      </c>
      <c r="CC23" s="22" t="str">
        <f>IFERROR(INDEX(#REF!,MATCH(BT23,#REF!,0)),"")</f>
        <v/>
      </c>
      <c r="CD23" s="46" t="str">
        <f t="shared" si="5"/>
        <v/>
      </c>
      <c r="CE23" s="47" t="str">
        <f>IFERROR(RANK(CD23,CD:CD,0)+COUNTIF(CD$12:CDL22,CD23),"")</f>
        <v/>
      </c>
    </row>
    <row r="24" spans="2:83" ht="18.75" customHeight="1" x14ac:dyDescent="0.3">
      <c r="B24" s="42" t="s">
        <v>161</v>
      </c>
      <c r="C24" s="42" t="s">
        <v>149</v>
      </c>
      <c r="D24" s="43" t="s">
        <v>38</v>
      </c>
      <c r="E24" s="43">
        <v>1</v>
      </c>
      <c r="F24" s="44">
        <v>77.599999999999994</v>
      </c>
      <c r="G24" s="41">
        <v>7</v>
      </c>
      <c r="H24" s="41">
        <v>9</v>
      </c>
      <c r="I24" s="49" t="str">
        <f>IFERROR(INDEX(#REF!,MATCH(B24,#REF!,0)),"")</f>
        <v/>
      </c>
      <c r="J24" s="50" t="str">
        <f>IFERROR(INDEX(#REF!,MATCH(B24,#REF!,0)),"")</f>
        <v/>
      </c>
      <c r="K24" s="22" t="str">
        <f>IFERROR(INDEX(#REF!,MATCH(B24,#REF!,0)),"")</f>
        <v/>
      </c>
      <c r="L24" s="46" t="str">
        <f t="shared" si="0"/>
        <v/>
      </c>
      <c r="M24" s="47" t="str">
        <f>IFERROR(RANK(L24,L:L,0)+COUNTIF($L$12:L23,L24),"")</f>
        <v/>
      </c>
      <c r="N24" s="25"/>
      <c r="O24" s="25"/>
      <c r="P24" s="26" t="s">
        <v>162</v>
      </c>
      <c r="Q24" s="26" t="s">
        <v>141</v>
      </c>
      <c r="R24" s="37" t="s">
        <v>39</v>
      </c>
      <c r="S24" s="37">
        <v>1</v>
      </c>
      <c r="T24" s="44">
        <v>77.599999999999994</v>
      </c>
      <c r="U24" s="41">
        <v>7</v>
      </c>
      <c r="V24" s="41">
        <v>9</v>
      </c>
      <c r="W24" s="38" t="str">
        <f>IFERROR(INDEX(#REF!,MATCH(P24,#REF!,0)),"")</f>
        <v/>
      </c>
      <c r="X24" s="22" t="str">
        <f>IFERROR(INDEX(#REF!,MATCH(P24,#REF!,0)),"")</f>
        <v/>
      </c>
      <c r="Y24" s="22" t="str">
        <f>IFERROR(INDEX(#REF!,MATCH(P24,#REF!,0)),"")</f>
        <v/>
      </c>
      <c r="Z24" s="46" t="str">
        <f t="shared" si="1"/>
        <v/>
      </c>
      <c r="AA24" s="47" t="str">
        <f>IFERROR(RANK(Z24,Z:Z,0)+COUNTIF($Z$12:Z23,Z24),"")</f>
        <v/>
      </c>
      <c r="AD24" s="31" t="s">
        <v>29</v>
      </c>
      <c r="AE24" s="31" t="s">
        <v>29</v>
      </c>
      <c r="AF24" s="32" t="s">
        <v>29</v>
      </c>
      <c r="AG24" s="32" t="s">
        <v>29</v>
      </c>
      <c r="AH24" s="44"/>
      <c r="AI24" s="41"/>
      <c r="AJ24" s="41"/>
      <c r="AK24" s="49" t="str">
        <f>IFERROR(INDEX(#REF!,MATCH(AD24,#REF!,0)),"")</f>
        <v/>
      </c>
      <c r="AL24" s="50"/>
      <c r="AM24" s="22" t="str">
        <f>IFERROR(INDEX(#REF!,MATCH(AD24,#REF!,0)),"")</f>
        <v/>
      </c>
      <c r="AN24" s="46" t="str">
        <f t="shared" si="2"/>
        <v/>
      </c>
      <c r="AO24" s="47" t="str">
        <f>IFERROR(RANK(AN24,AN:AN,0)+COUNTIF($AN$12:AN23,AN24),"")</f>
        <v/>
      </c>
      <c r="AP24" s="25"/>
      <c r="AQ24" s="25"/>
      <c r="AR24" s="42" t="s">
        <v>29</v>
      </c>
      <c r="AS24" s="42" t="s">
        <v>29</v>
      </c>
      <c r="AT24" s="43" t="s">
        <v>29</v>
      </c>
      <c r="AU24" s="43" t="s">
        <v>29</v>
      </c>
      <c r="AV24" s="44"/>
      <c r="AW24" s="41"/>
      <c r="AX24" s="41"/>
      <c r="AY24" s="38" t="str">
        <f>IFERROR(INDEX(#REF!,MATCH(AR24,#REF!,0)),"")</f>
        <v/>
      </c>
      <c r="AZ24" s="22" t="str">
        <f>IFERROR(INDEX(#REF!,MATCH(AR24,#REF!,0)),"")</f>
        <v/>
      </c>
      <c r="BA24" s="22" t="str">
        <f>IFERROR(INDEX(#REF!,MATCH(AR24,#REF!,0)),"")</f>
        <v/>
      </c>
      <c r="BB24" s="46" t="str">
        <f t="shared" si="3"/>
        <v/>
      </c>
      <c r="BC24" s="47" t="str">
        <f>IFERROR(RANK(BB24,BB:BB,0)+COUNTIF($BB$12:BB23,BB24),"")</f>
        <v/>
      </c>
      <c r="BF24" s="31" t="s">
        <v>29</v>
      </c>
      <c r="BG24" s="31" t="s">
        <v>29</v>
      </c>
      <c r="BH24" s="32" t="s">
        <v>29</v>
      </c>
      <c r="BI24" s="32" t="s">
        <v>29</v>
      </c>
      <c r="BJ24" s="44"/>
      <c r="BK24" s="41"/>
      <c r="BL24" s="41"/>
      <c r="BM24" s="38" t="str">
        <f>IFERROR(INDEX(#REF!,MATCH(BF24,#REF!,0)),"")</f>
        <v/>
      </c>
      <c r="BN24" s="22" t="str">
        <f>IFERROR(INDEX(#REF!,MATCH(BF24,#REF!,0)),"")</f>
        <v/>
      </c>
      <c r="BO24" s="22" t="str">
        <f>IFERROR(INDEX(#REF!,MATCH(BF24,#REF!,0)),"")</f>
        <v/>
      </c>
      <c r="BP24" s="46" t="str">
        <f t="shared" si="4"/>
        <v/>
      </c>
      <c r="BQ24" s="47" t="str">
        <f>IFERROR(RANK(BP24,BP:BP,0)+COUNTIF($BP$12:BP23,BP24),"")</f>
        <v/>
      </c>
      <c r="BR24" s="25"/>
      <c r="BS24" s="25"/>
      <c r="BT24" s="30" t="s">
        <v>29</v>
      </c>
      <c r="BU24" s="30" t="s">
        <v>29</v>
      </c>
      <c r="BV24" s="27" t="s">
        <v>29</v>
      </c>
      <c r="BW24" s="27" t="s">
        <v>29</v>
      </c>
      <c r="BX24" s="44"/>
      <c r="BY24" s="41"/>
      <c r="BZ24" s="41"/>
      <c r="CA24" s="38" t="str">
        <f>IFERROR(INDEX(#REF!,MATCH(BT24,#REF!,0)),"")</f>
        <v/>
      </c>
      <c r="CB24" s="22" t="str">
        <f>IFERROR(INDEX(#REF!,MATCH(BT24,#REF!,0)),"")</f>
        <v/>
      </c>
      <c r="CC24" s="22" t="str">
        <f>IFERROR(INDEX(#REF!,MATCH(BT24,#REF!,0)),"")</f>
        <v/>
      </c>
      <c r="CD24" s="46" t="str">
        <f t="shared" si="5"/>
        <v/>
      </c>
      <c r="CE24" s="47" t="str">
        <f>IFERROR(RANK(CD24,CD:CD,0)+COUNTIF(CD$12:CDL23,CD24),"")</f>
        <v/>
      </c>
    </row>
    <row r="25" spans="2:83" ht="18.75" customHeight="1" x14ac:dyDescent="0.3">
      <c r="B25" s="42" t="s">
        <v>163</v>
      </c>
      <c r="C25" s="42" t="s">
        <v>141</v>
      </c>
      <c r="D25" s="43" t="s">
        <v>38</v>
      </c>
      <c r="E25" s="43">
        <v>1</v>
      </c>
      <c r="F25" s="44">
        <v>75.8</v>
      </c>
      <c r="G25" s="41">
        <v>8</v>
      </c>
      <c r="H25" s="41">
        <v>8</v>
      </c>
      <c r="I25" s="49" t="str">
        <f>IFERROR(INDEX(#REF!,MATCH(B25,#REF!,0)),"")</f>
        <v/>
      </c>
      <c r="J25" s="50" t="str">
        <f>IFERROR(INDEX(#REF!,MATCH(B25,#REF!,0)),"")</f>
        <v/>
      </c>
      <c r="K25" s="22" t="str">
        <f>IFERROR(INDEX(#REF!,MATCH(B25,#REF!,0)),"")</f>
        <v/>
      </c>
      <c r="L25" s="46" t="str">
        <f t="shared" si="0"/>
        <v/>
      </c>
      <c r="M25" s="47" t="str">
        <f>IFERROR(RANK(L25,L:L,0)+COUNTIF($L$12:L24,L25),"")</f>
        <v/>
      </c>
      <c r="N25" s="25"/>
      <c r="O25" s="25"/>
      <c r="P25" s="26" t="s">
        <v>164</v>
      </c>
      <c r="Q25" s="26" t="s">
        <v>135</v>
      </c>
      <c r="R25" s="37" t="s">
        <v>39</v>
      </c>
      <c r="S25" s="37">
        <v>1</v>
      </c>
      <c r="T25" s="44">
        <v>75.8</v>
      </c>
      <c r="U25" s="41">
        <v>8</v>
      </c>
      <c r="V25" s="41">
        <v>8</v>
      </c>
      <c r="W25" s="38" t="str">
        <f>IFERROR(INDEX(#REF!,MATCH(P25,#REF!,0)),"")</f>
        <v/>
      </c>
      <c r="X25" s="22" t="str">
        <f>IFERROR(INDEX(#REF!,MATCH(P25,#REF!,0)),"")</f>
        <v/>
      </c>
      <c r="Y25" s="22" t="str">
        <f>IFERROR(INDEX(#REF!,MATCH(P25,#REF!,0)),"")</f>
        <v/>
      </c>
      <c r="Z25" s="46" t="str">
        <f t="shared" si="1"/>
        <v/>
      </c>
      <c r="AA25" s="47" t="str">
        <f>IFERROR(RANK(Z25,Z:Z,0)+COUNTIF($Z$12:Z24,Z25),"")</f>
        <v/>
      </c>
      <c r="AD25" s="31" t="s">
        <v>29</v>
      </c>
      <c r="AE25" s="31" t="s">
        <v>29</v>
      </c>
      <c r="AF25" s="32" t="s">
        <v>29</v>
      </c>
      <c r="AG25" s="32" t="s">
        <v>29</v>
      </c>
      <c r="AH25" s="44"/>
      <c r="AI25" s="41"/>
      <c r="AJ25" s="41"/>
      <c r="AK25" s="49" t="str">
        <f>IFERROR(INDEX(#REF!,MATCH(AD25,#REF!,0)),"")</f>
        <v/>
      </c>
      <c r="AL25" s="50"/>
      <c r="AM25" s="22" t="str">
        <f>IFERROR(INDEX(#REF!,MATCH(AD25,#REF!,0)),"")</f>
        <v/>
      </c>
      <c r="AN25" s="46" t="str">
        <f t="shared" si="2"/>
        <v/>
      </c>
      <c r="AO25" s="47" t="str">
        <f>IFERROR(RANK(AN25,AN:AN,0)+COUNTIF($AN$12:AN24,AN25),"")</f>
        <v/>
      </c>
      <c r="AP25" s="25"/>
      <c r="AQ25" s="25"/>
      <c r="AR25" s="42" t="s">
        <v>29</v>
      </c>
      <c r="AS25" s="42" t="s">
        <v>29</v>
      </c>
      <c r="AT25" s="43" t="s">
        <v>29</v>
      </c>
      <c r="AU25" s="43" t="s">
        <v>29</v>
      </c>
      <c r="AV25" s="44"/>
      <c r="AW25" s="41"/>
      <c r="AX25" s="41"/>
      <c r="AY25" s="38" t="str">
        <f>IFERROR(INDEX(#REF!,MATCH(AR25,#REF!,0)),"")</f>
        <v/>
      </c>
      <c r="AZ25" s="22" t="str">
        <f>IFERROR(INDEX(#REF!,MATCH(AR25,#REF!,0)),"")</f>
        <v/>
      </c>
      <c r="BA25" s="22" t="str">
        <f>IFERROR(INDEX(#REF!,MATCH(AR25,#REF!,0)),"")</f>
        <v/>
      </c>
      <c r="BB25" s="46" t="str">
        <f t="shared" si="3"/>
        <v/>
      </c>
      <c r="BC25" s="47" t="str">
        <f>IFERROR(RANK(BB25,BB:BB,0)+COUNTIF($BB$12:BB24,BB25),"")</f>
        <v/>
      </c>
      <c r="BF25" s="31" t="s">
        <v>29</v>
      </c>
      <c r="BG25" s="31" t="s">
        <v>29</v>
      </c>
      <c r="BH25" s="32" t="s">
        <v>29</v>
      </c>
      <c r="BI25" s="32" t="s">
        <v>29</v>
      </c>
      <c r="BJ25" s="44"/>
      <c r="BK25" s="41"/>
      <c r="BL25" s="41"/>
      <c r="BM25" s="38" t="str">
        <f>IFERROR(INDEX(#REF!,MATCH(BF25,#REF!,0)),"")</f>
        <v/>
      </c>
      <c r="BN25" s="22" t="str">
        <f>IFERROR(INDEX(#REF!,MATCH(BF25,#REF!,0)),"")</f>
        <v/>
      </c>
      <c r="BO25" s="22" t="str">
        <f>IFERROR(INDEX(#REF!,MATCH(BF25,#REF!,0)),"")</f>
        <v/>
      </c>
      <c r="BP25" s="46" t="str">
        <f t="shared" si="4"/>
        <v/>
      </c>
      <c r="BQ25" s="47" t="str">
        <f>IFERROR(RANK(BP25,BP:BP,0)+COUNTIF($BP$12:BP24,BP25),"")</f>
        <v/>
      </c>
      <c r="BR25" s="25"/>
      <c r="BS25" s="25"/>
      <c r="BT25" s="30" t="s">
        <v>29</v>
      </c>
      <c r="BU25" s="30" t="s">
        <v>29</v>
      </c>
      <c r="BV25" s="27" t="s">
        <v>29</v>
      </c>
      <c r="BW25" s="27" t="s">
        <v>29</v>
      </c>
      <c r="BX25" s="44"/>
      <c r="BY25" s="41"/>
      <c r="BZ25" s="41"/>
      <c r="CA25" s="38" t="str">
        <f>IFERROR(INDEX(#REF!,MATCH(BT25,#REF!,0)),"")</f>
        <v/>
      </c>
      <c r="CB25" s="22" t="str">
        <f>IFERROR(INDEX(#REF!,MATCH(BT25,#REF!,0)),"")</f>
        <v/>
      </c>
      <c r="CC25" s="22" t="str">
        <f>IFERROR(INDEX(#REF!,MATCH(BT25,#REF!,0)),"")</f>
        <v/>
      </c>
      <c r="CD25" s="46" t="str">
        <f t="shared" si="5"/>
        <v/>
      </c>
      <c r="CE25" s="47" t="str">
        <f>IFERROR(RANK(CD25,CD:CD,0)+COUNTIF(CD$12:CDL24,CD25),"")</f>
        <v/>
      </c>
    </row>
    <row r="26" spans="2:83" ht="18.75" customHeight="1" x14ac:dyDescent="0.3">
      <c r="B26" s="42" t="s">
        <v>165</v>
      </c>
      <c r="C26" s="42" t="s">
        <v>135</v>
      </c>
      <c r="D26" s="43" t="s">
        <v>38</v>
      </c>
      <c r="E26" s="43">
        <v>1</v>
      </c>
      <c r="F26" s="44">
        <v>73.900000000000006</v>
      </c>
      <c r="G26" s="41">
        <v>9</v>
      </c>
      <c r="H26" s="41">
        <v>7</v>
      </c>
      <c r="I26" s="49" t="str">
        <f>IFERROR(INDEX(#REF!,MATCH(B26,#REF!,0)),"")</f>
        <v/>
      </c>
      <c r="J26" s="50" t="str">
        <f>IFERROR(INDEX(#REF!,MATCH(B26,#REF!,0)),"")</f>
        <v/>
      </c>
      <c r="K26" s="22" t="str">
        <f>IFERROR(INDEX(#REF!,MATCH(B26,#REF!,0)),"")</f>
        <v/>
      </c>
      <c r="L26" s="46" t="str">
        <f t="shared" si="0"/>
        <v/>
      </c>
      <c r="M26" s="47" t="str">
        <f>IFERROR(RANK(L26,L:L,0)+COUNTIF($L$12:L25,L26),"")</f>
        <v/>
      </c>
      <c r="N26" s="25"/>
      <c r="O26" s="25"/>
      <c r="P26" s="26" t="s">
        <v>166</v>
      </c>
      <c r="Q26" s="26" t="s">
        <v>167</v>
      </c>
      <c r="R26" s="37" t="s">
        <v>39</v>
      </c>
      <c r="S26" s="37">
        <v>1</v>
      </c>
      <c r="T26" s="44">
        <v>73.900000000000006</v>
      </c>
      <c r="U26" s="41">
        <v>9</v>
      </c>
      <c r="V26" s="41">
        <v>7</v>
      </c>
      <c r="W26" s="38" t="str">
        <f>IFERROR(INDEX(#REF!,MATCH(P26,#REF!,0)),"")</f>
        <v/>
      </c>
      <c r="X26" s="22" t="str">
        <f>IFERROR(INDEX(#REF!,MATCH(P26,#REF!,0)),"")</f>
        <v/>
      </c>
      <c r="Y26" s="22" t="str">
        <f>IFERROR(INDEX(#REF!,MATCH(P26,#REF!,0)),"")</f>
        <v/>
      </c>
      <c r="Z26" s="46" t="str">
        <f t="shared" si="1"/>
        <v/>
      </c>
      <c r="AA26" s="47" t="str">
        <f>IFERROR(RANK(Z26,Z:Z,0)+COUNTIF($Z$12:Z25,Z26),"")</f>
        <v/>
      </c>
      <c r="AD26" s="31" t="s">
        <v>29</v>
      </c>
      <c r="AE26" s="31" t="s">
        <v>29</v>
      </c>
      <c r="AF26" s="32" t="s">
        <v>29</v>
      </c>
      <c r="AG26" s="32" t="s">
        <v>29</v>
      </c>
      <c r="AH26" s="44"/>
      <c r="AI26" s="41"/>
      <c r="AJ26" s="41"/>
      <c r="AK26" s="49" t="str">
        <f>IFERROR(INDEX(#REF!,MATCH(AD26,#REF!,0)),"")</f>
        <v/>
      </c>
      <c r="AL26" s="50"/>
      <c r="AM26" s="22" t="str">
        <f>IFERROR(INDEX(#REF!,MATCH(AD26,#REF!,0)),"")</f>
        <v/>
      </c>
      <c r="AN26" s="46" t="str">
        <f t="shared" si="2"/>
        <v/>
      </c>
      <c r="AO26" s="47" t="str">
        <f>IFERROR(RANK(AN26,AN:AN,0)+COUNTIF($AN$12:AN25,AN26),"")</f>
        <v/>
      </c>
      <c r="AP26" s="25"/>
      <c r="AQ26" s="25"/>
      <c r="AR26" s="42" t="s">
        <v>29</v>
      </c>
      <c r="AS26" s="42" t="s">
        <v>29</v>
      </c>
      <c r="AT26" s="43" t="s">
        <v>29</v>
      </c>
      <c r="AU26" s="43" t="s">
        <v>29</v>
      </c>
      <c r="AV26" s="44"/>
      <c r="AW26" s="41"/>
      <c r="AX26" s="41"/>
      <c r="AY26" s="38" t="str">
        <f>IFERROR(INDEX(#REF!,MATCH(AR26,#REF!,0)),"")</f>
        <v/>
      </c>
      <c r="AZ26" s="22" t="str">
        <f>IFERROR(INDEX(#REF!,MATCH(AR26,#REF!,0)),"")</f>
        <v/>
      </c>
      <c r="BA26" s="22" t="str">
        <f>IFERROR(INDEX(#REF!,MATCH(AR26,#REF!,0)),"")</f>
        <v/>
      </c>
      <c r="BB26" s="46" t="str">
        <f t="shared" si="3"/>
        <v/>
      </c>
      <c r="BC26" s="47" t="str">
        <f>IFERROR(RANK(BB26,BB:BB,0)+COUNTIF($BB$12:BB25,BB26),"")</f>
        <v/>
      </c>
      <c r="BF26" s="31" t="s">
        <v>29</v>
      </c>
      <c r="BG26" s="31" t="s">
        <v>29</v>
      </c>
      <c r="BH26" s="32" t="s">
        <v>29</v>
      </c>
      <c r="BI26" s="32" t="s">
        <v>29</v>
      </c>
      <c r="BJ26" s="44"/>
      <c r="BK26" s="41"/>
      <c r="BL26" s="41"/>
      <c r="BM26" s="38" t="str">
        <f>IFERROR(INDEX(#REF!,MATCH(BF26,#REF!,0)),"")</f>
        <v/>
      </c>
      <c r="BN26" s="22" t="str">
        <f>IFERROR(INDEX(#REF!,MATCH(BF26,#REF!,0)),"")</f>
        <v/>
      </c>
      <c r="BO26" s="22" t="str">
        <f>IFERROR(INDEX(#REF!,MATCH(BF26,#REF!,0)),"")</f>
        <v/>
      </c>
      <c r="BP26" s="46" t="str">
        <f t="shared" si="4"/>
        <v/>
      </c>
      <c r="BQ26" s="47" t="str">
        <f>IFERROR(RANK(BP26,BP:BP,0)+COUNTIF($BP$12:BP25,BP26),"")</f>
        <v/>
      </c>
      <c r="BR26" s="25"/>
      <c r="BS26" s="25"/>
      <c r="BT26" s="30" t="s">
        <v>29</v>
      </c>
      <c r="BU26" s="30" t="s">
        <v>29</v>
      </c>
      <c r="BV26" s="27" t="s">
        <v>29</v>
      </c>
      <c r="BW26" s="27" t="s">
        <v>29</v>
      </c>
      <c r="BX26" s="44"/>
      <c r="BY26" s="41"/>
      <c r="BZ26" s="41"/>
      <c r="CA26" s="38" t="str">
        <f>IFERROR(INDEX(#REF!,MATCH(BT26,#REF!,0)),"")</f>
        <v/>
      </c>
      <c r="CB26" s="22" t="str">
        <f>IFERROR(INDEX(#REF!,MATCH(BT26,#REF!,0)),"")</f>
        <v/>
      </c>
      <c r="CC26" s="22" t="str">
        <f>IFERROR(INDEX(#REF!,MATCH(BT26,#REF!,0)),"")</f>
        <v/>
      </c>
      <c r="CD26" s="46" t="str">
        <f t="shared" si="5"/>
        <v/>
      </c>
      <c r="CE26" s="47" t="str">
        <f>IFERROR(RANK(CD26,CD:CD,0)+COUNTIF(CD$12:CDL25,CD26),"")</f>
        <v/>
      </c>
    </row>
    <row r="27" spans="2:83" ht="18.75" customHeight="1" x14ac:dyDescent="0.3">
      <c r="B27" s="42" t="s">
        <v>168</v>
      </c>
      <c r="C27" s="42" t="s">
        <v>149</v>
      </c>
      <c r="D27" s="43" t="s">
        <v>38</v>
      </c>
      <c r="E27" s="43">
        <v>1</v>
      </c>
      <c r="F27" s="44">
        <v>73.849999999999994</v>
      </c>
      <c r="G27" s="41">
        <v>10</v>
      </c>
      <c r="H27" s="41">
        <v>6</v>
      </c>
      <c r="I27" s="49" t="str">
        <f>IFERROR(INDEX(#REF!,MATCH(B27,#REF!,0)),"")</f>
        <v/>
      </c>
      <c r="J27" s="50" t="str">
        <f>IFERROR(INDEX(#REF!,MATCH(B27,#REF!,0)),"")</f>
        <v/>
      </c>
      <c r="K27" s="22" t="str">
        <f>IFERROR(INDEX(#REF!,MATCH(B27,#REF!,0)),"")</f>
        <v/>
      </c>
      <c r="L27" s="46" t="str">
        <f t="shared" si="0"/>
        <v/>
      </c>
      <c r="M27" s="47" t="str">
        <f>IFERROR(RANK(L27,L:L,0)+COUNTIF($L$12:L26,L27),"")</f>
        <v/>
      </c>
      <c r="N27" s="25"/>
      <c r="O27" s="25"/>
      <c r="P27" s="26" t="s">
        <v>169</v>
      </c>
      <c r="Q27" s="26" t="s">
        <v>141</v>
      </c>
      <c r="R27" s="37" t="s">
        <v>39</v>
      </c>
      <c r="S27" s="37">
        <v>1</v>
      </c>
      <c r="T27" s="44">
        <v>73.849999999999994</v>
      </c>
      <c r="U27" s="41">
        <v>10</v>
      </c>
      <c r="V27" s="41">
        <v>6</v>
      </c>
      <c r="W27" s="38" t="str">
        <f>IFERROR(INDEX(#REF!,MATCH(P27,#REF!,0)),"")</f>
        <v/>
      </c>
      <c r="X27" s="22" t="str">
        <f>IFERROR(INDEX(#REF!,MATCH(P27,#REF!,0)),"")</f>
        <v/>
      </c>
      <c r="Y27" s="22" t="str">
        <f>IFERROR(INDEX(#REF!,MATCH(P27,#REF!,0)),"")</f>
        <v/>
      </c>
      <c r="Z27" s="46" t="str">
        <f t="shared" si="1"/>
        <v/>
      </c>
      <c r="AA27" s="47" t="str">
        <f>IFERROR(RANK(Z27,Z:Z,0)+COUNTIF($Z$12:Z26,Z27),"")</f>
        <v/>
      </c>
      <c r="AD27" s="31" t="s">
        <v>29</v>
      </c>
      <c r="AE27" s="31" t="s">
        <v>29</v>
      </c>
      <c r="AF27" s="32" t="s">
        <v>29</v>
      </c>
      <c r="AG27" s="32" t="s">
        <v>29</v>
      </c>
      <c r="AH27" s="44"/>
      <c r="AI27" s="41"/>
      <c r="AJ27" s="41"/>
      <c r="AK27" s="49" t="str">
        <f>IFERROR(INDEX(#REF!,MATCH(AD27,#REF!,0)),"")</f>
        <v/>
      </c>
      <c r="AL27" s="50"/>
      <c r="AM27" s="22" t="str">
        <f>IFERROR(INDEX(#REF!,MATCH(AD27,#REF!,0)),"")</f>
        <v/>
      </c>
      <c r="AN27" s="46" t="str">
        <f t="shared" si="2"/>
        <v/>
      </c>
      <c r="AO27" s="47" t="str">
        <f>IFERROR(RANK(AN27,AN:AN,0)+COUNTIF($AN$12:AN26,AN27),"")</f>
        <v/>
      </c>
      <c r="AP27" s="25"/>
      <c r="AQ27" s="25"/>
      <c r="AR27" s="42" t="s">
        <v>29</v>
      </c>
      <c r="AS27" s="42" t="s">
        <v>29</v>
      </c>
      <c r="AT27" s="43" t="s">
        <v>29</v>
      </c>
      <c r="AU27" s="43" t="s">
        <v>29</v>
      </c>
      <c r="AV27" s="44"/>
      <c r="AW27" s="41"/>
      <c r="AX27" s="41"/>
      <c r="AY27" s="38" t="str">
        <f>IFERROR(INDEX(#REF!,MATCH(AR27,#REF!,0)),"")</f>
        <v/>
      </c>
      <c r="AZ27" s="22" t="str">
        <f>IFERROR(INDEX(#REF!,MATCH(AR27,#REF!,0)),"")</f>
        <v/>
      </c>
      <c r="BA27" s="22" t="str">
        <f>IFERROR(INDEX(#REF!,MATCH(AR27,#REF!,0)),"")</f>
        <v/>
      </c>
      <c r="BB27" s="46" t="str">
        <f t="shared" si="3"/>
        <v/>
      </c>
      <c r="BC27" s="47" t="str">
        <f>IFERROR(RANK(BB27,BB:BB,0)+COUNTIF($BB$12:BB26,BB27),"")</f>
        <v/>
      </c>
      <c r="BF27" s="31" t="s">
        <v>29</v>
      </c>
      <c r="BG27" s="31" t="s">
        <v>29</v>
      </c>
      <c r="BH27" s="32" t="s">
        <v>29</v>
      </c>
      <c r="BI27" s="32" t="s">
        <v>29</v>
      </c>
      <c r="BJ27" s="44"/>
      <c r="BK27" s="41"/>
      <c r="BL27" s="41"/>
      <c r="BM27" s="38" t="str">
        <f>IFERROR(INDEX(#REF!,MATCH(BF27,#REF!,0)),"")</f>
        <v/>
      </c>
      <c r="BN27" s="22" t="str">
        <f>IFERROR(INDEX(#REF!,MATCH(BF27,#REF!,0)),"")</f>
        <v/>
      </c>
      <c r="BO27" s="22" t="str">
        <f>IFERROR(INDEX(#REF!,MATCH(BF27,#REF!,0)),"")</f>
        <v/>
      </c>
      <c r="BP27" s="46" t="str">
        <f t="shared" si="4"/>
        <v/>
      </c>
      <c r="BQ27" s="47" t="str">
        <f>IFERROR(RANK(BP27,BP:BP,0)+COUNTIF($BP$12:BP26,BP27),"")</f>
        <v/>
      </c>
      <c r="BR27" s="25"/>
      <c r="BS27" s="25"/>
      <c r="BT27" s="30" t="s">
        <v>29</v>
      </c>
      <c r="BU27" s="30" t="s">
        <v>29</v>
      </c>
      <c r="BV27" s="27" t="s">
        <v>29</v>
      </c>
      <c r="BW27" s="27" t="s">
        <v>29</v>
      </c>
      <c r="BX27" s="44"/>
      <c r="BY27" s="41"/>
      <c r="BZ27" s="41"/>
      <c r="CA27" s="38" t="str">
        <f>IFERROR(INDEX(#REF!,MATCH(BT27,#REF!,0)),"")</f>
        <v/>
      </c>
      <c r="CB27" s="22" t="str">
        <f>IFERROR(INDEX(#REF!,MATCH(BT27,#REF!,0)),"")</f>
        <v/>
      </c>
      <c r="CC27" s="22" t="str">
        <f>IFERROR(INDEX(#REF!,MATCH(BT27,#REF!,0)),"")</f>
        <v/>
      </c>
      <c r="CD27" s="46" t="str">
        <f t="shared" si="5"/>
        <v/>
      </c>
      <c r="CE27" s="47" t="str">
        <f>IFERROR(RANK(CD27,CD:CD,0)+COUNTIF(CD$12:CDL26,CD27),"")</f>
        <v/>
      </c>
    </row>
    <row r="28" spans="2:83" ht="18.75" customHeight="1" x14ac:dyDescent="0.3">
      <c r="B28" s="42" t="s">
        <v>170</v>
      </c>
      <c r="C28" s="42" t="s">
        <v>141</v>
      </c>
      <c r="D28" s="43" t="s">
        <v>38</v>
      </c>
      <c r="E28" s="43">
        <v>1</v>
      </c>
      <c r="F28" s="44">
        <v>72.3</v>
      </c>
      <c r="G28" s="41">
        <v>11</v>
      </c>
      <c r="H28" s="41">
        <v>5</v>
      </c>
      <c r="I28" s="49" t="str">
        <f>IFERROR(INDEX(#REF!,MATCH(B28,#REF!,0)),"")</f>
        <v/>
      </c>
      <c r="J28" s="50" t="str">
        <f>IFERROR(INDEX(#REF!,MATCH(B28,#REF!,0)),"")</f>
        <v/>
      </c>
      <c r="K28" s="22" t="str">
        <f>IFERROR(INDEX(#REF!,MATCH(B28,#REF!,0)),"")</f>
        <v/>
      </c>
      <c r="L28" s="46" t="str">
        <f t="shared" si="0"/>
        <v/>
      </c>
      <c r="M28" s="47" t="str">
        <f>IFERROR(RANK(L28,L:L,0)+COUNTIF($L$12:L27,L28),"")</f>
        <v/>
      </c>
      <c r="N28" s="25"/>
      <c r="O28" s="25"/>
      <c r="P28" s="26" t="s">
        <v>171</v>
      </c>
      <c r="Q28" s="26" t="s">
        <v>167</v>
      </c>
      <c r="R28" s="37" t="s">
        <v>39</v>
      </c>
      <c r="S28" s="37">
        <v>1</v>
      </c>
      <c r="T28" s="44">
        <v>72.3</v>
      </c>
      <c r="U28" s="41">
        <v>11</v>
      </c>
      <c r="V28" s="41">
        <v>5</v>
      </c>
      <c r="W28" s="38" t="str">
        <f>IFERROR(INDEX(#REF!,MATCH(P28,#REF!,0)),"")</f>
        <v/>
      </c>
      <c r="X28" s="22" t="str">
        <f>IFERROR(INDEX(#REF!,MATCH(P28,#REF!,0)),"")</f>
        <v/>
      </c>
      <c r="Y28" s="22" t="str">
        <f>IFERROR(INDEX(#REF!,MATCH(P28,#REF!,0)),"")</f>
        <v/>
      </c>
      <c r="Z28" s="46" t="str">
        <f t="shared" si="1"/>
        <v/>
      </c>
      <c r="AA28" s="47" t="str">
        <f>IFERROR(RANK(Z28,Z:Z,0)+COUNTIF($Z$12:Z27,Z28),"")</f>
        <v/>
      </c>
      <c r="AD28" s="31" t="s">
        <v>29</v>
      </c>
      <c r="AE28" s="31" t="s">
        <v>29</v>
      </c>
      <c r="AF28" s="32" t="s">
        <v>29</v>
      </c>
      <c r="AG28" s="32" t="s">
        <v>29</v>
      </c>
      <c r="AH28" s="44"/>
      <c r="AI28" s="41"/>
      <c r="AJ28" s="41"/>
      <c r="AK28" s="49" t="str">
        <f>IFERROR(INDEX(#REF!,MATCH(AD28,#REF!,0)),"")</f>
        <v/>
      </c>
      <c r="AL28" s="50"/>
      <c r="AM28" s="22" t="str">
        <f>IFERROR(INDEX(#REF!,MATCH(AD28,#REF!,0)),"")</f>
        <v/>
      </c>
      <c r="AN28" s="46" t="str">
        <f t="shared" si="2"/>
        <v/>
      </c>
      <c r="AO28" s="47" t="str">
        <f>IFERROR(RANK(AN28,AN:AN,0)+COUNTIF($AN$12:AN27,AN28),"")</f>
        <v/>
      </c>
      <c r="AP28" s="25"/>
      <c r="AQ28" s="25"/>
      <c r="AR28" s="42" t="s">
        <v>29</v>
      </c>
      <c r="AS28" s="42" t="s">
        <v>29</v>
      </c>
      <c r="AT28" s="43" t="s">
        <v>29</v>
      </c>
      <c r="AU28" s="43" t="s">
        <v>29</v>
      </c>
      <c r="AV28" s="44"/>
      <c r="AW28" s="41"/>
      <c r="AX28" s="41"/>
      <c r="AY28" s="38" t="str">
        <f>IFERROR(INDEX(#REF!,MATCH(AR28,#REF!,0)),"")</f>
        <v/>
      </c>
      <c r="AZ28" s="22" t="str">
        <f>IFERROR(INDEX(#REF!,MATCH(AR28,#REF!,0)),"")</f>
        <v/>
      </c>
      <c r="BA28" s="22" t="str">
        <f>IFERROR(INDEX(#REF!,MATCH(AR28,#REF!,0)),"")</f>
        <v/>
      </c>
      <c r="BB28" s="46" t="str">
        <f t="shared" si="3"/>
        <v/>
      </c>
      <c r="BC28" s="47" t="str">
        <f>IFERROR(RANK(BB28,BB:BB,0)+COUNTIF($BB$12:BB27,BB28),"")</f>
        <v/>
      </c>
      <c r="BF28" s="31" t="s">
        <v>29</v>
      </c>
      <c r="BG28" s="31" t="s">
        <v>29</v>
      </c>
      <c r="BH28" s="32" t="s">
        <v>29</v>
      </c>
      <c r="BI28" s="32" t="s">
        <v>29</v>
      </c>
      <c r="BJ28" s="44"/>
      <c r="BK28" s="41"/>
      <c r="BL28" s="41"/>
      <c r="BM28" s="38" t="str">
        <f>IFERROR(INDEX(#REF!,MATCH(BF28,#REF!,0)),"")</f>
        <v/>
      </c>
      <c r="BN28" s="22" t="str">
        <f>IFERROR(INDEX(#REF!,MATCH(BF28,#REF!,0)),"")</f>
        <v/>
      </c>
      <c r="BO28" s="22" t="str">
        <f>IFERROR(INDEX(#REF!,MATCH(BF28,#REF!,0)),"")</f>
        <v/>
      </c>
      <c r="BP28" s="46" t="str">
        <f t="shared" si="4"/>
        <v/>
      </c>
      <c r="BQ28" s="47" t="str">
        <f>IFERROR(RANK(BP28,BP:BP,0)+COUNTIF($BP$12:BP27,BP28),"")</f>
        <v/>
      </c>
      <c r="BR28" s="25"/>
      <c r="BS28" s="25"/>
      <c r="BT28" s="30" t="s">
        <v>29</v>
      </c>
      <c r="BU28" s="30" t="s">
        <v>29</v>
      </c>
      <c r="BV28" s="27" t="s">
        <v>29</v>
      </c>
      <c r="BW28" s="27" t="s">
        <v>29</v>
      </c>
      <c r="BX28" s="44"/>
      <c r="BY28" s="41"/>
      <c r="BZ28" s="41"/>
      <c r="CA28" s="38" t="str">
        <f>IFERROR(INDEX(#REF!,MATCH(BT28,#REF!,0)),"")</f>
        <v/>
      </c>
      <c r="CB28" s="22" t="str">
        <f>IFERROR(INDEX(#REF!,MATCH(BT28,#REF!,0)),"")</f>
        <v/>
      </c>
      <c r="CC28" s="22" t="str">
        <f>IFERROR(INDEX(#REF!,MATCH(BT28,#REF!,0)),"")</f>
        <v/>
      </c>
      <c r="CD28" s="46" t="str">
        <f t="shared" si="5"/>
        <v/>
      </c>
      <c r="CE28" s="47" t="str">
        <f>IFERROR(RANK(CD28,CD:CD,0)+COUNTIF(CD$12:CDL27,CD28),"")</f>
        <v/>
      </c>
    </row>
    <row r="29" spans="2:83" ht="18.75" customHeight="1" x14ac:dyDescent="0.3">
      <c r="B29" s="42" t="s">
        <v>172</v>
      </c>
      <c r="C29" s="42" t="s">
        <v>133</v>
      </c>
      <c r="D29" s="43" t="s">
        <v>38</v>
      </c>
      <c r="E29" s="43">
        <v>1</v>
      </c>
      <c r="F29" s="44">
        <v>69.900000000000006</v>
      </c>
      <c r="G29" s="41">
        <v>12</v>
      </c>
      <c r="H29" s="41">
        <v>4</v>
      </c>
      <c r="I29" s="49" t="str">
        <f>IFERROR(INDEX(#REF!,MATCH(B29,#REF!,0)),"")</f>
        <v/>
      </c>
      <c r="J29" s="50" t="str">
        <f>IFERROR(INDEX(#REF!,MATCH(B29,#REF!,0)),"")</f>
        <v/>
      </c>
      <c r="K29" s="22" t="str">
        <f>IFERROR(INDEX(#REF!,MATCH(B29,#REF!,0)),"")</f>
        <v/>
      </c>
      <c r="L29" s="46" t="str">
        <f t="shared" si="0"/>
        <v/>
      </c>
      <c r="M29" s="47" t="str">
        <f>IFERROR(RANK(L29,L:L,0)+COUNTIF($L$12:L28,L29),"")</f>
        <v/>
      </c>
      <c r="N29" s="25"/>
      <c r="O29" s="25"/>
      <c r="P29" s="26" t="s">
        <v>173</v>
      </c>
      <c r="Q29" s="26" t="s">
        <v>149</v>
      </c>
      <c r="R29" s="37" t="s">
        <v>39</v>
      </c>
      <c r="S29" s="37">
        <v>1</v>
      </c>
      <c r="T29" s="44">
        <v>69.900000000000006</v>
      </c>
      <c r="U29" s="41">
        <v>12</v>
      </c>
      <c r="V29" s="41">
        <v>4</v>
      </c>
      <c r="W29" s="38" t="str">
        <f>IFERROR(INDEX(#REF!,MATCH(P29,#REF!,0)),"")</f>
        <v/>
      </c>
      <c r="X29" s="22" t="str">
        <f>IFERROR(INDEX(#REF!,MATCH(P29,#REF!,0)),"")</f>
        <v/>
      </c>
      <c r="Y29" s="22" t="str">
        <f>IFERROR(INDEX(#REF!,MATCH(P29,#REF!,0)),"")</f>
        <v/>
      </c>
      <c r="Z29" s="46" t="str">
        <f t="shared" si="1"/>
        <v/>
      </c>
      <c r="AA29" s="47" t="str">
        <f>IFERROR(RANK(Z29,Z:Z,0)+COUNTIF($Z$12:Z28,Z29),"")</f>
        <v/>
      </c>
      <c r="AD29" s="31" t="s">
        <v>29</v>
      </c>
      <c r="AE29" s="31" t="s">
        <v>29</v>
      </c>
      <c r="AF29" s="32" t="s">
        <v>29</v>
      </c>
      <c r="AG29" s="32" t="s">
        <v>29</v>
      </c>
      <c r="AH29" s="44"/>
      <c r="AI29" s="41"/>
      <c r="AJ29" s="41"/>
      <c r="AK29" s="49" t="str">
        <f>IFERROR(INDEX(#REF!,MATCH(AD29,#REF!,0)),"")</f>
        <v/>
      </c>
      <c r="AL29" s="50"/>
      <c r="AM29" s="22" t="str">
        <f>IFERROR(INDEX(#REF!,MATCH(AD29,#REF!,0)),"")</f>
        <v/>
      </c>
      <c r="AN29" s="46" t="str">
        <f t="shared" si="2"/>
        <v/>
      </c>
      <c r="AO29" s="47" t="str">
        <f>IFERROR(RANK(AN29,AN:AN,0)+COUNTIF($AN$12:AN28,AN29),"")</f>
        <v/>
      </c>
      <c r="AP29" s="25"/>
      <c r="AQ29" s="25"/>
      <c r="AR29" s="42" t="s">
        <v>29</v>
      </c>
      <c r="AS29" s="42" t="s">
        <v>29</v>
      </c>
      <c r="AT29" s="43" t="s">
        <v>29</v>
      </c>
      <c r="AU29" s="43" t="s">
        <v>29</v>
      </c>
      <c r="AV29" s="44"/>
      <c r="AW29" s="41"/>
      <c r="AX29" s="41"/>
      <c r="AY29" s="38" t="str">
        <f>IFERROR(INDEX(#REF!,MATCH(AR29,#REF!,0)),"")</f>
        <v/>
      </c>
      <c r="AZ29" s="22" t="str">
        <f>IFERROR(INDEX(#REF!,MATCH(AR29,#REF!,0)),"")</f>
        <v/>
      </c>
      <c r="BA29" s="22" t="str">
        <f>IFERROR(INDEX(#REF!,MATCH(AR29,#REF!,0)),"")</f>
        <v/>
      </c>
      <c r="BB29" s="46" t="str">
        <f t="shared" si="3"/>
        <v/>
      </c>
      <c r="BC29" s="47" t="str">
        <f>IFERROR(RANK(BB29,BB:BB,0)+COUNTIF($BB$12:BB28,BB29),"")</f>
        <v/>
      </c>
      <c r="BF29" s="31" t="s">
        <v>29</v>
      </c>
      <c r="BG29" s="31" t="s">
        <v>29</v>
      </c>
      <c r="BH29" s="32" t="s">
        <v>29</v>
      </c>
      <c r="BI29" s="32" t="s">
        <v>29</v>
      </c>
      <c r="BJ29" s="44"/>
      <c r="BK29" s="41"/>
      <c r="BL29" s="41"/>
      <c r="BM29" s="38" t="str">
        <f>IFERROR(INDEX(#REF!,MATCH(BF29,#REF!,0)),"")</f>
        <v/>
      </c>
      <c r="BN29" s="22" t="str">
        <f>IFERROR(INDEX(#REF!,MATCH(BF29,#REF!,0)),"")</f>
        <v/>
      </c>
      <c r="BO29" s="22" t="str">
        <f>IFERROR(INDEX(#REF!,MATCH(BF29,#REF!,0)),"")</f>
        <v/>
      </c>
      <c r="BP29" s="46" t="str">
        <f t="shared" si="4"/>
        <v/>
      </c>
      <c r="BQ29" s="47" t="str">
        <f>IFERROR(RANK(BP29,BP:BP,0)+COUNTIF($BP$12:BP28,BP29),"")</f>
        <v/>
      </c>
      <c r="BR29" s="25"/>
      <c r="BS29" s="25"/>
      <c r="BT29" s="30" t="s">
        <v>29</v>
      </c>
      <c r="BU29" s="30" t="s">
        <v>29</v>
      </c>
      <c r="BV29" s="27" t="s">
        <v>29</v>
      </c>
      <c r="BW29" s="27" t="s">
        <v>29</v>
      </c>
      <c r="BX29" s="44"/>
      <c r="BY29" s="41"/>
      <c r="BZ29" s="41"/>
      <c r="CA29" s="38" t="str">
        <f>IFERROR(INDEX(#REF!,MATCH(BT29,#REF!,0)),"")</f>
        <v/>
      </c>
      <c r="CB29" s="22" t="str">
        <f>IFERROR(INDEX(#REF!,MATCH(BT29,#REF!,0)),"")</f>
        <v/>
      </c>
      <c r="CC29" s="22" t="str">
        <f>IFERROR(INDEX(#REF!,MATCH(BT29,#REF!,0)),"")</f>
        <v/>
      </c>
      <c r="CD29" s="46" t="str">
        <f t="shared" si="5"/>
        <v/>
      </c>
      <c r="CE29" s="47" t="str">
        <f>IFERROR(RANK(CD29,CD:CD,0)+COUNTIF(CD$12:CDL28,CD29),"")</f>
        <v/>
      </c>
    </row>
    <row r="30" spans="2:83" ht="18.75" customHeight="1" x14ac:dyDescent="0.3">
      <c r="B30" s="42" t="s">
        <v>174</v>
      </c>
      <c r="C30" s="42" t="s">
        <v>41</v>
      </c>
      <c r="D30" s="43" t="s">
        <v>38</v>
      </c>
      <c r="E30" s="43">
        <v>1</v>
      </c>
      <c r="F30" s="44">
        <v>68.3</v>
      </c>
      <c r="G30" s="41">
        <v>13</v>
      </c>
      <c r="H30" s="41">
        <v>3</v>
      </c>
      <c r="I30" s="49" t="str">
        <f>IFERROR(INDEX(#REF!,MATCH(B30,#REF!,0)),"")</f>
        <v/>
      </c>
      <c r="J30" s="50" t="str">
        <f>IFERROR(INDEX(#REF!,MATCH(B30,#REF!,0)),"")</f>
        <v/>
      </c>
      <c r="K30" s="22" t="str">
        <f>IFERROR(INDEX(#REF!,MATCH(B30,#REF!,0)),"")</f>
        <v/>
      </c>
      <c r="L30" s="46" t="str">
        <f t="shared" si="0"/>
        <v/>
      </c>
      <c r="M30" s="47" t="str">
        <f>IFERROR(RANK(L30,L:L,0)+COUNTIF($L$12:L29,L30),"")</f>
        <v/>
      </c>
      <c r="N30" s="25"/>
      <c r="O30" s="25"/>
      <c r="P30" s="26" t="s">
        <v>175</v>
      </c>
      <c r="Q30" s="26" t="s">
        <v>41</v>
      </c>
      <c r="R30" s="37" t="s">
        <v>39</v>
      </c>
      <c r="S30" s="37">
        <v>1</v>
      </c>
      <c r="T30" s="44">
        <v>68.3</v>
      </c>
      <c r="U30" s="41">
        <v>13</v>
      </c>
      <c r="V30" s="41">
        <v>3</v>
      </c>
      <c r="W30" s="38" t="str">
        <f>IFERROR(INDEX(#REF!,MATCH(P30,#REF!,0)),"")</f>
        <v/>
      </c>
      <c r="X30" s="22" t="str">
        <f>IFERROR(INDEX(#REF!,MATCH(P30,#REF!,0)),"")</f>
        <v/>
      </c>
      <c r="Y30" s="22" t="str">
        <f>IFERROR(INDEX(#REF!,MATCH(P30,#REF!,0)),"")</f>
        <v/>
      </c>
      <c r="Z30" s="46" t="str">
        <f t="shared" si="1"/>
        <v/>
      </c>
      <c r="AA30" s="47" t="str">
        <f>IFERROR(RANK(Z30,Z:Z,0)+COUNTIF($Z$12:Z29,Z30),"")</f>
        <v/>
      </c>
      <c r="AD30" s="31" t="s">
        <v>29</v>
      </c>
      <c r="AE30" s="31" t="s">
        <v>29</v>
      </c>
      <c r="AF30" s="32" t="s">
        <v>29</v>
      </c>
      <c r="AG30" s="32" t="s">
        <v>29</v>
      </c>
      <c r="AH30" s="44"/>
      <c r="AI30" s="41"/>
      <c r="AJ30" s="41"/>
      <c r="AK30" s="49" t="str">
        <f>IFERROR(INDEX(#REF!,MATCH(AD30,#REF!,0)),"")</f>
        <v/>
      </c>
      <c r="AL30" s="50"/>
      <c r="AM30" s="22" t="str">
        <f>IFERROR(INDEX(#REF!,MATCH(AD30,#REF!,0)),"")</f>
        <v/>
      </c>
      <c r="AN30" s="46" t="str">
        <f t="shared" si="2"/>
        <v/>
      </c>
      <c r="AO30" s="47" t="str">
        <f>IFERROR(RANK(AN30,AN:AN,0)+COUNTIF($AN$12:AN29,AN30),"")</f>
        <v/>
      </c>
      <c r="AP30" s="25"/>
      <c r="AQ30" s="25"/>
      <c r="AR30" s="42" t="s">
        <v>29</v>
      </c>
      <c r="AS30" s="42" t="s">
        <v>29</v>
      </c>
      <c r="AT30" s="43" t="s">
        <v>29</v>
      </c>
      <c r="AU30" s="43" t="s">
        <v>29</v>
      </c>
      <c r="AV30" s="44"/>
      <c r="AW30" s="41"/>
      <c r="AX30" s="41"/>
      <c r="AY30" s="38" t="str">
        <f>IFERROR(INDEX(#REF!,MATCH(AR30,#REF!,0)),"")</f>
        <v/>
      </c>
      <c r="AZ30" s="22" t="str">
        <f>IFERROR(INDEX(#REF!,MATCH(AR30,#REF!,0)),"")</f>
        <v/>
      </c>
      <c r="BA30" s="22" t="str">
        <f>IFERROR(INDEX(#REF!,MATCH(AR30,#REF!,0)),"")</f>
        <v/>
      </c>
      <c r="BB30" s="46" t="str">
        <f t="shared" si="3"/>
        <v/>
      </c>
      <c r="BC30" s="47" t="str">
        <f>IFERROR(RANK(BB30,BB:BB,0)+COUNTIF($BB$12:BB29,BB30),"")</f>
        <v/>
      </c>
      <c r="BF30" s="31" t="s">
        <v>29</v>
      </c>
      <c r="BG30" s="31" t="s">
        <v>29</v>
      </c>
      <c r="BH30" s="32" t="s">
        <v>29</v>
      </c>
      <c r="BI30" s="32" t="s">
        <v>29</v>
      </c>
      <c r="BJ30" s="44"/>
      <c r="BK30" s="41"/>
      <c r="BL30" s="41"/>
      <c r="BM30" s="38" t="str">
        <f>IFERROR(INDEX(#REF!,MATCH(BF30,#REF!,0)),"")</f>
        <v/>
      </c>
      <c r="BN30" s="22" t="str">
        <f>IFERROR(INDEX(#REF!,MATCH(BF30,#REF!,0)),"")</f>
        <v/>
      </c>
      <c r="BO30" s="22" t="str">
        <f>IFERROR(INDEX(#REF!,MATCH(BF30,#REF!,0)),"")</f>
        <v/>
      </c>
      <c r="BP30" s="46" t="str">
        <f t="shared" si="4"/>
        <v/>
      </c>
      <c r="BQ30" s="47" t="str">
        <f>IFERROR(RANK(BP30,BP:BP,0)+COUNTIF($BP$12:BP29,BP30),"")</f>
        <v/>
      </c>
      <c r="BR30" s="25"/>
      <c r="BS30" s="25"/>
      <c r="BT30" s="30" t="s">
        <v>29</v>
      </c>
      <c r="BU30" s="30" t="s">
        <v>29</v>
      </c>
      <c r="BV30" s="27" t="s">
        <v>29</v>
      </c>
      <c r="BW30" s="27" t="s">
        <v>29</v>
      </c>
      <c r="BX30" s="44"/>
      <c r="BY30" s="41"/>
      <c r="BZ30" s="41"/>
      <c r="CA30" s="38" t="str">
        <f>IFERROR(INDEX(#REF!,MATCH(BT30,#REF!,0)),"")</f>
        <v/>
      </c>
      <c r="CB30" s="22" t="str">
        <f>IFERROR(INDEX(#REF!,MATCH(BT30,#REF!,0)),"")</f>
        <v/>
      </c>
      <c r="CC30" s="22" t="str">
        <f>IFERROR(INDEX(#REF!,MATCH(BT30,#REF!,0)),"")</f>
        <v/>
      </c>
      <c r="CD30" s="46" t="str">
        <f t="shared" si="5"/>
        <v/>
      </c>
      <c r="CE30" s="47" t="str">
        <f>IFERROR(RANK(CD30,CD:CD,0)+COUNTIF(CD$12:CDL29,CD30),"")</f>
        <v/>
      </c>
    </row>
    <row r="31" spans="2:83" ht="18.75" customHeight="1" x14ac:dyDescent="0.3">
      <c r="B31" s="42" t="s">
        <v>176</v>
      </c>
      <c r="C31" s="42" t="s">
        <v>167</v>
      </c>
      <c r="D31" s="43" t="s">
        <v>38</v>
      </c>
      <c r="E31" s="43">
        <v>1</v>
      </c>
      <c r="F31" s="44">
        <v>68</v>
      </c>
      <c r="G31" s="41">
        <v>14</v>
      </c>
      <c r="H31" s="41">
        <v>2</v>
      </c>
      <c r="I31" s="49" t="str">
        <f>IFERROR(INDEX(#REF!,MATCH(B31,#REF!,0)),"")</f>
        <v/>
      </c>
      <c r="J31" s="50" t="str">
        <f>IFERROR(INDEX(#REF!,MATCH(B31,#REF!,0)),"")</f>
        <v/>
      </c>
      <c r="K31" s="22" t="str">
        <f>IFERROR(INDEX(#REF!,MATCH(B31,#REF!,0)),"")</f>
        <v/>
      </c>
      <c r="L31" s="46" t="str">
        <f t="shared" si="0"/>
        <v/>
      </c>
      <c r="M31" s="47" t="str">
        <f>IFERROR(RANK(L31,L:L,0)+COUNTIF($L$12:L30,L31),"")</f>
        <v/>
      </c>
      <c r="N31" s="25"/>
      <c r="O31" s="25"/>
      <c r="P31" s="26" t="s">
        <v>177</v>
      </c>
      <c r="Q31" s="26" t="s">
        <v>141</v>
      </c>
      <c r="R31" s="37" t="s">
        <v>39</v>
      </c>
      <c r="S31" s="37">
        <v>1</v>
      </c>
      <c r="T31" s="44">
        <v>68</v>
      </c>
      <c r="U31" s="41">
        <v>14</v>
      </c>
      <c r="V31" s="41">
        <v>2</v>
      </c>
      <c r="W31" s="38" t="str">
        <f>IFERROR(INDEX(#REF!,MATCH(P31,#REF!,0)),"")</f>
        <v/>
      </c>
      <c r="X31" s="22" t="str">
        <f>IFERROR(INDEX(#REF!,MATCH(P31,#REF!,0)),"")</f>
        <v/>
      </c>
      <c r="Y31" s="22" t="str">
        <f>IFERROR(INDEX(#REF!,MATCH(P31,#REF!,0)),"")</f>
        <v/>
      </c>
      <c r="Z31" s="46" t="str">
        <f t="shared" si="1"/>
        <v/>
      </c>
      <c r="AA31" s="47" t="str">
        <f>IFERROR(RANK(Z31,Z:Z,0)+COUNTIF($Z$12:Z30,Z31),"")</f>
        <v/>
      </c>
      <c r="AD31" s="31" t="s">
        <v>29</v>
      </c>
      <c r="AE31" s="31" t="s">
        <v>29</v>
      </c>
      <c r="AF31" s="32" t="s">
        <v>29</v>
      </c>
      <c r="AG31" s="32" t="s">
        <v>29</v>
      </c>
      <c r="AH31" s="44"/>
      <c r="AI31" s="41"/>
      <c r="AJ31" s="41"/>
      <c r="AK31" s="49" t="str">
        <f>IFERROR(INDEX(#REF!,MATCH(AD31,#REF!,0)),"")</f>
        <v/>
      </c>
      <c r="AL31" s="50"/>
      <c r="AM31" s="22" t="str">
        <f>IFERROR(INDEX(#REF!,MATCH(AD31,#REF!,0)),"")</f>
        <v/>
      </c>
      <c r="AN31" s="46" t="str">
        <f t="shared" si="2"/>
        <v/>
      </c>
      <c r="AO31" s="47" t="str">
        <f>IFERROR(RANK(AN31,AN:AN,0)+COUNTIF($AN$12:AN30,AN31),"")</f>
        <v/>
      </c>
      <c r="AP31" s="25"/>
      <c r="AQ31" s="25"/>
      <c r="AR31" s="42" t="s">
        <v>29</v>
      </c>
      <c r="AS31" s="42" t="s">
        <v>29</v>
      </c>
      <c r="AT31" s="43" t="s">
        <v>29</v>
      </c>
      <c r="AU31" s="43" t="s">
        <v>29</v>
      </c>
      <c r="AV31" s="44"/>
      <c r="AW31" s="41"/>
      <c r="AX31" s="41"/>
      <c r="AY31" s="38" t="str">
        <f>IFERROR(INDEX(#REF!,MATCH(AR31,#REF!,0)),"")</f>
        <v/>
      </c>
      <c r="AZ31" s="22" t="str">
        <f>IFERROR(INDEX(#REF!,MATCH(AR31,#REF!,0)),"")</f>
        <v/>
      </c>
      <c r="BA31" s="22" t="str">
        <f>IFERROR(INDEX(#REF!,MATCH(AR31,#REF!,0)),"")</f>
        <v/>
      </c>
      <c r="BB31" s="46" t="str">
        <f t="shared" si="3"/>
        <v/>
      </c>
      <c r="BC31" s="47" t="str">
        <f>IFERROR(RANK(BB31,BB:BB,0)+COUNTIF($BB$12:BB30,BB31),"")</f>
        <v/>
      </c>
      <c r="BF31" s="31" t="s">
        <v>29</v>
      </c>
      <c r="BG31" s="31" t="s">
        <v>29</v>
      </c>
      <c r="BH31" s="32" t="s">
        <v>29</v>
      </c>
      <c r="BI31" s="32" t="s">
        <v>29</v>
      </c>
      <c r="BJ31" s="44"/>
      <c r="BK31" s="41"/>
      <c r="BL31" s="41"/>
      <c r="BM31" s="38" t="str">
        <f>IFERROR(INDEX(#REF!,MATCH(BF31,#REF!,0)),"")</f>
        <v/>
      </c>
      <c r="BN31" s="22" t="str">
        <f>IFERROR(INDEX(#REF!,MATCH(BF31,#REF!,0)),"")</f>
        <v/>
      </c>
      <c r="BO31" s="22" t="str">
        <f>IFERROR(INDEX(#REF!,MATCH(BF31,#REF!,0)),"")</f>
        <v/>
      </c>
      <c r="BP31" s="46" t="str">
        <f t="shared" si="4"/>
        <v/>
      </c>
      <c r="BQ31" s="47" t="str">
        <f>IFERROR(RANK(BP31,BP:BP,0)+COUNTIF($BP$12:BP30,BP31),"")</f>
        <v/>
      </c>
      <c r="BR31" s="25"/>
      <c r="BS31" s="25"/>
      <c r="BT31" s="30" t="s">
        <v>29</v>
      </c>
      <c r="BU31" s="30" t="s">
        <v>29</v>
      </c>
      <c r="BV31" s="27" t="s">
        <v>29</v>
      </c>
      <c r="BW31" s="27" t="s">
        <v>29</v>
      </c>
      <c r="BX31" s="44"/>
      <c r="BY31" s="41"/>
      <c r="BZ31" s="41"/>
      <c r="CA31" s="38" t="str">
        <f>IFERROR(INDEX(#REF!,MATCH(BT31,#REF!,0)),"")</f>
        <v/>
      </c>
      <c r="CB31" s="22" t="str">
        <f>IFERROR(INDEX(#REF!,MATCH(BT31,#REF!,0)),"")</f>
        <v/>
      </c>
      <c r="CC31" s="22" t="str">
        <f>IFERROR(INDEX(#REF!,MATCH(BT31,#REF!,0)),"")</f>
        <v/>
      </c>
      <c r="CD31" s="46" t="str">
        <f t="shared" si="5"/>
        <v/>
      </c>
      <c r="CE31" s="47" t="str">
        <f>IFERROR(RANK(CD31,CD:CD,0)+COUNTIF(CD$12:CDL30,CD31),"")</f>
        <v/>
      </c>
    </row>
    <row r="32" spans="2:83" ht="18.75" customHeight="1" x14ac:dyDescent="0.3">
      <c r="B32" s="42" t="s">
        <v>178</v>
      </c>
      <c r="C32" s="42" t="s">
        <v>149</v>
      </c>
      <c r="D32" s="43" t="s">
        <v>38</v>
      </c>
      <c r="E32" s="43">
        <v>1</v>
      </c>
      <c r="F32" s="44">
        <v>67.099999999999994</v>
      </c>
      <c r="G32" s="41">
        <v>15</v>
      </c>
      <c r="H32" s="41">
        <v>1</v>
      </c>
      <c r="I32" s="49" t="str">
        <f>IFERROR(INDEX(#REF!,MATCH(B32,#REF!,0)),"")</f>
        <v/>
      </c>
      <c r="J32" s="50" t="str">
        <f>IFERROR(INDEX(#REF!,MATCH(B32,#REF!,0)),"")</f>
        <v/>
      </c>
      <c r="K32" s="22" t="str">
        <f>IFERROR(INDEX(#REF!,MATCH(B32,#REF!,0)),"")</f>
        <v/>
      </c>
      <c r="L32" s="46" t="str">
        <f t="shared" si="0"/>
        <v/>
      </c>
      <c r="M32" s="47" t="str">
        <f>IFERROR(RANK(L32,L:L,0)+COUNTIF($L$12:L31,L32),"")</f>
        <v/>
      </c>
      <c r="N32" s="25"/>
      <c r="O32" s="25"/>
      <c r="P32" s="26" t="s">
        <v>179</v>
      </c>
      <c r="Q32" s="26" t="s">
        <v>41</v>
      </c>
      <c r="R32" s="37" t="s">
        <v>39</v>
      </c>
      <c r="S32" s="37">
        <v>1</v>
      </c>
      <c r="T32" s="44">
        <v>67.099999999999994</v>
      </c>
      <c r="U32" s="41">
        <v>15</v>
      </c>
      <c r="V32" s="41">
        <v>1</v>
      </c>
      <c r="W32" s="38" t="str">
        <f>IFERROR(INDEX(#REF!,MATCH(P32,#REF!,0)),"")</f>
        <v/>
      </c>
      <c r="X32" s="22" t="str">
        <f>IFERROR(INDEX(#REF!,MATCH(P32,#REF!,0)),"")</f>
        <v/>
      </c>
      <c r="Y32" s="22" t="str">
        <f>IFERROR(INDEX(#REF!,MATCH(P32,#REF!,0)),"")</f>
        <v/>
      </c>
      <c r="Z32" s="46" t="str">
        <f t="shared" si="1"/>
        <v/>
      </c>
      <c r="AA32" s="47" t="str">
        <f>IFERROR(RANK(Z32,Z:Z,0)+COUNTIF($Z$12:Z31,Z32),"")</f>
        <v/>
      </c>
      <c r="AD32" s="31" t="s">
        <v>29</v>
      </c>
      <c r="AE32" s="31" t="s">
        <v>29</v>
      </c>
      <c r="AF32" s="32" t="s">
        <v>29</v>
      </c>
      <c r="AG32" s="32" t="s">
        <v>29</v>
      </c>
      <c r="AH32" s="44"/>
      <c r="AI32" s="41"/>
      <c r="AJ32" s="41"/>
      <c r="AK32" s="49" t="str">
        <f>IFERROR(INDEX(#REF!,MATCH(AD32,#REF!,0)),"")</f>
        <v/>
      </c>
      <c r="AL32" s="50"/>
      <c r="AM32" s="22" t="str">
        <f>IFERROR(INDEX(#REF!,MATCH(AD32,#REF!,0)),"")</f>
        <v/>
      </c>
      <c r="AN32" s="46" t="str">
        <f t="shared" si="2"/>
        <v/>
      </c>
      <c r="AO32" s="47" t="str">
        <f>IFERROR(RANK(AN32,AN:AN,0)+COUNTIF($AN$12:AN31,AN32),"")</f>
        <v/>
      </c>
      <c r="AP32" s="25"/>
      <c r="AQ32" s="25"/>
      <c r="AR32" s="42" t="s">
        <v>29</v>
      </c>
      <c r="AS32" s="42" t="s">
        <v>29</v>
      </c>
      <c r="AT32" s="43" t="s">
        <v>29</v>
      </c>
      <c r="AU32" s="43" t="s">
        <v>29</v>
      </c>
      <c r="AV32" s="44"/>
      <c r="AW32" s="41"/>
      <c r="AX32" s="41"/>
      <c r="AY32" s="38" t="str">
        <f>IFERROR(INDEX(#REF!,MATCH(AR32,#REF!,0)),"")</f>
        <v/>
      </c>
      <c r="AZ32" s="22" t="str">
        <f>IFERROR(INDEX(#REF!,MATCH(AR32,#REF!,0)),"")</f>
        <v/>
      </c>
      <c r="BA32" s="22" t="str">
        <f>IFERROR(INDEX(#REF!,MATCH(AR32,#REF!,0)),"")</f>
        <v/>
      </c>
      <c r="BB32" s="46" t="str">
        <f t="shared" si="3"/>
        <v/>
      </c>
      <c r="BC32" s="47" t="str">
        <f>IFERROR(RANK(BB32,BB:BB,0)+COUNTIF($BB$12:BB31,BB32),"")</f>
        <v/>
      </c>
      <c r="BF32" s="31" t="s">
        <v>29</v>
      </c>
      <c r="BG32" s="31" t="s">
        <v>29</v>
      </c>
      <c r="BH32" s="32" t="s">
        <v>29</v>
      </c>
      <c r="BI32" s="32" t="s">
        <v>29</v>
      </c>
      <c r="BJ32" s="44"/>
      <c r="BK32" s="41"/>
      <c r="BL32" s="41"/>
      <c r="BM32" s="38" t="str">
        <f>IFERROR(INDEX(#REF!,MATCH(BF32,#REF!,0)),"")</f>
        <v/>
      </c>
      <c r="BN32" s="22" t="str">
        <f>IFERROR(INDEX(#REF!,MATCH(BF32,#REF!,0)),"")</f>
        <v/>
      </c>
      <c r="BO32" s="22" t="str">
        <f>IFERROR(INDEX(#REF!,MATCH(BF32,#REF!,0)),"")</f>
        <v/>
      </c>
      <c r="BP32" s="46" t="str">
        <f t="shared" si="4"/>
        <v/>
      </c>
      <c r="BQ32" s="47" t="str">
        <f>IFERROR(RANK(BP32,BP:BP,0)+COUNTIF($BP$12:BP31,BP32),"")</f>
        <v/>
      </c>
      <c r="BR32" s="25"/>
      <c r="BS32" s="25"/>
      <c r="BT32" s="30" t="s">
        <v>29</v>
      </c>
      <c r="BU32" s="30" t="s">
        <v>29</v>
      </c>
      <c r="BV32" s="27" t="s">
        <v>29</v>
      </c>
      <c r="BW32" s="27" t="s">
        <v>29</v>
      </c>
      <c r="BX32" s="44"/>
      <c r="BY32" s="41"/>
      <c r="BZ32" s="41"/>
      <c r="CA32" s="38" t="str">
        <f>IFERROR(INDEX(#REF!,MATCH(BT32,#REF!,0)),"")</f>
        <v/>
      </c>
      <c r="CB32" s="22" t="str">
        <f>IFERROR(INDEX(#REF!,MATCH(BT32,#REF!,0)),"")</f>
        <v/>
      </c>
      <c r="CC32" s="22" t="str">
        <f>IFERROR(INDEX(#REF!,MATCH(BT32,#REF!,0)),"")</f>
        <v/>
      </c>
      <c r="CD32" s="46" t="str">
        <f t="shared" si="5"/>
        <v/>
      </c>
      <c r="CE32" s="47" t="str">
        <f>IFERROR(RANK(CD32,CD:CD,0)+COUNTIF(CD$12:CDL31,CD32),"")</f>
        <v/>
      </c>
    </row>
    <row r="33" spans="2:83" ht="18.75" customHeight="1" x14ac:dyDescent="0.3">
      <c r="B33" s="42" t="s">
        <v>180</v>
      </c>
      <c r="C33" s="42" t="s">
        <v>135</v>
      </c>
      <c r="D33" s="43" t="s">
        <v>38</v>
      </c>
      <c r="E33" s="43">
        <v>1</v>
      </c>
      <c r="F33" s="44">
        <v>65.900000000000006</v>
      </c>
      <c r="G33" s="41">
        <v>16</v>
      </c>
      <c r="H33" s="41">
        <v>1</v>
      </c>
      <c r="I33" s="49" t="str">
        <f>IFERROR(INDEX(#REF!,MATCH(B33,#REF!,0)),"")</f>
        <v/>
      </c>
      <c r="J33" s="50" t="str">
        <f>IFERROR(INDEX(#REF!,MATCH(B33,#REF!,0)),"")</f>
        <v/>
      </c>
      <c r="K33" s="22" t="str">
        <f>IFERROR(INDEX(#REF!,MATCH(B33,#REF!,0)),"")</f>
        <v/>
      </c>
      <c r="L33" s="46" t="str">
        <f t="shared" si="0"/>
        <v/>
      </c>
      <c r="M33" s="47" t="str">
        <f>IFERROR(RANK(L33,L:L,0)+COUNTIF($L$12:L32,L33),"")</f>
        <v/>
      </c>
      <c r="N33" s="25"/>
      <c r="O33" s="25"/>
      <c r="P33" s="26" t="s">
        <v>181</v>
      </c>
      <c r="Q33" s="26" t="s">
        <v>149</v>
      </c>
      <c r="R33" s="37" t="s">
        <v>39</v>
      </c>
      <c r="S33" s="37">
        <v>1</v>
      </c>
      <c r="T33" s="44">
        <v>65.900000000000006</v>
      </c>
      <c r="U33" s="41">
        <v>16</v>
      </c>
      <c r="V33" s="41">
        <v>1</v>
      </c>
      <c r="W33" s="38" t="str">
        <f>IFERROR(INDEX(#REF!,MATCH(P33,#REF!,0)),"")</f>
        <v/>
      </c>
      <c r="X33" s="22" t="str">
        <f>IFERROR(INDEX(#REF!,MATCH(P33,#REF!,0)),"")</f>
        <v/>
      </c>
      <c r="Y33" s="22" t="str">
        <f>IFERROR(INDEX(#REF!,MATCH(P33,#REF!,0)),"")</f>
        <v/>
      </c>
      <c r="Z33" s="46" t="str">
        <f t="shared" si="1"/>
        <v/>
      </c>
      <c r="AA33" s="47" t="str">
        <f>IFERROR(RANK(Z33,Z:Z,0)+COUNTIF($Z$12:Z32,Z33),"")</f>
        <v/>
      </c>
      <c r="AB33" s="25"/>
      <c r="AC33" s="25"/>
      <c r="AD33" s="31"/>
      <c r="AE33" s="31"/>
      <c r="AF33" s="32"/>
      <c r="AG33" s="32"/>
      <c r="AH33" s="44"/>
      <c r="AI33" s="41"/>
      <c r="AJ33" s="41"/>
      <c r="AK33" s="49" t="str">
        <f>IFERROR(INDEX(#REF!,MATCH(AD33,#REF!,0)),"")</f>
        <v/>
      </c>
      <c r="AL33" s="50"/>
      <c r="AM33" s="22" t="str">
        <f>IFERROR(INDEX(#REF!,MATCH(AD33,#REF!,0)),"")</f>
        <v/>
      </c>
      <c r="AN33" s="46" t="str">
        <f t="shared" si="2"/>
        <v/>
      </c>
      <c r="AO33" s="47" t="str">
        <f>IFERROR(RANK(AN33,AN:AN,0)+COUNTIF($AN$12:AN32,AN33),"")</f>
        <v/>
      </c>
      <c r="AP33" s="25"/>
      <c r="AR33" s="31"/>
      <c r="AS33" s="31"/>
      <c r="AT33" s="32"/>
      <c r="AU33" s="32"/>
      <c r="AV33" s="44"/>
      <c r="AW33" s="41"/>
      <c r="AX33" s="41"/>
      <c r="AY33" s="38" t="str">
        <f>IFERROR(INDEX(#REF!,MATCH(AR33,#REF!,0)),"")</f>
        <v/>
      </c>
      <c r="AZ33" s="22" t="str">
        <f>IFERROR(INDEX(#REF!,MATCH(AR33,#REF!,0)),"")</f>
        <v/>
      </c>
      <c r="BA33" s="22" t="str">
        <f>IFERROR(INDEX(#REF!,MATCH(AR33,#REF!,0)),"")</f>
        <v/>
      </c>
      <c r="BB33" s="46" t="str">
        <f t="shared" si="3"/>
        <v/>
      </c>
      <c r="BC33" s="47" t="str">
        <f>IFERROR(RANK(BB33,BB:BB,0)+COUNTIF($BB$12:BB32,BB33),"")</f>
        <v/>
      </c>
      <c r="BF33" s="31"/>
      <c r="BG33" s="31"/>
      <c r="BH33" s="32"/>
      <c r="BI33" s="32"/>
      <c r="BJ33" s="44"/>
      <c r="BK33" s="41"/>
      <c r="BL33" s="41"/>
      <c r="BM33" s="38" t="str">
        <f>IFERROR(INDEX(#REF!,MATCH(BF33,#REF!,0)),"")</f>
        <v/>
      </c>
      <c r="BN33" s="22" t="str">
        <f>IFERROR(INDEX(#REF!,MATCH(BF33,#REF!,0)),"")</f>
        <v/>
      </c>
      <c r="BO33" s="22" t="str">
        <f>IFERROR(INDEX(#REF!,MATCH(BF33,#REF!,0)),"")</f>
        <v/>
      </c>
      <c r="BP33" s="46" t="str">
        <f t="shared" si="4"/>
        <v/>
      </c>
      <c r="BQ33" s="47" t="str">
        <f>IFERROR(RANK(BP33,BP:BP,0)+COUNTIF($BP$12:BP32,BP33),"")</f>
        <v/>
      </c>
      <c r="BR33" s="25"/>
      <c r="BT33" s="31"/>
      <c r="BU33" s="31"/>
      <c r="BV33" s="32"/>
      <c r="BW33" s="32"/>
      <c r="BX33" s="44"/>
      <c r="BY33" s="41"/>
      <c r="BZ33" s="41"/>
      <c r="CA33" s="38" t="str">
        <f>IFERROR(INDEX(#REF!,MATCH(BT33,#REF!,0)),"")</f>
        <v/>
      </c>
      <c r="CB33" s="22" t="str">
        <f>IFERROR(INDEX(#REF!,MATCH(BT33,#REF!,0)),"")</f>
        <v/>
      </c>
      <c r="CC33" s="22" t="str">
        <f>IFERROR(INDEX(#REF!,MATCH(BT33,#REF!,0)),"")</f>
        <v/>
      </c>
      <c r="CD33" s="46" t="str">
        <f t="shared" si="5"/>
        <v/>
      </c>
      <c r="CE33" s="47" t="str">
        <f>IFERROR(RANK(CD33,CD:CD,0)+COUNTIF(CD$12:CDL32,CD33),"")</f>
        <v/>
      </c>
    </row>
    <row r="34" spans="2:83" ht="18.75" customHeight="1" x14ac:dyDescent="0.3">
      <c r="B34" s="42" t="s">
        <v>182</v>
      </c>
      <c r="C34" s="42" t="s">
        <v>167</v>
      </c>
      <c r="D34" s="43" t="s">
        <v>38</v>
      </c>
      <c r="E34" s="43">
        <v>1</v>
      </c>
      <c r="F34" s="44">
        <v>65.5</v>
      </c>
      <c r="G34" s="41">
        <v>17</v>
      </c>
      <c r="H34" s="41">
        <v>1</v>
      </c>
      <c r="I34" s="49" t="str">
        <f>IFERROR(INDEX(#REF!,MATCH(B34,#REF!,0)),"")</f>
        <v/>
      </c>
      <c r="J34" s="50" t="str">
        <f>IFERROR(INDEX(#REF!,MATCH(B34,#REF!,0)),"")</f>
        <v/>
      </c>
      <c r="K34" s="22" t="str">
        <f>IFERROR(INDEX(#REF!,MATCH(B34,#REF!,0)),"")</f>
        <v/>
      </c>
      <c r="L34" s="46" t="str">
        <f t="shared" si="0"/>
        <v/>
      </c>
      <c r="M34" s="47" t="str">
        <f>IFERROR(RANK(L34,L:L,0)+COUNTIF($L$12:L33,L34),"")</f>
        <v/>
      </c>
      <c r="N34" s="25"/>
      <c r="O34" s="25"/>
      <c r="P34" s="26" t="s">
        <v>183</v>
      </c>
      <c r="Q34" s="26" t="s">
        <v>149</v>
      </c>
      <c r="R34" s="37" t="s">
        <v>39</v>
      </c>
      <c r="S34" s="37">
        <v>1</v>
      </c>
      <c r="T34" s="44">
        <v>65.5</v>
      </c>
      <c r="U34" s="41">
        <v>17</v>
      </c>
      <c r="V34" s="41">
        <v>1</v>
      </c>
      <c r="W34" s="38" t="str">
        <f>IFERROR(INDEX(#REF!,MATCH(P34,#REF!,0)),"")</f>
        <v/>
      </c>
      <c r="X34" s="22" t="str">
        <f>IFERROR(INDEX(#REF!,MATCH(P34,#REF!,0)),"")</f>
        <v/>
      </c>
      <c r="Y34" s="22" t="str">
        <f>IFERROR(INDEX(#REF!,MATCH(P34,#REF!,0)),"")</f>
        <v/>
      </c>
      <c r="Z34" s="46" t="str">
        <f t="shared" si="1"/>
        <v/>
      </c>
      <c r="AA34" s="47" t="str">
        <f>IFERROR(RANK(Z34,Z:Z,0)+COUNTIF($Z$12:Z33,Z34),"")</f>
        <v/>
      </c>
      <c r="AB34" s="25"/>
      <c r="AC34" s="25"/>
      <c r="AD34" s="31"/>
      <c r="AE34" s="31"/>
      <c r="AF34" s="32"/>
      <c r="AG34" s="32"/>
      <c r="AH34" s="44"/>
      <c r="AI34" s="41"/>
      <c r="AJ34" s="41"/>
      <c r="AK34" s="49" t="str">
        <f>IFERROR(INDEX(#REF!,MATCH(AD34,#REF!,0)),"")</f>
        <v/>
      </c>
      <c r="AL34" s="50"/>
      <c r="AM34" s="22" t="str">
        <f>IFERROR(INDEX(#REF!,MATCH(AD34,#REF!,0)),"")</f>
        <v/>
      </c>
      <c r="AN34" s="46" t="str">
        <f t="shared" si="2"/>
        <v/>
      </c>
      <c r="AO34" s="47" t="str">
        <f>IFERROR(RANK(AN34,AN:AN,0)+COUNTIF($AN$12:AN33,AN34),"")</f>
        <v/>
      </c>
      <c r="AP34" s="25"/>
      <c r="AR34" s="31"/>
      <c r="AS34" s="31"/>
      <c r="AT34" s="32"/>
      <c r="AU34" s="32"/>
      <c r="AV34" s="44"/>
      <c r="AW34" s="41"/>
      <c r="AX34" s="41"/>
      <c r="AY34" s="38" t="str">
        <f>IFERROR(INDEX(#REF!,MATCH(AR34,#REF!,0)),"")</f>
        <v/>
      </c>
      <c r="AZ34" s="22" t="str">
        <f>IFERROR(INDEX(#REF!,MATCH(AR34,#REF!,0)),"")</f>
        <v/>
      </c>
      <c r="BA34" s="22" t="str">
        <f>IFERROR(INDEX(#REF!,MATCH(AR34,#REF!,0)),"")</f>
        <v/>
      </c>
      <c r="BB34" s="46" t="str">
        <f t="shared" si="3"/>
        <v/>
      </c>
      <c r="BC34" s="47" t="str">
        <f>IFERROR(RANK(BB34,BB:BB,0)+COUNTIF($BB$12:BB33,BB34),"")</f>
        <v/>
      </c>
      <c r="BF34" s="31"/>
      <c r="BG34" s="31"/>
      <c r="BH34" s="32"/>
      <c r="BI34" s="32"/>
      <c r="BJ34" s="44"/>
      <c r="BK34" s="41"/>
      <c r="BL34" s="41"/>
      <c r="BM34" s="38" t="str">
        <f>IFERROR(INDEX(#REF!,MATCH(BF34,#REF!,0)),"")</f>
        <v/>
      </c>
      <c r="BN34" s="22" t="str">
        <f>IFERROR(INDEX(#REF!,MATCH(BF34,#REF!,0)),"")</f>
        <v/>
      </c>
      <c r="BO34" s="22" t="str">
        <f>IFERROR(INDEX(#REF!,MATCH(BF34,#REF!,0)),"")</f>
        <v/>
      </c>
      <c r="BP34" s="46" t="str">
        <f t="shared" si="4"/>
        <v/>
      </c>
      <c r="BQ34" s="47" t="str">
        <f>IFERROR(RANK(BP34,BP:BP,0)+COUNTIF($BP$12:BP33,BP34),"")</f>
        <v/>
      </c>
      <c r="BR34" s="25"/>
      <c r="BT34" s="31"/>
      <c r="BU34" s="31"/>
      <c r="BV34" s="32"/>
      <c r="BW34" s="32"/>
      <c r="BX34" s="44"/>
      <c r="BY34" s="41"/>
      <c r="BZ34" s="41"/>
      <c r="CA34" s="38" t="str">
        <f>IFERROR(INDEX(#REF!,MATCH(BT34,#REF!,0)),"")</f>
        <v/>
      </c>
      <c r="CB34" s="22" t="str">
        <f>IFERROR(INDEX(#REF!,MATCH(BT34,#REF!,0)),"")</f>
        <v/>
      </c>
      <c r="CC34" s="22" t="str">
        <f>IFERROR(INDEX(#REF!,MATCH(BT34,#REF!,0)),"")</f>
        <v/>
      </c>
      <c r="CD34" s="46" t="str">
        <f t="shared" si="5"/>
        <v/>
      </c>
      <c r="CE34" s="47" t="str">
        <f>IFERROR(RANK(CD34,CD:CD,0)+COUNTIF(CD$12:CDL33,CD34),"")</f>
        <v/>
      </c>
    </row>
    <row r="35" spans="2:83" ht="18.75" customHeight="1" x14ac:dyDescent="0.3">
      <c r="B35" s="42" t="s">
        <v>184</v>
      </c>
      <c r="C35" s="42" t="s">
        <v>41</v>
      </c>
      <c r="D35" s="43" t="s">
        <v>38</v>
      </c>
      <c r="E35" s="43">
        <v>1</v>
      </c>
      <c r="F35" s="44">
        <v>56.3</v>
      </c>
      <c r="G35" s="41">
        <v>18</v>
      </c>
      <c r="H35" s="41">
        <v>1</v>
      </c>
      <c r="I35" s="49" t="str">
        <f>IFERROR(INDEX(#REF!,MATCH(B35,#REF!,0)),"")</f>
        <v/>
      </c>
      <c r="J35" s="50" t="str">
        <f>IFERROR(INDEX(#REF!,MATCH(B35,#REF!,0)),"")</f>
        <v/>
      </c>
      <c r="K35" s="22" t="str">
        <f>IFERROR(INDEX(#REF!,MATCH(B35,#REF!,0)),"")</f>
        <v/>
      </c>
      <c r="L35" s="46" t="str">
        <f t="shared" si="0"/>
        <v/>
      </c>
      <c r="M35" s="47" t="str">
        <f>IFERROR(RANK(L35,L:L,0)+COUNTIF($L$12:L34,L35),"")</f>
        <v/>
      </c>
      <c r="N35" s="25"/>
      <c r="O35" s="25"/>
      <c r="P35" s="26" t="s">
        <v>185</v>
      </c>
      <c r="Q35" s="26" t="s">
        <v>149</v>
      </c>
      <c r="R35" s="37" t="s">
        <v>39</v>
      </c>
      <c r="S35" s="37">
        <v>1</v>
      </c>
      <c r="T35" s="44">
        <v>56.3</v>
      </c>
      <c r="U35" s="41">
        <v>18</v>
      </c>
      <c r="V35" s="41">
        <v>1</v>
      </c>
      <c r="W35" s="38" t="str">
        <f>IFERROR(INDEX(#REF!,MATCH(P35,#REF!,0)),"")</f>
        <v/>
      </c>
      <c r="X35" s="22" t="str">
        <f>IFERROR(INDEX(#REF!,MATCH(P35,#REF!,0)),"")</f>
        <v/>
      </c>
      <c r="Y35" s="22" t="str">
        <f>IFERROR(INDEX(#REF!,MATCH(P35,#REF!,0)),"")</f>
        <v/>
      </c>
      <c r="Z35" s="46" t="str">
        <f t="shared" si="1"/>
        <v/>
      </c>
      <c r="AA35" s="47" t="str">
        <f>IFERROR(RANK(Z35,Z:Z,0)+COUNTIF($Z$12:Z34,Z35),"")</f>
        <v/>
      </c>
      <c r="AB35" s="90"/>
      <c r="AC35" s="90"/>
      <c r="AD35" s="90"/>
      <c r="AE35" s="90"/>
      <c r="AF35" s="90"/>
      <c r="AG35" s="90"/>
      <c r="AH35" s="44"/>
      <c r="AI35" s="41"/>
      <c r="AJ35" s="41"/>
      <c r="AK35" s="49" t="str">
        <f>IFERROR(INDEX(#REF!,MATCH(AD35,#REF!,0)),"")</f>
        <v/>
      </c>
      <c r="AL35" s="50"/>
      <c r="AM35" s="22" t="str">
        <f>IFERROR(INDEX(#REF!,MATCH(AD35,#REF!,0)),"")</f>
        <v/>
      </c>
      <c r="AN35" s="46" t="str">
        <f t="shared" si="2"/>
        <v/>
      </c>
      <c r="AO35" s="47" t="str">
        <f>IFERROR(RANK(AN35,AN:AN,0)+COUNTIF($AN$12:AN34,AN35),"")</f>
        <v/>
      </c>
      <c r="AP35" s="90"/>
      <c r="AQ35" s="90"/>
      <c r="AR35" s="90"/>
      <c r="AS35" s="90"/>
      <c r="AT35" s="90"/>
      <c r="AU35" s="90"/>
      <c r="AV35" s="44"/>
      <c r="AW35" s="41"/>
      <c r="AX35" s="41"/>
      <c r="AY35" s="38" t="str">
        <f>IFERROR(INDEX(#REF!,MATCH(AR35,#REF!,0)),"")</f>
        <v/>
      </c>
      <c r="AZ35" s="22" t="str">
        <f>IFERROR(INDEX(#REF!,MATCH(AR35,#REF!,0)),"")</f>
        <v/>
      </c>
      <c r="BA35" s="22" t="str">
        <f>IFERROR(INDEX(#REF!,MATCH(AR35,#REF!,0)),"")</f>
        <v/>
      </c>
      <c r="BB35" s="46" t="str">
        <f t="shared" si="3"/>
        <v/>
      </c>
      <c r="BC35" s="47" t="str">
        <f>IFERROR(RANK(BB35,BB:BB,0)+COUNTIF($BB$12:BB34,BB35),"")</f>
        <v/>
      </c>
      <c r="BF35" s="90"/>
      <c r="BJ35" s="44"/>
      <c r="BK35" s="41"/>
      <c r="BL35" s="41"/>
      <c r="BM35" s="38" t="str">
        <f>IFERROR(INDEX(#REF!,MATCH(BF35,#REF!,0)),"")</f>
        <v/>
      </c>
      <c r="BN35" s="22" t="str">
        <f>IFERROR(INDEX(#REF!,MATCH(BF35,#REF!,0)),"")</f>
        <v/>
      </c>
      <c r="BO35" s="22" t="str">
        <f>IFERROR(INDEX(#REF!,MATCH(BF35,#REF!,0)),"")</f>
        <v/>
      </c>
      <c r="BP35" s="46" t="str">
        <f t="shared" si="4"/>
        <v/>
      </c>
      <c r="BQ35" s="47" t="str">
        <f>IFERROR(RANK(BP35,BP:BP,0)+COUNTIF($BP$12:BP34,BP35),"")</f>
        <v/>
      </c>
      <c r="BX35" s="44"/>
      <c r="BY35" s="41"/>
      <c r="BZ35" s="41"/>
      <c r="CA35" s="38" t="str">
        <f>IFERROR(INDEX(#REF!,MATCH(BT35,#REF!,0)),"")</f>
        <v/>
      </c>
      <c r="CB35" s="22" t="str">
        <f>IFERROR(INDEX(#REF!,MATCH(BT35,#REF!,0)),"")</f>
        <v/>
      </c>
      <c r="CC35" s="22" t="str">
        <f>IFERROR(INDEX(#REF!,MATCH(BT35,#REF!,0)),"")</f>
        <v/>
      </c>
      <c r="CD35" s="46" t="str">
        <f t="shared" si="5"/>
        <v/>
      </c>
      <c r="CE35" s="47" t="str">
        <f>IFERROR(RANK(CD35,CD:CD,0)+COUNTIF(CD$12:CDL34,CD35),"")</f>
        <v/>
      </c>
    </row>
    <row r="36" spans="2:83" ht="18.75" customHeight="1" x14ac:dyDescent="0.3">
      <c r="B36" s="42" t="s">
        <v>186</v>
      </c>
      <c r="C36" s="42" t="s">
        <v>167</v>
      </c>
      <c r="D36" s="43" t="s">
        <v>38</v>
      </c>
      <c r="E36" s="43">
        <v>1</v>
      </c>
      <c r="F36" s="44">
        <v>55.4</v>
      </c>
      <c r="G36" s="41">
        <v>19</v>
      </c>
      <c r="H36" s="41">
        <v>1</v>
      </c>
      <c r="I36" s="49" t="str">
        <f>IFERROR(INDEX(#REF!,MATCH(B36,#REF!,0)),"")</f>
        <v/>
      </c>
      <c r="J36" s="50" t="str">
        <f>IFERROR(INDEX(#REF!,MATCH(B36,#REF!,0)),"")</f>
        <v/>
      </c>
      <c r="K36" s="22" t="str">
        <f>IFERROR(INDEX(#REF!,MATCH(B36,#REF!,0)),"")</f>
        <v/>
      </c>
      <c r="L36" s="46" t="str">
        <f t="shared" si="0"/>
        <v/>
      </c>
      <c r="M36" s="47" t="str">
        <f>IFERROR(RANK(L36,L:L,0)+COUNTIF($L$12:L35,L36),"")</f>
        <v/>
      </c>
      <c r="N36" s="25"/>
      <c r="O36" s="25"/>
      <c r="P36" s="26" t="s">
        <v>29</v>
      </c>
      <c r="Q36" s="26" t="s">
        <v>29</v>
      </c>
      <c r="R36" s="37" t="s">
        <v>29</v>
      </c>
      <c r="S36" s="37" t="s">
        <v>29</v>
      </c>
      <c r="T36" s="44"/>
      <c r="U36" s="41">
        <v>19</v>
      </c>
      <c r="V36" s="41"/>
      <c r="W36" s="38" t="str">
        <f>IFERROR(INDEX(#REF!,MATCH(P36,#REF!,0)),"")</f>
        <v/>
      </c>
      <c r="X36" s="22" t="str">
        <f>IFERROR(INDEX(#REF!,MATCH(P36,#REF!,0)),"")</f>
        <v/>
      </c>
      <c r="Y36" s="22" t="str">
        <f>IFERROR(INDEX(#REF!,MATCH(P36,#REF!,0)),"")</f>
        <v/>
      </c>
      <c r="Z36" s="46"/>
      <c r="AA36" s="47" t="str">
        <f>IFERROR(RANK(Z36,Z:Z,0)+COUNTIF($Z$12:Z35,Z36),"")</f>
        <v/>
      </c>
      <c r="AB36" s="90"/>
      <c r="AC36" s="90"/>
      <c r="AD36" s="90"/>
      <c r="AE36" s="90"/>
      <c r="AF36" s="90"/>
      <c r="AG36" s="90"/>
      <c r="AH36" s="44"/>
      <c r="AI36" s="41"/>
      <c r="AJ36" s="41"/>
      <c r="AK36" s="49" t="str">
        <f>IFERROR(INDEX(#REF!,MATCH(AD36,#REF!,0)),"")</f>
        <v/>
      </c>
      <c r="AL36" s="50"/>
      <c r="AM36" s="22" t="str">
        <f>IFERROR(INDEX(#REF!,MATCH(AD36,#REF!,0)),"")</f>
        <v/>
      </c>
      <c r="AN36" s="46" t="str">
        <f t="shared" si="2"/>
        <v/>
      </c>
      <c r="AO36" s="47" t="str">
        <f>IFERROR(RANK(AN36,AN:AN,0)+COUNTIF($AN$12:AN35,AN36),"")</f>
        <v/>
      </c>
      <c r="AP36" s="90"/>
      <c r="AQ36" s="90"/>
      <c r="AR36" s="90"/>
      <c r="AS36" s="90"/>
      <c r="AT36" s="90"/>
      <c r="AU36" s="90"/>
      <c r="AV36" s="44"/>
      <c r="AW36" s="41"/>
      <c r="AX36" s="41"/>
      <c r="AY36" s="38" t="str">
        <f>IFERROR(INDEX(#REF!,MATCH(AR36,#REF!,0)),"")</f>
        <v/>
      </c>
      <c r="AZ36" s="22" t="str">
        <f>IFERROR(INDEX(#REF!,MATCH(AR36,#REF!,0)),"")</f>
        <v/>
      </c>
      <c r="BA36" s="22" t="str">
        <f>IFERROR(INDEX(#REF!,MATCH(AR36,#REF!,0)),"")</f>
        <v/>
      </c>
      <c r="BB36" s="46"/>
      <c r="BC36" s="47" t="str">
        <f>IFERROR(RANK(BB36,BB:BB,0)+COUNTIF($BB$12:BB35,BB36),"")</f>
        <v/>
      </c>
      <c r="BF36" s="90"/>
      <c r="BJ36" s="44"/>
      <c r="BK36" s="41"/>
      <c r="BL36" s="41"/>
      <c r="BM36" s="38" t="str">
        <f>IFERROR(INDEX(#REF!,MATCH(BF36,#REF!,0)),"")</f>
        <v/>
      </c>
      <c r="BN36" s="22" t="str">
        <f>IFERROR(INDEX(#REF!,MATCH(BF36,#REF!,0)),"")</f>
        <v/>
      </c>
      <c r="BO36" s="22" t="str">
        <f>IFERROR(INDEX(#REF!,MATCH(BF36,#REF!,0)),"")</f>
        <v/>
      </c>
      <c r="BP36" s="46"/>
      <c r="BQ36" s="47" t="str">
        <f>IFERROR(RANK(BP36,BP:BP,0)+COUNTIF($BP$12:BP35,BP36),"")</f>
        <v/>
      </c>
      <c r="BX36" s="44"/>
      <c r="BY36" s="41"/>
      <c r="BZ36" s="41"/>
      <c r="CA36" s="38" t="str">
        <f>IFERROR(INDEX(#REF!,MATCH(BT36,#REF!,0)),"")</f>
        <v/>
      </c>
      <c r="CB36" s="22" t="str">
        <f>IFERROR(INDEX(#REF!,MATCH(BT36,#REF!,0)),"")</f>
        <v/>
      </c>
      <c r="CC36" s="22" t="str">
        <f>IFERROR(INDEX(#REF!,MATCH(BT36,#REF!,0)),"")</f>
        <v/>
      </c>
      <c r="CD36" s="46"/>
      <c r="CE36" s="47" t="str">
        <f>IFERROR(RANK(CD36,CD:CD,0)+COUNTIF(CD$12:CDL35,CD36),"")</f>
        <v/>
      </c>
    </row>
    <row r="37" spans="2:83" ht="18.75" customHeight="1" x14ac:dyDescent="0.3">
      <c r="B37" s="42" t="s">
        <v>187</v>
      </c>
      <c r="C37" s="42" t="s">
        <v>135</v>
      </c>
      <c r="D37" s="43" t="s">
        <v>38</v>
      </c>
      <c r="E37" s="43">
        <v>1</v>
      </c>
      <c r="F37" s="44">
        <v>53.4</v>
      </c>
      <c r="G37" s="41">
        <v>20</v>
      </c>
      <c r="H37" s="41">
        <v>1</v>
      </c>
      <c r="I37" s="49" t="str">
        <f>IFERROR(INDEX(#REF!,MATCH(B37,#REF!,0)),"")</f>
        <v/>
      </c>
      <c r="J37" s="50" t="str">
        <f>IFERROR(INDEX(#REF!,MATCH(B37,#REF!,0)),"")</f>
        <v/>
      </c>
      <c r="K37" s="22" t="str">
        <f>IFERROR(INDEX(#REF!,MATCH(B37,#REF!,0)),"")</f>
        <v/>
      </c>
      <c r="L37" s="46" t="str">
        <f t="shared" si="0"/>
        <v/>
      </c>
      <c r="M37" s="47" t="str">
        <f>IFERROR(RANK(L37,L:L,0)+COUNTIF($L$12:L36,L37),"")</f>
        <v/>
      </c>
      <c r="N37" s="25"/>
      <c r="O37" s="25"/>
      <c r="P37" s="26" t="s">
        <v>29</v>
      </c>
      <c r="Q37" s="26" t="s">
        <v>29</v>
      </c>
      <c r="R37" s="37" t="s">
        <v>29</v>
      </c>
      <c r="S37" s="37" t="s">
        <v>29</v>
      </c>
      <c r="T37" s="44"/>
      <c r="U37" s="41">
        <v>20</v>
      </c>
      <c r="V37" s="41"/>
      <c r="W37" s="38" t="str">
        <f>IFERROR(INDEX(#REF!,MATCH(P37,#REF!,0)),"")</f>
        <v/>
      </c>
      <c r="X37" s="22" t="str">
        <f>IFERROR(INDEX(#REF!,MATCH(P37,#REF!,0)),"")</f>
        <v/>
      </c>
      <c r="Y37" s="22" t="str">
        <f>IFERROR(INDEX(#REF!,MATCH(P37,#REF!,0)),"")</f>
        <v/>
      </c>
      <c r="Z37" s="46"/>
      <c r="AA37" s="47" t="str">
        <f>IFERROR(RANK(Z37,Z:Z,0)+COUNTIF($Z$12:Z36,Z37),"")</f>
        <v/>
      </c>
      <c r="AB37" s="10"/>
      <c r="AC37" s="10"/>
      <c r="AD37" s="10"/>
      <c r="AE37" s="10"/>
      <c r="AF37" s="10"/>
      <c r="AG37" s="10"/>
      <c r="AH37" s="44"/>
      <c r="AI37" s="41"/>
      <c r="AJ37" s="41"/>
      <c r="AK37" s="49" t="str">
        <f>IFERROR(INDEX(#REF!,MATCH(AD37,#REF!,0)),"")</f>
        <v/>
      </c>
      <c r="AL37" s="50" t="str">
        <f>IFERROR(INDEX(#REF!,MATCH(AD37,#REF!,0)),"")</f>
        <v/>
      </c>
      <c r="AM37" s="22" t="str">
        <f>IFERROR(INDEX(#REF!,MATCH(AD37,#REF!,0)),"")</f>
        <v/>
      </c>
      <c r="AN37" s="46" t="str">
        <f t="shared" si="2"/>
        <v/>
      </c>
      <c r="AO37" s="47" t="str">
        <f>IFERROR(RANK(AN37,AN:AN,0)+COUNTIF($AN$12:AN36,AN37),"")</f>
        <v/>
      </c>
      <c r="AP37" s="10"/>
      <c r="AQ37" s="10"/>
      <c r="AR37" s="10"/>
      <c r="AS37" s="10"/>
      <c r="AT37" s="10"/>
      <c r="AU37" s="10"/>
      <c r="AV37" s="44"/>
      <c r="AW37" s="41"/>
      <c r="AX37" s="41"/>
      <c r="AY37" s="38" t="str">
        <f>IFERROR(INDEX(#REF!,MATCH(AR37,#REF!,0)),"")</f>
        <v/>
      </c>
      <c r="AZ37" s="22" t="str">
        <f>IFERROR(INDEX(#REF!,MATCH(AR37,#REF!,0)),"")</f>
        <v/>
      </c>
      <c r="BA37" s="22" t="str">
        <f>IFERROR(INDEX(#REF!,MATCH(AR37,#REF!,0)),"")</f>
        <v/>
      </c>
      <c r="BB37" s="46"/>
      <c r="BC37" s="47" t="str">
        <f>IFERROR(RANK(BB37,BB:BB,0)+COUNTIF($BB$12:BB36,BB37),"")</f>
        <v/>
      </c>
      <c r="BJ37" s="44"/>
      <c r="BK37" s="41"/>
      <c r="BL37" s="41"/>
      <c r="BM37" s="38" t="str">
        <f>IFERROR(INDEX(#REF!,MATCH(BF37,#REF!,0)),"")</f>
        <v/>
      </c>
      <c r="BN37" s="22" t="str">
        <f>IFERROR(INDEX(#REF!,MATCH(BF37,#REF!,0)),"")</f>
        <v/>
      </c>
      <c r="BO37" s="22" t="str">
        <f>IFERROR(INDEX(#REF!,MATCH(BF37,#REF!,0)),"")</f>
        <v/>
      </c>
      <c r="BP37" s="46"/>
      <c r="BQ37" s="47" t="str">
        <f>IFERROR(RANK(BP37,BP:BP,0)+COUNTIF($BP$12:BP36,BP37),"")</f>
        <v/>
      </c>
      <c r="BX37" s="44"/>
      <c r="BY37" s="41"/>
      <c r="BZ37" s="41"/>
      <c r="CA37" s="38" t="str">
        <f>IFERROR(INDEX(#REF!,MATCH(BT37,#REF!,0)),"")</f>
        <v/>
      </c>
      <c r="CB37" s="22" t="str">
        <f>IFERROR(INDEX(#REF!,MATCH(BT37,#REF!,0)),"")</f>
        <v/>
      </c>
      <c r="CC37" s="22" t="str">
        <f>IFERROR(INDEX(#REF!,MATCH(BT37,#REF!,0)),"")</f>
        <v/>
      </c>
      <c r="CD37" s="46"/>
      <c r="CE37" s="47" t="str">
        <f>IFERROR(RANK(CD37,CD:CD,0)+COUNTIF(CD$12:CDL36,CD37),"")</f>
        <v/>
      </c>
    </row>
    <row r="38" spans="2:83" ht="18.75" customHeight="1" x14ac:dyDescent="0.3">
      <c r="B38" s="42" t="s">
        <v>188</v>
      </c>
      <c r="C38" s="42" t="s">
        <v>41</v>
      </c>
      <c r="D38" s="43" t="s">
        <v>38</v>
      </c>
      <c r="E38" s="43">
        <v>1</v>
      </c>
      <c r="F38" s="44">
        <v>51.2</v>
      </c>
      <c r="G38" s="41">
        <v>21</v>
      </c>
      <c r="H38" s="41">
        <v>1</v>
      </c>
      <c r="I38" s="49" t="str">
        <f>IFERROR(INDEX(#REF!,MATCH(B38,#REF!,0)),"")</f>
        <v/>
      </c>
      <c r="J38" s="50" t="str">
        <f>IFERROR(INDEX(#REF!,MATCH(B38,#REF!,0)),"")</f>
        <v/>
      </c>
      <c r="K38" s="22" t="str">
        <f>IFERROR(INDEX(#REF!,MATCH(B38,#REF!,0)),"")</f>
        <v/>
      </c>
      <c r="L38" s="46" t="str">
        <f t="shared" si="0"/>
        <v/>
      </c>
      <c r="M38" s="47" t="str">
        <f>IFERROR(RANK(L38,L:L,0)+COUNTIF($L$12:L37,L38),"")</f>
        <v/>
      </c>
      <c r="N38" s="25"/>
      <c r="O38" s="25"/>
      <c r="P38" s="26" t="s">
        <v>29</v>
      </c>
      <c r="Q38" s="26" t="s">
        <v>29</v>
      </c>
      <c r="R38" s="37" t="s">
        <v>29</v>
      </c>
      <c r="S38" s="37" t="s">
        <v>29</v>
      </c>
      <c r="T38" s="44"/>
      <c r="U38" s="41">
        <v>21</v>
      </c>
      <c r="V38" s="41"/>
      <c r="W38" s="38" t="str">
        <f>IFERROR(INDEX(#REF!,MATCH(P38,#REF!,0)),"")</f>
        <v/>
      </c>
      <c r="X38" s="22" t="str">
        <f>IFERROR(INDEX(#REF!,MATCH(P38,#REF!,0)),"")</f>
        <v/>
      </c>
      <c r="Y38" s="22" t="str">
        <f>IFERROR(INDEX(#REF!,MATCH(P38,#REF!,0)),"")</f>
        <v/>
      </c>
      <c r="Z38" s="46"/>
      <c r="AA38" s="47" t="str">
        <f>IFERROR(RANK(Z38,Z:Z,0)+COUNTIF($Z$12:Z37,Z38),"")</f>
        <v/>
      </c>
      <c r="AB38" s="10"/>
      <c r="AC38" s="10"/>
      <c r="AD38" s="10"/>
      <c r="AE38" s="10"/>
      <c r="AF38" s="10"/>
      <c r="AG38" s="10"/>
      <c r="AH38" s="44"/>
      <c r="AI38" s="41"/>
      <c r="AJ38" s="41"/>
      <c r="AK38" s="49" t="str">
        <f>IFERROR(INDEX(#REF!,MATCH(AD38,#REF!,0)),"")</f>
        <v/>
      </c>
      <c r="AL38" s="50" t="str">
        <f>IFERROR(INDEX(#REF!,MATCH(AD38,#REF!,0)),"")</f>
        <v/>
      </c>
      <c r="AM38" s="22" t="str">
        <f>IFERROR(INDEX(#REF!,MATCH(AD38,#REF!,0)),"")</f>
        <v/>
      </c>
      <c r="AN38" s="46" t="str">
        <f t="shared" si="2"/>
        <v/>
      </c>
      <c r="AO38" s="47" t="str">
        <f>IFERROR(RANK(AN38,AN:AN,0)+COUNTIF($AN$12:AN37,AN38),"")</f>
        <v/>
      </c>
      <c r="AP38" s="10"/>
      <c r="AQ38" s="10"/>
      <c r="AR38" s="10"/>
      <c r="AS38" s="10"/>
      <c r="AT38" s="10"/>
      <c r="AU38" s="10"/>
      <c r="AV38" s="44"/>
      <c r="AW38" s="41"/>
      <c r="AX38" s="41"/>
      <c r="AY38" s="38" t="str">
        <f>IFERROR(INDEX(#REF!,MATCH(AR38,#REF!,0)),"")</f>
        <v/>
      </c>
      <c r="AZ38" s="22" t="str">
        <f>IFERROR(INDEX(#REF!,MATCH(AR38,#REF!,0)),"")</f>
        <v/>
      </c>
      <c r="BA38" s="22" t="str">
        <f>IFERROR(INDEX(#REF!,MATCH(AR38,#REF!,0)),"")</f>
        <v/>
      </c>
      <c r="BB38" s="46"/>
      <c r="BC38" s="47" t="str">
        <f>IFERROR(RANK(BB38,BB:BB,0)+COUNTIF($BB$12:BB37,BB38),"")</f>
        <v/>
      </c>
      <c r="BD38" s="11"/>
      <c r="BE38" s="11"/>
      <c r="BJ38" s="44"/>
      <c r="BK38" s="41"/>
      <c r="BL38" s="41"/>
      <c r="BM38" s="38" t="str">
        <f>IFERROR(INDEX(#REF!,MATCH(BF38,#REF!,0)),"")</f>
        <v/>
      </c>
      <c r="BN38" s="22" t="str">
        <f>IFERROR(INDEX(#REF!,MATCH(BF38,#REF!,0)),"")</f>
        <v/>
      </c>
      <c r="BO38" s="22" t="str">
        <f>IFERROR(INDEX(#REF!,MATCH(BF38,#REF!,0)),"")</f>
        <v/>
      </c>
      <c r="BP38" s="46"/>
      <c r="BQ38" s="47" t="str">
        <f>IFERROR(RANK(BP38,BP:BP,0)+COUNTIF($BP$12:BP37,BP38),"")</f>
        <v/>
      </c>
      <c r="BX38" s="44"/>
      <c r="BY38" s="41"/>
      <c r="BZ38" s="41"/>
      <c r="CA38" s="38" t="str">
        <f>IFERROR(INDEX(#REF!,MATCH(BT38,#REF!,0)),"")</f>
        <v/>
      </c>
      <c r="CB38" s="22" t="str">
        <f>IFERROR(INDEX(#REF!,MATCH(BT38,#REF!,0)),"")</f>
        <v/>
      </c>
      <c r="CC38" s="22" t="str">
        <f>IFERROR(INDEX(#REF!,MATCH(BT38,#REF!,0)),"")</f>
        <v/>
      </c>
      <c r="CD38" s="46"/>
      <c r="CE38" s="47" t="str">
        <f>IFERROR(RANK(CD38,CD:CD,0)+COUNTIF(CD$12:CDL37,CD38),"")</f>
        <v/>
      </c>
    </row>
    <row r="39" spans="2:83" ht="18.75" customHeight="1" x14ac:dyDescent="0.3">
      <c r="B39" s="42" t="s">
        <v>189</v>
      </c>
      <c r="C39" s="42" t="s">
        <v>41</v>
      </c>
      <c r="D39" s="43" t="s">
        <v>38</v>
      </c>
      <c r="E39" s="43">
        <v>1</v>
      </c>
      <c r="F39" s="44">
        <v>48.3</v>
      </c>
      <c r="G39" s="41">
        <v>22</v>
      </c>
      <c r="H39" s="41">
        <v>1</v>
      </c>
      <c r="I39" s="49" t="str">
        <f>IFERROR(INDEX(#REF!,MATCH(B39,#REF!,0)),"")</f>
        <v/>
      </c>
      <c r="J39" s="50" t="str">
        <f>IFERROR(INDEX(#REF!,MATCH(B39,#REF!,0)),"")</f>
        <v/>
      </c>
      <c r="K39" s="22" t="str">
        <f>IFERROR(INDEX(#REF!,MATCH(B39,#REF!,0)),"")</f>
        <v/>
      </c>
      <c r="L39" s="46" t="str">
        <f t="shared" si="0"/>
        <v/>
      </c>
      <c r="M39" s="47" t="str">
        <f>IFERROR(RANK(L39,L:L,0)+COUNTIF($L$12:L38,L39),"")</f>
        <v/>
      </c>
      <c r="N39" s="25"/>
      <c r="O39" s="25"/>
      <c r="P39" s="26" t="s">
        <v>29</v>
      </c>
      <c r="Q39" s="26" t="s">
        <v>29</v>
      </c>
      <c r="R39" s="37" t="s">
        <v>29</v>
      </c>
      <c r="S39" s="37" t="s">
        <v>29</v>
      </c>
      <c r="T39" s="44"/>
      <c r="U39" s="41">
        <v>22</v>
      </c>
      <c r="V39" s="41"/>
      <c r="W39" s="38" t="str">
        <f>IFERROR(INDEX(#REF!,MATCH(P39,#REF!,0)),"")</f>
        <v/>
      </c>
      <c r="X39" s="22" t="str">
        <f>IFERROR(INDEX(#REF!,MATCH(P39,#REF!,0)),"")</f>
        <v/>
      </c>
      <c r="Y39" s="22" t="str">
        <f>IFERROR(INDEX(#REF!,MATCH(P39,#REF!,0)),"")</f>
        <v/>
      </c>
      <c r="Z39" s="46"/>
      <c r="AA39" s="47" t="str">
        <f>IFERROR(RANK(Z39,Z:Z,0)+COUNTIF($Z$12:Z38,Z39),"")</f>
        <v/>
      </c>
      <c r="AB39" s="23"/>
      <c r="AC39" s="23"/>
      <c r="AH39" s="44"/>
      <c r="AI39" s="41"/>
      <c r="AJ39" s="41"/>
      <c r="AK39" s="49" t="str">
        <f>IFERROR(INDEX(#REF!,MATCH(AD39,#REF!,0)),"")</f>
        <v/>
      </c>
      <c r="AL39" s="50" t="str">
        <f>IFERROR(INDEX(#REF!,MATCH(AD39,#REF!,0)),"")</f>
        <v/>
      </c>
      <c r="AM39" s="22" t="str">
        <f>IFERROR(INDEX(#REF!,MATCH(AD39,#REF!,0)),"")</f>
        <v/>
      </c>
      <c r="AN39" s="46" t="str">
        <f t="shared" si="2"/>
        <v/>
      </c>
      <c r="AO39" s="47" t="str">
        <f>IFERROR(RANK(AN39,AN:AN,0)+COUNTIF($AN$12:AN38,AN39),"")</f>
        <v/>
      </c>
      <c r="AP39" s="23"/>
      <c r="AQ39" s="23"/>
      <c r="AR39" s="23"/>
      <c r="AS39" s="23"/>
      <c r="AT39" s="23"/>
      <c r="AU39" s="23"/>
      <c r="AV39" s="44"/>
      <c r="AW39" s="41"/>
      <c r="AX39" s="41"/>
      <c r="AY39" s="38" t="str">
        <f>IFERROR(INDEX(#REF!,MATCH(AR39,#REF!,0)),"")</f>
        <v/>
      </c>
      <c r="AZ39" s="22" t="str">
        <f>IFERROR(INDEX(#REF!,MATCH(AR39,#REF!,0)),"")</f>
        <v/>
      </c>
      <c r="BA39" s="22" t="str">
        <f>IFERROR(INDEX(#REF!,MATCH(AR39,#REF!,0)),"")</f>
        <v/>
      </c>
      <c r="BB39" s="46"/>
      <c r="BC39" s="47" t="str">
        <f>IFERROR(RANK(BB39,BB:BB,0)+COUNTIF($BB$12:BB38,BB39),"")</f>
        <v/>
      </c>
      <c r="BF39" s="23"/>
      <c r="BJ39" s="44"/>
      <c r="BK39" s="41"/>
      <c r="BL39" s="41"/>
      <c r="BM39" s="38" t="str">
        <f>IFERROR(INDEX(#REF!,MATCH(BF39,#REF!,0)),"")</f>
        <v/>
      </c>
      <c r="BN39" s="22" t="str">
        <f>IFERROR(INDEX(#REF!,MATCH(BF39,#REF!,0)),"")</f>
        <v/>
      </c>
      <c r="BO39" s="22" t="str">
        <f>IFERROR(INDEX(#REF!,MATCH(BF39,#REF!,0)),"")</f>
        <v/>
      </c>
      <c r="BP39" s="46"/>
      <c r="BQ39" s="47" t="str">
        <f>IFERROR(RANK(BP39,BP:BP,0)+COUNTIF($BP$12:BP38,BP39),"")</f>
        <v/>
      </c>
      <c r="BX39" s="44"/>
      <c r="BY39" s="41"/>
      <c r="BZ39" s="41"/>
      <c r="CA39" s="38" t="str">
        <f>IFERROR(INDEX(#REF!,MATCH(BT39,#REF!,0)),"")</f>
        <v/>
      </c>
      <c r="CB39" s="22" t="str">
        <f>IFERROR(INDEX(#REF!,MATCH(BT39,#REF!,0)),"")</f>
        <v/>
      </c>
      <c r="CC39" s="22" t="str">
        <f>IFERROR(INDEX(#REF!,MATCH(BT39,#REF!,0)),"")</f>
        <v/>
      </c>
      <c r="CD39" s="46"/>
      <c r="CE39" s="47" t="str">
        <f>IFERROR(RANK(CD39,CD:CD,0)+COUNTIF(CD$12:CDL38,CD39),"")</f>
        <v/>
      </c>
    </row>
    <row r="40" spans="2:83" ht="18.75" customHeight="1" x14ac:dyDescent="0.3">
      <c r="B40" s="42" t="s">
        <v>190</v>
      </c>
      <c r="C40" s="42" t="s">
        <v>149</v>
      </c>
      <c r="D40" s="43" t="s">
        <v>38</v>
      </c>
      <c r="E40" s="43">
        <v>1</v>
      </c>
      <c r="F40" s="44">
        <v>46.6</v>
      </c>
      <c r="G40" s="41">
        <v>23</v>
      </c>
      <c r="H40" s="41">
        <v>1</v>
      </c>
      <c r="I40" s="49" t="str">
        <f>IFERROR(INDEX(#REF!,MATCH(B40,#REF!,0)),"")</f>
        <v/>
      </c>
      <c r="J40" s="50" t="str">
        <f>IFERROR(INDEX(#REF!,MATCH(B40,#REF!,0)),"")</f>
        <v/>
      </c>
      <c r="K40" s="22" t="str">
        <f>IFERROR(INDEX(#REF!,MATCH(B40,#REF!,0)),"")</f>
        <v/>
      </c>
      <c r="L40" s="46" t="str">
        <f t="shared" si="0"/>
        <v/>
      </c>
      <c r="M40" s="47" t="str">
        <f>IFERROR(RANK(L40,L:L,0)+COUNTIF($L$12:L39,L40),"")</f>
        <v/>
      </c>
      <c r="N40" s="25"/>
      <c r="O40" s="25"/>
      <c r="P40" s="26" t="s">
        <v>29</v>
      </c>
      <c r="Q40" s="26" t="s">
        <v>29</v>
      </c>
      <c r="R40" s="37" t="s">
        <v>29</v>
      </c>
      <c r="S40" s="37" t="s">
        <v>29</v>
      </c>
      <c r="T40" s="44"/>
      <c r="U40" s="41">
        <v>23</v>
      </c>
      <c r="V40" s="41"/>
      <c r="W40" s="38" t="str">
        <f>IFERROR(INDEX(#REF!,MATCH(P40,#REF!,0)),"")</f>
        <v/>
      </c>
      <c r="X40" s="22" t="str">
        <f>IFERROR(INDEX(#REF!,MATCH(P40,#REF!,0)),"")</f>
        <v/>
      </c>
      <c r="Y40" s="22" t="str">
        <f>IFERROR(INDEX(#REF!,MATCH(P40,#REF!,0)),"")</f>
        <v/>
      </c>
      <c r="Z40" s="46"/>
      <c r="AA40" s="47" t="str">
        <f>IFERROR(RANK(Z40,Z:Z,0)+COUNTIF($Z$12:Z39,Z40),"")</f>
        <v/>
      </c>
      <c r="AB40" s="299"/>
      <c r="AC40" s="299"/>
      <c r="AH40" s="44"/>
      <c r="AI40" s="41"/>
      <c r="AJ40" s="41"/>
      <c r="AK40" s="49" t="str">
        <f>IFERROR(INDEX(#REF!,MATCH(AD40,#REF!,0)),"")</f>
        <v/>
      </c>
      <c r="AL40" s="50" t="str">
        <f>IFERROR(INDEX(#REF!,MATCH(AD40,#REF!,0)),"")</f>
        <v/>
      </c>
      <c r="AM40" s="22" t="str">
        <f>IFERROR(INDEX(#REF!,MATCH(AD40,#REF!,0)),"")</f>
        <v/>
      </c>
      <c r="AN40" s="46" t="str">
        <f t="shared" si="2"/>
        <v/>
      </c>
      <c r="AO40" s="47" t="str">
        <f>IFERROR(RANK(AN40,AN:AN,0)+COUNTIF($AN$12:AN39,AN40),"")</f>
        <v/>
      </c>
      <c r="AP40" s="299"/>
      <c r="AQ40" s="299"/>
      <c r="AR40" s="299"/>
      <c r="AS40" s="299"/>
      <c r="AT40" s="299"/>
      <c r="AU40" s="299"/>
      <c r="AV40" s="44"/>
      <c r="AW40" s="41"/>
      <c r="AX40" s="41"/>
      <c r="AY40" s="38" t="str">
        <f>IFERROR(INDEX(#REF!,MATCH(AR40,#REF!,0)),"")</f>
        <v/>
      </c>
      <c r="AZ40" s="22" t="str">
        <f>IFERROR(INDEX(#REF!,MATCH(AR40,#REF!,0)),"")</f>
        <v/>
      </c>
      <c r="BA40" s="22" t="str">
        <f>IFERROR(INDEX(#REF!,MATCH(AR40,#REF!,0)),"")</f>
        <v/>
      </c>
      <c r="BB40" s="46"/>
      <c r="BC40" s="47" t="str">
        <f>IFERROR(RANK(BB40,BB:BB,0)+COUNTIF($BB$12:BB39,BB40),"")</f>
        <v/>
      </c>
      <c r="BF40" s="23"/>
      <c r="BJ40" s="44"/>
      <c r="BK40" s="41"/>
      <c r="BL40" s="41"/>
      <c r="BM40" s="38" t="str">
        <f>IFERROR(INDEX(#REF!,MATCH(BF40,#REF!,0)),"")</f>
        <v/>
      </c>
      <c r="BN40" s="22" t="str">
        <f>IFERROR(INDEX(#REF!,MATCH(BF40,#REF!,0)),"")</f>
        <v/>
      </c>
      <c r="BO40" s="22" t="str">
        <f>IFERROR(INDEX(#REF!,MATCH(BF40,#REF!,0)),"")</f>
        <v/>
      </c>
      <c r="BP40" s="46"/>
      <c r="BQ40" s="47" t="str">
        <f>IFERROR(RANK(BP40,BP:BP,0)+COUNTIF($BP$12:BP39,BP40),"")</f>
        <v/>
      </c>
      <c r="BX40" s="44"/>
      <c r="BY40" s="41"/>
      <c r="BZ40" s="41"/>
      <c r="CA40" s="38" t="str">
        <f>IFERROR(INDEX(#REF!,MATCH(BT40,#REF!,0)),"")</f>
        <v/>
      </c>
      <c r="CB40" s="22" t="str">
        <f>IFERROR(INDEX(#REF!,MATCH(BT40,#REF!,0)),"")</f>
        <v/>
      </c>
      <c r="CC40" s="22" t="str">
        <f>IFERROR(INDEX(#REF!,MATCH(BT40,#REF!,0)),"")</f>
        <v/>
      </c>
      <c r="CD40" s="46"/>
      <c r="CE40" s="47" t="str">
        <f>IFERROR(RANK(CD40,CD:CD,0)+COUNTIF(CD$12:CDL39,CD40),"")</f>
        <v/>
      </c>
    </row>
    <row r="41" spans="2:83" ht="18.75" customHeight="1" x14ac:dyDescent="0.3">
      <c r="B41" s="42" t="s">
        <v>70</v>
      </c>
      <c r="C41" s="42" t="s">
        <v>149</v>
      </c>
      <c r="D41" s="43" t="s">
        <v>38</v>
      </c>
      <c r="E41" s="43">
        <v>1</v>
      </c>
      <c r="F41" s="44">
        <v>43.199999999999996</v>
      </c>
      <c r="G41" s="41">
        <v>24</v>
      </c>
      <c r="H41" s="41">
        <v>1</v>
      </c>
      <c r="I41" s="49" t="str">
        <f>IFERROR(INDEX(#REF!,MATCH(B41,#REF!,0)),"")</f>
        <v/>
      </c>
      <c r="J41" s="50" t="str">
        <f>IFERROR(INDEX(#REF!,MATCH(B41,#REF!,0)),"")</f>
        <v/>
      </c>
      <c r="K41" s="22" t="str">
        <f>IFERROR(INDEX(#REF!,MATCH(B41,#REF!,0)),"")</f>
        <v/>
      </c>
      <c r="L41" s="46" t="str">
        <f t="shared" si="0"/>
        <v/>
      </c>
      <c r="M41" s="47" t="str">
        <f>IFERROR(RANK(L41,L:L,0)+COUNTIF($L$12:L40,L41),"")</f>
        <v/>
      </c>
      <c r="N41" s="25"/>
      <c r="O41" s="25"/>
      <c r="P41" s="26" t="s">
        <v>29</v>
      </c>
      <c r="Q41" s="26" t="s">
        <v>29</v>
      </c>
      <c r="R41" s="37" t="s">
        <v>29</v>
      </c>
      <c r="S41" s="37" t="s">
        <v>29</v>
      </c>
      <c r="T41" s="44"/>
      <c r="U41" s="41">
        <v>24</v>
      </c>
      <c r="V41" s="41"/>
      <c r="W41" s="38" t="str">
        <f>IFERROR(INDEX(#REF!,MATCH(P41,#REF!,0)),"")</f>
        <v/>
      </c>
      <c r="X41" s="22" t="str">
        <f>IFERROR(INDEX(#REF!,MATCH(P41,#REF!,0)),"")</f>
        <v/>
      </c>
      <c r="Y41" s="22" t="str">
        <f>IFERROR(INDEX(#REF!,MATCH(P41,#REF!,0)),"")</f>
        <v/>
      </c>
      <c r="Z41" s="46"/>
      <c r="AA41" s="47" t="str">
        <f>IFERROR(RANK(Z41,Z:Z,0)+COUNTIF($Z$12:Z40,Z41),"")</f>
        <v/>
      </c>
      <c r="AB41" s="299"/>
      <c r="AC41" s="299"/>
      <c r="AH41" s="44"/>
      <c r="AI41" s="41"/>
      <c r="AJ41" s="41"/>
      <c r="AK41" s="49" t="str">
        <f>IFERROR(INDEX(#REF!,MATCH(AD41,#REF!,0)),"")</f>
        <v/>
      </c>
      <c r="AL41" s="50" t="str">
        <f>IFERROR(INDEX(#REF!,MATCH(AD41,#REF!,0)),"")</f>
        <v/>
      </c>
      <c r="AM41" s="22" t="str">
        <f>IFERROR(INDEX(#REF!,MATCH(AD41,#REF!,0)),"")</f>
        <v/>
      </c>
      <c r="AN41" s="46" t="str">
        <f t="shared" si="2"/>
        <v/>
      </c>
      <c r="AO41" s="47" t="str">
        <f>IFERROR(RANK(AN41,AN:AN,0)+COUNTIF($AN$12:AN40,AN41),"")</f>
        <v/>
      </c>
      <c r="AP41" s="299"/>
      <c r="AQ41" s="299"/>
      <c r="AV41" s="44"/>
      <c r="AW41" s="41"/>
      <c r="AX41" s="41"/>
      <c r="AY41" s="38" t="str">
        <f>IFERROR(INDEX(#REF!,MATCH(AR41,#REF!,0)),"")</f>
        <v/>
      </c>
      <c r="AZ41" s="22" t="str">
        <f>IFERROR(INDEX(#REF!,MATCH(AR41,#REF!,0)),"")</f>
        <v/>
      </c>
      <c r="BA41" s="22" t="str">
        <f>IFERROR(INDEX(#REF!,MATCH(AR41,#REF!,0)),"")</f>
        <v/>
      </c>
      <c r="BB41" s="46"/>
      <c r="BC41" s="47" t="str">
        <f>IFERROR(RANK(BB41,BB:BB,0)+COUNTIF($BB$12:BB40,BB41),"")</f>
        <v/>
      </c>
      <c r="BF41" s="25"/>
      <c r="BJ41" s="44"/>
      <c r="BK41" s="41"/>
      <c r="BL41" s="41"/>
      <c r="BM41" s="38" t="str">
        <f>IFERROR(INDEX(#REF!,MATCH(BF41,#REF!,0)),"")</f>
        <v/>
      </c>
      <c r="BN41" s="22" t="str">
        <f>IFERROR(INDEX(#REF!,MATCH(BF41,#REF!,0)),"")</f>
        <v/>
      </c>
      <c r="BO41" s="22" t="str">
        <f>IFERROR(INDEX(#REF!,MATCH(BF41,#REF!,0)),"")</f>
        <v/>
      </c>
      <c r="BP41" s="46"/>
      <c r="BQ41" s="47" t="str">
        <f>IFERROR(RANK(BP41,BP:BP,0)+COUNTIF($BP$12:BP40,BP41),"")</f>
        <v/>
      </c>
      <c r="BX41" s="44"/>
      <c r="BY41" s="41"/>
      <c r="BZ41" s="41"/>
      <c r="CA41" s="38" t="str">
        <f>IFERROR(INDEX(#REF!,MATCH(BT41,#REF!,0)),"")</f>
        <v/>
      </c>
      <c r="CB41" s="22" t="str">
        <f>IFERROR(INDEX(#REF!,MATCH(BT41,#REF!,0)),"")</f>
        <v/>
      </c>
      <c r="CC41" s="22" t="str">
        <f>IFERROR(INDEX(#REF!,MATCH(BT41,#REF!,0)),"")</f>
        <v/>
      </c>
      <c r="CD41" s="46"/>
      <c r="CE41" s="47" t="str">
        <f>IFERROR(RANK(CD41,CD:CD,0)+COUNTIF(CD$12:CDL40,CD41),"")</f>
        <v/>
      </c>
    </row>
    <row r="42" spans="2:83" ht="18.75" customHeight="1" x14ac:dyDescent="0.3">
      <c r="B42" s="42" t="s">
        <v>191</v>
      </c>
      <c r="C42" s="42" t="s">
        <v>135</v>
      </c>
      <c r="D42" s="43" t="s">
        <v>38</v>
      </c>
      <c r="E42" s="43">
        <v>1</v>
      </c>
      <c r="F42" s="44">
        <v>37.9</v>
      </c>
      <c r="G42" s="41">
        <v>25</v>
      </c>
      <c r="H42" s="41">
        <v>1</v>
      </c>
      <c r="I42" s="49" t="str">
        <f>IFERROR(INDEX(#REF!,MATCH(B42,#REF!,0)),"")</f>
        <v/>
      </c>
      <c r="J42" s="50" t="str">
        <f>IFERROR(INDEX(#REF!,MATCH(B42,#REF!,0)),"")</f>
        <v/>
      </c>
      <c r="K42" s="22" t="str">
        <f>IFERROR(INDEX(#REF!,MATCH(B42,#REF!,0)),"")</f>
        <v/>
      </c>
      <c r="L42" s="46" t="str">
        <f t="shared" si="0"/>
        <v/>
      </c>
      <c r="M42" s="47" t="str">
        <f>IFERROR(RANK(L42,L:L,0)+COUNTIF($L$12:L41,L42),"")</f>
        <v/>
      </c>
      <c r="N42" s="25"/>
      <c r="O42" s="25"/>
      <c r="P42" s="26" t="s">
        <v>29</v>
      </c>
      <c r="Q42" s="26" t="s">
        <v>29</v>
      </c>
      <c r="R42" s="37" t="s">
        <v>29</v>
      </c>
      <c r="S42" s="37" t="s">
        <v>29</v>
      </c>
      <c r="T42" s="44"/>
      <c r="U42" s="41">
        <v>25</v>
      </c>
      <c r="V42" s="41"/>
      <c r="W42" s="38" t="str">
        <f>IFERROR(INDEX(#REF!,MATCH(P42,#REF!,0)),"")</f>
        <v/>
      </c>
      <c r="X42" s="22" t="str">
        <f>IFERROR(INDEX(#REF!,MATCH(P42,#REF!,0)),"")</f>
        <v/>
      </c>
      <c r="Y42" s="22" t="str">
        <f>IFERROR(INDEX(#REF!,MATCH(P42,#REF!,0)),"")</f>
        <v/>
      </c>
      <c r="Z42" s="46"/>
      <c r="AA42" s="47" t="str">
        <f>IFERROR(RANK(Z42,Z:Z,0)+COUNTIF($Z$12:Z41,Z42),"")</f>
        <v/>
      </c>
      <c r="AB42" s="299"/>
      <c r="AC42" s="299"/>
      <c r="AH42" s="44"/>
      <c r="AI42" s="41"/>
      <c r="AJ42" s="41"/>
      <c r="AK42" s="49" t="str">
        <f>IFERROR(INDEX(#REF!,MATCH(AD42,#REF!,0)),"")</f>
        <v/>
      </c>
      <c r="AL42" s="50" t="str">
        <f>IFERROR(INDEX(#REF!,MATCH(AD42,#REF!,0)),"")</f>
        <v/>
      </c>
      <c r="AM42" s="22" t="str">
        <f>IFERROR(INDEX(#REF!,MATCH(AD42,#REF!,0)),"")</f>
        <v/>
      </c>
      <c r="AN42" s="46" t="str">
        <f t="shared" si="2"/>
        <v/>
      </c>
      <c r="AO42" s="47" t="str">
        <f>IFERROR(RANK(AN42,AN:AN,0)+COUNTIF($AN$12:AN41,AN42),"")</f>
        <v/>
      </c>
      <c r="AP42" s="299"/>
      <c r="AQ42" s="299"/>
      <c r="AV42" s="44"/>
      <c r="AW42" s="41"/>
      <c r="AX42" s="41"/>
      <c r="AY42" s="38" t="str">
        <f>IFERROR(INDEX(#REF!,MATCH(AR42,#REF!,0)),"")</f>
        <v/>
      </c>
      <c r="AZ42" s="22" t="str">
        <f>IFERROR(INDEX(#REF!,MATCH(AR42,#REF!,0)),"")</f>
        <v/>
      </c>
      <c r="BA42" s="22" t="str">
        <f>IFERROR(INDEX(#REF!,MATCH(AR42,#REF!,0)),"")</f>
        <v/>
      </c>
      <c r="BB42" s="46"/>
      <c r="BC42" s="47" t="str">
        <f>IFERROR(RANK(BB42,BB:BB,0)+COUNTIF($BB$12:BB41,BB42),"")</f>
        <v/>
      </c>
      <c r="BD42" s="2"/>
      <c r="BE42" s="2"/>
      <c r="BF42" s="25"/>
      <c r="BJ42" s="44"/>
      <c r="BK42" s="41"/>
      <c r="BL42" s="41"/>
      <c r="BM42" s="38" t="str">
        <f>IFERROR(INDEX(#REF!,MATCH(BF42,#REF!,0)),"")</f>
        <v/>
      </c>
      <c r="BN42" s="22" t="str">
        <f>IFERROR(INDEX(#REF!,MATCH(BF42,#REF!,0)),"")</f>
        <v/>
      </c>
      <c r="BO42" s="22" t="str">
        <f>IFERROR(INDEX(#REF!,MATCH(BF42,#REF!,0)),"")</f>
        <v/>
      </c>
      <c r="BP42" s="46"/>
      <c r="BQ42" s="47" t="str">
        <f>IFERROR(RANK(BP42,BP:BP,0)+COUNTIF($BP$12:BP41,BP42),"")</f>
        <v/>
      </c>
      <c r="BX42" s="44"/>
      <c r="BY42" s="41"/>
      <c r="BZ42" s="41"/>
      <c r="CA42" s="38" t="str">
        <f>IFERROR(INDEX(#REF!,MATCH(BT42,#REF!,0)),"")</f>
        <v/>
      </c>
      <c r="CB42" s="22" t="str">
        <f>IFERROR(INDEX(#REF!,MATCH(BT42,#REF!,0)),"")</f>
        <v/>
      </c>
      <c r="CC42" s="22" t="str">
        <f>IFERROR(INDEX(#REF!,MATCH(BT42,#REF!,0)),"")</f>
        <v/>
      </c>
      <c r="CD42" s="46"/>
      <c r="CE42" s="47" t="str">
        <f>IFERROR(RANK(CD42,CD:CD,0)+COUNTIF(CD$12:CDL41,CD42),"")</f>
        <v/>
      </c>
    </row>
    <row r="43" spans="2:83" ht="18.75" customHeight="1" x14ac:dyDescent="0.3">
      <c r="B43" s="42" t="s">
        <v>192</v>
      </c>
      <c r="C43" s="42" t="s">
        <v>149</v>
      </c>
      <c r="D43" s="43" t="s">
        <v>38</v>
      </c>
      <c r="E43" s="43">
        <v>1</v>
      </c>
      <c r="F43" s="44">
        <v>34.42</v>
      </c>
      <c r="G43" s="41">
        <v>26</v>
      </c>
      <c r="H43" s="41">
        <v>1</v>
      </c>
      <c r="I43" s="49" t="str">
        <f>IFERROR(INDEX(#REF!,MATCH(B43,#REF!,0)),"")</f>
        <v/>
      </c>
      <c r="J43" s="50" t="str">
        <f>IFERROR(INDEX(#REF!,MATCH(B43,#REF!,0)),"")</f>
        <v/>
      </c>
      <c r="K43" s="22" t="str">
        <f>IFERROR(INDEX(#REF!,MATCH(B43,#REF!,0)),"")</f>
        <v/>
      </c>
      <c r="L43" s="46" t="str">
        <f t="shared" si="0"/>
        <v/>
      </c>
      <c r="M43" s="47" t="str">
        <f>IFERROR(RANK(L43,L:L,0)+COUNTIF($L$12:L42,L43),"")</f>
        <v/>
      </c>
      <c r="N43" s="25"/>
      <c r="O43" s="25"/>
      <c r="P43" s="26" t="s">
        <v>29</v>
      </c>
      <c r="Q43" s="26" t="s">
        <v>29</v>
      </c>
      <c r="R43" s="37" t="s">
        <v>29</v>
      </c>
      <c r="S43" s="37" t="s">
        <v>29</v>
      </c>
      <c r="T43" s="44"/>
      <c r="U43" s="41">
        <v>26</v>
      </c>
      <c r="V43" s="41"/>
      <c r="W43" s="38" t="str">
        <f>IFERROR(INDEX(#REF!,MATCH(P43,#REF!,0)),"")</f>
        <v/>
      </c>
      <c r="X43" s="22" t="str">
        <f>IFERROR(INDEX(#REF!,MATCH(P43,#REF!,0)),"")</f>
        <v/>
      </c>
      <c r="Y43" s="22" t="str">
        <f>IFERROR(INDEX(#REF!,MATCH(P43,#REF!,0)),"")</f>
        <v/>
      </c>
      <c r="Z43" s="46"/>
      <c r="AA43" s="47" t="str">
        <f>IFERROR(RANK(Z43,Z:Z,0)+COUNTIF($Z$12:Z42,Z43),"")</f>
        <v/>
      </c>
      <c r="AB43" s="36"/>
      <c r="AC43" s="36"/>
      <c r="AD43" s="25"/>
      <c r="AE43" s="36"/>
      <c r="AF43" s="36"/>
      <c r="AG43" s="36"/>
      <c r="AH43" s="44"/>
      <c r="AI43" s="41"/>
      <c r="AJ43" s="41"/>
      <c r="AK43" s="49" t="str">
        <f>IFERROR(INDEX(#REF!,MATCH(AD43,#REF!,0)),"")</f>
        <v/>
      </c>
      <c r="AL43" s="50" t="str">
        <f>IFERROR(INDEX(#REF!,MATCH(AD43,#REF!,0)),"")</f>
        <v/>
      </c>
      <c r="AM43" s="22" t="str">
        <f>IFERROR(INDEX(#REF!,MATCH(AD43,#REF!,0)),"")</f>
        <v/>
      </c>
      <c r="AN43" s="46" t="str">
        <f t="shared" si="2"/>
        <v/>
      </c>
      <c r="AO43" s="47" t="str">
        <f>IFERROR(RANK(AN43,AN:AN,0)+COUNTIF($AN$12:AN42,AN43),"")</f>
        <v/>
      </c>
      <c r="AP43" s="36"/>
      <c r="AQ43" s="36"/>
      <c r="AR43" s="36"/>
      <c r="AS43" s="36"/>
      <c r="AT43" s="36"/>
      <c r="AU43" s="36"/>
      <c r="AV43" s="44"/>
      <c r="AW43" s="41"/>
      <c r="AX43" s="41"/>
      <c r="AY43" s="38" t="str">
        <f>IFERROR(INDEX(#REF!,MATCH(AR43,#REF!,0)),"")</f>
        <v/>
      </c>
      <c r="AZ43" s="22" t="str">
        <f>IFERROR(INDEX(#REF!,MATCH(AR43,#REF!,0)),"")</f>
        <v/>
      </c>
      <c r="BA43" s="22" t="str">
        <f>IFERROR(INDEX(#REF!,MATCH(AR43,#REF!,0)),"")</f>
        <v/>
      </c>
      <c r="BB43" s="46"/>
      <c r="BC43" s="47" t="str">
        <f>IFERROR(RANK(BB43,BB:BB,0)+COUNTIF($BB$12:BB42,BB43),"")</f>
        <v/>
      </c>
      <c r="BD43" s="2"/>
      <c r="BE43" s="2"/>
      <c r="BF43" s="25"/>
      <c r="BJ43" s="44"/>
      <c r="BK43" s="41"/>
      <c r="BL43" s="41"/>
      <c r="BM43" s="38" t="str">
        <f>IFERROR(INDEX(#REF!,MATCH(BF43,#REF!,0)),"")</f>
        <v/>
      </c>
      <c r="BN43" s="22" t="str">
        <f>IFERROR(INDEX(#REF!,MATCH(BF43,#REF!,0)),"")</f>
        <v/>
      </c>
      <c r="BO43" s="22" t="str">
        <f>IFERROR(INDEX(#REF!,MATCH(BF43,#REF!,0)),"")</f>
        <v/>
      </c>
      <c r="BP43" s="46"/>
      <c r="BQ43" s="47" t="str">
        <f>IFERROR(RANK(BP43,BP:BP,0)+COUNTIF($BP$12:BP42,BP43),"")</f>
        <v/>
      </c>
      <c r="BX43" s="44"/>
      <c r="BY43" s="41"/>
      <c r="BZ43" s="41"/>
      <c r="CA43" s="38" t="str">
        <f>IFERROR(INDEX(#REF!,MATCH(BT43,#REF!,0)),"")</f>
        <v/>
      </c>
      <c r="CB43" s="22" t="str">
        <f>IFERROR(INDEX(#REF!,MATCH(BT43,#REF!,0)),"")</f>
        <v/>
      </c>
      <c r="CC43" s="22" t="str">
        <f>IFERROR(INDEX(#REF!,MATCH(BT43,#REF!,0)),"")</f>
        <v/>
      </c>
      <c r="CD43" s="46"/>
      <c r="CE43" s="47" t="str">
        <f>IFERROR(RANK(CD43,CD:CD,0)+COUNTIF(CD$12:CDL42,CD43),"")</f>
        <v/>
      </c>
    </row>
    <row r="44" spans="2:83" ht="18.75" customHeight="1" x14ac:dyDescent="0.3">
      <c r="B44" s="42" t="s">
        <v>193</v>
      </c>
      <c r="C44" s="42" t="s">
        <v>41</v>
      </c>
      <c r="D44" s="43" t="s">
        <v>38</v>
      </c>
      <c r="E44" s="43">
        <v>1</v>
      </c>
      <c r="F44" s="44">
        <v>12.4</v>
      </c>
      <c r="G44" s="41">
        <v>27</v>
      </c>
      <c r="H44" s="41">
        <v>1</v>
      </c>
      <c r="I44" s="49" t="str">
        <f>IFERROR(INDEX(#REF!,MATCH(B44,#REF!,0)),"")</f>
        <v/>
      </c>
      <c r="J44" s="50" t="str">
        <f>IFERROR(INDEX(#REF!,MATCH(B44,#REF!,0)),"")</f>
        <v/>
      </c>
      <c r="K44" s="22" t="str">
        <f>IFERROR(INDEX(#REF!,MATCH(B44,#REF!,0)),"")</f>
        <v/>
      </c>
      <c r="L44" s="46" t="str">
        <f t="shared" si="0"/>
        <v/>
      </c>
      <c r="M44" s="47" t="str">
        <f>IFERROR(RANK(L44,L:L,0)+COUNTIF($L$12:L43,L44),"")</f>
        <v/>
      </c>
      <c r="N44" s="25"/>
      <c r="O44" s="25"/>
      <c r="P44" s="26" t="s">
        <v>29</v>
      </c>
      <c r="Q44" s="26" t="s">
        <v>29</v>
      </c>
      <c r="R44" s="37" t="s">
        <v>29</v>
      </c>
      <c r="S44" s="37" t="s">
        <v>29</v>
      </c>
      <c r="T44" s="44"/>
      <c r="U44" s="41">
        <v>27</v>
      </c>
      <c r="V44" s="41"/>
      <c r="W44" s="38" t="str">
        <f>IFERROR(INDEX(#REF!,MATCH(P44,#REF!,0)),"")</f>
        <v/>
      </c>
      <c r="X44" s="22" t="str">
        <f>IFERROR(INDEX(#REF!,MATCH(P44,#REF!,0)),"")</f>
        <v/>
      </c>
      <c r="Y44" s="22" t="str">
        <f>IFERROR(INDEX(#REF!,MATCH(P44,#REF!,0)),"")</f>
        <v/>
      </c>
      <c r="Z44" s="46"/>
      <c r="AA44" s="47" t="str">
        <f>IFERROR(RANK(Z44,Z:Z,0)+COUNTIF($Z$12:Z43,Z44),"")</f>
        <v/>
      </c>
      <c r="AB44" s="35"/>
      <c r="AC44" s="35"/>
      <c r="AD44" s="25"/>
      <c r="AE44" s="35"/>
      <c r="AF44" s="35"/>
      <c r="AG44" s="35"/>
      <c r="AH44" s="44"/>
      <c r="AI44" s="41"/>
      <c r="AJ44" s="41"/>
      <c r="AK44" s="49" t="str">
        <f>IFERROR(INDEX(#REF!,MATCH(AD44,#REF!,0)),"")</f>
        <v/>
      </c>
      <c r="AL44" s="50" t="str">
        <f>IFERROR(INDEX(#REF!,MATCH(AD44,#REF!,0)),"")</f>
        <v/>
      </c>
      <c r="AM44" s="22" t="str">
        <f>IFERROR(INDEX(#REF!,MATCH(AD44,#REF!,0)),"")</f>
        <v/>
      </c>
      <c r="AN44" s="46" t="str">
        <f t="shared" si="2"/>
        <v/>
      </c>
      <c r="AO44" s="47" t="str">
        <f>IFERROR(RANK(AN44,AN:AN,0)+COUNTIF($AN$12:AN43,AN44),"")</f>
        <v/>
      </c>
      <c r="AP44" s="35"/>
      <c r="AQ44" s="35"/>
      <c r="AV44" s="44"/>
      <c r="AW44" s="41"/>
      <c r="AX44" s="41"/>
      <c r="AY44" s="38" t="str">
        <f>IFERROR(INDEX(#REF!,MATCH(AR44,#REF!,0)),"")</f>
        <v/>
      </c>
      <c r="AZ44" s="22" t="str">
        <f>IFERROR(INDEX(#REF!,MATCH(AR44,#REF!,0)),"")</f>
        <v/>
      </c>
      <c r="BA44" s="22" t="str">
        <f>IFERROR(INDEX(#REF!,MATCH(AR44,#REF!,0)),"")</f>
        <v/>
      </c>
      <c r="BB44" s="46"/>
      <c r="BC44" s="47" t="str">
        <f>IFERROR(RANK(BB44,BB:BB,0)+COUNTIF($BB$12:BB43,BB44),"")</f>
        <v/>
      </c>
      <c r="BD44" s="2"/>
      <c r="BE44" s="2"/>
      <c r="BF44" s="25"/>
      <c r="BJ44" s="44"/>
      <c r="BK44" s="41"/>
      <c r="BL44" s="41"/>
      <c r="BM44" s="38" t="str">
        <f>IFERROR(INDEX(#REF!,MATCH(BF44,#REF!,0)),"")</f>
        <v/>
      </c>
      <c r="BN44" s="22" t="str">
        <f>IFERROR(INDEX(#REF!,MATCH(BF44,#REF!,0)),"")</f>
        <v/>
      </c>
      <c r="BO44" s="22" t="str">
        <f>IFERROR(INDEX(#REF!,MATCH(BF44,#REF!,0)),"")</f>
        <v/>
      </c>
      <c r="BP44" s="46"/>
      <c r="BQ44" s="47" t="str">
        <f>IFERROR(RANK(BP44,BP:BP,0)+COUNTIF($BP$12:BP43,BP44),"")</f>
        <v/>
      </c>
      <c r="BX44" s="44"/>
      <c r="BY44" s="41"/>
      <c r="BZ44" s="41"/>
      <c r="CA44" s="38" t="str">
        <f>IFERROR(INDEX(#REF!,MATCH(BT44,#REF!,0)),"")</f>
        <v/>
      </c>
      <c r="CB44" s="22" t="str">
        <f>IFERROR(INDEX(#REF!,MATCH(BT44,#REF!,0)),"")</f>
        <v/>
      </c>
      <c r="CC44" s="22" t="str">
        <f>IFERROR(INDEX(#REF!,MATCH(BT44,#REF!,0)),"")</f>
        <v/>
      </c>
      <c r="CD44" s="46"/>
      <c r="CE44" s="47" t="str">
        <f>IFERROR(RANK(CD44,CD:CD,0)+COUNTIF(CD$12:CDL43,CD44),"")</f>
        <v/>
      </c>
    </row>
    <row r="45" spans="2:83" ht="18.75" customHeight="1" x14ac:dyDescent="0.3">
      <c r="B45" s="31" t="s">
        <v>29</v>
      </c>
      <c r="C45" s="31" t="s">
        <v>29</v>
      </c>
      <c r="D45" s="32" t="s">
        <v>29</v>
      </c>
      <c r="E45" s="32" t="s">
        <v>29</v>
      </c>
      <c r="F45" s="39" t="s">
        <v>29</v>
      </c>
      <c r="G45" s="24">
        <v>28</v>
      </c>
      <c r="H45" s="41" t="s">
        <v>29</v>
      </c>
      <c r="I45" s="49" t="str">
        <f>IFERROR(INDEX(#REF!,MATCH(B45,#REF!,0)),"")</f>
        <v/>
      </c>
      <c r="J45" s="50" t="str">
        <f>IFERROR(INDEX(#REF!,MATCH(B45,#REF!,0)),"")</f>
        <v/>
      </c>
      <c r="K45" s="22" t="str">
        <f>IFERROR(INDEX(#REF!,MATCH(B45,#REF!,0)),"")</f>
        <v/>
      </c>
      <c r="L45" s="46" t="str">
        <f t="shared" si="0"/>
        <v/>
      </c>
      <c r="M45" s="47" t="str">
        <f>IFERROR(RANK(L45,L:L,0)+COUNTIF($L$12:L44,L45),"")</f>
        <v/>
      </c>
      <c r="N45" s="25"/>
      <c r="O45" s="25"/>
      <c r="P45" s="26" t="s">
        <v>29</v>
      </c>
      <c r="Q45" s="26" t="s">
        <v>29</v>
      </c>
      <c r="R45" s="37" t="s">
        <v>29</v>
      </c>
      <c r="S45" s="37" t="s">
        <v>29</v>
      </c>
      <c r="T45" s="39"/>
      <c r="U45" s="41">
        <v>28</v>
      </c>
      <c r="V45" s="41"/>
      <c r="W45" s="38" t="str">
        <f>IFERROR(INDEX(#REF!,MATCH(P45,#REF!,0)),"")</f>
        <v/>
      </c>
      <c r="X45" s="22" t="str">
        <f>IFERROR(INDEX(#REF!,MATCH(P45,#REF!,0)),"")</f>
        <v/>
      </c>
      <c r="Y45" s="22" t="str">
        <f>IFERROR(INDEX(#REF!,MATCH(P45,#REF!,0)),"")</f>
        <v/>
      </c>
      <c r="Z45" s="46"/>
      <c r="AA45" s="47" t="str">
        <f>IFERROR(RANK(Z45,Z:Z,0)+COUNTIF($Z$12:Z44,Z45),"")</f>
        <v/>
      </c>
      <c r="AB45" s="35"/>
      <c r="AC45" s="35"/>
      <c r="AD45" s="25"/>
      <c r="AE45" s="35"/>
      <c r="AF45" s="35"/>
      <c r="AG45" s="35"/>
      <c r="AH45" s="39"/>
      <c r="AI45" s="24"/>
      <c r="AJ45" s="41"/>
      <c r="AK45" s="49" t="str">
        <f>IFERROR(INDEX(#REF!,MATCH(AD45,#REF!,0)),"")</f>
        <v/>
      </c>
      <c r="AL45" s="50" t="str">
        <f>IFERROR(INDEX(#REF!,MATCH(AD45,#REF!,0)),"")</f>
        <v/>
      </c>
      <c r="AM45" s="22" t="str">
        <f>IFERROR(INDEX(#REF!,MATCH(AD45,#REF!,0)),"")</f>
        <v/>
      </c>
      <c r="AN45" s="46" t="str">
        <f t="shared" si="2"/>
        <v/>
      </c>
      <c r="AO45" s="47" t="str">
        <f>IFERROR(RANK(AN45,AN:AN,0)+COUNTIF($AN$12:AN44,AN45),"")</f>
        <v/>
      </c>
      <c r="AP45" s="35"/>
      <c r="AQ45" s="35"/>
      <c r="AV45" s="39"/>
      <c r="AW45" s="41"/>
      <c r="AX45" s="41"/>
      <c r="AY45" s="38" t="str">
        <f>IFERROR(INDEX(#REF!,MATCH(AR45,#REF!,0)),"")</f>
        <v/>
      </c>
      <c r="AZ45" s="22" t="str">
        <f>IFERROR(INDEX(#REF!,MATCH(AR45,#REF!,0)),"")</f>
        <v/>
      </c>
      <c r="BA45" s="22" t="str">
        <f>IFERROR(INDEX(#REF!,MATCH(AR45,#REF!,0)),"")</f>
        <v/>
      </c>
      <c r="BB45" s="46"/>
      <c r="BC45" s="47" t="str">
        <f>IFERROR(RANK(BB45,BB:BB,0)+COUNTIF($BB$12:BB44,BB45),"")</f>
        <v/>
      </c>
      <c r="BD45" s="2"/>
      <c r="BE45" s="2"/>
      <c r="BF45" s="25"/>
      <c r="BJ45" s="39"/>
      <c r="BK45" s="24"/>
      <c r="BL45" s="41"/>
      <c r="BM45" s="38" t="str">
        <f>IFERROR(INDEX(#REF!,MATCH(BF45,#REF!,0)),"")</f>
        <v/>
      </c>
      <c r="BN45" s="22" t="str">
        <f>IFERROR(INDEX(#REF!,MATCH(BF45,#REF!,0)),"")</f>
        <v/>
      </c>
      <c r="BO45" s="22" t="str">
        <f>IFERROR(INDEX(#REF!,MATCH(BF45,#REF!,0)),"")</f>
        <v/>
      </c>
      <c r="BP45" s="46"/>
      <c r="BQ45" s="47" t="str">
        <f>IFERROR(RANK(BP45,BP:BP,0)+COUNTIF($BP$12:BP44,BP45),"")</f>
        <v/>
      </c>
      <c r="BX45" s="39"/>
      <c r="BY45" s="41"/>
      <c r="BZ45" s="41"/>
      <c r="CA45" s="38" t="str">
        <f>IFERROR(INDEX(#REF!,MATCH(BT45,#REF!,0)),"")</f>
        <v/>
      </c>
      <c r="CB45" s="22" t="str">
        <f>IFERROR(INDEX(#REF!,MATCH(BT45,#REF!,0)),"")</f>
        <v/>
      </c>
      <c r="CC45" s="22" t="str">
        <f>IFERROR(INDEX(#REF!,MATCH(BT45,#REF!,0)),"")</f>
        <v/>
      </c>
      <c r="CD45" s="46"/>
      <c r="CE45" s="47" t="str">
        <f>IFERROR(RANK(CD45,CD:CD,0)+COUNTIF(CD$12:CDL44,CD45),"")</f>
        <v/>
      </c>
    </row>
    <row r="46" spans="2:83" ht="18.75" customHeight="1" x14ac:dyDescent="0.3">
      <c r="B46" s="31" t="s">
        <v>29</v>
      </c>
      <c r="C46" s="31" t="s">
        <v>29</v>
      </c>
      <c r="D46" s="32" t="s">
        <v>29</v>
      </c>
      <c r="E46" s="32" t="s">
        <v>29</v>
      </c>
      <c r="F46" s="39" t="s">
        <v>29</v>
      </c>
      <c r="G46" s="24">
        <v>29</v>
      </c>
      <c r="H46" s="41" t="s">
        <v>29</v>
      </c>
      <c r="I46" s="49" t="str">
        <f>IFERROR(INDEX(#REF!,MATCH(B46,#REF!,0)),"")</f>
        <v/>
      </c>
      <c r="J46" s="50" t="str">
        <f>IFERROR(INDEX(#REF!,MATCH(B46,#REF!,0)),"")</f>
        <v/>
      </c>
      <c r="K46" s="22" t="str">
        <f>IFERROR(INDEX(#REF!,MATCH(B46,#REF!,0)),"")</f>
        <v/>
      </c>
      <c r="L46" s="46" t="str">
        <f t="shared" si="0"/>
        <v/>
      </c>
      <c r="M46" s="47" t="str">
        <f>IFERROR(RANK(L46,L:L,0)+COUNTIF($L$12:L45,L46),"")</f>
        <v/>
      </c>
      <c r="N46" s="25"/>
      <c r="O46" s="25"/>
      <c r="P46" s="26" t="s">
        <v>29</v>
      </c>
      <c r="Q46" s="26" t="s">
        <v>29</v>
      </c>
      <c r="R46" s="37" t="s">
        <v>29</v>
      </c>
      <c r="S46" s="37" t="s">
        <v>29</v>
      </c>
      <c r="T46" s="39"/>
      <c r="U46" s="41">
        <v>29</v>
      </c>
      <c r="V46" s="41"/>
      <c r="W46" s="38" t="str">
        <f>IFERROR(INDEX(#REF!,MATCH(P46,#REF!,0)),"")</f>
        <v/>
      </c>
      <c r="X46" s="22" t="str">
        <f>IFERROR(INDEX(#REF!,MATCH(P46,#REF!,0)),"")</f>
        <v/>
      </c>
      <c r="Y46" s="22" t="str">
        <f>IFERROR(INDEX(#REF!,MATCH(P46,#REF!,0)),"")</f>
        <v/>
      </c>
      <c r="Z46" s="46"/>
      <c r="AA46" s="47" t="str">
        <f>IFERROR(RANK(Z46,Z:Z,0)+COUNTIF($Z$12:Z45,Z46),"")</f>
        <v/>
      </c>
      <c r="AB46" s="35"/>
      <c r="AC46" s="35"/>
      <c r="AD46" s="25"/>
      <c r="AE46" s="35"/>
      <c r="AF46" s="35"/>
      <c r="AG46" s="35"/>
      <c r="AH46" s="39"/>
      <c r="AI46" s="24"/>
      <c r="AJ46" s="41"/>
      <c r="AK46" s="49" t="str">
        <f>IFERROR(INDEX(#REF!,MATCH(AD46,#REF!,0)),"")</f>
        <v/>
      </c>
      <c r="AL46" s="50" t="str">
        <f>IFERROR(INDEX(#REF!,MATCH(AD46,#REF!,0)),"")</f>
        <v/>
      </c>
      <c r="AM46" s="22" t="str">
        <f>IFERROR(INDEX(#REF!,MATCH(AD46,#REF!,0)),"")</f>
        <v/>
      </c>
      <c r="AN46" s="46" t="str">
        <f t="shared" si="2"/>
        <v/>
      </c>
      <c r="AO46" s="47" t="str">
        <f>IFERROR(RANK(AN46,AN:AN,0)+COUNTIF($AN$12:AN45,AN46),"")</f>
        <v/>
      </c>
      <c r="AP46" s="35"/>
      <c r="AQ46" s="35"/>
      <c r="AR46" s="35"/>
      <c r="AS46" s="35"/>
      <c r="AT46" s="35"/>
      <c r="AU46" s="35"/>
      <c r="AV46" s="39"/>
      <c r="AW46" s="41"/>
      <c r="AX46" s="41"/>
      <c r="AY46" s="38" t="str">
        <f>IFERROR(INDEX(#REF!,MATCH(AR46,#REF!,0)),"")</f>
        <v/>
      </c>
      <c r="AZ46" s="22" t="str">
        <f>IFERROR(INDEX(#REF!,MATCH(AR46,#REF!,0)),"")</f>
        <v/>
      </c>
      <c r="BA46" s="22" t="str">
        <f>IFERROR(INDEX(#REF!,MATCH(AR46,#REF!,0)),"")</f>
        <v/>
      </c>
      <c r="BB46" s="46"/>
      <c r="BC46" s="47" t="str">
        <f>IFERROR(RANK(BB46,BB:BB,0)+COUNTIF($BB$12:BB45,BB46),"")</f>
        <v/>
      </c>
      <c r="BD46" s="2"/>
      <c r="BE46" s="2"/>
      <c r="BF46" s="25"/>
      <c r="BJ46" s="39"/>
      <c r="BK46" s="24"/>
      <c r="BL46" s="41"/>
      <c r="BM46" s="38" t="str">
        <f>IFERROR(INDEX(#REF!,MATCH(BF46,#REF!,0)),"")</f>
        <v/>
      </c>
      <c r="BN46" s="22" t="str">
        <f>IFERROR(INDEX(#REF!,MATCH(BF46,#REF!,0)),"")</f>
        <v/>
      </c>
      <c r="BO46" s="22" t="str">
        <f>IFERROR(INDEX(#REF!,MATCH(BF46,#REF!,0)),"")</f>
        <v/>
      </c>
      <c r="BP46" s="46"/>
      <c r="BQ46" s="47" t="str">
        <f>IFERROR(RANK(BP46,BP:BP,0)+COUNTIF($BP$12:BP45,BP46),"")</f>
        <v/>
      </c>
      <c r="BX46" s="39"/>
      <c r="BY46" s="41"/>
      <c r="BZ46" s="41"/>
      <c r="CA46" s="38" t="str">
        <f>IFERROR(INDEX(#REF!,MATCH(BT46,#REF!,0)),"")</f>
        <v/>
      </c>
      <c r="CB46" s="22" t="str">
        <f>IFERROR(INDEX(#REF!,MATCH(BT46,#REF!,0)),"")</f>
        <v/>
      </c>
      <c r="CC46" s="22" t="str">
        <f>IFERROR(INDEX(#REF!,MATCH(BT46,#REF!,0)),"")</f>
        <v/>
      </c>
      <c r="CD46" s="46"/>
      <c r="CE46" s="47" t="str">
        <f>IFERROR(RANK(CD46,CD:CD,0)+COUNTIF(CD$12:CDL45,CD46),"")</f>
        <v/>
      </c>
    </row>
    <row r="47" spans="2:83" ht="18.75" customHeight="1" x14ac:dyDescent="0.3">
      <c r="B47" s="31" t="s">
        <v>29</v>
      </c>
      <c r="C47" s="31" t="s">
        <v>29</v>
      </c>
      <c r="D47" s="32" t="s">
        <v>29</v>
      </c>
      <c r="E47" s="32" t="s">
        <v>29</v>
      </c>
      <c r="F47" s="39" t="s">
        <v>29</v>
      </c>
      <c r="G47" s="24">
        <v>30</v>
      </c>
      <c r="H47" s="41" t="s">
        <v>29</v>
      </c>
      <c r="I47" s="49" t="str">
        <f>IFERROR(INDEX(#REF!,MATCH(B47,#REF!,0)),"")</f>
        <v/>
      </c>
      <c r="J47" s="50" t="str">
        <f>IFERROR(INDEX(#REF!,MATCH(B47,#REF!,0)),"")</f>
        <v/>
      </c>
      <c r="K47" s="22" t="str">
        <f>IFERROR(INDEX(#REF!,MATCH(B47,#REF!,0)),"")</f>
        <v/>
      </c>
      <c r="L47" s="46" t="str">
        <f t="shared" si="0"/>
        <v/>
      </c>
      <c r="M47" s="47" t="str">
        <f>IFERROR(RANK(L47,L:L,0)+COUNTIF($L$12:L46,L47),"")</f>
        <v/>
      </c>
      <c r="N47" s="25"/>
      <c r="O47" s="25"/>
      <c r="P47" s="26" t="s">
        <v>29</v>
      </c>
      <c r="Q47" s="26" t="s">
        <v>29</v>
      </c>
      <c r="R47" s="37" t="s">
        <v>29</v>
      </c>
      <c r="S47" s="37" t="s">
        <v>29</v>
      </c>
      <c r="T47" s="39"/>
      <c r="U47" s="41">
        <v>30</v>
      </c>
      <c r="V47" s="41"/>
      <c r="W47" s="38" t="str">
        <f>IFERROR(INDEX(#REF!,MATCH(P47,#REF!,0)),"")</f>
        <v/>
      </c>
      <c r="X47" s="22" t="str">
        <f>IFERROR(INDEX(#REF!,MATCH(P47,#REF!,0)),"")</f>
        <v/>
      </c>
      <c r="Y47" s="22" t="str">
        <f>IFERROR(INDEX(#REF!,MATCH(P47,#REF!,0)),"")</f>
        <v/>
      </c>
      <c r="Z47" s="46"/>
      <c r="AA47" s="47" t="str">
        <f>IFERROR(RANK(Z47,Z:Z,0)+COUNTIF($Z$12:Z46,Z47),"")</f>
        <v/>
      </c>
      <c r="AB47" s="90"/>
      <c r="AC47" s="90"/>
      <c r="AD47" s="25"/>
      <c r="AE47" s="90"/>
      <c r="AF47" s="90"/>
      <c r="AG47" s="90"/>
      <c r="AH47" s="39"/>
      <c r="AI47" s="24"/>
      <c r="AJ47" s="41"/>
      <c r="AK47" s="49" t="str">
        <f>IFERROR(INDEX(#REF!,MATCH(AD47,#REF!,0)),"")</f>
        <v/>
      </c>
      <c r="AL47" s="50" t="str">
        <f>IFERROR(INDEX(#REF!,MATCH(AD47,#REF!,0)),"")</f>
        <v/>
      </c>
      <c r="AM47" s="22" t="str">
        <f>IFERROR(INDEX(#REF!,MATCH(AD47,#REF!,0)),"")</f>
        <v/>
      </c>
      <c r="AN47" s="46" t="str">
        <f t="shared" si="2"/>
        <v/>
      </c>
      <c r="AO47" s="47" t="str">
        <f>IFERROR(RANK(AN47,AN:AN,0)+COUNTIF($AN$12:AN46,AN47),"")</f>
        <v/>
      </c>
      <c r="AP47" s="90"/>
      <c r="AQ47" s="90"/>
      <c r="AR47" s="90"/>
      <c r="AS47" s="90"/>
      <c r="AT47" s="90"/>
      <c r="AU47" s="90"/>
      <c r="AV47" s="39"/>
      <c r="AW47" s="41"/>
      <c r="AX47" s="41"/>
      <c r="AY47" s="38" t="str">
        <f>IFERROR(INDEX(#REF!,MATCH(AR47,#REF!,0)),"")</f>
        <v/>
      </c>
      <c r="AZ47" s="22" t="str">
        <f>IFERROR(INDEX(#REF!,MATCH(AR47,#REF!,0)),"")</f>
        <v/>
      </c>
      <c r="BA47" s="22" t="str">
        <f>IFERROR(INDEX(#REF!,MATCH(AR47,#REF!,0)),"")</f>
        <v/>
      </c>
      <c r="BB47" s="46"/>
      <c r="BC47" s="47" t="str">
        <f>IFERROR(RANK(BB47,BB:BB,0)+COUNTIF($BB$12:BB46,BB47),"")</f>
        <v/>
      </c>
      <c r="BD47" s="2"/>
      <c r="BE47" s="2"/>
      <c r="BF47" s="25"/>
      <c r="BJ47" s="39"/>
      <c r="BK47" s="24"/>
      <c r="BL47" s="41"/>
      <c r="BM47" s="38" t="str">
        <f>IFERROR(INDEX(#REF!,MATCH(BF47,#REF!,0)),"")</f>
        <v/>
      </c>
      <c r="BN47" s="22" t="str">
        <f>IFERROR(INDEX(#REF!,MATCH(BF47,#REF!,0)),"")</f>
        <v/>
      </c>
      <c r="BO47" s="22" t="str">
        <f>IFERROR(INDEX(#REF!,MATCH(BF47,#REF!,0)),"")</f>
        <v/>
      </c>
      <c r="BP47" s="46"/>
      <c r="BQ47" s="47" t="str">
        <f>IFERROR(RANK(BP47,BP:BP,0)+COUNTIF($BP$12:BP46,BP47),"")</f>
        <v/>
      </c>
      <c r="BX47" s="39"/>
      <c r="BY47" s="41"/>
      <c r="BZ47" s="41"/>
      <c r="CA47" s="38" t="str">
        <f>IFERROR(INDEX(#REF!,MATCH(BT47,#REF!,0)),"")</f>
        <v/>
      </c>
      <c r="CB47" s="22" t="str">
        <f>IFERROR(INDEX(#REF!,MATCH(BT47,#REF!,0)),"")</f>
        <v/>
      </c>
      <c r="CC47" s="22" t="str">
        <f>IFERROR(INDEX(#REF!,MATCH(BT47,#REF!,0)),"")</f>
        <v/>
      </c>
      <c r="CD47" s="46"/>
      <c r="CE47" s="47" t="str">
        <f>IFERROR(RANK(CD47,CD:CD,0)+COUNTIF(CD$12:CDL46,CD47),"")</f>
        <v/>
      </c>
    </row>
    <row r="48" spans="2:83" ht="18.75" customHeight="1" x14ac:dyDescent="0.3">
      <c r="B48" s="31" t="s">
        <v>29</v>
      </c>
      <c r="C48" s="31" t="s">
        <v>29</v>
      </c>
      <c r="D48" s="32" t="s">
        <v>29</v>
      </c>
      <c r="E48" s="32" t="s">
        <v>29</v>
      </c>
      <c r="F48" s="39" t="s">
        <v>29</v>
      </c>
      <c r="G48" s="24">
        <v>31</v>
      </c>
      <c r="H48" s="41" t="s">
        <v>29</v>
      </c>
      <c r="I48" s="49" t="str">
        <f>IFERROR(INDEX(#REF!,MATCH(B48,#REF!,0)),"")</f>
        <v/>
      </c>
      <c r="J48" s="50" t="str">
        <f>IFERROR(INDEX(#REF!,MATCH(B48,#REF!,0)),"")</f>
        <v/>
      </c>
      <c r="K48" s="22" t="str">
        <f>IFERROR(INDEX(#REF!,MATCH(B48,#REF!,0)),"")</f>
        <v/>
      </c>
      <c r="L48" s="46" t="str">
        <f t="shared" si="0"/>
        <v/>
      </c>
      <c r="M48" s="47" t="str">
        <f>IFERROR(RANK(L48,L:L,0)+COUNTIF($L$12:L47,L48),"")</f>
        <v/>
      </c>
      <c r="N48" s="25"/>
      <c r="O48" s="25"/>
      <c r="P48" s="26" t="s">
        <v>29</v>
      </c>
      <c r="Q48" s="26" t="s">
        <v>29</v>
      </c>
      <c r="R48" s="37" t="s">
        <v>29</v>
      </c>
      <c r="S48" s="37" t="s">
        <v>29</v>
      </c>
      <c r="T48" s="39"/>
      <c r="U48" s="41">
        <v>31</v>
      </c>
      <c r="V48" s="41"/>
      <c r="W48" s="38" t="str">
        <f>IFERROR(INDEX(#REF!,MATCH(P48,#REF!,0)),"")</f>
        <v/>
      </c>
      <c r="X48" s="22" t="str">
        <f>IFERROR(INDEX(#REF!,MATCH(P48,#REF!,0)),"")</f>
        <v/>
      </c>
      <c r="Y48" s="22" t="str">
        <f>IFERROR(INDEX(#REF!,MATCH(P48,#REF!,0)),"")</f>
        <v/>
      </c>
      <c r="Z48" s="46"/>
      <c r="AA48" s="47" t="str">
        <f>IFERROR(RANK(Z48,Z:Z,0)+COUNTIF($Z$12:Z47,Z48),"")</f>
        <v/>
      </c>
      <c r="AB48" s="90"/>
      <c r="AC48" s="90"/>
      <c r="AD48" s="25"/>
      <c r="AE48" s="90"/>
      <c r="AF48" s="90"/>
      <c r="AG48" s="90"/>
      <c r="AH48" s="39"/>
      <c r="AI48" s="24"/>
      <c r="AJ48" s="41"/>
      <c r="AK48" s="49" t="str">
        <f>IFERROR(INDEX(#REF!,MATCH(AD48,#REF!,0)),"")</f>
        <v/>
      </c>
      <c r="AL48" s="50" t="str">
        <f>IFERROR(INDEX(#REF!,MATCH(AD48,#REF!,0)),"")</f>
        <v/>
      </c>
      <c r="AM48" s="22" t="str">
        <f>IFERROR(INDEX(#REF!,MATCH(AD48,#REF!,0)),"")</f>
        <v/>
      </c>
      <c r="AN48" s="46" t="str">
        <f t="shared" si="2"/>
        <v/>
      </c>
      <c r="AO48" s="47" t="str">
        <f>IFERROR(RANK(AN48,AN:AN,0)+COUNTIF($AN$12:AN47,AN48),"")</f>
        <v/>
      </c>
      <c r="AP48" s="90"/>
      <c r="AQ48" s="90"/>
      <c r="AR48" s="90"/>
      <c r="AS48" s="90"/>
      <c r="AT48" s="90"/>
      <c r="AU48" s="90"/>
      <c r="AV48" s="39"/>
      <c r="AW48" s="41"/>
      <c r="AX48" s="41"/>
      <c r="AY48" s="38" t="str">
        <f>IFERROR(INDEX(#REF!,MATCH(AR48,#REF!,0)),"")</f>
        <v/>
      </c>
      <c r="AZ48" s="22" t="str">
        <f>IFERROR(INDEX(#REF!,MATCH(AR48,#REF!,0)),"")</f>
        <v/>
      </c>
      <c r="BA48" s="22" t="str">
        <f>IFERROR(INDEX(#REF!,MATCH(AR48,#REF!,0)),"")</f>
        <v/>
      </c>
      <c r="BB48" s="46"/>
      <c r="BC48" s="47" t="str">
        <f>IFERROR(RANK(BB48,BB:BB,0)+COUNTIF($BB$12:BB47,BB48),"")</f>
        <v/>
      </c>
      <c r="BD48" s="2"/>
      <c r="BE48" s="2"/>
      <c r="BF48" s="25"/>
      <c r="BJ48" s="39"/>
      <c r="BK48" s="24"/>
      <c r="BL48" s="41"/>
      <c r="BM48" s="38" t="str">
        <f>IFERROR(INDEX(#REF!,MATCH(BF48,#REF!,0)),"")</f>
        <v/>
      </c>
      <c r="BN48" s="22" t="str">
        <f>IFERROR(INDEX(#REF!,MATCH(BF48,#REF!,0)),"")</f>
        <v/>
      </c>
      <c r="BO48" s="22" t="str">
        <f>IFERROR(INDEX(#REF!,MATCH(BF48,#REF!,0)),"")</f>
        <v/>
      </c>
      <c r="BP48" s="46"/>
      <c r="BQ48" s="47" t="str">
        <f>IFERROR(RANK(BP48,BP:BP,0)+COUNTIF($BP$12:BP47,BP48),"")</f>
        <v/>
      </c>
      <c r="BX48" s="39"/>
      <c r="BY48" s="41"/>
      <c r="BZ48" s="41"/>
      <c r="CA48" s="38" t="str">
        <f>IFERROR(INDEX(#REF!,MATCH(BT48,#REF!,0)),"")</f>
        <v/>
      </c>
      <c r="CB48" s="22" t="str">
        <f>IFERROR(INDEX(#REF!,MATCH(BT48,#REF!,0)),"")</f>
        <v/>
      </c>
      <c r="CC48" s="22" t="str">
        <f>IFERROR(INDEX(#REF!,MATCH(BT48,#REF!,0)),"")</f>
        <v/>
      </c>
      <c r="CD48" s="46"/>
      <c r="CE48" s="47" t="str">
        <f>IFERROR(RANK(CD48,CD:CD,0)+COUNTIF(CD$12:CDL47,CD48),"")</f>
        <v/>
      </c>
    </row>
    <row r="49" spans="2:83" ht="18.75" customHeight="1" x14ac:dyDescent="0.3">
      <c r="B49" s="31" t="s">
        <v>29</v>
      </c>
      <c r="C49" s="31" t="s">
        <v>29</v>
      </c>
      <c r="D49" s="32" t="s">
        <v>29</v>
      </c>
      <c r="E49" s="32" t="s">
        <v>29</v>
      </c>
      <c r="F49" s="39" t="s">
        <v>29</v>
      </c>
      <c r="G49" s="24">
        <v>32</v>
      </c>
      <c r="H49" s="41" t="s">
        <v>29</v>
      </c>
      <c r="I49" s="49" t="str">
        <f>IFERROR(INDEX(#REF!,MATCH(B49,#REF!,0)),"")</f>
        <v/>
      </c>
      <c r="J49" s="50" t="str">
        <f>IFERROR(INDEX(#REF!,MATCH(B49,#REF!,0)),"")</f>
        <v/>
      </c>
      <c r="K49" s="22" t="str">
        <f>IFERROR(INDEX(#REF!,MATCH(B49,#REF!,0)),"")</f>
        <v/>
      </c>
      <c r="L49" s="46" t="str">
        <f t="shared" si="0"/>
        <v/>
      </c>
      <c r="M49" s="47" t="str">
        <f>IFERROR(RANK(L49,L:L,0)+COUNTIF($L$12:L48,L49),"")</f>
        <v/>
      </c>
      <c r="N49" s="25"/>
      <c r="O49" s="25"/>
      <c r="P49" s="26" t="s">
        <v>29</v>
      </c>
      <c r="Q49" s="26" t="s">
        <v>29</v>
      </c>
      <c r="R49" s="37" t="s">
        <v>29</v>
      </c>
      <c r="S49" s="37" t="s">
        <v>29</v>
      </c>
      <c r="T49" s="39"/>
      <c r="U49" s="41">
        <v>32</v>
      </c>
      <c r="V49" s="41"/>
      <c r="W49" s="38" t="str">
        <f>IFERROR(INDEX(#REF!,MATCH(P49,#REF!,0)),"")</f>
        <v/>
      </c>
      <c r="X49" s="22" t="str">
        <f>IFERROR(INDEX(#REF!,MATCH(P49,#REF!,0)),"")</f>
        <v/>
      </c>
      <c r="Y49" s="22" t="str">
        <f>IFERROR(INDEX(#REF!,MATCH(P49,#REF!,0)),"")</f>
        <v/>
      </c>
      <c r="Z49" s="46"/>
      <c r="AA49" s="47" t="str">
        <f>IFERROR(RANK(Z49,Z:Z,0)+COUNTIF($Z$12:Z48,Z49),"")</f>
        <v/>
      </c>
      <c r="AB49" s="10"/>
      <c r="AC49" s="10"/>
      <c r="AD49" s="25"/>
      <c r="AE49" s="10"/>
      <c r="AF49" s="10"/>
      <c r="AG49" s="10"/>
      <c r="AH49" s="39"/>
      <c r="AI49" s="24"/>
      <c r="AJ49" s="41"/>
      <c r="AK49" s="49" t="str">
        <f>IFERROR(INDEX(#REF!,MATCH(AD49,#REF!,0)),"")</f>
        <v/>
      </c>
      <c r="AL49" s="50" t="str">
        <f>IFERROR(INDEX(#REF!,MATCH(AD49,#REF!,0)),"")</f>
        <v/>
      </c>
      <c r="AM49" s="22" t="str">
        <f>IFERROR(INDEX(#REF!,MATCH(AD49,#REF!,0)),"")</f>
        <v/>
      </c>
      <c r="AN49" s="46" t="str">
        <f t="shared" si="2"/>
        <v/>
      </c>
      <c r="AO49" s="47" t="str">
        <f>IFERROR(RANK(AN49,AN:AN,0)+COUNTIF($AN$12:AN48,AN49),"")</f>
        <v/>
      </c>
      <c r="AP49" s="10"/>
      <c r="AQ49" s="10"/>
      <c r="AR49" s="10"/>
      <c r="AS49" s="10"/>
      <c r="AT49" s="10"/>
      <c r="AU49" s="10"/>
      <c r="AV49" s="39"/>
      <c r="AW49" s="41"/>
      <c r="AX49" s="41"/>
      <c r="AY49" s="38" t="str">
        <f>IFERROR(INDEX(#REF!,MATCH(AR49,#REF!,0)),"")</f>
        <v/>
      </c>
      <c r="AZ49" s="22" t="str">
        <f>IFERROR(INDEX(#REF!,MATCH(AR49,#REF!,0)),"")</f>
        <v/>
      </c>
      <c r="BA49" s="22" t="str">
        <f>IFERROR(INDEX(#REF!,MATCH(AR49,#REF!,0)),"")</f>
        <v/>
      </c>
      <c r="BB49" s="46"/>
      <c r="BC49" s="47" t="str">
        <f>IFERROR(RANK(BB49,BB:BB,0)+COUNTIF($BB$12:BB48,BB49),"")</f>
        <v/>
      </c>
      <c r="BF49" s="25"/>
      <c r="BJ49" s="39"/>
      <c r="BK49" s="24"/>
      <c r="BL49" s="41"/>
      <c r="BM49" s="38" t="str">
        <f>IFERROR(INDEX(#REF!,MATCH(BF49,#REF!,0)),"")</f>
        <v/>
      </c>
      <c r="BN49" s="22" t="str">
        <f>IFERROR(INDEX(#REF!,MATCH(BF49,#REF!,0)),"")</f>
        <v/>
      </c>
      <c r="BO49" s="22" t="str">
        <f>IFERROR(INDEX(#REF!,MATCH(BF49,#REF!,0)),"")</f>
        <v/>
      </c>
      <c r="BP49" s="46"/>
      <c r="BQ49" s="47" t="str">
        <f>IFERROR(RANK(BP49,BP:BP,0)+COUNTIF($BP$12:BP48,BP49),"")</f>
        <v/>
      </c>
      <c r="BX49" s="39"/>
      <c r="BY49" s="41"/>
      <c r="BZ49" s="41"/>
      <c r="CA49" s="38" t="str">
        <f>IFERROR(INDEX(#REF!,MATCH(BT49,#REF!,0)),"")</f>
        <v/>
      </c>
      <c r="CB49" s="22" t="str">
        <f>IFERROR(INDEX(#REF!,MATCH(BT49,#REF!,0)),"")</f>
        <v/>
      </c>
      <c r="CC49" s="22" t="str">
        <f>IFERROR(INDEX(#REF!,MATCH(BT49,#REF!,0)),"")</f>
        <v/>
      </c>
      <c r="CD49" s="46"/>
      <c r="CE49" s="47" t="str">
        <f>IFERROR(RANK(CD49,CD:CD,0)+COUNTIF(CD$12:CDL48,CD49),"")</f>
        <v/>
      </c>
    </row>
    <row r="50" spans="2:83" ht="18.75" customHeight="1" x14ac:dyDescent="0.3">
      <c r="B50" s="31" t="s">
        <v>29</v>
      </c>
      <c r="C50" s="31" t="s">
        <v>29</v>
      </c>
      <c r="D50" s="32" t="s">
        <v>29</v>
      </c>
      <c r="E50" s="32" t="s">
        <v>29</v>
      </c>
      <c r="F50" s="39" t="s">
        <v>29</v>
      </c>
      <c r="G50" s="24">
        <v>33</v>
      </c>
      <c r="H50" s="41" t="s">
        <v>29</v>
      </c>
      <c r="I50" s="49" t="str">
        <f>IFERROR(INDEX(#REF!,MATCH(B50,#REF!,0)),"")</f>
        <v/>
      </c>
      <c r="J50" s="50" t="str">
        <f>IFERROR(INDEX(#REF!,MATCH(B50,#REF!,0)),"")</f>
        <v/>
      </c>
      <c r="K50" s="22" t="str">
        <f>IFERROR(INDEX(#REF!,MATCH(B50,#REF!,0)),"")</f>
        <v/>
      </c>
      <c r="L50" s="46" t="str">
        <f t="shared" si="0"/>
        <v/>
      </c>
      <c r="M50" s="47" t="str">
        <f>IFERROR(RANK(L50,L:L,0)+COUNTIF($L$12:L49,L50),"")</f>
        <v/>
      </c>
      <c r="N50" s="25"/>
      <c r="O50" s="25"/>
      <c r="P50" s="26" t="s">
        <v>29</v>
      </c>
      <c r="Q50" s="26" t="s">
        <v>29</v>
      </c>
      <c r="R50" s="37" t="s">
        <v>29</v>
      </c>
      <c r="S50" s="37" t="s">
        <v>29</v>
      </c>
      <c r="T50" s="39"/>
      <c r="U50" s="41">
        <v>33</v>
      </c>
      <c r="V50" s="41"/>
      <c r="W50" s="38" t="str">
        <f>IFERROR(INDEX(#REF!,MATCH(P50,#REF!,0)),"")</f>
        <v/>
      </c>
      <c r="X50" s="22" t="str">
        <f>IFERROR(INDEX(#REF!,MATCH(P50,#REF!,0)),"")</f>
        <v/>
      </c>
      <c r="Y50" s="22" t="str">
        <f>IFERROR(INDEX(#REF!,MATCH(P50,#REF!,0)),"")</f>
        <v/>
      </c>
      <c r="Z50" s="46"/>
      <c r="AA50" s="47" t="str">
        <f>IFERROR(RANK(Z50,Z:Z,0)+COUNTIF($Z$12:Z49,Z50),"")</f>
        <v/>
      </c>
      <c r="AB50" s="10"/>
      <c r="AC50" s="10"/>
      <c r="AD50" s="25"/>
      <c r="AE50" s="10"/>
      <c r="AF50" s="10"/>
      <c r="AG50" s="10"/>
      <c r="AH50" s="39"/>
      <c r="AI50" s="24"/>
      <c r="AJ50" s="41"/>
      <c r="AK50" s="49" t="str">
        <f>IFERROR(INDEX(#REF!,MATCH(AD50,#REF!,0)),"")</f>
        <v/>
      </c>
      <c r="AL50" s="50" t="str">
        <f>IFERROR(INDEX(#REF!,MATCH(AD50,#REF!,0)),"")</f>
        <v/>
      </c>
      <c r="AM50" s="22" t="str">
        <f>IFERROR(INDEX(#REF!,MATCH(AD50,#REF!,0)),"")</f>
        <v/>
      </c>
      <c r="AN50" s="46" t="str">
        <f t="shared" si="2"/>
        <v/>
      </c>
      <c r="AO50" s="47" t="str">
        <f>IFERROR(RANK(AN50,AN:AN,0)+COUNTIF($AN$12:AN49,AN50),"")</f>
        <v/>
      </c>
      <c r="AP50" s="10"/>
      <c r="AQ50" s="10"/>
      <c r="AR50" s="10"/>
      <c r="AS50" s="10"/>
      <c r="AT50" s="10"/>
      <c r="AU50" s="10"/>
      <c r="AV50" s="39"/>
      <c r="AW50" s="41"/>
      <c r="AX50" s="41"/>
      <c r="AY50" s="38" t="str">
        <f>IFERROR(INDEX(#REF!,MATCH(AR50,#REF!,0)),"")</f>
        <v/>
      </c>
      <c r="AZ50" s="22" t="str">
        <f>IFERROR(INDEX(#REF!,MATCH(AR50,#REF!,0)),"")</f>
        <v/>
      </c>
      <c r="BA50" s="22" t="str">
        <f>IFERROR(INDEX(#REF!,MATCH(AR50,#REF!,0)),"")</f>
        <v/>
      </c>
      <c r="BB50" s="46"/>
      <c r="BC50" s="47" t="str">
        <f>IFERROR(RANK(BB50,BB:BB,0)+COUNTIF($BB$12:BB49,BB50),"")</f>
        <v/>
      </c>
      <c r="BD50" s="11"/>
      <c r="BE50" s="11"/>
      <c r="BF50" s="25"/>
      <c r="BJ50" s="39"/>
      <c r="BK50" s="24"/>
      <c r="BL50" s="41"/>
      <c r="BM50" s="38" t="str">
        <f>IFERROR(INDEX(#REF!,MATCH(BF50,#REF!,0)),"")</f>
        <v/>
      </c>
      <c r="BN50" s="22" t="str">
        <f>IFERROR(INDEX(#REF!,MATCH(BF50,#REF!,0)),"")</f>
        <v/>
      </c>
      <c r="BO50" s="22" t="str">
        <f>IFERROR(INDEX(#REF!,MATCH(BF50,#REF!,0)),"")</f>
        <v/>
      </c>
      <c r="BP50" s="46"/>
      <c r="BQ50" s="47" t="str">
        <f>IFERROR(RANK(BP50,BP:BP,0)+COUNTIF($BP$12:BP49,BP50),"")</f>
        <v/>
      </c>
      <c r="BX50" s="39"/>
      <c r="BY50" s="41"/>
      <c r="BZ50" s="41"/>
      <c r="CA50" s="38" t="str">
        <f>IFERROR(INDEX(#REF!,MATCH(BT50,#REF!,0)),"")</f>
        <v/>
      </c>
      <c r="CB50" s="22" t="str">
        <f>IFERROR(INDEX(#REF!,MATCH(BT50,#REF!,0)),"")</f>
        <v/>
      </c>
      <c r="CC50" s="22" t="str">
        <f>IFERROR(INDEX(#REF!,MATCH(BT50,#REF!,0)),"")</f>
        <v/>
      </c>
      <c r="CD50" s="46"/>
      <c r="CE50" s="47" t="str">
        <f>IFERROR(RANK(CD50,CD:CD,0)+COUNTIF(CD$12:CDL49,CD50),"")</f>
        <v/>
      </c>
    </row>
    <row r="51" spans="2:83" ht="18.75" customHeight="1" x14ac:dyDescent="0.3">
      <c r="B51" s="31" t="s">
        <v>29</v>
      </c>
      <c r="C51" s="31" t="s">
        <v>29</v>
      </c>
      <c r="D51" s="32" t="s">
        <v>29</v>
      </c>
      <c r="E51" s="32" t="s">
        <v>29</v>
      </c>
      <c r="F51" s="39" t="s">
        <v>29</v>
      </c>
      <c r="G51" s="24">
        <v>34</v>
      </c>
      <c r="H51" s="41" t="s">
        <v>29</v>
      </c>
      <c r="I51" s="49" t="str">
        <f>IFERROR(INDEX(#REF!,MATCH(B51,#REF!,0)),"")</f>
        <v/>
      </c>
      <c r="J51" s="50" t="str">
        <f>IFERROR(INDEX(#REF!,MATCH(B51,#REF!,0)),"")</f>
        <v/>
      </c>
      <c r="K51" s="22" t="str">
        <f>IFERROR(INDEX(#REF!,MATCH(B51,#REF!,0)),"")</f>
        <v/>
      </c>
      <c r="L51" s="46" t="str">
        <f t="shared" si="0"/>
        <v/>
      </c>
      <c r="M51" s="47" t="str">
        <f>IFERROR(RANK(L51,L:L,0)+COUNTIF($L$12:L50,L51),"")</f>
        <v/>
      </c>
      <c r="N51" s="25"/>
      <c r="O51" s="25"/>
      <c r="P51" s="26" t="s">
        <v>29</v>
      </c>
      <c r="Q51" s="26" t="s">
        <v>29</v>
      </c>
      <c r="R51" s="37" t="s">
        <v>29</v>
      </c>
      <c r="S51" s="37" t="s">
        <v>29</v>
      </c>
      <c r="T51" s="39"/>
      <c r="U51" s="41">
        <v>34</v>
      </c>
      <c r="V51" s="41"/>
      <c r="W51" s="38" t="str">
        <f>IFERROR(INDEX(#REF!,MATCH(P51,#REF!,0)),"")</f>
        <v/>
      </c>
      <c r="X51" s="22" t="str">
        <f>IFERROR(INDEX(#REF!,MATCH(P51,#REF!,0)),"")</f>
        <v/>
      </c>
      <c r="Y51" s="22" t="str">
        <f>IFERROR(INDEX(#REF!,MATCH(P51,#REF!,0)),"")</f>
        <v/>
      </c>
      <c r="Z51" s="46"/>
      <c r="AA51" s="47" t="str">
        <f>IFERROR(RANK(Z51,Z:Z,0)+COUNTIF($Z$12:Z50,Z51),"")</f>
        <v/>
      </c>
      <c r="AB51" s="23"/>
      <c r="AC51" s="23"/>
      <c r="AD51" s="25"/>
      <c r="AE51" s="23"/>
      <c r="AF51" s="23"/>
      <c r="AG51" s="23"/>
      <c r="AH51" s="39"/>
      <c r="AI51" s="24"/>
      <c r="AJ51" s="41" t="s">
        <v>29</v>
      </c>
      <c r="AK51" s="49" t="str">
        <f>IFERROR(INDEX(#REF!,MATCH(AD51,#REF!,0)),"")</f>
        <v/>
      </c>
      <c r="AL51" s="50" t="str">
        <f>IFERROR(INDEX(#REF!,MATCH(AD51,#REF!,0)),"")</f>
        <v/>
      </c>
      <c r="AM51" s="22" t="str">
        <f>IFERROR(INDEX(#REF!,MATCH(AD51,#REF!,0)),"")</f>
        <v/>
      </c>
      <c r="AN51" s="46" t="str">
        <f t="shared" si="2"/>
        <v/>
      </c>
      <c r="AO51" s="47" t="str">
        <f>IFERROR(RANK(AN51,AN:AN,0)+COUNTIF($AN$12:AN50,AN51),"")</f>
        <v/>
      </c>
      <c r="AP51" s="23"/>
      <c r="AQ51" s="23"/>
      <c r="AR51" s="23"/>
      <c r="AS51" s="23"/>
      <c r="AT51" s="23"/>
      <c r="AU51" s="23"/>
      <c r="AV51" s="39"/>
      <c r="AW51" s="41"/>
      <c r="AX51" s="41"/>
      <c r="AY51" s="38" t="str">
        <f>IFERROR(INDEX(#REF!,MATCH(AR51,#REF!,0)),"")</f>
        <v/>
      </c>
      <c r="AZ51" s="22" t="str">
        <f>IFERROR(INDEX(#REF!,MATCH(AR51,#REF!,0)),"")</f>
        <v/>
      </c>
      <c r="BA51" s="22" t="str">
        <f>IFERROR(INDEX(#REF!,MATCH(AR51,#REF!,0)),"")</f>
        <v/>
      </c>
      <c r="BB51" s="46"/>
      <c r="BC51" s="47" t="str">
        <f>IFERROR(RANK(BB51,BB:BB,0)+COUNTIF($BB$12:BB50,BB51),"")</f>
        <v/>
      </c>
      <c r="BF51" s="25"/>
      <c r="BJ51" s="39"/>
      <c r="BK51" s="24"/>
      <c r="BL51" s="41" t="s">
        <v>29</v>
      </c>
      <c r="BM51" s="38" t="str">
        <f>IFERROR(INDEX(#REF!,MATCH(BF51,#REF!,0)),"")</f>
        <v/>
      </c>
      <c r="BN51" s="22" t="str">
        <f>IFERROR(INDEX(#REF!,MATCH(BF51,#REF!,0)),"")</f>
        <v/>
      </c>
      <c r="BO51" s="22" t="str">
        <f>IFERROR(INDEX(#REF!,MATCH(BF51,#REF!,0)),"")</f>
        <v/>
      </c>
      <c r="BP51" s="46"/>
      <c r="BQ51" s="47" t="str">
        <f>IFERROR(RANK(BP51,BP:BP,0)+COUNTIF($BP$12:BP50,BP51),"")</f>
        <v/>
      </c>
      <c r="BX51" s="39"/>
      <c r="BY51" s="41"/>
      <c r="BZ51" s="41"/>
      <c r="CA51" s="38" t="str">
        <f>IFERROR(INDEX(#REF!,MATCH(BT51,#REF!,0)),"")</f>
        <v/>
      </c>
      <c r="CB51" s="22" t="str">
        <f>IFERROR(INDEX(#REF!,MATCH(BT51,#REF!,0)),"")</f>
        <v/>
      </c>
      <c r="CC51" s="22" t="str">
        <f>IFERROR(INDEX(#REF!,MATCH(BT51,#REF!,0)),"")</f>
        <v/>
      </c>
      <c r="CD51" s="46"/>
      <c r="CE51" s="47" t="str">
        <f>IFERROR(RANK(CD51,CD:CD,0)+COUNTIF(CD$12:CDL50,CD51),"")</f>
        <v/>
      </c>
    </row>
    <row r="52" spans="2:83" s="11" customFormat="1" ht="18.75" customHeight="1" x14ac:dyDescent="0.3">
      <c r="B52" s="31" t="s">
        <v>29</v>
      </c>
      <c r="C52" s="31" t="s">
        <v>29</v>
      </c>
      <c r="D52" s="32" t="s">
        <v>29</v>
      </c>
      <c r="E52" s="32" t="s">
        <v>29</v>
      </c>
      <c r="F52" s="39" t="s">
        <v>29</v>
      </c>
      <c r="G52" s="24">
        <v>35</v>
      </c>
      <c r="H52" s="41" t="s">
        <v>29</v>
      </c>
      <c r="I52" s="49" t="str">
        <f>IFERROR(INDEX(#REF!,MATCH(B52,#REF!,0)),"")</f>
        <v/>
      </c>
      <c r="J52" s="50" t="str">
        <f>IFERROR(INDEX(#REF!,MATCH(B52,#REF!,0)),"")</f>
        <v/>
      </c>
      <c r="K52" s="22" t="str">
        <f>IFERROR(INDEX(#REF!,MATCH(B52,#REF!,0)),"")</f>
        <v/>
      </c>
      <c r="L52" s="46" t="str">
        <f t="shared" si="0"/>
        <v/>
      </c>
      <c r="M52" s="47" t="str">
        <f>IFERROR(RANK(L52,L:L,0)+COUNTIF($L$12:L51,L52),"")</f>
        <v/>
      </c>
      <c r="N52" s="25"/>
      <c r="O52" s="25"/>
      <c r="P52" s="26" t="s">
        <v>29</v>
      </c>
      <c r="Q52" s="26" t="s">
        <v>29</v>
      </c>
      <c r="R52" s="37" t="s">
        <v>29</v>
      </c>
      <c r="S52" s="37" t="s">
        <v>29</v>
      </c>
      <c r="T52" s="39"/>
      <c r="U52" s="41">
        <v>35</v>
      </c>
      <c r="V52" s="41"/>
      <c r="W52" s="38" t="str">
        <f>IFERROR(INDEX(#REF!,MATCH(P52,#REF!,0)),"")</f>
        <v/>
      </c>
      <c r="X52" s="22" t="str">
        <f>IFERROR(INDEX(#REF!,MATCH(P52,#REF!,0)),"")</f>
        <v/>
      </c>
      <c r="Y52" s="22" t="str">
        <f>IFERROR(INDEX(#REF!,MATCH(P52,#REF!,0)),"")</f>
        <v/>
      </c>
      <c r="Z52" s="46"/>
      <c r="AA52" s="47" t="str">
        <f>IFERROR(RANK(Z52,Z:Z,0)+COUNTIF($Z$12:Z51,Z52),"")</f>
        <v/>
      </c>
      <c r="AB52" s="23"/>
      <c r="AC52" s="23"/>
      <c r="AD52" s="25"/>
      <c r="AE52" s="23"/>
      <c r="AF52" s="23"/>
      <c r="AG52" s="23"/>
      <c r="AH52" s="39"/>
      <c r="AI52" s="24"/>
      <c r="AJ52" s="41" t="s">
        <v>29</v>
      </c>
      <c r="AK52" s="49" t="str">
        <f>IFERROR(INDEX(#REF!,MATCH(AD52,#REF!,0)),"")</f>
        <v/>
      </c>
      <c r="AL52" s="50" t="str">
        <f>IFERROR(INDEX(#REF!,MATCH(AD52,#REF!,0)),"")</f>
        <v/>
      </c>
      <c r="AM52" s="22" t="str">
        <f>IFERROR(INDEX(#REF!,MATCH(AD52,#REF!,0)),"")</f>
        <v/>
      </c>
      <c r="AN52" s="46" t="str">
        <f t="shared" si="2"/>
        <v/>
      </c>
      <c r="AO52" s="47" t="str">
        <f>IFERROR(RANK(AN52,AN:AN,0)+COUNTIF($AN$12:AN51,AN52),"")</f>
        <v/>
      </c>
      <c r="AP52" s="23"/>
      <c r="AQ52" s="23"/>
      <c r="AR52" s="23"/>
      <c r="AS52" s="23"/>
      <c r="AT52" s="23"/>
      <c r="AU52" s="23"/>
      <c r="AV52" s="39"/>
      <c r="AW52" s="41"/>
      <c r="AX52" s="41"/>
      <c r="AY52" s="38" t="str">
        <f>IFERROR(INDEX(#REF!,MATCH(AR52,#REF!,0)),"")</f>
        <v/>
      </c>
      <c r="AZ52" s="22" t="str">
        <f>IFERROR(INDEX(#REF!,MATCH(AR52,#REF!,0)),"")</f>
        <v/>
      </c>
      <c r="BA52" s="22" t="str">
        <f>IFERROR(INDEX(#REF!,MATCH(AR52,#REF!,0)),"")</f>
        <v/>
      </c>
      <c r="BB52" s="46"/>
      <c r="BC52" s="47" t="str">
        <f>IFERROR(RANK(BB52,BB:BB,0)+COUNTIF($BB$12:BB51,BB52),"")</f>
        <v/>
      </c>
      <c r="BD52" s="9"/>
      <c r="BE52" s="9"/>
      <c r="BF52" s="25"/>
      <c r="BJ52" s="39"/>
      <c r="BK52" s="24"/>
      <c r="BL52" s="41" t="s">
        <v>29</v>
      </c>
      <c r="BM52" s="38" t="str">
        <f>IFERROR(INDEX(#REF!,MATCH(BF52,#REF!,0)),"")</f>
        <v/>
      </c>
      <c r="BN52" s="22" t="str">
        <f>IFERROR(INDEX(#REF!,MATCH(BF52,#REF!,0)),"")</f>
        <v/>
      </c>
      <c r="BO52" s="22" t="str">
        <f>IFERROR(INDEX(#REF!,MATCH(BF52,#REF!,0)),"")</f>
        <v/>
      </c>
      <c r="BP52" s="46"/>
      <c r="BQ52" s="47" t="str">
        <f>IFERROR(RANK(BP52,BP:BP,0)+COUNTIF($BP$12:BP51,BP52),"")</f>
        <v/>
      </c>
      <c r="BX52" s="39"/>
      <c r="BY52" s="41"/>
      <c r="BZ52" s="41"/>
      <c r="CA52" s="38" t="str">
        <f>IFERROR(INDEX(#REF!,MATCH(BT52,#REF!,0)),"")</f>
        <v/>
      </c>
      <c r="CB52" s="22" t="str">
        <f>IFERROR(INDEX(#REF!,MATCH(BT52,#REF!,0)),"")</f>
        <v/>
      </c>
      <c r="CC52" s="22" t="str">
        <f>IFERROR(INDEX(#REF!,MATCH(BT52,#REF!,0)),"")</f>
        <v/>
      </c>
      <c r="CD52" s="46"/>
      <c r="CE52" s="47" t="str">
        <f>IFERROR(RANK(CD52,CD:CD,0)+COUNTIF(CD$12:CDL51,CD52),"")</f>
        <v/>
      </c>
    </row>
    <row r="53" spans="2:83" ht="18.75" customHeight="1" x14ac:dyDescent="0.3">
      <c r="B53" s="31" t="s">
        <v>29</v>
      </c>
      <c r="C53" s="31" t="s">
        <v>29</v>
      </c>
      <c r="D53" s="32" t="s">
        <v>29</v>
      </c>
      <c r="E53" s="32" t="s">
        <v>29</v>
      </c>
      <c r="F53" s="39" t="s">
        <v>29</v>
      </c>
      <c r="G53" s="24">
        <v>36</v>
      </c>
      <c r="H53" s="41" t="s">
        <v>29</v>
      </c>
      <c r="I53" s="49" t="str">
        <f>IFERROR(INDEX(#REF!,MATCH(B53,#REF!,0)),"")</f>
        <v/>
      </c>
      <c r="J53" s="50" t="str">
        <f>IFERROR(INDEX(#REF!,MATCH(B53,#REF!,0)),"")</f>
        <v/>
      </c>
      <c r="K53" s="22" t="str">
        <f>IFERROR(INDEX(#REF!,MATCH(B53,#REF!,0)),"")</f>
        <v/>
      </c>
      <c r="L53" s="46" t="str">
        <f t="shared" si="0"/>
        <v/>
      </c>
      <c r="M53" s="47" t="str">
        <f>IFERROR(RANK(L53,L:L,0)+COUNTIF($L$12:L52,L53),"")</f>
        <v/>
      </c>
      <c r="N53" s="25"/>
      <c r="O53" s="25"/>
      <c r="P53" s="26" t="s">
        <v>29</v>
      </c>
      <c r="Q53" s="26" t="s">
        <v>29</v>
      </c>
      <c r="R53" s="37" t="s">
        <v>29</v>
      </c>
      <c r="S53" s="37" t="s">
        <v>29</v>
      </c>
      <c r="T53" s="39"/>
      <c r="U53" s="41">
        <v>36</v>
      </c>
      <c r="V53" s="41"/>
      <c r="W53" s="38" t="str">
        <f>IFERROR(INDEX(#REF!,MATCH(P53,#REF!,0)),"")</f>
        <v/>
      </c>
      <c r="X53" s="22" t="str">
        <f>IFERROR(INDEX(#REF!,MATCH(P53,#REF!,0)),"")</f>
        <v/>
      </c>
      <c r="Y53" s="22" t="str">
        <f>IFERROR(INDEX(#REF!,MATCH(P53,#REF!,0)),"")</f>
        <v/>
      </c>
      <c r="Z53" s="46"/>
      <c r="AA53" s="47" t="str">
        <f>IFERROR(RANK(Z53,Z:Z,0)+COUNTIF($Z$12:Z52,Z53),"")</f>
        <v/>
      </c>
      <c r="AB53" s="25"/>
      <c r="AC53" s="25"/>
      <c r="AD53" s="9"/>
      <c r="AE53" s="25"/>
      <c r="AF53" s="25"/>
      <c r="AG53" s="25"/>
      <c r="AH53" s="39"/>
      <c r="AI53" s="24"/>
      <c r="AJ53" s="41" t="s">
        <v>29</v>
      </c>
      <c r="AK53" s="49" t="str">
        <f>IFERROR(INDEX(#REF!,MATCH(AD53,#REF!,0)),"")</f>
        <v/>
      </c>
      <c r="AL53" s="50" t="str">
        <f>IFERROR(INDEX(#REF!,MATCH(AD53,#REF!,0)),"")</f>
        <v/>
      </c>
      <c r="AM53" s="22" t="str">
        <f>IFERROR(INDEX(#REF!,MATCH(AD53,#REF!,0)),"")</f>
        <v/>
      </c>
      <c r="AN53" s="46" t="str">
        <f t="shared" si="2"/>
        <v/>
      </c>
      <c r="AO53" s="47" t="str">
        <f>IFERROR(RANK(AN53,AN:AN,0)+COUNTIF($AN$12:AN52,AN53),"")</f>
        <v/>
      </c>
      <c r="AP53" s="25"/>
      <c r="AQ53" s="25"/>
      <c r="AR53" s="25"/>
      <c r="AS53" s="25"/>
      <c r="AT53" s="25"/>
      <c r="AU53" s="25"/>
      <c r="AV53" s="39"/>
      <c r="AW53" s="41"/>
      <c r="AX53" s="41"/>
      <c r="AY53" s="38" t="str">
        <f>IFERROR(INDEX(#REF!,MATCH(AR53,#REF!,0)),"")</f>
        <v/>
      </c>
      <c r="AZ53" s="22" t="str">
        <f>IFERROR(INDEX(#REF!,MATCH(AR53,#REF!,0)),"")</f>
        <v/>
      </c>
      <c r="BA53" s="22" t="str">
        <f>IFERROR(INDEX(#REF!,MATCH(AR53,#REF!,0)),"")</f>
        <v/>
      </c>
      <c r="BB53" s="46"/>
      <c r="BC53" s="47" t="str">
        <f>IFERROR(RANK(BB53,BB:BB,0)+COUNTIF($BB$12:BB52,BB53),"")</f>
        <v/>
      </c>
      <c r="BF53" s="9"/>
      <c r="BJ53" s="39"/>
      <c r="BK53" s="24"/>
      <c r="BL53" s="41" t="s">
        <v>29</v>
      </c>
      <c r="BM53" s="38" t="str">
        <f>IFERROR(INDEX(#REF!,MATCH(BF53,#REF!,0)),"")</f>
        <v/>
      </c>
      <c r="BN53" s="22" t="str">
        <f>IFERROR(INDEX(#REF!,MATCH(BF53,#REF!,0)),"")</f>
        <v/>
      </c>
      <c r="BO53" s="22" t="str">
        <f>IFERROR(INDEX(#REF!,MATCH(BF53,#REF!,0)),"")</f>
        <v/>
      </c>
      <c r="BP53" s="46"/>
      <c r="BQ53" s="47" t="str">
        <f>IFERROR(RANK(BP53,BP:BP,0)+COUNTIF($BP$12:BP52,BP53),"")</f>
        <v/>
      </c>
      <c r="BX53" s="39"/>
      <c r="BY53" s="41"/>
      <c r="BZ53" s="41"/>
      <c r="CA53" s="38" t="str">
        <f>IFERROR(INDEX(#REF!,MATCH(BT53,#REF!,0)),"")</f>
        <v/>
      </c>
      <c r="CB53" s="22" t="str">
        <f>IFERROR(INDEX(#REF!,MATCH(BT53,#REF!,0)),"")</f>
        <v/>
      </c>
      <c r="CC53" s="22" t="str">
        <f>IFERROR(INDEX(#REF!,MATCH(BT53,#REF!,0)),"")</f>
        <v/>
      </c>
      <c r="CD53" s="46"/>
      <c r="CE53" s="47" t="str">
        <f>IFERROR(RANK(CD53,CD:CD,0)+COUNTIF(CD$12:CDL52,CD53),"")</f>
        <v/>
      </c>
    </row>
    <row r="54" spans="2:83" ht="18.75" customHeight="1" x14ac:dyDescent="0.3">
      <c r="B54" s="31" t="s">
        <v>29</v>
      </c>
      <c r="C54" s="31" t="s">
        <v>29</v>
      </c>
      <c r="D54" s="32" t="s">
        <v>29</v>
      </c>
      <c r="E54" s="32" t="s">
        <v>29</v>
      </c>
      <c r="F54" s="39" t="s">
        <v>29</v>
      </c>
      <c r="G54" s="24">
        <v>37</v>
      </c>
      <c r="H54" s="41" t="s">
        <v>29</v>
      </c>
      <c r="I54" s="49" t="str">
        <f>IFERROR(INDEX(#REF!,MATCH(B54,#REF!,0)),"")</f>
        <v/>
      </c>
      <c r="J54" s="50" t="str">
        <f>IFERROR(INDEX(#REF!,MATCH(B54,#REF!,0)),"")</f>
        <v/>
      </c>
      <c r="K54" s="22" t="str">
        <f>IFERROR(INDEX(#REF!,MATCH(B54,#REF!,0)),"")</f>
        <v/>
      </c>
      <c r="L54" s="46" t="str">
        <f t="shared" si="0"/>
        <v/>
      </c>
      <c r="M54" s="47" t="str">
        <f>IFERROR(RANK(L54,L:L,0)+COUNTIF($L$12:L53,L54),"")</f>
        <v/>
      </c>
      <c r="N54" s="25"/>
      <c r="O54" s="25"/>
      <c r="P54" s="26" t="s">
        <v>29</v>
      </c>
      <c r="Q54" s="26" t="s">
        <v>29</v>
      </c>
      <c r="R54" s="37" t="s">
        <v>29</v>
      </c>
      <c r="S54" s="37" t="s">
        <v>29</v>
      </c>
      <c r="T54" s="39"/>
      <c r="U54" s="41">
        <v>37</v>
      </c>
      <c r="V54" s="41"/>
      <c r="W54" s="38" t="str">
        <f>IFERROR(INDEX(#REF!,MATCH(P54,#REF!,0)),"")</f>
        <v/>
      </c>
      <c r="X54" s="22" t="str">
        <f>IFERROR(INDEX(#REF!,MATCH(P54,#REF!,0)),"")</f>
        <v/>
      </c>
      <c r="Y54" s="22" t="str">
        <f>IFERROR(INDEX(#REF!,MATCH(P54,#REF!,0)),"")</f>
        <v/>
      </c>
      <c r="Z54" s="46"/>
      <c r="AA54" s="47" t="str">
        <f>IFERROR(RANK(Z54,Z:Z,0)+COUNTIF($Z$12:Z53,Z54),"")</f>
        <v/>
      </c>
      <c r="AB54" s="25"/>
      <c r="AC54" s="25"/>
      <c r="AD54" s="9"/>
      <c r="AE54" s="25"/>
      <c r="AF54" s="25"/>
      <c r="AG54" s="25"/>
      <c r="AH54" s="39"/>
      <c r="AI54" s="24"/>
      <c r="AJ54" s="41" t="s">
        <v>29</v>
      </c>
      <c r="AK54" s="49" t="str">
        <f>IFERROR(INDEX(#REF!,MATCH(AD54,#REF!,0)),"")</f>
        <v/>
      </c>
      <c r="AL54" s="50" t="str">
        <f>IFERROR(INDEX(#REF!,MATCH(AD54,#REF!,0)),"")</f>
        <v/>
      </c>
      <c r="AM54" s="22" t="str">
        <f>IFERROR(INDEX(#REF!,MATCH(AD54,#REF!,0)),"")</f>
        <v/>
      </c>
      <c r="AN54" s="46" t="str">
        <f t="shared" si="2"/>
        <v/>
      </c>
      <c r="AO54" s="47" t="str">
        <f>IFERROR(RANK(AN54,AN:AN,0)+COUNTIF($AN$12:AN53,AN54),"")</f>
        <v/>
      </c>
      <c r="AP54" s="25"/>
      <c r="AQ54" s="25"/>
      <c r="AR54" s="25"/>
      <c r="AS54" s="25"/>
      <c r="AT54" s="25"/>
      <c r="AU54" s="25"/>
      <c r="AV54" s="39"/>
      <c r="AW54" s="41"/>
      <c r="AX54" s="41"/>
      <c r="AY54" s="38" t="str">
        <f>IFERROR(INDEX(#REF!,MATCH(AR54,#REF!,0)),"")</f>
        <v/>
      </c>
      <c r="AZ54" s="22" t="str">
        <f>IFERROR(INDEX(#REF!,MATCH(AR54,#REF!,0)),"")</f>
        <v/>
      </c>
      <c r="BA54" s="22" t="str">
        <f>IFERROR(INDEX(#REF!,MATCH(AR54,#REF!,0)),"")</f>
        <v/>
      </c>
      <c r="BB54" s="46"/>
      <c r="BC54" s="47" t="str">
        <f>IFERROR(RANK(BB54,BB:BB,0)+COUNTIF($BB$12:BB53,BB54),"")</f>
        <v/>
      </c>
      <c r="BF54" s="9"/>
      <c r="BJ54" s="39"/>
      <c r="BK54" s="24"/>
      <c r="BL54" s="41" t="s">
        <v>29</v>
      </c>
      <c r="BM54" s="38" t="str">
        <f>IFERROR(INDEX(#REF!,MATCH(BF54,#REF!,0)),"")</f>
        <v/>
      </c>
      <c r="BN54" s="22" t="str">
        <f>IFERROR(INDEX(#REF!,MATCH(BF54,#REF!,0)),"")</f>
        <v/>
      </c>
      <c r="BO54" s="22" t="str">
        <f>IFERROR(INDEX(#REF!,MATCH(BF54,#REF!,0)),"")</f>
        <v/>
      </c>
      <c r="BP54" s="46"/>
      <c r="BQ54" s="47" t="str">
        <f>IFERROR(RANK(BP54,BP:BP,0)+COUNTIF($BP$12:BP53,BP54),"")</f>
        <v/>
      </c>
      <c r="BX54" s="39"/>
      <c r="BY54" s="41"/>
      <c r="BZ54" s="41"/>
      <c r="CA54" s="38" t="str">
        <f>IFERROR(INDEX(#REF!,MATCH(BT54,#REF!,0)),"")</f>
        <v/>
      </c>
      <c r="CB54" s="22" t="str">
        <f>IFERROR(INDEX(#REF!,MATCH(BT54,#REF!,0)),"")</f>
        <v/>
      </c>
      <c r="CC54" s="22" t="str">
        <f>IFERROR(INDEX(#REF!,MATCH(BT54,#REF!,0)),"")</f>
        <v/>
      </c>
      <c r="CD54" s="46"/>
      <c r="CE54" s="47" t="str">
        <f>IFERROR(RANK(CD54,CD:CD,0)+COUNTIF(CD$12:CDL53,CD54),"")</f>
        <v/>
      </c>
    </row>
    <row r="55" spans="2:83" ht="18.75" customHeight="1" x14ac:dyDescent="0.3">
      <c r="B55" s="31" t="s">
        <v>29</v>
      </c>
      <c r="C55" s="31" t="s">
        <v>29</v>
      </c>
      <c r="D55" s="32" t="s">
        <v>29</v>
      </c>
      <c r="E55" s="32" t="s">
        <v>29</v>
      </c>
      <c r="F55" s="39" t="s">
        <v>29</v>
      </c>
      <c r="G55" s="24">
        <v>38</v>
      </c>
      <c r="H55" s="41" t="s">
        <v>29</v>
      </c>
      <c r="I55" s="49" t="str">
        <f>IFERROR(INDEX(#REF!,MATCH(B55,#REF!,0)),"")</f>
        <v/>
      </c>
      <c r="J55" s="50" t="str">
        <f>IFERROR(INDEX(#REF!,MATCH(B55,#REF!,0)),"")</f>
        <v/>
      </c>
      <c r="K55" s="22" t="str">
        <f>IFERROR(INDEX(#REF!,MATCH(B55,#REF!,0)),"")</f>
        <v/>
      </c>
      <c r="L55" s="46" t="str">
        <f t="shared" si="0"/>
        <v/>
      </c>
      <c r="M55" s="47" t="str">
        <f>IFERROR(RANK(L55,L:L,0)+COUNTIF($L$12:L54,L55),"")</f>
        <v/>
      </c>
      <c r="N55" s="25"/>
      <c r="O55" s="25"/>
      <c r="P55" s="26" t="s">
        <v>29</v>
      </c>
      <c r="Q55" s="26" t="s">
        <v>29</v>
      </c>
      <c r="R55" s="37" t="s">
        <v>29</v>
      </c>
      <c r="S55" s="37" t="s">
        <v>29</v>
      </c>
      <c r="T55" s="39"/>
      <c r="U55" s="41">
        <v>38</v>
      </c>
      <c r="V55" s="41"/>
      <c r="W55" s="38" t="str">
        <f>IFERROR(INDEX(#REF!,MATCH(P55,#REF!,0)),"")</f>
        <v/>
      </c>
      <c r="X55" s="22" t="str">
        <f>IFERROR(INDEX(#REF!,MATCH(P55,#REF!,0)),"")</f>
        <v/>
      </c>
      <c r="Y55" s="22" t="str">
        <f>IFERROR(INDEX(#REF!,MATCH(P55,#REF!,0)),"")</f>
        <v/>
      </c>
      <c r="Z55" s="46"/>
      <c r="AA55" s="47" t="str">
        <f>IFERROR(RANK(Z55,Z:Z,0)+COUNTIF($Z$12:Z54,Z55),"")</f>
        <v/>
      </c>
      <c r="AB55" s="25"/>
      <c r="AC55" s="25"/>
      <c r="AD55" s="9"/>
      <c r="AE55" s="25"/>
      <c r="AF55" s="25"/>
      <c r="AG55" s="25"/>
      <c r="AH55" s="39"/>
      <c r="AI55" s="24"/>
      <c r="AJ55" s="41" t="s">
        <v>29</v>
      </c>
      <c r="AK55" s="49" t="str">
        <f>IFERROR(INDEX(#REF!,MATCH(AD55,#REF!,0)),"")</f>
        <v/>
      </c>
      <c r="AL55" s="50" t="str">
        <f>IFERROR(INDEX(#REF!,MATCH(AD55,#REF!,0)),"")</f>
        <v/>
      </c>
      <c r="AM55" s="22" t="str">
        <f>IFERROR(INDEX(#REF!,MATCH(AD55,#REF!,0)),"")</f>
        <v/>
      </c>
      <c r="AN55" s="46" t="str">
        <f t="shared" si="2"/>
        <v/>
      </c>
      <c r="AO55" s="47" t="str">
        <f>IFERROR(RANK(AN55,AN:AN,0)+COUNTIF($AN$12:AN54,AN55),"")</f>
        <v/>
      </c>
      <c r="AP55" s="25"/>
      <c r="AQ55" s="25"/>
      <c r="AR55" s="25"/>
      <c r="AS55" s="25"/>
      <c r="AT55" s="25"/>
      <c r="AU55" s="25"/>
      <c r="AV55" s="39"/>
      <c r="AW55" s="41"/>
      <c r="AX55" s="41"/>
      <c r="AY55" s="38" t="str">
        <f>IFERROR(INDEX(#REF!,MATCH(AR55,#REF!,0)),"")</f>
        <v/>
      </c>
      <c r="AZ55" s="22" t="str">
        <f>IFERROR(INDEX(#REF!,MATCH(AR55,#REF!,0)),"")</f>
        <v/>
      </c>
      <c r="BA55" s="22" t="str">
        <f>IFERROR(INDEX(#REF!,MATCH(AR55,#REF!,0)),"")</f>
        <v/>
      </c>
      <c r="BB55" s="46"/>
      <c r="BC55" s="47" t="str">
        <f>IFERROR(RANK(BB55,BB:BB,0)+COUNTIF($BB$12:BB54,BB55),"")</f>
        <v/>
      </c>
      <c r="BF55" s="9"/>
      <c r="BJ55" s="39"/>
      <c r="BK55" s="24"/>
      <c r="BL55" s="41" t="s">
        <v>29</v>
      </c>
      <c r="BM55" s="38" t="str">
        <f>IFERROR(INDEX(#REF!,MATCH(BF55,#REF!,0)),"")</f>
        <v/>
      </c>
      <c r="BN55" s="22" t="str">
        <f>IFERROR(INDEX(#REF!,MATCH(BF55,#REF!,0)),"")</f>
        <v/>
      </c>
      <c r="BO55" s="22" t="str">
        <f>IFERROR(INDEX(#REF!,MATCH(BF55,#REF!,0)),"")</f>
        <v/>
      </c>
      <c r="BP55" s="46"/>
      <c r="BQ55" s="47" t="str">
        <f>IFERROR(RANK(BP55,BP:BP,0)+COUNTIF($BP$12:BP54,BP55),"")</f>
        <v/>
      </c>
      <c r="BX55" s="39"/>
      <c r="BY55" s="41"/>
      <c r="BZ55" s="41"/>
      <c r="CA55" s="38" t="str">
        <f>IFERROR(INDEX(#REF!,MATCH(BT55,#REF!,0)),"")</f>
        <v/>
      </c>
      <c r="CB55" s="22" t="str">
        <f>IFERROR(INDEX(#REF!,MATCH(BT55,#REF!,0)),"")</f>
        <v/>
      </c>
      <c r="CC55" s="22" t="str">
        <f>IFERROR(INDEX(#REF!,MATCH(BT55,#REF!,0)),"")</f>
        <v/>
      </c>
      <c r="CD55" s="46"/>
      <c r="CE55" s="47" t="str">
        <f>IFERROR(RANK(CD55,CD:CD,0)+COUNTIF(CD$12:CDL54,CD55),"")</f>
        <v/>
      </c>
    </row>
    <row r="56" spans="2:83" ht="18.75" customHeight="1" x14ac:dyDescent="0.3">
      <c r="B56" s="31" t="s">
        <v>29</v>
      </c>
      <c r="C56" s="31" t="s">
        <v>29</v>
      </c>
      <c r="D56" s="32" t="s">
        <v>29</v>
      </c>
      <c r="E56" s="32" t="s">
        <v>29</v>
      </c>
      <c r="F56" s="39" t="s">
        <v>29</v>
      </c>
      <c r="G56" s="24">
        <v>39</v>
      </c>
      <c r="H56" s="41" t="s">
        <v>29</v>
      </c>
      <c r="I56" s="49" t="str">
        <f>IFERROR(INDEX(#REF!,MATCH(B56,#REF!,0)),"")</f>
        <v/>
      </c>
      <c r="J56" s="50" t="str">
        <f>IFERROR(INDEX(#REF!,MATCH(B56,#REF!,0)),"")</f>
        <v/>
      </c>
      <c r="K56" s="22" t="str">
        <f>IFERROR(INDEX(#REF!,MATCH(B56,#REF!,0)),"")</f>
        <v/>
      </c>
      <c r="L56" s="46" t="str">
        <f t="shared" si="0"/>
        <v/>
      </c>
      <c r="M56" s="47" t="str">
        <f>IFERROR(RANK(L56,L:L,0)+COUNTIF($L$12:L55,L56),"")</f>
        <v/>
      </c>
      <c r="N56" s="25"/>
      <c r="O56" s="25"/>
      <c r="P56" s="26" t="s">
        <v>29</v>
      </c>
      <c r="Q56" s="26" t="s">
        <v>29</v>
      </c>
      <c r="R56" s="37" t="s">
        <v>29</v>
      </c>
      <c r="S56" s="37" t="s">
        <v>29</v>
      </c>
      <c r="T56" s="39"/>
      <c r="U56" s="41">
        <v>39</v>
      </c>
      <c r="V56" s="41"/>
      <c r="W56" s="38" t="str">
        <f>IFERROR(INDEX(#REF!,MATCH(P56,#REF!,0)),"")</f>
        <v/>
      </c>
      <c r="X56" s="22" t="str">
        <f>IFERROR(INDEX(#REF!,MATCH(P56,#REF!,0)),"")</f>
        <v/>
      </c>
      <c r="Y56" s="22" t="str">
        <f>IFERROR(INDEX(#REF!,MATCH(P56,#REF!,0)),"")</f>
        <v/>
      </c>
      <c r="Z56" s="46"/>
      <c r="AA56" s="47" t="str">
        <f>IFERROR(RANK(Z56,Z:Z,0)+COUNTIF($Z$12:Z55,Z56),"")</f>
        <v/>
      </c>
      <c r="AB56" s="25"/>
      <c r="AC56" s="25"/>
      <c r="AD56" s="9"/>
      <c r="AE56" s="25"/>
      <c r="AF56" s="25"/>
      <c r="AG56" s="25"/>
      <c r="AH56" s="39"/>
      <c r="AI56" s="24"/>
      <c r="AJ56" s="41" t="s">
        <v>29</v>
      </c>
      <c r="AK56" s="49" t="str">
        <f>IFERROR(INDEX(#REF!,MATCH(AD56,#REF!,0)),"")</f>
        <v/>
      </c>
      <c r="AL56" s="50" t="str">
        <f>IFERROR(INDEX(#REF!,MATCH(AD56,#REF!,0)),"")</f>
        <v/>
      </c>
      <c r="AM56" s="22" t="str">
        <f>IFERROR(INDEX(#REF!,MATCH(AD56,#REF!,0)),"")</f>
        <v/>
      </c>
      <c r="AN56" s="46" t="str">
        <f t="shared" si="2"/>
        <v/>
      </c>
      <c r="AO56" s="47" t="str">
        <f>IFERROR(RANK(AN56,AN:AN,0)+COUNTIF($AN$12:AN55,AN56),"")</f>
        <v/>
      </c>
      <c r="AP56" s="25"/>
      <c r="AQ56" s="25"/>
      <c r="AR56" s="25"/>
      <c r="AS56" s="25"/>
      <c r="AT56" s="25"/>
      <c r="AU56" s="25"/>
      <c r="AV56" s="39"/>
      <c r="AW56" s="41"/>
      <c r="AX56" s="41"/>
      <c r="AY56" s="38" t="str">
        <f>IFERROR(INDEX(#REF!,MATCH(AR56,#REF!,0)),"")</f>
        <v/>
      </c>
      <c r="AZ56" s="22" t="str">
        <f>IFERROR(INDEX(#REF!,MATCH(AR56,#REF!,0)),"")</f>
        <v/>
      </c>
      <c r="BA56" s="22" t="str">
        <f>IFERROR(INDEX(#REF!,MATCH(AR56,#REF!,0)),"")</f>
        <v/>
      </c>
      <c r="BB56" s="46"/>
      <c r="BC56" s="47" t="str">
        <f>IFERROR(RANK(BB56,BB:BB,0)+COUNTIF($BB$12:BB55,BB56),"")</f>
        <v/>
      </c>
      <c r="BF56" s="9"/>
      <c r="BJ56" s="39"/>
      <c r="BK56" s="24"/>
      <c r="BL56" s="41" t="s">
        <v>29</v>
      </c>
      <c r="BM56" s="38" t="str">
        <f>IFERROR(INDEX(#REF!,MATCH(BF56,#REF!,0)),"")</f>
        <v/>
      </c>
      <c r="BN56" s="22" t="str">
        <f>IFERROR(INDEX(#REF!,MATCH(BF56,#REF!,0)),"")</f>
        <v/>
      </c>
      <c r="BO56" s="22" t="str">
        <f>IFERROR(INDEX(#REF!,MATCH(BF56,#REF!,0)),"")</f>
        <v/>
      </c>
      <c r="BP56" s="46"/>
      <c r="BQ56" s="47" t="str">
        <f>IFERROR(RANK(BP56,BP:BP,0)+COUNTIF($BP$12:BP55,BP56),"")</f>
        <v/>
      </c>
      <c r="BX56" s="39"/>
      <c r="BY56" s="41"/>
      <c r="BZ56" s="41"/>
      <c r="CA56" s="38" t="str">
        <f>IFERROR(INDEX(#REF!,MATCH(BT56,#REF!,0)),"")</f>
        <v/>
      </c>
      <c r="CB56" s="22" t="str">
        <f>IFERROR(INDEX(#REF!,MATCH(BT56,#REF!,0)),"")</f>
        <v/>
      </c>
      <c r="CC56" s="22" t="str">
        <f>IFERROR(INDEX(#REF!,MATCH(BT56,#REF!,0)),"")</f>
        <v/>
      </c>
      <c r="CD56" s="46"/>
      <c r="CE56" s="47" t="str">
        <f>IFERROR(RANK(CD56,CD:CD,0)+COUNTIF(CD$12:CDL55,CD56),"")</f>
        <v/>
      </c>
    </row>
    <row r="57" spans="2:83" ht="18.75" customHeight="1" x14ac:dyDescent="0.3">
      <c r="B57" s="31" t="s">
        <v>29</v>
      </c>
      <c r="C57" s="31" t="s">
        <v>29</v>
      </c>
      <c r="D57" s="32" t="s">
        <v>29</v>
      </c>
      <c r="E57" s="32" t="s">
        <v>29</v>
      </c>
      <c r="F57" s="39" t="s">
        <v>29</v>
      </c>
      <c r="G57" s="24">
        <v>40</v>
      </c>
      <c r="H57" s="41" t="s">
        <v>29</v>
      </c>
      <c r="I57" s="49" t="str">
        <f>IFERROR(INDEX(#REF!,MATCH(B57,#REF!,0)),"")</f>
        <v/>
      </c>
      <c r="J57" s="50" t="str">
        <f>IFERROR(INDEX(#REF!,MATCH(B57,#REF!,0)),"")</f>
        <v/>
      </c>
      <c r="K57" s="22" t="str">
        <f>IFERROR(INDEX(#REF!,MATCH(B57,#REF!,0)),"")</f>
        <v/>
      </c>
      <c r="L57" s="46" t="str">
        <f t="shared" si="0"/>
        <v/>
      </c>
      <c r="M57" s="47" t="str">
        <f>IFERROR(RANK(L57,L:L,0)+COUNTIF($L$12:L56,L57),"")</f>
        <v/>
      </c>
      <c r="N57" s="25"/>
      <c r="O57" s="25"/>
      <c r="P57" s="26" t="s">
        <v>29</v>
      </c>
      <c r="Q57" s="26" t="s">
        <v>29</v>
      </c>
      <c r="R57" s="37" t="s">
        <v>29</v>
      </c>
      <c r="S57" s="37" t="s">
        <v>29</v>
      </c>
      <c r="T57" s="39"/>
      <c r="U57" s="41">
        <v>40</v>
      </c>
      <c r="V57" s="41"/>
      <c r="W57" s="38" t="str">
        <f>IFERROR(INDEX(#REF!,MATCH(P57,#REF!,0)),"")</f>
        <v/>
      </c>
      <c r="X57" s="22" t="str">
        <f>IFERROR(INDEX(#REF!,MATCH(P57,#REF!,0)),"")</f>
        <v/>
      </c>
      <c r="Y57" s="22" t="str">
        <f>IFERROR(INDEX(#REF!,MATCH(P57,#REF!,0)),"")</f>
        <v/>
      </c>
      <c r="Z57" s="46"/>
      <c r="AA57" s="47" t="str">
        <f>IFERROR(RANK(Z57,Z:Z,0)+COUNTIF($Z$12:Z56,Z57),"")</f>
        <v/>
      </c>
      <c r="AB57" s="25"/>
      <c r="AC57" s="25"/>
      <c r="AD57" s="9"/>
      <c r="AE57" s="25"/>
      <c r="AF57" s="25"/>
      <c r="AG57" s="25"/>
      <c r="AH57" s="39"/>
      <c r="AI57" s="24"/>
      <c r="AJ57" s="41" t="s">
        <v>29</v>
      </c>
      <c r="AK57" s="49" t="str">
        <f>IFERROR(INDEX(#REF!,MATCH(AD57,#REF!,0)),"")</f>
        <v/>
      </c>
      <c r="AL57" s="50" t="str">
        <f>IFERROR(INDEX(#REF!,MATCH(AD57,#REF!,0)),"")</f>
        <v/>
      </c>
      <c r="AM57" s="22" t="str">
        <f>IFERROR(INDEX(#REF!,MATCH(AD57,#REF!,0)),"")</f>
        <v/>
      </c>
      <c r="AN57" s="46" t="str">
        <f t="shared" si="2"/>
        <v/>
      </c>
      <c r="AO57" s="47" t="str">
        <f>IFERROR(RANK(AN57,AN:AN,0)+COUNTIF($AN$12:AN56,AN57),"")</f>
        <v/>
      </c>
      <c r="AP57" s="25"/>
      <c r="AQ57" s="25"/>
      <c r="AR57" s="25"/>
      <c r="AS57" s="25"/>
      <c r="AT57" s="25"/>
      <c r="AU57" s="25"/>
      <c r="AV57" s="39"/>
      <c r="AW57" s="41"/>
      <c r="AX57" s="41"/>
      <c r="AY57" s="38" t="str">
        <f>IFERROR(INDEX(#REF!,MATCH(AR57,#REF!,0)),"")</f>
        <v/>
      </c>
      <c r="AZ57" s="22" t="str">
        <f>IFERROR(INDEX(#REF!,MATCH(AR57,#REF!,0)),"")</f>
        <v/>
      </c>
      <c r="BA57" s="22" t="str">
        <f>IFERROR(INDEX(#REF!,MATCH(AR57,#REF!,0)),"")</f>
        <v/>
      </c>
      <c r="BB57" s="46"/>
      <c r="BC57" s="47" t="str">
        <f>IFERROR(RANK(BB57,BB:BB,0)+COUNTIF($BB$12:BB56,BB57),"")</f>
        <v/>
      </c>
      <c r="BF57" s="9"/>
      <c r="BJ57" s="39"/>
      <c r="BK57" s="24"/>
      <c r="BL57" s="41" t="s">
        <v>29</v>
      </c>
      <c r="BM57" s="38" t="str">
        <f>IFERROR(INDEX(#REF!,MATCH(BF57,#REF!,0)),"")</f>
        <v/>
      </c>
      <c r="BN57" s="22" t="str">
        <f>IFERROR(INDEX(#REF!,MATCH(BF57,#REF!,0)),"")</f>
        <v/>
      </c>
      <c r="BO57" s="22" t="str">
        <f>IFERROR(INDEX(#REF!,MATCH(BF57,#REF!,0)),"")</f>
        <v/>
      </c>
      <c r="BP57" s="46"/>
      <c r="BQ57" s="47" t="str">
        <f>IFERROR(RANK(BP57,BP:BP,0)+COUNTIF($BP$12:BP56,BP57),"")</f>
        <v/>
      </c>
      <c r="BX57" s="39"/>
      <c r="BY57" s="41"/>
      <c r="BZ57" s="41"/>
      <c r="CA57" s="38" t="str">
        <f>IFERROR(INDEX(#REF!,MATCH(BT57,#REF!,0)),"")</f>
        <v/>
      </c>
      <c r="CB57" s="22" t="str">
        <f>IFERROR(INDEX(#REF!,MATCH(BT57,#REF!,0)),"")</f>
        <v/>
      </c>
      <c r="CC57" s="22" t="str">
        <f>IFERROR(INDEX(#REF!,MATCH(BT57,#REF!,0)),"")</f>
        <v/>
      </c>
      <c r="CD57" s="46"/>
      <c r="CE57" s="47" t="str">
        <f>IFERROR(RANK(CD57,CD:CD,0)+COUNTIF(CD$12:CDL56,CD57),"")</f>
        <v/>
      </c>
    </row>
    <row r="58" spans="2:83" ht="18.75" customHeight="1" x14ac:dyDescent="0.3">
      <c r="B58" s="31" t="s">
        <v>29</v>
      </c>
      <c r="C58" s="31" t="s">
        <v>29</v>
      </c>
      <c r="D58" s="32" t="s">
        <v>29</v>
      </c>
      <c r="E58" s="32" t="s">
        <v>29</v>
      </c>
      <c r="F58" s="39" t="s">
        <v>29</v>
      </c>
      <c r="G58" s="24">
        <v>41</v>
      </c>
      <c r="H58" s="41" t="s">
        <v>29</v>
      </c>
      <c r="I58" s="49" t="str">
        <f>IFERROR(INDEX(#REF!,MATCH(B58,#REF!,0)),"")</f>
        <v/>
      </c>
      <c r="J58" s="50" t="str">
        <f>IFERROR(INDEX(#REF!,MATCH(B58,#REF!,0)),"")</f>
        <v/>
      </c>
      <c r="K58" s="22" t="str">
        <f>IFERROR(INDEX(#REF!,MATCH(B58,#REF!,0)),"")</f>
        <v/>
      </c>
      <c r="L58" s="46" t="str">
        <f t="shared" si="0"/>
        <v/>
      </c>
      <c r="M58" s="47" t="str">
        <f>IFERROR(RANK(L58,L:L,0)+COUNTIF($L$12:L57,L58),"")</f>
        <v/>
      </c>
      <c r="N58" s="25"/>
      <c r="O58" s="25"/>
      <c r="P58" s="26" t="s">
        <v>29</v>
      </c>
      <c r="Q58" s="26" t="s">
        <v>29</v>
      </c>
      <c r="R58" s="37" t="s">
        <v>29</v>
      </c>
      <c r="S58" s="37" t="s">
        <v>29</v>
      </c>
      <c r="T58" s="39"/>
      <c r="U58" s="41">
        <v>41</v>
      </c>
      <c r="V58" s="41"/>
      <c r="W58" s="38" t="str">
        <f>IFERROR(INDEX(#REF!,MATCH(P58,#REF!,0)),"")</f>
        <v/>
      </c>
      <c r="X58" s="22" t="str">
        <f>IFERROR(INDEX(#REF!,MATCH(P58,#REF!,0)),"")</f>
        <v/>
      </c>
      <c r="Y58" s="22" t="str">
        <f>IFERROR(INDEX(#REF!,MATCH(P58,#REF!,0)),"")</f>
        <v/>
      </c>
      <c r="Z58" s="46"/>
      <c r="AA58" s="47" t="str">
        <f>IFERROR(RANK(Z58,Z:Z,0)+COUNTIF($Z$12:Z57,Z58),"")</f>
        <v/>
      </c>
      <c r="AB58" s="25"/>
      <c r="AC58" s="25"/>
      <c r="AD58" s="9"/>
      <c r="AE58" s="25"/>
      <c r="AF58" s="25"/>
      <c r="AG58" s="25"/>
      <c r="AH58" s="39"/>
      <c r="AI58" s="24"/>
      <c r="AJ58" s="41" t="s">
        <v>29</v>
      </c>
      <c r="AK58" s="49" t="str">
        <f>IFERROR(INDEX(#REF!,MATCH(AD58,#REF!,0)),"")</f>
        <v/>
      </c>
      <c r="AL58" s="50" t="str">
        <f>IFERROR(INDEX(#REF!,MATCH(AD58,#REF!,0)),"")</f>
        <v/>
      </c>
      <c r="AM58" s="22" t="str">
        <f>IFERROR(INDEX(#REF!,MATCH(AD58,#REF!,0)),"")</f>
        <v/>
      </c>
      <c r="AN58" s="46" t="str">
        <f t="shared" si="2"/>
        <v/>
      </c>
      <c r="AO58" s="47" t="str">
        <f>IFERROR(RANK(AN58,AN:AN,0)+COUNTIF($AN$12:AN57,AN58),"")</f>
        <v/>
      </c>
      <c r="AP58" s="25"/>
      <c r="AQ58" s="25"/>
      <c r="AR58" s="25"/>
      <c r="AS58" s="25"/>
      <c r="AT58" s="25"/>
      <c r="AU58" s="25"/>
      <c r="AV58" s="39"/>
      <c r="AW58" s="41"/>
      <c r="AX58" s="41"/>
      <c r="AY58" s="38" t="str">
        <f>IFERROR(INDEX(#REF!,MATCH(AR58,#REF!,0)),"")</f>
        <v/>
      </c>
      <c r="AZ58" s="22" t="str">
        <f>IFERROR(INDEX(#REF!,MATCH(AR58,#REF!,0)),"")</f>
        <v/>
      </c>
      <c r="BA58" s="22" t="str">
        <f>IFERROR(INDEX(#REF!,MATCH(AR58,#REF!,0)),"")</f>
        <v/>
      </c>
      <c r="BB58" s="46"/>
      <c r="BC58" s="47" t="str">
        <f>IFERROR(RANK(BB58,BB:BB,0)+COUNTIF($BB$12:BB57,BB58),"")</f>
        <v/>
      </c>
      <c r="BF58" s="9"/>
      <c r="BJ58" s="39"/>
      <c r="BK58" s="24"/>
      <c r="BL58" s="41" t="s">
        <v>29</v>
      </c>
      <c r="BM58" s="38" t="str">
        <f>IFERROR(INDEX(#REF!,MATCH(BF58,#REF!,0)),"")</f>
        <v/>
      </c>
      <c r="BN58" s="22" t="str">
        <f>IFERROR(INDEX(#REF!,MATCH(BF58,#REF!,0)),"")</f>
        <v/>
      </c>
      <c r="BO58" s="22" t="str">
        <f>IFERROR(INDEX(#REF!,MATCH(BF58,#REF!,0)),"")</f>
        <v/>
      </c>
      <c r="BP58" s="46"/>
      <c r="BQ58" s="47" t="str">
        <f>IFERROR(RANK(BP58,BP:BP,0)+COUNTIF($BP$12:BP57,BP58),"")</f>
        <v/>
      </c>
      <c r="BX58" s="39"/>
      <c r="BY58" s="41"/>
      <c r="BZ58" s="41"/>
      <c r="CA58" s="38" t="str">
        <f>IFERROR(INDEX(#REF!,MATCH(BT58,#REF!,0)),"")</f>
        <v/>
      </c>
      <c r="CB58" s="22" t="str">
        <f>IFERROR(INDEX(#REF!,MATCH(BT58,#REF!,0)),"")</f>
        <v/>
      </c>
      <c r="CC58" s="22" t="str">
        <f>IFERROR(INDEX(#REF!,MATCH(BT58,#REF!,0)),"")</f>
        <v/>
      </c>
      <c r="CD58" s="46"/>
      <c r="CE58" s="47" t="str">
        <f>IFERROR(RANK(CD58,CD:CD,0)+COUNTIF(CD$12:CDL57,CD58),"")</f>
        <v/>
      </c>
    </row>
    <row r="59" spans="2:83" ht="18.75" customHeight="1" x14ac:dyDescent="0.3">
      <c r="B59" s="31" t="s">
        <v>29</v>
      </c>
      <c r="C59" s="31" t="s">
        <v>29</v>
      </c>
      <c r="D59" s="32" t="s">
        <v>29</v>
      </c>
      <c r="E59" s="32" t="s">
        <v>29</v>
      </c>
      <c r="F59" s="39" t="s">
        <v>29</v>
      </c>
      <c r="G59" s="24">
        <v>42</v>
      </c>
      <c r="H59" s="41" t="s">
        <v>29</v>
      </c>
      <c r="I59" s="49" t="str">
        <f>IFERROR(INDEX(#REF!,MATCH(B59,#REF!,0)),"")</f>
        <v/>
      </c>
      <c r="J59" s="50" t="str">
        <f>IFERROR(INDEX(#REF!,MATCH(B59,#REF!,0)),"")</f>
        <v/>
      </c>
      <c r="K59" s="22" t="str">
        <f>IFERROR(INDEX(#REF!,MATCH(B59,#REF!,0)),"")</f>
        <v/>
      </c>
      <c r="L59" s="46" t="str">
        <f t="shared" si="0"/>
        <v/>
      </c>
      <c r="M59" s="47" t="str">
        <f>IFERROR(RANK(L59,L:L,0)+COUNTIF($L$12:L58,L59),"")</f>
        <v/>
      </c>
      <c r="N59" s="25"/>
      <c r="O59" s="25"/>
      <c r="P59" s="26" t="s">
        <v>29</v>
      </c>
      <c r="Q59" s="26" t="s">
        <v>29</v>
      </c>
      <c r="R59" s="37" t="s">
        <v>29</v>
      </c>
      <c r="S59" s="37" t="s">
        <v>29</v>
      </c>
      <c r="T59" s="39"/>
      <c r="U59" s="41">
        <v>42</v>
      </c>
      <c r="V59" s="41"/>
      <c r="W59" s="38" t="str">
        <f>IFERROR(INDEX(#REF!,MATCH(P59,#REF!,0)),"")</f>
        <v/>
      </c>
      <c r="X59" s="22" t="str">
        <f>IFERROR(INDEX(#REF!,MATCH(P59,#REF!,0)),"")</f>
        <v/>
      </c>
      <c r="Y59" s="22" t="str">
        <f>IFERROR(INDEX(#REF!,MATCH(P59,#REF!,0)),"")</f>
        <v/>
      </c>
      <c r="Z59" s="46"/>
      <c r="AA59" s="47" t="str">
        <f>IFERROR(RANK(Z59,Z:Z,0)+COUNTIF($Z$12:Z58,Z59),"")</f>
        <v/>
      </c>
      <c r="AB59" s="25"/>
      <c r="AC59" s="25"/>
      <c r="AD59" s="9"/>
      <c r="AE59" s="25"/>
      <c r="AF59" s="25"/>
      <c r="AG59" s="25"/>
      <c r="AH59" s="39"/>
      <c r="AI59" s="24"/>
      <c r="AJ59" s="41" t="s">
        <v>29</v>
      </c>
      <c r="AK59" s="49" t="str">
        <f>IFERROR(INDEX(#REF!,MATCH(AD59,#REF!,0)),"")</f>
        <v/>
      </c>
      <c r="AL59" s="50" t="str">
        <f>IFERROR(INDEX(#REF!,MATCH(AD59,#REF!,0)),"")</f>
        <v/>
      </c>
      <c r="AM59" s="22" t="str">
        <f>IFERROR(INDEX(#REF!,MATCH(AD59,#REF!,0)),"")</f>
        <v/>
      </c>
      <c r="AN59" s="46" t="str">
        <f t="shared" si="2"/>
        <v/>
      </c>
      <c r="AO59" s="47" t="str">
        <f>IFERROR(RANK(AN59,AN:AN,0)+COUNTIF($AN$12:AN58,AN59),"")</f>
        <v/>
      </c>
      <c r="AP59" s="25"/>
      <c r="AQ59" s="25"/>
      <c r="AR59" s="25"/>
      <c r="AS59" s="25"/>
      <c r="AT59" s="25"/>
      <c r="AU59" s="25"/>
      <c r="AV59" s="39"/>
      <c r="AW59" s="41"/>
      <c r="AX59" s="41"/>
      <c r="AY59" s="38" t="str">
        <f>IFERROR(INDEX(#REF!,MATCH(AR59,#REF!,0)),"")</f>
        <v/>
      </c>
      <c r="AZ59" s="22" t="str">
        <f>IFERROR(INDEX(#REF!,MATCH(AR59,#REF!,0)),"")</f>
        <v/>
      </c>
      <c r="BA59" s="22" t="str">
        <f>IFERROR(INDEX(#REF!,MATCH(AR59,#REF!,0)),"")</f>
        <v/>
      </c>
      <c r="BB59" s="46"/>
      <c r="BC59" s="47" t="str">
        <f>IFERROR(RANK(BB59,BB:BB,0)+COUNTIF($BB$12:BB58,BB59),"")</f>
        <v/>
      </c>
      <c r="BF59" s="9"/>
      <c r="BJ59" s="39"/>
      <c r="BK59" s="24"/>
      <c r="BL59" s="41" t="s">
        <v>29</v>
      </c>
      <c r="BM59" s="38" t="str">
        <f>IFERROR(INDEX(#REF!,MATCH(BF59,#REF!,0)),"")</f>
        <v/>
      </c>
      <c r="BN59" s="22" t="str">
        <f>IFERROR(INDEX(#REF!,MATCH(BF59,#REF!,0)),"")</f>
        <v/>
      </c>
      <c r="BO59" s="22" t="str">
        <f>IFERROR(INDEX(#REF!,MATCH(BF59,#REF!,0)),"")</f>
        <v/>
      </c>
      <c r="BP59" s="46"/>
      <c r="BQ59" s="47" t="str">
        <f>IFERROR(RANK(BP59,BP:BP,0)+COUNTIF($BP$12:BP58,BP59),"")</f>
        <v/>
      </c>
      <c r="BX59" s="39"/>
      <c r="BY59" s="41"/>
      <c r="BZ59" s="41"/>
      <c r="CA59" s="38" t="str">
        <f>IFERROR(INDEX(#REF!,MATCH(BT59,#REF!,0)),"")</f>
        <v/>
      </c>
      <c r="CB59" s="22" t="str">
        <f>IFERROR(INDEX(#REF!,MATCH(BT59,#REF!,0)),"")</f>
        <v/>
      </c>
      <c r="CC59" s="22" t="str">
        <f>IFERROR(INDEX(#REF!,MATCH(BT59,#REF!,0)),"")</f>
        <v/>
      </c>
      <c r="CD59" s="46"/>
      <c r="CE59" s="47" t="str">
        <f>IFERROR(RANK(CD59,CD:CD,0)+COUNTIF(CD$12:CDL58,CD59),"")</f>
        <v/>
      </c>
    </row>
    <row r="60" spans="2:83" ht="18.75" customHeight="1" x14ac:dyDescent="0.3">
      <c r="B60" s="31" t="s">
        <v>29</v>
      </c>
      <c r="C60" s="31" t="s">
        <v>29</v>
      </c>
      <c r="D60" s="32" t="s">
        <v>29</v>
      </c>
      <c r="E60" s="32" t="s">
        <v>29</v>
      </c>
      <c r="F60" s="39" t="s">
        <v>29</v>
      </c>
      <c r="G60" s="24">
        <v>43</v>
      </c>
      <c r="H60" s="41" t="s">
        <v>29</v>
      </c>
      <c r="I60" s="49" t="str">
        <f>IFERROR(INDEX(#REF!,MATCH(B60,#REF!,0)),"")</f>
        <v/>
      </c>
      <c r="J60" s="50" t="str">
        <f>IFERROR(INDEX(#REF!,MATCH(B60,#REF!,0)),"")</f>
        <v/>
      </c>
      <c r="K60" s="22" t="str">
        <f>IFERROR(INDEX(#REF!,MATCH(B60,#REF!,0)),"")</f>
        <v/>
      </c>
      <c r="L60" s="46" t="str">
        <f t="shared" si="0"/>
        <v/>
      </c>
      <c r="M60" s="47" t="str">
        <f>IFERROR(RANK(L60,L:L,0)+COUNTIF($L$12:L59,L60),"")</f>
        <v/>
      </c>
      <c r="N60" s="25"/>
      <c r="O60" s="25"/>
      <c r="P60" s="26" t="s">
        <v>29</v>
      </c>
      <c r="Q60" s="26" t="s">
        <v>29</v>
      </c>
      <c r="R60" s="37" t="s">
        <v>29</v>
      </c>
      <c r="S60" s="37" t="s">
        <v>29</v>
      </c>
      <c r="T60" s="39"/>
      <c r="U60" s="41">
        <v>43</v>
      </c>
      <c r="V60" s="41"/>
      <c r="W60" s="38" t="str">
        <f>IFERROR(INDEX(#REF!,MATCH(P60,#REF!,0)),"")</f>
        <v/>
      </c>
      <c r="X60" s="22" t="str">
        <f>IFERROR(INDEX(#REF!,MATCH(P60,#REF!,0)),"")</f>
        <v/>
      </c>
      <c r="Y60" s="22" t="str">
        <f>IFERROR(INDEX(#REF!,MATCH(P60,#REF!,0)),"")</f>
        <v/>
      </c>
      <c r="Z60" s="46"/>
      <c r="AA60" s="47" t="str">
        <f>IFERROR(RANK(Z60,Z:Z,0)+COUNTIF($Z$12:Z59,Z60),"")</f>
        <v/>
      </c>
      <c r="AB60" s="25"/>
      <c r="AC60" s="25"/>
      <c r="AD60" s="9"/>
      <c r="AE60" s="25"/>
      <c r="AF60" s="25"/>
      <c r="AG60" s="25"/>
      <c r="AH60" s="39"/>
      <c r="AI60" s="24"/>
      <c r="AJ60" s="41" t="s">
        <v>29</v>
      </c>
      <c r="AK60" s="49" t="str">
        <f>IFERROR(INDEX(#REF!,MATCH(AD60,#REF!,0)),"")</f>
        <v/>
      </c>
      <c r="AL60" s="50" t="str">
        <f>IFERROR(INDEX(#REF!,MATCH(AD60,#REF!,0)),"")</f>
        <v/>
      </c>
      <c r="AM60" s="22" t="str">
        <f>IFERROR(INDEX(#REF!,MATCH(AD60,#REF!,0)),"")</f>
        <v/>
      </c>
      <c r="AN60" s="46" t="str">
        <f t="shared" si="2"/>
        <v/>
      </c>
      <c r="AO60" s="47" t="str">
        <f>IFERROR(RANK(AN60,AN:AN,0)+COUNTIF($AN$12:AN59,AN60),"")</f>
        <v/>
      </c>
      <c r="AP60" s="25"/>
      <c r="AQ60" s="25"/>
      <c r="AR60" s="25"/>
      <c r="AS60" s="25"/>
      <c r="AT60" s="25"/>
      <c r="AU60" s="25"/>
      <c r="AV60" s="39"/>
      <c r="AW60" s="41"/>
      <c r="AX60" s="41"/>
      <c r="AY60" s="38" t="str">
        <f>IFERROR(INDEX(#REF!,MATCH(AR60,#REF!,0)),"")</f>
        <v/>
      </c>
      <c r="AZ60" s="22" t="str">
        <f>IFERROR(INDEX(#REF!,MATCH(AR60,#REF!,0)),"")</f>
        <v/>
      </c>
      <c r="BA60" s="22" t="str">
        <f>IFERROR(INDEX(#REF!,MATCH(AR60,#REF!,0)),"")</f>
        <v/>
      </c>
      <c r="BB60" s="46"/>
      <c r="BC60" s="47" t="str">
        <f>IFERROR(RANK(BB60,BB:BB,0)+COUNTIF($BB$12:BB59,BB60),"")</f>
        <v/>
      </c>
      <c r="BF60" s="9"/>
      <c r="BJ60" s="39"/>
      <c r="BK60" s="24"/>
      <c r="BL60" s="41" t="s">
        <v>29</v>
      </c>
      <c r="BM60" s="38" t="str">
        <f>IFERROR(INDEX(#REF!,MATCH(BF60,#REF!,0)),"")</f>
        <v/>
      </c>
      <c r="BN60" s="22" t="str">
        <f>IFERROR(INDEX(#REF!,MATCH(BF60,#REF!,0)),"")</f>
        <v/>
      </c>
      <c r="BO60" s="22" t="str">
        <f>IFERROR(INDEX(#REF!,MATCH(BF60,#REF!,0)),"")</f>
        <v/>
      </c>
      <c r="BP60" s="46"/>
      <c r="BQ60" s="47" t="str">
        <f>IFERROR(RANK(BP60,BP:BP,0)+COUNTIF($BP$12:BP59,BP60),"")</f>
        <v/>
      </c>
      <c r="BX60" s="39"/>
      <c r="BY60" s="41"/>
      <c r="BZ60" s="41"/>
      <c r="CA60" s="38" t="str">
        <f>IFERROR(INDEX(#REF!,MATCH(BT60,#REF!,0)),"")</f>
        <v/>
      </c>
      <c r="CB60" s="22" t="str">
        <f>IFERROR(INDEX(#REF!,MATCH(BT60,#REF!,0)),"")</f>
        <v/>
      </c>
      <c r="CC60" s="22" t="str">
        <f>IFERROR(INDEX(#REF!,MATCH(BT60,#REF!,0)),"")</f>
        <v/>
      </c>
      <c r="CD60" s="46"/>
      <c r="CE60" s="47" t="str">
        <f>IFERROR(RANK(CD60,CD:CD,0)+COUNTIF(CD$12:CDL59,CD60),"")</f>
        <v/>
      </c>
    </row>
    <row r="61" spans="2:83" ht="18.75" customHeight="1" x14ac:dyDescent="0.3">
      <c r="B61" s="31" t="s">
        <v>29</v>
      </c>
      <c r="C61" s="31" t="s">
        <v>29</v>
      </c>
      <c r="D61" s="32" t="s">
        <v>29</v>
      </c>
      <c r="E61" s="32" t="s">
        <v>29</v>
      </c>
      <c r="F61" s="39" t="s">
        <v>29</v>
      </c>
      <c r="G61" s="24">
        <v>44</v>
      </c>
      <c r="H61" s="41" t="s">
        <v>29</v>
      </c>
      <c r="I61" s="49" t="str">
        <f>IFERROR(INDEX(#REF!,MATCH(B61,#REF!,0)),"")</f>
        <v/>
      </c>
      <c r="J61" s="50" t="str">
        <f>IFERROR(INDEX(#REF!,MATCH(B61,#REF!,0)),"")</f>
        <v/>
      </c>
      <c r="K61" s="22" t="str">
        <f>IFERROR(INDEX(#REF!,MATCH(B61,#REF!,0)),"")</f>
        <v/>
      </c>
      <c r="L61" s="46" t="str">
        <f t="shared" si="0"/>
        <v/>
      </c>
      <c r="M61" s="47" t="str">
        <f>IFERROR(RANK(L61,L:L,0)+COUNTIF($L$12:L60,L61),"")</f>
        <v/>
      </c>
      <c r="N61" s="25"/>
      <c r="O61" s="25"/>
      <c r="P61" s="26" t="s">
        <v>29</v>
      </c>
      <c r="Q61" s="26" t="s">
        <v>29</v>
      </c>
      <c r="R61" s="37" t="s">
        <v>29</v>
      </c>
      <c r="S61" s="37" t="s">
        <v>29</v>
      </c>
      <c r="T61" s="39"/>
      <c r="U61" s="41">
        <v>44</v>
      </c>
      <c r="V61" s="41"/>
      <c r="W61" s="38" t="str">
        <f>IFERROR(INDEX(#REF!,MATCH(P61,#REF!,0)),"")</f>
        <v/>
      </c>
      <c r="X61" s="22" t="str">
        <f>IFERROR(INDEX(#REF!,MATCH(P61,#REF!,0)),"")</f>
        <v/>
      </c>
      <c r="Y61" s="22" t="str">
        <f>IFERROR(INDEX(#REF!,MATCH(P61,#REF!,0)),"")</f>
        <v/>
      </c>
      <c r="Z61" s="46"/>
      <c r="AA61" s="47" t="str">
        <f>IFERROR(RANK(Z61,Z:Z,0)+COUNTIF($Z$12:Z60,Z61),"")</f>
        <v/>
      </c>
      <c r="AB61" s="25"/>
      <c r="AC61" s="25"/>
      <c r="AD61" s="9"/>
      <c r="AE61" s="25"/>
      <c r="AF61" s="25"/>
      <c r="AG61" s="25"/>
      <c r="AH61" s="39"/>
      <c r="AI61" s="24"/>
      <c r="AJ61" s="41" t="s">
        <v>29</v>
      </c>
      <c r="AK61" s="49" t="str">
        <f>IFERROR(INDEX(#REF!,MATCH(AD61,#REF!,0)),"")</f>
        <v/>
      </c>
      <c r="AL61" s="50" t="str">
        <f>IFERROR(INDEX(#REF!,MATCH(AD61,#REF!,0)),"")</f>
        <v/>
      </c>
      <c r="AM61" s="22" t="str">
        <f>IFERROR(INDEX(#REF!,MATCH(AD61,#REF!,0)),"")</f>
        <v/>
      </c>
      <c r="AN61" s="46" t="str">
        <f t="shared" si="2"/>
        <v/>
      </c>
      <c r="AO61" s="47" t="str">
        <f>IFERROR(RANK(AN61,AN:AN,0)+COUNTIF($AN$12:AN60,AN61),"")</f>
        <v/>
      </c>
      <c r="AP61" s="25"/>
      <c r="AQ61" s="25"/>
      <c r="AR61" s="25"/>
      <c r="AS61" s="25"/>
      <c r="AT61" s="25"/>
      <c r="AU61" s="25"/>
      <c r="AV61" s="39"/>
      <c r="AW61" s="41"/>
      <c r="AX61" s="41"/>
      <c r="AY61" s="38" t="str">
        <f>IFERROR(INDEX(#REF!,MATCH(AR61,#REF!,0)),"")</f>
        <v/>
      </c>
      <c r="AZ61" s="22" t="str">
        <f>IFERROR(INDEX(#REF!,MATCH(AR61,#REF!,0)),"")</f>
        <v/>
      </c>
      <c r="BA61" s="22" t="str">
        <f>IFERROR(INDEX(#REF!,MATCH(AR61,#REF!,0)),"")</f>
        <v/>
      </c>
      <c r="BB61" s="46"/>
      <c r="BC61" s="47" t="str">
        <f>IFERROR(RANK(BB61,BB:BB,0)+COUNTIF($BB$12:BB60,BB61),"")</f>
        <v/>
      </c>
      <c r="BF61" s="9"/>
      <c r="BJ61" s="39"/>
      <c r="BK61" s="24"/>
      <c r="BL61" s="41" t="s">
        <v>29</v>
      </c>
      <c r="BM61" s="38" t="str">
        <f>IFERROR(INDEX(#REF!,MATCH(BF61,#REF!,0)),"")</f>
        <v/>
      </c>
      <c r="BN61" s="22" t="str">
        <f>IFERROR(INDEX(#REF!,MATCH(BF61,#REF!,0)),"")</f>
        <v/>
      </c>
      <c r="BO61" s="22" t="str">
        <f>IFERROR(INDEX(#REF!,MATCH(BF61,#REF!,0)),"")</f>
        <v/>
      </c>
      <c r="BP61" s="46"/>
      <c r="BQ61" s="47" t="str">
        <f>IFERROR(RANK(BP61,BP:BP,0)+COUNTIF($BP$12:BP60,BP61),"")</f>
        <v/>
      </c>
      <c r="BX61" s="39"/>
      <c r="BY61" s="41"/>
      <c r="BZ61" s="41"/>
      <c r="CA61" s="38" t="str">
        <f>IFERROR(INDEX(#REF!,MATCH(BT61,#REF!,0)),"")</f>
        <v/>
      </c>
      <c r="CB61" s="22" t="str">
        <f>IFERROR(INDEX(#REF!,MATCH(BT61,#REF!,0)),"")</f>
        <v/>
      </c>
      <c r="CC61" s="22" t="str">
        <f>IFERROR(INDEX(#REF!,MATCH(BT61,#REF!,0)),"")</f>
        <v/>
      </c>
      <c r="CD61" s="46"/>
      <c r="CE61" s="47" t="str">
        <f>IFERROR(RANK(CD61,CD:CD,0)+COUNTIF(CD$12:CDL60,CD61),"")</f>
        <v/>
      </c>
    </row>
    <row r="62" spans="2:83" ht="18.75" customHeight="1" x14ac:dyDescent="0.3">
      <c r="B62" s="31" t="s">
        <v>29</v>
      </c>
      <c r="C62" s="31" t="s">
        <v>29</v>
      </c>
      <c r="D62" s="32" t="s">
        <v>29</v>
      </c>
      <c r="E62" s="32" t="s">
        <v>29</v>
      </c>
      <c r="F62" s="39" t="s">
        <v>29</v>
      </c>
      <c r="G62" s="24">
        <v>45</v>
      </c>
      <c r="H62" s="41" t="s">
        <v>29</v>
      </c>
      <c r="I62" s="49" t="str">
        <f>IFERROR(INDEX(#REF!,MATCH(B62,#REF!,0)),"")</f>
        <v/>
      </c>
      <c r="J62" s="50" t="str">
        <f>IFERROR(INDEX(#REF!,MATCH(B62,#REF!,0)),"")</f>
        <v/>
      </c>
      <c r="K62" s="22" t="str">
        <f>IFERROR(INDEX(#REF!,MATCH(B62,#REF!,0)),"")</f>
        <v/>
      </c>
      <c r="L62" s="46" t="str">
        <f t="shared" si="0"/>
        <v/>
      </c>
      <c r="M62" s="47" t="str">
        <f>IFERROR(RANK(L62,L:L,0)+COUNTIF($L$12:L61,L62),"")</f>
        <v/>
      </c>
      <c r="N62" s="25"/>
      <c r="O62" s="25"/>
      <c r="P62" s="26" t="s">
        <v>29</v>
      </c>
      <c r="Q62" s="26" t="s">
        <v>29</v>
      </c>
      <c r="R62" s="37" t="s">
        <v>29</v>
      </c>
      <c r="S62" s="37" t="s">
        <v>29</v>
      </c>
      <c r="T62" s="39"/>
      <c r="U62" s="41">
        <v>45</v>
      </c>
      <c r="V62" s="41"/>
      <c r="W62" s="38" t="str">
        <f>IFERROR(INDEX(#REF!,MATCH(P62,#REF!,0)),"")</f>
        <v/>
      </c>
      <c r="X62" s="22" t="str">
        <f>IFERROR(INDEX(#REF!,MATCH(P62,#REF!,0)),"")</f>
        <v/>
      </c>
      <c r="Y62" s="22" t="str">
        <f>IFERROR(INDEX(#REF!,MATCH(P62,#REF!,0)),"")</f>
        <v/>
      </c>
      <c r="Z62" s="46"/>
      <c r="AA62" s="47" t="str">
        <f>IFERROR(RANK(Z62,Z:Z,0)+COUNTIF($Z$12:Z61,Z62),"")</f>
        <v/>
      </c>
      <c r="AB62" s="25"/>
      <c r="AC62" s="25"/>
      <c r="AD62" s="9"/>
      <c r="AE62" s="25"/>
      <c r="AF62" s="25"/>
      <c r="AG62" s="25"/>
      <c r="AH62" s="39"/>
      <c r="AI62" s="24"/>
      <c r="AJ62" s="41" t="s">
        <v>29</v>
      </c>
      <c r="AK62" s="49" t="str">
        <f>IFERROR(INDEX(#REF!,MATCH(AD62,#REF!,0)),"")</f>
        <v/>
      </c>
      <c r="AL62" s="50" t="str">
        <f>IFERROR(INDEX(#REF!,MATCH(AD62,#REF!,0)),"")</f>
        <v/>
      </c>
      <c r="AM62" s="22" t="str">
        <f>IFERROR(INDEX(#REF!,MATCH(AD62,#REF!,0)),"")</f>
        <v/>
      </c>
      <c r="AN62" s="46" t="str">
        <f t="shared" si="2"/>
        <v/>
      </c>
      <c r="AO62" s="47" t="str">
        <f>IFERROR(RANK(AN62,AN:AN,0)+COUNTIF($AN$12:AN61,AN62),"")</f>
        <v/>
      </c>
      <c r="AP62" s="25"/>
      <c r="AQ62" s="25"/>
      <c r="AR62" s="25"/>
      <c r="AS62" s="25"/>
      <c r="AT62" s="25"/>
      <c r="AU62" s="25"/>
      <c r="AV62" s="39"/>
      <c r="AW62" s="41"/>
      <c r="AX62" s="41"/>
      <c r="AY62" s="38" t="str">
        <f>IFERROR(INDEX(#REF!,MATCH(AR62,#REF!,0)),"")</f>
        <v/>
      </c>
      <c r="AZ62" s="22" t="str">
        <f>IFERROR(INDEX(#REF!,MATCH(AR62,#REF!,0)),"")</f>
        <v/>
      </c>
      <c r="BA62" s="22" t="str">
        <f>IFERROR(INDEX(#REF!,MATCH(AR62,#REF!,0)),"")</f>
        <v/>
      </c>
      <c r="BB62" s="46"/>
      <c r="BC62" s="47" t="str">
        <f>IFERROR(RANK(BB62,BB:BB,0)+COUNTIF($BB$12:BB61,BB62),"")</f>
        <v/>
      </c>
      <c r="BF62" s="9"/>
      <c r="BG62" s="25"/>
      <c r="BH62" s="25"/>
      <c r="BI62" s="25"/>
      <c r="BJ62" s="39"/>
      <c r="BK62" s="24"/>
      <c r="BL62" s="41" t="s">
        <v>29</v>
      </c>
      <c r="BM62" s="38" t="str">
        <f>IFERROR(INDEX(#REF!,MATCH(BF62,#REF!,0)),"")</f>
        <v/>
      </c>
      <c r="BN62" s="22" t="str">
        <f>IFERROR(INDEX(#REF!,MATCH(BF62,#REF!,0)),"")</f>
        <v/>
      </c>
      <c r="BO62" s="22" t="str">
        <f>IFERROR(INDEX(#REF!,MATCH(BF62,#REF!,0)),"")</f>
        <v/>
      </c>
      <c r="BP62" s="46"/>
      <c r="BQ62" s="47" t="str">
        <f>IFERROR(RANK(BP62,BP:BP,0)+COUNTIF($BP$12:BP61,BP62),"")</f>
        <v/>
      </c>
      <c r="BR62" s="25"/>
      <c r="BS62" s="25"/>
      <c r="BT62" s="25"/>
      <c r="BU62" s="25"/>
      <c r="BV62" s="25"/>
      <c r="BW62" s="25"/>
      <c r="BX62" s="39"/>
      <c r="BY62" s="41"/>
      <c r="BZ62" s="41"/>
      <c r="CA62" s="38" t="str">
        <f>IFERROR(INDEX(#REF!,MATCH(BT62,#REF!,0)),"")</f>
        <v/>
      </c>
      <c r="CB62" s="22" t="str">
        <f>IFERROR(INDEX(#REF!,MATCH(BT62,#REF!,0)),"")</f>
        <v/>
      </c>
      <c r="CC62" s="22" t="str">
        <f>IFERROR(INDEX(#REF!,MATCH(BT62,#REF!,0)),"")</f>
        <v/>
      </c>
      <c r="CD62" s="46"/>
      <c r="CE62" s="47" t="str">
        <f>IFERROR(RANK(CD62,CD:CD,0)+COUNTIF(CD$12:CDL61,CD62),"")</f>
        <v/>
      </c>
    </row>
    <row r="63" spans="2:83" ht="18.75" customHeight="1" x14ac:dyDescent="0.3">
      <c r="B63" s="31" t="s">
        <v>29</v>
      </c>
      <c r="C63" s="31" t="s">
        <v>29</v>
      </c>
      <c r="D63" s="32" t="s">
        <v>29</v>
      </c>
      <c r="E63" s="32" t="s">
        <v>29</v>
      </c>
      <c r="F63" s="39" t="s">
        <v>29</v>
      </c>
      <c r="G63" s="24">
        <v>46</v>
      </c>
      <c r="H63" s="41" t="s">
        <v>29</v>
      </c>
      <c r="I63" s="49" t="str">
        <f>IFERROR(INDEX(#REF!,MATCH(B63,#REF!,0)),"")</f>
        <v/>
      </c>
      <c r="J63" s="50" t="str">
        <f>IFERROR(INDEX(#REF!,MATCH(B63,#REF!,0)),"")</f>
        <v/>
      </c>
      <c r="K63" s="22" t="str">
        <f>IFERROR(INDEX(#REF!,MATCH(B63,#REF!,0)),"")</f>
        <v/>
      </c>
      <c r="L63" s="46" t="str">
        <f t="shared" si="0"/>
        <v/>
      </c>
      <c r="M63" s="47" t="str">
        <f>IFERROR(RANK(L63,L:L,0)+COUNTIF($L$12:L62,L63),"")</f>
        <v/>
      </c>
      <c r="N63" s="25"/>
      <c r="O63" s="25"/>
      <c r="P63" s="26" t="s">
        <v>29</v>
      </c>
      <c r="Q63" s="26" t="s">
        <v>29</v>
      </c>
      <c r="R63" s="37" t="s">
        <v>29</v>
      </c>
      <c r="S63" s="37" t="s">
        <v>29</v>
      </c>
      <c r="T63" s="39"/>
      <c r="U63" s="41">
        <v>46</v>
      </c>
      <c r="V63" s="41"/>
      <c r="W63" s="38" t="str">
        <f>IFERROR(INDEX(#REF!,MATCH(P63,#REF!,0)),"")</f>
        <v/>
      </c>
      <c r="X63" s="22" t="str">
        <f>IFERROR(INDEX(#REF!,MATCH(P63,#REF!,0)),"")</f>
        <v/>
      </c>
      <c r="Y63" s="22" t="str">
        <f>IFERROR(INDEX(#REF!,MATCH(P63,#REF!,0)),"")</f>
        <v/>
      </c>
      <c r="Z63" s="46"/>
      <c r="AA63" s="47" t="str">
        <f>IFERROR(RANK(Z63,Z:Z,0)+COUNTIF($Z$12:Z62,Z63),"")</f>
        <v/>
      </c>
      <c r="AB63" s="25"/>
      <c r="AC63" s="25"/>
      <c r="AD63" s="9"/>
      <c r="AE63" s="25"/>
      <c r="AF63" s="25"/>
      <c r="AG63" s="25"/>
      <c r="AH63" s="39"/>
      <c r="AI63" s="24"/>
      <c r="AJ63" s="41" t="s">
        <v>29</v>
      </c>
      <c r="AK63" s="49" t="str">
        <f>IFERROR(INDEX(#REF!,MATCH(AD63,#REF!,0)),"")</f>
        <v/>
      </c>
      <c r="AL63" s="50" t="str">
        <f>IFERROR(INDEX(#REF!,MATCH(AD63,#REF!,0)),"")</f>
        <v/>
      </c>
      <c r="AM63" s="22" t="str">
        <f>IFERROR(INDEX(#REF!,MATCH(AD63,#REF!,0)),"")</f>
        <v/>
      </c>
      <c r="AN63" s="46" t="str">
        <f t="shared" si="2"/>
        <v/>
      </c>
      <c r="AO63" s="47" t="str">
        <f>IFERROR(RANK(AN63,AN:AN,0)+COUNTIF($AN$12:AN62,AN63),"")</f>
        <v/>
      </c>
      <c r="AP63" s="25"/>
      <c r="AQ63" s="25"/>
      <c r="AR63" s="25"/>
      <c r="AS63" s="25"/>
      <c r="AT63" s="25"/>
      <c r="AU63" s="25"/>
      <c r="AV63" s="39"/>
      <c r="AW63" s="41"/>
      <c r="AX63" s="41"/>
      <c r="AY63" s="38" t="str">
        <f>IFERROR(INDEX(#REF!,MATCH(AR63,#REF!,0)),"")</f>
        <v/>
      </c>
      <c r="AZ63" s="22" t="str">
        <f>IFERROR(INDEX(#REF!,MATCH(AR63,#REF!,0)),"")</f>
        <v/>
      </c>
      <c r="BA63" s="22" t="str">
        <f>IFERROR(INDEX(#REF!,MATCH(AR63,#REF!,0)),"")</f>
        <v/>
      </c>
      <c r="BB63" s="46"/>
      <c r="BC63" s="47" t="str">
        <f>IFERROR(RANK(BB63,BB:BB,0)+COUNTIF($BB$12:BB62,BB63),"")</f>
        <v/>
      </c>
      <c r="BF63" s="9"/>
      <c r="BG63" s="25"/>
      <c r="BH63" s="25"/>
      <c r="BI63" s="25"/>
      <c r="BJ63" s="39"/>
      <c r="BK63" s="24"/>
      <c r="BL63" s="41" t="s">
        <v>29</v>
      </c>
      <c r="BM63" s="38" t="str">
        <f>IFERROR(INDEX(#REF!,MATCH(BF63,#REF!,0)),"")</f>
        <v/>
      </c>
      <c r="BN63" s="22" t="str">
        <f>IFERROR(INDEX(#REF!,MATCH(BF63,#REF!,0)),"")</f>
        <v/>
      </c>
      <c r="BO63" s="22" t="str">
        <f>IFERROR(INDEX(#REF!,MATCH(BF63,#REF!,0)),"")</f>
        <v/>
      </c>
      <c r="BP63" s="46"/>
      <c r="BQ63" s="47" t="str">
        <f>IFERROR(RANK(BP63,BP:BP,0)+COUNTIF($BP$12:BP62,BP63),"")</f>
        <v/>
      </c>
      <c r="BR63" s="25"/>
      <c r="BS63" s="25"/>
      <c r="BT63" s="25"/>
      <c r="BU63" s="25"/>
      <c r="BV63" s="25"/>
      <c r="BW63" s="25"/>
      <c r="BX63" s="39"/>
      <c r="BY63" s="41"/>
      <c r="BZ63" s="41"/>
      <c r="CA63" s="38" t="str">
        <f>IFERROR(INDEX(#REF!,MATCH(BT63,#REF!,0)),"")</f>
        <v/>
      </c>
      <c r="CB63" s="22" t="str">
        <f>IFERROR(INDEX(#REF!,MATCH(BT63,#REF!,0)),"")</f>
        <v/>
      </c>
      <c r="CC63" s="22" t="str">
        <f>IFERROR(INDEX(#REF!,MATCH(BT63,#REF!,0)),"")</f>
        <v/>
      </c>
      <c r="CD63" s="46"/>
      <c r="CE63" s="47" t="str">
        <f>IFERROR(RANK(CD63,CD:CD,0)+COUNTIF(CD$12:CDL62,CD63),"")</f>
        <v/>
      </c>
    </row>
    <row r="64" spans="2:83" ht="18.75" customHeight="1" x14ac:dyDescent="0.3">
      <c r="B64" s="31" t="s">
        <v>29</v>
      </c>
      <c r="C64" s="31" t="s">
        <v>29</v>
      </c>
      <c r="D64" s="32" t="s">
        <v>29</v>
      </c>
      <c r="E64" s="32" t="s">
        <v>29</v>
      </c>
      <c r="F64" s="39" t="s">
        <v>29</v>
      </c>
      <c r="G64" s="24">
        <v>47</v>
      </c>
      <c r="H64" s="41" t="s">
        <v>29</v>
      </c>
      <c r="I64" s="49" t="str">
        <f>IFERROR(INDEX(#REF!,MATCH(B64,#REF!,0)),"")</f>
        <v/>
      </c>
      <c r="J64" s="50" t="str">
        <f>IFERROR(INDEX(#REF!,MATCH(B64,#REF!,0)),"")</f>
        <v/>
      </c>
      <c r="K64" s="22" t="str">
        <f>IFERROR(INDEX(#REF!,MATCH(B64,#REF!,0)),"")</f>
        <v/>
      </c>
      <c r="L64" s="46" t="str">
        <f t="shared" si="0"/>
        <v/>
      </c>
      <c r="M64" s="47" t="str">
        <f>IFERROR(RANK(L64,L:L,0)+COUNTIF($L$12:L63,L64),"")</f>
        <v/>
      </c>
      <c r="N64" s="25"/>
      <c r="O64" s="25"/>
      <c r="P64" s="26" t="s">
        <v>29</v>
      </c>
      <c r="Q64" s="26" t="s">
        <v>29</v>
      </c>
      <c r="R64" s="37" t="s">
        <v>29</v>
      </c>
      <c r="S64" s="37" t="s">
        <v>29</v>
      </c>
      <c r="T64" s="39"/>
      <c r="U64" s="41">
        <v>47</v>
      </c>
      <c r="V64" s="41"/>
      <c r="W64" s="38" t="str">
        <f>IFERROR(INDEX(#REF!,MATCH(P64,#REF!,0)),"")</f>
        <v/>
      </c>
      <c r="X64" s="22" t="str">
        <f>IFERROR(INDEX(#REF!,MATCH(P64,#REF!,0)),"")</f>
        <v/>
      </c>
      <c r="Y64" s="22" t="str">
        <f>IFERROR(INDEX(#REF!,MATCH(P64,#REF!,0)),"")</f>
        <v/>
      </c>
      <c r="Z64" s="46"/>
      <c r="AA64" s="47" t="str">
        <f>IFERROR(RANK(Z64,Z:Z,0)+COUNTIF($Z$12:Z63,Z64),"")</f>
        <v/>
      </c>
      <c r="AB64" s="25"/>
      <c r="AC64" s="25"/>
      <c r="AD64" s="9"/>
      <c r="AE64" s="25"/>
      <c r="AF64" s="25"/>
      <c r="AG64" s="25"/>
      <c r="AH64" s="39"/>
      <c r="AI64" s="24"/>
      <c r="AJ64" s="41" t="s">
        <v>29</v>
      </c>
      <c r="AK64" s="49" t="str">
        <f>IFERROR(INDEX(#REF!,MATCH(AD64,#REF!,0)),"")</f>
        <v/>
      </c>
      <c r="AL64" s="50" t="str">
        <f>IFERROR(INDEX(#REF!,MATCH(AD64,#REF!,0)),"")</f>
        <v/>
      </c>
      <c r="AM64" s="22" t="str">
        <f>IFERROR(INDEX(#REF!,MATCH(AD64,#REF!,0)),"")</f>
        <v/>
      </c>
      <c r="AN64" s="46" t="str">
        <f t="shared" si="2"/>
        <v/>
      </c>
      <c r="AO64" s="47" t="str">
        <f>IFERROR(RANK(AN64,AN:AN,0)+COUNTIF($AN$12:AN63,AN64),"")</f>
        <v/>
      </c>
      <c r="AP64" s="25"/>
      <c r="AQ64" s="25"/>
      <c r="AR64" s="25"/>
      <c r="AS64" s="25"/>
      <c r="AT64" s="25"/>
      <c r="AU64" s="25"/>
      <c r="AV64" s="39"/>
      <c r="AW64" s="41"/>
      <c r="AX64" s="41"/>
      <c r="AY64" s="38" t="str">
        <f>IFERROR(INDEX(#REF!,MATCH(AR64,#REF!,0)),"")</f>
        <v/>
      </c>
      <c r="AZ64" s="22" t="str">
        <f>IFERROR(INDEX(#REF!,MATCH(AR64,#REF!,0)),"")</f>
        <v/>
      </c>
      <c r="BA64" s="22" t="str">
        <f>IFERROR(INDEX(#REF!,MATCH(AR64,#REF!,0)),"")</f>
        <v/>
      </c>
      <c r="BB64" s="46"/>
      <c r="BC64" s="47" t="str">
        <f>IFERROR(RANK(BB64,BB:BB,0)+COUNTIF($BB$12:BB63,BB64),"")</f>
        <v/>
      </c>
      <c r="BF64" s="9"/>
      <c r="BG64" s="25"/>
      <c r="BH64" s="25"/>
      <c r="BI64" s="25"/>
      <c r="BJ64" s="39"/>
      <c r="BK64" s="24"/>
      <c r="BL64" s="41" t="s">
        <v>29</v>
      </c>
      <c r="BM64" s="38" t="str">
        <f>IFERROR(INDEX(#REF!,MATCH(BF64,#REF!,0)),"")</f>
        <v/>
      </c>
      <c r="BN64" s="22" t="str">
        <f>IFERROR(INDEX(#REF!,MATCH(BF64,#REF!,0)),"")</f>
        <v/>
      </c>
      <c r="BO64" s="22" t="str">
        <f>IFERROR(INDEX(#REF!,MATCH(BF64,#REF!,0)),"")</f>
        <v/>
      </c>
      <c r="BP64" s="46"/>
      <c r="BQ64" s="47" t="str">
        <f>IFERROR(RANK(BP64,BP:BP,0)+COUNTIF($BP$12:BP63,BP64),"")</f>
        <v/>
      </c>
      <c r="BR64" s="25"/>
      <c r="BS64" s="25"/>
      <c r="BT64" s="25"/>
      <c r="BU64" s="25"/>
      <c r="BV64" s="25"/>
      <c r="BW64" s="25"/>
      <c r="BX64" s="39"/>
      <c r="BY64" s="41"/>
      <c r="BZ64" s="41"/>
      <c r="CA64" s="38" t="str">
        <f>IFERROR(INDEX(#REF!,MATCH(BT64,#REF!,0)),"")</f>
        <v/>
      </c>
      <c r="CB64" s="22" t="str">
        <f>IFERROR(INDEX(#REF!,MATCH(BT64,#REF!,0)),"")</f>
        <v/>
      </c>
      <c r="CC64" s="22" t="str">
        <f>IFERROR(INDEX(#REF!,MATCH(BT64,#REF!,0)),"")</f>
        <v/>
      </c>
      <c r="CD64" s="46"/>
      <c r="CE64" s="47" t="str">
        <f>IFERROR(RANK(CD64,CD:CD,0)+COUNTIF(CD$12:CDL63,CD64),"")</f>
        <v/>
      </c>
    </row>
    <row r="65" spans="1:83" ht="18.75" customHeight="1" x14ac:dyDescent="0.3">
      <c r="B65" s="31" t="s">
        <v>29</v>
      </c>
      <c r="C65" s="31" t="s">
        <v>29</v>
      </c>
      <c r="D65" s="32" t="s">
        <v>29</v>
      </c>
      <c r="E65" s="32" t="s">
        <v>29</v>
      </c>
      <c r="F65" s="39" t="s">
        <v>29</v>
      </c>
      <c r="G65" s="24">
        <v>48</v>
      </c>
      <c r="H65" s="41" t="s">
        <v>29</v>
      </c>
      <c r="I65" s="49" t="str">
        <f>IFERROR(INDEX(#REF!,MATCH(B65,#REF!,0)),"")</f>
        <v/>
      </c>
      <c r="J65" s="50" t="str">
        <f>IFERROR(INDEX(#REF!,MATCH(B65,#REF!,0)),"")</f>
        <v/>
      </c>
      <c r="K65" s="22" t="str">
        <f>IFERROR(INDEX(#REF!,MATCH(B65,#REF!,0)),"")</f>
        <v/>
      </c>
      <c r="L65" s="46" t="str">
        <f t="shared" si="0"/>
        <v/>
      </c>
      <c r="M65" s="47" t="str">
        <f>IFERROR(RANK(L65,L:L,0)+COUNTIF($L$12:L64,L65),"")</f>
        <v/>
      </c>
      <c r="N65" s="25"/>
      <c r="O65" s="25"/>
      <c r="P65" s="26" t="s">
        <v>29</v>
      </c>
      <c r="Q65" s="26" t="s">
        <v>29</v>
      </c>
      <c r="R65" s="37" t="s">
        <v>29</v>
      </c>
      <c r="S65" s="37" t="s">
        <v>29</v>
      </c>
      <c r="T65" s="39"/>
      <c r="U65" s="41">
        <v>48</v>
      </c>
      <c r="V65" s="41"/>
      <c r="W65" s="38" t="str">
        <f>IFERROR(INDEX(#REF!,MATCH(P65,#REF!,0)),"")</f>
        <v/>
      </c>
      <c r="X65" s="22" t="str">
        <f>IFERROR(INDEX(#REF!,MATCH(P65,#REF!,0)),"")</f>
        <v/>
      </c>
      <c r="Y65" s="22" t="str">
        <f>IFERROR(INDEX(#REF!,MATCH(P65,#REF!,0)),"")</f>
        <v/>
      </c>
      <c r="Z65" s="46"/>
      <c r="AA65" s="47" t="str">
        <f>IFERROR(RANK(Z65,Z:Z,0)+COUNTIF($Z$12:Z64,Z65),"")</f>
        <v/>
      </c>
      <c r="AD65" s="9"/>
      <c r="AE65" s="9"/>
      <c r="AH65" s="39"/>
      <c r="AI65" s="24"/>
      <c r="AJ65" s="41" t="s">
        <v>29</v>
      </c>
      <c r="AK65" s="49" t="str">
        <f>IFERROR(INDEX(#REF!,MATCH(AD65,#REF!,0)),"")</f>
        <v/>
      </c>
      <c r="AL65" s="50" t="str">
        <f>IFERROR(INDEX(#REF!,MATCH(AD65,#REF!,0)),"")</f>
        <v/>
      </c>
      <c r="AM65" s="22" t="str">
        <f>IFERROR(INDEX(#REF!,MATCH(AD65,#REF!,0)),"")</f>
        <v/>
      </c>
      <c r="AN65" s="46" t="str">
        <f t="shared" si="2"/>
        <v/>
      </c>
      <c r="AO65" s="47" t="str">
        <f>IFERROR(RANK(AN65,AN:AN,0)+COUNTIF($AN$12:AN64,AN65),"")</f>
        <v/>
      </c>
      <c r="AR65" s="9"/>
      <c r="AS65" s="9"/>
      <c r="AV65" s="39"/>
      <c r="AW65" s="41"/>
      <c r="AX65" s="41"/>
      <c r="AY65" s="38" t="str">
        <f>IFERROR(INDEX(#REF!,MATCH(AR65,#REF!,0)),"")</f>
        <v/>
      </c>
      <c r="AZ65" s="22" t="str">
        <f>IFERROR(INDEX(#REF!,MATCH(AR65,#REF!,0)),"")</f>
        <v/>
      </c>
      <c r="BA65" s="22" t="str">
        <f>IFERROR(INDEX(#REF!,MATCH(AR65,#REF!,0)),"")</f>
        <v/>
      </c>
      <c r="BB65" s="46"/>
      <c r="BC65" s="47" t="str">
        <f>IFERROR(RANK(BB65,BB:BB,0)+COUNTIF($BB$12:BB64,BB65),"")</f>
        <v/>
      </c>
      <c r="BF65" s="9"/>
      <c r="BG65" s="25"/>
      <c r="BH65" s="25"/>
      <c r="BI65" s="25"/>
      <c r="BJ65" s="39"/>
      <c r="BK65" s="24"/>
      <c r="BL65" s="41" t="s">
        <v>29</v>
      </c>
      <c r="BM65" s="38" t="str">
        <f>IFERROR(INDEX(#REF!,MATCH(BF65,#REF!,0)),"")</f>
        <v/>
      </c>
      <c r="BN65" s="22" t="str">
        <f>IFERROR(INDEX(#REF!,MATCH(BF65,#REF!,0)),"")</f>
        <v/>
      </c>
      <c r="BO65" s="22" t="str">
        <f>IFERROR(INDEX(#REF!,MATCH(BF65,#REF!,0)),"")</f>
        <v/>
      </c>
      <c r="BP65" s="46"/>
      <c r="BQ65" s="47" t="str">
        <f>IFERROR(RANK(BP65,BP:BP,0)+COUNTIF($BP$12:BP64,BP65),"")</f>
        <v/>
      </c>
      <c r="BR65" s="25"/>
      <c r="BS65" s="25"/>
      <c r="BT65" s="25"/>
      <c r="BU65" s="25"/>
      <c r="BV65" s="25"/>
      <c r="BW65" s="25"/>
      <c r="BX65" s="39"/>
      <c r="BY65" s="41"/>
      <c r="BZ65" s="41"/>
      <c r="CA65" s="38" t="str">
        <f>IFERROR(INDEX(#REF!,MATCH(BT65,#REF!,0)),"")</f>
        <v/>
      </c>
      <c r="CB65" s="22" t="str">
        <f>IFERROR(INDEX(#REF!,MATCH(BT65,#REF!,0)),"")</f>
        <v/>
      </c>
      <c r="CC65" s="22" t="str">
        <f>IFERROR(INDEX(#REF!,MATCH(BT65,#REF!,0)),"")</f>
        <v/>
      </c>
      <c r="CD65" s="46"/>
      <c r="CE65" s="47" t="str">
        <f>IFERROR(RANK(CD65,CD:CD,0)+COUNTIF(CD$12:CDL64,CD65),"")</f>
        <v/>
      </c>
    </row>
    <row r="66" spans="1:83" ht="18.75" customHeight="1" x14ac:dyDescent="0.3">
      <c r="B66" s="31" t="s">
        <v>29</v>
      </c>
      <c r="C66" s="31" t="s">
        <v>29</v>
      </c>
      <c r="D66" s="32" t="s">
        <v>29</v>
      </c>
      <c r="E66" s="32" t="s">
        <v>29</v>
      </c>
      <c r="F66" s="39" t="s">
        <v>29</v>
      </c>
      <c r="G66" s="24">
        <v>49</v>
      </c>
      <c r="H66" s="41" t="s">
        <v>29</v>
      </c>
      <c r="I66" s="49" t="str">
        <f>IFERROR(INDEX(#REF!,MATCH(B66,#REF!,0)),"")</f>
        <v/>
      </c>
      <c r="J66" s="50" t="str">
        <f>IFERROR(INDEX(#REF!,MATCH(B66,#REF!,0)),"")</f>
        <v/>
      </c>
      <c r="K66" s="22" t="str">
        <f>IFERROR(INDEX(#REF!,MATCH(B66,#REF!,0)),"")</f>
        <v/>
      </c>
      <c r="L66" s="46" t="str">
        <f t="shared" si="0"/>
        <v/>
      </c>
      <c r="M66" s="47" t="str">
        <f>IFERROR(RANK(L66,L:L,0)+COUNTIF($L$12:L65,L66),"")</f>
        <v/>
      </c>
      <c r="N66" s="25"/>
      <c r="O66" s="25"/>
      <c r="P66" s="26" t="s">
        <v>29</v>
      </c>
      <c r="Q66" s="26" t="s">
        <v>29</v>
      </c>
      <c r="R66" s="37" t="s">
        <v>29</v>
      </c>
      <c r="S66" s="37" t="s">
        <v>29</v>
      </c>
      <c r="T66" s="39"/>
      <c r="U66" s="41">
        <v>49</v>
      </c>
      <c r="V66" s="41"/>
      <c r="W66" s="38" t="str">
        <f>IFERROR(INDEX(#REF!,MATCH(P66,#REF!,0)),"")</f>
        <v/>
      </c>
      <c r="X66" s="22" t="str">
        <f>IFERROR(INDEX(#REF!,MATCH(P66,#REF!,0)),"")</f>
        <v/>
      </c>
      <c r="Y66" s="22" t="str">
        <f>IFERROR(INDEX(#REF!,MATCH(P66,#REF!,0)),"")</f>
        <v/>
      </c>
      <c r="Z66" s="46"/>
      <c r="AA66" s="47" t="str">
        <f>IFERROR(RANK(Z66,Z:Z,0)+COUNTIF($Z$12:Z65,Z66),"")</f>
        <v/>
      </c>
      <c r="AD66" s="9"/>
      <c r="AE66" s="9"/>
      <c r="AH66" s="39"/>
      <c r="AI66" s="24"/>
      <c r="AJ66" s="41" t="s">
        <v>29</v>
      </c>
      <c r="AK66" s="49" t="str">
        <f>IFERROR(INDEX(#REF!,MATCH(AD66,#REF!,0)),"")</f>
        <v/>
      </c>
      <c r="AL66" s="50" t="str">
        <f>IFERROR(INDEX(#REF!,MATCH(AD66,#REF!,0)),"")</f>
        <v/>
      </c>
      <c r="AM66" s="22" t="str">
        <f>IFERROR(INDEX(#REF!,MATCH(AD66,#REF!,0)),"")</f>
        <v/>
      </c>
      <c r="AN66" s="46" t="str">
        <f t="shared" si="2"/>
        <v/>
      </c>
      <c r="AO66" s="47" t="str">
        <f>IFERROR(RANK(AN66,AN:AN,0)+COUNTIF($AN$12:AN65,AN66),"")</f>
        <v/>
      </c>
      <c r="AR66" s="9"/>
      <c r="AS66" s="9"/>
      <c r="AV66" s="39"/>
      <c r="AW66" s="41"/>
      <c r="AX66" s="41"/>
      <c r="AY66" s="38" t="str">
        <f>IFERROR(INDEX(#REF!,MATCH(AR66,#REF!,0)),"")</f>
        <v/>
      </c>
      <c r="AZ66" s="22" t="str">
        <f>IFERROR(INDEX(#REF!,MATCH(AR66,#REF!,0)),"")</f>
        <v/>
      </c>
      <c r="BA66" s="22" t="str">
        <f>IFERROR(INDEX(#REF!,MATCH(AR66,#REF!,0)),"")</f>
        <v/>
      </c>
      <c r="BB66" s="46"/>
      <c r="BC66" s="47" t="str">
        <f>IFERROR(RANK(BB66,BB:BB,0)+COUNTIF($BB$12:BB65,BB66),"")</f>
        <v/>
      </c>
      <c r="BF66" s="9"/>
      <c r="BG66" s="25"/>
      <c r="BH66" s="25"/>
      <c r="BI66" s="25"/>
      <c r="BJ66" s="39"/>
      <c r="BK66" s="24"/>
      <c r="BL66" s="41" t="s">
        <v>29</v>
      </c>
      <c r="BM66" s="38" t="str">
        <f>IFERROR(INDEX(#REF!,MATCH(BF66,#REF!,0)),"")</f>
        <v/>
      </c>
      <c r="BN66" s="22" t="str">
        <f>IFERROR(INDEX(#REF!,MATCH(BF66,#REF!,0)),"")</f>
        <v/>
      </c>
      <c r="BO66" s="22" t="str">
        <f>IFERROR(INDEX(#REF!,MATCH(BF66,#REF!,0)),"")</f>
        <v/>
      </c>
      <c r="BP66" s="46"/>
      <c r="BQ66" s="47" t="str">
        <f>IFERROR(RANK(BP66,BP:BP,0)+COUNTIF($BP$12:BP65,BP66),"")</f>
        <v/>
      </c>
      <c r="BR66" s="25"/>
      <c r="BS66" s="25"/>
      <c r="BT66" s="25"/>
      <c r="BU66" s="25"/>
      <c r="BV66" s="25"/>
      <c r="BW66" s="25"/>
      <c r="BX66" s="39"/>
      <c r="BY66" s="41"/>
      <c r="BZ66" s="41"/>
      <c r="CA66" s="38" t="str">
        <f>IFERROR(INDEX(#REF!,MATCH(BT66,#REF!,0)),"")</f>
        <v/>
      </c>
      <c r="CB66" s="22" t="str">
        <f>IFERROR(INDEX(#REF!,MATCH(BT66,#REF!,0)),"")</f>
        <v/>
      </c>
      <c r="CC66" s="22" t="str">
        <f>IFERROR(INDEX(#REF!,MATCH(BT66,#REF!,0)),"")</f>
        <v/>
      </c>
      <c r="CD66" s="46"/>
      <c r="CE66" s="47" t="str">
        <f>IFERROR(RANK(CD66,CD:CD,0)+COUNTIF(CD$12:CDL65,CD66),"")</f>
        <v/>
      </c>
    </row>
    <row r="67" spans="1:83" ht="18.75" customHeight="1" x14ac:dyDescent="0.3">
      <c r="B67" s="31" t="s">
        <v>29</v>
      </c>
      <c r="C67" s="31" t="s">
        <v>29</v>
      </c>
      <c r="D67" s="32" t="s">
        <v>29</v>
      </c>
      <c r="E67" s="32" t="s">
        <v>29</v>
      </c>
      <c r="F67" s="39" t="s">
        <v>29</v>
      </c>
      <c r="G67" s="24">
        <v>50</v>
      </c>
      <c r="H67" s="41" t="s">
        <v>29</v>
      </c>
      <c r="I67" s="49" t="str">
        <f>IFERROR(INDEX(#REF!,MATCH(B67,#REF!,0)),"")</f>
        <v/>
      </c>
      <c r="J67" s="50" t="str">
        <f>IFERROR(INDEX(#REF!,MATCH(B67,#REF!,0)),"")</f>
        <v/>
      </c>
      <c r="K67" s="22" t="str">
        <f>IFERROR(INDEX(#REF!,MATCH(B67,#REF!,0)),"")</f>
        <v/>
      </c>
      <c r="L67" s="46" t="str">
        <f t="shared" si="0"/>
        <v/>
      </c>
      <c r="M67" s="47" t="str">
        <f>IFERROR(RANK(L67,L:L,0)+COUNTIF($L$12:L66,L67),"")</f>
        <v/>
      </c>
      <c r="N67" s="25"/>
      <c r="O67" s="25"/>
      <c r="P67" s="26" t="s">
        <v>29</v>
      </c>
      <c r="Q67" s="26" t="s">
        <v>29</v>
      </c>
      <c r="R67" s="37" t="s">
        <v>29</v>
      </c>
      <c r="S67" s="37" t="s">
        <v>29</v>
      </c>
      <c r="T67" s="39"/>
      <c r="U67" s="41">
        <v>50</v>
      </c>
      <c r="V67" s="41"/>
      <c r="W67" s="38" t="str">
        <f>IFERROR(INDEX(#REF!,MATCH(P67,#REF!,0)),"")</f>
        <v/>
      </c>
      <c r="X67" s="22" t="str">
        <f>IFERROR(INDEX(#REF!,MATCH(P67,#REF!,0)),"")</f>
        <v/>
      </c>
      <c r="Y67" s="22" t="str">
        <f>IFERROR(INDEX(#REF!,MATCH(P67,#REF!,0)),"")</f>
        <v/>
      </c>
      <c r="Z67" s="46"/>
      <c r="AA67" s="47" t="str">
        <f>IFERROR(RANK(Z67,Z:Z,0)+COUNTIF($Z$12:Z66,Z67),"")</f>
        <v/>
      </c>
      <c r="AD67" s="9"/>
      <c r="AE67" s="9"/>
      <c r="AH67" s="39"/>
      <c r="AI67" s="24"/>
      <c r="AJ67" s="41" t="s">
        <v>29</v>
      </c>
      <c r="AK67" s="49" t="str">
        <f>IFERROR(INDEX(#REF!,MATCH(AD67,#REF!,0)),"")</f>
        <v/>
      </c>
      <c r="AL67" s="50" t="str">
        <f>IFERROR(INDEX(#REF!,MATCH(AD67,#REF!,0)),"")</f>
        <v/>
      </c>
      <c r="AM67" s="22" t="str">
        <f>IFERROR(INDEX(#REF!,MATCH(AD67,#REF!,0)),"")</f>
        <v/>
      </c>
      <c r="AN67" s="46" t="str">
        <f t="shared" si="2"/>
        <v/>
      </c>
      <c r="AO67" s="47" t="str">
        <f>IFERROR(RANK(AN67,AN:AN,0)+COUNTIF($AN$12:AN66,AN67),"")</f>
        <v/>
      </c>
      <c r="AR67" s="9"/>
      <c r="AS67" s="9"/>
      <c r="AV67" s="39"/>
      <c r="AW67" s="41"/>
      <c r="AX67" s="41"/>
      <c r="AY67" s="38" t="str">
        <f>IFERROR(INDEX(#REF!,MATCH(AR67,#REF!,0)),"")</f>
        <v/>
      </c>
      <c r="AZ67" s="22" t="str">
        <f>IFERROR(INDEX(#REF!,MATCH(AR67,#REF!,0)),"")</f>
        <v/>
      </c>
      <c r="BA67" s="22" t="str">
        <f>IFERROR(INDEX(#REF!,MATCH(AR67,#REF!,0)),"")</f>
        <v/>
      </c>
      <c r="BB67" s="46"/>
      <c r="BC67" s="47" t="str">
        <f>IFERROR(RANK(BB67,BB:BB,0)+COUNTIF($BB$12:BB66,BB67),"")</f>
        <v/>
      </c>
      <c r="BF67" s="9"/>
      <c r="BG67" s="25"/>
      <c r="BH67" s="25"/>
      <c r="BI67" s="25"/>
      <c r="BJ67" s="39"/>
      <c r="BK67" s="24"/>
      <c r="BL67" s="41" t="s">
        <v>29</v>
      </c>
      <c r="BM67" s="38" t="str">
        <f>IFERROR(INDEX(#REF!,MATCH(BF67,#REF!,0)),"")</f>
        <v/>
      </c>
      <c r="BN67" s="22" t="str">
        <f>IFERROR(INDEX(#REF!,MATCH(BF67,#REF!,0)),"")</f>
        <v/>
      </c>
      <c r="BO67" s="22" t="str">
        <f>IFERROR(INDEX(#REF!,MATCH(BF67,#REF!,0)),"")</f>
        <v/>
      </c>
      <c r="BP67" s="46"/>
      <c r="BQ67" s="47" t="str">
        <f>IFERROR(RANK(BP67,BP:BP,0)+COUNTIF($BP$12:BP66,BP67),"")</f>
        <v/>
      </c>
      <c r="BR67" s="25"/>
      <c r="BS67" s="25"/>
      <c r="BT67" s="25"/>
      <c r="BU67" s="25"/>
      <c r="BV67" s="25"/>
      <c r="BW67" s="25"/>
      <c r="BX67" s="39"/>
      <c r="BY67" s="41"/>
      <c r="BZ67" s="41"/>
      <c r="CA67" s="38" t="str">
        <f>IFERROR(INDEX(#REF!,MATCH(BT67,#REF!,0)),"")</f>
        <v/>
      </c>
      <c r="CB67" s="22" t="str">
        <f>IFERROR(INDEX(#REF!,MATCH(BT67,#REF!,0)),"")</f>
        <v/>
      </c>
      <c r="CC67" s="22" t="str">
        <f>IFERROR(INDEX(#REF!,MATCH(BT67,#REF!,0)),"")</f>
        <v/>
      </c>
      <c r="CD67" s="46"/>
      <c r="CE67" s="47" t="str">
        <f>IFERROR(RANK(CD67,CD:CD,0)+COUNTIF(CD$12:CDL66,CD67),"")</f>
        <v/>
      </c>
    </row>
    <row r="68" spans="1:83" ht="18.75" customHeight="1" x14ac:dyDescent="0.3">
      <c r="B68" s="31" t="s">
        <v>29</v>
      </c>
      <c r="C68" s="31" t="s">
        <v>29</v>
      </c>
      <c r="D68" s="32" t="s">
        <v>29</v>
      </c>
      <c r="E68" s="32" t="s">
        <v>29</v>
      </c>
      <c r="F68" s="39" t="s">
        <v>29</v>
      </c>
      <c r="G68" s="24">
        <v>51</v>
      </c>
      <c r="H68" s="41" t="s">
        <v>29</v>
      </c>
      <c r="I68" s="49" t="str">
        <f>IFERROR(INDEX(#REF!,MATCH(B68,#REF!,0)),"")</f>
        <v/>
      </c>
      <c r="J68" s="50" t="str">
        <f>IFERROR(INDEX(#REF!,MATCH(B68,#REF!,0)),"")</f>
        <v/>
      </c>
      <c r="K68" s="22" t="str">
        <f>IFERROR(INDEX(#REF!,MATCH(B68,#REF!,0)),"")</f>
        <v/>
      </c>
      <c r="L68" s="46" t="str">
        <f t="shared" si="0"/>
        <v/>
      </c>
      <c r="M68" s="47" t="str">
        <f>IFERROR(RANK(L68,L:L,0)+COUNTIF($L$12:L67,L68),"")</f>
        <v/>
      </c>
      <c r="N68" s="25"/>
      <c r="O68" s="25"/>
      <c r="P68" s="26" t="s">
        <v>29</v>
      </c>
      <c r="Q68" s="26" t="s">
        <v>29</v>
      </c>
      <c r="R68" s="37" t="s">
        <v>29</v>
      </c>
      <c r="S68" s="37" t="s">
        <v>29</v>
      </c>
      <c r="T68" s="39"/>
      <c r="U68" s="41">
        <v>51</v>
      </c>
      <c r="V68" s="41"/>
      <c r="W68" s="38" t="str">
        <f>IFERROR(INDEX(#REF!,MATCH(P68,#REF!,0)),"")</f>
        <v/>
      </c>
      <c r="X68" s="22" t="str">
        <f>IFERROR(INDEX(#REF!,MATCH(P68,#REF!,0)),"")</f>
        <v/>
      </c>
      <c r="Y68" s="22" t="str">
        <f>IFERROR(INDEX(#REF!,MATCH(P68,#REF!,0)),"")</f>
        <v/>
      </c>
      <c r="Z68" s="46"/>
      <c r="AA68" s="47" t="str">
        <f>IFERROR(RANK(Z68,Z:Z,0)+COUNTIF($Z$12:Z67,Z68),"")</f>
        <v/>
      </c>
      <c r="AD68" s="9"/>
      <c r="AE68" s="9"/>
      <c r="AH68" s="39"/>
      <c r="AI68" s="24"/>
      <c r="AJ68" s="41" t="s">
        <v>29</v>
      </c>
      <c r="AK68" s="49" t="str">
        <f>IFERROR(INDEX(#REF!,MATCH(AD68,#REF!,0)),"")</f>
        <v/>
      </c>
      <c r="AL68" s="50" t="str">
        <f>IFERROR(INDEX(#REF!,MATCH(AD68,#REF!,0)),"")</f>
        <v/>
      </c>
      <c r="AM68" s="22" t="str">
        <f>IFERROR(INDEX(#REF!,MATCH(AD68,#REF!,0)),"")</f>
        <v/>
      </c>
      <c r="AN68" s="46" t="str">
        <f t="shared" si="2"/>
        <v/>
      </c>
      <c r="AO68" s="47" t="str">
        <f>IFERROR(RANK(AN68,AN:AN,0)+COUNTIF($AN$12:AN67,AN68),"")</f>
        <v/>
      </c>
      <c r="AR68" s="9"/>
      <c r="AS68" s="9"/>
      <c r="AV68" s="39"/>
      <c r="AW68" s="41"/>
      <c r="AX68" s="41"/>
      <c r="AY68" s="38" t="str">
        <f>IFERROR(INDEX(#REF!,MATCH(AR68,#REF!,0)),"")</f>
        <v/>
      </c>
      <c r="AZ68" s="22" t="str">
        <f>IFERROR(INDEX(#REF!,MATCH(AR68,#REF!,0)),"")</f>
        <v/>
      </c>
      <c r="BA68" s="22" t="str">
        <f>IFERROR(INDEX(#REF!,MATCH(AR68,#REF!,0)),"")</f>
        <v/>
      </c>
      <c r="BB68" s="46"/>
      <c r="BC68" s="47" t="str">
        <f>IFERROR(RANK(BB68,BB:BB,0)+COUNTIF($BB$12:BB67,BB68),"")</f>
        <v/>
      </c>
      <c r="BF68" s="9"/>
      <c r="BG68" s="9"/>
      <c r="BJ68" s="39"/>
      <c r="BK68" s="24"/>
      <c r="BL68" s="41" t="s">
        <v>29</v>
      </c>
      <c r="BM68" s="38" t="str">
        <f>IFERROR(INDEX(#REF!,MATCH(BF68,#REF!,0)),"")</f>
        <v/>
      </c>
      <c r="BN68" s="22" t="str">
        <f>IFERROR(INDEX(#REF!,MATCH(BF68,#REF!,0)),"")</f>
        <v/>
      </c>
      <c r="BO68" s="22" t="str">
        <f>IFERROR(INDEX(#REF!,MATCH(BF68,#REF!,0)),"")</f>
        <v/>
      </c>
      <c r="BP68" s="46"/>
      <c r="BQ68" s="47" t="str">
        <f>IFERROR(RANK(BP68,BP:BP,0)+COUNTIF($BP$12:BP67,BP68),"")</f>
        <v/>
      </c>
      <c r="BT68" s="9"/>
      <c r="BU68" s="9"/>
      <c r="BX68" s="39"/>
      <c r="BY68" s="41"/>
      <c r="BZ68" s="41"/>
      <c r="CA68" s="38" t="str">
        <f>IFERROR(INDEX(#REF!,MATCH(BT68,#REF!,0)),"")</f>
        <v/>
      </c>
      <c r="CB68" s="22" t="str">
        <f>IFERROR(INDEX(#REF!,MATCH(BT68,#REF!,0)),"")</f>
        <v/>
      </c>
      <c r="CC68" s="22" t="str">
        <f>IFERROR(INDEX(#REF!,MATCH(BT68,#REF!,0)),"")</f>
        <v/>
      </c>
      <c r="CD68" s="46"/>
      <c r="CE68" s="47" t="str">
        <f>IFERROR(RANK(CD68,CD:CD,0)+COUNTIF(CD$12:CDL67,CD68),"")</f>
        <v/>
      </c>
    </row>
    <row r="69" spans="1:83" ht="18.75" customHeight="1" x14ac:dyDescent="0.3">
      <c r="B69" s="31" t="s">
        <v>29</v>
      </c>
      <c r="C69" s="31" t="s">
        <v>29</v>
      </c>
      <c r="D69" s="32" t="s">
        <v>29</v>
      </c>
      <c r="E69" s="32" t="s">
        <v>29</v>
      </c>
      <c r="F69" s="39" t="s">
        <v>29</v>
      </c>
      <c r="G69" s="24">
        <v>52</v>
      </c>
      <c r="H69" s="41" t="s">
        <v>29</v>
      </c>
      <c r="I69" s="49" t="str">
        <f>IFERROR(INDEX(#REF!,MATCH(B69,#REF!,0)),"")</f>
        <v/>
      </c>
      <c r="J69" s="50" t="str">
        <f>IFERROR(INDEX(#REF!,MATCH(B69,#REF!,0)),"")</f>
        <v/>
      </c>
      <c r="K69" s="22" t="str">
        <f>IFERROR(INDEX(#REF!,MATCH(B69,#REF!,0)),"")</f>
        <v/>
      </c>
      <c r="L69" s="46" t="str">
        <f t="shared" si="0"/>
        <v/>
      </c>
      <c r="M69" s="47" t="str">
        <f>IFERROR(RANK(L69,L:L,0)+COUNTIF($L$12:L68,L69),"")</f>
        <v/>
      </c>
      <c r="N69" s="25"/>
      <c r="O69" s="25"/>
      <c r="P69" s="26" t="s">
        <v>29</v>
      </c>
      <c r="Q69" s="26" t="s">
        <v>29</v>
      </c>
      <c r="R69" s="37" t="s">
        <v>29</v>
      </c>
      <c r="S69" s="37" t="s">
        <v>29</v>
      </c>
      <c r="T69" s="39"/>
      <c r="U69" s="41">
        <v>52</v>
      </c>
      <c r="V69" s="41"/>
      <c r="W69" s="38" t="str">
        <f>IFERROR(INDEX(#REF!,MATCH(P69,#REF!,0)),"")</f>
        <v/>
      </c>
      <c r="X69" s="22" t="str">
        <f>IFERROR(INDEX(#REF!,MATCH(P69,#REF!,0)),"")</f>
        <v/>
      </c>
      <c r="Y69" s="22" t="str">
        <f>IFERROR(INDEX(#REF!,MATCH(P69,#REF!,0)),"")</f>
        <v/>
      </c>
      <c r="Z69" s="46"/>
      <c r="AA69" s="47" t="str">
        <f>IFERROR(RANK(Z69,Z:Z,0)+COUNTIF($Z$12:Z68,Z69),"")</f>
        <v/>
      </c>
      <c r="AD69" s="9"/>
      <c r="AE69" s="9"/>
      <c r="AH69" s="39"/>
      <c r="AI69" s="24"/>
      <c r="AJ69" s="41" t="s">
        <v>29</v>
      </c>
      <c r="AK69" s="49" t="str">
        <f>IFERROR(INDEX(#REF!,MATCH(AD69,#REF!,0)),"")</f>
        <v/>
      </c>
      <c r="AL69" s="50" t="str">
        <f>IFERROR(INDEX(#REF!,MATCH(AD69,#REF!,0)),"")</f>
        <v/>
      </c>
      <c r="AM69" s="22" t="str">
        <f>IFERROR(INDEX(#REF!,MATCH(AD69,#REF!,0)),"")</f>
        <v/>
      </c>
      <c r="AN69" s="46" t="str">
        <f t="shared" si="2"/>
        <v/>
      </c>
      <c r="AO69" s="47" t="str">
        <f>IFERROR(RANK(AN69,AN:AN,0)+COUNTIF($AN$12:AN68,AN69),"")</f>
        <v/>
      </c>
      <c r="AR69" s="9"/>
      <c r="AS69" s="9"/>
      <c r="AV69" s="39"/>
      <c r="AW69" s="41"/>
      <c r="AX69" s="41"/>
      <c r="AY69" s="38" t="str">
        <f>IFERROR(INDEX(#REF!,MATCH(AR69,#REF!,0)),"")</f>
        <v/>
      </c>
      <c r="AZ69" s="22" t="str">
        <f>IFERROR(INDEX(#REF!,MATCH(AR69,#REF!,0)),"")</f>
        <v/>
      </c>
      <c r="BA69" s="22" t="str">
        <f>IFERROR(INDEX(#REF!,MATCH(AR69,#REF!,0)),"")</f>
        <v/>
      </c>
      <c r="BB69" s="46"/>
      <c r="BC69" s="47" t="str">
        <f>IFERROR(RANK(BB69,BB:BB,0)+COUNTIF($BB$12:BB68,BB69),"")</f>
        <v/>
      </c>
      <c r="BF69" s="9"/>
      <c r="BG69" s="90"/>
      <c r="BH69" s="90"/>
      <c r="BI69" s="90"/>
      <c r="BJ69" s="39"/>
      <c r="BK69" s="24"/>
      <c r="BL69" s="41" t="s">
        <v>29</v>
      </c>
      <c r="BM69" s="38" t="str">
        <f>IFERROR(INDEX(#REF!,MATCH(BF69,#REF!,0)),"")</f>
        <v/>
      </c>
      <c r="BN69" s="22" t="str">
        <f>IFERROR(INDEX(#REF!,MATCH(BF69,#REF!,0)),"")</f>
        <v/>
      </c>
      <c r="BO69" s="22" t="str">
        <f>IFERROR(INDEX(#REF!,MATCH(BF69,#REF!,0)),"")</f>
        <v/>
      </c>
      <c r="BP69" s="46"/>
      <c r="BQ69" s="47" t="str">
        <f>IFERROR(RANK(BP69,BP:BP,0)+COUNTIF($BP$12:BP68,BP69),"")</f>
        <v/>
      </c>
      <c r="BR69" s="90"/>
      <c r="BS69" s="90"/>
      <c r="BT69" s="90"/>
      <c r="BU69" s="90"/>
      <c r="BV69" s="90"/>
      <c r="BW69" s="90"/>
      <c r="BX69" s="39"/>
      <c r="BY69" s="41"/>
      <c r="BZ69" s="41"/>
      <c r="CA69" s="38" t="str">
        <f>IFERROR(INDEX(#REF!,MATCH(BT69,#REF!,0)),"")</f>
        <v/>
      </c>
      <c r="CB69" s="22" t="str">
        <f>IFERROR(INDEX(#REF!,MATCH(BT69,#REF!,0)),"")</f>
        <v/>
      </c>
      <c r="CC69" s="22" t="str">
        <f>IFERROR(INDEX(#REF!,MATCH(BT69,#REF!,0)),"")</f>
        <v/>
      </c>
      <c r="CD69" s="46"/>
      <c r="CE69" s="47" t="str">
        <f>IFERROR(RANK(CD69,CD:CD,0)+COUNTIF(CD$12:CDL68,CD69),"")</f>
        <v/>
      </c>
    </row>
    <row r="70" spans="1:83" ht="18.75" customHeight="1" x14ac:dyDescent="0.3">
      <c r="B70" s="31" t="s">
        <v>29</v>
      </c>
      <c r="C70" s="31" t="s">
        <v>29</v>
      </c>
      <c r="D70" s="32" t="s">
        <v>29</v>
      </c>
      <c r="E70" s="32" t="s">
        <v>29</v>
      </c>
      <c r="F70" s="39" t="s">
        <v>29</v>
      </c>
      <c r="G70" s="24">
        <v>53</v>
      </c>
      <c r="H70" s="41" t="s">
        <v>29</v>
      </c>
      <c r="I70" s="49" t="str">
        <f>IFERROR(INDEX(#REF!,MATCH(B70,#REF!,0)),"")</f>
        <v/>
      </c>
      <c r="J70" s="50" t="str">
        <f>IFERROR(INDEX(#REF!,MATCH(B70,#REF!,0)),"")</f>
        <v/>
      </c>
      <c r="K70" s="22" t="str">
        <f>IFERROR(INDEX(#REF!,MATCH(B70,#REF!,0)),"")</f>
        <v/>
      </c>
      <c r="L70" s="46" t="str">
        <f t="shared" si="0"/>
        <v/>
      </c>
      <c r="M70" s="47" t="str">
        <f>IFERROR(RANK(L70,L:L,0)+COUNTIF($L$12:L69,L70),"")</f>
        <v/>
      </c>
      <c r="N70" s="25"/>
      <c r="O70" s="25"/>
      <c r="P70" s="26" t="s">
        <v>29</v>
      </c>
      <c r="Q70" s="26" t="s">
        <v>29</v>
      </c>
      <c r="R70" s="37" t="s">
        <v>29</v>
      </c>
      <c r="S70" s="37" t="s">
        <v>29</v>
      </c>
      <c r="T70" s="39"/>
      <c r="U70" s="41">
        <v>53</v>
      </c>
      <c r="V70" s="41"/>
      <c r="W70" s="38" t="str">
        <f>IFERROR(INDEX(#REF!,MATCH(P70,#REF!,0)),"")</f>
        <v/>
      </c>
      <c r="X70" s="22" t="str">
        <f>IFERROR(INDEX(#REF!,MATCH(P70,#REF!,0)),"")</f>
        <v/>
      </c>
      <c r="Y70" s="22" t="str">
        <f>IFERROR(INDEX(#REF!,MATCH(P70,#REF!,0)),"")</f>
        <v/>
      </c>
      <c r="Z70" s="46"/>
      <c r="AA70" s="47" t="str">
        <f>IFERROR(RANK(Z70,Z:Z,0)+COUNTIF($Z$12:Z69,Z70),"")</f>
        <v/>
      </c>
      <c r="AD70" s="9"/>
      <c r="AE70" s="9"/>
      <c r="AH70" s="39"/>
      <c r="AI70" s="24"/>
      <c r="AJ70" s="41" t="s">
        <v>29</v>
      </c>
      <c r="AK70" s="49" t="str">
        <f>IFERROR(INDEX(#REF!,MATCH(AD70,#REF!,0)),"")</f>
        <v/>
      </c>
      <c r="AL70" s="50" t="str">
        <f>IFERROR(INDEX(#REF!,MATCH(AD70,#REF!,0)),"")</f>
        <v/>
      </c>
      <c r="AM70" s="22" t="str">
        <f>IFERROR(INDEX(#REF!,MATCH(AD70,#REF!,0)),"")</f>
        <v/>
      </c>
      <c r="AN70" s="46" t="str">
        <f t="shared" si="2"/>
        <v/>
      </c>
      <c r="AO70" s="47" t="str">
        <f>IFERROR(RANK(AN70,AN:AN,0)+COUNTIF($AN$12:AN69,AN70),"")</f>
        <v/>
      </c>
      <c r="AR70" s="9"/>
      <c r="AS70" s="9"/>
      <c r="AV70" s="39"/>
      <c r="AW70" s="41"/>
      <c r="AX70" s="41"/>
      <c r="AY70" s="38" t="str">
        <f>IFERROR(INDEX(#REF!,MATCH(AR70,#REF!,0)),"")</f>
        <v/>
      </c>
      <c r="AZ70" s="22" t="str">
        <f>IFERROR(INDEX(#REF!,MATCH(AR70,#REF!,0)),"")</f>
        <v/>
      </c>
      <c r="BA70" s="22" t="str">
        <f>IFERROR(INDEX(#REF!,MATCH(AR70,#REF!,0)),"")</f>
        <v/>
      </c>
      <c r="BB70" s="46"/>
      <c r="BC70" s="47" t="str">
        <f>IFERROR(RANK(BB70,BB:BB,0)+COUNTIF($BB$12:BB69,BB70),"")</f>
        <v/>
      </c>
      <c r="BF70" s="9"/>
      <c r="BG70" s="90"/>
      <c r="BH70" s="90"/>
      <c r="BI70" s="90"/>
      <c r="BJ70" s="39"/>
      <c r="BK70" s="24"/>
      <c r="BL70" s="41" t="s">
        <v>29</v>
      </c>
      <c r="BM70" s="38" t="str">
        <f>IFERROR(INDEX(#REF!,MATCH(BF70,#REF!,0)),"")</f>
        <v/>
      </c>
      <c r="BN70" s="22" t="str">
        <f>IFERROR(INDEX(#REF!,MATCH(BF70,#REF!,0)),"")</f>
        <v/>
      </c>
      <c r="BO70" s="22" t="str">
        <f>IFERROR(INDEX(#REF!,MATCH(BF70,#REF!,0)),"")</f>
        <v/>
      </c>
      <c r="BP70" s="46"/>
      <c r="BQ70" s="47" t="str">
        <f>IFERROR(RANK(BP70,BP:BP,0)+COUNTIF($BP$12:BP69,BP70),"")</f>
        <v/>
      </c>
      <c r="BR70" s="90"/>
      <c r="BS70" s="90"/>
      <c r="BT70" s="90"/>
      <c r="BU70" s="90"/>
      <c r="BV70" s="90"/>
      <c r="BW70" s="90"/>
      <c r="BX70" s="39"/>
      <c r="BY70" s="41"/>
      <c r="BZ70" s="41"/>
      <c r="CA70" s="38" t="str">
        <f>IFERROR(INDEX(#REF!,MATCH(BT70,#REF!,0)),"")</f>
        <v/>
      </c>
      <c r="CB70" s="22" t="str">
        <f>IFERROR(INDEX(#REF!,MATCH(BT70,#REF!,0)),"")</f>
        <v/>
      </c>
      <c r="CC70" s="22" t="str">
        <f>IFERROR(INDEX(#REF!,MATCH(BT70,#REF!,0)),"")</f>
        <v/>
      </c>
      <c r="CD70" s="46"/>
      <c r="CE70" s="47" t="str">
        <f>IFERROR(RANK(CD70,CD:CD,0)+COUNTIF(CD$12:CDL69,CD70),"")</f>
        <v/>
      </c>
    </row>
    <row r="71" spans="1:83" ht="18.75" customHeight="1" x14ac:dyDescent="0.3">
      <c r="B71" s="31" t="s">
        <v>29</v>
      </c>
      <c r="C71" s="31" t="s">
        <v>29</v>
      </c>
      <c r="D71" s="32" t="s">
        <v>29</v>
      </c>
      <c r="E71" s="32" t="s">
        <v>29</v>
      </c>
      <c r="F71" s="39" t="s">
        <v>29</v>
      </c>
      <c r="G71" s="24">
        <v>54</v>
      </c>
      <c r="H71" s="41" t="s">
        <v>29</v>
      </c>
      <c r="I71" s="49" t="str">
        <f>IFERROR(INDEX(#REF!,MATCH(B71,#REF!,0)),"")</f>
        <v/>
      </c>
      <c r="J71" s="50" t="str">
        <f>IFERROR(INDEX(#REF!,MATCH(B71,#REF!,0)),"")</f>
        <v/>
      </c>
      <c r="K71" s="22" t="str">
        <f>IFERROR(INDEX(#REF!,MATCH(B71,#REF!,0)),"")</f>
        <v/>
      </c>
      <c r="L71" s="46" t="str">
        <f t="shared" si="0"/>
        <v/>
      </c>
      <c r="M71" s="47" t="str">
        <f>IFERROR(RANK(L71,L:L,0)+COUNTIF($L$12:L70,L71),"")</f>
        <v/>
      </c>
      <c r="N71" s="25"/>
      <c r="O71" s="25"/>
      <c r="P71" s="26" t="s">
        <v>29</v>
      </c>
      <c r="Q71" s="26" t="s">
        <v>29</v>
      </c>
      <c r="R71" s="37" t="s">
        <v>29</v>
      </c>
      <c r="S71" s="37" t="s">
        <v>29</v>
      </c>
      <c r="T71" s="39"/>
      <c r="U71" s="41">
        <v>54</v>
      </c>
      <c r="V71" s="41"/>
      <c r="W71" s="38" t="str">
        <f>IFERROR(INDEX(#REF!,MATCH(P71,#REF!,0)),"")</f>
        <v/>
      </c>
      <c r="X71" s="22" t="str">
        <f>IFERROR(INDEX(#REF!,MATCH(P71,#REF!,0)),"")</f>
        <v/>
      </c>
      <c r="Y71" s="22" t="str">
        <f>IFERROR(INDEX(#REF!,MATCH(P71,#REF!,0)),"")</f>
        <v/>
      </c>
      <c r="Z71" s="46"/>
      <c r="AA71" s="47" t="str">
        <f>IFERROR(RANK(Z71,Z:Z,0)+COUNTIF($Z$12:Z70,Z71),"")</f>
        <v/>
      </c>
      <c r="AD71" s="9"/>
      <c r="AE71" s="9"/>
      <c r="AH71" s="39"/>
      <c r="AI71" s="24"/>
      <c r="AJ71" s="41" t="s">
        <v>29</v>
      </c>
      <c r="AK71" s="49" t="str">
        <f>IFERROR(INDEX(#REF!,MATCH(AD71,#REF!,0)),"")</f>
        <v/>
      </c>
      <c r="AL71" s="50" t="str">
        <f>IFERROR(INDEX(#REF!,MATCH(AD71,#REF!,0)),"")</f>
        <v/>
      </c>
      <c r="AM71" s="22" t="str">
        <f>IFERROR(INDEX(#REF!,MATCH(AD71,#REF!,0)),"")</f>
        <v/>
      </c>
      <c r="AN71" s="46" t="str">
        <f t="shared" si="2"/>
        <v/>
      </c>
      <c r="AO71" s="47" t="str">
        <f>IFERROR(RANK(AN71,AN:AN,0)+COUNTIF($AN$12:AN70,AN71),"")</f>
        <v/>
      </c>
      <c r="AR71" s="9"/>
      <c r="AS71" s="9"/>
      <c r="AV71" s="39"/>
      <c r="AW71" s="41"/>
      <c r="AX71" s="41"/>
      <c r="AY71" s="38" t="str">
        <f>IFERROR(INDEX(#REF!,MATCH(AR71,#REF!,0)),"")</f>
        <v/>
      </c>
      <c r="AZ71" s="22" t="str">
        <f>IFERROR(INDEX(#REF!,MATCH(AR71,#REF!,0)),"")</f>
        <v/>
      </c>
      <c r="BA71" s="22" t="str">
        <f>IFERROR(INDEX(#REF!,MATCH(AR71,#REF!,0)),"")</f>
        <v/>
      </c>
      <c r="BB71" s="46"/>
      <c r="BC71" s="47" t="str">
        <f>IFERROR(RANK(BB71,BB:BB,0)+COUNTIF($BB$12:BB70,BB71),"")</f>
        <v/>
      </c>
      <c r="BF71" s="9"/>
      <c r="BG71" s="10"/>
      <c r="BH71" s="10"/>
      <c r="BI71" s="10"/>
      <c r="BJ71" s="39"/>
      <c r="BK71" s="24"/>
      <c r="BL71" s="41" t="s">
        <v>29</v>
      </c>
      <c r="BM71" s="38" t="str">
        <f>IFERROR(INDEX(#REF!,MATCH(BF71,#REF!,0)),"")</f>
        <v/>
      </c>
      <c r="BN71" s="22" t="str">
        <f>IFERROR(INDEX(#REF!,MATCH(BF71,#REF!,0)),"")</f>
        <v/>
      </c>
      <c r="BO71" s="22" t="str">
        <f>IFERROR(INDEX(#REF!,MATCH(BF71,#REF!,0)),"")</f>
        <v/>
      </c>
      <c r="BP71" s="46"/>
      <c r="BQ71" s="47" t="str">
        <f>IFERROR(RANK(BP71,BP:BP,0)+COUNTIF($BP$12:BP70,BP71),"")</f>
        <v/>
      </c>
      <c r="BR71" s="10"/>
      <c r="BS71" s="10"/>
      <c r="BT71" s="10"/>
      <c r="BU71" s="10"/>
      <c r="BV71" s="10"/>
      <c r="BW71" s="10"/>
      <c r="BX71" s="39"/>
      <c r="BY71" s="41"/>
      <c r="BZ71" s="41"/>
      <c r="CA71" s="38" t="str">
        <f>IFERROR(INDEX(#REF!,MATCH(BT71,#REF!,0)),"")</f>
        <v/>
      </c>
      <c r="CB71" s="22" t="str">
        <f>IFERROR(INDEX(#REF!,MATCH(BT71,#REF!,0)),"")</f>
        <v/>
      </c>
      <c r="CC71" s="22" t="str">
        <f>IFERROR(INDEX(#REF!,MATCH(BT71,#REF!,0)),"")</f>
        <v/>
      </c>
      <c r="CD71" s="46"/>
      <c r="CE71" s="47" t="str">
        <f>IFERROR(RANK(CD71,CD:CD,0)+COUNTIF(CD$12:CDL70,CD71),"")</f>
        <v/>
      </c>
    </row>
    <row r="72" spans="1:83" s="11" customFormat="1" ht="18.75" customHeight="1" x14ac:dyDescent="0.3">
      <c r="B72" s="31" t="s">
        <v>29</v>
      </c>
      <c r="C72" s="31" t="s">
        <v>29</v>
      </c>
      <c r="D72" s="32" t="s">
        <v>29</v>
      </c>
      <c r="E72" s="32" t="s">
        <v>29</v>
      </c>
      <c r="F72" s="39" t="s">
        <v>29</v>
      </c>
      <c r="G72" s="24">
        <v>55</v>
      </c>
      <c r="H72" s="41" t="s">
        <v>29</v>
      </c>
      <c r="I72" s="49" t="str">
        <f>IFERROR(INDEX(#REF!,MATCH(B72,#REF!,0)),"")</f>
        <v/>
      </c>
      <c r="J72" s="50" t="str">
        <f>IFERROR(INDEX(#REF!,MATCH(B72,#REF!,0)),"")</f>
        <v/>
      </c>
      <c r="K72" s="22" t="str">
        <f>IFERROR(INDEX(#REF!,MATCH(B72,#REF!,0)),"")</f>
        <v/>
      </c>
      <c r="L72" s="46" t="str">
        <f t="shared" si="0"/>
        <v/>
      </c>
      <c r="M72" s="47" t="str">
        <f>IFERROR(RANK(L72,L:L,0)+COUNTIF($L$12:L71,L72),"")</f>
        <v/>
      </c>
      <c r="N72" s="25"/>
      <c r="O72" s="25"/>
      <c r="P72" s="26" t="s">
        <v>29</v>
      </c>
      <c r="Q72" s="26" t="s">
        <v>29</v>
      </c>
      <c r="R72" s="37" t="s">
        <v>29</v>
      </c>
      <c r="S72" s="37" t="s">
        <v>29</v>
      </c>
      <c r="T72" s="39"/>
      <c r="U72" s="41">
        <v>55</v>
      </c>
      <c r="V72" s="41"/>
      <c r="W72" s="38" t="str">
        <f>IFERROR(INDEX(#REF!,MATCH(P72,#REF!,0)),"")</f>
        <v/>
      </c>
      <c r="X72" s="22" t="str">
        <f>IFERROR(INDEX(#REF!,MATCH(P72,#REF!,0)),"")</f>
        <v/>
      </c>
      <c r="Y72" s="22" t="str">
        <f>IFERROR(INDEX(#REF!,MATCH(P72,#REF!,0)),"")</f>
        <v/>
      </c>
      <c r="Z72" s="46"/>
      <c r="AA72" s="47" t="str">
        <f>IFERROR(RANK(Z72,Z:Z,0)+COUNTIF($Z$12:Z71,Z72),"")</f>
        <v/>
      </c>
      <c r="AB72" s="9"/>
      <c r="AC72" s="9"/>
      <c r="AD72" s="9"/>
      <c r="AE72" s="9"/>
      <c r="AF72" s="9"/>
      <c r="AG72" s="9"/>
      <c r="AH72" s="39"/>
      <c r="AI72" s="24"/>
      <c r="AJ72" s="41" t="s">
        <v>29</v>
      </c>
      <c r="AK72" s="49" t="str">
        <f>IFERROR(INDEX(#REF!,MATCH(AD72,#REF!,0)),"")</f>
        <v/>
      </c>
      <c r="AL72" s="50" t="str">
        <f>IFERROR(INDEX(#REF!,MATCH(AD72,#REF!,0)),"")</f>
        <v/>
      </c>
      <c r="AM72" s="22" t="str">
        <f>IFERROR(INDEX(#REF!,MATCH(AD72,#REF!,0)),"")</f>
        <v/>
      </c>
      <c r="AN72" s="46" t="str">
        <f t="shared" si="2"/>
        <v/>
      </c>
      <c r="AO72" s="47" t="str">
        <f>IFERROR(RANK(AN72,AN:AN,0)+COUNTIF($AN$12:AN71,AN72),"")</f>
        <v/>
      </c>
      <c r="AP72" s="9"/>
      <c r="AQ72" s="9"/>
      <c r="AR72" s="9"/>
      <c r="AS72" s="9"/>
      <c r="AT72" s="9"/>
      <c r="AU72" s="9"/>
      <c r="AV72" s="39"/>
      <c r="AW72" s="41"/>
      <c r="AX72" s="41"/>
      <c r="AY72" s="38" t="str">
        <f>IFERROR(INDEX(#REF!,MATCH(AR72,#REF!,0)),"")</f>
        <v/>
      </c>
      <c r="AZ72" s="22" t="str">
        <f>IFERROR(INDEX(#REF!,MATCH(AR72,#REF!,0)),"")</f>
        <v/>
      </c>
      <c r="BA72" s="22" t="str">
        <f>IFERROR(INDEX(#REF!,MATCH(AR72,#REF!,0)),"")</f>
        <v/>
      </c>
      <c r="BB72" s="46"/>
      <c r="BC72" s="47" t="str">
        <f>IFERROR(RANK(BB72,BB:BB,0)+COUNTIF($BB$12:BB71,BB72),"")</f>
        <v/>
      </c>
      <c r="BD72" s="9"/>
      <c r="BE72" s="9"/>
      <c r="BF72" s="9"/>
      <c r="BG72" s="10"/>
      <c r="BH72" s="10"/>
      <c r="BI72" s="10"/>
      <c r="BJ72" s="39"/>
      <c r="BK72" s="24"/>
      <c r="BL72" s="41" t="s">
        <v>29</v>
      </c>
      <c r="BM72" s="38" t="str">
        <f>IFERROR(INDEX(#REF!,MATCH(BF72,#REF!,0)),"")</f>
        <v/>
      </c>
      <c r="BN72" s="22" t="str">
        <f>IFERROR(INDEX(#REF!,MATCH(BF72,#REF!,0)),"")</f>
        <v/>
      </c>
      <c r="BO72" s="22" t="str">
        <f>IFERROR(INDEX(#REF!,MATCH(BF72,#REF!,0)),"")</f>
        <v/>
      </c>
      <c r="BP72" s="46"/>
      <c r="BQ72" s="47" t="str">
        <f>IFERROR(RANK(BP72,BP:BP,0)+COUNTIF($BP$12:BP71,BP72),"")</f>
        <v/>
      </c>
      <c r="BR72" s="10"/>
      <c r="BS72" s="10"/>
      <c r="BT72" s="10"/>
      <c r="BU72" s="10"/>
      <c r="BV72" s="10"/>
      <c r="BW72" s="10"/>
      <c r="BX72" s="39"/>
      <c r="BY72" s="41"/>
      <c r="BZ72" s="41"/>
      <c r="CA72" s="38" t="str">
        <f>IFERROR(INDEX(#REF!,MATCH(BT72,#REF!,0)),"")</f>
        <v/>
      </c>
      <c r="CB72" s="22" t="str">
        <f>IFERROR(INDEX(#REF!,MATCH(BT72,#REF!,0)),"")</f>
        <v/>
      </c>
      <c r="CC72" s="22" t="str">
        <f>IFERROR(INDEX(#REF!,MATCH(BT72,#REF!,0)),"")</f>
        <v/>
      </c>
      <c r="CD72" s="46"/>
      <c r="CE72" s="47" t="str">
        <f>IFERROR(RANK(CD72,CD:CD,0)+COUNTIF(CD$12:CDL71,CD72),"")</f>
        <v/>
      </c>
    </row>
    <row r="73" spans="1:83" ht="18.75" customHeight="1" x14ac:dyDescent="0.3">
      <c r="B73" s="31" t="s">
        <v>29</v>
      </c>
      <c r="C73" s="31" t="s">
        <v>29</v>
      </c>
      <c r="D73" s="32" t="s">
        <v>29</v>
      </c>
      <c r="E73" s="32" t="s">
        <v>29</v>
      </c>
      <c r="F73" s="39" t="s">
        <v>29</v>
      </c>
      <c r="G73" s="24">
        <v>56</v>
      </c>
      <c r="H73" s="41" t="s">
        <v>29</v>
      </c>
      <c r="I73" s="49" t="str">
        <f>IFERROR(INDEX(#REF!,MATCH(B73,#REF!,0)),"")</f>
        <v/>
      </c>
      <c r="J73" s="50" t="str">
        <f>IFERROR(INDEX(#REF!,MATCH(B73,#REF!,0)),"")</f>
        <v/>
      </c>
      <c r="K73" s="22" t="str">
        <f>IFERROR(INDEX(#REF!,MATCH(B73,#REF!,0)),"")</f>
        <v/>
      </c>
      <c r="L73" s="46" t="str">
        <f t="shared" si="0"/>
        <v/>
      </c>
      <c r="M73" s="47" t="str">
        <f>IFERROR(RANK(L73,L:L,0)+COUNTIF($L$12:L72,L73),"")</f>
        <v/>
      </c>
      <c r="N73" s="25"/>
      <c r="O73" s="25"/>
      <c r="P73" s="26" t="s">
        <v>29</v>
      </c>
      <c r="Q73" s="26" t="s">
        <v>29</v>
      </c>
      <c r="R73" s="37" t="s">
        <v>29</v>
      </c>
      <c r="S73" s="37" t="s">
        <v>29</v>
      </c>
      <c r="T73" s="39"/>
      <c r="U73" s="41">
        <v>56</v>
      </c>
      <c r="V73" s="41"/>
      <c r="W73" s="38" t="str">
        <f>IFERROR(INDEX(#REF!,MATCH(P73,#REF!,0)),"")</f>
        <v/>
      </c>
      <c r="X73" s="22" t="str">
        <f>IFERROR(INDEX(#REF!,MATCH(P73,#REF!,0)),"")</f>
        <v/>
      </c>
      <c r="Y73" s="22" t="str">
        <f>IFERROR(INDEX(#REF!,MATCH(P73,#REF!,0)),"")</f>
        <v/>
      </c>
      <c r="Z73" s="46"/>
      <c r="AA73" s="47" t="str">
        <f>IFERROR(RANK(Z73,Z:Z,0)+COUNTIF($Z$12:Z72,Z73),"")</f>
        <v/>
      </c>
      <c r="AD73" s="9"/>
      <c r="AE73" s="9"/>
      <c r="AH73" s="39"/>
      <c r="AI73" s="24"/>
      <c r="AJ73" s="41" t="s">
        <v>29</v>
      </c>
      <c r="AK73" s="49" t="str">
        <f>IFERROR(INDEX(#REF!,MATCH(AD73,#REF!,0)),"")</f>
        <v/>
      </c>
      <c r="AL73" s="50" t="str">
        <f>IFERROR(INDEX(#REF!,MATCH(AD73,#REF!,0)),"")</f>
        <v/>
      </c>
      <c r="AM73" s="22" t="str">
        <f>IFERROR(INDEX(#REF!,MATCH(AD73,#REF!,0)),"")</f>
        <v/>
      </c>
      <c r="AN73" s="46" t="str">
        <f t="shared" si="2"/>
        <v/>
      </c>
      <c r="AO73" s="47" t="str">
        <f>IFERROR(RANK(AN73,AN:AN,0)+COUNTIF($AN$12:AN72,AN73),"")</f>
        <v/>
      </c>
      <c r="AR73" s="9"/>
      <c r="AS73" s="9"/>
      <c r="AV73" s="39"/>
      <c r="AW73" s="41"/>
      <c r="AX73" s="41"/>
      <c r="AY73" s="38" t="str">
        <f>IFERROR(INDEX(#REF!,MATCH(AR73,#REF!,0)),"")</f>
        <v/>
      </c>
      <c r="AZ73" s="22" t="str">
        <f>IFERROR(INDEX(#REF!,MATCH(AR73,#REF!,0)),"")</f>
        <v/>
      </c>
      <c r="BA73" s="22" t="str">
        <f>IFERROR(INDEX(#REF!,MATCH(AR73,#REF!,0)),"")</f>
        <v/>
      </c>
      <c r="BB73" s="46"/>
      <c r="BC73" s="47" t="str">
        <f>IFERROR(RANK(BB73,BB:BB,0)+COUNTIF($BB$12:BB72,BB73),"")</f>
        <v/>
      </c>
      <c r="BF73" s="9"/>
      <c r="BG73" s="23"/>
      <c r="BH73" s="23"/>
      <c r="BI73" s="23"/>
      <c r="BJ73" s="39"/>
      <c r="BK73" s="24"/>
      <c r="BL73" s="41" t="s">
        <v>29</v>
      </c>
      <c r="BM73" s="38" t="str">
        <f>IFERROR(INDEX(#REF!,MATCH(BF73,#REF!,0)),"")</f>
        <v/>
      </c>
      <c r="BN73" s="22" t="str">
        <f>IFERROR(INDEX(#REF!,MATCH(BF73,#REF!,0)),"")</f>
        <v/>
      </c>
      <c r="BO73" s="22" t="str">
        <f>IFERROR(INDEX(#REF!,MATCH(BF73,#REF!,0)),"")</f>
        <v/>
      </c>
      <c r="BP73" s="46"/>
      <c r="BQ73" s="47" t="str">
        <f>IFERROR(RANK(BP73,BP:BP,0)+COUNTIF($BP$12:BP72,BP73),"")</f>
        <v/>
      </c>
      <c r="BR73" s="23"/>
      <c r="BS73" s="23"/>
      <c r="BT73" s="23"/>
      <c r="BU73" s="23"/>
      <c r="BV73" s="23"/>
      <c r="BW73" s="23"/>
      <c r="BX73" s="39"/>
      <c r="BY73" s="41"/>
      <c r="BZ73" s="41"/>
      <c r="CA73" s="38" t="str">
        <f>IFERROR(INDEX(#REF!,MATCH(BT73,#REF!,0)),"")</f>
        <v/>
      </c>
      <c r="CB73" s="22" t="str">
        <f>IFERROR(INDEX(#REF!,MATCH(BT73,#REF!,0)),"")</f>
        <v/>
      </c>
      <c r="CC73" s="22" t="str">
        <f>IFERROR(INDEX(#REF!,MATCH(BT73,#REF!,0)),"")</f>
        <v/>
      </c>
      <c r="CD73" s="46"/>
      <c r="CE73" s="47" t="str">
        <f>IFERROR(RANK(CD73,CD:CD,0)+COUNTIF(CD$12:CDL72,CD73),"")</f>
        <v/>
      </c>
    </row>
    <row r="74" spans="1:83" ht="45.75" hidden="1" customHeight="1" x14ac:dyDescent="0.3">
      <c r="A74" s="969" t="s">
        <v>1</v>
      </c>
      <c r="B74" s="969"/>
      <c r="C74" s="969"/>
      <c r="D74" s="969"/>
      <c r="E74" s="969"/>
      <c r="F74" s="969"/>
      <c r="G74" s="969"/>
      <c r="H74" s="969"/>
      <c r="I74" s="969"/>
      <c r="J74" s="969"/>
      <c r="K74" s="969"/>
      <c r="L74" s="969"/>
      <c r="M74" s="969"/>
      <c r="N74" s="969"/>
      <c r="O74" s="969" t="s">
        <v>1</v>
      </c>
      <c r="P74" s="969"/>
      <c r="Q74" s="969"/>
      <c r="R74" s="969"/>
      <c r="S74" s="969"/>
      <c r="T74" s="969"/>
      <c r="U74" s="969"/>
      <c r="V74" s="969"/>
      <c r="W74" s="969"/>
      <c r="X74" s="969"/>
      <c r="Y74" s="969"/>
      <c r="Z74" s="969"/>
      <c r="AA74" s="969"/>
      <c r="AD74" s="9"/>
      <c r="AE74" s="9"/>
      <c r="AR74" s="9"/>
      <c r="AS74" s="9"/>
      <c r="BF74" s="9"/>
      <c r="BG74" s="299"/>
      <c r="BH74" s="299"/>
      <c r="BI74" s="299"/>
      <c r="BR74" s="299"/>
      <c r="BS74" s="299"/>
      <c r="BT74" s="299"/>
      <c r="BU74" s="299"/>
      <c r="BV74" s="299"/>
      <c r="BW74" s="299"/>
    </row>
    <row r="75" spans="1:83" ht="15.75" hidden="1" customHeight="1" x14ac:dyDescent="0.3">
      <c r="A75" s="969"/>
      <c r="B75" s="969"/>
      <c r="C75" s="969"/>
      <c r="D75" s="969"/>
      <c r="E75" s="969"/>
      <c r="F75" s="969"/>
      <c r="G75" s="969"/>
      <c r="H75" s="969"/>
      <c r="I75" s="969"/>
      <c r="J75" s="969"/>
      <c r="K75" s="969"/>
      <c r="L75" s="969"/>
      <c r="M75" s="969"/>
      <c r="N75" s="969"/>
      <c r="O75" s="969"/>
      <c r="P75" s="969"/>
      <c r="Q75" s="969"/>
      <c r="R75" s="969"/>
      <c r="S75" s="969"/>
      <c r="T75" s="969"/>
      <c r="U75" s="969"/>
      <c r="V75" s="969"/>
      <c r="W75" s="969"/>
      <c r="X75" s="969"/>
      <c r="Y75" s="969"/>
      <c r="Z75" s="969"/>
      <c r="AA75" s="969"/>
      <c r="AD75" s="9"/>
      <c r="AE75" s="9"/>
      <c r="AR75" s="9"/>
      <c r="AS75" s="9"/>
      <c r="BF75" s="9"/>
      <c r="BG75" s="299"/>
      <c r="BH75" s="299"/>
      <c r="BI75" s="299"/>
      <c r="BR75" s="299"/>
      <c r="BS75" s="299"/>
      <c r="BT75" s="299"/>
      <c r="BU75" s="299"/>
      <c r="BV75" s="299"/>
      <c r="BW75" s="299"/>
    </row>
    <row r="76" spans="1:83" s="2" customFormat="1" ht="15" hidden="1" customHeight="1" x14ac:dyDescent="0.3">
      <c r="A76" s="969"/>
      <c r="B76" s="969"/>
      <c r="C76" s="969"/>
      <c r="D76" s="969"/>
      <c r="E76" s="969"/>
      <c r="F76" s="969"/>
      <c r="G76" s="969"/>
      <c r="H76" s="969"/>
      <c r="I76" s="969"/>
      <c r="J76" s="969"/>
      <c r="K76" s="969"/>
      <c r="L76" s="969"/>
      <c r="M76" s="969"/>
      <c r="N76" s="969"/>
      <c r="O76" s="969"/>
      <c r="P76" s="969"/>
      <c r="Q76" s="969"/>
      <c r="R76" s="969"/>
      <c r="S76" s="969"/>
      <c r="T76" s="969"/>
      <c r="U76" s="969"/>
      <c r="V76" s="969"/>
      <c r="W76" s="969"/>
      <c r="X76" s="969"/>
      <c r="Y76" s="969"/>
      <c r="Z76" s="969"/>
      <c r="AA76" s="96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299"/>
      <c r="BH76" s="299"/>
      <c r="BI76" s="299"/>
      <c r="BJ76" s="9"/>
      <c r="BK76" s="9"/>
      <c r="BL76" s="9"/>
      <c r="BM76" s="9"/>
      <c r="BN76" s="9"/>
      <c r="BO76" s="9"/>
      <c r="BP76" s="9"/>
      <c r="BQ76" s="9"/>
      <c r="BR76" s="299"/>
      <c r="BS76" s="299"/>
      <c r="BT76" s="299"/>
      <c r="BU76" s="299"/>
      <c r="BV76" s="299"/>
      <c r="BW76" s="299"/>
      <c r="BX76" s="9"/>
      <c r="BY76" s="9"/>
      <c r="BZ76" s="9"/>
      <c r="CA76" s="9"/>
      <c r="CB76" s="9"/>
      <c r="CC76" s="9"/>
      <c r="CD76" s="9"/>
      <c r="CE76" s="9"/>
    </row>
    <row r="77" spans="1:83" s="2" customFormat="1" ht="15" hidden="1" customHeight="1" x14ac:dyDescent="0.3">
      <c r="A77" s="36"/>
      <c r="B77" s="36"/>
      <c r="C77" s="972" t="s">
        <v>127</v>
      </c>
      <c r="D77" s="972"/>
      <c r="E77" s="964" t="e">
        <f>#REF!</f>
        <v>#REF!</v>
      </c>
      <c r="F77" s="36"/>
      <c r="G77" s="36"/>
      <c r="H77" s="36"/>
      <c r="I77" s="36"/>
      <c r="J77" s="36"/>
      <c r="K77" s="36"/>
      <c r="L77" s="36"/>
      <c r="M77" s="36"/>
      <c r="N77" s="36"/>
      <c r="O77" s="36"/>
      <c r="P77" s="36"/>
      <c r="Q77" s="972" t="s">
        <v>127</v>
      </c>
      <c r="R77" s="972"/>
      <c r="S77" s="964" t="e">
        <f>#REF!</f>
        <v>#REF!</v>
      </c>
      <c r="T77" s="964"/>
      <c r="U77" s="964"/>
      <c r="V77" s="36"/>
      <c r="W77" s="36"/>
      <c r="X77" s="36"/>
      <c r="Y77" s="36"/>
      <c r="Z77" s="36"/>
      <c r="AA77" s="36"/>
      <c r="AB77" s="9"/>
      <c r="AC77" s="9"/>
      <c r="AD77" s="9"/>
      <c r="AE77" s="9"/>
      <c r="AF77" s="9"/>
      <c r="AG77" s="9"/>
      <c r="AH77" s="36"/>
      <c r="AI77" s="36"/>
      <c r="AJ77" s="36"/>
      <c r="AK77" s="36"/>
      <c r="AL77" s="36"/>
      <c r="AM77" s="36"/>
      <c r="AN77" s="36"/>
      <c r="AO77" s="36"/>
      <c r="AP77" s="9"/>
      <c r="AQ77" s="9"/>
      <c r="AR77" s="9"/>
      <c r="AS77" s="9"/>
      <c r="AT77" s="9"/>
      <c r="AU77" s="9"/>
      <c r="AV77" s="9"/>
      <c r="AW77" s="9"/>
      <c r="AX77" s="36"/>
      <c r="AY77" s="36"/>
      <c r="AZ77" s="36"/>
      <c r="BA77" s="36"/>
      <c r="BB77" s="36"/>
      <c r="BC77" s="36"/>
      <c r="BD77" s="9"/>
      <c r="BE77" s="9"/>
      <c r="BF77" s="9"/>
      <c r="BG77" s="36"/>
      <c r="BH77" s="36"/>
      <c r="BI77" s="36"/>
      <c r="BJ77" s="36"/>
      <c r="BK77" s="36"/>
      <c r="BL77" s="36"/>
      <c r="BM77" s="36"/>
      <c r="BN77" s="36"/>
      <c r="BO77" s="36"/>
      <c r="BP77" s="36"/>
      <c r="BQ77" s="36"/>
      <c r="BR77" s="36"/>
      <c r="BS77" s="36"/>
      <c r="BT77" s="36"/>
      <c r="BU77" s="36"/>
      <c r="BV77" s="36"/>
      <c r="BW77" s="36"/>
      <c r="BX77" s="9"/>
      <c r="BY77" s="9"/>
      <c r="BZ77" s="36"/>
      <c r="CA77" s="36"/>
      <c r="CB77" s="36"/>
      <c r="CC77" s="36"/>
      <c r="CD77" s="36"/>
      <c r="CE77" s="36"/>
    </row>
    <row r="78" spans="1:83" s="2" customFormat="1" ht="15" hidden="1" customHeight="1" x14ac:dyDescent="0.3">
      <c r="B78" s="3"/>
      <c r="C78" s="972"/>
      <c r="D78" s="972"/>
      <c r="E78" s="964"/>
      <c r="F78" s="35"/>
      <c r="G78" s="35"/>
      <c r="H78" s="35"/>
      <c r="I78" s="35"/>
      <c r="J78" s="35"/>
      <c r="K78" s="35"/>
      <c r="L78" s="35"/>
      <c r="M78" s="35"/>
      <c r="N78" s="35"/>
      <c r="P78" s="3"/>
      <c r="Q78" s="972"/>
      <c r="R78" s="972"/>
      <c r="S78" s="964"/>
      <c r="T78" s="964"/>
      <c r="U78" s="964"/>
      <c r="V78" s="35"/>
      <c r="W78" s="35"/>
      <c r="X78" s="35"/>
      <c r="Y78" s="35"/>
      <c r="Z78" s="35"/>
      <c r="AA78" s="35"/>
      <c r="AB78" s="9"/>
      <c r="AC78" s="9"/>
      <c r="AD78" s="9"/>
      <c r="AE78" s="9"/>
      <c r="AF78" s="9"/>
      <c r="AG78" s="9"/>
      <c r="AH78" s="35"/>
      <c r="AI78" s="35"/>
      <c r="AJ78" s="35"/>
      <c r="AK78" s="35"/>
      <c r="AL78" s="35"/>
      <c r="AM78" s="35"/>
      <c r="AN78" s="35"/>
      <c r="AO78" s="35"/>
      <c r="AP78" s="9"/>
      <c r="AQ78" s="9"/>
      <c r="AR78" s="9"/>
      <c r="AS78" s="9"/>
      <c r="AT78" s="9"/>
      <c r="AU78" s="9"/>
      <c r="AV78" s="9"/>
      <c r="AW78" s="9"/>
      <c r="AX78" s="35"/>
      <c r="AY78" s="35"/>
      <c r="AZ78" s="35"/>
      <c r="BA78" s="35"/>
      <c r="BB78" s="35"/>
      <c r="BC78" s="35"/>
      <c r="BD78" s="9"/>
      <c r="BE78" s="9"/>
      <c r="BF78" s="9"/>
      <c r="BG78" s="35"/>
      <c r="BH78" s="35"/>
      <c r="BI78" s="35"/>
      <c r="BJ78" s="35"/>
      <c r="BK78" s="35"/>
      <c r="BL78" s="35"/>
      <c r="BM78" s="35"/>
      <c r="BN78" s="35"/>
      <c r="BO78" s="35"/>
      <c r="BP78" s="35"/>
      <c r="BQ78" s="35"/>
      <c r="BR78" s="35"/>
      <c r="BS78" s="35"/>
      <c r="BT78" s="35"/>
      <c r="BU78" s="35"/>
      <c r="BV78" s="35"/>
      <c r="BW78" s="35"/>
      <c r="BX78" s="9"/>
      <c r="BY78" s="9"/>
      <c r="BZ78" s="35"/>
      <c r="CA78" s="35"/>
      <c r="CB78" s="35"/>
      <c r="CC78" s="35"/>
      <c r="CD78" s="35"/>
      <c r="CE78" s="35"/>
    </row>
    <row r="79" spans="1:83" s="2" customFormat="1" ht="15" hidden="1" customHeight="1" x14ac:dyDescent="0.3">
      <c r="B79" s="4"/>
      <c r="C79" s="992" t="e">
        <f>#REF!</f>
        <v>#REF!</v>
      </c>
      <c r="D79" s="992"/>
      <c r="E79" s="992"/>
      <c r="F79" s="35"/>
      <c r="G79" s="35"/>
      <c r="H79" s="35"/>
      <c r="I79" s="35"/>
      <c r="J79" s="35"/>
      <c r="K79" s="35"/>
      <c r="L79" s="35"/>
      <c r="M79" s="35"/>
      <c r="N79" s="35"/>
      <c r="P79" s="4"/>
      <c r="Q79" s="992" t="e">
        <f>#REF!</f>
        <v>#REF!</v>
      </c>
      <c r="R79" s="992"/>
      <c r="S79" s="992"/>
      <c r="T79" s="992"/>
      <c r="U79" s="992"/>
      <c r="V79" s="992"/>
      <c r="W79" s="35"/>
      <c r="X79" s="35"/>
      <c r="Y79" s="35"/>
      <c r="Z79" s="35"/>
      <c r="AA79" s="35"/>
      <c r="AB79" s="9"/>
      <c r="AC79" s="9"/>
      <c r="AD79" s="9"/>
      <c r="AE79" s="9"/>
      <c r="AF79" s="9"/>
      <c r="AG79" s="9"/>
      <c r="AH79" s="35"/>
      <c r="AI79" s="35"/>
      <c r="AJ79" s="35"/>
      <c r="AK79" s="35"/>
      <c r="AL79" s="35"/>
      <c r="AM79" s="35"/>
      <c r="AN79" s="35"/>
      <c r="AO79" s="35"/>
      <c r="AP79" s="9"/>
      <c r="AQ79" s="9"/>
      <c r="AR79" s="9"/>
      <c r="AS79" s="9"/>
      <c r="AT79" s="9"/>
      <c r="AU79" s="9"/>
      <c r="AV79" s="9"/>
      <c r="AW79" s="9"/>
      <c r="AX79" s="9"/>
      <c r="AY79" s="35"/>
      <c r="AZ79" s="35"/>
      <c r="BA79" s="35"/>
      <c r="BB79" s="35"/>
      <c r="BC79" s="35"/>
      <c r="BD79" s="9"/>
      <c r="BE79" s="9"/>
      <c r="BF79" s="9"/>
      <c r="BG79" s="35"/>
      <c r="BH79" s="35"/>
      <c r="BI79" s="35"/>
      <c r="BJ79" s="35"/>
      <c r="BK79" s="35"/>
      <c r="BL79" s="35"/>
      <c r="BM79" s="35"/>
      <c r="BN79" s="35"/>
      <c r="BO79" s="35"/>
      <c r="BP79" s="35"/>
      <c r="BQ79" s="35"/>
      <c r="BR79" s="35"/>
      <c r="BS79" s="35"/>
      <c r="BT79" s="35"/>
      <c r="BU79" s="35"/>
      <c r="BV79" s="35"/>
      <c r="BW79" s="35"/>
      <c r="BX79" s="9"/>
      <c r="BY79" s="9"/>
      <c r="BZ79" s="9"/>
      <c r="CA79" s="35"/>
      <c r="CB79" s="35"/>
      <c r="CC79" s="35"/>
      <c r="CD79" s="35"/>
      <c r="CE79" s="35"/>
    </row>
    <row r="80" spans="1:83" s="2" customFormat="1" ht="15" hidden="1" customHeight="1" x14ac:dyDescent="0.3">
      <c r="B80" s="4"/>
      <c r="C80" s="4"/>
      <c r="D80" s="35"/>
      <c r="E80" s="35"/>
      <c r="F80" s="35"/>
      <c r="G80" s="35"/>
      <c r="H80" s="35"/>
      <c r="I80" s="35"/>
      <c r="J80" s="35"/>
      <c r="K80" s="35"/>
      <c r="L80" s="35"/>
      <c r="M80" s="35"/>
      <c r="N80" s="35"/>
      <c r="P80" s="4"/>
      <c r="Q80" s="4"/>
      <c r="R80" s="35"/>
      <c r="S80" s="35"/>
      <c r="T80" s="35"/>
      <c r="U80" s="35"/>
      <c r="V80" s="35"/>
      <c r="W80" s="35"/>
      <c r="X80" s="35"/>
      <c r="Y80" s="35"/>
      <c r="Z80" s="35"/>
      <c r="AA80" s="35"/>
      <c r="AB80" s="9"/>
      <c r="AC80" s="9"/>
      <c r="AD80" s="9"/>
      <c r="AE80" s="9"/>
      <c r="AF80" s="9"/>
      <c r="AG80" s="9"/>
      <c r="AH80" s="35"/>
      <c r="AI80" s="35"/>
      <c r="AJ80" s="35"/>
      <c r="AK80" s="35"/>
      <c r="AL80" s="35"/>
      <c r="AM80" s="35"/>
      <c r="AN80" s="35"/>
      <c r="AO80" s="35"/>
      <c r="AP80" s="9"/>
      <c r="AQ80" s="9"/>
      <c r="AR80" s="9"/>
      <c r="AS80" s="9"/>
      <c r="AT80" s="9"/>
      <c r="AU80" s="9"/>
      <c r="AV80" s="35"/>
      <c r="AW80" s="35"/>
      <c r="AX80" s="35"/>
      <c r="AY80" s="35"/>
      <c r="AZ80" s="35"/>
      <c r="BA80" s="35"/>
      <c r="BB80" s="35"/>
      <c r="BC80" s="35"/>
      <c r="BD80" s="9"/>
      <c r="BE80" s="9"/>
      <c r="BF80" s="9"/>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row>
    <row r="81" spans="2:83" s="2" customFormat="1" ht="15" hidden="1" customHeight="1" x14ac:dyDescent="0.3">
      <c r="B81" s="1"/>
      <c r="D81" s="951" t="s">
        <v>96</v>
      </c>
      <c r="E81" s="951"/>
      <c r="F81" s="951"/>
      <c r="G81" s="951"/>
      <c r="H81" s="90"/>
      <c r="I81" s="90"/>
      <c r="J81" s="90"/>
      <c r="K81" s="90"/>
      <c r="L81" s="90"/>
      <c r="M81" s="90"/>
      <c r="N81" s="6"/>
      <c r="O81" s="6"/>
      <c r="P81" s="6"/>
      <c r="Q81" s="6"/>
      <c r="R81" s="954" t="s">
        <v>97</v>
      </c>
      <c r="S81" s="954"/>
      <c r="T81" s="954"/>
      <c r="U81" s="954"/>
      <c r="V81" s="954"/>
      <c r="W81" s="954"/>
      <c r="X81" s="954"/>
      <c r="Y81" s="954"/>
      <c r="Z81" s="90"/>
      <c r="AA81" s="90"/>
      <c r="AB81" s="9"/>
      <c r="AC81" s="9"/>
      <c r="AD81" s="9"/>
      <c r="AE81" s="9"/>
      <c r="AF81" s="9"/>
      <c r="AG81" s="9"/>
      <c r="AH81" s="9"/>
      <c r="AI81" s="9"/>
      <c r="AJ81" s="90"/>
      <c r="AK81" s="90"/>
      <c r="AL81" s="90"/>
      <c r="AM81" s="90"/>
      <c r="AN81" s="90"/>
      <c r="AO81" s="90"/>
      <c r="AP81" s="9"/>
      <c r="AQ81" s="9"/>
      <c r="AR81" s="9"/>
      <c r="AS81" s="9"/>
      <c r="AT81" s="9"/>
      <c r="AU81" s="9"/>
      <c r="AV81" s="9"/>
      <c r="AW81" s="9"/>
      <c r="AX81" s="9"/>
      <c r="AY81" s="9"/>
      <c r="AZ81" s="9"/>
      <c r="BA81" s="9"/>
      <c r="BB81" s="90"/>
      <c r="BC81" s="90"/>
      <c r="BD81" s="9"/>
      <c r="BE81" s="9"/>
      <c r="BF81" s="9"/>
      <c r="BG81" s="90"/>
      <c r="BH81" s="90"/>
      <c r="BI81" s="90"/>
      <c r="BJ81" s="9"/>
      <c r="BK81" s="9"/>
      <c r="BL81" s="90"/>
      <c r="BM81" s="9"/>
      <c r="BN81" s="9"/>
      <c r="BO81" s="9"/>
      <c r="BP81" s="90"/>
      <c r="BQ81" s="90"/>
      <c r="BR81" s="90"/>
      <c r="BS81" s="90"/>
      <c r="BT81" s="90"/>
      <c r="BU81" s="90"/>
      <c r="BV81" s="90"/>
      <c r="BW81" s="90"/>
      <c r="BX81" s="9"/>
      <c r="BY81" s="9"/>
      <c r="BZ81" s="9"/>
      <c r="CA81" s="9"/>
      <c r="CB81" s="9"/>
      <c r="CC81" s="9"/>
      <c r="CD81" s="90"/>
      <c r="CE81" s="90"/>
    </row>
    <row r="82" spans="2:83" s="2" customFormat="1" ht="15" hidden="1" customHeight="1" x14ac:dyDescent="0.3">
      <c r="B82" s="971" t="s">
        <v>130</v>
      </c>
      <c r="C82" s="971"/>
      <c r="D82" s="993"/>
      <c r="E82" s="993"/>
      <c r="F82" s="993"/>
      <c r="G82" s="993"/>
      <c r="H82" s="90"/>
      <c r="I82" s="90"/>
      <c r="J82" s="90"/>
      <c r="K82" s="90"/>
      <c r="L82" s="90"/>
      <c r="M82" s="90"/>
      <c r="N82" s="6"/>
      <c r="O82" s="6"/>
      <c r="P82" s="971" t="s">
        <v>130</v>
      </c>
      <c r="Q82" s="971"/>
      <c r="R82" s="961"/>
      <c r="S82" s="961"/>
      <c r="T82" s="961"/>
      <c r="U82" s="961"/>
      <c r="V82" s="961"/>
      <c r="W82" s="961"/>
      <c r="X82" s="961"/>
      <c r="Y82" s="961"/>
      <c r="Z82" s="90"/>
      <c r="AA82" s="90"/>
      <c r="AB82" s="9"/>
      <c r="AC82" s="9"/>
      <c r="AD82" s="9"/>
      <c r="AE82" s="9"/>
      <c r="AF82" s="9"/>
      <c r="AG82" s="9"/>
      <c r="AH82" s="9"/>
      <c r="AI82" s="9"/>
      <c r="AJ82" s="90"/>
      <c r="AK82" s="90"/>
      <c r="AL82" s="90"/>
      <c r="AM82" s="90"/>
      <c r="AN82" s="90"/>
      <c r="AO82" s="90"/>
      <c r="AP82" s="9"/>
      <c r="AQ82" s="9"/>
      <c r="AR82" s="9"/>
      <c r="AS82" s="9"/>
      <c r="AT82" s="9"/>
      <c r="AU82" s="9"/>
      <c r="AV82" s="9"/>
      <c r="AW82" s="9"/>
      <c r="AX82" s="9"/>
      <c r="AY82" s="9"/>
      <c r="AZ82" s="9"/>
      <c r="BA82" s="9"/>
      <c r="BB82" s="90"/>
      <c r="BC82" s="90"/>
      <c r="BD82" s="9"/>
      <c r="BE82" s="9"/>
      <c r="BF82" s="9"/>
      <c r="BG82" s="90"/>
      <c r="BH82" s="90"/>
      <c r="BI82" s="90"/>
      <c r="BJ82" s="9"/>
      <c r="BK82" s="9"/>
      <c r="BL82" s="90"/>
      <c r="BM82" s="9"/>
      <c r="BN82" s="9"/>
      <c r="BO82" s="9"/>
      <c r="BP82" s="90"/>
      <c r="BQ82" s="90"/>
      <c r="BR82" s="90"/>
      <c r="BS82" s="90"/>
      <c r="BT82" s="90"/>
      <c r="BU82" s="90"/>
      <c r="BV82" s="90"/>
      <c r="BW82" s="90"/>
      <c r="BX82" s="9"/>
      <c r="BY82" s="9"/>
      <c r="BZ82" s="9"/>
      <c r="CA82" s="9"/>
      <c r="CB82" s="9"/>
      <c r="CC82" s="9"/>
      <c r="CD82" s="90"/>
      <c r="CE82" s="90"/>
    </row>
    <row r="83" spans="2:83" ht="14.25" hidden="1" customHeight="1" x14ac:dyDescent="0.3">
      <c r="B83" s="970" t="s">
        <v>110</v>
      </c>
      <c r="C83" s="970" t="s">
        <v>5</v>
      </c>
      <c r="D83" s="970" t="s">
        <v>7</v>
      </c>
      <c r="E83" s="970" t="s">
        <v>8</v>
      </c>
      <c r="F83" s="991" t="s">
        <v>109</v>
      </c>
      <c r="G83" s="970" t="s">
        <v>119</v>
      </c>
      <c r="H83" s="10"/>
      <c r="I83" s="991" t="s">
        <v>109</v>
      </c>
      <c r="J83" s="970" t="s">
        <v>119</v>
      </c>
      <c r="K83" s="10"/>
      <c r="L83" s="10"/>
      <c r="M83" s="10"/>
      <c r="P83" s="975" t="s">
        <v>110</v>
      </c>
      <c r="Q83" s="977" t="s">
        <v>5</v>
      </c>
      <c r="R83" s="977" t="s">
        <v>7</v>
      </c>
      <c r="S83" s="977" t="s">
        <v>8</v>
      </c>
      <c r="T83" s="991" t="s">
        <v>109</v>
      </c>
      <c r="U83" s="970" t="s">
        <v>119</v>
      </c>
      <c r="V83" s="10"/>
      <c r="W83" s="991" t="s">
        <v>109</v>
      </c>
      <c r="X83" s="970" t="s">
        <v>119</v>
      </c>
      <c r="Y83" s="10"/>
      <c r="Z83" s="10"/>
      <c r="AA83" s="10"/>
      <c r="AD83" s="299"/>
      <c r="AE83" s="9"/>
      <c r="AH83" s="991" t="s">
        <v>109</v>
      </c>
      <c r="AI83" s="970" t="s">
        <v>119</v>
      </c>
      <c r="AJ83" s="10"/>
      <c r="AK83" s="991" t="s">
        <v>109</v>
      </c>
      <c r="AL83" s="970" t="s">
        <v>119</v>
      </c>
      <c r="AM83" s="10"/>
      <c r="AN83" s="10"/>
      <c r="AO83" s="10"/>
      <c r="AR83" s="9"/>
      <c r="AS83" s="9"/>
      <c r="AV83" s="991" t="s">
        <v>109</v>
      </c>
      <c r="AW83" s="970" t="s">
        <v>119</v>
      </c>
      <c r="AX83" s="10"/>
      <c r="AY83" s="991" t="s">
        <v>109</v>
      </c>
      <c r="AZ83" s="970" t="s">
        <v>119</v>
      </c>
      <c r="BA83" s="10"/>
      <c r="BB83" s="10"/>
      <c r="BC83" s="10"/>
      <c r="BF83" s="299"/>
      <c r="BG83" s="10"/>
      <c r="BH83" s="10"/>
      <c r="BI83" s="10"/>
      <c r="BJ83" s="991" t="s">
        <v>109</v>
      </c>
      <c r="BK83" s="970" t="s">
        <v>119</v>
      </c>
      <c r="BL83" s="10"/>
      <c r="BM83" s="991" t="s">
        <v>109</v>
      </c>
      <c r="BN83" s="970" t="s">
        <v>119</v>
      </c>
      <c r="BO83" s="10"/>
      <c r="BP83" s="10"/>
      <c r="BQ83" s="10"/>
      <c r="BR83" s="10"/>
      <c r="BS83" s="10"/>
      <c r="BT83" s="10"/>
      <c r="BU83" s="10"/>
      <c r="BV83" s="10"/>
      <c r="BW83" s="10"/>
      <c r="BX83" s="991" t="s">
        <v>109</v>
      </c>
      <c r="BY83" s="970" t="s">
        <v>119</v>
      </c>
      <c r="BZ83" s="10"/>
      <c r="CA83" s="991" t="s">
        <v>109</v>
      </c>
      <c r="CB83" s="970" t="s">
        <v>119</v>
      </c>
      <c r="CC83" s="10"/>
      <c r="CD83" s="10"/>
      <c r="CE83" s="10"/>
    </row>
    <row r="84" spans="2:83" s="11" customFormat="1" ht="14.25" hidden="1" customHeight="1" x14ac:dyDescent="0.3">
      <c r="B84" s="970"/>
      <c r="C84" s="970"/>
      <c r="D84" s="970"/>
      <c r="E84" s="970"/>
      <c r="F84" s="991"/>
      <c r="G84" s="970"/>
      <c r="H84" s="10"/>
      <c r="I84" s="991"/>
      <c r="J84" s="970"/>
      <c r="K84" s="10"/>
      <c r="L84" s="10"/>
      <c r="M84" s="10"/>
      <c r="N84" s="10"/>
      <c r="O84" s="10"/>
      <c r="P84" s="976"/>
      <c r="Q84" s="977"/>
      <c r="R84" s="977"/>
      <c r="S84" s="977"/>
      <c r="T84" s="991"/>
      <c r="U84" s="970"/>
      <c r="V84" s="10"/>
      <c r="W84" s="991"/>
      <c r="X84" s="970"/>
      <c r="Y84" s="10"/>
      <c r="Z84" s="10"/>
      <c r="AA84" s="10"/>
      <c r="AB84" s="9"/>
      <c r="AC84" s="9"/>
      <c r="AD84" s="299"/>
      <c r="AE84" s="9"/>
      <c r="AF84" s="9"/>
      <c r="AG84" s="9"/>
      <c r="AH84" s="991"/>
      <c r="AI84" s="970"/>
      <c r="AJ84" s="10"/>
      <c r="AK84" s="991"/>
      <c r="AL84" s="970"/>
      <c r="AM84" s="10"/>
      <c r="AN84" s="10"/>
      <c r="AO84" s="10"/>
      <c r="AP84" s="9"/>
      <c r="AQ84" s="9"/>
      <c r="AR84" s="9"/>
      <c r="AS84" s="9"/>
      <c r="AT84" s="9"/>
      <c r="AU84" s="9"/>
      <c r="AV84" s="991"/>
      <c r="AW84" s="970"/>
      <c r="AX84" s="10"/>
      <c r="AY84" s="991"/>
      <c r="AZ84" s="970"/>
      <c r="BA84" s="10"/>
      <c r="BB84" s="10"/>
      <c r="BC84" s="10"/>
      <c r="BD84" s="9"/>
      <c r="BE84" s="9"/>
      <c r="BF84" s="299"/>
      <c r="BG84" s="10"/>
      <c r="BH84" s="10"/>
      <c r="BI84" s="10"/>
      <c r="BJ84" s="991"/>
      <c r="BK84" s="970"/>
      <c r="BL84" s="10"/>
      <c r="BM84" s="991"/>
      <c r="BN84" s="970"/>
      <c r="BO84" s="10"/>
      <c r="BP84" s="10"/>
      <c r="BQ84" s="10"/>
      <c r="BR84" s="10"/>
      <c r="BS84" s="10"/>
      <c r="BT84" s="10"/>
      <c r="BU84" s="10"/>
      <c r="BV84" s="10"/>
      <c r="BW84" s="10"/>
      <c r="BX84" s="991"/>
      <c r="BY84" s="970"/>
      <c r="BZ84" s="10"/>
      <c r="CA84" s="991"/>
      <c r="CB84" s="970"/>
      <c r="CC84" s="10"/>
      <c r="CD84" s="10"/>
      <c r="CE84" s="10"/>
    </row>
    <row r="85" spans="2:83" ht="18.75" hidden="1" customHeight="1" x14ac:dyDescent="0.3">
      <c r="B85" s="31" t="str">
        <f>IFERROR(INDEX(#REF!,MATCH($G85,#REF!,0)),"")</f>
        <v/>
      </c>
      <c r="C85" s="31" t="str">
        <f>IFERROR(INDEX(#REF!,MATCH($G85,#REF!,0)),"")</f>
        <v/>
      </c>
      <c r="D85" s="32" t="str">
        <f>IFERROR(INDEX(#REF!,MATCH($G85,#REF!,0)),"")</f>
        <v/>
      </c>
      <c r="E85" s="32" t="str">
        <f>IFERROR(INDEX(#REF!,MATCH($G85,#REF!,0)),"")</f>
        <v/>
      </c>
      <c r="F85" s="32" t="str">
        <f>IFERROR(INDEX(#REF!,MATCH($G85,#REF!,0)),"")</f>
        <v/>
      </c>
      <c r="G85" s="24">
        <v>57</v>
      </c>
      <c r="H85" s="25"/>
      <c r="I85" s="32" t="str">
        <f>IFERROR(INDEX(#REF!,MATCH($G85,#REF!,0)),"")</f>
        <v/>
      </c>
      <c r="J85" s="24">
        <v>57</v>
      </c>
      <c r="K85" s="25"/>
      <c r="L85" s="25"/>
      <c r="M85" s="25"/>
      <c r="N85" s="25"/>
      <c r="O85" s="25"/>
      <c r="P85" s="26" t="str">
        <f>IFERROR(INDEX(#REF!,MATCH($Y85,#REF!,0)),"")</f>
        <v/>
      </c>
      <c r="Q85" s="26" t="str">
        <f>IFERROR(INDEX(#REF!,MATCH($Y85,#REF!,0)),"")</f>
        <v/>
      </c>
      <c r="R85" s="37" t="str">
        <f>IFERROR(INDEX(#REF!,MATCH($Y85,#REF!,0)),"")</f>
        <v/>
      </c>
      <c r="S85" s="37" t="str">
        <f>IFERROR(INDEX(#REF!,MATCH($Y85,#REF!,0)),"")</f>
        <v/>
      </c>
      <c r="T85" s="32" t="str">
        <f>IFERROR(INDEX(#REF!,MATCH($G85,#REF!,0)),"")</f>
        <v/>
      </c>
      <c r="U85" s="24">
        <v>57</v>
      </c>
      <c r="V85" s="25"/>
      <c r="W85" s="32" t="str">
        <f>IFERROR(INDEX(#REF!,MATCH($G85,#REF!,0)),"")</f>
        <v/>
      </c>
      <c r="X85" s="24">
        <v>57</v>
      </c>
      <c r="Y85" s="25"/>
      <c r="Z85" s="25"/>
      <c r="AA85" s="25"/>
      <c r="AD85" s="299"/>
      <c r="AE85" s="9"/>
      <c r="AH85" s="32" t="str">
        <f>IFERROR(INDEX(#REF!,MATCH($G85,#REF!,0)),"")</f>
        <v/>
      </c>
      <c r="AI85" s="24">
        <v>57</v>
      </c>
      <c r="AJ85" s="25"/>
      <c r="AK85" s="32" t="str">
        <f>IFERROR(INDEX(#REF!,MATCH($G85,#REF!,0)),"")</f>
        <v/>
      </c>
      <c r="AL85" s="24">
        <v>57</v>
      </c>
      <c r="AM85" s="25"/>
      <c r="AN85" s="25"/>
      <c r="AO85" s="25"/>
      <c r="AR85" s="9"/>
      <c r="AS85" s="9"/>
      <c r="AV85" s="32" t="str">
        <f>IFERROR(INDEX(#REF!,MATCH($G85,#REF!,0)),"")</f>
        <v/>
      </c>
      <c r="AW85" s="24">
        <v>57</v>
      </c>
      <c r="AX85" s="25"/>
      <c r="AY85" s="32" t="str">
        <f>IFERROR(INDEX(#REF!,MATCH($G85,#REF!,0)),"")</f>
        <v/>
      </c>
      <c r="AZ85" s="24">
        <v>57</v>
      </c>
      <c r="BA85" s="25"/>
      <c r="BB85" s="25"/>
      <c r="BC85" s="25"/>
      <c r="BF85" s="299"/>
      <c r="BG85" s="23"/>
      <c r="BH85" s="23"/>
      <c r="BI85" s="23"/>
      <c r="BJ85" s="32" t="str">
        <f>IFERROR(INDEX(#REF!,MATCH($G85,#REF!,0)),"")</f>
        <v/>
      </c>
      <c r="BK85" s="24">
        <v>57</v>
      </c>
      <c r="BL85" s="25"/>
      <c r="BM85" s="32" t="str">
        <f>IFERROR(INDEX(#REF!,MATCH($G85,#REF!,0)),"")</f>
        <v/>
      </c>
      <c r="BN85" s="24">
        <v>57</v>
      </c>
      <c r="BO85" s="25"/>
      <c r="BP85" s="25"/>
      <c r="BQ85" s="25"/>
      <c r="BR85" s="23"/>
      <c r="BS85" s="23"/>
      <c r="BT85" s="23"/>
      <c r="BU85" s="23"/>
      <c r="BV85" s="23"/>
      <c r="BW85" s="23"/>
      <c r="BX85" s="32" t="str">
        <f>IFERROR(INDEX(#REF!,MATCH($G85,#REF!,0)),"")</f>
        <v/>
      </c>
      <c r="BY85" s="24">
        <v>57</v>
      </c>
      <c r="BZ85" s="25"/>
      <c r="CA85" s="32" t="str">
        <f>IFERROR(INDEX(#REF!,MATCH($G85,#REF!,0)),"")</f>
        <v/>
      </c>
      <c r="CB85" s="24">
        <v>57</v>
      </c>
      <c r="CC85" s="25"/>
      <c r="CD85" s="25"/>
      <c r="CE85" s="25"/>
    </row>
    <row r="86" spans="2:83" ht="18.75" hidden="1" customHeight="1" x14ac:dyDescent="0.3">
      <c r="B86" s="31" t="str">
        <f>IFERROR(INDEX(#REF!,MATCH($G86,#REF!,0)),"")</f>
        <v/>
      </c>
      <c r="C86" s="31" t="str">
        <f>IFERROR(INDEX(#REF!,MATCH($G86,#REF!,0)),"")</f>
        <v/>
      </c>
      <c r="D86" s="32" t="str">
        <f>IFERROR(INDEX(#REF!,MATCH($G86,#REF!,0)),"")</f>
        <v/>
      </c>
      <c r="E86" s="32" t="str">
        <f>IFERROR(INDEX(#REF!,MATCH($G86,#REF!,0)),"")</f>
        <v/>
      </c>
      <c r="F86" s="32" t="str">
        <f>IFERROR(INDEX(#REF!,MATCH($G86,#REF!,0)),"")</f>
        <v/>
      </c>
      <c r="G86" s="24">
        <v>58</v>
      </c>
      <c r="H86" s="25"/>
      <c r="I86" s="32" t="str">
        <f>IFERROR(INDEX(#REF!,MATCH($G86,#REF!,0)),"")</f>
        <v/>
      </c>
      <c r="J86" s="24">
        <v>58</v>
      </c>
      <c r="K86" s="25"/>
      <c r="L86" s="25"/>
      <c r="M86" s="25"/>
      <c r="N86" s="25"/>
      <c r="O86" s="25"/>
      <c r="P86" s="26" t="str">
        <f>IFERROR(INDEX(#REF!,MATCH($Y86,#REF!,0)),"")</f>
        <v/>
      </c>
      <c r="Q86" s="26" t="str">
        <f>IFERROR(INDEX(#REF!,MATCH($Y86,#REF!,0)),"")</f>
        <v/>
      </c>
      <c r="R86" s="37" t="str">
        <f>IFERROR(INDEX(#REF!,MATCH($Y86,#REF!,0)),"")</f>
        <v/>
      </c>
      <c r="S86" s="37" t="str">
        <f>IFERROR(INDEX(#REF!,MATCH($Y86,#REF!,0)),"")</f>
        <v/>
      </c>
      <c r="T86" s="32" t="str">
        <f>IFERROR(INDEX(#REF!,MATCH($G86,#REF!,0)),"")</f>
        <v/>
      </c>
      <c r="U86" s="24">
        <v>58</v>
      </c>
      <c r="V86" s="25"/>
      <c r="W86" s="32" t="str">
        <f>IFERROR(INDEX(#REF!,MATCH($G86,#REF!,0)),"")</f>
        <v/>
      </c>
      <c r="X86" s="24">
        <v>58</v>
      </c>
      <c r="Y86" s="25"/>
      <c r="Z86" s="25"/>
      <c r="AA86" s="25"/>
      <c r="AD86" s="36"/>
      <c r="AE86" s="9"/>
      <c r="AH86" s="32" t="str">
        <f>IFERROR(INDEX(#REF!,MATCH($G86,#REF!,0)),"")</f>
        <v/>
      </c>
      <c r="AI86" s="24">
        <v>58</v>
      </c>
      <c r="AJ86" s="25"/>
      <c r="AK86" s="32" t="str">
        <f>IFERROR(INDEX(#REF!,MATCH($G86,#REF!,0)),"")</f>
        <v/>
      </c>
      <c r="AL86" s="24">
        <v>58</v>
      </c>
      <c r="AM86" s="25"/>
      <c r="AN86" s="25"/>
      <c r="AO86" s="25"/>
      <c r="AR86" s="9"/>
      <c r="AS86" s="9"/>
      <c r="AV86" s="32" t="str">
        <f>IFERROR(INDEX(#REF!,MATCH($G86,#REF!,0)),"")</f>
        <v/>
      </c>
      <c r="AW86" s="24">
        <v>58</v>
      </c>
      <c r="AX86" s="25"/>
      <c r="AY86" s="32" t="str">
        <f>IFERROR(INDEX(#REF!,MATCH($G86,#REF!,0)),"")</f>
        <v/>
      </c>
      <c r="AZ86" s="24">
        <v>58</v>
      </c>
      <c r="BA86" s="25"/>
      <c r="BB86" s="25"/>
      <c r="BC86" s="25"/>
      <c r="BF86" s="36"/>
      <c r="BG86" s="23"/>
      <c r="BH86" s="23"/>
      <c r="BI86" s="23"/>
      <c r="BJ86" s="32" t="str">
        <f>IFERROR(INDEX(#REF!,MATCH($G86,#REF!,0)),"")</f>
        <v/>
      </c>
      <c r="BK86" s="24">
        <v>58</v>
      </c>
      <c r="BL86" s="25"/>
      <c r="BM86" s="32" t="str">
        <f>IFERROR(INDEX(#REF!,MATCH($G86,#REF!,0)),"")</f>
        <v/>
      </c>
      <c r="BN86" s="24">
        <v>58</v>
      </c>
      <c r="BO86" s="25"/>
      <c r="BP86" s="25"/>
      <c r="BQ86" s="25"/>
      <c r="BR86" s="23"/>
      <c r="BS86" s="23"/>
      <c r="BT86" s="23"/>
      <c r="BU86" s="23"/>
      <c r="BV86" s="23"/>
      <c r="BW86" s="23"/>
      <c r="BX86" s="32" t="str">
        <f>IFERROR(INDEX(#REF!,MATCH($G86,#REF!,0)),"")</f>
        <v/>
      </c>
      <c r="BY86" s="24">
        <v>58</v>
      </c>
      <c r="BZ86" s="25"/>
      <c r="CA86" s="32" t="str">
        <f>IFERROR(INDEX(#REF!,MATCH($G86,#REF!,0)),"")</f>
        <v/>
      </c>
      <c r="CB86" s="24">
        <v>58</v>
      </c>
      <c r="CC86" s="25"/>
      <c r="CD86" s="25"/>
      <c r="CE86" s="25"/>
    </row>
    <row r="87" spans="2:83" ht="18.75" hidden="1" customHeight="1" x14ac:dyDescent="0.3">
      <c r="B87" s="31" t="str">
        <f>IFERROR(INDEX(#REF!,MATCH($G87,#REF!,0)),"")</f>
        <v/>
      </c>
      <c r="C87" s="31" t="str">
        <f>IFERROR(INDEX(#REF!,MATCH($G87,#REF!,0)),"")</f>
        <v/>
      </c>
      <c r="D87" s="32" t="str">
        <f>IFERROR(INDEX(#REF!,MATCH($G87,#REF!,0)),"")</f>
        <v/>
      </c>
      <c r="E87" s="32" t="str">
        <f>IFERROR(INDEX(#REF!,MATCH($G87,#REF!,0)),"")</f>
        <v/>
      </c>
      <c r="F87" s="32" t="str">
        <f>IFERROR(INDEX(#REF!,MATCH($G87,#REF!,0)),"")</f>
        <v/>
      </c>
      <c r="G87" s="24">
        <v>59</v>
      </c>
      <c r="H87" s="25"/>
      <c r="I87" s="32" t="str">
        <f>IFERROR(INDEX(#REF!,MATCH($G87,#REF!,0)),"")</f>
        <v/>
      </c>
      <c r="J87" s="24">
        <v>59</v>
      </c>
      <c r="K87" s="25"/>
      <c r="L87" s="25"/>
      <c r="M87" s="25"/>
      <c r="N87" s="25"/>
      <c r="O87" s="25"/>
      <c r="P87" s="26" t="str">
        <f>IFERROR(INDEX(#REF!,MATCH($Y87,#REF!,0)),"")</f>
        <v/>
      </c>
      <c r="Q87" s="26" t="str">
        <f>IFERROR(INDEX(#REF!,MATCH($Y87,#REF!,0)),"")</f>
        <v/>
      </c>
      <c r="R87" s="37" t="str">
        <f>IFERROR(INDEX(#REF!,MATCH($Y87,#REF!,0)),"")</f>
        <v/>
      </c>
      <c r="S87" s="37" t="str">
        <f>IFERROR(INDEX(#REF!,MATCH($Y87,#REF!,0)),"")</f>
        <v/>
      </c>
      <c r="T87" s="32" t="str">
        <f>IFERROR(INDEX(#REF!,MATCH($G87,#REF!,0)),"")</f>
        <v/>
      </c>
      <c r="U87" s="24">
        <v>59</v>
      </c>
      <c r="V87" s="25"/>
      <c r="W87" s="32" t="str">
        <f>IFERROR(INDEX(#REF!,MATCH($G87,#REF!,0)),"")</f>
        <v/>
      </c>
      <c r="X87" s="24">
        <v>59</v>
      </c>
      <c r="Y87" s="25"/>
      <c r="Z87" s="25"/>
      <c r="AA87" s="25"/>
      <c r="AD87" s="35"/>
      <c r="AE87" s="9"/>
      <c r="AH87" s="32" t="str">
        <f>IFERROR(INDEX(#REF!,MATCH($G87,#REF!,0)),"")</f>
        <v/>
      </c>
      <c r="AI87" s="24">
        <v>59</v>
      </c>
      <c r="AJ87" s="25"/>
      <c r="AK87" s="32" t="str">
        <f>IFERROR(INDEX(#REF!,MATCH($G87,#REF!,0)),"")</f>
        <v/>
      </c>
      <c r="AL87" s="24">
        <v>59</v>
      </c>
      <c r="AM87" s="25"/>
      <c r="AN87" s="25"/>
      <c r="AO87" s="25"/>
      <c r="AR87" s="9"/>
      <c r="AS87" s="9"/>
      <c r="AV87" s="32" t="str">
        <f>IFERROR(INDEX(#REF!,MATCH($G87,#REF!,0)),"")</f>
        <v/>
      </c>
      <c r="AW87" s="24">
        <v>59</v>
      </c>
      <c r="AX87" s="25"/>
      <c r="AY87" s="32" t="str">
        <f>IFERROR(INDEX(#REF!,MATCH($G87,#REF!,0)),"")</f>
        <v/>
      </c>
      <c r="AZ87" s="24">
        <v>59</v>
      </c>
      <c r="BA87" s="25"/>
      <c r="BB87" s="25"/>
      <c r="BC87" s="25"/>
      <c r="BF87" s="35"/>
      <c r="BG87" s="25"/>
      <c r="BH87" s="25"/>
      <c r="BI87" s="25"/>
      <c r="BJ87" s="32" t="str">
        <f>IFERROR(INDEX(#REF!,MATCH($G87,#REF!,0)),"")</f>
        <v/>
      </c>
      <c r="BK87" s="24">
        <v>59</v>
      </c>
      <c r="BL87" s="25"/>
      <c r="BM87" s="32" t="str">
        <f>IFERROR(INDEX(#REF!,MATCH($G87,#REF!,0)),"")</f>
        <v/>
      </c>
      <c r="BN87" s="24">
        <v>59</v>
      </c>
      <c r="BO87" s="25"/>
      <c r="BP87" s="25"/>
      <c r="BQ87" s="25"/>
      <c r="BR87" s="25"/>
      <c r="BS87" s="25"/>
      <c r="BT87" s="25"/>
      <c r="BU87" s="25"/>
      <c r="BV87" s="25"/>
      <c r="BW87" s="25"/>
      <c r="BX87" s="32" t="str">
        <f>IFERROR(INDEX(#REF!,MATCH($G87,#REF!,0)),"")</f>
        <v/>
      </c>
      <c r="BY87" s="24">
        <v>59</v>
      </c>
      <c r="BZ87" s="25"/>
      <c r="CA87" s="32" t="str">
        <f>IFERROR(INDEX(#REF!,MATCH($G87,#REF!,0)),"")</f>
        <v/>
      </c>
      <c r="CB87" s="24">
        <v>59</v>
      </c>
      <c r="CC87" s="25"/>
      <c r="CD87" s="25"/>
      <c r="CE87" s="25"/>
    </row>
    <row r="88" spans="2:83" ht="18.75" hidden="1" customHeight="1" x14ac:dyDescent="0.3">
      <c r="B88" s="31" t="str">
        <f>IFERROR(INDEX(#REF!,MATCH($G88,#REF!,0)),"")</f>
        <v/>
      </c>
      <c r="C88" s="31" t="str">
        <f>IFERROR(INDEX(#REF!,MATCH($G88,#REF!,0)),"")</f>
        <v/>
      </c>
      <c r="D88" s="32" t="str">
        <f>IFERROR(INDEX(#REF!,MATCH($G88,#REF!,0)),"")</f>
        <v/>
      </c>
      <c r="E88" s="32" t="str">
        <f>IFERROR(INDEX(#REF!,MATCH($G88,#REF!,0)),"")</f>
        <v/>
      </c>
      <c r="F88" s="32" t="str">
        <f>IFERROR(INDEX(#REF!,MATCH($G88,#REF!,0)),"")</f>
        <v/>
      </c>
      <c r="G88" s="24">
        <v>60</v>
      </c>
      <c r="H88" s="25"/>
      <c r="I88" s="32" t="str">
        <f>IFERROR(INDEX(#REF!,MATCH($G88,#REF!,0)),"")</f>
        <v/>
      </c>
      <c r="J88" s="24">
        <v>60</v>
      </c>
      <c r="K88" s="25"/>
      <c r="L88" s="25"/>
      <c r="M88" s="25"/>
      <c r="N88" s="25"/>
      <c r="O88" s="25"/>
      <c r="P88" s="26" t="str">
        <f>IFERROR(INDEX(#REF!,MATCH($Y88,#REF!,0)),"")</f>
        <v/>
      </c>
      <c r="Q88" s="26" t="str">
        <f>IFERROR(INDEX(#REF!,MATCH($Y88,#REF!,0)),"")</f>
        <v/>
      </c>
      <c r="R88" s="37" t="str">
        <f>IFERROR(INDEX(#REF!,MATCH($Y88,#REF!,0)),"")</f>
        <v/>
      </c>
      <c r="S88" s="37" t="str">
        <f>IFERROR(INDEX(#REF!,MATCH($Y88,#REF!,0)),"")</f>
        <v/>
      </c>
      <c r="T88" s="32" t="str">
        <f>IFERROR(INDEX(#REF!,MATCH($G88,#REF!,0)),"")</f>
        <v/>
      </c>
      <c r="U88" s="24">
        <v>60</v>
      </c>
      <c r="V88" s="25"/>
      <c r="W88" s="32" t="str">
        <f>IFERROR(INDEX(#REF!,MATCH($G88,#REF!,0)),"")</f>
        <v/>
      </c>
      <c r="X88" s="24">
        <v>60</v>
      </c>
      <c r="Y88" s="25"/>
      <c r="Z88" s="25"/>
      <c r="AA88" s="25"/>
      <c r="AD88" s="35"/>
      <c r="AE88" s="9"/>
      <c r="AH88" s="32" t="str">
        <f>IFERROR(INDEX(#REF!,MATCH($G88,#REF!,0)),"")</f>
        <v/>
      </c>
      <c r="AI88" s="24">
        <v>60</v>
      </c>
      <c r="AJ88" s="25"/>
      <c r="AK88" s="32" t="str">
        <f>IFERROR(INDEX(#REF!,MATCH($G88,#REF!,0)),"")</f>
        <v/>
      </c>
      <c r="AL88" s="24">
        <v>60</v>
      </c>
      <c r="AM88" s="25"/>
      <c r="AN88" s="25"/>
      <c r="AO88" s="25"/>
      <c r="AR88" s="9"/>
      <c r="AS88" s="9"/>
      <c r="AV88" s="32" t="str">
        <f>IFERROR(INDEX(#REF!,MATCH($G88,#REF!,0)),"")</f>
        <v/>
      </c>
      <c r="AW88" s="24">
        <v>60</v>
      </c>
      <c r="AX88" s="25"/>
      <c r="AY88" s="32" t="str">
        <f>IFERROR(INDEX(#REF!,MATCH($G88,#REF!,0)),"")</f>
        <v/>
      </c>
      <c r="AZ88" s="24">
        <v>60</v>
      </c>
      <c r="BA88" s="25"/>
      <c r="BB88" s="25"/>
      <c r="BC88" s="25"/>
      <c r="BF88" s="35"/>
      <c r="BG88" s="25"/>
      <c r="BH88" s="25"/>
      <c r="BI88" s="25"/>
      <c r="BJ88" s="32" t="str">
        <f>IFERROR(INDEX(#REF!,MATCH($G88,#REF!,0)),"")</f>
        <v/>
      </c>
      <c r="BK88" s="24">
        <v>60</v>
      </c>
      <c r="BL88" s="25"/>
      <c r="BM88" s="32" t="str">
        <f>IFERROR(INDEX(#REF!,MATCH($G88,#REF!,0)),"")</f>
        <v/>
      </c>
      <c r="BN88" s="24">
        <v>60</v>
      </c>
      <c r="BO88" s="25"/>
      <c r="BP88" s="25"/>
      <c r="BQ88" s="25"/>
      <c r="BR88" s="25"/>
      <c r="BS88" s="25"/>
      <c r="BT88" s="25"/>
      <c r="BU88" s="25"/>
      <c r="BV88" s="25"/>
      <c r="BW88" s="25"/>
      <c r="BX88" s="32" t="str">
        <f>IFERROR(INDEX(#REF!,MATCH($G88,#REF!,0)),"")</f>
        <v/>
      </c>
      <c r="BY88" s="24">
        <v>60</v>
      </c>
      <c r="BZ88" s="25"/>
      <c r="CA88" s="32" t="str">
        <f>IFERROR(INDEX(#REF!,MATCH($G88,#REF!,0)),"")</f>
        <v/>
      </c>
      <c r="CB88" s="24">
        <v>60</v>
      </c>
      <c r="CC88" s="25"/>
      <c r="CD88" s="25"/>
      <c r="CE88" s="25"/>
    </row>
    <row r="89" spans="2:83" ht="18.75" hidden="1" customHeight="1" x14ac:dyDescent="0.3">
      <c r="B89" s="31" t="str">
        <f>IFERROR(INDEX(#REF!,MATCH($G89,#REF!,0)),"")</f>
        <v/>
      </c>
      <c r="C89" s="31" t="str">
        <f>IFERROR(INDEX(#REF!,MATCH($G89,#REF!,0)),"")</f>
        <v/>
      </c>
      <c r="D89" s="32" t="str">
        <f>IFERROR(INDEX(#REF!,MATCH($G89,#REF!,0)),"")</f>
        <v/>
      </c>
      <c r="E89" s="32" t="str">
        <f>IFERROR(INDEX(#REF!,MATCH($G89,#REF!,0)),"")</f>
        <v/>
      </c>
      <c r="F89" s="32" t="str">
        <f>IFERROR(INDEX(#REF!,MATCH($G89,#REF!,0)),"")</f>
        <v/>
      </c>
      <c r="G89" s="24">
        <v>61</v>
      </c>
      <c r="H89" s="25"/>
      <c r="I89" s="32" t="str">
        <f>IFERROR(INDEX(#REF!,MATCH($G89,#REF!,0)),"")</f>
        <v/>
      </c>
      <c r="J89" s="24">
        <v>61</v>
      </c>
      <c r="K89" s="25"/>
      <c r="L89" s="25"/>
      <c r="M89" s="25"/>
      <c r="N89" s="25"/>
      <c r="O89" s="25"/>
      <c r="P89" s="26" t="str">
        <f>IFERROR(INDEX(#REF!,MATCH($Y89,#REF!,0)),"")</f>
        <v/>
      </c>
      <c r="Q89" s="26" t="str">
        <f>IFERROR(INDEX(#REF!,MATCH($Y89,#REF!,0)),"")</f>
        <v/>
      </c>
      <c r="R89" s="37" t="str">
        <f>IFERROR(INDEX(#REF!,MATCH($Y89,#REF!,0)),"")</f>
        <v/>
      </c>
      <c r="S89" s="37" t="str">
        <f>IFERROR(INDEX(#REF!,MATCH($Y89,#REF!,0)),"")</f>
        <v/>
      </c>
      <c r="T89" s="32" t="str">
        <f>IFERROR(INDEX(#REF!,MATCH($G89,#REF!,0)),"")</f>
        <v/>
      </c>
      <c r="U89" s="24">
        <v>61</v>
      </c>
      <c r="V89" s="25"/>
      <c r="W89" s="32" t="str">
        <f>IFERROR(INDEX(#REF!,MATCH($G89,#REF!,0)),"")</f>
        <v/>
      </c>
      <c r="X89" s="24">
        <v>61</v>
      </c>
      <c r="Y89" s="25"/>
      <c r="Z89" s="25"/>
      <c r="AA89" s="25"/>
      <c r="AD89" s="35"/>
      <c r="AE89" s="9"/>
      <c r="AH89" s="32" t="str">
        <f>IFERROR(INDEX(#REF!,MATCH($G89,#REF!,0)),"")</f>
        <v/>
      </c>
      <c r="AI89" s="24">
        <v>61</v>
      </c>
      <c r="AJ89" s="25"/>
      <c r="AK89" s="32" t="str">
        <f>IFERROR(INDEX(#REF!,MATCH($G89,#REF!,0)),"")</f>
        <v/>
      </c>
      <c r="AL89" s="24">
        <v>61</v>
      </c>
      <c r="AM89" s="25"/>
      <c r="AN89" s="25"/>
      <c r="AO89" s="25"/>
      <c r="AR89" s="9"/>
      <c r="AS89" s="9"/>
      <c r="AV89" s="32" t="str">
        <f>IFERROR(INDEX(#REF!,MATCH($G89,#REF!,0)),"")</f>
        <v/>
      </c>
      <c r="AW89" s="24">
        <v>61</v>
      </c>
      <c r="AX89" s="25"/>
      <c r="AY89" s="32" t="str">
        <f>IFERROR(INDEX(#REF!,MATCH($G89,#REF!,0)),"")</f>
        <v/>
      </c>
      <c r="AZ89" s="24">
        <v>61</v>
      </c>
      <c r="BA89" s="25"/>
      <c r="BB89" s="25"/>
      <c r="BC89" s="25"/>
      <c r="BF89" s="35"/>
      <c r="BG89" s="25"/>
      <c r="BH89" s="25"/>
      <c r="BI89" s="25"/>
      <c r="BJ89" s="32" t="str">
        <f>IFERROR(INDEX(#REF!,MATCH($G89,#REF!,0)),"")</f>
        <v/>
      </c>
      <c r="BK89" s="24">
        <v>61</v>
      </c>
      <c r="BL89" s="25"/>
      <c r="BM89" s="32" t="str">
        <f>IFERROR(INDEX(#REF!,MATCH($G89,#REF!,0)),"")</f>
        <v/>
      </c>
      <c r="BN89" s="24">
        <v>61</v>
      </c>
      <c r="BO89" s="25"/>
      <c r="BP89" s="25"/>
      <c r="BQ89" s="25"/>
      <c r="BR89" s="25"/>
      <c r="BS89" s="25"/>
      <c r="BT89" s="25"/>
      <c r="BU89" s="25"/>
      <c r="BV89" s="25"/>
      <c r="BW89" s="25"/>
      <c r="BX89" s="32" t="str">
        <f>IFERROR(INDEX(#REF!,MATCH($G89,#REF!,0)),"")</f>
        <v/>
      </c>
      <c r="BY89" s="24">
        <v>61</v>
      </c>
      <c r="BZ89" s="25"/>
      <c r="CA89" s="32" t="str">
        <f>IFERROR(INDEX(#REF!,MATCH($G89,#REF!,0)),"")</f>
        <v/>
      </c>
      <c r="CB89" s="24">
        <v>61</v>
      </c>
      <c r="CC89" s="25"/>
      <c r="CD89" s="25"/>
      <c r="CE89" s="25"/>
    </row>
    <row r="90" spans="2:83" ht="18.75" hidden="1" customHeight="1" x14ac:dyDescent="0.3">
      <c r="B90" s="31" t="str">
        <f>IFERROR(INDEX(#REF!,MATCH($G90,#REF!,0)),"")</f>
        <v/>
      </c>
      <c r="C90" s="31" t="str">
        <f>IFERROR(INDEX(#REF!,MATCH($G90,#REF!,0)),"")</f>
        <v/>
      </c>
      <c r="D90" s="32" t="str">
        <f>IFERROR(INDEX(#REF!,MATCH($G90,#REF!,0)),"")</f>
        <v/>
      </c>
      <c r="E90" s="32" t="str">
        <f>IFERROR(INDEX(#REF!,MATCH($G90,#REF!,0)),"")</f>
        <v/>
      </c>
      <c r="F90" s="32" t="str">
        <f>IFERROR(INDEX(#REF!,MATCH($G90,#REF!,0)),"")</f>
        <v/>
      </c>
      <c r="G90" s="24">
        <v>62</v>
      </c>
      <c r="H90" s="25"/>
      <c r="I90" s="32" t="str">
        <f>IFERROR(INDEX(#REF!,MATCH($G90,#REF!,0)),"")</f>
        <v/>
      </c>
      <c r="J90" s="24">
        <v>62</v>
      </c>
      <c r="K90" s="25"/>
      <c r="L90" s="25"/>
      <c r="M90" s="25"/>
      <c r="N90" s="25"/>
      <c r="O90" s="25"/>
      <c r="P90" s="26" t="str">
        <f>IFERROR(INDEX(#REF!,MATCH($Y90,#REF!,0)),"")</f>
        <v/>
      </c>
      <c r="Q90" s="26" t="str">
        <f>IFERROR(INDEX(#REF!,MATCH($Y90,#REF!,0)),"")</f>
        <v/>
      </c>
      <c r="R90" s="37" t="str">
        <f>IFERROR(INDEX(#REF!,MATCH($Y90,#REF!,0)),"")</f>
        <v/>
      </c>
      <c r="S90" s="37" t="str">
        <f>IFERROR(INDEX(#REF!,MATCH($Y90,#REF!,0)),"")</f>
        <v/>
      </c>
      <c r="T90" s="32" t="str">
        <f>IFERROR(INDEX(#REF!,MATCH($G90,#REF!,0)),"")</f>
        <v/>
      </c>
      <c r="U90" s="24">
        <v>62</v>
      </c>
      <c r="V90" s="25"/>
      <c r="W90" s="32" t="str">
        <f>IFERROR(INDEX(#REF!,MATCH($G90,#REF!,0)),"")</f>
        <v/>
      </c>
      <c r="X90" s="24">
        <v>62</v>
      </c>
      <c r="Y90" s="25"/>
      <c r="Z90" s="25"/>
      <c r="AA90" s="25"/>
      <c r="AD90" s="9"/>
      <c r="AE90" s="9"/>
      <c r="AH90" s="32" t="str">
        <f>IFERROR(INDEX(#REF!,MATCH($G90,#REF!,0)),"")</f>
        <v/>
      </c>
      <c r="AI90" s="24">
        <v>62</v>
      </c>
      <c r="AJ90" s="25"/>
      <c r="AK90" s="32" t="str">
        <f>IFERROR(INDEX(#REF!,MATCH($G90,#REF!,0)),"")</f>
        <v/>
      </c>
      <c r="AL90" s="24">
        <v>62</v>
      </c>
      <c r="AM90" s="25"/>
      <c r="AN90" s="25"/>
      <c r="AO90" s="25"/>
      <c r="AR90" s="9"/>
      <c r="AS90" s="9"/>
      <c r="AV90" s="32" t="str">
        <f>IFERROR(INDEX(#REF!,MATCH($G90,#REF!,0)),"")</f>
        <v/>
      </c>
      <c r="AW90" s="24">
        <v>62</v>
      </c>
      <c r="AX90" s="25"/>
      <c r="AY90" s="32" t="str">
        <f>IFERROR(INDEX(#REF!,MATCH($G90,#REF!,0)),"")</f>
        <v/>
      </c>
      <c r="AZ90" s="24">
        <v>62</v>
      </c>
      <c r="BA90" s="25"/>
      <c r="BB90" s="25"/>
      <c r="BC90" s="25"/>
      <c r="BF90" s="9"/>
      <c r="BG90" s="25"/>
      <c r="BH90" s="25"/>
      <c r="BI90" s="25"/>
      <c r="BJ90" s="32" t="str">
        <f>IFERROR(INDEX(#REF!,MATCH($G90,#REF!,0)),"")</f>
        <v/>
      </c>
      <c r="BK90" s="24">
        <v>62</v>
      </c>
      <c r="BL90" s="25"/>
      <c r="BM90" s="32" t="str">
        <f>IFERROR(INDEX(#REF!,MATCH($G90,#REF!,0)),"")</f>
        <v/>
      </c>
      <c r="BN90" s="24">
        <v>62</v>
      </c>
      <c r="BO90" s="25"/>
      <c r="BP90" s="25"/>
      <c r="BQ90" s="25"/>
      <c r="BR90" s="25"/>
      <c r="BS90" s="25"/>
      <c r="BT90" s="25"/>
      <c r="BU90" s="25"/>
      <c r="BV90" s="25"/>
      <c r="BW90" s="25"/>
      <c r="BX90" s="32" t="str">
        <f>IFERROR(INDEX(#REF!,MATCH($G90,#REF!,0)),"")</f>
        <v/>
      </c>
      <c r="BY90" s="24">
        <v>62</v>
      </c>
      <c r="BZ90" s="25"/>
      <c r="CA90" s="32" t="str">
        <f>IFERROR(INDEX(#REF!,MATCH($G90,#REF!,0)),"")</f>
        <v/>
      </c>
      <c r="CB90" s="24">
        <v>62</v>
      </c>
      <c r="CC90" s="25"/>
      <c r="CD90" s="25"/>
      <c r="CE90" s="25"/>
    </row>
    <row r="91" spans="2:83" ht="18.75" hidden="1" customHeight="1" x14ac:dyDescent="0.3">
      <c r="B91" s="31" t="str">
        <f>IFERROR(INDEX(#REF!,MATCH($G91,#REF!,0)),"")</f>
        <v/>
      </c>
      <c r="C91" s="31" t="str">
        <f>IFERROR(INDEX(#REF!,MATCH($G91,#REF!,0)),"")</f>
        <v/>
      </c>
      <c r="D91" s="32" t="str">
        <f>IFERROR(INDEX(#REF!,MATCH($G91,#REF!,0)),"")</f>
        <v/>
      </c>
      <c r="E91" s="32" t="str">
        <f>IFERROR(INDEX(#REF!,MATCH($G91,#REF!,0)),"")</f>
        <v/>
      </c>
      <c r="F91" s="32" t="str">
        <f>IFERROR(INDEX(#REF!,MATCH($G91,#REF!,0)),"")</f>
        <v/>
      </c>
      <c r="G91" s="24">
        <v>63</v>
      </c>
      <c r="H91" s="25"/>
      <c r="I91" s="32" t="str">
        <f>IFERROR(INDEX(#REF!,MATCH($G91,#REF!,0)),"")</f>
        <v/>
      </c>
      <c r="J91" s="24">
        <v>63</v>
      </c>
      <c r="K91" s="25"/>
      <c r="L91" s="25"/>
      <c r="M91" s="25"/>
      <c r="N91" s="25"/>
      <c r="O91" s="25"/>
      <c r="P91" s="26" t="str">
        <f>IFERROR(INDEX(#REF!,MATCH($Y91,#REF!,0)),"")</f>
        <v/>
      </c>
      <c r="Q91" s="26" t="str">
        <f>IFERROR(INDEX(#REF!,MATCH($Y91,#REF!,0)),"")</f>
        <v/>
      </c>
      <c r="R91" s="37" t="str">
        <f>IFERROR(INDEX(#REF!,MATCH($Y91,#REF!,0)),"")</f>
        <v/>
      </c>
      <c r="S91" s="37" t="str">
        <f>IFERROR(INDEX(#REF!,MATCH($Y91,#REF!,0)),"")</f>
        <v/>
      </c>
      <c r="T91" s="32" t="str">
        <f>IFERROR(INDEX(#REF!,MATCH($G91,#REF!,0)),"")</f>
        <v/>
      </c>
      <c r="U91" s="24">
        <v>63</v>
      </c>
      <c r="V91" s="25"/>
      <c r="W91" s="32" t="str">
        <f>IFERROR(INDEX(#REF!,MATCH($G91,#REF!,0)),"")</f>
        <v/>
      </c>
      <c r="X91" s="24">
        <v>63</v>
      </c>
      <c r="Y91" s="25"/>
      <c r="Z91" s="25"/>
      <c r="AA91" s="25"/>
      <c r="AD91" s="9"/>
      <c r="AE91" s="9"/>
      <c r="AH91" s="32" t="str">
        <f>IFERROR(INDEX(#REF!,MATCH($G91,#REF!,0)),"")</f>
        <v/>
      </c>
      <c r="AI91" s="24">
        <v>63</v>
      </c>
      <c r="AJ91" s="25"/>
      <c r="AK91" s="32" t="str">
        <f>IFERROR(INDEX(#REF!,MATCH($G91,#REF!,0)),"")</f>
        <v/>
      </c>
      <c r="AL91" s="24">
        <v>63</v>
      </c>
      <c r="AM91" s="25"/>
      <c r="AN91" s="25"/>
      <c r="AO91" s="25"/>
      <c r="AR91" s="9"/>
      <c r="AS91" s="9"/>
      <c r="AV91" s="32" t="str">
        <f>IFERROR(INDEX(#REF!,MATCH($G91,#REF!,0)),"")</f>
        <v/>
      </c>
      <c r="AW91" s="24">
        <v>63</v>
      </c>
      <c r="AX91" s="25"/>
      <c r="AY91" s="32" t="str">
        <f>IFERROR(INDEX(#REF!,MATCH($G91,#REF!,0)),"")</f>
        <v/>
      </c>
      <c r="AZ91" s="24">
        <v>63</v>
      </c>
      <c r="BA91" s="25"/>
      <c r="BB91" s="25"/>
      <c r="BC91" s="25"/>
      <c r="BF91" s="9"/>
      <c r="BG91" s="25"/>
      <c r="BH91" s="25"/>
      <c r="BI91" s="25"/>
      <c r="BJ91" s="32" t="str">
        <f>IFERROR(INDEX(#REF!,MATCH($G91,#REF!,0)),"")</f>
        <v/>
      </c>
      <c r="BK91" s="24">
        <v>63</v>
      </c>
      <c r="BL91" s="25"/>
      <c r="BM91" s="32" t="str">
        <f>IFERROR(INDEX(#REF!,MATCH($G91,#REF!,0)),"")</f>
        <v/>
      </c>
      <c r="BN91" s="24">
        <v>63</v>
      </c>
      <c r="BO91" s="25"/>
      <c r="BP91" s="25"/>
      <c r="BQ91" s="25"/>
      <c r="BR91" s="25"/>
      <c r="BS91" s="25"/>
      <c r="BT91" s="25"/>
      <c r="BU91" s="25"/>
      <c r="BV91" s="25"/>
      <c r="BW91" s="25"/>
      <c r="BX91" s="32" t="str">
        <f>IFERROR(INDEX(#REF!,MATCH($G91,#REF!,0)),"")</f>
        <v/>
      </c>
      <c r="BY91" s="24">
        <v>63</v>
      </c>
      <c r="BZ91" s="25"/>
      <c r="CA91" s="32" t="str">
        <f>IFERROR(INDEX(#REF!,MATCH($G91,#REF!,0)),"")</f>
        <v/>
      </c>
      <c r="CB91" s="24">
        <v>63</v>
      </c>
      <c r="CC91" s="25"/>
      <c r="CD91" s="25"/>
      <c r="CE91" s="25"/>
    </row>
    <row r="92" spans="2:83" ht="18.75" hidden="1" customHeight="1" x14ac:dyDescent="0.3">
      <c r="B92" s="31" t="str">
        <f>IFERROR(INDEX(#REF!,MATCH($G92,#REF!,0)),"")</f>
        <v/>
      </c>
      <c r="C92" s="31" t="str">
        <f>IFERROR(INDEX(#REF!,MATCH($G92,#REF!,0)),"")</f>
        <v/>
      </c>
      <c r="D92" s="32" t="str">
        <f>IFERROR(INDEX(#REF!,MATCH($G92,#REF!,0)),"")</f>
        <v/>
      </c>
      <c r="E92" s="32" t="str">
        <f>IFERROR(INDEX(#REF!,MATCH($G92,#REF!,0)),"")</f>
        <v/>
      </c>
      <c r="F92" s="32" t="str">
        <f>IFERROR(INDEX(#REF!,MATCH($G92,#REF!,0)),"")</f>
        <v/>
      </c>
      <c r="G92" s="24">
        <v>64</v>
      </c>
      <c r="H92" s="25"/>
      <c r="I92" s="32" t="str">
        <f>IFERROR(INDEX(#REF!,MATCH($G92,#REF!,0)),"")</f>
        <v/>
      </c>
      <c r="J92" s="24">
        <v>64</v>
      </c>
      <c r="K92" s="25"/>
      <c r="L92" s="25"/>
      <c r="M92" s="25"/>
      <c r="N92" s="25"/>
      <c r="O92" s="25"/>
      <c r="P92" s="26" t="str">
        <f>IFERROR(INDEX(#REF!,MATCH($Y92,#REF!,0)),"")</f>
        <v/>
      </c>
      <c r="Q92" s="26" t="str">
        <f>IFERROR(INDEX(#REF!,MATCH($Y92,#REF!,0)),"")</f>
        <v/>
      </c>
      <c r="R92" s="37" t="str">
        <f>IFERROR(INDEX(#REF!,MATCH($Y92,#REF!,0)),"")</f>
        <v/>
      </c>
      <c r="S92" s="37" t="str">
        <f>IFERROR(INDEX(#REF!,MATCH($Y92,#REF!,0)),"")</f>
        <v/>
      </c>
      <c r="T92" s="32" t="str">
        <f>IFERROR(INDEX(#REF!,MATCH($G92,#REF!,0)),"")</f>
        <v/>
      </c>
      <c r="U92" s="24">
        <v>64</v>
      </c>
      <c r="V92" s="25"/>
      <c r="W92" s="32" t="str">
        <f>IFERROR(INDEX(#REF!,MATCH($G92,#REF!,0)),"")</f>
        <v/>
      </c>
      <c r="X92" s="24">
        <v>64</v>
      </c>
      <c r="Y92" s="25"/>
      <c r="Z92" s="25"/>
      <c r="AA92" s="25"/>
      <c r="AD92" s="9"/>
      <c r="AE92" s="9"/>
      <c r="AH92" s="32" t="str">
        <f>IFERROR(INDEX(#REF!,MATCH($G92,#REF!,0)),"")</f>
        <v/>
      </c>
      <c r="AI92" s="24">
        <v>64</v>
      </c>
      <c r="AJ92" s="25"/>
      <c r="AK92" s="32" t="str">
        <f>IFERROR(INDEX(#REF!,MATCH($G92,#REF!,0)),"")</f>
        <v/>
      </c>
      <c r="AL92" s="24">
        <v>64</v>
      </c>
      <c r="AM92" s="25"/>
      <c r="AN92" s="25"/>
      <c r="AO92" s="25"/>
      <c r="AR92" s="9"/>
      <c r="AS92" s="9"/>
      <c r="AV92" s="32" t="str">
        <f>IFERROR(INDEX(#REF!,MATCH($G92,#REF!,0)),"")</f>
        <v/>
      </c>
      <c r="AW92" s="24">
        <v>64</v>
      </c>
      <c r="AX92" s="25"/>
      <c r="AY92" s="32" t="str">
        <f>IFERROR(INDEX(#REF!,MATCH($G92,#REF!,0)),"")</f>
        <v/>
      </c>
      <c r="AZ92" s="24">
        <v>64</v>
      </c>
      <c r="BA92" s="25"/>
      <c r="BB92" s="25"/>
      <c r="BC92" s="25"/>
      <c r="BF92" s="9"/>
      <c r="BG92" s="25"/>
      <c r="BH92" s="25"/>
      <c r="BI92" s="25"/>
      <c r="BJ92" s="32" t="str">
        <f>IFERROR(INDEX(#REF!,MATCH($G92,#REF!,0)),"")</f>
        <v/>
      </c>
      <c r="BK92" s="24">
        <v>64</v>
      </c>
      <c r="BL92" s="25"/>
      <c r="BM92" s="32" t="str">
        <f>IFERROR(INDEX(#REF!,MATCH($G92,#REF!,0)),"")</f>
        <v/>
      </c>
      <c r="BN92" s="24">
        <v>64</v>
      </c>
      <c r="BO92" s="25"/>
      <c r="BP92" s="25"/>
      <c r="BQ92" s="25"/>
      <c r="BR92" s="25"/>
      <c r="BS92" s="25"/>
      <c r="BT92" s="25"/>
      <c r="BU92" s="25"/>
      <c r="BV92" s="25"/>
      <c r="BW92" s="25"/>
      <c r="BX92" s="32" t="str">
        <f>IFERROR(INDEX(#REF!,MATCH($G92,#REF!,0)),"")</f>
        <v/>
      </c>
      <c r="BY92" s="24">
        <v>64</v>
      </c>
      <c r="BZ92" s="25"/>
      <c r="CA92" s="32" t="str">
        <f>IFERROR(INDEX(#REF!,MATCH($G92,#REF!,0)),"")</f>
        <v/>
      </c>
      <c r="CB92" s="24">
        <v>64</v>
      </c>
      <c r="CC92" s="25"/>
      <c r="CD92" s="25"/>
      <c r="CE92" s="25"/>
    </row>
    <row r="93" spans="2:83" ht="18.75" hidden="1" customHeight="1" x14ac:dyDescent="0.3">
      <c r="B93" s="31" t="str">
        <f>IFERROR(INDEX(#REF!,MATCH($G93,#REF!,0)),"")</f>
        <v/>
      </c>
      <c r="C93" s="31" t="str">
        <f>IFERROR(INDEX(#REF!,MATCH($G93,#REF!,0)),"")</f>
        <v/>
      </c>
      <c r="D93" s="32" t="str">
        <f>IFERROR(INDEX(#REF!,MATCH($G93,#REF!,0)),"")</f>
        <v/>
      </c>
      <c r="E93" s="32" t="str">
        <f>IFERROR(INDEX(#REF!,MATCH($G93,#REF!,0)),"")</f>
        <v/>
      </c>
      <c r="F93" s="32" t="str">
        <f>IFERROR(INDEX(#REF!,MATCH($G93,#REF!,0)),"")</f>
        <v/>
      </c>
      <c r="G93" s="24">
        <v>65</v>
      </c>
      <c r="H93" s="25"/>
      <c r="I93" s="32" t="str">
        <f>IFERROR(INDEX(#REF!,MATCH($G93,#REF!,0)),"")</f>
        <v/>
      </c>
      <c r="J93" s="24">
        <v>65</v>
      </c>
      <c r="K93" s="25"/>
      <c r="L93" s="25"/>
      <c r="M93" s="25"/>
      <c r="N93" s="25"/>
      <c r="O93" s="25"/>
      <c r="P93" s="26" t="str">
        <f>IFERROR(INDEX(#REF!,MATCH($Y93,#REF!,0)),"")</f>
        <v/>
      </c>
      <c r="Q93" s="26" t="str">
        <f>IFERROR(INDEX(#REF!,MATCH($Y93,#REF!,0)),"")</f>
        <v/>
      </c>
      <c r="R93" s="37" t="str">
        <f>IFERROR(INDEX(#REF!,MATCH($Y93,#REF!,0)),"")</f>
        <v/>
      </c>
      <c r="S93" s="37" t="str">
        <f>IFERROR(INDEX(#REF!,MATCH($Y93,#REF!,0)),"")</f>
        <v/>
      </c>
      <c r="T93" s="32" t="str">
        <f>IFERROR(INDEX(#REF!,MATCH($G93,#REF!,0)),"")</f>
        <v/>
      </c>
      <c r="U93" s="24">
        <v>65</v>
      </c>
      <c r="V93" s="25"/>
      <c r="W93" s="32" t="str">
        <f>IFERROR(INDEX(#REF!,MATCH($G93,#REF!,0)),"")</f>
        <v/>
      </c>
      <c r="X93" s="24">
        <v>65</v>
      </c>
      <c r="Y93" s="25"/>
      <c r="Z93" s="25"/>
      <c r="AA93" s="25"/>
      <c r="AD93" s="9"/>
      <c r="AE93" s="9"/>
      <c r="AH93" s="32" t="str">
        <f>IFERROR(INDEX(#REF!,MATCH($G93,#REF!,0)),"")</f>
        <v/>
      </c>
      <c r="AI93" s="24">
        <v>65</v>
      </c>
      <c r="AJ93" s="25"/>
      <c r="AK93" s="32" t="str">
        <f>IFERROR(INDEX(#REF!,MATCH($G93,#REF!,0)),"")</f>
        <v/>
      </c>
      <c r="AL93" s="24">
        <v>65</v>
      </c>
      <c r="AM93" s="25"/>
      <c r="AN93" s="25"/>
      <c r="AO93" s="25"/>
      <c r="AR93" s="9"/>
      <c r="AS93" s="9"/>
      <c r="AV93" s="32" t="str">
        <f>IFERROR(INDEX(#REF!,MATCH($G93,#REF!,0)),"")</f>
        <v/>
      </c>
      <c r="AW93" s="24">
        <v>65</v>
      </c>
      <c r="AX93" s="25"/>
      <c r="AY93" s="32" t="str">
        <f>IFERROR(INDEX(#REF!,MATCH($G93,#REF!,0)),"")</f>
        <v/>
      </c>
      <c r="AZ93" s="24">
        <v>65</v>
      </c>
      <c r="BA93" s="25"/>
      <c r="BB93" s="25"/>
      <c r="BC93" s="25"/>
      <c r="BF93" s="9"/>
      <c r="BG93" s="25"/>
      <c r="BH93" s="25"/>
      <c r="BI93" s="25"/>
      <c r="BJ93" s="32" t="str">
        <f>IFERROR(INDEX(#REF!,MATCH($G93,#REF!,0)),"")</f>
        <v/>
      </c>
      <c r="BK93" s="24">
        <v>65</v>
      </c>
      <c r="BL93" s="25"/>
      <c r="BM93" s="32" t="str">
        <f>IFERROR(INDEX(#REF!,MATCH($G93,#REF!,0)),"")</f>
        <v/>
      </c>
      <c r="BN93" s="24">
        <v>65</v>
      </c>
      <c r="BO93" s="25"/>
      <c r="BP93" s="25"/>
      <c r="BQ93" s="25"/>
      <c r="BR93" s="25"/>
      <c r="BS93" s="25"/>
      <c r="BT93" s="25"/>
      <c r="BU93" s="25"/>
      <c r="BV93" s="25"/>
      <c r="BW93" s="25"/>
      <c r="BX93" s="32" t="str">
        <f>IFERROR(INDEX(#REF!,MATCH($G93,#REF!,0)),"")</f>
        <v/>
      </c>
      <c r="BY93" s="24">
        <v>65</v>
      </c>
      <c r="BZ93" s="25"/>
      <c r="CA93" s="32" t="str">
        <f>IFERROR(INDEX(#REF!,MATCH($G93,#REF!,0)),"")</f>
        <v/>
      </c>
      <c r="CB93" s="24">
        <v>65</v>
      </c>
      <c r="CC93" s="25"/>
      <c r="CD93" s="25"/>
      <c r="CE93" s="25"/>
    </row>
    <row r="94" spans="2:83" ht="18.75" hidden="1" customHeight="1" x14ac:dyDescent="0.3">
      <c r="B94" s="31" t="str">
        <f>IFERROR(INDEX(#REF!,MATCH($G94,#REF!,0)),"")</f>
        <v/>
      </c>
      <c r="C94" s="31" t="str">
        <f>IFERROR(INDEX(#REF!,MATCH($G94,#REF!,0)),"")</f>
        <v/>
      </c>
      <c r="D94" s="32" t="str">
        <f>IFERROR(INDEX(#REF!,MATCH($G94,#REF!,0)),"")</f>
        <v/>
      </c>
      <c r="E94" s="32" t="str">
        <f>IFERROR(INDEX(#REF!,MATCH($G94,#REF!,0)),"")</f>
        <v/>
      </c>
      <c r="F94" s="32" t="str">
        <f>IFERROR(INDEX(#REF!,MATCH($G94,#REF!,0)),"")</f>
        <v/>
      </c>
      <c r="G94" s="24">
        <v>66</v>
      </c>
      <c r="H94" s="25"/>
      <c r="I94" s="32" t="str">
        <f>IFERROR(INDEX(#REF!,MATCH($G94,#REF!,0)),"")</f>
        <v/>
      </c>
      <c r="J94" s="24">
        <v>66</v>
      </c>
      <c r="K94" s="25"/>
      <c r="L94" s="25"/>
      <c r="M94" s="25"/>
      <c r="N94" s="25"/>
      <c r="O94" s="25"/>
      <c r="P94" s="26" t="str">
        <f>IFERROR(INDEX(#REF!,MATCH($Y94,#REF!,0)),"")</f>
        <v/>
      </c>
      <c r="Q94" s="26" t="str">
        <f>IFERROR(INDEX(#REF!,MATCH($Y94,#REF!,0)),"")</f>
        <v/>
      </c>
      <c r="R94" s="37" t="str">
        <f>IFERROR(INDEX(#REF!,MATCH($Y94,#REF!,0)),"")</f>
        <v/>
      </c>
      <c r="S94" s="37" t="str">
        <f>IFERROR(INDEX(#REF!,MATCH($Y94,#REF!,0)),"")</f>
        <v/>
      </c>
      <c r="T94" s="32" t="str">
        <f>IFERROR(INDEX(#REF!,MATCH($G94,#REF!,0)),"")</f>
        <v/>
      </c>
      <c r="U94" s="24">
        <v>66</v>
      </c>
      <c r="V94" s="25"/>
      <c r="W94" s="32" t="str">
        <f>IFERROR(INDEX(#REF!,MATCH($G94,#REF!,0)),"")</f>
        <v/>
      </c>
      <c r="X94" s="24">
        <v>66</v>
      </c>
      <c r="Y94" s="25"/>
      <c r="Z94" s="25"/>
      <c r="AA94" s="25"/>
      <c r="AD94" s="46"/>
      <c r="AE94" s="9"/>
      <c r="AH94" s="32" t="str">
        <f>IFERROR(INDEX(#REF!,MATCH($G94,#REF!,0)),"")</f>
        <v/>
      </c>
      <c r="AI94" s="24">
        <v>66</v>
      </c>
      <c r="AJ94" s="25"/>
      <c r="AK94" s="32" t="str">
        <f>IFERROR(INDEX(#REF!,MATCH($G94,#REF!,0)),"")</f>
        <v/>
      </c>
      <c r="AL94" s="24">
        <v>66</v>
      </c>
      <c r="AM94" s="25"/>
      <c r="AN94" s="25"/>
      <c r="AO94" s="25"/>
      <c r="AR94" s="9"/>
      <c r="AS94" s="9"/>
      <c r="AV94" s="32" t="str">
        <f>IFERROR(INDEX(#REF!,MATCH($G94,#REF!,0)),"")</f>
        <v/>
      </c>
      <c r="AW94" s="24">
        <v>66</v>
      </c>
      <c r="AX94" s="25"/>
      <c r="AY94" s="32" t="str">
        <f>IFERROR(INDEX(#REF!,MATCH($G94,#REF!,0)),"")</f>
        <v/>
      </c>
      <c r="AZ94" s="24">
        <v>66</v>
      </c>
      <c r="BA94" s="25"/>
      <c r="BB94" s="25"/>
      <c r="BC94" s="25"/>
      <c r="BF94" s="46"/>
      <c r="BG94" s="25"/>
      <c r="BH94" s="25"/>
      <c r="BI94" s="25"/>
      <c r="BJ94" s="32" t="str">
        <f>IFERROR(INDEX(#REF!,MATCH($G94,#REF!,0)),"")</f>
        <v/>
      </c>
      <c r="BK94" s="24">
        <v>66</v>
      </c>
      <c r="BL94" s="25"/>
      <c r="BM94" s="32" t="str">
        <f>IFERROR(INDEX(#REF!,MATCH($G94,#REF!,0)),"")</f>
        <v/>
      </c>
      <c r="BN94" s="24">
        <v>66</v>
      </c>
      <c r="BO94" s="25"/>
      <c r="BP94" s="25"/>
      <c r="BQ94" s="25"/>
      <c r="BR94" s="25"/>
      <c r="BS94" s="25"/>
      <c r="BT94" s="25"/>
      <c r="BU94" s="25"/>
      <c r="BV94" s="25"/>
      <c r="BW94" s="25"/>
      <c r="BX94" s="32" t="str">
        <f>IFERROR(INDEX(#REF!,MATCH($G94,#REF!,0)),"")</f>
        <v/>
      </c>
      <c r="BY94" s="24">
        <v>66</v>
      </c>
      <c r="BZ94" s="25"/>
      <c r="CA94" s="32" t="str">
        <f>IFERROR(INDEX(#REF!,MATCH($G94,#REF!,0)),"")</f>
        <v/>
      </c>
      <c r="CB94" s="24">
        <v>66</v>
      </c>
      <c r="CC94" s="25"/>
      <c r="CD94" s="25"/>
      <c r="CE94" s="25"/>
    </row>
    <row r="95" spans="2:83" ht="18.75" hidden="1" customHeight="1" x14ac:dyDescent="0.3">
      <c r="B95" s="31" t="str">
        <f>IFERROR(INDEX(#REF!,MATCH($G95,#REF!,0)),"")</f>
        <v/>
      </c>
      <c r="C95" s="31" t="str">
        <f>IFERROR(INDEX(#REF!,MATCH($G95,#REF!,0)),"")</f>
        <v/>
      </c>
      <c r="D95" s="32" t="str">
        <f>IFERROR(INDEX(#REF!,MATCH($G95,#REF!,0)),"")</f>
        <v/>
      </c>
      <c r="E95" s="32" t="str">
        <f>IFERROR(INDEX(#REF!,MATCH($G95,#REF!,0)),"")</f>
        <v/>
      </c>
      <c r="F95" s="32" t="str">
        <f>IFERROR(INDEX(#REF!,MATCH($G95,#REF!,0)),"")</f>
        <v/>
      </c>
      <c r="G95" s="24">
        <v>67</v>
      </c>
      <c r="H95" s="25"/>
      <c r="I95" s="32" t="str">
        <f>IFERROR(INDEX(#REF!,MATCH($G95,#REF!,0)),"")</f>
        <v/>
      </c>
      <c r="J95" s="24">
        <v>67</v>
      </c>
      <c r="K95" s="25"/>
      <c r="L95" s="25"/>
      <c r="M95" s="25"/>
      <c r="N95" s="25"/>
      <c r="O95" s="25"/>
      <c r="P95" s="26" t="str">
        <f>IFERROR(INDEX(#REF!,MATCH($Y95,#REF!,0)),"")</f>
        <v/>
      </c>
      <c r="Q95" s="26" t="str">
        <f>IFERROR(INDEX(#REF!,MATCH($Y95,#REF!,0)),"")</f>
        <v/>
      </c>
      <c r="R95" s="37" t="str">
        <f>IFERROR(INDEX(#REF!,MATCH($Y95,#REF!,0)),"")</f>
        <v/>
      </c>
      <c r="S95" s="37" t="str">
        <f>IFERROR(INDEX(#REF!,MATCH($Y95,#REF!,0)),"")</f>
        <v/>
      </c>
      <c r="T95" s="32" t="str">
        <f>IFERROR(INDEX(#REF!,MATCH($G95,#REF!,0)),"")</f>
        <v/>
      </c>
      <c r="U95" s="24">
        <v>67</v>
      </c>
      <c r="V95" s="25"/>
      <c r="W95" s="32" t="str">
        <f>IFERROR(INDEX(#REF!,MATCH($G95,#REF!,0)),"")</f>
        <v/>
      </c>
      <c r="X95" s="24">
        <v>67</v>
      </c>
      <c r="Y95" s="25"/>
      <c r="Z95" s="25"/>
      <c r="AA95" s="25"/>
      <c r="AH95" s="32" t="str">
        <f>IFERROR(INDEX(#REF!,MATCH($G95,#REF!,0)),"")</f>
        <v/>
      </c>
      <c r="AI95" s="24">
        <v>67</v>
      </c>
      <c r="AJ95" s="25"/>
      <c r="AK95" s="32" t="str">
        <f>IFERROR(INDEX(#REF!,MATCH($G95,#REF!,0)),"")</f>
        <v/>
      </c>
      <c r="AL95" s="24">
        <v>67</v>
      </c>
      <c r="AM95" s="25"/>
      <c r="AN95" s="25"/>
      <c r="AO95" s="25"/>
      <c r="AV95" s="32" t="str">
        <f>IFERROR(INDEX(#REF!,MATCH($G95,#REF!,0)),"")</f>
        <v/>
      </c>
      <c r="AW95" s="24">
        <v>67</v>
      </c>
      <c r="AX95" s="25"/>
      <c r="AY95" s="32" t="str">
        <f>IFERROR(INDEX(#REF!,MATCH($G95,#REF!,0)),"")</f>
        <v/>
      </c>
      <c r="AZ95" s="24">
        <v>67</v>
      </c>
      <c r="BA95" s="25"/>
      <c r="BB95" s="25"/>
      <c r="BC95" s="25"/>
      <c r="BG95" s="25"/>
      <c r="BH95" s="25"/>
      <c r="BI95" s="25"/>
      <c r="BJ95" s="32" t="str">
        <f>IFERROR(INDEX(#REF!,MATCH($G95,#REF!,0)),"")</f>
        <v/>
      </c>
      <c r="BK95" s="24">
        <v>67</v>
      </c>
      <c r="BL95" s="25"/>
      <c r="BM95" s="32" t="str">
        <f>IFERROR(INDEX(#REF!,MATCH($G95,#REF!,0)),"")</f>
        <v/>
      </c>
      <c r="BN95" s="24">
        <v>67</v>
      </c>
      <c r="BO95" s="25"/>
      <c r="BP95" s="25"/>
      <c r="BQ95" s="25"/>
      <c r="BR95" s="25"/>
      <c r="BS95" s="25"/>
      <c r="BT95" s="25"/>
      <c r="BU95" s="25"/>
      <c r="BV95" s="25"/>
      <c r="BW95" s="25"/>
      <c r="BX95" s="32" t="str">
        <f>IFERROR(INDEX(#REF!,MATCH($G95,#REF!,0)),"")</f>
        <v/>
      </c>
      <c r="BY95" s="24">
        <v>67</v>
      </c>
      <c r="BZ95" s="25"/>
      <c r="CA95" s="32" t="str">
        <f>IFERROR(INDEX(#REF!,MATCH($G95,#REF!,0)),"")</f>
        <v/>
      </c>
      <c r="CB95" s="24">
        <v>67</v>
      </c>
      <c r="CC95" s="25"/>
      <c r="CD95" s="25"/>
      <c r="CE95" s="25"/>
    </row>
    <row r="96" spans="2:83" ht="18.75" hidden="1" customHeight="1" x14ac:dyDescent="0.3">
      <c r="B96" s="31" t="str">
        <f>IFERROR(INDEX(#REF!,MATCH($G96,#REF!,0)),"")</f>
        <v/>
      </c>
      <c r="C96" s="31" t="str">
        <f>IFERROR(INDEX(#REF!,MATCH($G96,#REF!,0)),"")</f>
        <v/>
      </c>
      <c r="D96" s="32" t="str">
        <f>IFERROR(INDEX(#REF!,MATCH($G96,#REF!,0)),"")</f>
        <v/>
      </c>
      <c r="E96" s="32" t="str">
        <f>IFERROR(INDEX(#REF!,MATCH($G96,#REF!,0)),"")</f>
        <v/>
      </c>
      <c r="F96" s="32" t="str">
        <f>IFERROR(INDEX(#REF!,MATCH($G96,#REF!,0)),"")</f>
        <v/>
      </c>
      <c r="G96" s="24">
        <v>68</v>
      </c>
      <c r="H96" s="25"/>
      <c r="I96" s="32" t="str">
        <f>IFERROR(INDEX(#REF!,MATCH($G96,#REF!,0)),"")</f>
        <v/>
      </c>
      <c r="J96" s="24">
        <v>68</v>
      </c>
      <c r="K96" s="25"/>
      <c r="L96" s="25"/>
      <c r="M96" s="25"/>
      <c r="N96" s="25"/>
      <c r="O96" s="25"/>
      <c r="P96" s="26" t="str">
        <f>IFERROR(INDEX(#REF!,MATCH($Y96,#REF!,0)),"")</f>
        <v/>
      </c>
      <c r="Q96" s="26" t="str">
        <f>IFERROR(INDEX(#REF!,MATCH($Y96,#REF!,0)),"")</f>
        <v/>
      </c>
      <c r="R96" s="37" t="str">
        <f>IFERROR(INDEX(#REF!,MATCH($Y96,#REF!,0)),"")</f>
        <v/>
      </c>
      <c r="S96" s="37" t="str">
        <f>IFERROR(INDEX(#REF!,MATCH($Y96,#REF!,0)),"")</f>
        <v/>
      </c>
      <c r="T96" s="32" t="str">
        <f>IFERROR(INDEX(#REF!,MATCH($G96,#REF!,0)),"")</f>
        <v/>
      </c>
      <c r="U96" s="24">
        <v>68</v>
      </c>
      <c r="V96" s="25"/>
      <c r="W96" s="32" t="str">
        <f>IFERROR(INDEX(#REF!,MATCH($G96,#REF!,0)),"")</f>
        <v/>
      </c>
      <c r="X96" s="24">
        <v>68</v>
      </c>
      <c r="Y96" s="25"/>
      <c r="Z96" s="25"/>
      <c r="AA96" s="25"/>
      <c r="AH96" s="32" t="str">
        <f>IFERROR(INDEX(#REF!,MATCH($G96,#REF!,0)),"")</f>
        <v/>
      </c>
      <c r="AI96" s="24">
        <v>68</v>
      </c>
      <c r="AJ96" s="25"/>
      <c r="AK96" s="32" t="str">
        <f>IFERROR(INDEX(#REF!,MATCH($G96,#REF!,0)),"")</f>
        <v/>
      </c>
      <c r="AL96" s="24">
        <v>68</v>
      </c>
      <c r="AM96" s="25"/>
      <c r="AN96" s="25"/>
      <c r="AO96" s="25"/>
      <c r="AV96" s="32" t="str">
        <f>IFERROR(INDEX(#REF!,MATCH($G96,#REF!,0)),"")</f>
        <v/>
      </c>
      <c r="AW96" s="24">
        <v>68</v>
      </c>
      <c r="AX96" s="25"/>
      <c r="AY96" s="32" t="str">
        <f>IFERROR(INDEX(#REF!,MATCH($G96,#REF!,0)),"")</f>
        <v/>
      </c>
      <c r="AZ96" s="24">
        <v>68</v>
      </c>
      <c r="BA96" s="25"/>
      <c r="BB96" s="25"/>
      <c r="BC96" s="25"/>
      <c r="BG96" s="25"/>
      <c r="BH96" s="25"/>
      <c r="BI96" s="25"/>
      <c r="BJ96" s="32" t="str">
        <f>IFERROR(INDEX(#REF!,MATCH($G96,#REF!,0)),"")</f>
        <v/>
      </c>
      <c r="BK96" s="24">
        <v>68</v>
      </c>
      <c r="BL96" s="25"/>
      <c r="BM96" s="32" t="str">
        <f>IFERROR(INDEX(#REF!,MATCH($G96,#REF!,0)),"")</f>
        <v/>
      </c>
      <c r="BN96" s="24">
        <v>68</v>
      </c>
      <c r="BO96" s="25"/>
      <c r="BP96" s="25"/>
      <c r="BQ96" s="25"/>
      <c r="BR96" s="25"/>
      <c r="BS96" s="25"/>
      <c r="BT96" s="25"/>
      <c r="BU96" s="25"/>
      <c r="BV96" s="25"/>
      <c r="BW96" s="25"/>
      <c r="BX96" s="32" t="str">
        <f>IFERROR(INDEX(#REF!,MATCH($G96,#REF!,0)),"")</f>
        <v/>
      </c>
      <c r="BY96" s="24">
        <v>68</v>
      </c>
      <c r="BZ96" s="25"/>
      <c r="CA96" s="32" t="str">
        <f>IFERROR(INDEX(#REF!,MATCH($G96,#REF!,0)),"")</f>
        <v/>
      </c>
      <c r="CB96" s="24">
        <v>68</v>
      </c>
      <c r="CC96" s="25"/>
      <c r="CD96" s="25"/>
      <c r="CE96" s="25"/>
    </row>
    <row r="97" spans="2:83" ht="18.75" hidden="1" customHeight="1" x14ac:dyDescent="0.3">
      <c r="B97" s="31" t="str">
        <f>IFERROR(INDEX(#REF!,MATCH($G97,#REF!,0)),"")</f>
        <v/>
      </c>
      <c r="C97" s="31" t="str">
        <f>IFERROR(INDEX(#REF!,MATCH($G97,#REF!,0)),"")</f>
        <v/>
      </c>
      <c r="D97" s="32" t="str">
        <f>IFERROR(INDEX(#REF!,MATCH($G97,#REF!,0)),"")</f>
        <v/>
      </c>
      <c r="E97" s="32" t="str">
        <f>IFERROR(INDEX(#REF!,MATCH($G97,#REF!,0)),"")</f>
        <v/>
      </c>
      <c r="F97" s="32" t="str">
        <f>IFERROR(INDEX(#REF!,MATCH($G97,#REF!,0)),"")</f>
        <v/>
      </c>
      <c r="G97" s="24">
        <v>69</v>
      </c>
      <c r="H97" s="25"/>
      <c r="I97" s="32" t="str">
        <f>IFERROR(INDEX(#REF!,MATCH($G97,#REF!,0)),"")</f>
        <v/>
      </c>
      <c r="J97" s="24">
        <v>69</v>
      </c>
      <c r="K97" s="25"/>
      <c r="L97" s="25"/>
      <c r="M97" s="25"/>
      <c r="N97" s="25"/>
      <c r="O97" s="25"/>
      <c r="P97" s="26" t="str">
        <f>IFERROR(INDEX(#REF!,MATCH($Y97,#REF!,0)),"")</f>
        <v/>
      </c>
      <c r="Q97" s="26" t="str">
        <f>IFERROR(INDEX(#REF!,MATCH($Y97,#REF!,0)),"")</f>
        <v/>
      </c>
      <c r="R97" s="37" t="str">
        <f>IFERROR(INDEX(#REF!,MATCH($Y97,#REF!,0)),"")</f>
        <v/>
      </c>
      <c r="S97" s="37" t="str">
        <f>IFERROR(INDEX(#REF!,MATCH($Y97,#REF!,0)),"")</f>
        <v/>
      </c>
      <c r="T97" s="32" t="str">
        <f>IFERROR(INDEX(#REF!,MATCH($G97,#REF!,0)),"")</f>
        <v/>
      </c>
      <c r="U97" s="24">
        <v>69</v>
      </c>
      <c r="V97" s="25"/>
      <c r="W97" s="32" t="str">
        <f>IFERROR(INDEX(#REF!,MATCH($G97,#REF!,0)),"")</f>
        <v/>
      </c>
      <c r="X97" s="24">
        <v>69</v>
      </c>
      <c r="Y97" s="25"/>
      <c r="Z97" s="25"/>
      <c r="AA97" s="25"/>
      <c r="AH97" s="32" t="str">
        <f>IFERROR(INDEX(#REF!,MATCH($G97,#REF!,0)),"")</f>
        <v/>
      </c>
      <c r="AI97" s="24">
        <v>69</v>
      </c>
      <c r="AJ97" s="25"/>
      <c r="AK97" s="32" t="str">
        <f>IFERROR(INDEX(#REF!,MATCH($G97,#REF!,0)),"")</f>
        <v/>
      </c>
      <c r="AL97" s="24">
        <v>69</v>
      </c>
      <c r="AM97" s="25"/>
      <c r="AN97" s="25"/>
      <c r="AO97" s="25"/>
      <c r="AV97" s="32" t="str">
        <f>IFERROR(INDEX(#REF!,MATCH($G97,#REF!,0)),"")</f>
        <v/>
      </c>
      <c r="AW97" s="24">
        <v>69</v>
      </c>
      <c r="AX97" s="25"/>
      <c r="AY97" s="32" t="str">
        <f>IFERROR(INDEX(#REF!,MATCH($G97,#REF!,0)),"")</f>
        <v/>
      </c>
      <c r="AZ97" s="24">
        <v>69</v>
      </c>
      <c r="BA97" s="25"/>
      <c r="BB97" s="25"/>
      <c r="BC97" s="25"/>
      <c r="BG97" s="25"/>
      <c r="BH97" s="25"/>
      <c r="BI97" s="25"/>
      <c r="BJ97" s="32" t="str">
        <f>IFERROR(INDEX(#REF!,MATCH($G97,#REF!,0)),"")</f>
        <v/>
      </c>
      <c r="BK97" s="24">
        <v>69</v>
      </c>
      <c r="BL97" s="25"/>
      <c r="BM97" s="32" t="str">
        <f>IFERROR(INDEX(#REF!,MATCH($G97,#REF!,0)),"")</f>
        <v/>
      </c>
      <c r="BN97" s="24">
        <v>69</v>
      </c>
      <c r="BO97" s="25"/>
      <c r="BP97" s="25"/>
      <c r="BQ97" s="25"/>
      <c r="BR97" s="25"/>
      <c r="BS97" s="25"/>
      <c r="BT97" s="25"/>
      <c r="BU97" s="25"/>
      <c r="BV97" s="25"/>
      <c r="BW97" s="25"/>
      <c r="BX97" s="32" t="str">
        <f>IFERROR(INDEX(#REF!,MATCH($G97,#REF!,0)),"")</f>
        <v/>
      </c>
      <c r="BY97" s="24">
        <v>69</v>
      </c>
      <c r="BZ97" s="25"/>
      <c r="CA97" s="32" t="str">
        <f>IFERROR(INDEX(#REF!,MATCH($G97,#REF!,0)),"")</f>
        <v/>
      </c>
      <c r="CB97" s="24">
        <v>69</v>
      </c>
      <c r="CC97" s="25"/>
      <c r="CD97" s="25"/>
      <c r="CE97" s="25"/>
    </row>
    <row r="98" spans="2:83" ht="18.75" hidden="1" customHeight="1" x14ac:dyDescent="0.3">
      <c r="B98" s="31" t="str">
        <f>IFERROR(INDEX(#REF!,MATCH($G98,#REF!,0)),"")</f>
        <v/>
      </c>
      <c r="C98" s="31" t="str">
        <f>IFERROR(INDEX(#REF!,MATCH($G98,#REF!,0)),"")</f>
        <v/>
      </c>
      <c r="D98" s="32" t="str">
        <f>IFERROR(INDEX(#REF!,MATCH($G98,#REF!,0)),"")</f>
        <v/>
      </c>
      <c r="E98" s="32" t="str">
        <f>IFERROR(INDEX(#REF!,MATCH($G98,#REF!,0)),"")</f>
        <v/>
      </c>
      <c r="F98" s="32" t="str">
        <f>IFERROR(INDEX(#REF!,MATCH($G98,#REF!,0)),"")</f>
        <v/>
      </c>
      <c r="G98" s="24">
        <v>70</v>
      </c>
      <c r="H98" s="25"/>
      <c r="I98" s="32" t="str">
        <f>IFERROR(INDEX(#REF!,MATCH($G98,#REF!,0)),"")</f>
        <v/>
      </c>
      <c r="J98" s="24">
        <v>70</v>
      </c>
      <c r="K98" s="25"/>
      <c r="L98" s="25"/>
      <c r="M98" s="25"/>
      <c r="N98" s="25"/>
      <c r="O98" s="25"/>
      <c r="P98" s="26" t="str">
        <f>IFERROR(INDEX(#REF!,MATCH($Y98,#REF!,0)),"")</f>
        <v/>
      </c>
      <c r="Q98" s="26" t="str">
        <f>IFERROR(INDEX(#REF!,MATCH($Y98,#REF!,0)),"")</f>
        <v/>
      </c>
      <c r="R98" s="37" t="str">
        <f>IFERROR(INDEX(#REF!,MATCH($Y98,#REF!,0)),"")</f>
        <v/>
      </c>
      <c r="S98" s="37" t="str">
        <f>IFERROR(INDEX(#REF!,MATCH($Y98,#REF!,0)),"")</f>
        <v/>
      </c>
      <c r="T98" s="32" t="str">
        <f>IFERROR(INDEX(#REF!,MATCH($G98,#REF!,0)),"")</f>
        <v/>
      </c>
      <c r="U98" s="24">
        <v>70</v>
      </c>
      <c r="V98" s="25"/>
      <c r="W98" s="32" t="str">
        <f>IFERROR(INDEX(#REF!,MATCH($G98,#REF!,0)),"")</f>
        <v/>
      </c>
      <c r="X98" s="24">
        <v>70</v>
      </c>
      <c r="Y98" s="25"/>
      <c r="Z98" s="25"/>
      <c r="AA98" s="25"/>
      <c r="AH98" s="32" t="str">
        <f>IFERROR(INDEX(#REF!,MATCH($G98,#REF!,0)),"")</f>
        <v/>
      </c>
      <c r="AI98" s="24">
        <v>70</v>
      </c>
      <c r="AJ98" s="25"/>
      <c r="AK98" s="32" t="str">
        <f>IFERROR(INDEX(#REF!,MATCH($G98,#REF!,0)),"")</f>
        <v/>
      </c>
      <c r="AL98" s="24">
        <v>70</v>
      </c>
      <c r="AM98" s="25"/>
      <c r="AN98" s="25"/>
      <c r="AO98" s="25"/>
      <c r="AV98" s="32" t="str">
        <f>IFERROR(INDEX(#REF!,MATCH($G98,#REF!,0)),"")</f>
        <v/>
      </c>
      <c r="AW98" s="24">
        <v>70</v>
      </c>
      <c r="AX98" s="25"/>
      <c r="AY98" s="32" t="str">
        <f>IFERROR(INDEX(#REF!,MATCH($G98,#REF!,0)),"")</f>
        <v/>
      </c>
      <c r="AZ98" s="24">
        <v>70</v>
      </c>
      <c r="BA98" s="25"/>
      <c r="BB98" s="25"/>
      <c r="BC98" s="25"/>
      <c r="BG98" s="25"/>
      <c r="BH98" s="25"/>
      <c r="BI98" s="25"/>
      <c r="BJ98" s="32" t="str">
        <f>IFERROR(INDEX(#REF!,MATCH($G98,#REF!,0)),"")</f>
        <v/>
      </c>
      <c r="BK98" s="24">
        <v>70</v>
      </c>
      <c r="BL98" s="25"/>
      <c r="BM98" s="32" t="str">
        <f>IFERROR(INDEX(#REF!,MATCH($G98,#REF!,0)),"")</f>
        <v/>
      </c>
      <c r="BN98" s="24">
        <v>70</v>
      </c>
      <c r="BO98" s="25"/>
      <c r="BP98" s="25"/>
      <c r="BQ98" s="25"/>
      <c r="BR98" s="25"/>
      <c r="BS98" s="25"/>
      <c r="BT98" s="25"/>
      <c r="BU98" s="25"/>
      <c r="BV98" s="25"/>
      <c r="BW98" s="25"/>
      <c r="BX98" s="32" t="str">
        <f>IFERROR(INDEX(#REF!,MATCH($G98,#REF!,0)),"")</f>
        <v/>
      </c>
      <c r="BY98" s="24">
        <v>70</v>
      </c>
      <c r="BZ98" s="25"/>
      <c r="CA98" s="32" t="str">
        <f>IFERROR(INDEX(#REF!,MATCH($G98,#REF!,0)),"")</f>
        <v/>
      </c>
      <c r="CB98" s="24">
        <v>70</v>
      </c>
      <c r="CC98" s="25"/>
      <c r="CD98" s="25"/>
      <c r="CE98" s="25"/>
    </row>
    <row r="99" spans="2:83" ht="18.75" hidden="1" customHeight="1" x14ac:dyDescent="0.3">
      <c r="B99" s="31" t="str">
        <f>IFERROR(INDEX(#REF!,MATCH($G99,#REF!,0)),"")</f>
        <v/>
      </c>
      <c r="C99" s="31" t="str">
        <f>IFERROR(INDEX(#REF!,MATCH($G99,#REF!,0)),"")</f>
        <v/>
      </c>
      <c r="D99" s="32" t="str">
        <f>IFERROR(INDEX(#REF!,MATCH($G99,#REF!,0)),"")</f>
        <v/>
      </c>
      <c r="E99" s="32" t="str">
        <f>IFERROR(INDEX(#REF!,MATCH($G99,#REF!,0)),"")</f>
        <v/>
      </c>
      <c r="F99" s="32" t="str">
        <f>IFERROR(INDEX(#REF!,MATCH($G99,#REF!,0)),"")</f>
        <v/>
      </c>
      <c r="G99" s="24">
        <v>71</v>
      </c>
      <c r="H99" s="25"/>
      <c r="I99" s="32" t="str">
        <f>IFERROR(INDEX(#REF!,MATCH($G99,#REF!,0)),"")</f>
        <v/>
      </c>
      <c r="J99" s="24">
        <v>71</v>
      </c>
      <c r="K99" s="25"/>
      <c r="L99" s="25"/>
      <c r="M99" s="25"/>
      <c r="N99" s="25"/>
      <c r="O99" s="25"/>
      <c r="P99" s="26" t="str">
        <f>IFERROR(INDEX(#REF!,MATCH($Y99,#REF!,0)),"")</f>
        <v/>
      </c>
      <c r="Q99" s="26" t="str">
        <f>IFERROR(INDEX(#REF!,MATCH($Y99,#REF!,0)),"")</f>
        <v/>
      </c>
      <c r="R99" s="37" t="str">
        <f>IFERROR(INDEX(#REF!,MATCH($Y99,#REF!,0)),"")</f>
        <v/>
      </c>
      <c r="S99" s="37" t="str">
        <f>IFERROR(INDEX(#REF!,MATCH($Y99,#REF!,0)),"")</f>
        <v/>
      </c>
      <c r="T99" s="32" t="str">
        <f>IFERROR(INDEX(#REF!,MATCH($G99,#REF!,0)),"")</f>
        <v/>
      </c>
      <c r="U99" s="24">
        <v>71</v>
      </c>
      <c r="V99" s="25"/>
      <c r="W99" s="32" t="str">
        <f>IFERROR(INDEX(#REF!,MATCH($G99,#REF!,0)),"")</f>
        <v/>
      </c>
      <c r="X99" s="24">
        <v>71</v>
      </c>
      <c r="Y99" s="25"/>
      <c r="Z99" s="25"/>
      <c r="AA99" s="25"/>
      <c r="AH99" s="32" t="str">
        <f>IFERROR(INDEX(#REF!,MATCH($G99,#REF!,0)),"")</f>
        <v/>
      </c>
      <c r="AI99" s="24">
        <v>71</v>
      </c>
      <c r="AJ99" s="25"/>
      <c r="AK99" s="32" t="str">
        <f>IFERROR(INDEX(#REF!,MATCH($G99,#REF!,0)),"")</f>
        <v/>
      </c>
      <c r="AL99" s="24">
        <v>71</v>
      </c>
      <c r="AM99" s="25"/>
      <c r="AN99" s="25"/>
      <c r="AO99" s="25"/>
      <c r="AV99" s="32" t="str">
        <f>IFERROR(INDEX(#REF!,MATCH($G99,#REF!,0)),"")</f>
        <v/>
      </c>
      <c r="AW99" s="24">
        <v>71</v>
      </c>
      <c r="AX99" s="25"/>
      <c r="AY99" s="32" t="str">
        <f>IFERROR(INDEX(#REF!,MATCH($G99,#REF!,0)),"")</f>
        <v/>
      </c>
      <c r="AZ99" s="24">
        <v>71</v>
      </c>
      <c r="BA99" s="25"/>
      <c r="BB99" s="25"/>
      <c r="BC99" s="25"/>
      <c r="BG99" s="9"/>
      <c r="BJ99" s="32" t="str">
        <f>IFERROR(INDEX(#REF!,MATCH($G99,#REF!,0)),"")</f>
        <v/>
      </c>
      <c r="BK99" s="24">
        <v>71</v>
      </c>
      <c r="BL99" s="25"/>
      <c r="BM99" s="32" t="str">
        <f>IFERROR(INDEX(#REF!,MATCH($G99,#REF!,0)),"")</f>
        <v/>
      </c>
      <c r="BN99" s="24">
        <v>71</v>
      </c>
      <c r="BO99" s="25"/>
      <c r="BP99" s="25"/>
      <c r="BQ99" s="25"/>
      <c r="BT99" s="9"/>
      <c r="BU99" s="9"/>
      <c r="BX99" s="32" t="str">
        <f>IFERROR(INDEX(#REF!,MATCH($G99,#REF!,0)),"")</f>
        <v/>
      </c>
      <c r="BY99" s="24">
        <v>71</v>
      </c>
      <c r="BZ99" s="25"/>
      <c r="CA99" s="32" t="str">
        <f>IFERROR(INDEX(#REF!,MATCH($G99,#REF!,0)),"")</f>
        <v/>
      </c>
      <c r="CB99" s="24">
        <v>71</v>
      </c>
      <c r="CC99" s="25"/>
      <c r="CD99" s="25"/>
      <c r="CE99" s="25"/>
    </row>
    <row r="100" spans="2:83" ht="18.75" hidden="1" customHeight="1" x14ac:dyDescent="0.3">
      <c r="B100" s="31" t="str">
        <f>IFERROR(INDEX(#REF!,MATCH($G100,#REF!,0)),"")</f>
        <v/>
      </c>
      <c r="C100" s="31" t="str">
        <f>IFERROR(INDEX(#REF!,MATCH($G100,#REF!,0)),"")</f>
        <v/>
      </c>
      <c r="D100" s="32" t="str">
        <f>IFERROR(INDEX(#REF!,MATCH($G100,#REF!,0)),"")</f>
        <v/>
      </c>
      <c r="E100" s="32" t="str">
        <f>IFERROR(INDEX(#REF!,MATCH($G100,#REF!,0)),"")</f>
        <v/>
      </c>
      <c r="F100" s="32" t="str">
        <f>IFERROR(INDEX(#REF!,MATCH($G100,#REF!,0)),"")</f>
        <v/>
      </c>
      <c r="G100" s="24">
        <v>72</v>
      </c>
      <c r="H100" s="25"/>
      <c r="I100" s="32" t="str">
        <f>IFERROR(INDEX(#REF!,MATCH($G100,#REF!,0)),"")</f>
        <v/>
      </c>
      <c r="J100" s="24">
        <v>72</v>
      </c>
      <c r="K100" s="25"/>
      <c r="L100" s="25"/>
      <c r="M100" s="25"/>
      <c r="N100" s="25"/>
      <c r="O100" s="25"/>
      <c r="P100" s="26" t="str">
        <f>IFERROR(INDEX(#REF!,MATCH($Y100,#REF!,0)),"")</f>
        <v/>
      </c>
      <c r="Q100" s="26" t="str">
        <f>IFERROR(INDEX(#REF!,MATCH($Y100,#REF!,0)),"")</f>
        <v/>
      </c>
      <c r="R100" s="37" t="str">
        <f>IFERROR(INDEX(#REF!,MATCH($Y100,#REF!,0)),"")</f>
        <v/>
      </c>
      <c r="S100" s="37" t="str">
        <f>IFERROR(INDEX(#REF!,MATCH($Y100,#REF!,0)),"")</f>
        <v/>
      </c>
      <c r="T100" s="32" t="str">
        <f>IFERROR(INDEX(#REF!,MATCH($G100,#REF!,0)),"")</f>
        <v/>
      </c>
      <c r="U100" s="24">
        <v>72</v>
      </c>
      <c r="V100" s="25"/>
      <c r="W100" s="32" t="str">
        <f>IFERROR(INDEX(#REF!,MATCH($G100,#REF!,0)),"")</f>
        <v/>
      </c>
      <c r="X100" s="24">
        <v>72</v>
      </c>
      <c r="Y100" s="25"/>
      <c r="Z100" s="25"/>
      <c r="AA100" s="25"/>
      <c r="AH100" s="32" t="str">
        <f>IFERROR(INDEX(#REF!,MATCH($G100,#REF!,0)),"")</f>
        <v/>
      </c>
      <c r="AI100" s="24">
        <v>72</v>
      </c>
      <c r="AJ100" s="25"/>
      <c r="AK100" s="32" t="str">
        <f>IFERROR(INDEX(#REF!,MATCH($G100,#REF!,0)),"")</f>
        <v/>
      </c>
      <c r="AL100" s="24">
        <v>72</v>
      </c>
      <c r="AM100" s="25"/>
      <c r="AN100" s="25"/>
      <c r="AO100" s="25"/>
      <c r="AV100" s="32" t="str">
        <f>IFERROR(INDEX(#REF!,MATCH($G100,#REF!,0)),"")</f>
        <v/>
      </c>
      <c r="AW100" s="24">
        <v>72</v>
      </c>
      <c r="AX100" s="25"/>
      <c r="AY100" s="32" t="str">
        <f>IFERROR(INDEX(#REF!,MATCH($G100,#REF!,0)),"")</f>
        <v/>
      </c>
      <c r="AZ100" s="24">
        <v>72</v>
      </c>
      <c r="BA100" s="25"/>
      <c r="BB100" s="25"/>
      <c r="BC100" s="25"/>
      <c r="BG100" s="9"/>
      <c r="BJ100" s="32" t="str">
        <f>IFERROR(INDEX(#REF!,MATCH($G100,#REF!,0)),"")</f>
        <v/>
      </c>
      <c r="BK100" s="24">
        <v>72</v>
      </c>
      <c r="BL100" s="25"/>
      <c r="BM100" s="32" t="str">
        <f>IFERROR(INDEX(#REF!,MATCH($G100,#REF!,0)),"")</f>
        <v/>
      </c>
      <c r="BN100" s="24">
        <v>72</v>
      </c>
      <c r="BO100" s="25"/>
      <c r="BP100" s="25"/>
      <c r="BQ100" s="25"/>
      <c r="BT100" s="9"/>
      <c r="BU100" s="9"/>
      <c r="BX100" s="32" t="str">
        <f>IFERROR(INDEX(#REF!,MATCH($G100,#REF!,0)),"")</f>
        <v/>
      </c>
      <c r="BY100" s="24">
        <v>72</v>
      </c>
      <c r="BZ100" s="25"/>
      <c r="CA100" s="32" t="str">
        <f>IFERROR(INDEX(#REF!,MATCH($G100,#REF!,0)),"")</f>
        <v/>
      </c>
      <c r="CB100" s="24">
        <v>72</v>
      </c>
      <c r="CC100" s="25"/>
      <c r="CD100" s="25"/>
      <c r="CE100" s="25"/>
    </row>
    <row r="101" spans="2:83" ht="18.75" hidden="1" customHeight="1" x14ac:dyDescent="0.3">
      <c r="B101" s="31" t="str">
        <f>IFERROR(INDEX(#REF!,MATCH($G101,#REF!,0)),"")</f>
        <v/>
      </c>
      <c r="C101" s="31" t="str">
        <f>IFERROR(INDEX(#REF!,MATCH($G101,#REF!,0)),"")</f>
        <v/>
      </c>
      <c r="D101" s="32" t="str">
        <f>IFERROR(INDEX(#REF!,MATCH($G101,#REF!,0)),"")</f>
        <v/>
      </c>
      <c r="E101" s="32" t="str">
        <f>IFERROR(INDEX(#REF!,MATCH($G101,#REF!,0)),"")</f>
        <v/>
      </c>
      <c r="F101" s="32" t="str">
        <f>IFERROR(INDEX(#REF!,MATCH($G101,#REF!,0)),"")</f>
        <v/>
      </c>
      <c r="G101" s="24">
        <v>73</v>
      </c>
      <c r="H101" s="25"/>
      <c r="I101" s="32" t="str">
        <f>IFERROR(INDEX(#REF!,MATCH($G101,#REF!,0)),"")</f>
        <v/>
      </c>
      <c r="J101" s="24">
        <v>73</v>
      </c>
      <c r="K101" s="25"/>
      <c r="L101" s="25"/>
      <c r="M101" s="25"/>
      <c r="N101" s="25"/>
      <c r="O101" s="25"/>
      <c r="P101" s="26" t="str">
        <f>IFERROR(INDEX(#REF!,MATCH($Y101,#REF!,0)),"")</f>
        <v/>
      </c>
      <c r="Q101" s="26" t="str">
        <f>IFERROR(INDEX(#REF!,MATCH($Y101,#REF!,0)),"")</f>
        <v/>
      </c>
      <c r="R101" s="37" t="str">
        <f>IFERROR(INDEX(#REF!,MATCH($Y101,#REF!,0)),"")</f>
        <v/>
      </c>
      <c r="S101" s="37" t="str">
        <f>IFERROR(INDEX(#REF!,MATCH($Y101,#REF!,0)),"")</f>
        <v/>
      </c>
      <c r="T101" s="32" t="str">
        <f>IFERROR(INDEX(#REF!,MATCH($G101,#REF!,0)),"")</f>
        <v/>
      </c>
      <c r="U101" s="24">
        <v>73</v>
      </c>
      <c r="V101" s="25"/>
      <c r="W101" s="32" t="str">
        <f>IFERROR(INDEX(#REF!,MATCH($G101,#REF!,0)),"")</f>
        <v/>
      </c>
      <c r="X101" s="24">
        <v>73</v>
      </c>
      <c r="Y101" s="25"/>
      <c r="Z101" s="25"/>
      <c r="AA101" s="25"/>
      <c r="AH101" s="32" t="str">
        <f>IFERROR(INDEX(#REF!,MATCH($G101,#REF!,0)),"")</f>
        <v/>
      </c>
      <c r="AI101" s="24">
        <v>73</v>
      </c>
      <c r="AJ101" s="25"/>
      <c r="AK101" s="32" t="str">
        <f>IFERROR(INDEX(#REF!,MATCH($G101,#REF!,0)),"")</f>
        <v/>
      </c>
      <c r="AL101" s="24">
        <v>73</v>
      </c>
      <c r="AM101" s="25"/>
      <c r="AN101" s="25"/>
      <c r="AO101" s="25"/>
      <c r="AV101" s="32" t="str">
        <f>IFERROR(INDEX(#REF!,MATCH($G101,#REF!,0)),"")</f>
        <v/>
      </c>
      <c r="AW101" s="24">
        <v>73</v>
      </c>
      <c r="AX101" s="25"/>
      <c r="AY101" s="32" t="str">
        <f>IFERROR(INDEX(#REF!,MATCH($G101,#REF!,0)),"")</f>
        <v/>
      </c>
      <c r="AZ101" s="24">
        <v>73</v>
      </c>
      <c r="BA101" s="25"/>
      <c r="BB101" s="25"/>
      <c r="BC101" s="25"/>
      <c r="BG101" s="9"/>
      <c r="BJ101" s="32" t="str">
        <f>IFERROR(INDEX(#REF!,MATCH($G101,#REF!,0)),"")</f>
        <v/>
      </c>
      <c r="BK101" s="24">
        <v>73</v>
      </c>
      <c r="BL101" s="25"/>
      <c r="BM101" s="32" t="str">
        <f>IFERROR(INDEX(#REF!,MATCH($G101,#REF!,0)),"")</f>
        <v/>
      </c>
      <c r="BN101" s="24">
        <v>73</v>
      </c>
      <c r="BO101" s="25"/>
      <c r="BP101" s="25"/>
      <c r="BQ101" s="25"/>
      <c r="BT101" s="9"/>
      <c r="BU101" s="9"/>
      <c r="BX101" s="32" t="str">
        <f>IFERROR(INDEX(#REF!,MATCH($G101,#REF!,0)),"")</f>
        <v/>
      </c>
      <c r="BY101" s="24">
        <v>73</v>
      </c>
      <c r="BZ101" s="25"/>
      <c r="CA101" s="32" t="str">
        <f>IFERROR(INDEX(#REF!,MATCH($G101,#REF!,0)),"")</f>
        <v/>
      </c>
      <c r="CB101" s="24">
        <v>73</v>
      </c>
      <c r="CC101" s="25"/>
      <c r="CD101" s="25"/>
      <c r="CE101" s="25"/>
    </row>
    <row r="102" spans="2:83" ht="18.75" hidden="1" customHeight="1" x14ac:dyDescent="0.3">
      <c r="B102" s="31" t="str">
        <f>IFERROR(INDEX(#REF!,MATCH($G102,#REF!,0)),"")</f>
        <v/>
      </c>
      <c r="C102" s="31" t="str">
        <f>IFERROR(INDEX(#REF!,MATCH($G102,#REF!,0)),"")</f>
        <v/>
      </c>
      <c r="D102" s="32" t="str">
        <f>IFERROR(INDEX(#REF!,MATCH($G102,#REF!,0)),"")</f>
        <v/>
      </c>
      <c r="E102" s="32" t="str">
        <f>IFERROR(INDEX(#REF!,MATCH($G102,#REF!,0)),"")</f>
        <v/>
      </c>
      <c r="F102" s="32" t="str">
        <f>IFERROR(INDEX(#REF!,MATCH($G102,#REF!,0)),"")</f>
        <v/>
      </c>
      <c r="G102" s="24">
        <v>74</v>
      </c>
      <c r="H102" s="25"/>
      <c r="I102" s="32" t="str">
        <f>IFERROR(INDEX(#REF!,MATCH($G102,#REF!,0)),"")</f>
        <v/>
      </c>
      <c r="J102" s="24">
        <v>74</v>
      </c>
      <c r="K102" s="25"/>
      <c r="L102" s="25"/>
      <c r="M102" s="25"/>
      <c r="N102" s="25"/>
      <c r="O102" s="25"/>
      <c r="P102" s="26" t="str">
        <f>IFERROR(INDEX(#REF!,MATCH($Y102,#REF!,0)),"")</f>
        <v/>
      </c>
      <c r="Q102" s="26" t="str">
        <f>IFERROR(INDEX(#REF!,MATCH($Y102,#REF!,0)),"")</f>
        <v/>
      </c>
      <c r="R102" s="37" t="str">
        <f>IFERROR(INDEX(#REF!,MATCH($Y102,#REF!,0)),"")</f>
        <v/>
      </c>
      <c r="S102" s="37" t="str">
        <f>IFERROR(INDEX(#REF!,MATCH($Y102,#REF!,0)),"")</f>
        <v/>
      </c>
      <c r="T102" s="32" t="str">
        <f>IFERROR(INDEX(#REF!,MATCH($G102,#REF!,0)),"")</f>
        <v/>
      </c>
      <c r="U102" s="24">
        <v>74</v>
      </c>
      <c r="V102" s="25"/>
      <c r="W102" s="32" t="str">
        <f>IFERROR(INDEX(#REF!,MATCH($G102,#REF!,0)),"")</f>
        <v/>
      </c>
      <c r="X102" s="24">
        <v>74</v>
      </c>
      <c r="Y102" s="25"/>
      <c r="Z102" s="25"/>
      <c r="AA102" s="25"/>
      <c r="AH102" s="32" t="str">
        <f>IFERROR(INDEX(#REF!,MATCH($G102,#REF!,0)),"")</f>
        <v/>
      </c>
      <c r="AI102" s="24">
        <v>74</v>
      </c>
      <c r="AJ102" s="25"/>
      <c r="AK102" s="32" t="str">
        <f>IFERROR(INDEX(#REF!,MATCH($G102,#REF!,0)),"")</f>
        <v/>
      </c>
      <c r="AL102" s="24">
        <v>74</v>
      </c>
      <c r="AM102" s="25"/>
      <c r="AN102" s="25"/>
      <c r="AO102" s="25"/>
      <c r="AV102" s="32" t="str">
        <f>IFERROR(INDEX(#REF!,MATCH($G102,#REF!,0)),"")</f>
        <v/>
      </c>
      <c r="AW102" s="24">
        <v>74</v>
      </c>
      <c r="AX102" s="25"/>
      <c r="AY102" s="32" t="str">
        <f>IFERROR(INDEX(#REF!,MATCH($G102,#REF!,0)),"")</f>
        <v/>
      </c>
      <c r="AZ102" s="24">
        <v>74</v>
      </c>
      <c r="BA102" s="25"/>
      <c r="BB102" s="25"/>
      <c r="BC102" s="25"/>
      <c r="BG102" s="9"/>
      <c r="BJ102" s="32" t="str">
        <f>IFERROR(INDEX(#REF!,MATCH($G102,#REF!,0)),"")</f>
        <v/>
      </c>
      <c r="BK102" s="24">
        <v>74</v>
      </c>
      <c r="BL102" s="25"/>
      <c r="BM102" s="32" t="str">
        <f>IFERROR(INDEX(#REF!,MATCH($G102,#REF!,0)),"")</f>
        <v/>
      </c>
      <c r="BN102" s="24">
        <v>74</v>
      </c>
      <c r="BO102" s="25"/>
      <c r="BP102" s="25"/>
      <c r="BQ102" s="25"/>
      <c r="BT102" s="9"/>
      <c r="BU102" s="9"/>
      <c r="BX102" s="32" t="str">
        <f>IFERROR(INDEX(#REF!,MATCH($G102,#REF!,0)),"")</f>
        <v/>
      </c>
      <c r="BY102" s="24">
        <v>74</v>
      </c>
      <c r="BZ102" s="25"/>
      <c r="CA102" s="32" t="str">
        <f>IFERROR(INDEX(#REF!,MATCH($G102,#REF!,0)),"")</f>
        <v/>
      </c>
      <c r="CB102" s="24">
        <v>74</v>
      </c>
      <c r="CC102" s="25"/>
      <c r="CD102" s="25"/>
      <c r="CE102" s="25"/>
    </row>
    <row r="103" spans="2:83" ht="18.75" hidden="1" customHeight="1" x14ac:dyDescent="0.3">
      <c r="B103" s="31" t="str">
        <f>IFERROR(INDEX(#REF!,MATCH($G103,#REF!,0)),"")</f>
        <v/>
      </c>
      <c r="C103" s="31" t="str">
        <f>IFERROR(INDEX(#REF!,MATCH($G103,#REF!,0)),"")</f>
        <v/>
      </c>
      <c r="D103" s="32" t="str">
        <f>IFERROR(INDEX(#REF!,MATCH($G103,#REF!,0)),"")</f>
        <v/>
      </c>
      <c r="E103" s="32" t="str">
        <f>IFERROR(INDEX(#REF!,MATCH($G103,#REF!,0)),"")</f>
        <v/>
      </c>
      <c r="F103" s="32" t="str">
        <f>IFERROR(INDEX(#REF!,MATCH($G103,#REF!,0)),"")</f>
        <v/>
      </c>
      <c r="G103" s="24">
        <v>75</v>
      </c>
      <c r="H103" s="25"/>
      <c r="I103" s="32" t="str">
        <f>IFERROR(INDEX(#REF!,MATCH($G103,#REF!,0)),"")</f>
        <v/>
      </c>
      <c r="J103" s="24">
        <v>75</v>
      </c>
      <c r="K103" s="25"/>
      <c r="L103" s="25"/>
      <c r="M103" s="25"/>
      <c r="N103" s="25"/>
      <c r="O103" s="25"/>
      <c r="P103" s="26" t="str">
        <f>IFERROR(INDEX(#REF!,MATCH($Y103,#REF!,0)),"")</f>
        <v/>
      </c>
      <c r="Q103" s="26" t="str">
        <f>IFERROR(INDEX(#REF!,MATCH($Y103,#REF!,0)),"")</f>
        <v/>
      </c>
      <c r="R103" s="37" t="str">
        <f>IFERROR(INDEX(#REF!,MATCH($Y103,#REF!,0)),"")</f>
        <v/>
      </c>
      <c r="S103" s="37" t="str">
        <f>IFERROR(INDEX(#REF!,MATCH($Y103,#REF!,0)),"")</f>
        <v/>
      </c>
      <c r="T103" s="32" t="str">
        <f>IFERROR(INDEX(#REF!,MATCH($G103,#REF!,0)),"")</f>
        <v/>
      </c>
      <c r="U103" s="24">
        <v>75</v>
      </c>
      <c r="V103" s="25"/>
      <c r="W103" s="32" t="str">
        <f>IFERROR(INDEX(#REF!,MATCH($G103,#REF!,0)),"")</f>
        <v/>
      </c>
      <c r="X103" s="24">
        <v>75</v>
      </c>
      <c r="Y103" s="25"/>
      <c r="Z103" s="25"/>
      <c r="AA103" s="25"/>
      <c r="AH103" s="32" t="str">
        <f>IFERROR(INDEX(#REF!,MATCH($G103,#REF!,0)),"")</f>
        <v/>
      </c>
      <c r="AI103" s="24">
        <v>75</v>
      </c>
      <c r="AJ103" s="25"/>
      <c r="AK103" s="32" t="str">
        <f>IFERROR(INDEX(#REF!,MATCH($G103,#REF!,0)),"")</f>
        <v/>
      </c>
      <c r="AL103" s="24">
        <v>75</v>
      </c>
      <c r="AM103" s="25"/>
      <c r="AN103" s="25"/>
      <c r="AO103" s="25"/>
      <c r="AV103" s="32" t="str">
        <f>IFERROR(INDEX(#REF!,MATCH($G103,#REF!,0)),"")</f>
        <v/>
      </c>
      <c r="AW103" s="24">
        <v>75</v>
      </c>
      <c r="AX103" s="25"/>
      <c r="AY103" s="32" t="str">
        <f>IFERROR(INDEX(#REF!,MATCH($G103,#REF!,0)),"")</f>
        <v/>
      </c>
      <c r="AZ103" s="24">
        <v>75</v>
      </c>
      <c r="BA103" s="25"/>
      <c r="BB103" s="25"/>
      <c r="BC103" s="25"/>
      <c r="BG103" s="9"/>
      <c r="BJ103" s="32" t="str">
        <f>IFERROR(INDEX(#REF!,MATCH($G103,#REF!,0)),"")</f>
        <v/>
      </c>
      <c r="BK103" s="24">
        <v>75</v>
      </c>
      <c r="BL103" s="25"/>
      <c r="BM103" s="32" t="str">
        <f>IFERROR(INDEX(#REF!,MATCH($G103,#REF!,0)),"")</f>
        <v/>
      </c>
      <c r="BN103" s="24">
        <v>75</v>
      </c>
      <c r="BO103" s="25"/>
      <c r="BP103" s="25"/>
      <c r="BQ103" s="25"/>
      <c r="BT103" s="9"/>
      <c r="BU103" s="9"/>
      <c r="BX103" s="32" t="str">
        <f>IFERROR(INDEX(#REF!,MATCH($G103,#REF!,0)),"")</f>
        <v/>
      </c>
      <c r="BY103" s="24">
        <v>75</v>
      </c>
      <c r="BZ103" s="25"/>
      <c r="CA103" s="32" t="str">
        <f>IFERROR(INDEX(#REF!,MATCH($G103,#REF!,0)),"")</f>
        <v/>
      </c>
      <c r="CB103" s="24">
        <v>75</v>
      </c>
      <c r="CC103" s="25"/>
      <c r="CD103" s="25"/>
      <c r="CE103" s="25"/>
    </row>
    <row r="104" spans="2:83" ht="18.75" hidden="1" customHeight="1" x14ac:dyDescent="0.3">
      <c r="B104" s="31" t="str">
        <f>IFERROR(INDEX(#REF!,MATCH($G104,#REF!,0)),"")</f>
        <v/>
      </c>
      <c r="C104" s="31" t="str">
        <f>IFERROR(INDEX(#REF!,MATCH($G104,#REF!,0)),"")</f>
        <v/>
      </c>
      <c r="D104" s="32" t="str">
        <f>IFERROR(INDEX(#REF!,MATCH($G104,#REF!,0)),"")</f>
        <v/>
      </c>
      <c r="E104" s="32" t="str">
        <f>IFERROR(INDEX(#REF!,MATCH($G104,#REF!,0)),"")</f>
        <v/>
      </c>
      <c r="F104" s="32" t="str">
        <f>IFERROR(INDEX(#REF!,MATCH($G104,#REF!,0)),"")</f>
        <v/>
      </c>
      <c r="G104" s="24">
        <v>76</v>
      </c>
      <c r="H104" s="25"/>
      <c r="I104" s="32" t="str">
        <f>IFERROR(INDEX(#REF!,MATCH($G104,#REF!,0)),"")</f>
        <v/>
      </c>
      <c r="J104" s="24">
        <v>76</v>
      </c>
      <c r="K104" s="25"/>
      <c r="L104" s="25"/>
      <c r="M104" s="25"/>
      <c r="N104" s="25"/>
      <c r="O104" s="25"/>
      <c r="P104" s="26" t="str">
        <f>IFERROR(INDEX(#REF!,MATCH($Y104,#REF!,0)),"")</f>
        <v/>
      </c>
      <c r="Q104" s="26" t="str">
        <f>IFERROR(INDEX(#REF!,MATCH($Y104,#REF!,0)),"")</f>
        <v/>
      </c>
      <c r="R104" s="37" t="str">
        <f>IFERROR(INDEX(#REF!,MATCH($Y104,#REF!,0)),"")</f>
        <v/>
      </c>
      <c r="S104" s="37" t="str">
        <f>IFERROR(INDEX(#REF!,MATCH($Y104,#REF!,0)),"")</f>
        <v/>
      </c>
      <c r="T104" s="32" t="str">
        <f>IFERROR(INDEX(#REF!,MATCH($G104,#REF!,0)),"")</f>
        <v/>
      </c>
      <c r="U104" s="24">
        <v>76</v>
      </c>
      <c r="V104" s="25"/>
      <c r="W104" s="32" t="str">
        <f>IFERROR(INDEX(#REF!,MATCH($G104,#REF!,0)),"")</f>
        <v/>
      </c>
      <c r="X104" s="24">
        <v>76</v>
      </c>
      <c r="Y104" s="25"/>
      <c r="Z104" s="25"/>
      <c r="AA104" s="25"/>
      <c r="AH104" s="32" t="str">
        <f>IFERROR(INDEX(#REF!,MATCH($G104,#REF!,0)),"")</f>
        <v/>
      </c>
      <c r="AI104" s="24">
        <v>76</v>
      </c>
      <c r="AJ104" s="25"/>
      <c r="AK104" s="32" t="str">
        <f>IFERROR(INDEX(#REF!,MATCH($G104,#REF!,0)),"")</f>
        <v/>
      </c>
      <c r="AL104" s="24">
        <v>76</v>
      </c>
      <c r="AM104" s="25"/>
      <c r="AN104" s="25"/>
      <c r="AO104" s="25"/>
      <c r="AV104" s="32" t="str">
        <f>IFERROR(INDEX(#REF!,MATCH($G104,#REF!,0)),"")</f>
        <v/>
      </c>
      <c r="AW104" s="24">
        <v>76</v>
      </c>
      <c r="AX104" s="25"/>
      <c r="AY104" s="32" t="str">
        <f>IFERROR(INDEX(#REF!,MATCH($G104,#REF!,0)),"")</f>
        <v/>
      </c>
      <c r="AZ104" s="24">
        <v>76</v>
      </c>
      <c r="BA104" s="25"/>
      <c r="BB104" s="25"/>
      <c r="BC104" s="25"/>
      <c r="BG104" s="9"/>
      <c r="BJ104" s="32" t="str">
        <f>IFERROR(INDEX(#REF!,MATCH($G104,#REF!,0)),"")</f>
        <v/>
      </c>
      <c r="BK104" s="24">
        <v>76</v>
      </c>
      <c r="BL104" s="25"/>
      <c r="BM104" s="32" t="str">
        <f>IFERROR(INDEX(#REF!,MATCH($G104,#REF!,0)),"")</f>
        <v/>
      </c>
      <c r="BN104" s="24">
        <v>76</v>
      </c>
      <c r="BO104" s="25"/>
      <c r="BP104" s="25"/>
      <c r="BQ104" s="25"/>
      <c r="BT104" s="9"/>
      <c r="BU104" s="9"/>
      <c r="BX104" s="32" t="str">
        <f>IFERROR(INDEX(#REF!,MATCH($G104,#REF!,0)),"")</f>
        <v/>
      </c>
      <c r="BY104" s="24">
        <v>76</v>
      </c>
      <c r="BZ104" s="25"/>
      <c r="CA104" s="32" t="str">
        <f>IFERROR(INDEX(#REF!,MATCH($G104,#REF!,0)),"")</f>
        <v/>
      </c>
      <c r="CB104" s="24">
        <v>76</v>
      </c>
      <c r="CC104" s="25"/>
      <c r="CD104" s="25"/>
      <c r="CE104" s="25"/>
    </row>
    <row r="105" spans="2:83" ht="18.75" hidden="1" customHeight="1" x14ac:dyDescent="0.3">
      <c r="B105" s="31" t="str">
        <f>IFERROR(INDEX(#REF!,MATCH($G105,#REF!,0)),"")</f>
        <v/>
      </c>
      <c r="C105" s="31" t="str">
        <f>IFERROR(INDEX(#REF!,MATCH($G105,#REF!,0)),"")</f>
        <v/>
      </c>
      <c r="D105" s="32" t="str">
        <f>IFERROR(INDEX(#REF!,MATCH($G105,#REF!,0)),"")</f>
        <v/>
      </c>
      <c r="E105" s="32" t="str">
        <f>IFERROR(INDEX(#REF!,MATCH($G105,#REF!,0)),"")</f>
        <v/>
      </c>
      <c r="F105" s="32" t="str">
        <f>IFERROR(INDEX(#REF!,MATCH($G105,#REF!,0)),"")</f>
        <v/>
      </c>
      <c r="G105" s="24">
        <v>77</v>
      </c>
      <c r="H105" s="25"/>
      <c r="I105" s="32" t="str">
        <f>IFERROR(INDEX(#REF!,MATCH($G105,#REF!,0)),"")</f>
        <v/>
      </c>
      <c r="J105" s="24">
        <v>77</v>
      </c>
      <c r="K105" s="25"/>
      <c r="L105" s="25"/>
      <c r="M105" s="25"/>
      <c r="N105" s="25"/>
      <c r="O105" s="25"/>
      <c r="P105" s="26" t="str">
        <f>IFERROR(INDEX(#REF!,MATCH($Y105,#REF!,0)),"")</f>
        <v/>
      </c>
      <c r="Q105" s="26" t="str">
        <f>IFERROR(INDEX(#REF!,MATCH($Y105,#REF!,0)),"")</f>
        <v/>
      </c>
      <c r="R105" s="37" t="str">
        <f>IFERROR(INDEX(#REF!,MATCH($Y105,#REF!,0)),"")</f>
        <v/>
      </c>
      <c r="S105" s="37" t="str">
        <f>IFERROR(INDEX(#REF!,MATCH($Y105,#REF!,0)),"")</f>
        <v/>
      </c>
      <c r="T105" s="32" t="str">
        <f>IFERROR(INDEX(#REF!,MATCH($G105,#REF!,0)),"")</f>
        <v/>
      </c>
      <c r="U105" s="24">
        <v>77</v>
      </c>
      <c r="V105" s="25"/>
      <c r="W105" s="32" t="str">
        <f>IFERROR(INDEX(#REF!,MATCH($G105,#REF!,0)),"")</f>
        <v/>
      </c>
      <c r="X105" s="24">
        <v>77</v>
      </c>
      <c r="Y105" s="25"/>
      <c r="Z105" s="25"/>
      <c r="AA105" s="25"/>
      <c r="AH105" s="32" t="str">
        <f>IFERROR(INDEX(#REF!,MATCH($G105,#REF!,0)),"")</f>
        <v/>
      </c>
      <c r="AI105" s="24">
        <v>77</v>
      </c>
      <c r="AJ105" s="25"/>
      <c r="AK105" s="32" t="str">
        <f>IFERROR(INDEX(#REF!,MATCH($G105,#REF!,0)),"")</f>
        <v/>
      </c>
      <c r="AL105" s="24">
        <v>77</v>
      </c>
      <c r="AM105" s="25"/>
      <c r="AN105" s="25"/>
      <c r="AO105" s="25"/>
      <c r="AV105" s="32" t="str">
        <f>IFERROR(INDEX(#REF!,MATCH($G105,#REF!,0)),"")</f>
        <v/>
      </c>
      <c r="AW105" s="24">
        <v>77</v>
      </c>
      <c r="AX105" s="25"/>
      <c r="AY105" s="32" t="str">
        <f>IFERROR(INDEX(#REF!,MATCH($G105,#REF!,0)),"")</f>
        <v/>
      </c>
      <c r="AZ105" s="24">
        <v>77</v>
      </c>
      <c r="BA105" s="25"/>
      <c r="BB105" s="25"/>
      <c r="BC105" s="25"/>
      <c r="BG105" s="9"/>
      <c r="BJ105" s="32" t="str">
        <f>IFERROR(INDEX(#REF!,MATCH($G105,#REF!,0)),"")</f>
        <v/>
      </c>
      <c r="BK105" s="24">
        <v>77</v>
      </c>
      <c r="BL105" s="25"/>
      <c r="BM105" s="32" t="str">
        <f>IFERROR(INDEX(#REF!,MATCH($G105,#REF!,0)),"")</f>
        <v/>
      </c>
      <c r="BN105" s="24">
        <v>77</v>
      </c>
      <c r="BO105" s="25"/>
      <c r="BP105" s="25"/>
      <c r="BQ105" s="25"/>
      <c r="BT105" s="9"/>
      <c r="BU105" s="9"/>
      <c r="BX105" s="32" t="str">
        <f>IFERROR(INDEX(#REF!,MATCH($G105,#REF!,0)),"")</f>
        <v/>
      </c>
      <c r="BY105" s="24">
        <v>77</v>
      </c>
      <c r="BZ105" s="25"/>
      <c r="CA105" s="32" t="str">
        <f>IFERROR(INDEX(#REF!,MATCH($G105,#REF!,0)),"")</f>
        <v/>
      </c>
      <c r="CB105" s="24">
        <v>77</v>
      </c>
      <c r="CC105" s="25"/>
      <c r="CD105" s="25"/>
      <c r="CE105" s="25"/>
    </row>
    <row r="106" spans="2:83" ht="18.75" hidden="1" customHeight="1" x14ac:dyDescent="0.3">
      <c r="B106" s="31" t="str">
        <f>IFERROR(INDEX(#REF!,MATCH($G106,#REF!,0)),"")</f>
        <v/>
      </c>
      <c r="C106" s="31" t="str">
        <f>IFERROR(INDEX(#REF!,MATCH($G106,#REF!,0)),"")</f>
        <v/>
      </c>
      <c r="D106" s="32" t="str">
        <f>IFERROR(INDEX(#REF!,MATCH($G106,#REF!,0)),"")</f>
        <v/>
      </c>
      <c r="E106" s="32" t="str">
        <f>IFERROR(INDEX(#REF!,MATCH($G106,#REF!,0)),"")</f>
        <v/>
      </c>
      <c r="F106" s="32" t="str">
        <f>IFERROR(INDEX(#REF!,MATCH($G106,#REF!,0)),"")</f>
        <v/>
      </c>
      <c r="G106" s="24">
        <v>78</v>
      </c>
      <c r="H106" s="25"/>
      <c r="I106" s="32" t="str">
        <f>IFERROR(INDEX(#REF!,MATCH($G106,#REF!,0)),"")</f>
        <v/>
      </c>
      <c r="J106" s="24">
        <v>78</v>
      </c>
      <c r="K106" s="25"/>
      <c r="L106" s="25"/>
      <c r="M106" s="25"/>
      <c r="N106" s="25"/>
      <c r="O106" s="25"/>
      <c r="P106" s="26" t="str">
        <f>IFERROR(INDEX(#REF!,MATCH($Y106,#REF!,0)),"")</f>
        <v/>
      </c>
      <c r="Q106" s="26" t="str">
        <f>IFERROR(INDEX(#REF!,MATCH($Y106,#REF!,0)),"")</f>
        <v/>
      </c>
      <c r="R106" s="37" t="str">
        <f>IFERROR(INDEX(#REF!,MATCH($Y106,#REF!,0)),"")</f>
        <v/>
      </c>
      <c r="S106" s="37" t="str">
        <f>IFERROR(INDEX(#REF!,MATCH($Y106,#REF!,0)),"")</f>
        <v/>
      </c>
      <c r="T106" s="32" t="str">
        <f>IFERROR(INDEX(#REF!,MATCH($G106,#REF!,0)),"")</f>
        <v/>
      </c>
      <c r="U106" s="24">
        <v>78</v>
      </c>
      <c r="V106" s="25"/>
      <c r="W106" s="32" t="str">
        <f>IFERROR(INDEX(#REF!,MATCH($G106,#REF!,0)),"")</f>
        <v/>
      </c>
      <c r="X106" s="24">
        <v>78</v>
      </c>
      <c r="Y106" s="25"/>
      <c r="Z106" s="25"/>
      <c r="AA106" s="25"/>
      <c r="AH106" s="32" t="str">
        <f>IFERROR(INDEX(#REF!,MATCH($G106,#REF!,0)),"")</f>
        <v/>
      </c>
      <c r="AI106" s="24">
        <v>78</v>
      </c>
      <c r="AJ106" s="25"/>
      <c r="AK106" s="32" t="str">
        <f>IFERROR(INDEX(#REF!,MATCH($G106,#REF!,0)),"")</f>
        <v/>
      </c>
      <c r="AL106" s="24">
        <v>78</v>
      </c>
      <c r="AM106" s="25"/>
      <c r="AN106" s="25"/>
      <c r="AO106" s="25"/>
      <c r="AV106" s="32" t="str">
        <f>IFERROR(INDEX(#REF!,MATCH($G106,#REF!,0)),"")</f>
        <v/>
      </c>
      <c r="AW106" s="24">
        <v>78</v>
      </c>
      <c r="AX106" s="25"/>
      <c r="AY106" s="32" t="str">
        <f>IFERROR(INDEX(#REF!,MATCH($G106,#REF!,0)),"")</f>
        <v/>
      </c>
      <c r="AZ106" s="24">
        <v>78</v>
      </c>
      <c r="BA106" s="25"/>
      <c r="BB106" s="25"/>
      <c r="BC106" s="25"/>
      <c r="BG106" s="9"/>
      <c r="BJ106" s="32" t="str">
        <f>IFERROR(INDEX(#REF!,MATCH($G106,#REF!,0)),"")</f>
        <v/>
      </c>
      <c r="BK106" s="24">
        <v>78</v>
      </c>
      <c r="BL106" s="25"/>
      <c r="BM106" s="32" t="str">
        <f>IFERROR(INDEX(#REF!,MATCH($G106,#REF!,0)),"")</f>
        <v/>
      </c>
      <c r="BN106" s="24">
        <v>78</v>
      </c>
      <c r="BO106" s="25"/>
      <c r="BP106" s="25"/>
      <c r="BQ106" s="25"/>
      <c r="BT106" s="9"/>
      <c r="BU106" s="9"/>
      <c r="BX106" s="32" t="str">
        <f>IFERROR(INDEX(#REF!,MATCH($G106,#REF!,0)),"")</f>
        <v/>
      </c>
      <c r="BY106" s="24">
        <v>78</v>
      </c>
      <c r="BZ106" s="25"/>
      <c r="CA106" s="32" t="str">
        <f>IFERROR(INDEX(#REF!,MATCH($G106,#REF!,0)),"")</f>
        <v/>
      </c>
      <c r="CB106" s="24">
        <v>78</v>
      </c>
      <c r="CC106" s="25"/>
      <c r="CD106" s="25"/>
      <c r="CE106" s="25"/>
    </row>
    <row r="107" spans="2:83" ht="18.75" hidden="1" customHeight="1" x14ac:dyDescent="0.3">
      <c r="B107" s="31" t="str">
        <f>IFERROR(INDEX(#REF!,MATCH($G107,#REF!,0)),"")</f>
        <v/>
      </c>
      <c r="C107" s="31" t="str">
        <f>IFERROR(INDEX(#REF!,MATCH($G107,#REF!,0)),"")</f>
        <v/>
      </c>
      <c r="D107" s="32" t="str">
        <f>IFERROR(INDEX(#REF!,MATCH($G107,#REF!,0)),"")</f>
        <v/>
      </c>
      <c r="E107" s="32" t="str">
        <f>IFERROR(INDEX(#REF!,MATCH($G107,#REF!,0)),"")</f>
        <v/>
      </c>
      <c r="F107" s="32" t="str">
        <f>IFERROR(INDEX(#REF!,MATCH($G107,#REF!,0)),"")</f>
        <v/>
      </c>
      <c r="G107" s="24">
        <v>79</v>
      </c>
      <c r="H107" s="25"/>
      <c r="I107" s="32" t="str">
        <f>IFERROR(INDEX(#REF!,MATCH($G107,#REF!,0)),"")</f>
        <v/>
      </c>
      <c r="J107" s="24">
        <v>79</v>
      </c>
      <c r="K107" s="25"/>
      <c r="L107" s="25"/>
      <c r="M107" s="25"/>
      <c r="N107" s="25"/>
      <c r="O107" s="25"/>
      <c r="P107" s="26" t="str">
        <f>IFERROR(INDEX(#REF!,MATCH($Y107,#REF!,0)),"")</f>
        <v/>
      </c>
      <c r="Q107" s="26" t="str">
        <f>IFERROR(INDEX(#REF!,MATCH($Y107,#REF!,0)),"")</f>
        <v/>
      </c>
      <c r="R107" s="37" t="str">
        <f>IFERROR(INDEX(#REF!,MATCH($Y107,#REF!,0)),"")</f>
        <v/>
      </c>
      <c r="S107" s="37" t="str">
        <f>IFERROR(INDEX(#REF!,MATCH($Y107,#REF!,0)),"")</f>
        <v/>
      </c>
      <c r="T107" s="32" t="str">
        <f>IFERROR(INDEX(#REF!,MATCH($G107,#REF!,0)),"")</f>
        <v/>
      </c>
      <c r="U107" s="24">
        <v>79</v>
      </c>
      <c r="V107" s="25"/>
      <c r="W107" s="32" t="str">
        <f>IFERROR(INDEX(#REF!,MATCH($G107,#REF!,0)),"")</f>
        <v/>
      </c>
      <c r="X107" s="24">
        <v>79</v>
      </c>
      <c r="Y107" s="25"/>
      <c r="Z107" s="25"/>
      <c r="AA107" s="25"/>
      <c r="AH107" s="32" t="str">
        <f>IFERROR(INDEX(#REF!,MATCH($G107,#REF!,0)),"")</f>
        <v/>
      </c>
      <c r="AI107" s="24">
        <v>79</v>
      </c>
      <c r="AJ107" s="25"/>
      <c r="AK107" s="32" t="str">
        <f>IFERROR(INDEX(#REF!,MATCH($G107,#REF!,0)),"")</f>
        <v/>
      </c>
      <c r="AL107" s="24">
        <v>79</v>
      </c>
      <c r="AM107" s="25"/>
      <c r="AN107" s="25"/>
      <c r="AO107" s="25"/>
      <c r="AV107" s="32" t="str">
        <f>IFERROR(INDEX(#REF!,MATCH($G107,#REF!,0)),"")</f>
        <v/>
      </c>
      <c r="AW107" s="24">
        <v>79</v>
      </c>
      <c r="AX107" s="25"/>
      <c r="AY107" s="32" t="str">
        <f>IFERROR(INDEX(#REF!,MATCH($G107,#REF!,0)),"")</f>
        <v/>
      </c>
      <c r="AZ107" s="24">
        <v>79</v>
      </c>
      <c r="BA107" s="25"/>
      <c r="BB107" s="25"/>
      <c r="BC107" s="25"/>
      <c r="BG107" s="9"/>
      <c r="BJ107" s="32" t="str">
        <f>IFERROR(INDEX(#REF!,MATCH($G107,#REF!,0)),"")</f>
        <v/>
      </c>
      <c r="BK107" s="24">
        <v>79</v>
      </c>
      <c r="BL107" s="25"/>
      <c r="BM107" s="32" t="str">
        <f>IFERROR(INDEX(#REF!,MATCH($G107,#REF!,0)),"")</f>
        <v/>
      </c>
      <c r="BN107" s="24">
        <v>79</v>
      </c>
      <c r="BO107" s="25"/>
      <c r="BP107" s="25"/>
      <c r="BQ107" s="25"/>
      <c r="BT107" s="9"/>
      <c r="BU107" s="9"/>
      <c r="BX107" s="32" t="str">
        <f>IFERROR(INDEX(#REF!,MATCH($G107,#REF!,0)),"")</f>
        <v/>
      </c>
      <c r="BY107" s="24">
        <v>79</v>
      </c>
      <c r="BZ107" s="25"/>
      <c r="CA107" s="32" t="str">
        <f>IFERROR(INDEX(#REF!,MATCH($G107,#REF!,0)),"")</f>
        <v/>
      </c>
      <c r="CB107" s="24">
        <v>79</v>
      </c>
      <c r="CC107" s="25"/>
      <c r="CD107" s="25"/>
      <c r="CE107" s="25"/>
    </row>
    <row r="108" spans="2:83" ht="18.75" hidden="1" customHeight="1" x14ac:dyDescent="0.3">
      <c r="B108" s="31" t="str">
        <f>IFERROR(INDEX(#REF!,MATCH($G108,#REF!,0)),"")</f>
        <v/>
      </c>
      <c r="C108" s="31" t="str">
        <f>IFERROR(INDEX(#REF!,MATCH($G108,#REF!,0)),"")</f>
        <v/>
      </c>
      <c r="D108" s="32" t="str">
        <f>IFERROR(INDEX(#REF!,MATCH($G108,#REF!,0)),"")</f>
        <v/>
      </c>
      <c r="E108" s="32" t="str">
        <f>IFERROR(INDEX(#REF!,MATCH($G108,#REF!,0)),"")</f>
        <v/>
      </c>
      <c r="F108" s="32" t="str">
        <f>IFERROR(INDEX(#REF!,MATCH($G108,#REF!,0)),"")</f>
        <v/>
      </c>
      <c r="G108" s="24">
        <v>80</v>
      </c>
      <c r="H108" s="25"/>
      <c r="I108" s="32" t="str">
        <f>IFERROR(INDEX(#REF!,MATCH($G108,#REF!,0)),"")</f>
        <v/>
      </c>
      <c r="J108" s="24">
        <v>80</v>
      </c>
      <c r="K108" s="25"/>
      <c r="L108" s="25"/>
      <c r="M108" s="25"/>
      <c r="N108" s="25"/>
      <c r="O108" s="25"/>
      <c r="P108" s="26" t="str">
        <f>IFERROR(INDEX(#REF!,MATCH($Y108,#REF!,0)),"")</f>
        <v/>
      </c>
      <c r="Q108" s="26" t="str">
        <f>IFERROR(INDEX(#REF!,MATCH($Y108,#REF!,0)),"")</f>
        <v/>
      </c>
      <c r="R108" s="37" t="str">
        <f>IFERROR(INDEX(#REF!,MATCH($Y108,#REF!,0)),"")</f>
        <v/>
      </c>
      <c r="S108" s="37" t="str">
        <f>IFERROR(INDEX(#REF!,MATCH($Y108,#REF!,0)),"")</f>
        <v/>
      </c>
      <c r="T108" s="32" t="str">
        <f>IFERROR(INDEX(#REF!,MATCH($G108,#REF!,0)),"")</f>
        <v/>
      </c>
      <c r="U108" s="24">
        <v>80</v>
      </c>
      <c r="V108" s="25"/>
      <c r="W108" s="32" t="str">
        <f>IFERROR(INDEX(#REF!,MATCH($G108,#REF!,0)),"")</f>
        <v/>
      </c>
      <c r="X108" s="24">
        <v>80</v>
      </c>
      <c r="Y108" s="25"/>
      <c r="Z108" s="25"/>
      <c r="AA108" s="25"/>
      <c r="AH108" s="32" t="str">
        <f>IFERROR(INDEX(#REF!,MATCH($G108,#REF!,0)),"")</f>
        <v/>
      </c>
      <c r="AI108" s="24">
        <v>80</v>
      </c>
      <c r="AJ108" s="25"/>
      <c r="AK108" s="32" t="str">
        <f>IFERROR(INDEX(#REF!,MATCH($G108,#REF!,0)),"")</f>
        <v/>
      </c>
      <c r="AL108" s="24">
        <v>80</v>
      </c>
      <c r="AM108" s="25"/>
      <c r="AN108" s="25"/>
      <c r="AO108" s="25"/>
      <c r="AV108" s="32" t="str">
        <f>IFERROR(INDEX(#REF!,MATCH($G108,#REF!,0)),"")</f>
        <v/>
      </c>
      <c r="AW108" s="24">
        <v>80</v>
      </c>
      <c r="AX108" s="25"/>
      <c r="AY108" s="32" t="str">
        <f>IFERROR(INDEX(#REF!,MATCH($G108,#REF!,0)),"")</f>
        <v/>
      </c>
      <c r="AZ108" s="24">
        <v>80</v>
      </c>
      <c r="BA108" s="25"/>
      <c r="BB108" s="25"/>
      <c r="BC108" s="25"/>
      <c r="BG108" s="9"/>
      <c r="BJ108" s="32" t="str">
        <f>IFERROR(INDEX(#REF!,MATCH($G108,#REF!,0)),"")</f>
        <v/>
      </c>
      <c r="BK108" s="24">
        <v>80</v>
      </c>
      <c r="BL108" s="25"/>
      <c r="BM108" s="32" t="str">
        <f>IFERROR(INDEX(#REF!,MATCH($G108,#REF!,0)),"")</f>
        <v/>
      </c>
      <c r="BN108" s="24">
        <v>80</v>
      </c>
      <c r="BO108" s="25"/>
      <c r="BP108" s="25"/>
      <c r="BQ108" s="25"/>
      <c r="BT108" s="9"/>
      <c r="BU108" s="9"/>
      <c r="BX108" s="32" t="str">
        <f>IFERROR(INDEX(#REF!,MATCH($G108,#REF!,0)),"")</f>
        <v/>
      </c>
      <c r="BY108" s="24">
        <v>80</v>
      </c>
      <c r="BZ108" s="25"/>
      <c r="CA108" s="32" t="str">
        <f>IFERROR(INDEX(#REF!,MATCH($G108,#REF!,0)),"")</f>
        <v/>
      </c>
      <c r="CB108" s="24">
        <v>80</v>
      </c>
      <c r="CC108" s="25"/>
      <c r="CD108" s="25"/>
      <c r="CE108" s="25"/>
    </row>
    <row r="109" spans="2:83" ht="18.75" hidden="1" customHeight="1" x14ac:dyDescent="0.3">
      <c r="B109" s="31" t="str">
        <f>IFERROR(INDEX(#REF!,MATCH($G109,#REF!,0)),"")</f>
        <v/>
      </c>
      <c r="C109" s="31" t="str">
        <f>IFERROR(INDEX(#REF!,MATCH($G109,#REF!,0)),"")</f>
        <v/>
      </c>
      <c r="D109" s="32" t="str">
        <f>IFERROR(INDEX(#REF!,MATCH($G109,#REF!,0)),"")</f>
        <v/>
      </c>
      <c r="E109" s="32" t="str">
        <f>IFERROR(INDEX(#REF!,MATCH($G109,#REF!,0)),"")</f>
        <v/>
      </c>
      <c r="F109" s="32" t="str">
        <f>IFERROR(INDEX(#REF!,MATCH($G109,#REF!,0)),"")</f>
        <v/>
      </c>
      <c r="G109" s="24">
        <v>81</v>
      </c>
      <c r="H109" s="25"/>
      <c r="I109" s="32" t="str">
        <f>IFERROR(INDEX(#REF!,MATCH($G109,#REF!,0)),"")</f>
        <v/>
      </c>
      <c r="J109" s="24">
        <v>81</v>
      </c>
      <c r="K109" s="25"/>
      <c r="L109" s="25"/>
      <c r="M109" s="25"/>
      <c r="N109" s="25"/>
      <c r="O109" s="25"/>
      <c r="P109" s="26" t="str">
        <f>IFERROR(INDEX(#REF!,MATCH($Y109,#REF!,0)),"")</f>
        <v/>
      </c>
      <c r="Q109" s="26" t="str">
        <f>IFERROR(INDEX(#REF!,MATCH($Y109,#REF!,0)),"")</f>
        <v/>
      </c>
      <c r="R109" s="37" t="str">
        <f>IFERROR(INDEX(#REF!,MATCH($Y109,#REF!,0)),"")</f>
        <v/>
      </c>
      <c r="S109" s="37" t="str">
        <f>IFERROR(INDEX(#REF!,MATCH($Y109,#REF!,0)),"")</f>
        <v/>
      </c>
      <c r="T109" s="32" t="str">
        <f>IFERROR(INDEX(#REF!,MATCH($G109,#REF!,0)),"")</f>
        <v/>
      </c>
      <c r="U109" s="24">
        <v>81</v>
      </c>
      <c r="V109" s="25"/>
      <c r="W109" s="32" t="str">
        <f>IFERROR(INDEX(#REF!,MATCH($G109,#REF!,0)),"")</f>
        <v/>
      </c>
      <c r="X109" s="24">
        <v>81</v>
      </c>
      <c r="Y109" s="25"/>
      <c r="Z109" s="25"/>
      <c r="AA109" s="25"/>
      <c r="AH109" s="32" t="str">
        <f>IFERROR(INDEX(#REF!,MATCH($G109,#REF!,0)),"")</f>
        <v/>
      </c>
      <c r="AI109" s="24">
        <v>81</v>
      </c>
      <c r="AJ109" s="25"/>
      <c r="AK109" s="32" t="str">
        <f>IFERROR(INDEX(#REF!,MATCH($G109,#REF!,0)),"")</f>
        <v/>
      </c>
      <c r="AL109" s="24">
        <v>81</v>
      </c>
      <c r="AM109" s="25"/>
      <c r="AN109" s="25"/>
      <c r="AO109" s="25"/>
      <c r="AV109" s="32" t="str">
        <f>IFERROR(INDEX(#REF!,MATCH($G109,#REF!,0)),"")</f>
        <v/>
      </c>
      <c r="AW109" s="24">
        <v>81</v>
      </c>
      <c r="AX109" s="25"/>
      <c r="AY109" s="32" t="str">
        <f>IFERROR(INDEX(#REF!,MATCH($G109,#REF!,0)),"")</f>
        <v/>
      </c>
      <c r="AZ109" s="24">
        <v>81</v>
      </c>
      <c r="BA109" s="25"/>
      <c r="BB109" s="25"/>
      <c r="BC109" s="25"/>
      <c r="BG109" s="9"/>
      <c r="BJ109" s="32" t="str">
        <f>IFERROR(INDEX(#REF!,MATCH($G109,#REF!,0)),"")</f>
        <v/>
      </c>
      <c r="BK109" s="24">
        <v>81</v>
      </c>
      <c r="BL109" s="25"/>
      <c r="BM109" s="32" t="str">
        <f>IFERROR(INDEX(#REF!,MATCH($G109,#REF!,0)),"")</f>
        <v/>
      </c>
      <c r="BN109" s="24">
        <v>81</v>
      </c>
      <c r="BO109" s="25"/>
      <c r="BP109" s="25"/>
      <c r="BQ109" s="25"/>
      <c r="BT109" s="9"/>
      <c r="BU109" s="9"/>
      <c r="BX109" s="32" t="str">
        <f>IFERROR(INDEX(#REF!,MATCH($G109,#REF!,0)),"")</f>
        <v/>
      </c>
      <c r="BY109" s="24">
        <v>81</v>
      </c>
      <c r="BZ109" s="25"/>
      <c r="CA109" s="32" t="str">
        <f>IFERROR(INDEX(#REF!,MATCH($G109,#REF!,0)),"")</f>
        <v/>
      </c>
      <c r="CB109" s="24">
        <v>81</v>
      </c>
      <c r="CC109" s="25"/>
      <c r="CD109" s="25"/>
      <c r="CE109" s="25"/>
    </row>
    <row r="110" spans="2:83" ht="18.75" hidden="1" customHeight="1" x14ac:dyDescent="0.3">
      <c r="B110" s="31" t="str">
        <f>IFERROR(INDEX(#REF!,MATCH($G110,#REF!,0)),"")</f>
        <v/>
      </c>
      <c r="C110" s="31" t="str">
        <f>IFERROR(INDEX(#REF!,MATCH($G110,#REF!,0)),"")</f>
        <v/>
      </c>
      <c r="D110" s="32" t="str">
        <f>IFERROR(INDEX(#REF!,MATCH($G110,#REF!,0)),"")</f>
        <v/>
      </c>
      <c r="E110" s="32" t="str">
        <f>IFERROR(INDEX(#REF!,MATCH($G110,#REF!,0)),"")</f>
        <v/>
      </c>
      <c r="F110" s="32" t="str">
        <f>IFERROR(INDEX(#REF!,MATCH($G110,#REF!,0)),"")</f>
        <v/>
      </c>
      <c r="G110" s="24">
        <v>82</v>
      </c>
      <c r="H110" s="25"/>
      <c r="I110" s="32" t="str">
        <f>IFERROR(INDEX(#REF!,MATCH($G110,#REF!,0)),"")</f>
        <v/>
      </c>
      <c r="J110" s="24">
        <v>82</v>
      </c>
      <c r="K110" s="25"/>
      <c r="L110" s="25"/>
      <c r="M110" s="25"/>
      <c r="N110" s="25"/>
      <c r="O110" s="25"/>
      <c r="P110" s="26" t="str">
        <f>IFERROR(INDEX(#REF!,MATCH($Y110,#REF!,0)),"")</f>
        <v/>
      </c>
      <c r="Q110" s="26" t="str">
        <f>IFERROR(INDEX(#REF!,MATCH($Y110,#REF!,0)),"")</f>
        <v/>
      </c>
      <c r="R110" s="37" t="str">
        <f>IFERROR(INDEX(#REF!,MATCH($Y110,#REF!,0)),"")</f>
        <v/>
      </c>
      <c r="S110" s="37" t="str">
        <f>IFERROR(INDEX(#REF!,MATCH($Y110,#REF!,0)),"")</f>
        <v/>
      </c>
      <c r="T110" s="32" t="str">
        <f>IFERROR(INDEX(#REF!,MATCH($G110,#REF!,0)),"")</f>
        <v/>
      </c>
      <c r="U110" s="24">
        <v>82</v>
      </c>
      <c r="V110" s="25"/>
      <c r="W110" s="32" t="str">
        <f>IFERROR(INDEX(#REF!,MATCH($G110,#REF!,0)),"")</f>
        <v/>
      </c>
      <c r="X110" s="24">
        <v>82</v>
      </c>
      <c r="Y110" s="25"/>
      <c r="Z110" s="25"/>
      <c r="AA110" s="25"/>
      <c r="AH110" s="32" t="str">
        <f>IFERROR(INDEX(#REF!,MATCH($G110,#REF!,0)),"")</f>
        <v/>
      </c>
      <c r="AI110" s="24">
        <v>82</v>
      </c>
      <c r="AJ110" s="25"/>
      <c r="AK110" s="32" t="str">
        <f>IFERROR(INDEX(#REF!,MATCH($G110,#REF!,0)),"")</f>
        <v/>
      </c>
      <c r="AL110" s="24">
        <v>82</v>
      </c>
      <c r="AM110" s="25"/>
      <c r="AN110" s="25"/>
      <c r="AO110" s="25"/>
      <c r="AV110" s="32" t="str">
        <f>IFERROR(INDEX(#REF!,MATCH($G110,#REF!,0)),"")</f>
        <v/>
      </c>
      <c r="AW110" s="24">
        <v>82</v>
      </c>
      <c r="AX110" s="25"/>
      <c r="AY110" s="32" t="str">
        <f>IFERROR(INDEX(#REF!,MATCH($G110,#REF!,0)),"")</f>
        <v/>
      </c>
      <c r="AZ110" s="24">
        <v>82</v>
      </c>
      <c r="BA110" s="25"/>
      <c r="BB110" s="25"/>
      <c r="BC110" s="25"/>
      <c r="BG110" s="9"/>
      <c r="BJ110" s="32" t="str">
        <f>IFERROR(INDEX(#REF!,MATCH($G110,#REF!,0)),"")</f>
        <v/>
      </c>
      <c r="BK110" s="24">
        <v>82</v>
      </c>
      <c r="BL110" s="25"/>
      <c r="BM110" s="32" t="str">
        <f>IFERROR(INDEX(#REF!,MATCH($G110,#REF!,0)),"")</f>
        <v/>
      </c>
      <c r="BN110" s="24">
        <v>82</v>
      </c>
      <c r="BO110" s="25"/>
      <c r="BP110" s="25"/>
      <c r="BQ110" s="25"/>
      <c r="BT110" s="9"/>
      <c r="BU110" s="9"/>
      <c r="BX110" s="32" t="str">
        <f>IFERROR(INDEX(#REF!,MATCH($G110,#REF!,0)),"")</f>
        <v/>
      </c>
      <c r="BY110" s="24">
        <v>82</v>
      </c>
      <c r="BZ110" s="25"/>
      <c r="CA110" s="32" t="str">
        <f>IFERROR(INDEX(#REF!,MATCH($G110,#REF!,0)),"")</f>
        <v/>
      </c>
      <c r="CB110" s="24">
        <v>82</v>
      </c>
      <c r="CC110" s="25"/>
      <c r="CD110" s="25"/>
      <c r="CE110" s="25"/>
    </row>
    <row r="111" spans="2:83" ht="18.75" hidden="1" customHeight="1" x14ac:dyDescent="0.3">
      <c r="B111" s="31" t="str">
        <f>IFERROR(INDEX(#REF!,MATCH($G111,#REF!,0)),"")</f>
        <v/>
      </c>
      <c r="C111" s="31" t="str">
        <f>IFERROR(INDEX(#REF!,MATCH($G111,#REF!,0)),"")</f>
        <v/>
      </c>
      <c r="D111" s="32" t="str">
        <f>IFERROR(INDEX(#REF!,MATCH($G111,#REF!,0)),"")</f>
        <v/>
      </c>
      <c r="E111" s="32" t="str">
        <f>IFERROR(INDEX(#REF!,MATCH($G111,#REF!,0)),"")</f>
        <v/>
      </c>
      <c r="F111" s="32" t="str">
        <f>IFERROR(INDEX(#REF!,MATCH($G111,#REF!,0)),"")</f>
        <v/>
      </c>
      <c r="G111" s="24">
        <v>83</v>
      </c>
      <c r="H111" s="25"/>
      <c r="I111" s="32" t="str">
        <f>IFERROR(INDEX(#REF!,MATCH($G111,#REF!,0)),"")</f>
        <v/>
      </c>
      <c r="J111" s="24">
        <v>83</v>
      </c>
      <c r="K111" s="25"/>
      <c r="L111" s="25"/>
      <c r="M111" s="25"/>
      <c r="N111" s="25"/>
      <c r="O111" s="25"/>
      <c r="P111" s="26" t="str">
        <f>IFERROR(INDEX(#REF!,MATCH($Y111,#REF!,0)),"")</f>
        <v/>
      </c>
      <c r="Q111" s="26" t="str">
        <f>IFERROR(INDEX(#REF!,MATCH($Y111,#REF!,0)),"")</f>
        <v/>
      </c>
      <c r="R111" s="37" t="str">
        <f>IFERROR(INDEX(#REF!,MATCH($Y111,#REF!,0)),"")</f>
        <v/>
      </c>
      <c r="S111" s="37" t="str">
        <f>IFERROR(INDEX(#REF!,MATCH($Y111,#REF!,0)),"")</f>
        <v/>
      </c>
      <c r="T111" s="32" t="str">
        <f>IFERROR(INDEX(#REF!,MATCH($G111,#REF!,0)),"")</f>
        <v/>
      </c>
      <c r="U111" s="24">
        <v>83</v>
      </c>
      <c r="V111" s="25"/>
      <c r="W111" s="32" t="str">
        <f>IFERROR(INDEX(#REF!,MATCH($G111,#REF!,0)),"")</f>
        <v/>
      </c>
      <c r="X111" s="24">
        <v>83</v>
      </c>
      <c r="Y111" s="25"/>
      <c r="Z111" s="25"/>
      <c r="AA111" s="25"/>
      <c r="AH111" s="32" t="str">
        <f>IFERROR(INDEX(#REF!,MATCH($G111,#REF!,0)),"")</f>
        <v/>
      </c>
      <c r="AI111" s="24">
        <v>83</v>
      </c>
      <c r="AJ111" s="25"/>
      <c r="AK111" s="32" t="str">
        <f>IFERROR(INDEX(#REF!,MATCH($G111,#REF!,0)),"")</f>
        <v/>
      </c>
      <c r="AL111" s="24">
        <v>83</v>
      </c>
      <c r="AM111" s="25"/>
      <c r="AN111" s="25"/>
      <c r="AO111" s="25"/>
      <c r="AV111" s="32" t="str">
        <f>IFERROR(INDEX(#REF!,MATCH($G111,#REF!,0)),"")</f>
        <v/>
      </c>
      <c r="AW111" s="24">
        <v>83</v>
      </c>
      <c r="AX111" s="25"/>
      <c r="AY111" s="32" t="str">
        <f>IFERROR(INDEX(#REF!,MATCH($G111,#REF!,0)),"")</f>
        <v/>
      </c>
      <c r="AZ111" s="24">
        <v>83</v>
      </c>
      <c r="BA111" s="25"/>
      <c r="BB111" s="25"/>
      <c r="BC111" s="25"/>
      <c r="BG111" s="9"/>
      <c r="BJ111" s="32" t="str">
        <f>IFERROR(INDEX(#REF!,MATCH($G111,#REF!,0)),"")</f>
        <v/>
      </c>
      <c r="BK111" s="24">
        <v>83</v>
      </c>
      <c r="BL111" s="25"/>
      <c r="BM111" s="32" t="str">
        <f>IFERROR(INDEX(#REF!,MATCH($G111,#REF!,0)),"")</f>
        <v/>
      </c>
      <c r="BN111" s="24">
        <v>83</v>
      </c>
      <c r="BO111" s="25"/>
      <c r="BP111" s="25"/>
      <c r="BQ111" s="25"/>
      <c r="BT111" s="9"/>
      <c r="BU111" s="9"/>
      <c r="BX111" s="32" t="str">
        <f>IFERROR(INDEX(#REF!,MATCH($G111,#REF!,0)),"")</f>
        <v/>
      </c>
      <c r="BY111" s="24">
        <v>83</v>
      </c>
      <c r="BZ111" s="25"/>
      <c r="CA111" s="32" t="str">
        <f>IFERROR(INDEX(#REF!,MATCH($G111,#REF!,0)),"")</f>
        <v/>
      </c>
      <c r="CB111" s="24">
        <v>83</v>
      </c>
      <c r="CC111" s="25"/>
      <c r="CD111" s="25"/>
      <c r="CE111" s="25"/>
    </row>
    <row r="112" spans="2:83" ht="18.75" hidden="1" customHeight="1" x14ac:dyDescent="0.3">
      <c r="B112" s="31" t="str">
        <f>IFERROR(INDEX(#REF!,MATCH($G112,#REF!,0)),"")</f>
        <v/>
      </c>
      <c r="C112" s="31" t="str">
        <f>IFERROR(INDEX(#REF!,MATCH($G112,#REF!,0)),"")</f>
        <v/>
      </c>
      <c r="D112" s="32" t="str">
        <f>IFERROR(INDEX(#REF!,MATCH($G112,#REF!,0)),"")</f>
        <v/>
      </c>
      <c r="E112" s="32" t="str">
        <f>IFERROR(INDEX(#REF!,MATCH($G112,#REF!,0)),"")</f>
        <v/>
      </c>
      <c r="F112" s="32" t="str">
        <f>IFERROR(INDEX(#REF!,MATCH($G112,#REF!,0)),"")</f>
        <v/>
      </c>
      <c r="G112" s="24">
        <v>84</v>
      </c>
      <c r="H112" s="25"/>
      <c r="I112" s="32" t="str">
        <f>IFERROR(INDEX(#REF!,MATCH($G112,#REF!,0)),"")</f>
        <v/>
      </c>
      <c r="J112" s="24">
        <v>84</v>
      </c>
      <c r="K112" s="25"/>
      <c r="L112" s="25"/>
      <c r="M112" s="25"/>
      <c r="N112" s="25"/>
      <c r="O112" s="25"/>
      <c r="P112" s="26" t="str">
        <f>IFERROR(INDEX(#REF!,MATCH($Y112,#REF!,0)),"")</f>
        <v/>
      </c>
      <c r="Q112" s="26" t="str">
        <f>IFERROR(INDEX(#REF!,MATCH($Y112,#REF!,0)),"")</f>
        <v/>
      </c>
      <c r="R112" s="37" t="str">
        <f>IFERROR(INDEX(#REF!,MATCH($Y112,#REF!,0)),"")</f>
        <v/>
      </c>
      <c r="S112" s="37" t="str">
        <f>IFERROR(INDEX(#REF!,MATCH($Y112,#REF!,0)),"")</f>
        <v/>
      </c>
      <c r="T112" s="32" t="str">
        <f>IFERROR(INDEX(#REF!,MATCH($G112,#REF!,0)),"")</f>
        <v/>
      </c>
      <c r="U112" s="24">
        <v>84</v>
      </c>
      <c r="V112" s="25"/>
      <c r="W112" s="32" t="str">
        <f>IFERROR(INDEX(#REF!,MATCH($G112,#REF!,0)),"")</f>
        <v/>
      </c>
      <c r="X112" s="24">
        <v>84</v>
      </c>
      <c r="Y112" s="25"/>
      <c r="Z112" s="25"/>
      <c r="AA112" s="25"/>
      <c r="AH112" s="32" t="str">
        <f>IFERROR(INDEX(#REF!,MATCH($G112,#REF!,0)),"")</f>
        <v/>
      </c>
      <c r="AI112" s="24">
        <v>84</v>
      </c>
      <c r="AJ112" s="25"/>
      <c r="AK112" s="32" t="str">
        <f>IFERROR(INDEX(#REF!,MATCH($G112,#REF!,0)),"")</f>
        <v/>
      </c>
      <c r="AL112" s="24">
        <v>84</v>
      </c>
      <c r="AM112" s="25"/>
      <c r="AN112" s="25"/>
      <c r="AO112" s="25"/>
      <c r="AV112" s="32" t="str">
        <f>IFERROR(INDEX(#REF!,MATCH($G112,#REF!,0)),"")</f>
        <v/>
      </c>
      <c r="AW112" s="24">
        <v>84</v>
      </c>
      <c r="AX112" s="25"/>
      <c r="AY112" s="32" t="str">
        <f>IFERROR(INDEX(#REF!,MATCH($G112,#REF!,0)),"")</f>
        <v/>
      </c>
      <c r="AZ112" s="24">
        <v>84</v>
      </c>
      <c r="BA112" s="25"/>
      <c r="BB112" s="25"/>
      <c r="BC112" s="25"/>
      <c r="BG112" s="9"/>
      <c r="BJ112" s="32" t="str">
        <f>IFERROR(INDEX(#REF!,MATCH($G112,#REF!,0)),"")</f>
        <v/>
      </c>
      <c r="BK112" s="24">
        <v>84</v>
      </c>
      <c r="BL112" s="25"/>
      <c r="BM112" s="32" t="str">
        <f>IFERROR(INDEX(#REF!,MATCH($G112,#REF!,0)),"")</f>
        <v/>
      </c>
      <c r="BN112" s="24">
        <v>84</v>
      </c>
      <c r="BO112" s="25"/>
      <c r="BP112" s="25"/>
      <c r="BQ112" s="25"/>
      <c r="BT112" s="9"/>
      <c r="BU112" s="9"/>
      <c r="BX112" s="32" t="str">
        <f>IFERROR(INDEX(#REF!,MATCH($G112,#REF!,0)),"")</f>
        <v/>
      </c>
      <c r="BY112" s="24">
        <v>84</v>
      </c>
      <c r="BZ112" s="25"/>
      <c r="CA112" s="32" t="str">
        <f>IFERROR(INDEX(#REF!,MATCH($G112,#REF!,0)),"")</f>
        <v/>
      </c>
      <c r="CB112" s="24">
        <v>84</v>
      </c>
      <c r="CC112" s="25"/>
      <c r="CD112" s="25"/>
      <c r="CE112" s="25"/>
    </row>
    <row r="113" spans="2:83" ht="18.75" hidden="1" customHeight="1" x14ac:dyDescent="0.3">
      <c r="B113" s="31" t="str">
        <f>IFERROR(INDEX(#REF!,MATCH($G113,#REF!,0)),"")</f>
        <v/>
      </c>
      <c r="C113" s="31" t="str">
        <f>IFERROR(INDEX(#REF!,MATCH($G113,#REF!,0)),"")</f>
        <v/>
      </c>
      <c r="D113" s="32" t="str">
        <f>IFERROR(INDEX(#REF!,MATCH($G113,#REF!,0)),"")</f>
        <v/>
      </c>
      <c r="E113" s="32" t="str">
        <f>IFERROR(INDEX(#REF!,MATCH($G113,#REF!,0)),"")</f>
        <v/>
      </c>
      <c r="F113" s="32" t="str">
        <f>IFERROR(INDEX(#REF!,MATCH($G113,#REF!,0)),"")</f>
        <v/>
      </c>
      <c r="G113" s="24">
        <v>85</v>
      </c>
      <c r="H113" s="25"/>
      <c r="I113" s="32" t="str">
        <f>IFERROR(INDEX(#REF!,MATCH($G113,#REF!,0)),"")</f>
        <v/>
      </c>
      <c r="J113" s="24">
        <v>85</v>
      </c>
      <c r="K113" s="25"/>
      <c r="L113" s="25"/>
      <c r="M113" s="25"/>
      <c r="N113" s="25"/>
      <c r="O113" s="25"/>
      <c r="P113" s="26" t="str">
        <f>IFERROR(INDEX(#REF!,MATCH($Y113,#REF!,0)),"")</f>
        <v/>
      </c>
      <c r="Q113" s="26" t="str">
        <f>IFERROR(INDEX(#REF!,MATCH($Y113,#REF!,0)),"")</f>
        <v/>
      </c>
      <c r="R113" s="37" t="str">
        <f>IFERROR(INDEX(#REF!,MATCH($Y113,#REF!,0)),"")</f>
        <v/>
      </c>
      <c r="S113" s="37" t="str">
        <f>IFERROR(INDEX(#REF!,MATCH($Y113,#REF!,0)),"")</f>
        <v/>
      </c>
      <c r="T113" s="32" t="str">
        <f>IFERROR(INDEX(#REF!,MATCH($G113,#REF!,0)),"")</f>
        <v/>
      </c>
      <c r="U113" s="24">
        <v>85</v>
      </c>
      <c r="V113" s="25"/>
      <c r="W113" s="32" t="str">
        <f>IFERROR(INDEX(#REF!,MATCH($G113,#REF!,0)),"")</f>
        <v/>
      </c>
      <c r="X113" s="24">
        <v>85</v>
      </c>
      <c r="Y113" s="25"/>
      <c r="Z113" s="25"/>
      <c r="AA113" s="25"/>
      <c r="AH113" s="32" t="str">
        <f>IFERROR(INDEX(#REF!,MATCH($G113,#REF!,0)),"")</f>
        <v/>
      </c>
      <c r="AI113" s="24">
        <v>85</v>
      </c>
      <c r="AJ113" s="25"/>
      <c r="AK113" s="32" t="str">
        <f>IFERROR(INDEX(#REF!,MATCH($G113,#REF!,0)),"")</f>
        <v/>
      </c>
      <c r="AL113" s="24">
        <v>85</v>
      </c>
      <c r="AM113" s="25"/>
      <c r="AN113" s="25"/>
      <c r="AO113" s="25"/>
      <c r="AV113" s="32" t="str">
        <f>IFERROR(INDEX(#REF!,MATCH($G113,#REF!,0)),"")</f>
        <v/>
      </c>
      <c r="AW113" s="24">
        <v>85</v>
      </c>
      <c r="AX113" s="25"/>
      <c r="AY113" s="32" t="str">
        <f>IFERROR(INDEX(#REF!,MATCH($G113,#REF!,0)),"")</f>
        <v/>
      </c>
      <c r="AZ113" s="24">
        <v>85</v>
      </c>
      <c r="BA113" s="25"/>
      <c r="BB113" s="25"/>
      <c r="BC113" s="25"/>
      <c r="BG113" s="9"/>
      <c r="BJ113" s="32" t="str">
        <f>IFERROR(INDEX(#REF!,MATCH($G113,#REF!,0)),"")</f>
        <v/>
      </c>
      <c r="BK113" s="24">
        <v>85</v>
      </c>
      <c r="BL113" s="25"/>
      <c r="BM113" s="32" t="str">
        <f>IFERROR(INDEX(#REF!,MATCH($G113,#REF!,0)),"")</f>
        <v/>
      </c>
      <c r="BN113" s="24">
        <v>85</v>
      </c>
      <c r="BO113" s="25"/>
      <c r="BP113" s="25"/>
      <c r="BQ113" s="25"/>
      <c r="BT113" s="9"/>
      <c r="BU113" s="9"/>
      <c r="BX113" s="32" t="str">
        <f>IFERROR(INDEX(#REF!,MATCH($G113,#REF!,0)),"")</f>
        <v/>
      </c>
      <c r="BY113" s="24">
        <v>85</v>
      </c>
      <c r="BZ113" s="25"/>
      <c r="CA113" s="32" t="str">
        <f>IFERROR(INDEX(#REF!,MATCH($G113,#REF!,0)),"")</f>
        <v/>
      </c>
      <c r="CB113" s="24">
        <v>85</v>
      </c>
      <c r="CC113" s="25"/>
      <c r="CD113" s="25"/>
      <c r="CE113" s="25"/>
    </row>
    <row r="114" spans="2:83" ht="18.75" hidden="1" customHeight="1" x14ac:dyDescent="0.3">
      <c r="B114" s="31" t="str">
        <f>IFERROR(INDEX(#REF!,MATCH($G114,#REF!,0)),"")</f>
        <v/>
      </c>
      <c r="C114" s="31" t="str">
        <f>IFERROR(INDEX(#REF!,MATCH($G114,#REF!,0)),"")</f>
        <v/>
      </c>
      <c r="D114" s="32" t="str">
        <f>IFERROR(INDEX(#REF!,MATCH($G114,#REF!,0)),"")</f>
        <v/>
      </c>
      <c r="E114" s="32" t="str">
        <f>IFERROR(INDEX(#REF!,MATCH($G114,#REF!,0)),"")</f>
        <v/>
      </c>
      <c r="F114" s="32" t="str">
        <f>IFERROR(INDEX(#REF!,MATCH($G114,#REF!,0)),"")</f>
        <v/>
      </c>
      <c r="G114" s="24">
        <v>86</v>
      </c>
      <c r="H114" s="25"/>
      <c r="I114" s="32" t="str">
        <f>IFERROR(INDEX(#REF!,MATCH($G114,#REF!,0)),"")</f>
        <v/>
      </c>
      <c r="J114" s="24">
        <v>86</v>
      </c>
      <c r="K114" s="25"/>
      <c r="L114" s="25"/>
      <c r="M114" s="25"/>
      <c r="N114" s="25"/>
      <c r="O114" s="25"/>
      <c r="P114" s="26" t="str">
        <f>IFERROR(INDEX(#REF!,MATCH($Y114,#REF!,0)),"")</f>
        <v/>
      </c>
      <c r="Q114" s="26" t="str">
        <f>IFERROR(INDEX(#REF!,MATCH($Y114,#REF!,0)),"")</f>
        <v/>
      </c>
      <c r="R114" s="37" t="str">
        <f>IFERROR(INDEX(#REF!,MATCH($Y114,#REF!,0)),"")</f>
        <v/>
      </c>
      <c r="S114" s="37" t="str">
        <f>IFERROR(INDEX(#REF!,MATCH($Y114,#REF!,0)),"")</f>
        <v/>
      </c>
      <c r="T114" s="32" t="str">
        <f>IFERROR(INDEX(#REF!,MATCH($G114,#REF!,0)),"")</f>
        <v/>
      </c>
      <c r="U114" s="24">
        <v>86</v>
      </c>
      <c r="V114" s="25"/>
      <c r="W114" s="32" t="str">
        <f>IFERROR(INDEX(#REF!,MATCH($G114,#REF!,0)),"")</f>
        <v/>
      </c>
      <c r="X114" s="24">
        <v>86</v>
      </c>
      <c r="Y114" s="25"/>
      <c r="Z114" s="25"/>
      <c r="AA114" s="25"/>
      <c r="AH114" s="32" t="str">
        <f>IFERROR(INDEX(#REF!,MATCH($G114,#REF!,0)),"")</f>
        <v/>
      </c>
      <c r="AI114" s="24">
        <v>86</v>
      </c>
      <c r="AJ114" s="25"/>
      <c r="AK114" s="32" t="str">
        <f>IFERROR(INDEX(#REF!,MATCH($G114,#REF!,0)),"")</f>
        <v/>
      </c>
      <c r="AL114" s="24">
        <v>86</v>
      </c>
      <c r="AM114" s="25"/>
      <c r="AN114" s="25"/>
      <c r="AO114" s="25"/>
      <c r="AV114" s="32" t="str">
        <f>IFERROR(INDEX(#REF!,MATCH($G114,#REF!,0)),"")</f>
        <v/>
      </c>
      <c r="AW114" s="24">
        <v>86</v>
      </c>
      <c r="AX114" s="25"/>
      <c r="AY114" s="32" t="str">
        <f>IFERROR(INDEX(#REF!,MATCH($G114,#REF!,0)),"")</f>
        <v/>
      </c>
      <c r="AZ114" s="24">
        <v>86</v>
      </c>
      <c r="BA114" s="25"/>
      <c r="BB114" s="25"/>
      <c r="BC114" s="25"/>
      <c r="BG114" s="9"/>
      <c r="BJ114" s="32" t="str">
        <f>IFERROR(INDEX(#REF!,MATCH($G114,#REF!,0)),"")</f>
        <v/>
      </c>
      <c r="BK114" s="24">
        <v>86</v>
      </c>
      <c r="BL114" s="25"/>
      <c r="BM114" s="32" t="str">
        <f>IFERROR(INDEX(#REF!,MATCH($G114,#REF!,0)),"")</f>
        <v/>
      </c>
      <c r="BN114" s="24">
        <v>86</v>
      </c>
      <c r="BO114" s="25"/>
      <c r="BP114" s="25"/>
      <c r="BQ114" s="25"/>
      <c r="BT114" s="9"/>
      <c r="BU114" s="9"/>
      <c r="BX114" s="32" t="str">
        <f>IFERROR(INDEX(#REF!,MATCH($G114,#REF!,0)),"")</f>
        <v/>
      </c>
      <c r="BY114" s="24">
        <v>86</v>
      </c>
      <c r="BZ114" s="25"/>
      <c r="CA114" s="32" t="str">
        <f>IFERROR(INDEX(#REF!,MATCH($G114,#REF!,0)),"")</f>
        <v/>
      </c>
      <c r="CB114" s="24">
        <v>86</v>
      </c>
      <c r="CC114" s="25"/>
      <c r="CD114" s="25"/>
      <c r="CE114" s="25"/>
    </row>
    <row r="115" spans="2:83" ht="18.75" hidden="1" customHeight="1" x14ac:dyDescent="0.3">
      <c r="B115" s="31" t="str">
        <f>IFERROR(INDEX(#REF!,MATCH($G115,#REF!,0)),"")</f>
        <v/>
      </c>
      <c r="C115" s="31" t="str">
        <f>IFERROR(INDEX(#REF!,MATCH($G115,#REF!,0)),"")</f>
        <v/>
      </c>
      <c r="D115" s="32" t="str">
        <f>IFERROR(INDEX(#REF!,MATCH($G115,#REF!,0)),"")</f>
        <v/>
      </c>
      <c r="E115" s="32" t="str">
        <f>IFERROR(INDEX(#REF!,MATCH($G115,#REF!,0)),"")</f>
        <v/>
      </c>
      <c r="F115" s="32" t="str">
        <f>IFERROR(INDEX(#REF!,MATCH($G115,#REF!,0)),"")</f>
        <v/>
      </c>
      <c r="G115" s="24">
        <v>87</v>
      </c>
      <c r="H115" s="25"/>
      <c r="I115" s="32" t="str">
        <f>IFERROR(INDEX(#REF!,MATCH($G115,#REF!,0)),"")</f>
        <v/>
      </c>
      <c r="J115" s="24">
        <v>87</v>
      </c>
      <c r="K115" s="25"/>
      <c r="L115" s="25"/>
      <c r="M115" s="25"/>
      <c r="N115" s="25"/>
      <c r="O115" s="25"/>
      <c r="P115" s="26" t="str">
        <f>IFERROR(INDEX(#REF!,MATCH($Y115,#REF!,0)),"")</f>
        <v/>
      </c>
      <c r="Q115" s="26" t="str">
        <f>IFERROR(INDEX(#REF!,MATCH($Y115,#REF!,0)),"")</f>
        <v/>
      </c>
      <c r="R115" s="37" t="str">
        <f>IFERROR(INDEX(#REF!,MATCH($Y115,#REF!,0)),"")</f>
        <v/>
      </c>
      <c r="S115" s="37" t="str">
        <f>IFERROR(INDEX(#REF!,MATCH($Y115,#REF!,0)),"")</f>
        <v/>
      </c>
      <c r="T115" s="32" t="str">
        <f>IFERROR(INDEX(#REF!,MATCH($G115,#REF!,0)),"")</f>
        <v/>
      </c>
      <c r="U115" s="24">
        <v>87</v>
      </c>
      <c r="V115" s="25"/>
      <c r="W115" s="32" t="str">
        <f>IFERROR(INDEX(#REF!,MATCH($G115,#REF!,0)),"")</f>
        <v/>
      </c>
      <c r="X115" s="24">
        <v>87</v>
      </c>
      <c r="Y115" s="25"/>
      <c r="Z115" s="25"/>
      <c r="AA115" s="25"/>
      <c r="AH115" s="32" t="str">
        <f>IFERROR(INDEX(#REF!,MATCH($G115,#REF!,0)),"")</f>
        <v/>
      </c>
      <c r="AI115" s="24">
        <v>87</v>
      </c>
      <c r="AJ115" s="25"/>
      <c r="AK115" s="32" t="str">
        <f>IFERROR(INDEX(#REF!,MATCH($G115,#REF!,0)),"")</f>
        <v/>
      </c>
      <c r="AL115" s="24">
        <v>87</v>
      </c>
      <c r="AM115" s="25"/>
      <c r="AN115" s="25"/>
      <c r="AO115" s="25"/>
      <c r="AV115" s="32" t="str">
        <f>IFERROR(INDEX(#REF!,MATCH($G115,#REF!,0)),"")</f>
        <v/>
      </c>
      <c r="AW115" s="24">
        <v>87</v>
      </c>
      <c r="AX115" s="25"/>
      <c r="AY115" s="32" t="str">
        <f>IFERROR(INDEX(#REF!,MATCH($G115,#REF!,0)),"")</f>
        <v/>
      </c>
      <c r="AZ115" s="24">
        <v>87</v>
      </c>
      <c r="BA115" s="25"/>
      <c r="BB115" s="25"/>
      <c r="BC115" s="25"/>
      <c r="BG115" s="9"/>
      <c r="BJ115" s="32" t="str">
        <f>IFERROR(INDEX(#REF!,MATCH($G115,#REF!,0)),"")</f>
        <v/>
      </c>
      <c r="BK115" s="24">
        <v>87</v>
      </c>
      <c r="BL115" s="25"/>
      <c r="BM115" s="32" t="str">
        <f>IFERROR(INDEX(#REF!,MATCH($G115,#REF!,0)),"")</f>
        <v/>
      </c>
      <c r="BN115" s="24">
        <v>87</v>
      </c>
      <c r="BO115" s="25"/>
      <c r="BP115" s="25"/>
      <c r="BQ115" s="25"/>
      <c r="BT115" s="9"/>
      <c r="BU115" s="9"/>
      <c r="BX115" s="32" t="str">
        <f>IFERROR(INDEX(#REF!,MATCH($G115,#REF!,0)),"")</f>
        <v/>
      </c>
      <c r="BY115" s="24">
        <v>87</v>
      </c>
      <c r="BZ115" s="25"/>
      <c r="CA115" s="32" t="str">
        <f>IFERROR(INDEX(#REF!,MATCH($G115,#REF!,0)),"")</f>
        <v/>
      </c>
      <c r="CB115" s="24">
        <v>87</v>
      </c>
      <c r="CC115" s="25"/>
      <c r="CD115" s="25"/>
      <c r="CE115" s="25"/>
    </row>
    <row r="116" spans="2:83" ht="18.75" hidden="1" customHeight="1" x14ac:dyDescent="0.3">
      <c r="B116" s="31" t="str">
        <f>IFERROR(INDEX(#REF!,MATCH($G116,#REF!,0)),"")</f>
        <v/>
      </c>
      <c r="C116" s="31" t="str">
        <f>IFERROR(INDEX(#REF!,MATCH($G116,#REF!,0)),"")</f>
        <v/>
      </c>
      <c r="D116" s="32" t="str">
        <f>IFERROR(INDEX(#REF!,MATCH($G116,#REF!,0)),"")</f>
        <v/>
      </c>
      <c r="E116" s="32" t="str">
        <f>IFERROR(INDEX(#REF!,MATCH($G116,#REF!,0)),"")</f>
        <v/>
      </c>
      <c r="F116" s="32" t="str">
        <f>IFERROR(INDEX(#REF!,MATCH($G116,#REF!,0)),"")</f>
        <v/>
      </c>
      <c r="G116" s="24">
        <v>88</v>
      </c>
      <c r="H116" s="25"/>
      <c r="I116" s="32" t="str">
        <f>IFERROR(INDEX(#REF!,MATCH($G116,#REF!,0)),"")</f>
        <v/>
      </c>
      <c r="J116" s="24">
        <v>88</v>
      </c>
      <c r="K116" s="25"/>
      <c r="L116" s="25"/>
      <c r="M116" s="25"/>
      <c r="N116" s="25"/>
      <c r="O116" s="25"/>
      <c r="P116" s="26" t="str">
        <f>IFERROR(INDEX(#REF!,MATCH($Y116,#REF!,0)),"")</f>
        <v/>
      </c>
      <c r="Q116" s="26" t="str">
        <f>IFERROR(INDEX(#REF!,MATCH($Y116,#REF!,0)),"")</f>
        <v/>
      </c>
      <c r="R116" s="37" t="str">
        <f>IFERROR(INDEX(#REF!,MATCH($Y116,#REF!,0)),"")</f>
        <v/>
      </c>
      <c r="S116" s="37" t="str">
        <f>IFERROR(INDEX(#REF!,MATCH($Y116,#REF!,0)),"")</f>
        <v/>
      </c>
      <c r="T116" s="32" t="str">
        <f>IFERROR(INDEX(#REF!,MATCH($G116,#REF!,0)),"")</f>
        <v/>
      </c>
      <c r="U116" s="24">
        <v>88</v>
      </c>
      <c r="V116" s="25"/>
      <c r="W116" s="32" t="str">
        <f>IFERROR(INDEX(#REF!,MATCH($G116,#REF!,0)),"")</f>
        <v/>
      </c>
      <c r="X116" s="24">
        <v>88</v>
      </c>
      <c r="Y116" s="25"/>
      <c r="Z116" s="25"/>
      <c r="AA116" s="25"/>
      <c r="AH116" s="32" t="str">
        <f>IFERROR(INDEX(#REF!,MATCH($G116,#REF!,0)),"")</f>
        <v/>
      </c>
      <c r="AI116" s="24">
        <v>88</v>
      </c>
      <c r="AJ116" s="25"/>
      <c r="AK116" s="32" t="str">
        <f>IFERROR(INDEX(#REF!,MATCH($G116,#REF!,0)),"")</f>
        <v/>
      </c>
      <c r="AL116" s="24">
        <v>88</v>
      </c>
      <c r="AM116" s="25"/>
      <c r="AN116" s="25"/>
      <c r="AO116" s="25"/>
      <c r="AV116" s="32" t="str">
        <f>IFERROR(INDEX(#REF!,MATCH($G116,#REF!,0)),"")</f>
        <v/>
      </c>
      <c r="AW116" s="24">
        <v>88</v>
      </c>
      <c r="AX116" s="25"/>
      <c r="AY116" s="32" t="str">
        <f>IFERROR(INDEX(#REF!,MATCH($G116,#REF!,0)),"")</f>
        <v/>
      </c>
      <c r="AZ116" s="24">
        <v>88</v>
      </c>
      <c r="BA116" s="25"/>
      <c r="BB116" s="25"/>
      <c r="BC116" s="25"/>
      <c r="BG116" s="9"/>
      <c r="BJ116" s="32" t="str">
        <f>IFERROR(INDEX(#REF!,MATCH($G116,#REF!,0)),"")</f>
        <v/>
      </c>
      <c r="BK116" s="24">
        <v>88</v>
      </c>
      <c r="BL116" s="25"/>
      <c r="BM116" s="32" t="str">
        <f>IFERROR(INDEX(#REF!,MATCH($G116,#REF!,0)),"")</f>
        <v/>
      </c>
      <c r="BN116" s="24">
        <v>88</v>
      </c>
      <c r="BO116" s="25"/>
      <c r="BP116" s="25"/>
      <c r="BQ116" s="25"/>
      <c r="BT116" s="9"/>
      <c r="BU116" s="9"/>
      <c r="BX116" s="32" t="str">
        <f>IFERROR(INDEX(#REF!,MATCH($G116,#REF!,0)),"")</f>
        <v/>
      </c>
      <c r="BY116" s="24">
        <v>88</v>
      </c>
      <c r="BZ116" s="25"/>
      <c r="CA116" s="32" t="str">
        <f>IFERROR(INDEX(#REF!,MATCH($G116,#REF!,0)),"")</f>
        <v/>
      </c>
      <c r="CB116" s="24">
        <v>88</v>
      </c>
      <c r="CC116" s="25"/>
      <c r="CD116" s="25"/>
      <c r="CE116" s="25"/>
    </row>
    <row r="117" spans="2:83" ht="18.75" hidden="1" customHeight="1" x14ac:dyDescent="0.3">
      <c r="B117" s="31" t="str">
        <f>IFERROR(INDEX(#REF!,MATCH($G117,#REF!,0)),"")</f>
        <v/>
      </c>
      <c r="C117" s="31" t="str">
        <f>IFERROR(INDEX(#REF!,MATCH($G117,#REF!,0)),"")</f>
        <v/>
      </c>
      <c r="D117" s="32" t="str">
        <f>IFERROR(INDEX(#REF!,MATCH($G117,#REF!,0)),"")</f>
        <v/>
      </c>
      <c r="E117" s="32" t="str">
        <f>IFERROR(INDEX(#REF!,MATCH($G117,#REF!,0)),"")</f>
        <v/>
      </c>
      <c r="F117" s="32" t="str">
        <f>IFERROR(INDEX(#REF!,MATCH($G117,#REF!,0)),"")</f>
        <v/>
      </c>
      <c r="G117" s="24">
        <v>89</v>
      </c>
      <c r="H117" s="25"/>
      <c r="I117" s="32" t="str">
        <f>IFERROR(INDEX(#REF!,MATCH($G117,#REF!,0)),"")</f>
        <v/>
      </c>
      <c r="J117" s="24">
        <v>89</v>
      </c>
      <c r="K117" s="25"/>
      <c r="L117" s="25"/>
      <c r="M117" s="25"/>
      <c r="N117" s="25"/>
      <c r="O117" s="25"/>
      <c r="P117" s="26" t="str">
        <f>IFERROR(INDEX(#REF!,MATCH($Y117,#REF!,0)),"")</f>
        <v/>
      </c>
      <c r="Q117" s="26" t="str">
        <f>IFERROR(INDEX(#REF!,MATCH($Y117,#REF!,0)),"")</f>
        <v/>
      </c>
      <c r="R117" s="37" t="str">
        <f>IFERROR(INDEX(#REF!,MATCH($Y117,#REF!,0)),"")</f>
        <v/>
      </c>
      <c r="S117" s="37" t="str">
        <f>IFERROR(INDEX(#REF!,MATCH($Y117,#REF!,0)),"")</f>
        <v/>
      </c>
      <c r="T117" s="32" t="str">
        <f>IFERROR(INDEX(#REF!,MATCH($G117,#REF!,0)),"")</f>
        <v/>
      </c>
      <c r="U117" s="24">
        <v>89</v>
      </c>
      <c r="V117" s="25"/>
      <c r="W117" s="32" t="str">
        <f>IFERROR(INDEX(#REF!,MATCH($G117,#REF!,0)),"")</f>
        <v/>
      </c>
      <c r="X117" s="24">
        <v>89</v>
      </c>
      <c r="Y117" s="25"/>
      <c r="Z117" s="25"/>
      <c r="AA117" s="25"/>
      <c r="AH117" s="32" t="str">
        <f>IFERROR(INDEX(#REF!,MATCH($G117,#REF!,0)),"")</f>
        <v/>
      </c>
      <c r="AI117" s="24">
        <v>89</v>
      </c>
      <c r="AJ117" s="25"/>
      <c r="AK117" s="32" t="str">
        <f>IFERROR(INDEX(#REF!,MATCH($G117,#REF!,0)),"")</f>
        <v/>
      </c>
      <c r="AL117" s="24">
        <v>89</v>
      </c>
      <c r="AM117" s="25"/>
      <c r="AN117" s="25"/>
      <c r="AO117" s="25"/>
      <c r="AV117" s="32" t="str">
        <f>IFERROR(INDEX(#REF!,MATCH($G117,#REF!,0)),"")</f>
        <v/>
      </c>
      <c r="AW117" s="24">
        <v>89</v>
      </c>
      <c r="AX117" s="25"/>
      <c r="AY117" s="32" t="str">
        <f>IFERROR(INDEX(#REF!,MATCH($G117,#REF!,0)),"")</f>
        <v/>
      </c>
      <c r="AZ117" s="24">
        <v>89</v>
      </c>
      <c r="BA117" s="25"/>
      <c r="BB117" s="25"/>
      <c r="BC117" s="25"/>
      <c r="BG117" s="9"/>
      <c r="BJ117" s="32" t="str">
        <f>IFERROR(INDEX(#REF!,MATCH($G117,#REF!,0)),"")</f>
        <v/>
      </c>
      <c r="BK117" s="24">
        <v>89</v>
      </c>
      <c r="BL117" s="25"/>
      <c r="BM117" s="32" t="str">
        <f>IFERROR(INDEX(#REF!,MATCH($G117,#REF!,0)),"")</f>
        <v/>
      </c>
      <c r="BN117" s="24">
        <v>89</v>
      </c>
      <c r="BO117" s="25"/>
      <c r="BP117" s="25"/>
      <c r="BQ117" s="25"/>
      <c r="BT117" s="9"/>
      <c r="BU117" s="9"/>
      <c r="BX117" s="32" t="str">
        <f>IFERROR(INDEX(#REF!,MATCH($G117,#REF!,0)),"")</f>
        <v/>
      </c>
      <c r="BY117" s="24">
        <v>89</v>
      </c>
      <c r="BZ117" s="25"/>
      <c r="CA117" s="32" t="str">
        <f>IFERROR(INDEX(#REF!,MATCH($G117,#REF!,0)),"")</f>
        <v/>
      </c>
      <c r="CB117" s="24">
        <v>89</v>
      </c>
      <c r="CC117" s="25"/>
      <c r="CD117" s="25"/>
      <c r="CE117" s="25"/>
    </row>
    <row r="118" spans="2:83" ht="18.75" hidden="1" customHeight="1" x14ac:dyDescent="0.3">
      <c r="B118" s="31" t="str">
        <f>IFERROR(INDEX(#REF!,MATCH($G118,#REF!,0)),"")</f>
        <v/>
      </c>
      <c r="C118" s="31" t="str">
        <f>IFERROR(INDEX(#REF!,MATCH($G118,#REF!,0)),"")</f>
        <v/>
      </c>
      <c r="D118" s="32" t="str">
        <f>IFERROR(INDEX(#REF!,MATCH($G118,#REF!,0)),"")</f>
        <v/>
      </c>
      <c r="E118" s="32" t="str">
        <f>IFERROR(INDEX(#REF!,MATCH($G118,#REF!,0)),"")</f>
        <v/>
      </c>
      <c r="F118" s="32" t="str">
        <f>IFERROR(INDEX(#REF!,MATCH($G118,#REF!,0)),"")</f>
        <v/>
      </c>
      <c r="G118" s="24">
        <v>90</v>
      </c>
      <c r="H118" s="25"/>
      <c r="I118" s="32" t="str">
        <f>IFERROR(INDEX(#REF!,MATCH($G118,#REF!,0)),"")</f>
        <v/>
      </c>
      <c r="J118" s="24">
        <v>90</v>
      </c>
      <c r="K118" s="25"/>
      <c r="L118" s="25"/>
      <c r="M118" s="25"/>
      <c r="N118" s="25"/>
      <c r="O118" s="25"/>
      <c r="P118" s="26" t="str">
        <f>IFERROR(INDEX(#REF!,MATCH($Y118,#REF!,0)),"")</f>
        <v/>
      </c>
      <c r="Q118" s="26" t="str">
        <f>IFERROR(INDEX(#REF!,MATCH($Y118,#REF!,0)),"")</f>
        <v/>
      </c>
      <c r="R118" s="37" t="str">
        <f>IFERROR(INDEX(#REF!,MATCH($Y118,#REF!,0)),"")</f>
        <v/>
      </c>
      <c r="S118" s="37" t="str">
        <f>IFERROR(INDEX(#REF!,MATCH($Y118,#REF!,0)),"")</f>
        <v/>
      </c>
      <c r="T118" s="32" t="str">
        <f>IFERROR(INDEX(#REF!,MATCH($G118,#REF!,0)),"")</f>
        <v/>
      </c>
      <c r="U118" s="24">
        <v>90</v>
      </c>
      <c r="V118" s="25"/>
      <c r="W118" s="32" t="str">
        <f>IFERROR(INDEX(#REF!,MATCH($G118,#REF!,0)),"")</f>
        <v/>
      </c>
      <c r="X118" s="24">
        <v>90</v>
      </c>
      <c r="Y118" s="25"/>
      <c r="Z118" s="25"/>
      <c r="AA118" s="25"/>
      <c r="AH118" s="32" t="str">
        <f>IFERROR(INDEX(#REF!,MATCH($G118,#REF!,0)),"")</f>
        <v/>
      </c>
      <c r="AI118" s="24">
        <v>90</v>
      </c>
      <c r="AJ118" s="25"/>
      <c r="AK118" s="32" t="str">
        <f>IFERROR(INDEX(#REF!,MATCH($G118,#REF!,0)),"")</f>
        <v/>
      </c>
      <c r="AL118" s="24">
        <v>90</v>
      </c>
      <c r="AM118" s="25"/>
      <c r="AN118" s="25"/>
      <c r="AO118" s="25"/>
      <c r="AV118" s="32" t="str">
        <f>IFERROR(INDEX(#REF!,MATCH($G118,#REF!,0)),"")</f>
        <v/>
      </c>
      <c r="AW118" s="24">
        <v>90</v>
      </c>
      <c r="AX118" s="25"/>
      <c r="AY118" s="32" t="str">
        <f>IFERROR(INDEX(#REF!,MATCH($G118,#REF!,0)),"")</f>
        <v/>
      </c>
      <c r="AZ118" s="24">
        <v>90</v>
      </c>
      <c r="BA118" s="25"/>
      <c r="BB118" s="25"/>
      <c r="BC118" s="25"/>
      <c r="BG118" s="9"/>
      <c r="BJ118" s="32" t="str">
        <f>IFERROR(INDEX(#REF!,MATCH($G118,#REF!,0)),"")</f>
        <v/>
      </c>
      <c r="BK118" s="24">
        <v>90</v>
      </c>
      <c r="BL118" s="25"/>
      <c r="BM118" s="32" t="str">
        <f>IFERROR(INDEX(#REF!,MATCH($G118,#REF!,0)),"")</f>
        <v/>
      </c>
      <c r="BN118" s="24">
        <v>90</v>
      </c>
      <c r="BO118" s="25"/>
      <c r="BP118" s="25"/>
      <c r="BQ118" s="25"/>
      <c r="BT118" s="9"/>
      <c r="BU118" s="9"/>
      <c r="BX118" s="32" t="str">
        <f>IFERROR(INDEX(#REF!,MATCH($G118,#REF!,0)),"")</f>
        <v/>
      </c>
      <c r="BY118" s="24">
        <v>90</v>
      </c>
      <c r="BZ118" s="25"/>
      <c r="CA118" s="32" t="str">
        <f>IFERROR(INDEX(#REF!,MATCH($G118,#REF!,0)),"")</f>
        <v/>
      </c>
      <c r="CB118" s="24">
        <v>90</v>
      </c>
      <c r="CC118" s="25"/>
      <c r="CD118" s="25"/>
      <c r="CE118" s="25"/>
    </row>
    <row r="119" spans="2:83" ht="18.75" hidden="1" customHeight="1" x14ac:dyDescent="0.3">
      <c r="B119" s="31" t="str">
        <f>IFERROR(INDEX(#REF!,MATCH($G119,#REF!,0)),"")</f>
        <v/>
      </c>
      <c r="C119" s="31" t="str">
        <f>IFERROR(INDEX(#REF!,MATCH($G119,#REF!,0)),"")</f>
        <v/>
      </c>
      <c r="D119" s="32" t="str">
        <f>IFERROR(INDEX(#REF!,MATCH($G119,#REF!,0)),"")</f>
        <v/>
      </c>
      <c r="E119" s="32" t="str">
        <f>IFERROR(INDEX(#REF!,MATCH($G119,#REF!,0)),"")</f>
        <v/>
      </c>
      <c r="F119" s="32" t="str">
        <f>IFERROR(INDEX(#REF!,MATCH($G119,#REF!,0)),"")</f>
        <v/>
      </c>
      <c r="G119" s="24">
        <v>91</v>
      </c>
      <c r="H119" s="25"/>
      <c r="I119" s="32" t="str">
        <f>IFERROR(INDEX(#REF!,MATCH($G119,#REF!,0)),"")</f>
        <v/>
      </c>
      <c r="J119" s="24">
        <v>91</v>
      </c>
      <c r="K119" s="25"/>
      <c r="L119" s="25"/>
      <c r="M119" s="25"/>
      <c r="N119" s="25"/>
      <c r="O119" s="25"/>
      <c r="P119" s="26" t="str">
        <f>IFERROR(INDEX(#REF!,MATCH($Y119,#REF!,0)),"")</f>
        <v/>
      </c>
      <c r="Q119" s="26" t="str">
        <f>IFERROR(INDEX(#REF!,MATCH($Y119,#REF!,0)),"")</f>
        <v/>
      </c>
      <c r="R119" s="37" t="str">
        <f>IFERROR(INDEX(#REF!,MATCH($Y119,#REF!,0)),"")</f>
        <v/>
      </c>
      <c r="S119" s="37" t="str">
        <f>IFERROR(INDEX(#REF!,MATCH($Y119,#REF!,0)),"")</f>
        <v/>
      </c>
      <c r="T119" s="32" t="str">
        <f>IFERROR(INDEX(#REF!,MATCH($G119,#REF!,0)),"")</f>
        <v/>
      </c>
      <c r="U119" s="24">
        <v>91</v>
      </c>
      <c r="V119" s="25"/>
      <c r="W119" s="32" t="str">
        <f>IFERROR(INDEX(#REF!,MATCH($G119,#REF!,0)),"")</f>
        <v/>
      </c>
      <c r="X119" s="24">
        <v>91</v>
      </c>
      <c r="Y119" s="25"/>
      <c r="Z119" s="25"/>
      <c r="AA119" s="25"/>
      <c r="AH119" s="32" t="str">
        <f>IFERROR(INDEX(#REF!,MATCH($G119,#REF!,0)),"")</f>
        <v/>
      </c>
      <c r="AI119" s="24">
        <v>91</v>
      </c>
      <c r="AJ119" s="25"/>
      <c r="AK119" s="32" t="str">
        <f>IFERROR(INDEX(#REF!,MATCH($G119,#REF!,0)),"")</f>
        <v/>
      </c>
      <c r="AL119" s="24">
        <v>91</v>
      </c>
      <c r="AM119" s="25"/>
      <c r="AN119" s="25"/>
      <c r="AO119" s="25"/>
      <c r="AV119" s="32" t="str">
        <f>IFERROR(INDEX(#REF!,MATCH($G119,#REF!,0)),"")</f>
        <v/>
      </c>
      <c r="AW119" s="24">
        <v>91</v>
      </c>
      <c r="AX119" s="25"/>
      <c r="AY119" s="32" t="str">
        <f>IFERROR(INDEX(#REF!,MATCH($G119,#REF!,0)),"")</f>
        <v/>
      </c>
      <c r="AZ119" s="24">
        <v>91</v>
      </c>
      <c r="BA119" s="25"/>
      <c r="BB119" s="25"/>
      <c r="BC119" s="25"/>
      <c r="BG119" s="9"/>
      <c r="BJ119" s="32" t="str">
        <f>IFERROR(INDEX(#REF!,MATCH($G119,#REF!,0)),"")</f>
        <v/>
      </c>
      <c r="BK119" s="24">
        <v>91</v>
      </c>
      <c r="BL119" s="25"/>
      <c r="BM119" s="32" t="str">
        <f>IFERROR(INDEX(#REF!,MATCH($G119,#REF!,0)),"")</f>
        <v/>
      </c>
      <c r="BN119" s="24">
        <v>91</v>
      </c>
      <c r="BO119" s="25"/>
      <c r="BP119" s="25"/>
      <c r="BQ119" s="25"/>
      <c r="BT119" s="9"/>
      <c r="BU119" s="9"/>
      <c r="BX119" s="32" t="str">
        <f>IFERROR(INDEX(#REF!,MATCH($G119,#REF!,0)),"")</f>
        <v/>
      </c>
      <c r="BY119" s="24">
        <v>91</v>
      </c>
      <c r="BZ119" s="25"/>
      <c r="CA119" s="32" t="str">
        <f>IFERROR(INDEX(#REF!,MATCH($G119,#REF!,0)),"")</f>
        <v/>
      </c>
      <c r="CB119" s="24">
        <v>91</v>
      </c>
      <c r="CC119" s="25"/>
      <c r="CD119" s="25"/>
      <c r="CE119" s="25"/>
    </row>
    <row r="120" spans="2:83" ht="18.75" hidden="1" customHeight="1" x14ac:dyDescent="0.3">
      <c r="B120" s="31" t="str">
        <f>IFERROR(INDEX(#REF!,MATCH($G120,#REF!,0)),"")</f>
        <v/>
      </c>
      <c r="C120" s="31" t="str">
        <f>IFERROR(INDEX(#REF!,MATCH($G120,#REF!,0)),"")</f>
        <v/>
      </c>
      <c r="D120" s="32" t="str">
        <f>IFERROR(INDEX(#REF!,MATCH($G120,#REF!,0)),"")</f>
        <v/>
      </c>
      <c r="E120" s="32" t="str">
        <f>IFERROR(INDEX(#REF!,MATCH($G120,#REF!,0)),"")</f>
        <v/>
      </c>
      <c r="F120" s="32" t="str">
        <f>IFERROR(INDEX(#REF!,MATCH($G120,#REF!,0)),"")</f>
        <v/>
      </c>
      <c r="G120" s="24">
        <v>92</v>
      </c>
      <c r="H120" s="25"/>
      <c r="I120" s="32" t="str">
        <f>IFERROR(INDEX(#REF!,MATCH($G120,#REF!,0)),"")</f>
        <v/>
      </c>
      <c r="J120" s="24">
        <v>92</v>
      </c>
      <c r="K120" s="25"/>
      <c r="L120" s="25"/>
      <c r="M120" s="25"/>
      <c r="N120" s="25"/>
      <c r="O120" s="25"/>
      <c r="P120" s="26" t="str">
        <f>IFERROR(INDEX(#REF!,MATCH($Y120,#REF!,0)),"")</f>
        <v/>
      </c>
      <c r="Q120" s="26" t="str">
        <f>IFERROR(INDEX(#REF!,MATCH($Y120,#REF!,0)),"")</f>
        <v/>
      </c>
      <c r="R120" s="37" t="str">
        <f>IFERROR(INDEX(#REF!,MATCH($Y120,#REF!,0)),"")</f>
        <v/>
      </c>
      <c r="S120" s="37" t="str">
        <f>IFERROR(INDEX(#REF!,MATCH($Y120,#REF!,0)),"")</f>
        <v/>
      </c>
      <c r="T120" s="32" t="str">
        <f>IFERROR(INDEX(#REF!,MATCH($G120,#REF!,0)),"")</f>
        <v/>
      </c>
      <c r="U120" s="24">
        <v>92</v>
      </c>
      <c r="V120" s="25"/>
      <c r="W120" s="32" t="str">
        <f>IFERROR(INDEX(#REF!,MATCH($G120,#REF!,0)),"")</f>
        <v/>
      </c>
      <c r="X120" s="24">
        <v>92</v>
      </c>
      <c r="Y120" s="25"/>
      <c r="Z120" s="25"/>
      <c r="AA120" s="25"/>
      <c r="AH120" s="32" t="str">
        <f>IFERROR(INDEX(#REF!,MATCH($G120,#REF!,0)),"")</f>
        <v/>
      </c>
      <c r="AI120" s="24">
        <v>92</v>
      </c>
      <c r="AJ120" s="25"/>
      <c r="AK120" s="32" t="str">
        <f>IFERROR(INDEX(#REF!,MATCH($G120,#REF!,0)),"")</f>
        <v/>
      </c>
      <c r="AL120" s="24">
        <v>92</v>
      </c>
      <c r="AM120" s="25"/>
      <c r="AN120" s="25"/>
      <c r="AO120" s="25"/>
      <c r="AV120" s="32" t="str">
        <f>IFERROR(INDEX(#REF!,MATCH($G120,#REF!,0)),"")</f>
        <v/>
      </c>
      <c r="AW120" s="24">
        <v>92</v>
      </c>
      <c r="AX120" s="25"/>
      <c r="AY120" s="32" t="str">
        <f>IFERROR(INDEX(#REF!,MATCH($G120,#REF!,0)),"")</f>
        <v/>
      </c>
      <c r="AZ120" s="24">
        <v>92</v>
      </c>
      <c r="BA120" s="25"/>
      <c r="BB120" s="25"/>
      <c r="BC120" s="25"/>
      <c r="BG120" s="9"/>
      <c r="BJ120" s="32" t="str">
        <f>IFERROR(INDEX(#REF!,MATCH($G120,#REF!,0)),"")</f>
        <v/>
      </c>
      <c r="BK120" s="24">
        <v>92</v>
      </c>
      <c r="BL120" s="25"/>
      <c r="BM120" s="32" t="str">
        <f>IFERROR(INDEX(#REF!,MATCH($G120,#REF!,0)),"")</f>
        <v/>
      </c>
      <c r="BN120" s="24">
        <v>92</v>
      </c>
      <c r="BO120" s="25"/>
      <c r="BP120" s="25"/>
      <c r="BQ120" s="25"/>
      <c r="BT120" s="9"/>
      <c r="BU120" s="9"/>
      <c r="BX120" s="32" t="str">
        <f>IFERROR(INDEX(#REF!,MATCH($G120,#REF!,0)),"")</f>
        <v/>
      </c>
      <c r="BY120" s="24">
        <v>92</v>
      </c>
      <c r="BZ120" s="25"/>
      <c r="CA120" s="32" t="str">
        <f>IFERROR(INDEX(#REF!,MATCH($G120,#REF!,0)),"")</f>
        <v/>
      </c>
      <c r="CB120" s="24">
        <v>92</v>
      </c>
      <c r="CC120" s="25"/>
      <c r="CD120" s="25"/>
      <c r="CE120" s="25"/>
    </row>
    <row r="121" spans="2:83" ht="18.75" hidden="1" customHeight="1" x14ac:dyDescent="0.3">
      <c r="B121" s="31" t="str">
        <f>IFERROR(INDEX(#REF!,MATCH($G121,#REF!,0)),"")</f>
        <v/>
      </c>
      <c r="C121" s="31" t="str">
        <f>IFERROR(INDEX(#REF!,MATCH($G121,#REF!,0)),"")</f>
        <v/>
      </c>
      <c r="D121" s="32" t="str">
        <f>IFERROR(INDEX(#REF!,MATCH($G121,#REF!,0)),"")</f>
        <v/>
      </c>
      <c r="E121" s="32" t="str">
        <f>IFERROR(INDEX(#REF!,MATCH($G121,#REF!,0)),"")</f>
        <v/>
      </c>
      <c r="F121" s="32" t="str">
        <f>IFERROR(INDEX(#REF!,MATCH($G121,#REF!,0)),"")</f>
        <v/>
      </c>
      <c r="G121" s="24">
        <v>93</v>
      </c>
      <c r="H121" s="25"/>
      <c r="I121" s="32" t="str">
        <f>IFERROR(INDEX(#REF!,MATCH($G121,#REF!,0)),"")</f>
        <v/>
      </c>
      <c r="J121" s="24">
        <v>93</v>
      </c>
      <c r="K121" s="25"/>
      <c r="L121" s="25"/>
      <c r="M121" s="25"/>
      <c r="N121" s="25"/>
      <c r="O121" s="25"/>
      <c r="P121" s="26" t="str">
        <f>IFERROR(INDEX(#REF!,MATCH($Y121,#REF!,0)),"")</f>
        <v/>
      </c>
      <c r="Q121" s="26" t="str">
        <f>IFERROR(INDEX(#REF!,MATCH($Y121,#REF!,0)),"")</f>
        <v/>
      </c>
      <c r="R121" s="37" t="str">
        <f>IFERROR(INDEX(#REF!,MATCH($Y121,#REF!,0)),"")</f>
        <v/>
      </c>
      <c r="S121" s="37" t="str">
        <f>IFERROR(INDEX(#REF!,MATCH($Y121,#REF!,0)),"")</f>
        <v/>
      </c>
      <c r="T121" s="32" t="str">
        <f>IFERROR(INDEX(#REF!,MATCH($G121,#REF!,0)),"")</f>
        <v/>
      </c>
      <c r="U121" s="24">
        <v>93</v>
      </c>
      <c r="V121" s="25"/>
      <c r="W121" s="32" t="str">
        <f>IFERROR(INDEX(#REF!,MATCH($G121,#REF!,0)),"")</f>
        <v/>
      </c>
      <c r="X121" s="24">
        <v>93</v>
      </c>
      <c r="Y121" s="25"/>
      <c r="Z121" s="25"/>
      <c r="AA121" s="25"/>
      <c r="AH121" s="32" t="str">
        <f>IFERROR(INDEX(#REF!,MATCH($G121,#REF!,0)),"")</f>
        <v/>
      </c>
      <c r="AI121" s="24">
        <v>93</v>
      </c>
      <c r="AJ121" s="25"/>
      <c r="AK121" s="32" t="str">
        <f>IFERROR(INDEX(#REF!,MATCH($G121,#REF!,0)),"")</f>
        <v/>
      </c>
      <c r="AL121" s="24">
        <v>93</v>
      </c>
      <c r="AM121" s="25"/>
      <c r="AN121" s="25"/>
      <c r="AO121" s="25"/>
      <c r="AV121" s="32" t="str">
        <f>IFERROR(INDEX(#REF!,MATCH($G121,#REF!,0)),"")</f>
        <v/>
      </c>
      <c r="AW121" s="24">
        <v>93</v>
      </c>
      <c r="AX121" s="25"/>
      <c r="AY121" s="32" t="str">
        <f>IFERROR(INDEX(#REF!,MATCH($G121,#REF!,0)),"")</f>
        <v/>
      </c>
      <c r="AZ121" s="24">
        <v>93</v>
      </c>
      <c r="BA121" s="25"/>
      <c r="BB121" s="25"/>
      <c r="BC121" s="25"/>
      <c r="BG121" s="9"/>
      <c r="BJ121" s="32" t="str">
        <f>IFERROR(INDEX(#REF!,MATCH($G121,#REF!,0)),"")</f>
        <v/>
      </c>
      <c r="BK121" s="24">
        <v>93</v>
      </c>
      <c r="BL121" s="25"/>
      <c r="BM121" s="32" t="str">
        <f>IFERROR(INDEX(#REF!,MATCH($G121,#REF!,0)),"")</f>
        <v/>
      </c>
      <c r="BN121" s="24">
        <v>93</v>
      </c>
      <c r="BO121" s="25"/>
      <c r="BP121" s="25"/>
      <c r="BQ121" s="25"/>
      <c r="BT121" s="9"/>
      <c r="BU121" s="9"/>
      <c r="BX121" s="32" t="str">
        <f>IFERROR(INDEX(#REF!,MATCH($G121,#REF!,0)),"")</f>
        <v/>
      </c>
      <c r="BY121" s="24">
        <v>93</v>
      </c>
      <c r="BZ121" s="25"/>
      <c r="CA121" s="32" t="str">
        <f>IFERROR(INDEX(#REF!,MATCH($G121,#REF!,0)),"")</f>
        <v/>
      </c>
      <c r="CB121" s="24">
        <v>93</v>
      </c>
      <c r="CC121" s="25"/>
      <c r="CD121" s="25"/>
      <c r="CE121" s="25"/>
    </row>
    <row r="122" spans="2:83" ht="18.75" hidden="1" customHeight="1" x14ac:dyDescent="0.3">
      <c r="B122" s="31" t="str">
        <f>IFERROR(INDEX(#REF!,MATCH($G122,#REF!,0)),"")</f>
        <v/>
      </c>
      <c r="C122" s="31" t="str">
        <f>IFERROR(INDEX(#REF!,MATCH($G122,#REF!,0)),"")</f>
        <v/>
      </c>
      <c r="D122" s="32" t="str">
        <f>IFERROR(INDEX(#REF!,MATCH($G122,#REF!,0)),"")</f>
        <v/>
      </c>
      <c r="E122" s="32" t="str">
        <f>IFERROR(INDEX(#REF!,MATCH($G122,#REF!,0)),"")</f>
        <v/>
      </c>
      <c r="F122" s="32" t="str">
        <f>IFERROR(INDEX(#REF!,MATCH($G122,#REF!,0)),"")</f>
        <v/>
      </c>
      <c r="G122" s="24">
        <v>94</v>
      </c>
      <c r="H122" s="25"/>
      <c r="I122" s="32" t="str">
        <f>IFERROR(INDEX(#REF!,MATCH($G122,#REF!,0)),"")</f>
        <v/>
      </c>
      <c r="J122" s="24">
        <v>94</v>
      </c>
      <c r="K122" s="25"/>
      <c r="L122" s="25"/>
      <c r="M122" s="25"/>
      <c r="N122" s="25"/>
      <c r="O122" s="25"/>
      <c r="P122" s="26" t="str">
        <f>IFERROR(INDEX(#REF!,MATCH($Y122,#REF!,0)),"")</f>
        <v/>
      </c>
      <c r="Q122" s="26" t="str">
        <f>IFERROR(INDEX(#REF!,MATCH($Y122,#REF!,0)),"")</f>
        <v/>
      </c>
      <c r="R122" s="37" t="str">
        <f>IFERROR(INDEX(#REF!,MATCH($Y122,#REF!,0)),"")</f>
        <v/>
      </c>
      <c r="S122" s="37" t="str">
        <f>IFERROR(INDEX(#REF!,MATCH($Y122,#REF!,0)),"")</f>
        <v/>
      </c>
      <c r="T122" s="32" t="str">
        <f>IFERROR(INDEX(#REF!,MATCH($G122,#REF!,0)),"")</f>
        <v/>
      </c>
      <c r="U122" s="24">
        <v>94</v>
      </c>
      <c r="V122" s="25"/>
      <c r="W122" s="32" t="str">
        <f>IFERROR(INDEX(#REF!,MATCH($G122,#REF!,0)),"")</f>
        <v/>
      </c>
      <c r="X122" s="24">
        <v>94</v>
      </c>
      <c r="Y122" s="25"/>
      <c r="Z122" s="25"/>
      <c r="AA122" s="25"/>
      <c r="AH122" s="32" t="str">
        <f>IFERROR(INDEX(#REF!,MATCH($G122,#REF!,0)),"")</f>
        <v/>
      </c>
      <c r="AI122" s="24">
        <v>94</v>
      </c>
      <c r="AJ122" s="25"/>
      <c r="AK122" s="32" t="str">
        <f>IFERROR(INDEX(#REF!,MATCH($G122,#REF!,0)),"")</f>
        <v/>
      </c>
      <c r="AL122" s="24">
        <v>94</v>
      </c>
      <c r="AM122" s="25"/>
      <c r="AN122" s="25"/>
      <c r="AO122" s="25"/>
      <c r="AV122" s="32" t="str">
        <f>IFERROR(INDEX(#REF!,MATCH($G122,#REF!,0)),"")</f>
        <v/>
      </c>
      <c r="AW122" s="24">
        <v>94</v>
      </c>
      <c r="AX122" s="25"/>
      <c r="AY122" s="32" t="str">
        <f>IFERROR(INDEX(#REF!,MATCH($G122,#REF!,0)),"")</f>
        <v/>
      </c>
      <c r="AZ122" s="24">
        <v>94</v>
      </c>
      <c r="BA122" s="25"/>
      <c r="BB122" s="25"/>
      <c r="BC122" s="25"/>
      <c r="BG122" s="9"/>
      <c r="BJ122" s="32" t="str">
        <f>IFERROR(INDEX(#REF!,MATCH($G122,#REF!,0)),"")</f>
        <v/>
      </c>
      <c r="BK122" s="24">
        <v>94</v>
      </c>
      <c r="BL122" s="25"/>
      <c r="BM122" s="32" t="str">
        <f>IFERROR(INDEX(#REF!,MATCH($G122,#REF!,0)),"")</f>
        <v/>
      </c>
      <c r="BN122" s="24">
        <v>94</v>
      </c>
      <c r="BO122" s="25"/>
      <c r="BP122" s="25"/>
      <c r="BQ122" s="25"/>
      <c r="BT122" s="9"/>
      <c r="BU122" s="9"/>
      <c r="BX122" s="32" t="str">
        <f>IFERROR(INDEX(#REF!,MATCH($G122,#REF!,0)),"")</f>
        <v/>
      </c>
      <c r="BY122" s="24">
        <v>94</v>
      </c>
      <c r="BZ122" s="25"/>
      <c r="CA122" s="32" t="str">
        <f>IFERROR(INDEX(#REF!,MATCH($G122,#REF!,0)),"")</f>
        <v/>
      </c>
      <c r="CB122" s="24">
        <v>94</v>
      </c>
      <c r="CC122" s="25"/>
      <c r="CD122" s="25"/>
      <c r="CE122" s="25"/>
    </row>
    <row r="123" spans="2:83" ht="18.75" hidden="1" customHeight="1" x14ac:dyDescent="0.3">
      <c r="B123" s="31" t="str">
        <f>IFERROR(INDEX(#REF!,MATCH($G123,#REF!,0)),"")</f>
        <v/>
      </c>
      <c r="C123" s="31" t="str">
        <f>IFERROR(INDEX(#REF!,MATCH($G123,#REF!,0)),"")</f>
        <v/>
      </c>
      <c r="D123" s="32" t="str">
        <f>IFERROR(INDEX(#REF!,MATCH($G123,#REF!,0)),"")</f>
        <v/>
      </c>
      <c r="E123" s="32" t="str">
        <f>IFERROR(INDEX(#REF!,MATCH($G123,#REF!,0)),"")</f>
        <v/>
      </c>
      <c r="F123" s="32" t="str">
        <f>IFERROR(INDEX(#REF!,MATCH($G123,#REF!,0)),"")</f>
        <v/>
      </c>
      <c r="G123" s="24">
        <v>95</v>
      </c>
      <c r="H123" s="25"/>
      <c r="I123" s="32" t="str">
        <f>IFERROR(INDEX(#REF!,MATCH($G123,#REF!,0)),"")</f>
        <v/>
      </c>
      <c r="J123" s="24">
        <v>95</v>
      </c>
      <c r="K123" s="25"/>
      <c r="L123" s="25"/>
      <c r="M123" s="25"/>
      <c r="N123" s="25"/>
      <c r="O123" s="25"/>
      <c r="P123" s="26" t="str">
        <f>IFERROR(INDEX(#REF!,MATCH($Y123,#REF!,0)),"")</f>
        <v/>
      </c>
      <c r="Q123" s="26" t="str">
        <f>IFERROR(INDEX(#REF!,MATCH($Y123,#REF!,0)),"")</f>
        <v/>
      </c>
      <c r="R123" s="37" t="str">
        <f>IFERROR(INDEX(#REF!,MATCH($Y123,#REF!,0)),"")</f>
        <v/>
      </c>
      <c r="S123" s="37" t="str">
        <f>IFERROR(INDEX(#REF!,MATCH($Y123,#REF!,0)),"")</f>
        <v/>
      </c>
      <c r="T123" s="32" t="str">
        <f>IFERROR(INDEX(#REF!,MATCH($G123,#REF!,0)),"")</f>
        <v/>
      </c>
      <c r="U123" s="24">
        <v>95</v>
      </c>
      <c r="V123" s="25"/>
      <c r="W123" s="32" t="str">
        <f>IFERROR(INDEX(#REF!,MATCH($G123,#REF!,0)),"")</f>
        <v/>
      </c>
      <c r="X123" s="24">
        <v>95</v>
      </c>
      <c r="Y123" s="25"/>
      <c r="Z123" s="25"/>
      <c r="AA123" s="25"/>
      <c r="AH123" s="32" t="str">
        <f>IFERROR(INDEX(#REF!,MATCH($G123,#REF!,0)),"")</f>
        <v/>
      </c>
      <c r="AI123" s="24">
        <v>95</v>
      </c>
      <c r="AJ123" s="25"/>
      <c r="AK123" s="32" t="str">
        <f>IFERROR(INDEX(#REF!,MATCH($G123,#REF!,0)),"")</f>
        <v/>
      </c>
      <c r="AL123" s="24">
        <v>95</v>
      </c>
      <c r="AM123" s="25"/>
      <c r="AN123" s="25"/>
      <c r="AO123" s="25"/>
      <c r="AV123" s="32" t="str">
        <f>IFERROR(INDEX(#REF!,MATCH($G123,#REF!,0)),"")</f>
        <v/>
      </c>
      <c r="AW123" s="24">
        <v>95</v>
      </c>
      <c r="AX123" s="25"/>
      <c r="AY123" s="32" t="str">
        <f>IFERROR(INDEX(#REF!,MATCH($G123,#REF!,0)),"")</f>
        <v/>
      </c>
      <c r="AZ123" s="24">
        <v>95</v>
      </c>
      <c r="BA123" s="25"/>
      <c r="BB123" s="25"/>
      <c r="BC123" s="25"/>
      <c r="BG123" s="9"/>
      <c r="BJ123" s="32" t="str">
        <f>IFERROR(INDEX(#REF!,MATCH($G123,#REF!,0)),"")</f>
        <v/>
      </c>
      <c r="BK123" s="24">
        <v>95</v>
      </c>
      <c r="BL123" s="25"/>
      <c r="BM123" s="32" t="str">
        <f>IFERROR(INDEX(#REF!,MATCH($G123,#REF!,0)),"")</f>
        <v/>
      </c>
      <c r="BN123" s="24">
        <v>95</v>
      </c>
      <c r="BO123" s="25"/>
      <c r="BP123" s="25"/>
      <c r="BQ123" s="25"/>
      <c r="BT123" s="9"/>
      <c r="BU123" s="9"/>
      <c r="BX123" s="32" t="str">
        <f>IFERROR(INDEX(#REF!,MATCH($G123,#REF!,0)),"")</f>
        <v/>
      </c>
      <c r="BY123" s="24">
        <v>95</v>
      </c>
      <c r="BZ123" s="25"/>
      <c r="CA123" s="32" t="str">
        <f>IFERROR(INDEX(#REF!,MATCH($G123,#REF!,0)),"")</f>
        <v/>
      </c>
      <c r="CB123" s="24">
        <v>95</v>
      </c>
      <c r="CC123" s="25"/>
      <c r="CD123" s="25"/>
      <c r="CE123" s="25"/>
    </row>
    <row r="124" spans="2:83" ht="18.75" hidden="1" customHeight="1" x14ac:dyDescent="0.3">
      <c r="B124" s="31" t="str">
        <f>IFERROR(INDEX(#REF!,MATCH($G124,#REF!,0)),"")</f>
        <v/>
      </c>
      <c r="C124" s="31" t="str">
        <f>IFERROR(INDEX(#REF!,MATCH($G124,#REF!,0)),"")</f>
        <v/>
      </c>
      <c r="D124" s="32" t="str">
        <f>IFERROR(INDEX(#REF!,MATCH($G124,#REF!,0)),"")</f>
        <v/>
      </c>
      <c r="E124" s="32" t="str">
        <f>IFERROR(INDEX(#REF!,MATCH($G124,#REF!,0)),"")</f>
        <v/>
      </c>
      <c r="F124" s="32" t="str">
        <f>IFERROR(INDEX(#REF!,MATCH($G124,#REF!,0)),"")</f>
        <v/>
      </c>
      <c r="G124" s="24">
        <v>96</v>
      </c>
      <c r="H124" s="25"/>
      <c r="I124" s="32" t="str">
        <f>IFERROR(INDEX(#REF!,MATCH($G124,#REF!,0)),"")</f>
        <v/>
      </c>
      <c r="J124" s="24">
        <v>96</v>
      </c>
      <c r="K124" s="25"/>
      <c r="L124" s="25"/>
      <c r="M124" s="25"/>
      <c r="N124" s="25"/>
      <c r="O124" s="25"/>
      <c r="P124" s="26" t="str">
        <f>IFERROR(INDEX(#REF!,MATCH($Y124,#REF!,0)),"")</f>
        <v/>
      </c>
      <c r="Q124" s="26" t="str">
        <f>IFERROR(INDEX(#REF!,MATCH($Y124,#REF!,0)),"")</f>
        <v/>
      </c>
      <c r="R124" s="37" t="str">
        <f>IFERROR(INDEX(#REF!,MATCH($Y124,#REF!,0)),"")</f>
        <v/>
      </c>
      <c r="S124" s="37" t="str">
        <f>IFERROR(INDEX(#REF!,MATCH($Y124,#REF!,0)),"")</f>
        <v/>
      </c>
      <c r="T124" s="32" t="str">
        <f>IFERROR(INDEX(#REF!,MATCH($G124,#REF!,0)),"")</f>
        <v/>
      </c>
      <c r="U124" s="24">
        <v>96</v>
      </c>
      <c r="V124" s="25"/>
      <c r="W124" s="32" t="str">
        <f>IFERROR(INDEX(#REF!,MATCH($G124,#REF!,0)),"")</f>
        <v/>
      </c>
      <c r="X124" s="24">
        <v>96</v>
      </c>
      <c r="Y124" s="25"/>
      <c r="Z124" s="25"/>
      <c r="AA124" s="25"/>
      <c r="AH124" s="32" t="str">
        <f>IFERROR(INDEX(#REF!,MATCH($G124,#REF!,0)),"")</f>
        <v/>
      </c>
      <c r="AI124" s="24">
        <v>96</v>
      </c>
      <c r="AJ124" s="25"/>
      <c r="AK124" s="32" t="str">
        <f>IFERROR(INDEX(#REF!,MATCH($G124,#REF!,0)),"")</f>
        <v/>
      </c>
      <c r="AL124" s="24">
        <v>96</v>
      </c>
      <c r="AM124" s="25"/>
      <c r="AN124" s="25"/>
      <c r="AO124" s="25"/>
      <c r="AV124" s="32" t="str">
        <f>IFERROR(INDEX(#REF!,MATCH($G124,#REF!,0)),"")</f>
        <v/>
      </c>
      <c r="AW124" s="24">
        <v>96</v>
      </c>
      <c r="AX124" s="25"/>
      <c r="AY124" s="32" t="str">
        <f>IFERROR(INDEX(#REF!,MATCH($G124,#REF!,0)),"")</f>
        <v/>
      </c>
      <c r="AZ124" s="24">
        <v>96</v>
      </c>
      <c r="BA124" s="25"/>
      <c r="BB124" s="25"/>
      <c r="BC124" s="25"/>
      <c r="BG124" s="9"/>
      <c r="BJ124" s="32" t="str">
        <f>IFERROR(INDEX(#REF!,MATCH($G124,#REF!,0)),"")</f>
        <v/>
      </c>
      <c r="BK124" s="24">
        <v>96</v>
      </c>
      <c r="BL124" s="25"/>
      <c r="BM124" s="32" t="str">
        <f>IFERROR(INDEX(#REF!,MATCH($G124,#REF!,0)),"")</f>
        <v/>
      </c>
      <c r="BN124" s="24">
        <v>96</v>
      </c>
      <c r="BO124" s="25"/>
      <c r="BP124" s="25"/>
      <c r="BQ124" s="25"/>
      <c r="BT124" s="9"/>
      <c r="BU124" s="9"/>
      <c r="BX124" s="32" t="str">
        <f>IFERROR(INDEX(#REF!,MATCH($G124,#REF!,0)),"")</f>
        <v/>
      </c>
      <c r="BY124" s="24">
        <v>96</v>
      </c>
      <c r="BZ124" s="25"/>
      <c r="CA124" s="32" t="str">
        <f>IFERROR(INDEX(#REF!,MATCH($G124,#REF!,0)),"")</f>
        <v/>
      </c>
      <c r="CB124" s="24">
        <v>96</v>
      </c>
      <c r="CC124" s="25"/>
      <c r="CD124" s="25"/>
      <c r="CE124" s="25"/>
    </row>
    <row r="125" spans="2:83" ht="18.75" hidden="1" customHeight="1" x14ac:dyDescent="0.3">
      <c r="B125" s="31" t="str">
        <f>IFERROR(INDEX(#REF!,MATCH($G125,#REF!,0)),"")</f>
        <v/>
      </c>
      <c r="C125" s="31" t="str">
        <f>IFERROR(INDEX(#REF!,MATCH($G125,#REF!,0)),"")</f>
        <v/>
      </c>
      <c r="D125" s="32" t="str">
        <f>IFERROR(INDEX(#REF!,MATCH($G125,#REF!,0)),"")</f>
        <v/>
      </c>
      <c r="E125" s="32" t="str">
        <f>IFERROR(INDEX(#REF!,MATCH($G125,#REF!,0)),"")</f>
        <v/>
      </c>
      <c r="F125" s="32" t="str">
        <f>IFERROR(INDEX(#REF!,MATCH($G125,#REF!,0)),"")</f>
        <v/>
      </c>
      <c r="G125" s="24">
        <v>97</v>
      </c>
      <c r="H125" s="25"/>
      <c r="I125" s="32" t="str">
        <f>IFERROR(INDEX(#REF!,MATCH($G125,#REF!,0)),"")</f>
        <v/>
      </c>
      <c r="J125" s="24">
        <v>97</v>
      </c>
      <c r="K125" s="25"/>
      <c r="L125" s="25"/>
      <c r="M125" s="25"/>
      <c r="N125" s="25"/>
      <c r="O125" s="25"/>
      <c r="P125" s="26" t="str">
        <f>IFERROR(INDEX(#REF!,MATCH($Y125,#REF!,0)),"")</f>
        <v/>
      </c>
      <c r="Q125" s="26" t="str">
        <f>IFERROR(INDEX(#REF!,MATCH($Y125,#REF!,0)),"")</f>
        <v/>
      </c>
      <c r="R125" s="37" t="str">
        <f>IFERROR(INDEX(#REF!,MATCH($Y125,#REF!,0)),"")</f>
        <v/>
      </c>
      <c r="S125" s="37" t="str">
        <f>IFERROR(INDEX(#REF!,MATCH($Y125,#REF!,0)),"")</f>
        <v/>
      </c>
      <c r="T125" s="32" t="str">
        <f>IFERROR(INDEX(#REF!,MATCH($G125,#REF!,0)),"")</f>
        <v/>
      </c>
      <c r="U125" s="24">
        <v>97</v>
      </c>
      <c r="V125" s="25"/>
      <c r="W125" s="32" t="str">
        <f>IFERROR(INDEX(#REF!,MATCH($G125,#REF!,0)),"")</f>
        <v/>
      </c>
      <c r="X125" s="24">
        <v>97</v>
      </c>
      <c r="Y125" s="25"/>
      <c r="Z125" s="25"/>
      <c r="AA125" s="25"/>
      <c r="AH125" s="32" t="str">
        <f>IFERROR(INDEX(#REF!,MATCH($G125,#REF!,0)),"")</f>
        <v/>
      </c>
      <c r="AI125" s="24">
        <v>97</v>
      </c>
      <c r="AJ125" s="25"/>
      <c r="AK125" s="32" t="str">
        <f>IFERROR(INDEX(#REF!,MATCH($G125,#REF!,0)),"")</f>
        <v/>
      </c>
      <c r="AL125" s="24">
        <v>97</v>
      </c>
      <c r="AM125" s="25"/>
      <c r="AN125" s="25"/>
      <c r="AO125" s="25"/>
      <c r="AV125" s="32" t="str">
        <f>IFERROR(INDEX(#REF!,MATCH($G125,#REF!,0)),"")</f>
        <v/>
      </c>
      <c r="AW125" s="24">
        <v>97</v>
      </c>
      <c r="AX125" s="25"/>
      <c r="AY125" s="32" t="str">
        <f>IFERROR(INDEX(#REF!,MATCH($G125,#REF!,0)),"")</f>
        <v/>
      </c>
      <c r="AZ125" s="24">
        <v>97</v>
      </c>
      <c r="BA125" s="25"/>
      <c r="BB125" s="25"/>
      <c r="BC125" s="25"/>
      <c r="BG125" s="9"/>
      <c r="BJ125" s="32" t="str">
        <f>IFERROR(INDEX(#REF!,MATCH($G125,#REF!,0)),"")</f>
        <v/>
      </c>
      <c r="BK125" s="24">
        <v>97</v>
      </c>
      <c r="BL125" s="25"/>
      <c r="BM125" s="32" t="str">
        <f>IFERROR(INDEX(#REF!,MATCH($G125,#REF!,0)),"")</f>
        <v/>
      </c>
      <c r="BN125" s="24">
        <v>97</v>
      </c>
      <c r="BO125" s="25"/>
      <c r="BP125" s="25"/>
      <c r="BQ125" s="25"/>
      <c r="BT125" s="9"/>
      <c r="BU125" s="9"/>
      <c r="BX125" s="32" t="str">
        <f>IFERROR(INDEX(#REF!,MATCH($G125,#REF!,0)),"")</f>
        <v/>
      </c>
      <c r="BY125" s="24">
        <v>97</v>
      </c>
      <c r="BZ125" s="25"/>
      <c r="CA125" s="32" t="str">
        <f>IFERROR(INDEX(#REF!,MATCH($G125,#REF!,0)),"")</f>
        <v/>
      </c>
      <c r="CB125" s="24">
        <v>97</v>
      </c>
      <c r="CC125" s="25"/>
      <c r="CD125" s="25"/>
      <c r="CE125" s="25"/>
    </row>
    <row r="126" spans="2:83" ht="18.75" hidden="1" customHeight="1" x14ac:dyDescent="0.3">
      <c r="B126" s="31" t="str">
        <f>IFERROR(INDEX(#REF!,MATCH($G126,#REF!,0)),"")</f>
        <v/>
      </c>
      <c r="C126" s="31" t="str">
        <f>IFERROR(INDEX(#REF!,MATCH($G126,#REF!,0)),"")</f>
        <v/>
      </c>
      <c r="D126" s="32" t="str">
        <f>IFERROR(INDEX(#REF!,MATCH($G126,#REF!,0)),"")</f>
        <v/>
      </c>
      <c r="E126" s="32" t="str">
        <f>IFERROR(INDEX(#REF!,MATCH($G126,#REF!,0)),"")</f>
        <v/>
      </c>
      <c r="F126" s="32" t="str">
        <f>IFERROR(INDEX(#REF!,MATCH($G126,#REF!,0)),"")</f>
        <v/>
      </c>
      <c r="G126" s="24">
        <v>98</v>
      </c>
      <c r="H126" s="25"/>
      <c r="I126" s="32" t="str">
        <f>IFERROR(INDEX(#REF!,MATCH($G126,#REF!,0)),"")</f>
        <v/>
      </c>
      <c r="J126" s="24">
        <v>98</v>
      </c>
      <c r="K126" s="25"/>
      <c r="L126" s="25"/>
      <c r="M126" s="25"/>
      <c r="N126" s="25"/>
      <c r="O126" s="25"/>
      <c r="P126" s="26" t="str">
        <f>IFERROR(INDEX(#REF!,MATCH($Y126,#REF!,0)),"")</f>
        <v/>
      </c>
      <c r="Q126" s="26" t="str">
        <f>IFERROR(INDEX(#REF!,MATCH($Y126,#REF!,0)),"")</f>
        <v/>
      </c>
      <c r="R126" s="37" t="str">
        <f>IFERROR(INDEX(#REF!,MATCH($Y126,#REF!,0)),"")</f>
        <v/>
      </c>
      <c r="S126" s="37" t="str">
        <f>IFERROR(INDEX(#REF!,MATCH($Y126,#REF!,0)),"")</f>
        <v/>
      </c>
      <c r="T126" s="32" t="str">
        <f>IFERROR(INDEX(#REF!,MATCH($G126,#REF!,0)),"")</f>
        <v/>
      </c>
      <c r="U126" s="24">
        <v>98</v>
      </c>
      <c r="V126" s="25"/>
      <c r="W126" s="32" t="str">
        <f>IFERROR(INDEX(#REF!,MATCH($G126,#REF!,0)),"")</f>
        <v/>
      </c>
      <c r="X126" s="24">
        <v>98</v>
      </c>
      <c r="Y126" s="25"/>
      <c r="Z126" s="25"/>
      <c r="AA126" s="25"/>
      <c r="AH126" s="32" t="str">
        <f>IFERROR(INDEX(#REF!,MATCH($G126,#REF!,0)),"")</f>
        <v/>
      </c>
      <c r="AI126" s="24">
        <v>98</v>
      </c>
      <c r="AJ126" s="25"/>
      <c r="AK126" s="32" t="str">
        <f>IFERROR(INDEX(#REF!,MATCH($G126,#REF!,0)),"")</f>
        <v/>
      </c>
      <c r="AL126" s="24">
        <v>98</v>
      </c>
      <c r="AM126" s="25"/>
      <c r="AN126" s="25"/>
      <c r="AO126" s="25"/>
      <c r="AV126" s="32" t="str">
        <f>IFERROR(INDEX(#REF!,MATCH($G126,#REF!,0)),"")</f>
        <v/>
      </c>
      <c r="AW126" s="24">
        <v>98</v>
      </c>
      <c r="AX126" s="25"/>
      <c r="AY126" s="32" t="str">
        <f>IFERROR(INDEX(#REF!,MATCH($G126,#REF!,0)),"")</f>
        <v/>
      </c>
      <c r="AZ126" s="24">
        <v>98</v>
      </c>
      <c r="BA126" s="25"/>
      <c r="BB126" s="25"/>
      <c r="BC126" s="25"/>
      <c r="BG126" s="9"/>
      <c r="BJ126" s="32" t="str">
        <f>IFERROR(INDEX(#REF!,MATCH($G126,#REF!,0)),"")</f>
        <v/>
      </c>
      <c r="BK126" s="24">
        <v>98</v>
      </c>
      <c r="BL126" s="25"/>
      <c r="BM126" s="32" t="str">
        <f>IFERROR(INDEX(#REF!,MATCH($G126,#REF!,0)),"")</f>
        <v/>
      </c>
      <c r="BN126" s="24">
        <v>98</v>
      </c>
      <c r="BO126" s="25"/>
      <c r="BP126" s="25"/>
      <c r="BQ126" s="25"/>
      <c r="BT126" s="9"/>
      <c r="BU126" s="9"/>
      <c r="BX126" s="32" t="str">
        <f>IFERROR(INDEX(#REF!,MATCH($G126,#REF!,0)),"")</f>
        <v/>
      </c>
      <c r="BY126" s="24">
        <v>98</v>
      </c>
      <c r="BZ126" s="25"/>
      <c r="CA126" s="32" t="str">
        <f>IFERROR(INDEX(#REF!,MATCH($G126,#REF!,0)),"")</f>
        <v/>
      </c>
      <c r="CB126" s="24">
        <v>98</v>
      </c>
      <c r="CC126" s="25"/>
      <c r="CD126" s="25"/>
      <c r="CE126" s="25"/>
    </row>
    <row r="127" spans="2:83" ht="18.75" hidden="1" customHeight="1" x14ac:dyDescent="0.3">
      <c r="B127" s="31" t="str">
        <f>IFERROR(INDEX(#REF!,MATCH($G127,#REF!,0)),"")</f>
        <v/>
      </c>
      <c r="C127" s="31" t="str">
        <f>IFERROR(INDEX(#REF!,MATCH($G127,#REF!,0)),"")</f>
        <v/>
      </c>
      <c r="D127" s="32" t="str">
        <f>IFERROR(INDEX(#REF!,MATCH($G127,#REF!,0)),"")</f>
        <v/>
      </c>
      <c r="E127" s="32" t="str">
        <f>IFERROR(INDEX(#REF!,MATCH($G127,#REF!,0)),"")</f>
        <v/>
      </c>
      <c r="F127" s="32" t="str">
        <f>IFERROR(INDEX(#REF!,MATCH($G127,#REF!,0)),"")</f>
        <v/>
      </c>
      <c r="G127" s="24">
        <v>99</v>
      </c>
      <c r="H127" s="25"/>
      <c r="I127" s="32" t="str">
        <f>IFERROR(INDEX(#REF!,MATCH($G127,#REF!,0)),"")</f>
        <v/>
      </c>
      <c r="J127" s="24">
        <v>99</v>
      </c>
      <c r="K127" s="25"/>
      <c r="L127" s="25"/>
      <c r="M127" s="25"/>
      <c r="N127" s="25"/>
      <c r="O127" s="25"/>
      <c r="P127" s="26" t="str">
        <f>IFERROR(INDEX(#REF!,MATCH($Y127,#REF!,0)),"")</f>
        <v/>
      </c>
      <c r="Q127" s="26" t="str">
        <f>IFERROR(INDEX(#REF!,MATCH($Y127,#REF!,0)),"")</f>
        <v/>
      </c>
      <c r="R127" s="37" t="str">
        <f>IFERROR(INDEX(#REF!,MATCH($Y127,#REF!,0)),"")</f>
        <v/>
      </c>
      <c r="S127" s="37" t="str">
        <f>IFERROR(INDEX(#REF!,MATCH($Y127,#REF!,0)),"")</f>
        <v/>
      </c>
      <c r="T127" s="32" t="str">
        <f>IFERROR(INDEX(#REF!,MATCH($G127,#REF!,0)),"")</f>
        <v/>
      </c>
      <c r="U127" s="24">
        <v>99</v>
      </c>
      <c r="V127" s="25"/>
      <c r="W127" s="32" t="str">
        <f>IFERROR(INDEX(#REF!,MATCH($G127,#REF!,0)),"")</f>
        <v/>
      </c>
      <c r="X127" s="24">
        <v>99</v>
      </c>
      <c r="Y127" s="25"/>
      <c r="Z127" s="25"/>
      <c r="AA127" s="25"/>
      <c r="AH127" s="32" t="str">
        <f>IFERROR(INDEX(#REF!,MATCH($G127,#REF!,0)),"")</f>
        <v/>
      </c>
      <c r="AI127" s="24">
        <v>99</v>
      </c>
      <c r="AJ127" s="25"/>
      <c r="AK127" s="32" t="str">
        <f>IFERROR(INDEX(#REF!,MATCH($G127,#REF!,0)),"")</f>
        <v/>
      </c>
      <c r="AL127" s="24">
        <v>99</v>
      </c>
      <c r="AM127" s="25"/>
      <c r="AN127" s="25"/>
      <c r="AO127" s="25"/>
      <c r="AV127" s="32" t="str">
        <f>IFERROR(INDEX(#REF!,MATCH($G127,#REF!,0)),"")</f>
        <v/>
      </c>
      <c r="AW127" s="24">
        <v>99</v>
      </c>
      <c r="AX127" s="25"/>
      <c r="AY127" s="32" t="str">
        <f>IFERROR(INDEX(#REF!,MATCH($G127,#REF!,0)),"")</f>
        <v/>
      </c>
      <c r="AZ127" s="24">
        <v>99</v>
      </c>
      <c r="BA127" s="25"/>
      <c r="BB127" s="25"/>
      <c r="BC127" s="25"/>
      <c r="BG127" s="9"/>
      <c r="BJ127" s="32" t="str">
        <f>IFERROR(INDEX(#REF!,MATCH($G127,#REF!,0)),"")</f>
        <v/>
      </c>
      <c r="BK127" s="24">
        <v>99</v>
      </c>
      <c r="BL127" s="25"/>
      <c r="BM127" s="32" t="str">
        <f>IFERROR(INDEX(#REF!,MATCH($G127,#REF!,0)),"")</f>
        <v/>
      </c>
      <c r="BN127" s="24">
        <v>99</v>
      </c>
      <c r="BO127" s="25"/>
      <c r="BP127" s="25"/>
      <c r="BQ127" s="25"/>
      <c r="BT127" s="9"/>
      <c r="BU127" s="9"/>
      <c r="BX127" s="32" t="str">
        <f>IFERROR(INDEX(#REF!,MATCH($G127,#REF!,0)),"")</f>
        <v/>
      </c>
      <c r="BY127" s="24">
        <v>99</v>
      </c>
      <c r="BZ127" s="25"/>
      <c r="CA127" s="32" t="str">
        <f>IFERROR(INDEX(#REF!,MATCH($G127,#REF!,0)),"")</f>
        <v/>
      </c>
      <c r="CB127" s="24">
        <v>99</v>
      </c>
      <c r="CC127" s="25"/>
      <c r="CD127" s="25"/>
      <c r="CE127" s="25"/>
    </row>
    <row r="128" spans="2:83" ht="18.75" hidden="1" customHeight="1" x14ac:dyDescent="0.3">
      <c r="B128" s="31" t="str">
        <f>IFERROR(INDEX(#REF!,MATCH($G128,#REF!,0)),"")</f>
        <v/>
      </c>
      <c r="C128" s="31" t="str">
        <f>IFERROR(INDEX(#REF!,MATCH($G128,#REF!,0)),"")</f>
        <v/>
      </c>
      <c r="D128" s="32" t="str">
        <f>IFERROR(INDEX(#REF!,MATCH($G128,#REF!,0)),"")</f>
        <v/>
      </c>
      <c r="E128" s="32" t="str">
        <f>IFERROR(INDEX(#REF!,MATCH($G128,#REF!,0)),"")</f>
        <v/>
      </c>
      <c r="F128" s="32" t="str">
        <f>IFERROR(INDEX(#REF!,MATCH($G128,#REF!,0)),"")</f>
        <v/>
      </c>
      <c r="G128" s="24">
        <v>100</v>
      </c>
      <c r="H128" s="25"/>
      <c r="I128" s="32" t="str">
        <f>IFERROR(INDEX(#REF!,MATCH($G128,#REF!,0)),"")</f>
        <v/>
      </c>
      <c r="J128" s="24">
        <v>100</v>
      </c>
      <c r="K128" s="25"/>
      <c r="L128" s="25"/>
      <c r="M128" s="25"/>
      <c r="N128" s="25"/>
      <c r="O128" s="25"/>
      <c r="P128" s="26" t="str">
        <f>IFERROR(INDEX(#REF!,MATCH($Y128,#REF!,0)),"")</f>
        <v/>
      </c>
      <c r="Q128" s="26" t="str">
        <f>IFERROR(INDEX(#REF!,MATCH($Y128,#REF!,0)),"")</f>
        <v/>
      </c>
      <c r="R128" s="37" t="str">
        <f>IFERROR(INDEX(#REF!,MATCH($Y128,#REF!,0)),"")</f>
        <v/>
      </c>
      <c r="S128" s="37" t="str">
        <f>IFERROR(INDEX(#REF!,MATCH($Y128,#REF!,0)),"")</f>
        <v/>
      </c>
      <c r="T128" s="32" t="str">
        <f>IFERROR(INDEX(#REF!,MATCH($G128,#REF!,0)),"")</f>
        <v/>
      </c>
      <c r="U128" s="24">
        <v>100</v>
      </c>
      <c r="V128" s="25"/>
      <c r="W128" s="32" t="str">
        <f>IFERROR(INDEX(#REF!,MATCH($G128,#REF!,0)),"")</f>
        <v/>
      </c>
      <c r="X128" s="24">
        <v>100</v>
      </c>
      <c r="Y128" s="25"/>
      <c r="Z128" s="25"/>
      <c r="AA128" s="25"/>
      <c r="AH128" s="32" t="str">
        <f>IFERROR(INDEX(#REF!,MATCH($G128,#REF!,0)),"")</f>
        <v/>
      </c>
      <c r="AI128" s="24">
        <v>100</v>
      </c>
      <c r="AJ128" s="25"/>
      <c r="AK128" s="32" t="str">
        <f>IFERROR(INDEX(#REF!,MATCH($G128,#REF!,0)),"")</f>
        <v/>
      </c>
      <c r="AL128" s="24">
        <v>100</v>
      </c>
      <c r="AM128" s="25"/>
      <c r="AN128" s="25"/>
      <c r="AO128" s="25"/>
      <c r="AV128" s="32" t="str">
        <f>IFERROR(INDEX(#REF!,MATCH($G128,#REF!,0)),"")</f>
        <v/>
      </c>
      <c r="AW128" s="24">
        <v>100</v>
      </c>
      <c r="AX128" s="25"/>
      <c r="AY128" s="32" t="str">
        <f>IFERROR(INDEX(#REF!,MATCH($G128,#REF!,0)),"")</f>
        <v/>
      </c>
      <c r="AZ128" s="24">
        <v>100</v>
      </c>
      <c r="BA128" s="25"/>
      <c r="BB128" s="25"/>
      <c r="BC128" s="25"/>
      <c r="BG128" s="9"/>
      <c r="BJ128" s="32" t="str">
        <f>IFERROR(INDEX(#REF!,MATCH($G128,#REF!,0)),"")</f>
        <v/>
      </c>
      <c r="BK128" s="24">
        <v>100</v>
      </c>
      <c r="BL128" s="25"/>
      <c r="BM128" s="32" t="str">
        <f>IFERROR(INDEX(#REF!,MATCH($G128,#REF!,0)),"")</f>
        <v/>
      </c>
      <c r="BN128" s="24">
        <v>100</v>
      </c>
      <c r="BO128" s="25"/>
      <c r="BP128" s="25"/>
      <c r="BQ128" s="25"/>
      <c r="BT128" s="9"/>
      <c r="BU128" s="9"/>
      <c r="BX128" s="32" t="str">
        <f>IFERROR(INDEX(#REF!,MATCH($G128,#REF!,0)),"")</f>
        <v/>
      </c>
      <c r="BY128" s="24">
        <v>100</v>
      </c>
      <c r="BZ128" s="25"/>
      <c r="CA128" s="32" t="str">
        <f>IFERROR(INDEX(#REF!,MATCH($G128,#REF!,0)),"")</f>
        <v/>
      </c>
      <c r="CB128" s="24">
        <v>100</v>
      </c>
      <c r="CC128" s="25"/>
      <c r="CD128" s="25"/>
      <c r="CE128" s="25"/>
    </row>
  </sheetData>
  <sheetProtection algorithmName="SHA-512" hashValue="BHD3MtN8ikqRepfhpc7WkBMskkljRxTdclrf9Wi9yF7f87kDrgNdlD685dcZb6OKjLkZHrImSvaMn1nJJF9a7Q==" saltValue="Qy5I2ZiGVTKRBwGHYASa8A==" spinCount="100000" sheet="1" objects="1" scenarios="1" selectLockedCells="1" sort="0" autoFilter="0"/>
  <customSheetViews>
    <customSheetView guid="{90818CD5-1CF2-4954-93E7-840C994A2AD1}"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31496062992125984" footer="0.31496062992125984"/>
      <printOptions horizontalCentered="1"/>
      <pageSetup paperSize="9" scale="69" orientation="landscape" horizontalDpi="300" verticalDpi="300" r:id="rId1"/>
    </customSheetView>
    <customSheetView guid="{D19304DF-64F7-4161-9FBE-C2B2A4C02684}"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31496062992125984" footer="0.31496062992125984"/>
      <printOptions horizontalCentered="1"/>
      <pageSetup paperSize="9" scale="69" orientation="landscape" horizontalDpi="300" verticalDpi="300" r:id="rId2"/>
    </customSheetView>
    <customSheetView guid="{9D87F315-4239-4D28-9904-BFC4281797A1}"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 footer="0"/>
      <printOptions horizontalCentered="1"/>
      <pageSetup paperSize="9" scale="69" orientation="landscape" horizontalDpi="300" verticalDpi="300" r:id="rId3"/>
    </customSheetView>
    <customSheetView guid="{1098C4A5-C1ED-4CD4-8181-1AF30B0D1BBB}"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31496062992125984" footer="0.31496062992125984"/>
      <printOptions horizontalCentered="1"/>
      <pageSetup paperSize="9" scale="69" orientation="landscape" horizontalDpi="300" verticalDpi="300" r:id="rId4"/>
    </customSheetView>
    <customSheetView guid="{2F657D64-8090-44CA-B47E-8240DC328EA8}" scale="25" showPageBreaks="1" showGridLines="0" printArea="1" hiddenRows="1" state="hidden" view="pageBreakPreview">
      <selection activeCell="B1" sqref="B1:BD1048576"/>
      <colBreaks count="5" manualBreakCount="5">
        <brk id="14" min="4" max="45" man="1"/>
        <brk id="28" min="4" max="45" man="1"/>
        <brk id="42" min="4" max="45" man="1"/>
        <brk id="56" min="4" max="45" man="1"/>
        <brk id="70" min="4" max="45" man="1"/>
      </colBreaks>
      <pageMargins left="0" right="0" top="0" bottom="0" header="0.31496062992125984" footer="0.31496062992125984"/>
      <printOptions horizontalCentered="1"/>
      <pageSetup paperSize="9" scale="69" orientation="landscape" horizontalDpi="300" verticalDpi="300" r:id="rId5"/>
    </customSheetView>
  </customSheetViews>
  <mergeCells count="166">
    <mergeCell ref="BW15:BW16"/>
    <mergeCell ref="BJ14:BL14"/>
    <mergeCell ref="BX83:BX84"/>
    <mergeCell ref="BY83:BY84"/>
    <mergeCell ref="CA83:CA84"/>
    <mergeCell ref="CB83:CB84"/>
    <mergeCell ref="CD12:CD16"/>
    <mergeCell ref="CE12:CE16"/>
    <mergeCell ref="AV83:AV84"/>
    <mergeCell ref="AW83:AW84"/>
    <mergeCell ref="AY83:AY84"/>
    <mergeCell ref="AZ83:AZ84"/>
    <mergeCell ref="BP12:BP16"/>
    <mergeCell ref="BQ12:BQ16"/>
    <mergeCell ref="BJ83:BJ84"/>
    <mergeCell ref="BK83:BK84"/>
    <mergeCell ref="BM83:BM84"/>
    <mergeCell ref="BN83:BN84"/>
    <mergeCell ref="BM14:BO14"/>
    <mergeCell ref="BM15:BM16"/>
    <mergeCell ref="BN15:BN16"/>
    <mergeCell ref="BO15:BO16"/>
    <mergeCell ref="BT15:BT16"/>
    <mergeCell ref="BU15:BU16"/>
    <mergeCell ref="BV15:BV16"/>
    <mergeCell ref="AD15:AD16"/>
    <mergeCell ref="AK15:AK16"/>
    <mergeCell ref="AR15:AR16"/>
    <mergeCell ref="AV14:AX14"/>
    <mergeCell ref="BS6:CE8"/>
    <mergeCell ref="BG9:BH10"/>
    <mergeCell ref="BI9:BK10"/>
    <mergeCell ref="BU9:BV10"/>
    <mergeCell ref="BW9:BY10"/>
    <mergeCell ref="BG11:BL11"/>
    <mergeCell ref="BU11:BZ11"/>
    <mergeCell ref="BH12:BO13"/>
    <mergeCell ref="BV12:CC13"/>
    <mergeCell ref="CA15:CA16"/>
    <mergeCell ref="CB15:CB16"/>
    <mergeCell ref="CC15:CC16"/>
    <mergeCell ref="BX14:BZ14"/>
    <mergeCell ref="CA14:CC14"/>
    <mergeCell ref="BX15:BX16"/>
    <mergeCell ref="BY15:BY16"/>
    <mergeCell ref="BZ15:BZ16"/>
    <mergeCell ref="BF15:BF16"/>
    <mergeCell ref="BG15:BG16"/>
    <mergeCell ref="AE15:AE16"/>
    <mergeCell ref="AF15:AF16"/>
    <mergeCell ref="AG15:AG16"/>
    <mergeCell ref="AL15:AL16"/>
    <mergeCell ref="AM15:AM16"/>
    <mergeCell ref="BF3:BG3"/>
    <mergeCell ref="BT3:BU3"/>
    <mergeCell ref="L12:L16"/>
    <mergeCell ref="M12:M16"/>
    <mergeCell ref="Z12:Z16"/>
    <mergeCell ref="AA12:AA16"/>
    <mergeCell ref="T15:T16"/>
    <mergeCell ref="U15:U16"/>
    <mergeCell ref="V15:V16"/>
    <mergeCell ref="T14:V14"/>
    <mergeCell ref="W14:Y14"/>
    <mergeCell ref="R12:Y13"/>
    <mergeCell ref="AN12:AN16"/>
    <mergeCell ref="AO12:AO16"/>
    <mergeCell ref="AH14:AJ14"/>
    <mergeCell ref="AK14:AM14"/>
    <mergeCell ref="AF12:AM13"/>
    <mergeCell ref="BB12:BB16"/>
    <mergeCell ref="AB5:AP7"/>
    <mergeCell ref="AQ5:BC7"/>
    <mergeCell ref="AT12:BA13"/>
    <mergeCell ref="AD14:AE14"/>
    <mergeCell ref="AR13:AS13"/>
    <mergeCell ref="AR3:AS3"/>
    <mergeCell ref="AS8:AT9"/>
    <mergeCell ref="AU8:AW9"/>
    <mergeCell ref="AS10:AX10"/>
    <mergeCell ref="AD3:AE3"/>
    <mergeCell ref="AE8:AF9"/>
    <mergeCell ref="AG8:AI9"/>
    <mergeCell ref="AE10:AJ10"/>
    <mergeCell ref="AY14:BA14"/>
    <mergeCell ref="BJ15:BJ16"/>
    <mergeCell ref="BK15:BK16"/>
    <mergeCell ref="BL15:BL16"/>
    <mergeCell ref="AH83:AH84"/>
    <mergeCell ref="AI83:AI84"/>
    <mergeCell ref="AK83:AK84"/>
    <mergeCell ref="AL83:AL84"/>
    <mergeCell ref="AH15:AH16"/>
    <mergeCell ref="AI15:AI16"/>
    <mergeCell ref="AJ15:AJ16"/>
    <mergeCell ref="AV15:AV16"/>
    <mergeCell ref="AW15:AW16"/>
    <mergeCell ref="AX15:AX16"/>
    <mergeCell ref="AS15:AS16"/>
    <mergeCell ref="AT15:AT16"/>
    <mergeCell ref="AU15:AU16"/>
    <mergeCell ref="BI15:BI16"/>
    <mergeCell ref="BC12:BC16"/>
    <mergeCell ref="AY15:AY16"/>
    <mergeCell ref="AZ15:AZ16"/>
    <mergeCell ref="BA15:BA16"/>
    <mergeCell ref="BH15:BH16"/>
    <mergeCell ref="C10:E10"/>
    <mergeCell ref="Q10:V10"/>
    <mergeCell ref="B14:C14"/>
    <mergeCell ref="P14:Q14"/>
    <mergeCell ref="B3:C3"/>
    <mergeCell ref="A5:N7"/>
    <mergeCell ref="O5:AA7"/>
    <mergeCell ref="C8:D9"/>
    <mergeCell ref="Q8:R9"/>
    <mergeCell ref="S8:U9"/>
    <mergeCell ref="E8:G9"/>
    <mergeCell ref="S77:U78"/>
    <mergeCell ref="C79:E79"/>
    <mergeCell ref="Q79:V79"/>
    <mergeCell ref="W15:W16"/>
    <mergeCell ref="X15:X16"/>
    <mergeCell ref="D81:G82"/>
    <mergeCell ref="R81:Y82"/>
    <mergeCell ref="B82:C82"/>
    <mergeCell ref="P82:Q82"/>
    <mergeCell ref="Y15:Y16"/>
    <mergeCell ref="A74:N76"/>
    <mergeCell ref="O74:AA76"/>
    <mergeCell ref="I15:I16"/>
    <mergeCell ref="J15:J16"/>
    <mergeCell ref="F15:F16"/>
    <mergeCell ref="G15:G16"/>
    <mergeCell ref="P15:P16"/>
    <mergeCell ref="Q15:Q16"/>
    <mergeCell ref="R15:R16"/>
    <mergeCell ref="S15:S16"/>
    <mergeCell ref="B15:B16"/>
    <mergeCell ref="C15:C16"/>
    <mergeCell ref="D15:D16"/>
    <mergeCell ref="E15:E16"/>
    <mergeCell ref="W83:W84"/>
    <mergeCell ref="X83:X84"/>
    <mergeCell ref="D12:K13"/>
    <mergeCell ref="F14:H14"/>
    <mergeCell ref="I14:K14"/>
    <mergeCell ref="H15:H16"/>
    <mergeCell ref="K15:K16"/>
    <mergeCell ref="B83:B84"/>
    <mergeCell ref="C83:C84"/>
    <mergeCell ref="D83:D84"/>
    <mergeCell ref="E83:E84"/>
    <mergeCell ref="T83:T84"/>
    <mergeCell ref="U83:U84"/>
    <mergeCell ref="I83:I84"/>
    <mergeCell ref="J83:J84"/>
    <mergeCell ref="F83:F84"/>
    <mergeCell ref="G83:G84"/>
    <mergeCell ref="P83:P84"/>
    <mergeCell ref="Q83:Q84"/>
    <mergeCell ref="R83:R84"/>
    <mergeCell ref="S83:S84"/>
    <mergeCell ref="C77:D78"/>
    <mergeCell ref="E77:E78"/>
    <mergeCell ref="Q77:R78"/>
  </mergeCells>
  <printOptions horizontalCentered="1"/>
  <pageMargins left="0" right="0" top="0" bottom="0" header="0.31496062992125984" footer="0.31496062992125984"/>
  <pageSetup paperSize="9" scale="69" orientation="landscape" horizontalDpi="300" verticalDpi="300" r:id="rId6"/>
  <colBreaks count="5" manualBreakCount="5">
    <brk id="14" min="4" max="45" man="1"/>
    <brk id="28" min="4" max="45" man="1"/>
    <brk id="42" min="4" max="45" man="1"/>
    <brk id="56" min="4" max="45" man="1"/>
    <brk id="70" min="4" max="45" man="1"/>
  </colBreaks>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9CF20-5E03-4FB8-A841-08057D005C82}">
  <dimension ref="A1:AU65"/>
  <sheetViews>
    <sheetView showGridLines="0" zoomScale="25" zoomScaleNormal="25" workbookViewId="0">
      <selection sqref="A1:C11"/>
    </sheetView>
  </sheetViews>
  <sheetFormatPr defaultColWidth="9.109375" defaultRowHeight="14.4" x14ac:dyDescent="0.3"/>
  <cols>
    <col min="1" max="9" width="66.5546875" style="441" customWidth="1"/>
    <col min="10" max="10" width="4" style="441" customWidth="1"/>
    <col min="11" max="20" width="9.109375" style="441" hidden="1" customWidth="1"/>
    <col min="21" max="21" width="50.6640625" style="441" hidden="1" customWidth="1"/>
    <col min="22" max="25" width="18.88671875" style="441" hidden="1" customWidth="1"/>
    <col min="26" max="47" width="9.109375" style="441" hidden="1" customWidth="1"/>
    <col min="48" max="49" width="9.109375" style="441" customWidth="1"/>
    <col min="50" max="16384" width="9.109375" style="441"/>
  </cols>
  <sheetData>
    <row r="1" spans="1:45" ht="121.95" customHeight="1" thickBot="1" x14ac:dyDescent="0.7">
      <c r="A1" s="614"/>
      <c r="B1" s="614"/>
      <c r="C1" s="614"/>
      <c r="D1" s="615">
        <f>IFERROR(IF(D4="salto 1",INDEX('mini - salto 1'!$A$14:$A$135,MATCH(K1,'mini - salto 1'!$AE$14:$AE$135)),IF(D4="salto 2",INDEX('mini - salto 2'!$A$14:$A$135,MATCH(K1,'mini - salto 2'!AE14:AE135)),IF(D4="salto 3",INDEX('mini - salto 3'!$A$14:$A$135,MATCH(K1,'mini - salto 3'!$AE$14:$AE$135)),0))),0)</f>
        <v>0</v>
      </c>
      <c r="E1" s="616" t="str">
        <f>IFERROR(IF(D4="salto 1",INDEX('mini - salto 1'!$B14:$B135,MATCH(K1,'mini - salto 1'!$AE14:$AE135)),IF(D4="salto 2",INDEX('mini - salto 2'!$B14:$B135,MATCH(K1,'mini - salto 2'!$AE14:$AE135,0)),IF(D4="salto 3",INDEX('mini - salto 3'!$B14:$B135,MATCH(K1,'mini - salto 3'!$AE14:$AE135)),""))),"")</f>
        <v/>
      </c>
      <c r="F1" s="616"/>
      <c r="G1" s="616"/>
      <c r="H1" s="616"/>
      <c r="I1" s="616"/>
      <c r="J1" s="443"/>
      <c r="K1" s="442">
        <f>IF(V4=1,1,0)</f>
        <v>0</v>
      </c>
      <c r="L1" s="442"/>
      <c r="V1" s="459">
        <f>'mini - salto 1'!AG136</f>
        <v>0</v>
      </c>
      <c r="W1" s="459">
        <f>IF('mini - salto 2'!AG136=1,1,0)</f>
        <v>0</v>
      </c>
      <c r="X1" s="459">
        <f>'mini - salto 3'!AG136</f>
        <v>0</v>
      </c>
      <c r="Y1" s="459">
        <f>tapete!Z136</f>
        <v>0</v>
      </c>
      <c r="Z1" s="459"/>
    </row>
    <row r="2" spans="1:45" ht="121.95" customHeight="1" thickBot="1" x14ac:dyDescent="0.7">
      <c r="A2" s="614"/>
      <c r="B2" s="614"/>
      <c r="C2" s="614"/>
      <c r="D2" s="615"/>
      <c r="E2" s="617" t="str">
        <f>IFERROR(IF(D4="salto 1",INDEX('mini - salto 1'!$C14:$C135,MATCH(K1,'mini - salto 1'!$AE14:$AE135)),IF(D4="salto 2",INDEX('mini - salto 2'!$C14:$C135,MATCH(K1,'mini - salto 2'!$AE14:$AE135,0)),IF(D4="salto 3",INDEX('mini - salto 3'!$C14:$C135,MATCH(K1,'mini - salto 3'!$AE14:$AE135)),""))),"")</f>
        <v/>
      </c>
      <c r="F2" s="617"/>
      <c r="G2" s="617"/>
      <c r="H2" s="617"/>
      <c r="I2" s="617"/>
      <c r="J2" s="443"/>
      <c r="L2" s="443"/>
      <c r="V2" s="458" t="s">
        <v>249</v>
      </c>
      <c r="W2" s="458" t="s">
        <v>250</v>
      </c>
      <c r="X2" s="458" t="s">
        <v>116</v>
      </c>
      <c r="Y2" s="458" t="s">
        <v>22</v>
      </c>
    </row>
    <row r="3" spans="1:45" s="444" customFormat="1" ht="6.6" customHeight="1" thickBot="1" x14ac:dyDescent="0.35">
      <c r="A3" s="614"/>
      <c r="B3" s="614"/>
      <c r="C3" s="614"/>
      <c r="D3" s="482"/>
      <c r="E3" s="482"/>
      <c r="F3" s="482"/>
      <c r="G3" s="482"/>
      <c r="H3" s="482"/>
      <c r="I3" s="482"/>
      <c r="J3" s="443"/>
    </row>
    <row r="4" spans="1:45" ht="96" customHeight="1" thickBot="1" x14ac:dyDescent="0.7">
      <c r="A4" s="614"/>
      <c r="B4" s="614"/>
      <c r="C4" s="614"/>
      <c r="D4" s="618" t="str">
        <f>IF(V1=1,"Salto 1",IF(X1=1,"Salto 3",""))</f>
        <v/>
      </c>
      <c r="E4" s="618"/>
      <c r="F4" s="618"/>
      <c r="G4" s="483" t="s">
        <v>15</v>
      </c>
      <c r="H4" s="483" t="str">
        <f>IF(D4="Salto 1","Salto 3","Salto 1")</f>
        <v>Salto 1</v>
      </c>
      <c r="I4" s="483" t="str">
        <f>IF(OR($X$6="PCT",$S$6="tapete"),"Tapete","")</f>
        <v/>
      </c>
      <c r="J4" s="443"/>
      <c r="K4" s="445"/>
      <c r="V4" s="459">
        <f>V1+X1</f>
        <v>0</v>
      </c>
      <c r="W4" s="459"/>
      <c r="X4" s="459"/>
      <c r="Y4" s="459">
        <f>W1+Y1</f>
        <v>0</v>
      </c>
      <c r="Z4" s="459"/>
      <c r="AA4" s="459"/>
    </row>
    <row r="5" spans="1:45" ht="96" customHeight="1" thickBot="1" x14ac:dyDescent="0.35">
      <c r="A5" s="614"/>
      <c r="B5" s="614"/>
      <c r="C5" s="614"/>
      <c r="D5" s="485" t="s">
        <v>253</v>
      </c>
      <c r="E5" s="486" t="s">
        <v>254</v>
      </c>
      <c r="F5" s="485" t="s">
        <v>255</v>
      </c>
      <c r="G5" s="484" t="str">
        <f>IFERROR(INDEX('mini - salto 2'!AD14:AD135,MATCH(D1,'mini - salto 2'!$A$14:$A$135,0)),"")</f>
        <v/>
      </c>
      <c r="H5" s="484" t="str">
        <f>IFERROR(IF($H$4="salto 3",(INDEX('mini - salto 3'!$AD$14:$AD$135,MATCH($D$1,'mini - salto 3'!$A$14:$A$135,0))),(INDEX('mini - salto 1'!$AD$14:$AD$135,MATCH($D$1,'mini - salto 1'!$A$14:$A$135,0)))),"")</f>
        <v/>
      </c>
      <c r="I5" s="484" t="str">
        <f>IF(I4="tapete",INDEX(tapete!X14:X135,MATCH(' Pont. salto 1 e 3'!D1,tapete!A14:A135,0)),"")</f>
        <v/>
      </c>
      <c r="J5" s="443"/>
      <c r="K5" s="445"/>
    </row>
    <row r="6" spans="1:45" ht="96" customHeight="1" thickTop="1" thickBot="1" x14ac:dyDescent="1.1000000000000001">
      <c r="A6" s="614"/>
      <c r="B6" s="614"/>
      <c r="C6" s="614"/>
      <c r="D6" s="487" t="str">
        <f>IFERROR((D7-F6+E6),"")</f>
        <v/>
      </c>
      <c r="E6" s="488" t="str">
        <f>IFERROR(IF($D$4="salto 3",(INDEX('mini - salto 3'!$S$14:$S$135,MATCH($D$1,'mini - salto 3'!$A$14:$A$135,0))),(INDEX('mini - salto 1'!$S$14:$S$135,MATCH($D$1,'mini - salto 1'!$A$14:$A$135,0)))),"")</f>
        <v/>
      </c>
      <c r="F6" s="487" t="str">
        <f>IFERROR(IF($D$4="salto 3",(INDEX('mini - salto 3'!$T$14:$T$135,MATCH($D$1,'mini - salto 3'!$A$14:$A$135,0))),(INDEX('mini - salto 1'!$T$14:$T$135,MATCH($D$1,'mini - salto 1'!$A$14:$A$135,0)))),"")</f>
        <v/>
      </c>
      <c r="G6" s="485" t="s">
        <v>253</v>
      </c>
      <c r="H6" s="485" t="s">
        <v>253</v>
      </c>
      <c r="I6" s="485" t="str">
        <f>IF(I4="tapete","Execução","")</f>
        <v/>
      </c>
      <c r="J6" s="443"/>
      <c r="N6" s="481"/>
      <c r="Q6" s="462" t="str">
        <f>IFERROR(IF($D$4="salto 3",(INDEX('mini - salto 3'!$S$14:$S$135,MATCH($D$1,'mini - salto 3'!$AE$14:$AE$135,0))),(INDEX('mini - salto 1'!$S$14:$S$135,MATCH($D$1,'mini - salto 1'!$AE$14:$AE$135,0)))),"")</f>
        <v/>
      </c>
      <c r="S6" s="621" t="str">
        <f>IFERROR(IF(D4="salto 1",INDEX('mini - salto 1'!$E$14:$E$135,MATCH(K1,'mini - salto 1'!$AE$14:$AE$135)),IF(D4="salto 2",INDEX('mini - salto 2'!$E$14:$E$135,MATCH(K1,'mini - salto 2'!AE14:AE135)),IF(D4="salto 3",INDEX('mini - salto 3'!$E$14:$E$135,MATCH(K1,'mini - salto 3'!$AE$14:$AE$135)),""))),"")</f>
        <v/>
      </c>
      <c r="T6" s="621"/>
      <c r="U6" s="621"/>
      <c r="V6" s="621"/>
      <c r="W6" s="621"/>
      <c r="X6" s="463" t="str">
        <f>IF(OR(S6="pct",S6="pctt"),"pct","")</f>
        <v/>
      </c>
    </row>
    <row r="7" spans="1:45" ht="96" customHeight="1" thickTop="1" thickBot="1" x14ac:dyDescent="0.35">
      <c r="A7" s="614"/>
      <c r="B7" s="614"/>
      <c r="C7" s="614"/>
      <c r="D7" s="622" t="str">
        <f>IFERROR(IF($D$4="salto 3",(INDEX('mini - salto 3'!$AD$14:$AD$135,MATCH($D$1,'mini - salto 3'!$A$14:$A$135,0))),(INDEX('mini - salto 1'!$AD$14:$AD$135,MATCH($D$1,'mini - salto 1'!$A$14:$A$135,0)))),"")</f>
        <v/>
      </c>
      <c r="E7" s="622"/>
      <c r="F7" s="622"/>
      <c r="G7" s="487" t="str">
        <f>IFERROR((G5+G9-G11),"")</f>
        <v/>
      </c>
      <c r="H7" s="487" t="str">
        <f>IFERROR((H5+H9-H11),"")</f>
        <v/>
      </c>
      <c r="I7" s="487" t="str">
        <f>IFERROR(IF(I4="TAPETE",(I5+I9-I11),""),"")</f>
        <v/>
      </c>
      <c r="J7" s="443"/>
      <c r="L7" s="623"/>
      <c r="M7" s="623"/>
      <c r="N7" s="623"/>
      <c r="O7" s="623"/>
      <c r="P7" s="623"/>
      <c r="Q7" s="471" t="str">
        <f>IFERROR(IF(D4="salto 1",INDEX('mini - salto 1'!$G14:$G135,MATCH(K1,'mini - salto 1'!$AE14:$AE135)),IF(D4="salto 2",INDEX('mini - salto 2'!$G14:$G135,MATCH(K1,'mini - salto 2'!$AE14:$AE135,0)),IF(D4="salto 3",INDEX('mini - salto 3'!$G14:$G135,MATCH(K1,'mini - salto 3'!$AE14:$AE135)),""))),"")</f>
        <v/>
      </c>
      <c r="S7" s="624"/>
      <c r="T7" s="624"/>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row>
    <row r="8" spans="1:45" ht="96" customHeight="1" thickTop="1" thickBot="1" x14ac:dyDescent="1.1000000000000001">
      <c r="A8" s="614"/>
      <c r="B8" s="614"/>
      <c r="C8" s="614"/>
      <c r="D8" s="622"/>
      <c r="E8" s="622"/>
      <c r="F8" s="622"/>
      <c r="G8" s="486" t="s">
        <v>254</v>
      </c>
      <c r="H8" s="486" t="s">
        <v>254</v>
      </c>
      <c r="I8" s="486" t="str">
        <f>IF(I4="tapete","Deduções","")</f>
        <v/>
      </c>
      <c r="J8" s="443"/>
      <c r="L8" s="623"/>
      <c r="M8" s="623"/>
      <c r="N8" s="623"/>
      <c r="O8" s="623"/>
      <c r="P8" s="623"/>
      <c r="S8" s="448"/>
      <c r="T8" s="448"/>
      <c r="U8" s="448"/>
      <c r="V8" s="625" t="str">
        <f>CONCATENATE("Nível - "&amp;Q7)</f>
        <v xml:space="preserve">Nível - </v>
      </c>
      <c r="W8" s="625"/>
      <c r="X8" s="625"/>
      <c r="Y8" s="625"/>
      <c r="Z8" s="625"/>
    </row>
    <row r="9" spans="1:45" ht="96" customHeight="1" thickTop="1" thickBot="1" x14ac:dyDescent="1.1000000000000001">
      <c r="A9" s="614"/>
      <c r="B9" s="614"/>
      <c r="C9" s="614"/>
      <c r="D9" s="622"/>
      <c r="E9" s="622"/>
      <c r="F9" s="622"/>
      <c r="G9" s="488" t="str">
        <f>IFERROR(INDEX('mini - salto 2'!S14:S135,MATCH(D1,'mini - salto 2'!$A$14:$A$135,0)),"")</f>
        <v/>
      </c>
      <c r="H9" s="488" t="str">
        <f>IFERROR(IF($H$4="salto 3",(INDEX('mini - salto 3'!$S$14:$S$135,MATCH($D$1,'mini - salto 3'!$A$14:$A$135,0))),(INDEX('mini - salto 1'!$S$14:$S$135,MATCH($D$1,'mini - salto 1'!$A$14:$A$135,0)))),"")</f>
        <v/>
      </c>
      <c r="I9" s="488" t="str">
        <f>IF(I4="tapete",INDEX(tapete!S14:S135,MATCH(' Pont. salto 1 e 3'!D1,tapete!A14:A135,0)),"")</f>
        <v/>
      </c>
      <c r="J9" s="443"/>
      <c r="L9" s="623"/>
      <c r="M9" s="623"/>
      <c r="N9" s="623"/>
      <c r="O9" s="623"/>
      <c r="P9" s="623"/>
      <c r="S9" s="448"/>
      <c r="T9" s="448"/>
      <c r="U9" s="448"/>
      <c r="V9" s="625"/>
      <c r="W9" s="625"/>
      <c r="X9" s="625"/>
      <c r="Y9" s="625"/>
      <c r="Z9" s="625"/>
    </row>
    <row r="10" spans="1:45" ht="96" customHeight="1" thickTop="1" thickBot="1" x14ac:dyDescent="1.1000000000000001">
      <c r="A10" s="614"/>
      <c r="B10" s="614"/>
      <c r="C10" s="614"/>
      <c r="D10" s="622"/>
      <c r="E10" s="622"/>
      <c r="F10" s="622"/>
      <c r="G10" s="485" t="s">
        <v>255</v>
      </c>
      <c r="H10" s="485" t="s">
        <v>255</v>
      </c>
      <c r="I10" s="485" t="str">
        <f>IF(I4="tapete","Dificuldade","")</f>
        <v/>
      </c>
      <c r="J10" s="443"/>
      <c r="K10" s="442"/>
      <c r="L10" s="442"/>
      <c r="S10" s="448"/>
      <c r="T10" s="448"/>
      <c r="U10" s="448"/>
      <c r="V10" s="625" t="str">
        <f>IFERROR(IF(D4="salto 1",INDEX('mini - salto 1'!$F$14:$F$135,MATCH(K1,'mini - salto 1'!$AE$14:$AE$135)),IF(D4="salto 2",INDEX('mini - salto 2'!$F$14:$F$135,MATCH(K1,'mini - salto 2'!AE14:AE135)),IF(D4="salto 3",INDEX('mini - salto 3'!$F$14:$F$135,MATCH(K1,'mini - salto 3'!$AE$14:$AE$135)),""))),"")</f>
        <v/>
      </c>
      <c r="W10" s="625"/>
      <c r="X10" s="625"/>
      <c r="Y10" s="625"/>
      <c r="Z10" s="625"/>
    </row>
    <row r="11" spans="1:45" ht="96" customHeight="1" thickTop="1" thickBot="1" x14ac:dyDescent="1.1000000000000001">
      <c r="A11" s="614"/>
      <c r="B11" s="614"/>
      <c r="C11" s="614"/>
      <c r="D11" s="622"/>
      <c r="E11" s="622"/>
      <c r="F11" s="622"/>
      <c r="G11" s="487" t="str">
        <f>IFERROR(INDEX('mini - salto 2'!T14:T135,MATCH(D1,'mini - salto 2'!$A$14:$A$135,0)),"")</f>
        <v/>
      </c>
      <c r="H11" s="487" t="str">
        <f>IFERROR(IF($H$4="salto 3",(INDEX('mini - salto 3'!$T$14:$T$135,MATCH($D$1,'mini - salto 3'!$A$14:$A$135,0))),(INDEX('mini - salto 1'!$T$14:$T$135,MATCH($D$1,'mini - salto 1'!$A$14:$A$135,0)))),"")</f>
        <v/>
      </c>
      <c r="I11" s="487" t="str">
        <f>IF(I4="tapete",INDEX(tapete!T14:T135,MATCH(' Pont. salto 1 e 3'!D1,tapete!A14:A135,0)),"")</f>
        <v/>
      </c>
      <c r="J11" s="446"/>
      <c r="K11" s="442"/>
      <c r="L11" s="442"/>
      <c r="S11" s="448"/>
      <c r="T11" s="448"/>
      <c r="U11" s="448"/>
      <c r="V11" s="625"/>
      <c r="W11" s="625"/>
      <c r="X11" s="625"/>
      <c r="Y11" s="625"/>
      <c r="Z11" s="625"/>
    </row>
    <row r="12" spans="1:45" s="444" customFormat="1" ht="21" customHeight="1" x14ac:dyDescent="1.05">
      <c r="S12" s="448"/>
      <c r="T12" s="448"/>
      <c r="U12" s="448"/>
    </row>
    <row r="13" spans="1:45" s="448" customFormat="1" ht="181.2" customHeight="1" x14ac:dyDescent="1.55">
      <c r="A13" s="560"/>
      <c r="B13" s="619" t="str">
        <f>"Trampolins - "&amp;S6&amp;" - "&amp;V10</f>
        <v xml:space="preserve">Trampolins -  - </v>
      </c>
      <c r="C13" s="619"/>
      <c r="D13" s="619"/>
      <c r="E13" s="619"/>
      <c r="F13" s="619"/>
      <c r="G13" s="619"/>
      <c r="H13" s="619"/>
      <c r="I13" s="561"/>
      <c r="J13" s="476"/>
      <c r="K13" s="476"/>
      <c r="L13" s="476"/>
      <c r="M13" s="476"/>
      <c r="N13" s="474"/>
      <c r="O13" s="474"/>
      <c r="P13" s="474"/>
      <c r="Q13" s="474"/>
      <c r="R13" s="475"/>
      <c r="V13" s="470"/>
      <c r="W13" s="470"/>
      <c r="X13" s="470"/>
      <c r="Y13" s="470"/>
      <c r="Z13" s="470"/>
      <c r="AA13" s="470"/>
      <c r="AB13" s="470"/>
    </row>
    <row r="14" spans="1:45" s="448" customFormat="1" ht="181.2" customHeight="1" thickBot="1" x14ac:dyDescent="1.1000000000000001">
      <c r="A14" s="562"/>
      <c r="B14" s="620" t="str">
        <f>IFERROR("Classificações - "&amp;menú!J3,"")</f>
        <v xml:space="preserve">Classificações - </v>
      </c>
      <c r="C14" s="620"/>
      <c r="D14" s="620"/>
      <c r="E14" s="620"/>
      <c r="F14" s="620"/>
      <c r="G14" s="620"/>
      <c r="H14" s="620"/>
      <c r="I14" s="562"/>
    </row>
    <row r="15" spans="1:45" s="448" customFormat="1" ht="123.6" customHeight="1" thickTop="1" thickBot="1" x14ac:dyDescent="1.1000000000000001">
      <c r="A15" s="478"/>
      <c r="B15" s="478"/>
      <c r="C15" s="477" t="s">
        <v>68</v>
      </c>
      <c r="D15" s="612" t="str">
        <f>IFERROR(IF(AND($Q$7=1,$V$10="fem"),INDEX('Class. Final PCT'!$K$14:$K$99,MATCH($D$1,'Class. Final PCT'!$B$14:$B$99,0)),IF(AND($Q$7=1,$V$10="mas"),INDEX('Class. Final PCT'!$X$14:$X$99,MATCH($D$1,'Class. Final PCT'!$O$14:$O$99,0)),IF(AND($Q$7=2,$V$10="fem"),INDEX('Class. Final PCT'!$AK$14:$AK$99,MATCH($D$1,'Class. Final PCT'!$AB$14:$AB$99,0)),IF(AND($Q$7=2,$V$10="mas"),INDEX('Class. Final PCT'!$AX$14:$AX$99,MATCH($D$1,'Class. Final PCT'!$AO$14:$AO$99,0)),IF(AND($Q$7=3,$V$10="fem"),INDEX('Class. Final PCT'!$BK$14:$BK$99,MATCH($D$1,'Class. Final PCT'!$BB$14:$BB$99,0)),IF(AND($Q$7=3,$V$10="mas"),INDEX('Class. Final PCT'!$BX$14:$BX$99,MATCH($D$1,'Class. Final PCT'!$BO$14:$BO$99,0)),"")))))),"")</f>
        <v/>
      </c>
      <c r="E15" s="612"/>
      <c r="F15" s="613" t="str">
        <f>IFERROR(IF(AND($Q$7=1,$V$10="fem"),INDEX('Class. Final PCT'!$J$14:$J$99,MATCH($D$1,'Class. Final PCT'!$B$14:$B$99,0)),IF(AND($Q$7=1,$V$10="mas"),INDEX('Class. Final PCT'!$W$14:$W$99,MATCH($D$1,'Class. Final PCT'!$O$14:$O$99,0)),IF(AND($Q$7=2,$V$10="fem"),INDEX('Class. Final PCT'!$AJ$14:$AJ$99,MATCH($D$1,'Class. Final PCT'!$AB$14:$AB$99,0)),IF(AND($Q$7=2,$V$10="mas"),INDEX('Class. Final PCT'!$AW$14:$AW$99,MATCH($D$1,'Class. Final PCT'!$AO$14:$AO$99,0)),IF(AND($Q$7=3,$V$10="fem"),INDEX('Class. Final PCT'!$BJ$14:$BJ$99,MATCH($D$1,'Class. Final PCT'!$BB$14:$BB$99,0)),IF(AND($Q$7=3,$V$10="mas"),INDEX('Class. Final PCT'!$BW$14:$BW$99,MATCH($D$1,'Class. Final PCT'!$BO$14:$BO$99,0)),"")))))),"")</f>
        <v/>
      </c>
      <c r="G15" s="613"/>
      <c r="H15" s="478"/>
      <c r="I15" s="478"/>
      <c r="J15" s="447"/>
      <c r="K15" s="447"/>
      <c r="L15" s="447"/>
      <c r="M15" s="447"/>
      <c r="U15" s="473"/>
      <c r="V15" s="472">
        <f>'Class. Final Tapete'!P19</f>
        <v>0</v>
      </c>
    </row>
    <row r="16" spans="1:45" s="450" customFormat="1" ht="123.6" customHeight="1" thickTop="1" thickBot="1" x14ac:dyDescent="1.1000000000000001">
      <c r="A16" s="479"/>
      <c r="B16" s="479"/>
      <c r="C16" s="477" t="s">
        <v>69</v>
      </c>
      <c r="D16" s="612" t="str">
        <f>IFERROR(IF(AND($Q$7=1,$V$10="fem"),INDEX('Class. Final Mini'!$V$14:$V$99,MATCH($D$1,'Class. Final Mini'!$B$14:$B$99,0)),IF(AND($Q$7=1,$V$10="mas"),INDEX('Class. Final Mini'!$AT$14:$AT$99,MATCH($D$1,'Class. Final Mini'!$Z$14:$Z$99,0)),IF(AND($Q$7=2,$V$10="fem"),INDEX('Class. Final Mini'!$BR$14:$BR$99,MATCH($D$1,'Class. Final Mini'!$AX$14:$AX$99,0)),IF(AND($Q$7=2,$V$10="mas"),INDEX('Class. Final Mini'!$CP$14:$CP$99,MATCH($D$1,'Class. Final Mini'!$BV$14:$BV$99,0)),IF(AND($Q$7=3,$V$10="fem"),INDEX('Class. Final Mini'!$DM$14:$DM$99,MATCH($D$1,'Class. Final Mini'!$CS$14:$CS$99,0)),IF(AND($Q$7=3,$V$10="mas"),INDEX('Class. Final Mini'!$EK$14:$EK$99,MATCH($D$1,'Class. Final Mini'!$DQ$14:$DQ$99,0)),"")))))),"")</f>
        <v/>
      </c>
      <c r="E16" s="612"/>
      <c r="F16" s="613" t="str">
        <f>IFERROR(IF(AND($Q$7=1,$V$10="fem"),INDEX('Class. Final Mini'!$U$14:$U$99,MATCH($D$1,'Class. Final Mini'!$B$14:$B$99,0)),IF(AND($Q$7=1,$V$10="mas"),INDEX('Class. Final Mini'!$AS$14:$AS$99,MATCH($D$1,'Class. Final Mini'!$Z$14:$Z$99,0)),IF(AND($Q$7=2,$V$10="fem"),INDEX('Class. Final Mini'!$BQ$14:$BQ$99,MATCH($D$1,'Class. Final Mini'!$AX$14:$AX$99,0)),IF(AND($Q$7=2,$V$10="mas"),INDEX('Class. Final Mini'!$CO$14:$CO$99,MATCH($D$1,'Class. Final Mini'!$BV$14:$BV$99,0)),IF(AND($Q$7=3,$V$10="fem"),INDEX('Class. Final Mini'!$DL$14:$DL$99,MATCH($D$1,'Class. Final Mini'!$CS$14:$CS$99,0)),IF(AND($Q$7=3,$V$10="mas"),INDEX('Class. Final Mini'!$EJ$14:$EJ$99,MATCH($D$1,'Class. Final Mini'!$DQ$14:$DQ$99,0)),"")))))),"")</f>
        <v/>
      </c>
      <c r="G16" s="613"/>
      <c r="H16" s="479"/>
      <c r="I16" s="479"/>
      <c r="J16" s="449"/>
      <c r="K16" s="449"/>
      <c r="L16" s="449"/>
      <c r="M16" s="449"/>
      <c r="O16" s="448"/>
      <c r="P16" s="448"/>
      <c r="Q16" s="448"/>
      <c r="R16" s="448"/>
      <c r="S16" s="448"/>
      <c r="T16" s="448"/>
      <c r="AB16" s="448"/>
      <c r="AC16" s="448"/>
      <c r="AD16" s="448"/>
      <c r="AE16" s="448"/>
      <c r="AF16" s="448"/>
      <c r="AG16" s="448"/>
      <c r="AH16" s="448"/>
      <c r="AI16" s="448"/>
      <c r="AJ16" s="448"/>
    </row>
    <row r="17" spans="1:36" s="452" customFormat="1" ht="123.6" customHeight="1" thickTop="1" thickBot="1" x14ac:dyDescent="1.1000000000000001">
      <c r="A17" s="480"/>
      <c r="B17" s="480"/>
      <c r="C17" s="477" t="s">
        <v>18</v>
      </c>
      <c r="D17" s="612" t="str">
        <f>IFERROR(IF(AND($Q$7=1,$V$10="fem"),INDEX('Class. Final Tapete'!$M$14:$M$99,MATCH($D$1,'Class. Final Tapete'!$B$14:$B$99,0)),IF(AND($Q$7=1,$V$10="mas"),INDEX('Class. Final Tapete'!$AB$14:$AB$99,MATCH($D$1,'Class. Final Tapete'!$Q$14:$Q$99,0)),IF(AND($Q$7=2,$V$10="fem"),INDEX('Class. Final Tapete'!$AQ$14:$AQ$99,MATCH($D$1,'Class. Final Tapete'!$AF$14:$AF$99,0)),IF(AND($Q$7=2,$V$10="mas"),INDEX('Class. Final Tapete'!$BF$14:$BF$99,MATCH($D$1,'Class. Final Tapete'!$AU$14:$AU$99,0)),IF(AND($Q$7=3,$V$10="fem"),INDEX('Class. Final Tapete'!$BU$14:$BU$99,MATCH($D$1,'Class. Final Tapete'!$BJ$14:$BJ$99,0)),IF(AND($Q$7=3,$V$10="mas"),INDEX('Class. Final Tapete'!$CJ$14:$CJ$99,MATCH($D$1,'Class. Final Tapete'!$BY$14:$BY$99,0)),"")))))),"")</f>
        <v/>
      </c>
      <c r="E17" s="612"/>
      <c r="F17" s="613" t="str">
        <f>IFERROR(IF(AND($Q$7=1,$V$10="fem"),INDEX('Class. Final Tapete'!$L$14:$L$99,MATCH($D$1,'Class. Final Tapete'!$B$14:$B$99,0)),IF(AND($Q$7=1,$V$10="mas"),INDEX('Class. Final Tapete'!$AA$14:$AA$99,MATCH($D$1,'Class. Final Tapete'!$Q$14:$Q$99,0)),IF(AND($Q$7=2,$V$10="fem"),INDEX('Class. Final Tapete'!$AP$14:$AP$99,MATCH($D$1,'Class. Final Tapete'!$AF$14:$AF$99,0)),IF(AND($Q$7=2,$V$10="mas"),INDEX('Class. Final Tapete'!$BE$14:$BE$99,MATCH($D$1,'Class. Final Tapete'!$AU$14:$AU$99,0)),IF(AND($Q$7=3,$V$10="fem"),INDEX('Class. Final Tapete'!$BT$14:$BT$99,MATCH($D$1,'Class. Final Tapete'!$BJ$14:$BJ$99,0)),IF(AND($Q$7=3,$V$10="mas"),INDEX('Class. Final Tapete'!$CI$14:$CI$99,MATCH($D$1,'Class. Final Tapete'!$BY$14:$BY$99,0)),"")))))),"")</f>
        <v/>
      </c>
      <c r="G17" s="613"/>
      <c r="H17" s="480"/>
      <c r="I17" s="480"/>
      <c r="J17" s="451"/>
      <c r="K17" s="451"/>
      <c r="L17" s="451"/>
      <c r="M17" s="451"/>
      <c r="O17" s="448"/>
      <c r="P17" s="448"/>
      <c r="Q17" s="448"/>
      <c r="R17" s="448"/>
      <c r="S17" s="448"/>
      <c r="T17" s="448"/>
      <c r="AB17" s="448"/>
      <c r="AC17" s="448"/>
      <c r="AD17" s="448"/>
      <c r="AE17" s="448"/>
      <c r="AF17" s="448"/>
      <c r="AG17" s="448"/>
      <c r="AH17" s="448"/>
      <c r="AI17" s="448"/>
      <c r="AJ17" s="448"/>
    </row>
    <row r="18" spans="1:36" s="452" customFormat="1" ht="54" customHeight="1" thickTop="1" x14ac:dyDescent="1.05">
      <c r="A18" s="451"/>
      <c r="B18" s="451"/>
      <c r="J18" s="451"/>
      <c r="K18" s="451"/>
      <c r="L18" s="451"/>
      <c r="M18" s="451"/>
      <c r="O18" s="448"/>
      <c r="P18" s="448"/>
      <c r="Q18" s="448"/>
      <c r="R18" s="448"/>
      <c r="S18" s="448"/>
      <c r="T18" s="448"/>
      <c r="AB18" s="448"/>
      <c r="AC18" s="448"/>
      <c r="AD18" s="448"/>
      <c r="AE18" s="448"/>
      <c r="AF18" s="448"/>
      <c r="AG18" s="448"/>
      <c r="AH18" s="448"/>
      <c r="AI18" s="448"/>
      <c r="AJ18" s="448"/>
    </row>
    <row r="19" spans="1:36" s="452" customFormat="1" ht="54" customHeight="1" x14ac:dyDescent="0.75">
      <c r="A19" s="451"/>
      <c r="J19" s="451"/>
      <c r="K19" s="451"/>
      <c r="L19" s="451"/>
      <c r="M19" s="451"/>
    </row>
    <row r="20" spans="1:36" s="450" customFormat="1" ht="54" customHeight="1" x14ac:dyDescent="0.8">
      <c r="A20" s="447"/>
      <c r="J20" s="449"/>
      <c r="K20" s="449"/>
      <c r="L20" s="449"/>
      <c r="M20" s="449"/>
    </row>
    <row r="21" spans="1:36" s="452" customFormat="1" ht="54" customHeight="1" x14ac:dyDescent="0.75">
      <c r="A21" s="447"/>
      <c r="J21" s="451"/>
      <c r="K21" s="451"/>
      <c r="L21" s="451"/>
      <c r="M21" s="451"/>
    </row>
    <row r="22" spans="1:36" s="452" customFormat="1" ht="54" customHeight="1" x14ac:dyDescent="0.75">
      <c r="A22" s="447"/>
      <c r="B22" s="447"/>
      <c r="J22" s="451"/>
      <c r="K22" s="451"/>
      <c r="L22" s="451"/>
      <c r="M22" s="451"/>
    </row>
    <row r="23" spans="1:36" s="452" customFormat="1" ht="54" customHeight="1" x14ac:dyDescent="0.75">
      <c r="A23" s="451"/>
      <c r="B23" s="451"/>
      <c r="J23" s="451"/>
      <c r="K23" s="451"/>
      <c r="L23" s="451"/>
      <c r="M23" s="451"/>
    </row>
    <row r="24" spans="1:36" s="450" customFormat="1" ht="54" customHeight="1" x14ac:dyDescent="0.8">
      <c r="A24" s="449"/>
      <c r="B24" s="449"/>
      <c r="J24" s="449"/>
      <c r="K24" s="449"/>
      <c r="L24" s="449"/>
      <c r="M24" s="449"/>
    </row>
    <row r="52" spans="3:10" ht="15" thickBot="1" x14ac:dyDescent="0.35"/>
    <row r="53" spans="3:10" ht="44.4" thickTop="1" thickBot="1" x14ac:dyDescent="0.35">
      <c r="C53" s="609"/>
      <c r="D53" s="609"/>
      <c r="E53" s="609"/>
      <c r="F53" s="609"/>
      <c r="G53" s="610"/>
      <c r="H53" s="611"/>
      <c r="I53" s="611"/>
      <c r="J53" s="460"/>
    </row>
    <row r="54" spans="3:10" ht="44.4" thickTop="1" thickBot="1" x14ac:dyDescent="0.35">
      <c r="C54" s="609"/>
      <c r="D54" s="609"/>
      <c r="E54" s="609"/>
      <c r="F54" s="609"/>
      <c r="G54" s="610"/>
      <c r="H54" s="611"/>
      <c r="I54" s="611"/>
      <c r="J54" s="460"/>
    </row>
    <row r="55" spans="3:10" ht="44.4" thickTop="1" thickBot="1" x14ac:dyDescent="0.35">
      <c r="C55" s="609"/>
      <c r="D55" s="609"/>
      <c r="E55" s="609"/>
      <c r="F55" s="609"/>
      <c r="G55" s="610"/>
      <c r="H55" s="611"/>
      <c r="I55" s="611"/>
      <c r="J55" s="460"/>
    </row>
    <row r="56" spans="3:10" ht="46.8" thickTop="1" thickBot="1" x14ac:dyDescent="0.35">
      <c r="C56" s="606"/>
      <c r="D56" s="606"/>
      <c r="E56" s="606"/>
      <c r="F56" s="606"/>
      <c r="G56" s="607"/>
      <c r="H56" s="608"/>
      <c r="I56" s="608"/>
    </row>
    <row r="57" spans="3:10" ht="44.4" thickTop="1" thickBot="1" x14ac:dyDescent="0.35">
      <c r="C57" s="609"/>
      <c r="D57" s="609"/>
      <c r="E57" s="609"/>
      <c r="F57" s="609"/>
      <c r="G57" s="610"/>
      <c r="H57" s="611"/>
      <c r="I57" s="611"/>
      <c r="J57" s="460"/>
    </row>
    <row r="58" spans="3:10" ht="44.4" thickTop="1" thickBot="1" x14ac:dyDescent="0.35">
      <c r="C58" s="609"/>
      <c r="D58" s="609"/>
      <c r="E58" s="609"/>
      <c r="F58" s="609"/>
      <c r="G58" s="610"/>
      <c r="H58" s="611"/>
      <c r="I58" s="611"/>
      <c r="J58" s="460"/>
    </row>
    <row r="59" spans="3:10" ht="44.4" thickTop="1" thickBot="1" x14ac:dyDescent="0.35">
      <c r="C59" s="609"/>
      <c r="D59" s="609"/>
      <c r="E59" s="609"/>
      <c r="F59" s="609"/>
      <c r="G59" s="610"/>
      <c r="H59" s="611"/>
      <c r="I59" s="611"/>
      <c r="J59" s="460"/>
    </row>
    <row r="60" spans="3:10" ht="46.8" thickTop="1" thickBot="1" x14ac:dyDescent="0.35">
      <c r="C60" s="606"/>
      <c r="D60" s="606"/>
      <c r="E60" s="606"/>
      <c r="F60" s="606"/>
      <c r="G60" s="607"/>
      <c r="H60" s="608"/>
      <c r="I60" s="608"/>
    </row>
    <row r="61" spans="3:10" ht="44.4" thickTop="1" thickBot="1" x14ac:dyDescent="0.35">
      <c r="C61" s="609"/>
      <c r="D61" s="609"/>
      <c r="E61" s="609"/>
      <c r="F61" s="609"/>
      <c r="G61" s="610"/>
      <c r="H61" s="611"/>
      <c r="I61" s="611"/>
      <c r="J61" s="460"/>
    </row>
    <row r="62" spans="3:10" ht="44.4" thickTop="1" thickBot="1" x14ac:dyDescent="0.35">
      <c r="C62" s="609"/>
      <c r="D62" s="609"/>
      <c r="E62" s="609"/>
      <c r="F62" s="609"/>
      <c r="G62" s="610"/>
      <c r="H62" s="611"/>
      <c r="I62" s="611"/>
      <c r="J62" s="460"/>
    </row>
    <row r="63" spans="3:10" ht="44.4" thickTop="1" thickBot="1" x14ac:dyDescent="0.35">
      <c r="C63" s="609"/>
      <c r="D63" s="609"/>
      <c r="E63" s="609"/>
      <c r="F63" s="609"/>
      <c r="G63" s="610"/>
      <c r="H63" s="611"/>
      <c r="I63" s="611"/>
      <c r="J63" s="460"/>
    </row>
    <row r="64" spans="3:10" ht="46.8" thickTop="1" thickBot="1" x14ac:dyDescent="0.35">
      <c r="C64" s="606"/>
      <c r="D64" s="606"/>
      <c r="E64" s="606"/>
      <c r="F64" s="606"/>
      <c r="G64" s="607"/>
      <c r="H64" s="608"/>
      <c r="I64" s="608"/>
    </row>
    <row r="65" ht="15" thickTop="1" x14ac:dyDescent="0.3"/>
  </sheetData>
  <sheetProtection algorithmName="SHA-512" hashValue="8QnG0Ndgp5dDdr0sKEvfMt57Kn7mrlxs06vPPXDgMzKvsDZV3i0uhM8d3KYim/AXocRU/MX1QWROS1i2Up8c9g==" saltValue="PBdbC9fMPm7TtjL5BMc3iQ==" spinCount="100000" sheet="1" objects="1" scenarios="1" selectLockedCells="1" sort="0" autoFilter="0"/>
  <mergeCells count="43">
    <mergeCell ref="D1:D2"/>
    <mergeCell ref="E1:I1"/>
    <mergeCell ref="E2:I2"/>
    <mergeCell ref="L7:P9"/>
    <mergeCell ref="V8:Z9"/>
    <mergeCell ref="V10:Z11"/>
    <mergeCell ref="D7:F11"/>
    <mergeCell ref="D4:F4"/>
    <mergeCell ref="S7:AS7"/>
    <mergeCell ref="S6:W6"/>
    <mergeCell ref="H53:I53"/>
    <mergeCell ref="C54:G54"/>
    <mergeCell ref="H54:I54"/>
    <mergeCell ref="B13:H13"/>
    <mergeCell ref="B14:H14"/>
    <mergeCell ref="D15:E15"/>
    <mergeCell ref="D16:E16"/>
    <mergeCell ref="D17:E17"/>
    <mergeCell ref="F15:G15"/>
    <mergeCell ref="F16:G16"/>
    <mergeCell ref="F17:G17"/>
    <mergeCell ref="C64:G64"/>
    <mergeCell ref="H64:I64"/>
    <mergeCell ref="C58:G58"/>
    <mergeCell ref="H58:I58"/>
    <mergeCell ref="C59:G59"/>
    <mergeCell ref="H59:I59"/>
    <mergeCell ref="A1:C11"/>
    <mergeCell ref="C62:G62"/>
    <mergeCell ref="H62:I62"/>
    <mergeCell ref="C63:G63"/>
    <mergeCell ref="H63:I63"/>
    <mergeCell ref="C60:G60"/>
    <mergeCell ref="H60:I60"/>
    <mergeCell ref="C61:G61"/>
    <mergeCell ref="H61:I61"/>
    <mergeCell ref="C55:G55"/>
    <mergeCell ref="H55:I55"/>
    <mergeCell ref="C56:G56"/>
    <mergeCell ref="H56:I56"/>
    <mergeCell ref="C57:G57"/>
    <mergeCell ref="H57:I57"/>
    <mergeCell ref="C53:G53"/>
  </mergeCells>
  <conditionalFormatting sqref="A1:I11 A15:I17">
    <cfRule type="expression" dxfId="323" priority="1">
      <formula>$K$1=0</formula>
    </cfRule>
  </conditionalFormatting>
  <pageMargins left="0.7" right="0.7" top="0.75" bottom="0.75" header="0.3" footer="0.3"/>
  <pageSetup paperSize="9" orientation="portrait" horizontalDpi="4294967293"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03"/>
  <sheetViews>
    <sheetView showGridLines="0" view="pageBreakPreview" zoomScale="80" zoomScaleNormal="85" zoomScaleSheetLayoutView="80" workbookViewId="0">
      <pane ySplit="3" topLeftCell="A4" activePane="bottomLeft" state="frozen"/>
      <selection pane="bottomLeft" activeCell="A7" sqref="A7:U7"/>
    </sheetView>
  </sheetViews>
  <sheetFormatPr defaultColWidth="8.88671875" defaultRowHeight="13.8" x14ac:dyDescent="0.25"/>
  <cols>
    <col min="1" max="1" width="4.88671875" style="382" customWidth="1"/>
    <col min="2" max="9" width="8.88671875" style="382"/>
    <col min="10" max="10" width="8.88671875" style="382" customWidth="1"/>
    <col min="11" max="14" width="8.88671875" style="382"/>
    <col min="15" max="15" width="8.88671875" style="382" customWidth="1"/>
    <col min="16" max="17" width="8.88671875" style="382"/>
    <col min="18" max="18" width="8.88671875" style="382" customWidth="1"/>
    <col min="19" max="19" width="8.88671875" style="382"/>
    <col min="20" max="20" width="8.88671875" style="382" customWidth="1"/>
    <col min="21" max="21" width="38.88671875" style="382" customWidth="1"/>
    <col min="22" max="16384" width="8.88671875" style="382"/>
  </cols>
  <sheetData>
    <row r="1" spans="1:21" ht="48" customHeight="1" x14ac:dyDescent="0.25"/>
    <row r="2" spans="1:21" ht="10.95" customHeight="1" x14ac:dyDescent="0.25"/>
    <row r="3" spans="1:21" ht="39.6" customHeight="1" x14ac:dyDescent="0.25">
      <c r="A3" s="645" t="s">
        <v>207</v>
      </c>
      <c r="B3" s="645"/>
      <c r="C3" s="645"/>
      <c r="D3" s="645"/>
      <c r="E3" s="645"/>
      <c r="F3" s="645"/>
      <c r="G3" s="645"/>
      <c r="H3" s="645"/>
      <c r="I3" s="645"/>
      <c r="J3" s="645"/>
      <c r="K3" s="645"/>
      <c r="L3" s="645"/>
      <c r="M3" s="645"/>
      <c r="N3" s="645"/>
      <c r="O3" s="645"/>
      <c r="P3" s="645"/>
      <c r="Q3" s="645"/>
      <c r="R3" s="645"/>
      <c r="S3" s="645"/>
      <c r="T3" s="645"/>
      <c r="U3" s="645"/>
    </row>
    <row r="5" spans="1:21" x14ac:dyDescent="0.25">
      <c r="A5" s="646" t="s">
        <v>296</v>
      </c>
      <c r="B5" s="646"/>
      <c r="C5" s="646"/>
      <c r="D5" s="646"/>
      <c r="E5" s="646"/>
      <c r="F5" s="646"/>
      <c r="G5" s="646"/>
      <c r="H5" s="646"/>
      <c r="I5" s="646"/>
      <c r="J5" s="646"/>
      <c r="K5" s="646"/>
      <c r="L5" s="646"/>
      <c r="M5" s="646"/>
      <c r="N5" s="646"/>
      <c r="O5" s="646"/>
      <c r="P5" s="646"/>
      <c r="Q5" s="646"/>
      <c r="R5" s="646"/>
      <c r="S5" s="646"/>
      <c r="T5" s="646"/>
      <c r="U5" s="646"/>
    </row>
    <row r="6" spans="1:21" x14ac:dyDescent="0.25">
      <c r="A6" s="646" t="s">
        <v>238</v>
      </c>
      <c r="B6" s="646"/>
      <c r="C6" s="646"/>
      <c r="D6" s="646"/>
      <c r="E6" s="646"/>
      <c r="F6" s="646"/>
      <c r="G6" s="646"/>
      <c r="H6" s="646"/>
      <c r="I6" s="646"/>
      <c r="J6" s="646"/>
      <c r="K6" s="646"/>
      <c r="L6" s="646"/>
      <c r="M6" s="646"/>
      <c r="N6" s="646"/>
      <c r="O6" s="646"/>
      <c r="P6" s="646"/>
      <c r="Q6" s="646"/>
      <c r="R6" s="646"/>
      <c r="S6" s="646"/>
      <c r="T6" s="646"/>
      <c r="U6" s="646"/>
    </row>
    <row r="7" spans="1:21" x14ac:dyDescent="0.25">
      <c r="A7" s="646" t="s">
        <v>297</v>
      </c>
      <c r="B7" s="646"/>
      <c r="C7" s="646"/>
      <c r="D7" s="646"/>
      <c r="E7" s="646"/>
      <c r="F7" s="646"/>
      <c r="G7" s="646"/>
      <c r="H7" s="646"/>
      <c r="I7" s="646"/>
      <c r="J7" s="646"/>
      <c r="K7" s="646"/>
      <c r="L7" s="646"/>
      <c r="M7" s="646"/>
      <c r="N7" s="646"/>
      <c r="O7" s="646"/>
      <c r="P7" s="646"/>
      <c r="Q7" s="646"/>
      <c r="R7" s="646"/>
      <c r="S7" s="646"/>
      <c r="T7" s="646"/>
      <c r="U7" s="646"/>
    </row>
    <row r="8" spans="1:21" x14ac:dyDescent="0.25">
      <c r="A8" s="646" t="s">
        <v>208</v>
      </c>
      <c r="B8" s="646"/>
      <c r="C8" s="646"/>
      <c r="D8" s="646"/>
      <c r="E8" s="646"/>
      <c r="F8" s="646"/>
      <c r="G8" s="646"/>
      <c r="H8" s="646"/>
      <c r="I8" s="646"/>
      <c r="J8" s="646"/>
      <c r="K8" s="646"/>
      <c r="L8" s="646"/>
      <c r="M8" s="646"/>
      <c r="N8" s="646"/>
      <c r="O8" s="646"/>
      <c r="P8" s="646"/>
      <c r="Q8" s="646"/>
      <c r="R8" s="646"/>
      <c r="S8" s="646"/>
      <c r="T8" s="646"/>
      <c r="U8" s="646"/>
    </row>
    <row r="9" spans="1:21" x14ac:dyDescent="0.25">
      <c r="A9" s="382" t="s">
        <v>236</v>
      </c>
    </row>
    <row r="10" spans="1:21" s="605" customFormat="1" ht="19.8" customHeight="1" x14ac:dyDescent="0.25">
      <c r="A10" s="995" t="s">
        <v>304</v>
      </c>
    </row>
    <row r="12" spans="1:21" ht="18.600000000000001" customHeight="1" x14ac:dyDescent="0.25">
      <c r="A12" s="383"/>
      <c r="B12" s="643" t="s">
        <v>209</v>
      </c>
      <c r="C12" s="643"/>
      <c r="D12" s="643"/>
      <c r="E12" s="643"/>
      <c r="F12" s="643"/>
      <c r="G12" s="643"/>
      <c r="H12" s="643"/>
      <c r="I12" s="643"/>
      <c r="J12" s="643"/>
      <c r="K12" s="643"/>
      <c r="L12" s="643"/>
      <c r="M12" s="643"/>
      <c r="N12" s="643"/>
      <c r="O12" s="643"/>
      <c r="P12" s="643"/>
      <c r="Q12" s="643"/>
      <c r="R12" s="643"/>
      <c r="S12" s="643"/>
      <c r="T12" s="643"/>
      <c r="U12" s="644"/>
    </row>
    <row r="13" spans="1:21" x14ac:dyDescent="0.25">
      <c r="A13" s="384"/>
      <c r="B13" s="385"/>
      <c r="C13" s="385"/>
      <c r="D13" s="385"/>
      <c r="E13" s="385"/>
      <c r="F13" s="385"/>
      <c r="G13" s="385"/>
      <c r="H13" s="385"/>
      <c r="I13" s="385"/>
      <c r="J13" s="385"/>
      <c r="K13" s="385"/>
      <c r="L13" s="385"/>
      <c r="M13" s="385"/>
      <c r="N13" s="385"/>
      <c r="O13" s="385"/>
      <c r="P13" s="385"/>
      <c r="Q13" s="385"/>
      <c r="R13" s="385"/>
      <c r="S13" s="385"/>
      <c r="T13" s="385"/>
      <c r="U13" s="386"/>
    </row>
    <row r="14" spans="1:21" x14ac:dyDescent="0.25">
      <c r="A14" s="387"/>
      <c r="B14" s="388"/>
      <c r="C14" s="388"/>
      <c r="D14" s="388"/>
      <c r="E14" s="388"/>
      <c r="F14" s="388"/>
      <c r="G14" s="388"/>
      <c r="H14" s="388"/>
      <c r="I14" s="388"/>
      <c r="J14" s="388"/>
      <c r="K14" s="388"/>
      <c r="L14" s="388"/>
      <c r="M14" s="388"/>
      <c r="N14" s="388"/>
      <c r="O14" s="388"/>
      <c r="P14" s="388"/>
      <c r="Q14" s="388"/>
      <c r="R14" s="388"/>
      <c r="S14" s="388"/>
      <c r="T14" s="388"/>
      <c r="U14" s="389"/>
    </row>
    <row r="15" spans="1:21" x14ac:dyDescent="0.25">
      <c r="A15" s="390"/>
      <c r="B15" s="639" t="s">
        <v>222</v>
      </c>
      <c r="C15" s="639"/>
      <c r="D15" s="639"/>
      <c r="E15" s="639"/>
      <c r="F15" s="639"/>
      <c r="G15" s="639"/>
      <c r="H15" s="639"/>
      <c r="I15" s="639"/>
      <c r="J15" s="639"/>
      <c r="K15" s="639"/>
      <c r="L15" s="639"/>
      <c r="M15" s="639"/>
      <c r="N15" s="639"/>
      <c r="O15" s="639"/>
      <c r="P15" s="639"/>
      <c r="Q15" s="639"/>
      <c r="R15" s="639"/>
      <c r="S15" s="639"/>
      <c r="T15" s="639"/>
      <c r="U15" s="640"/>
    </row>
    <row r="16" spans="1:21" ht="13.95" customHeight="1" x14ac:dyDescent="0.25">
      <c r="B16" s="382" t="s">
        <v>223</v>
      </c>
      <c r="S16" s="401"/>
    </row>
    <row r="17" spans="1:21" ht="13.95" customHeight="1" x14ac:dyDescent="0.25">
      <c r="A17" s="391"/>
      <c r="B17" s="382" t="s">
        <v>210</v>
      </c>
      <c r="O17" s="628" t="s">
        <v>225</v>
      </c>
      <c r="P17" s="628"/>
      <c r="Q17" s="628"/>
      <c r="R17" s="628"/>
      <c r="S17" s="401"/>
    </row>
    <row r="18" spans="1:21" x14ac:dyDescent="0.25">
      <c r="A18" s="391"/>
      <c r="B18" s="382" t="s">
        <v>224</v>
      </c>
      <c r="O18" s="628"/>
      <c r="P18" s="628"/>
      <c r="Q18" s="628"/>
      <c r="R18" s="628"/>
      <c r="S18" s="401"/>
    </row>
    <row r="19" spans="1:21" ht="33.6" customHeight="1" x14ac:dyDescent="0.25">
      <c r="A19" s="391"/>
      <c r="O19" s="628"/>
      <c r="P19" s="628"/>
      <c r="Q19" s="628"/>
      <c r="R19" s="628"/>
      <c r="S19" s="401"/>
    </row>
    <row r="20" spans="1:21" x14ac:dyDescent="0.25">
      <c r="A20" s="391"/>
      <c r="Q20" s="401"/>
      <c r="R20" s="401"/>
      <c r="S20" s="401"/>
    </row>
    <row r="21" spans="1:21" x14ac:dyDescent="0.25">
      <c r="A21" s="391"/>
      <c r="R21" s="642" t="s">
        <v>240</v>
      </c>
      <c r="S21" s="642"/>
    </row>
    <row r="22" spans="1:21" x14ac:dyDescent="0.25">
      <c r="A22" s="391"/>
      <c r="R22" s="642"/>
      <c r="S22" s="642"/>
    </row>
    <row r="23" spans="1:21" x14ac:dyDescent="0.25">
      <c r="A23" s="391"/>
      <c r="R23" s="642"/>
      <c r="S23" s="642"/>
    </row>
    <row r="24" spans="1:21" x14ac:dyDescent="0.25">
      <c r="A24" s="391"/>
      <c r="R24" s="642"/>
      <c r="S24" s="642"/>
    </row>
    <row r="25" spans="1:21" x14ac:dyDescent="0.25">
      <c r="A25" s="391"/>
      <c r="R25" s="642"/>
      <c r="S25" s="642"/>
    </row>
    <row r="26" spans="1:21" ht="14.4" customHeight="1" x14ac:dyDescent="0.25">
      <c r="A26" s="391"/>
      <c r="B26" s="628" t="s">
        <v>211</v>
      </c>
      <c r="C26" s="628"/>
      <c r="E26" s="628" t="s">
        <v>239</v>
      </c>
      <c r="F26" s="628"/>
      <c r="G26" s="628"/>
      <c r="H26" s="628"/>
      <c r="I26" s="628"/>
      <c r="J26" s="628" t="s">
        <v>212</v>
      </c>
      <c r="K26" s="628"/>
      <c r="L26" s="628"/>
      <c r="M26" s="628" t="s">
        <v>213</v>
      </c>
      <c r="N26" s="628"/>
      <c r="O26" s="641" t="s">
        <v>241</v>
      </c>
      <c r="P26" s="641"/>
      <c r="Q26" s="641"/>
      <c r="U26" s="392"/>
    </row>
    <row r="27" spans="1:21" x14ac:dyDescent="0.25">
      <c r="A27" s="391"/>
      <c r="B27" s="628"/>
      <c r="C27" s="628"/>
      <c r="E27" s="628"/>
      <c r="F27" s="628"/>
      <c r="G27" s="628"/>
      <c r="H27" s="628"/>
      <c r="I27" s="628"/>
      <c r="J27" s="628"/>
      <c r="K27" s="628"/>
      <c r="L27" s="628"/>
      <c r="M27" s="628"/>
      <c r="N27" s="628"/>
      <c r="O27" s="641"/>
      <c r="P27" s="641"/>
      <c r="Q27" s="641"/>
      <c r="U27" s="392"/>
    </row>
    <row r="28" spans="1:21" x14ac:dyDescent="0.25">
      <c r="A28" s="391"/>
      <c r="B28" s="628"/>
      <c r="C28" s="628"/>
      <c r="E28" s="628"/>
      <c r="F28" s="628"/>
      <c r="G28" s="628"/>
      <c r="H28" s="628"/>
      <c r="I28" s="628"/>
      <c r="J28" s="628"/>
      <c r="K28" s="628"/>
      <c r="L28" s="628"/>
      <c r="M28" s="628"/>
      <c r="N28" s="628"/>
      <c r="O28" s="641"/>
      <c r="P28" s="641"/>
      <c r="Q28" s="641"/>
      <c r="U28" s="392"/>
    </row>
    <row r="29" spans="1:21" x14ac:dyDescent="0.25">
      <c r="A29" s="391"/>
      <c r="B29" s="628"/>
      <c r="C29" s="628"/>
      <c r="E29" s="628"/>
      <c r="F29" s="628"/>
      <c r="G29" s="628"/>
      <c r="H29" s="628"/>
      <c r="I29" s="628"/>
      <c r="K29" s="401"/>
      <c r="L29" s="401"/>
      <c r="M29" s="401"/>
      <c r="N29" s="401"/>
      <c r="O29" s="401"/>
      <c r="P29" s="401"/>
      <c r="U29" s="392"/>
    </row>
    <row r="30" spans="1:21" x14ac:dyDescent="0.25">
      <c r="A30" s="391"/>
      <c r="B30" s="628"/>
      <c r="C30" s="628"/>
      <c r="U30" s="392"/>
    </row>
    <row r="31" spans="1:21" x14ac:dyDescent="0.25">
      <c r="A31" s="391"/>
      <c r="B31" s="626" t="s">
        <v>214</v>
      </c>
      <c r="C31" s="626"/>
      <c r="D31" s="626"/>
      <c r="E31" s="626"/>
      <c r="F31" s="626"/>
      <c r="G31" s="626"/>
      <c r="H31" s="626"/>
      <c r="I31" s="626"/>
      <c r="J31" s="626"/>
      <c r="K31" s="626"/>
      <c r="L31" s="626"/>
      <c r="M31" s="626"/>
      <c r="N31" s="626"/>
      <c r="O31" s="626"/>
      <c r="P31" s="626"/>
      <c r="Q31" s="626"/>
      <c r="R31" s="626"/>
      <c r="S31" s="626"/>
      <c r="T31" s="393"/>
      <c r="U31" s="392"/>
    </row>
    <row r="32" spans="1:21" x14ac:dyDescent="0.25">
      <c r="A32" s="391"/>
      <c r="B32" s="626" t="s">
        <v>215</v>
      </c>
      <c r="C32" s="626"/>
      <c r="D32" s="626"/>
      <c r="E32" s="626"/>
      <c r="F32" s="626"/>
      <c r="G32" s="626"/>
      <c r="H32" s="626"/>
      <c r="I32" s="626"/>
      <c r="J32" s="626"/>
      <c r="K32" s="626"/>
      <c r="L32" s="626"/>
      <c r="M32" s="626"/>
      <c r="N32" s="626"/>
      <c r="O32" s="626"/>
      <c r="P32" s="626"/>
      <c r="Q32" s="626"/>
      <c r="R32" s="626"/>
      <c r="S32" s="626"/>
      <c r="U32" s="392"/>
    </row>
    <row r="33" spans="1:21" x14ac:dyDescent="0.25">
      <c r="A33" s="391"/>
      <c r="U33" s="392"/>
    </row>
    <row r="34" spans="1:21" x14ac:dyDescent="0.25">
      <c r="A34" s="391"/>
      <c r="U34" s="392"/>
    </row>
    <row r="35" spans="1:21" x14ac:dyDescent="0.25">
      <c r="A35" s="391"/>
      <c r="U35" s="392"/>
    </row>
    <row r="36" spans="1:21" x14ac:dyDescent="0.25">
      <c r="A36" s="391"/>
      <c r="U36" s="392"/>
    </row>
    <row r="37" spans="1:21" x14ac:dyDescent="0.25">
      <c r="A37" s="391"/>
      <c r="U37" s="392"/>
    </row>
    <row r="38" spans="1:21" x14ac:dyDescent="0.25">
      <c r="A38" s="391"/>
      <c r="U38" s="392"/>
    </row>
    <row r="39" spans="1:21" x14ac:dyDescent="0.25">
      <c r="A39" s="391"/>
      <c r="U39" s="392"/>
    </row>
    <row r="40" spans="1:21" x14ac:dyDescent="0.25">
      <c r="A40" s="394"/>
      <c r="B40" s="395"/>
      <c r="C40" s="395"/>
      <c r="D40" s="395"/>
      <c r="E40" s="395"/>
      <c r="F40" s="395"/>
      <c r="G40" s="395"/>
      <c r="H40" s="395"/>
      <c r="I40" s="395"/>
      <c r="J40" s="395"/>
      <c r="K40" s="395"/>
      <c r="L40" s="395"/>
      <c r="M40" s="395"/>
      <c r="N40" s="395"/>
      <c r="O40" s="395"/>
      <c r="P40" s="395"/>
      <c r="Q40" s="395"/>
      <c r="R40" s="395"/>
      <c r="S40" s="395"/>
      <c r="T40" s="395"/>
      <c r="U40" s="396"/>
    </row>
    <row r="41" spans="1:21" x14ac:dyDescent="0.25">
      <c r="A41" s="383"/>
      <c r="B41" s="397"/>
      <c r="C41" s="397"/>
      <c r="D41" s="397"/>
      <c r="E41" s="397"/>
      <c r="F41" s="397"/>
      <c r="G41" s="397"/>
      <c r="H41" s="397"/>
      <c r="I41" s="397"/>
      <c r="J41" s="397"/>
      <c r="K41" s="397"/>
      <c r="L41" s="397"/>
      <c r="M41" s="397"/>
      <c r="N41" s="397"/>
      <c r="O41" s="397"/>
      <c r="P41" s="397"/>
      <c r="Q41" s="397"/>
      <c r="R41" s="397"/>
      <c r="S41" s="397"/>
      <c r="T41" s="397"/>
      <c r="U41" s="398"/>
    </row>
    <row r="42" spans="1:21" x14ac:dyDescent="0.25">
      <c r="A42" s="384"/>
      <c r="B42" s="629" t="s">
        <v>226</v>
      </c>
      <c r="C42" s="629"/>
      <c r="D42" s="629"/>
      <c r="E42" s="629"/>
      <c r="F42" s="629"/>
      <c r="G42" s="629"/>
      <c r="H42" s="629"/>
      <c r="I42" s="629"/>
      <c r="J42" s="629"/>
      <c r="K42" s="629"/>
      <c r="L42" s="629"/>
      <c r="M42" s="629"/>
      <c r="N42" s="629"/>
      <c r="O42" s="629"/>
      <c r="P42" s="629"/>
      <c r="Q42" s="629"/>
      <c r="R42" s="629"/>
      <c r="S42" s="629"/>
      <c r="T42" s="629"/>
      <c r="U42" s="630"/>
    </row>
    <row r="43" spans="1:21" x14ac:dyDescent="0.25">
      <c r="A43" s="384"/>
      <c r="B43" s="631" t="s">
        <v>216</v>
      </c>
      <c r="C43" s="631"/>
      <c r="D43" s="631"/>
      <c r="E43" s="631"/>
      <c r="F43" s="631"/>
      <c r="G43" s="631"/>
      <c r="H43" s="631"/>
      <c r="I43" s="631"/>
      <c r="J43" s="631"/>
      <c r="K43" s="631"/>
      <c r="L43" s="631"/>
      <c r="M43" s="631"/>
      <c r="N43" s="631"/>
      <c r="O43" s="631"/>
      <c r="P43" s="631"/>
      <c r="Q43" s="631"/>
      <c r="R43" s="631"/>
      <c r="S43" s="631"/>
      <c r="T43" s="631"/>
      <c r="U43" s="632"/>
    </row>
    <row r="44" spans="1:21" x14ac:dyDescent="0.25">
      <c r="A44" s="384"/>
      <c r="B44" s="629" t="s">
        <v>217</v>
      </c>
      <c r="C44" s="629"/>
      <c r="D44" s="629"/>
      <c r="E44" s="629"/>
      <c r="F44" s="629"/>
      <c r="G44" s="629"/>
      <c r="H44" s="629"/>
      <c r="I44" s="629"/>
      <c r="J44" s="629"/>
      <c r="K44" s="629"/>
      <c r="L44" s="629"/>
      <c r="M44" s="629"/>
      <c r="N44" s="629"/>
      <c r="O44" s="629"/>
      <c r="P44" s="629"/>
      <c r="Q44" s="629"/>
      <c r="R44" s="629"/>
      <c r="S44" s="629"/>
      <c r="T44" s="629"/>
      <c r="U44" s="630"/>
    </row>
    <row r="45" spans="1:21" x14ac:dyDescent="0.25">
      <c r="A45" s="384"/>
      <c r="B45" s="385"/>
      <c r="C45" s="385"/>
      <c r="D45" s="385"/>
      <c r="E45" s="385"/>
      <c r="F45" s="385"/>
      <c r="G45" s="385"/>
      <c r="H45" s="385"/>
      <c r="I45" s="385"/>
      <c r="J45" s="385"/>
      <c r="K45" s="385"/>
      <c r="L45" s="385"/>
      <c r="M45" s="385"/>
      <c r="N45" s="385"/>
      <c r="O45" s="385"/>
      <c r="P45" s="385"/>
      <c r="Q45" s="385"/>
      <c r="R45" s="385"/>
      <c r="S45" s="385"/>
      <c r="T45" s="385"/>
      <c r="U45" s="386"/>
    </row>
    <row r="46" spans="1:21" x14ac:dyDescent="0.25">
      <c r="A46" s="384"/>
      <c r="B46" s="385"/>
      <c r="C46" s="385"/>
      <c r="D46" s="385"/>
      <c r="E46" s="385"/>
      <c r="F46" s="385"/>
      <c r="G46" s="385"/>
      <c r="H46" s="385"/>
      <c r="I46" s="385"/>
      <c r="J46" s="385"/>
      <c r="K46" s="385"/>
      <c r="L46" s="385"/>
      <c r="M46" s="385"/>
      <c r="N46" s="385"/>
      <c r="O46" s="385"/>
      <c r="P46" s="385"/>
      <c r="Q46" s="385"/>
      <c r="R46" s="385"/>
      <c r="S46" s="385"/>
      <c r="T46" s="385"/>
      <c r="U46" s="386"/>
    </row>
    <row r="47" spans="1:21" x14ac:dyDescent="0.25">
      <c r="A47" s="384"/>
      <c r="B47" s="385"/>
      <c r="C47" s="385"/>
      <c r="D47" s="385"/>
      <c r="E47" s="385"/>
      <c r="F47" s="385"/>
      <c r="G47" s="385"/>
      <c r="H47" s="385"/>
      <c r="I47" s="385"/>
      <c r="J47" s="385"/>
      <c r="K47" s="385"/>
      <c r="L47" s="385"/>
      <c r="M47" s="385"/>
      <c r="N47" s="385"/>
      <c r="O47" s="385"/>
      <c r="P47" s="385"/>
      <c r="Q47" s="385"/>
      <c r="R47" s="385"/>
      <c r="S47" s="385"/>
      <c r="T47" s="385"/>
      <c r="U47" s="386"/>
    </row>
    <row r="48" spans="1:21" x14ac:dyDescent="0.25">
      <c r="A48" s="384"/>
      <c r="B48" s="385"/>
      <c r="C48" s="385"/>
      <c r="D48" s="385"/>
      <c r="E48" s="385"/>
      <c r="F48" s="385"/>
      <c r="G48" s="385"/>
      <c r="H48" s="385"/>
      <c r="I48" s="385"/>
      <c r="J48" s="385"/>
      <c r="K48" s="385"/>
      <c r="L48" s="385"/>
      <c r="M48" s="385"/>
      <c r="N48" s="385"/>
      <c r="O48" s="385"/>
      <c r="P48" s="385"/>
      <c r="Q48" s="385"/>
      <c r="R48" s="385"/>
      <c r="S48" s="385"/>
      <c r="T48" s="385"/>
      <c r="U48" s="386"/>
    </row>
    <row r="49" spans="1:21" x14ac:dyDescent="0.25">
      <c r="A49" s="384"/>
      <c r="B49" s="385"/>
      <c r="C49" s="385"/>
      <c r="D49" s="385"/>
      <c r="E49" s="385"/>
      <c r="F49" s="385"/>
      <c r="G49" s="385"/>
      <c r="H49" s="385"/>
      <c r="I49" s="385"/>
      <c r="J49" s="385"/>
      <c r="K49" s="385"/>
      <c r="L49" s="385"/>
      <c r="M49" s="385"/>
      <c r="N49" s="385"/>
      <c r="O49" s="385"/>
      <c r="P49" s="385"/>
      <c r="Q49" s="385"/>
      <c r="R49" s="385"/>
      <c r="S49" s="385"/>
      <c r="T49" s="385"/>
      <c r="U49" s="386"/>
    </row>
    <row r="50" spans="1:21" x14ac:dyDescent="0.25">
      <c r="A50" s="384"/>
      <c r="B50" s="385"/>
      <c r="C50" s="385"/>
      <c r="D50" s="385"/>
      <c r="E50" s="385"/>
      <c r="F50" s="385"/>
      <c r="G50" s="385"/>
      <c r="H50" s="385"/>
      <c r="I50" s="385"/>
      <c r="J50" s="385"/>
      <c r="K50" s="385"/>
      <c r="L50" s="385"/>
      <c r="M50" s="385"/>
      <c r="N50" s="385"/>
      <c r="O50" s="385"/>
      <c r="P50" s="385"/>
      <c r="Q50" s="385"/>
      <c r="R50" s="385"/>
      <c r="S50" s="385"/>
      <c r="T50" s="385"/>
      <c r="U50" s="386"/>
    </row>
    <row r="51" spans="1:21" x14ac:dyDescent="0.25">
      <c r="A51" s="384"/>
      <c r="B51" s="385"/>
      <c r="C51" s="385"/>
      <c r="D51" s="385"/>
      <c r="E51" s="385"/>
      <c r="F51" s="385"/>
      <c r="G51" s="385"/>
      <c r="H51" s="385"/>
      <c r="I51" s="385"/>
      <c r="J51" s="385"/>
      <c r="K51" s="385"/>
      <c r="L51" s="385"/>
      <c r="M51" s="385"/>
      <c r="N51" s="385"/>
      <c r="O51" s="385"/>
      <c r="P51" s="385"/>
      <c r="Q51" s="385"/>
      <c r="R51" s="385"/>
      <c r="S51" s="385"/>
      <c r="T51" s="385"/>
      <c r="U51" s="386"/>
    </row>
    <row r="52" spans="1:21" x14ac:dyDescent="0.25">
      <c r="A52" s="384"/>
      <c r="B52" s="385"/>
      <c r="C52" s="385"/>
      <c r="D52" s="385"/>
      <c r="E52" s="385"/>
      <c r="F52" s="385"/>
      <c r="G52" s="385"/>
      <c r="H52" s="385"/>
      <c r="I52" s="385"/>
      <c r="J52" s="385"/>
      <c r="K52" s="385"/>
      <c r="L52" s="385"/>
      <c r="M52" s="385"/>
      <c r="N52" s="385"/>
      <c r="O52" s="385"/>
      <c r="P52" s="385"/>
      <c r="Q52" s="385"/>
      <c r="R52" s="385"/>
      <c r="S52" s="385"/>
      <c r="T52" s="385"/>
      <c r="U52" s="386"/>
    </row>
    <row r="53" spans="1:21" x14ac:dyDescent="0.25">
      <c r="A53" s="384"/>
      <c r="B53" s="385"/>
      <c r="C53" s="385"/>
      <c r="D53" s="385"/>
      <c r="E53" s="385"/>
      <c r="F53" s="385"/>
      <c r="G53" s="385"/>
      <c r="H53" s="385"/>
      <c r="I53" s="385"/>
      <c r="J53" s="385"/>
      <c r="K53" s="385"/>
      <c r="L53" s="385"/>
      <c r="M53" s="385"/>
      <c r="N53" s="385"/>
      <c r="O53" s="385"/>
      <c r="P53" s="385"/>
      <c r="Q53" s="385"/>
      <c r="R53" s="385"/>
      <c r="S53" s="385"/>
      <c r="T53" s="385"/>
      <c r="U53" s="386"/>
    </row>
    <row r="54" spans="1:21" x14ac:dyDescent="0.25">
      <c r="A54" s="384"/>
      <c r="B54" s="385"/>
      <c r="C54" s="385"/>
      <c r="D54" s="385"/>
      <c r="E54" s="385"/>
      <c r="F54" s="385"/>
      <c r="G54" s="385"/>
      <c r="H54" s="385"/>
      <c r="I54" s="385"/>
      <c r="J54" s="385"/>
      <c r="K54" s="385"/>
      <c r="L54" s="385"/>
      <c r="M54" s="385"/>
      <c r="N54" s="385"/>
      <c r="O54" s="385"/>
      <c r="P54" s="385"/>
      <c r="Q54" s="385"/>
      <c r="R54" s="385"/>
      <c r="S54" s="385"/>
      <c r="T54" s="385"/>
      <c r="U54" s="386"/>
    </row>
    <row r="55" spans="1:21" x14ac:dyDescent="0.25">
      <c r="A55" s="384"/>
      <c r="B55" s="385"/>
      <c r="C55" s="385"/>
      <c r="D55" s="385"/>
      <c r="E55" s="385"/>
      <c r="F55" s="385"/>
      <c r="G55" s="385"/>
      <c r="H55" s="385"/>
      <c r="I55" s="385"/>
      <c r="J55" s="385"/>
      <c r="K55" s="385"/>
      <c r="L55" s="385"/>
      <c r="M55" s="385"/>
      <c r="N55" s="385"/>
      <c r="O55" s="385"/>
      <c r="P55" s="385"/>
      <c r="Q55" s="385"/>
      <c r="R55" s="385"/>
      <c r="S55" s="385"/>
      <c r="T55" s="385"/>
      <c r="U55" s="386"/>
    </row>
    <row r="56" spans="1:21" x14ac:dyDescent="0.25">
      <c r="A56" s="384"/>
      <c r="B56" s="385"/>
      <c r="C56" s="385"/>
      <c r="D56" s="385"/>
      <c r="E56" s="385"/>
      <c r="F56" s="385"/>
      <c r="G56" s="385"/>
      <c r="H56" s="385"/>
      <c r="I56" s="385"/>
      <c r="J56" s="385"/>
      <c r="K56" s="385"/>
      <c r="L56" s="385"/>
      <c r="M56" s="385"/>
      <c r="N56" s="385"/>
      <c r="O56" s="385"/>
      <c r="P56" s="385"/>
      <c r="Q56" s="385"/>
      <c r="R56" s="385"/>
      <c r="S56" s="385"/>
      <c r="T56" s="385"/>
      <c r="U56" s="386"/>
    </row>
    <row r="57" spans="1:21" x14ac:dyDescent="0.25">
      <c r="A57" s="384"/>
      <c r="B57" s="385"/>
      <c r="C57" s="385"/>
      <c r="D57" s="385"/>
      <c r="E57" s="385"/>
      <c r="F57" s="385"/>
      <c r="G57" s="385"/>
      <c r="H57" s="385"/>
      <c r="I57" s="385"/>
      <c r="J57" s="385"/>
      <c r="K57" s="385"/>
      <c r="L57" s="385"/>
      <c r="M57" s="385"/>
      <c r="N57" s="385"/>
      <c r="O57" s="385"/>
      <c r="P57" s="385"/>
      <c r="Q57" s="385"/>
      <c r="R57" s="385"/>
      <c r="S57" s="385"/>
      <c r="T57" s="385"/>
      <c r="U57" s="386"/>
    </row>
    <row r="58" spans="1:21" x14ac:dyDescent="0.25">
      <c r="A58" s="384"/>
      <c r="B58" s="385"/>
      <c r="C58" s="385"/>
      <c r="D58" s="385"/>
      <c r="E58" s="385"/>
      <c r="F58" s="385"/>
      <c r="G58" s="385"/>
      <c r="H58" s="385"/>
      <c r="I58" s="385"/>
      <c r="J58" s="385"/>
      <c r="K58" s="385"/>
      <c r="L58" s="385"/>
      <c r="M58" s="385"/>
      <c r="N58" s="385"/>
      <c r="O58" s="385"/>
      <c r="P58" s="385"/>
      <c r="Q58" s="385"/>
      <c r="R58" s="385"/>
      <c r="S58" s="385"/>
      <c r="T58" s="385"/>
      <c r="U58" s="386"/>
    </row>
    <row r="59" spans="1:21" x14ac:dyDescent="0.25">
      <c r="A59" s="384"/>
      <c r="B59" s="385"/>
      <c r="C59" s="385"/>
      <c r="D59" s="385"/>
      <c r="E59" s="385"/>
      <c r="F59" s="385"/>
      <c r="G59" s="385"/>
      <c r="H59" s="385"/>
      <c r="I59" s="385"/>
      <c r="J59" s="385"/>
      <c r="K59" s="385"/>
      <c r="L59" s="385"/>
      <c r="M59" s="385"/>
      <c r="N59" s="385"/>
      <c r="O59" s="385"/>
      <c r="P59" s="385"/>
      <c r="Q59" s="385"/>
      <c r="R59" s="385"/>
      <c r="S59" s="385"/>
      <c r="T59" s="385"/>
      <c r="U59" s="386"/>
    </row>
    <row r="60" spans="1:21" x14ac:dyDescent="0.25">
      <c r="A60" s="384"/>
      <c r="B60" s="385"/>
      <c r="C60" s="385"/>
      <c r="D60" s="385"/>
      <c r="E60" s="385"/>
      <c r="F60" s="385"/>
      <c r="G60" s="385"/>
      <c r="H60" s="385"/>
      <c r="I60" s="385"/>
      <c r="J60" s="385"/>
      <c r="K60" s="385"/>
      <c r="L60" s="385"/>
      <c r="M60" s="385"/>
      <c r="N60" s="385"/>
      <c r="O60" s="385"/>
      <c r="P60" s="385"/>
      <c r="Q60" s="385"/>
      <c r="R60" s="385"/>
      <c r="S60" s="385"/>
      <c r="T60" s="385"/>
      <c r="U60" s="386"/>
    </row>
    <row r="61" spans="1:21" x14ac:dyDescent="0.25">
      <c r="A61" s="384"/>
      <c r="B61" s="385"/>
      <c r="C61" s="385"/>
      <c r="D61" s="385"/>
      <c r="E61" s="385"/>
      <c r="F61" s="385"/>
      <c r="G61" s="385"/>
      <c r="H61" s="385"/>
      <c r="I61" s="385"/>
      <c r="J61" s="385"/>
      <c r="K61" s="385"/>
      <c r="L61" s="385"/>
      <c r="M61" s="385"/>
      <c r="N61" s="385"/>
      <c r="O61" s="385"/>
      <c r="P61" s="385"/>
      <c r="Q61" s="385"/>
      <c r="R61" s="385"/>
      <c r="S61" s="385"/>
      <c r="T61" s="385"/>
      <c r="U61" s="386"/>
    </row>
    <row r="62" spans="1:21" x14ac:dyDescent="0.25">
      <c r="A62" s="384"/>
      <c r="B62" s="385"/>
      <c r="C62" s="385"/>
      <c r="D62" s="385"/>
      <c r="E62" s="385"/>
      <c r="F62" s="385"/>
      <c r="G62" s="385"/>
      <c r="H62" s="385"/>
      <c r="I62" s="385"/>
      <c r="J62" s="385"/>
      <c r="K62" s="385"/>
      <c r="L62" s="385"/>
      <c r="M62" s="385"/>
      <c r="N62" s="385"/>
      <c r="O62" s="385"/>
      <c r="P62" s="385"/>
      <c r="Q62" s="385"/>
      <c r="R62" s="385"/>
      <c r="S62" s="385"/>
      <c r="T62" s="385"/>
      <c r="U62" s="386"/>
    </row>
    <row r="63" spans="1:21" x14ac:dyDescent="0.25">
      <c r="A63" s="384"/>
      <c r="B63" s="385"/>
      <c r="C63" s="385"/>
      <c r="D63" s="385"/>
      <c r="E63" s="385"/>
      <c r="F63" s="385"/>
      <c r="G63" s="385"/>
      <c r="H63" s="385"/>
      <c r="I63" s="385"/>
      <c r="J63" s="385"/>
      <c r="K63" s="385"/>
      <c r="L63" s="385"/>
      <c r="M63" s="385"/>
      <c r="N63" s="385"/>
      <c r="O63" s="385"/>
      <c r="P63" s="385"/>
      <c r="Q63" s="385"/>
      <c r="R63" s="385"/>
      <c r="S63" s="385"/>
      <c r="T63" s="385"/>
      <c r="U63" s="386"/>
    </row>
    <row r="64" spans="1:21" x14ac:dyDescent="0.25">
      <c r="A64" s="384"/>
      <c r="B64" s="385"/>
      <c r="C64" s="385"/>
      <c r="D64" s="385"/>
      <c r="E64" s="385"/>
      <c r="F64" s="385"/>
      <c r="G64" s="385"/>
      <c r="H64" s="385"/>
      <c r="I64" s="385"/>
      <c r="J64" s="385"/>
      <c r="K64" s="385"/>
      <c r="L64" s="385"/>
      <c r="M64" s="385"/>
      <c r="N64" s="385"/>
      <c r="O64" s="385"/>
      <c r="P64" s="385"/>
      <c r="Q64" s="385"/>
      <c r="R64" s="385"/>
      <c r="S64" s="385"/>
      <c r="T64" s="385"/>
      <c r="U64" s="386"/>
    </row>
    <row r="65" spans="1:21" x14ac:dyDescent="0.25">
      <c r="A65" s="384"/>
      <c r="B65" s="385"/>
      <c r="C65" s="385"/>
      <c r="D65" s="385"/>
      <c r="E65" s="385"/>
      <c r="F65" s="385"/>
      <c r="G65" s="385"/>
      <c r="H65" s="385"/>
      <c r="I65" s="385"/>
      <c r="J65" s="385"/>
      <c r="K65" s="385"/>
      <c r="L65" s="385"/>
      <c r="M65" s="385"/>
      <c r="N65" s="385"/>
      <c r="O65" s="385"/>
      <c r="P65" s="385"/>
      <c r="Q65" s="385"/>
      <c r="R65" s="385"/>
      <c r="S65" s="385"/>
      <c r="T65" s="385"/>
      <c r="U65" s="386"/>
    </row>
    <row r="66" spans="1:21" x14ac:dyDescent="0.25">
      <c r="A66" s="384"/>
      <c r="B66" s="385"/>
      <c r="C66" s="385"/>
      <c r="D66" s="385"/>
      <c r="E66" s="385"/>
      <c r="F66" s="385"/>
      <c r="G66" s="385"/>
      <c r="H66" s="385"/>
      <c r="I66" s="385"/>
      <c r="J66" s="385"/>
      <c r="K66" s="385"/>
      <c r="L66" s="385"/>
      <c r="M66" s="385"/>
      <c r="N66" s="385"/>
      <c r="O66" s="385"/>
      <c r="P66" s="385"/>
      <c r="Q66" s="385"/>
      <c r="R66" s="385"/>
      <c r="S66" s="385"/>
      <c r="T66" s="385"/>
      <c r="U66" s="386"/>
    </row>
    <row r="67" spans="1:21" x14ac:dyDescent="0.25">
      <c r="A67" s="387"/>
      <c r="B67" s="388"/>
      <c r="C67" s="388"/>
      <c r="D67" s="388"/>
      <c r="E67" s="388"/>
      <c r="F67" s="388"/>
      <c r="G67" s="388"/>
      <c r="H67" s="388"/>
      <c r="I67" s="388"/>
      <c r="J67" s="388"/>
      <c r="K67" s="388"/>
      <c r="L67" s="388"/>
      <c r="M67" s="388"/>
      <c r="N67" s="388"/>
      <c r="O67" s="388"/>
      <c r="P67" s="388"/>
      <c r="Q67" s="388"/>
      <c r="R67" s="388"/>
      <c r="S67" s="388"/>
      <c r="T67" s="388"/>
      <c r="U67" s="389"/>
    </row>
    <row r="68" spans="1:21" x14ac:dyDescent="0.25">
      <c r="A68" s="390"/>
      <c r="B68" s="399"/>
      <c r="C68" s="399"/>
      <c r="D68" s="399"/>
      <c r="E68" s="399"/>
      <c r="F68" s="399"/>
      <c r="G68" s="399"/>
      <c r="H68" s="399"/>
      <c r="I68" s="399"/>
      <c r="J68" s="399"/>
      <c r="K68" s="399"/>
      <c r="L68" s="399"/>
      <c r="M68" s="399"/>
      <c r="N68" s="399"/>
      <c r="O68" s="399"/>
      <c r="P68" s="399"/>
      <c r="Q68" s="399"/>
      <c r="R68" s="399"/>
      <c r="S68" s="399"/>
      <c r="T68" s="399"/>
      <c r="U68" s="400"/>
    </row>
    <row r="69" spans="1:21" x14ac:dyDescent="0.25">
      <c r="A69" s="391"/>
      <c r="B69" s="626" t="s">
        <v>227</v>
      </c>
      <c r="C69" s="626"/>
      <c r="D69" s="626"/>
      <c r="E69" s="626"/>
      <c r="F69" s="626"/>
      <c r="G69" s="626"/>
      <c r="H69" s="626"/>
      <c r="I69" s="626"/>
      <c r="J69" s="626"/>
      <c r="K69" s="626"/>
      <c r="L69" s="626"/>
      <c r="M69" s="626"/>
      <c r="N69" s="626"/>
      <c r="O69" s="626"/>
      <c r="P69" s="626"/>
      <c r="Q69" s="626"/>
      <c r="R69" s="626"/>
      <c r="S69" s="626"/>
      <c r="T69" s="626"/>
      <c r="U69" s="627"/>
    </row>
    <row r="70" spans="1:21" x14ac:dyDescent="0.25">
      <c r="A70" s="391"/>
      <c r="C70" s="626" t="s">
        <v>229</v>
      </c>
      <c r="D70" s="626"/>
      <c r="E70" s="626"/>
      <c r="F70" s="626"/>
      <c r="G70" s="626"/>
      <c r="H70" s="626"/>
      <c r="I70" s="626"/>
      <c r="J70" s="626"/>
      <c r="K70" s="626"/>
      <c r="L70" s="626"/>
      <c r="M70" s="626"/>
      <c r="N70" s="626"/>
      <c r="O70" s="626"/>
      <c r="P70" s="626"/>
      <c r="Q70" s="626"/>
      <c r="R70" s="626"/>
      <c r="S70" s="626"/>
      <c r="T70" s="626"/>
      <c r="U70" s="627"/>
    </row>
    <row r="71" spans="1:21" x14ac:dyDescent="0.25">
      <c r="A71" s="391"/>
      <c r="C71" s="626" t="s">
        <v>242</v>
      </c>
      <c r="D71" s="626"/>
      <c r="E71" s="626"/>
      <c r="F71" s="626"/>
      <c r="G71" s="626"/>
      <c r="H71" s="626"/>
      <c r="I71" s="626"/>
      <c r="J71" s="626"/>
      <c r="K71" s="626"/>
      <c r="L71" s="626"/>
      <c r="M71" s="626"/>
      <c r="N71" s="626"/>
      <c r="O71" s="626"/>
      <c r="P71" s="626"/>
      <c r="Q71" s="626"/>
      <c r="R71" s="626"/>
      <c r="S71" s="626"/>
      <c r="T71" s="626"/>
      <c r="U71" s="627"/>
    </row>
    <row r="72" spans="1:21" x14ac:dyDescent="0.25">
      <c r="A72" s="391"/>
      <c r="C72" s="635" t="s">
        <v>243</v>
      </c>
      <c r="D72" s="635"/>
      <c r="E72" s="635"/>
      <c r="F72" s="635"/>
      <c r="G72" s="635"/>
      <c r="H72" s="635"/>
      <c r="I72" s="635"/>
      <c r="J72" s="635"/>
      <c r="K72" s="635"/>
      <c r="L72" s="635"/>
      <c r="M72" s="635"/>
      <c r="N72" s="635"/>
      <c r="O72" s="635"/>
      <c r="P72" s="635"/>
      <c r="Q72" s="635"/>
      <c r="R72" s="635"/>
      <c r="S72" s="635"/>
      <c r="T72" s="635"/>
      <c r="U72" s="636"/>
    </row>
    <row r="73" spans="1:21" x14ac:dyDescent="0.25">
      <c r="A73" s="391"/>
      <c r="C73" s="626" t="s">
        <v>237</v>
      </c>
      <c r="D73" s="626"/>
      <c r="E73" s="626"/>
      <c r="F73" s="626"/>
      <c r="G73" s="626"/>
      <c r="H73" s="626"/>
      <c r="I73" s="626"/>
      <c r="J73" s="626"/>
      <c r="K73" s="626"/>
      <c r="L73" s="626"/>
      <c r="M73" s="626"/>
      <c r="N73" s="626"/>
      <c r="O73" s="626"/>
      <c r="P73" s="626"/>
      <c r="Q73" s="626"/>
      <c r="R73" s="626"/>
      <c r="S73" s="626"/>
      <c r="T73" s="626"/>
      <c r="U73" s="627"/>
    </row>
    <row r="74" spans="1:21" x14ac:dyDescent="0.25">
      <c r="A74" s="391"/>
      <c r="C74" s="626" t="s">
        <v>228</v>
      </c>
      <c r="D74" s="626"/>
      <c r="E74" s="626"/>
      <c r="F74" s="626"/>
      <c r="G74" s="626"/>
      <c r="H74" s="626"/>
      <c r="I74" s="626"/>
      <c r="J74" s="626"/>
      <c r="K74" s="626"/>
      <c r="L74" s="626"/>
      <c r="M74" s="626"/>
      <c r="N74" s="626"/>
      <c r="O74" s="626"/>
      <c r="P74" s="626"/>
      <c r="Q74" s="626"/>
      <c r="R74" s="626"/>
      <c r="S74" s="626"/>
      <c r="T74" s="626"/>
      <c r="U74" s="627"/>
    </row>
    <row r="75" spans="1:21" x14ac:dyDescent="0.25">
      <c r="A75" s="391"/>
      <c r="C75" s="626" t="s">
        <v>218</v>
      </c>
      <c r="D75" s="626"/>
      <c r="E75" s="626"/>
      <c r="F75" s="626"/>
      <c r="G75" s="626"/>
      <c r="H75" s="626"/>
      <c r="I75" s="626"/>
      <c r="J75" s="626"/>
      <c r="K75" s="626"/>
      <c r="L75" s="626"/>
      <c r="M75" s="626"/>
      <c r="N75" s="626"/>
      <c r="O75" s="626"/>
      <c r="P75" s="626"/>
      <c r="Q75" s="626"/>
      <c r="R75" s="626"/>
      <c r="S75" s="626"/>
      <c r="T75" s="626"/>
      <c r="U75" s="627"/>
    </row>
    <row r="76" spans="1:21" x14ac:dyDescent="0.25">
      <c r="A76" s="391"/>
      <c r="C76" s="626" t="s">
        <v>230</v>
      </c>
      <c r="D76" s="626"/>
      <c r="E76" s="626"/>
      <c r="F76" s="626"/>
      <c r="G76" s="626"/>
      <c r="H76" s="626"/>
      <c r="I76" s="626"/>
      <c r="J76" s="626"/>
      <c r="K76" s="626"/>
      <c r="L76" s="626"/>
      <c r="M76" s="626"/>
      <c r="N76" s="626"/>
      <c r="O76" s="626"/>
      <c r="P76" s="626"/>
      <c r="Q76" s="626"/>
      <c r="R76" s="626"/>
      <c r="S76" s="626"/>
      <c r="T76" s="626"/>
      <c r="U76" s="627"/>
    </row>
    <row r="77" spans="1:21" x14ac:dyDescent="0.25">
      <c r="A77" s="391"/>
      <c r="C77" s="626" t="s">
        <v>219</v>
      </c>
      <c r="D77" s="626"/>
      <c r="E77" s="626"/>
      <c r="F77" s="626"/>
      <c r="G77" s="626"/>
      <c r="H77" s="626"/>
      <c r="I77" s="626"/>
      <c r="J77" s="626"/>
      <c r="K77" s="626"/>
      <c r="L77" s="626"/>
      <c r="M77" s="626"/>
      <c r="N77" s="626"/>
      <c r="O77" s="626"/>
      <c r="P77" s="626"/>
      <c r="Q77" s="626"/>
      <c r="R77" s="626"/>
      <c r="S77" s="626"/>
      <c r="T77" s="626"/>
      <c r="U77" s="627"/>
    </row>
    <row r="78" spans="1:21" x14ac:dyDescent="0.25">
      <c r="A78" s="391"/>
      <c r="C78" s="626" t="s">
        <v>231</v>
      </c>
      <c r="D78" s="626"/>
      <c r="E78" s="626"/>
      <c r="F78" s="626"/>
      <c r="G78" s="626"/>
      <c r="H78" s="626"/>
      <c r="I78" s="626"/>
      <c r="J78" s="626"/>
      <c r="K78" s="626"/>
      <c r="L78" s="626"/>
      <c r="M78" s="626"/>
      <c r="N78" s="626"/>
      <c r="O78" s="626"/>
      <c r="P78" s="626"/>
      <c r="Q78" s="626"/>
      <c r="R78" s="626"/>
      <c r="S78" s="626"/>
      <c r="T78" s="626"/>
      <c r="U78" s="627"/>
    </row>
    <row r="79" spans="1:21" x14ac:dyDescent="0.25">
      <c r="A79" s="391"/>
      <c r="C79" s="626" t="s">
        <v>234</v>
      </c>
      <c r="D79" s="626"/>
      <c r="E79" s="626"/>
      <c r="F79" s="626"/>
      <c r="G79" s="626"/>
      <c r="H79" s="626"/>
      <c r="I79" s="626"/>
      <c r="J79" s="626"/>
      <c r="K79" s="626"/>
      <c r="L79" s="626"/>
      <c r="M79" s="626"/>
      <c r="N79" s="626"/>
      <c r="O79" s="626"/>
      <c r="P79" s="626"/>
      <c r="Q79" s="626"/>
      <c r="R79" s="626"/>
      <c r="S79" s="626"/>
      <c r="T79" s="626"/>
      <c r="U79" s="627"/>
    </row>
    <row r="80" spans="1:21" x14ac:dyDescent="0.25">
      <c r="A80" s="391"/>
      <c r="U80" s="392"/>
    </row>
    <row r="81" spans="1:21" x14ac:dyDescent="0.25">
      <c r="A81" s="391"/>
      <c r="U81" s="392"/>
    </row>
    <row r="82" spans="1:21" x14ac:dyDescent="0.25">
      <c r="A82" s="391"/>
      <c r="U82" s="392"/>
    </row>
    <row r="83" spans="1:21" x14ac:dyDescent="0.25">
      <c r="A83" s="391"/>
      <c r="U83" s="392"/>
    </row>
    <row r="84" spans="1:21" x14ac:dyDescent="0.25">
      <c r="A84" s="391"/>
      <c r="U84" s="392"/>
    </row>
    <row r="85" spans="1:21" x14ac:dyDescent="0.25">
      <c r="A85" s="391"/>
      <c r="U85" s="392"/>
    </row>
    <row r="86" spans="1:21" x14ac:dyDescent="0.25">
      <c r="A86" s="391"/>
      <c r="U86" s="392"/>
    </row>
    <row r="87" spans="1:21" x14ac:dyDescent="0.25">
      <c r="A87" s="391"/>
      <c r="U87" s="392"/>
    </row>
    <row r="88" spans="1:21" x14ac:dyDescent="0.25">
      <c r="A88" s="391"/>
      <c r="U88" s="392"/>
    </row>
    <row r="89" spans="1:21" x14ac:dyDescent="0.25">
      <c r="A89" s="391"/>
      <c r="U89" s="392"/>
    </row>
    <row r="90" spans="1:21" x14ac:dyDescent="0.25">
      <c r="A90" s="391"/>
      <c r="U90" s="392"/>
    </row>
    <row r="91" spans="1:21" x14ac:dyDescent="0.25">
      <c r="A91" s="391"/>
      <c r="U91" s="392"/>
    </row>
    <row r="92" spans="1:21" x14ac:dyDescent="0.25">
      <c r="A92" s="394"/>
      <c r="B92" s="395"/>
      <c r="C92" s="395"/>
      <c r="D92" s="395"/>
      <c r="E92" s="395"/>
      <c r="F92" s="395"/>
      <c r="G92" s="395"/>
      <c r="H92" s="395"/>
      <c r="I92" s="395"/>
      <c r="J92" s="395"/>
      <c r="K92" s="395"/>
      <c r="L92" s="395"/>
      <c r="M92" s="395"/>
      <c r="N92" s="395"/>
      <c r="O92" s="395"/>
      <c r="P92" s="395"/>
      <c r="Q92" s="395"/>
      <c r="R92" s="395"/>
      <c r="S92" s="395"/>
      <c r="T92" s="395"/>
      <c r="U92" s="396"/>
    </row>
    <row r="93" spans="1:21" x14ac:dyDescent="0.25">
      <c r="A93" s="385"/>
      <c r="B93" s="634" t="s">
        <v>220</v>
      </c>
      <c r="C93" s="634"/>
      <c r="D93" s="634"/>
      <c r="E93" s="634"/>
      <c r="F93" s="634"/>
      <c r="G93" s="634"/>
      <c r="H93" s="634"/>
      <c r="I93" s="634"/>
      <c r="J93" s="634"/>
      <c r="K93" s="634"/>
      <c r="L93" s="634"/>
      <c r="M93" s="634"/>
      <c r="N93" s="634"/>
      <c r="O93" s="634"/>
      <c r="P93" s="634"/>
      <c r="Q93" s="634"/>
      <c r="R93" s="634"/>
      <c r="S93" s="634"/>
      <c r="T93" s="634"/>
      <c r="U93" s="634"/>
    </row>
    <row r="94" spans="1:21" x14ac:dyDescent="0.25">
      <c r="A94" s="385"/>
      <c r="B94" s="629" t="s">
        <v>235</v>
      </c>
      <c r="C94" s="629"/>
      <c r="D94" s="629"/>
      <c r="E94" s="629"/>
      <c r="F94" s="629"/>
      <c r="G94" s="629"/>
      <c r="H94" s="629"/>
      <c r="I94" s="629"/>
      <c r="J94" s="629"/>
      <c r="K94" s="629"/>
      <c r="L94" s="629"/>
      <c r="M94" s="629"/>
      <c r="N94" s="629"/>
      <c r="O94" s="629"/>
      <c r="P94" s="629"/>
      <c r="Q94" s="629"/>
      <c r="R94" s="629"/>
      <c r="S94" s="629"/>
      <c r="T94" s="629"/>
      <c r="U94" s="629"/>
    </row>
    <row r="95" spans="1:21" x14ac:dyDescent="0.25">
      <c r="A95" s="385"/>
      <c r="B95" s="385"/>
      <c r="C95" s="385"/>
      <c r="D95" s="385"/>
      <c r="E95" s="385"/>
      <c r="F95" s="385"/>
      <c r="G95" s="385"/>
      <c r="H95" s="385"/>
      <c r="I95" s="385"/>
      <c r="J95" s="385"/>
      <c r="K95" s="385"/>
      <c r="L95" s="385"/>
      <c r="M95" s="385"/>
      <c r="N95" s="385"/>
      <c r="O95" s="385"/>
      <c r="P95" s="385"/>
      <c r="Q95" s="385"/>
      <c r="R95" s="385"/>
      <c r="S95" s="385"/>
      <c r="T95" s="385"/>
      <c r="U95" s="385"/>
    </row>
    <row r="96" spans="1:21" x14ac:dyDescent="0.25">
      <c r="A96" s="385"/>
      <c r="B96" s="385"/>
      <c r="C96" s="385"/>
      <c r="D96" s="385"/>
      <c r="E96" s="385"/>
      <c r="F96" s="385"/>
      <c r="G96" s="385"/>
      <c r="H96" s="385"/>
      <c r="I96" s="385"/>
      <c r="J96" s="385"/>
      <c r="K96" s="385"/>
      <c r="L96" s="385"/>
      <c r="M96" s="385"/>
      <c r="N96" s="385"/>
      <c r="O96" s="385"/>
      <c r="P96" s="385"/>
      <c r="Q96" s="385"/>
      <c r="R96" s="385"/>
      <c r="S96" s="385"/>
      <c r="T96" s="385"/>
      <c r="U96" s="385"/>
    </row>
    <row r="97" spans="1:21" s="586" customFormat="1" x14ac:dyDescent="0.25">
      <c r="A97" s="592"/>
      <c r="B97" s="637" t="s">
        <v>298</v>
      </c>
      <c r="C97" s="637"/>
      <c r="D97" s="637"/>
      <c r="E97" s="637"/>
      <c r="F97" s="637"/>
      <c r="G97" s="637"/>
      <c r="H97" s="637"/>
      <c r="I97" s="637"/>
      <c r="J97" s="637"/>
      <c r="K97" s="637"/>
      <c r="L97" s="637"/>
      <c r="M97" s="637"/>
      <c r="N97" s="637"/>
      <c r="O97" s="637"/>
      <c r="P97" s="637"/>
      <c r="Q97" s="637"/>
      <c r="R97" s="637"/>
      <c r="S97" s="637"/>
      <c r="T97" s="637"/>
      <c r="U97" s="637"/>
    </row>
    <row r="98" spans="1:21" s="586" customFormat="1" x14ac:dyDescent="0.25">
      <c r="A98" s="592"/>
      <c r="B98" s="638" t="s">
        <v>294</v>
      </c>
      <c r="C98" s="638"/>
      <c r="D98" s="638"/>
      <c r="E98" s="638"/>
      <c r="F98" s="638"/>
      <c r="G98" s="638"/>
      <c r="H98" s="638"/>
      <c r="I98" s="638"/>
      <c r="J98" s="638"/>
      <c r="K98" s="638"/>
      <c r="L98" s="638"/>
      <c r="M98" s="638"/>
      <c r="N98" s="638"/>
      <c r="O98" s="638"/>
      <c r="P98" s="638"/>
      <c r="Q98" s="638"/>
      <c r="R98" s="638"/>
      <c r="S98" s="638"/>
      <c r="T98" s="638"/>
      <c r="U98" s="638"/>
    </row>
    <row r="99" spans="1:21" s="586" customFormat="1" x14ac:dyDescent="0.25">
      <c r="A99" s="592"/>
      <c r="B99" s="592"/>
      <c r="C99" s="592"/>
      <c r="D99" s="592"/>
      <c r="E99" s="592"/>
      <c r="F99" s="592"/>
      <c r="G99" s="592"/>
      <c r="H99" s="592"/>
      <c r="I99" s="592"/>
      <c r="J99" s="592"/>
      <c r="K99" s="592"/>
      <c r="L99" s="592"/>
      <c r="M99" s="592"/>
      <c r="N99" s="592"/>
      <c r="O99" s="592"/>
      <c r="P99" s="592"/>
      <c r="Q99" s="592"/>
      <c r="R99" s="592"/>
      <c r="S99" s="592"/>
      <c r="T99" s="592"/>
      <c r="U99" s="592"/>
    </row>
    <row r="100" spans="1:21" s="586" customFormat="1" x14ac:dyDescent="0.25">
      <c r="A100" s="592"/>
      <c r="B100" s="592"/>
      <c r="C100" s="592"/>
      <c r="D100" s="592"/>
      <c r="E100" s="592"/>
      <c r="F100" s="592"/>
      <c r="G100" s="592"/>
      <c r="H100" s="592"/>
      <c r="I100" s="592"/>
      <c r="J100" s="592"/>
      <c r="K100" s="592"/>
      <c r="L100" s="592"/>
      <c r="M100" s="592"/>
      <c r="N100" s="592"/>
      <c r="O100" s="592"/>
      <c r="P100" s="592"/>
      <c r="Q100" s="592"/>
      <c r="R100" s="592"/>
      <c r="S100" s="592"/>
      <c r="T100" s="592"/>
      <c r="U100" s="592"/>
    </row>
    <row r="101" spans="1:21" x14ac:dyDescent="0.25">
      <c r="A101" s="385"/>
      <c r="B101" s="633" t="s">
        <v>221</v>
      </c>
      <c r="C101" s="633"/>
      <c r="D101" s="633"/>
      <c r="E101" s="633"/>
      <c r="F101" s="633"/>
      <c r="G101" s="633"/>
      <c r="H101" s="633"/>
      <c r="I101" s="633"/>
      <c r="J101" s="633"/>
      <c r="K101" s="633"/>
      <c r="L101" s="633"/>
      <c r="M101" s="633"/>
      <c r="N101" s="633"/>
      <c r="O101" s="633"/>
      <c r="P101" s="633"/>
      <c r="Q101" s="633"/>
      <c r="R101" s="633"/>
      <c r="S101" s="633"/>
      <c r="T101" s="633"/>
      <c r="U101" s="633"/>
    </row>
    <row r="102" spans="1:21" x14ac:dyDescent="0.25">
      <c r="A102" s="385"/>
      <c r="B102" s="633"/>
      <c r="C102" s="633"/>
      <c r="D102" s="633"/>
      <c r="E102" s="633"/>
      <c r="F102" s="633"/>
      <c r="G102" s="633"/>
      <c r="H102" s="633"/>
      <c r="I102" s="633"/>
      <c r="J102" s="633"/>
      <c r="K102" s="633"/>
      <c r="L102" s="633"/>
      <c r="M102" s="633"/>
      <c r="N102" s="633"/>
      <c r="O102" s="633"/>
      <c r="P102" s="633"/>
      <c r="Q102" s="633"/>
      <c r="R102" s="633"/>
      <c r="S102" s="633"/>
      <c r="T102" s="633"/>
      <c r="U102" s="633"/>
    </row>
    <row r="103" spans="1:21" x14ac:dyDescent="0.25">
      <c r="A103" s="385"/>
      <c r="B103" s="633"/>
      <c r="C103" s="633"/>
      <c r="D103" s="633"/>
      <c r="E103" s="633"/>
      <c r="F103" s="633"/>
      <c r="G103" s="633"/>
      <c r="H103" s="633"/>
      <c r="I103" s="633"/>
      <c r="J103" s="633"/>
      <c r="K103" s="633"/>
      <c r="L103" s="633"/>
      <c r="M103" s="633"/>
      <c r="N103" s="633"/>
      <c r="O103" s="633"/>
      <c r="P103" s="633"/>
      <c r="Q103" s="633"/>
      <c r="R103" s="633"/>
      <c r="S103" s="633"/>
      <c r="T103" s="633"/>
      <c r="U103" s="633"/>
    </row>
  </sheetData>
  <sheetProtection algorithmName="SHA-512" hashValue="d4X9oozTfYTsELXwMwopDJakFCFP6rYp7Zdji9zczJsafURDPu0DXizrbelW9YIKrLJ3QmBMNZogbwTy1vC+Hw==" saltValue="aUfEXE2XuDmIu9Zkg3IEZw==" spinCount="100000" sheet="1" objects="1" scenarios="1" selectLockedCells="1" sort="0" autoFilter="0"/>
  <customSheetViews>
    <customSheetView guid="{90818CD5-1CF2-4954-93E7-840C994A2AD1}" scale="80" showPageBreaks="1" showGridLines="0" printArea="1" view="pageBreakPreview">
      <pane ySplit="3" topLeftCell="A4" activePane="bottomLeft" state="frozen"/>
      <selection pane="bottomLeft"/>
      <pageMargins left="0" right="0" top="0.39370078740157483" bottom="0.39370078740157483" header="0.31496062992125984" footer="0.31496062992125984"/>
      <printOptions horizontalCentered="1"/>
      <pageSetup paperSize="9" scale="54" orientation="portrait" r:id="rId1"/>
    </customSheetView>
    <customSheetView guid="{D19304DF-64F7-4161-9FBE-C2B2A4C02684}" scale="80" showPageBreaks="1" showGridLines="0" printArea="1" view="pageBreakPreview">
      <pane ySplit="3" topLeftCell="A4" activePane="bottomLeft" state="frozen"/>
      <selection pane="bottomLeft"/>
      <pageMargins left="0" right="0" top="0.39370078740157483" bottom="0.39370078740157483" header="0.31496062992125984" footer="0.31496062992125984"/>
      <printOptions horizontalCentered="1"/>
      <pageSetup paperSize="9" scale="54" orientation="portrait" r:id="rId2"/>
    </customSheetView>
    <customSheetView guid="{1098C4A5-C1ED-4CD4-8181-1AF30B0D1BBB}" scale="130" showPageBreaks="1" showGridLines="0" printArea="1" view="pageBreakPreview">
      <pane ySplit="3" topLeftCell="A4" activePane="bottomLeft" state="frozen"/>
      <selection pane="bottomLeft"/>
      <pageMargins left="0" right="0" top="0.39370078740157483" bottom="0.39370078740157483" header="0.31496062992125984" footer="0.31496062992125984"/>
      <printOptions horizontalCentered="1"/>
      <pageSetup paperSize="9" scale="54" orientation="portrait" r:id="rId3"/>
    </customSheetView>
    <customSheetView guid="{2F657D64-8090-44CA-B47E-8240DC328EA8}" scale="130" showPageBreaks="1" showGridLines="0" printArea="1" view="pageBreakPreview">
      <pane ySplit="3" topLeftCell="A4" activePane="bottomLeft" state="frozen"/>
      <selection pane="bottomLeft"/>
      <pageMargins left="0" right="0" top="0.39370078740157483" bottom="0.39370078740157483" header="0.31496062992125984" footer="0.31496062992125984"/>
      <printOptions horizontalCentered="1"/>
      <pageSetup paperSize="9" scale="54" orientation="portrait" r:id="rId4"/>
    </customSheetView>
  </customSheetViews>
  <mergeCells count="35">
    <mergeCell ref="B15:U15"/>
    <mergeCell ref="O26:Q28"/>
    <mergeCell ref="R21:S25"/>
    <mergeCell ref="B12:U12"/>
    <mergeCell ref="A3:U3"/>
    <mergeCell ref="A5:U5"/>
    <mergeCell ref="A6:U6"/>
    <mergeCell ref="A7:U7"/>
    <mergeCell ref="A8:U8"/>
    <mergeCell ref="O17:R19"/>
    <mergeCell ref="C77:U77"/>
    <mergeCell ref="B101:U103"/>
    <mergeCell ref="J26:L28"/>
    <mergeCell ref="M26:N28"/>
    <mergeCell ref="C76:U76"/>
    <mergeCell ref="C78:U78"/>
    <mergeCell ref="C79:U79"/>
    <mergeCell ref="B93:U93"/>
    <mergeCell ref="B94:U94"/>
    <mergeCell ref="C70:U70"/>
    <mergeCell ref="C71:U71"/>
    <mergeCell ref="C72:U72"/>
    <mergeCell ref="C73:U73"/>
    <mergeCell ref="B97:U97"/>
    <mergeCell ref="B98:U98"/>
    <mergeCell ref="C74:U74"/>
    <mergeCell ref="C75:U75"/>
    <mergeCell ref="B69:U69"/>
    <mergeCell ref="B26:C30"/>
    <mergeCell ref="E26:I29"/>
    <mergeCell ref="B31:S31"/>
    <mergeCell ref="B32:S32"/>
    <mergeCell ref="B42:U42"/>
    <mergeCell ref="B43:U43"/>
    <mergeCell ref="B44:U44"/>
  </mergeCells>
  <printOptions horizontalCentered="1"/>
  <pageMargins left="0" right="0" top="0.39370078740157483" bottom="0.39370078740157483" header="0.31496062992125984" footer="0.31496062992125984"/>
  <pageSetup paperSize="9" scale="44" orientation="portrait"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0"/>
  <sheetViews>
    <sheetView showGridLines="0" tabSelected="1" view="pageBreakPreview" zoomScaleNormal="145" zoomScaleSheetLayoutView="100" workbookViewId="0">
      <selection activeCell="J3" sqref="J3:P3"/>
    </sheetView>
  </sheetViews>
  <sheetFormatPr defaultColWidth="9.109375" defaultRowHeight="22.8" x14ac:dyDescent="0.3"/>
  <cols>
    <col min="1" max="1" width="1.33203125" style="333" customWidth="1"/>
    <col min="2" max="4" width="11.33203125" style="333" customWidth="1"/>
    <col min="5" max="5" width="23.5546875" style="333" customWidth="1"/>
    <col min="6" max="6" width="0.44140625" style="333" customWidth="1"/>
    <col min="7" max="7" width="9.109375" style="334" customWidth="1"/>
    <col min="8" max="8" width="1.33203125" style="333" customWidth="1"/>
    <col min="9" max="10" width="15.109375" style="335" customWidth="1"/>
    <col min="11" max="11" width="1.44140625" style="335" customWidth="1"/>
    <col min="12" max="12" width="29.5546875" style="335" customWidth="1"/>
    <col min="13" max="13" width="1.33203125" style="333" customWidth="1"/>
    <col min="14" max="14" width="29.5546875" style="335" customWidth="1"/>
    <col min="15" max="15" width="1.33203125" style="333" customWidth="1"/>
    <col min="16" max="16" width="17.44140625" style="335" customWidth="1"/>
    <col min="17" max="17" width="1.33203125" style="333" customWidth="1"/>
    <col min="18" max="16384" width="9.109375" style="333"/>
  </cols>
  <sheetData>
    <row r="1" spans="1:17" ht="52.2" customHeight="1" x14ac:dyDescent="0.3">
      <c r="A1" s="332"/>
      <c r="B1" s="649"/>
      <c r="C1" s="649"/>
      <c r="D1" s="649"/>
      <c r="E1" s="649"/>
      <c r="F1" s="649"/>
      <c r="G1" s="649"/>
      <c r="I1" s="652" t="s">
        <v>194</v>
      </c>
      <c r="J1" s="653"/>
      <c r="K1" s="653"/>
      <c r="L1" s="653"/>
      <c r="M1" s="653"/>
      <c r="N1" s="653"/>
      <c r="O1" s="653"/>
      <c r="P1" s="653"/>
      <c r="Q1" s="332"/>
    </row>
    <row r="2" spans="1:17" ht="2.4" customHeight="1" thickBot="1" x14ac:dyDescent="0.35">
      <c r="A2" s="332"/>
      <c r="M2" s="332"/>
      <c r="O2" s="332"/>
      <c r="Q2" s="332"/>
    </row>
    <row r="3" spans="1:17" ht="20.399999999999999" customHeight="1" thickBot="1" x14ac:dyDescent="0.35">
      <c r="A3" s="332"/>
      <c r="B3" s="336" t="s">
        <v>195</v>
      </c>
      <c r="C3" s="650"/>
      <c r="D3" s="650"/>
      <c r="E3" s="650"/>
      <c r="F3" s="650"/>
      <c r="G3" s="650"/>
      <c r="I3" s="336" t="s">
        <v>196</v>
      </c>
      <c r="J3" s="650"/>
      <c r="K3" s="650"/>
      <c r="L3" s="650"/>
      <c r="M3" s="650"/>
      <c r="N3" s="650"/>
      <c r="O3" s="650"/>
      <c r="P3" s="650"/>
      <c r="Q3" s="332"/>
    </row>
    <row r="4" spans="1:17" ht="2.4" customHeight="1" x14ac:dyDescent="0.3">
      <c r="A4" s="332"/>
      <c r="M4" s="332"/>
      <c r="O4" s="332"/>
      <c r="Q4" s="332"/>
    </row>
    <row r="5" spans="1:17" s="332" customFormat="1" ht="80.400000000000006" customHeight="1" x14ac:dyDescent="0.3">
      <c r="B5" s="651"/>
      <c r="C5" s="651"/>
      <c r="D5" s="651"/>
      <c r="E5" s="651"/>
      <c r="F5" s="651"/>
      <c r="G5" s="651"/>
      <c r="I5"/>
      <c r="J5"/>
      <c r="K5" s="335"/>
      <c r="L5"/>
      <c r="M5" s="335"/>
      <c r="N5"/>
      <c r="O5" s="335"/>
      <c r="P5"/>
      <c r="Q5" s="335"/>
    </row>
    <row r="6" spans="1:17" s="332" customFormat="1" ht="6" customHeight="1" x14ac:dyDescent="0.3">
      <c r="B6" s="651"/>
      <c r="C6" s="651"/>
      <c r="D6" s="651"/>
      <c r="E6" s="651"/>
      <c r="F6" s="651"/>
      <c r="G6" s="651"/>
      <c r="I6" s="335"/>
      <c r="J6" s="335"/>
      <c r="K6" s="335"/>
      <c r="L6" s="335"/>
      <c r="M6" s="335"/>
      <c r="N6" s="335"/>
      <c r="O6" s="335"/>
      <c r="P6" s="335"/>
      <c r="Q6" s="335"/>
    </row>
    <row r="7" spans="1:17" s="332" customFormat="1" ht="80.400000000000006" customHeight="1" x14ac:dyDescent="0.3">
      <c r="B7" s="651"/>
      <c r="C7" s="651"/>
      <c r="D7" s="651"/>
      <c r="E7" s="651"/>
      <c r="F7" s="651"/>
      <c r="G7" s="651"/>
      <c r="I7"/>
      <c r="J7"/>
      <c r="K7" s="335"/>
      <c r="L7" s="337"/>
      <c r="M7" s="335"/>
      <c r="N7" s="337"/>
      <c r="O7" s="335"/>
      <c r="P7" s="337"/>
      <c r="Q7" s="335"/>
    </row>
    <row r="8" spans="1:17" ht="5.25" customHeight="1" x14ac:dyDescent="0.3">
      <c r="A8" s="332"/>
      <c r="B8" s="405"/>
      <c r="C8" s="405"/>
      <c r="D8" s="405"/>
      <c r="E8" s="405"/>
      <c r="F8" s="405"/>
      <c r="G8" s="406"/>
      <c r="H8" s="338"/>
      <c r="I8" s="340"/>
      <c r="J8" s="340"/>
      <c r="K8" s="340"/>
      <c r="L8" s="340"/>
      <c r="M8" s="340"/>
      <c r="N8" s="340"/>
      <c r="O8" s="340"/>
      <c r="P8" s="340"/>
      <c r="Q8" s="340"/>
    </row>
    <row r="9" spans="1:17" s="332" customFormat="1" ht="28.2" customHeight="1" x14ac:dyDescent="0.3">
      <c r="B9" s="339"/>
      <c r="C9" s="339"/>
      <c r="D9" s="341"/>
      <c r="E9" s="341"/>
      <c r="F9" s="341"/>
      <c r="G9" s="341"/>
      <c r="H9" s="341"/>
      <c r="Q9" s="340"/>
    </row>
    <row r="10" spans="1:17" s="332" customFormat="1" ht="7.2" customHeight="1" x14ac:dyDescent="0.3">
      <c r="B10" s="339"/>
      <c r="C10" s="339"/>
      <c r="D10" s="341"/>
      <c r="E10" s="341"/>
      <c r="F10" s="341"/>
      <c r="G10" s="341"/>
      <c r="H10" s="341"/>
      <c r="Q10" s="340"/>
    </row>
    <row r="11" spans="1:17" s="332" customFormat="1" ht="7.2" customHeight="1" x14ac:dyDescent="0.3">
      <c r="B11" s="339"/>
      <c r="C11" s="339"/>
      <c r="D11" s="341"/>
      <c r="E11" s="341"/>
      <c r="F11" s="341"/>
      <c r="G11" s="341"/>
      <c r="H11" s="341"/>
      <c r="Q11" s="340"/>
    </row>
    <row r="12" spans="1:17" ht="5.25" customHeight="1" x14ac:dyDescent="0.3">
      <c r="A12" s="332"/>
      <c r="B12" s="339"/>
      <c r="C12" s="339"/>
      <c r="D12" s="339"/>
      <c r="E12" s="339"/>
      <c r="F12" s="339"/>
      <c r="G12" s="339"/>
      <c r="H12" s="338"/>
      <c r="I12" s="338"/>
      <c r="J12" s="338"/>
      <c r="K12" s="338"/>
      <c r="L12" s="338"/>
      <c r="N12" s="333"/>
      <c r="P12" s="333"/>
      <c r="Q12" s="340"/>
    </row>
    <row r="13" spans="1:17" s="332" customFormat="1" ht="55.95" customHeight="1" x14ac:dyDescent="0.3">
      <c r="B13" s="648"/>
      <c r="C13" s="648"/>
      <c r="D13" s="648"/>
      <c r="E13" s="648"/>
      <c r="F13" s="648"/>
      <c r="G13" s="648"/>
      <c r="H13" s="648"/>
      <c r="I13" s="648"/>
      <c r="J13" s="648"/>
      <c r="K13" s="648"/>
      <c r="L13" s="648"/>
      <c r="M13" s="648"/>
      <c r="N13" s="648"/>
      <c r="O13" s="380"/>
      <c r="P13" s="381"/>
      <c r="Q13" s="335"/>
    </row>
    <row r="14" spans="1:17" ht="5.25" customHeight="1" x14ac:dyDescent="0.3">
      <c r="A14" s="332"/>
      <c r="B14" s="648"/>
      <c r="C14" s="648"/>
      <c r="D14" s="648"/>
      <c r="E14" s="648"/>
      <c r="F14" s="648"/>
      <c r="G14" s="648"/>
      <c r="H14" s="648"/>
      <c r="I14" s="648"/>
      <c r="J14" s="648"/>
      <c r="K14" s="648"/>
      <c r="L14" s="648"/>
      <c r="M14" s="648"/>
      <c r="N14" s="648"/>
      <c r="O14" s="380"/>
      <c r="P14" s="381"/>
      <c r="Q14" s="335"/>
    </row>
    <row r="15" spans="1:17" ht="22.95" customHeight="1" x14ac:dyDescent="0.3">
      <c r="A15" s="332"/>
      <c r="B15" s="648"/>
      <c r="C15" s="648"/>
      <c r="D15" s="648"/>
      <c r="E15" s="648"/>
      <c r="F15" s="648"/>
      <c r="G15" s="648"/>
      <c r="H15" s="648"/>
      <c r="I15" s="648"/>
      <c r="J15" s="648"/>
      <c r="K15" s="648"/>
      <c r="L15" s="648"/>
      <c r="M15" s="648"/>
      <c r="N15" s="648"/>
      <c r="O15" s="380"/>
      <c r="P15" s="381"/>
      <c r="Q15" s="335"/>
    </row>
    <row r="16" spans="1:17" ht="22.95" customHeight="1" x14ac:dyDescent="0.3">
      <c r="A16" s="332"/>
      <c r="B16" s="648"/>
      <c r="C16" s="648"/>
      <c r="D16" s="648"/>
      <c r="E16" s="648"/>
      <c r="F16" s="648"/>
      <c r="G16" s="648"/>
      <c r="H16" s="648"/>
      <c r="I16" s="648"/>
      <c r="J16" s="648"/>
      <c r="K16" s="648"/>
      <c r="L16" s="648"/>
      <c r="M16" s="648"/>
      <c r="N16" s="648"/>
      <c r="O16" s="380"/>
      <c r="P16" s="381"/>
      <c r="Q16" s="335"/>
    </row>
    <row r="17" spans="7:16" ht="13.8" x14ac:dyDescent="0.2">
      <c r="G17" s="333"/>
      <c r="I17" s="333"/>
      <c r="J17" s="333"/>
      <c r="K17" s="333"/>
      <c r="L17" s="333"/>
      <c r="M17" s="647" t="s">
        <v>290</v>
      </c>
      <c r="N17" s="647"/>
      <c r="O17" s="647"/>
      <c r="P17" s="647"/>
    </row>
    <row r="18" spans="7:16" x14ac:dyDescent="0.2">
      <c r="M18" s="497"/>
      <c r="N18" s="497"/>
      <c r="O18" s="497"/>
      <c r="P18" s="497"/>
    </row>
    <row r="19" spans="7:16" x14ac:dyDescent="0.2">
      <c r="M19" s="497"/>
      <c r="N19" s="497"/>
      <c r="O19" s="497"/>
      <c r="P19" s="497"/>
    </row>
    <row r="20" spans="7:16" x14ac:dyDescent="0.2">
      <c r="M20" s="497"/>
      <c r="N20" s="497"/>
      <c r="O20" s="497"/>
      <c r="P20" s="497"/>
    </row>
  </sheetData>
  <sheetProtection algorithmName="SHA-512" hashValue="1wLXQvamUwAXT7GbOPG6V0tD9B8ryyIWuDJUvD7Wme8tk6+QpS5MozMBTpgdkPRPJIInHnPHCmliOaAl7I/f1w==" saltValue="XqXdiZMLt3qFWPcJapQq8w==" spinCount="100000" sheet="1" objects="1" scenarios="1" selectLockedCells="1" sort="0" autoFilter="0"/>
  <customSheetViews>
    <customSheetView guid="{90818CD5-1CF2-4954-93E7-840C994A2AD1}" scale="145" showPageBreaks="1" showGridLines="0" printArea="1" view="pageBreakPreview" topLeftCell="C3">
      <selection activeCell="J3" sqref="J3:P3"/>
      <pageMargins left="0.7" right="0.7" top="0.75" bottom="0.75" header="0.3" footer="0.3"/>
      <pageSetup paperSize="9" scale="48" orientation="portrait" r:id="rId1"/>
    </customSheetView>
    <customSheetView guid="{D19304DF-64F7-4161-9FBE-C2B2A4C02684}" scale="145" showPageBreaks="1" showGridLines="0" printArea="1" view="pageBreakPreview" topLeftCell="C3">
      <selection activeCell="J3" sqref="J3:P3"/>
      <pageMargins left="0.7" right="0.7" top="0.75" bottom="0.75" header="0.3" footer="0.3"/>
      <pageSetup paperSize="9" scale="48" orientation="portrait" r:id="rId2"/>
    </customSheetView>
    <customSheetView guid="{1098C4A5-C1ED-4CD4-8181-1AF30B0D1BBB}" scale="145" showPageBreaks="1" showGridLines="0" printArea="1" view="pageBreakPreview" topLeftCell="C3">
      <selection activeCell="J3" sqref="J3:P3"/>
      <pageMargins left="0.7" right="0.7" top="0.75" bottom="0.75" header="0.3" footer="0.3"/>
      <pageSetup paperSize="9" scale="48" orientation="portrait" r:id="rId3"/>
    </customSheetView>
    <customSheetView guid="{2F657D64-8090-44CA-B47E-8240DC328EA8}" scale="145" showPageBreaks="1" showGridLines="0" printArea="1" view="pageBreakPreview" topLeftCell="C3">
      <selection activeCell="J3" sqref="J3:P3"/>
      <pageMargins left="0.7" right="0.7" top="0.75" bottom="0.75" header="0.3" footer="0.3"/>
      <pageSetup paperSize="9" scale="48" orientation="portrait" r:id="rId4"/>
    </customSheetView>
  </customSheetViews>
  <mergeCells count="7">
    <mergeCell ref="M17:P17"/>
    <mergeCell ref="B13:N16"/>
    <mergeCell ref="B1:G1"/>
    <mergeCell ref="C3:G3"/>
    <mergeCell ref="B5:G7"/>
    <mergeCell ref="I1:P1"/>
    <mergeCell ref="J3:P3"/>
  </mergeCells>
  <conditionalFormatting sqref="C3">
    <cfRule type="cellIs" dxfId="322" priority="3" operator="equal">
      <formula>""</formula>
    </cfRule>
  </conditionalFormatting>
  <conditionalFormatting sqref="J3">
    <cfRule type="cellIs" dxfId="321" priority="2" operator="equal">
      <formula>""</formula>
    </cfRule>
  </conditionalFormatting>
  <dataValidations count="2">
    <dataValidation allowBlank="1" showInputMessage="1" showErrorMessage="1" prompt="colocar o nome da prova" sqref="J3" xr:uid="{00000000-0002-0000-0100-000000000000}"/>
    <dataValidation allowBlank="1" showInputMessage="1" showErrorMessage="1" prompt="Colocar a data por extenso" sqref="C3" xr:uid="{00000000-0002-0000-0100-000001000000}"/>
  </dataValidations>
  <pageMargins left="0.7" right="0.7" top="0.75" bottom="0.75" header="0.3" footer="0.3"/>
  <pageSetup paperSize="9" scale="48" orientation="portrait" r:id="rId5"/>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233"/>
  <sheetViews>
    <sheetView showGridLines="0" view="pageBreakPreview" zoomScale="55" zoomScaleNormal="70" zoomScaleSheetLayoutView="55" workbookViewId="0">
      <selection activeCell="C10" sqref="C10:K15"/>
    </sheetView>
  </sheetViews>
  <sheetFormatPr defaultColWidth="9.109375" defaultRowHeight="13.8" x14ac:dyDescent="0.3"/>
  <cols>
    <col min="1" max="1" width="2.44140625" style="251" customWidth="1"/>
    <col min="2" max="2" width="22.33203125" style="270" hidden="1" customWidth="1"/>
    <col min="3" max="3" width="12.33203125" style="270" bestFit="1" customWidth="1"/>
    <col min="4" max="4" width="32.6640625" style="251" customWidth="1"/>
    <col min="5" max="5" width="60.77734375" style="271" customWidth="1"/>
    <col min="6" max="6" width="32" style="271" bestFit="1" customWidth="1"/>
    <col min="7" max="7" width="16.88671875" style="271" customWidth="1"/>
    <col min="8" max="8" width="10.33203125" style="270" customWidth="1"/>
    <col min="9" max="9" width="9.6640625" style="270" bestFit="1" customWidth="1"/>
    <col min="10" max="10" width="2.88671875" style="251" customWidth="1"/>
    <col min="11" max="11" width="9.109375" style="177"/>
    <col min="12" max="12" width="9.109375" style="271"/>
    <col min="13" max="13" width="9.109375" style="251"/>
    <col min="14" max="16" width="0" style="251" hidden="1" customWidth="1"/>
    <col min="17" max="16384" width="9.109375" style="251"/>
  </cols>
  <sheetData>
    <row r="1" spans="2:20" ht="51.6" customHeight="1" x14ac:dyDescent="0.3"/>
    <row r="2" spans="2:20" ht="14.4" customHeight="1" x14ac:dyDescent="0.3">
      <c r="B2" s="657" t="s">
        <v>206</v>
      </c>
      <c r="C2" s="657"/>
      <c r="D2" s="658"/>
      <c r="E2" s="658"/>
      <c r="F2" s="658"/>
      <c r="G2" s="658"/>
      <c r="H2" s="658"/>
      <c r="I2" s="658"/>
    </row>
    <row r="3" spans="2:20" ht="13.95" customHeight="1" x14ac:dyDescent="0.3">
      <c r="B3" s="658"/>
      <c r="C3" s="658"/>
      <c r="D3" s="658"/>
      <c r="E3" s="658"/>
      <c r="F3" s="658"/>
      <c r="G3" s="658"/>
      <c r="H3" s="658"/>
      <c r="I3" s="658"/>
    </row>
    <row r="4" spans="2:20" s="277" customFormat="1" ht="38.25" customHeight="1" x14ac:dyDescent="0.3">
      <c r="B4" s="658"/>
      <c r="C4" s="658"/>
      <c r="D4" s="658"/>
      <c r="E4" s="658"/>
      <c r="F4" s="658"/>
      <c r="G4" s="658"/>
      <c r="H4" s="658"/>
      <c r="I4" s="658"/>
      <c r="J4" s="250"/>
      <c r="K4" s="177"/>
      <c r="L4" s="271"/>
    </row>
    <row r="5" spans="2:20" s="277" customFormat="1" ht="39.75" customHeight="1" x14ac:dyDescent="0.3">
      <c r="B5" s="659" t="str">
        <f>IF(menú!$J$3="","",menú!$J$3)</f>
        <v/>
      </c>
      <c r="C5" s="659"/>
      <c r="D5" s="659"/>
      <c r="E5" s="659"/>
      <c r="F5" s="659"/>
      <c r="G5" s="659"/>
      <c r="H5" s="659"/>
      <c r="I5" s="659"/>
      <c r="J5" s="250"/>
      <c r="K5" s="177"/>
      <c r="L5" s="271"/>
    </row>
    <row r="6" spans="2:20" ht="7.5" customHeight="1" x14ac:dyDescent="0.3">
      <c r="B6" s="344"/>
      <c r="C6" s="344"/>
      <c r="D6" s="344"/>
      <c r="E6" s="344"/>
      <c r="F6" s="344"/>
      <c r="G6" s="344"/>
      <c r="H6" s="344"/>
      <c r="I6" s="345"/>
      <c r="J6" s="250"/>
    </row>
    <row r="7" spans="2:20" ht="14.4" customHeight="1" thickBot="1" x14ac:dyDescent="0.35">
      <c r="B7" s="342" t="str">
        <f>IF(menú!$M$17="","",menú!$M$17)</f>
        <v>José Emanuel Rocha - 2011-2020</v>
      </c>
      <c r="C7" s="342"/>
      <c r="D7" s="343"/>
      <c r="E7" s="343"/>
      <c r="F7" s="660" t="str">
        <f>IF(menú!$C$3="","",menú!$C$3)</f>
        <v/>
      </c>
      <c r="G7" s="660"/>
      <c r="H7" s="660"/>
      <c r="I7" s="660"/>
    </row>
    <row r="8" spans="2:20" ht="3.75" customHeight="1" thickTop="1" x14ac:dyDescent="0.3">
      <c r="B8" s="251"/>
      <c r="C8" s="251"/>
      <c r="E8" s="251"/>
      <c r="F8" s="251"/>
      <c r="G8" s="251"/>
      <c r="H8" s="251"/>
      <c r="I8" s="251"/>
    </row>
    <row r="9" spans="2:20" s="278" customFormat="1" ht="30" customHeight="1" x14ac:dyDescent="0.3">
      <c r="B9" s="558" t="s">
        <v>257</v>
      </c>
      <c r="C9" s="558" t="s">
        <v>35</v>
      </c>
      <c r="D9" s="558" t="s">
        <v>36</v>
      </c>
      <c r="E9" s="558" t="s">
        <v>5</v>
      </c>
      <c r="F9" s="558" t="s">
        <v>291</v>
      </c>
      <c r="G9" s="558" t="s">
        <v>37</v>
      </c>
      <c r="H9" s="558" t="s">
        <v>40</v>
      </c>
      <c r="I9" s="558" t="s">
        <v>8</v>
      </c>
      <c r="J9" s="403"/>
      <c r="K9" s="177" t="s">
        <v>203</v>
      </c>
      <c r="L9" s="271"/>
    </row>
    <row r="10" spans="2:20" s="279" customFormat="1" ht="28.2" customHeight="1" x14ac:dyDescent="0.3">
      <c r="B10" s="654" t="s">
        <v>284</v>
      </c>
      <c r="C10" s="589">
        <v>1</v>
      </c>
      <c r="D10" s="590"/>
      <c r="E10" s="590"/>
      <c r="F10" s="590"/>
      <c r="G10" s="591"/>
      <c r="H10" s="591"/>
      <c r="I10" s="591"/>
      <c r="J10" s="403"/>
      <c r="K10" s="404">
        <f t="shared" ref="K10:K26" ca="1" si="0">RAND()</f>
        <v>8.6717767656419031E-4</v>
      </c>
      <c r="L10" s="271"/>
      <c r="N10" t="s">
        <v>199</v>
      </c>
      <c r="O10">
        <v>1</v>
      </c>
      <c r="P10" t="s">
        <v>68</v>
      </c>
      <c r="Q10"/>
      <c r="R10"/>
      <c r="S10"/>
    </row>
    <row r="11" spans="2:20" s="278" customFormat="1" ht="28.2" customHeight="1" x14ac:dyDescent="0.3">
      <c r="B11" s="655"/>
      <c r="C11" s="589">
        <v>2</v>
      </c>
      <c r="D11" s="590"/>
      <c r="E11" s="590"/>
      <c r="F11" s="590"/>
      <c r="G11" s="591"/>
      <c r="H11" s="591"/>
      <c r="I11" s="591"/>
      <c r="J11" s="403"/>
      <c r="K11" s="404">
        <f t="shared" ca="1" si="0"/>
        <v>0.614122813297034</v>
      </c>
      <c r="L11" s="271"/>
      <c r="N11" t="s">
        <v>198</v>
      </c>
      <c r="O11">
        <v>2</v>
      </c>
      <c r="P11" t="s">
        <v>197</v>
      </c>
      <c r="Q11"/>
      <c r="R11"/>
      <c r="S11"/>
    </row>
    <row r="12" spans="2:20" s="280" customFormat="1" ht="28.2" customHeight="1" x14ac:dyDescent="0.3">
      <c r="B12" s="655"/>
      <c r="C12" s="589">
        <v>3</v>
      </c>
      <c r="D12" s="590"/>
      <c r="E12" s="590"/>
      <c r="F12" s="590"/>
      <c r="G12" s="591"/>
      <c r="H12" s="591"/>
      <c r="I12" s="591"/>
      <c r="J12" s="403"/>
      <c r="K12" s="404">
        <f t="shared" ca="1" si="0"/>
        <v>0.37352587521618086</v>
      </c>
      <c r="L12" s="177"/>
      <c r="N12"/>
      <c r="O12">
        <v>3</v>
      </c>
      <c r="P12" t="s">
        <v>13</v>
      </c>
      <c r="Q12"/>
      <c r="R12"/>
      <c r="S12"/>
    </row>
    <row r="13" spans="2:20" s="280" customFormat="1" ht="28.2" customHeight="1" x14ac:dyDescent="0.3">
      <c r="B13" s="655"/>
      <c r="C13" s="589">
        <v>4</v>
      </c>
      <c r="D13" s="590"/>
      <c r="E13" s="590"/>
      <c r="F13" s="590"/>
      <c r="G13" s="591"/>
      <c r="H13" s="591"/>
      <c r="I13" s="591"/>
      <c r="J13" s="403"/>
      <c r="K13" s="404">
        <f t="shared" ca="1" si="0"/>
        <v>0.53669019048109456</v>
      </c>
      <c r="L13" s="177"/>
      <c r="N13"/>
      <c r="O13" t="s">
        <v>29</v>
      </c>
      <c r="P13" t="s">
        <v>200</v>
      </c>
      <c r="Q13"/>
      <c r="R13"/>
      <c r="S13"/>
    </row>
    <row r="14" spans="2:20" s="280" customFormat="1" ht="28.2" customHeight="1" x14ac:dyDescent="0.3">
      <c r="B14" s="655"/>
      <c r="C14" s="589">
        <v>5</v>
      </c>
      <c r="D14" s="590"/>
      <c r="E14" s="590"/>
      <c r="F14" s="590"/>
      <c r="G14" s="591"/>
      <c r="H14" s="591"/>
      <c r="I14" s="591"/>
      <c r="J14" s="403"/>
      <c r="K14" s="404">
        <f t="shared" ca="1" si="0"/>
        <v>0.91846817631545652</v>
      </c>
      <c r="L14" s="177"/>
      <c r="N14"/>
      <c r="O14" t="s">
        <v>29</v>
      </c>
      <c r="P14" t="s">
        <v>201</v>
      </c>
      <c r="Q14"/>
      <c r="R14"/>
      <c r="S14"/>
    </row>
    <row r="15" spans="2:20" s="280" customFormat="1" ht="28.2" customHeight="1" x14ac:dyDescent="0.3">
      <c r="B15" s="655"/>
      <c r="C15" s="589">
        <v>6</v>
      </c>
      <c r="D15" s="590"/>
      <c r="E15" s="590"/>
      <c r="F15" s="590"/>
      <c r="G15" s="591"/>
      <c r="H15" s="591"/>
      <c r="I15" s="591"/>
      <c r="J15" s="403"/>
      <c r="K15" s="404">
        <f t="shared" ca="1" si="0"/>
        <v>0.78876023119605665</v>
      </c>
      <c r="L15" s="177"/>
      <c r="N15"/>
      <c r="O15" t="s">
        <v>29</v>
      </c>
      <c r="P15" t="s">
        <v>202</v>
      </c>
      <c r="Q15"/>
      <c r="R15"/>
      <c r="S15"/>
    </row>
    <row r="16" spans="2:20" s="280" customFormat="1" ht="28.2" customHeight="1" x14ac:dyDescent="0.3">
      <c r="B16" s="655"/>
      <c r="C16" s="589">
        <v>7</v>
      </c>
      <c r="D16" s="590"/>
      <c r="E16" s="590"/>
      <c r="F16" s="590"/>
      <c r="G16" s="591"/>
      <c r="H16" s="591"/>
      <c r="I16" s="591"/>
      <c r="J16" s="403"/>
      <c r="K16" s="404">
        <f t="shared" ca="1" si="0"/>
        <v>0.34165201855145544</v>
      </c>
      <c r="L16" s="177"/>
      <c r="N16"/>
      <c r="O16" t="s">
        <v>29</v>
      </c>
      <c r="P16" t="s">
        <v>29</v>
      </c>
      <c r="Q16" t="s">
        <v>29</v>
      </c>
      <c r="R16" t="s">
        <v>29</v>
      </c>
      <c r="S16" t="s">
        <v>29</v>
      </c>
      <c r="T16" t="s">
        <v>29</v>
      </c>
    </row>
    <row r="17" spans="2:12" s="280" customFormat="1" ht="28.2" customHeight="1" x14ac:dyDescent="0.3">
      <c r="B17" s="655"/>
      <c r="C17" s="589">
        <v>8</v>
      </c>
      <c r="D17" s="590"/>
      <c r="E17" s="590"/>
      <c r="F17" s="590"/>
      <c r="G17" s="591"/>
      <c r="H17" s="591"/>
      <c r="I17" s="591"/>
      <c r="J17" s="403"/>
      <c r="K17" s="404">
        <f t="shared" ca="1" si="0"/>
        <v>0.25859298227213234</v>
      </c>
      <c r="L17" s="177"/>
    </row>
    <row r="18" spans="2:12" s="280" customFormat="1" ht="28.2" customHeight="1" x14ac:dyDescent="0.3">
      <c r="B18" s="655"/>
      <c r="C18" s="589">
        <v>9</v>
      </c>
      <c r="D18" s="590"/>
      <c r="E18" s="590"/>
      <c r="F18" s="590"/>
      <c r="G18" s="591"/>
      <c r="H18" s="591"/>
      <c r="I18" s="591"/>
      <c r="J18" s="403"/>
      <c r="K18" s="404">
        <f t="shared" ca="1" si="0"/>
        <v>0.31080608464345205</v>
      </c>
      <c r="L18" s="177"/>
    </row>
    <row r="19" spans="2:12" s="280" customFormat="1" ht="28.2" customHeight="1" x14ac:dyDescent="0.3">
      <c r="B19" s="655"/>
      <c r="C19" s="589">
        <v>10</v>
      </c>
      <c r="D19" s="590"/>
      <c r="E19" s="590"/>
      <c r="F19" s="590"/>
      <c r="G19" s="591"/>
      <c r="H19" s="591"/>
      <c r="I19" s="591"/>
      <c r="J19" s="403"/>
      <c r="K19" s="404">
        <f t="shared" ca="1" si="0"/>
        <v>0.11540492335034913</v>
      </c>
      <c r="L19" s="177"/>
    </row>
    <row r="20" spans="2:12" s="280" customFormat="1" ht="28.2" customHeight="1" x14ac:dyDescent="0.3">
      <c r="B20" s="655"/>
      <c r="C20" s="589">
        <v>11</v>
      </c>
      <c r="D20" s="590"/>
      <c r="E20" s="590"/>
      <c r="F20" s="590"/>
      <c r="G20" s="591"/>
      <c r="H20" s="591"/>
      <c r="I20" s="591"/>
      <c r="J20" s="403"/>
      <c r="K20" s="404">
        <f t="shared" ca="1" si="0"/>
        <v>0.93561876509844977</v>
      </c>
      <c r="L20" s="177"/>
    </row>
    <row r="21" spans="2:12" s="280" customFormat="1" ht="28.2" customHeight="1" x14ac:dyDescent="0.3">
      <c r="B21" s="655"/>
      <c r="C21" s="589">
        <v>12</v>
      </c>
      <c r="D21" s="590"/>
      <c r="E21" s="590"/>
      <c r="F21" s="590"/>
      <c r="G21" s="591"/>
      <c r="H21" s="591"/>
      <c r="I21" s="591"/>
      <c r="J21" s="403"/>
      <c r="K21" s="404">
        <f t="shared" ca="1" si="0"/>
        <v>0.92936626553975443</v>
      </c>
      <c r="L21" s="177"/>
    </row>
    <row r="22" spans="2:12" s="280" customFormat="1" ht="28.2" customHeight="1" x14ac:dyDescent="0.3">
      <c r="B22" s="655"/>
      <c r="C22" s="589">
        <v>13</v>
      </c>
      <c r="D22" s="590"/>
      <c r="E22" s="590"/>
      <c r="F22" s="590"/>
      <c r="G22" s="591"/>
      <c r="H22" s="591"/>
      <c r="I22" s="591"/>
      <c r="J22" s="403"/>
      <c r="K22" s="404">
        <f t="shared" ca="1" si="0"/>
        <v>0.84927883096949974</v>
      </c>
      <c r="L22" s="177"/>
    </row>
    <row r="23" spans="2:12" s="280" customFormat="1" ht="28.2" customHeight="1" x14ac:dyDescent="0.3">
      <c r="B23" s="655"/>
      <c r="C23" s="589">
        <v>14</v>
      </c>
      <c r="D23" s="590"/>
      <c r="E23" s="590"/>
      <c r="F23" s="590"/>
      <c r="G23" s="591"/>
      <c r="H23" s="591"/>
      <c r="I23" s="591"/>
      <c r="J23" s="403"/>
      <c r="K23" s="404">
        <f t="shared" ca="1" si="0"/>
        <v>0.4796275625859856</v>
      </c>
      <c r="L23" s="177"/>
    </row>
    <row r="24" spans="2:12" s="280" customFormat="1" ht="28.2" customHeight="1" x14ac:dyDescent="0.3">
      <c r="B24" s="655"/>
      <c r="C24" s="589">
        <v>15</v>
      </c>
      <c r="D24" s="590"/>
      <c r="E24" s="590"/>
      <c r="F24" s="590"/>
      <c r="G24" s="591"/>
      <c r="H24" s="591"/>
      <c r="I24" s="591"/>
      <c r="J24" s="403"/>
      <c r="K24" s="404">
        <f t="shared" ca="1" si="0"/>
        <v>0.41566550678306124</v>
      </c>
      <c r="L24" s="177"/>
    </row>
    <row r="25" spans="2:12" s="280" customFormat="1" ht="28.2" customHeight="1" x14ac:dyDescent="0.3">
      <c r="B25" s="655"/>
      <c r="C25" s="589">
        <v>16</v>
      </c>
      <c r="D25" s="590"/>
      <c r="E25" s="590"/>
      <c r="F25" s="590"/>
      <c r="G25" s="591"/>
      <c r="H25" s="591"/>
      <c r="I25" s="591"/>
      <c r="J25" s="403"/>
      <c r="K25" s="404">
        <f t="shared" ca="1" si="0"/>
        <v>0.53058555860042134</v>
      </c>
      <c r="L25" s="177"/>
    </row>
    <row r="26" spans="2:12" s="280" customFormat="1" ht="28.2" customHeight="1" x14ac:dyDescent="0.3">
      <c r="B26" s="655"/>
      <c r="C26" s="589">
        <v>17</v>
      </c>
      <c r="D26" s="590"/>
      <c r="E26" s="590"/>
      <c r="F26" s="590"/>
      <c r="G26" s="591"/>
      <c r="H26" s="591"/>
      <c r="I26" s="591"/>
      <c r="J26" s="403"/>
      <c r="K26" s="404">
        <f t="shared" ca="1" si="0"/>
        <v>0.18558144086028183</v>
      </c>
      <c r="L26" s="177"/>
    </row>
    <row r="27" spans="2:12" s="280" customFormat="1" ht="28.2" customHeight="1" x14ac:dyDescent="0.3">
      <c r="B27" s="655"/>
      <c r="C27" s="589">
        <v>18</v>
      </c>
      <c r="D27" s="590"/>
      <c r="E27" s="590"/>
      <c r="F27" s="590"/>
      <c r="G27" s="591"/>
      <c r="H27" s="591"/>
      <c r="I27" s="591"/>
      <c r="J27" s="403"/>
      <c r="K27" s="404">
        <f t="shared" ref="K27:K54" ca="1" si="1">RAND()</f>
        <v>0.82930809654131132</v>
      </c>
      <c r="L27" s="177"/>
    </row>
    <row r="28" spans="2:12" s="280" customFormat="1" ht="28.2" customHeight="1" x14ac:dyDescent="0.3">
      <c r="B28" s="655"/>
      <c r="C28" s="589">
        <v>19</v>
      </c>
      <c r="D28" s="590"/>
      <c r="E28" s="590"/>
      <c r="F28" s="590"/>
      <c r="G28" s="591"/>
      <c r="H28" s="591"/>
      <c r="I28" s="591"/>
      <c r="J28" s="403"/>
      <c r="K28" s="404">
        <f t="shared" ca="1" si="1"/>
        <v>0.43218530427529611</v>
      </c>
      <c r="L28" s="177"/>
    </row>
    <row r="29" spans="2:12" s="280" customFormat="1" ht="28.2" customHeight="1" x14ac:dyDescent="0.3">
      <c r="B29" s="656"/>
      <c r="C29" s="589">
        <v>20</v>
      </c>
      <c r="D29" s="590"/>
      <c r="E29" s="590"/>
      <c r="F29" s="590"/>
      <c r="G29" s="591"/>
      <c r="H29" s="591"/>
      <c r="I29" s="591"/>
      <c r="J29" s="403"/>
      <c r="K29" s="404">
        <f t="shared" ca="1" si="1"/>
        <v>0.89470310040679646</v>
      </c>
      <c r="L29" s="177"/>
    </row>
    <row r="30" spans="2:12" s="280" customFormat="1" ht="28.2" customHeight="1" x14ac:dyDescent="0.3">
      <c r="B30" s="583" t="s">
        <v>285</v>
      </c>
      <c r="C30" s="589">
        <v>21</v>
      </c>
      <c r="D30" s="590"/>
      <c r="E30" s="590"/>
      <c r="F30" s="590"/>
      <c r="G30" s="591"/>
      <c r="H30" s="591"/>
      <c r="I30" s="591"/>
      <c r="J30" s="403"/>
      <c r="K30" s="404">
        <f t="shared" ca="1" si="1"/>
        <v>0.60441309712721114</v>
      </c>
      <c r="L30" s="177"/>
    </row>
    <row r="31" spans="2:12" s="280" customFormat="1" ht="28.2" customHeight="1" x14ac:dyDescent="0.3">
      <c r="B31" s="584"/>
      <c r="C31" s="589">
        <v>22</v>
      </c>
      <c r="D31" s="590"/>
      <c r="E31" s="590"/>
      <c r="F31" s="590"/>
      <c r="G31" s="591"/>
      <c r="H31" s="591"/>
      <c r="I31" s="591"/>
      <c r="J31" s="403"/>
      <c r="K31" s="404">
        <f t="shared" ca="1" si="1"/>
        <v>0.17295992547157479</v>
      </c>
      <c r="L31" s="177"/>
    </row>
    <row r="32" spans="2:12" s="280" customFormat="1" ht="28.2" customHeight="1" x14ac:dyDescent="0.3">
      <c r="B32" s="584"/>
      <c r="C32" s="589">
        <v>23</v>
      </c>
      <c r="D32" s="590"/>
      <c r="E32" s="590"/>
      <c r="F32" s="590"/>
      <c r="G32" s="591"/>
      <c r="H32" s="591"/>
      <c r="I32" s="591"/>
      <c r="J32" s="403"/>
      <c r="K32" s="404">
        <f t="shared" ca="1" si="1"/>
        <v>0.79948145737003384</v>
      </c>
      <c r="L32" s="177"/>
    </row>
    <row r="33" spans="2:12" s="280" customFormat="1" ht="28.2" customHeight="1" x14ac:dyDescent="0.3">
      <c r="B33" s="584"/>
      <c r="C33" s="589">
        <v>24</v>
      </c>
      <c r="D33" s="590"/>
      <c r="E33" s="590"/>
      <c r="F33" s="590"/>
      <c r="G33" s="591"/>
      <c r="H33" s="591"/>
      <c r="I33" s="591"/>
      <c r="J33" s="403"/>
      <c r="K33" s="404">
        <f t="shared" ca="1" si="1"/>
        <v>0.15426802382633942</v>
      </c>
      <c r="L33" s="177"/>
    </row>
    <row r="34" spans="2:12" s="280" customFormat="1" ht="28.2" customHeight="1" x14ac:dyDescent="0.3">
      <c r="B34" s="584"/>
      <c r="C34" s="589">
        <v>25</v>
      </c>
      <c r="D34" s="590"/>
      <c r="E34" s="590"/>
      <c r="F34" s="590"/>
      <c r="G34" s="591"/>
      <c r="H34" s="591"/>
      <c r="I34" s="591"/>
      <c r="J34" s="403"/>
      <c r="K34" s="404">
        <f t="shared" ca="1" si="1"/>
        <v>0.10102625907134488</v>
      </c>
      <c r="L34" s="177"/>
    </row>
    <row r="35" spans="2:12" s="280" customFormat="1" ht="28.2" customHeight="1" x14ac:dyDescent="0.3">
      <c r="B35" s="584"/>
      <c r="C35" s="589">
        <v>26</v>
      </c>
      <c r="D35" s="590"/>
      <c r="E35" s="590"/>
      <c r="F35" s="590"/>
      <c r="G35" s="591"/>
      <c r="H35" s="591"/>
      <c r="I35" s="591"/>
      <c r="J35" s="403"/>
      <c r="K35" s="404">
        <f t="shared" ca="1" si="1"/>
        <v>7.1600338157935539E-2</v>
      </c>
      <c r="L35" s="177"/>
    </row>
    <row r="36" spans="2:12" s="280" customFormat="1" ht="28.2" customHeight="1" x14ac:dyDescent="0.3">
      <c r="B36" s="584"/>
      <c r="C36" s="589">
        <v>27</v>
      </c>
      <c r="D36" s="590"/>
      <c r="E36" s="590"/>
      <c r="F36" s="590"/>
      <c r="G36" s="591"/>
      <c r="H36" s="591"/>
      <c r="I36" s="591"/>
      <c r="J36" s="403"/>
      <c r="K36" s="404">
        <f t="shared" ca="1" si="1"/>
        <v>7.7837766901937555E-2</v>
      </c>
      <c r="L36" s="177"/>
    </row>
    <row r="37" spans="2:12" s="280" customFormat="1" ht="28.2" customHeight="1" x14ac:dyDescent="0.3">
      <c r="B37" s="584"/>
      <c r="C37" s="589">
        <v>28</v>
      </c>
      <c r="D37" s="590"/>
      <c r="E37" s="590"/>
      <c r="F37" s="590"/>
      <c r="G37" s="591"/>
      <c r="H37" s="591"/>
      <c r="I37" s="591"/>
      <c r="J37" s="403"/>
      <c r="K37" s="404">
        <f t="shared" ca="1" si="1"/>
        <v>0.40107282768597352</v>
      </c>
      <c r="L37" s="177"/>
    </row>
    <row r="38" spans="2:12" s="280" customFormat="1" ht="28.2" customHeight="1" x14ac:dyDescent="0.3">
      <c r="B38" s="584"/>
      <c r="C38" s="589">
        <v>29</v>
      </c>
      <c r="D38" s="590"/>
      <c r="E38" s="590"/>
      <c r="F38" s="590"/>
      <c r="G38" s="591"/>
      <c r="H38" s="591"/>
      <c r="I38" s="591"/>
      <c r="J38" s="403"/>
      <c r="K38" s="404">
        <f t="shared" ca="1" si="1"/>
        <v>0.13887071549521535</v>
      </c>
      <c r="L38" s="177"/>
    </row>
    <row r="39" spans="2:12" s="280" customFormat="1" ht="28.2" customHeight="1" x14ac:dyDescent="0.3">
      <c r="B39" s="584"/>
      <c r="C39" s="589">
        <v>30</v>
      </c>
      <c r="D39" s="590"/>
      <c r="E39" s="590"/>
      <c r="F39" s="590"/>
      <c r="G39" s="591"/>
      <c r="H39" s="591"/>
      <c r="I39" s="591"/>
      <c r="J39" s="403"/>
      <c r="K39" s="404">
        <f t="shared" ca="1" si="1"/>
        <v>0.57816219145238712</v>
      </c>
      <c r="L39" s="177"/>
    </row>
    <row r="40" spans="2:12" s="280" customFormat="1" ht="28.2" customHeight="1" x14ac:dyDescent="0.3">
      <c r="B40" s="584"/>
      <c r="C40" s="589">
        <v>31</v>
      </c>
      <c r="D40" s="590"/>
      <c r="E40" s="590"/>
      <c r="F40" s="590"/>
      <c r="G40" s="591"/>
      <c r="H40" s="591"/>
      <c r="I40" s="591"/>
      <c r="J40" s="403"/>
      <c r="K40" s="404">
        <f t="shared" ca="1" si="1"/>
        <v>0.18425024719065508</v>
      </c>
      <c r="L40" s="177"/>
    </row>
    <row r="41" spans="2:12" s="280" customFormat="1" ht="28.2" customHeight="1" x14ac:dyDescent="0.3">
      <c r="B41" s="584"/>
      <c r="C41" s="589">
        <v>32</v>
      </c>
      <c r="D41" s="590"/>
      <c r="E41" s="590"/>
      <c r="F41" s="590"/>
      <c r="G41" s="591"/>
      <c r="H41" s="591"/>
      <c r="I41" s="591"/>
      <c r="J41" s="403"/>
      <c r="K41" s="404">
        <f t="shared" ca="1" si="1"/>
        <v>0.77664824160847468</v>
      </c>
      <c r="L41" s="177"/>
    </row>
    <row r="42" spans="2:12" s="280" customFormat="1" ht="28.2" customHeight="1" x14ac:dyDescent="0.3">
      <c r="B42" s="584"/>
      <c r="C42" s="589">
        <v>33</v>
      </c>
      <c r="D42" s="590"/>
      <c r="E42" s="590"/>
      <c r="F42" s="590"/>
      <c r="G42" s="591"/>
      <c r="H42" s="591"/>
      <c r="I42" s="591"/>
      <c r="J42" s="403"/>
      <c r="K42" s="404">
        <f t="shared" ca="1" si="1"/>
        <v>0.45623079113799181</v>
      </c>
      <c r="L42" s="177"/>
    </row>
    <row r="43" spans="2:12" s="280" customFormat="1" ht="28.2" customHeight="1" x14ac:dyDescent="0.3">
      <c r="B43" s="584"/>
      <c r="C43" s="589">
        <v>34</v>
      </c>
      <c r="D43" s="590"/>
      <c r="E43" s="590"/>
      <c r="F43" s="590"/>
      <c r="G43" s="591"/>
      <c r="H43" s="591"/>
      <c r="I43" s="591"/>
      <c r="J43" s="403"/>
      <c r="K43" s="404">
        <f t="shared" ca="1" si="1"/>
        <v>0.65266059871612392</v>
      </c>
      <c r="L43" s="177"/>
    </row>
    <row r="44" spans="2:12" s="280" customFormat="1" ht="28.2" customHeight="1" x14ac:dyDescent="0.3">
      <c r="B44" s="585"/>
      <c r="C44" s="589">
        <v>35</v>
      </c>
      <c r="D44" s="590"/>
      <c r="E44" s="590"/>
      <c r="F44" s="590"/>
      <c r="G44" s="591"/>
      <c r="H44" s="591"/>
      <c r="I44" s="591"/>
      <c r="J44" s="403"/>
      <c r="K44" s="404">
        <f t="shared" ca="1" si="1"/>
        <v>0.30489090346219927</v>
      </c>
      <c r="L44" s="177"/>
    </row>
    <row r="45" spans="2:12" s="280" customFormat="1" ht="28.2" customHeight="1" x14ac:dyDescent="0.3">
      <c r="B45" s="439"/>
      <c r="C45" s="589">
        <v>36</v>
      </c>
      <c r="D45" s="590"/>
      <c r="E45" s="590"/>
      <c r="F45" s="590"/>
      <c r="G45" s="591"/>
      <c r="H45" s="591"/>
      <c r="I45" s="591"/>
      <c r="J45" s="403"/>
      <c r="K45" s="404">
        <f t="shared" ca="1" si="1"/>
        <v>0.23381049544017096</v>
      </c>
      <c r="L45" s="177"/>
    </row>
    <row r="46" spans="2:12" s="280" customFormat="1" ht="28.2" customHeight="1" x14ac:dyDescent="0.3">
      <c r="B46" s="439"/>
      <c r="C46" s="589">
        <v>37</v>
      </c>
      <c r="D46" s="590"/>
      <c r="E46" s="590"/>
      <c r="F46" s="590"/>
      <c r="G46" s="591"/>
      <c r="H46" s="591"/>
      <c r="I46" s="591"/>
      <c r="J46" s="403"/>
      <c r="K46" s="404">
        <f t="shared" ca="1" si="1"/>
        <v>0.7037753178514784</v>
      </c>
      <c r="L46" s="177"/>
    </row>
    <row r="47" spans="2:12" s="280" customFormat="1" ht="28.2" customHeight="1" x14ac:dyDescent="0.3">
      <c r="B47" s="439"/>
      <c r="C47" s="589">
        <v>38</v>
      </c>
      <c r="D47" s="590"/>
      <c r="E47" s="590"/>
      <c r="F47" s="590"/>
      <c r="G47" s="591"/>
      <c r="H47" s="591"/>
      <c r="I47" s="591"/>
      <c r="J47" s="403"/>
      <c r="K47" s="404">
        <f t="shared" ca="1" si="1"/>
        <v>0.94956931337274308</v>
      </c>
      <c r="L47" s="177"/>
    </row>
    <row r="48" spans="2:12" s="280" customFormat="1" ht="28.2" customHeight="1" x14ac:dyDescent="0.3">
      <c r="B48" s="439"/>
      <c r="C48" s="589">
        <v>39</v>
      </c>
      <c r="D48" s="590"/>
      <c r="E48" s="590"/>
      <c r="F48" s="590"/>
      <c r="G48" s="591"/>
      <c r="H48" s="591"/>
      <c r="I48" s="591"/>
      <c r="J48" s="403"/>
      <c r="K48" s="404">
        <f t="shared" ca="1" si="1"/>
        <v>0.87789487303353786</v>
      </c>
      <c r="L48" s="177"/>
    </row>
    <row r="49" spans="2:12" s="280" customFormat="1" ht="28.2" customHeight="1" x14ac:dyDescent="0.3">
      <c r="B49" s="439"/>
      <c r="C49" s="589">
        <v>40</v>
      </c>
      <c r="D49" s="590"/>
      <c r="E49" s="590"/>
      <c r="F49" s="590"/>
      <c r="G49" s="591"/>
      <c r="H49" s="591"/>
      <c r="I49" s="591"/>
      <c r="J49" s="403"/>
      <c r="K49" s="404">
        <f t="shared" ca="1" si="1"/>
        <v>0.70293242484433371</v>
      </c>
      <c r="L49" s="177"/>
    </row>
    <row r="50" spans="2:12" s="280" customFormat="1" ht="28.2" customHeight="1" x14ac:dyDescent="0.3">
      <c r="B50" s="439"/>
      <c r="C50" s="589"/>
      <c r="D50" s="590"/>
      <c r="E50" s="590"/>
      <c r="F50" s="590"/>
      <c r="G50" s="591"/>
      <c r="H50" s="591"/>
      <c r="I50" s="591"/>
      <c r="J50" s="403"/>
      <c r="K50" s="404">
        <f t="shared" ca="1" si="1"/>
        <v>3.6784824555653683E-2</v>
      </c>
      <c r="L50" s="177"/>
    </row>
    <row r="51" spans="2:12" s="280" customFormat="1" ht="28.2" customHeight="1" x14ac:dyDescent="0.3">
      <c r="B51" s="439"/>
      <c r="C51" s="589"/>
      <c r="D51" s="590"/>
      <c r="E51" s="590"/>
      <c r="F51" s="590"/>
      <c r="G51" s="591"/>
      <c r="H51" s="591"/>
      <c r="I51" s="591"/>
      <c r="J51" s="403"/>
      <c r="K51" s="404">
        <f t="shared" ca="1" si="1"/>
        <v>4.0181560232166902E-2</v>
      </c>
      <c r="L51" s="177"/>
    </row>
    <row r="52" spans="2:12" s="280" customFormat="1" ht="28.2" customHeight="1" x14ac:dyDescent="0.3">
      <c r="B52" s="439"/>
      <c r="C52" s="589"/>
      <c r="D52" s="590"/>
      <c r="E52" s="590"/>
      <c r="F52" s="590"/>
      <c r="G52" s="591"/>
      <c r="H52" s="591"/>
      <c r="I52" s="591"/>
      <c r="J52" s="403"/>
      <c r="K52" s="404">
        <f t="shared" ca="1" si="1"/>
        <v>0.55545674725692806</v>
      </c>
      <c r="L52" s="177"/>
    </row>
    <row r="53" spans="2:12" s="280" customFormat="1" ht="28.2" customHeight="1" x14ac:dyDescent="0.3">
      <c r="B53" s="439"/>
      <c r="C53" s="589"/>
      <c r="D53" s="590"/>
      <c r="E53" s="590"/>
      <c r="F53" s="590"/>
      <c r="G53" s="591"/>
      <c r="H53" s="591"/>
      <c r="I53" s="591"/>
      <c r="J53" s="403"/>
      <c r="K53" s="404">
        <f t="shared" ca="1" si="1"/>
        <v>0.37224134282997956</v>
      </c>
      <c r="L53" s="177"/>
    </row>
    <row r="54" spans="2:12" s="280" customFormat="1" ht="28.2" customHeight="1" x14ac:dyDescent="0.3">
      <c r="B54" s="439"/>
      <c r="C54" s="589"/>
      <c r="D54" s="590"/>
      <c r="E54" s="590"/>
      <c r="F54" s="590"/>
      <c r="G54" s="591"/>
      <c r="H54" s="591"/>
      <c r="I54" s="591"/>
      <c r="J54" s="403"/>
      <c r="K54" s="404">
        <f t="shared" ca="1" si="1"/>
        <v>0.28241981441693254</v>
      </c>
      <c r="L54" s="177"/>
    </row>
    <row r="55" spans="2:12" s="280" customFormat="1" ht="28.2" customHeight="1" x14ac:dyDescent="0.3">
      <c r="B55" s="439"/>
      <c r="C55" s="589"/>
      <c r="D55" s="590"/>
      <c r="E55" s="590"/>
      <c r="F55" s="590"/>
      <c r="G55" s="591"/>
      <c r="H55" s="591"/>
      <c r="I55" s="591"/>
      <c r="J55" s="403"/>
      <c r="K55" s="404">
        <f t="shared" ref="K55:K74" ca="1" si="2">RAND()</f>
        <v>0.48689154269230817</v>
      </c>
      <c r="L55" s="177"/>
    </row>
    <row r="56" spans="2:12" s="280" customFormat="1" ht="28.2" customHeight="1" x14ac:dyDescent="0.3">
      <c r="B56" s="439"/>
      <c r="C56" s="589"/>
      <c r="D56" s="590"/>
      <c r="E56" s="590"/>
      <c r="F56" s="590"/>
      <c r="G56" s="591"/>
      <c r="H56" s="591"/>
      <c r="I56" s="591"/>
      <c r="J56" s="403"/>
      <c r="K56" s="404">
        <f t="shared" ca="1" si="2"/>
        <v>0.86631652692468997</v>
      </c>
      <c r="L56" s="177"/>
    </row>
    <row r="57" spans="2:12" s="280" customFormat="1" ht="28.2" customHeight="1" x14ac:dyDescent="0.3">
      <c r="B57" s="439"/>
      <c r="C57" s="589"/>
      <c r="D57" s="590"/>
      <c r="E57" s="590"/>
      <c r="F57" s="590"/>
      <c r="G57" s="591"/>
      <c r="H57" s="591"/>
      <c r="I57" s="591"/>
      <c r="J57" s="403"/>
      <c r="K57" s="404">
        <f t="shared" ca="1" si="2"/>
        <v>0.48148459721446069</v>
      </c>
      <c r="L57" s="177"/>
    </row>
    <row r="58" spans="2:12" s="280" customFormat="1" ht="28.2" customHeight="1" x14ac:dyDescent="0.3">
      <c r="B58" s="439"/>
      <c r="C58" s="589"/>
      <c r="D58" s="590"/>
      <c r="E58" s="590"/>
      <c r="F58" s="590"/>
      <c r="G58" s="591"/>
      <c r="H58" s="591"/>
      <c r="I58" s="591"/>
      <c r="J58" s="403"/>
      <c r="K58" s="404">
        <f t="shared" ca="1" si="2"/>
        <v>3.22491331006447E-2</v>
      </c>
      <c r="L58" s="177"/>
    </row>
    <row r="59" spans="2:12" s="280" customFormat="1" ht="28.2" customHeight="1" x14ac:dyDescent="0.3">
      <c r="B59" s="439"/>
      <c r="C59" s="589"/>
      <c r="D59" s="590"/>
      <c r="E59" s="590"/>
      <c r="F59" s="590"/>
      <c r="G59" s="591"/>
      <c r="H59" s="591"/>
      <c r="I59" s="591"/>
      <c r="J59" s="403"/>
      <c r="K59" s="404">
        <f t="shared" ca="1" si="2"/>
        <v>0.92076406337920025</v>
      </c>
      <c r="L59" s="177"/>
    </row>
    <row r="60" spans="2:12" s="280" customFormat="1" ht="28.2" customHeight="1" x14ac:dyDescent="0.3">
      <c r="B60" s="439"/>
      <c r="C60" s="589"/>
      <c r="D60" s="590"/>
      <c r="E60" s="590"/>
      <c r="F60" s="590"/>
      <c r="G60" s="591"/>
      <c r="H60" s="591"/>
      <c r="I60" s="591"/>
      <c r="J60" s="403"/>
      <c r="K60" s="404">
        <f t="shared" ca="1" si="2"/>
        <v>0.81941560976115735</v>
      </c>
      <c r="L60" s="177"/>
    </row>
    <row r="61" spans="2:12" s="280" customFormat="1" ht="28.2" customHeight="1" x14ac:dyDescent="0.3">
      <c r="B61" s="439"/>
      <c r="C61" s="589"/>
      <c r="D61" s="590"/>
      <c r="E61" s="590"/>
      <c r="F61" s="590"/>
      <c r="G61" s="591"/>
      <c r="H61" s="591"/>
      <c r="I61" s="591"/>
      <c r="J61" s="403"/>
      <c r="K61" s="404">
        <f t="shared" ca="1" si="2"/>
        <v>0.83128083999669133</v>
      </c>
      <c r="L61" s="177"/>
    </row>
    <row r="62" spans="2:12" s="280" customFormat="1" ht="28.2" customHeight="1" x14ac:dyDescent="0.3">
      <c r="B62" s="439"/>
      <c r="C62" s="589"/>
      <c r="D62" s="590"/>
      <c r="E62" s="590"/>
      <c r="F62" s="590"/>
      <c r="G62" s="591"/>
      <c r="H62" s="591"/>
      <c r="I62" s="591"/>
      <c r="J62" s="403"/>
      <c r="K62" s="404">
        <f t="shared" ca="1" si="2"/>
        <v>0.49980941810839097</v>
      </c>
      <c r="L62" s="177"/>
    </row>
    <row r="63" spans="2:12" s="280" customFormat="1" ht="28.2" customHeight="1" x14ac:dyDescent="0.3">
      <c r="B63" s="439"/>
      <c r="C63" s="589"/>
      <c r="D63" s="590"/>
      <c r="E63" s="590"/>
      <c r="F63" s="590"/>
      <c r="G63" s="591"/>
      <c r="H63" s="591"/>
      <c r="I63" s="591"/>
      <c r="J63" s="403"/>
      <c r="K63" s="404">
        <f t="shared" ca="1" si="2"/>
        <v>3.4909492434997969E-2</v>
      </c>
      <c r="L63" s="177"/>
    </row>
    <row r="64" spans="2:12" s="280" customFormat="1" ht="28.2" customHeight="1" x14ac:dyDescent="0.3">
      <c r="B64" s="439"/>
      <c r="C64" s="589"/>
      <c r="D64" s="590"/>
      <c r="E64" s="590"/>
      <c r="F64" s="590"/>
      <c r="G64" s="591"/>
      <c r="H64" s="591"/>
      <c r="I64" s="591"/>
      <c r="J64" s="403"/>
      <c r="K64" s="404">
        <f t="shared" ca="1" si="2"/>
        <v>0.96697654350507123</v>
      </c>
      <c r="L64" s="177"/>
    </row>
    <row r="65" spans="2:12" s="280" customFormat="1" ht="28.2" customHeight="1" x14ac:dyDescent="0.3">
      <c r="B65" s="439"/>
      <c r="C65" s="589"/>
      <c r="D65" s="590"/>
      <c r="E65" s="590"/>
      <c r="F65" s="590"/>
      <c r="G65" s="591"/>
      <c r="H65" s="591"/>
      <c r="I65" s="591"/>
      <c r="J65" s="403"/>
      <c r="K65" s="404">
        <f t="shared" ca="1" si="2"/>
        <v>0.80312733590105589</v>
      </c>
      <c r="L65" s="177"/>
    </row>
    <row r="66" spans="2:12" s="280" customFormat="1" ht="28.2" customHeight="1" x14ac:dyDescent="0.3">
      <c r="B66" s="439"/>
      <c r="C66" s="589"/>
      <c r="D66" s="590"/>
      <c r="E66" s="590"/>
      <c r="F66" s="590"/>
      <c r="G66" s="591"/>
      <c r="H66" s="591"/>
      <c r="I66" s="591"/>
      <c r="J66" s="403"/>
      <c r="K66" s="404">
        <f t="shared" ca="1" si="2"/>
        <v>9.31016995227818E-2</v>
      </c>
      <c r="L66" s="177"/>
    </row>
    <row r="67" spans="2:12" s="280" customFormat="1" ht="28.2" customHeight="1" x14ac:dyDescent="0.3">
      <c r="B67" s="439"/>
      <c r="C67" s="589"/>
      <c r="D67" s="590"/>
      <c r="E67" s="590"/>
      <c r="F67" s="590"/>
      <c r="G67" s="591"/>
      <c r="H67" s="591"/>
      <c r="I67" s="591"/>
      <c r="J67" s="403"/>
      <c r="K67" s="404">
        <f t="shared" ca="1" si="2"/>
        <v>0.33648414632323131</v>
      </c>
      <c r="L67" s="177"/>
    </row>
    <row r="68" spans="2:12" s="280" customFormat="1" ht="28.2" customHeight="1" x14ac:dyDescent="0.3">
      <c r="B68" s="439"/>
      <c r="C68" s="589"/>
      <c r="D68" s="590"/>
      <c r="E68" s="590"/>
      <c r="F68" s="590"/>
      <c r="G68" s="591"/>
      <c r="H68" s="591"/>
      <c r="I68" s="591"/>
      <c r="J68" s="403"/>
      <c r="K68" s="404">
        <f t="shared" ca="1" si="2"/>
        <v>0.75080338733628649</v>
      </c>
      <c r="L68" s="177"/>
    </row>
    <row r="69" spans="2:12" s="280" customFormat="1" ht="28.2" customHeight="1" x14ac:dyDescent="0.3">
      <c r="B69" s="439"/>
      <c r="C69" s="589"/>
      <c r="D69" s="590"/>
      <c r="E69" s="590"/>
      <c r="F69" s="590"/>
      <c r="G69" s="591"/>
      <c r="H69" s="591"/>
      <c r="I69" s="591"/>
      <c r="J69" s="403"/>
      <c r="K69" s="404">
        <f t="shared" ca="1" si="2"/>
        <v>0.95751145161333884</v>
      </c>
      <c r="L69" s="177"/>
    </row>
    <row r="70" spans="2:12" s="280" customFormat="1" ht="28.2" customHeight="1" x14ac:dyDescent="0.3">
      <c r="B70" s="439"/>
      <c r="C70" s="589"/>
      <c r="D70" s="590"/>
      <c r="E70" s="590"/>
      <c r="F70" s="590"/>
      <c r="G70" s="591"/>
      <c r="H70" s="591"/>
      <c r="I70" s="591"/>
      <c r="J70" s="403"/>
      <c r="K70" s="404">
        <f t="shared" ca="1" si="2"/>
        <v>0.37095684386039907</v>
      </c>
      <c r="L70" s="177"/>
    </row>
    <row r="71" spans="2:12" s="280" customFormat="1" ht="28.2" customHeight="1" x14ac:dyDescent="0.3">
      <c r="B71" s="439"/>
      <c r="C71" s="589"/>
      <c r="D71" s="590"/>
      <c r="E71" s="590"/>
      <c r="F71" s="590"/>
      <c r="G71" s="591"/>
      <c r="H71" s="591"/>
      <c r="I71" s="591"/>
      <c r="J71" s="403"/>
      <c r="K71" s="404">
        <f t="shared" ca="1" si="2"/>
        <v>0.38159786446125288</v>
      </c>
      <c r="L71" s="177"/>
    </row>
    <row r="72" spans="2:12" s="280" customFormat="1" ht="28.2" customHeight="1" x14ac:dyDescent="0.3">
      <c r="B72" s="439"/>
      <c r="C72" s="589"/>
      <c r="D72" s="590"/>
      <c r="E72" s="590"/>
      <c r="F72" s="590"/>
      <c r="G72" s="591"/>
      <c r="H72" s="591"/>
      <c r="I72" s="591"/>
      <c r="J72" s="403"/>
      <c r="K72" s="404">
        <f t="shared" ca="1" si="2"/>
        <v>0.37345570180909771</v>
      </c>
      <c r="L72" s="177"/>
    </row>
    <row r="73" spans="2:12" s="280" customFormat="1" ht="28.2" customHeight="1" x14ac:dyDescent="0.3">
      <c r="B73" s="439"/>
      <c r="C73" s="589"/>
      <c r="D73" s="590"/>
      <c r="E73" s="590"/>
      <c r="F73" s="590"/>
      <c r="G73" s="591"/>
      <c r="H73" s="591"/>
      <c r="I73" s="591"/>
      <c r="J73" s="403"/>
      <c r="K73" s="404">
        <f t="shared" ca="1" si="2"/>
        <v>0.25946125169843648</v>
      </c>
      <c r="L73" s="177"/>
    </row>
    <row r="74" spans="2:12" s="280" customFormat="1" ht="28.2" customHeight="1" x14ac:dyDescent="0.3">
      <c r="B74" s="439"/>
      <c r="C74" s="589"/>
      <c r="D74" s="590"/>
      <c r="E74" s="590"/>
      <c r="F74" s="590"/>
      <c r="G74" s="591"/>
      <c r="H74" s="591"/>
      <c r="I74" s="591"/>
      <c r="J74" s="403"/>
      <c r="K74" s="404">
        <f t="shared" ca="1" si="2"/>
        <v>0.29511561813408416</v>
      </c>
      <c r="L74" s="177"/>
    </row>
    <row r="75" spans="2:12" s="280" customFormat="1" ht="28.2" customHeight="1" x14ac:dyDescent="0.3">
      <c r="B75" s="439"/>
      <c r="C75" s="589"/>
      <c r="D75" s="590"/>
      <c r="E75" s="590"/>
      <c r="F75" s="590"/>
      <c r="G75" s="591"/>
      <c r="H75" s="591"/>
      <c r="I75" s="591"/>
      <c r="J75" s="403"/>
      <c r="K75" s="404">
        <f t="shared" ref="K75:K138" ca="1" si="3">RAND()</f>
        <v>0.53347443202294775</v>
      </c>
      <c r="L75" s="177"/>
    </row>
    <row r="76" spans="2:12" s="280" customFormat="1" ht="28.2" customHeight="1" x14ac:dyDescent="0.3">
      <c r="B76" s="439"/>
      <c r="C76" s="589"/>
      <c r="D76" s="590"/>
      <c r="E76" s="590"/>
      <c r="F76" s="590"/>
      <c r="G76" s="591"/>
      <c r="H76" s="591"/>
      <c r="I76" s="591"/>
      <c r="J76" s="403"/>
      <c r="K76" s="404">
        <f t="shared" ca="1" si="3"/>
        <v>8.0750352985260565E-2</v>
      </c>
      <c r="L76" s="177"/>
    </row>
    <row r="77" spans="2:12" s="280" customFormat="1" ht="28.2" customHeight="1" x14ac:dyDescent="0.3">
      <c r="B77" s="439"/>
      <c r="C77" s="589"/>
      <c r="D77" s="590"/>
      <c r="E77" s="590"/>
      <c r="F77" s="590"/>
      <c r="G77" s="591"/>
      <c r="H77" s="591"/>
      <c r="I77" s="591"/>
      <c r="J77" s="403"/>
      <c r="K77" s="404">
        <f t="shared" ca="1" si="3"/>
        <v>0.42080155469606983</v>
      </c>
      <c r="L77" s="177"/>
    </row>
    <row r="78" spans="2:12" s="280" customFormat="1" ht="28.2" customHeight="1" x14ac:dyDescent="0.3">
      <c r="B78" s="439"/>
      <c r="C78" s="589"/>
      <c r="D78" s="590"/>
      <c r="E78" s="590"/>
      <c r="F78" s="590"/>
      <c r="G78" s="591"/>
      <c r="H78" s="591"/>
      <c r="I78" s="591"/>
      <c r="J78" s="403"/>
      <c r="K78" s="404">
        <f t="shared" ca="1" si="3"/>
        <v>4.9711486309216402E-2</v>
      </c>
      <c r="L78" s="177"/>
    </row>
    <row r="79" spans="2:12" s="280" customFormat="1" ht="28.2" customHeight="1" x14ac:dyDescent="0.3">
      <c r="B79" s="439"/>
      <c r="C79" s="589"/>
      <c r="D79" s="590"/>
      <c r="E79" s="590"/>
      <c r="F79" s="590"/>
      <c r="G79" s="591"/>
      <c r="H79" s="591"/>
      <c r="I79" s="591"/>
      <c r="J79" s="403"/>
      <c r="K79" s="404">
        <f t="shared" ca="1" si="3"/>
        <v>0.41464487832179542</v>
      </c>
      <c r="L79" s="177"/>
    </row>
    <row r="80" spans="2:12" s="280" customFormat="1" ht="28.2" customHeight="1" x14ac:dyDescent="0.3">
      <c r="B80" s="439"/>
      <c r="C80" s="589"/>
      <c r="D80" s="590"/>
      <c r="E80" s="590"/>
      <c r="F80" s="590"/>
      <c r="G80" s="591"/>
      <c r="H80" s="591"/>
      <c r="I80" s="591"/>
      <c r="J80" s="403"/>
      <c r="K80" s="404">
        <f t="shared" ca="1" si="3"/>
        <v>0.44284547541875341</v>
      </c>
      <c r="L80" s="177"/>
    </row>
    <row r="81" spans="2:12" s="280" customFormat="1" ht="28.2" customHeight="1" x14ac:dyDescent="0.3">
      <c r="B81" s="439"/>
      <c r="C81" s="589"/>
      <c r="D81" s="590"/>
      <c r="E81" s="590"/>
      <c r="F81" s="590"/>
      <c r="G81" s="591"/>
      <c r="H81" s="591"/>
      <c r="I81" s="591"/>
      <c r="J81" s="403"/>
      <c r="K81" s="404">
        <f t="shared" ca="1" si="3"/>
        <v>5.8281785069524528E-2</v>
      </c>
      <c r="L81" s="177"/>
    </row>
    <row r="82" spans="2:12" s="280" customFormat="1" ht="28.2" customHeight="1" x14ac:dyDescent="0.3">
      <c r="B82" s="439"/>
      <c r="C82" s="589"/>
      <c r="D82" s="590"/>
      <c r="E82" s="590"/>
      <c r="F82" s="590"/>
      <c r="G82" s="591"/>
      <c r="H82" s="591"/>
      <c r="I82" s="591"/>
      <c r="J82" s="403"/>
      <c r="K82" s="404">
        <f t="shared" ca="1" si="3"/>
        <v>0.93350165861354029</v>
      </c>
      <c r="L82" s="177"/>
    </row>
    <row r="83" spans="2:12" s="280" customFormat="1" ht="28.2" customHeight="1" x14ac:dyDescent="0.3">
      <c r="B83" s="439"/>
      <c r="C83" s="589"/>
      <c r="D83" s="590"/>
      <c r="E83" s="590"/>
      <c r="F83" s="590"/>
      <c r="G83" s="591"/>
      <c r="H83" s="591"/>
      <c r="I83" s="591"/>
      <c r="J83" s="403"/>
      <c r="K83" s="404">
        <f t="shared" ca="1" si="3"/>
        <v>0.56685559142112674</v>
      </c>
      <c r="L83" s="177"/>
    </row>
    <row r="84" spans="2:12" s="280" customFormat="1" ht="28.2" customHeight="1" x14ac:dyDescent="0.3">
      <c r="B84" s="439"/>
      <c r="C84" s="589"/>
      <c r="D84" s="590"/>
      <c r="E84" s="590"/>
      <c r="F84" s="590"/>
      <c r="G84" s="591"/>
      <c r="H84" s="591"/>
      <c r="I84" s="591"/>
      <c r="J84" s="403"/>
      <c r="K84" s="404">
        <f t="shared" ca="1" si="3"/>
        <v>0.12187941014571335</v>
      </c>
      <c r="L84" s="177"/>
    </row>
    <row r="85" spans="2:12" s="280" customFormat="1" ht="28.2" customHeight="1" x14ac:dyDescent="0.3">
      <c r="B85" s="439"/>
      <c r="C85" s="589"/>
      <c r="D85" s="590"/>
      <c r="E85" s="590"/>
      <c r="F85" s="590"/>
      <c r="G85" s="591"/>
      <c r="H85" s="591"/>
      <c r="I85" s="591"/>
      <c r="J85" s="403"/>
      <c r="K85" s="404">
        <f t="shared" ca="1" si="3"/>
        <v>0.87479949129319057</v>
      </c>
      <c r="L85" s="177"/>
    </row>
    <row r="86" spans="2:12" s="280" customFormat="1" ht="28.2" customHeight="1" x14ac:dyDescent="0.3">
      <c r="B86" s="439"/>
      <c r="C86" s="589"/>
      <c r="D86" s="590"/>
      <c r="E86" s="590"/>
      <c r="F86" s="590"/>
      <c r="G86" s="591"/>
      <c r="H86" s="591"/>
      <c r="I86" s="591"/>
      <c r="J86" s="403"/>
      <c r="K86" s="404">
        <f t="shared" ca="1" si="3"/>
        <v>0.37068896350858749</v>
      </c>
      <c r="L86" s="177"/>
    </row>
    <row r="87" spans="2:12" s="280" customFormat="1" ht="28.2" customHeight="1" x14ac:dyDescent="0.3">
      <c r="B87" s="439"/>
      <c r="C87" s="589"/>
      <c r="D87" s="590"/>
      <c r="E87" s="590"/>
      <c r="F87" s="590"/>
      <c r="G87" s="591"/>
      <c r="H87" s="591"/>
      <c r="I87" s="591"/>
      <c r="J87" s="403"/>
      <c r="K87" s="404">
        <f t="shared" ca="1" si="3"/>
        <v>0.95209388603509371</v>
      </c>
      <c r="L87" s="177"/>
    </row>
    <row r="88" spans="2:12" s="280" customFormat="1" ht="28.2" customHeight="1" x14ac:dyDescent="0.3">
      <c r="B88" s="439"/>
      <c r="C88" s="589"/>
      <c r="D88" s="590"/>
      <c r="E88" s="590"/>
      <c r="F88" s="590"/>
      <c r="G88" s="591"/>
      <c r="H88" s="591"/>
      <c r="I88" s="591"/>
      <c r="J88" s="403"/>
      <c r="K88" s="404">
        <f t="shared" ca="1" si="3"/>
        <v>4.4764503187200266E-2</v>
      </c>
      <c r="L88" s="177"/>
    </row>
    <row r="89" spans="2:12" s="280" customFormat="1" ht="28.2" customHeight="1" x14ac:dyDescent="0.3">
      <c r="B89" s="439"/>
      <c r="C89" s="589"/>
      <c r="D89" s="590"/>
      <c r="E89" s="590"/>
      <c r="F89" s="590"/>
      <c r="G89" s="591"/>
      <c r="H89" s="591"/>
      <c r="I89" s="591"/>
      <c r="J89" s="403"/>
      <c r="K89" s="404">
        <f t="shared" ca="1" si="3"/>
        <v>0.60543578720940494</v>
      </c>
      <c r="L89" s="177"/>
    </row>
    <row r="90" spans="2:12" s="280" customFormat="1" ht="28.2" customHeight="1" x14ac:dyDescent="0.3">
      <c r="B90" s="439"/>
      <c r="C90" s="589"/>
      <c r="D90" s="590"/>
      <c r="E90" s="590"/>
      <c r="F90" s="590"/>
      <c r="G90" s="591"/>
      <c r="H90" s="591"/>
      <c r="I90" s="591"/>
      <c r="J90" s="403"/>
      <c r="K90" s="404">
        <f t="shared" ca="1" si="3"/>
        <v>0.76904382183444475</v>
      </c>
      <c r="L90" s="177"/>
    </row>
    <row r="91" spans="2:12" s="280" customFormat="1" ht="28.2" customHeight="1" x14ac:dyDescent="0.3">
      <c r="B91" s="439"/>
      <c r="C91" s="589"/>
      <c r="D91" s="590"/>
      <c r="E91" s="590"/>
      <c r="F91" s="590"/>
      <c r="G91" s="591"/>
      <c r="H91" s="591"/>
      <c r="I91" s="591"/>
      <c r="J91" s="403"/>
      <c r="K91" s="404">
        <f t="shared" ca="1" si="3"/>
        <v>0.44559805254881946</v>
      </c>
      <c r="L91" s="177"/>
    </row>
    <row r="92" spans="2:12" s="280" customFormat="1" ht="28.2" customHeight="1" x14ac:dyDescent="0.3">
      <c r="B92" s="439"/>
      <c r="C92" s="589"/>
      <c r="D92" s="590"/>
      <c r="E92" s="590"/>
      <c r="F92" s="590"/>
      <c r="G92" s="591"/>
      <c r="H92" s="591"/>
      <c r="I92" s="591"/>
      <c r="J92" s="403"/>
      <c r="K92" s="404">
        <f t="shared" ca="1" si="3"/>
        <v>0.41062605269008912</v>
      </c>
      <c r="L92" s="177"/>
    </row>
    <row r="93" spans="2:12" s="280" customFormat="1" ht="28.2" customHeight="1" x14ac:dyDescent="0.3">
      <c r="B93" s="439"/>
      <c r="C93" s="589"/>
      <c r="D93" s="590"/>
      <c r="E93" s="590"/>
      <c r="F93" s="590"/>
      <c r="G93" s="591"/>
      <c r="H93" s="591"/>
      <c r="I93" s="591"/>
      <c r="J93" s="403"/>
      <c r="K93" s="404">
        <f t="shared" ca="1" si="3"/>
        <v>0.54722733329706819</v>
      </c>
      <c r="L93" s="177"/>
    </row>
    <row r="94" spans="2:12" s="280" customFormat="1" ht="28.2" customHeight="1" x14ac:dyDescent="0.3">
      <c r="B94" s="439"/>
      <c r="C94" s="589"/>
      <c r="D94" s="590"/>
      <c r="E94" s="590"/>
      <c r="F94" s="590"/>
      <c r="G94" s="591"/>
      <c r="H94" s="591"/>
      <c r="I94" s="591"/>
      <c r="J94" s="403"/>
      <c r="K94" s="404">
        <f t="shared" ca="1" si="3"/>
        <v>0.73920414143203694</v>
      </c>
      <c r="L94" s="177"/>
    </row>
    <row r="95" spans="2:12" s="280" customFormat="1" ht="28.2" customHeight="1" x14ac:dyDescent="0.3">
      <c r="B95" s="439"/>
      <c r="C95" s="589"/>
      <c r="D95" s="590"/>
      <c r="E95" s="590"/>
      <c r="F95" s="590"/>
      <c r="G95" s="591"/>
      <c r="H95" s="591"/>
      <c r="I95" s="591"/>
      <c r="J95" s="403"/>
      <c r="K95" s="404">
        <f t="shared" ca="1" si="3"/>
        <v>0.14866088895265706</v>
      </c>
      <c r="L95" s="177"/>
    </row>
    <row r="96" spans="2:12" s="280" customFormat="1" ht="28.2" customHeight="1" x14ac:dyDescent="0.3">
      <c r="B96" s="439"/>
      <c r="C96" s="589"/>
      <c r="D96" s="590"/>
      <c r="E96" s="590"/>
      <c r="F96" s="590"/>
      <c r="G96" s="591"/>
      <c r="H96" s="591"/>
      <c r="I96" s="591"/>
      <c r="J96" s="403"/>
      <c r="K96" s="404">
        <f t="shared" ca="1" si="3"/>
        <v>1.3102182440795862E-2</v>
      </c>
      <c r="L96" s="177"/>
    </row>
    <row r="97" spans="2:12" s="280" customFormat="1" ht="28.2" customHeight="1" x14ac:dyDescent="0.3">
      <c r="B97" s="439"/>
      <c r="C97" s="589"/>
      <c r="D97" s="590"/>
      <c r="E97" s="590"/>
      <c r="F97" s="590"/>
      <c r="G97" s="591"/>
      <c r="H97" s="591"/>
      <c r="I97" s="591"/>
      <c r="J97" s="403"/>
      <c r="K97" s="404">
        <f t="shared" ca="1" si="3"/>
        <v>6.3501853233907335E-2</v>
      </c>
      <c r="L97" s="177"/>
    </row>
    <row r="98" spans="2:12" s="280" customFormat="1" ht="28.2" customHeight="1" x14ac:dyDescent="0.3">
      <c r="B98" s="439"/>
      <c r="C98" s="589"/>
      <c r="D98" s="590"/>
      <c r="E98" s="590"/>
      <c r="F98" s="590"/>
      <c r="G98" s="591"/>
      <c r="H98" s="591"/>
      <c r="I98" s="591"/>
      <c r="J98" s="403"/>
      <c r="K98" s="404">
        <f t="shared" ca="1" si="3"/>
        <v>0.93949949796801735</v>
      </c>
      <c r="L98" s="177"/>
    </row>
    <row r="99" spans="2:12" s="280" customFormat="1" ht="28.2" customHeight="1" x14ac:dyDescent="0.3">
      <c r="B99" s="439"/>
      <c r="C99" s="589"/>
      <c r="D99" s="590"/>
      <c r="E99" s="590"/>
      <c r="F99" s="590"/>
      <c r="G99" s="591"/>
      <c r="H99" s="591"/>
      <c r="I99" s="591"/>
      <c r="J99" s="403"/>
      <c r="K99" s="404">
        <f t="shared" ca="1" si="3"/>
        <v>0.1365774203735306</v>
      </c>
      <c r="L99" s="177"/>
    </row>
    <row r="100" spans="2:12" s="280" customFormat="1" ht="28.2" customHeight="1" x14ac:dyDescent="0.3">
      <c r="B100" s="439"/>
      <c r="C100" s="589"/>
      <c r="D100" s="590"/>
      <c r="E100" s="590"/>
      <c r="F100" s="590"/>
      <c r="G100" s="591"/>
      <c r="H100" s="591"/>
      <c r="I100" s="591"/>
      <c r="J100" s="403"/>
      <c r="K100" s="404">
        <f t="shared" ca="1" si="3"/>
        <v>0.91108715161568421</v>
      </c>
      <c r="L100" s="177"/>
    </row>
    <row r="101" spans="2:12" s="280" customFormat="1" ht="28.2" customHeight="1" x14ac:dyDescent="0.3">
      <c r="B101" s="439"/>
      <c r="C101" s="589"/>
      <c r="D101" s="590"/>
      <c r="E101" s="590"/>
      <c r="F101" s="590"/>
      <c r="G101" s="591"/>
      <c r="H101" s="591"/>
      <c r="I101" s="591"/>
      <c r="J101" s="403"/>
      <c r="K101" s="404">
        <f t="shared" ca="1" si="3"/>
        <v>0.41953988118429364</v>
      </c>
      <c r="L101" s="177"/>
    </row>
    <row r="102" spans="2:12" s="280" customFormat="1" ht="28.2" customHeight="1" x14ac:dyDescent="0.3">
      <c r="B102" s="439"/>
      <c r="C102" s="589"/>
      <c r="D102" s="590"/>
      <c r="E102" s="590"/>
      <c r="F102" s="590"/>
      <c r="G102" s="591"/>
      <c r="H102" s="591"/>
      <c r="I102" s="591"/>
      <c r="J102" s="403"/>
      <c r="K102" s="404">
        <f t="shared" ca="1" si="3"/>
        <v>0.54521084941953735</v>
      </c>
      <c r="L102" s="177"/>
    </row>
    <row r="103" spans="2:12" s="280" customFormat="1" ht="28.2" customHeight="1" x14ac:dyDescent="0.3">
      <c r="B103" s="439"/>
      <c r="C103" s="589"/>
      <c r="D103" s="590"/>
      <c r="E103" s="590"/>
      <c r="F103" s="590"/>
      <c r="G103" s="591"/>
      <c r="H103" s="591"/>
      <c r="I103" s="591"/>
      <c r="J103" s="403"/>
      <c r="K103" s="404">
        <f t="shared" ca="1" si="3"/>
        <v>0.75132789855737314</v>
      </c>
      <c r="L103" s="177"/>
    </row>
    <row r="104" spans="2:12" s="280" customFormat="1" ht="28.2" customHeight="1" x14ac:dyDescent="0.3">
      <c r="B104" s="439"/>
      <c r="C104" s="589"/>
      <c r="D104" s="590"/>
      <c r="E104" s="590"/>
      <c r="F104" s="590"/>
      <c r="G104" s="591"/>
      <c r="H104" s="591"/>
      <c r="I104" s="591"/>
      <c r="J104" s="403"/>
      <c r="K104" s="404">
        <f t="shared" ca="1" si="3"/>
        <v>9.8836787190333619E-2</v>
      </c>
      <c r="L104" s="177"/>
    </row>
    <row r="105" spans="2:12" s="280" customFormat="1" ht="28.2" customHeight="1" x14ac:dyDescent="0.3">
      <c r="B105" s="439"/>
      <c r="C105" s="589"/>
      <c r="D105" s="590"/>
      <c r="E105" s="590"/>
      <c r="F105" s="590"/>
      <c r="G105" s="591"/>
      <c r="H105" s="591"/>
      <c r="I105" s="591"/>
      <c r="J105" s="403"/>
      <c r="K105" s="404">
        <f t="shared" ca="1" si="3"/>
        <v>0.79867403470646003</v>
      </c>
      <c r="L105" s="177"/>
    </row>
    <row r="106" spans="2:12" s="280" customFormat="1" ht="28.2" customHeight="1" x14ac:dyDescent="0.3">
      <c r="B106" s="439"/>
      <c r="C106" s="589"/>
      <c r="D106" s="590"/>
      <c r="E106" s="590"/>
      <c r="F106" s="590"/>
      <c r="G106" s="591"/>
      <c r="H106" s="591"/>
      <c r="I106" s="591"/>
      <c r="J106" s="403"/>
      <c r="K106" s="404">
        <f t="shared" ca="1" si="3"/>
        <v>0.74709271857225801</v>
      </c>
      <c r="L106" s="177"/>
    </row>
    <row r="107" spans="2:12" s="280" customFormat="1" ht="28.2" customHeight="1" x14ac:dyDescent="0.3">
      <c r="B107" s="439"/>
      <c r="C107" s="589"/>
      <c r="D107" s="590"/>
      <c r="E107" s="590"/>
      <c r="F107" s="590"/>
      <c r="G107" s="591"/>
      <c r="H107" s="591"/>
      <c r="I107" s="591"/>
      <c r="J107" s="403"/>
      <c r="K107" s="404">
        <f t="shared" ca="1" si="3"/>
        <v>0.40722427332698474</v>
      </c>
      <c r="L107" s="177"/>
    </row>
    <row r="108" spans="2:12" s="280" customFormat="1" ht="28.2" customHeight="1" x14ac:dyDescent="0.3">
      <c r="B108" s="439"/>
      <c r="C108" s="589"/>
      <c r="D108" s="590"/>
      <c r="E108" s="590"/>
      <c r="F108" s="590"/>
      <c r="G108" s="591"/>
      <c r="H108" s="591"/>
      <c r="I108" s="591"/>
      <c r="J108" s="403"/>
      <c r="K108" s="404">
        <f t="shared" ca="1" si="3"/>
        <v>5.9451301234657805E-2</v>
      </c>
      <c r="L108" s="177"/>
    </row>
    <row r="109" spans="2:12" s="280" customFormat="1" ht="28.2" customHeight="1" x14ac:dyDescent="0.3">
      <c r="B109" s="439"/>
      <c r="C109" s="589"/>
      <c r="D109" s="590"/>
      <c r="E109" s="590"/>
      <c r="F109" s="590"/>
      <c r="G109" s="591"/>
      <c r="H109" s="591"/>
      <c r="I109" s="591"/>
      <c r="J109" s="403"/>
      <c r="K109" s="404">
        <f t="shared" ca="1" si="3"/>
        <v>0.27870480944103015</v>
      </c>
      <c r="L109" s="177"/>
    </row>
    <row r="110" spans="2:12" s="280" customFormat="1" ht="28.2" customHeight="1" x14ac:dyDescent="0.3">
      <c r="B110" s="439"/>
      <c r="C110" s="589"/>
      <c r="D110" s="590"/>
      <c r="E110" s="590"/>
      <c r="F110" s="590"/>
      <c r="G110" s="591"/>
      <c r="H110" s="591"/>
      <c r="I110" s="591"/>
      <c r="J110" s="403"/>
      <c r="K110" s="404">
        <f t="shared" ca="1" si="3"/>
        <v>0.34756568728058523</v>
      </c>
      <c r="L110" s="177"/>
    </row>
    <row r="111" spans="2:12" s="280" customFormat="1" ht="28.2" customHeight="1" x14ac:dyDescent="0.3">
      <c r="B111" s="439"/>
      <c r="C111" s="589"/>
      <c r="D111" s="590"/>
      <c r="E111" s="590"/>
      <c r="F111" s="590"/>
      <c r="G111" s="591"/>
      <c r="H111" s="591"/>
      <c r="I111" s="591"/>
      <c r="J111" s="403"/>
      <c r="K111" s="404">
        <f t="shared" ca="1" si="3"/>
        <v>8.989389632290401E-2</v>
      </c>
      <c r="L111" s="177"/>
    </row>
    <row r="112" spans="2:12" s="280" customFormat="1" ht="28.2" customHeight="1" x14ac:dyDescent="0.3">
      <c r="B112" s="439"/>
      <c r="C112" s="589"/>
      <c r="D112" s="590"/>
      <c r="E112" s="590"/>
      <c r="F112" s="590"/>
      <c r="G112" s="591"/>
      <c r="H112" s="591"/>
      <c r="I112" s="591"/>
      <c r="J112" s="403"/>
      <c r="K112" s="404">
        <f t="shared" ca="1" si="3"/>
        <v>0.4593584190248029</v>
      </c>
      <c r="L112" s="177"/>
    </row>
    <row r="113" spans="2:12" s="280" customFormat="1" ht="28.2" customHeight="1" x14ac:dyDescent="0.3">
      <c r="B113" s="439"/>
      <c r="C113" s="589"/>
      <c r="D113" s="590"/>
      <c r="E113" s="590"/>
      <c r="F113" s="590"/>
      <c r="G113" s="591"/>
      <c r="H113" s="591"/>
      <c r="I113" s="591"/>
      <c r="J113" s="403"/>
      <c r="K113" s="404">
        <f t="shared" ca="1" si="3"/>
        <v>0.28948636453624166</v>
      </c>
      <c r="L113" s="177"/>
    </row>
    <row r="114" spans="2:12" s="280" customFormat="1" ht="28.2" customHeight="1" x14ac:dyDescent="0.3">
      <c r="B114" s="439"/>
      <c r="C114" s="589"/>
      <c r="D114" s="590"/>
      <c r="E114" s="590"/>
      <c r="F114" s="590"/>
      <c r="G114" s="591"/>
      <c r="H114" s="591"/>
      <c r="I114" s="591"/>
      <c r="J114" s="403"/>
      <c r="K114" s="404">
        <f t="shared" ca="1" si="3"/>
        <v>0.86914075034726368</v>
      </c>
      <c r="L114" s="177"/>
    </row>
    <row r="115" spans="2:12" s="280" customFormat="1" ht="28.2" customHeight="1" x14ac:dyDescent="0.3">
      <c r="B115" s="439"/>
      <c r="C115" s="589"/>
      <c r="D115" s="590"/>
      <c r="E115" s="590"/>
      <c r="F115" s="590"/>
      <c r="G115" s="591"/>
      <c r="H115" s="591"/>
      <c r="I115" s="591"/>
      <c r="J115" s="403"/>
      <c r="K115" s="404">
        <f t="shared" ca="1" si="3"/>
        <v>0.2501509518739764</v>
      </c>
      <c r="L115" s="177"/>
    </row>
    <row r="116" spans="2:12" s="280" customFormat="1" ht="28.2" customHeight="1" x14ac:dyDescent="0.3">
      <c r="B116" s="439"/>
      <c r="C116" s="589"/>
      <c r="D116" s="590"/>
      <c r="E116" s="590"/>
      <c r="F116" s="590"/>
      <c r="G116" s="591"/>
      <c r="H116" s="591"/>
      <c r="I116" s="591"/>
      <c r="J116" s="403"/>
      <c r="K116" s="404">
        <f t="shared" ca="1" si="3"/>
        <v>0.48229926627081354</v>
      </c>
      <c r="L116" s="177"/>
    </row>
    <row r="117" spans="2:12" s="280" customFormat="1" ht="28.2" customHeight="1" x14ac:dyDescent="0.3">
      <c r="B117" s="439"/>
      <c r="C117" s="589"/>
      <c r="D117" s="590"/>
      <c r="E117" s="590"/>
      <c r="F117" s="590"/>
      <c r="G117" s="591"/>
      <c r="H117" s="591"/>
      <c r="I117" s="591"/>
      <c r="J117" s="403"/>
      <c r="K117" s="404">
        <f t="shared" ca="1" si="3"/>
        <v>0.57402151056698825</v>
      </c>
      <c r="L117" s="177"/>
    </row>
    <row r="118" spans="2:12" s="280" customFormat="1" ht="28.2" customHeight="1" x14ac:dyDescent="0.3">
      <c r="B118" s="439"/>
      <c r="C118" s="589"/>
      <c r="D118" s="590"/>
      <c r="E118" s="590"/>
      <c r="F118" s="590"/>
      <c r="G118" s="591"/>
      <c r="H118" s="591"/>
      <c r="I118" s="591"/>
      <c r="J118" s="403"/>
      <c r="K118" s="404">
        <f t="shared" ca="1" si="3"/>
        <v>0.34059686099278919</v>
      </c>
      <c r="L118" s="177"/>
    </row>
    <row r="119" spans="2:12" s="280" customFormat="1" ht="28.2" customHeight="1" x14ac:dyDescent="0.3">
      <c r="B119" s="439"/>
      <c r="C119" s="589"/>
      <c r="D119" s="590"/>
      <c r="E119" s="590"/>
      <c r="F119" s="590"/>
      <c r="G119" s="591"/>
      <c r="H119" s="591"/>
      <c r="I119" s="591"/>
      <c r="J119" s="403"/>
      <c r="K119" s="404">
        <f t="shared" ca="1" si="3"/>
        <v>0.60120832984777917</v>
      </c>
      <c r="L119" s="177"/>
    </row>
    <row r="120" spans="2:12" s="280" customFormat="1" ht="28.2" customHeight="1" x14ac:dyDescent="0.3">
      <c r="B120" s="439"/>
      <c r="C120" s="589"/>
      <c r="D120" s="590"/>
      <c r="E120" s="590"/>
      <c r="F120" s="590"/>
      <c r="G120" s="591"/>
      <c r="H120" s="591"/>
      <c r="I120" s="591"/>
      <c r="J120" s="403"/>
      <c r="K120" s="404">
        <f t="shared" ca="1" si="3"/>
        <v>0.56559585358749842</v>
      </c>
      <c r="L120" s="177"/>
    </row>
    <row r="121" spans="2:12" s="280" customFormat="1" ht="28.2" customHeight="1" x14ac:dyDescent="0.3">
      <c r="B121" s="439"/>
      <c r="C121" s="589"/>
      <c r="D121" s="590"/>
      <c r="E121" s="590"/>
      <c r="F121" s="590"/>
      <c r="G121" s="591"/>
      <c r="H121" s="591"/>
      <c r="I121" s="591"/>
      <c r="J121" s="403"/>
      <c r="K121" s="404">
        <f t="shared" ca="1" si="3"/>
        <v>0.84789734470649991</v>
      </c>
      <c r="L121" s="177"/>
    </row>
    <row r="122" spans="2:12" s="280" customFormat="1" ht="28.2" customHeight="1" x14ac:dyDescent="0.3">
      <c r="B122" s="439"/>
      <c r="C122" s="589"/>
      <c r="D122" s="590"/>
      <c r="E122" s="590"/>
      <c r="F122" s="590"/>
      <c r="G122" s="591"/>
      <c r="H122" s="591"/>
      <c r="I122" s="591"/>
      <c r="J122" s="403"/>
      <c r="K122" s="404">
        <f t="shared" ca="1" si="3"/>
        <v>0.58377151486314016</v>
      </c>
      <c r="L122" s="177"/>
    </row>
    <row r="123" spans="2:12" s="280" customFormat="1" ht="28.2" customHeight="1" x14ac:dyDescent="0.3">
      <c r="B123" s="439"/>
      <c r="C123" s="589"/>
      <c r="D123" s="590"/>
      <c r="E123" s="590"/>
      <c r="F123" s="590"/>
      <c r="G123" s="591"/>
      <c r="H123" s="591"/>
      <c r="I123" s="591"/>
      <c r="J123" s="403"/>
      <c r="K123" s="404">
        <f t="shared" ca="1" si="3"/>
        <v>0.44390942103015052</v>
      </c>
      <c r="L123" s="177"/>
    </row>
    <row r="124" spans="2:12" s="280" customFormat="1" ht="28.2" customHeight="1" x14ac:dyDescent="0.3">
      <c r="B124" s="439"/>
      <c r="C124" s="589"/>
      <c r="D124" s="590"/>
      <c r="E124" s="590"/>
      <c r="F124" s="590"/>
      <c r="G124" s="591"/>
      <c r="H124" s="591"/>
      <c r="I124" s="591"/>
      <c r="J124" s="403"/>
      <c r="K124" s="404">
        <f t="shared" ca="1" si="3"/>
        <v>0.54464503757168004</v>
      </c>
      <c r="L124" s="177"/>
    </row>
    <row r="125" spans="2:12" s="280" customFormat="1" ht="28.2" customHeight="1" x14ac:dyDescent="0.3">
      <c r="B125" s="439"/>
      <c r="C125" s="589"/>
      <c r="D125" s="590"/>
      <c r="E125" s="590"/>
      <c r="F125" s="590"/>
      <c r="G125" s="591"/>
      <c r="H125" s="591"/>
      <c r="I125" s="591"/>
      <c r="J125" s="403"/>
      <c r="K125" s="404">
        <f t="shared" ca="1" si="3"/>
        <v>0.88179596910370106</v>
      </c>
      <c r="L125" s="177"/>
    </row>
    <row r="126" spans="2:12" s="280" customFormat="1" ht="28.2" customHeight="1" x14ac:dyDescent="0.3">
      <c r="B126" s="439"/>
      <c r="C126" s="589"/>
      <c r="D126" s="590"/>
      <c r="E126" s="590"/>
      <c r="F126" s="590"/>
      <c r="G126" s="591"/>
      <c r="H126" s="591"/>
      <c r="I126" s="591"/>
      <c r="J126" s="403"/>
      <c r="K126" s="404">
        <f t="shared" ca="1" si="3"/>
        <v>0.42885417599292153</v>
      </c>
      <c r="L126" s="177"/>
    </row>
    <row r="127" spans="2:12" s="280" customFormat="1" ht="28.2" customHeight="1" x14ac:dyDescent="0.3">
      <c r="B127" s="439"/>
      <c r="C127" s="589"/>
      <c r="D127" s="590"/>
      <c r="E127" s="590"/>
      <c r="F127" s="590"/>
      <c r="G127" s="591"/>
      <c r="H127" s="591"/>
      <c r="I127" s="591"/>
      <c r="J127" s="403"/>
      <c r="K127" s="404">
        <f t="shared" ca="1" si="3"/>
        <v>0.83256006177112063</v>
      </c>
      <c r="L127" s="177"/>
    </row>
    <row r="128" spans="2:12" s="280" customFormat="1" ht="28.2" customHeight="1" x14ac:dyDescent="0.3">
      <c r="B128" s="439"/>
      <c r="C128" s="589"/>
      <c r="D128" s="590"/>
      <c r="E128" s="590"/>
      <c r="F128" s="590"/>
      <c r="G128" s="591"/>
      <c r="H128" s="591"/>
      <c r="I128" s="591"/>
      <c r="J128" s="403"/>
      <c r="K128" s="404">
        <f t="shared" ca="1" si="3"/>
        <v>0.826051787968346</v>
      </c>
      <c r="L128" s="177"/>
    </row>
    <row r="129" spans="2:12" s="280" customFormat="1" ht="28.2" customHeight="1" x14ac:dyDescent="0.3">
      <c r="B129" s="439"/>
      <c r="C129" s="589"/>
      <c r="D129" s="590"/>
      <c r="E129" s="590"/>
      <c r="F129" s="590"/>
      <c r="G129" s="591"/>
      <c r="H129" s="591"/>
      <c r="I129" s="591"/>
      <c r="J129" s="403"/>
      <c r="K129" s="404">
        <f t="shared" ca="1" si="3"/>
        <v>0.44041533902369934</v>
      </c>
      <c r="L129" s="177"/>
    </row>
    <row r="130" spans="2:12" s="280" customFormat="1" ht="28.2" customHeight="1" x14ac:dyDescent="0.3">
      <c r="B130" s="439"/>
      <c r="C130" s="589"/>
      <c r="D130" s="590"/>
      <c r="E130" s="590"/>
      <c r="F130" s="590"/>
      <c r="G130" s="591"/>
      <c r="H130" s="591"/>
      <c r="I130" s="591"/>
      <c r="J130" s="403"/>
      <c r="K130" s="404">
        <f t="shared" ca="1" si="3"/>
        <v>0.76880828639826848</v>
      </c>
      <c r="L130" s="177"/>
    </row>
    <row r="131" spans="2:12" s="280" customFormat="1" ht="28.2" customHeight="1" x14ac:dyDescent="0.3">
      <c r="B131" s="439"/>
      <c r="C131" s="589"/>
      <c r="D131" s="590"/>
      <c r="E131" s="590"/>
      <c r="F131" s="590"/>
      <c r="G131" s="591"/>
      <c r="H131" s="591"/>
      <c r="I131" s="591"/>
      <c r="J131" s="403"/>
      <c r="K131" s="404">
        <f t="shared" ca="1" si="3"/>
        <v>0.38623634621953828</v>
      </c>
      <c r="L131" s="177"/>
    </row>
    <row r="132" spans="2:12" s="280" customFormat="1" ht="28.2" customHeight="1" x14ac:dyDescent="0.3">
      <c r="B132" s="439"/>
      <c r="C132" s="589"/>
      <c r="D132" s="590"/>
      <c r="E132" s="590"/>
      <c r="F132" s="590"/>
      <c r="G132" s="591"/>
      <c r="H132" s="591"/>
      <c r="I132" s="591"/>
      <c r="J132" s="403"/>
      <c r="K132" s="404">
        <f t="shared" ca="1" si="3"/>
        <v>0.15001184643882537</v>
      </c>
      <c r="L132" s="177"/>
    </row>
    <row r="133" spans="2:12" s="280" customFormat="1" ht="28.2" customHeight="1" x14ac:dyDescent="0.3">
      <c r="B133" s="439"/>
      <c r="C133" s="589"/>
      <c r="D133" s="590"/>
      <c r="E133" s="590"/>
      <c r="F133" s="590"/>
      <c r="G133" s="591"/>
      <c r="H133" s="591"/>
      <c r="I133" s="591"/>
      <c r="J133" s="403"/>
      <c r="K133" s="404">
        <f t="shared" ca="1" si="3"/>
        <v>0.53508170777135378</v>
      </c>
      <c r="L133" s="177"/>
    </row>
    <row r="134" spans="2:12" s="280" customFormat="1" ht="28.2" customHeight="1" x14ac:dyDescent="0.3">
      <c r="B134" s="439"/>
      <c r="C134" s="589"/>
      <c r="D134" s="590"/>
      <c r="E134" s="590"/>
      <c r="F134" s="590"/>
      <c r="G134" s="591"/>
      <c r="H134" s="591"/>
      <c r="I134" s="591"/>
      <c r="J134" s="403"/>
      <c r="K134" s="404">
        <f t="shared" ca="1" si="3"/>
        <v>0.74015142159360192</v>
      </c>
      <c r="L134" s="177"/>
    </row>
    <row r="135" spans="2:12" s="280" customFormat="1" ht="28.2" customHeight="1" x14ac:dyDescent="0.3">
      <c r="B135" s="439"/>
      <c r="C135" s="589"/>
      <c r="D135" s="590"/>
      <c r="E135" s="590"/>
      <c r="F135" s="590"/>
      <c r="G135" s="591"/>
      <c r="H135" s="591"/>
      <c r="I135" s="591"/>
      <c r="J135" s="403"/>
      <c r="K135" s="404">
        <f t="shared" ca="1" si="3"/>
        <v>0.80704946441645242</v>
      </c>
      <c r="L135" s="177"/>
    </row>
    <row r="136" spans="2:12" s="280" customFormat="1" ht="28.2" customHeight="1" x14ac:dyDescent="0.3">
      <c r="B136" s="439"/>
      <c r="C136" s="589"/>
      <c r="D136" s="590"/>
      <c r="E136" s="590"/>
      <c r="F136" s="590"/>
      <c r="G136" s="591"/>
      <c r="H136" s="591"/>
      <c r="I136" s="591"/>
      <c r="J136" s="403"/>
      <c r="K136" s="404">
        <f t="shared" ca="1" si="3"/>
        <v>0.57397447416520375</v>
      </c>
      <c r="L136" s="177"/>
    </row>
    <row r="137" spans="2:12" s="280" customFormat="1" ht="28.2" customHeight="1" x14ac:dyDescent="0.3">
      <c r="B137" s="439"/>
      <c r="C137" s="589"/>
      <c r="D137" s="590"/>
      <c r="E137" s="590"/>
      <c r="F137" s="590"/>
      <c r="G137" s="591"/>
      <c r="H137" s="591"/>
      <c r="I137" s="591"/>
      <c r="J137" s="403"/>
      <c r="K137" s="404">
        <f t="shared" ca="1" si="3"/>
        <v>0.40106850125971627</v>
      </c>
      <c r="L137" s="177"/>
    </row>
    <row r="138" spans="2:12" s="280" customFormat="1" ht="28.2" customHeight="1" x14ac:dyDescent="0.3">
      <c r="B138" s="439"/>
      <c r="C138" s="589"/>
      <c r="D138" s="590"/>
      <c r="E138" s="590"/>
      <c r="F138" s="590"/>
      <c r="G138" s="591"/>
      <c r="H138" s="591"/>
      <c r="I138" s="591"/>
      <c r="J138" s="403"/>
      <c r="K138" s="404">
        <f t="shared" ca="1" si="3"/>
        <v>0.62128529785755116</v>
      </c>
      <c r="L138" s="177"/>
    </row>
    <row r="139" spans="2:12" s="280" customFormat="1" ht="28.2" customHeight="1" x14ac:dyDescent="0.3">
      <c r="B139" s="439"/>
      <c r="C139" s="589"/>
      <c r="D139" s="590"/>
      <c r="E139" s="590"/>
      <c r="F139" s="590"/>
      <c r="G139" s="591"/>
      <c r="H139" s="591"/>
      <c r="I139" s="591"/>
      <c r="J139" s="403"/>
      <c r="K139" s="404">
        <f t="shared" ref="K139:K167" ca="1" si="4">RAND()</f>
        <v>0.23752737687927405</v>
      </c>
      <c r="L139" s="177"/>
    </row>
    <row r="140" spans="2:12" s="280" customFormat="1" ht="28.2" customHeight="1" x14ac:dyDescent="0.3">
      <c r="B140" s="439"/>
      <c r="C140" s="589"/>
      <c r="D140" s="590"/>
      <c r="E140" s="590"/>
      <c r="F140" s="590"/>
      <c r="G140" s="591"/>
      <c r="H140" s="591"/>
      <c r="I140" s="591"/>
      <c r="J140" s="403"/>
      <c r="K140" s="404">
        <f t="shared" ca="1" si="4"/>
        <v>0.10818609065675344</v>
      </c>
      <c r="L140" s="177"/>
    </row>
    <row r="141" spans="2:12" s="280" customFormat="1" ht="28.2" customHeight="1" x14ac:dyDescent="0.3">
      <c r="B141" s="439"/>
      <c r="C141" s="589"/>
      <c r="D141" s="590"/>
      <c r="E141" s="590"/>
      <c r="F141" s="590"/>
      <c r="G141" s="591"/>
      <c r="H141" s="591"/>
      <c r="I141" s="591"/>
      <c r="J141" s="403"/>
      <c r="K141" s="404">
        <f t="shared" ca="1" si="4"/>
        <v>0.22145520799641805</v>
      </c>
      <c r="L141" s="177"/>
    </row>
    <row r="142" spans="2:12" s="280" customFormat="1" ht="28.2" customHeight="1" x14ac:dyDescent="0.3">
      <c r="B142" s="439"/>
      <c r="C142" s="589"/>
      <c r="D142" s="590"/>
      <c r="E142" s="590"/>
      <c r="F142" s="590"/>
      <c r="G142" s="591"/>
      <c r="H142" s="591"/>
      <c r="I142" s="591"/>
      <c r="J142" s="403"/>
      <c r="K142" s="404">
        <f t="shared" ca="1" si="4"/>
        <v>0.73146114559187192</v>
      </c>
      <c r="L142" s="177"/>
    </row>
    <row r="143" spans="2:12" s="280" customFormat="1" ht="28.2" customHeight="1" x14ac:dyDescent="0.3">
      <c r="B143" s="439"/>
      <c r="C143" s="589"/>
      <c r="D143" s="590"/>
      <c r="E143" s="590"/>
      <c r="F143" s="590"/>
      <c r="G143" s="591"/>
      <c r="H143" s="591"/>
      <c r="I143" s="591"/>
      <c r="J143" s="403"/>
      <c r="K143" s="404">
        <f t="shared" ca="1" si="4"/>
        <v>0.31341190270171015</v>
      </c>
      <c r="L143" s="177"/>
    </row>
    <row r="144" spans="2:12" s="280" customFormat="1" ht="28.2" customHeight="1" x14ac:dyDescent="0.3">
      <c r="B144" s="439"/>
      <c r="C144" s="589"/>
      <c r="D144" s="590"/>
      <c r="E144" s="590"/>
      <c r="F144" s="590"/>
      <c r="G144" s="591"/>
      <c r="H144" s="591"/>
      <c r="I144" s="591"/>
      <c r="J144" s="403"/>
      <c r="K144" s="404">
        <f t="shared" ca="1" si="4"/>
        <v>0.6067252971121605</v>
      </c>
      <c r="L144" s="177"/>
    </row>
    <row r="145" spans="2:12" s="280" customFormat="1" ht="28.2" customHeight="1" x14ac:dyDescent="0.3">
      <c r="B145" s="439"/>
      <c r="C145" s="589"/>
      <c r="D145" s="590"/>
      <c r="E145" s="590"/>
      <c r="F145" s="590"/>
      <c r="G145" s="591"/>
      <c r="H145" s="591"/>
      <c r="I145" s="591"/>
      <c r="J145" s="403"/>
      <c r="K145" s="404">
        <f t="shared" ca="1" si="4"/>
        <v>0.6651519961776079</v>
      </c>
      <c r="L145" s="177"/>
    </row>
    <row r="146" spans="2:12" s="280" customFormat="1" ht="28.2" customHeight="1" x14ac:dyDescent="0.3">
      <c r="B146" s="439"/>
      <c r="C146" s="589"/>
      <c r="D146" s="590"/>
      <c r="E146" s="590"/>
      <c r="F146" s="590"/>
      <c r="G146" s="591"/>
      <c r="H146" s="591"/>
      <c r="I146" s="591"/>
      <c r="J146" s="403"/>
      <c r="K146" s="404">
        <f t="shared" ca="1" si="4"/>
        <v>8.3922636428600206E-2</v>
      </c>
      <c r="L146" s="177"/>
    </row>
    <row r="147" spans="2:12" s="280" customFormat="1" ht="28.2" customHeight="1" x14ac:dyDescent="0.3">
      <c r="B147" s="439"/>
      <c r="C147" s="589"/>
      <c r="D147" s="590"/>
      <c r="E147" s="590"/>
      <c r="F147" s="590"/>
      <c r="G147" s="591"/>
      <c r="H147" s="591"/>
      <c r="I147" s="591"/>
      <c r="J147" s="403"/>
      <c r="K147" s="404">
        <f t="shared" ca="1" si="4"/>
        <v>0.87412973199173261</v>
      </c>
      <c r="L147" s="177"/>
    </row>
    <row r="148" spans="2:12" s="280" customFormat="1" ht="28.2" customHeight="1" x14ac:dyDescent="0.3">
      <c r="B148" s="439"/>
      <c r="C148" s="589"/>
      <c r="D148" s="590"/>
      <c r="E148" s="590"/>
      <c r="F148" s="590"/>
      <c r="G148" s="591"/>
      <c r="H148" s="591"/>
      <c r="I148" s="591"/>
      <c r="J148" s="403"/>
      <c r="K148" s="404">
        <f t="shared" ca="1" si="4"/>
        <v>0.86588783866615149</v>
      </c>
      <c r="L148" s="177"/>
    </row>
    <row r="149" spans="2:12" s="280" customFormat="1" ht="28.2" customHeight="1" x14ac:dyDescent="0.3">
      <c r="B149" s="439"/>
      <c r="C149" s="589"/>
      <c r="D149" s="590"/>
      <c r="E149" s="590"/>
      <c r="F149" s="590"/>
      <c r="G149" s="591"/>
      <c r="H149" s="591"/>
      <c r="I149" s="591"/>
      <c r="J149" s="403"/>
      <c r="K149" s="404">
        <f t="shared" ca="1" si="4"/>
        <v>0.74044096376748847</v>
      </c>
      <c r="L149" s="177"/>
    </row>
    <row r="150" spans="2:12" s="280" customFormat="1" ht="28.2" customHeight="1" x14ac:dyDescent="0.3">
      <c r="B150" s="439"/>
      <c r="C150" s="589"/>
      <c r="D150" s="590"/>
      <c r="E150" s="590"/>
      <c r="F150" s="590"/>
      <c r="G150" s="591"/>
      <c r="H150" s="591"/>
      <c r="I150" s="591"/>
      <c r="J150" s="403"/>
      <c r="K150" s="404">
        <f t="shared" ca="1" si="4"/>
        <v>0.50946380646737999</v>
      </c>
      <c r="L150" s="177"/>
    </row>
    <row r="151" spans="2:12" s="280" customFormat="1" ht="28.2" customHeight="1" x14ac:dyDescent="0.3">
      <c r="B151" s="439"/>
      <c r="C151" s="589"/>
      <c r="D151" s="590"/>
      <c r="E151" s="590"/>
      <c r="F151" s="590"/>
      <c r="G151" s="591"/>
      <c r="H151" s="591"/>
      <c r="I151" s="591"/>
      <c r="J151" s="403"/>
      <c r="K151" s="404">
        <f t="shared" ca="1" si="4"/>
        <v>0.2150578270320499</v>
      </c>
      <c r="L151" s="177"/>
    </row>
    <row r="152" spans="2:12" s="280" customFormat="1" ht="28.2" customHeight="1" x14ac:dyDescent="0.3">
      <c r="B152" s="439"/>
      <c r="C152" s="589"/>
      <c r="D152" s="590"/>
      <c r="E152" s="590"/>
      <c r="F152" s="590"/>
      <c r="G152" s="591"/>
      <c r="H152" s="591"/>
      <c r="I152" s="591"/>
      <c r="J152" s="403"/>
      <c r="K152" s="404">
        <f t="shared" ca="1" si="4"/>
        <v>0.94674456719343392</v>
      </c>
      <c r="L152" s="177"/>
    </row>
    <row r="153" spans="2:12" s="280" customFormat="1" ht="28.2" customHeight="1" x14ac:dyDescent="0.3">
      <c r="B153" s="439"/>
      <c r="C153" s="589"/>
      <c r="D153" s="590"/>
      <c r="E153" s="590"/>
      <c r="F153" s="590"/>
      <c r="G153" s="591"/>
      <c r="H153" s="591"/>
      <c r="I153" s="591"/>
      <c r="J153" s="403"/>
      <c r="K153" s="404">
        <f t="shared" ca="1" si="4"/>
        <v>0.61322241681305123</v>
      </c>
      <c r="L153" s="177"/>
    </row>
    <row r="154" spans="2:12" s="280" customFormat="1" ht="28.2" customHeight="1" x14ac:dyDescent="0.3">
      <c r="B154" s="439"/>
      <c r="C154" s="589"/>
      <c r="D154" s="590"/>
      <c r="E154" s="590"/>
      <c r="F154" s="590"/>
      <c r="G154" s="591"/>
      <c r="H154" s="591"/>
      <c r="I154" s="591"/>
      <c r="J154" s="403"/>
      <c r="K154" s="404">
        <f t="shared" ca="1" si="4"/>
        <v>0.9086784329887736</v>
      </c>
      <c r="L154" s="177"/>
    </row>
    <row r="155" spans="2:12" s="280" customFormat="1" ht="28.2" customHeight="1" x14ac:dyDescent="0.3">
      <c r="B155" s="439"/>
      <c r="C155" s="589"/>
      <c r="D155" s="590"/>
      <c r="E155" s="590"/>
      <c r="F155" s="590"/>
      <c r="G155" s="591"/>
      <c r="H155" s="591"/>
      <c r="I155" s="591"/>
      <c r="J155" s="403"/>
      <c r="K155" s="404">
        <f t="shared" ca="1" si="4"/>
        <v>0.23631141396553557</v>
      </c>
      <c r="L155" s="177"/>
    </row>
    <row r="156" spans="2:12" s="280" customFormat="1" ht="28.2" customHeight="1" x14ac:dyDescent="0.3">
      <c r="B156" s="439"/>
      <c r="C156" s="589"/>
      <c r="D156" s="590"/>
      <c r="E156" s="590"/>
      <c r="F156" s="590"/>
      <c r="G156" s="591"/>
      <c r="H156" s="591"/>
      <c r="I156" s="591"/>
      <c r="J156" s="403"/>
      <c r="K156" s="404">
        <f t="shared" ca="1" si="4"/>
        <v>0.16261101674758571</v>
      </c>
      <c r="L156" s="177"/>
    </row>
    <row r="157" spans="2:12" s="280" customFormat="1" ht="28.2" customHeight="1" x14ac:dyDescent="0.3">
      <c r="B157" s="439"/>
      <c r="C157" s="589"/>
      <c r="D157" s="590"/>
      <c r="E157" s="590"/>
      <c r="F157" s="590"/>
      <c r="G157" s="591"/>
      <c r="H157" s="591"/>
      <c r="I157" s="591"/>
      <c r="J157" s="403"/>
      <c r="K157" s="404">
        <f t="shared" ca="1" si="4"/>
        <v>3.1775073926861075E-2</v>
      </c>
      <c r="L157" s="177"/>
    </row>
    <row r="158" spans="2:12" s="280" customFormat="1" ht="28.2" customHeight="1" x14ac:dyDescent="0.3">
      <c r="B158" s="439"/>
      <c r="C158" s="589"/>
      <c r="D158" s="590"/>
      <c r="E158" s="590"/>
      <c r="F158" s="590"/>
      <c r="G158" s="591"/>
      <c r="H158" s="591"/>
      <c r="I158" s="591"/>
      <c r="J158" s="403"/>
      <c r="K158" s="404">
        <f t="shared" ca="1" si="4"/>
        <v>0.38345678704047326</v>
      </c>
      <c r="L158" s="177"/>
    </row>
    <row r="159" spans="2:12" s="280" customFormat="1" ht="28.2" customHeight="1" x14ac:dyDescent="0.3">
      <c r="B159" s="439"/>
      <c r="C159" s="589"/>
      <c r="D159" s="590"/>
      <c r="E159" s="590"/>
      <c r="F159" s="590"/>
      <c r="G159" s="591"/>
      <c r="H159" s="591"/>
      <c r="I159" s="591"/>
      <c r="J159" s="403"/>
      <c r="K159" s="404">
        <f t="shared" ca="1" si="4"/>
        <v>0.86727296142420196</v>
      </c>
      <c r="L159" s="177"/>
    </row>
    <row r="160" spans="2:12" s="280" customFormat="1" ht="28.2" customHeight="1" x14ac:dyDescent="0.3">
      <c r="B160" s="439" t="s">
        <v>29</v>
      </c>
      <c r="C160" s="589"/>
      <c r="D160" s="590"/>
      <c r="E160" s="590"/>
      <c r="F160" s="590"/>
      <c r="G160" s="591"/>
      <c r="H160" s="591"/>
      <c r="I160" s="591"/>
      <c r="J160" s="403"/>
      <c r="K160" s="404">
        <f t="shared" ca="1" si="4"/>
        <v>0.52243293192917961</v>
      </c>
      <c r="L160" s="177"/>
    </row>
    <row r="161" spans="2:12" s="280" customFormat="1" ht="28.2" customHeight="1" x14ac:dyDescent="0.3">
      <c r="B161" s="439" t="s">
        <v>29</v>
      </c>
      <c r="C161" s="589"/>
      <c r="D161" s="590" t="s">
        <v>29</v>
      </c>
      <c r="E161" s="590" t="s">
        <v>29</v>
      </c>
      <c r="F161" s="590" t="s">
        <v>29</v>
      </c>
      <c r="G161" s="591" t="s">
        <v>29</v>
      </c>
      <c r="H161" s="591" t="s">
        <v>29</v>
      </c>
      <c r="I161" s="591" t="s">
        <v>29</v>
      </c>
      <c r="J161" s="403"/>
      <c r="K161" s="404">
        <f t="shared" ca="1" si="4"/>
        <v>0.12736127420791077</v>
      </c>
      <c r="L161" s="177"/>
    </row>
    <row r="162" spans="2:12" s="280" customFormat="1" ht="28.2" customHeight="1" x14ac:dyDescent="0.3">
      <c r="B162" s="439" t="s">
        <v>29</v>
      </c>
      <c r="C162" s="589"/>
      <c r="D162" s="590" t="s">
        <v>29</v>
      </c>
      <c r="E162" s="590" t="s">
        <v>29</v>
      </c>
      <c r="F162" s="590" t="s">
        <v>29</v>
      </c>
      <c r="G162" s="591" t="s">
        <v>29</v>
      </c>
      <c r="H162" s="591" t="s">
        <v>29</v>
      </c>
      <c r="I162" s="591" t="s">
        <v>29</v>
      </c>
      <c r="J162" s="403"/>
      <c r="K162" s="404">
        <f t="shared" ca="1" si="4"/>
        <v>0.61167284497000374</v>
      </c>
      <c r="L162" s="177"/>
    </row>
    <row r="163" spans="2:12" s="280" customFormat="1" ht="28.2" customHeight="1" x14ac:dyDescent="0.3">
      <c r="B163" s="439" t="s">
        <v>29</v>
      </c>
      <c r="C163" s="589"/>
      <c r="D163" s="590" t="s">
        <v>29</v>
      </c>
      <c r="E163" s="590" t="s">
        <v>29</v>
      </c>
      <c r="F163" s="590" t="s">
        <v>29</v>
      </c>
      <c r="G163" s="591" t="s">
        <v>29</v>
      </c>
      <c r="H163" s="591" t="s">
        <v>29</v>
      </c>
      <c r="I163" s="591" t="s">
        <v>29</v>
      </c>
      <c r="J163" s="403"/>
      <c r="K163" s="404">
        <f t="shared" ca="1" si="4"/>
        <v>0.9044388928559447</v>
      </c>
      <c r="L163" s="177"/>
    </row>
    <row r="164" spans="2:12" s="280" customFormat="1" ht="28.2" customHeight="1" x14ac:dyDescent="0.3">
      <c r="B164" s="439" t="s">
        <v>29</v>
      </c>
      <c r="C164" s="589"/>
      <c r="D164" s="590" t="s">
        <v>29</v>
      </c>
      <c r="E164" s="590" t="s">
        <v>29</v>
      </c>
      <c r="F164" s="590" t="s">
        <v>29</v>
      </c>
      <c r="G164" s="591" t="s">
        <v>29</v>
      </c>
      <c r="H164" s="591" t="s">
        <v>29</v>
      </c>
      <c r="I164" s="591" t="s">
        <v>29</v>
      </c>
      <c r="J164" s="403"/>
      <c r="K164" s="404">
        <f t="shared" ca="1" si="4"/>
        <v>0.2129112394378696</v>
      </c>
      <c r="L164" s="177"/>
    </row>
    <row r="165" spans="2:12" s="280" customFormat="1" ht="28.2" customHeight="1" x14ac:dyDescent="0.3">
      <c r="B165" s="439" t="s">
        <v>29</v>
      </c>
      <c r="C165" s="589"/>
      <c r="D165" s="590" t="s">
        <v>29</v>
      </c>
      <c r="E165" s="590" t="s">
        <v>29</v>
      </c>
      <c r="F165" s="590" t="s">
        <v>29</v>
      </c>
      <c r="G165" s="591" t="s">
        <v>29</v>
      </c>
      <c r="H165" s="591" t="s">
        <v>29</v>
      </c>
      <c r="I165" s="591" t="s">
        <v>29</v>
      </c>
      <c r="J165" s="403"/>
      <c r="K165" s="404">
        <f t="shared" ca="1" si="4"/>
        <v>0.74680754700100571</v>
      </c>
      <c r="L165" s="177"/>
    </row>
    <row r="166" spans="2:12" s="280" customFormat="1" ht="28.2" customHeight="1" x14ac:dyDescent="0.3">
      <c r="B166" s="439" t="s">
        <v>29</v>
      </c>
      <c r="C166" s="589"/>
      <c r="D166" s="590" t="s">
        <v>29</v>
      </c>
      <c r="E166" s="590" t="s">
        <v>29</v>
      </c>
      <c r="F166" s="590" t="s">
        <v>29</v>
      </c>
      <c r="G166" s="591" t="s">
        <v>29</v>
      </c>
      <c r="H166" s="591" t="s">
        <v>29</v>
      </c>
      <c r="I166" s="591" t="s">
        <v>29</v>
      </c>
      <c r="J166" s="403"/>
      <c r="K166" s="404">
        <f t="shared" ca="1" si="4"/>
        <v>0.58419676458726089</v>
      </c>
      <c r="L166" s="177"/>
    </row>
    <row r="167" spans="2:12" s="280" customFormat="1" ht="28.2" customHeight="1" x14ac:dyDescent="0.3">
      <c r="B167" s="439" t="s">
        <v>29</v>
      </c>
      <c r="C167" s="589"/>
      <c r="D167" s="590" t="s">
        <v>29</v>
      </c>
      <c r="E167" s="590" t="s">
        <v>29</v>
      </c>
      <c r="F167" s="590" t="s">
        <v>29</v>
      </c>
      <c r="G167" s="591" t="s">
        <v>29</v>
      </c>
      <c r="H167" s="591" t="s">
        <v>29</v>
      </c>
      <c r="I167" s="591" t="s">
        <v>29</v>
      </c>
      <c r="J167" s="403"/>
      <c r="K167" s="404">
        <f t="shared" ca="1" si="4"/>
        <v>3.6772145131591438E-2</v>
      </c>
      <c r="L167" s="177"/>
    </row>
    <row r="168" spans="2:12" s="280" customFormat="1" ht="28.2" customHeight="1" x14ac:dyDescent="0.3">
      <c r="B168" s="281"/>
      <c r="C168" s="589"/>
      <c r="D168" s="590" t="s">
        <v>29</v>
      </c>
      <c r="E168" s="590" t="s">
        <v>29</v>
      </c>
      <c r="F168" s="590" t="s">
        <v>29</v>
      </c>
      <c r="G168" s="591" t="s">
        <v>29</v>
      </c>
      <c r="H168" s="591" t="s">
        <v>29</v>
      </c>
      <c r="I168" s="591" t="s">
        <v>29</v>
      </c>
      <c r="J168" s="403"/>
      <c r="K168" s="177"/>
      <c r="L168" s="177"/>
    </row>
    <row r="169" spans="2:12" s="280" customFormat="1" ht="28.2" customHeight="1" x14ac:dyDescent="0.3">
      <c r="B169" s="281"/>
      <c r="C169" s="281"/>
      <c r="E169" s="282"/>
      <c r="F169" s="282"/>
      <c r="G169" s="281"/>
      <c r="H169" s="281"/>
      <c r="I169" s="281"/>
      <c r="K169" s="177"/>
      <c r="L169" s="177"/>
    </row>
    <row r="170" spans="2:12" s="280" customFormat="1" ht="28.2" customHeight="1" x14ac:dyDescent="0.3">
      <c r="B170" s="281"/>
      <c r="C170" s="281"/>
      <c r="E170" s="282"/>
      <c r="F170" s="282"/>
      <c r="G170" s="281"/>
      <c r="H170" s="281"/>
      <c r="I170" s="281"/>
      <c r="K170" s="177"/>
      <c r="L170" s="177"/>
    </row>
    <row r="171" spans="2:12" s="280" customFormat="1" ht="28.2" customHeight="1" x14ac:dyDescent="0.3">
      <c r="B171" s="281"/>
      <c r="C171" s="281"/>
      <c r="E171" s="282"/>
      <c r="F171" s="282"/>
      <c r="G171" s="281"/>
      <c r="H171" s="281"/>
      <c r="I171" s="281"/>
      <c r="K171" s="177"/>
      <c r="L171" s="177"/>
    </row>
    <row r="172" spans="2:12" s="280" customFormat="1" ht="28.2" customHeight="1" x14ac:dyDescent="0.3">
      <c r="B172" s="281"/>
      <c r="C172" s="281"/>
      <c r="E172" s="282"/>
      <c r="F172" s="282"/>
      <c r="G172" s="281"/>
      <c r="H172" s="281"/>
      <c r="I172" s="281"/>
      <c r="K172" s="177"/>
      <c r="L172" s="177"/>
    </row>
    <row r="173" spans="2:12" s="280" customFormat="1" ht="28.2" customHeight="1" x14ac:dyDescent="0.3">
      <c r="B173" s="281"/>
      <c r="C173" s="281"/>
      <c r="E173" s="282"/>
      <c r="F173" s="282"/>
      <c r="G173" s="281"/>
      <c r="H173" s="281"/>
      <c r="I173" s="281"/>
      <c r="K173" s="177"/>
      <c r="L173" s="177"/>
    </row>
    <row r="174" spans="2:12" s="280" customFormat="1" ht="28.2" customHeight="1" x14ac:dyDescent="0.3">
      <c r="B174" s="281"/>
      <c r="C174" s="281"/>
      <c r="E174" s="282"/>
      <c r="F174" s="282"/>
      <c r="G174" s="281"/>
      <c r="H174" s="281"/>
      <c r="I174" s="281"/>
      <c r="K174" s="177"/>
      <c r="L174" s="177"/>
    </row>
    <row r="175" spans="2:12" s="280" customFormat="1" ht="28.2" customHeight="1" x14ac:dyDescent="0.3">
      <c r="B175" s="281"/>
      <c r="C175" s="281"/>
      <c r="E175" s="282"/>
      <c r="F175" s="282"/>
      <c r="G175" s="281"/>
      <c r="H175" s="281"/>
      <c r="I175" s="281"/>
      <c r="K175" s="177"/>
      <c r="L175" s="177"/>
    </row>
    <row r="176" spans="2:12" s="280" customFormat="1" ht="28.2" customHeight="1" x14ac:dyDescent="0.3">
      <c r="B176" s="281"/>
      <c r="C176" s="281"/>
      <c r="E176" s="282"/>
      <c r="F176" s="282"/>
      <c r="G176" s="281"/>
      <c r="H176" s="281"/>
      <c r="I176" s="281"/>
      <c r="K176" s="177"/>
      <c r="L176" s="177"/>
    </row>
    <row r="177" spans="2:12" s="280" customFormat="1" ht="28.2" customHeight="1" x14ac:dyDescent="0.3">
      <c r="B177" s="281"/>
      <c r="C177" s="281"/>
      <c r="E177" s="282"/>
      <c r="F177" s="282"/>
      <c r="G177" s="281"/>
      <c r="H177" s="281"/>
      <c r="I177" s="281"/>
      <c r="K177" s="177"/>
      <c r="L177" s="177"/>
    </row>
    <row r="178" spans="2:12" s="280" customFormat="1" ht="28.2" customHeight="1" x14ac:dyDescent="0.3">
      <c r="B178" s="281"/>
      <c r="C178" s="281"/>
      <c r="E178" s="282"/>
      <c r="F178" s="282"/>
      <c r="G178" s="281"/>
      <c r="H178" s="281"/>
      <c r="I178" s="281"/>
      <c r="K178" s="177"/>
      <c r="L178" s="177"/>
    </row>
    <row r="179" spans="2:12" s="280" customFormat="1" ht="28.2" customHeight="1" x14ac:dyDescent="0.3">
      <c r="B179" s="281"/>
      <c r="C179" s="281"/>
      <c r="E179" s="282"/>
      <c r="F179" s="282"/>
      <c r="G179" s="281"/>
      <c r="H179" s="281"/>
      <c r="I179" s="281"/>
      <c r="K179" s="177"/>
      <c r="L179" s="177"/>
    </row>
    <row r="180" spans="2:12" s="280" customFormat="1" ht="28.2" customHeight="1" x14ac:dyDescent="0.3">
      <c r="B180" s="281"/>
      <c r="C180" s="281"/>
      <c r="E180" s="282"/>
      <c r="F180" s="282"/>
      <c r="G180" s="281"/>
      <c r="H180" s="281"/>
      <c r="I180" s="281"/>
      <c r="K180" s="177"/>
      <c r="L180" s="177"/>
    </row>
    <row r="181" spans="2:12" s="280" customFormat="1" ht="28.2" customHeight="1" x14ac:dyDescent="0.3">
      <c r="B181" s="281"/>
      <c r="C181" s="281"/>
      <c r="E181" s="282"/>
      <c r="F181" s="282"/>
      <c r="G181" s="281"/>
      <c r="H181" s="281"/>
      <c r="I181" s="281"/>
      <c r="K181" s="177"/>
      <c r="L181" s="177"/>
    </row>
    <row r="182" spans="2:12" s="280" customFormat="1" ht="28.2" customHeight="1" x14ac:dyDescent="0.3">
      <c r="B182" s="281"/>
      <c r="C182" s="281"/>
      <c r="E182" s="282"/>
      <c r="F182" s="282"/>
      <c r="G182" s="281"/>
      <c r="H182" s="281"/>
      <c r="I182" s="281"/>
      <c r="K182" s="177"/>
      <c r="L182" s="177"/>
    </row>
    <row r="183" spans="2:12" s="280" customFormat="1" ht="28.2" customHeight="1" x14ac:dyDescent="0.3">
      <c r="B183" s="281"/>
      <c r="C183" s="281"/>
      <c r="E183" s="282"/>
      <c r="F183" s="282"/>
      <c r="G183" s="281"/>
      <c r="H183" s="281"/>
      <c r="I183" s="281"/>
      <c r="K183" s="177"/>
      <c r="L183" s="177"/>
    </row>
    <row r="184" spans="2:12" s="280" customFormat="1" ht="28.2" customHeight="1" x14ac:dyDescent="0.3">
      <c r="B184" s="281"/>
      <c r="C184" s="281"/>
      <c r="E184" s="282"/>
      <c r="F184" s="282"/>
      <c r="G184" s="281"/>
      <c r="H184" s="281"/>
      <c r="I184" s="281"/>
      <c r="K184" s="177"/>
      <c r="L184" s="177"/>
    </row>
    <row r="185" spans="2:12" s="280" customFormat="1" ht="28.2" customHeight="1" x14ac:dyDescent="0.3">
      <c r="B185" s="281"/>
      <c r="C185" s="281"/>
      <c r="E185" s="282"/>
      <c r="F185" s="282"/>
      <c r="G185" s="281"/>
      <c r="H185" s="281"/>
      <c r="I185" s="281"/>
      <c r="K185" s="177"/>
      <c r="L185" s="177"/>
    </row>
    <row r="186" spans="2:12" s="280" customFormat="1" ht="28.2" customHeight="1" x14ac:dyDescent="0.3">
      <c r="B186" s="281"/>
      <c r="C186" s="281"/>
      <c r="E186" s="282"/>
      <c r="F186" s="282"/>
      <c r="G186" s="281"/>
      <c r="H186" s="281"/>
      <c r="I186" s="281"/>
      <c r="K186" s="177"/>
      <c r="L186" s="177"/>
    </row>
    <row r="187" spans="2:12" s="280" customFormat="1" ht="28.2" customHeight="1" x14ac:dyDescent="0.3">
      <c r="B187" s="281"/>
      <c r="C187" s="281"/>
      <c r="E187" s="282"/>
      <c r="F187" s="282"/>
      <c r="G187" s="281"/>
      <c r="H187" s="281"/>
      <c r="I187" s="281"/>
      <c r="K187" s="177"/>
      <c r="L187" s="177"/>
    </row>
    <row r="188" spans="2:12" s="280" customFormat="1" ht="28.2" customHeight="1" x14ac:dyDescent="0.3">
      <c r="B188" s="281"/>
      <c r="C188" s="281"/>
      <c r="E188" s="282"/>
      <c r="F188" s="282"/>
      <c r="G188" s="281"/>
      <c r="H188" s="281"/>
      <c r="I188" s="281"/>
      <c r="K188" s="177"/>
      <c r="L188" s="177"/>
    </row>
    <row r="189" spans="2:12" s="280" customFormat="1" ht="28.2" customHeight="1" x14ac:dyDescent="0.3">
      <c r="B189" s="281"/>
      <c r="C189" s="281"/>
      <c r="E189" s="282"/>
      <c r="F189" s="282"/>
      <c r="G189" s="281"/>
      <c r="H189" s="281"/>
      <c r="I189" s="281"/>
      <c r="K189" s="177"/>
      <c r="L189" s="177"/>
    </row>
    <row r="190" spans="2:12" s="280" customFormat="1" ht="28.2" customHeight="1" x14ac:dyDescent="0.3">
      <c r="B190" s="281"/>
      <c r="C190" s="281"/>
      <c r="E190" s="282"/>
      <c r="F190" s="282"/>
      <c r="G190" s="281"/>
      <c r="H190" s="281"/>
      <c r="I190" s="281"/>
      <c r="K190" s="177"/>
      <c r="L190" s="177"/>
    </row>
    <row r="191" spans="2:12" s="280" customFormat="1" ht="28.2" customHeight="1" x14ac:dyDescent="0.3">
      <c r="B191" s="281"/>
      <c r="C191" s="281"/>
      <c r="E191" s="282"/>
      <c r="F191" s="282"/>
      <c r="G191" s="281"/>
      <c r="H191" s="281"/>
      <c r="I191" s="281"/>
      <c r="K191" s="177"/>
      <c r="L191" s="177"/>
    </row>
    <row r="192" spans="2:12" s="280" customFormat="1" ht="28.2" customHeight="1" x14ac:dyDescent="0.3">
      <c r="B192" s="281"/>
      <c r="C192" s="281"/>
      <c r="E192" s="282"/>
      <c r="F192" s="282"/>
      <c r="G192" s="281"/>
      <c r="H192" s="282"/>
      <c r="I192" s="281"/>
      <c r="K192" s="177"/>
      <c r="L192" s="177"/>
    </row>
    <row r="193" spans="2:12" s="280" customFormat="1" ht="28.2" customHeight="1" x14ac:dyDescent="0.3">
      <c r="B193" s="281"/>
      <c r="C193" s="281"/>
      <c r="E193" s="282"/>
      <c r="F193" s="282"/>
      <c r="G193" s="281"/>
      <c r="H193" s="282"/>
      <c r="I193" s="281"/>
      <c r="K193" s="177"/>
      <c r="L193" s="177"/>
    </row>
    <row r="194" spans="2:12" s="280" customFormat="1" ht="28.2" customHeight="1" x14ac:dyDescent="0.3">
      <c r="B194" s="281"/>
      <c r="C194" s="281"/>
      <c r="E194" s="282"/>
      <c r="F194" s="282"/>
      <c r="G194" s="281"/>
      <c r="H194" s="282"/>
      <c r="I194" s="281"/>
      <c r="K194" s="177"/>
      <c r="L194" s="177"/>
    </row>
    <row r="195" spans="2:12" s="280" customFormat="1" ht="28.2" customHeight="1" x14ac:dyDescent="0.3">
      <c r="B195" s="281"/>
      <c r="C195" s="281"/>
      <c r="E195" s="282"/>
      <c r="F195" s="282"/>
      <c r="G195" s="281"/>
      <c r="H195" s="282"/>
      <c r="I195" s="281"/>
      <c r="K195" s="177"/>
      <c r="L195" s="177"/>
    </row>
    <row r="196" spans="2:12" s="280" customFormat="1" ht="28.2" customHeight="1" x14ac:dyDescent="0.3">
      <c r="B196" s="281"/>
      <c r="C196" s="281"/>
      <c r="E196" s="282"/>
      <c r="F196" s="282"/>
      <c r="G196" s="281"/>
      <c r="H196" s="282"/>
      <c r="I196" s="281"/>
      <c r="K196" s="177"/>
      <c r="L196" s="177"/>
    </row>
    <row r="197" spans="2:12" s="280" customFormat="1" ht="28.2" customHeight="1" x14ac:dyDescent="0.3">
      <c r="B197" s="281"/>
      <c r="C197" s="281"/>
      <c r="E197" s="282"/>
      <c r="F197" s="282"/>
      <c r="G197" s="281"/>
      <c r="H197" s="282"/>
      <c r="I197" s="281"/>
      <c r="K197" s="177"/>
      <c r="L197" s="177"/>
    </row>
    <row r="198" spans="2:12" s="280" customFormat="1" ht="28.2" customHeight="1" x14ac:dyDescent="0.3">
      <c r="B198" s="281"/>
      <c r="C198" s="281"/>
      <c r="E198" s="282"/>
      <c r="F198" s="282"/>
      <c r="G198" s="281"/>
      <c r="H198" s="282"/>
      <c r="I198" s="281"/>
      <c r="K198" s="177"/>
      <c r="L198" s="177"/>
    </row>
    <row r="199" spans="2:12" s="280" customFormat="1" ht="28.2" customHeight="1" x14ac:dyDescent="0.3">
      <c r="B199" s="281"/>
      <c r="C199" s="281"/>
      <c r="E199" s="282"/>
      <c r="F199" s="282"/>
      <c r="G199" s="281"/>
      <c r="H199" s="282"/>
      <c r="I199" s="281"/>
      <c r="K199" s="177"/>
      <c r="L199" s="177"/>
    </row>
    <row r="200" spans="2:12" s="280" customFormat="1" ht="28.2" customHeight="1" x14ac:dyDescent="0.3">
      <c r="B200" s="281"/>
      <c r="C200" s="281"/>
      <c r="E200" s="282"/>
      <c r="F200" s="282"/>
      <c r="G200" s="281"/>
      <c r="H200" s="282"/>
      <c r="I200" s="281"/>
      <c r="K200" s="177"/>
      <c r="L200" s="177"/>
    </row>
    <row r="201" spans="2:12" s="2" customFormat="1" ht="28.2" customHeight="1" x14ac:dyDescent="0.3">
      <c r="B201" s="1"/>
      <c r="C201" s="1"/>
      <c r="D201" s="280"/>
      <c r="E201" s="282"/>
      <c r="F201" s="282"/>
      <c r="G201" s="281"/>
      <c r="H201" s="282"/>
      <c r="I201" s="281"/>
      <c r="K201" s="177"/>
      <c r="L201" s="177"/>
    </row>
    <row r="202" spans="2:12" s="2" customFormat="1" ht="28.2" customHeight="1" x14ac:dyDescent="0.3">
      <c r="B202" s="1"/>
      <c r="C202" s="1"/>
      <c r="E202" s="177"/>
      <c r="F202" s="177"/>
      <c r="G202" s="1"/>
      <c r="H202" s="177"/>
      <c r="I202" s="1"/>
      <c r="K202" s="177"/>
      <c r="L202" s="177"/>
    </row>
    <row r="203" spans="2:12" s="2" customFormat="1" ht="28.2" customHeight="1" x14ac:dyDescent="0.3">
      <c r="B203" s="1"/>
      <c r="C203" s="1"/>
      <c r="E203" s="177"/>
      <c r="F203" s="177"/>
      <c r="G203" s="1"/>
      <c r="H203" s="177"/>
      <c r="I203" s="1"/>
      <c r="K203" s="177"/>
      <c r="L203" s="177"/>
    </row>
    <row r="204" spans="2:12" s="2" customFormat="1" ht="28.2" customHeight="1" x14ac:dyDescent="0.3">
      <c r="B204" s="1"/>
      <c r="C204" s="1"/>
      <c r="E204" s="177"/>
      <c r="F204" s="177"/>
      <c r="G204" s="1"/>
      <c r="H204" s="177"/>
      <c r="I204" s="1"/>
      <c r="K204" s="177"/>
      <c r="L204" s="177"/>
    </row>
    <row r="205" spans="2:12" s="2" customFormat="1" ht="28.2" customHeight="1" x14ac:dyDescent="0.3">
      <c r="B205" s="1"/>
      <c r="C205" s="1"/>
      <c r="E205" s="177"/>
      <c r="F205" s="177"/>
      <c r="G205" s="1"/>
      <c r="H205" s="177"/>
      <c r="I205" s="1"/>
      <c r="K205" s="177"/>
      <c r="L205" s="177"/>
    </row>
    <row r="206" spans="2:12" s="2" customFormat="1" ht="28.2" customHeight="1" x14ac:dyDescent="0.3">
      <c r="B206" s="1"/>
      <c r="C206" s="1"/>
      <c r="E206" s="177"/>
      <c r="F206" s="177"/>
      <c r="G206" s="1"/>
      <c r="H206" s="177"/>
      <c r="I206" s="1"/>
      <c r="K206" s="177"/>
      <c r="L206" s="177"/>
    </row>
    <row r="207" spans="2:12" s="2" customFormat="1" ht="28.2" customHeight="1" x14ac:dyDescent="0.3">
      <c r="B207" s="1"/>
      <c r="C207" s="1"/>
      <c r="E207" s="177"/>
      <c r="F207" s="177"/>
      <c r="G207" s="1"/>
      <c r="H207" s="177"/>
      <c r="I207" s="1"/>
      <c r="K207" s="177"/>
      <c r="L207" s="177"/>
    </row>
    <row r="208" spans="2:12" s="2" customFormat="1" ht="28.2" customHeight="1" x14ac:dyDescent="0.3">
      <c r="B208" s="1"/>
      <c r="C208" s="1"/>
      <c r="E208" s="177"/>
      <c r="F208" s="177"/>
      <c r="G208" s="1"/>
      <c r="H208" s="177"/>
      <c r="I208" s="1"/>
      <c r="K208" s="177"/>
      <c r="L208" s="177"/>
    </row>
    <row r="209" spans="2:12" s="2" customFormat="1" ht="28.2" customHeight="1" x14ac:dyDescent="0.3">
      <c r="B209" s="1"/>
      <c r="C209" s="1"/>
      <c r="E209" s="177"/>
      <c r="F209" s="177"/>
      <c r="G209" s="1"/>
      <c r="H209" s="177"/>
      <c r="I209" s="1"/>
      <c r="K209" s="177"/>
      <c r="L209" s="177"/>
    </row>
    <row r="210" spans="2:12" s="2" customFormat="1" ht="28.2" customHeight="1" x14ac:dyDescent="0.3">
      <c r="B210" s="1"/>
      <c r="C210" s="1"/>
      <c r="E210" s="177"/>
      <c r="F210" s="177"/>
      <c r="G210" s="1"/>
      <c r="H210" s="177"/>
      <c r="I210" s="1"/>
      <c r="K210" s="177"/>
      <c r="L210" s="177"/>
    </row>
    <row r="211" spans="2:12" s="2" customFormat="1" ht="28.2" customHeight="1" x14ac:dyDescent="0.3">
      <c r="B211" s="1"/>
      <c r="C211" s="1"/>
      <c r="E211" s="177"/>
      <c r="F211" s="177"/>
      <c r="G211" s="1"/>
      <c r="H211" s="177"/>
      <c r="I211" s="1"/>
      <c r="K211" s="177"/>
      <c r="L211" s="177"/>
    </row>
    <row r="212" spans="2:12" s="2" customFormat="1" ht="28.2" customHeight="1" x14ac:dyDescent="0.3">
      <c r="B212" s="1"/>
      <c r="C212" s="1"/>
      <c r="E212" s="177"/>
      <c r="F212" s="177"/>
      <c r="G212" s="1"/>
      <c r="H212" s="177"/>
      <c r="I212" s="1"/>
      <c r="K212" s="177"/>
      <c r="L212" s="177"/>
    </row>
    <row r="213" spans="2:12" s="2" customFormat="1" ht="28.2" customHeight="1" x14ac:dyDescent="0.3">
      <c r="B213" s="1"/>
      <c r="C213" s="1"/>
      <c r="E213" s="177"/>
      <c r="F213" s="177"/>
      <c r="G213" s="1"/>
      <c r="H213" s="177"/>
      <c r="I213" s="1"/>
      <c r="K213" s="177"/>
      <c r="L213" s="177"/>
    </row>
    <row r="214" spans="2:12" s="2" customFormat="1" ht="28.2" customHeight="1" x14ac:dyDescent="0.3">
      <c r="B214" s="1"/>
      <c r="C214" s="1"/>
      <c r="E214" s="177"/>
      <c r="F214" s="177"/>
      <c r="G214" s="1"/>
      <c r="H214" s="177"/>
      <c r="I214" s="1"/>
      <c r="K214" s="177"/>
      <c r="L214" s="177"/>
    </row>
    <row r="215" spans="2:12" s="2" customFormat="1" ht="28.2" customHeight="1" x14ac:dyDescent="0.3">
      <c r="B215" s="1"/>
      <c r="C215" s="1"/>
      <c r="E215" s="177"/>
      <c r="F215" s="177"/>
      <c r="G215" s="1"/>
      <c r="H215" s="177"/>
      <c r="I215" s="1"/>
      <c r="K215" s="177"/>
      <c r="L215" s="177"/>
    </row>
    <row r="216" spans="2:12" s="2" customFormat="1" ht="28.2" customHeight="1" x14ac:dyDescent="0.3">
      <c r="B216" s="1"/>
      <c r="C216" s="1"/>
      <c r="E216" s="177"/>
      <c r="F216" s="177"/>
      <c r="G216" s="1"/>
      <c r="H216" s="177"/>
      <c r="I216" s="1"/>
      <c r="K216" s="177"/>
      <c r="L216" s="177"/>
    </row>
    <row r="217" spans="2:12" s="2" customFormat="1" ht="28.2" customHeight="1" x14ac:dyDescent="0.3">
      <c r="B217" s="1"/>
      <c r="C217" s="1"/>
      <c r="E217" s="177"/>
      <c r="F217" s="177"/>
      <c r="G217" s="1"/>
      <c r="H217" s="177"/>
      <c r="I217" s="1"/>
      <c r="K217" s="177"/>
      <c r="L217" s="177"/>
    </row>
    <row r="218" spans="2:12" s="2" customFormat="1" ht="28.2" customHeight="1" x14ac:dyDescent="0.3">
      <c r="B218" s="1"/>
      <c r="C218" s="1"/>
      <c r="E218" s="177"/>
      <c r="F218" s="177"/>
      <c r="G218" s="1"/>
      <c r="H218" s="177"/>
      <c r="I218" s="1"/>
      <c r="K218" s="177"/>
      <c r="L218" s="177"/>
    </row>
    <row r="219" spans="2:12" s="2" customFormat="1" ht="28.2" customHeight="1" x14ac:dyDescent="0.3">
      <c r="B219" s="1"/>
      <c r="C219" s="1"/>
      <c r="E219" s="177"/>
      <c r="F219" s="177"/>
      <c r="G219" s="1"/>
      <c r="H219" s="177"/>
      <c r="I219" s="1"/>
      <c r="K219" s="177"/>
      <c r="L219" s="177"/>
    </row>
    <row r="220" spans="2:12" s="2" customFormat="1" ht="28.2" customHeight="1" x14ac:dyDescent="0.3">
      <c r="B220" s="1"/>
      <c r="C220" s="1"/>
      <c r="E220" s="177"/>
      <c r="F220" s="177"/>
      <c r="G220" s="1"/>
      <c r="H220" s="177"/>
      <c r="I220" s="1"/>
      <c r="K220" s="177"/>
      <c r="L220" s="177"/>
    </row>
    <row r="221" spans="2:12" s="2" customFormat="1" ht="28.2" customHeight="1" x14ac:dyDescent="0.3">
      <c r="B221" s="1"/>
      <c r="C221" s="1"/>
      <c r="E221" s="177"/>
      <c r="F221" s="177"/>
      <c r="G221" s="1"/>
      <c r="H221" s="177"/>
      <c r="I221" s="1"/>
      <c r="K221" s="177"/>
      <c r="L221" s="177"/>
    </row>
    <row r="222" spans="2:12" s="2" customFormat="1" ht="28.2" customHeight="1" x14ac:dyDescent="0.3">
      <c r="B222" s="1"/>
      <c r="C222" s="1"/>
      <c r="E222" s="177"/>
      <c r="F222" s="177"/>
      <c r="G222" s="1"/>
      <c r="I222" s="1"/>
      <c r="K222" s="177"/>
      <c r="L222" s="177"/>
    </row>
    <row r="223" spans="2:12" s="2" customFormat="1" ht="28.2" customHeight="1" x14ac:dyDescent="0.3">
      <c r="B223" s="1"/>
      <c r="C223" s="1"/>
      <c r="E223" s="177"/>
      <c r="F223" s="177"/>
      <c r="G223" s="1"/>
      <c r="I223" s="1"/>
      <c r="K223" s="177"/>
      <c r="L223" s="177"/>
    </row>
    <row r="224" spans="2:12" s="2" customFormat="1" ht="28.2" customHeight="1" x14ac:dyDescent="0.3">
      <c r="B224" s="1"/>
      <c r="C224" s="1"/>
      <c r="E224" s="177"/>
      <c r="F224" s="177"/>
      <c r="G224" s="1"/>
      <c r="I224" s="1"/>
      <c r="K224" s="177"/>
      <c r="L224" s="177"/>
    </row>
    <row r="225" spans="2:12" s="2" customFormat="1" ht="28.2" customHeight="1" x14ac:dyDescent="0.3">
      <c r="B225" s="1"/>
      <c r="C225" s="1"/>
      <c r="E225" s="177"/>
      <c r="F225" s="177"/>
      <c r="G225" s="1"/>
      <c r="I225" s="1"/>
      <c r="K225" s="177"/>
      <c r="L225" s="177"/>
    </row>
    <row r="226" spans="2:12" s="2" customFormat="1" x14ac:dyDescent="0.3">
      <c r="B226" s="1"/>
      <c r="C226" s="1"/>
      <c r="E226" s="177"/>
      <c r="F226" s="177"/>
      <c r="G226" s="1"/>
      <c r="I226" s="1"/>
      <c r="K226" s="177"/>
      <c r="L226" s="177"/>
    </row>
    <row r="227" spans="2:12" s="2" customFormat="1" x14ac:dyDescent="0.3">
      <c r="B227" s="1"/>
      <c r="C227" s="1"/>
      <c r="E227" s="177"/>
      <c r="F227" s="177"/>
      <c r="G227" s="1"/>
      <c r="I227" s="1"/>
      <c r="K227" s="177"/>
      <c r="L227" s="177"/>
    </row>
    <row r="228" spans="2:12" s="2" customFormat="1" x14ac:dyDescent="0.3">
      <c r="B228" s="1"/>
      <c r="C228" s="1"/>
      <c r="E228" s="177"/>
      <c r="F228" s="177"/>
      <c r="G228" s="1"/>
      <c r="I228" s="1"/>
      <c r="K228" s="177"/>
      <c r="L228" s="177"/>
    </row>
    <row r="229" spans="2:12" s="2" customFormat="1" x14ac:dyDescent="0.3">
      <c r="B229" s="1"/>
      <c r="C229" s="1"/>
      <c r="E229" s="177"/>
      <c r="F229" s="177"/>
      <c r="G229" s="1"/>
      <c r="I229" s="1"/>
      <c r="K229" s="177"/>
      <c r="L229" s="177"/>
    </row>
    <row r="230" spans="2:12" s="2" customFormat="1" x14ac:dyDescent="0.3">
      <c r="B230" s="1"/>
      <c r="C230" s="1"/>
      <c r="E230" s="177"/>
      <c r="F230" s="177"/>
      <c r="G230" s="177"/>
      <c r="H230" s="1"/>
      <c r="I230" s="1"/>
      <c r="K230" s="177"/>
      <c r="L230" s="177"/>
    </row>
    <row r="231" spans="2:12" s="2" customFormat="1" x14ac:dyDescent="0.3">
      <c r="B231" s="1"/>
      <c r="C231" s="1"/>
      <c r="E231" s="177"/>
      <c r="F231" s="177"/>
      <c r="G231" s="177"/>
      <c r="H231" s="1"/>
      <c r="I231" s="1"/>
      <c r="K231" s="177"/>
      <c r="L231" s="177"/>
    </row>
    <row r="232" spans="2:12" s="2" customFormat="1" x14ac:dyDescent="0.3">
      <c r="B232" s="1"/>
      <c r="C232" s="1"/>
      <c r="E232" s="177"/>
      <c r="F232" s="177"/>
      <c r="G232" s="177"/>
      <c r="H232" s="1"/>
      <c r="I232" s="1"/>
      <c r="K232" s="177"/>
      <c r="L232" s="177"/>
    </row>
    <row r="233" spans="2:12" x14ac:dyDescent="0.3">
      <c r="D233" s="2"/>
      <c r="E233" s="177"/>
      <c r="F233" s="177"/>
      <c r="G233" s="177"/>
      <c r="H233" s="1"/>
      <c r="I233" s="1"/>
    </row>
  </sheetData>
  <sheetProtection sheet="1" objects="1" scenarios="1" selectLockedCells="1" sort="0" autoFilter="0"/>
  <sortState xmlns:xlrd2="http://schemas.microsoft.com/office/spreadsheetml/2017/richdata2" ref="C10:I49">
    <sortCondition ref="G10:G49"/>
  </sortState>
  <customSheetViews>
    <customSheetView guid="{90818CD5-1CF2-4954-93E7-840C994A2AD1}" scale="55" showPageBreaks="1" showGridLines="0" printArea="1" showAutoFilter="1" hiddenColumns="1" view="pageBreakPreview">
      <selection activeCell="E15" sqref="E15"/>
      <rowBreaks count="1" manualBreakCount="1">
        <brk id="79" max="10" man="1"/>
      </rowBreaks>
      <pageMargins left="0" right="0" top="0" bottom="0" header="0.31496062992125984" footer="0.31496062992125984"/>
      <printOptions horizontalCentered="1"/>
      <pageSetup paperSize="9" scale="52" orientation="portrait" r:id="rId1"/>
      <autoFilter ref="B9:H127" xr:uid="{00000000-0000-0000-0000-000000000000}"/>
    </customSheetView>
    <customSheetView guid="{D19304DF-64F7-4161-9FBE-C2B2A4C02684}" scale="55" showPageBreaks="1" showGridLines="0" printArea="1" showAutoFilter="1" hiddenColumns="1" view="pageBreakPreview">
      <selection activeCell="F24" sqref="F24"/>
      <rowBreaks count="1" manualBreakCount="1">
        <brk id="79" max="10" man="1"/>
      </rowBreaks>
      <pageMargins left="0" right="0" top="0" bottom="0" header="0.31496062992125984" footer="0.31496062992125984"/>
      <printOptions horizontalCentered="1"/>
      <pageSetup paperSize="9" scale="52" orientation="portrait" r:id="rId2"/>
      <autoFilter ref="B9:H127" xr:uid="{00000000-0000-0000-0000-000000000000}"/>
    </customSheetView>
    <customSheetView guid="{1098C4A5-C1ED-4CD4-8181-1AF30B0D1BBB}" scale="55" showPageBreaks="1" showGridLines="0" printArea="1" showAutoFilter="1" hiddenColumns="1" view="pageBreakPreview">
      <selection activeCell="F24" sqref="F24"/>
      <rowBreaks count="1" manualBreakCount="1">
        <brk id="79" max="10" man="1"/>
      </rowBreaks>
      <pageMargins left="0" right="0" top="0" bottom="0" header="0.31496062992125984" footer="0.31496062992125984"/>
      <printOptions horizontalCentered="1"/>
      <pageSetup paperSize="9" scale="52" orientation="portrait" r:id="rId3"/>
      <autoFilter ref="B9:H127" xr:uid="{00000000-0000-0000-0000-000000000000}"/>
    </customSheetView>
    <customSheetView guid="{2F657D64-8090-44CA-B47E-8240DC328EA8}" scale="55" showPageBreaks="1" showGridLines="0" printArea="1" showAutoFilter="1" hiddenColumns="1" view="pageBreakPreview">
      <selection activeCell="F24" sqref="F24"/>
      <rowBreaks count="1" manualBreakCount="1">
        <brk id="79" max="10" man="1"/>
      </rowBreaks>
      <pageMargins left="0" right="0" top="0" bottom="0" header="0.31496062992125984" footer="0.31496062992125984"/>
      <printOptions horizontalCentered="1"/>
      <pageSetup paperSize="9" scale="52" orientation="portrait" r:id="rId4"/>
      <autoFilter ref="B9:H127" xr:uid="{00000000-0000-0000-0000-000000000000}"/>
    </customSheetView>
  </customSheetViews>
  <mergeCells count="4">
    <mergeCell ref="B10:B29"/>
    <mergeCell ref="B2:I4"/>
    <mergeCell ref="B5:I5"/>
    <mergeCell ref="F7:I7"/>
  </mergeCells>
  <conditionalFormatting sqref="B45:B167">
    <cfRule type="expression" dxfId="320" priority="100">
      <formula>$B45="falta"</formula>
    </cfRule>
  </conditionalFormatting>
  <conditionalFormatting sqref="D10">
    <cfRule type="cellIs" dxfId="319" priority="98" operator="equal">
      <formula>0</formula>
    </cfRule>
  </conditionalFormatting>
  <conditionalFormatting sqref="E10:I10">
    <cfRule type="cellIs" dxfId="318" priority="8" operator="equal">
      <formula>0</formula>
    </cfRule>
  </conditionalFormatting>
  <conditionalFormatting sqref="C10:I10">
    <cfRule type="expression" dxfId="317" priority="201">
      <formula>$C10="falta"</formula>
    </cfRule>
  </conditionalFormatting>
  <conditionalFormatting sqref="D11:D168">
    <cfRule type="cellIs" dxfId="316" priority="2" operator="equal">
      <formula>0</formula>
    </cfRule>
  </conditionalFormatting>
  <conditionalFormatting sqref="E11:I168">
    <cfRule type="cellIs" dxfId="315" priority="1" operator="equal">
      <formula>0</formula>
    </cfRule>
  </conditionalFormatting>
  <conditionalFormatting sqref="C11:I168">
    <cfRule type="expression" dxfId="314" priority="3">
      <formula>$C11="falta"</formula>
    </cfRule>
  </conditionalFormatting>
  <dataValidations count="3">
    <dataValidation type="list" allowBlank="1" showInputMessage="1" showErrorMessage="1" sqref="I10:I168" xr:uid="{00000000-0002-0000-0200-000000000000}">
      <formula1>niveis</formula1>
    </dataValidation>
    <dataValidation type="list" allowBlank="1" showInputMessage="1" showErrorMessage="1" sqref="G10:G168" xr:uid="{00000000-0002-0000-0200-000001000000}">
      <formula1>sexo</formula1>
    </dataValidation>
    <dataValidation type="list" allowBlank="1" showInputMessage="1" showErrorMessage="1" sqref="H10:H168" xr:uid="{00000000-0002-0000-0200-000002000000}">
      <formula1>provas</formula1>
    </dataValidation>
  </dataValidations>
  <printOptions horizontalCentered="1"/>
  <pageMargins left="0" right="0" top="0" bottom="0" header="0.31496062992125984" footer="0.31496062992125984"/>
  <pageSetup paperSize="9" scale="41" orientation="portrait" r:id="rId5"/>
  <rowBreaks count="1" manualBreakCount="1">
    <brk id="79" max="10" man="1"/>
  </rowBreaks>
  <drawing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A099-E9B2-4B45-9FE1-A5915656BADD}">
  <dimension ref="A1:DL169"/>
  <sheetViews>
    <sheetView showGridLines="0" view="pageBreakPreview" zoomScale="55" zoomScaleNormal="55" zoomScaleSheetLayoutView="55" workbookViewId="0"/>
  </sheetViews>
  <sheetFormatPr defaultColWidth="9.33203125" defaultRowHeight="13.8" x14ac:dyDescent="0.3"/>
  <cols>
    <col min="1" max="1" width="2.44140625" style="251" customWidth="1"/>
    <col min="2" max="2" width="16.88671875" style="251" hidden="1" customWidth="1"/>
    <col min="3" max="3" width="7.33203125" style="270" customWidth="1"/>
    <col min="4" max="4" width="28.88671875" style="251" customWidth="1"/>
    <col min="5" max="5" width="12.33203125" style="271" customWidth="1"/>
    <col min="6" max="6" width="8.6640625" style="251" customWidth="1"/>
    <col min="7" max="10" width="8.6640625" style="271" customWidth="1"/>
    <col min="11" max="11" width="13.6640625" style="251" bestFit="1" customWidth="1"/>
    <col min="12" max="17" width="7.109375" style="251" hidden="1" customWidth="1"/>
    <col min="18" max="22" width="8.6640625" style="251" customWidth="1"/>
    <col min="23" max="23" width="13.6640625" style="251" customWidth="1"/>
    <col min="24" max="24" width="7.33203125" style="270" customWidth="1"/>
    <col min="25" max="25" width="28.88671875" style="251" customWidth="1"/>
    <col min="26" max="26" width="12.33203125" style="271" customWidth="1"/>
    <col min="27" max="27" width="7.109375" style="251" hidden="1" customWidth="1"/>
    <col min="28" max="31" width="7.109375" style="271" hidden="1" customWidth="1"/>
    <col min="32" max="32" width="9.33203125" style="251" hidden="1" customWidth="1"/>
    <col min="33" max="37" width="8.6640625" style="251" customWidth="1"/>
    <col min="38" max="38" width="13.6640625" style="251" customWidth="1"/>
    <col min="39" max="43" width="7.109375" style="251" hidden="1" customWidth="1"/>
    <col min="44" max="44" width="9.33203125" style="251" hidden="1" customWidth="1"/>
    <col min="45" max="49" width="8.6640625" style="251" customWidth="1"/>
    <col min="50" max="50" width="13.6640625" style="251" customWidth="1"/>
    <col min="51" max="16384" width="9.33203125" style="251"/>
  </cols>
  <sheetData>
    <row r="1" spans="1:116" ht="58.2" customHeight="1" x14ac:dyDescent="0.3">
      <c r="C1" s="516"/>
      <c r="X1" s="516"/>
    </row>
    <row r="2" spans="1:116" ht="25.8" customHeight="1" x14ac:dyDescent="0.3">
      <c r="E2" s="661" t="s">
        <v>293</v>
      </c>
      <c r="F2" s="661"/>
      <c r="G2" s="661"/>
      <c r="H2" s="661"/>
      <c r="I2" s="661"/>
      <c r="J2" s="661"/>
      <c r="K2" s="661"/>
      <c r="L2" s="661"/>
      <c r="M2" s="661"/>
      <c r="N2" s="661"/>
      <c r="O2" s="661"/>
      <c r="P2" s="661"/>
      <c r="Q2" s="661"/>
      <c r="R2" s="661"/>
      <c r="S2" s="661"/>
      <c r="T2" s="499"/>
      <c r="U2" s="499"/>
      <c r="V2" s="499"/>
      <c r="W2" s="499"/>
      <c r="X2" s="251"/>
      <c r="Z2" s="516"/>
      <c r="AB2" s="661" t="s">
        <v>293</v>
      </c>
      <c r="AC2" s="661"/>
      <c r="AD2" s="661"/>
      <c r="AE2" s="661"/>
      <c r="AF2" s="661"/>
      <c r="AG2" s="661"/>
      <c r="AH2" s="661"/>
      <c r="AI2" s="661"/>
      <c r="AJ2" s="661"/>
      <c r="AK2" s="661"/>
      <c r="AL2" s="661"/>
      <c r="AM2" s="661"/>
      <c r="AN2" s="661"/>
      <c r="AO2" s="661"/>
      <c r="AP2" s="661"/>
      <c r="AQ2" s="661"/>
      <c r="AR2" s="661"/>
      <c r="AS2" s="661"/>
      <c r="AT2" s="499"/>
    </row>
    <row r="3" spans="1:116" s="500" customFormat="1" ht="39.6" customHeight="1" x14ac:dyDescent="0.3">
      <c r="D3" s="501"/>
      <c r="E3" s="661"/>
      <c r="F3" s="661"/>
      <c r="G3" s="661"/>
      <c r="H3" s="661"/>
      <c r="I3" s="661"/>
      <c r="J3" s="661"/>
      <c r="K3" s="661"/>
      <c r="L3" s="661"/>
      <c r="M3" s="661"/>
      <c r="N3" s="661"/>
      <c r="O3" s="661"/>
      <c r="P3" s="661"/>
      <c r="Q3" s="661"/>
      <c r="R3" s="661"/>
      <c r="S3" s="661"/>
      <c r="T3" s="499"/>
      <c r="U3" s="499"/>
      <c r="V3" s="499"/>
      <c r="W3" s="499"/>
      <c r="AA3" s="501"/>
      <c r="AB3" s="661"/>
      <c r="AC3" s="661"/>
      <c r="AD3" s="661"/>
      <c r="AE3" s="661"/>
      <c r="AF3" s="661"/>
      <c r="AG3" s="661"/>
      <c r="AH3" s="661"/>
      <c r="AI3" s="661"/>
      <c r="AJ3" s="661"/>
      <c r="AK3" s="661"/>
      <c r="AL3" s="661"/>
      <c r="AM3" s="661"/>
      <c r="AN3" s="661"/>
      <c r="AO3" s="661"/>
      <c r="AP3" s="661"/>
      <c r="AQ3" s="661"/>
      <c r="AR3" s="661"/>
      <c r="AS3" s="661"/>
      <c r="AT3" s="499"/>
      <c r="AU3" s="251"/>
      <c r="AV3" s="251"/>
      <c r="AW3" s="251"/>
      <c r="BU3" s="502"/>
      <c r="BV3" s="502"/>
      <c r="BW3" s="502"/>
      <c r="BX3" s="502"/>
      <c r="BY3" s="502"/>
      <c r="BZ3" s="502"/>
      <c r="CA3" s="502"/>
      <c r="CB3" s="502"/>
      <c r="CC3" s="502"/>
      <c r="CD3" s="502"/>
      <c r="CE3" s="502"/>
      <c r="CF3" s="502"/>
    </row>
    <row r="4" spans="1:116" s="500" customFormat="1" ht="39.6" customHeight="1" x14ac:dyDescent="0.3">
      <c r="D4" s="501"/>
      <c r="E4" s="662"/>
      <c r="F4" s="662"/>
      <c r="G4" s="662"/>
      <c r="H4" s="662"/>
      <c r="I4" s="662"/>
      <c r="J4" s="662"/>
      <c r="K4" s="662"/>
      <c r="L4" s="662"/>
      <c r="M4" s="662"/>
      <c r="N4" s="662"/>
      <c r="O4" s="662"/>
      <c r="P4" s="662"/>
      <c r="Q4" s="662"/>
      <c r="R4" s="662"/>
      <c r="S4" s="662"/>
      <c r="T4" s="499"/>
      <c r="U4" s="499"/>
      <c r="V4" s="499"/>
      <c r="W4" s="499"/>
      <c r="AA4" s="501"/>
      <c r="AB4" s="661"/>
      <c r="AC4" s="661"/>
      <c r="AD4" s="661"/>
      <c r="AE4" s="661"/>
      <c r="AF4" s="661"/>
      <c r="AG4" s="661"/>
      <c r="AH4" s="661"/>
      <c r="AI4" s="661"/>
      <c r="AJ4" s="661"/>
      <c r="AK4" s="661"/>
      <c r="AL4" s="661"/>
      <c r="AM4" s="661"/>
      <c r="AN4" s="661"/>
      <c r="AO4" s="661"/>
      <c r="AP4" s="661"/>
      <c r="AQ4" s="661"/>
      <c r="AR4" s="661"/>
      <c r="AS4" s="661"/>
      <c r="AT4" s="499"/>
      <c r="AU4" s="251"/>
      <c r="AV4" s="251"/>
      <c r="AW4" s="251"/>
      <c r="BU4" s="502"/>
      <c r="BV4" s="502"/>
      <c r="BW4" s="502"/>
      <c r="BX4" s="502"/>
      <c r="BY4" s="502"/>
      <c r="BZ4" s="502"/>
      <c r="CA4" s="502"/>
      <c r="CB4" s="502"/>
      <c r="CC4" s="502"/>
      <c r="CD4" s="502"/>
      <c r="CE4" s="502"/>
      <c r="CF4" s="502"/>
      <c r="DL4" s="663" t="s">
        <v>263</v>
      </c>
    </row>
    <row r="5" spans="1:116" s="500" customFormat="1" ht="27.6" customHeight="1" x14ac:dyDescent="0.3">
      <c r="A5" s="664" t="str">
        <f>IF(menú!M17="","",menú!M17)</f>
        <v>José Emanuel Rocha - 2011-2020</v>
      </c>
      <c r="B5" s="665"/>
      <c r="C5" s="665"/>
      <c r="D5" s="665"/>
      <c r="E5" s="666" t="str">
        <f>IF(menú!$J$3="","",menú!$J$3)</f>
        <v/>
      </c>
      <c r="F5" s="666"/>
      <c r="G5" s="666"/>
      <c r="H5" s="666"/>
      <c r="I5" s="666"/>
      <c r="J5" s="666"/>
      <c r="K5" s="666"/>
      <c r="L5" s="666"/>
      <c r="M5" s="503"/>
      <c r="N5" s="503"/>
      <c r="O5" s="503"/>
      <c r="P5" s="503"/>
      <c r="Q5" s="503"/>
      <c r="R5" s="503"/>
      <c r="S5" s="667" t="str">
        <f>IF(menú!$C$3="","",menú!$C$3)</f>
        <v/>
      </c>
      <c r="T5" s="667"/>
      <c r="U5" s="667"/>
      <c r="V5" s="667"/>
      <c r="W5" s="668"/>
      <c r="X5" s="665" t="s">
        <v>290</v>
      </c>
      <c r="Y5" s="665"/>
      <c r="Z5" s="669" t="str">
        <f>IF(menú!$J$3="","",menú!$J$3)</f>
        <v/>
      </c>
      <c r="AA5" s="669"/>
      <c r="AB5" s="669"/>
      <c r="AC5" s="669"/>
      <c r="AD5" s="669"/>
      <c r="AE5" s="669"/>
      <c r="AF5" s="669"/>
      <c r="AG5" s="669"/>
      <c r="AH5" s="669"/>
      <c r="AI5" s="669"/>
      <c r="AJ5" s="669"/>
      <c r="AK5" s="669"/>
      <c r="AL5" s="669"/>
      <c r="AM5" s="504"/>
      <c r="AN5" s="504"/>
      <c r="AO5" s="504"/>
      <c r="AP5" s="504"/>
      <c r="AQ5" s="504"/>
      <c r="AR5" s="504"/>
      <c r="AS5" s="670" t="str">
        <f>IF(menú!$C$3="","",menú!$C$3)</f>
        <v/>
      </c>
      <c r="AT5" s="670"/>
      <c r="AU5" s="670"/>
      <c r="AV5" s="670"/>
      <c r="AW5" s="670"/>
      <c r="AX5" s="671"/>
      <c r="BU5" s="502"/>
      <c r="BV5" s="502"/>
      <c r="BW5" s="502"/>
      <c r="BX5" s="502"/>
      <c r="BY5" s="502"/>
      <c r="BZ5" s="502"/>
      <c r="CA5" s="502"/>
      <c r="CB5" s="502"/>
      <c r="CC5" s="502"/>
      <c r="CD5" s="502"/>
      <c r="CE5" s="502"/>
      <c r="CF5" s="502"/>
      <c r="DL5" s="663"/>
    </row>
    <row r="6" spans="1:116" s="500" customFormat="1" ht="11.7" customHeight="1" x14ac:dyDescent="0.3">
      <c r="AY6" s="280"/>
      <c r="AZ6" s="280"/>
      <c r="BA6" s="280"/>
      <c r="BB6" s="280"/>
      <c r="BC6" s="280"/>
      <c r="BU6" s="502"/>
      <c r="BV6" s="502"/>
      <c r="BW6" s="502"/>
      <c r="BX6" s="502"/>
      <c r="BY6" s="502"/>
      <c r="BZ6" s="502"/>
      <c r="CA6" s="502"/>
      <c r="CB6" s="502"/>
      <c r="CC6" s="502"/>
      <c r="CD6" s="502"/>
      <c r="CE6" s="502"/>
      <c r="CF6" s="502"/>
      <c r="DL6" s="505"/>
    </row>
    <row r="7" spans="1:116" s="500" customFormat="1" ht="31.2" customHeight="1" x14ac:dyDescent="0.3">
      <c r="C7" s="506"/>
      <c r="D7" s="506"/>
      <c r="E7" s="507"/>
      <c r="F7" s="698" t="s">
        <v>264</v>
      </c>
      <c r="G7" s="699"/>
      <c r="H7" s="699"/>
      <c r="I7" s="699"/>
      <c r="J7" s="699"/>
      <c r="K7" s="699"/>
      <c r="L7" s="699"/>
      <c r="M7" s="699"/>
      <c r="N7" s="699"/>
      <c r="O7" s="699"/>
      <c r="P7" s="699"/>
      <c r="Q7" s="699"/>
      <c r="R7" s="699"/>
      <c r="S7" s="699"/>
      <c r="T7" s="699"/>
      <c r="U7" s="699"/>
      <c r="V7" s="699"/>
      <c r="W7" s="700"/>
      <c r="X7" s="508"/>
      <c r="Y7" s="508"/>
      <c r="Z7" s="508"/>
      <c r="AA7" s="509"/>
      <c r="AB7" s="510"/>
      <c r="AC7" s="510"/>
      <c r="AD7" s="510"/>
      <c r="AE7" s="510"/>
      <c r="AF7" s="511"/>
      <c r="AG7" s="672" t="s">
        <v>265</v>
      </c>
      <c r="AH7" s="672"/>
      <c r="AI7" s="672"/>
      <c r="AJ7" s="672"/>
      <c r="AK7" s="672"/>
      <c r="AL7" s="672"/>
      <c r="AM7" s="672"/>
      <c r="AN7" s="672"/>
      <c r="AO7" s="672"/>
      <c r="AP7" s="672"/>
      <c r="AQ7" s="672"/>
      <c r="AR7" s="672"/>
      <c r="AS7" s="672"/>
      <c r="AT7" s="672"/>
      <c r="AU7" s="672"/>
      <c r="AV7" s="672"/>
      <c r="AW7" s="672"/>
      <c r="AX7" s="673"/>
      <c r="AY7" s="280"/>
      <c r="AZ7" s="280"/>
      <c r="BA7" s="280"/>
      <c r="BB7" s="280"/>
      <c r="BC7" s="280"/>
      <c r="BU7" s="502"/>
      <c r="BV7" s="502"/>
      <c r="BW7" s="502"/>
      <c r="BX7" s="502"/>
      <c r="BY7" s="502"/>
      <c r="BZ7" s="502"/>
      <c r="CA7" s="502"/>
      <c r="CB7" s="502"/>
      <c r="CC7" s="502"/>
      <c r="CD7" s="502"/>
      <c r="CE7" s="502"/>
      <c r="CF7" s="502"/>
      <c r="DL7" s="505"/>
    </row>
    <row r="8" spans="1:116" ht="30" customHeight="1" x14ac:dyDescent="0.3">
      <c r="B8" s="512"/>
      <c r="C8" s="513"/>
      <c r="D8" s="513"/>
      <c r="E8" s="514"/>
      <c r="F8" s="674" t="s">
        <v>266</v>
      </c>
      <c r="G8" s="674"/>
      <c r="H8" s="674"/>
      <c r="I8" s="674"/>
      <c r="J8" s="674"/>
      <c r="K8" s="674"/>
      <c r="L8" s="674"/>
      <c r="M8" s="674"/>
      <c r="N8" s="674"/>
      <c r="O8" s="674"/>
      <c r="P8" s="674"/>
      <c r="Q8" s="674"/>
      <c r="R8" s="674"/>
      <c r="S8" s="674"/>
      <c r="T8" s="674"/>
      <c r="U8" s="674"/>
      <c r="V8" s="674"/>
      <c r="W8" s="674"/>
      <c r="X8" s="515"/>
      <c r="Y8" s="675"/>
      <c r="Z8" s="675"/>
      <c r="AA8" s="676" t="s">
        <v>266</v>
      </c>
      <c r="AB8" s="677"/>
      <c r="AC8" s="677"/>
      <c r="AD8" s="677"/>
      <c r="AE8" s="677"/>
      <c r="AF8" s="677"/>
      <c r="AG8" s="677"/>
      <c r="AH8" s="677"/>
      <c r="AI8" s="677"/>
      <c r="AJ8" s="677"/>
      <c r="AK8" s="677"/>
      <c r="AL8" s="677"/>
      <c r="AM8" s="677"/>
      <c r="AN8" s="677"/>
      <c r="AO8" s="677"/>
      <c r="AP8" s="677"/>
      <c r="AQ8" s="677"/>
      <c r="AR8" s="678"/>
      <c r="AS8" s="679" t="s">
        <v>13</v>
      </c>
      <c r="AT8" s="680"/>
      <c r="AU8" s="680"/>
      <c r="AV8" s="680"/>
      <c r="AW8" s="680"/>
      <c r="AX8" s="680"/>
      <c r="AY8" s="280"/>
      <c r="AZ8" s="280"/>
      <c r="BA8" s="280"/>
      <c r="BB8" s="280"/>
      <c r="BC8" s="280"/>
      <c r="BR8" s="500"/>
      <c r="BS8" s="500"/>
      <c r="BT8" s="500"/>
      <c r="BU8" s="502"/>
      <c r="BV8" s="502"/>
      <c r="BW8" s="502"/>
      <c r="BX8" s="502"/>
      <c r="BY8" s="502"/>
      <c r="BZ8" s="502"/>
      <c r="CA8" s="502"/>
      <c r="CB8" s="502"/>
      <c r="CC8" s="502"/>
      <c r="CD8" s="502"/>
      <c r="CE8" s="502"/>
      <c r="CF8" s="502"/>
    </row>
    <row r="9" spans="1:116" ht="30" customHeight="1" x14ac:dyDescent="0.3">
      <c r="B9" s="513"/>
      <c r="C9" s="513"/>
      <c r="D9" s="513"/>
      <c r="E9" s="514"/>
      <c r="F9" s="681" t="s">
        <v>14</v>
      </c>
      <c r="G9" s="681"/>
      <c r="H9" s="681"/>
      <c r="I9" s="681"/>
      <c r="J9" s="681"/>
      <c r="K9" s="682"/>
      <c r="L9" s="683" t="s">
        <v>15</v>
      </c>
      <c r="M9" s="681"/>
      <c r="N9" s="681"/>
      <c r="O9" s="681"/>
      <c r="P9" s="681"/>
      <c r="Q9" s="681"/>
      <c r="R9" s="684" t="s">
        <v>16</v>
      </c>
      <c r="S9" s="684"/>
      <c r="T9" s="684"/>
      <c r="U9" s="684"/>
      <c r="V9" s="684"/>
      <c r="W9" s="684"/>
      <c r="X9" s="513"/>
      <c r="Y9" s="675"/>
      <c r="Z9" s="675"/>
      <c r="AA9" s="683" t="s">
        <v>14</v>
      </c>
      <c r="AB9" s="681"/>
      <c r="AC9" s="681"/>
      <c r="AD9" s="681"/>
      <c r="AE9" s="681"/>
      <c r="AF9" s="685"/>
      <c r="AG9" s="683" t="s">
        <v>15</v>
      </c>
      <c r="AH9" s="681"/>
      <c r="AI9" s="681"/>
      <c r="AJ9" s="681"/>
      <c r="AK9" s="681"/>
      <c r="AL9" s="681"/>
      <c r="AM9" s="681" t="s">
        <v>16</v>
      </c>
      <c r="AN9" s="681"/>
      <c r="AO9" s="681"/>
      <c r="AP9" s="681"/>
      <c r="AQ9" s="681"/>
      <c r="AR9" s="685"/>
      <c r="AS9" s="679"/>
      <c r="AT9" s="680"/>
      <c r="AU9" s="680"/>
      <c r="AV9" s="680"/>
      <c r="AW9" s="680"/>
      <c r="AX9" s="680"/>
      <c r="AY9" s="280"/>
      <c r="AZ9" s="280"/>
      <c r="BA9" s="280"/>
      <c r="BB9" s="280"/>
      <c r="BC9" s="280"/>
    </row>
    <row r="10" spans="1:116" s="517" customFormat="1" ht="28.2" customHeight="1" x14ac:dyDescent="0.3">
      <c r="B10" s="518"/>
      <c r="C10" s="715" t="s">
        <v>267</v>
      </c>
      <c r="D10" s="716"/>
      <c r="E10" s="717"/>
      <c r="F10" s="686" t="s">
        <v>268</v>
      </c>
      <c r="G10" s="687"/>
      <c r="H10" s="687"/>
      <c r="I10" s="687"/>
      <c r="J10" s="687"/>
      <c r="K10" s="688"/>
      <c r="L10" s="519"/>
      <c r="M10" s="520"/>
      <c r="N10" s="520"/>
      <c r="O10" s="521"/>
      <c r="P10" s="521"/>
      <c r="Q10" s="522"/>
      <c r="R10" s="689" t="s">
        <v>268</v>
      </c>
      <c r="S10" s="690"/>
      <c r="T10" s="690"/>
      <c r="U10" s="690"/>
      <c r="V10" s="690"/>
      <c r="W10" s="691"/>
      <c r="X10" s="692" t="s">
        <v>267</v>
      </c>
      <c r="Y10" s="693"/>
      <c r="Z10" s="694"/>
      <c r="AA10" s="695" t="s">
        <v>268</v>
      </c>
      <c r="AB10" s="696"/>
      <c r="AC10" s="696"/>
      <c r="AD10" s="696"/>
      <c r="AE10" s="696"/>
      <c r="AF10" s="697"/>
      <c r="AG10" s="695" t="s">
        <v>268</v>
      </c>
      <c r="AH10" s="696"/>
      <c r="AI10" s="696"/>
      <c r="AJ10" s="696"/>
      <c r="AK10" s="696"/>
      <c r="AL10" s="697"/>
      <c r="AM10" s="523"/>
      <c r="AN10" s="524"/>
      <c r="AO10" s="524"/>
      <c r="AP10" s="525"/>
      <c r="AQ10" s="525"/>
      <c r="AR10" s="522"/>
      <c r="AS10" s="689" t="s">
        <v>268</v>
      </c>
      <c r="AT10" s="690"/>
      <c r="AU10" s="690"/>
      <c r="AV10" s="690"/>
      <c r="AW10" s="690"/>
      <c r="AX10" s="691"/>
      <c r="AY10" s="526"/>
      <c r="AZ10" s="526"/>
      <c r="BA10" s="526"/>
      <c r="BB10" s="526"/>
      <c r="BC10" s="526"/>
    </row>
    <row r="11" spans="1:116" ht="30" customHeight="1" x14ac:dyDescent="0.3">
      <c r="B11" s="527"/>
      <c r="C11" s="701"/>
      <c r="D11" s="701"/>
      <c r="E11" s="702"/>
      <c r="F11" s="703" t="s">
        <v>269</v>
      </c>
      <c r="G11" s="703" t="s">
        <v>270</v>
      </c>
      <c r="H11" s="703" t="s">
        <v>271</v>
      </c>
      <c r="I11" s="705" t="s">
        <v>272</v>
      </c>
      <c r="J11" s="705" t="s">
        <v>273</v>
      </c>
      <c r="K11" s="707" t="s">
        <v>58</v>
      </c>
      <c r="L11" s="528"/>
      <c r="M11" s="529"/>
      <c r="N11" s="529"/>
      <c r="O11" s="529"/>
      <c r="P11" s="529"/>
      <c r="Q11" s="529"/>
      <c r="R11" s="709" t="s">
        <v>269</v>
      </c>
      <c r="S11" s="709" t="s">
        <v>270</v>
      </c>
      <c r="T11" s="709" t="s">
        <v>271</v>
      </c>
      <c r="U11" s="728" t="s">
        <v>272</v>
      </c>
      <c r="V11" s="728" t="s">
        <v>273</v>
      </c>
      <c r="W11" s="713" t="s">
        <v>58</v>
      </c>
      <c r="X11" s="251"/>
      <c r="Z11" s="251"/>
      <c r="AA11" s="730" t="s">
        <v>269</v>
      </c>
      <c r="AB11" s="703" t="s">
        <v>270</v>
      </c>
      <c r="AC11" s="703" t="s">
        <v>271</v>
      </c>
      <c r="AD11" s="705" t="s">
        <v>272</v>
      </c>
      <c r="AE11" s="705" t="s">
        <v>273</v>
      </c>
      <c r="AF11" s="724" t="s">
        <v>58</v>
      </c>
      <c r="AG11" s="703" t="s">
        <v>269</v>
      </c>
      <c r="AH11" s="703" t="s">
        <v>270</v>
      </c>
      <c r="AI11" s="703" t="s">
        <v>271</v>
      </c>
      <c r="AJ11" s="705" t="s">
        <v>272</v>
      </c>
      <c r="AK11" s="705" t="s">
        <v>273</v>
      </c>
      <c r="AL11" s="722" t="s">
        <v>58</v>
      </c>
      <c r="AM11" s="719" t="s">
        <v>269</v>
      </c>
      <c r="AN11" s="719" t="s">
        <v>270</v>
      </c>
      <c r="AO11" s="719" t="s">
        <v>271</v>
      </c>
      <c r="AP11" s="720" t="s">
        <v>272</v>
      </c>
      <c r="AQ11" s="720" t="s">
        <v>273</v>
      </c>
      <c r="AR11" s="721" t="s">
        <v>58</v>
      </c>
      <c r="AS11" s="727" t="s">
        <v>274</v>
      </c>
      <c r="AT11" s="711" t="s">
        <v>275</v>
      </c>
      <c r="AU11" s="711" t="s">
        <v>272</v>
      </c>
      <c r="AV11" s="712" t="s">
        <v>276</v>
      </c>
      <c r="AW11" s="712" t="s">
        <v>273</v>
      </c>
      <c r="AX11" s="713" t="s">
        <v>58</v>
      </c>
      <c r="AY11" s="280"/>
      <c r="AZ11" s="280"/>
      <c r="BA11" s="280"/>
      <c r="BB11" s="280"/>
      <c r="BC11" s="280"/>
    </row>
    <row r="12" spans="1:116" s="278" customFormat="1" ht="47.7" customHeight="1" x14ac:dyDescent="0.3">
      <c r="B12" s="530" t="s">
        <v>257</v>
      </c>
      <c r="C12" s="531" t="s">
        <v>4</v>
      </c>
      <c r="D12" s="531" t="s">
        <v>36</v>
      </c>
      <c r="E12" s="532" t="s">
        <v>8</v>
      </c>
      <c r="F12" s="704"/>
      <c r="G12" s="704"/>
      <c r="H12" s="704"/>
      <c r="I12" s="706"/>
      <c r="J12" s="706"/>
      <c r="K12" s="708"/>
      <c r="L12" s="519" t="s">
        <v>269</v>
      </c>
      <c r="M12" s="520" t="s">
        <v>270</v>
      </c>
      <c r="N12" s="520" t="s">
        <v>271</v>
      </c>
      <c r="O12" s="521" t="s">
        <v>272</v>
      </c>
      <c r="P12" s="521" t="s">
        <v>273</v>
      </c>
      <c r="Q12" s="533" t="s">
        <v>58</v>
      </c>
      <c r="R12" s="710"/>
      <c r="S12" s="710"/>
      <c r="T12" s="710"/>
      <c r="U12" s="729"/>
      <c r="V12" s="729"/>
      <c r="W12" s="714"/>
      <c r="X12" s="531" t="s">
        <v>4</v>
      </c>
      <c r="Y12" s="531" t="s">
        <v>36</v>
      </c>
      <c r="Z12" s="534" t="s">
        <v>8</v>
      </c>
      <c r="AA12" s="704"/>
      <c r="AB12" s="704"/>
      <c r="AC12" s="704"/>
      <c r="AD12" s="706"/>
      <c r="AE12" s="706"/>
      <c r="AF12" s="725"/>
      <c r="AG12" s="704"/>
      <c r="AH12" s="704"/>
      <c r="AI12" s="704"/>
      <c r="AJ12" s="706"/>
      <c r="AK12" s="706"/>
      <c r="AL12" s="723"/>
      <c r="AM12" s="719"/>
      <c r="AN12" s="719"/>
      <c r="AO12" s="719"/>
      <c r="AP12" s="720"/>
      <c r="AQ12" s="720"/>
      <c r="AR12" s="721"/>
      <c r="AS12" s="727"/>
      <c r="AT12" s="711"/>
      <c r="AU12" s="711"/>
      <c r="AV12" s="712"/>
      <c r="AW12" s="712"/>
      <c r="AX12" s="714"/>
      <c r="AY12" s="280"/>
      <c r="AZ12" s="280"/>
      <c r="BA12" s="280"/>
      <c r="BB12" s="280"/>
      <c r="BC12" s="280"/>
    </row>
    <row r="13" spans="1:116" s="279" customFormat="1" ht="39.6" customHeight="1" x14ac:dyDescent="0.3">
      <c r="B13" s="726" t="s">
        <v>277</v>
      </c>
      <c r="C13" s="535" t="str">
        <f>IF(OR('ordem de passagem'!$H10="pct",'ordem de passagem'!$H10="mini",'ordem de passagem'!$H10="pctt",'ordem de passagem'!$H10="pctn",'ordem de passagem'!$H10="pctm"),'ordem de passagem'!C10,"")</f>
        <v/>
      </c>
      <c r="D13" s="593" t="str">
        <f>IF(C13="","não faz este aparelho",'ordem de passagem'!D10)</f>
        <v>não faz este aparelho</v>
      </c>
      <c r="E13" s="535" t="str">
        <f>IF('ordem de passagem'!I10="","",'ordem de passagem'!I10)</f>
        <v/>
      </c>
      <c r="F13" s="535"/>
      <c r="G13" s="535"/>
      <c r="H13" s="535"/>
      <c r="I13" s="535"/>
      <c r="J13" s="537"/>
      <c r="K13" s="538"/>
      <c r="L13" s="539"/>
      <c r="M13" s="535"/>
      <c r="N13" s="535"/>
      <c r="O13" s="535"/>
      <c r="P13" s="535"/>
      <c r="Q13" s="535"/>
      <c r="R13" s="535"/>
      <c r="S13" s="535"/>
      <c r="T13" s="535"/>
      <c r="U13" s="535"/>
      <c r="V13" s="535"/>
      <c r="W13" s="540"/>
      <c r="X13" s="535" t="str">
        <f>IF($C$13="","",$C$13)</f>
        <v/>
      </c>
      <c r="Y13" s="536" t="str">
        <f>IF($D$13="","",$D$13)</f>
        <v>não faz este aparelho</v>
      </c>
      <c r="Z13" s="535" t="str">
        <f>IF($E$13="","",$E$13)</f>
        <v/>
      </c>
      <c r="AA13" s="535"/>
      <c r="AB13" s="535"/>
      <c r="AC13" s="535"/>
      <c r="AD13" s="535"/>
      <c r="AE13" s="535"/>
      <c r="AF13" s="538"/>
      <c r="AG13" s="539"/>
      <c r="AH13" s="535"/>
      <c r="AI13" s="535"/>
      <c r="AJ13" s="535"/>
      <c r="AK13" s="535"/>
      <c r="AL13" s="535"/>
      <c r="AM13" s="535"/>
      <c r="AN13" s="535"/>
      <c r="AO13" s="535"/>
      <c r="AP13" s="535"/>
      <c r="AQ13" s="535"/>
      <c r="AR13" s="540"/>
      <c r="AS13" s="541"/>
      <c r="AT13" s="536"/>
      <c r="AU13" s="535"/>
      <c r="AV13" s="535"/>
      <c r="AW13" s="535"/>
      <c r="AX13" s="535"/>
      <c r="AY13" s="280"/>
      <c r="AZ13" s="280"/>
      <c r="BA13" s="280"/>
      <c r="BB13" s="280"/>
      <c r="BC13" s="280"/>
    </row>
    <row r="14" spans="1:116" s="278" customFormat="1" ht="39.6" customHeight="1" x14ac:dyDescent="0.3">
      <c r="B14" s="726"/>
      <c r="C14" s="535" t="str">
        <f>IF(OR('ordem de passagem'!$H11="pct",'ordem de passagem'!$H11="mini",'ordem de passagem'!$H11="pctt",'ordem de passagem'!$H11="pctn",'ordem de passagem'!$H11="pctm"),'ordem de passagem'!C11,"")</f>
        <v/>
      </c>
      <c r="D14" s="543" t="str">
        <f>IF(C14="","não faz este aparelho",'ordem de passagem'!D11)</f>
        <v>não faz este aparelho</v>
      </c>
      <c r="E14" s="544" t="str">
        <f>IF('ordem de passagem'!I11="","",'ordem de passagem'!I11)</f>
        <v/>
      </c>
      <c r="F14" s="542"/>
      <c r="G14" s="542"/>
      <c r="H14" s="542"/>
      <c r="I14" s="542"/>
      <c r="J14" s="542"/>
      <c r="K14" s="545"/>
      <c r="L14" s="544"/>
      <c r="M14" s="542"/>
      <c r="N14" s="542"/>
      <c r="O14" s="542"/>
      <c r="P14" s="542"/>
      <c r="Q14" s="542"/>
      <c r="R14" s="542"/>
      <c r="S14" s="542"/>
      <c r="T14" s="542"/>
      <c r="U14" s="542"/>
      <c r="V14" s="542"/>
      <c r="W14" s="546"/>
      <c r="X14" s="542" t="str">
        <f>IF($C$14="","",$C$14)</f>
        <v/>
      </c>
      <c r="Y14" s="543" t="str">
        <f>IF($D$14="","",$D$14)</f>
        <v>não faz este aparelho</v>
      </c>
      <c r="Z14" s="544" t="str">
        <f>IF($E$14="","",$E$14)</f>
        <v/>
      </c>
      <c r="AA14" s="542"/>
      <c r="AB14" s="542"/>
      <c r="AC14" s="542"/>
      <c r="AD14" s="542"/>
      <c r="AE14" s="542"/>
      <c r="AF14" s="545"/>
      <c r="AG14" s="544"/>
      <c r="AH14" s="542"/>
      <c r="AI14" s="542"/>
      <c r="AJ14" s="542"/>
      <c r="AK14" s="542"/>
      <c r="AL14" s="542"/>
      <c r="AM14" s="542"/>
      <c r="AN14" s="542"/>
      <c r="AO14" s="542"/>
      <c r="AP14" s="542"/>
      <c r="AQ14" s="542"/>
      <c r="AR14" s="546"/>
      <c r="AS14" s="547"/>
      <c r="AT14" s="543"/>
      <c r="AU14" s="542"/>
      <c r="AV14" s="542"/>
      <c r="AW14" s="542"/>
      <c r="AX14" s="542"/>
      <c r="AY14" s="280"/>
      <c r="AZ14" s="280"/>
      <c r="BA14" s="280"/>
      <c r="BB14" s="280"/>
      <c r="BC14" s="280"/>
    </row>
    <row r="15" spans="1:116" s="280" customFormat="1" ht="39.6" customHeight="1" x14ac:dyDescent="0.3">
      <c r="B15" s="726"/>
      <c r="C15" s="535" t="str">
        <f>IF(OR('ordem de passagem'!$H12="pct",'ordem de passagem'!$H12="mini",'ordem de passagem'!$H12="pctt",'ordem de passagem'!$H12="pctn",'ordem de passagem'!$H12="pctm"),'ordem de passagem'!C12,"")</f>
        <v/>
      </c>
      <c r="D15" s="593" t="str">
        <f>IF(C15="","não faz este aparelho",'ordem de passagem'!D12)</f>
        <v>não faz este aparelho</v>
      </c>
      <c r="E15" s="535" t="str">
        <f>IF('ordem de passagem'!I12="","",'ordem de passagem'!I12)</f>
        <v/>
      </c>
      <c r="F15" s="535"/>
      <c r="G15" s="535"/>
      <c r="H15" s="535"/>
      <c r="I15" s="535"/>
      <c r="J15" s="535"/>
      <c r="K15" s="538"/>
      <c r="L15" s="539"/>
      <c r="M15" s="535"/>
      <c r="N15" s="535"/>
      <c r="O15" s="535"/>
      <c r="P15" s="535"/>
      <c r="Q15" s="535"/>
      <c r="R15" s="535"/>
      <c r="S15" s="535"/>
      <c r="T15" s="535"/>
      <c r="U15" s="535"/>
      <c r="V15" s="535"/>
      <c r="W15" s="540"/>
      <c r="X15" s="535" t="str">
        <f>IF($C$15="","",$C$15)</f>
        <v/>
      </c>
      <c r="Y15" s="536" t="str">
        <f>IF($D$15="","",$D$15)</f>
        <v>não faz este aparelho</v>
      </c>
      <c r="Z15" s="535" t="str">
        <f>IF($E$15="","",$E$15)</f>
        <v/>
      </c>
      <c r="AA15" s="535"/>
      <c r="AB15" s="535"/>
      <c r="AC15" s="535"/>
      <c r="AD15" s="535"/>
      <c r="AE15" s="535"/>
      <c r="AF15" s="538"/>
      <c r="AG15" s="539"/>
      <c r="AH15" s="535"/>
      <c r="AI15" s="535"/>
      <c r="AJ15" s="535"/>
      <c r="AK15" s="535"/>
      <c r="AL15" s="535"/>
      <c r="AM15" s="535"/>
      <c r="AN15" s="535"/>
      <c r="AO15" s="535"/>
      <c r="AP15" s="535"/>
      <c r="AQ15" s="535"/>
      <c r="AR15" s="540"/>
      <c r="AS15" s="541"/>
      <c r="AT15" s="536"/>
      <c r="AU15" s="535"/>
      <c r="AV15" s="535"/>
      <c r="AW15" s="535"/>
      <c r="AX15" s="535"/>
    </row>
    <row r="16" spans="1:116" s="280" customFormat="1" ht="39.6" customHeight="1" x14ac:dyDescent="0.3">
      <c r="B16" s="726"/>
      <c r="C16" s="535" t="str">
        <f>IF(OR('ordem de passagem'!$H13="pct",'ordem de passagem'!$H13="mini",'ordem de passagem'!$H13="pctt",'ordem de passagem'!$H13="pctn",'ordem de passagem'!$H13="pctm"),'ordem de passagem'!C13,"")</f>
        <v/>
      </c>
      <c r="D16" s="543" t="str">
        <f>IF(C16="","não faz este aparelho",'ordem de passagem'!D13)</f>
        <v>não faz este aparelho</v>
      </c>
      <c r="E16" s="544" t="str">
        <f>IF('ordem de passagem'!I13="","",'ordem de passagem'!I13)</f>
        <v/>
      </c>
      <c r="F16" s="542"/>
      <c r="G16" s="542"/>
      <c r="H16" s="542"/>
      <c r="I16" s="542"/>
      <c r="J16" s="542"/>
      <c r="K16" s="545"/>
      <c r="L16" s="544"/>
      <c r="M16" s="542"/>
      <c r="N16" s="542"/>
      <c r="O16" s="542"/>
      <c r="P16" s="542"/>
      <c r="Q16" s="542"/>
      <c r="R16" s="542"/>
      <c r="S16" s="542"/>
      <c r="T16" s="542"/>
      <c r="U16" s="542"/>
      <c r="V16" s="542"/>
      <c r="W16" s="546"/>
      <c r="X16" s="542" t="str">
        <f>IF($C$16="","",$C$16)</f>
        <v/>
      </c>
      <c r="Y16" s="543" t="str">
        <f>IF($D$16="","",$D$16)</f>
        <v>não faz este aparelho</v>
      </c>
      <c r="Z16" s="544" t="str">
        <f>IF($E$16="","",$E$16)</f>
        <v/>
      </c>
      <c r="AA16" s="542"/>
      <c r="AB16" s="542"/>
      <c r="AC16" s="542"/>
      <c r="AD16" s="542"/>
      <c r="AE16" s="542"/>
      <c r="AF16" s="545"/>
      <c r="AG16" s="544"/>
      <c r="AH16" s="542"/>
      <c r="AI16" s="542"/>
      <c r="AJ16" s="542"/>
      <c r="AK16" s="542"/>
      <c r="AL16" s="542"/>
      <c r="AM16" s="542"/>
      <c r="AN16" s="542"/>
      <c r="AO16" s="542"/>
      <c r="AP16" s="542"/>
      <c r="AQ16" s="542"/>
      <c r="AR16" s="546"/>
      <c r="AS16" s="547"/>
      <c r="AT16" s="543"/>
      <c r="AU16" s="542"/>
      <c r="AV16" s="542"/>
      <c r="AW16" s="542"/>
      <c r="AX16" s="542"/>
    </row>
    <row r="17" spans="2:50" s="280" customFormat="1" ht="39.6" customHeight="1" x14ac:dyDescent="0.3">
      <c r="B17" s="726"/>
      <c r="C17" s="535" t="str">
        <f>IF(OR('ordem de passagem'!$H14="pct",'ordem de passagem'!$H14="mini",'ordem de passagem'!$H14="pctt",'ordem de passagem'!$H14="pctn",'ordem de passagem'!$H14="pctm"),'ordem de passagem'!C14,"")</f>
        <v/>
      </c>
      <c r="D17" s="593" t="str">
        <f>IF(C17="","não faz este aparelho",'ordem de passagem'!D14)</f>
        <v>não faz este aparelho</v>
      </c>
      <c r="E17" s="535" t="str">
        <f>IF('ordem de passagem'!I14="","",'ordem de passagem'!I14)</f>
        <v/>
      </c>
      <c r="F17" s="535"/>
      <c r="G17" s="535"/>
      <c r="H17" s="535"/>
      <c r="I17" s="535"/>
      <c r="J17" s="535"/>
      <c r="K17" s="538"/>
      <c r="L17" s="539"/>
      <c r="M17" s="535"/>
      <c r="N17" s="535"/>
      <c r="O17" s="535"/>
      <c r="P17" s="535"/>
      <c r="Q17" s="535"/>
      <c r="R17" s="535"/>
      <c r="S17" s="535"/>
      <c r="T17" s="535"/>
      <c r="U17" s="535"/>
      <c r="V17" s="535"/>
      <c r="W17" s="540"/>
      <c r="X17" s="535" t="str">
        <f>IF($C$17="","",$C$17)</f>
        <v/>
      </c>
      <c r="Y17" s="536" t="str">
        <f>IF($D$17="","",$D$17)</f>
        <v>não faz este aparelho</v>
      </c>
      <c r="Z17" s="535" t="str">
        <f>IF($E$17="","",$E$17)</f>
        <v/>
      </c>
      <c r="AA17" s="535"/>
      <c r="AB17" s="535"/>
      <c r="AC17" s="535"/>
      <c r="AD17" s="535"/>
      <c r="AE17" s="535"/>
      <c r="AF17" s="538"/>
      <c r="AG17" s="539"/>
      <c r="AH17" s="535"/>
      <c r="AI17" s="535"/>
      <c r="AJ17" s="535"/>
      <c r="AK17" s="535"/>
      <c r="AL17" s="535"/>
      <c r="AM17" s="535"/>
      <c r="AN17" s="535"/>
      <c r="AO17" s="535"/>
      <c r="AP17" s="535"/>
      <c r="AQ17" s="535"/>
      <c r="AR17" s="540"/>
      <c r="AS17" s="541"/>
      <c r="AT17" s="536"/>
      <c r="AU17" s="535"/>
      <c r="AV17" s="535"/>
      <c r="AW17" s="535"/>
      <c r="AX17" s="535"/>
    </row>
    <row r="18" spans="2:50" s="280" customFormat="1" ht="39.6" customHeight="1" x14ac:dyDescent="0.3">
      <c r="B18" s="726"/>
      <c r="C18" s="535" t="str">
        <f>IF(OR('ordem de passagem'!$H15="pct",'ordem de passagem'!$H15="mini",'ordem de passagem'!$H15="pctt",'ordem de passagem'!$H15="pctn",'ordem de passagem'!$H15="pctm"),'ordem de passagem'!C15,"")</f>
        <v/>
      </c>
      <c r="D18" s="543" t="str">
        <f>IF(C18="","não faz este aparelho",'ordem de passagem'!D15)</f>
        <v>não faz este aparelho</v>
      </c>
      <c r="E18" s="544" t="str">
        <f>IF('ordem de passagem'!I15="","",'ordem de passagem'!I15)</f>
        <v/>
      </c>
      <c r="F18" s="542"/>
      <c r="G18" s="542"/>
      <c r="H18" s="542"/>
      <c r="I18" s="542"/>
      <c r="J18" s="542"/>
      <c r="K18" s="545"/>
      <c r="L18" s="544"/>
      <c r="M18" s="542"/>
      <c r="N18" s="542"/>
      <c r="O18" s="542"/>
      <c r="P18" s="542"/>
      <c r="Q18" s="542"/>
      <c r="R18" s="542"/>
      <c r="S18" s="542"/>
      <c r="T18" s="542"/>
      <c r="U18" s="542"/>
      <c r="V18" s="542"/>
      <c r="W18" s="546"/>
      <c r="X18" s="542" t="str">
        <f>IF($C$18="","",$C$18)</f>
        <v/>
      </c>
      <c r="Y18" s="543" t="str">
        <f>IF($D$18="","",$D$18)</f>
        <v>não faz este aparelho</v>
      </c>
      <c r="Z18" s="544" t="str">
        <f>IF($E$18="","",$E$18)</f>
        <v/>
      </c>
      <c r="AA18" s="542"/>
      <c r="AB18" s="542"/>
      <c r="AC18" s="542"/>
      <c r="AD18" s="542"/>
      <c r="AE18" s="542"/>
      <c r="AF18" s="545"/>
      <c r="AG18" s="544"/>
      <c r="AH18" s="542"/>
      <c r="AI18" s="542"/>
      <c r="AJ18" s="542"/>
      <c r="AK18" s="542"/>
      <c r="AL18" s="542"/>
      <c r="AM18" s="542"/>
      <c r="AN18" s="542"/>
      <c r="AO18" s="542"/>
      <c r="AP18" s="542"/>
      <c r="AQ18" s="542"/>
      <c r="AR18" s="546"/>
      <c r="AS18" s="547"/>
      <c r="AT18" s="543"/>
      <c r="AU18" s="542"/>
      <c r="AV18" s="542"/>
      <c r="AW18" s="542"/>
      <c r="AX18" s="542"/>
    </row>
    <row r="19" spans="2:50" s="280" customFormat="1" ht="39.6" customHeight="1" x14ac:dyDescent="0.3">
      <c r="B19" s="726"/>
      <c r="C19" s="535" t="str">
        <f>IF(OR('ordem de passagem'!$H16="pct",'ordem de passagem'!$H16="mini",'ordem de passagem'!$H16="pctt",'ordem de passagem'!$H16="pctn",'ordem de passagem'!$H16="pctm"),'ordem de passagem'!C16,"")</f>
        <v/>
      </c>
      <c r="D19" s="593" t="str">
        <f>IF(C19="","não faz este aparelho",'ordem de passagem'!D16)</f>
        <v>não faz este aparelho</v>
      </c>
      <c r="E19" s="535" t="str">
        <f>IF('ordem de passagem'!I16="","",'ordem de passagem'!I16)</f>
        <v/>
      </c>
      <c r="F19" s="535"/>
      <c r="G19" s="535"/>
      <c r="H19" s="535"/>
      <c r="I19" s="535"/>
      <c r="J19" s="535"/>
      <c r="K19" s="538"/>
      <c r="L19" s="539"/>
      <c r="M19" s="535"/>
      <c r="N19" s="535"/>
      <c r="O19" s="535"/>
      <c r="P19" s="535"/>
      <c r="Q19" s="535"/>
      <c r="R19" s="535"/>
      <c r="S19" s="535"/>
      <c r="T19" s="535"/>
      <c r="U19" s="535"/>
      <c r="V19" s="535"/>
      <c r="W19" s="540"/>
      <c r="X19" s="535" t="str">
        <f>IF($C$19="","",$C$19)</f>
        <v/>
      </c>
      <c r="Y19" s="536" t="str">
        <f>IF($D$19="","",$D$19)</f>
        <v>não faz este aparelho</v>
      </c>
      <c r="Z19" s="535" t="str">
        <f>IF($E$19="","",$E$19)</f>
        <v/>
      </c>
      <c r="AA19" s="535"/>
      <c r="AB19" s="535"/>
      <c r="AC19" s="535"/>
      <c r="AD19" s="535"/>
      <c r="AE19" s="535"/>
      <c r="AF19" s="538"/>
      <c r="AG19" s="539"/>
      <c r="AH19" s="535"/>
      <c r="AI19" s="535"/>
      <c r="AJ19" s="535"/>
      <c r="AK19" s="535"/>
      <c r="AL19" s="535"/>
      <c r="AM19" s="535"/>
      <c r="AN19" s="535"/>
      <c r="AO19" s="535"/>
      <c r="AP19" s="535"/>
      <c r="AQ19" s="535"/>
      <c r="AR19" s="540"/>
      <c r="AS19" s="541"/>
      <c r="AT19" s="536"/>
      <c r="AU19" s="535"/>
      <c r="AV19" s="535"/>
      <c r="AW19" s="535"/>
      <c r="AX19" s="535"/>
    </row>
    <row r="20" spans="2:50" s="280" customFormat="1" ht="39.6" customHeight="1" x14ac:dyDescent="0.3">
      <c r="B20" s="726"/>
      <c r="C20" s="535" t="str">
        <f>IF(OR('ordem de passagem'!$H17="pct",'ordem de passagem'!$H17="mini",'ordem de passagem'!$H17="pctt",'ordem de passagem'!$H17="pctn",'ordem de passagem'!$H17="pctm"),'ordem de passagem'!C17,"")</f>
        <v/>
      </c>
      <c r="D20" s="543" t="str">
        <f>IF(C20="","não faz este aparelho",'ordem de passagem'!D17)</f>
        <v>não faz este aparelho</v>
      </c>
      <c r="E20" s="544" t="str">
        <f>IF('ordem de passagem'!I17="","",'ordem de passagem'!I17)</f>
        <v/>
      </c>
      <c r="F20" s="542"/>
      <c r="G20" s="542"/>
      <c r="H20" s="542"/>
      <c r="I20" s="542"/>
      <c r="J20" s="542"/>
      <c r="K20" s="545"/>
      <c r="L20" s="544"/>
      <c r="M20" s="542"/>
      <c r="N20" s="542"/>
      <c r="O20" s="542"/>
      <c r="P20" s="542"/>
      <c r="Q20" s="542"/>
      <c r="R20" s="542"/>
      <c r="S20" s="542"/>
      <c r="T20" s="542"/>
      <c r="U20" s="542"/>
      <c r="V20" s="542"/>
      <c r="W20" s="546"/>
      <c r="X20" s="542" t="str">
        <f>IF($C$20="","",$C$20)</f>
        <v/>
      </c>
      <c r="Y20" s="543" t="str">
        <f>IF($D$20="","",$D$20)</f>
        <v>não faz este aparelho</v>
      </c>
      <c r="Z20" s="544" t="str">
        <f>IF($E$20="","",$E$20)</f>
        <v/>
      </c>
      <c r="AA20" s="542"/>
      <c r="AB20" s="542"/>
      <c r="AC20" s="542"/>
      <c r="AD20" s="542"/>
      <c r="AE20" s="542"/>
      <c r="AF20" s="545"/>
      <c r="AG20" s="544"/>
      <c r="AH20" s="542"/>
      <c r="AI20" s="542"/>
      <c r="AJ20" s="542"/>
      <c r="AK20" s="542"/>
      <c r="AL20" s="542"/>
      <c r="AM20" s="542"/>
      <c r="AN20" s="542"/>
      <c r="AO20" s="542"/>
      <c r="AP20" s="542"/>
      <c r="AQ20" s="542"/>
      <c r="AR20" s="546"/>
      <c r="AS20" s="547"/>
      <c r="AT20" s="543"/>
      <c r="AU20" s="542"/>
      <c r="AV20" s="542"/>
      <c r="AW20" s="542"/>
      <c r="AX20" s="542"/>
    </row>
    <row r="21" spans="2:50" s="280" customFormat="1" ht="39.6" customHeight="1" x14ac:dyDescent="0.3">
      <c r="B21" s="726"/>
      <c r="C21" s="535" t="str">
        <f>IF(OR('ordem de passagem'!$H18="pct",'ordem de passagem'!$H18="mini",'ordem de passagem'!$H18="pctt",'ordem de passagem'!$H18="pctn",'ordem de passagem'!$H18="pctm"),'ordem de passagem'!C18,"")</f>
        <v/>
      </c>
      <c r="D21" s="593" t="str">
        <f>IF(C21="","não faz este aparelho",'ordem de passagem'!D18)</f>
        <v>não faz este aparelho</v>
      </c>
      <c r="E21" s="535" t="str">
        <f>IF('ordem de passagem'!I18="","",'ordem de passagem'!I18)</f>
        <v/>
      </c>
      <c r="F21" s="535"/>
      <c r="G21" s="535"/>
      <c r="H21" s="535"/>
      <c r="I21" s="535"/>
      <c r="J21" s="535"/>
      <c r="K21" s="538"/>
      <c r="L21" s="539"/>
      <c r="M21" s="535"/>
      <c r="N21" s="535"/>
      <c r="O21" s="535"/>
      <c r="P21" s="535"/>
      <c r="Q21" s="535"/>
      <c r="R21" s="535"/>
      <c r="S21" s="535"/>
      <c r="T21" s="535"/>
      <c r="U21" s="535"/>
      <c r="V21" s="535"/>
      <c r="W21" s="540"/>
      <c r="X21" s="535" t="str">
        <f>IF($C$21="","",$C$21)</f>
        <v/>
      </c>
      <c r="Y21" s="536" t="str">
        <f>IF($D$21="","",$D$21)</f>
        <v>não faz este aparelho</v>
      </c>
      <c r="Z21" s="535" t="str">
        <f>IF($E$21="","",$E$21)</f>
        <v/>
      </c>
      <c r="AA21" s="535"/>
      <c r="AB21" s="535"/>
      <c r="AC21" s="535"/>
      <c r="AD21" s="535"/>
      <c r="AE21" s="535"/>
      <c r="AF21" s="538"/>
      <c r="AG21" s="539"/>
      <c r="AH21" s="535"/>
      <c r="AI21" s="535"/>
      <c r="AJ21" s="535"/>
      <c r="AK21" s="535"/>
      <c r="AL21" s="535"/>
      <c r="AM21" s="535"/>
      <c r="AN21" s="535"/>
      <c r="AO21" s="535"/>
      <c r="AP21" s="535"/>
      <c r="AQ21" s="535"/>
      <c r="AR21" s="540"/>
      <c r="AS21" s="541"/>
      <c r="AT21" s="536"/>
      <c r="AU21" s="535"/>
      <c r="AV21" s="535"/>
      <c r="AW21" s="535"/>
      <c r="AX21" s="535"/>
    </row>
    <row r="22" spans="2:50" s="280" customFormat="1" ht="39.6" customHeight="1" x14ac:dyDescent="0.3">
      <c r="B22" s="726"/>
      <c r="C22" s="535" t="str">
        <f>IF(OR('ordem de passagem'!$H19="pct",'ordem de passagem'!$H19="mini",'ordem de passagem'!$H19="pctt",'ordem de passagem'!$H19="pctn",'ordem de passagem'!$H19="pctm"),'ordem de passagem'!C19,"")</f>
        <v/>
      </c>
      <c r="D22" s="543" t="str">
        <f>IF(C22="","não faz este aparelho",'ordem de passagem'!D19)</f>
        <v>não faz este aparelho</v>
      </c>
      <c r="E22" s="544" t="str">
        <f>IF('ordem de passagem'!I19="","",'ordem de passagem'!I19)</f>
        <v/>
      </c>
      <c r="F22" s="542"/>
      <c r="G22" s="542"/>
      <c r="H22" s="542"/>
      <c r="I22" s="542"/>
      <c r="J22" s="542"/>
      <c r="K22" s="545"/>
      <c r="L22" s="544"/>
      <c r="M22" s="542"/>
      <c r="N22" s="542"/>
      <c r="O22" s="542"/>
      <c r="P22" s="542"/>
      <c r="Q22" s="542"/>
      <c r="R22" s="542"/>
      <c r="S22" s="542"/>
      <c r="T22" s="542"/>
      <c r="U22" s="542"/>
      <c r="V22" s="542"/>
      <c r="W22" s="546"/>
      <c r="X22" s="542" t="str">
        <f>IF($C$22="","",$C$22)</f>
        <v/>
      </c>
      <c r="Y22" s="543" t="str">
        <f>IF($D$22="","",$D$22)</f>
        <v>não faz este aparelho</v>
      </c>
      <c r="Z22" s="544" t="str">
        <f>IF($E$22="","",$E$22)</f>
        <v/>
      </c>
      <c r="AA22" s="542"/>
      <c r="AB22" s="542"/>
      <c r="AC22" s="542"/>
      <c r="AD22" s="542"/>
      <c r="AE22" s="542"/>
      <c r="AF22" s="545"/>
      <c r="AG22" s="544"/>
      <c r="AH22" s="542"/>
      <c r="AI22" s="542"/>
      <c r="AJ22" s="542"/>
      <c r="AK22" s="542"/>
      <c r="AL22" s="542"/>
      <c r="AM22" s="542"/>
      <c r="AN22" s="542"/>
      <c r="AO22" s="542"/>
      <c r="AP22" s="542"/>
      <c r="AQ22" s="542"/>
      <c r="AR22" s="546"/>
      <c r="AS22" s="547"/>
      <c r="AT22" s="543"/>
      <c r="AU22" s="542"/>
      <c r="AV22" s="542"/>
      <c r="AW22" s="542"/>
      <c r="AX22" s="542"/>
    </row>
    <row r="23" spans="2:50" s="280" customFormat="1" ht="39.6" customHeight="1" x14ac:dyDescent="0.3">
      <c r="B23" s="726"/>
      <c r="C23" s="535" t="str">
        <f>IF(OR('ordem de passagem'!$H20="pct",'ordem de passagem'!$H20="mini",'ordem de passagem'!$H20="pctt",'ordem de passagem'!$H20="pctn",'ordem de passagem'!$H20="pctm"),'ordem de passagem'!C20,"")</f>
        <v/>
      </c>
      <c r="D23" s="593" t="str">
        <f>IF(C23="","não faz este aparelho",'ordem de passagem'!D20)</f>
        <v>não faz este aparelho</v>
      </c>
      <c r="E23" s="535" t="str">
        <f>IF('ordem de passagem'!I20="","",'ordem de passagem'!I20)</f>
        <v/>
      </c>
      <c r="F23" s="535"/>
      <c r="G23" s="535"/>
      <c r="H23" s="535"/>
      <c r="I23" s="535"/>
      <c r="J23" s="535"/>
      <c r="K23" s="538"/>
      <c r="L23" s="539"/>
      <c r="M23" s="535"/>
      <c r="N23" s="535"/>
      <c r="O23" s="535"/>
      <c r="P23" s="535"/>
      <c r="Q23" s="535"/>
      <c r="R23" s="535"/>
      <c r="S23" s="535"/>
      <c r="T23" s="535"/>
      <c r="U23" s="535"/>
      <c r="V23" s="535"/>
      <c r="W23" s="540"/>
      <c r="X23" s="535" t="str">
        <f>IF($C$23="","",$C$23)</f>
        <v/>
      </c>
      <c r="Y23" s="536" t="str">
        <f>IF($D$23="","",$D$23)</f>
        <v>não faz este aparelho</v>
      </c>
      <c r="Z23" s="535" t="str">
        <f>IF($E$23="","",$E$23)</f>
        <v/>
      </c>
      <c r="AA23" s="535"/>
      <c r="AB23" s="535"/>
      <c r="AC23" s="535"/>
      <c r="AD23" s="535"/>
      <c r="AE23" s="535"/>
      <c r="AF23" s="538"/>
      <c r="AG23" s="539"/>
      <c r="AH23" s="535"/>
      <c r="AI23" s="535"/>
      <c r="AJ23" s="535"/>
      <c r="AK23" s="535"/>
      <c r="AL23" s="535"/>
      <c r="AM23" s="535"/>
      <c r="AN23" s="535"/>
      <c r="AO23" s="535"/>
      <c r="AP23" s="535"/>
      <c r="AQ23" s="535"/>
      <c r="AR23" s="540"/>
      <c r="AS23" s="541"/>
      <c r="AT23" s="536"/>
      <c r="AU23" s="535"/>
      <c r="AV23" s="535"/>
      <c r="AW23" s="535"/>
      <c r="AX23" s="535"/>
    </row>
    <row r="24" spans="2:50" s="280" customFormat="1" ht="39.6" customHeight="1" x14ac:dyDescent="0.3">
      <c r="B24" s="726"/>
      <c r="C24" s="535" t="str">
        <f>IF(OR('ordem de passagem'!$H21="pct",'ordem de passagem'!$H21="mini",'ordem de passagem'!$H21="pctt",'ordem de passagem'!$H21="pctn",'ordem de passagem'!$H21="pctm"),'ordem de passagem'!C21,"")</f>
        <v/>
      </c>
      <c r="D24" s="543" t="str">
        <f>IF(C24="","não faz este aparelho",'ordem de passagem'!D21)</f>
        <v>não faz este aparelho</v>
      </c>
      <c r="E24" s="544" t="str">
        <f>IF('ordem de passagem'!I21="","",'ordem de passagem'!I21)</f>
        <v/>
      </c>
      <c r="F24" s="542"/>
      <c r="G24" s="542"/>
      <c r="H24" s="542"/>
      <c r="I24" s="542"/>
      <c r="J24" s="542"/>
      <c r="K24" s="545"/>
      <c r="L24" s="544"/>
      <c r="M24" s="542"/>
      <c r="N24" s="542"/>
      <c r="O24" s="542"/>
      <c r="P24" s="542"/>
      <c r="Q24" s="542"/>
      <c r="R24" s="542"/>
      <c r="S24" s="542"/>
      <c r="T24" s="542"/>
      <c r="U24" s="542"/>
      <c r="V24" s="542"/>
      <c r="W24" s="546"/>
      <c r="X24" s="542" t="str">
        <f>IF($C$24="","",$C$24)</f>
        <v/>
      </c>
      <c r="Y24" s="543" t="str">
        <f>IF($D$24="","",$D$24)</f>
        <v>não faz este aparelho</v>
      </c>
      <c r="Z24" s="544" t="str">
        <f>IF($E$24="","",$E$24)</f>
        <v/>
      </c>
      <c r="AA24" s="542"/>
      <c r="AB24" s="542"/>
      <c r="AC24" s="542"/>
      <c r="AD24" s="542"/>
      <c r="AE24" s="542"/>
      <c r="AF24" s="545"/>
      <c r="AG24" s="544"/>
      <c r="AH24" s="542"/>
      <c r="AI24" s="542"/>
      <c r="AJ24" s="542"/>
      <c r="AK24" s="542"/>
      <c r="AL24" s="542"/>
      <c r="AM24" s="542"/>
      <c r="AN24" s="542"/>
      <c r="AO24" s="542"/>
      <c r="AP24" s="542"/>
      <c r="AQ24" s="542"/>
      <c r="AR24" s="546"/>
      <c r="AS24" s="547"/>
      <c r="AT24" s="543"/>
      <c r="AU24" s="542"/>
      <c r="AV24" s="542"/>
      <c r="AW24" s="542"/>
      <c r="AX24" s="542"/>
    </row>
    <row r="25" spans="2:50" s="280" customFormat="1" ht="39.6" customHeight="1" x14ac:dyDescent="0.3">
      <c r="B25" s="726"/>
      <c r="C25" s="535" t="str">
        <f>IF(OR('ordem de passagem'!$H22="pct",'ordem de passagem'!$H22="mini",'ordem de passagem'!$H22="pctt",'ordem de passagem'!$H22="pctn",'ordem de passagem'!$H22="pctm"),'ordem de passagem'!C22,"")</f>
        <v/>
      </c>
      <c r="D25" s="593" t="str">
        <f>IF(C25="","não faz este aparelho",'ordem de passagem'!D22)</f>
        <v>não faz este aparelho</v>
      </c>
      <c r="E25" s="535" t="str">
        <f>IF('ordem de passagem'!I22="","",'ordem de passagem'!I22)</f>
        <v/>
      </c>
      <c r="F25" s="535"/>
      <c r="G25" s="535"/>
      <c r="H25" s="535"/>
      <c r="I25" s="535"/>
      <c r="J25" s="535"/>
      <c r="K25" s="538"/>
      <c r="L25" s="539"/>
      <c r="M25" s="535"/>
      <c r="N25" s="535"/>
      <c r="O25" s="535"/>
      <c r="P25" s="535"/>
      <c r="Q25" s="535"/>
      <c r="R25" s="535"/>
      <c r="S25" s="535"/>
      <c r="T25" s="535"/>
      <c r="U25" s="535"/>
      <c r="V25" s="535"/>
      <c r="W25" s="540"/>
      <c r="X25" s="535" t="str">
        <f>IF($C$25="","",$C$25)</f>
        <v/>
      </c>
      <c r="Y25" s="536" t="str">
        <f>IF($D$25="","",$D$25)</f>
        <v>não faz este aparelho</v>
      </c>
      <c r="Z25" s="535" t="str">
        <f>IF($E$25="","",$E$25)</f>
        <v/>
      </c>
      <c r="AA25" s="535"/>
      <c r="AB25" s="535"/>
      <c r="AC25" s="535"/>
      <c r="AD25" s="535"/>
      <c r="AE25" s="535"/>
      <c r="AF25" s="538"/>
      <c r="AG25" s="539"/>
      <c r="AH25" s="535"/>
      <c r="AI25" s="535"/>
      <c r="AJ25" s="535"/>
      <c r="AK25" s="535"/>
      <c r="AL25" s="535"/>
      <c r="AM25" s="535"/>
      <c r="AN25" s="535"/>
      <c r="AO25" s="535"/>
      <c r="AP25" s="535"/>
      <c r="AQ25" s="535"/>
      <c r="AR25" s="540"/>
      <c r="AS25" s="541"/>
      <c r="AT25" s="536"/>
      <c r="AU25" s="535"/>
      <c r="AV25" s="535"/>
      <c r="AW25" s="535"/>
      <c r="AX25" s="535"/>
    </row>
    <row r="26" spans="2:50" s="280" customFormat="1" ht="39.6" customHeight="1" x14ac:dyDescent="0.3">
      <c r="B26" s="718" t="s">
        <v>278</v>
      </c>
      <c r="C26" s="535" t="str">
        <f>IF(OR('ordem de passagem'!$H23="pct",'ordem de passagem'!$H23="mini",'ordem de passagem'!$H23="pctt",'ordem de passagem'!$H23="pctn",'ordem de passagem'!$H23="pctm"),'ordem de passagem'!C23,"")</f>
        <v/>
      </c>
      <c r="D26" s="543" t="str">
        <f>IF(C26="","não faz este aparelho",'ordem de passagem'!D23)</f>
        <v>não faz este aparelho</v>
      </c>
      <c r="E26" s="544" t="str">
        <f>IF('ordem de passagem'!I23="","",'ordem de passagem'!I23)</f>
        <v/>
      </c>
      <c r="F26" s="542"/>
      <c r="G26" s="542"/>
      <c r="H26" s="542"/>
      <c r="I26" s="542"/>
      <c r="J26" s="542"/>
      <c r="K26" s="545"/>
      <c r="L26" s="544"/>
      <c r="M26" s="542"/>
      <c r="N26" s="542"/>
      <c r="O26" s="542"/>
      <c r="P26" s="542"/>
      <c r="Q26" s="542"/>
      <c r="R26" s="542"/>
      <c r="S26" s="542"/>
      <c r="T26" s="542"/>
      <c r="U26" s="542"/>
      <c r="V26" s="542"/>
      <c r="W26" s="546"/>
      <c r="X26" s="542" t="str">
        <f>IF($C$26="","",$C$26)</f>
        <v/>
      </c>
      <c r="Y26" s="543" t="str">
        <f>IF($D$26="","",$D$26)</f>
        <v>não faz este aparelho</v>
      </c>
      <c r="Z26" s="544" t="str">
        <f>IF($E$26="","",$E$26)</f>
        <v/>
      </c>
      <c r="AA26" s="542"/>
      <c r="AB26" s="542"/>
      <c r="AC26" s="542"/>
      <c r="AD26" s="542"/>
      <c r="AE26" s="542"/>
      <c r="AF26" s="545"/>
      <c r="AG26" s="544"/>
      <c r="AH26" s="542"/>
      <c r="AI26" s="542"/>
      <c r="AJ26" s="542"/>
      <c r="AK26" s="542"/>
      <c r="AL26" s="542"/>
      <c r="AM26" s="542"/>
      <c r="AN26" s="542"/>
      <c r="AO26" s="542"/>
      <c r="AP26" s="542"/>
      <c r="AQ26" s="542"/>
      <c r="AR26" s="546"/>
      <c r="AS26" s="547"/>
      <c r="AT26" s="543"/>
      <c r="AU26" s="542"/>
      <c r="AV26" s="542"/>
      <c r="AW26" s="542"/>
      <c r="AX26" s="542"/>
    </row>
    <row r="27" spans="2:50" s="280" customFormat="1" ht="39.6" customHeight="1" x14ac:dyDescent="0.3">
      <c r="B27" s="718"/>
      <c r="C27" s="535" t="str">
        <f>IF(OR('ordem de passagem'!$H24="pct",'ordem de passagem'!$H24="mini",'ordem de passagem'!$H24="pctt",'ordem de passagem'!$H24="pctn",'ordem de passagem'!$H24="pctm"),'ordem de passagem'!C24,"")</f>
        <v/>
      </c>
      <c r="D27" s="593" t="str">
        <f>IF(C27="","não faz este aparelho",'ordem de passagem'!D24)</f>
        <v>não faz este aparelho</v>
      </c>
      <c r="E27" s="535" t="str">
        <f>IF('ordem de passagem'!I24="","",'ordem de passagem'!I24)</f>
        <v/>
      </c>
      <c r="F27" s="535"/>
      <c r="G27" s="535"/>
      <c r="H27" s="535"/>
      <c r="I27" s="535"/>
      <c r="J27" s="535"/>
      <c r="K27" s="538"/>
      <c r="L27" s="539"/>
      <c r="M27" s="535"/>
      <c r="N27" s="535"/>
      <c r="O27" s="535"/>
      <c r="P27" s="535"/>
      <c r="Q27" s="535"/>
      <c r="R27" s="535"/>
      <c r="S27" s="535"/>
      <c r="T27" s="535"/>
      <c r="U27" s="535"/>
      <c r="V27" s="535"/>
      <c r="W27" s="540"/>
      <c r="X27" s="535" t="str">
        <f>IF($C$27="","",$C$27)</f>
        <v/>
      </c>
      <c r="Y27" s="536" t="str">
        <f>IF($D$27="","",$D$27)</f>
        <v>não faz este aparelho</v>
      </c>
      <c r="Z27" s="535" t="str">
        <f>IF($E$27="","",$E$27)</f>
        <v/>
      </c>
      <c r="AA27" s="535"/>
      <c r="AB27" s="535"/>
      <c r="AC27" s="535"/>
      <c r="AD27" s="535"/>
      <c r="AE27" s="535"/>
      <c r="AF27" s="538"/>
      <c r="AG27" s="539"/>
      <c r="AH27" s="535"/>
      <c r="AI27" s="535"/>
      <c r="AJ27" s="535"/>
      <c r="AK27" s="535"/>
      <c r="AL27" s="535"/>
      <c r="AM27" s="535"/>
      <c r="AN27" s="535"/>
      <c r="AO27" s="535"/>
      <c r="AP27" s="535"/>
      <c r="AQ27" s="535"/>
      <c r="AR27" s="540"/>
      <c r="AS27" s="541"/>
      <c r="AT27" s="536"/>
      <c r="AU27" s="535"/>
      <c r="AV27" s="535"/>
      <c r="AW27" s="535"/>
      <c r="AX27" s="535"/>
    </row>
    <row r="28" spans="2:50" s="280" customFormat="1" ht="39.6" customHeight="1" x14ac:dyDescent="0.3">
      <c r="B28" s="718"/>
      <c r="C28" s="535" t="str">
        <f>IF(OR('ordem de passagem'!$H25="pct",'ordem de passagem'!$H25="mini",'ordem de passagem'!$H25="pctt",'ordem de passagem'!$H25="pctn",'ordem de passagem'!$H25="pctm"),'ordem de passagem'!C25,"")</f>
        <v/>
      </c>
      <c r="D28" s="543" t="str">
        <f>IF(C28="","não faz este aparelho",'ordem de passagem'!D25)</f>
        <v>não faz este aparelho</v>
      </c>
      <c r="E28" s="544" t="str">
        <f>IF('ordem de passagem'!I25="","",'ordem de passagem'!I25)</f>
        <v/>
      </c>
      <c r="F28" s="542"/>
      <c r="G28" s="542"/>
      <c r="H28" s="542"/>
      <c r="I28" s="542"/>
      <c r="J28" s="542"/>
      <c r="K28" s="545"/>
      <c r="L28" s="544"/>
      <c r="M28" s="542"/>
      <c r="N28" s="542"/>
      <c r="O28" s="542"/>
      <c r="P28" s="542"/>
      <c r="Q28" s="542"/>
      <c r="R28" s="542"/>
      <c r="S28" s="542"/>
      <c r="T28" s="542"/>
      <c r="U28" s="542"/>
      <c r="V28" s="542"/>
      <c r="W28" s="546"/>
      <c r="X28" s="542" t="str">
        <f>IF($C$28="","",$C$28)</f>
        <v/>
      </c>
      <c r="Y28" s="543" t="str">
        <f>IF($D$28="","",$D$28)</f>
        <v>não faz este aparelho</v>
      </c>
      <c r="Z28" s="544" t="str">
        <f>IF($E$28="","",$E$28)</f>
        <v/>
      </c>
      <c r="AA28" s="542"/>
      <c r="AB28" s="542"/>
      <c r="AC28" s="542"/>
      <c r="AD28" s="542"/>
      <c r="AE28" s="542"/>
      <c r="AF28" s="545"/>
      <c r="AG28" s="544"/>
      <c r="AH28" s="542"/>
      <c r="AI28" s="542"/>
      <c r="AJ28" s="542"/>
      <c r="AK28" s="542"/>
      <c r="AL28" s="542"/>
      <c r="AM28" s="542"/>
      <c r="AN28" s="542"/>
      <c r="AO28" s="542"/>
      <c r="AP28" s="542"/>
      <c r="AQ28" s="542"/>
      <c r="AR28" s="546"/>
      <c r="AS28" s="547"/>
      <c r="AT28" s="543"/>
      <c r="AU28" s="542"/>
      <c r="AV28" s="542"/>
      <c r="AW28" s="542"/>
      <c r="AX28" s="542"/>
    </row>
    <row r="29" spans="2:50" s="280" customFormat="1" ht="39.6" customHeight="1" x14ac:dyDescent="0.3">
      <c r="B29" s="718"/>
      <c r="C29" s="535" t="str">
        <f>IF(OR('ordem de passagem'!$H26="pct",'ordem de passagem'!$H26="mini",'ordem de passagem'!$H26="pctt",'ordem de passagem'!$H26="pctn",'ordem de passagem'!$H26="pctm"),'ordem de passagem'!C26,"")</f>
        <v/>
      </c>
      <c r="D29" s="593" t="str">
        <f>IF(C29="","não faz este aparelho",'ordem de passagem'!D26)</f>
        <v>não faz este aparelho</v>
      </c>
      <c r="E29" s="535" t="str">
        <f>IF('ordem de passagem'!I26="","",'ordem de passagem'!I26)</f>
        <v/>
      </c>
      <c r="F29" s="535"/>
      <c r="G29" s="535"/>
      <c r="H29" s="535"/>
      <c r="I29" s="535"/>
      <c r="J29" s="535"/>
      <c r="K29" s="538"/>
      <c r="L29" s="539"/>
      <c r="M29" s="535"/>
      <c r="N29" s="535"/>
      <c r="O29" s="535"/>
      <c r="P29" s="535"/>
      <c r="Q29" s="535"/>
      <c r="R29" s="535"/>
      <c r="S29" s="535"/>
      <c r="T29" s="535"/>
      <c r="U29" s="535"/>
      <c r="V29" s="535"/>
      <c r="W29" s="540"/>
      <c r="X29" s="535" t="str">
        <f>IF($C$29="","",$C$29)</f>
        <v/>
      </c>
      <c r="Y29" s="536" t="str">
        <f>IF($D$29="","",$D$29)</f>
        <v>não faz este aparelho</v>
      </c>
      <c r="Z29" s="535" t="str">
        <f>IF($E$29="","",$E$29)</f>
        <v/>
      </c>
      <c r="AA29" s="535"/>
      <c r="AB29" s="535"/>
      <c r="AC29" s="535"/>
      <c r="AD29" s="535"/>
      <c r="AE29" s="535"/>
      <c r="AF29" s="538"/>
      <c r="AG29" s="539"/>
      <c r="AH29" s="535"/>
      <c r="AI29" s="535"/>
      <c r="AJ29" s="535"/>
      <c r="AK29" s="535"/>
      <c r="AL29" s="535"/>
      <c r="AM29" s="535"/>
      <c r="AN29" s="535"/>
      <c r="AO29" s="535"/>
      <c r="AP29" s="535"/>
      <c r="AQ29" s="535"/>
      <c r="AR29" s="540"/>
      <c r="AS29" s="541"/>
      <c r="AT29" s="536"/>
      <c r="AU29" s="535"/>
      <c r="AV29" s="535"/>
      <c r="AW29" s="535"/>
      <c r="AX29" s="535"/>
    </row>
    <row r="30" spans="2:50" s="280" customFormat="1" ht="39.6" customHeight="1" x14ac:dyDescent="0.3">
      <c r="B30" s="718"/>
      <c r="C30" s="535" t="str">
        <f>IF(OR('ordem de passagem'!$H27="pct",'ordem de passagem'!$H27="mini",'ordem de passagem'!$H27="pctt",'ordem de passagem'!$H27="pctn",'ordem de passagem'!$H27="pctm"),'ordem de passagem'!C27,"")</f>
        <v/>
      </c>
      <c r="D30" s="543" t="str">
        <f>IF(C30="","não faz este aparelho",'ordem de passagem'!D27)</f>
        <v>não faz este aparelho</v>
      </c>
      <c r="E30" s="544" t="str">
        <f>IF('ordem de passagem'!I27="","",'ordem de passagem'!I27)</f>
        <v/>
      </c>
      <c r="F30" s="542"/>
      <c r="G30" s="542"/>
      <c r="H30" s="542"/>
      <c r="I30" s="542"/>
      <c r="J30" s="542"/>
      <c r="K30" s="545"/>
      <c r="L30" s="544"/>
      <c r="M30" s="542"/>
      <c r="N30" s="542"/>
      <c r="O30" s="542"/>
      <c r="P30" s="542"/>
      <c r="Q30" s="542"/>
      <c r="R30" s="542"/>
      <c r="S30" s="542"/>
      <c r="T30" s="542"/>
      <c r="U30" s="542"/>
      <c r="V30" s="542"/>
      <c r="W30" s="546"/>
      <c r="X30" s="542" t="str">
        <f>IF($C$30="","",$C$30)</f>
        <v/>
      </c>
      <c r="Y30" s="543" t="str">
        <f>IF($D$30="","",$D$30)</f>
        <v>não faz este aparelho</v>
      </c>
      <c r="Z30" s="544" t="str">
        <f>IF($E$30="","",$E$30)</f>
        <v/>
      </c>
      <c r="AA30" s="542"/>
      <c r="AB30" s="542"/>
      <c r="AC30" s="542"/>
      <c r="AD30" s="542"/>
      <c r="AE30" s="542"/>
      <c r="AF30" s="545"/>
      <c r="AG30" s="544"/>
      <c r="AH30" s="542"/>
      <c r="AI30" s="542"/>
      <c r="AJ30" s="542"/>
      <c r="AK30" s="542"/>
      <c r="AL30" s="542"/>
      <c r="AM30" s="542"/>
      <c r="AN30" s="542"/>
      <c r="AO30" s="542"/>
      <c r="AP30" s="542"/>
      <c r="AQ30" s="542"/>
      <c r="AR30" s="546"/>
      <c r="AS30" s="547"/>
      <c r="AT30" s="543"/>
      <c r="AU30" s="542"/>
      <c r="AV30" s="542"/>
      <c r="AW30" s="542"/>
      <c r="AX30" s="542"/>
    </row>
    <row r="31" spans="2:50" s="280" customFormat="1" ht="39.6" customHeight="1" x14ac:dyDescent="0.3">
      <c r="B31" s="718"/>
      <c r="C31" s="535" t="str">
        <f>IF(OR('ordem de passagem'!$H28="pct",'ordem de passagem'!$H28="mini",'ordem de passagem'!$H28="pctt",'ordem de passagem'!$H28="pctn",'ordem de passagem'!$H28="pctm"),'ordem de passagem'!C28,"")</f>
        <v/>
      </c>
      <c r="D31" s="593" t="str">
        <f>IF(C31="","não faz este aparelho",'ordem de passagem'!D28)</f>
        <v>não faz este aparelho</v>
      </c>
      <c r="E31" s="535" t="str">
        <f>IF('ordem de passagem'!I28="","",'ordem de passagem'!I28)</f>
        <v/>
      </c>
      <c r="F31" s="535"/>
      <c r="G31" s="535"/>
      <c r="H31" s="535"/>
      <c r="I31" s="535"/>
      <c r="J31" s="535"/>
      <c r="K31" s="538"/>
      <c r="L31" s="539"/>
      <c r="M31" s="535"/>
      <c r="N31" s="535"/>
      <c r="O31" s="535"/>
      <c r="P31" s="535"/>
      <c r="Q31" s="535"/>
      <c r="R31" s="535"/>
      <c r="S31" s="535"/>
      <c r="T31" s="535"/>
      <c r="U31" s="535"/>
      <c r="V31" s="535"/>
      <c r="W31" s="540"/>
      <c r="X31" s="535" t="str">
        <f>IF($C$31="","",$C$31)</f>
        <v/>
      </c>
      <c r="Y31" s="536" t="str">
        <f>IF($D$31="","",$D$31)</f>
        <v>não faz este aparelho</v>
      </c>
      <c r="Z31" s="535" t="str">
        <f>IF($E$31="","",$E$31)</f>
        <v/>
      </c>
      <c r="AA31" s="535"/>
      <c r="AB31" s="535"/>
      <c r="AC31" s="535"/>
      <c r="AD31" s="535"/>
      <c r="AE31" s="535"/>
      <c r="AF31" s="538"/>
      <c r="AG31" s="539"/>
      <c r="AH31" s="535"/>
      <c r="AI31" s="535"/>
      <c r="AJ31" s="535"/>
      <c r="AK31" s="535"/>
      <c r="AL31" s="535"/>
      <c r="AM31" s="535"/>
      <c r="AN31" s="535"/>
      <c r="AO31" s="535"/>
      <c r="AP31" s="535"/>
      <c r="AQ31" s="535"/>
      <c r="AR31" s="540"/>
      <c r="AS31" s="541"/>
      <c r="AT31" s="536"/>
      <c r="AU31" s="535"/>
      <c r="AV31" s="535"/>
      <c r="AW31" s="535"/>
      <c r="AX31" s="535"/>
    </row>
    <row r="32" spans="2:50" s="280" customFormat="1" ht="39.6" customHeight="1" x14ac:dyDescent="0.3">
      <c r="B32" s="718"/>
      <c r="C32" s="535" t="str">
        <f>IF(OR('ordem de passagem'!$H29="pct",'ordem de passagem'!$H29="mini",'ordem de passagem'!$H29="pctt",'ordem de passagem'!$H29="pctn",'ordem de passagem'!$H29="pctm"),'ordem de passagem'!C29,"")</f>
        <v/>
      </c>
      <c r="D32" s="543" t="str">
        <f>IF(C32="","não faz este aparelho",'ordem de passagem'!D29)</f>
        <v>não faz este aparelho</v>
      </c>
      <c r="E32" s="544" t="str">
        <f>IF('ordem de passagem'!I29="","",'ordem de passagem'!I29)</f>
        <v/>
      </c>
      <c r="F32" s="542"/>
      <c r="G32" s="542"/>
      <c r="H32" s="542"/>
      <c r="I32" s="542"/>
      <c r="J32" s="542"/>
      <c r="K32" s="545"/>
      <c r="L32" s="544"/>
      <c r="M32" s="542"/>
      <c r="N32" s="542"/>
      <c r="O32" s="542"/>
      <c r="P32" s="542"/>
      <c r="Q32" s="542"/>
      <c r="R32" s="542"/>
      <c r="S32" s="542"/>
      <c r="T32" s="542"/>
      <c r="U32" s="542"/>
      <c r="V32" s="542"/>
      <c r="W32" s="546"/>
      <c r="X32" s="542" t="str">
        <f>IF($C$32="","",$C$32)</f>
        <v/>
      </c>
      <c r="Y32" s="543" t="str">
        <f>IF($D$32="","",$D$32)</f>
        <v>não faz este aparelho</v>
      </c>
      <c r="Z32" s="544" t="str">
        <f>IF($E$32="","",$E$32)</f>
        <v/>
      </c>
      <c r="AA32" s="542"/>
      <c r="AB32" s="542"/>
      <c r="AC32" s="542"/>
      <c r="AD32" s="542"/>
      <c r="AE32" s="542"/>
      <c r="AF32" s="545"/>
      <c r="AG32" s="544"/>
      <c r="AH32" s="542"/>
      <c r="AI32" s="542"/>
      <c r="AJ32" s="542"/>
      <c r="AK32" s="542"/>
      <c r="AL32" s="542"/>
      <c r="AM32" s="542"/>
      <c r="AN32" s="542"/>
      <c r="AO32" s="542"/>
      <c r="AP32" s="542"/>
      <c r="AQ32" s="542"/>
      <c r="AR32" s="546"/>
      <c r="AS32" s="547"/>
      <c r="AT32" s="543"/>
      <c r="AU32" s="542"/>
      <c r="AV32" s="542"/>
      <c r="AW32" s="542"/>
      <c r="AX32" s="542"/>
    </row>
    <row r="33" spans="2:50" s="280" customFormat="1" ht="39.6" customHeight="1" x14ac:dyDescent="0.3">
      <c r="B33" s="718"/>
      <c r="C33" s="535" t="str">
        <f>IF(OR('ordem de passagem'!$H30="pct",'ordem de passagem'!$H30="mini",'ordem de passagem'!$H30="pctt",'ordem de passagem'!$H30="pctn",'ordem de passagem'!$H30="pctm"),'ordem de passagem'!C30,"")</f>
        <v/>
      </c>
      <c r="D33" s="593" t="str">
        <f>IF(C33="","não faz este aparelho",'ordem de passagem'!D30)</f>
        <v>não faz este aparelho</v>
      </c>
      <c r="E33" s="535" t="str">
        <f>IF('ordem de passagem'!I30="","",'ordem de passagem'!I30)</f>
        <v/>
      </c>
      <c r="F33" s="535"/>
      <c r="G33" s="535"/>
      <c r="H33" s="535"/>
      <c r="I33" s="535"/>
      <c r="J33" s="535"/>
      <c r="K33" s="538"/>
      <c r="L33" s="539"/>
      <c r="M33" s="535"/>
      <c r="N33" s="535"/>
      <c r="O33" s="535"/>
      <c r="P33" s="535"/>
      <c r="Q33" s="535"/>
      <c r="R33" s="535"/>
      <c r="S33" s="535"/>
      <c r="T33" s="535"/>
      <c r="U33" s="535"/>
      <c r="V33" s="535"/>
      <c r="W33" s="540"/>
      <c r="X33" s="535" t="str">
        <f>IF($C$33="","",$C$33)</f>
        <v/>
      </c>
      <c r="Y33" s="536" t="str">
        <f>IF($D$33="","",$D$33)</f>
        <v>não faz este aparelho</v>
      </c>
      <c r="Z33" s="535" t="str">
        <f>IF($E$33="","",$E$33)</f>
        <v/>
      </c>
      <c r="AA33" s="535"/>
      <c r="AB33" s="535"/>
      <c r="AC33" s="535"/>
      <c r="AD33" s="535"/>
      <c r="AE33" s="535"/>
      <c r="AF33" s="538"/>
      <c r="AG33" s="539"/>
      <c r="AH33" s="535"/>
      <c r="AI33" s="535"/>
      <c r="AJ33" s="535"/>
      <c r="AK33" s="535"/>
      <c r="AL33" s="535"/>
      <c r="AM33" s="535"/>
      <c r="AN33" s="535"/>
      <c r="AO33" s="535"/>
      <c r="AP33" s="535"/>
      <c r="AQ33" s="535"/>
      <c r="AR33" s="540"/>
      <c r="AS33" s="541"/>
      <c r="AT33" s="536"/>
      <c r="AU33" s="535"/>
      <c r="AV33" s="535"/>
      <c r="AW33" s="535"/>
      <c r="AX33" s="535"/>
    </row>
    <row r="34" spans="2:50" s="280" customFormat="1" ht="39.6" customHeight="1" x14ac:dyDescent="0.3">
      <c r="B34" s="718"/>
      <c r="C34" s="535" t="str">
        <f>IF(OR('ordem de passagem'!$H31="pct",'ordem de passagem'!$H31="mini",'ordem de passagem'!$H31="pctt",'ordem de passagem'!$H31="pctn",'ordem de passagem'!$H31="pctm"),'ordem de passagem'!C31,"")</f>
        <v/>
      </c>
      <c r="D34" s="543" t="str">
        <f>IF(C34="","não faz este aparelho",'ordem de passagem'!D31)</f>
        <v>não faz este aparelho</v>
      </c>
      <c r="E34" s="544" t="str">
        <f>IF('ordem de passagem'!I31="","",'ordem de passagem'!I31)</f>
        <v/>
      </c>
      <c r="F34" s="542"/>
      <c r="G34" s="542"/>
      <c r="H34" s="542"/>
      <c r="I34" s="542"/>
      <c r="J34" s="542"/>
      <c r="K34" s="545"/>
      <c r="L34" s="544"/>
      <c r="M34" s="542"/>
      <c r="N34" s="542"/>
      <c r="O34" s="542"/>
      <c r="P34" s="542"/>
      <c r="Q34" s="542"/>
      <c r="R34" s="542"/>
      <c r="S34" s="542"/>
      <c r="T34" s="542"/>
      <c r="U34" s="542"/>
      <c r="V34" s="542"/>
      <c r="W34" s="546"/>
      <c r="X34" s="542" t="str">
        <f>IF($C$34="","",$C$34)</f>
        <v/>
      </c>
      <c r="Y34" s="543" t="str">
        <f>IF($D$34="","",$D$34)</f>
        <v>não faz este aparelho</v>
      </c>
      <c r="Z34" s="544" t="str">
        <f>IF($E$34="","",$E$34)</f>
        <v/>
      </c>
      <c r="AA34" s="542"/>
      <c r="AB34" s="542"/>
      <c r="AC34" s="542"/>
      <c r="AD34" s="542"/>
      <c r="AE34" s="542"/>
      <c r="AF34" s="545"/>
      <c r="AG34" s="544"/>
      <c r="AH34" s="542"/>
      <c r="AI34" s="542"/>
      <c r="AJ34" s="542"/>
      <c r="AK34" s="542"/>
      <c r="AL34" s="542"/>
      <c r="AM34" s="542"/>
      <c r="AN34" s="542"/>
      <c r="AO34" s="542"/>
      <c r="AP34" s="542"/>
      <c r="AQ34" s="542"/>
      <c r="AR34" s="546"/>
      <c r="AS34" s="547"/>
      <c r="AT34" s="543"/>
      <c r="AU34" s="542"/>
      <c r="AV34" s="542"/>
      <c r="AW34" s="542"/>
      <c r="AX34" s="542"/>
    </row>
    <row r="35" spans="2:50" s="280" customFormat="1" ht="39.6" customHeight="1" x14ac:dyDescent="0.3">
      <c r="B35" s="718"/>
      <c r="C35" s="535" t="str">
        <f>IF(OR('ordem de passagem'!$H32="pct",'ordem de passagem'!$H32="mini",'ordem de passagem'!$H32="pctt",'ordem de passagem'!$H32="pctn",'ordem de passagem'!$H32="pctm"),'ordem de passagem'!C32,"")</f>
        <v/>
      </c>
      <c r="D35" s="593" t="str">
        <f>IF(C35="","não faz este aparelho",'ordem de passagem'!D32)</f>
        <v>não faz este aparelho</v>
      </c>
      <c r="E35" s="535" t="str">
        <f>IF('ordem de passagem'!I32="","",'ordem de passagem'!I32)</f>
        <v/>
      </c>
      <c r="F35" s="535"/>
      <c r="G35" s="535"/>
      <c r="H35" s="535"/>
      <c r="I35" s="535"/>
      <c r="J35" s="535"/>
      <c r="K35" s="538"/>
      <c r="L35" s="539"/>
      <c r="M35" s="535"/>
      <c r="N35" s="535"/>
      <c r="O35" s="535"/>
      <c r="P35" s="535"/>
      <c r="Q35" s="535"/>
      <c r="R35" s="535"/>
      <c r="S35" s="535"/>
      <c r="T35" s="535"/>
      <c r="U35" s="535"/>
      <c r="V35" s="535"/>
      <c r="W35" s="540"/>
      <c r="X35" s="535" t="str">
        <f>IF($C$35="","",$C$35)</f>
        <v/>
      </c>
      <c r="Y35" s="536" t="str">
        <f>IF($D$35="","",$D$35)</f>
        <v>não faz este aparelho</v>
      </c>
      <c r="Z35" s="535" t="str">
        <f>IF($E$35="","",$E$35)</f>
        <v/>
      </c>
      <c r="AA35" s="535"/>
      <c r="AB35" s="535"/>
      <c r="AC35" s="535"/>
      <c r="AD35" s="535"/>
      <c r="AE35" s="535"/>
      <c r="AF35" s="538"/>
      <c r="AG35" s="539"/>
      <c r="AH35" s="535"/>
      <c r="AI35" s="535"/>
      <c r="AJ35" s="535"/>
      <c r="AK35" s="535"/>
      <c r="AL35" s="535"/>
      <c r="AM35" s="535"/>
      <c r="AN35" s="535"/>
      <c r="AO35" s="535"/>
      <c r="AP35" s="535"/>
      <c r="AQ35" s="535"/>
      <c r="AR35" s="540"/>
      <c r="AS35" s="541"/>
      <c r="AT35" s="536"/>
      <c r="AU35" s="535"/>
      <c r="AV35" s="535"/>
      <c r="AW35" s="535"/>
      <c r="AX35" s="535"/>
    </row>
    <row r="36" spans="2:50" s="280" customFormat="1" ht="39.6" customHeight="1" x14ac:dyDescent="0.3">
      <c r="B36" s="718"/>
      <c r="C36" s="535" t="str">
        <f>IF(OR('ordem de passagem'!$H33="pct",'ordem de passagem'!$H33="mini",'ordem de passagem'!$H33="pctt",'ordem de passagem'!$H33="pctn",'ordem de passagem'!$H33="pctm"),'ordem de passagem'!C33,"")</f>
        <v/>
      </c>
      <c r="D36" s="543" t="str">
        <f>IF(C36="","não faz este aparelho",'ordem de passagem'!D33)</f>
        <v>não faz este aparelho</v>
      </c>
      <c r="E36" s="544" t="str">
        <f>IF('ordem de passagem'!I33="","",'ordem de passagem'!I33)</f>
        <v/>
      </c>
      <c r="F36" s="542"/>
      <c r="G36" s="542"/>
      <c r="H36" s="542"/>
      <c r="I36" s="542"/>
      <c r="J36" s="542"/>
      <c r="K36" s="545"/>
      <c r="L36" s="544"/>
      <c r="M36" s="542"/>
      <c r="N36" s="542"/>
      <c r="O36" s="542"/>
      <c r="P36" s="542"/>
      <c r="Q36" s="542"/>
      <c r="R36" s="542"/>
      <c r="S36" s="542"/>
      <c r="T36" s="542"/>
      <c r="U36" s="542"/>
      <c r="V36" s="542"/>
      <c r="W36" s="546"/>
      <c r="X36" s="542" t="str">
        <f>IF($C$36="","",$C$36)</f>
        <v/>
      </c>
      <c r="Y36" s="543" t="str">
        <f>IF($D$36="","",$D$36)</f>
        <v>não faz este aparelho</v>
      </c>
      <c r="Z36" s="544" t="str">
        <f>IF($E$36="","",$E$36)</f>
        <v/>
      </c>
      <c r="AA36" s="542"/>
      <c r="AB36" s="542"/>
      <c r="AC36" s="542"/>
      <c r="AD36" s="542"/>
      <c r="AE36" s="542"/>
      <c r="AF36" s="545"/>
      <c r="AG36" s="544"/>
      <c r="AH36" s="542"/>
      <c r="AI36" s="542"/>
      <c r="AJ36" s="542"/>
      <c r="AK36" s="542"/>
      <c r="AL36" s="542"/>
      <c r="AM36" s="542"/>
      <c r="AN36" s="542"/>
      <c r="AO36" s="542"/>
      <c r="AP36" s="542"/>
      <c r="AQ36" s="542"/>
      <c r="AR36" s="546"/>
      <c r="AS36" s="547"/>
      <c r="AT36" s="543"/>
      <c r="AU36" s="542"/>
      <c r="AV36" s="542"/>
      <c r="AW36" s="542"/>
      <c r="AX36" s="542"/>
    </row>
    <row r="37" spans="2:50" s="280" customFormat="1" ht="39.6" customHeight="1" x14ac:dyDescent="0.3">
      <c r="B37" s="718"/>
      <c r="C37" s="535" t="str">
        <f>IF(OR('ordem de passagem'!$H34="pct",'ordem de passagem'!$H34="mini",'ordem de passagem'!$H34="pctt",'ordem de passagem'!$H34="pctn",'ordem de passagem'!$H34="pctm"),'ordem de passagem'!C34,"")</f>
        <v/>
      </c>
      <c r="D37" s="593" t="str">
        <f>IF(C37="","não faz este aparelho",'ordem de passagem'!D34)</f>
        <v>não faz este aparelho</v>
      </c>
      <c r="E37" s="535" t="str">
        <f>IF('ordem de passagem'!I34="","",'ordem de passagem'!I34)</f>
        <v/>
      </c>
      <c r="F37" s="535"/>
      <c r="G37" s="535"/>
      <c r="H37" s="535"/>
      <c r="I37" s="535"/>
      <c r="J37" s="535"/>
      <c r="K37" s="538"/>
      <c r="L37" s="539"/>
      <c r="M37" s="535"/>
      <c r="N37" s="535"/>
      <c r="O37" s="535"/>
      <c r="P37" s="535"/>
      <c r="Q37" s="535"/>
      <c r="R37" s="535"/>
      <c r="S37" s="535"/>
      <c r="T37" s="535"/>
      <c r="U37" s="535"/>
      <c r="V37" s="535"/>
      <c r="W37" s="540"/>
      <c r="X37" s="535" t="str">
        <f>IF($C$37="","",$C$37)</f>
        <v/>
      </c>
      <c r="Y37" s="536" t="str">
        <f>IF($D$37="","",$D$37)</f>
        <v>não faz este aparelho</v>
      </c>
      <c r="Z37" s="535" t="str">
        <f>IF($E$37="","",$E$37)</f>
        <v/>
      </c>
      <c r="AA37" s="535"/>
      <c r="AB37" s="535"/>
      <c r="AC37" s="535"/>
      <c r="AD37" s="535"/>
      <c r="AE37" s="535"/>
      <c r="AF37" s="538"/>
      <c r="AG37" s="539"/>
      <c r="AH37" s="535"/>
      <c r="AI37" s="535"/>
      <c r="AJ37" s="535"/>
      <c r="AK37" s="535"/>
      <c r="AL37" s="535"/>
      <c r="AM37" s="535"/>
      <c r="AN37" s="535"/>
      <c r="AO37" s="535"/>
      <c r="AP37" s="535"/>
      <c r="AQ37" s="535"/>
      <c r="AR37" s="540"/>
      <c r="AS37" s="541"/>
      <c r="AT37" s="536"/>
      <c r="AU37" s="535"/>
      <c r="AV37" s="535"/>
      <c r="AW37" s="535"/>
      <c r="AX37" s="535"/>
    </row>
    <row r="38" spans="2:50" s="280" customFormat="1" ht="39.6" customHeight="1" x14ac:dyDescent="0.3">
      <c r="B38" s="718"/>
      <c r="C38" s="535" t="str">
        <f>IF(OR('ordem de passagem'!$H35="pct",'ordem de passagem'!$H35="mini",'ordem de passagem'!$H35="pctt",'ordem de passagem'!$H35="pctn",'ordem de passagem'!$H35="pctm"),'ordem de passagem'!C35,"")</f>
        <v/>
      </c>
      <c r="D38" s="543" t="str">
        <f>IF(C38="","não faz este aparelho",'ordem de passagem'!D35)</f>
        <v>não faz este aparelho</v>
      </c>
      <c r="E38" s="544" t="str">
        <f>IF('ordem de passagem'!I35="","",'ordem de passagem'!I35)</f>
        <v/>
      </c>
      <c r="F38" s="542"/>
      <c r="G38" s="542"/>
      <c r="H38" s="542"/>
      <c r="I38" s="542"/>
      <c r="J38" s="542"/>
      <c r="K38" s="545"/>
      <c r="L38" s="544"/>
      <c r="M38" s="542"/>
      <c r="N38" s="542"/>
      <c r="O38" s="542"/>
      <c r="P38" s="542"/>
      <c r="Q38" s="542"/>
      <c r="R38" s="542"/>
      <c r="S38" s="542"/>
      <c r="T38" s="542"/>
      <c r="U38" s="542"/>
      <c r="V38" s="542"/>
      <c r="W38" s="546"/>
      <c r="X38" s="542" t="str">
        <f>IF($C$38="","",$C$38)</f>
        <v/>
      </c>
      <c r="Y38" s="543" t="str">
        <f>IF($D$38="","",$D$38)</f>
        <v>não faz este aparelho</v>
      </c>
      <c r="Z38" s="544" t="str">
        <f>IF($E$38="","",$E$38)</f>
        <v/>
      </c>
      <c r="AA38" s="542"/>
      <c r="AB38" s="542"/>
      <c r="AC38" s="542"/>
      <c r="AD38" s="542"/>
      <c r="AE38" s="542"/>
      <c r="AF38" s="545"/>
      <c r="AG38" s="544"/>
      <c r="AH38" s="542"/>
      <c r="AI38" s="542"/>
      <c r="AJ38" s="542"/>
      <c r="AK38" s="542"/>
      <c r="AL38" s="542"/>
      <c r="AM38" s="542"/>
      <c r="AN38" s="542"/>
      <c r="AO38" s="542"/>
      <c r="AP38" s="542"/>
      <c r="AQ38" s="542"/>
      <c r="AR38" s="546"/>
      <c r="AS38" s="547"/>
      <c r="AT38" s="543"/>
      <c r="AU38" s="542"/>
      <c r="AV38" s="542"/>
      <c r="AW38" s="542"/>
      <c r="AX38" s="542"/>
    </row>
    <row r="39" spans="2:50" s="280" customFormat="1" ht="39.6" customHeight="1" x14ac:dyDescent="0.3">
      <c r="B39" s="718"/>
      <c r="C39" s="535" t="str">
        <f>IF(OR('ordem de passagem'!$H36="pct",'ordem de passagem'!$H36="mini",'ordem de passagem'!$H36="pctt",'ordem de passagem'!$H36="pctn",'ordem de passagem'!$H36="pctm"),'ordem de passagem'!C36,"")</f>
        <v/>
      </c>
      <c r="D39" s="593" t="str">
        <f>IF(C39="","não faz este aparelho",'ordem de passagem'!D36)</f>
        <v>não faz este aparelho</v>
      </c>
      <c r="E39" s="535" t="str">
        <f>IF('ordem de passagem'!I36="","",'ordem de passagem'!I36)</f>
        <v/>
      </c>
      <c r="F39" s="535"/>
      <c r="G39" s="535"/>
      <c r="H39" s="535"/>
      <c r="I39" s="535"/>
      <c r="J39" s="535"/>
      <c r="K39" s="538"/>
      <c r="L39" s="539"/>
      <c r="M39" s="535"/>
      <c r="N39" s="535"/>
      <c r="O39" s="535"/>
      <c r="P39" s="535"/>
      <c r="Q39" s="535"/>
      <c r="R39" s="535"/>
      <c r="S39" s="535"/>
      <c r="T39" s="535"/>
      <c r="U39" s="535"/>
      <c r="V39" s="535"/>
      <c r="W39" s="540"/>
      <c r="X39" s="535" t="str">
        <f>IF($C$39="","",$C$39)</f>
        <v/>
      </c>
      <c r="Y39" s="536" t="str">
        <f>IF($D$39="","",$D$39)</f>
        <v>não faz este aparelho</v>
      </c>
      <c r="Z39" s="535" t="str">
        <f>IF($E$39="","",$E$39)</f>
        <v/>
      </c>
      <c r="AA39" s="535"/>
      <c r="AB39" s="535"/>
      <c r="AC39" s="535"/>
      <c r="AD39" s="535"/>
      <c r="AE39" s="535"/>
      <c r="AF39" s="538"/>
      <c r="AG39" s="539"/>
      <c r="AH39" s="535"/>
      <c r="AI39" s="535"/>
      <c r="AJ39" s="535"/>
      <c r="AK39" s="535"/>
      <c r="AL39" s="535"/>
      <c r="AM39" s="535"/>
      <c r="AN39" s="535"/>
      <c r="AO39" s="535"/>
      <c r="AP39" s="535"/>
      <c r="AQ39" s="535"/>
      <c r="AR39" s="540"/>
      <c r="AS39" s="541"/>
      <c r="AT39" s="536"/>
      <c r="AU39" s="535"/>
      <c r="AV39" s="535"/>
      <c r="AW39" s="535"/>
      <c r="AX39" s="535"/>
    </row>
    <row r="40" spans="2:50" s="280" customFormat="1" ht="39.6" customHeight="1" x14ac:dyDescent="0.3">
      <c r="B40" s="718"/>
      <c r="C40" s="535" t="str">
        <f>IF(OR('ordem de passagem'!$H37="pct",'ordem de passagem'!$H37="mini",'ordem de passagem'!$H37="pctt",'ordem de passagem'!$H37="pctn",'ordem de passagem'!$H37="pctm"),'ordem de passagem'!C37,"")</f>
        <v/>
      </c>
      <c r="D40" s="543" t="str">
        <f>IF(C40="","não faz este aparelho",'ordem de passagem'!D37)</f>
        <v>não faz este aparelho</v>
      </c>
      <c r="E40" s="544" t="str">
        <f>IF('ordem de passagem'!I37="","",'ordem de passagem'!I37)</f>
        <v/>
      </c>
      <c r="F40" s="542"/>
      <c r="G40" s="542"/>
      <c r="H40" s="542"/>
      <c r="I40" s="542"/>
      <c r="J40" s="542"/>
      <c r="K40" s="545"/>
      <c r="L40" s="544"/>
      <c r="M40" s="542"/>
      <c r="N40" s="542"/>
      <c r="O40" s="542"/>
      <c r="P40" s="542"/>
      <c r="Q40" s="542"/>
      <c r="R40" s="542"/>
      <c r="S40" s="542"/>
      <c r="T40" s="542"/>
      <c r="U40" s="542"/>
      <c r="V40" s="542"/>
      <c r="W40" s="546"/>
      <c r="X40" s="542" t="str">
        <f>IF($C$40="","",$C$40)</f>
        <v/>
      </c>
      <c r="Y40" s="543" t="str">
        <f>IF($D$40="","",$D$40)</f>
        <v>não faz este aparelho</v>
      </c>
      <c r="Z40" s="544" t="str">
        <f>IF($E$40="","",$E$40)</f>
        <v/>
      </c>
      <c r="AA40" s="542"/>
      <c r="AB40" s="542"/>
      <c r="AC40" s="542"/>
      <c r="AD40" s="542"/>
      <c r="AE40" s="542"/>
      <c r="AF40" s="545"/>
      <c r="AG40" s="544"/>
      <c r="AH40" s="542"/>
      <c r="AI40" s="542"/>
      <c r="AJ40" s="542"/>
      <c r="AK40" s="542"/>
      <c r="AL40" s="542"/>
      <c r="AM40" s="542"/>
      <c r="AN40" s="542"/>
      <c r="AO40" s="542"/>
      <c r="AP40" s="542"/>
      <c r="AQ40" s="542"/>
      <c r="AR40" s="546"/>
      <c r="AS40" s="547"/>
      <c r="AT40" s="543"/>
      <c r="AU40" s="542"/>
      <c r="AV40" s="542"/>
      <c r="AW40" s="542"/>
      <c r="AX40" s="542"/>
    </row>
    <row r="41" spans="2:50" s="280" customFormat="1" ht="39.6" customHeight="1" x14ac:dyDescent="0.3">
      <c r="B41" s="718"/>
      <c r="C41" s="535" t="str">
        <f>IF(OR('ordem de passagem'!$H38="pct",'ordem de passagem'!$H38="mini",'ordem de passagem'!$H38="pctt",'ordem de passagem'!$H38="pctn",'ordem de passagem'!$H38="pctm"),'ordem de passagem'!C38,"")</f>
        <v/>
      </c>
      <c r="D41" s="593" t="str">
        <f>IF(C41="","não faz este aparelho",'ordem de passagem'!D38)</f>
        <v>não faz este aparelho</v>
      </c>
      <c r="E41" s="535" t="str">
        <f>IF('ordem de passagem'!I38="","",'ordem de passagem'!I38)</f>
        <v/>
      </c>
      <c r="F41" s="535"/>
      <c r="G41" s="535"/>
      <c r="H41" s="535"/>
      <c r="I41" s="535"/>
      <c r="J41" s="535"/>
      <c r="K41" s="538"/>
      <c r="L41" s="539"/>
      <c r="M41" s="535"/>
      <c r="N41" s="535"/>
      <c r="O41" s="535"/>
      <c r="P41" s="535"/>
      <c r="Q41" s="535"/>
      <c r="R41" s="535"/>
      <c r="S41" s="535"/>
      <c r="T41" s="535"/>
      <c r="U41" s="535"/>
      <c r="V41" s="535"/>
      <c r="W41" s="540"/>
      <c r="X41" s="535" t="str">
        <f>IF($C$41="","",$C$41)</f>
        <v/>
      </c>
      <c r="Y41" s="536" t="str">
        <f>IF($D$41="","",$D$41)</f>
        <v>não faz este aparelho</v>
      </c>
      <c r="Z41" s="535" t="str">
        <f>IF($E$41="","",$E$41)</f>
        <v/>
      </c>
      <c r="AA41" s="535"/>
      <c r="AB41" s="535"/>
      <c r="AC41" s="535"/>
      <c r="AD41" s="535"/>
      <c r="AE41" s="535"/>
      <c r="AF41" s="538"/>
      <c r="AG41" s="539"/>
      <c r="AH41" s="535"/>
      <c r="AI41" s="535"/>
      <c r="AJ41" s="535"/>
      <c r="AK41" s="535"/>
      <c r="AL41" s="535"/>
      <c r="AM41" s="535"/>
      <c r="AN41" s="535"/>
      <c r="AO41" s="535"/>
      <c r="AP41" s="535"/>
      <c r="AQ41" s="535"/>
      <c r="AR41" s="540"/>
      <c r="AS41" s="541"/>
      <c r="AT41" s="536"/>
      <c r="AU41" s="535"/>
      <c r="AV41" s="535"/>
      <c r="AW41" s="535"/>
      <c r="AX41" s="535"/>
    </row>
    <row r="42" spans="2:50" s="280" customFormat="1" ht="39.6" customHeight="1" x14ac:dyDescent="0.3">
      <c r="B42" s="734" t="s">
        <v>279</v>
      </c>
      <c r="C42" s="535" t="str">
        <f>IF(OR('ordem de passagem'!$H39="pct",'ordem de passagem'!$H39="mini",'ordem de passagem'!$H39="pctt",'ordem de passagem'!$H39="pctn",'ordem de passagem'!$H39="pctm"),'ordem de passagem'!C39,"")</f>
        <v/>
      </c>
      <c r="D42" s="543" t="str">
        <f>IF(C42="","não faz este aparelho",'ordem de passagem'!D39)</f>
        <v>não faz este aparelho</v>
      </c>
      <c r="E42" s="544" t="str">
        <f>IF('ordem de passagem'!I39="","",'ordem de passagem'!I39)</f>
        <v/>
      </c>
      <c r="F42" s="542"/>
      <c r="G42" s="542"/>
      <c r="H42" s="542"/>
      <c r="I42" s="542"/>
      <c r="J42" s="542"/>
      <c r="K42" s="545"/>
      <c r="L42" s="544"/>
      <c r="M42" s="542"/>
      <c r="N42" s="542"/>
      <c r="O42" s="542"/>
      <c r="P42" s="542"/>
      <c r="Q42" s="542"/>
      <c r="R42" s="542"/>
      <c r="S42" s="542"/>
      <c r="T42" s="542"/>
      <c r="U42" s="542"/>
      <c r="V42" s="542"/>
      <c r="W42" s="546"/>
      <c r="X42" s="542" t="str">
        <f>IF($C$42="","",$C$42)</f>
        <v/>
      </c>
      <c r="Y42" s="543" t="str">
        <f>IF($D$42="","",$D$42)</f>
        <v>não faz este aparelho</v>
      </c>
      <c r="Z42" s="544" t="str">
        <f>IF($E$42="","",$E$42)</f>
        <v/>
      </c>
      <c r="AA42" s="542"/>
      <c r="AB42" s="542"/>
      <c r="AC42" s="542"/>
      <c r="AD42" s="542"/>
      <c r="AE42" s="542"/>
      <c r="AF42" s="545"/>
      <c r="AG42" s="544"/>
      <c r="AH42" s="542"/>
      <c r="AI42" s="542"/>
      <c r="AJ42" s="542"/>
      <c r="AK42" s="542"/>
      <c r="AL42" s="542"/>
      <c r="AM42" s="542"/>
      <c r="AN42" s="542"/>
      <c r="AO42" s="542"/>
      <c r="AP42" s="542"/>
      <c r="AQ42" s="542"/>
      <c r="AR42" s="546"/>
      <c r="AS42" s="547"/>
      <c r="AT42" s="543"/>
      <c r="AU42" s="542"/>
      <c r="AV42" s="542"/>
      <c r="AW42" s="542"/>
      <c r="AX42" s="542"/>
    </row>
    <row r="43" spans="2:50" s="280" customFormat="1" ht="39.6" customHeight="1" x14ac:dyDescent="0.3">
      <c r="B43" s="734"/>
      <c r="C43" s="535" t="str">
        <f>IF(OR('ordem de passagem'!$H40="pct",'ordem de passagem'!$H40="mini",'ordem de passagem'!$H40="pctt",'ordem de passagem'!$H40="pctn",'ordem de passagem'!$H40="pctm"),'ordem de passagem'!C40,"")</f>
        <v/>
      </c>
      <c r="D43" s="593" t="str">
        <f>IF(C43="","não faz este aparelho",'ordem de passagem'!D40)</f>
        <v>não faz este aparelho</v>
      </c>
      <c r="E43" s="535" t="str">
        <f>IF('ordem de passagem'!I40="","",'ordem de passagem'!I40)</f>
        <v/>
      </c>
      <c r="F43" s="535"/>
      <c r="G43" s="535"/>
      <c r="H43" s="535"/>
      <c r="I43" s="535"/>
      <c r="J43" s="535"/>
      <c r="K43" s="538"/>
      <c r="L43" s="539"/>
      <c r="M43" s="535"/>
      <c r="N43" s="535"/>
      <c r="O43" s="535"/>
      <c r="P43" s="535"/>
      <c r="Q43" s="535"/>
      <c r="R43" s="535"/>
      <c r="S43" s="535"/>
      <c r="T43" s="535"/>
      <c r="U43" s="535"/>
      <c r="V43" s="535"/>
      <c r="W43" s="540"/>
      <c r="X43" s="535" t="str">
        <f>IF($C$43="","",$C$43)</f>
        <v/>
      </c>
      <c r="Y43" s="536" t="str">
        <f>IF($D$43="","",$D$43)</f>
        <v>não faz este aparelho</v>
      </c>
      <c r="Z43" s="535" t="str">
        <f>IF($E$43="","",$E$43)</f>
        <v/>
      </c>
      <c r="AA43" s="535"/>
      <c r="AB43" s="535"/>
      <c r="AC43" s="535"/>
      <c r="AD43" s="535"/>
      <c r="AE43" s="535"/>
      <c r="AF43" s="538"/>
      <c r="AG43" s="539"/>
      <c r="AH43" s="535"/>
      <c r="AI43" s="535"/>
      <c r="AJ43" s="535"/>
      <c r="AK43" s="535"/>
      <c r="AL43" s="535"/>
      <c r="AM43" s="535"/>
      <c r="AN43" s="535"/>
      <c r="AO43" s="535"/>
      <c r="AP43" s="535"/>
      <c r="AQ43" s="535"/>
      <c r="AR43" s="540"/>
      <c r="AS43" s="541"/>
      <c r="AT43" s="536"/>
      <c r="AU43" s="535"/>
      <c r="AV43" s="535"/>
      <c r="AW43" s="535"/>
      <c r="AX43" s="535"/>
    </row>
    <row r="44" spans="2:50" s="280" customFormat="1" ht="39.6" customHeight="1" x14ac:dyDescent="0.3">
      <c r="B44" s="734"/>
      <c r="C44" s="535" t="str">
        <f>IF(OR('ordem de passagem'!$H41="pct",'ordem de passagem'!$H41="mini",'ordem de passagem'!$H41="pctt",'ordem de passagem'!$H41="pctn",'ordem de passagem'!$H41="pctm"),'ordem de passagem'!C41,"")</f>
        <v/>
      </c>
      <c r="D44" s="543" t="str">
        <f>IF(C44="","não faz este aparelho",'ordem de passagem'!D41)</f>
        <v>não faz este aparelho</v>
      </c>
      <c r="E44" s="544" t="str">
        <f>IF('ordem de passagem'!I41="","",'ordem de passagem'!I41)</f>
        <v/>
      </c>
      <c r="F44" s="542"/>
      <c r="G44" s="542"/>
      <c r="H44" s="542"/>
      <c r="I44" s="542"/>
      <c r="J44" s="542"/>
      <c r="K44" s="545"/>
      <c r="L44" s="544"/>
      <c r="M44" s="542"/>
      <c r="N44" s="542"/>
      <c r="O44" s="542"/>
      <c r="P44" s="542"/>
      <c r="Q44" s="542"/>
      <c r="R44" s="542"/>
      <c r="S44" s="542"/>
      <c r="T44" s="542"/>
      <c r="U44" s="542"/>
      <c r="V44" s="542"/>
      <c r="W44" s="546"/>
      <c r="X44" s="542" t="str">
        <f>IF($C$44="","",$C$44)</f>
        <v/>
      </c>
      <c r="Y44" s="543" t="str">
        <f>IF($D$44="","",$D$44)</f>
        <v>não faz este aparelho</v>
      </c>
      <c r="Z44" s="544" t="str">
        <f>IF($E$44="","",$E$44)</f>
        <v/>
      </c>
      <c r="AA44" s="542"/>
      <c r="AB44" s="542"/>
      <c r="AC44" s="542"/>
      <c r="AD44" s="542"/>
      <c r="AE44" s="542"/>
      <c r="AF44" s="545"/>
      <c r="AG44" s="544"/>
      <c r="AH44" s="542"/>
      <c r="AI44" s="542"/>
      <c r="AJ44" s="542"/>
      <c r="AK44" s="542"/>
      <c r="AL44" s="542"/>
      <c r="AM44" s="542"/>
      <c r="AN44" s="542"/>
      <c r="AO44" s="542"/>
      <c r="AP44" s="542"/>
      <c r="AQ44" s="542"/>
      <c r="AR44" s="546"/>
      <c r="AS44" s="547"/>
      <c r="AT44" s="543"/>
      <c r="AU44" s="542"/>
      <c r="AV44" s="542"/>
      <c r="AW44" s="542"/>
      <c r="AX44" s="542"/>
    </row>
    <row r="45" spans="2:50" s="280" customFormat="1" ht="39.6" customHeight="1" x14ac:dyDescent="0.3">
      <c r="B45" s="734"/>
      <c r="C45" s="535" t="str">
        <f>IF(OR('ordem de passagem'!$H42="pct",'ordem de passagem'!$H42="mini",'ordem de passagem'!$H42="pctt",'ordem de passagem'!$H42="pctn",'ordem de passagem'!$H42="pctm"),'ordem de passagem'!C42,"")</f>
        <v/>
      </c>
      <c r="D45" s="593" t="str">
        <f>IF(C45="","não faz este aparelho",'ordem de passagem'!D42)</f>
        <v>não faz este aparelho</v>
      </c>
      <c r="E45" s="535" t="str">
        <f>IF('ordem de passagem'!I42="","",'ordem de passagem'!I42)</f>
        <v/>
      </c>
      <c r="F45" s="535"/>
      <c r="G45" s="535"/>
      <c r="H45" s="535"/>
      <c r="I45" s="535"/>
      <c r="J45" s="535"/>
      <c r="K45" s="538"/>
      <c r="L45" s="539"/>
      <c r="M45" s="535"/>
      <c r="N45" s="535"/>
      <c r="O45" s="535"/>
      <c r="P45" s="535"/>
      <c r="Q45" s="535"/>
      <c r="R45" s="535"/>
      <c r="S45" s="535"/>
      <c r="T45" s="535"/>
      <c r="U45" s="535"/>
      <c r="V45" s="535"/>
      <c r="W45" s="540"/>
      <c r="X45" s="535" t="str">
        <f>IF($C$45="","",$C$45)</f>
        <v/>
      </c>
      <c r="Y45" s="536" t="str">
        <f>IF($D$45="","",$D$45)</f>
        <v>não faz este aparelho</v>
      </c>
      <c r="Z45" s="535" t="str">
        <f>IF($E$45="","",$E$45)</f>
        <v/>
      </c>
      <c r="AA45" s="535"/>
      <c r="AB45" s="535"/>
      <c r="AC45" s="535"/>
      <c r="AD45" s="535"/>
      <c r="AE45" s="535"/>
      <c r="AF45" s="538"/>
      <c r="AG45" s="539"/>
      <c r="AH45" s="535"/>
      <c r="AI45" s="535"/>
      <c r="AJ45" s="535"/>
      <c r="AK45" s="535"/>
      <c r="AL45" s="535"/>
      <c r="AM45" s="535"/>
      <c r="AN45" s="535"/>
      <c r="AO45" s="535"/>
      <c r="AP45" s="535"/>
      <c r="AQ45" s="535"/>
      <c r="AR45" s="540"/>
      <c r="AS45" s="541"/>
      <c r="AT45" s="536"/>
      <c r="AU45" s="535"/>
      <c r="AV45" s="535"/>
      <c r="AW45" s="535"/>
      <c r="AX45" s="535"/>
    </row>
    <row r="46" spans="2:50" s="280" customFormat="1" ht="39.6" customHeight="1" x14ac:dyDescent="0.3">
      <c r="B46" s="734"/>
      <c r="C46" s="535" t="str">
        <f>IF(OR('ordem de passagem'!$H43="pct",'ordem de passagem'!$H43="mini",'ordem de passagem'!$H43="pctt",'ordem de passagem'!$H43="pctn",'ordem de passagem'!$H43="pctm"),'ordem de passagem'!C43,"")</f>
        <v/>
      </c>
      <c r="D46" s="543" t="str">
        <f>IF(C46="","não faz este aparelho",'ordem de passagem'!D43)</f>
        <v>não faz este aparelho</v>
      </c>
      <c r="E46" s="544" t="str">
        <f>IF('ordem de passagem'!I43="","",'ordem de passagem'!I43)</f>
        <v/>
      </c>
      <c r="F46" s="542"/>
      <c r="G46" s="542"/>
      <c r="H46" s="542"/>
      <c r="I46" s="542"/>
      <c r="J46" s="542"/>
      <c r="K46" s="545"/>
      <c r="L46" s="544"/>
      <c r="M46" s="542"/>
      <c r="N46" s="542"/>
      <c r="O46" s="542"/>
      <c r="P46" s="542"/>
      <c r="Q46" s="542"/>
      <c r="R46" s="542"/>
      <c r="S46" s="542"/>
      <c r="T46" s="542"/>
      <c r="U46" s="542"/>
      <c r="V46" s="542"/>
      <c r="W46" s="546"/>
      <c r="X46" s="542" t="str">
        <f>IF($C$46="","",$C$46)</f>
        <v/>
      </c>
      <c r="Y46" s="543" t="str">
        <f>IF($D$46="","",$D$46)</f>
        <v>não faz este aparelho</v>
      </c>
      <c r="Z46" s="544" t="str">
        <f>IF($E$46="","",$E$46)</f>
        <v/>
      </c>
      <c r="AA46" s="542"/>
      <c r="AB46" s="542"/>
      <c r="AC46" s="542"/>
      <c r="AD46" s="542"/>
      <c r="AE46" s="542"/>
      <c r="AF46" s="545"/>
      <c r="AG46" s="544"/>
      <c r="AH46" s="542"/>
      <c r="AI46" s="542"/>
      <c r="AJ46" s="542"/>
      <c r="AK46" s="542"/>
      <c r="AL46" s="542"/>
      <c r="AM46" s="542"/>
      <c r="AN46" s="542"/>
      <c r="AO46" s="542"/>
      <c r="AP46" s="542"/>
      <c r="AQ46" s="542"/>
      <c r="AR46" s="546"/>
      <c r="AS46" s="547"/>
      <c r="AT46" s="543"/>
      <c r="AU46" s="542"/>
      <c r="AV46" s="542"/>
      <c r="AW46" s="542"/>
      <c r="AX46" s="542"/>
    </row>
    <row r="47" spans="2:50" s="280" customFormat="1" ht="39.6" customHeight="1" x14ac:dyDescent="0.3">
      <c r="B47" s="734"/>
      <c r="C47" s="535" t="str">
        <f>IF(OR('ordem de passagem'!$H44="pct",'ordem de passagem'!$H44="mini",'ordem de passagem'!$H44="pctt",'ordem de passagem'!$H44="pctn",'ordem de passagem'!$H44="pctm"),'ordem de passagem'!C44,"")</f>
        <v/>
      </c>
      <c r="D47" s="593" t="str">
        <f>IF(C47="","não faz este aparelho",'ordem de passagem'!D44)</f>
        <v>não faz este aparelho</v>
      </c>
      <c r="E47" s="535" t="str">
        <f>IF('ordem de passagem'!I44="","",'ordem de passagem'!I44)</f>
        <v/>
      </c>
      <c r="F47" s="535"/>
      <c r="G47" s="535"/>
      <c r="H47" s="535"/>
      <c r="I47" s="535"/>
      <c r="J47" s="535"/>
      <c r="K47" s="538"/>
      <c r="L47" s="539"/>
      <c r="M47" s="535"/>
      <c r="N47" s="535"/>
      <c r="O47" s="535"/>
      <c r="P47" s="535"/>
      <c r="Q47" s="535"/>
      <c r="R47" s="535"/>
      <c r="S47" s="535"/>
      <c r="T47" s="535"/>
      <c r="U47" s="535"/>
      <c r="V47" s="535"/>
      <c r="W47" s="540"/>
      <c r="X47" s="535" t="str">
        <f>IF($C$47="","",$C$47)</f>
        <v/>
      </c>
      <c r="Y47" s="536" t="str">
        <f>IF($D$47="","",$D$47)</f>
        <v>não faz este aparelho</v>
      </c>
      <c r="Z47" s="535" t="str">
        <f>IF($E$47="","",$E$47)</f>
        <v/>
      </c>
      <c r="AA47" s="535"/>
      <c r="AB47" s="535"/>
      <c r="AC47" s="535"/>
      <c r="AD47" s="535"/>
      <c r="AE47" s="535"/>
      <c r="AF47" s="538"/>
      <c r="AG47" s="539"/>
      <c r="AH47" s="535"/>
      <c r="AI47" s="535"/>
      <c r="AJ47" s="535"/>
      <c r="AK47" s="535"/>
      <c r="AL47" s="535"/>
      <c r="AM47" s="535"/>
      <c r="AN47" s="535"/>
      <c r="AO47" s="535"/>
      <c r="AP47" s="535"/>
      <c r="AQ47" s="535"/>
      <c r="AR47" s="540"/>
      <c r="AS47" s="541"/>
      <c r="AT47" s="536"/>
      <c r="AU47" s="535"/>
      <c r="AV47" s="535"/>
      <c r="AW47" s="535"/>
      <c r="AX47" s="535"/>
    </row>
    <row r="48" spans="2:50" s="280" customFormat="1" ht="39.6" customHeight="1" x14ac:dyDescent="0.3">
      <c r="B48" s="734"/>
      <c r="C48" s="535" t="str">
        <f>IF(OR('ordem de passagem'!$H45="pct",'ordem de passagem'!$H45="mini",'ordem de passagem'!$H45="pctt",'ordem de passagem'!$H45="pctn",'ordem de passagem'!$H45="pctm"),'ordem de passagem'!C45,"")</f>
        <v/>
      </c>
      <c r="D48" s="543" t="str">
        <f>IF(C48="","não faz este aparelho",'ordem de passagem'!D45)</f>
        <v>não faz este aparelho</v>
      </c>
      <c r="E48" s="544" t="str">
        <f>IF('ordem de passagem'!I45="","",'ordem de passagem'!I45)</f>
        <v/>
      </c>
      <c r="F48" s="542"/>
      <c r="G48" s="542"/>
      <c r="H48" s="542"/>
      <c r="I48" s="542"/>
      <c r="J48" s="542"/>
      <c r="K48" s="545"/>
      <c r="L48" s="544"/>
      <c r="M48" s="542"/>
      <c r="N48" s="542"/>
      <c r="O48" s="542"/>
      <c r="P48" s="542"/>
      <c r="Q48" s="542"/>
      <c r="R48" s="542"/>
      <c r="S48" s="542"/>
      <c r="T48" s="542"/>
      <c r="U48" s="542"/>
      <c r="V48" s="542"/>
      <c r="W48" s="546"/>
      <c r="X48" s="542" t="str">
        <f>IF($C$48="","",$C$48)</f>
        <v/>
      </c>
      <c r="Y48" s="543" t="str">
        <f>IF($D$48="","",$D$48)</f>
        <v>não faz este aparelho</v>
      </c>
      <c r="Z48" s="544" t="str">
        <f>IF($E$48="","",$E$48)</f>
        <v/>
      </c>
      <c r="AA48" s="542"/>
      <c r="AB48" s="542"/>
      <c r="AC48" s="542"/>
      <c r="AD48" s="542"/>
      <c r="AE48" s="542"/>
      <c r="AF48" s="545"/>
      <c r="AG48" s="544"/>
      <c r="AH48" s="542"/>
      <c r="AI48" s="542"/>
      <c r="AJ48" s="542"/>
      <c r="AK48" s="542"/>
      <c r="AL48" s="542"/>
      <c r="AM48" s="542"/>
      <c r="AN48" s="542"/>
      <c r="AO48" s="542"/>
      <c r="AP48" s="542"/>
      <c r="AQ48" s="542"/>
      <c r="AR48" s="546"/>
      <c r="AS48" s="547"/>
      <c r="AT48" s="543"/>
      <c r="AU48" s="542"/>
      <c r="AV48" s="542"/>
      <c r="AW48" s="542"/>
      <c r="AX48" s="542"/>
    </row>
    <row r="49" spans="2:50" s="280" customFormat="1" ht="39.6" customHeight="1" x14ac:dyDescent="0.3">
      <c r="B49" s="734"/>
      <c r="C49" s="535" t="str">
        <f>IF(OR('ordem de passagem'!$H46="pct",'ordem de passagem'!$H46="mini",'ordem de passagem'!$H46="pctt",'ordem de passagem'!$H46="pctn",'ordem de passagem'!$H46="pctm"),'ordem de passagem'!C46,"")</f>
        <v/>
      </c>
      <c r="D49" s="593" t="str">
        <f>IF(C49="","não faz este aparelho",'ordem de passagem'!D46)</f>
        <v>não faz este aparelho</v>
      </c>
      <c r="E49" s="535" t="str">
        <f>IF('ordem de passagem'!I46="","",'ordem de passagem'!I46)</f>
        <v/>
      </c>
      <c r="F49" s="535"/>
      <c r="G49" s="535"/>
      <c r="H49" s="535"/>
      <c r="I49" s="535"/>
      <c r="J49" s="535"/>
      <c r="K49" s="538"/>
      <c r="L49" s="539"/>
      <c r="M49" s="535"/>
      <c r="N49" s="535"/>
      <c r="O49" s="535"/>
      <c r="P49" s="535"/>
      <c r="Q49" s="535"/>
      <c r="R49" s="535"/>
      <c r="S49" s="535"/>
      <c r="T49" s="535"/>
      <c r="U49" s="535"/>
      <c r="V49" s="535"/>
      <c r="W49" s="540"/>
      <c r="X49" s="535" t="str">
        <f>IF($C$49="","",$C$49)</f>
        <v/>
      </c>
      <c r="Y49" s="536" t="str">
        <f>IF($D$49="","",$D$49)</f>
        <v>não faz este aparelho</v>
      </c>
      <c r="Z49" s="535" t="str">
        <f>IF($E$49="","",$E$49)</f>
        <v/>
      </c>
      <c r="AA49" s="535"/>
      <c r="AB49" s="535"/>
      <c r="AC49" s="535"/>
      <c r="AD49" s="535"/>
      <c r="AE49" s="535"/>
      <c r="AF49" s="538"/>
      <c r="AG49" s="539"/>
      <c r="AH49" s="535"/>
      <c r="AI49" s="535"/>
      <c r="AJ49" s="535"/>
      <c r="AK49" s="535"/>
      <c r="AL49" s="535"/>
      <c r="AM49" s="535"/>
      <c r="AN49" s="535"/>
      <c r="AO49" s="535"/>
      <c r="AP49" s="535"/>
      <c r="AQ49" s="535"/>
      <c r="AR49" s="540"/>
      <c r="AS49" s="541"/>
      <c r="AT49" s="536"/>
      <c r="AU49" s="535"/>
      <c r="AV49" s="535"/>
      <c r="AW49" s="535"/>
      <c r="AX49" s="535"/>
    </row>
    <row r="50" spans="2:50" s="280" customFormat="1" ht="39.6" customHeight="1" x14ac:dyDescent="0.3">
      <c r="B50" s="734"/>
      <c r="C50" s="535" t="str">
        <f>IF(OR('ordem de passagem'!$H47="pct",'ordem de passagem'!$H47="mini",'ordem de passagem'!$H47="pctt",'ordem de passagem'!$H47="pctn",'ordem de passagem'!$H47="pctm"),'ordem de passagem'!C47,"")</f>
        <v/>
      </c>
      <c r="D50" s="543" t="str">
        <f>IF(C50="","não faz este aparelho",'ordem de passagem'!D47)</f>
        <v>não faz este aparelho</v>
      </c>
      <c r="E50" s="544" t="str">
        <f>IF('ordem de passagem'!I47="","",'ordem de passagem'!I47)</f>
        <v/>
      </c>
      <c r="F50" s="542"/>
      <c r="G50" s="542"/>
      <c r="H50" s="542"/>
      <c r="I50" s="542"/>
      <c r="J50" s="542"/>
      <c r="K50" s="545"/>
      <c r="L50" s="544"/>
      <c r="M50" s="542"/>
      <c r="N50" s="542"/>
      <c r="O50" s="542"/>
      <c r="P50" s="542"/>
      <c r="Q50" s="542"/>
      <c r="R50" s="542"/>
      <c r="S50" s="542"/>
      <c r="T50" s="542"/>
      <c r="U50" s="542"/>
      <c r="V50" s="542"/>
      <c r="W50" s="546"/>
      <c r="X50" s="542" t="str">
        <f>IF($C$50="","",$C$50)</f>
        <v/>
      </c>
      <c r="Y50" s="543" t="str">
        <f>IF($D$50="","",$D$50)</f>
        <v>não faz este aparelho</v>
      </c>
      <c r="Z50" s="544" t="str">
        <f>IF($E$50="","",$E$50)</f>
        <v/>
      </c>
      <c r="AA50" s="542"/>
      <c r="AB50" s="542"/>
      <c r="AC50" s="542"/>
      <c r="AD50" s="542"/>
      <c r="AE50" s="542"/>
      <c r="AF50" s="545"/>
      <c r="AG50" s="544"/>
      <c r="AH50" s="542"/>
      <c r="AI50" s="542"/>
      <c r="AJ50" s="542"/>
      <c r="AK50" s="542"/>
      <c r="AL50" s="542"/>
      <c r="AM50" s="542"/>
      <c r="AN50" s="542"/>
      <c r="AO50" s="542"/>
      <c r="AP50" s="542"/>
      <c r="AQ50" s="542"/>
      <c r="AR50" s="546"/>
      <c r="AS50" s="547"/>
      <c r="AT50" s="543"/>
      <c r="AU50" s="542"/>
      <c r="AV50" s="542"/>
      <c r="AW50" s="542"/>
      <c r="AX50" s="542"/>
    </row>
    <row r="51" spans="2:50" s="280" customFormat="1" ht="39.6" customHeight="1" x14ac:dyDescent="0.3">
      <c r="B51" s="734"/>
      <c r="C51" s="535" t="str">
        <f>IF(OR('ordem de passagem'!$H48="pct",'ordem de passagem'!$H48="mini",'ordem de passagem'!$H48="pctt",'ordem de passagem'!$H48="pctn",'ordem de passagem'!$H48="pctm"),'ordem de passagem'!C48,"")</f>
        <v/>
      </c>
      <c r="D51" s="593" t="str">
        <f>IF(C51="","não faz este aparelho",'ordem de passagem'!D48)</f>
        <v>não faz este aparelho</v>
      </c>
      <c r="E51" s="535" t="str">
        <f>IF('ordem de passagem'!I48="","",'ordem de passagem'!I48)</f>
        <v/>
      </c>
      <c r="F51" s="535"/>
      <c r="G51" s="535"/>
      <c r="H51" s="535"/>
      <c r="I51" s="535"/>
      <c r="J51" s="535"/>
      <c r="K51" s="538"/>
      <c r="L51" s="539"/>
      <c r="M51" s="535"/>
      <c r="N51" s="535"/>
      <c r="O51" s="535"/>
      <c r="P51" s="535"/>
      <c r="Q51" s="535"/>
      <c r="R51" s="535"/>
      <c r="S51" s="535"/>
      <c r="T51" s="535"/>
      <c r="U51" s="535"/>
      <c r="V51" s="535"/>
      <c r="W51" s="540"/>
      <c r="X51" s="535" t="str">
        <f>IF($C$51="","",$C$51)</f>
        <v/>
      </c>
      <c r="Y51" s="536" t="str">
        <f>IF($D$51="","",$D$51)</f>
        <v>não faz este aparelho</v>
      </c>
      <c r="Z51" s="535" t="str">
        <f>IF($E$51="","",$E$51)</f>
        <v/>
      </c>
      <c r="AA51" s="535"/>
      <c r="AB51" s="535"/>
      <c r="AC51" s="535"/>
      <c r="AD51" s="535"/>
      <c r="AE51" s="535"/>
      <c r="AF51" s="538"/>
      <c r="AG51" s="539"/>
      <c r="AH51" s="535"/>
      <c r="AI51" s="535"/>
      <c r="AJ51" s="535"/>
      <c r="AK51" s="535"/>
      <c r="AL51" s="535"/>
      <c r="AM51" s="535"/>
      <c r="AN51" s="535"/>
      <c r="AO51" s="535"/>
      <c r="AP51" s="535"/>
      <c r="AQ51" s="535"/>
      <c r="AR51" s="540"/>
      <c r="AS51" s="541"/>
      <c r="AT51" s="536"/>
      <c r="AU51" s="535"/>
      <c r="AV51" s="535"/>
      <c r="AW51" s="535"/>
      <c r="AX51" s="535"/>
    </row>
    <row r="52" spans="2:50" s="280" customFormat="1" ht="39.6" customHeight="1" x14ac:dyDescent="0.3">
      <c r="B52" s="734"/>
      <c r="C52" s="535" t="str">
        <f>IF(OR('ordem de passagem'!$H49="pct",'ordem de passagem'!$H49="mini",'ordem de passagem'!$H49="pctt",'ordem de passagem'!$H49="pctn",'ordem de passagem'!$H49="pctm"),'ordem de passagem'!C49,"")</f>
        <v/>
      </c>
      <c r="D52" s="543" t="str">
        <f>IF(C52="","não faz este aparelho",'ordem de passagem'!D49)</f>
        <v>não faz este aparelho</v>
      </c>
      <c r="E52" s="544" t="str">
        <f>IF('ordem de passagem'!I49="","",'ordem de passagem'!I49)</f>
        <v/>
      </c>
      <c r="F52" s="542"/>
      <c r="G52" s="542"/>
      <c r="H52" s="542"/>
      <c r="I52" s="542"/>
      <c r="J52" s="542"/>
      <c r="K52" s="545"/>
      <c r="L52" s="544"/>
      <c r="M52" s="542"/>
      <c r="N52" s="542"/>
      <c r="O52" s="542"/>
      <c r="P52" s="542"/>
      <c r="Q52" s="542"/>
      <c r="R52" s="542"/>
      <c r="S52" s="542"/>
      <c r="T52" s="542"/>
      <c r="U52" s="542"/>
      <c r="V52" s="542"/>
      <c r="W52" s="546"/>
      <c r="X52" s="542" t="str">
        <f>IF($C$52="","",$C$52)</f>
        <v/>
      </c>
      <c r="Y52" s="543" t="str">
        <f>IF($D$52="","",$D$52)</f>
        <v>não faz este aparelho</v>
      </c>
      <c r="Z52" s="544" t="str">
        <f>IF($E$52="","",$E$52)</f>
        <v/>
      </c>
      <c r="AA52" s="542"/>
      <c r="AB52" s="542"/>
      <c r="AC52" s="542"/>
      <c r="AD52" s="542"/>
      <c r="AE52" s="542"/>
      <c r="AF52" s="545"/>
      <c r="AG52" s="544"/>
      <c r="AH52" s="542"/>
      <c r="AI52" s="542"/>
      <c r="AJ52" s="542"/>
      <c r="AK52" s="542"/>
      <c r="AL52" s="542"/>
      <c r="AM52" s="542"/>
      <c r="AN52" s="542"/>
      <c r="AO52" s="542"/>
      <c r="AP52" s="542"/>
      <c r="AQ52" s="542"/>
      <c r="AR52" s="546"/>
      <c r="AS52" s="547"/>
      <c r="AT52" s="543"/>
      <c r="AU52" s="542"/>
      <c r="AV52" s="542"/>
      <c r="AW52" s="542"/>
      <c r="AX52" s="542"/>
    </row>
    <row r="53" spans="2:50" s="280" customFormat="1" ht="39.6" customHeight="1" x14ac:dyDescent="0.3">
      <c r="B53" s="734"/>
      <c r="C53" s="535" t="str">
        <f>IF(OR('ordem de passagem'!$H50="pct",'ordem de passagem'!$H50="mini",'ordem de passagem'!$H50="pctt",'ordem de passagem'!$H50="pctn",'ordem de passagem'!$H50="pctm"),'ordem de passagem'!C50,"")</f>
        <v/>
      </c>
      <c r="D53" s="593" t="str">
        <f>IF(C53="","não faz este aparelho",'ordem de passagem'!D50)</f>
        <v>não faz este aparelho</v>
      </c>
      <c r="E53" s="535" t="str">
        <f>IF('ordem de passagem'!I50="","",'ordem de passagem'!I50)</f>
        <v/>
      </c>
      <c r="F53" s="535"/>
      <c r="G53" s="535"/>
      <c r="H53" s="535"/>
      <c r="I53" s="535"/>
      <c r="J53" s="535"/>
      <c r="K53" s="538"/>
      <c r="L53" s="539"/>
      <c r="M53" s="535"/>
      <c r="N53" s="535"/>
      <c r="O53" s="535"/>
      <c r="P53" s="535"/>
      <c r="Q53" s="535"/>
      <c r="R53" s="535"/>
      <c r="S53" s="535"/>
      <c r="T53" s="535"/>
      <c r="U53" s="535"/>
      <c r="V53" s="535"/>
      <c r="W53" s="540"/>
      <c r="X53" s="535" t="str">
        <f>IF($C$53="","",$C$53)</f>
        <v/>
      </c>
      <c r="Y53" s="536" t="str">
        <f>IF($D$53="","",$D$53)</f>
        <v>não faz este aparelho</v>
      </c>
      <c r="Z53" s="535" t="str">
        <f>IF($E$53="","",$E$53)</f>
        <v/>
      </c>
      <c r="AA53" s="535"/>
      <c r="AB53" s="535"/>
      <c r="AC53" s="535"/>
      <c r="AD53" s="535"/>
      <c r="AE53" s="535"/>
      <c r="AF53" s="538"/>
      <c r="AG53" s="539"/>
      <c r="AH53" s="535"/>
      <c r="AI53" s="535"/>
      <c r="AJ53" s="535"/>
      <c r="AK53" s="535"/>
      <c r="AL53" s="535"/>
      <c r="AM53" s="535"/>
      <c r="AN53" s="535"/>
      <c r="AO53" s="535"/>
      <c r="AP53" s="535"/>
      <c r="AQ53" s="535"/>
      <c r="AR53" s="540"/>
      <c r="AS53" s="541"/>
      <c r="AT53" s="536"/>
      <c r="AU53" s="535"/>
      <c r="AV53" s="535"/>
      <c r="AW53" s="535"/>
      <c r="AX53" s="535"/>
    </row>
    <row r="54" spans="2:50" s="280" customFormat="1" ht="39.6" customHeight="1" x14ac:dyDescent="0.3">
      <c r="B54" s="734"/>
      <c r="C54" s="535" t="str">
        <f>IF(OR('ordem de passagem'!$H51="pct",'ordem de passagem'!$H51="mini",'ordem de passagem'!$H51="pctt",'ordem de passagem'!$H51="pctn",'ordem de passagem'!$H51="pctm"),'ordem de passagem'!C51,"")</f>
        <v/>
      </c>
      <c r="D54" s="543" t="str">
        <f>IF(C54="","não faz este aparelho",'ordem de passagem'!D51)</f>
        <v>não faz este aparelho</v>
      </c>
      <c r="E54" s="544" t="str">
        <f>IF('ordem de passagem'!I51="","",'ordem de passagem'!I51)</f>
        <v/>
      </c>
      <c r="F54" s="542"/>
      <c r="G54" s="542"/>
      <c r="H54" s="542"/>
      <c r="I54" s="542"/>
      <c r="J54" s="542"/>
      <c r="K54" s="545"/>
      <c r="L54" s="544"/>
      <c r="M54" s="542"/>
      <c r="N54" s="542"/>
      <c r="O54" s="542"/>
      <c r="P54" s="542"/>
      <c r="Q54" s="542"/>
      <c r="R54" s="542"/>
      <c r="S54" s="542"/>
      <c r="T54" s="542"/>
      <c r="U54" s="542"/>
      <c r="V54" s="542"/>
      <c r="W54" s="546"/>
      <c r="X54" s="542" t="str">
        <f>IF($C$54="","",$C$54)</f>
        <v/>
      </c>
      <c r="Y54" s="543" t="str">
        <f>IF($D$54="","",$D$54)</f>
        <v>não faz este aparelho</v>
      </c>
      <c r="Z54" s="544" t="str">
        <f>IF($E$54="","",$E$54)</f>
        <v/>
      </c>
      <c r="AA54" s="542"/>
      <c r="AB54" s="542"/>
      <c r="AC54" s="542"/>
      <c r="AD54" s="542"/>
      <c r="AE54" s="542"/>
      <c r="AF54" s="545"/>
      <c r="AG54" s="544"/>
      <c r="AH54" s="542"/>
      <c r="AI54" s="542"/>
      <c r="AJ54" s="542"/>
      <c r="AK54" s="542"/>
      <c r="AL54" s="542"/>
      <c r="AM54" s="542"/>
      <c r="AN54" s="542"/>
      <c r="AO54" s="542"/>
      <c r="AP54" s="542"/>
      <c r="AQ54" s="542"/>
      <c r="AR54" s="546"/>
      <c r="AS54" s="547"/>
      <c r="AT54" s="543"/>
      <c r="AU54" s="542"/>
      <c r="AV54" s="542"/>
      <c r="AW54" s="542"/>
      <c r="AX54" s="542"/>
    </row>
    <row r="55" spans="2:50" s="280" customFormat="1" ht="39.6" customHeight="1" x14ac:dyDescent="0.3">
      <c r="B55" s="734"/>
      <c r="C55" s="535" t="str">
        <f>IF(OR('ordem de passagem'!$H52="pct",'ordem de passagem'!$H52="mini",'ordem de passagem'!$H52="pctt",'ordem de passagem'!$H52="pctn",'ordem de passagem'!$H52="pctm"),'ordem de passagem'!C52,"")</f>
        <v/>
      </c>
      <c r="D55" s="593" t="str">
        <f>IF(C55="","não faz este aparelho",'ordem de passagem'!D52)</f>
        <v>não faz este aparelho</v>
      </c>
      <c r="E55" s="535" t="str">
        <f>IF('ordem de passagem'!I52="","",'ordem de passagem'!I52)</f>
        <v/>
      </c>
      <c r="F55" s="535"/>
      <c r="G55" s="535"/>
      <c r="H55" s="535"/>
      <c r="I55" s="535"/>
      <c r="J55" s="535"/>
      <c r="K55" s="538"/>
      <c r="L55" s="539"/>
      <c r="M55" s="535"/>
      <c r="N55" s="535"/>
      <c r="O55" s="535"/>
      <c r="P55" s="535"/>
      <c r="Q55" s="535"/>
      <c r="R55" s="535"/>
      <c r="S55" s="535"/>
      <c r="T55" s="535"/>
      <c r="U55" s="535"/>
      <c r="V55" s="535"/>
      <c r="W55" s="540"/>
      <c r="X55" s="535" t="str">
        <f>IF($C$55="","",$C$55)</f>
        <v/>
      </c>
      <c r="Y55" s="536" t="str">
        <f>IF($D$55="","",$D$55)</f>
        <v>não faz este aparelho</v>
      </c>
      <c r="Z55" s="535" t="str">
        <f>IF($E$55="","",$E$55)</f>
        <v/>
      </c>
      <c r="AA55" s="535"/>
      <c r="AB55" s="535"/>
      <c r="AC55" s="535"/>
      <c r="AD55" s="535"/>
      <c r="AE55" s="535"/>
      <c r="AF55" s="538"/>
      <c r="AG55" s="539"/>
      <c r="AH55" s="535"/>
      <c r="AI55" s="535"/>
      <c r="AJ55" s="535"/>
      <c r="AK55" s="535"/>
      <c r="AL55" s="535"/>
      <c r="AM55" s="535"/>
      <c r="AN55" s="535"/>
      <c r="AO55" s="535"/>
      <c r="AP55" s="535"/>
      <c r="AQ55" s="535"/>
      <c r="AR55" s="540"/>
      <c r="AS55" s="541"/>
      <c r="AT55" s="536"/>
      <c r="AU55" s="535"/>
      <c r="AV55" s="535"/>
      <c r="AW55" s="535"/>
      <c r="AX55" s="535"/>
    </row>
    <row r="56" spans="2:50" s="280" customFormat="1" ht="39.6" customHeight="1" x14ac:dyDescent="0.3">
      <c r="B56" s="735" t="s">
        <v>280</v>
      </c>
      <c r="C56" s="535" t="str">
        <f>IF(OR('ordem de passagem'!$H53="pct",'ordem de passagem'!$H53="mini",'ordem de passagem'!$H53="pctt",'ordem de passagem'!$H53="pctn",'ordem de passagem'!$H53="pctm"),'ordem de passagem'!C53,"")</f>
        <v/>
      </c>
      <c r="D56" s="543" t="str">
        <f>IF(C56="","não faz este aparelho",'ordem de passagem'!D53)</f>
        <v>não faz este aparelho</v>
      </c>
      <c r="E56" s="544" t="str">
        <f>IF('ordem de passagem'!I53="","",'ordem de passagem'!I53)</f>
        <v/>
      </c>
      <c r="F56" s="542"/>
      <c r="G56" s="542"/>
      <c r="H56" s="542"/>
      <c r="I56" s="542"/>
      <c r="J56" s="542"/>
      <c r="K56" s="545"/>
      <c r="L56" s="544"/>
      <c r="M56" s="542"/>
      <c r="N56" s="542"/>
      <c r="O56" s="542"/>
      <c r="P56" s="542"/>
      <c r="Q56" s="542"/>
      <c r="R56" s="542"/>
      <c r="S56" s="542"/>
      <c r="T56" s="542"/>
      <c r="U56" s="542"/>
      <c r="V56" s="542"/>
      <c r="W56" s="546"/>
      <c r="X56" s="542" t="str">
        <f>IF($C$56="","",$C$56)</f>
        <v/>
      </c>
      <c r="Y56" s="543" t="str">
        <f>IF($D$56="","",$D$56)</f>
        <v>não faz este aparelho</v>
      </c>
      <c r="Z56" s="544" t="str">
        <f>IF($E$56="","",$E$56)</f>
        <v/>
      </c>
      <c r="AA56" s="542"/>
      <c r="AB56" s="542"/>
      <c r="AC56" s="542"/>
      <c r="AD56" s="542"/>
      <c r="AE56" s="542"/>
      <c r="AF56" s="545"/>
      <c r="AG56" s="544"/>
      <c r="AH56" s="542"/>
      <c r="AI56" s="542"/>
      <c r="AJ56" s="542"/>
      <c r="AK56" s="542"/>
      <c r="AL56" s="542"/>
      <c r="AM56" s="542"/>
      <c r="AN56" s="542"/>
      <c r="AO56" s="542"/>
      <c r="AP56" s="542"/>
      <c r="AQ56" s="542"/>
      <c r="AR56" s="546"/>
      <c r="AS56" s="547"/>
      <c r="AT56" s="543"/>
      <c r="AU56" s="542"/>
      <c r="AV56" s="542"/>
      <c r="AW56" s="542"/>
      <c r="AX56" s="542"/>
    </row>
    <row r="57" spans="2:50" s="280" customFormat="1" ht="39.6" customHeight="1" x14ac:dyDescent="0.3">
      <c r="B57" s="735"/>
      <c r="C57" s="535" t="str">
        <f>IF(OR('ordem de passagem'!$H54="pct",'ordem de passagem'!$H54="mini",'ordem de passagem'!$H54="pctt",'ordem de passagem'!$H54="pctn",'ordem de passagem'!$H54="pctm"),'ordem de passagem'!C54,"")</f>
        <v/>
      </c>
      <c r="D57" s="593" t="str">
        <f>IF(C57="","não faz este aparelho",'ordem de passagem'!D54)</f>
        <v>não faz este aparelho</v>
      </c>
      <c r="E57" s="535" t="str">
        <f>IF('ordem de passagem'!I54="","",'ordem de passagem'!I54)</f>
        <v/>
      </c>
      <c r="F57" s="535"/>
      <c r="G57" s="535"/>
      <c r="H57" s="535"/>
      <c r="I57" s="535"/>
      <c r="J57" s="535"/>
      <c r="K57" s="538"/>
      <c r="L57" s="539"/>
      <c r="M57" s="535"/>
      <c r="N57" s="535"/>
      <c r="O57" s="535"/>
      <c r="P57" s="535"/>
      <c r="Q57" s="535"/>
      <c r="R57" s="535"/>
      <c r="S57" s="535"/>
      <c r="T57" s="535"/>
      <c r="U57" s="535"/>
      <c r="V57" s="535"/>
      <c r="W57" s="540"/>
      <c r="X57" s="535" t="str">
        <f>IF($C$57="","",$C$57)</f>
        <v/>
      </c>
      <c r="Y57" s="536" t="str">
        <f>IF($D$57="","",$D$57)</f>
        <v>não faz este aparelho</v>
      </c>
      <c r="Z57" s="535" t="str">
        <f>IF($E$57="","",$E$57)</f>
        <v/>
      </c>
      <c r="AA57" s="535"/>
      <c r="AB57" s="535"/>
      <c r="AC57" s="535"/>
      <c r="AD57" s="535"/>
      <c r="AE57" s="535"/>
      <c r="AF57" s="538"/>
      <c r="AG57" s="539"/>
      <c r="AH57" s="535"/>
      <c r="AI57" s="535"/>
      <c r="AJ57" s="535"/>
      <c r="AK57" s="535"/>
      <c r="AL57" s="535"/>
      <c r="AM57" s="535"/>
      <c r="AN57" s="535"/>
      <c r="AO57" s="535"/>
      <c r="AP57" s="535"/>
      <c r="AQ57" s="535"/>
      <c r="AR57" s="540"/>
      <c r="AS57" s="541"/>
      <c r="AT57" s="536"/>
      <c r="AU57" s="535"/>
      <c r="AV57" s="535"/>
      <c r="AW57" s="535"/>
      <c r="AX57" s="535"/>
    </row>
    <row r="58" spans="2:50" s="280" customFormat="1" ht="39.6" customHeight="1" x14ac:dyDescent="0.3">
      <c r="B58" s="735"/>
      <c r="C58" s="535" t="str">
        <f>IF(OR('ordem de passagem'!$H55="pct",'ordem de passagem'!$H55="mini",'ordem de passagem'!$H55="pctt",'ordem de passagem'!$H55="pctn",'ordem de passagem'!$H55="pctm"),'ordem de passagem'!C55,"")</f>
        <v/>
      </c>
      <c r="D58" s="543" t="str">
        <f>IF(C58="","não faz este aparelho",'ordem de passagem'!D55)</f>
        <v>não faz este aparelho</v>
      </c>
      <c r="E58" s="544" t="str">
        <f>IF('ordem de passagem'!I55="","",'ordem de passagem'!I55)</f>
        <v/>
      </c>
      <c r="F58" s="542"/>
      <c r="G58" s="542"/>
      <c r="H58" s="542"/>
      <c r="I58" s="542"/>
      <c r="J58" s="542"/>
      <c r="K58" s="545"/>
      <c r="L58" s="544"/>
      <c r="M58" s="542"/>
      <c r="N58" s="542"/>
      <c r="O58" s="542"/>
      <c r="P58" s="542"/>
      <c r="Q58" s="542"/>
      <c r="R58" s="542"/>
      <c r="S58" s="542"/>
      <c r="T58" s="542"/>
      <c r="U58" s="542"/>
      <c r="V58" s="542"/>
      <c r="W58" s="546"/>
      <c r="X58" s="542" t="str">
        <f>IF($C$58="","",$C$58)</f>
        <v/>
      </c>
      <c r="Y58" s="543" t="str">
        <f>IF($D$58="","",$D$58)</f>
        <v>não faz este aparelho</v>
      </c>
      <c r="Z58" s="544" t="str">
        <f>IF($E$58="","",$E$58)</f>
        <v/>
      </c>
      <c r="AA58" s="542"/>
      <c r="AB58" s="542"/>
      <c r="AC58" s="542"/>
      <c r="AD58" s="542"/>
      <c r="AE58" s="542"/>
      <c r="AF58" s="545"/>
      <c r="AG58" s="544"/>
      <c r="AH58" s="542"/>
      <c r="AI58" s="542"/>
      <c r="AJ58" s="542"/>
      <c r="AK58" s="542"/>
      <c r="AL58" s="542"/>
      <c r="AM58" s="542"/>
      <c r="AN58" s="542"/>
      <c r="AO58" s="542"/>
      <c r="AP58" s="542"/>
      <c r="AQ58" s="542"/>
      <c r="AR58" s="546"/>
      <c r="AS58" s="547"/>
      <c r="AT58" s="543"/>
      <c r="AU58" s="542"/>
      <c r="AV58" s="542"/>
      <c r="AW58" s="542"/>
      <c r="AX58" s="542"/>
    </row>
    <row r="59" spans="2:50" s="280" customFormat="1" ht="39.6" customHeight="1" x14ac:dyDescent="0.3">
      <c r="B59" s="735"/>
      <c r="C59" s="535" t="str">
        <f>IF(OR('ordem de passagem'!$H56="pct",'ordem de passagem'!$H56="mini",'ordem de passagem'!$H56="pctt",'ordem de passagem'!$H56="pctn",'ordem de passagem'!$H56="pctm"),'ordem de passagem'!C56,"")</f>
        <v/>
      </c>
      <c r="D59" s="593" t="str">
        <f>IF(C59="","não faz este aparelho",'ordem de passagem'!D56)</f>
        <v>não faz este aparelho</v>
      </c>
      <c r="E59" s="535" t="str">
        <f>IF('ordem de passagem'!I56="","",'ordem de passagem'!I56)</f>
        <v/>
      </c>
      <c r="F59" s="535"/>
      <c r="G59" s="535"/>
      <c r="H59" s="535"/>
      <c r="I59" s="535"/>
      <c r="J59" s="535"/>
      <c r="K59" s="538"/>
      <c r="L59" s="539"/>
      <c r="M59" s="535"/>
      <c r="N59" s="535"/>
      <c r="O59" s="535"/>
      <c r="P59" s="535"/>
      <c r="Q59" s="535"/>
      <c r="R59" s="535"/>
      <c r="S59" s="535"/>
      <c r="T59" s="535"/>
      <c r="U59" s="535"/>
      <c r="V59" s="535"/>
      <c r="W59" s="540"/>
      <c r="X59" s="535" t="str">
        <f>IF($C$59="","",$C$59)</f>
        <v/>
      </c>
      <c r="Y59" s="536" t="str">
        <f>IF($D$59="","",$D$59)</f>
        <v>não faz este aparelho</v>
      </c>
      <c r="Z59" s="535" t="str">
        <f>IF($E$59="","",$E$59)</f>
        <v/>
      </c>
      <c r="AA59" s="535"/>
      <c r="AB59" s="535"/>
      <c r="AC59" s="535"/>
      <c r="AD59" s="535"/>
      <c r="AE59" s="535"/>
      <c r="AF59" s="538"/>
      <c r="AG59" s="539"/>
      <c r="AH59" s="535"/>
      <c r="AI59" s="535"/>
      <c r="AJ59" s="535"/>
      <c r="AK59" s="535"/>
      <c r="AL59" s="535"/>
      <c r="AM59" s="535"/>
      <c r="AN59" s="535"/>
      <c r="AO59" s="535"/>
      <c r="AP59" s="535"/>
      <c r="AQ59" s="535"/>
      <c r="AR59" s="540"/>
      <c r="AS59" s="541"/>
      <c r="AT59" s="536"/>
      <c r="AU59" s="535"/>
      <c r="AV59" s="535"/>
      <c r="AW59" s="535"/>
      <c r="AX59" s="535"/>
    </row>
    <row r="60" spans="2:50" s="280" customFormat="1" ht="39.6" customHeight="1" x14ac:dyDescent="0.3">
      <c r="B60" s="735"/>
      <c r="C60" s="535" t="str">
        <f>IF(OR('ordem de passagem'!$H57="pct",'ordem de passagem'!$H57="mini",'ordem de passagem'!$H57="pctt",'ordem de passagem'!$H57="pctn",'ordem de passagem'!$H57="pctm"),'ordem de passagem'!C57,"")</f>
        <v/>
      </c>
      <c r="D60" s="543" t="str">
        <f>IF(C60="","não faz este aparelho",'ordem de passagem'!D57)</f>
        <v>não faz este aparelho</v>
      </c>
      <c r="E60" s="544" t="str">
        <f>IF('ordem de passagem'!I57="","",'ordem de passagem'!I57)</f>
        <v/>
      </c>
      <c r="F60" s="542"/>
      <c r="G60" s="542"/>
      <c r="H60" s="542"/>
      <c r="I60" s="542"/>
      <c r="J60" s="542"/>
      <c r="K60" s="545"/>
      <c r="L60" s="544"/>
      <c r="M60" s="542"/>
      <c r="N60" s="542"/>
      <c r="O60" s="542"/>
      <c r="P60" s="542"/>
      <c r="Q60" s="542"/>
      <c r="R60" s="542"/>
      <c r="S60" s="542"/>
      <c r="T60" s="542"/>
      <c r="U60" s="542"/>
      <c r="V60" s="542"/>
      <c r="W60" s="546"/>
      <c r="X60" s="542" t="str">
        <f>IF($C$60="","",$C$60)</f>
        <v/>
      </c>
      <c r="Y60" s="543" t="str">
        <f>IF($D$60="","",$D$60)</f>
        <v>não faz este aparelho</v>
      </c>
      <c r="Z60" s="544" t="str">
        <f>IF($E$60="","",$E$60)</f>
        <v/>
      </c>
      <c r="AA60" s="542"/>
      <c r="AB60" s="542"/>
      <c r="AC60" s="542"/>
      <c r="AD60" s="542"/>
      <c r="AE60" s="542"/>
      <c r="AF60" s="545"/>
      <c r="AG60" s="544"/>
      <c r="AH60" s="542"/>
      <c r="AI60" s="542"/>
      <c r="AJ60" s="542"/>
      <c r="AK60" s="542"/>
      <c r="AL60" s="542"/>
      <c r="AM60" s="542"/>
      <c r="AN60" s="542"/>
      <c r="AO60" s="542"/>
      <c r="AP60" s="542"/>
      <c r="AQ60" s="542"/>
      <c r="AR60" s="546"/>
      <c r="AS60" s="547"/>
      <c r="AT60" s="543"/>
      <c r="AU60" s="542"/>
      <c r="AV60" s="542"/>
      <c r="AW60" s="542"/>
      <c r="AX60" s="542"/>
    </row>
    <row r="61" spans="2:50" s="280" customFormat="1" ht="39.6" customHeight="1" x14ac:dyDescent="0.3">
      <c r="B61" s="735"/>
      <c r="C61" s="535" t="str">
        <f>IF(OR('ordem de passagem'!$H58="pct",'ordem de passagem'!$H58="mini",'ordem de passagem'!$H58="pctt",'ordem de passagem'!$H58="pctn",'ordem de passagem'!$H58="pctm"),'ordem de passagem'!C58,"")</f>
        <v/>
      </c>
      <c r="D61" s="593" t="str">
        <f>IF(C61="","não faz este aparelho",'ordem de passagem'!D58)</f>
        <v>não faz este aparelho</v>
      </c>
      <c r="E61" s="535" t="str">
        <f>IF('ordem de passagem'!I58="","",'ordem de passagem'!I58)</f>
        <v/>
      </c>
      <c r="F61" s="535"/>
      <c r="G61" s="535"/>
      <c r="H61" s="535"/>
      <c r="I61" s="535"/>
      <c r="J61" s="535"/>
      <c r="K61" s="538"/>
      <c r="L61" s="539"/>
      <c r="M61" s="535"/>
      <c r="N61" s="535"/>
      <c r="O61" s="535"/>
      <c r="P61" s="535"/>
      <c r="Q61" s="535"/>
      <c r="R61" s="535"/>
      <c r="S61" s="535"/>
      <c r="T61" s="535"/>
      <c r="U61" s="535"/>
      <c r="V61" s="535"/>
      <c r="W61" s="540"/>
      <c r="X61" s="535" t="str">
        <f>IF($C$61="","",$C$61)</f>
        <v/>
      </c>
      <c r="Y61" s="536" t="str">
        <f>IF($D$61="","",$D$61)</f>
        <v>não faz este aparelho</v>
      </c>
      <c r="Z61" s="535" t="str">
        <f>IF($E$61="","",$E$61)</f>
        <v/>
      </c>
      <c r="AA61" s="535"/>
      <c r="AB61" s="535"/>
      <c r="AC61" s="535"/>
      <c r="AD61" s="535"/>
      <c r="AE61" s="535"/>
      <c r="AF61" s="538"/>
      <c r="AG61" s="539"/>
      <c r="AH61" s="535"/>
      <c r="AI61" s="535"/>
      <c r="AJ61" s="535"/>
      <c r="AK61" s="535"/>
      <c r="AL61" s="535"/>
      <c r="AM61" s="535"/>
      <c r="AN61" s="535"/>
      <c r="AO61" s="535"/>
      <c r="AP61" s="535"/>
      <c r="AQ61" s="535"/>
      <c r="AR61" s="540"/>
      <c r="AS61" s="541"/>
      <c r="AT61" s="536"/>
      <c r="AU61" s="535"/>
      <c r="AV61" s="535"/>
      <c r="AW61" s="535"/>
      <c r="AX61" s="535"/>
    </row>
    <row r="62" spans="2:50" s="280" customFormat="1" ht="39.6" customHeight="1" x14ac:dyDescent="0.3">
      <c r="B62" s="735"/>
      <c r="C62" s="535" t="str">
        <f>IF(OR('ordem de passagem'!$H59="pct",'ordem de passagem'!$H59="mini",'ordem de passagem'!$H59="pctt",'ordem de passagem'!$H59="pctn",'ordem de passagem'!$H59="pctm"),'ordem de passagem'!C59,"")</f>
        <v/>
      </c>
      <c r="D62" s="543" t="str">
        <f>IF(C62="","não faz este aparelho",'ordem de passagem'!D59)</f>
        <v>não faz este aparelho</v>
      </c>
      <c r="E62" s="544" t="str">
        <f>IF('ordem de passagem'!I59="","",'ordem de passagem'!I59)</f>
        <v/>
      </c>
      <c r="F62" s="542"/>
      <c r="G62" s="542"/>
      <c r="H62" s="542"/>
      <c r="I62" s="542"/>
      <c r="J62" s="542"/>
      <c r="K62" s="545"/>
      <c r="L62" s="544"/>
      <c r="M62" s="542"/>
      <c r="N62" s="542"/>
      <c r="O62" s="542"/>
      <c r="P62" s="542"/>
      <c r="Q62" s="542"/>
      <c r="R62" s="542"/>
      <c r="S62" s="542"/>
      <c r="T62" s="542"/>
      <c r="U62" s="542"/>
      <c r="V62" s="542"/>
      <c r="W62" s="546"/>
      <c r="X62" s="542" t="str">
        <f>IF($C$62="","",$C$62)</f>
        <v/>
      </c>
      <c r="Y62" s="543" t="str">
        <f>IF($D$62="","",$D$62)</f>
        <v>não faz este aparelho</v>
      </c>
      <c r="Z62" s="544" t="str">
        <f>IF($E$62="","",$E$62)</f>
        <v/>
      </c>
      <c r="AA62" s="542"/>
      <c r="AB62" s="542"/>
      <c r="AC62" s="542"/>
      <c r="AD62" s="542"/>
      <c r="AE62" s="542"/>
      <c r="AF62" s="545"/>
      <c r="AG62" s="544"/>
      <c r="AH62" s="542"/>
      <c r="AI62" s="542"/>
      <c r="AJ62" s="542"/>
      <c r="AK62" s="542"/>
      <c r="AL62" s="542"/>
      <c r="AM62" s="542"/>
      <c r="AN62" s="542"/>
      <c r="AO62" s="542"/>
      <c r="AP62" s="542"/>
      <c r="AQ62" s="542"/>
      <c r="AR62" s="546"/>
      <c r="AS62" s="547"/>
      <c r="AT62" s="543"/>
      <c r="AU62" s="542"/>
      <c r="AV62" s="542"/>
      <c r="AW62" s="542"/>
      <c r="AX62" s="542"/>
    </row>
    <row r="63" spans="2:50" s="280" customFormat="1" ht="39.6" customHeight="1" x14ac:dyDescent="0.3">
      <c r="B63" s="735"/>
      <c r="C63" s="535" t="str">
        <f>IF(OR('ordem de passagem'!$H60="pct",'ordem de passagem'!$H60="mini",'ordem de passagem'!$H60="pctt",'ordem de passagem'!$H60="pctn",'ordem de passagem'!$H60="pctm"),'ordem de passagem'!C60,"")</f>
        <v/>
      </c>
      <c r="D63" s="593" t="str">
        <f>IF(C63="","não faz este aparelho",'ordem de passagem'!D60)</f>
        <v>não faz este aparelho</v>
      </c>
      <c r="E63" s="535" t="str">
        <f>IF('ordem de passagem'!I60="","",'ordem de passagem'!I60)</f>
        <v/>
      </c>
      <c r="F63" s="535"/>
      <c r="G63" s="535"/>
      <c r="H63" s="535"/>
      <c r="I63" s="535"/>
      <c r="J63" s="535"/>
      <c r="K63" s="538"/>
      <c r="L63" s="539"/>
      <c r="M63" s="535"/>
      <c r="N63" s="535"/>
      <c r="O63" s="535"/>
      <c r="P63" s="535"/>
      <c r="Q63" s="535"/>
      <c r="R63" s="535"/>
      <c r="S63" s="535"/>
      <c r="T63" s="535"/>
      <c r="U63" s="535"/>
      <c r="V63" s="535"/>
      <c r="W63" s="540"/>
      <c r="X63" s="535" t="str">
        <f>IF($C$63="","",$C$63)</f>
        <v/>
      </c>
      <c r="Y63" s="536" t="str">
        <f>IF($D$63="","",$D$63)</f>
        <v>não faz este aparelho</v>
      </c>
      <c r="Z63" s="535" t="str">
        <f>IF($E$63="","",$E$63)</f>
        <v/>
      </c>
      <c r="AA63" s="535"/>
      <c r="AB63" s="535"/>
      <c r="AC63" s="535"/>
      <c r="AD63" s="535"/>
      <c r="AE63" s="535"/>
      <c r="AF63" s="538"/>
      <c r="AG63" s="539"/>
      <c r="AH63" s="535"/>
      <c r="AI63" s="535"/>
      <c r="AJ63" s="535"/>
      <c r="AK63" s="535"/>
      <c r="AL63" s="535"/>
      <c r="AM63" s="535"/>
      <c r="AN63" s="535"/>
      <c r="AO63" s="535"/>
      <c r="AP63" s="535"/>
      <c r="AQ63" s="535"/>
      <c r="AR63" s="540"/>
      <c r="AS63" s="541"/>
      <c r="AT63" s="536"/>
      <c r="AU63" s="535"/>
      <c r="AV63" s="535"/>
      <c r="AW63" s="535"/>
      <c r="AX63" s="535"/>
    </row>
    <row r="64" spans="2:50" s="280" customFormat="1" ht="39.6" customHeight="1" x14ac:dyDescent="0.3">
      <c r="B64" s="735"/>
      <c r="C64" s="535" t="str">
        <f>IF(OR('ordem de passagem'!$H61="pct",'ordem de passagem'!$H61="mini",'ordem de passagem'!$H61="pctt",'ordem de passagem'!$H61="pctn",'ordem de passagem'!$H61="pctm"),'ordem de passagem'!C61,"")</f>
        <v/>
      </c>
      <c r="D64" s="543" t="str">
        <f>IF(C64="","não faz este aparelho",'ordem de passagem'!D61)</f>
        <v>não faz este aparelho</v>
      </c>
      <c r="E64" s="544" t="str">
        <f>IF('ordem de passagem'!I61="","",'ordem de passagem'!I61)</f>
        <v/>
      </c>
      <c r="F64" s="542"/>
      <c r="G64" s="542"/>
      <c r="H64" s="542"/>
      <c r="I64" s="542"/>
      <c r="J64" s="542"/>
      <c r="K64" s="545"/>
      <c r="L64" s="544"/>
      <c r="M64" s="542"/>
      <c r="N64" s="542"/>
      <c r="O64" s="542"/>
      <c r="P64" s="542"/>
      <c r="Q64" s="542"/>
      <c r="R64" s="542"/>
      <c r="S64" s="542"/>
      <c r="T64" s="542"/>
      <c r="U64" s="542"/>
      <c r="V64" s="542"/>
      <c r="W64" s="546"/>
      <c r="X64" s="542" t="str">
        <f>IF($C$64="","",$C$64)</f>
        <v/>
      </c>
      <c r="Y64" s="543" t="str">
        <f>IF($D$64="","",$D$64)</f>
        <v>não faz este aparelho</v>
      </c>
      <c r="Z64" s="544" t="str">
        <f>IF($E$64="","",$E$64)</f>
        <v/>
      </c>
      <c r="AA64" s="542"/>
      <c r="AB64" s="542"/>
      <c r="AC64" s="542"/>
      <c r="AD64" s="542"/>
      <c r="AE64" s="542"/>
      <c r="AF64" s="545"/>
      <c r="AG64" s="544"/>
      <c r="AH64" s="542"/>
      <c r="AI64" s="542"/>
      <c r="AJ64" s="542"/>
      <c r="AK64" s="542"/>
      <c r="AL64" s="542"/>
      <c r="AM64" s="542"/>
      <c r="AN64" s="542"/>
      <c r="AO64" s="542"/>
      <c r="AP64" s="542"/>
      <c r="AQ64" s="542"/>
      <c r="AR64" s="546"/>
      <c r="AS64" s="547"/>
      <c r="AT64" s="543"/>
      <c r="AU64" s="542"/>
      <c r="AV64" s="542"/>
      <c r="AW64" s="542"/>
      <c r="AX64" s="542"/>
    </row>
    <row r="65" spans="2:50" s="280" customFormat="1" ht="39.6" customHeight="1" x14ac:dyDescent="0.3">
      <c r="B65" s="735"/>
      <c r="C65" s="535" t="str">
        <f>IF(OR('ordem de passagem'!$H62="pct",'ordem de passagem'!$H62="mini",'ordem de passagem'!$H62="pctt",'ordem de passagem'!$H62="pctn",'ordem de passagem'!$H62="pctm"),'ordem de passagem'!C62,"")</f>
        <v/>
      </c>
      <c r="D65" s="593" t="str">
        <f>IF(C65="","não faz este aparelho",'ordem de passagem'!D62)</f>
        <v>não faz este aparelho</v>
      </c>
      <c r="E65" s="535" t="str">
        <f>IF('ordem de passagem'!I62="","",'ordem de passagem'!I62)</f>
        <v/>
      </c>
      <c r="F65" s="535"/>
      <c r="G65" s="535"/>
      <c r="H65" s="535"/>
      <c r="I65" s="535"/>
      <c r="J65" s="535"/>
      <c r="K65" s="538"/>
      <c r="L65" s="539"/>
      <c r="M65" s="535"/>
      <c r="N65" s="535"/>
      <c r="O65" s="535"/>
      <c r="P65" s="535"/>
      <c r="Q65" s="535"/>
      <c r="R65" s="535"/>
      <c r="S65" s="535"/>
      <c r="T65" s="535"/>
      <c r="U65" s="535"/>
      <c r="V65" s="535"/>
      <c r="W65" s="540"/>
      <c r="X65" s="535" t="str">
        <f>IF($C$65="","",$C$65)</f>
        <v/>
      </c>
      <c r="Y65" s="536" t="str">
        <f>IF($D$65="","",$D$65)</f>
        <v>não faz este aparelho</v>
      </c>
      <c r="Z65" s="535" t="str">
        <f>IF($E$65="","",$E$65)</f>
        <v/>
      </c>
      <c r="AA65" s="535"/>
      <c r="AB65" s="535"/>
      <c r="AC65" s="535"/>
      <c r="AD65" s="535"/>
      <c r="AE65" s="535"/>
      <c r="AF65" s="538"/>
      <c r="AG65" s="539"/>
      <c r="AH65" s="535"/>
      <c r="AI65" s="535"/>
      <c r="AJ65" s="535"/>
      <c r="AK65" s="535"/>
      <c r="AL65" s="535"/>
      <c r="AM65" s="535"/>
      <c r="AN65" s="535"/>
      <c r="AO65" s="535"/>
      <c r="AP65" s="535"/>
      <c r="AQ65" s="535"/>
      <c r="AR65" s="540"/>
      <c r="AS65" s="541"/>
      <c r="AT65" s="536"/>
      <c r="AU65" s="535"/>
      <c r="AV65" s="535"/>
      <c r="AW65" s="535"/>
      <c r="AX65" s="535"/>
    </row>
    <row r="66" spans="2:50" s="280" customFormat="1" ht="39.6" customHeight="1" x14ac:dyDescent="0.3">
      <c r="B66" s="735"/>
      <c r="C66" s="535" t="str">
        <f>IF(OR('ordem de passagem'!$H63="pct",'ordem de passagem'!$H63="mini",'ordem de passagem'!$H63="pctt",'ordem de passagem'!$H63="pctn",'ordem de passagem'!$H63="pctm"),'ordem de passagem'!C63,"")</f>
        <v/>
      </c>
      <c r="D66" s="543" t="str">
        <f>IF(C66="","não faz este aparelho",'ordem de passagem'!D63)</f>
        <v>não faz este aparelho</v>
      </c>
      <c r="E66" s="544" t="str">
        <f>IF('ordem de passagem'!I63="","",'ordem de passagem'!I63)</f>
        <v/>
      </c>
      <c r="F66" s="542"/>
      <c r="G66" s="542"/>
      <c r="H66" s="542"/>
      <c r="I66" s="542"/>
      <c r="J66" s="542"/>
      <c r="K66" s="545"/>
      <c r="L66" s="544"/>
      <c r="M66" s="542"/>
      <c r="N66" s="542"/>
      <c r="O66" s="542"/>
      <c r="P66" s="542"/>
      <c r="Q66" s="542"/>
      <c r="R66" s="542"/>
      <c r="S66" s="542"/>
      <c r="T66" s="542"/>
      <c r="U66" s="542"/>
      <c r="V66" s="542"/>
      <c r="W66" s="546"/>
      <c r="X66" s="542" t="str">
        <f>IF($C$66="","",$C$66)</f>
        <v/>
      </c>
      <c r="Y66" s="543" t="str">
        <f>IF($D$66="","",$D$66)</f>
        <v>não faz este aparelho</v>
      </c>
      <c r="Z66" s="544" t="str">
        <f>IF($E$66="","",$E$66)</f>
        <v/>
      </c>
      <c r="AA66" s="542"/>
      <c r="AB66" s="542"/>
      <c r="AC66" s="542"/>
      <c r="AD66" s="542"/>
      <c r="AE66" s="542"/>
      <c r="AF66" s="545"/>
      <c r="AG66" s="544"/>
      <c r="AH66" s="542"/>
      <c r="AI66" s="542"/>
      <c r="AJ66" s="542"/>
      <c r="AK66" s="542"/>
      <c r="AL66" s="542"/>
      <c r="AM66" s="542"/>
      <c r="AN66" s="542"/>
      <c r="AO66" s="542"/>
      <c r="AP66" s="542"/>
      <c r="AQ66" s="542"/>
      <c r="AR66" s="546"/>
      <c r="AS66" s="547"/>
      <c r="AT66" s="543"/>
      <c r="AU66" s="542"/>
      <c r="AV66" s="542"/>
      <c r="AW66" s="542"/>
      <c r="AX66" s="542"/>
    </row>
    <row r="67" spans="2:50" s="280" customFormat="1" ht="39.6" customHeight="1" x14ac:dyDescent="0.3">
      <c r="B67" s="735"/>
      <c r="C67" s="535" t="str">
        <f>IF(OR('ordem de passagem'!$H64="pct",'ordem de passagem'!$H64="mini",'ordem de passagem'!$H64="pctt",'ordem de passagem'!$H64="pctn",'ordem de passagem'!$H64="pctm"),'ordem de passagem'!C64,"")</f>
        <v/>
      </c>
      <c r="D67" s="593" t="str">
        <f>IF(C67="","não faz este aparelho",'ordem de passagem'!D64)</f>
        <v>não faz este aparelho</v>
      </c>
      <c r="E67" s="535" t="str">
        <f>IF('ordem de passagem'!I64="","",'ordem de passagem'!I64)</f>
        <v/>
      </c>
      <c r="F67" s="535"/>
      <c r="G67" s="535"/>
      <c r="H67" s="535"/>
      <c r="I67" s="535"/>
      <c r="J67" s="535"/>
      <c r="K67" s="538"/>
      <c r="L67" s="539"/>
      <c r="M67" s="535"/>
      <c r="N67" s="535"/>
      <c r="O67" s="535"/>
      <c r="P67" s="535"/>
      <c r="Q67" s="535"/>
      <c r="R67" s="535"/>
      <c r="S67" s="535"/>
      <c r="T67" s="535"/>
      <c r="U67" s="535"/>
      <c r="V67" s="535"/>
      <c r="W67" s="540"/>
      <c r="X67" s="535" t="str">
        <f>IF($C$67="","",$C$67)</f>
        <v/>
      </c>
      <c r="Y67" s="536" t="str">
        <f>IF($D$67="","",$D$67)</f>
        <v>não faz este aparelho</v>
      </c>
      <c r="Z67" s="535" t="str">
        <f>IF($E$67="","",$E$67)</f>
        <v/>
      </c>
      <c r="AA67" s="535"/>
      <c r="AB67" s="535"/>
      <c r="AC67" s="535"/>
      <c r="AD67" s="535"/>
      <c r="AE67" s="535"/>
      <c r="AF67" s="538"/>
      <c r="AG67" s="539"/>
      <c r="AH67" s="535"/>
      <c r="AI67" s="535"/>
      <c r="AJ67" s="535"/>
      <c r="AK67" s="535"/>
      <c r="AL67" s="535"/>
      <c r="AM67" s="535"/>
      <c r="AN67" s="535"/>
      <c r="AO67" s="535"/>
      <c r="AP67" s="535"/>
      <c r="AQ67" s="535"/>
      <c r="AR67" s="540"/>
      <c r="AS67" s="541"/>
      <c r="AT67" s="536"/>
      <c r="AU67" s="535"/>
      <c r="AV67" s="535"/>
      <c r="AW67" s="535"/>
      <c r="AX67" s="535"/>
    </row>
    <row r="68" spans="2:50" s="280" customFormat="1" ht="39.6" customHeight="1" x14ac:dyDescent="0.3">
      <c r="B68" s="735"/>
      <c r="C68" s="535" t="str">
        <f>IF(OR('ordem de passagem'!$H65="pct",'ordem de passagem'!$H65="mini",'ordem de passagem'!$H65="pctt",'ordem de passagem'!$H65="pctn",'ordem de passagem'!$H65="pctm"),'ordem de passagem'!C65,"")</f>
        <v/>
      </c>
      <c r="D68" s="543" t="str">
        <f>IF(C68="","não faz este aparelho",'ordem de passagem'!D65)</f>
        <v>não faz este aparelho</v>
      </c>
      <c r="E68" s="544" t="str">
        <f>IF('ordem de passagem'!I65="","",'ordem de passagem'!I65)</f>
        <v/>
      </c>
      <c r="F68" s="542"/>
      <c r="G68" s="542"/>
      <c r="H68" s="542"/>
      <c r="I68" s="542"/>
      <c r="J68" s="542"/>
      <c r="K68" s="545"/>
      <c r="L68" s="544"/>
      <c r="M68" s="542"/>
      <c r="N68" s="542"/>
      <c r="O68" s="542"/>
      <c r="P68" s="542"/>
      <c r="Q68" s="542"/>
      <c r="R68" s="542"/>
      <c r="S68" s="542"/>
      <c r="T68" s="542"/>
      <c r="U68" s="542"/>
      <c r="V68" s="542"/>
      <c r="W68" s="546"/>
      <c r="X68" s="542" t="str">
        <f>IF($C$68="","",$C$68)</f>
        <v/>
      </c>
      <c r="Y68" s="543" t="str">
        <f>IF($D$68="","",$D$68)</f>
        <v>não faz este aparelho</v>
      </c>
      <c r="Z68" s="544" t="str">
        <f>IF($E$68="","",$E$68)</f>
        <v/>
      </c>
      <c r="AA68" s="542"/>
      <c r="AB68" s="542"/>
      <c r="AC68" s="542"/>
      <c r="AD68" s="542"/>
      <c r="AE68" s="542"/>
      <c r="AF68" s="545"/>
      <c r="AG68" s="544"/>
      <c r="AH68" s="542"/>
      <c r="AI68" s="542"/>
      <c r="AJ68" s="542"/>
      <c r="AK68" s="542"/>
      <c r="AL68" s="542"/>
      <c r="AM68" s="542"/>
      <c r="AN68" s="542"/>
      <c r="AO68" s="542"/>
      <c r="AP68" s="542"/>
      <c r="AQ68" s="542"/>
      <c r="AR68" s="546"/>
      <c r="AS68" s="547"/>
      <c r="AT68" s="543"/>
      <c r="AU68" s="542"/>
      <c r="AV68" s="542"/>
      <c r="AW68" s="542"/>
      <c r="AX68" s="542"/>
    </row>
    <row r="69" spans="2:50" s="280" customFormat="1" ht="39.6" customHeight="1" x14ac:dyDescent="0.3">
      <c r="B69" s="735"/>
      <c r="C69" s="535" t="str">
        <f>IF(OR('ordem de passagem'!$H66="pct",'ordem de passagem'!$H66="mini",'ordem de passagem'!$H66="pctt",'ordem de passagem'!$H66="pctn",'ordem de passagem'!$H66="pctm"),'ordem de passagem'!C66,"")</f>
        <v/>
      </c>
      <c r="D69" s="593" t="str">
        <f>IF(C69="","não faz este aparelho",'ordem de passagem'!D66)</f>
        <v>não faz este aparelho</v>
      </c>
      <c r="E69" s="535" t="str">
        <f>IF('ordem de passagem'!I66="","",'ordem de passagem'!I66)</f>
        <v/>
      </c>
      <c r="F69" s="535"/>
      <c r="G69" s="535"/>
      <c r="H69" s="535"/>
      <c r="I69" s="535"/>
      <c r="J69" s="535"/>
      <c r="K69" s="538"/>
      <c r="L69" s="539"/>
      <c r="M69" s="535"/>
      <c r="N69" s="535"/>
      <c r="O69" s="535"/>
      <c r="P69" s="535"/>
      <c r="Q69" s="535"/>
      <c r="R69" s="535"/>
      <c r="S69" s="535"/>
      <c r="T69" s="535"/>
      <c r="U69" s="535"/>
      <c r="V69" s="535"/>
      <c r="W69" s="540"/>
      <c r="X69" s="535" t="str">
        <f>IF($C$69="","",$C$69)</f>
        <v/>
      </c>
      <c r="Y69" s="536" t="str">
        <f>IF($D$69="","",$D$69)</f>
        <v>não faz este aparelho</v>
      </c>
      <c r="Z69" s="535" t="str">
        <f>IF($E$69="","",$E$69)</f>
        <v/>
      </c>
      <c r="AA69" s="535"/>
      <c r="AB69" s="535"/>
      <c r="AC69" s="535"/>
      <c r="AD69" s="535"/>
      <c r="AE69" s="535"/>
      <c r="AF69" s="538"/>
      <c r="AG69" s="539"/>
      <c r="AH69" s="535"/>
      <c r="AI69" s="535"/>
      <c r="AJ69" s="535"/>
      <c r="AK69" s="535"/>
      <c r="AL69" s="535"/>
      <c r="AM69" s="535"/>
      <c r="AN69" s="535"/>
      <c r="AO69" s="535"/>
      <c r="AP69" s="535"/>
      <c r="AQ69" s="535"/>
      <c r="AR69" s="540"/>
      <c r="AS69" s="541"/>
      <c r="AT69" s="536"/>
      <c r="AU69" s="535"/>
      <c r="AV69" s="535"/>
      <c r="AW69" s="535"/>
      <c r="AX69" s="535"/>
    </row>
    <row r="70" spans="2:50" s="280" customFormat="1" ht="39.6" customHeight="1" x14ac:dyDescent="0.3">
      <c r="B70" s="734" t="s">
        <v>281</v>
      </c>
      <c r="C70" s="535" t="str">
        <f>IF(OR('ordem de passagem'!$H67="pct",'ordem de passagem'!$H67="mini",'ordem de passagem'!$H67="pctt",'ordem de passagem'!$H67="pctn",'ordem de passagem'!$H67="pctm"),'ordem de passagem'!C67,"")</f>
        <v/>
      </c>
      <c r="D70" s="543" t="str">
        <f>IF(C70="","não faz este aparelho",'ordem de passagem'!D67)</f>
        <v>não faz este aparelho</v>
      </c>
      <c r="E70" s="544" t="str">
        <f>IF('ordem de passagem'!I67="","",'ordem de passagem'!I67)</f>
        <v/>
      </c>
      <c r="F70" s="542"/>
      <c r="G70" s="542"/>
      <c r="H70" s="542"/>
      <c r="I70" s="542"/>
      <c r="J70" s="542"/>
      <c r="K70" s="545"/>
      <c r="L70" s="544"/>
      <c r="M70" s="542"/>
      <c r="N70" s="542"/>
      <c r="O70" s="542"/>
      <c r="P70" s="542"/>
      <c r="Q70" s="542"/>
      <c r="R70" s="542"/>
      <c r="S70" s="542"/>
      <c r="T70" s="542"/>
      <c r="U70" s="542"/>
      <c r="V70" s="542"/>
      <c r="W70" s="546"/>
      <c r="X70" s="542" t="str">
        <f>IF($C$70="","",$C$70)</f>
        <v/>
      </c>
      <c r="Y70" s="543" t="str">
        <f>IF($D$70="","",$D$70)</f>
        <v>não faz este aparelho</v>
      </c>
      <c r="Z70" s="544" t="str">
        <f>IF($E$70="","",$E$70)</f>
        <v/>
      </c>
      <c r="AA70" s="542"/>
      <c r="AB70" s="542"/>
      <c r="AC70" s="542"/>
      <c r="AD70" s="542"/>
      <c r="AE70" s="542"/>
      <c r="AF70" s="545"/>
      <c r="AG70" s="544"/>
      <c r="AH70" s="542"/>
      <c r="AI70" s="542"/>
      <c r="AJ70" s="542"/>
      <c r="AK70" s="542"/>
      <c r="AL70" s="542"/>
      <c r="AM70" s="542"/>
      <c r="AN70" s="542"/>
      <c r="AO70" s="542"/>
      <c r="AP70" s="542"/>
      <c r="AQ70" s="542"/>
      <c r="AR70" s="546"/>
      <c r="AS70" s="547"/>
      <c r="AT70" s="543"/>
      <c r="AU70" s="542"/>
      <c r="AV70" s="542"/>
      <c r="AW70" s="542"/>
      <c r="AX70" s="542"/>
    </row>
    <row r="71" spans="2:50" s="280" customFormat="1" ht="39.6" customHeight="1" x14ac:dyDescent="0.3">
      <c r="B71" s="734"/>
      <c r="C71" s="535" t="str">
        <f>IF(OR('ordem de passagem'!$H68="pct",'ordem de passagem'!$H68="mini",'ordem de passagem'!$H68="pctt",'ordem de passagem'!$H68="pctn",'ordem de passagem'!$H68="pctm"),'ordem de passagem'!C68,"")</f>
        <v/>
      </c>
      <c r="D71" s="593" t="str">
        <f>IF(C71="","não faz este aparelho",'ordem de passagem'!D68)</f>
        <v>não faz este aparelho</v>
      </c>
      <c r="E71" s="535" t="str">
        <f>IF('ordem de passagem'!I68="","",'ordem de passagem'!I68)</f>
        <v/>
      </c>
      <c r="F71" s="535"/>
      <c r="G71" s="535"/>
      <c r="H71" s="535"/>
      <c r="I71" s="535"/>
      <c r="J71" s="535"/>
      <c r="K71" s="538"/>
      <c r="L71" s="539"/>
      <c r="M71" s="535"/>
      <c r="N71" s="535"/>
      <c r="O71" s="535"/>
      <c r="P71" s="535"/>
      <c r="Q71" s="535"/>
      <c r="R71" s="535"/>
      <c r="S71" s="535"/>
      <c r="T71" s="535"/>
      <c r="U71" s="535"/>
      <c r="V71" s="535"/>
      <c r="W71" s="540"/>
      <c r="X71" s="535" t="str">
        <f>IF($C$71="","",$C$71)</f>
        <v/>
      </c>
      <c r="Y71" s="536" t="str">
        <f>IF($D$71="","",$D$71)</f>
        <v>não faz este aparelho</v>
      </c>
      <c r="Z71" s="535" t="str">
        <f>IF($E$71="","",$E$71)</f>
        <v/>
      </c>
      <c r="AA71" s="535"/>
      <c r="AB71" s="535"/>
      <c r="AC71" s="535"/>
      <c r="AD71" s="535"/>
      <c r="AE71" s="535"/>
      <c r="AF71" s="538"/>
      <c r="AG71" s="539"/>
      <c r="AH71" s="535"/>
      <c r="AI71" s="535"/>
      <c r="AJ71" s="535"/>
      <c r="AK71" s="535"/>
      <c r="AL71" s="535"/>
      <c r="AM71" s="535"/>
      <c r="AN71" s="535"/>
      <c r="AO71" s="535"/>
      <c r="AP71" s="535"/>
      <c r="AQ71" s="535"/>
      <c r="AR71" s="540"/>
      <c r="AS71" s="541"/>
      <c r="AT71" s="536"/>
      <c r="AU71" s="535"/>
      <c r="AV71" s="535"/>
      <c r="AW71" s="535"/>
      <c r="AX71" s="535"/>
    </row>
    <row r="72" spans="2:50" s="280" customFormat="1" ht="39.6" customHeight="1" x14ac:dyDescent="0.3">
      <c r="B72" s="734"/>
      <c r="C72" s="535" t="str">
        <f>IF(OR('ordem de passagem'!$H69="pct",'ordem de passagem'!$H69="mini",'ordem de passagem'!$H69="pctt",'ordem de passagem'!$H69="pctn",'ordem de passagem'!$H69="pctm"),'ordem de passagem'!C69,"")</f>
        <v/>
      </c>
      <c r="D72" s="543" t="str">
        <f>IF(C72="","não faz este aparelho",'ordem de passagem'!D69)</f>
        <v>não faz este aparelho</v>
      </c>
      <c r="E72" s="544" t="str">
        <f>IF('ordem de passagem'!I69="","",'ordem de passagem'!I69)</f>
        <v/>
      </c>
      <c r="F72" s="542"/>
      <c r="G72" s="542"/>
      <c r="H72" s="542"/>
      <c r="I72" s="542"/>
      <c r="J72" s="542"/>
      <c r="K72" s="545"/>
      <c r="L72" s="544"/>
      <c r="M72" s="542"/>
      <c r="N72" s="542"/>
      <c r="O72" s="542"/>
      <c r="P72" s="542"/>
      <c r="Q72" s="542"/>
      <c r="R72" s="542"/>
      <c r="S72" s="542"/>
      <c r="T72" s="542"/>
      <c r="U72" s="542"/>
      <c r="V72" s="542"/>
      <c r="W72" s="546"/>
      <c r="X72" s="542" t="str">
        <f>IF($C$72="","",$C$72)</f>
        <v/>
      </c>
      <c r="Y72" s="543" t="str">
        <f>IF($D$72="","",$D$72)</f>
        <v>não faz este aparelho</v>
      </c>
      <c r="Z72" s="544" t="str">
        <f>IF($E$72="","",$E$72)</f>
        <v/>
      </c>
      <c r="AA72" s="542"/>
      <c r="AB72" s="542"/>
      <c r="AC72" s="542"/>
      <c r="AD72" s="542"/>
      <c r="AE72" s="542"/>
      <c r="AF72" s="545"/>
      <c r="AG72" s="544"/>
      <c r="AH72" s="542"/>
      <c r="AI72" s="542"/>
      <c r="AJ72" s="542"/>
      <c r="AK72" s="542"/>
      <c r="AL72" s="542"/>
      <c r="AM72" s="542"/>
      <c r="AN72" s="542"/>
      <c r="AO72" s="542"/>
      <c r="AP72" s="542"/>
      <c r="AQ72" s="542"/>
      <c r="AR72" s="546"/>
      <c r="AS72" s="547"/>
      <c r="AT72" s="543"/>
      <c r="AU72" s="542"/>
      <c r="AV72" s="542"/>
      <c r="AW72" s="542"/>
      <c r="AX72" s="542"/>
    </row>
    <row r="73" spans="2:50" s="280" customFormat="1" ht="39.6" customHeight="1" x14ac:dyDescent="0.3">
      <c r="B73" s="734"/>
      <c r="C73" s="535" t="str">
        <f>IF(OR('ordem de passagem'!$H70="pct",'ordem de passagem'!$H70="mini",'ordem de passagem'!$H70="pctt",'ordem de passagem'!$H70="pctn",'ordem de passagem'!$H70="pctm"),'ordem de passagem'!C70,"")</f>
        <v/>
      </c>
      <c r="D73" s="593" t="str">
        <f>IF(C73="","não faz este aparelho",'ordem de passagem'!D70)</f>
        <v>não faz este aparelho</v>
      </c>
      <c r="E73" s="535" t="str">
        <f>IF('ordem de passagem'!I70="","",'ordem de passagem'!I70)</f>
        <v/>
      </c>
      <c r="F73" s="535"/>
      <c r="G73" s="535"/>
      <c r="H73" s="535"/>
      <c r="I73" s="535"/>
      <c r="J73" s="535"/>
      <c r="K73" s="538"/>
      <c r="L73" s="539"/>
      <c r="M73" s="535"/>
      <c r="N73" s="535"/>
      <c r="O73" s="535"/>
      <c r="P73" s="535"/>
      <c r="Q73" s="535"/>
      <c r="R73" s="535"/>
      <c r="S73" s="535"/>
      <c r="T73" s="535"/>
      <c r="U73" s="535"/>
      <c r="V73" s="535"/>
      <c r="W73" s="540"/>
      <c r="X73" s="535" t="str">
        <f>IF($C$73="","",$C$73)</f>
        <v/>
      </c>
      <c r="Y73" s="536" t="str">
        <f>IF($D$73="","",$D$73)</f>
        <v>não faz este aparelho</v>
      </c>
      <c r="Z73" s="535" t="str">
        <f>IF($E$73="","",$E$73)</f>
        <v/>
      </c>
      <c r="AA73" s="535"/>
      <c r="AB73" s="535"/>
      <c r="AC73" s="535"/>
      <c r="AD73" s="535"/>
      <c r="AE73" s="535"/>
      <c r="AF73" s="538"/>
      <c r="AG73" s="539"/>
      <c r="AH73" s="535"/>
      <c r="AI73" s="535"/>
      <c r="AJ73" s="535"/>
      <c r="AK73" s="535"/>
      <c r="AL73" s="535"/>
      <c r="AM73" s="535"/>
      <c r="AN73" s="535"/>
      <c r="AO73" s="535"/>
      <c r="AP73" s="535"/>
      <c r="AQ73" s="535"/>
      <c r="AR73" s="540"/>
      <c r="AS73" s="541"/>
      <c r="AT73" s="536"/>
      <c r="AU73" s="535"/>
      <c r="AV73" s="535"/>
      <c r="AW73" s="535"/>
      <c r="AX73" s="535"/>
    </row>
    <row r="74" spans="2:50" s="280" customFormat="1" ht="39.6" customHeight="1" x14ac:dyDescent="0.3">
      <c r="B74" s="734"/>
      <c r="C74" s="535" t="str">
        <f>IF(OR('ordem de passagem'!$H71="pct",'ordem de passagem'!$H71="mini",'ordem de passagem'!$H71="pctt",'ordem de passagem'!$H71="pctn",'ordem de passagem'!$H71="pctm"),'ordem de passagem'!C71,"")</f>
        <v/>
      </c>
      <c r="D74" s="543" t="str">
        <f>IF(C74="","não faz este aparelho",'ordem de passagem'!D71)</f>
        <v>não faz este aparelho</v>
      </c>
      <c r="E74" s="544" t="str">
        <f>IF('ordem de passagem'!I71="","",'ordem de passagem'!I71)</f>
        <v/>
      </c>
      <c r="F74" s="542"/>
      <c r="G74" s="542"/>
      <c r="H74" s="542"/>
      <c r="I74" s="542"/>
      <c r="J74" s="542"/>
      <c r="K74" s="545"/>
      <c r="L74" s="544"/>
      <c r="M74" s="542"/>
      <c r="N74" s="542"/>
      <c r="O74" s="542"/>
      <c r="P74" s="542"/>
      <c r="Q74" s="542"/>
      <c r="R74" s="542"/>
      <c r="S74" s="542"/>
      <c r="T74" s="542"/>
      <c r="U74" s="542"/>
      <c r="V74" s="542"/>
      <c r="W74" s="546"/>
      <c r="X74" s="542" t="str">
        <f>IF($C$74="","",$C$74)</f>
        <v/>
      </c>
      <c r="Y74" s="543" t="str">
        <f>IF($D$74="","",$D$74)</f>
        <v>não faz este aparelho</v>
      </c>
      <c r="Z74" s="544" t="str">
        <f>IF($E$74="","",$E$74)</f>
        <v/>
      </c>
      <c r="AA74" s="542"/>
      <c r="AB74" s="542"/>
      <c r="AC74" s="542"/>
      <c r="AD74" s="542"/>
      <c r="AE74" s="542"/>
      <c r="AF74" s="545"/>
      <c r="AG74" s="544"/>
      <c r="AH74" s="542"/>
      <c r="AI74" s="542"/>
      <c r="AJ74" s="542"/>
      <c r="AK74" s="542"/>
      <c r="AL74" s="542"/>
      <c r="AM74" s="542"/>
      <c r="AN74" s="542"/>
      <c r="AO74" s="542"/>
      <c r="AP74" s="542"/>
      <c r="AQ74" s="542"/>
      <c r="AR74" s="546"/>
      <c r="AS74" s="547"/>
      <c r="AT74" s="543"/>
      <c r="AU74" s="542"/>
      <c r="AV74" s="542"/>
      <c r="AW74" s="542"/>
      <c r="AX74" s="542"/>
    </row>
    <row r="75" spans="2:50" s="280" customFormat="1" ht="39.6" customHeight="1" x14ac:dyDescent="0.3">
      <c r="B75" s="734"/>
      <c r="C75" s="535" t="str">
        <f>IF(OR('ordem de passagem'!$H72="pct",'ordem de passagem'!$H72="mini",'ordem de passagem'!$H72="pctt",'ordem de passagem'!$H72="pctn",'ordem de passagem'!$H72="pctm"),'ordem de passagem'!C72,"")</f>
        <v/>
      </c>
      <c r="D75" s="593" t="str">
        <f>IF(C75="","não faz este aparelho",'ordem de passagem'!D72)</f>
        <v>não faz este aparelho</v>
      </c>
      <c r="E75" s="535" t="str">
        <f>IF('ordem de passagem'!I72="","",'ordem de passagem'!I72)</f>
        <v/>
      </c>
      <c r="F75" s="535"/>
      <c r="G75" s="535"/>
      <c r="H75" s="535"/>
      <c r="I75" s="535"/>
      <c r="J75" s="535"/>
      <c r="K75" s="538"/>
      <c r="L75" s="539"/>
      <c r="M75" s="535"/>
      <c r="N75" s="535"/>
      <c r="O75" s="535"/>
      <c r="P75" s="535"/>
      <c r="Q75" s="535"/>
      <c r="R75" s="535"/>
      <c r="S75" s="535"/>
      <c r="T75" s="535"/>
      <c r="U75" s="535"/>
      <c r="V75" s="535"/>
      <c r="W75" s="540"/>
      <c r="X75" s="535" t="str">
        <f>IF($C$75="","",$C$75)</f>
        <v/>
      </c>
      <c r="Y75" s="536" t="str">
        <f>IF($D$75="","",$D$75)</f>
        <v>não faz este aparelho</v>
      </c>
      <c r="Z75" s="535" t="str">
        <f>IF($E$75="","",$E$75)</f>
        <v/>
      </c>
      <c r="AA75" s="535"/>
      <c r="AB75" s="535"/>
      <c r="AC75" s="535"/>
      <c r="AD75" s="535"/>
      <c r="AE75" s="535"/>
      <c r="AF75" s="538"/>
      <c r="AG75" s="539"/>
      <c r="AH75" s="535"/>
      <c r="AI75" s="535"/>
      <c r="AJ75" s="535"/>
      <c r="AK75" s="535"/>
      <c r="AL75" s="535"/>
      <c r="AM75" s="535"/>
      <c r="AN75" s="535"/>
      <c r="AO75" s="535"/>
      <c r="AP75" s="535"/>
      <c r="AQ75" s="535"/>
      <c r="AR75" s="540"/>
      <c r="AS75" s="541"/>
      <c r="AT75" s="536"/>
      <c r="AU75" s="535"/>
      <c r="AV75" s="535"/>
      <c r="AW75" s="535"/>
      <c r="AX75" s="535"/>
    </row>
    <row r="76" spans="2:50" s="280" customFormat="1" ht="39.6" customHeight="1" x14ac:dyDescent="0.3">
      <c r="B76" s="734"/>
      <c r="C76" s="535" t="str">
        <f>IF(OR('ordem de passagem'!$H73="pct",'ordem de passagem'!$H73="mini",'ordem de passagem'!$H73="pctt",'ordem de passagem'!$H73="pctn",'ordem de passagem'!$H73="pctm"),'ordem de passagem'!C73,"")</f>
        <v/>
      </c>
      <c r="D76" s="543" t="str">
        <f>IF(C76="","não faz este aparelho",'ordem de passagem'!D73)</f>
        <v>não faz este aparelho</v>
      </c>
      <c r="E76" s="544" t="str">
        <f>IF('ordem de passagem'!I73="","",'ordem de passagem'!I73)</f>
        <v/>
      </c>
      <c r="F76" s="542"/>
      <c r="G76" s="542"/>
      <c r="H76" s="542"/>
      <c r="I76" s="542"/>
      <c r="J76" s="542"/>
      <c r="K76" s="545"/>
      <c r="L76" s="544"/>
      <c r="M76" s="542"/>
      <c r="N76" s="542"/>
      <c r="O76" s="542"/>
      <c r="P76" s="542"/>
      <c r="Q76" s="542"/>
      <c r="R76" s="542"/>
      <c r="S76" s="542"/>
      <c r="T76" s="542"/>
      <c r="U76" s="542"/>
      <c r="V76" s="542"/>
      <c r="W76" s="546"/>
      <c r="X76" s="542" t="str">
        <f>IF($C$76="","",$C$76)</f>
        <v/>
      </c>
      <c r="Y76" s="543" t="str">
        <f>IF($D$76="","",$D$76)</f>
        <v>não faz este aparelho</v>
      </c>
      <c r="Z76" s="544" t="str">
        <f>IF($E$76="","",$E$76)</f>
        <v/>
      </c>
      <c r="AA76" s="542"/>
      <c r="AB76" s="542"/>
      <c r="AC76" s="542"/>
      <c r="AD76" s="542"/>
      <c r="AE76" s="542"/>
      <c r="AF76" s="545"/>
      <c r="AG76" s="544"/>
      <c r="AH76" s="542"/>
      <c r="AI76" s="542"/>
      <c r="AJ76" s="542"/>
      <c r="AK76" s="542"/>
      <c r="AL76" s="542"/>
      <c r="AM76" s="542"/>
      <c r="AN76" s="542"/>
      <c r="AO76" s="542"/>
      <c r="AP76" s="542"/>
      <c r="AQ76" s="542"/>
      <c r="AR76" s="546"/>
      <c r="AS76" s="547"/>
      <c r="AT76" s="543"/>
      <c r="AU76" s="542"/>
      <c r="AV76" s="542"/>
      <c r="AW76" s="542"/>
      <c r="AX76" s="542"/>
    </row>
    <row r="77" spans="2:50" s="280" customFormat="1" ht="39.6" customHeight="1" x14ac:dyDescent="0.3">
      <c r="B77" s="734"/>
      <c r="C77" s="535" t="str">
        <f>IF(OR('ordem de passagem'!$H74="pct",'ordem de passagem'!$H74="mini",'ordem de passagem'!$H74="pctt",'ordem de passagem'!$H74="pctn",'ordem de passagem'!$H74="pctm"),'ordem de passagem'!C74,"")</f>
        <v/>
      </c>
      <c r="D77" s="593" t="str">
        <f>IF(C77="","não faz este aparelho",'ordem de passagem'!D74)</f>
        <v>não faz este aparelho</v>
      </c>
      <c r="E77" s="535" t="str">
        <f>IF('ordem de passagem'!I74="","",'ordem de passagem'!I74)</f>
        <v/>
      </c>
      <c r="F77" s="535"/>
      <c r="G77" s="535"/>
      <c r="H77" s="535"/>
      <c r="I77" s="535"/>
      <c r="J77" s="535"/>
      <c r="K77" s="538"/>
      <c r="L77" s="539"/>
      <c r="M77" s="535"/>
      <c r="N77" s="535"/>
      <c r="O77" s="535"/>
      <c r="P77" s="535"/>
      <c r="Q77" s="535"/>
      <c r="R77" s="535"/>
      <c r="S77" s="535"/>
      <c r="T77" s="535"/>
      <c r="U77" s="535"/>
      <c r="V77" s="535"/>
      <c r="W77" s="540"/>
      <c r="X77" s="535" t="str">
        <f>IF($C$77="","",$C$77)</f>
        <v/>
      </c>
      <c r="Y77" s="536" t="str">
        <f>IF($D$77="","",$D$77)</f>
        <v>não faz este aparelho</v>
      </c>
      <c r="Z77" s="535" t="str">
        <f>IF($E$77="","",$E$77)</f>
        <v/>
      </c>
      <c r="AA77" s="535"/>
      <c r="AB77" s="535"/>
      <c r="AC77" s="535"/>
      <c r="AD77" s="535"/>
      <c r="AE77" s="535"/>
      <c r="AF77" s="538"/>
      <c r="AG77" s="539"/>
      <c r="AH77" s="535"/>
      <c r="AI77" s="535"/>
      <c r="AJ77" s="535"/>
      <c r="AK77" s="535"/>
      <c r="AL77" s="535"/>
      <c r="AM77" s="535"/>
      <c r="AN77" s="535"/>
      <c r="AO77" s="535"/>
      <c r="AP77" s="535"/>
      <c r="AQ77" s="535"/>
      <c r="AR77" s="540"/>
      <c r="AS77" s="541"/>
      <c r="AT77" s="536"/>
      <c r="AU77" s="535"/>
      <c r="AV77" s="535"/>
      <c r="AW77" s="535"/>
      <c r="AX77" s="535"/>
    </row>
    <row r="78" spans="2:50" s="280" customFormat="1" ht="39.6" customHeight="1" x14ac:dyDescent="0.3">
      <c r="B78" s="734"/>
      <c r="C78" s="535" t="str">
        <f>IF(OR('ordem de passagem'!$H75="pct",'ordem de passagem'!$H75="mini",'ordem de passagem'!$H75="pctt",'ordem de passagem'!$H75="pctn",'ordem de passagem'!$H75="pctm"),'ordem de passagem'!C75,"")</f>
        <v/>
      </c>
      <c r="D78" s="543" t="str">
        <f>IF(C78="","não faz este aparelho",'ordem de passagem'!D75)</f>
        <v>não faz este aparelho</v>
      </c>
      <c r="E78" s="544" t="str">
        <f>IF('ordem de passagem'!I75="","",'ordem de passagem'!I75)</f>
        <v/>
      </c>
      <c r="F78" s="542"/>
      <c r="G78" s="542"/>
      <c r="H78" s="542"/>
      <c r="I78" s="542"/>
      <c r="J78" s="542"/>
      <c r="K78" s="545"/>
      <c r="L78" s="544"/>
      <c r="M78" s="542"/>
      <c r="N78" s="542"/>
      <c r="O78" s="542"/>
      <c r="P78" s="542"/>
      <c r="Q78" s="542"/>
      <c r="R78" s="542"/>
      <c r="S78" s="542"/>
      <c r="T78" s="542"/>
      <c r="U78" s="542"/>
      <c r="V78" s="542"/>
      <c r="W78" s="546"/>
      <c r="X78" s="542" t="str">
        <f>IF($C$78="","",$C$78)</f>
        <v/>
      </c>
      <c r="Y78" s="543" t="str">
        <f>IF($D$78="","",$D$78)</f>
        <v>não faz este aparelho</v>
      </c>
      <c r="Z78" s="544" t="str">
        <f>IF($E$78="","",$E$78)</f>
        <v/>
      </c>
      <c r="AA78" s="542"/>
      <c r="AB78" s="542"/>
      <c r="AC78" s="542"/>
      <c r="AD78" s="542"/>
      <c r="AE78" s="542"/>
      <c r="AF78" s="545"/>
      <c r="AG78" s="544"/>
      <c r="AH78" s="542"/>
      <c r="AI78" s="542"/>
      <c r="AJ78" s="542"/>
      <c r="AK78" s="542"/>
      <c r="AL78" s="542"/>
      <c r="AM78" s="542"/>
      <c r="AN78" s="542"/>
      <c r="AO78" s="542"/>
      <c r="AP78" s="542"/>
      <c r="AQ78" s="542"/>
      <c r="AR78" s="546"/>
      <c r="AS78" s="547"/>
      <c r="AT78" s="543"/>
      <c r="AU78" s="542"/>
      <c r="AV78" s="542"/>
      <c r="AW78" s="542"/>
      <c r="AX78" s="542"/>
    </row>
    <row r="79" spans="2:50" s="280" customFormat="1" ht="39.6" customHeight="1" x14ac:dyDescent="0.3">
      <c r="B79" s="734"/>
      <c r="C79" s="535" t="str">
        <f>IF(OR('ordem de passagem'!$H76="pct",'ordem de passagem'!$H76="mini",'ordem de passagem'!$H76="pctt",'ordem de passagem'!$H76="pctn",'ordem de passagem'!$H76="pctm"),'ordem de passagem'!C76,"")</f>
        <v/>
      </c>
      <c r="D79" s="593" t="str">
        <f>IF(C79="","não faz este aparelho",'ordem de passagem'!D76)</f>
        <v>não faz este aparelho</v>
      </c>
      <c r="E79" s="535" t="str">
        <f>IF('ordem de passagem'!I76="","",'ordem de passagem'!I76)</f>
        <v/>
      </c>
      <c r="F79" s="535"/>
      <c r="G79" s="535"/>
      <c r="H79" s="535"/>
      <c r="I79" s="535"/>
      <c r="J79" s="535"/>
      <c r="K79" s="538"/>
      <c r="L79" s="539"/>
      <c r="M79" s="535"/>
      <c r="N79" s="535"/>
      <c r="O79" s="535"/>
      <c r="P79" s="535"/>
      <c r="Q79" s="535"/>
      <c r="R79" s="535"/>
      <c r="S79" s="535"/>
      <c r="T79" s="535"/>
      <c r="U79" s="535"/>
      <c r="V79" s="535"/>
      <c r="W79" s="540"/>
      <c r="X79" s="535" t="str">
        <f>IF($C$79="","",$C$79)</f>
        <v/>
      </c>
      <c r="Y79" s="536" t="str">
        <f>IF($D$79="","",$D$79)</f>
        <v>não faz este aparelho</v>
      </c>
      <c r="Z79" s="535" t="str">
        <f>IF($E$79="","",$E$79)</f>
        <v/>
      </c>
      <c r="AA79" s="535"/>
      <c r="AB79" s="535"/>
      <c r="AC79" s="535"/>
      <c r="AD79" s="535"/>
      <c r="AE79" s="535"/>
      <c r="AF79" s="538"/>
      <c r="AG79" s="539"/>
      <c r="AH79" s="535"/>
      <c r="AI79" s="535"/>
      <c r="AJ79" s="535"/>
      <c r="AK79" s="535"/>
      <c r="AL79" s="535"/>
      <c r="AM79" s="535"/>
      <c r="AN79" s="535"/>
      <c r="AO79" s="535"/>
      <c r="AP79" s="535"/>
      <c r="AQ79" s="535"/>
      <c r="AR79" s="540"/>
      <c r="AS79" s="541"/>
      <c r="AT79" s="536"/>
      <c r="AU79" s="535"/>
      <c r="AV79" s="535"/>
      <c r="AW79" s="535"/>
      <c r="AX79" s="535"/>
    </row>
    <row r="80" spans="2:50" s="280" customFormat="1" ht="39.6" customHeight="1" x14ac:dyDescent="0.3">
      <c r="B80" s="734"/>
      <c r="C80" s="535" t="str">
        <f>IF(OR('ordem de passagem'!$H77="pct",'ordem de passagem'!$H77="mini",'ordem de passagem'!$H77="pctt",'ordem de passagem'!$H77="pctn",'ordem de passagem'!$H77="pctm"),'ordem de passagem'!C77,"")</f>
        <v/>
      </c>
      <c r="D80" s="543" t="str">
        <f>IF(C80="","não faz este aparelho",'ordem de passagem'!D77)</f>
        <v>não faz este aparelho</v>
      </c>
      <c r="E80" s="544" t="str">
        <f>IF('ordem de passagem'!I77="","",'ordem de passagem'!I77)</f>
        <v/>
      </c>
      <c r="F80" s="542"/>
      <c r="G80" s="542"/>
      <c r="H80" s="542"/>
      <c r="I80" s="542"/>
      <c r="J80" s="542"/>
      <c r="K80" s="545"/>
      <c r="L80" s="544"/>
      <c r="M80" s="542"/>
      <c r="N80" s="542"/>
      <c r="O80" s="542"/>
      <c r="P80" s="542"/>
      <c r="Q80" s="542"/>
      <c r="R80" s="542"/>
      <c r="S80" s="542"/>
      <c r="T80" s="542"/>
      <c r="U80" s="542"/>
      <c r="V80" s="542"/>
      <c r="W80" s="546"/>
      <c r="X80" s="542" t="str">
        <f>IF($C$80="","",$C$80)</f>
        <v/>
      </c>
      <c r="Y80" s="543" t="str">
        <f>IF($D$80="","",$D$80)</f>
        <v>não faz este aparelho</v>
      </c>
      <c r="Z80" s="544" t="str">
        <f>IF($E$80="","",$E$80)</f>
        <v/>
      </c>
      <c r="AA80" s="542"/>
      <c r="AB80" s="542"/>
      <c r="AC80" s="542"/>
      <c r="AD80" s="542"/>
      <c r="AE80" s="542"/>
      <c r="AF80" s="545"/>
      <c r="AG80" s="544"/>
      <c r="AH80" s="542"/>
      <c r="AI80" s="542"/>
      <c r="AJ80" s="542"/>
      <c r="AK80" s="542"/>
      <c r="AL80" s="542"/>
      <c r="AM80" s="542"/>
      <c r="AN80" s="542"/>
      <c r="AO80" s="542"/>
      <c r="AP80" s="542"/>
      <c r="AQ80" s="542"/>
      <c r="AR80" s="546"/>
      <c r="AS80" s="547"/>
      <c r="AT80" s="543"/>
      <c r="AU80" s="542"/>
      <c r="AV80" s="542"/>
      <c r="AW80" s="542"/>
      <c r="AX80" s="542"/>
    </row>
    <row r="81" spans="2:50" s="280" customFormat="1" ht="39.6" customHeight="1" x14ac:dyDescent="0.3">
      <c r="B81" s="734"/>
      <c r="C81" s="535" t="str">
        <f>IF(OR('ordem de passagem'!$H78="pct",'ordem de passagem'!$H78="mini",'ordem de passagem'!$H78="pctt",'ordem de passagem'!$H78="pctn",'ordem de passagem'!$H78="pctm"),'ordem de passagem'!C78,"")</f>
        <v/>
      </c>
      <c r="D81" s="593" t="str">
        <f>IF(C81="","não faz este aparelho",'ordem de passagem'!D78)</f>
        <v>não faz este aparelho</v>
      </c>
      <c r="E81" s="535" t="str">
        <f>IF('ordem de passagem'!I78="","",'ordem de passagem'!I78)</f>
        <v/>
      </c>
      <c r="F81" s="535"/>
      <c r="G81" s="535"/>
      <c r="H81" s="535"/>
      <c r="I81" s="535"/>
      <c r="J81" s="535"/>
      <c r="K81" s="538"/>
      <c r="L81" s="539"/>
      <c r="M81" s="535"/>
      <c r="N81" s="535"/>
      <c r="O81" s="535"/>
      <c r="P81" s="535"/>
      <c r="Q81" s="535"/>
      <c r="R81" s="535"/>
      <c r="S81" s="535"/>
      <c r="T81" s="535"/>
      <c r="U81" s="535"/>
      <c r="V81" s="535"/>
      <c r="W81" s="540"/>
      <c r="X81" s="535" t="str">
        <f>IF($C$81="","",$C$81)</f>
        <v/>
      </c>
      <c r="Y81" s="536" t="str">
        <f>IF($D$81="","",$D$81)</f>
        <v>não faz este aparelho</v>
      </c>
      <c r="Z81" s="535" t="str">
        <f>IF($E$81="","",$E$81)</f>
        <v/>
      </c>
      <c r="AA81" s="535"/>
      <c r="AB81" s="535"/>
      <c r="AC81" s="535"/>
      <c r="AD81" s="535"/>
      <c r="AE81" s="535"/>
      <c r="AF81" s="538"/>
      <c r="AG81" s="539"/>
      <c r="AH81" s="535"/>
      <c r="AI81" s="535"/>
      <c r="AJ81" s="535"/>
      <c r="AK81" s="535"/>
      <c r="AL81" s="535"/>
      <c r="AM81" s="535"/>
      <c r="AN81" s="535"/>
      <c r="AO81" s="535"/>
      <c r="AP81" s="535"/>
      <c r="AQ81" s="535"/>
      <c r="AR81" s="540"/>
      <c r="AS81" s="541"/>
      <c r="AT81" s="536"/>
      <c r="AU81" s="535"/>
      <c r="AV81" s="535"/>
      <c r="AW81" s="535"/>
      <c r="AX81" s="535"/>
    </row>
    <row r="82" spans="2:50" s="280" customFormat="1" ht="39.6" customHeight="1" x14ac:dyDescent="0.3">
      <c r="B82" s="734"/>
      <c r="C82" s="535" t="str">
        <f>IF(OR('ordem de passagem'!$H79="pct",'ordem de passagem'!$H79="mini",'ordem de passagem'!$H79="pctt",'ordem de passagem'!$H79="pctn",'ordem de passagem'!$H79="pctm"),'ordem de passagem'!C79,"")</f>
        <v/>
      </c>
      <c r="D82" s="543" t="str">
        <f>IF(C82="","não faz este aparelho",'ordem de passagem'!D79)</f>
        <v>não faz este aparelho</v>
      </c>
      <c r="E82" s="544" t="str">
        <f>IF('ordem de passagem'!I79="","",'ordem de passagem'!I79)</f>
        <v/>
      </c>
      <c r="F82" s="542"/>
      <c r="G82" s="542"/>
      <c r="H82" s="542"/>
      <c r="I82" s="542"/>
      <c r="J82" s="542"/>
      <c r="K82" s="545"/>
      <c r="L82" s="544"/>
      <c r="M82" s="542"/>
      <c r="N82" s="542"/>
      <c r="O82" s="542"/>
      <c r="P82" s="542"/>
      <c r="Q82" s="542"/>
      <c r="R82" s="542"/>
      <c r="S82" s="542"/>
      <c r="T82" s="542"/>
      <c r="U82" s="542"/>
      <c r="V82" s="542"/>
      <c r="W82" s="546"/>
      <c r="X82" s="542" t="str">
        <f>IF($C$82="","",$C$82)</f>
        <v/>
      </c>
      <c r="Y82" s="543" t="str">
        <f>IF($D$82="","",$D$82)</f>
        <v>não faz este aparelho</v>
      </c>
      <c r="Z82" s="544" t="str">
        <f>IF($E$82="","",$E$82)</f>
        <v/>
      </c>
      <c r="AA82" s="542"/>
      <c r="AB82" s="542"/>
      <c r="AC82" s="542"/>
      <c r="AD82" s="542"/>
      <c r="AE82" s="542"/>
      <c r="AF82" s="545"/>
      <c r="AG82" s="544"/>
      <c r="AH82" s="542"/>
      <c r="AI82" s="542"/>
      <c r="AJ82" s="542"/>
      <c r="AK82" s="542"/>
      <c r="AL82" s="542"/>
      <c r="AM82" s="542"/>
      <c r="AN82" s="542"/>
      <c r="AO82" s="542"/>
      <c r="AP82" s="542"/>
      <c r="AQ82" s="542"/>
      <c r="AR82" s="546"/>
      <c r="AS82" s="547"/>
      <c r="AT82" s="543"/>
      <c r="AU82" s="542"/>
      <c r="AV82" s="542"/>
      <c r="AW82" s="542"/>
      <c r="AX82" s="542"/>
    </row>
    <row r="83" spans="2:50" s="280" customFormat="1" ht="39.6" customHeight="1" x14ac:dyDescent="0.3">
      <c r="B83" s="734"/>
      <c r="C83" s="535" t="str">
        <f>IF(OR('ordem de passagem'!$H80="pct",'ordem de passagem'!$H80="mini",'ordem de passagem'!$H80="pctt",'ordem de passagem'!$H80="pctn",'ordem de passagem'!$H80="pctm"),'ordem de passagem'!C80,"")</f>
        <v/>
      </c>
      <c r="D83" s="593" t="str">
        <f>IF(C83="","não faz este aparelho",'ordem de passagem'!D80)</f>
        <v>não faz este aparelho</v>
      </c>
      <c r="E83" s="535" t="str">
        <f>IF('ordem de passagem'!I80="","",'ordem de passagem'!I80)</f>
        <v/>
      </c>
      <c r="F83" s="535"/>
      <c r="G83" s="535"/>
      <c r="H83" s="535"/>
      <c r="I83" s="535"/>
      <c r="J83" s="535"/>
      <c r="K83" s="538"/>
      <c r="L83" s="539"/>
      <c r="M83" s="535"/>
      <c r="N83" s="535"/>
      <c r="O83" s="535"/>
      <c r="P83" s="535"/>
      <c r="Q83" s="535"/>
      <c r="R83" s="535"/>
      <c r="S83" s="535"/>
      <c r="T83" s="535"/>
      <c r="U83" s="535"/>
      <c r="V83" s="535"/>
      <c r="W83" s="540"/>
      <c r="X83" s="535" t="str">
        <f>IF($C$83="","",$C$83)</f>
        <v/>
      </c>
      <c r="Y83" s="536" t="str">
        <f>IF($D$83="","",$D$83)</f>
        <v>não faz este aparelho</v>
      </c>
      <c r="Z83" s="535" t="str">
        <f>IF($E$83="","",$E$83)</f>
        <v/>
      </c>
      <c r="AA83" s="535"/>
      <c r="AB83" s="535"/>
      <c r="AC83" s="535"/>
      <c r="AD83" s="535"/>
      <c r="AE83" s="535"/>
      <c r="AF83" s="538"/>
      <c r="AG83" s="539"/>
      <c r="AH83" s="535"/>
      <c r="AI83" s="535"/>
      <c r="AJ83" s="535"/>
      <c r="AK83" s="535"/>
      <c r="AL83" s="535"/>
      <c r="AM83" s="535"/>
      <c r="AN83" s="535"/>
      <c r="AO83" s="535"/>
      <c r="AP83" s="535"/>
      <c r="AQ83" s="535"/>
      <c r="AR83" s="540"/>
      <c r="AS83" s="541"/>
      <c r="AT83" s="536"/>
      <c r="AU83" s="535"/>
      <c r="AV83" s="535"/>
      <c r="AW83" s="535"/>
      <c r="AX83" s="535"/>
    </row>
    <row r="84" spans="2:50" s="280" customFormat="1" ht="39.6" customHeight="1" x14ac:dyDescent="0.3">
      <c r="B84" s="734"/>
      <c r="C84" s="535" t="str">
        <f>IF(OR('ordem de passagem'!$H81="pct",'ordem de passagem'!$H81="mini",'ordem de passagem'!$H81="pctt",'ordem de passagem'!$H81="pctn",'ordem de passagem'!$H81="pctm"),'ordem de passagem'!C81,"")</f>
        <v/>
      </c>
      <c r="D84" s="543" t="str">
        <f>IF(C84="","não faz este aparelho",'ordem de passagem'!D81)</f>
        <v>não faz este aparelho</v>
      </c>
      <c r="E84" s="544" t="str">
        <f>IF('ordem de passagem'!I81="","",'ordem de passagem'!I81)</f>
        <v/>
      </c>
      <c r="F84" s="542"/>
      <c r="G84" s="542"/>
      <c r="H84" s="542"/>
      <c r="I84" s="542"/>
      <c r="J84" s="542"/>
      <c r="K84" s="545"/>
      <c r="L84" s="544"/>
      <c r="M84" s="542"/>
      <c r="N84" s="542"/>
      <c r="O84" s="542"/>
      <c r="P84" s="542"/>
      <c r="Q84" s="542"/>
      <c r="R84" s="542"/>
      <c r="S84" s="542"/>
      <c r="T84" s="542"/>
      <c r="U84" s="542"/>
      <c r="V84" s="542"/>
      <c r="W84" s="546"/>
      <c r="X84" s="542" t="str">
        <f>IF($C$84="","",$C$84)</f>
        <v/>
      </c>
      <c r="Y84" s="543" t="str">
        <f>IF($D$84="","",$D$84)</f>
        <v>não faz este aparelho</v>
      </c>
      <c r="Z84" s="544" t="str">
        <f>IF($E$84="","",$E$84)</f>
        <v/>
      </c>
      <c r="AA84" s="542"/>
      <c r="AB84" s="542"/>
      <c r="AC84" s="542"/>
      <c r="AD84" s="542"/>
      <c r="AE84" s="542"/>
      <c r="AF84" s="545"/>
      <c r="AG84" s="544"/>
      <c r="AH84" s="542"/>
      <c r="AI84" s="542"/>
      <c r="AJ84" s="542"/>
      <c r="AK84" s="542"/>
      <c r="AL84" s="542"/>
      <c r="AM84" s="542"/>
      <c r="AN84" s="542"/>
      <c r="AO84" s="542"/>
      <c r="AP84" s="542"/>
      <c r="AQ84" s="542"/>
      <c r="AR84" s="546"/>
      <c r="AS84" s="547"/>
      <c r="AT84" s="543"/>
      <c r="AU84" s="542"/>
      <c r="AV84" s="542"/>
      <c r="AW84" s="542"/>
      <c r="AX84" s="542"/>
    </row>
    <row r="85" spans="2:50" s="280" customFormat="1" ht="39.6" customHeight="1" x14ac:dyDescent="0.3">
      <c r="B85" s="734"/>
      <c r="C85" s="535" t="str">
        <f>IF(OR('ordem de passagem'!$H82="pct",'ordem de passagem'!$H82="mini",'ordem de passagem'!$H82="pctt",'ordem de passagem'!$H82="pctn",'ordem de passagem'!$H82="pctm"),'ordem de passagem'!C82,"")</f>
        <v/>
      </c>
      <c r="D85" s="593" t="str">
        <f>IF(C85="","não faz este aparelho",'ordem de passagem'!D82)</f>
        <v>não faz este aparelho</v>
      </c>
      <c r="E85" s="535" t="str">
        <f>IF('ordem de passagem'!I82="","",'ordem de passagem'!I82)</f>
        <v/>
      </c>
      <c r="F85" s="535"/>
      <c r="G85" s="535"/>
      <c r="H85" s="535"/>
      <c r="I85" s="535"/>
      <c r="J85" s="535"/>
      <c r="K85" s="538"/>
      <c r="L85" s="539"/>
      <c r="M85" s="535"/>
      <c r="N85" s="535"/>
      <c r="O85" s="535"/>
      <c r="P85" s="535"/>
      <c r="Q85" s="535"/>
      <c r="R85" s="535"/>
      <c r="S85" s="535"/>
      <c r="T85" s="535"/>
      <c r="U85" s="535"/>
      <c r="V85" s="535"/>
      <c r="W85" s="540"/>
      <c r="X85" s="535" t="str">
        <f>IF($C$85="","",$C$85)</f>
        <v/>
      </c>
      <c r="Y85" s="536" t="str">
        <f>IF($D$85="","",$D$85)</f>
        <v>não faz este aparelho</v>
      </c>
      <c r="Z85" s="535" t="str">
        <f>IF($E$85="","",$E$85)</f>
        <v/>
      </c>
      <c r="AA85" s="535"/>
      <c r="AB85" s="535"/>
      <c r="AC85" s="535"/>
      <c r="AD85" s="535"/>
      <c r="AE85" s="535"/>
      <c r="AF85" s="538"/>
      <c r="AG85" s="539"/>
      <c r="AH85" s="535"/>
      <c r="AI85" s="535"/>
      <c r="AJ85" s="535"/>
      <c r="AK85" s="535"/>
      <c r="AL85" s="535"/>
      <c r="AM85" s="535"/>
      <c r="AN85" s="535"/>
      <c r="AO85" s="535"/>
      <c r="AP85" s="535"/>
      <c r="AQ85" s="535"/>
      <c r="AR85" s="540"/>
      <c r="AS85" s="541"/>
      <c r="AT85" s="536"/>
      <c r="AU85" s="535"/>
      <c r="AV85" s="535"/>
      <c r="AW85" s="535"/>
      <c r="AX85" s="535"/>
    </row>
    <row r="86" spans="2:50" s="280" customFormat="1" ht="39.6" customHeight="1" x14ac:dyDescent="0.3">
      <c r="B86" s="718" t="s">
        <v>282</v>
      </c>
      <c r="C86" s="535" t="str">
        <f>IF(OR('ordem de passagem'!$H83="pct",'ordem de passagem'!$H83="mini",'ordem de passagem'!$H83="pctt",'ordem de passagem'!$H83="pctn",'ordem de passagem'!$H83="pctm"),'ordem de passagem'!C83,"")</f>
        <v/>
      </c>
      <c r="D86" s="543" t="str">
        <f>IF(C86="","não faz este aparelho",'ordem de passagem'!D83)</f>
        <v>não faz este aparelho</v>
      </c>
      <c r="E86" s="544" t="str">
        <f>IF('ordem de passagem'!I83="","",'ordem de passagem'!I83)</f>
        <v/>
      </c>
      <c r="F86" s="542"/>
      <c r="G86" s="542"/>
      <c r="H86" s="542"/>
      <c r="I86" s="542"/>
      <c r="J86" s="542"/>
      <c r="K86" s="545"/>
      <c r="L86" s="544"/>
      <c r="M86" s="542"/>
      <c r="N86" s="542"/>
      <c r="O86" s="542"/>
      <c r="P86" s="542"/>
      <c r="Q86" s="542"/>
      <c r="R86" s="542"/>
      <c r="S86" s="542"/>
      <c r="T86" s="542"/>
      <c r="U86" s="542"/>
      <c r="V86" s="542"/>
      <c r="W86" s="546"/>
      <c r="X86" s="542" t="str">
        <f>IF($C$86="","",$C$86)</f>
        <v/>
      </c>
      <c r="Y86" s="543" t="str">
        <f>IF($D$86="","",$D$86)</f>
        <v>não faz este aparelho</v>
      </c>
      <c r="Z86" s="544" t="str">
        <f>IF($E$86="","",$E$86)</f>
        <v/>
      </c>
      <c r="AA86" s="542"/>
      <c r="AB86" s="542"/>
      <c r="AC86" s="542"/>
      <c r="AD86" s="542"/>
      <c r="AE86" s="542"/>
      <c r="AF86" s="545"/>
      <c r="AG86" s="544"/>
      <c r="AH86" s="542"/>
      <c r="AI86" s="542"/>
      <c r="AJ86" s="542"/>
      <c r="AK86" s="542"/>
      <c r="AL86" s="542"/>
      <c r="AM86" s="542"/>
      <c r="AN86" s="542"/>
      <c r="AO86" s="542"/>
      <c r="AP86" s="542"/>
      <c r="AQ86" s="542"/>
      <c r="AR86" s="546"/>
      <c r="AS86" s="547"/>
      <c r="AT86" s="543"/>
      <c r="AU86" s="542"/>
      <c r="AV86" s="542"/>
      <c r="AW86" s="542"/>
      <c r="AX86" s="542"/>
    </row>
    <row r="87" spans="2:50" s="280" customFormat="1" ht="39.6" customHeight="1" x14ac:dyDescent="0.3">
      <c r="B87" s="718"/>
      <c r="C87" s="535" t="str">
        <f>IF(OR('ordem de passagem'!$H84="pct",'ordem de passagem'!$H84="mini",'ordem de passagem'!$H84="pctt",'ordem de passagem'!$H84="pctn",'ordem de passagem'!$H84="pctm"),'ordem de passagem'!C84,"")</f>
        <v/>
      </c>
      <c r="D87" s="593" t="str">
        <f>IF(C87="","não faz este aparelho",'ordem de passagem'!D84)</f>
        <v>não faz este aparelho</v>
      </c>
      <c r="E87" s="535" t="str">
        <f>IF('ordem de passagem'!I84="","",'ordem de passagem'!I84)</f>
        <v/>
      </c>
      <c r="F87" s="535"/>
      <c r="G87" s="535"/>
      <c r="H87" s="535"/>
      <c r="I87" s="535"/>
      <c r="J87" s="535"/>
      <c r="K87" s="538"/>
      <c r="L87" s="539"/>
      <c r="M87" s="535"/>
      <c r="N87" s="535"/>
      <c r="O87" s="535"/>
      <c r="P87" s="535"/>
      <c r="Q87" s="535"/>
      <c r="R87" s="535"/>
      <c r="S87" s="535"/>
      <c r="T87" s="535"/>
      <c r="U87" s="535"/>
      <c r="V87" s="535"/>
      <c r="W87" s="540"/>
      <c r="X87" s="535" t="str">
        <f>IF($C$87="","",$C$87)</f>
        <v/>
      </c>
      <c r="Y87" s="536" t="str">
        <f>IF($D$87="","",$D$87)</f>
        <v>não faz este aparelho</v>
      </c>
      <c r="Z87" s="535" t="str">
        <f>IF($E$87="","",$E$87)</f>
        <v/>
      </c>
      <c r="AA87" s="535"/>
      <c r="AB87" s="535"/>
      <c r="AC87" s="535"/>
      <c r="AD87" s="535"/>
      <c r="AE87" s="535"/>
      <c r="AF87" s="538"/>
      <c r="AG87" s="539"/>
      <c r="AH87" s="535"/>
      <c r="AI87" s="535"/>
      <c r="AJ87" s="535"/>
      <c r="AK87" s="535"/>
      <c r="AL87" s="535"/>
      <c r="AM87" s="535"/>
      <c r="AN87" s="535"/>
      <c r="AO87" s="535"/>
      <c r="AP87" s="535"/>
      <c r="AQ87" s="535"/>
      <c r="AR87" s="540"/>
      <c r="AS87" s="541"/>
      <c r="AT87" s="536"/>
      <c r="AU87" s="535"/>
      <c r="AV87" s="535"/>
      <c r="AW87" s="535"/>
      <c r="AX87" s="535"/>
    </row>
    <row r="88" spans="2:50" s="280" customFormat="1" ht="39.6" customHeight="1" x14ac:dyDescent="0.3">
      <c r="B88" s="718"/>
      <c r="C88" s="535" t="str">
        <f>IF(OR('ordem de passagem'!$H85="pct",'ordem de passagem'!$H85="mini",'ordem de passagem'!$H85="pctt",'ordem de passagem'!$H85="pctn",'ordem de passagem'!$H85="pctm"),'ordem de passagem'!C85,"")</f>
        <v/>
      </c>
      <c r="D88" s="543" t="str">
        <f>IF(C88="","não faz este aparelho",'ordem de passagem'!D85)</f>
        <v>não faz este aparelho</v>
      </c>
      <c r="E88" s="544" t="str">
        <f>IF('ordem de passagem'!I85="","",'ordem de passagem'!I85)</f>
        <v/>
      </c>
      <c r="F88" s="542"/>
      <c r="G88" s="542"/>
      <c r="H88" s="542"/>
      <c r="I88" s="542"/>
      <c r="J88" s="542"/>
      <c r="K88" s="545"/>
      <c r="L88" s="544"/>
      <c r="M88" s="542"/>
      <c r="N88" s="542"/>
      <c r="O88" s="542"/>
      <c r="P88" s="542"/>
      <c r="Q88" s="542"/>
      <c r="R88" s="542"/>
      <c r="S88" s="542"/>
      <c r="T88" s="542"/>
      <c r="U88" s="542"/>
      <c r="V88" s="542"/>
      <c r="W88" s="546"/>
      <c r="X88" s="542" t="str">
        <f>IF($C$88="","",$C$88)</f>
        <v/>
      </c>
      <c r="Y88" s="543" t="str">
        <f>IF($D$88="","",$D$88)</f>
        <v>não faz este aparelho</v>
      </c>
      <c r="Z88" s="544" t="str">
        <f>IF($E$88="","",$E$88)</f>
        <v/>
      </c>
      <c r="AA88" s="542"/>
      <c r="AB88" s="542"/>
      <c r="AC88" s="542"/>
      <c r="AD88" s="542"/>
      <c r="AE88" s="542"/>
      <c r="AF88" s="545"/>
      <c r="AG88" s="544"/>
      <c r="AH88" s="542"/>
      <c r="AI88" s="542"/>
      <c r="AJ88" s="542"/>
      <c r="AK88" s="542"/>
      <c r="AL88" s="542"/>
      <c r="AM88" s="542"/>
      <c r="AN88" s="542"/>
      <c r="AO88" s="542"/>
      <c r="AP88" s="542"/>
      <c r="AQ88" s="542"/>
      <c r="AR88" s="546"/>
      <c r="AS88" s="547"/>
      <c r="AT88" s="543"/>
      <c r="AU88" s="542"/>
      <c r="AV88" s="542"/>
      <c r="AW88" s="542"/>
      <c r="AX88" s="542"/>
    </row>
    <row r="89" spans="2:50" s="280" customFormat="1" ht="39.6" customHeight="1" x14ac:dyDescent="0.3">
      <c r="B89" s="718"/>
      <c r="C89" s="535" t="str">
        <f>IF(OR('ordem de passagem'!$H86="pct",'ordem de passagem'!$H86="mini",'ordem de passagem'!$H86="pctt",'ordem de passagem'!$H86="pctn",'ordem de passagem'!$H86="pctm"),'ordem de passagem'!C86,"")</f>
        <v/>
      </c>
      <c r="D89" s="593" t="str">
        <f>IF(C89="","não faz este aparelho",'ordem de passagem'!D86)</f>
        <v>não faz este aparelho</v>
      </c>
      <c r="E89" s="535" t="str">
        <f>IF('ordem de passagem'!I86="","",'ordem de passagem'!I86)</f>
        <v/>
      </c>
      <c r="F89" s="535"/>
      <c r="G89" s="535"/>
      <c r="H89" s="535"/>
      <c r="I89" s="535"/>
      <c r="J89" s="535"/>
      <c r="K89" s="538"/>
      <c r="L89" s="539"/>
      <c r="M89" s="535"/>
      <c r="N89" s="535"/>
      <c r="O89" s="535"/>
      <c r="P89" s="535"/>
      <c r="Q89" s="535"/>
      <c r="R89" s="535"/>
      <c r="S89" s="535"/>
      <c r="T89" s="535"/>
      <c r="U89" s="535"/>
      <c r="V89" s="535"/>
      <c r="W89" s="540"/>
      <c r="X89" s="535" t="str">
        <f>IF($C$89="","",$C$89)</f>
        <v/>
      </c>
      <c r="Y89" s="536" t="str">
        <f>IF($D$89="","",$D$89)</f>
        <v>não faz este aparelho</v>
      </c>
      <c r="Z89" s="535" t="str">
        <f>IF($E$89="","",$E$89)</f>
        <v/>
      </c>
      <c r="AA89" s="535"/>
      <c r="AB89" s="535"/>
      <c r="AC89" s="535"/>
      <c r="AD89" s="535"/>
      <c r="AE89" s="535"/>
      <c r="AF89" s="538"/>
      <c r="AG89" s="539"/>
      <c r="AH89" s="535"/>
      <c r="AI89" s="535"/>
      <c r="AJ89" s="535"/>
      <c r="AK89" s="535"/>
      <c r="AL89" s="535"/>
      <c r="AM89" s="535"/>
      <c r="AN89" s="535"/>
      <c r="AO89" s="535"/>
      <c r="AP89" s="535"/>
      <c r="AQ89" s="535"/>
      <c r="AR89" s="540"/>
      <c r="AS89" s="541"/>
      <c r="AT89" s="536"/>
      <c r="AU89" s="535"/>
      <c r="AV89" s="535"/>
      <c r="AW89" s="535"/>
      <c r="AX89" s="535"/>
    </row>
    <row r="90" spans="2:50" s="280" customFormat="1" ht="39.6" customHeight="1" x14ac:dyDescent="0.3">
      <c r="B90" s="718"/>
      <c r="C90" s="535" t="str">
        <f>IF(OR('ordem de passagem'!$H87="pct",'ordem de passagem'!$H87="mini",'ordem de passagem'!$H87="pctt",'ordem de passagem'!$H87="pctn",'ordem de passagem'!$H87="pctm"),'ordem de passagem'!C87,"")</f>
        <v/>
      </c>
      <c r="D90" s="543" t="str">
        <f>IF(C90="","não faz este aparelho",'ordem de passagem'!D87)</f>
        <v>não faz este aparelho</v>
      </c>
      <c r="E90" s="544" t="str">
        <f>IF('ordem de passagem'!I87="","",'ordem de passagem'!I87)</f>
        <v/>
      </c>
      <c r="F90" s="542"/>
      <c r="G90" s="542"/>
      <c r="H90" s="542"/>
      <c r="I90" s="542"/>
      <c r="J90" s="542"/>
      <c r="K90" s="545"/>
      <c r="L90" s="544"/>
      <c r="M90" s="542"/>
      <c r="N90" s="542"/>
      <c r="O90" s="542"/>
      <c r="P90" s="542"/>
      <c r="Q90" s="542"/>
      <c r="R90" s="542"/>
      <c r="S90" s="542"/>
      <c r="T90" s="542"/>
      <c r="U90" s="542"/>
      <c r="V90" s="542"/>
      <c r="W90" s="546"/>
      <c r="X90" s="542" t="str">
        <f>IF($C$90="","",$C$90)</f>
        <v/>
      </c>
      <c r="Y90" s="543" t="str">
        <f>IF($D$90="","",$D$90)</f>
        <v>não faz este aparelho</v>
      </c>
      <c r="Z90" s="544" t="str">
        <f>IF($E$90="","",$E$90)</f>
        <v/>
      </c>
      <c r="AA90" s="542"/>
      <c r="AB90" s="542"/>
      <c r="AC90" s="542"/>
      <c r="AD90" s="542"/>
      <c r="AE90" s="542"/>
      <c r="AF90" s="545"/>
      <c r="AG90" s="544"/>
      <c r="AH90" s="542"/>
      <c r="AI90" s="542"/>
      <c r="AJ90" s="542"/>
      <c r="AK90" s="542"/>
      <c r="AL90" s="542"/>
      <c r="AM90" s="542"/>
      <c r="AN90" s="542"/>
      <c r="AO90" s="542"/>
      <c r="AP90" s="542"/>
      <c r="AQ90" s="542"/>
      <c r="AR90" s="546"/>
      <c r="AS90" s="547"/>
      <c r="AT90" s="543"/>
      <c r="AU90" s="542"/>
      <c r="AV90" s="542"/>
      <c r="AW90" s="542"/>
      <c r="AX90" s="542"/>
    </row>
    <row r="91" spans="2:50" s="280" customFormat="1" ht="39.6" customHeight="1" x14ac:dyDescent="0.3">
      <c r="B91" s="718"/>
      <c r="C91" s="535" t="str">
        <f>IF(OR('ordem de passagem'!$H88="pct",'ordem de passagem'!$H88="mini",'ordem de passagem'!$H88="pctt",'ordem de passagem'!$H88="pctn",'ordem de passagem'!$H88="pctm"),'ordem de passagem'!C88,"")</f>
        <v/>
      </c>
      <c r="D91" s="593" t="str">
        <f>IF(C91="","não faz este aparelho",'ordem de passagem'!D88)</f>
        <v>não faz este aparelho</v>
      </c>
      <c r="E91" s="535" t="str">
        <f>IF('ordem de passagem'!I88="","",'ordem de passagem'!I88)</f>
        <v/>
      </c>
      <c r="F91" s="535"/>
      <c r="G91" s="535"/>
      <c r="H91" s="535"/>
      <c r="I91" s="535"/>
      <c r="J91" s="535"/>
      <c r="K91" s="538"/>
      <c r="L91" s="539"/>
      <c r="M91" s="535"/>
      <c r="N91" s="535"/>
      <c r="O91" s="535"/>
      <c r="P91" s="535"/>
      <c r="Q91" s="535"/>
      <c r="R91" s="535"/>
      <c r="S91" s="535"/>
      <c r="T91" s="535"/>
      <c r="U91" s="535"/>
      <c r="V91" s="535"/>
      <c r="W91" s="540"/>
      <c r="X91" s="535" t="str">
        <f>IF($C$91="","",$C$91)</f>
        <v/>
      </c>
      <c r="Y91" s="536" t="str">
        <f>IF($D$91="","",$D$91)</f>
        <v>não faz este aparelho</v>
      </c>
      <c r="Z91" s="535" t="str">
        <f>IF($E$91="","",$E$91)</f>
        <v/>
      </c>
      <c r="AA91" s="535"/>
      <c r="AB91" s="535"/>
      <c r="AC91" s="535"/>
      <c r="AD91" s="535"/>
      <c r="AE91" s="535"/>
      <c r="AF91" s="538"/>
      <c r="AG91" s="539"/>
      <c r="AH91" s="535"/>
      <c r="AI91" s="535"/>
      <c r="AJ91" s="535"/>
      <c r="AK91" s="535"/>
      <c r="AL91" s="535"/>
      <c r="AM91" s="535"/>
      <c r="AN91" s="535"/>
      <c r="AO91" s="535"/>
      <c r="AP91" s="535"/>
      <c r="AQ91" s="535"/>
      <c r="AR91" s="540"/>
      <c r="AS91" s="541"/>
      <c r="AT91" s="536"/>
      <c r="AU91" s="535"/>
      <c r="AV91" s="535"/>
      <c r="AW91" s="535"/>
      <c r="AX91" s="535"/>
    </row>
    <row r="92" spans="2:50" s="280" customFormat="1" ht="39.6" customHeight="1" x14ac:dyDescent="0.3">
      <c r="B92" s="718"/>
      <c r="C92" s="535" t="str">
        <f>IF(OR('ordem de passagem'!$H89="pct",'ordem de passagem'!$H89="mini",'ordem de passagem'!$H89="pctt",'ordem de passagem'!$H89="pctn",'ordem de passagem'!$H89="pctm"),'ordem de passagem'!C89,"")</f>
        <v/>
      </c>
      <c r="D92" s="543" t="str">
        <f>IF(C92="","não faz este aparelho",'ordem de passagem'!D89)</f>
        <v>não faz este aparelho</v>
      </c>
      <c r="E92" s="544" t="str">
        <f>IF('ordem de passagem'!I89="","",'ordem de passagem'!I89)</f>
        <v/>
      </c>
      <c r="F92" s="542"/>
      <c r="G92" s="542"/>
      <c r="H92" s="542"/>
      <c r="I92" s="542"/>
      <c r="J92" s="542"/>
      <c r="K92" s="545"/>
      <c r="L92" s="544"/>
      <c r="M92" s="542"/>
      <c r="N92" s="542"/>
      <c r="O92" s="542"/>
      <c r="P92" s="542"/>
      <c r="Q92" s="542"/>
      <c r="R92" s="542"/>
      <c r="S92" s="542"/>
      <c r="T92" s="542"/>
      <c r="U92" s="542"/>
      <c r="V92" s="542"/>
      <c r="W92" s="546"/>
      <c r="X92" s="542" t="str">
        <f>IF($C$92="","",$C$92)</f>
        <v/>
      </c>
      <c r="Y92" s="543" t="str">
        <f>IF($D$92="","",$D$92)</f>
        <v>não faz este aparelho</v>
      </c>
      <c r="Z92" s="544" t="str">
        <f>IF($E$92="","",$E$92)</f>
        <v/>
      </c>
      <c r="AA92" s="542"/>
      <c r="AB92" s="542"/>
      <c r="AC92" s="542"/>
      <c r="AD92" s="542"/>
      <c r="AE92" s="542"/>
      <c r="AF92" s="545"/>
      <c r="AG92" s="544"/>
      <c r="AH92" s="542"/>
      <c r="AI92" s="542"/>
      <c r="AJ92" s="542"/>
      <c r="AK92" s="542"/>
      <c r="AL92" s="542"/>
      <c r="AM92" s="542"/>
      <c r="AN92" s="542"/>
      <c r="AO92" s="542"/>
      <c r="AP92" s="542"/>
      <c r="AQ92" s="542"/>
      <c r="AR92" s="546"/>
      <c r="AS92" s="547"/>
      <c r="AT92" s="543"/>
      <c r="AU92" s="542"/>
      <c r="AV92" s="542"/>
      <c r="AW92" s="542"/>
      <c r="AX92" s="542"/>
    </row>
    <row r="93" spans="2:50" s="280" customFormat="1" ht="39.6" customHeight="1" x14ac:dyDescent="0.3">
      <c r="B93" s="718"/>
      <c r="C93" s="535" t="str">
        <f>IF(OR('ordem de passagem'!$H90="pct",'ordem de passagem'!$H90="mini",'ordem de passagem'!$H90="pctt",'ordem de passagem'!$H90="pctn",'ordem de passagem'!$H90="pctm"),'ordem de passagem'!C90,"")</f>
        <v/>
      </c>
      <c r="D93" s="593" t="str">
        <f>IF(C93="","não faz este aparelho",'ordem de passagem'!D90)</f>
        <v>não faz este aparelho</v>
      </c>
      <c r="E93" s="535" t="str">
        <f>IF('ordem de passagem'!I90="","",'ordem de passagem'!I90)</f>
        <v/>
      </c>
      <c r="F93" s="535"/>
      <c r="G93" s="535"/>
      <c r="H93" s="535"/>
      <c r="I93" s="535"/>
      <c r="J93" s="535"/>
      <c r="K93" s="538"/>
      <c r="L93" s="539"/>
      <c r="M93" s="535"/>
      <c r="N93" s="535"/>
      <c r="O93" s="535"/>
      <c r="P93" s="535"/>
      <c r="Q93" s="535"/>
      <c r="R93" s="535"/>
      <c r="S93" s="535"/>
      <c r="T93" s="535"/>
      <c r="U93" s="535"/>
      <c r="V93" s="535"/>
      <c r="W93" s="540"/>
      <c r="X93" s="535" t="str">
        <f>IF($C$93="","",$C$93)</f>
        <v/>
      </c>
      <c r="Y93" s="536" t="str">
        <f>IF($D$93="","",$D$93)</f>
        <v>não faz este aparelho</v>
      </c>
      <c r="Z93" s="535" t="str">
        <f>IF($E$93="","",$E$93)</f>
        <v/>
      </c>
      <c r="AA93" s="535"/>
      <c r="AB93" s="535"/>
      <c r="AC93" s="535"/>
      <c r="AD93" s="535"/>
      <c r="AE93" s="535"/>
      <c r="AF93" s="538"/>
      <c r="AG93" s="539"/>
      <c r="AH93" s="535"/>
      <c r="AI93" s="535"/>
      <c r="AJ93" s="535"/>
      <c r="AK93" s="535"/>
      <c r="AL93" s="535"/>
      <c r="AM93" s="535"/>
      <c r="AN93" s="535"/>
      <c r="AO93" s="535"/>
      <c r="AP93" s="535"/>
      <c r="AQ93" s="535"/>
      <c r="AR93" s="540"/>
      <c r="AS93" s="541"/>
      <c r="AT93" s="536"/>
      <c r="AU93" s="535"/>
      <c r="AV93" s="535"/>
      <c r="AW93" s="535"/>
      <c r="AX93" s="535"/>
    </row>
    <row r="94" spans="2:50" s="280" customFormat="1" ht="39.6" customHeight="1" x14ac:dyDescent="0.3">
      <c r="B94" s="718"/>
      <c r="C94" s="535" t="str">
        <f>IF(OR('ordem de passagem'!$H91="pct",'ordem de passagem'!$H91="mini",'ordem de passagem'!$H91="pctt",'ordem de passagem'!$H91="pctn",'ordem de passagem'!$H91="pctm"),'ordem de passagem'!C91,"")</f>
        <v/>
      </c>
      <c r="D94" s="543" t="str">
        <f>IF(C94="","não faz este aparelho",'ordem de passagem'!D91)</f>
        <v>não faz este aparelho</v>
      </c>
      <c r="E94" s="544" t="str">
        <f>IF('ordem de passagem'!I91="","",'ordem de passagem'!I91)</f>
        <v/>
      </c>
      <c r="F94" s="542"/>
      <c r="G94" s="542"/>
      <c r="H94" s="542"/>
      <c r="I94" s="542"/>
      <c r="J94" s="542"/>
      <c r="K94" s="545"/>
      <c r="L94" s="544"/>
      <c r="M94" s="542"/>
      <c r="N94" s="542"/>
      <c r="O94" s="542"/>
      <c r="P94" s="542"/>
      <c r="Q94" s="542"/>
      <c r="R94" s="542"/>
      <c r="S94" s="542"/>
      <c r="T94" s="542"/>
      <c r="U94" s="542"/>
      <c r="V94" s="542"/>
      <c r="W94" s="546"/>
      <c r="X94" s="542" t="str">
        <f>IF($C$94="","",$C$94)</f>
        <v/>
      </c>
      <c r="Y94" s="543" t="str">
        <f>IF($D$94="","",$D$94)</f>
        <v>não faz este aparelho</v>
      </c>
      <c r="Z94" s="544" t="str">
        <f>IF($E$94="","",$E$94)</f>
        <v/>
      </c>
      <c r="AA94" s="542"/>
      <c r="AB94" s="542"/>
      <c r="AC94" s="542"/>
      <c r="AD94" s="542"/>
      <c r="AE94" s="542"/>
      <c r="AF94" s="545"/>
      <c r="AG94" s="544"/>
      <c r="AH94" s="542"/>
      <c r="AI94" s="542"/>
      <c r="AJ94" s="542"/>
      <c r="AK94" s="542"/>
      <c r="AL94" s="542"/>
      <c r="AM94" s="542"/>
      <c r="AN94" s="542"/>
      <c r="AO94" s="542"/>
      <c r="AP94" s="542"/>
      <c r="AQ94" s="542"/>
      <c r="AR94" s="546"/>
      <c r="AS94" s="547"/>
      <c r="AT94" s="543"/>
      <c r="AU94" s="542"/>
      <c r="AV94" s="542"/>
      <c r="AW94" s="542"/>
      <c r="AX94" s="542"/>
    </row>
    <row r="95" spans="2:50" s="280" customFormat="1" ht="39.6" customHeight="1" x14ac:dyDescent="0.3">
      <c r="B95" s="718"/>
      <c r="C95" s="535" t="str">
        <f>IF(OR('ordem de passagem'!$H92="pct",'ordem de passagem'!$H92="mini",'ordem de passagem'!$H92="pctt",'ordem de passagem'!$H92="pctn",'ordem de passagem'!$H92="pctm"),'ordem de passagem'!C92,"")</f>
        <v/>
      </c>
      <c r="D95" s="593" t="str">
        <f>IF(C95="","não faz este aparelho",'ordem de passagem'!D92)</f>
        <v>não faz este aparelho</v>
      </c>
      <c r="E95" s="535" t="str">
        <f>IF('ordem de passagem'!I92="","",'ordem de passagem'!I92)</f>
        <v/>
      </c>
      <c r="F95" s="535"/>
      <c r="G95" s="535"/>
      <c r="H95" s="535"/>
      <c r="I95" s="535"/>
      <c r="J95" s="535"/>
      <c r="K95" s="538"/>
      <c r="L95" s="539"/>
      <c r="M95" s="535"/>
      <c r="N95" s="535"/>
      <c r="O95" s="535"/>
      <c r="P95" s="535"/>
      <c r="Q95" s="535"/>
      <c r="R95" s="535"/>
      <c r="S95" s="535"/>
      <c r="T95" s="535"/>
      <c r="U95" s="535"/>
      <c r="V95" s="535"/>
      <c r="W95" s="540"/>
      <c r="X95" s="535" t="str">
        <f>IF($C$95="","",$C$95)</f>
        <v/>
      </c>
      <c r="Y95" s="536" t="str">
        <f>IF($D$95="","",$D$95)</f>
        <v>não faz este aparelho</v>
      </c>
      <c r="Z95" s="535" t="str">
        <f>IF($E$95="","",$E$95)</f>
        <v/>
      </c>
      <c r="AA95" s="535"/>
      <c r="AB95" s="535"/>
      <c r="AC95" s="535"/>
      <c r="AD95" s="535"/>
      <c r="AE95" s="535"/>
      <c r="AF95" s="538"/>
      <c r="AG95" s="539"/>
      <c r="AH95" s="535"/>
      <c r="AI95" s="535"/>
      <c r="AJ95" s="535"/>
      <c r="AK95" s="535"/>
      <c r="AL95" s="535"/>
      <c r="AM95" s="535"/>
      <c r="AN95" s="535"/>
      <c r="AO95" s="535"/>
      <c r="AP95" s="535"/>
      <c r="AQ95" s="535"/>
      <c r="AR95" s="540"/>
      <c r="AS95" s="541"/>
      <c r="AT95" s="536"/>
      <c r="AU95" s="535"/>
      <c r="AV95" s="535"/>
      <c r="AW95" s="535"/>
      <c r="AX95" s="535"/>
    </row>
    <row r="96" spans="2:50" s="280" customFormat="1" ht="39.6" customHeight="1" x14ac:dyDescent="0.3">
      <c r="B96" s="718"/>
      <c r="C96" s="535" t="str">
        <f>IF(OR('ordem de passagem'!$H93="pct",'ordem de passagem'!$H93="mini",'ordem de passagem'!$H93="pctt",'ordem de passagem'!$H93="pctn",'ordem de passagem'!$H93="pctm"),'ordem de passagem'!C93,"")</f>
        <v/>
      </c>
      <c r="D96" s="543" t="str">
        <f>IF(C96="","não faz este aparelho",'ordem de passagem'!D93)</f>
        <v>não faz este aparelho</v>
      </c>
      <c r="E96" s="544" t="str">
        <f>IF('ordem de passagem'!I93="","",'ordem de passagem'!I93)</f>
        <v/>
      </c>
      <c r="F96" s="542"/>
      <c r="G96" s="542"/>
      <c r="H96" s="542"/>
      <c r="I96" s="542"/>
      <c r="J96" s="542"/>
      <c r="K96" s="545"/>
      <c r="L96" s="544"/>
      <c r="M96" s="542"/>
      <c r="N96" s="542"/>
      <c r="O96" s="542"/>
      <c r="P96" s="542"/>
      <c r="Q96" s="542"/>
      <c r="R96" s="542"/>
      <c r="S96" s="542"/>
      <c r="T96" s="542"/>
      <c r="U96" s="542"/>
      <c r="V96" s="542"/>
      <c r="W96" s="546"/>
      <c r="X96" s="542" t="str">
        <f>IF($C$96="","",$C$96)</f>
        <v/>
      </c>
      <c r="Y96" s="543" t="str">
        <f>IF($D$96="","",$D$96)</f>
        <v>não faz este aparelho</v>
      </c>
      <c r="Z96" s="544" t="str">
        <f>IF($E$96="","",$E$96)</f>
        <v/>
      </c>
      <c r="AA96" s="542"/>
      <c r="AB96" s="542"/>
      <c r="AC96" s="542"/>
      <c r="AD96" s="542"/>
      <c r="AE96" s="542"/>
      <c r="AF96" s="545"/>
      <c r="AG96" s="544"/>
      <c r="AH96" s="542"/>
      <c r="AI96" s="542"/>
      <c r="AJ96" s="542"/>
      <c r="AK96" s="542"/>
      <c r="AL96" s="542"/>
      <c r="AM96" s="542"/>
      <c r="AN96" s="542"/>
      <c r="AO96" s="542"/>
      <c r="AP96" s="542"/>
      <c r="AQ96" s="542"/>
      <c r="AR96" s="546"/>
      <c r="AS96" s="547"/>
      <c r="AT96" s="543"/>
      <c r="AU96" s="542"/>
      <c r="AV96" s="542"/>
      <c r="AW96" s="542"/>
      <c r="AX96" s="542"/>
    </row>
    <row r="97" spans="2:50" s="280" customFormat="1" ht="39.6" customHeight="1" x14ac:dyDescent="0.3">
      <c r="B97" s="718"/>
      <c r="C97" s="535" t="str">
        <f>IF(OR('ordem de passagem'!$H94="pct",'ordem de passagem'!$H94="mini",'ordem de passagem'!$H94="pctt",'ordem de passagem'!$H94="pctn",'ordem de passagem'!$H94="pctm"),'ordem de passagem'!C94,"")</f>
        <v/>
      </c>
      <c r="D97" s="593" t="str">
        <f>IF(C97="","não faz este aparelho",'ordem de passagem'!D94)</f>
        <v>não faz este aparelho</v>
      </c>
      <c r="E97" s="535" t="str">
        <f>IF('ordem de passagem'!I94="","",'ordem de passagem'!I94)</f>
        <v/>
      </c>
      <c r="F97" s="535"/>
      <c r="G97" s="535"/>
      <c r="H97" s="535"/>
      <c r="I97" s="535"/>
      <c r="J97" s="535"/>
      <c r="K97" s="538"/>
      <c r="L97" s="539"/>
      <c r="M97" s="535"/>
      <c r="N97" s="535"/>
      <c r="O97" s="535"/>
      <c r="P97" s="535"/>
      <c r="Q97" s="535"/>
      <c r="R97" s="535"/>
      <c r="S97" s="535"/>
      <c r="T97" s="535"/>
      <c r="U97" s="535"/>
      <c r="V97" s="535"/>
      <c r="W97" s="540"/>
      <c r="X97" s="535" t="str">
        <f>IF($C$97="","",$C$97)</f>
        <v/>
      </c>
      <c r="Y97" s="536" t="str">
        <f>IF($D$97="","",$D$97)</f>
        <v>não faz este aparelho</v>
      </c>
      <c r="Z97" s="535" t="str">
        <f>IF($E$97="","",$E$97)</f>
        <v/>
      </c>
      <c r="AA97" s="535"/>
      <c r="AB97" s="535"/>
      <c r="AC97" s="535"/>
      <c r="AD97" s="535"/>
      <c r="AE97" s="535"/>
      <c r="AF97" s="538"/>
      <c r="AG97" s="539"/>
      <c r="AH97" s="535"/>
      <c r="AI97" s="535"/>
      <c r="AJ97" s="535"/>
      <c r="AK97" s="535"/>
      <c r="AL97" s="535"/>
      <c r="AM97" s="535"/>
      <c r="AN97" s="535"/>
      <c r="AO97" s="535"/>
      <c r="AP97" s="535"/>
      <c r="AQ97" s="535"/>
      <c r="AR97" s="540"/>
      <c r="AS97" s="541"/>
      <c r="AT97" s="536"/>
      <c r="AU97" s="535"/>
      <c r="AV97" s="535"/>
      <c r="AW97" s="535"/>
      <c r="AX97" s="535"/>
    </row>
    <row r="98" spans="2:50" s="280" customFormat="1" ht="39.6" customHeight="1" x14ac:dyDescent="0.3">
      <c r="B98" s="718"/>
      <c r="C98" s="535" t="str">
        <f>IF(OR('ordem de passagem'!$H95="pct",'ordem de passagem'!$H95="mini",'ordem de passagem'!$H95="pctt",'ordem de passagem'!$H95="pctn",'ordem de passagem'!$H95="pctm"),'ordem de passagem'!C95,"")</f>
        <v/>
      </c>
      <c r="D98" s="543" t="str">
        <f>IF(C98="","não faz este aparelho",'ordem de passagem'!D95)</f>
        <v>não faz este aparelho</v>
      </c>
      <c r="E98" s="544" t="str">
        <f>IF('ordem de passagem'!I95="","",'ordem de passagem'!I95)</f>
        <v/>
      </c>
      <c r="F98" s="542"/>
      <c r="G98" s="542"/>
      <c r="H98" s="542"/>
      <c r="I98" s="542"/>
      <c r="J98" s="542"/>
      <c r="K98" s="545"/>
      <c r="L98" s="544"/>
      <c r="M98" s="542"/>
      <c r="N98" s="542"/>
      <c r="O98" s="542"/>
      <c r="P98" s="542"/>
      <c r="Q98" s="542"/>
      <c r="R98" s="542"/>
      <c r="S98" s="542"/>
      <c r="T98" s="542"/>
      <c r="U98" s="542"/>
      <c r="V98" s="542"/>
      <c r="W98" s="546"/>
      <c r="X98" s="542" t="str">
        <f>IF($C$98="","",$C$98)</f>
        <v/>
      </c>
      <c r="Y98" s="543" t="str">
        <f>IF($D$98="","",$D$98)</f>
        <v>não faz este aparelho</v>
      </c>
      <c r="Z98" s="544" t="str">
        <f>IF($E$98="","",$E$98)</f>
        <v/>
      </c>
      <c r="AA98" s="542"/>
      <c r="AB98" s="542"/>
      <c r="AC98" s="542"/>
      <c r="AD98" s="542"/>
      <c r="AE98" s="542"/>
      <c r="AF98" s="545"/>
      <c r="AG98" s="544"/>
      <c r="AH98" s="542"/>
      <c r="AI98" s="542"/>
      <c r="AJ98" s="542"/>
      <c r="AK98" s="542"/>
      <c r="AL98" s="542"/>
      <c r="AM98" s="542"/>
      <c r="AN98" s="542"/>
      <c r="AO98" s="542"/>
      <c r="AP98" s="542"/>
      <c r="AQ98" s="542"/>
      <c r="AR98" s="546"/>
      <c r="AS98" s="547"/>
      <c r="AT98" s="543"/>
      <c r="AU98" s="542"/>
      <c r="AV98" s="542"/>
      <c r="AW98" s="542"/>
      <c r="AX98" s="542"/>
    </row>
    <row r="99" spans="2:50" s="280" customFormat="1" ht="39.6" customHeight="1" x14ac:dyDescent="0.3">
      <c r="B99" s="718"/>
      <c r="C99" s="535" t="str">
        <f>IF(OR('ordem de passagem'!$H96="pct",'ordem de passagem'!$H96="mini",'ordem de passagem'!$H96="pctt",'ordem de passagem'!$H96="pctn",'ordem de passagem'!$H96="pctm"),'ordem de passagem'!C96,"")</f>
        <v/>
      </c>
      <c r="D99" s="593" t="str">
        <f>IF(C99="","não faz este aparelho",'ordem de passagem'!D96)</f>
        <v>não faz este aparelho</v>
      </c>
      <c r="E99" s="535" t="str">
        <f>IF('ordem de passagem'!I96="","",'ordem de passagem'!I96)</f>
        <v/>
      </c>
      <c r="F99" s="535"/>
      <c r="G99" s="535"/>
      <c r="H99" s="535"/>
      <c r="I99" s="535"/>
      <c r="J99" s="535"/>
      <c r="K99" s="538"/>
      <c r="L99" s="539"/>
      <c r="M99" s="535"/>
      <c r="N99" s="535"/>
      <c r="O99" s="535"/>
      <c r="P99" s="535"/>
      <c r="Q99" s="535"/>
      <c r="R99" s="535"/>
      <c r="S99" s="535"/>
      <c r="T99" s="535"/>
      <c r="U99" s="535"/>
      <c r="V99" s="535"/>
      <c r="W99" s="540"/>
      <c r="X99" s="535" t="str">
        <f>IF($C$99="","",$C$99)</f>
        <v/>
      </c>
      <c r="Y99" s="536" t="str">
        <f>IF($D$99="","",$D$99)</f>
        <v>não faz este aparelho</v>
      </c>
      <c r="Z99" s="535" t="str">
        <f>IF($E$99="","",$E$99)</f>
        <v/>
      </c>
      <c r="AA99" s="535"/>
      <c r="AB99" s="535"/>
      <c r="AC99" s="535"/>
      <c r="AD99" s="535"/>
      <c r="AE99" s="535"/>
      <c r="AF99" s="538"/>
      <c r="AG99" s="539"/>
      <c r="AH99" s="535"/>
      <c r="AI99" s="535"/>
      <c r="AJ99" s="535"/>
      <c r="AK99" s="535"/>
      <c r="AL99" s="535"/>
      <c r="AM99" s="535"/>
      <c r="AN99" s="535"/>
      <c r="AO99" s="535"/>
      <c r="AP99" s="535"/>
      <c r="AQ99" s="535"/>
      <c r="AR99" s="540"/>
      <c r="AS99" s="541"/>
      <c r="AT99" s="536"/>
      <c r="AU99" s="535"/>
      <c r="AV99" s="535"/>
      <c r="AW99" s="535"/>
      <c r="AX99" s="535"/>
    </row>
    <row r="100" spans="2:50" s="280" customFormat="1" ht="39.6" customHeight="1" x14ac:dyDescent="0.3">
      <c r="B100" s="718"/>
      <c r="C100" s="535" t="str">
        <f>IF(OR('ordem de passagem'!$H97="pct",'ordem de passagem'!$H97="mini",'ordem de passagem'!$H97="pctt",'ordem de passagem'!$H97="pctn",'ordem de passagem'!$H97="pctm"),'ordem de passagem'!C97,"")</f>
        <v/>
      </c>
      <c r="D100" s="543" t="str">
        <f>IF(C100="","não faz este aparelho",'ordem de passagem'!D97)</f>
        <v>não faz este aparelho</v>
      </c>
      <c r="E100" s="544" t="str">
        <f>IF('ordem de passagem'!I97="","",'ordem de passagem'!I97)</f>
        <v/>
      </c>
      <c r="F100" s="542"/>
      <c r="G100" s="542"/>
      <c r="H100" s="542"/>
      <c r="I100" s="542"/>
      <c r="J100" s="542"/>
      <c r="K100" s="545"/>
      <c r="L100" s="544"/>
      <c r="M100" s="542"/>
      <c r="N100" s="542"/>
      <c r="O100" s="542"/>
      <c r="P100" s="542"/>
      <c r="Q100" s="542"/>
      <c r="R100" s="542"/>
      <c r="S100" s="542"/>
      <c r="T100" s="542"/>
      <c r="U100" s="542"/>
      <c r="V100" s="542"/>
      <c r="W100" s="546"/>
      <c r="X100" s="542" t="str">
        <f>IF($C$100="","",$C$100)</f>
        <v/>
      </c>
      <c r="Y100" s="543" t="str">
        <f>IF($D$100="","",$D$100)</f>
        <v>não faz este aparelho</v>
      </c>
      <c r="Z100" s="544" t="str">
        <f>IF($E$100="","",$E$100)</f>
        <v/>
      </c>
      <c r="AA100" s="542"/>
      <c r="AB100" s="542"/>
      <c r="AC100" s="542"/>
      <c r="AD100" s="542"/>
      <c r="AE100" s="542"/>
      <c r="AF100" s="545"/>
      <c r="AG100" s="544"/>
      <c r="AH100" s="542"/>
      <c r="AI100" s="542"/>
      <c r="AJ100" s="542"/>
      <c r="AK100" s="542"/>
      <c r="AL100" s="542"/>
      <c r="AM100" s="542"/>
      <c r="AN100" s="542"/>
      <c r="AO100" s="542"/>
      <c r="AP100" s="542"/>
      <c r="AQ100" s="542"/>
      <c r="AR100" s="546"/>
      <c r="AS100" s="547"/>
      <c r="AT100" s="543"/>
      <c r="AU100" s="542"/>
      <c r="AV100" s="542"/>
      <c r="AW100" s="542"/>
      <c r="AX100" s="542"/>
    </row>
    <row r="101" spans="2:50" s="280" customFormat="1" ht="39.6" customHeight="1" x14ac:dyDescent="0.3">
      <c r="B101" s="718"/>
      <c r="C101" s="535" t="str">
        <f>IF(OR('ordem de passagem'!$H98="pct",'ordem de passagem'!$H98="mini",'ordem de passagem'!$H98="pctt",'ordem de passagem'!$H98="pctn",'ordem de passagem'!$H98="pctm"),'ordem de passagem'!C98,"")</f>
        <v/>
      </c>
      <c r="D101" s="593" t="str">
        <f>IF(C101="","não faz este aparelho",'ordem de passagem'!D98)</f>
        <v>não faz este aparelho</v>
      </c>
      <c r="E101" s="535" t="str">
        <f>IF('ordem de passagem'!I98="","",'ordem de passagem'!I98)</f>
        <v/>
      </c>
      <c r="F101" s="535"/>
      <c r="G101" s="535"/>
      <c r="H101" s="535"/>
      <c r="I101" s="535"/>
      <c r="J101" s="535"/>
      <c r="K101" s="538"/>
      <c r="L101" s="539"/>
      <c r="M101" s="535"/>
      <c r="N101" s="535"/>
      <c r="O101" s="535"/>
      <c r="P101" s="535"/>
      <c r="Q101" s="535"/>
      <c r="R101" s="535"/>
      <c r="S101" s="535"/>
      <c r="T101" s="535"/>
      <c r="U101" s="535"/>
      <c r="V101" s="535"/>
      <c r="W101" s="540"/>
      <c r="X101" s="535" t="str">
        <f>IF($C$101="","",$C$101)</f>
        <v/>
      </c>
      <c r="Y101" s="536" t="str">
        <f>IF($D$101="","",$D$101)</f>
        <v>não faz este aparelho</v>
      </c>
      <c r="Z101" s="535" t="str">
        <f>IF($E$101="","",$E$101)</f>
        <v/>
      </c>
      <c r="AA101" s="535"/>
      <c r="AB101" s="535"/>
      <c r="AC101" s="535"/>
      <c r="AD101" s="535"/>
      <c r="AE101" s="535"/>
      <c r="AF101" s="538"/>
      <c r="AG101" s="539"/>
      <c r="AH101" s="535"/>
      <c r="AI101" s="535"/>
      <c r="AJ101" s="535"/>
      <c r="AK101" s="535"/>
      <c r="AL101" s="535"/>
      <c r="AM101" s="535"/>
      <c r="AN101" s="535"/>
      <c r="AO101" s="535"/>
      <c r="AP101" s="535"/>
      <c r="AQ101" s="535"/>
      <c r="AR101" s="540"/>
      <c r="AS101" s="541"/>
      <c r="AT101" s="536"/>
      <c r="AU101" s="535"/>
      <c r="AV101" s="535"/>
      <c r="AW101" s="535"/>
      <c r="AX101" s="535"/>
    </row>
    <row r="102" spans="2:50" s="280" customFormat="1" ht="39.6" customHeight="1" x14ac:dyDescent="0.3">
      <c r="B102" s="718"/>
      <c r="C102" s="535" t="str">
        <f>IF(OR('ordem de passagem'!$H99="pct",'ordem de passagem'!$H99="mini",'ordem de passagem'!$H99="pctt",'ordem de passagem'!$H99="pctn",'ordem de passagem'!$H99="pctm"),'ordem de passagem'!C99,"")</f>
        <v/>
      </c>
      <c r="D102" s="543" t="str">
        <f>IF(C102="","não faz este aparelho",'ordem de passagem'!D99)</f>
        <v>não faz este aparelho</v>
      </c>
      <c r="E102" s="544" t="str">
        <f>IF('ordem de passagem'!I99="","",'ordem de passagem'!I99)</f>
        <v/>
      </c>
      <c r="F102" s="542"/>
      <c r="G102" s="542"/>
      <c r="H102" s="542"/>
      <c r="I102" s="542"/>
      <c r="J102" s="542"/>
      <c r="K102" s="545"/>
      <c r="L102" s="544"/>
      <c r="M102" s="542"/>
      <c r="N102" s="542"/>
      <c r="O102" s="542"/>
      <c r="P102" s="542"/>
      <c r="Q102" s="542"/>
      <c r="R102" s="542"/>
      <c r="S102" s="542"/>
      <c r="T102" s="542"/>
      <c r="U102" s="542"/>
      <c r="V102" s="542"/>
      <c r="W102" s="546"/>
      <c r="X102" s="542" t="str">
        <f>IF($C$102="","",$C$102)</f>
        <v/>
      </c>
      <c r="Y102" s="543" t="str">
        <f>IF($D$102="","",$D$102)</f>
        <v>não faz este aparelho</v>
      </c>
      <c r="Z102" s="544" t="str">
        <f>IF($E$102="","",$E$102)</f>
        <v/>
      </c>
      <c r="AA102" s="542"/>
      <c r="AB102" s="542"/>
      <c r="AC102" s="542"/>
      <c r="AD102" s="542"/>
      <c r="AE102" s="542"/>
      <c r="AF102" s="545"/>
      <c r="AG102" s="544"/>
      <c r="AH102" s="542"/>
      <c r="AI102" s="542"/>
      <c r="AJ102" s="542"/>
      <c r="AK102" s="542"/>
      <c r="AL102" s="542"/>
      <c r="AM102" s="542"/>
      <c r="AN102" s="542"/>
      <c r="AO102" s="542"/>
      <c r="AP102" s="542"/>
      <c r="AQ102" s="542"/>
      <c r="AR102" s="546"/>
      <c r="AS102" s="547"/>
      <c r="AT102" s="543"/>
      <c r="AU102" s="542"/>
      <c r="AV102" s="542"/>
      <c r="AW102" s="542"/>
      <c r="AX102" s="542"/>
    </row>
    <row r="103" spans="2:50" s="280" customFormat="1" ht="39.6" customHeight="1" x14ac:dyDescent="0.3">
      <c r="B103" s="736"/>
      <c r="C103" s="535" t="str">
        <f>IF(OR('ordem de passagem'!$H100="pct",'ordem de passagem'!$H100="mini",'ordem de passagem'!$H100="pctt",'ordem de passagem'!$H100="pctn",'ordem de passagem'!$H100="pctm"),'ordem de passagem'!C100,"")</f>
        <v/>
      </c>
      <c r="D103" s="593" t="str">
        <f>IF(C103="","não faz este aparelho",'ordem de passagem'!D100)</f>
        <v>não faz este aparelho</v>
      </c>
      <c r="E103" s="535" t="str">
        <f>IF('ordem de passagem'!I100="","",'ordem de passagem'!I100)</f>
        <v/>
      </c>
      <c r="F103" s="535"/>
      <c r="G103" s="535"/>
      <c r="H103" s="535"/>
      <c r="I103" s="535"/>
      <c r="J103" s="535"/>
      <c r="K103" s="538"/>
      <c r="L103" s="539"/>
      <c r="M103" s="535"/>
      <c r="N103" s="535"/>
      <c r="O103" s="535"/>
      <c r="P103" s="535"/>
      <c r="Q103" s="535"/>
      <c r="R103" s="535"/>
      <c r="S103" s="535"/>
      <c r="T103" s="535"/>
      <c r="U103" s="535"/>
      <c r="V103" s="535"/>
      <c r="W103" s="540"/>
      <c r="X103" s="535" t="str">
        <f>IF($C$103="","",$C$103)</f>
        <v/>
      </c>
      <c r="Y103" s="536" t="str">
        <f>IF($D$103="","",$D$103)</f>
        <v>não faz este aparelho</v>
      </c>
      <c r="Z103" s="535" t="str">
        <f>IF($E$103="","",$E$103)</f>
        <v/>
      </c>
      <c r="AA103" s="535"/>
      <c r="AB103" s="535"/>
      <c r="AC103" s="535"/>
      <c r="AD103" s="535"/>
      <c r="AE103" s="535"/>
      <c r="AF103" s="538"/>
      <c r="AG103" s="539"/>
      <c r="AH103" s="535"/>
      <c r="AI103" s="535"/>
      <c r="AJ103" s="535"/>
      <c r="AK103" s="535"/>
      <c r="AL103" s="535"/>
      <c r="AM103" s="535"/>
      <c r="AN103" s="535"/>
      <c r="AO103" s="535"/>
      <c r="AP103" s="535"/>
      <c r="AQ103" s="535"/>
      <c r="AR103" s="540"/>
      <c r="AS103" s="541"/>
      <c r="AT103" s="536"/>
      <c r="AU103" s="535"/>
      <c r="AV103" s="535"/>
      <c r="AW103" s="535"/>
      <c r="AX103" s="535"/>
    </row>
    <row r="104" spans="2:50" s="280" customFormat="1" ht="39.6" customHeight="1" x14ac:dyDescent="0.3">
      <c r="B104" s="736"/>
      <c r="C104" s="535" t="str">
        <f>IF(OR('ordem de passagem'!$H101="pct",'ordem de passagem'!$H101="mini",'ordem de passagem'!$H101="pctt",'ordem de passagem'!$H101="pctn",'ordem de passagem'!$H101="pctm"),'ordem de passagem'!C101,"")</f>
        <v/>
      </c>
      <c r="D104" s="543" t="str">
        <f>IF(C104="","não faz este aparelho",'ordem de passagem'!D101)</f>
        <v>não faz este aparelho</v>
      </c>
      <c r="E104" s="544" t="str">
        <f>IF('ordem de passagem'!I101="","",'ordem de passagem'!I101)</f>
        <v/>
      </c>
      <c r="F104" s="542"/>
      <c r="G104" s="542"/>
      <c r="H104" s="542"/>
      <c r="I104" s="542"/>
      <c r="J104" s="542"/>
      <c r="K104" s="545"/>
      <c r="L104" s="544"/>
      <c r="M104" s="542"/>
      <c r="N104" s="542"/>
      <c r="O104" s="542"/>
      <c r="P104" s="542"/>
      <c r="Q104" s="542"/>
      <c r="R104" s="542"/>
      <c r="S104" s="542"/>
      <c r="T104" s="542"/>
      <c r="U104" s="542"/>
      <c r="V104" s="542"/>
      <c r="W104" s="546"/>
      <c r="X104" s="542" t="str">
        <f>IF($C$104="","",$C$104)</f>
        <v/>
      </c>
      <c r="Y104" s="543" t="str">
        <f>IF($D$104="","",$D$104)</f>
        <v>não faz este aparelho</v>
      </c>
      <c r="Z104" s="544" t="str">
        <f>IF($E$104="","",$E$104)</f>
        <v/>
      </c>
      <c r="AA104" s="542"/>
      <c r="AB104" s="542"/>
      <c r="AC104" s="542"/>
      <c r="AD104" s="542"/>
      <c r="AE104" s="542"/>
      <c r="AF104" s="545"/>
      <c r="AG104" s="544"/>
      <c r="AH104" s="542"/>
      <c r="AI104" s="542"/>
      <c r="AJ104" s="542"/>
      <c r="AK104" s="542"/>
      <c r="AL104" s="542"/>
      <c r="AM104" s="542"/>
      <c r="AN104" s="542"/>
      <c r="AO104" s="542"/>
      <c r="AP104" s="542"/>
      <c r="AQ104" s="542"/>
      <c r="AR104" s="546"/>
      <c r="AS104" s="547"/>
      <c r="AT104" s="543"/>
      <c r="AU104" s="542"/>
      <c r="AV104" s="542"/>
      <c r="AW104" s="542"/>
      <c r="AX104" s="542"/>
    </row>
    <row r="105" spans="2:50" s="280" customFormat="1" ht="39.6" customHeight="1" x14ac:dyDescent="0.3">
      <c r="B105" s="737"/>
      <c r="C105" s="535" t="str">
        <f>IF(OR('ordem de passagem'!$H102="pct",'ordem de passagem'!$H102="mini",'ordem de passagem'!$H102="pctt",'ordem de passagem'!$H102="pctn",'ordem de passagem'!$H102="pctm"),'ordem de passagem'!C102,"")</f>
        <v/>
      </c>
      <c r="D105" s="593" t="str">
        <f>IF(C105="","não faz este aparelho",'ordem de passagem'!D102)</f>
        <v>não faz este aparelho</v>
      </c>
      <c r="E105" s="535" t="str">
        <f>IF('ordem de passagem'!I102="","",'ordem de passagem'!I102)</f>
        <v/>
      </c>
      <c r="F105" s="535"/>
      <c r="G105" s="535"/>
      <c r="H105" s="535"/>
      <c r="I105" s="535"/>
      <c r="J105" s="535"/>
      <c r="K105" s="538"/>
      <c r="L105" s="539"/>
      <c r="M105" s="535"/>
      <c r="N105" s="535"/>
      <c r="O105" s="535"/>
      <c r="P105" s="535"/>
      <c r="Q105" s="535"/>
      <c r="R105" s="535"/>
      <c r="S105" s="535"/>
      <c r="T105" s="535"/>
      <c r="U105" s="535"/>
      <c r="V105" s="535"/>
      <c r="W105" s="540"/>
      <c r="X105" s="535" t="str">
        <f>IF($C$105="","",$C$105)</f>
        <v/>
      </c>
      <c r="Y105" s="536" t="str">
        <f>IF($D$105="","",$D$105)</f>
        <v>não faz este aparelho</v>
      </c>
      <c r="Z105" s="535" t="str">
        <f>IF($E$105="","",$E$105)</f>
        <v/>
      </c>
      <c r="AA105" s="535"/>
      <c r="AB105" s="535"/>
      <c r="AC105" s="535"/>
      <c r="AD105" s="535"/>
      <c r="AE105" s="535"/>
      <c r="AF105" s="538"/>
      <c r="AG105" s="539"/>
      <c r="AH105" s="535"/>
      <c r="AI105" s="535"/>
      <c r="AJ105" s="535"/>
      <c r="AK105" s="535"/>
      <c r="AL105" s="535"/>
      <c r="AM105" s="535"/>
      <c r="AN105" s="535"/>
      <c r="AO105" s="535"/>
      <c r="AP105" s="535"/>
      <c r="AQ105" s="535"/>
      <c r="AR105" s="540"/>
      <c r="AS105" s="541"/>
      <c r="AT105" s="536"/>
      <c r="AU105" s="535"/>
      <c r="AV105" s="535"/>
      <c r="AW105" s="535"/>
      <c r="AX105" s="535"/>
    </row>
    <row r="106" spans="2:50" s="280" customFormat="1" ht="39.6" customHeight="1" x14ac:dyDescent="0.3">
      <c r="B106" s="737"/>
      <c r="C106" s="535" t="str">
        <f>IF(OR('ordem de passagem'!$H103="pct",'ordem de passagem'!$H103="mini",'ordem de passagem'!$H103="pctt",'ordem de passagem'!$H103="pctn",'ordem de passagem'!$H103="pctm"),'ordem de passagem'!C103,"")</f>
        <v/>
      </c>
      <c r="D106" s="543" t="str">
        <f>IF(C106="","não faz este aparelho",'ordem de passagem'!D103)</f>
        <v>não faz este aparelho</v>
      </c>
      <c r="E106" s="544" t="str">
        <f>IF('ordem de passagem'!I103="","",'ordem de passagem'!I103)</f>
        <v/>
      </c>
      <c r="F106" s="542"/>
      <c r="G106" s="542"/>
      <c r="H106" s="542"/>
      <c r="I106" s="542"/>
      <c r="J106" s="542"/>
      <c r="K106" s="545"/>
      <c r="L106" s="544"/>
      <c r="M106" s="542"/>
      <c r="N106" s="542"/>
      <c r="O106" s="542"/>
      <c r="P106" s="542"/>
      <c r="Q106" s="542"/>
      <c r="R106" s="542"/>
      <c r="S106" s="542"/>
      <c r="T106" s="542"/>
      <c r="U106" s="542"/>
      <c r="V106" s="542"/>
      <c r="W106" s="546"/>
      <c r="X106" s="542" t="str">
        <f>IF($C$106="","",$C$106)</f>
        <v/>
      </c>
      <c r="Y106" s="543" t="str">
        <f>IF($D$106="","",$D$106)</f>
        <v>não faz este aparelho</v>
      </c>
      <c r="Z106" s="544" t="str">
        <f>IF($E$106="","",$E$106)</f>
        <v/>
      </c>
      <c r="AA106" s="542"/>
      <c r="AB106" s="542"/>
      <c r="AC106" s="542"/>
      <c r="AD106" s="542"/>
      <c r="AE106" s="542"/>
      <c r="AF106" s="545"/>
      <c r="AG106" s="544"/>
      <c r="AH106" s="542"/>
      <c r="AI106" s="542"/>
      <c r="AJ106" s="542"/>
      <c r="AK106" s="542"/>
      <c r="AL106" s="542"/>
      <c r="AM106" s="542"/>
      <c r="AN106" s="542"/>
      <c r="AO106" s="542"/>
      <c r="AP106" s="542"/>
      <c r="AQ106" s="542"/>
      <c r="AR106" s="546"/>
      <c r="AS106" s="547"/>
      <c r="AT106" s="543"/>
      <c r="AU106" s="542"/>
      <c r="AV106" s="542"/>
      <c r="AW106" s="542"/>
      <c r="AX106" s="542"/>
    </row>
    <row r="107" spans="2:50" s="280" customFormat="1" ht="39.6" customHeight="1" x14ac:dyDescent="0.3">
      <c r="B107" s="731"/>
      <c r="C107" s="535" t="str">
        <f>IF(OR('ordem de passagem'!$H104="pct",'ordem de passagem'!$H104="mini",'ordem de passagem'!$H104="pctt",'ordem de passagem'!$H104="pctn",'ordem de passagem'!$H104="pctm"),'ordem de passagem'!C104,"")</f>
        <v/>
      </c>
      <c r="D107" s="593" t="str">
        <f>IF(C107="","não faz este aparelho",'ordem de passagem'!D104)</f>
        <v>não faz este aparelho</v>
      </c>
      <c r="E107" s="535" t="str">
        <f>IF('ordem de passagem'!I104="","",'ordem de passagem'!I104)</f>
        <v/>
      </c>
      <c r="F107" s="535"/>
      <c r="G107" s="535"/>
      <c r="H107" s="535"/>
      <c r="I107" s="535"/>
      <c r="J107" s="535"/>
      <c r="K107" s="538"/>
      <c r="L107" s="539"/>
      <c r="M107" s="535"/>
      <c r="N107" s="535"/>
      <c r="O107" s="535"/>
      <c r="P107" s="535"/>
      <c r="Q107" s="535"/>
      <c r="R107" s="535"/>
      <c r="S107" s="535"/>
      <c r="T107" s="535"/>
      <c r="U107" s="535"/>
      <c r="V107" s="535"/>
      <c r="W107" s="540"/>
      <c r="X107" s="535" t="str">
        <f>IF($C$107="","",$C$107)</f>
        <v/>
      </c>
      <c r="Y107" s="536" t="str">
        <f>IF($D$107="","",$D$107)</f>
        <v>não faz este aparelho</v>
      </c>
      <c r="Z107" s="535" t="str">
        <f>IF($E$107="","",$E$107)</f>
        <v/>
      </c>
      <c r="AA107" s="535"/>
      <c r="AB107" s="535"/>
      <c r="AC107" s="535"/>
      <c r="AD107" s="535"/>
      <c r="AE107" s="535"/>
      <c r="AF107" s="538"/>
      <c r="AG107" s="539"/>
      <c r="AH107" s="535"/>
      <c r="AI107" s="535"/>
      <c r="AJ107" s="535"/>
      <c r="AK107" s="535"/>
      <c r="AL107" s="535"/>
      <c r="AM107" s="535"/>
      <c r="AN107" s="535"/>
      <c r="AO107" s="535"/>
      <c r="AP107" s="535"/>
      <c r="AQ107" s="535"/>
      <c r="AR107" s="540"/>
      <c r="AS107" s="541"/>
      <c r="AT107" s="536"/>
      <c r="AU107" s="535"/>
      <c r="AV107" s="535"/>
      <c r="AW107" s="535"/>
      <c r="AX107" s="535"/>
    </row>
    <row r="108" spans="2:50" s="280" customFormat="1" ht="39.6" customHeight="1" x14ac:dyDescent="0.3">
      <c r="B108" s="732"/>
      <c r="C108" s="535" t="str">
        <f>IF(OR('ordem de passagem'!$H105="pct",'ordem de passagem'!$H105="mini",'ordem de passagem'!$H105="pctt",'ordem de passagem'!$H105="pctn",'ordem de passagem'!$H105="pctm"),'ordem de passagem'!C105,"")</f>
        <v/>
      </c>
      <c r="D108" s="543" t="str">
        <f>IF(C108="","não faz este aparelho",'ordem de passagem'!D105)</f>
        <v>não faz este aparelho</v>
      </c>
      <c r="E108" s="544" t="str">
        <f>IF('ordem de passagem'!I105="","",'ordem de passagem'!I105)</f>
        <v/>
      </c>
      <c r="F108" s="542"/>
      <c r="G108" s="542"/>
      <c r="H108" s="542"/>
      <c r="I108" s="542"/>
      <c r="J108" s="542"/>
      <c r="K108" s="545"/>
      <c r="L108" s="544"/>
      <c r="M108" s="542"/>
      <c r="N108" s="542"/>
      <c r="O108" s="542"/>
      <c r="P108" s="542"/>
      <c r="Q108" s="542"/>
      <c r="R108" s="542"/>
      <c r="S108" s="542"/>
      <c r="T108" s="542"/>
      <c r="U108" s="542"/>
      <c r="V108" s="542"/>
      <c r="W108" s="546"/>
      <c r="X108" s="542" t="str">
        <f>IF($C$108="","",$C$108)</f>
        <v/>
      </c>
      <c r="Y108" s="543" t="str">
        <f>IF($D$108="","",$D$108)</f>
        <v>não faz este aparelho</v>
      </c>
      <c r="Z108" s="544" t="str">
        <f>IF($E$108="","",$E$108)</f>
        <v/>
      </c>
      <c r="AA108" s="542"/>
      <c r="AB108" s="542"/>
      <c r="AC108" s="542"/>
      <c r="AD108" s="542"/>
      <c r="AE108" s="542"/>
      <c r="AF108" s="545"/>
      <c r="AG108" s="544"/>
      <c r="AH108" s="542"/>
      <c r="AI108" s="542"/>
      <c r="AJ108" s="542"/>
      <c r="AK108" s="542"/>
      <c r="AL108" s="542"/>
      <c r="AM108" s="542"/>
      <c r="AN108" s="542"/>
      <c r="AO108" s="542"/>
      <c r="AP108" s="542"/>
      <c r="AQ108" s="542"/>
      <c r="AR108" s="546"/>
      <c r="AS108" s="547"/>
      <c r="AT108" s="543"/>
      <c r="AU108" s="542"/>
      <c r="AV108" s="542"/>
      <c r="AW108" s="542"/>
      <c r="AX108" s="542"/>
    </row>
    <row r="109" spans="2:50" s="280" customFormat="1" ht="39.6" customHeight="1" x14ac:dyDescent="0.3">
      <c r="B109" s="732"/>
      <c r="C109" s="535" t="str">
        <f>IF(OR('ordem de passagem'!$H106="pct",'ordem de passagem'!$H106="mini",'ordem de passagem'!$H106="pctt",'ordem de passagem'!$H106="pctn",'ordem de passagem'!$H106="pctm"),'ordem de passagem'!C106,"")</f>
        <v/>
      </c>
      <c r="D109" s="593" t="str">
        <f>IF(C109="","não faz este aparelho",'ordem de passagem'!D106)</f>
        <v>não faz este aparelho</v>
      </c>
      <c r="E109" s="535" t="str">
        <f>IF('ordem de passagem'!I106="","",'ordem de passagem'!I106)</f>
        <v/>
      </c>
      <c r="F109" s="535"/>
      <c r="G109" s="535"/>
      <c r="H109" s="535"/>
      <c r="I109" s="535"/>
      <c r="J109" s="535"/>
      <c r="K109" s="538"/>
      <c r="L109" s="539"/>
      <c r="M109" s="535"/>
      <c r="N109" s="535"/>
      <c r="O109" s="535"/>
      <c r="P109" s="535"/>
      <c r="Q109" s="535"/>
      <c r="R109" s="535"/>
      <c r="S109" s="535"/>
      <c r="T109" s="535"/>
      <c r="U109" s="535"/>
      <c r="V109" s="535"/>
      <c r="W109" s="540"/>
      <c r="X109" s="535" t="str">
        <f>IF($C$109="","",$C$109)</f>
        <v/>
      </c>
      <c r="Y109" s="536" t="str">
        <f>IF($D$109="","",$D$109)</f>
        <v>não faz este aparelho</v>
      </c>
      <c r="Z109" s="535" t="str">
        <f>IF($E$109="","",$E$109)</f>
        <v/>
      </c>
      <c r="AA109" s="535"/>
      <c r="AB109" s="535"/>
      <c r="AC109" s="535"/>
      <c r="AD109" s="535"/>
      <c r="AE109" s="535"/>
      <c r="AF109" s="538"/>
      <c r="AG109" s="539"/>
      <c r="AH109" s="535"/>
      <c r="AI109" s="535"/>
      <c r="AJ109" s="535"/>
      <c r="AK109" s="535"/>
      <c r="AL109" s="535"/>
      <c r="AM109" s="535"/>
      <c r="AN109" s="535"/>
      <c r="AO109" s="535"/>
      <c r="AP109" s="535"/>
      <c r="AQ109" s="535"/>
      <c r="AR109" s="540"/>
      <c r="AS109" s="541"/>
      <c r="AT109" s="536"/>
      <c r="AU109" s="535"/>
      <c r="AV109" s="535"/>
      <c r="AW109" s="535"/>
      <c r="AX109" s="535"/>
    </row>
    <row r="110" spans="2:50" s="280" customFormat="1" ht="39.6" customHeight="1" x14ac:dyDescent="0.3">
      <c r="B110" s="732"/>
      <c r="C110" s="535" t="str">
        <f>IF(OR('ordem de passagem'!$H107="pct",'ordem de passagem'!$H107="mini",'ordem de passagem'!$H107="pctt",'ordem de passagem'!$H107="pctn",'ordem de passagem'!$H107="pctm"),'ordem de passagem'!C107,"")</f>
        <v/>
      </c>
      <c r="D110" s="543" t="str">
        <f>IF(C110="","não faz este aparelho",'ordem de passagem'!D107)</f>
        <v>não faz este aparelho</v>
      </c>
      <c r="E110" s="544" t="str">
        <f>IF('ordem de passagem'!I107="","",'ordem de passagem'!I107)</f>
        <v/>
      </c>
      <c r="F110" s="542"/>
      <c r="G110" s="542"/>
      <c r="H110" s="542"/>
      <c r="I110" s="542"/>
      <c r="J110" s="542"/>
      <c r="K110" s="545"/>
      <c r="L110" s="544"/>
      <c r="M110" s="542"/>
      <c r="N110" s="542"/>
      <c r="O110" s="542"/>
      <c r="P110" s="542"/>
      <c r="Q110" s="542"/>
      <c r="R110" s="542"/>
      <c r="S110" s="542"/>
      <c r="T110" s="542"/>
      <c r="U110" s="542"/>
      <c r="V110" s="542"/>
      <c r="W110" s="546"/>
      <c r="X110" s="542" t="str">
        <f>IF($C$110="","",$C$110)</f>
        <v/>
      </c>
      <c r="Y110" s="543" t="str">
        <f>IF($D$110="","",$D$110)</f>
        <v>não faz este aparelho</v>
      </c>
      <c r="Z110" s="544" t="str">
        <f>IF($E$110="","",$E$110)</f>
        <v/>
      </c>
      <c r="AA110" s="542"/>
      <c r="AB110" s="542"/>
      <c r="AC110" s="542"/>
      <c r="AD110" s="542"/>
      <c r="AE110" s="542"/>
      <c r="AF110" s="545"/>
      <c r="AG110" s="544"/>
      <c r="AH110" s="542"/>
      <c r="AI110" s="542"/>
      <c r="AJ110" s="542"/>
      <c r="AK110" s="542"/>
      <c r="AL110" s="542"/>
      <c r="AM110" s="542"/>
      <c r="AN110" s="542"/>
      <c r="AO110" s="542"/>
      <c r="AP110" s="542"/>
      <c r="AQ110" s="542"/>
      <c r="AR110" s="546"/>
      <c r="AS110" s="547"/>
      <c r="AT110" s="543"/>
      <c r="AU110" s="542"/>
      <c r="AV110" s="542"/>
      <c r="AW110" s="542"/>
      <c r="AX110" s="542"/>
    </row>
    <row r="111" spans="2:50" s="280" customFormat="1" ht="39.6" customHeight="1" x14ac:dyDescent="0.3">
      <c r="B111" s="732"/>
      <c r="C111" s="535" t="str">
        <f>IF(OR('ordem de passagem'!$H108="pct",'ordem de passagem'!$H108="mini",'ordem de passagem'!$H108="pctt",'ordem de passagem'!$H108="pctn",'ordem de passagem'!$H108="pctm"),'ordem de passagem'!C108,"")</f>
        <v/>
      </c>
      <c r="D111" s="593" t="str">
        <f>IF(C111="","não faz este aparelho",'ordem de passagem'!D108)</f>
        <v>não faz este aparelho</v>
      </c>
      <c r="E111" s="535" t="str">
        <f>IF('ordem de passagem'!I108="","",'ordem de passagem'!I108)</f>
        <v/>
      </c>
      <c r="F111" s="535"/>
      <c r="G111" s="535"/>
      <c r="H111" s="535"/>
      <c r="I111" s="535"/>
      <c r="J111" s="535"/>
      <c r="K111" s="538"/>
      <c r="L111" s="539"/>
      <c r="M111" s="535"/>
      <c r="N111" s="535"/>
      <c r="O111" s="535"/>
      <c r="P111" s="535"/>
      <c r="Q111" s="535"/>
      <c r="R111" s="535"/>
      <c r="S111" s="535"/>
      <c r="T111" s="535"/>
      <c r="U111" s="535"/>
      <c r="V111" s="535"/>
      <c r="W111" s="540"/>
      <c r="X111" s="535" t="str">
        <f>IF($C$111="","",$C$111)</f>
        <v/>
      </c>
      <c r="Y111" s="536" t="str">
        <f>IF($D$111="","",$D$111)</f>
        <v>não faz este aparelho</v>
      </c>
      <c r="Z111" s="535" t="str">
        <f>IF($E$111="","",$E$111)</f>
        <v/>
      </c>
      <c r="AA111" s="535"/>
      <c r="AB111" s="535"/>
      <c r="AC111" s="535"/>
      <c r="AD111" s="535"/>
      <c r="AE111" s="535"/>
      <c r="AF111" s="538"/>
      <c r="AG111" s="539"/>
      <c r="AH111" s="535"/>
      <c r="AI111" s="535"/>
      <c r="AJ111" s="535"/>
      <c r="AK111" s="535"/>
      <c r="AL111" s="535"/>
      <c r="AM111" s="535"/>
      <c r="AN111" s="535"/>
      <c r="AO111" s="535"/>
      <c r="AP111" s="535"/>
      <c r="AQ111" s="535"/>
      <c r="AR111" s="540"/>
      <c r="AS111" s="541"/>
      <c r="AT111" s="536"/>
      <c r="AU111" s="535"/>
      <c r="AV111" s="535"/>
      <c r="AW111" s="535"/>
      <c r="AX111" s="535"/>
    </row>
    <row r="112" spans="2:50" s="280" customFormat="1" ht="39.6" customHeight="1" x14ac:dyDescent="0.3">
      <c r="B112" s="732"/>
      <c r="C112" s="535" t="str">
        <f>IF(OR('ordem de passagem'!$H109="pct",'ordem de passagem'!$H109="mini",'ordem de passagem'!$H109="pctt",'ordem de passagem'!$H109="pctn",'ordem de passagem'!$H109="pctm"),'ordem de passagem'!C109,"")</f>
        <v/>
      </c>
      <c r="D112" s="543" t="str">
        <f>IF(C112="","não faz este aparelho",'ordem de passagem'!D109)</f>
        <v>não faz este aparelho</v>
      </c>
      <c r="E112" s="544" t="str">
        <f>IF('ordem de passagem'!I109="","",'ordem de passagem'!I109)</f>
        <v/>
      </c>
      <c r="F112" s="542"/>
      <c r="G112" s="542"/>
      <c r="H112" s="542"/>
      <c r="I112" s="542"/>
      <c r="J112" s="542"/>
      <c r="K112" s="545"/>
      <c r="L112" s="544"/>
      <c r="M112" s="542"/>
      <c r="N112" s="542"/>
      <c r="O112" s="542"/>
      <c r="P112" s="542"/>
      <c r="Q112" s="542"/>
      <c r="R112" s="542"/>
      <c r="S112" s="542"/>
      <c r="T112" s="542"/>
      <c r="U112" s="542"/>
      <c r="V112" s="542"/>
      <c r="W112" s="546"/>
      <c r="X112" s="542" t="str">
        <f>IF($C$112="","",$C$112)</f>
        <v/>
      </c>
      <c r="Y112" s="543" t="str">
        <f>IF($D$112="","",$D$112)</f>
        <v>não faz este aparelho</v>
      </c>
      <c r="Z112" s="544" t="str">
        <f>IF($E$112="","",$E$112)</f>
        <v/>
      </c>
      <c r="AA112" s="542"/>
      <c r="AB112" s="542"/>
      <c r="AC112" s="542"/>
      <c r="AD112" s="542"/>
      <c r="AE112" s="542"/>
      <c r="AF112" s="545"/>
      <c r="AG112" s="544"/>
      <c r="AH112" s="542"/>
      <c r="AI112" s="542"/>
      <c r="AJ112" s="542"/>
      <c r="AK112" s="542"/>
      <c r="AL112" s="542"/>
      <c r="AM112" s="542"/>
      <c r="AN112" s="542"/>
      <c r="AO112" s="542"/>
      <c r="AP112" s="542"/>
      <c r="AQ112" s="542"/>
      <c r="AR112" s="546"/>
      <c r="AS112" s="547"/>
      <c r="AT112" s="543"/>
      <c r="AU112" s="542"/>
      <c r="AV112" s="542"/>
      <c r="AW112" s="542"/>
      <c r="AX112" s="542"/>
    </row>
    <row r="113" spans="2:50" s="280" customFormat="1" ht="39.6" customHeight="1" x14ac:dyDescent="0.3">
      <c r="B113" s="732"/>
      <c r="C113" s="535" t="str">
        <f>IF(OR('ordem de passagem'!$H110="pct",'ordem de passagem'!$H110="mini",'ordem de passagem'!$H110="pctt",'ordem de passagem'!$H110="pctn",'ordem de passagem'!$H110="pctm"),'ordem de passagem'!C110,"")</f>
        <v/>
      </c>
      <c r="D113" s="593" t="str">
        <f>IF(C113="","não faz este aparelho",'ordem de passagem'!D110)</f>
        <v>não faz este aparelho</v>
      </c>
      <c r="E113" s="535" t="str">
        <f>IF('ordem de passagem'!I110="","",'ordem de passagem'!I110)</f>
        <v/>
      </c>
      <c r="F113" s="535"/>
      <c r="G113" s="535"/>
      <c r="H113" s="535"/>
      <c r="I113" s="535"/>
      <c r="J113" s="535"/>
      <c r="K113" s="538"/>
      <c r="L113" s="539"/>
      <c r="M113" s="535"/>
      <c r="N113" s="535"/>
      <c r="O113" s="535"/>
      <c r="P113" s="535"/>
      <c r="Q113" s="535"/>
      <c r="R113" s="535"/>
      <c r="S113" s="535"/>
      <c r="T113" s="535"/>
      <c r="U113" s="535"/>
      <c r="V113" s="535"/>
      <c r="W113" s="540"/>
      <c r="X113" s="535" t="str">
        <f>IF($C$113="","",$C$113)</f>
        <v/>
      </c>
      <c r="Y113" s="536" t="str">
        <f>IF($D$113="","",$D$113)</f>
        <v>não faz este aparelho</v>
      </c>
      <c r="Z113" s="535" t="str">
        <f>IF($E$113="","",$E$113)</f>
        <v/>
      </c>
      <c r="AA113" s="535"/>
      <c r="AB113" s="535"/>
      <c r="AC113" s="535"/>
      <c r="AD113" s="535"/>
      <c r="AE113" s="535"/>
      <c r="AF113" s="538"/>
      <c r="AG113" s="539"/>
      <c r="AH113" s="535"/>
      <c r="AI113" s="535"/>
      <c r="AJ113" s="535"/>
      <c r="AK113" s="535"/>
      <c r="AL113" s="535"/>
      <c r="AM113" s="535"/>
      <c r="AN113" s="535"/>
      <c r="AO113" s="535"/>
      <c r="AP113" s="535"/>
      <c r="AQ113" s="535"/>
      <c r="AR113" s="540"/>
      <c r="AS113" s="541"/>
      <c r="AT113" s="536"/>
      <c r="AU113" s="535"/>
      <c r="AV113" s="535"/>
      <c r="AW113" s="535"/>
      <c r="AX113" s="535"/>
    </row>
    <row r="114" spans="2:50" s="280" customFormat="1" ht="39.6" customHeight="1" x14ac:dyDescent="0.3">
      <c r="B114" s="733"/>
      <c r="C114" s="535" t="str">
        <f>IF(OR('ordem de passagem'!$H111="pct",'ordem de passagem'!$H111="mini",'ordem de passagem'!$H111="pctt",'ordem de passagem'!$H111="pctn",'ordem de passagem'!$H111="pctm"),'ordem de passagem'!C111,"")</f>
        <v/>
      </c>
      <c r="D114" s="543" t="str">
        <f>IF(C114="","não faz este aparelho",'ordem de passagem'!D111)</f>
        <v>não faz este aparelho</v>
      </c>
      <c r="E114" s="544" t="str">
        <f>IF('ordem de passagem'!I111="","",'ordem de passagem'!I111)</f>
        <v/>
      </c>
      <c r="F114" s="542"/>
      <c r="G114" s="542"/>
      <c r="H114" s="542"/>
      <c r="I114" s="542"/>
      <c r="J114" s="542"/>
      <c r="K114" s="545"/>
      <c r="L114" s="544"/>
      <c r="M114" s="542"/>
      <c r="N114" s="542"/>
      <c r="O114" s="542"/>
      <c r="P114" s="542"/>
      <c r="Q114" s="542"/>
      <c r="R114" s="542"/>
      <c r="S114" s="542"/>
      <c r="T114" s="542"/>
      <c r="U114" s="542"/>
      <c r="V114" s="542"/>
      <c r="W114" s="546"/>
      <c r="X114" s="542" t="str">
        <f>IF($C$114="","",$C$114)</f>
        <v/>
      </c>
      <c r="Y114" s="543" t="str">
        <f>IF($D$114="","",$D$114)</f>
        <v>não faz este aparelho</v>
      </c>
      <c r="Z114" s="544" t="str">
        <f>IF($E$114="","",$E$114)</f>
        <v/>
      </c>
      <c r="AA114" s="542"/>
      <c r="AB114" s="542"/>
      <c r="AC114" s="542"/>
      <c r="AD114" s="542"/>
      <c r="AE114" s="542"/>
      <c r="AF114" s="545"/>
      <c r="AG114" s="544"/>
      <c r="AH114" s="542"/>
      <c r="AI114" s="542"/>
      <c r="AJ114" s="542"/>
      <c r="AK114" s="542"/>
      <c r="AL114" s="542"/>
      <c r="AM114" s="542"/>
      <c r="AN114" s="542"/>
      <c r="AO114" s="542"/>
      <c r="AP114" s="542"/>
      <c r="AQ114" s="542"/>
      <c r="AR114" s="546"/>
      <c r="AS114" s="547"/>
      <c r="AT114" s="543"/>
      <c r="AU114" s="542"/>
      <c r="AV114" s="542"/>
      <c r="AW114" s="542"/>
      <c r="AX114" s="542"/>
    </row>
    <row r="115" spans="2:50" s="280" customFormat="1" ht="39.6" customHeight="1" x14ac:dyDescent="0.3">
      <c r="B115" s="548"/>
      <c r="C115" s="535" t="str">
        <f>IF(OR('ordem de passagem'!$H112="pct",'ordem de passagem'!$H112="mini",'ordem de passagem'!$H112="pctt",'ordem de passagem'!$H112="pctn",'ordem de passagem'!$H112="pctm"),'ordem de passagem'!C112,"")</f>
        <v/>
      </c>
      <c r="D115" s="593" t="str">
        <f>IF(C115="","não faz este aparelho",'ordem de passagem'!D112)</f>
        <v>não faz este aparelho</v>
      </c>
      <c r="E115" s="535" t="str">
        <f>IF('ordem de passagem'!I112="","",'ordem de passagem'!I112)</f>
        <v/>
      </c>
      <c r="F115" s="535"/>
      <c r="G115" s="535"/>
      <c r="H115" s="535"/>
      <c r="I115" s="535"/>
      <c r="J115" s="535"/>
      <c r="K115" s="538"/>
      <c r="L115" s="539"/>
      <c r="M115" s="535"/>
      <c r="N115" s="535"/>
      <c r="O115" s="535"/>
      <c r="P115" s="535"/>
      <c r="Q115" s="535"/>
      <c r="R115" s="535"/>
      <c r="S115" s="535"/>
      <c r="T115" s="535"/>
      <c r="U115" s="535"/>
      <c r="V115" s="535"/>
      <c r="W115" s="540"/>
      <c r="X115" s="535" t="str">
        <f>IF($C$115="","",$C$115)</f>
        <v/>
      </c>
      <c r="Y115" s="536" t="str">
        <f>IF($D$115="","",$D$115)</f>
        <v>não faz este aparelho</v>
      </c>
      <c r="Z115" s="535" t="str">
        <f>IF($E$115="","",$E$115)</f>
        <v/>
      </c>
      <c r="AA115" s="535"/>
      <c r="AB115" s="535"/>
      <c r="AC115" s="535"/>
      <c r="AD115" s="535"/>
      <c r="AE115" s="535"/>
      <c r="AF115" s="538"/>
      <c r="AG115" s="539"/>
      <c r="AH115" s="535"/>
      <c r="AI115" s="535"/>
      <c r="AJ115" s="535"/>
      <c r="AK115" s="535"/>
      <c r="AL115" s="535"/>
      <c r="AM115" s="535"/>
      <c r="AN115" s="535"/>
      <c r="AO115" s="535"/>
      <c r="AP115" s="535"/>
      <c r="AQ115" s="535"/>
      <c r="AR115" s="540"/>
      <c r="AS115" s="541"/>
      <c r="AT115" s="536"/>
      <c r="AU115" s="535"/>
      <c r="AV115" s="535"/>
      <c r="AW115" s="535"/>
      <c r="AX115" s="535"/>
    </row>
    <row r="116" spans="2:50" s="280" customFormat="1" ht="39.6" customHeight="1" x14ac:dyDescent="0.3">
      <c r="B116" s="548"/>
      <c r="C116" s="535" t="str">
        <f>IF(OR('ordem de passagem'!$H113="pct",'ordem de passagem'!$H113="mini",'ordem de passagem'!$H113="pctt",'ordem de passagem'!$H113="pctn",'ordem de passagem'!$H113="pctm"),'ordem de passagem'!C113,"")</f>
        <v/>
      </c>
      <c r="D116" s="543" t="str">
        <f>IF(C116="","não faz este aparelho",'ordem de passagem'!D113)</f>
        <v>não faz este aparelho</v>
      </c>
      <c r="E116" s="544" t="str">
        <f>IF('ordem de passagem'!I113="","",'ordem de passagem'!I113)</f>
        <v/>
      </c>
      <c r="F116" s="542"/>
      <c r="G116" s="542"/>
      <c r="H116" s="542"/>
      <c r="I116" s="542"/>
      <c r="J116" s="542"/>
      <c r="K116" s="545"/>
      <c r="L116" s="544"/>
      <c r="M116" s="542"/>
      <c r="N116" s="542"/>
      <c r="O116" s="542"/>
      <c r="P116" s="542"/>
      <c r="Q116" s="542"/>
      <c r="R116" s="542"/>
      <c r="S116" s="542"/>
      <c r="T116" s="542"/>
      <c r="U116" s="542"/>
      <c r="V116" s="542"/>
      <c r="W116" s="546"/>
      <c r="X116" s="542" t="str">
        <f>IF($C$116="","",$C$116)</f>
        <v/>
      </c>
      <c r="Y116" s="543" t="str">
        <f>IF($D$116="","",$D$116)</f>
        <v>não faz este aparelho</v>
      </c>
      <c r="Z116" s="544" t="str">
        <f>IF($E$116="","",$E$116)</f>
        <v/>
      </c>
      <c r="AA116" s="542"/>
      <c r="AB116" s="542"/>
      <c r="AC116" s="542"/>
      <c r="AD116" s="542"/>
      <c r="AE116" s="542"/>
      <c r="AF116" s="545"/>
      <c r="AG116" s="544"/>
      <c r="AH116" s="542"/>
      <c r="AI116" s="542"/>
      <c r="AJ116" s="542"/>
      <c r="AK116" s="542"/>
      <c r="AL116" s="542"/>
      <c r="AM116" s="542"/>
      <c r="AN116" s="542"/>
      <c r="AO116" s="542"/>
      <c r="AP116" s="542"/>
      <c r="AQ116" s="542"/>
      <c r="AR116" s="546"/>
      <c r="AS116" s="547"/>
      <c r="AT116" s="543"/>
      <c r="AU116" s="542"/>
      <c r="AV116" s="542"/>
      <c r="AW116" s="542"/>
      <c r="AX116" s="542"/>
    </row>
    <row r="117" spans="2:50" s="280" customFormat="1" ht="39.6" customHeight="1" x14ac:dyDescent="0.3">
      <c r="B117" s="548"/>
      <c r="C117" s="535" t="str">
        <f>IF(OR('ordem de passagem'!$H114="pct",'ordem de passagem'!$H114="mini",'ordem de passagem'!$H114="pctt",'ordem de passagem'!$H114="pctn",'ordem de passagem'!$H114="pctm"),'ordem de passagem'!C114,"")</f>
        <v/>
      </c>
      <c r="D117" s="593" t="str">
        <f>IF(C117="","não faz este aparelho",'ordem de passagem'!D114)</f>
        <v>não faz este aparelho</v>
      </c>
      <c r="E117" s="535" t="str">
        <f>IF('ordem de passagem'!I114="","",'ordem de passagem'!I114)</f>
        <v/>
      </c>
      <c r="F117" s="535"/>
      <c r="G117" s="535"/>
      <c r="H117" s="535"/>
      <c r="I117" s="535"/>
      <c r="J117" s="535"/>
      <c r="K117" s="538"/>
      <c r="L117" s="539"/>
      <c r="M117" s="535"/>
      <c r="N117" s="535"/>
      <c r="O117" s="535"/>
      <c r="P117" s="535"/>
      <c r="Q117" s="535"/>
      <c r="R117" s="535"/>
      <c r="S117" s="535"/>
      <c r="T117" s="535"/>
      <c r="U117" s="535"/>
      <c r="V117" s="535"/>
      <c r="W117" s="540"/>
      <c r="X117" s="535" t="str">
        <f>IF($C$117="","",$C$117)</f>
        <v/>
      </c>
      <c r="Y117" s="536" t="str">
        <f>IF($D$117="","",$D$117)</f>
        <v>não faz este aparelho</v>
      </c>
      <c r="Z117" s="535" t="str">
        <f>IF($E$117="","",$E$117)</f>
        <v/>
      </c>
      <c r="AA117" s="535"/>
      <c r="AB117" s="535"/>
      <c r="AC117" s="535"/>
      <c r="AD117" s="535"/>
      <c r="AE117" s="535"/>
      <c r="AF117" s="538"/>
      <c r="AG117" s="539"/>
      <c r="AH117" s="535"/>
      <c r="AI117" s="535"/>
      <c r="AJ117" s="535"/>
      <c r="AK117" s="535"/>
      <c r="AL117" s="535"/>
      <c r="AM117" s="535"/>
      <c r="AN117" s="535"/>
      <c r="AO117" s="535"/>
      <c r="AP117" s="535"/>
      <c r="AQ117" s="535"/>
      <c r="AR117" s="540"/>
      <c r="AS117" s="541"/>
      <c r="AT117" s="536"/>
      <c r="AU117" s="535"/>
      <c r="AV117" s="535"/>
      <c r="AW117" s="535"/>
      <c r="AX117" s="535"/>
    </row>
    <row r="118" spans="2:50" s="280" customFormat="1" ht="39.6" customHeight="1" x14ac:dyDescent="0.3">
      <c r="B118" s="548"/>
      <c r="C118" s="535" t="str">
        <f>IF(OR('ordem de passagem'!$H115="pct",'ordem de passagem'!$H115="mini",'ordem de passagem'!$H115="pctt",'ordem de passagem'!$H115="pctn",'ordem de passagem'!$H115="pctm"),'ordem de passagem'!C115,"")</f>
        <v/>
      </c>
      <c r="D118" s="543" t="str">
        <f>IF(C118="","não faz este aparelho",'ordem de passagem'!D115)</f>
        <v>não faz este aparelho</v>
      </c>
      <c r="E118" s="544" t="str">
        <f>IF('ordem de passagem'!I115="","",'ordem de passagem'!I115)</f>
        <v/>
      </c>
      <c r="F118" s="542"/>
      <c r="G118" s="542"/>
      <c r="H118" s="542"/>
      <c r="I118" s="542"/>
      <c r="J118" s="542"/>
      <c r="K118" s="545"/>
      <c r="L118" s="544"/>
      <c r="M118" s="542"/>
      <c r="N118" s="542"/>
      <c r="O118" s="542"/>
      <c r="P118" s="542"/>
      <c r="Q118" s="542"/>
      <c r="R118" s="542"/>
      <c r="S118" s="542"/>
      <c r="T118" s="542"/>
      <c r="U118" s="542"/>
      <c r="V118" s="542"/>
      <c r="W118" s="546"/>
      <c r="X118" s="542" t="str">
        <f>IF($C$118="","",$C$118)</f>
        <v/>
      </c>
      <c r="Y118" s="543" t="str">
        <f>IF($D$118="","",$D$118)</f>
        <v>não faz este aparelho</v>
      </c>
      <c r="Z118" s="544" t="str">
        <f>IF($E$118="","",$E$118)</f>
        <v/>
      </c>
      <c r="AA118" s="542"/>
      <c r="AB118" s="542"/>
      <c r="AC118" s="542"/>
      <c r="AD118" s="542"/>
      <c r="AE118" s="542"/>
      <c r="AF118" s="545"/>
      <c r="AG118" s="544"/>
      <c r="AH118" s="542"/>
      <c r="AI118" s="542"/>
      <c r="AJ118" s="542"/>
      <c r="AK118" s="542"/>
      <c r="AL118" s="542"/>
      <c r="AM118" s="542"/>
      <c r="AN118" s="542"/>
      <c r="AO118" s="542"/>
      <c r="AP118" s="542"/>
      <c r="AQ118" s="542"/>
      <c r="AR118" s="546"/>
      <c r="AS118" s="547"/>
      <c r="AT118" s="543"/>
      <c r="AU118" s="542"/>
      <c r="AV118" s="542"/>
      <c r="AW118" s="542"/>
      <c r="AX118" s="542"/>
    </row>
    <row r="119" spans="2:50" s="280" customFormat="1" ht="39.6" customHeight="1" x14ac:dyDescent="0.3">
      <c r="B119" s="548"/>
      <c r="C119" s="535" t="str">
        <f>IF(OR('ordem de passagem'!$H116="pct",'ordem de passagem'!$H116="mini",'ordem de passagem'!$H116="pctt",'ordem de passagem'!$H116="pctn",'ordem de passagem'!$H116="pctm"),'ordem de passagem'!C116,"")</f>
        <v/>
      </c>
      <c r="D119" s="593" t="str">
        <f>IF(C119="","não faz este aparelho",'ordem de passagem'!D116)</f>
        <v>não faz este aparelho</v>
      </c>
      <c r="E119" s="535" t="str">
        <f>IF('ordem de passagem'!I116="","",'ordem de passagem'!I116)</f>
        <v/>
      </c>
      <c r="F119" s="535"/>
      <c r="G119" s="535"/>
      <c r="H119" s="535"/>
      <c r="I119" s="535"/>
      <c r="J119" s="535"/>
      <c r="K119" s="538"/>
      <c r="L119" s="539"/>
      <c r="M119" s="535"/>
      <c r="N119" s="535"/>
      <c r="O119" s="535"/>
      <c r="P119" s="535"/>
      <c r="Q119" s="535"/>
      <c r="R119" s="535"/>
      <c r="S119" s="535"/>
      <c r="T119" s="535"/>
      <c r="U119" s="535"/>
      <c r="V119" s="535"/>
      <c r="W119" s="540"/>
      <c r="X119" s="535" t="str">
        <f>IF($C$119="","",$C$119)</f>
        <v/>
      </c>
      <c r="Y119" s="536" t="str">
        <f>IF($D$119="","",$D$119)</f>
        <v>não faz este aparelho</v>
      </c>
      <c r="Z119" s="535" t="str">
        <f>IF($E$119="","",$E$119)</f>
        <v/>
      </c>
      <c r="AA119" s="535"/>
      <c r="AB119" s="535"/>
      <c r="AC119" s="535"/>
      <c r="AD119" s="535"/>
      <c r="AE119" s="535"/>
      <c r="AF119" s="538"/>
      <c r="AG119" s="539"/>
      <c r="AH119" s="535"/>
      <c r="AI119" s="535"/>
      <c r="AJ119" s="535"/>
      <c r="AK119" s="535"/>
      <c r="AL119" s="535"/>
      <c r="AM119" s="535"/>
      <c r="AN119" s="535"/>
      <c r="AO119" s="535"/>
      <c r="AP119" s="535"/>
      <c r="AQ119" s="535"/>
      <c r="AR119" s="540"/>
      <c r="AS119" s="541"/>
      <c r="AT119" s="536"/>
      <c r="AU119" s="535"/>
      <c r="AV119" s="535"/>
      <c r="AW119" s="535"/>
      <c r="AX119" s="535"/>
    </row>
    <row r="120" spans="2:50" s="280" customFormat="1" ht="39.6" customHeight="1" x14ac:dyDescent="0.3">
      <c r="B120" s="718"/>
      <c r="C120" s="535" t="str">
        <f>IF(OR('ordem de passagem'!$H117="pct",'ordem de passagem'!$H117="mini",'ordem de passagem'!$H117="pctt",'ordem de passagem'!$H117="pctn",'ordem de passagem'!$H117="pctm"),'ordem de passagem'!C117,"")</f>
        <v/>
      </c>
      <c r="D120" s="543" t="str">
        <f>IF(C120="","não faz este aparelho",'ordem de passagem'!D117)</f>
        <v>não faz este aparelho</v>
      </c>
      <c r="E120" s="544" t="str">
        <f>IF('ordem de passagem'!I117="","",'ordem de passagem'!I117)</f>
        <v/>
      </c>
      <c r="F120" s="542"/>
      <c r="G120" s="542"/>
      <c r="H120" s="542"/>
      <c r="I120" s="542"/>
      <c r="J120" s="542"/>
      <c r="K120" s="545"/>
      <c r="L120" s="544"/>
      <c r="M120" s="542"/>
      <c r="N120" s="542"/>
      <c r="O120" s="542"/>
      <c r="P120" s="542"/>
      <c r="Q120" s="542"/>
      <c r="R120" s="542"/>
      <c r="S120" s="542"/>
      <c r="T120" s="542"/>
      <c r="U120" s="542"/>
      <c r="V120" s="542"/>
      <c r="W120" s="546"/>
      <c r="X120" s="542" t="str">
        <f>IF($C$120="","",$C$120)</f>
        <v/>
      </c>
      <c r="Y120" s="543" t="str">
        <f>IF($D$120="","",$D$120)</f>
        <v>não faz este aparelho</v>
      </c>
      <c r="Z120" s="544" t="str">
        <f>IF($E$120="","",$E$120)</f>
        <v/>
      </c>
      <c r="AA120" s="542"/>
      <c r="AB120" s="542"/>
      <c r="AC120" s="542"/>
      <c r="AD120" s="542"/>
      <c r="AE120" s="542"/>
      <c r="AF120" s="545"/>
      <c r="AG120" s="544"/>
      <c r="AH120" s="542"/>
      <c r="AI120" s="542"/>
      <c r="AJ120" s="542"/>
      <c r="AK120" s="542"/>
      <c r="AL120" s="542"/>
      <c r="AM120" s="542"/>
      <c r="AN120" s="542"/>
      <c r="AO120" s="542"/>
      <c r="AP120" s="542"/>
      <c r="AQ120" s="542"/>
      <c r="AR120" s="546"/>
      <c r="AS120" s="547"/>
      <c r="AT120" s="543"/>
      <c r="AU120" s="542"/>
      <c r="AV120" s="542"/>
      <c r="AW120" s="542"/>
      <c r="AX120" s="542"/>
    </row>
    <row r="121" spans="2:50" s="280" customFormat="1" ht="39.6" customHeight="1" x14ac:dyDescent="0.3">
      <c r="B121" s="718"/>
      <c r="C121" s="535" t="str">
        <f>IF(OR('ordem de passagem'!$H118="pct",'ordem de passagem'!$H118="mini",'ordem de passagem'!$H118="pctt",'ordem de passagem'!$H118="pctn",'ordem de passagem'!$H118="pctm"),'ordem de passagem'!C118,"")</f>
        <v/>
      </c>
      <c r="D121" s="593" t="str">
        <f>IF(C121="","não faz este aparelho",'ordem de passagem'!D118)</f>
        <v>não faz este aparelho</v>
      </c>
      <c r="E121" s="535" t="str">
        <f>IF('ordem de passagem'!I118="","",'ordem de passagem'!I118)</f>
        <v/>
      </c>
      <c r="F121" s="535"/>
      <c r="G121" s="535"/>
      <c r="H121" s="535"/>
      <c r="I121" s="535"/>
      <c r="J121" s="535"/>
      <c r="K121" s="538"/>
      <c r="L121" s="539"/>
      <c r="M121" s="535"/>
      <c r="N121" s="535"/>
      <c r="O121" s="535"/>
      <c r="P121" s="535"/>
      <c r="Q121" s="535"/>
      <c r="R121" s="535"/>
      <c r="S121" s="535"/>
      <c r="T121" s="535"/>
      <c r="U121" s="535"/>
      <c r="V121" s="535"/>
      <c r="W121" s="540"/>
      <c r="X121" s="535" t="str">
        <f>IF($C$121="","",$C$121)</f>
        <v/>
      </c>
      <c r="Y121" s="536" t="str">
        <f>IF($D$121="","",$D$121)</f>
        <v>não faz este aparelho</v>
      </c>
      <c r="Z121" s="535" t="str">
        <f>IF($E$121="","",$E$121)</f>
        <v/>
      </c>
      <c r="AA121" s="535"/>
      <c r="AB121" s="535"/>
      <c r="AC121" s="535"/>
      <c r="AD121" s="535"/>
      <c r="AE121" s="535"/>
      <c r="AF121" s="538"/>
      <c r="AG121" s="539"/>
      <c r="AH121" s="535"/>
      <c r="AI121" s="535"/>
      <c r="AJ121" s="535"/>
      <c r="AK121" s="535"/>
      <c r="AL121" s="535"/>
      <c r="AM121" s="535"/>
      <c r="AN121" s="535"/>
      <c r="AO121" s="535"/>
      <c r="AP121" s="535"/>
      <c r="AQ121" s="535"/>
      <c r="AR121" s="540"/>
      <c r="AS121" s="541"/>
      <c r="AT121" s="536"/>
      <c r="AU121" s="535"/>
      <c r="AV121" s="535"/>
      <c r="AW121" s="535"/>
      <c r="AX121" s="535"/>
    </row>
    <row r="122" spans="2:50" s="280" customFormat="1" ht="39.6" customHeight="1" x14ac:dyDescent="0.3">
      <c r="B122" s="718"/>
      <c r="C122" s="535" t="str">
        <f>IF(OR('ordem de passagem'!$H119="pct",'ordem de passagem'!$H119="mini",'ordem de passagem'!$H119="pctt",'ordem de passagem'!$H119="pctn",'ordem de passagem'!$H119="pctm"),'ordem de passagem'!C119,"")</f>
        <v/>
      </c>
      <c r="D122" s="543" t="str">
        <f>IF(C122="","não faz este aparelho",'ordem de passagem'!D119)</f>
        <v>não faz este aparelho</v>
      </c>
      <c r="E122" s="544" t="str">
        <f>IF('ordem de passagem'!I119="","",'ordem de passagem'!I119)</f>
        <v/>
      </c>
      <c r="F122" s="542"/>
      <c r="G122" s="542"/>
      <c r="H122" s="542"/>
      <c r="I122" s="542"/>
      <c r="J122" s="542"/>
      <c r="K122" s="545"/>
      <c r="L122" s="544"/>
      <c r="M122" s="542"/>
      <c r="N122" s="542"/>
      <c r="O122" s="542"/>
      <c r="P122" s="542"/>
      <c r="Q122" s="542"/>
      <c r="R122" s="542"/>
      <c r="S122" s="542"/>
      <c r="T122" s="542"/>
      <c r="U122" s="542"/>
      <c r="V122" s="542"/>
      <c r="W122" s="546"/>
      <c r="X122" s="542" t="str">
        <f>IF($C$122="","",$C$122)</f>
        <v/>
      </c>
      <c r="Y122" s="543" t="str">
        <f>IF($D$122="","",$D$122)</f>
        <v>não faz este aparelho</v>
      </c>
      <c r="Z122" s="544" t="str">
        <f>IF($E$122="","",$E$122)</f>
        <v/>
      </c>
      <c r="AA122" s="542"/>
      <c r="AB122" s="542"/>
      <c r="AC122" s="542"/>
      <c r="AD122" s="542"/>
      <c r="AE122" s="542"/>
      <c r="AF122" s="545"/>
      <c r="AG122" s="544"/>
      <c r="AH122" s="542"/>
      <c r="AI122" s="542"/>
      <c r="AJ122" s="542"/>
      <c r="AK122" s="542"/>
      <c r="AL122" s="542"/>
      <c r="AM122" s="542"/>
      <c r="AN122" s="542"/>
      <c r="AO122" s="542"/>
      <c r="AP122" s="542"/>
      <c r="AQ122" s="542"/>
      <c r="AR122" s="546"/>
      <c r="AS122" s="547"/>
      <c r="AT122" s="543"/>
      <c r="AU122" s="542"/>
      <c r="AV122" s="542"/>
      <c r="AW122" s="542"/>
      <c r="AX122" s="542"/>
    </row>
    <row r="123" spans="2:50" s="280" customFormat="1" ht="39.6" customHeight="1" x14ac:dyDescent="0.3">
      <c r="B123" s="718"/>
      <c r="C123" s="535" t="str">
        <f>IF(OR('ordem de passagem'!$H120="pct",'ordem de passagem'!$H120="mini",'ordem de passagem'!$H120="pctt",'ordem de passagem'!$H120="pctn",'ordem de passagem'!$H120="pctm"),'ordem de passagem'!C120,"")</f>
        <v/>
      </c>
      <c r="D123" s="593" t="str">
        <f>IF(C123="","não faz este aparelho",'ordem de passagem'!D120)</f>
        <v>não faz este aparelho</v>
      </c>
      <c r="E123" s="535" t="str">
        <f>IF('ordem de passagem'!I120="","",'ordem de passagem'!I120)</f>
        <v/>
      </c>
      <c r="F123" s="535"/>
      <c r="G123" s="535"/>
      <c r="H123" s="535"/>
      <c r="I123" s="535"/>
      <c r="J123" s="535"/>
      <c r="K123" s="538"/>
      <c r="L123" s="539"/>
      <c r="M123" s="535"/>
      <c r="N123" s="535"/>
      <c r="O123" s="535"/>
      <c r="P123" s="535"/>
      <c r="Q123" s="535"/>
      <c r="R123" s="535"/>
      <c r="S123" s="535"/>
      <c r="T123" s="535"/>
      <c r="U123" s="535"/>
      <c r="V123" s="535"/>
      <c r="W123" s="540"/>
      <c r="X123" s="535" t="str">
        <f>IF($C$123="","",$C$123)</f>
        <v/>
      </c>
      <c r="Y123" s="536" t="str">
        <f>IF($D$123="","",$D$123)</f>
        <v>não faz este aparelho</v>
      </c>
      <c r="Z123" s="535" t="str">
        <f>IF($E$123="","",$E$123)</f>
        <v/>
      </c>
      <c r="AA123" s="535"/>
      <c r="AB123" s="535"/>
      <c r="AC123" s="535"/>
      <c r="AD123" s="535"/>
      <c r="AE123" s="535"/>
      <c r="AF123" s="538"/>
      <c r="AG123" s="539"/>
      <c r="AH123" s="535"/>
      <c r="AI123" s="535"/>
      <c r="AJ123" s="535"/>
      <c r="AK123" s="535"/>
      <c r="AL123" s="535"/>
      <c r="AM123" s="535"/>
      <c r="AN123" s="535"/>
      <c r="AO123" s="535"/>
      <c r="AP123" s="535"/>
      <c r="AQ123" s="535"/>
      <c r="AR123" s="540"/>
      <c r="AS123" s="541"/>
      <c r="AT123" s="536"/>
      <c r="AU123" s="535"/>
      <c r="AV123" s="535"/>
      <c r="AW123" s="535"/>
      <c r="AX123" s="535"/>
    </row>
    <row r="124" spans="2:50" s="280" customFormat="1" ht="39.6" customHeight="1" x14ac:dyDescent="0.3">
      <c r="B124" s="718"/>
      <c r="C124" s="535" t="str">
        <f>IF(OR('ordem de passagem'!$H121="pct",'ordem de passagem'!$H121="mini",'ordem de passagem'!$H121="pctt",'ordem de passagem'!$H121="pctn",'ordem de passagem'!$H121="pctm"),'ordem de passagem'!C121,"")</f>
        <v/>
      </c>
      <c r="D124" s="543" t="str">
        <f>IF(C124="","não faz este aparelho",'ordem de passagem'!D121)</f>
        <v>não faz este aparelho</v>
      </c>
      <c r="E124" s="544" t="str">
        <f>IF('ordem de passagem'!I121="","",'ordem de passagem'!I121)</f>
        <v/>
      </c>
      <c r="F124" s="542"/>
      <c r="G124" s="542"/>
      <c r="H124" s="542"/>
      <c r="I124" s="542"/>
      <c r="J124" s="542"/>
      <c r="K124" s="545"/>
      <c r="L124" s="544"/>
      <c r="M124" s="542"/>
      <c r="N124" s="542"/>
      <c r="O124" s="542"/>
      <c r="P124" s="542"/>
      <c r="Q124" s="542"/>
      <c r="R124" s="542"/>
      <c r="S124" s="542"/>
      <c r="T124" s="542"/>
      <c r="U124" s="542"/>
      <c r="V124" s="542"/>
      <c r="W124" s="546"/>
      <c r="X124" s="542" t="str">
        <f>IF($C$124="","",$C$124)</f>
        <v/>
      </c>
      <c r="Y124" s="543" t="str">
        <f>IF($D$124="","",$D$124)</f>
        <v>não faz este aparelho</v>
      </c>
      <c r="Z124" s="544" t="str">
        <f>IF($E$124="","",$E$124)</f>
        <v/>
      </c>
      <c r="AA124" s="542"/>
      <c r="AB124" s="542"/>
      <c r="AC124" s="542"/>
      <c r="AD124" s="542"/>
      <c r="AE124" s="542"/>
      <c r="AF124" s="545"/>
      <c r="AG124" s="544"/>
      <c r="AH124" s="542"/>
      <c r="AI124" s="542"/>
      <c r="AJ124" s="542"/>
      <c r="AK124" s="542"/>
      <c r="AL124" s="542"/>
      <c r="AM124" s="542"/>
      <c r="AN124" s="542"/>
      <c r="AO124" s="542"/>
      <c r="AP124" s="542"/>
      <c r="AQ124" s="542"/>
      <c r="AR124" s="546"/>
      <c r="AS124" s="547"/>
      <c r="AT124" s="543"/>
      <c r="AU124" s="542"/>
      <c r="AV124" s="542"/>
      <c r="AW124" s="542"/>
      <c r="AX124" s="542"/>
    </row>
    <row r="125" spans="2:50" s="280" customFormat="1" ht="39.6" customHeight="1" x14ac:dyDescent="0.3">
      <c r="B125" s="718"/>
      <c r="C125" s="535" t="str">
        <f>IF(OR('ordem de passagem'!$H122="pct",'ordem de passagem'!$H122="mini",'ordem de passagem'!$H122="pctt",'ordem de passagem'!$H122="pctn",'ordem de passagem'!$H122="pctm"),'ordem de passagem'!C122,"")</f>
        <v/>
      </c>
      <c r="D125" s="593" t="str">
        <f>IF(C125="","não faz este aparelho",'ordem de passagem'!D122)</f>
        <v>não faz este aparelho</v>
      </c>
      <c r="E125" s="535" t="str">
        <f>IF('ordem de passagem'!I122="","",'ordem de passagem'!I122)</f>
        <v/>
      </c>
      <c r="F125" s="535"/>
      <c r="G125" s="535"/>
      <c r="H125" s="535"/>
      <c r="I125" s="535"/>
      <c r="J125" s="535"/>
      <c r="K125" s="538"/>
      <c r="L125" s="539"/>
      <c r="M125" s="535"/>
      <c r="N125" s="535"/>
      <c r="O125" s="535"/>
      <c r="P125" s="535"/>
      <c r="Q125" s="535"/>
      <c r="R125" s="535"/>
      <c r="S125" s="535"/>
      <c r="T125" s="535"/>
      <c r="U125" s="535"/>
      <c r="V125" s="535"/>
      <c r="W125" s="540"/>
      <c r="X125" s="535" t="str">
        <f>IF($C$125="","",$C$125)</f>
        <v/>
      </c>
      <c r="Y125" s="536" t="str">
        <f>IF($D$125="","",$D$125)</f>
        <v>não faz este aparelho</v>
      </c>
      <c r="Z125" s="535" t="str">
        <f>IF($E$125="","",$E$125)</f>
        <v/>
      </c>
      <c r="AA125" s="535"/>
      <c r="AB125" s="535"/>
      <c r="AC125" s="535"/>
      <c r="AD125" s="535"/>
      <c r="AE125" s="535"/>
      <c r="AF125" s="538"/>
      <c r="AG125" s="539"/>
      <c r="AH125" s="535"/>
      <c r="AI125" s="535"/>
      <c r="AJ125" s="535"/>
      <c r="AK125" s="535"/>
      <c r="AL125" s="535"/>
      <c r="AM125" s="535"/>
      <c r="AN125" s="535"/>
      <c r="AO125" s="535"/>
      <c r="AP125" s="535"/>
      <c r="AQ125" s="535"/>
      <c r="AR125" s="540"/>
      <c r="AS125" s="541"/>
      <c r="AT125" s="536"/>
      <c r="AU125" s="535"/>
      <c r="AV125" s="535"/>
      <c r="AW125" s="535"/>
      <c r="AX125" s="535"/>
    </row>
    <row r="126" spans="2:50" s="280" customFormat="1" ht="39.6" customHeight="1" x14ac:dyDescent="0.3">
      <c r="B126" s="718"/>
      <c r="C126" s="535" t="str">
        <f>IF(OR('ordem de passagem'!$H123="pct",'ordem de passagem'!$H123="mini",'ordem de passagem'!$H123="pctt",'ordem de passagem'!$H123="pctn",'ordem de passagem'!$H123="pctm"),'ordem de passagem'!C123,"")</f>
        <v/>
      </c>
      <c r="D126" s="543" t="str">
        <f>IF(C126="","não faz este aparelho",'ordem de passagem'!D123)</f>
        <v>não faz este aparelho</v>
      </c>
      <c r="E126" s="544" t="str">
        <f>IF('ordem de passagem'!I123="","",'ordem de passagem'!I123)</f>
        <v/>
      </c>
      <c r="F126" s="542"/>
      <c r="G126" s="542"/>
      <c r="H126" s="542"/>
      <c r="I126" s="542"/>
      <c r="J126" s="542"/>
      <c r="K126" s="545"/>
      <c r="L126" s="544"/>
      <c r="M126" s="542"/>
      <c r="N126" s="542"/>
      <c r="O126" s="542"/>
      <c r="P126" s="542"/>
      <c r="Q126" s="542"/>
      <c r="R126" s="542"/>
      <c r="S126" s="542"/>
      <c r="T126" s="542"/>
      <c r="U126" s="542"/>
      <c r="V126" s="542"/>
      <c r="W126" s="546"/>
      <c r="X126" s="542" t="str">
        <f>IF($C$126="","",$C$126)</f>
        <v/>
      </c>
      <c r="Y126" s="543" t="str">
        <f>IF($D$126="","",$D$126)</f>
        <v>não faz este aparelho</v>
      </c>
      <c r="Z126" s="544" t="str">
        <f>IF($E$126="","",$E$126)</f>
        <v/>
      </c>
      <c r="AA126" s="542"/>
      <c r="AB126" s="542"/>
      <c r="AC126" s="542"/>
      <c r="AD126" s="542"/>
      <c r="AE126" s="542"/>
      <c r="AF126" s="545"/>
      <c r="AG126" s="544"/>
      <c r="AH126" s="542"/>
      <c r="AI126" s="542"/>
      <c r="AJ126" s="542"/>
      <c r="AK126" s="542"/>
      <c r="AL126" s="542"/>
      <c r="AM126" s="542"/>
      <c r="AN126" s="542"/>
      <c r="AO126" s="542"/>
      <c r="AP126" s="542"/>
      <c r="AQ126" s="542"/>
      <c r="AR126" s="546"/>
      <c r="AS126" s="547"/>
      <c r="AT126" s="543"/>
      <c r="AU126" s="542"/>
      <c r="AV126" s="542"/>
      <c r="AW126" s="542"/>
      <c r="AX126" s="542"/>
    </row>
    <row r="127" spans="2:50" s="280" customFormat="1" ht="39.6" customHeight="1" x14ac:dyDescent="0.3">
      <c r="B127" s="718"/>
      <c r="C127" s="535" t="str">
        <f>IF(OR('ordem de passagem'!$H124="pct",'ordem de passagem'!$H124="mini",'ordem de passagem'!$H124="pctt",'ordem de passagem'!$H124="pctn",'ordem de passagem'!$H124="pctm"),'ordem de passagem'!C124,"")</f>
        <v/>
      </c>
      <c r="D127" s="593" t="str">
        <f>IF(C127="","não faz este aparelho",'ordem de passagem'!D124)</f>
        <v>não faz este aparelho</v>
      </c>
      <c r="E127" s="535" t="str">
        <f>IF('ordem de passagem'!I124="","",'ordem de passagem'!I124)</f>
        <v/>
      </c>
      <c r="F127" s="535"/>
      <c r="G127" s="535"/>
      <c r="H127" s="535"/>
      <c r="I127" s="535"/>
      <c r="J127" s="535"/>
      <c r="K127" s="538"/>
      <c r="L127" s="539"/>
      <c r="M127" s="535"/>
      <c r="N127" s="535"/>
      <c r="O127" s="535"/>
      <c r="P127" s="535"/>
      <c r="Q127" s="535"/>
      <c r="R127" s="535"/>
      <c r="S127" s="535"/>
      <c r="T127" s="535"/>
      <c r="U127" s="535"/>
      <c r="V127" s="535"/>
      <c r="W127" s="540"/>
      <c r="X127" s="535" t="str">
        <f>IF($C$127="","",$C$127)</f>
        <v/>
      </c>
      <c r="Y127" s="536" t="str">
        <f>IF($D$127="","",$D$127)</f>
        <v>não faz este aparelho</v>
      </c>
      <c r="Z127" s="535" t="str">
        <f>IF($E$127="","",$E$127)</f>
        <v/>
      </c>
      <c r="AA127" s="535"/>
      <c r="AB127" s="535"/>
      <c r="AC127" s="535"/>
      <c r="AD127" s="535"/>
      <c r="AE127" s="535"/>
      <c r="AF127" s="538"/>
      <c r="AG127" s="539"/>
      <c r="AH127" s="535"/>
      <c r="AI127" s="535"/>
      <c r="AJ127" s="535"/>
      <c r="AK127" s="535"/>
      <c r="AL127" s="535"/>
      <c r="AM127" s="535"/>
      <c r="AN127" s="535"/>
      <c r="AO127" s="535"/>
      <c r="AP127" s="535"/>
      <c r="AQ127" s="535"/>
      <c r="AR127" s="540"/>
      <c r="AS127" s="541"/>
      <c r="AT127" s="536"/>
      <c r="AU127" s="535"/>
      <c r="AV127" s="535"/>
      <c r="AW127" s="535"/>
      <c r="AX127" s="535"/>
    </row>
    <row r="128" spans="2:50" s="280" customFormat="1" ht="39.6" customHeight="1" x14ac:dyDescent="0.3">
      <c r="B128" s="718"/>
      <c r="C128" s="535" t="str">
        <f>IF(OR('ordem de passagem'!$H125="pct",'ordem de passagem'!$H125="mini",'ordem de passagem'!$H125="pctt",'ordem de passagem'!$H125="pctn",'ordem de passagem'!$H125="pctm"),'ordem de passagem'!C125,"")</f>
        <v/>
      </c>
      <c r="D128" s="543" t="str">
        <f>IF(C128="","não faz este aparelho",'ordem de passagem'!D125)</f>
        <v>não faz este aparelho</v>
      </c>
      <c r="E128" s="544" t="str">
        <f>IF('ordem de passagem'!I125="","",'ordem de passagem'!I125)</f>
        <v/>
      </c>
      <c r="F128" s="542"/>
      <c r="G128" s="542"/>
      <c r="H128" s="542"/>
      <c r="I128" s="542"/>
      <c r="J128" s="542"/>
      <c r="K128" s="545"/>
      <c r="L128" s="544"/>
      <c r="M128" s="542"/>
      <c r="N128" s="542"/>
      <c r="O128" s="542"/>
      <c r="P128" s="542"/>
      <c r="Q128" s="542"/>
      <c r="R128" s="542"/>
      <c r="S128" s="542"/>
      <c r="T128" s="542"/>
      <c r="U128" s="542"/>
      <c r="V128" s="542"/>
      <c r="W128" s="546"/>
      <c r="X128" s="542" t="str">
        <f>IF($C$128="","",$C$128)</f>
        <v/>
      </c>
      <c r="Y128" s="543" t="str">
        <f>IF($D$128="","",$D$128)</f>
        <v>não faz este aparelho</v>
      </c>
      <c r="Z128" s="544" t="str">
        <f>IF($E$128="","",$E$128)</f>
        <v/>
      </c>
      <c r="AA128" s="542"/>
      <c r="AB128" s="542"/>
      <c r="AC128" s="542"/>
      <c r="AD128" s="542"/>
      <c r="AE128" s="542"/>
      <c r="AF128" s="545"/>
      <c r="AG128" s="544"/>
      <c r="AH128" s="542"/>
      <c r="AI128" s="542"/>
      <c r="AJ128" s="542"/>
      <c r="AK128" s="542"/>
      <c r="AL128" s="542"/>
      <c r="AM128" s="542"/>
      <c r="AN128" s="542"/>
      <c r="AO128" s="542"/>
      <c r="AP128" s="542"/>
      <c r="AQ128" s="542"/>
      <c r="AR128" s="546"/>
      <c r="AS128" s="547"/>
      <c r="AT128" s="543"/>
      <c r="AU128" s="542"/>
      <c r="AV128" s="542"/>
      <c r="AW128" s="542"/>
      <c r="AX128" s="542"/>
    </row>
    <row r="129" spans="2:50" s="280" customFormat="1" ht="27" customHeight="1" x14ac:dyDescent="0.3">
      <c r="B129" s="718"/>
      <c r="C129" s="535" t="str">
        <f>IF(OR('ordem de passagem'!$H126="pct",'ordem de passagem'!$H126="mini",'ordem de passagem'!$H126="pctt",'ordem de passagem'!$H126="pctn",'ordem de passagem'!$H126="pctm"),'ordem de passagem'!C126,"")</f>
        <v/>
      </c>
      <c r="D129" s="593" t="str">
        <f>IF(C129="","não faz este aparelho",'ordem de passagem'!D126)</f>
        <v>não faz este aparelho</v>
      </c>
      <c r="E129" s="535" t="str">
        <f>IF('ordem de passagem'!I126="","",'ordem de passagem'!I126)</f>
        <v/>
      </c>
      <c r="F129" s="535"/>
      <c r="G129" s="535"/>
      <c r="H129" s="535"/>
      <c r="I129" s="535"/>
      <c r="J129" s="535"/>
      <c r="K129" s="538"/>
      <c r="L129" s="539"/>
      <c r="M129" s="535"/>
      <c r="N129" s="535"/>
      <c r="O129" s="535"/>
      <c r="P129" s="535"/>
      <c r="Q129" s="535"/>
      <c r="R129" s="535"/>
      <c r="S129" s="535"/>
      <c r="T129" s="535"/>
      <c r="U129" s="535"/>
      <c r="V129" s="535"/>
      <c r="W129" s="540"/>
      <c r="X129" s="535" t="str">
        <f>IF($C$129="","",$C$129)</f>
        <v/>
      </c>
      <c r="Y129" s="536" t="str">
        <f>IF($D$129="","",$D$129)</f>
        <v>não faz este aparelho</v>
      </c>
      <c r="Z129" s="535" t="str">
        <f>IF($E$129="","",$E$129)</f>
        <v/>
      </c>
      <c r="AA129" s="535"/>
      <c r="AB129" s="535"/>
      <c r="AC129" s="535"/>
      <c r="AD129" s="535"/>
      <c r="AE129" s="535"/>
      <c r="AF129" s="538"/>
      <c r="AG129" s="539"/>
      <c r="AH129" s="535"/>
      <c r="AI129" s="535"/>
      <c r="AJ129" s="535"/>
      <c r="AK129" s="535"/>
      <c r="AL129" s="535"/>
      <c r="AM129" s="535"/>
      <c r="AN129" s="535"/>
      <c r="AO129" s="535"/>
      <c r="AP129" s="535"/>
      <c r="AQ129" s="535"/>
      <c r="AR129" s="540"/>
      <c r="AS129" s="541"/>
      <c r="AT129" s="536"/>
      <c r="AU129" s="535"/>
      <c r="AV129" s="535"/>
      <c r="AW129" s="535"/>
      <c r="AX129" s="535"/>
    </row>
    <row r="130" spans="2:50" s="280" customFormat="1" ht="27" customHeight="1" x14ac:dyDescent="0.3">
      <c r="B130" s="718"/>
      <c r="C130" s="535" t="str">
        <f>IF(OR('ordem de passagem'!$H127="pct",'ordem de passagem'!$H127="mini",'ordem de passagem'!$H127="pctt",'ordem de passagem'!$H127="pctn",'ordem de passagem'!$H127="pctm"),'ordem de passagem'!C127,"")</f>
        <v/>
      </c>
      <c r="D130" s="543" t="str">
        <f>IF(C130="","não faz este aparelho",'ordem de passagem'!D127)</f>
        <v>não faz este aparelho</v>
      </c>
      <c r="E130" s="544" t="str">
        <f>IF('ordem de passagem'!I127="","",'ordem de passagem'!I127)</f>
        <v/>
      </c>
      <c r="F130" s="542"/>
      <c r="G130" s="542"/>
      <c r="H130" s="542"/>
      <c r="I130" s="542"/>
      <c r="J130" s="542"/>
      <c r="K130" s="545"/>
      <c r="L130" s="544"/>
      <c r="M130" s="542"/>
      <c r="N130" s="542"/>
      <c r="O130" s="542"/>
      <c r="P130" s="542"/>
      <c r="Q130" s="542"/>
      <c r="R130" s="542"/>
      <c r="S130" s="542"/>
      <c r="T130" s="542"/>
      <c r="U130" s="542"/>
      <c r="V130" s="542"/>
      <c r="W130" s="546"/>
      <c r="X130" s="542" t="str">
        <f>IF($C$130="","",$C$130)</f>
        <v/>
      </c>
      <c r="Y130" s="543" t="str">
        <f>IF($D$130="","",$D$130)</f>
        <v>não faz este aparelho</v>
      </c>
      <c r="Z130" s="544" t="str">
        <f>IF($E$130="","",$E$130)</f>
        <v/>
      </c>
      <c r="AA130" s="542"/>
      <c r="AB130" s="542"/>
      <c r="AC130" s="542"/>
      <c r="AD130" s="542"/>
      <c r="AE130" s="542"/>
      <c r="AF130" s="545"/>
      <c r="AG130" s="544"/>
      <c r="AH130" s="542"/>
      <c r="AI130" s="542"/>
      <c r="AJ130" s="542"/>
      <c r="AK130" s="542"/>
      <c r="AL130" s="542"/>
      <c r="AM130" s="542"/>
      <c r="AN130" s="542"/>
      <c r="AO130" s="542"/>
      <c r="AP130" s="542"/>
      <c r="AQ130" s="542"/>
      <c r="AR130" s="546"/>
      <c r="AS130" s="547"/>
      <c r="AT130" s="543"/>
      <c r="AU130" s="542"/>
      <c r="AV130" s="542"/>
      <c r="AW130" s="542"/>
      <c r="AX130" s="542"/>
    </row>
    <row r="131" spans="2:50" s="280" customFormat="1" ht="27" customHeight="1" x14ac:dyDescent="0.3">
      <c r="B131" s="718"/>
      <c r="C131" s="535" t="str">
        <f>IF(OR('ordem de passagem'!$H128="pct",'ordem de passagem'!$H128="mini",'ordem de passagem'!$H128="pctt",'ordem de passagem'!$H128="pctn",'ordem de passagem'!$H128="pctm"),'ordem de passagem'!C128,"")</f>
        <v/>
      </c>
      <c r="D131" s="593" t="str">
        <f>IF(C131="","não faz este aparelho",'ordem de passagem'!D128)</f>
        <v>não faz este aparelho</v>
      </c>
      <c r="E131" s="535" t="str">
        <f>IF('ordem de passagem'!I128="","",'ordem de passagem'!I128)</f>
        <v/>
      </c>
      <c r="F131" s="535"/>
      <c r="G131" s="535"/>
      <c r="H131" s="535"/>
      <c r="I131" s="535"/>
      <c r="J131" s="535"/>
      <c r="K131" s="538"/>
      <c r="L131" s="539"/>
      <c r="M131" s="535"/>
      <c r="N131" s="535"/>
      <c r="O131" s="535"/>
      <c r="P131" s="535"/>
      <c r="Q131" s="535"/>
      <c r="R131" s="535"/>
      <c r="S131" s="535"/>
      <c r="T131" s="535"/>
      <c r="U131" s="535"/>
      <c r="V131" s="535"/>
      <c r="W131" s="540"/>
      <c r="X131" s="535" t="str">
        <f>IF($C$131="","",$C$131)</f>
        <v/>
      </c>
      <c r="Y131" s="536" t="str">
        <f>IF($D$131="","",$D$131)</f>
        <v>não faz este aparelho</v>
      </c>
      <c r="Z131" s="535" t="str">
        <f>IF($E$131="","",$E$131)</f>
        <v/>
      </c>
      <c r="AA131" s="535"/>
      <c r="AB131" s="535"/>
      <c r="AC131" s="535"/>
      <c r="AD131" s="535"/>
      <c r="AE131" s="535"/>
      <c r="AF131" s="538"/>
      <c r="AG131" s="539"/>
      <c r="AH131" s="535"/>
      <c r="AI131" s="535"/>
      <c r="AJ131" s="535"/>
      <c r="AK131" s="535"/>
      <c r="AL131" s="535"/>
      <c r="AM131" s="535"/>
      <c r="AN131" s="535"/>
      <c r="AO131" s="535"/>
      <c r="AP131" s="535"/>
      <c r="AQ131" s="535"/>
      <c r="AR131" s="540"/>
      <c r="AS131" s="541"/>
      <c r="AT131" s="536"/>
      <c r="AU131" s="535"/>
      <c r="AV131" s="535"/>
      <c r="AW131" s="535"/>
      <c r="AX131" s="535"/>
    </row>
    <row r="132" spans="2:50" s="280" customFormat="1" ht="27" customHeight="1" x14ac:dyDescent="0.3">
      <c r="B132" s="718"/>
      <c r="C132" s="535" t="str">
        <f>IF(OR('ordem de passagem'!$H129="pct",'ordem de passagem'!$H129="mini",'ordem de passagem'!$H129="pctt",'ordem de passagem'!$H129="pctn",'ordem de passagem'!$H129="pctm"),'ordem de passagem'!C129,"")</f>
        <v/>
      </c>
      <c r="D132" s="543" t="str">
        <f>IF(C132="","não faz este aparelho",'ordem de passagem'!D129)</f>
        <v>não faz este aparelho</v>
      </c>
      <c r="E132" s="544" t="str">
        <f>IF('ordem de passagem'!I129="","",'ordem de passagem'!I129)</f>
        <v/>
      </c>
      <c r="F132" s="542"/>
      <c r="G132" s="542"/>
      <c r="H132" s="542"/>
      <c r="I132" s="542"/>
      <c r="J132" s="542"/>
      <c r="K132" s="545"/>
      <c r="L132" s="544"/>
      <c r="M132" s="542"/>
      <c r="N132" s="542"/>
      <c r="O132" s="542"/>
      <c r="P132" s="542"/>
      <c r="Q132" s="542"/>
      <c r="R132" s="542"/>
      <c r="S132" s="542"/>
      <c r="T132" s="542"/>
      <c r="U132" s="542"/>
      <c r="V132" s="542"/>
      <c r="W132" s="546"/>
      <c r="X132" s="542" t="str">
        <f>IF($C$132="","",$C$132)</f>
        <v/>
      </c>
      <c r="Y132" s="543" t="str">
        <f>IF($D$132="","",$D$132)</f>
        <v>não faz este aparelho</v>
      </c>
      <c r="Z132" s="544" t="str">
        <f>IF($E$132="","",$E$132)</f>
        <v/>
      </c>
      <c r="AA132" s="542"/>
      <c r="AB132" s="542"/>
      <c r="AC132" s="542"/>
      <c r="AD132" s="542"/>
      <c r="AE132" s="542"/>
      <c r="AF132" s="545"/>
      <c r="AG132" s="544"/>
      <c r="AH132" s="542"/>
      <c r="AI132" s="542"/>
      <c r="AJ132" s="542"/>
      <c r="AK132" s="542"/>
      <c r="AL132" s="542"/>
      <c r="AM132" s="542"/>
      <c r="AN132" s="542"/>
      <c r="AO132" s="542"/>
      <c r="AP132" s="542"/>
      <c r="AQ132" s="542"/>
      <c r="AR132" s="546"/>
      <c r="AS132" s="547"/>
      <c r="AT132" s="543"/>
      <c r="AU132" s="542"/>
      <c r="AV132" s="542"/>
      <c r="AW132" s="542"/>
      <c r="AX132" s="542"/>
    </row>
    <row r="133" spans="2:50" s="280" customFormat="1" ht="27" customHeight="1" x14ac:dyDescent="0.3">
      <c r="B133" s="718"/>
      <c r="C133" s="535" t="str">
        <f>IF(OR('ordem de passagem'!$H130="pct",'ordem de passagem'!$H130="mini",'ordem de passagem'!$H130="pctt",'ordem de passagem'!$H130="pctn",'ordem de passagem'!$H130="pctm"),'ordem de passagem'!C130,"")</f>
        <v/>
      </c>
      <c r="D133" s="593" t="str">
        <f>IF(C133="","não faz este aparelho",'ordem de passagem'!D130)</f>
        <v>não faz este aparelho</v>
      </c>
      <c r="E133" s="535" t="str">
        <f>IF('ordem de passagem'!I130="","",'ordem de passagem'!I130)</f>
        <v/>
      </c>
      <c r="F133" s="535"/>
      <c r="G133" s="535"/>
      <c r="H133" s="535"/>
      <c r="I133" s="535"/>
      <c r="J133" s="535"/>
      <c r="K133" s="538"/>
      <c r="L133" s="539"/>
      <c r="M133" s="535"/>
      <c r="N133" s="535"/>
      <c r="O133" s="535"/>
      <c r="P133" s="535"/>
      <c r="Q133" s="535"/>
      <c r="R133" s="535"/>
      <c r="S133" s="535"/>
      <c r="T133" s="535"/>
      <c r="U133" s="535"/>
      <c r="V133" s="535"/>
      <c r="W133" s="540"/>
      <c r="X133" s="535" t="str">
        <f>IF($C$133="","",$C$133)</f>
        <v/>
      </c>
      <c r="Y133" s="536" t="str">
        <f>IF($D$133="","",$D$133)</f>
        <v>não faz este aparelho</v>
      </c>
      <c r="Z133" s="535" t="str">
        <f>IF($E$133="","",$E$133)</f>
        <v/>
      </c>
      <c r="AA133" s="535"/>
      <c r="AB133" s="535"/>
      <c r="AC133" s="535"/>
      <c r="AD133" s="535"/>
      <c r="AE133" s="535"/>
      <c r="AF133" s="538"/>
      <c r="AG133" s="539"/>
      <c r="AH133" s="535"/>
      <c r="AI133" s="535"/>
      <c r="AJ133" s="535"/>
      <c r="AK133" s="535"/>
      <c r="AL133" s="535"/>
      <c r="AM133" s="535"/>
      <c r="AN133" s="535"/>
      <c r="AO133" s="535"/>
      <c r="AP133" s="535"/>
      <c r="AQ133" s="535"/>
      <c r="AR133" s="540"/>
      <c r="AS133" s="541"/>
      <c r="AT133" s="536"/>
      <c r="AU133" s="535"/>
      <c r="AV133" s="535"/>
      <c r="AW133" s="535"/>
      <c r="AX133" s="535"/>
    </row>
    <row r="134" spans="2:50" s="280" customFormat="1" ht="27" customHeight="1" x14ac:dyDescent="0.3">
      <c r="C134" s="535" t="str">
        <f>IF(OR('ordem de passagem'!$H131="pct",'ordem de passagem'!$H131="mini",'ordem de passagem'!$H131="pctt",'ordem de passagem'!$H131="pctn",'ordem de passagem'!$H131="pctm"),'ordem de passagem'!C131,"")</f>
        <v/>
      </c>
      <c r="D134" s="543" t="str">
        <f>IF(C134="","não faz este aparelho",'ordem de passagem'!D131)</f>
        <v>não faz este aparelho</v>
      </c>
      <c r="E134" s="544" t="str">
        <f>IF('ordem de passagem'!I131="","",'ordem de passagem'!I131)</f>
        <v/>
      </c>
      <c r="F134" s="542"/>
      <c r="G134" s="542"/>
      <c r="H134" s="542"/>
      <c r="I134" s="542"/>
      <c r="J134" s="542"/>
      <c r="K134" s="545"/>
      <c r="L134" s="544"/>
      <c r="M134" s="542"/>
      <c r="N134" s="542"/>
      <c r="O134" s="542"/>
      <c r="P134" s="542"/>
      <c r="Q134" s="542"/>
      <c r="R134" s="542"/>
      <c r="S134" s="542"/>
      <c r="T134" s="542"/>
      <c r="U134" s="542"/>
      <c r="V134" s="542"/>
      <c r="W134" s="546"/>
      <c r="X134" s="542" t="str">
        <f>IF($C$134="","",$C$134)</f>
        <v/>
      </c>
      <c r="Y134" s="543" t="str">
        <f>IF($D$134="","",$D$134)</f>
        <v>não faz este aparelho</v>
      </c>
      <c r="Z134" s="544" t="str">
        <f>IF($E$134="","",$E$134)</f>
        <v/>
      </c>
      <c r="AA134" s="542"/>
      <c r="AB134" s="542"/>
      <c r="AC134" s="542"/>
      <c r="AD134" s="542"/>
      <c r="AE134" s="542"/>
      <c r="AF134" s="545"/>
      <c r="AG134" s="544"/>
      <c r="AH134" s="542"/>
      <c r="AI134" s="542"/>
      <c r="AJ134" s="542"/>
      <c r="AK134" s="542"/>
      <c r="AL134" s="542"/>
      <c r="AM134" s="542"/>
      <c r="AN134" s="542"/>
      <c r="AO134" s="542"/>
      <c r="AP134" s="542"/>
      <c r="AQ134" s="542"/>
      <c r="AR134" s="546"/>
      <c r="AS134" s="547"/>
      <c r="AT134" s="543"/>
      <c r="AU134" s="542"/>
      <c r="AV134" s="542"/>
      <c r="AW134" s="542"/>
      <c r="AX134" s="542"/>
    </row>
    <row r="135" spans="2:50" s="280" customFormat="1" ht="27" customHeight="1" x14ac:dyDescent="0.3">
      <c r="C135" s="535" t="str">
        <f>IF(OR('ordem de passagem'!$H132="pct",'ordem de passagem'!$H132="mini",'ordem de passagem'!$H132="pctt",'ordem de passagem'!$H132="pctn",'ordem de passagem'!$H132="pctm"),'ordem de passagem'!C132,"")</f>
        <v/>
      </c>
      <c r="D135" s="593" t="str">
        <f>IF(C135="","não faz este aparelho",'ordem de passagem'!D132)</f>
        <v>não faz este aparelho</v>
      </c>
      <c r="E135" s="535" t="str">
        <f>IF('ordem de passagem'!I132="","",'ordem de passagem'!I132)</f>
        <v/>
      </c>
      <c r="F135" s="535"/>
      <c r="G135" s="535"/>
      <c r="H135" s="535"/>
      <c r="I135" s="535"/>
      <c r="J135" s="535"/>
      <c r="K135" s="538"/>
      <c r="L135" s="539"/>
      <c r="M135" s="535"/>
      <c r="N135" s="535"/>
      <c r="O135" s="535"/>
      <c r="P135" s="535"/>
      <c r="Q135" s="535"/>
      <c r="R135" s="535"/>
      <c r="S135" s="535"/>
      <c r="T135" s="535"/>
      <c r="U135" s="535"/>
      <c r="V135" s="535"/>
      <c r="W135" s="540"/>
      <c r="X135" s="535" t="str">
        <f>IF($C$135="","",$C$135)</f>
        <v/>
      </c>
      <c r="Y135" s="536" t="str">
        <f>IF($D$135="","",$D$135)</f>
        <v>não faz este aparelho</v>
      </c>
      <c r="Z135" s="535" t="str">
        <f>IF($E$135="","",$E$135)</f>
        <v/>
      </c>
      <c r="AA135" s="535"/>
      <c r="AB135" s="535"/>
      <c r="AC135" s="535"/>
      <c r="AD135" s="535"/>
      <c r="AE135" s="535"/>
      <c r="AF135" s="538"/>
      <c r="AG135" s="539"/>
      <c r="AH135" s="535"/>
      <c r="AI135" s="535"/>
      <c r="AJ135" s="535"/>
      <c r="AK135" s="535"/>
      <c r="AL135" s="535"/>
      <c r="AM135" s="535"/>
      <c r="AN135" s="535"/>
      <c r="AO135" s="535"/>
      <c r="AP135" s="535"/>
      <c r="AQ135" s="535"/>
      <c r="AR135" s="540"/>
      <c r="AS135" s="541"/>
      <c r="AT135" s="536"/>
      <c r="AU135" s="535"/>
      <c r="AV135" s="535"/>
      <c r="AW135" s="535"/>
      <c r="AX135" s="535"/>
    </row>
    <row r="136" spans="2:50" s="280" customFormat="1" ht="27" customHeight="1" x14ac:dyDescent="0.3">
      <c r="C136" s="535" t="str">
        <f>IF(OR('ordem de passagem'!$H133="pct",'ordem de passagem'!$H133="mini",'ordem de passagem'!$H133="pctt",'ordem de passagem'!$H133="pctn",'ordem de passagem'!$H133="pctm"),'ordem de passagem'!C133,"")</f>
        <v/>
      </c>
      <c r="D136" s="543" t="str">
        <f>IF(C136="","não faz este aparelho",'ordem de passagem'!D133)</f>
        <v>não faz este aparelho</v>
      </c>
      <c r="E136" s="544" t="str">
        <f>IF('ordem de passagem'!I133="","",'ordem de passagem'!I133)</f>
        <v/>
      </c>
      <c r="F136" s="542"/>
      <c r="G136" s="542"/>
      <c r="H136" s="542"/>
      <c r="I136" s="542"/>
      <c r="J136" s="542"/>
      <c r="K136" s="545"/>
      <c r="L136" s="544"/>
      <c r="M136" s="542"/>
      <c r="N136" s="542"/>
      <c r="O136" s="542"/>
      <c r="P136" s="542"/>
      <c r="Q136" s="542"/>
      <c r="R136" s="542"/>
      <c r="S136" s="542"/>
      <c r="T136" s="542"/>
      <c r="U136" s="542"/>
      <c r="V136" s="542"/>
      <c r="W136" s="546"/>
      <c r="X136" s="542" t="str">
        <f>IF($C$136="","",$C$136)</f>
        <v/>
      </c>
      <c r="Y136" s="543" t="str">
        <f>IF($D$136="","",$D$136)</f>
        <v>não faz este aparelho</v>
      </c>
      <c r="Z136" s="544" t="str">
        <f>IF($E$136="","",$E$136)</f>
        <v/>
      </c>
      <c r="AA136" s="542"/>
      <c r="AB136" s="542"/>
      <c r="AC136" s="542"/>
      <c r="AD136" s="542"/>
      <c r="AE136" s="542"/>
      <c r="AF136" s="545"/>
      <c r="AG136" s="544"/>
      <c r="AH136" s="542"/>
      <c r="AI136" s="542"/>
      <c r="AJ136" s="542"/>
      <c r="AK136" s="542"/>
      <c r="AL136" s="542"/>
      <c r="AM136" s="542"/>
      <c r="AN136" s="542"/>
      <c r="AO136" s="542"/>
      <c r="AP136" s="542"/>
      <c r="AQ136" s="542"/>
      <c r="AR136" s="546"/>
      <c r="AS136" s="547"/>
      <c r="AT136" s="543"/>
      <c r="AU136" s="542"/>
      <c r="AV136" s="542"/>
      <c r="AW136" s="542"/>
      <c r="AX136" s="542"/>
    </row>
    <row r="137" spans="2:50" s="280" customFormat="1" ht="27" customHeight="1" x14ac:dyDescent="0.3">
      <c r="C137" s="535" t="str">
        <f>IF(OR('ordem de passagem'!$H134="pct",'ordem de passagem'!$H134="mini",'ordem de passagem'!$H134="pctt",'ordem de passagem'!$H134="pctn",'ordem de passagem'!$H134="pctm"),'ordem de passagem'!C134,"")</f>
        <v/>
      </c>
      <c r="D137" s="593" t="str">
        <f>IF(C137="","não faz este aparelho",'ordem de passagem'!D134)</f>
        <v>não faz este aparelho</v>
      </c>
      <c r="E137" s="535" t="str">
        <f>IF('ordem de passagem'!I134="","",'ordem de passagem'!I134)</f>
        <v/>
      </c>
      <c r="F137" s="535"/>
      <c r="G137" s="535"/>
      <c r="H137" s="535"/>
      <c r="I137" s="535"/>
      <c r="J137" s="535"/>
      <c r="K137" s="538"/>
      <c r="L137" s="539"/>
      <c r="M137" s="535"/>
      <c r="N137" s="535"/>
      <c r="O137" s="535"/>
      <c r="P137" s="535"/>
      <c r="Q137" s="535"/>
      <c r="R137" s="535"/>
      <c r="S137" s="535"/>
      <c r="T137" s="535"/>
      <c r="U137" s="535"/>
      <c r="V137" s="535"/>
      <c r="W137" s="540"/>
      <c r="X137" s="535" t="str">
        <f>IF($C$137="","",$C$137)</f>
        <v/>
      </c>
      <c r="Y137" s="536" t="str">
        <f>IF($D$137="","",$D$137)</f>
        <v>não faz este aparelho</v>
      </c>
      <c r="Z137" s="535" t="str">
        <f>IF($E$137="","",$E$137)</f>
        <v/>
      </c>
      <c r="AA137" s="535"/>
      <c r="AB137" s="535"/>
      <c r="AC137" s="535"/>
      <c r="AD137" s="535"/>
      <c r="AE137" s="535"/>
      <c r="AF137" s="538"/>
      <c r="AG137" s="539"/>
      <c r="AH137" s="535"/>
      <c r="AI137" s="535"/>
      <c r="AJ137" s="535"/>
      <c r="AK137" s="535"/>
      <c r="AL137" s="535"/>
      <c r="AM137" s="535"/>
      <c r="AN137" s="535"/>
      <c r="AO137" s="535"/>
      <c r="AP137" s="535"/>
      <c r="AQ137" s="535"/>
      <c r="AR137" s="540"/>
      <c r="AS137" s="541"/>
      <c r="AT137" s="536"/>
      <c r="AU137" s="535"/>
      <c r="AV137" s="535"/>
      <c r="AW137" s="535"/>
      <c r="AX137" s="535"/>
    </row>
    <row r="138" spans="2:50" s="280" customFormat="1" ht="27" customHeight="1" x14ac:dyDescent="0.3">
      <c r="C138" s="535" t="str">
        <f>IF(OR('ordem de passagem'!$H135="pct",'ordem de passagem'!$H135="mini",'ordem de passagem'!$H135="pctt",'ordem de passagem'!$H135="pctn",'ordem de passagem'!$H135="pctm"),'ordem de passagem'!C135,"")</f>
        <v/>
      </c>
      <c r="D138" s="543" t="str">
        <f>IF(C138="","não faz este aparelho",'ordem de passagem'!D135)</f>
        <v>não faz este aparelho</v>
      </c>
      <c r="E138" s="544" t="str">
        <f>IF('ordem de passagem'!I135="","",'ordem de passagem'!I135)</f>
        <v/>
      </c>
      <c r="F138" s="542"/>
      <c r="G138" s="542"/>
      <c r="H138" s="542"/>
      <c r="I138" s="542"/>
      <c r="J138" s="542"/>
      <c r="K138" s="545"/>
      <c r="L138" s="544"/>
      <c r="M138" s="542"/>
      <c r="N138" s="542"/>
      <c r="O138" s="542"/>
      <c r="P138" s="542"/>
      <c r="Q138" s="542"/>
      <c r="R138" s="542"/>
      <c r="S138" s="542"/>
      <c r="T138" s="542"/>
      <c r="U138" s="542"/>
      <c r="V138" s="542"/>
      <c r="W138" s="546"/>
      <c r="X138" s="542" t="str">
        <f>IF($C$138="","",$C$138)</f>
        <v/>
      </c>
      <c r="Y138" s="543" t="str">
        <f>IF($D$138="","",$D$138)</f>
        <v>não faz este aparelho</v>
      </c>
      <c r="Z138" s="544" t="str">
        <f>IF($E$138="","",$E$138)</f>
        <v/>
      </c>
      <c r="AA138" s="542"/>
      <c r="AB138" s="542"/>
      <c r="AC138" s="542"/>
      <c r="AD138" s="542"/>
      <c r="AE138" s="542"/>
      <c r="AF138" s="545"/>
      <c r="AG138" s="544"/>
      <c r="AH138" s="542"/>
      <c r="AI138" s="542"/>
      <c r="AJ138" s="542"/>
      <c r="AK138" s="542"/>
      <c r="AL138" s="542"/>
      <c r="AM138" s="542"/>
      <c r="AN138" s="542"/>
      <c r="AO138" s="542"/>
      <c r="AP138" s="542"/>
      <c r="AQ138" s="542"/>
      <c r="AR138" s="546"/>
      <c r="AS138" s="547"/>
      <c r="AT138" s="543"/>
      <c r="AU138" s="542"/>
      <c r="AV138" s="542"/>
      <c r="AW138" s="542"/>
      <c r="AX138" s="542"/>
    </row>
    <row r="139" spans="2:50" s="280" customFormat="1" ht="27" customHeight="1" x14ac:dyDescent="0.3">
      <c r="C139" s="535" t="str">
        <f>IF(OR('ordem de passagem'!$H136="pct",'ordem de passagem'!$H136="mini",'ordem de passagem'!$H136="pctt",'ordem de passagem'!$H136="pctn",'ordem de passagem'!$H136="pctm"),'ordem de passagem'!C136,"")</f>
        <v/>
      </c>
      <c r="D139" s="593" t="str">
        <f>IF(C139="","não faz este aparelho",'ordem de passagem'!D136)</f>
        <v>não faz este aparelho</v>
      </c>
      <c r="E139" s="535" t="str">
        <f>IF('ordem de passagem'!I136="","",'ordem de passagem'!I136)</f>
        <v/>
      </c>
      <c r="F139" s="535"/>
      <c r="G139" s="535"/>
      <c r="H139" s="535"/>
      <c r="I139" s="535"/>
      <c r="J139" s="535"/>
      <c r="K139" s="538"/>
      <c r="L139" s="539"/>
      <c r="M139" s="535"/>
      <c r="N139" s="535"/>
      <c r="O139" s="535"/>
      <c r="P139" s="535"/>
      <c r="Q139" s="535"/>
      <c r="R139" s="535"/>
      <c r="S139" s="535"/>
      <c r="T139" s="535"/>
      <c r="U139" s="535"/>
      <c r="V139" s="535"/>
      <c r="W139" s="540"/>
      <c r="X139" s="535" t="str">
        <f>IF($C$139="","",$C$139)</f>
        <v/>
      </c>
      <c r="Y139" s="536" t="str">
        <f>IF($D$139="","",$D$139)</f>
        <v>não faz este aparelho</v>
      </c>
      <c r="Z139" s="535" t="str">
        <f>IF($E$139="","",$E$139)</f>
        <v/>
      </c>
      <c r="AA139" s="535"/>
      <c r="AB139" s="535"/>
      <c r="AC139" s="535"/>
      <c r="AD139" s="535"/>
      <c r="AE139" s="535"/>
      <c r="AF139" s="538"/>
      <c r="AG139" s="539"/>
      <c r="AH139" s="535"/>
      <c r="AI139" s="535"/>
      <c r="AJ139" s="535"/>
      <c r="AK139" s="535"/>
      <c r="AL139" s="535"/>
      <c r="AM139" s="535"/>
      <c r="AN139" s="535"/>
      <c r="AO139" s="535"/>
      <c r="AP139" s="535"/>
      <c r="AQ139" s="535"/>
      <c r="AR139" s="540"/>
      <c r="AS139" s="541"/>
      <c r="AT139" s="536"/>
      <c r="AU139" s="535"/>
      <c r="AV139" s="535"/>
      <c r="AW139" s="535"/>
      <c r="AX139" s="535"/>
    </row>
    <row r="140" spans="2:50" s="280" customFormat="1" ht="27" customHeight="1" x14ac:dyDescent="0.3">
      <c r="C140" s="535" t="str">
        <f>IF(OR('ordem de passagem'!$H137="pct",'ordem de passagem'!$H137="mini",'ordem de passagem'!$H137="pctt",'ordem de passagem'!$H137="pctn",'ordem de passagem'!$H137="pctm"),'ordem de passagem'!C137,"")</f>
        <v/>
      </c>
      <c r="D140" s="543" t="str">
        <f>IF(C140="","não faz este aparelho",'ordem de passagem'!D137)</f>
        <v>não faz este aparelho</v>
      </c>
      <c r="E140" s="544" t="str">
        <f>IF('ordem de passagem'!I137="","",'ordem de passagem'!I137)</f>
        <v/>
      </c>
      <c r="F140" s="542"/>
      <c r="G140" s="542"/>
      <c r="H140" s="542"/>
      <c r="I140" s="542"/>
      <c r="J140" s="542"/>
      <c r="K140" s="545"/>
      <c r="L140" s="544"/>
      <c r="M140" s="542"/>
      <c r="N140" s="542"/>
      <c r="O140" s="542"/>
      <c r="P140" s="542"/>
      <c r="Q140" s="542"/>
      <c r="R140" s="542"/>
      <c r="S140" s="542"/>
      <c r="T140" s="542"/>
      <c r="U140" s="542"/>
      <c r="V140" s="542"/>
      <c r="W140" s="546"/>
      <c r="X140" s="542" t="str">
        <f>IF($C$140="","",$C$140)</f>
        <v/>
      </c>
      <c r="Y140" s="543" t="str">
        <f>IF($D$140="","",$D$140)</f>
        <v>não faz este aparelho</v>
      </c>
      <c r="Z140" s="544" t="str">
        <f>IF($E$140="","",$E$140)</f>
        <v/>
      </c>
      <c r="AA140" s="542"/>
      <c r="AB140" s="542"/>
      <c r="AC140" s="542"/>
      <c r="AD140" s="542"/>
      <c r="AE140" s="542"/>
      <c r="AF140" s="545"/>
      <c r="AG140" s="544"/>
      <c r="AH140" s="542"/>
      <c r="AI140" s="542"/>
      <c r="AJ140" s="542"/>
      <c r="AK140" s="542"/>
      <c r="AL140" s="542"/>
      <c r="AM140" s="542"/>
      <c r="AN140" s="542"/>
      <c r="AO140" s="542"/>
      <c r="AP140" s="542"/>
      <c r="AQ140" s="542"/>
      <c r="AR140" s="546"/>
      <c r="AS140" s="547"/>
      <c r="AT140" s="543"/>
      <c r="AU140" s="542"/>
      <c r="AV140" s="542"/>
      <c r="AW140" s="542"/>
      <c r="AX140" s="542"/>
    </row>
    <row r="141" spans="2:50" s="280" customFormat="1" ht="27" customHeight="1" x14ac:dyDescent="0.3">
      <c r="C141" s="535" t="str">
        <f>IF(OR('ordem de passagem'!$H138="pct",'ordem de passagem'!$H138="mini",'ordem de passagem'!$H138="pctt",'ordem de passagem'!$H138="pctn",'ordem de passagem'!$H138="pctm"),'ordem de passagem'!C138,"")</f>
        <v/>
      </c>
      <c r="D141" s="593" t="str">
        <f>IF(C141="","não faz este aparelho",'ordem de passagem'!D138)</f>
        <v>não faz este aparelho</v>
      </c>
      <c r="E141" s="535" t="str">
        <f>IF('ordem de passagem'!I138="","",'ordem de passagem'!I138)</f>
        <v/>
      </c>
      <c r="F141" s="535"/>
      <c r="G141" s="535"/>
      <c r="H141" s="535"/>
      <c r="I141" s="535"/>
      <c r="J141" s="535"/>
      <c r="K141" s="538"/>
      <c r="L141" s="539"/>
      <c r="M141" s="535"/>
      <c r="N141" s="535"/>
      <c r="O141" s="535"/>
      <c r="P141" s="535"/>
      <c r="Q141" s="535"/>
      <c r="R141" s="535"/>
      <c r="S141" s="535"/>
      <c r="T141" s="535"/>
      <c r="U141" s="535"/>
      <c r="V141" s="535"/>
      <c r="W141" s="540"/>
      <c r="X141" s="535" t="str">
        <f>IF($C$141="","",$C$141)</f>
        <v/>
      </c>
      <c r="Y141" s="536" t="str">
        <f>IF($D$141="","",$D$141)</f>
        <v>não faz este aparelho</v>
      </c>
      <c r="Z141" s="535" t="str">
        <f>IF($E$141="","",$E$141)</f>
        <v/>
      </c>
      <c r="AA141" s="535"/>
      <c r="AB141" s="535"/>
      <c r="AC141" s="535"/>
      <c r="AD141" s="535"/>
      <c r="AE141" s="535"/>
      <c r="AF141" s="538"/>
      <c r="AG141" s="539"/>
      <c r="AH141" s="535"/>
      <c r="AI141" s="535"/>
      <c r="AJ141" s="535"/>
      <c r="AK141" s="535"/>
      <c r="AL141" s="535"/>
      <c r="AM141" s="535"/>
      <c r="AN141" s="535"/>
      <c r="AO141" s="535"/>
      <c r="AP141" s="535"/>
      <c r="AQ141" s="535"/>
      <c r="AR141" s="540"/>
      <c r="AS141" s="541"/>
      <c r="AT141" s="536"/>
      <c r="AU141" s="535"/>
      <c r="AV141" s="535"/>
      <c r="AW141" s="535"/>
      <c r="AX141" s="535"/>
    </row>
    <row r="142" spans="2:50" s="280" customFormat="1" ht="18" customHeight="1" x14ac:dyDescent="0.3">
      <c r="C142" s="535" t="str">
        <f>IF(OR('ordem de passagem'!$H139="pct",'ordem de passagem'!$H139="mini",'ordem de passagem'!$H139="pctt",'ordem de passagem'!$H139="pctn",'ordem de passagem'!$H139="pctm"),'ordem de passagem'!C139,"")</f>
        <v/>
      </c>
      <c r="D142" s="543" t="str">
        <f>IF(C142="","não faz este aparelho",'ordem de passagem'!D139)</f>
        <v>não faz este aparelho</v>
      </c>
      <c r="E142" s="544" t="str">
        <f>IF('ordem de passagem'!I139="","",'ordem de passagem'!I139)</f>
        <v/>
      </c>
      <c r="F142" s="542"/>
      <c r="G142" s="542"/>
      <c r="H142" s="542"/>
      <c r="I142" s="542"/>
      <c r="J142" s="542"/>
      <c r="K142" s="545"/>
      <c r="L142" s="544"/>
      <c r="M142" s="542"/>
      <c r="N142" s="542"/>
      <c r="O142" s="542"/>
      <c r="P142" s="542"/>
      <c r="Q142" s="542"/>
      <c r="R142" s="542"/>
      <c r="S142" s="542"/>
      <c r="T142" s="542"/>
      <c r="U142" s="542"/>
      <c r="V142" s="542"/>
      <c r="W142" s="546"/>
      <c r="X142" s="542" t="str">
        <f>IF($C$142="","",$C$142)</f>
        <v/>
      </c>
      <c r="Y142" s="543" t="str">
        <f>IF($D$142="","",$D$142)</f>
        <v>não faz este aparelho</v>
      </c>
      <c r="Z142" s="544" t="str">
        <f>IF($E$142="","",$E$142)</f>
        <v/>
      </c>
      <c r="AA142" s="542"/>
      <c r="AB142" s="542"/>
      <c r="AC142" s="542"/>
      <c r="AD142" s="542"/>
      <c r="AE142" s="542"/>
      <c r="AF142" s="545"/>
      <c r="AG142" s="544"/>
      <c r="AH142" s="542"/>
      <c r="AI142" s="542"/>
      <c r="AJ142" s="542"/>
      <c r="AK142" s="542"/>
      <c r="AL142" s="542"/>
      <c r="AM142" s="542"/>
      <c r="AN142" s="542"/>
      <c r="AO142" s="542"/>
      <c r="AP142" s="542"/>
      <c r="AQ142" s="542"/>
      <c r="AR142" s="546"/>
      <c r="AS142" s="547"/>
      <c r="AT142" s="543"/>
      <c r="AU142" s="542"/>
      <c r="AV142" s="542"/>
      <c r="AW142" s="542"/>
      <c r="AX142" s="542"/>
    </row>
    <row r="143" spans="2:50" s="280" customFormat="1" ht="18" customHeight="1" x14ac:dyDescent="0.3">
      <c r="C143" s="535" t="str">
        <f>IF(OR('ordem de passagem'!$H140="pct",'ordem de passagem'!$H140="mini",'ordem de passagem'!$H140="pctt",'ordem de passagem'!$H140="pctn",'ordem de passagem'!$H140="pctm"),'ordem de passagem'!C140,"")</f>
        <v/>
      </c>
      <c r="D143" s="593" t="str">
        <f>IF(C143="","não faz este aparelho",'ordem de passagem'!D140)</f>
        <v>não faz este aparelho</v>
      </c>
      <c r="E143" s="535" t="str">
        <f>IF('ordem de passagem'!I140="","",'ordem de passagem'!I140)</f>
        <v/>
      </c>
      <c r="F143" s="535"/>
      <c r="G143" s="535"/>
      <c r="H143" s="535"/>
      <c r="I143" s="535"/>
      <c r="J143" s="535"/>
      <c r="K143" s="538"/>
      <c r="L143" s="539"/>
      <c r="M143" s="535"/>
      <c r="N143" s="535"/>
      <c r="O143" s="535"/>
      <c r="P143" s="535"/>
      <c r="Q143" s="535"/>
      <c r="R143" s="535"/>
      <c r="S143" s="535"/>
      <c r="T143" s="535"/>
      <c r="U143" s="535"/>
      <c r="V143" s="535"/>
      <c r="W143" s="540"/>
      <c r="X143" s="535" t="str">
        <f>IF($C$143="","",$C$143)</f>
        <v/>
      </c>
      <c r="Y143" s="536" t="str">
        <f>IF($D$143="","",$D$143)</f>
        <v>não faz este aparelho</v>
      </c>
      <c r="Z143" s="535" t="str">
        <f>IF($E$143="","",$E$143)</f>
        <v/>
      </c>
      <c r="AA143" s="535"/>
      <c r="AB143" s="535"/>
      <c r="AC143" s="535"/>
      <c r="AD143" s="535"/>
      <c r="AE143" s="535"/>
      <c r="AF143" s="538"/>
      <c r="AG143" s="539"/>
      <c r="AH143" s="535"/>
      <c r="AI143" s="535"/>
      <c r="AJ143" s="535"/>
      <c r="AK143" s="535"/>
      <c r="AL143" s="535"/>
      <c r="AM143" s="535"/>
      <c r="AN143" s="535"/>
      <c r="AO143" s="535"/>
      <c r="AP143" s="535"/>
      <c r="AQ143" s="535"/>
      <c r="AR143" s="540"/>
      <c r="AS143" s="541"/>
      <c r="AT143" s="536"/>
      <c r="AU143" s="535"/>
      <c r="AV143" s="535"/>
      <c r="AW143" s="535"/>
      <c r="AX143" s="535"/>
    </row>
    <row r="144" spans="2:50" s="280" customFormat="1" ht="18" customHeight="1" x14ac:dyDescent="0.3">
      <c r="C144" s="535" t="str">
        <f>IF(OR('ordem de passagem'!$H141="pct",'ordem de passagem'!$H141="mini",'ordem de passagem'!$H141="pctt",'ordem de passagem'!$H141="pctn",'ordem de passagem'!$H141="pctm"),'ordem de passagem'!C141,"")</f>
        <v/>
      </c>
      <c r="D144" s="543" t="str">
        <f>IF(C144="","não faz este aparelho",'ordem de passagem'!D141)</f>
        <v>não faz este aparelho</v>
      </c>
      <c r="E144" s="544" t="str">
        <f>IF('ordem de passagem'!I141="","",'ordem de passagem'!I141)</f>
        <v/>
      </c>
      <c r="F144" s="542"/>
      <c r="G144" s="542"/>
      <c r="H144" s="542"/>
      <c r="I144" s="542"/>
      <c r="J144" s="542"/>
      <c r="K144" s="545"/>
      <c r="L144" s="544"/>
      <c r="M144" s="542"/>
      <c r="N144" s="542"/>
      <c r="O144" s="542"/>
      <c r="P144" s="542"/>
      <c r="Q144" s="542"/>
      <c r="R144" s="542"/>
      <c r="S144" s="542"/>
      <c r="T144" s="542"/>
      <c r="U144" s="542"/>
      <c r="V144" s="542"/>
      <c r="W144" s="546"/>
      <c r="X144" s="542" t="str">
        <f>IF($C$144="","",$C$144)</f>
        <v/>
      </c>
      <c r="Y144" s="543" t="str">
        <f>IF($D$144="","",$D$144)</f>
        <v>não faz este aparelho</v>
      </c>
      <c r="Z144" s="544" t="str">
        <f>IF($E$144="","",$E$144)</f>
        <v/>
      </c>
      <c r="AA144" s="542"/>
      <c r="AB144" s="542"/>
      <c r="AC144" s="542"/>
      <c r="AD144" s="542"/>
      <c r="AE144" s="542"/>
      <c r="AF144" s="545"/>
      <c r="AG144" s="544"/>
      <c r="AH144" s="542"/>
      <c r="AI144" s="542"/>
      <c r="AJ144" s="542"/>
      <c r="AK144" s="542"/>
      <c r="AL144" s="542"/>
      <c r="AM144" s="542"/>
      <c r="AN144" s="542"/>
      <c r="AO144" s="542"/>
      <c r="AP144" s="542"/>
      <c r="AQ144" s="542"/>
      <c r="AR144" s="546"/>
      <c r="AS144" s="547"/>
      <c r="AT144" s="543"/>
      <c r="AU144" s="542"/>
      <c r="AV144" s="542"/>
      <c r="AW144" s="542"/>
      <c r="AX144" s="542"/>
    </row>
    <row r="145" spans="2:50" s="280" customFormat="1" ht="18" customHeight="1" x14ac:dyDescent="0.3">
      <c r="C145" s="535" t="str">
        <f>IF(OR('ordem de passagem'!$H142="pct",'ordem de passagem'!$H142="mini",'ordem de passagem'!$H142="pctt",'ordem de passagem'!$H142="pctn",'ordem de passagem'!$H142="pctm"),'ordem de passagem'!C142,"")</f>
        <v/>
      </c>
      <c r="D145" s="593" t="str">
        <f>IF(C145="","não faz este aparelho",'ordem de passagem'!D142)</f>
        <v>não faz este aparelho</v>
      </c>
      <c r="E145" s="535" t="str">
        <f>IF('ordem de passagem'!I142="","",'ordem de passagem'!I142)</f>
        <v/>
      </c>
      <c r="F145" s="535"/>
      <c r="G145" s="535"/>
      <c r="H145" s="535"/>
      <c r="I145" s="535"/>
      <c r="J145" s="535"/>
      <c r="K145" s="538"/>
      <c r="L145" s="539"/>
      <c r="M145" s="535"/>
      <c r="N145" s="535"/>
      <c r="O145" s="535"/>
      <c r="P145" s="535"/>
      <c r="Q145" s="535"/>
      <c r="R145" s="535"/>
      <c r="S145" s="535"/>
      <c r="T145" s="535"/>
      <c r="U145" s="535"/>
      <c r="V145" s="535"/>
      <c r="W145" s="540"/>
      <c r="X145" s="535" t="str">
        <f>IF($C$145="","",$C$145)</f>
        <v/>
      </c>
      <c r="Y145" s="536" t="str">
        <f>IF($D$145="","",$D$145)</f>
        <v>não faz este aparelho</v>
      </c>
      <c r="Z145" s="535" t="str">
        <f>IF($E$145="","",$E$145)</f>
        <v/>
      </c>
      <c r="AA145" s="535"/>
      <c r="AB145" s="535"/>
      <c r="AC145" s="535"/>
      <c r="AD145" s="535"/>
      <c r="AE145" s="535"/>
      <c r="AF145" s="538"/>
      <c r="AG145" s="539"/>
      <c r="AH145" s="535"/>
      <c r="AI145" s="535"/>
      <c r="AJ145" s="535"/>
      <c r="AK145" s="535"/>
      <c r="AL145" s="535"/>
      <c r="AM145" s="535"/>
      <c r="AN145" s="535"/>
      <c r="AO145" s="535"/>
      <c r="AP145" s="535"/>
      <c r="AQ145" s="535"/>
      <c r="AR145" s="540"/>
      <c r="AS145" s="541"/>
      <c r="AT145" s="536"/>
      <c r="AU145" s="535"/>
      <c r="AV145" s="535"/>
      <c r="AW145" s="535"/>
      <c r="AX145" s="535"/>
    </row>
    <row r="146" spans="2:50" s="280" customFormat="1" ht="18" customHeight="1" x14ac:dyDescent="0.3">
      <c r="C146" s="535" t="str">
        <f>IF(OR('ordem de passagem'!$H143="pct",'ordem de passagem'!$H143="mini",'ordem de passagem'!$H143="pctt",'ordem de passagem'!$H143="pctn",'ordem de passagem'!$H143="pctm"),'ordem de passagem'!C143,"")</f>
        <v/>
      </c>
      <c r="D146" s="543" t="str">
        <f>IF(C146="","não faz este aparelho",'ordem de passagem'!D143)</f>
        <v>não faz este aparelho</v>
      </c>
      <c r="E146" s="544" t="str">
        <f>IF('ordem de passagem'!I143="","",'ordem de passagem'!I143)</f>
        <v/>
      </c>
      <c r="F146" s="542"/>
      <c r="G146" s="542"/>
      <c r="H146" s="542"/>
      <c r="I146" s="542"/>
      <c r="J146" s="542"/>
      <c r="K146" s="545"/>
      <c r="L146" s="544"/>
      <c r="M146" s="542"/>
      <c r="N146" s="542"/>
      <c r="O146" s="542"/>
      <c r="P146" s="542"/>
      <c r="Q146" s="542"/>
      <c r="R146" s="542"/>
      <c r="S146" s="542"/>
      <c r="T146" s="542"/>
      <c r="U146" s="542"/>
      <c r="V146" s="542"/>
      <c r="W146" s="546"/>
      <c r="X146" s="542" t="str">
        <f>IF($C$146="","",$C$146)</f>
        <v/>
      </c>
      <c r="Y146" s="543" t="str">
        <f>IF($D$146="","",$D$146)</f>
        <v>não faz este aparelho</v>
      </c>
      <c r="Z146" s="544" t="str">
        <f>IF($E$146="","",$E$146)</f>
        <v/>
      </c>
      <c r="AA146" s="542"/>
      <c r="AB146" s="542"/>
      <c r="AC146" s="542"/>
      <c r="AD146" s="542"/>
      <c r="AE146" s="542"/>
      <c r="AF146" s="545"/>
      <c r="AG146" s="544"/>
      <c r="AH146" s="542"/>
      <c r="AI146" s="542"/>
      <c r="AJ146" s="542"/>
      <c r="AK146" s="542"/>
      <c r="AL146" s="542"/>
      <c r="AM146" s="542"/>
      <c r="AN146" s="542"/>
      <c r="AO146" s="542"/>
      <c r="AP146" s="542"/>
      <c r="AQ146" s="542"/>
      <c r="AR146" s="546"/>
      <c r="AS146" s="547"/>
      <c r="AT146" s="543"/>
      <c r="AU146" s="542"/>
      <c r="AV146" s="542"/>
      <c r="AW146" s="542"/>
      <c r="AX146" s="542"/>
    </row>
    <row r="147" spans="2:50" s="280" customFormat="1" ht="18" customHeight="1" x14ac:dyDescent="0.3">
      <c r="C147" s="535" t="str">
        <f>IF(OR('ordem de passagem'!$H144="pct",'ordem de passagem'!$H144="mini",'ordem de passagem'!$H144="pctt",'ordem de passagem'!$H144="pctn",'ordem de passagem'!$H144="pctm"),'ordem de passagem'!C144,"")</f>
        <v/>
      </c>
      <c r="D147" s="593" t="str">
        <f>IF(C147="","não faz este aparelho",'ordem de passagem'!D144)</f>
        <v>não faz este aparelho</v>
      </c>
      <c r="E147" s="535" t="str">
        <f>IF('ordem de passagem'!I144="","",'ordem de passagem'!I144)</f>
        <v/>
      </c>
      <c r="F147" s="535"/>
      <c r="G147" s="535"/>
      <c r="H147" s="535"/>
      <c r="I147" s="535"/>
      <c r="J147" s="535"/>
      <c r="K147" s="538"/>
      <c r="L147" s="539"/>
      <c r="M147" s="535"/>
      <c r="N147" s="535"/>
      <c r="O147" s="535"/>
      <c r="P147" s="535"/>
      <c r="Q147" s="535"/>
      <c r="R147" s="535"/>
      <c r="S147" s="535"/>
      <c r="T147" s="535"/>
      <c r="U147" s="535"/>
      <c r="V147" s="535"/>
      <c r="W147" s="540"/>
      <c r="X147" s="535" t="str">
        <f>IF($C$147="","",$C$147)</f>
        <v/>
      </c>
      <c r="Y147" s="536" t="str">
        <f>IF($D$147="","",$D$147)</f>
        <v>não faz este aparelho</v>
      </c>
      <c r="Z147" s="535" t="str">
        <f>IF($E$147="","",$E$147)</f>
        <v/>
      </c>
      <c r="AA147" s="535"/>
      <c r="AB147" s="535"/>
      <c r="AC147" s="535"/>
      <c r="AD147" s="535"/>
      <c r="AE147" s="535"/>
      <c r="AF147" s="538"/>
      <c r="AG147" s="539"/>
      <c r="AH147" s="535"/>
      <c r="AI147" s="535"/>
      <c r="AJ147" s="535"/>
      <c r="AK147" s="535"/>
      <c r="AL147" s="535"/>
      <c r="AM147" s="535"/>
      <c r="AN147" s="535"/>
      <c r="AO147" s="535"/>
      <c r="AP147" s="535"/>
      <c r="AQ147" s="535"/>
      <c r="AR147" s="540"/>
      <c r="AS147" s="541"/>
      <c r="AT147" s="536"/>
      <c r="AU147" s="535"/>
      <c r="AV147" s="535"/>
      <c r="AW147" s="535"/>
      <c r="AX147" s="535"/>
    </row>
    <row r="148" spans="2:50" s="280" customFormat="1" ht="18" customHeight="1" x14ac:dyDescent="0.3">
      <c r="C148" s="535" t="str">
        <f>IF(OR('ordem de passagem'!$H145="pct",'ordem de passagem'!$H145="mini",'ordem de passagem'!$H145="pctt",'ordem de passagem'!$H145="pctn",'ordem de passagem'!$H145="pctm"),'ordem de passagem'!C145,"")</f>
        <v/>
      </c>
      <c r="D148" s="543" t="str">
        <f>IF(C148="","não faz este aparelho",'ordem de passagem'!D145)</f>
        <v>não faz este aparelho</v>
      </c>
      <c r="E148" s="544" t="str">
        <f>IF('ordem de passagem'!I145="","",'ordem de passagem'!I145)</f>
        <v/>
      </c>
      <c r="F148" s="542"/>
      <c r="G148" s="542"/>
      <c r="H148" s="542"/>
      <c r="I148" s="542"/>
      <c r="J148" s="542"/>
      <c r="K148" s="545"/>
      <c r="L148" s="544"/>
      <c r="M148" s="542"/>
      <c r="N148" s="542"/>
      <c r="O148" s="542"/>
      <c r="P148" s="542"/>
      <c r="Q148" s="542"/>
      <c r="R148" s="542"/>
      <c r="S148" s="542"/>
      <c r="T148" s="542"/>
      <c r="U148" s="542"/>
      <c r="V148" s="542"/>
      <c r="W148" s="546"/>
      <c r="X148" s="542" t="str">
        <f>IF($C$148="","",$C$148)</f>
        <v/>
      </c>
      <c r="Y148" s="543" t="str">
        <f>IF($D$148="","",$D$148)</f>
        <v>não faz este aparelho</v>
      </c>
      <c r="Z148" s="544" t="str">
        <f>IF($E$148="","",$E$148)</f>
        <v/>
      </c>
      <c r="AA148" s="542"/>
      <c r="AB148" s="542"/>
      <c r="AC148" s="542"/>
      <c r="AD148" s="542"/>
      <c r="AE148" s="542"/>
      <c r="AF148" s="545"/>
      <c r="AG148" s="544"/>
      <c r="AH148" s="542"/>
      <c r="AI148" s="542"/>
      <c r="AJ148" s="542"/>
      <c r="AK148" s="542"/>
      <c r="AL148" s="542"/>
      <c r="AM148" s="542"/>
      <c r="AN148" s="542"/>
      <c r="AO148" s="542"/>
      <c r="AP148" s="542"/>
      <c r="AQ148" s="542"/>
      <c r="AR148" s="546"/>
      <c r="AS148" s="547"/>
      <c r="AT148" s="543"/>
      <c r="AU148" s="542"/>
      <c r="AV148" s="542"/>
      <c r="AW148" s="542"/>
      <c r="AX148" s="542"/>
    </row>
    <row r="149" spans="2:50" s="280" customFormat="1" ht="18" customHeight="1" x14ac:dyDescent="0.3">
      <c r="C149" s="535" t="str">
        <f>IF(OR('ordem de passagem'!$H146="pct",'ordem de passagem'!$H146="mini",'ordem de passagem'!$H146="pctt",'ordem de passagem'!$H146="pctn",'ordem de passagem'!$H146="pctm"),'ordem de passagem'!C146,"")</f>
        <v/>
      </c>
      <c r="D149" s="593" t="str">
        <f>IF(C149="","não faz este aparelho",'ordem de passagem'!D146)</f>
        <v>não faz este aparelho</v>
      </c>
      <c r="E149" s="535" t="str">
        <f>IF('ordem de passagem'!I146="","",'ordem de passagem'!I146)</f>
        <v/>
      </c>
      <c r="F149" s="535"/>
      <c r="G149" s="535"/>
      <c r="H149" s="535"/>
      <c r="I149" s="535"/>
      <c r="J149" s="535"/>
      <c r="K149" s="538"/>
      <c r="L149" s="539"/>
      <c r="M149" s="535"/>
      <c r="N149" s="535"/>
      <c r="O149" s="535"/>
      <c r="P149" s="535"/>
      <c r="Q149" s="535"/>
      <c r="R149" s="535"/>
      <c r="S149" s="535"/>
      <c r="T149" s="535"/>
      <c r="U149" s="535"/>
      <c r="V149" s="535"/>
      <c r="W149" s="540"/>
      <c r="X149" s="535" t="str">
        <f>IF($C$149="","",$C$149)</f>
        <v/>
      </c>
      <c r="Y149" s="536" t="str">
        <f>IF($D$149="","",$D$149)</f>
        <v>não faz este aparelho</v>
      </c>
      <c r="Z149" s="535" t="str">
        <f>IF($E$149="","",$E$149)</f>
        <v/>
      </c>
      <c r="AA149" s="535"/>
      <c r="AB149" s="535"/>
      <c r="AC149" s="535"/>
      <c r="AD149" s="535"/>
      <c r="AE149" s="535"/>
      <c r="AF149" s="538"/>
      <c r="AG149" s="539"/>
      <c r="AH149" s="535"/>
      <c r="AI149" s="535"/>
      <c r="AJ149" s="535"/>
      <c r="AK149" s="535"/>
      <c r="AL149" s="535"/>
      <c r="AM149" s="535"/>
      <c r="AN149" s="535"/>
      <c r="AO149" s="535"/>
      <c r="AP149" s="535"/>
      <c r="AQ149" s="535"/>
      <c r="AR149" s="540"/>
      <c r="AS149" s="541"/>
      <c r="AT149" s="536"/>
      <c r="AU149" s="535"/>
      <c r="AV149" s="535"/>
      <c r="AW149" s="535"/>
      <c r="AX149" s="535"/>
    </row>
    <row r="150" spans="2:50" s="280" customFormat="1" ht="18" customHeight="1" x14ac:dyDescent="0.3">
      <c r="B150" s="280">
        <f>COUNTIF(C13:C132,"f")</f>
        <v>0</v>
      </c>
      <c r="C150" s="535" t="str">
        <f>IF(OR('ordem de passagem'!$H147="pct",'ordem de passagem'!$H147="mini",'ordem de passagem'!$H147="pctt",'ordem de passagem'!$H147="pctn",'ordem de passagem'!$H147="pctm"),'ordem de passagem'!C147,"")</f>
        <v/>
      </c>
      <c r="D150" s="543" t="str">
        <f>IF(C150="","não faz este aparelho",'ordem de passagem'!D147)</f>
        <v>não faz este aparelho</v>
      </c>
      <c r="E150" s="544" t="str">
        <f>IF('ordem de passagem'!I147="","",'ordem de passagem'!I147)</f>
        <v/>
      </c>
      <c r="F150" s="542"/>
      <c r="G150" s="542"/>
      <c r="H150" s="542"/>
      <c r="I150" s="542"/>
      <c r="J150" s="542"/>
      <c r="K150" s="545"/>
      <c r="L150" s="544"/>
      <c r="M150" s="542"/>
      <c r="N150" s="542"/>
      <c r="O150" s="542"/>
      <c r="P150" s="542"/>
      <c r="Q150" s="542"/>
      <c r="R150" s="542"/>
      <c r="S150" s="542"/>
      <c r="T150" s="542"/>
      <c r="U150" s="542"/>
      <c r="V150" s="542"/>
      <c r="W150" s="546"/>
      <c r="X150" s="542" t="str">
        <f>IF($C$150="","",$C$150)</f>
        <v/>
      </c>
      <c r="Y150" s="543" t="str">
        <f>IF($D$150="","",$D$150)</f>
        <v>não faz este aparelho</v>
      </c>
      <c r="Z150" s="544" t="str">
        <f>IF($E$150="","",$E$150)</f>
        <v/>
      </c>
      <c r="AA150" s="542"/>
      <c r="AB150" s="542"/>
      <c r="AC150" s="542"/>
      <c r="AD150" s="542"/>
      <c r="AE150" s="542"/>
      <c r="AF150" s="545"/>
      <c r="AG150" s="544"/>
      <c r="AH150" s="542"/>
      <c r="AI150" s="542"/>
      <c r="AJ150" s="542"/>
      <c r="AK150" s="542"/>
      <c r="AL150" s="542"/>
      <c r="AM150" s="542"/>
      <c r="AN150" s="542"/>
      <c r="AO150" s="542"/>
      <c r="AP150" s="542"/>
      <c r="AQ150" s="542"/>
      <c r="AR150" s="546"/>
      <c r="AS150" s="547"/>
      <c r="AT150" s="543"/>
      <c r="AU150" s="542"/>
      <c r="AV150" s="542"/>
      <c r="AW150" s="542"/>
      <c r="AX150" s="542"/>
    </row>
    <row r="151" spans="2:50" s="280" customFormat="1" ht="18" customHeight="1" x14ac:dyDescent="0.3">
      <c r="C151" s="535" t="str">
        <f>IF(OR('ordem de passagem'!$H148="pct",'ordem de passagem'!$H148="mini",'ordem de passagem'!$H148="pctt",'ordem de passagem'!$H148="pctn",'ordem de passagem'!$H148="pctm"),'ordem de passagem'!C148,"")</f>
        <v/>
      </c>
      <c r="D151" s="593" t="str">
        <f>IF(C151="","não faz este aparelho",'ordem de passagem'!D148)</f>
        <v>não faz este aparelho</v>
      </c>
      <c r="E151" s="535" t="str">
        <f>IF('ordem de passagem'!I148="","",'ordem de passagem'!I148)</f>
        <v/>
      </c>
      <c r="F151" s="535"/>
      <c r="G151" s="535"/>
      <c r="H151" s="535"/>
      <c r="I151" s="535"/>
      <c r="J151" s="535"/>
      <c r="K151" s="538"/>
      <c r="L151" s="539"/>
      <c r="M151" s="535"/>
      <c r="N151" s="535"/>
      <c r="O151" s="535"/>
      <c r="P151" s="535"/>
      <c r="Q151" s="535"/>
      <c r="R151" s="535"/>
      <c r="S151" s="535"/>
      <c r="T151" s="535"/>
      <c r="U151" s="535"/>
      <c r="V151" s="535"/>
      <c r="W151" s="540"/>
      <c r="X151" s="535" t="str">
        <f>IF($C$151="","",$C$151)</f>
        <v/>
      </c>
      <c r="Y151" s="536" t="str">
        <f>IF($D$151="","",$D$151)</f>
        <v>não faz este aparelho</v>
      </c>
      <c r="Z151" s="535" t="str">
        <f>IF($E$151="","",$E$151)</f>
        <v/>
      </c>
      <c r="AA151" s="535"/>
      <c r="AB151" s="535"/>
      <c r="AC151" s="535"/>
      <c r="AD151" s="535"/>
      <c r="AE151" s="535"/>
      <c r="AF151" s="538"/>
      <c r="AG151" s="539"/>
      <c r="AH151" s="535"/>
      <c r="AI151" s="535"/>
      <c r="AJ151" s="535"/>
      <c r="AK151" s="535"/>
      <c r="AL151" s="535"/>
      <c r="AM151" s="535"/>
      <c r="AN151" s="535"/>
      <c r="AO151" s="535"/>
      <c r="AP151" s="535"/>
      <c r="AQ151" s="535"/>
      <c r="AR151" s="540"/>
      <c r="AS151" s="541"/>
      <c r="AT151" s="536"/>
      <c r="AU151" s="535"/>
      <c r="AV151" s="535"/>
      <c r="AW151" s="535"/>
      <c r="AX151" s="535"/>
    </row>
    <row r="152" spans="2:50" s="280" customFormat="1" ht="18" customHeight="1" x14ac:dyDescent="0.3">
      <c r="C152" s="535" t="str">
        <f>IF(OR('ordem de passagem'!$H149="pct",'ordem de passagem'!$H149="mini",'ordem de passagem'!$H149="pctt",'ordem de passagem'!$H149="pctn",'ordem de passagem'!$H149="pctm"),'ordem de passagem'!C149,"")</f>
        <v/>
      </c>
      <c r="D152" s="543" t="str">
        <f>IF(C152="","não faz este aparelho",'ordem de passagem'!D149)</f>
        <v>não faz este aparelho</v>
      </c>
      <c r="E152" s="544" t="str">
        <f>IF('ordem de passagem'!I149="","",'ordem de passagem'!I149)</f>
        <v/>
      </c>
      <c r="F152" s="542"/>
      <c r="G152" s="542"/>
      <c r="H152" s="542"/>
      <c r="I152" s="542"/>
      <c r="J152" s="542"/>
      <c r="K152" s="545"/>
      <c r="L152" s="544"/>
      <c r="M152" s="542"/>
      <c r="N152" s="542"/>
      <c r="O152" s="542"/>
      <c r="P152" s="542"/>
      <c r="Q152" s="542"/>
      <c r="R152" s="542"/>
      <c r="S152" s="542"/>
      <c r="T152" s="542"/>
      <c r="U152" s="542"/>
      <c r="V152" s="542"/>
      <c r="W152" s="546"/>
      <c r="X152" s="542" t="str">
        <f>IF($C$152="","",$C$152)</f>
        <v/>
      </c>
      <c r="Y152" s="543" t="str">
        <f>IF($D$152="","",$D$152)</f>
        <v>não faz este aparelho</v>
      </c>
      <c r="Z152" s="544" t="str">
        <f>IF($E$152="","",$E$152)</f>
        <v/>
      </c>
      <c r="AA152" s="542"/>
      <c r="AB152" s="542"/>
      <c r="AC152" s="542"/>
      <c r="AD152" s="542"/>
      <c r="AE152" s="542"/>
      <c r="AF152" s="545"/>
      <c r="AG152" s="544"/>
      <c r="AH152" s="542"/>
      <c r="AI152" s="542"/>
      <c r="AJ152" s="542"/>
      <c r="AK152" s="542"/>
      <c r="AL152" s="542"/>
      <c r="AM152" s="542"/>
      <c r="AN152" s="542"/>
      <c r="AO152" s="542"/>
      <c r="AP152" s="542"/>
      <c r="AQ152" s="542"/>
      <c r="AR152" s="546"/>
      <c r="AS152" s="547"/>
      <c r="AT152" s="543"/>
      <c r="AU152" s="542"/>
      <c r="AV152" s="542"/>
      <c r="AW152" s="542"/>
      <c r="AX152" s="542"/>
    </row>
    <row r="153" spans="2:50" s="280" customFormat="1" ht="18" customHeight="1" x14ac:dyDescent="0.3">
      <c r="C153" s="535" t="str">
        <f>IF(OR('ordem de passagem'!$H150="pct",'ordem de passagem'!$H150="mini",'ordem de passagem'!$H150="pctt",'ordem de passagem'!$H150="pctn",'ordem de passagem'!$H150="pctm"),'ordem de passagem'!C150,"")</f>
        <v/>
      </c>
      <c r="D153" s="593" t="str">
        <f>IF(C153="","não faz este aparelho",'ordem de passagem'!D150)</f>
        <v>não faz este aparelho</v>
      </c>
      <c r="E153" s="535" t="str">
        <f>IF('ordem de passagem'!I150="","",'ordem de passagem'!I150)</f>
        <v/>
      </c>
      <c r="F153" s="535"/>
      <c r="G153" s="535"/>
      <c r="H153" s="535"/>
      <c r="I153" s="535"/>
      <c r="J153" s="535"/>
      <c r="K153" s="538"/>
      <c r="L153" s="539"/>
      <c r="M153" s="535"/>
      <c r="N153" s="535"/>
      <c r="O153" s="535"/>
      <c r="P153" s="535"/>
      <c r="Q153" s="535"/>
      <c r="R153" s="535"/>
      <c r="S153" s="535"/>
      <c r="T153" s="535"/>
      <c r="U153" s="535"/>
      <c r="V153" s="535"/>
      <c r="W153" s="540"/>
      <c r="X153" s="535" t="str">
        <f>IF($C$153="","",$C$153)</f>
        <v/>
      </c>
      <c r="Y153" s="536" t="str">
        <f>IF($D$153="","",$D$153)</f>
        <v>não faz este aparelho</v>
      </c>
      <c r="Z153" s="535" t="str">
        <f>IF($E$153="","",$E$153)</f>
        <v/>
      </c>
      <c r="AA153" s="535"/>
      <c r="AB153" s="535"/>
      <c r="AC153" s="535"/>
      <c r="AD153" s="535"/>
      <c r="AE153" s="535"/>
      <c r="AF153" s="538"/>
      <c r="AG153" s="539"/>
      <c r="AH153" s="535"/>
      <c r="AI153" s="535"/>
      <c r="AJ153" s="535"/>
      <c r="AK153" s="535"/>
      <c r="AL153" s="535"/>
      <c r="AM153" s="535"/>
      <c r="AN153" s="535"/>
      <c r="AO153" s="535"/>
      <c r="AP153" s="535"/>
      <c r="AQ153" s="535"/>
      <c r="AR153" s="540"/>
      <c r="AS153" s="541"/>
      <c r="AT153" s="536"/>
      <c r="AU153" s="535"/>
      <c r="AV153" s="535"/>
      <c r="AW153" s="535"/>
      <c r="AX153" s="535"/>
    </row>
    <row r="154" spans="2:50" s="280" customFormat="1" ht="18" customHeight="1" x14ac:dyDescent="0.3">
      <c r="C154" s="535" t="str">
        <f>IF(OR('ordem de passagem'!$H151="pct",'ordem de passagem'!$H151="mini",'ordem de passagem'!$H151="pctt",'ordem de passagem'!$H151="pctn",'ordem de passagem'!$H151="pctm"),'ordem de passagem'!C151,"")</f>
        <v/>
      </c>
      <c r="D154" s="543" t="str">
        <f>IF(C154="","não faz este aparelho",'ordem de passagem'!D151)</f>
        <v>não faz este aparelho</v>
      </c>
      <c r="E154" s="544" t="str">
        <f>IF('ordem de passagem'!I151="","",'ordem de passagem'!I151)</f>
        <v/>
      </c>
      <c r="F154" s="542"/>
      <c r="G154" s="542"/>
      <c r="H154" s="542"/>
      <c r="I154" s="542"/>
      <c r="J154" s="542"/>
      <c r="K154" s="545"/>
      <c r="L154" s="544"/>
      <c r="M154" s="542"/>
      <c r="N154" s="542"/>
      <c r="O154" s="542"/>
      <c r="P154" s="542"/>
      <c r="Q154" s="542"/>
      <c r="R154" s="542"/>
      <c r="S154" s="542"/>
      <c r="T154" s="542"/>
      <c r="U154" s="542"/>
      <c r="V154" s="542"/>
      <c r="W154" s="546"/>
      <c r="X154" s="542" t="str">
        <f>IF($C$154="","",$C$154)</f>
        <v/>
      </c>
      <c r="Y154" s="543" t="str">
        <f>IF($D$154="","",$D$154)</f>
        <v>não faz este aparelho</v>
      </c>
      <c r="Z154" s="544" t="str">
        <f>IF($E$154="","",$E$154)</f>
        <v/>
      </c>
      <c r="AA154" s="542"/>
      <c r="AB154" s="542"/>
      <c r="AC154" s="542"/>
      <c r="AD154" s="542"/>
      <c r="AE154" s="542"/>
      <c r="AF154" s="545"/>
      <c r="AG154" s="544"/>
      <c r="AH154" s="542"/>
      <c r="AI154" s="542"/>
      <c r="AJ154" s="542"/>
      <c r="AK154" s="542"/>
      <c r="AL154" s="542"/>
      <c r="AM154" s="542"/>
      <c r="AN154" s="542"/>
      <c r="AO154" s="542"/>
      <c r="AP154" s="542"/>
      <c r="AQ154" s="542"/>
      <c r="AR154" s="546"/>
      <c r="AS154" s="547"/>
      <c r="AT154" s="543"/>
      <c r="AU154" s="542"/>
      <c r="AV154" s="542"/>
      <c r="AW154" s="542"/>
      <c r="AX154" s="542"/>
    </row>
    <row r="155" spans="2:50" s="280" customFormat="1" ht="18" customHeight="1" x14ac:dyDescent="0.3">
      <c r="C155" s="535" t="str">
        <f>IF(OR('ordem de passagem'!$H152="pct",'ordem de passagem'!$H152="mini",'ordem de passagem'!$H152="pctt",'ordem de passagem'!$H152="pctn",'ordem de passagem'!$H152="pctm"),'ordem de passagem'!C152,"")</f>
        <v/>
      </c>
      <c r="D155" s="593" t="str">
        <f>IF(C155="","não faz este aparelho",'ordem de passagem'!D152)</f>
        <v>não faz este aparelho</v>
      </c>
      <c r="E155" s="535" t="str">
        <f>IF('ordem de passagem'!I152="","",'ordem de passagem'!I152)</f>
        <v/>
      </c>
      <c r="F155" s="535"/>
      <c r="G155" s="535"/>
      <c r="H155" s="535"/>
      <c r="I155" s="535"/>
      <c r="J155" s="535"/>
      <c r="K155" s="538"/>
      <c r="L155" s="539"/>
      <c r="M155" s="535"/>
      <c r="N155" s="535"/>
      <c r="O155" s="535"/>
      <c r="P155" s="535"/>
      <c r="Q155" s="535"/>
      <c r="R155" s="535"/>
      <c r="S155" s="535"/>
      <c r="T155" s="535"/>
      <c r="U155" s="535"/>
      <c r="V155" s="535"/>
      <c r="W155" s="540"/>
      <c r="X155" s="535" t="str">
        <f>IF($C$155="","",$C$155)</f>
        <v/>
      </c>
      <c r="Y155" s="536" t="str">
        <f>IF($D$155="","",$D$155)</f>
        <v>não faz este aparelho</v>
      </c>
      <c r="Z155" s="535" t="str">
        <f>IF($E$155="","",$E$155)</f>
        <v/>
      </c>
      <c r="AA155" s="535"/>
      <c r="AB155" s="535"/>
      <c r="AC155" s="535"/>
      <c r="AD155" s="535"/>
      <c r="AE155" s="535"/>
      <c r="AF155" s="538"/>
      <c r="AG155" s="539"/>
      <c r="AH155" s="535"/>
      <c r="AI155" s="535"/>
      <c r="AJ155" s="535"/>
      <c r="AK155" s="535"/>
      <c r="AL155" s="535"/>
      <c r="AM155" s="535"/>
      <c r="AN155" s="535"/>
      <c r="AO155" s="535"/>
      <c r="AP155" s="535"/>
      <c r="AQ155" s="535"/>
      <c r="AR155" s="540"/>
      <c r="AS155" s="541"/>
      <c r="AT155" s="536"/>
      <c r="AU155" s="535"/>
      <c r="AV155" s="535"/>
      <c r="AW155" s="535"/>
      <c r="AX155" s="535"/>
    </row>
    <row r="156" spans="2:50" s="280" customFormat="1" ht="25.2" x14ac:dyDescent="0.3">
      <c r="C156" s="535" t="str">
        <f>IF(OR('ordem de passagem'!$H153="pct",'ordem de passagem'!$H153="mini",'ordem de passagem'!$H153="pctt",'ordem de passagem'!$H153="pctn",'ordem de passagem'!$H153="pctm"),'ordem de passagem'!C153,"")</f>
        <v/>
      </c>
      <c r="D156" s="543" t="str">
        <f>IF(C156="","não faz este aparelho",'ordem de passagem'!D153)</f>
        <v>não faz este aparelho</v>
      </c>
      <c r="E156" s="544" t="str">
        <f>IF('ordem de passagem'!I153="","",'ordem de passagem'!I153)</f>
        <v/>
      </c>
      <c r="F156" s="542"/>
      <c r="G156" s="542"/>
      <c r="H156" s="542"/>
      <c r="I156" s="542"/>
      <c r="J156" s="542"/>
      <c r="K156" s="545"/>
      <c r="L156" s="544"/>
      <c r="M156" s="542"/>
      <c r="N156" s="542"/>
      <c r="O156" s="542"/>
      <c r="P156" s="542"/>
      <c r="Q156" s="542"/>
      <c r="R156" s="542"/>
      <c r="S156" s="542"/>
      <c r="T156" s="542"/>
      <c r="U156" s="542"/>
      <c r="V156" s="542"/>
      <c r="W156" s="546"/>
      <c r="X156" s="542" t="str">
        <f>IF($C$156="","",$C$156)</f>
        <v/>
      </c>
      <c r="Y156" s="543" t="str">
        <f>IF($D$156="","",$D$156)</f>
        <v>não faz este aparelho</v>
      </c>
      <c r="Z156" s="544" t="str">
        <f>IF($E$156="","",$E$156)</f>
        <v/>
      </c>
      <c r="AA156" s="542"/>
      <c r="AB156" s="542"/>
      <c r="AC156" s="542"/>
      <c r="AD156" s="542"/>
      <c r="AE156" s="542"/>
      <c r="AF156" s="545"/>
      <c r="AG156" s="544"/>
      <c r="AH156" s="542"/>
      <c r="AI156" s="542"/>
      <c r="AJ156" s="542"/>
      <c r="AK156" s="542"/>
      <c r="AL156" s="542"/>
      <c r="AM156" s="542"/>
      <c r="AN156" s="542"/>
      <c r="AO156" s="542"/>
      <c r="AP156" s="542"/>
      <c r="AQ156" s="542"/>
      <c r="AR156" s="546"/>
      <c r="AS156" s="547"/>
      <c r="AT156" s="543"/>
      <c r="AU156" s="542"/>
      <c r="AV156" s="542"/>
      <c r="AW156" s="542"/>
      <c r="AX156" s="542"/>
    </row>
    <row r="157" spans="2:50" s="280" customFormat="1" ht="25.2" x14ac:dyDescent="0.3">
      <c r="C157" s="535" t="str">
        <f>IF(OR('ordem de passagem'!$H154="pct",'ordem de passagem'!$H154="mini",'ordem de passagem'!$H154="pctt",'ordem de passagem'!$H154="pctn",'ordem de passagem'!$H154="pctm"),'ordem de passagem'!C154,"")</f>
        <v/>
      </c>
      <c r="D157" s="593" t="str">
        <f>IF(C157="","não faz este aparelho",'ordem de passagem'!D154)</f>
        <v>não faz este aparelho</v>
      </c>
      <c r="E157" s="535" t="str">
        <f>IF('ordem de passagem'!I154="","",'ordem de passagem'!I154)</f>
        <v/>
      </c>
      <c r="F157" s="535"/>
      <c r="G157" s="535"/>
      <c r="H157" s="535"/>
      <c r="I157" s="535"/>
      <c r="J157" s="535"/>
      <c r="K157" s="538"/>
      <c r="L157" s="539"/>
      <c r="M157" s="535"/>
      <c r="N157" s="535"/>
      <c r="O157" s="535"/>
      <c r="P157" s="535"/>
      <c r="Q157" s="535"/>
      <c r="R157" s="535"/>
      <c r="S157" s="535"/>
      <c r="T157" s="535"/>
      <c r="U157" s="535"/>
      <c r="V157" s="535"/>
      <c r="W157" s="540"/>
      <c r="X157" s="535" t="str">
        <f>IF($C$157="","",$C$157)</f>
        <v/>
      </c>
      <c r="Y157" s="536" t="str">
        <f>IF($D$157="","",$D$157)</f>
        <v>não faz este aparelho</v>
      </c>
      <c r="Z157" s="535" t="str">
        <f>IF($E$157="","",$E$157)</f>
        <v/>
      </c>
      <c r="AA157" s="535"/>
      <c r="AB157" s="535"/>
      <c r="AC157" s="535"/>
      <c r="AD157" s="535"/>
      <c r="AE157" s="535"/>
      <c r="AF157" s="538"/>
      <c r="AG157" s="539"/>
      <c r="AH157" s="535"/>
      <c r="AI157" s="535"/>
      <c r="AJ157" s="535"/>
      <c r="AK157" s="535"/>
      <c r="AL157" s="535"/>
      <c r="AM157" s="535"/>
      <c r="AN157" s="535"/>
      <c r="AO157" s="535"/>
      <c r="AP157" s="535"/>
      <c r="AQ157" s="535"/>
      <c r="AR157" s="540"/>
      <c r="AS157" s="541"/>
      <c r="AT157" s="536"/>
      <c r="AU157" s="535"/>
      <c r="AV157" s="535"/>
      <c r="AW157" s="535"/>
      <c r="AX157" s="535"/>
    </row>
    <row r="158" spans="2:50" s="280" customFormat="1" ht="25.2" x14ac:dyDescent="0.3">
      <c r="C158" s="535" t="str">
        <f>IF(OR('ordem de passagem'!$H155="pct",'ordem de passagem'!$H155="mini",'ordem de passagem'!$H155="pctt",'ordem de passagem'!$H155="pctn",'ordem de passagem'!$H155="pctm"),'ordem de passagem'!C155,"")</f>
        <v/>
      </c>
      <c r="D158" s="543" t="str">
        <f>IF(C158="","não faz este aparelho",'ordem de passagem'!D155)</f>
        <v>não faz este aparelho</v>
      </c>
      <c r="E158" s="544" t="str">
        <f>IF('ordem de passagem'!I155="","",'ordem de passagem'!I155)</f>
        <v/>
      </c>
      <c r="F158" s="542"/>
      <c r="G158" s="542"/>
      <c r="H158" s="542"/>
      <c r="I158" s="542"/>
      <c r="J158" s="542"/>
      <c r="K158" s="545"/>
      <c r="L158" s="544"/>
      <c r="M158" s="542"/>
      <c r="N158" s="542"/>
      <c r="O158" s="542"/>
      <c r="P158" s="542"/>
      <c r="Q158" s="542"/>
      <c r="R158" s="542"/>
      <c r="S158" s="542"/>
      <c r="T158" s="542"/>
      <c r="U158" s="542"/>
      <c r="V158" s="542"/>
      <c r="W158" s="542"/>
      <c r="X158" s="535" t="str">
        <f>IF($C$158="","",$C$158)</f>
        <v/>
      </c>
      <c r="Y158" s="536" t="str">
        <f>IF($D$158="","",$D$158)</f>
        <v>não faz este aparelho</v>
      </c>
      <c r="Z158" s="535" t="str">
        <f>IF($E$158="","",$E$158)</f>
        <v/>
      </c>
      <c r="AA158" s="542"/>
      <c r="AB158" s="542"/>
      <c r="AC158" s="542"/>
      <c r="AD158" s="542"/>
      <c r="AE158" s="542"/>
      <c r="AF158" s="545"/>
      <c r="AG158" s="544"/>
      <c r="AH158" s="542"/>
      <c r="AI158" s="542"/>
      <c r="AJ158" s="542"/>
      <c r="AK158" s="542"/>
      <c r="AL158" s="542"/>
      <c r="AM158" s="542"/>
      <c r="AN158" s="542"/>
      <c r="AO158" s="542"/>
      <c r="AP158" s="542"/>
      <c r="AQ158" s="542"/>
      <c r="AR158" s="546"/>
      <c r="AS158" s="547"/>
      <c r="AT158" s="543"/>
      <c r="AU158" s="542"/>
      <c r="AV158" s="542"/>
      <c r="AW158" s="542"/>
      <c r="AX158" s="542"/>
    </row>
    <row r="159" spans="2:50" s="280" customFormat="1" ht="25.2" x14ac:dyDescent="0.3">
      <c r="C159" s="535" t="str">
        <f>IF(OR('ordem de passagem'!$H156="pct",'ordem de passagem'!$H156="mini",'ordem de passagem'!$H156="pctt",'ordem de passagem'!$H156="pctn",'ordem de passagem'!$H156="pctm"),'ordem de passagem'!C156,"")</f>
        <v/>
      </c>
      <c r="D159" s="593" t="str">
        <f>IF(C159="","não faz este aparelho",'ordem de passagem'!D156)</f>
        <v>não faz este aparelho</v>
      </c>
      <c r="E159" s="535" t="str">
        <f>IF('ordem de passagem'!I156="","",'ordem de passagem'!I156)</f>
        <v/>
      </c>
      <c r="F159" s="535"/>
      <c r="G159" s="535"/>
      <c r="H159" s="535"/>
      <c r="I159" s="535"/>
      <c r="J159" s="535"/>
      <c r="K159" s="538"/>
      <c r="L159" s="539"/>
      <c r="M159" s="535"/>
      <c r="N159" s="535"/>
      <c r="O159" s="535"/>
      <c r="P159" s="535"/>
      <c r="Q159" s="535"/>
      <c r="R159" s="535"/>
      <c r="S159" s="535"/>
      <c r="T159" s="535"/>
      <c r="U159" s="535"/>
      <c r="V159" s="535"/>
      <c r="W159" s="535"/>
      <c r="X159" s="535" t="str">
        <f>IF($C$159="","",$C$159)</f>
        <v/>
      </c>
      <c r="Y159" s="536" t="str">
        <f>IF($D$159="","",$D$159)</f>
        <v>não faz este aparelho</v>
      </c>
      <c r="Z159" s="535" t="str">
        <f>IF($E$159="","",$E$159)</f>
        <v/>
      </c>
      <c r="AA159" s="535"/>
      <c r="AB159" s="535"/>
      <c r="AC159" s="535"/>
      <c r="AD159" s="535"/>
      <c r="AE159" s="535"/>
      <c r="AF159" s="538"/>
      <c r="AG159" s="539"/>
      <c r="AH159" s="535"/>
      <c r="AI159" s="535"/>
      <c r="AJ159" s="535"/>
      <c r="AK159" s="535"/>
      <c r="AL159" s="535"/>
      <c r="AM159" s="535"/>
      <c r="AN159" s="535"/>
      <c r="AO159" s="535"/>
      <c r="AP159" s="535"/>
      <c r="AQ159" s="535"/>
      <c r="AR159" s="540"/>
      <c r="AS159" s="541"/>
      <c r="AT159" s="536"/>
      <c r="AU159" s="535"/>
      <c r="AV159" s="535"/>
      <c r="AW159" s="535"/>
      <c r="AX159" s="535"/>
    </row>
    <row r="160" spans="2:50" s="280" customFormat="1" ht="25.2" x14ac:dyDescent="0.3">
      <c r="C160" s="535" t="str">
        <f>IF(OR('ordem de passagem'!$H157="pct",'ordem de passagem'!$H157="mini",'ordem de passagem'!$H157="pctt",'ordem de passagem'!$H157="pctn",'ordem de passagem'!$H157="pctm"),'ordem de passagem'!C157,"")</f>
        <v/>
      </c>
      <c r="D160" s="543" t="str">
        <f>IF(C160="","não faz este aparelho",'ordem de passagem'!D157)</f>
        <v>não faz este aparelho</v>
      </c>
      <c r="E160" s="544" t="str">
        <f>IF('ordem de passagem'!I157="","",'ordem de passagem'!I157)</f>
        <v/>
      </c>
      <c r="F160" s="542"/>
      <c r="G160" s="542"/>
      <c r="H160" s="542"/>
      <c r="I160" s="542"/>
      <c r="J160" s="542"/>
      <c r="K160" s="545"/>
      <c r="L160" s="544"/>
      <c r="M160" s="542"/>
      <c r="N160" s="542"/>
      <c r="O160" s="542"/>
      <c r="P160" s="542"/>
      <c r="Q160" s="542"/>
      <c r="R160" s="542"/>
      <c r="S160" s="542"/>
      <c r="T160" s="542"/>
      <c r="U160" s="542"/>
      <c r="V160" s="542"/>
      <c r="W160" s="542"/>
      <c r="X160" s="535" t="str">
        <f>IF($C$160="","",$C$160)</f>
        <v/>
      </c>
      <c r="Y160" s="536" t="str">
        <f>IF($D$160="","",$D$160)</f>
        <v>não faz este aparelho</v>
      </c>
      <c r="Z160" s="535" t="str">
        <f>IF($E$160="","",$E$160)</f>
        <v/>
      </c>
      <c r="AA160" s="542"/>
      <c r="AB160" s="542"/>
      <c r="AC160" s="542"/>
      <c r="AD160" s="542"/>
      <c r="AE160" s="542"/>
      <c r="AF160" s="545"/>
      <c r="AG160" s="544"/>
      <c r="AH160" s="542"/>
      <c r="AI160" s="542"/>
      <c r="AJ160" s="542"/>
      <c r="AK160" s="542"/>
      <c r="AL160" s="542"/>
      <c r="AM160" s="542"/>
      <c r="AN160" s="542"/>
      <c r="AO160" s="542"/>
      <c r="AP160" s="542"/>
      <c r="AQ160" s="542"/>
      <c r="AR160" s="546"/>
      <c r="AS160" s="547"/>
      <c r="AT160" s="543"/>
      <c r="AU160" s="542"/>
      <c r="AV160" s="542"/>
      <c r="AW160" s="542"/>
      <c r="AX160" s="542"/>
    </row>
    <row r="161" spans="3:50" s="280" customFormat="1" ht="25.2" x14ac:dyDescent="0.3">
      <c r="C161" s="535" t="str">
        <f>IF(OR('ordem de passagem'!$H158="pct",'ordem de passagem'!$H158="mini",'ordem de passagem'!$H158="pctt",'ordem de passagem'!$H158="pctn",'ordem de passagem'!$H158="pctm"),'ordem de passagem'!C158,"")</f>
        <v/>
      </c>
      <c r="D161" s="593" t="str">
        <f>IF(C161="","não faz este aparelho",'ordem de passagem'!D158)</f>
        <v>não faz este aparelho</v>
      </c>
      <c r="E161" s="535" t="str">
        <f>IF('ordem de passagem'!I158="","",'ordem de passagem'!I158)</f>
        <v/>
      </c>
      <c r="F161" s="535"/>
      <c r="G161" s="535"/>
      <c r="H161" s="535"/>
      <c r="I161" s="535"/>
      <c r="J161" s="535"/>
      <c r="K161" s="538"/>
      <c r="L161" s="539"/>
      <c r="M161" s="535"/>
      <c r="N161" s="535"/>
      <c r="O161" s="535"/>
      <c r="P161" s="535"/>
      <c r="Q161" s="535"/>
      <c r="R161" s="535"/>
      <c r="S161" s="535"/>
      <c r="T161" s="535"/>
      <c r="U161" s="535"/>
      <c r="V161" s="535"/>
      <c r="W161" s="535"/>
      <c r="X161" s="535" t="str">
        <f>IF($C$161="","",$C$161)</f>
        <v/>
      </c>
      <c r="Y161" s="536" t="str">
        <f>IF($D$161="","",$D$161)</f>
        <v>não faz este aparelho</v>
      </c>
      <c r="Z161" s="535" t="str">
        <f>IF($E$161="","",$E$161)</f>
        <v/>
      </c>
      <c r="AA161" s="535"/>
      <c r="AB161" s="535"/>
      <c r="AC161" s="535"/>
      <c r="AD161" s="535"/>
      <c r="AE161" s="535"/>
      <c r="AF161" s="538"/>
      <c r="AG161" s="539"/>
      <c r="AH161" s="535"/>
      <c r="AI161" s="535"/>
      <c r="AJ161" s="535"/>
      <c r="AK161" s="535"/>
      <c r="AL161" s="535"/>
      <c r="AM161" s="535"/>
      <c r="AN161" s="535"/>
      <c r="AO161" s="535"/>
      <c r="AP161" s="535"/>
      <c r="AQ161" s="535"/>
      <c r="AR161" s="535"/>
      <c r="AS161" s="541"/>
      <c r="AT161" s="536"/>
      <c r="AU161" s="535"/>
      <c r="AV161" s="535"/>
      <c r="AW161" s="535"/>
      <c r="AX161" s="535"/>
    </row>
    <row r="162" spans="3:50" s="280" customFormat="1" ht="25.2" x14ac:dyDescent="0.3">
      <c r="C162" s="535" t="str">
        <f>IF(OR('ordem de passagem'!$H159="pct",'ordem de passagem'!$H159="mini",'ordem de passagem'!$H159="pctt",'ordem de passagem'!$H159="pctn",'ordem de passagem'!$H159="pctm"),'ordem de passagem'!C159,"")</f>
        <v/>
      </c>
      <c r="D162" s="543" t="str">
        <f>IF(C162="","não faz este aparelho",'ordem de passagem'!D159)</f>
        <v>não faz este aparelho</v>
      </c>
      <c r="E162" s="544" t="str">
        <f>IF('ordem de passagem'!I159="","",'ordem de passagem'!I159)</f>
        <v/>
      </c>
      <c r="F162" s="542"/>
      <c r="G162" s="542"/>
      <c r="H162" s="542"/>
      <c r="I162" s="542"/>
      <c r="J162" s="542"/>
      <c r="K162" s="542"/>
      <c r="L162" s="542"/>
      <c r="M162" s="542"/>
      <c r="N162" s="542"/>
      <c r="O162" s="542"/>
      <c r="P162" s="542"/>
      <c r="Q162" s="542"/>
      <c r="R162" s="542"/>
      <c r="S162" s="542"/>
      <c r="T162" s="542"/>
      <c r="U162" s="542"/>
      <c r="V162" s="542"/>
      <c r="W162" s="542"/>
      <c r="X162" s="535" t="str">
        <f>IF($C$162="","",$C$162)</f>
        <v/>
      </c>
      <c r="Y162" s="536" t="str">
        <f>IF($D$162="","",$D$162)</f>
        <v>não faz este aparelho</v>
      </c>
      <c r="Z162" s="535" t="str">
        <f>IF($E$162="","",$E$162)</f>
        <v/>
      </c>
      <c r="AA162" s="542"/>
      <c r="AB162" s="542"/>
      <c r="AC162" s="542"/>
      <c r="AD162" s="542"/>
      <c r="AE162" s="542"/>
      <c r="AF162" s="545"/>
      <c r="AG162" s="544"/>
      <c r="AH162" s="542"/>
      <c r="AI162" s="542"/>
      <c r="AJ162" s="542"/>
      <c r="AK162" s="542"/>
      <c r="AL162" s="542"/>
      <c r="AM162" s="542"/>
      <c r="AN162" s="542"/>
      <c r="AO162" s="542"/>
      <c r="AP162" s="542"/>
      <c r="AQ162" s="542"/>
      <c r="AR162" s="542"/>
      <c r="AS162" s="547"/>
      <c r="AT162" s="543"/>
      <c r="AU162" s="542"/>
      <c r="AV162" s="542"/>
      <c r="AW162" s="542"/>
      <c r="AX162" s="542"/>
    </row>
    <row r="163" spans="3:50" s="280" customFormat="1" ht="25.2" x14ac:dyDescent="0.3">
      <c r="C163" s="535" t="str">
        <f>IF(OR('ordem de passagem'!$H160="pct",'ordem de passagem'!$H160="mini",'ordem de passagem'!$H160="pctt",'ordem de passagem'!$H160="pctn",'ordem de passagem'!$H160="pctm"),'ordem de passagem'!C160,"")</f>
        <v/>
      </c>
      <c r="D163" s="593" t="str">
        <f>IF(C163="","não faz este aparelho",'ordem de passagem'!D160)</f>
        <v>não faz este aparelho</v>
      </c>
      <c r="E163" s="535" t="str">
        <f>IF('ordem de passagem'!I160="","",'ordem de passagem'!I160)</f>
        <v/>
      </c>
      <c r="F163" s="535"/>
      <c r="G163" s="535"/>
      <c r="H163" s="535"/>
      <c r="I163" s="535"/>
      <c r="J163" s="535"/>
      <c r="K163" s="535"/>
      <c r="L163" s="535"/>
      <c r="M163" s="535"/>
      <c r="N163" s="535"/>
      <c r="O163" s="535"/>
      <c r="P163" s="535"/>
      <c r="Q163" s="535"/>
      <c r="R163" s="535"/>
      <c r="S163" s="535"/>
      <c r="T163" s="535"/>
      <c r="U163" s="535"/>
      <c r="V163" s="535"/>
      <c r="W163" s="535"/>
      <c r="X163" s="535" t="str">
        <f>IF($C$163="","",$C$163)</f>
        <v/>
      </c>
      <c r="Y163" s="536" t="str">
        <f>IF($D$163="","",$D$163)</f>
        <v>não faz este aparelho</v>
      </c>
      <c r="Z163" s="535" t="str">
        <f>IF($E$163="","",$E$163)</f>
        <v/>
      </c>
      <c r="AA163" s="535"/>
      <c r="AB163" s="535"/>
      <c r="AC163" s="535"/>
      <c r="AD163" s="535"/>
      <c r="AE163" s="535"/>
      <c r="AF163" s="538"/>
      <c r="AG163" s="539"/>
      <c r="AH163" s="535"/>
      <c r="AI163" s="535"/>
      <c r="AJ163" s="535"/>
      <c r="AK163" s="535"/>
      <c r="AL163" s="535"/>
      <c r="AM163" s="535"/>
      <c r="AN163" s="535"/>
      <c r="AO163" s="535"/>
      <c r="AP163" s="535"/>
      <c r="AQ163" s="535"/>
      <c r="AR163" s="535"/>
      <c r="AS163" s="541"/>
      <c r="AT163" s="536"/>
      <c r="AU163" s="535"/>
      <c r="AV163" s="535"/>
      <c r="AW163" s="535"/>
      <c r="AX163" s="535"/>
    </row>
    <row r="164" spans="3:50" s="280" customFormat="1" ht="30.6" x14ac:dyDescent="0.3">
      <c r="C164" s="535" t="str">
        <f>IF(OR('ordem de passagem'!$H161="pct",'ordem de passagem'!$H161="mini",'ordem de passagem'!$H161="pctt",'ordem de passagem'!$H161="pctn",'ordem de passagem'!$H161="pctm"),'ordem de passagem'!C161,"")</f>
        <v/>
      </c>
      <c r="D164" s="543" t="str">
        <f>IF(C164="","não faz este aparelho",'ordem de passagem'!D161)</f>
        <v>não faz este aparelho</v>
      </c>
      <c r="E164" s="544" t="str">
        <f>IF('ordem de passagem'!I161="","",'ordem de passagem'!I161)</f>
        <v/>
      </c>
      <c r="F164" s="549"/>
      <c r="G164" s="550"/>
      <c r="H164" s="551"/>
      <c r="I164" s="551"/>
      <c r="J164" s="551"/>
      <c r="K164" s="551"/>
      <c r="L164" s="552"/>
      <c r="M164" s="553"/>
      <c r="N164" s="554"/>
      <c r="O164" s="554"/>
      <c r="P164" s="552"/>
      <c r="Q164" s="552"/>
      <c r="R164" s="549"/>
      <c r="S164" s="550"/>
      <c r="T164" s="551"/>
      <c r="U164" s="551"/>
      <c r="V164" s="551"/>
      <c r="W164" s="551"/>
      <c r="X164" s="535" t="str">
        <f>IF($C$164="","",$C$164)</f>
        <v/>
      </c>
      <c r="Y164" s="536" t="str">
        <f>IF($D$164="","",$D$164)</f>
        <v>não faz este aparelho</v>
      </c>
      <c r="Z164" s="535" t="str">
        <f>IF($E$164="","",$E$164)</f>
        <v/>
      </c>
      <c r="AA164" s="542"/>
      <c r="AB164" s="542"/>
      <c r="AC164" s="542"/>
      <c r="AD164" s="542"/>
      <c r="AE164" s="542"/>
      <c r="AF164" s="545"/>
      <c r="AG164" s="544"/>
      <c r="AH164" s="542"/>
      <c r="AI164" s="542"/>
      <c r="AJ164" s="542"/>
      <c r="AK164" s="542"/>
      <c r="AL164" s="542"/>
      <c r="AM164" s="542"/>
      <c r="AN164" s="542"/>
      <c r="AO164" s="542"/>
      <c r="AP164" s="542"/>
      <c r="AQ164" s="542"/>
      <c r="AR164" s="542"/>
      <c r="AS164" s="547"/>
      <c r="AT164" s="543"/>
      <c r="AU164" s="542"/>
      <c r="AV164" s="542"/>
      <c r="AW164" s="542"/>
      <c r="AX164" s="542"/>
    </row>
    <row r="165" spans="3:50" s="280" customFormat="1" ht="30.6" x14ac:dyDescent="0.3">
      <c r="C165" s="535" t="str">
        <f>IF(OR('ordem de passagem'!$H162="pct",'ordem de passagem'!$H162="mini",'ordem de passagem'!$H162="pctt",'ordem de passagem'!$H162="pctn",'ordem de passagem'!$H162="pctm"),'ordem de passagem'!C162,"")</f>
        <v/>
      </c>
      <c r="D165" s="593" t="str">
        <f>IF(C165="","não faz este aparelho",'ordem de passagem'!D162)</f>
        <v>não faz este aparelho</v>
      </c>
      <c r="E165" s="535" t="str">
        <f>IF('ordem de passagem'!I162="","",'ordem de passagem'!I162)</f>
        <v/>
      </c>
      <c r="F165" s="549"/>
      <c r="G165" s="550"/>
      <c r="H165" s="551"/>
      <c r="I165" s="551"/>
      <c r="J165" s="551"/>
      <c r="K165" s="551"/>
      <c r="L165" s="552"/>
      <c r="M165" s="553"/>
      <c r="N165" s="554"/>
      <c r="O165" s="554"/>
      <c r="P165" s="552"/>
      <c r="Q165" s="552"/>
      <c r="R165" s="549"/>
      <c r="S165" s="550"/>
      <c r="T165" s="551"/>
      <c r="U165" s="551"/>
      <c r="V165" s="551"/>
      <c r="W165" s="551"/>
      <c r="X165" s="535" t="str">
        <f>IF($C$165="","",$C$165)</f>
        <v/>
      </c>
      <c r="Y165" s="536" t="str">
        <f>IF($D$165="","",$D$165)</f>
        <v>não faz este aparelho</v>
      </c>
      <c r="Z165" s="535" t="str">
        <f>IF($E$165="","",$E$165)</f>
        <v/>
      </c>
      <c r="AA165" s="555"/>
      <c r="AB165" s="556"/>
      <c r="AC165" s="557"/>
      <c r="AD165" s="557"/>
      <c r="AE165" s="557"/>
      <c r="AF165" s="557"/>
      <c r="AG165" s="542"/>
      <c r="AH165" s="542"/>
      <c r="AI165" s="542"/>
      <c r="AJ165" s="542"/>
      <c r="AK165" s="542"/>
      <c r="AL165" s="542"/>
      <c r="AM165" s="535"/>
      <c r="AN165" s="535"/>
      <c r="AO165" s="535"/>
      <c r="AP165" s="535"/>
      <c r="AQ165" s="535"/>
      <c r="AR165" s="535"/>
      <c r="AS165" s="541"/>
      <c r="AT165" s="536"/>
      <c r="AU165" s="535"/>
      <c r="AV165" s="535"/>
      <c r="AW165" s="535"/>
      <c r="AX165" s="535"/>
    </row>
    <row r="166" spans="3:50" s="280" customFormat="1" ht="30.6" x14ac:dyDescent="0.3">
      <c r="C166" s="535" t="str">
        <f>IF(OR('ordem de passagem'!$H163="pct",'ordem de passagem'!$H163="mini",'ordem de passagem'!$H163="pctt",'ordem de passagem'!$H163="pctn",'ordem de passagem'!$H163="pctm"),'ordem de passagem'!C163,"")</f>
        <v/>
      </c>
      <c r="D166" s="543" t="str">
        <f>IF(C166="","não faz este aparelho",'ordem de passagem'!D163)</f>
        <v>não faz este aparelho</v>
      </c>
      <c r="E166" s="544" t="str">
        <f>IF('ordem de passagem'!I163="","",'ordem de passagem'!I163)</f>
        <v/>
      </c>
      <c r="F166" s="549"/>
      <c r="G166" s="550"/>
      <c r="H166" s="551"/>
      <c r="I166" s="551"/>
      <c r="J166" s="551"/>
      <c r="K166" s="551"/>
      <c r="L166" s="552"/>
      <c r="M166" s="553"/>
      <c r="N166" s="554"/>
      <c r="O166" s="554"/>
      <c r="P166" s="552"/>
      <c r="Q166" s="552"/>
      <c r="R166" s="549"/>
      <c r="S166" s="550"/>
      <c r="T166" s="551"/>
      <c r="U166" s="551"/>
      <c r="V166" s="551"/>
      <c r="W166" s="551"/>
      <c r="X166" s="535" t="str">
        <f>IF($C$166="","",$C$166)</f>
        <v/>
      </c>
      <c r="Y166" s="536" t="str">
        <f>IF($D$166="","",$D$166)</f>
        <v>não faz este aparelho</v>
      </c>
      <c r="Z166" s="535" t="str">
        <f>IF($E$166="","",$E$166)</f>
        <v/>
      </c>
      <c r="AA166" s="555"/>
      <c r="AB166" s="556"/>
      <c r="AC166" s="557"/>
      <c r="AD166" s="557"/>
      <c r="AE166" s="557"/>
      <c r="AF166" s="557"/>
      <c r="AG166" s="542"/>
      <c r="AH166" s="542"/>
      <c r="AI166" s="542"/>
      <c r="AJ166" s="542"/>
      <c r="AK166" s="542"/>
      <c r="AL166" s="542"/>
      <c r="AM166" s="535"/>
      <c r="AN166" s="535"/>
      <c r="AO166" s="535"/>
      <c r="AP166" s="535"/>
      <c r="AQ166" s="535"/>
      <c r="AR166" s="535"/>
      <c r="AS166" s="547"/>
      <c r="AT166" s="543"/>
      <c r="AU166" s="542"/>
      <c r="AV166" s="542"/>
      <c r="AW166" s="542"/>
      <c r="AX166" s="542"/>
    </row>
    <row r="167" spans="3:50" s="280" customFormat="1" ht="30.6" x14ac:dyDescent="0.3">
      <c r="C167" s="535" t="str">
        <f>IF(OR('ordem de passagem'!$H164="pct",'ordem de passagem'!$H164="mini",'ordem de passagem'!$H164="pctt",'ordem de passagem'!$H164="pctn",'ordem de passagem'!$H164="pctm"),'ordem de passagem'!C164,"")</f>
        <v/>
      </c>
      <c r="D167" s="593" t="str">
        <f>IF(C167="","não faz este aparelho",'ordem de passagem'!D164)</f>
        <v>não faz este aparelho</v>
      </c>
      <c r="E167" s="535" t="str">
        <f>IF('ordem de passagem'!I164="","",'ordem de passagem'!I164)</f>
        <v/>
      </c>
      <c r="F167" s="549"/>
      <c r="G167" s="550"/>
      <c r="H167" s="551"/>
      <c r="I167" s="551"/>
      <c r="J167" s="551"/>
      <c r="K167" s="551"/>
      <c r="L167" s="552"/>
      <c r="M167" s="553"/>
      <c r="N167" s="554"/>
      <c r="O167" s="554"/>
      <c r="P167" s="552"/>
      <c r="Q167" s="552"/>
      <c r="R167" s="549"/>
      <c r="S167" s="550"/>
      <c r="T167" s="551"/>
      <c r="U167" s="551"/>
      <c r="V167" s="551"/>
      <c r="W167" s="551"/>
      <c r="X167" s="535" t="str">
        <f>IF($C$167="","",$C$167)</f>
        <v/>
      </c>
      <c r="Y167" s="536" t="str">
        <f>IF($D$167="","",$D$167)</f>
        <v>não faz este aparelho</v>
      </c>
      <c r="Z167" s="535" t="str">
        <f>IF($E$167="","",$E$167)</f>
        <v/>
      </c>
      <c r="AA167" s="555"/>
      <c r="AB167" s="556"/>
      <c r="AC167" s="557"/>
      <c r="AD167" s="557"/>
      <c r="AE167" s="557"/>
      <c r="AF167" s="557"/>
      <c r="AG167" s="542"/>
      <c r="AH167" s="542"/>
      <c r="AI167" s="542"/>
      <c r="AJ167" s="542"/>
      <c r="AK167" s="542"/>
      <c r="AL167" s="542"/>
      <c r="AM167" s="535"/>
      <c r="AN167" s="535"/>
      <c r="AO167" s="535"/>
      <c r="AP167" s="535"/>
      <c r="AQ167" s="535"/>
      <c r="AR167" s="535"/>
      <c r="AS167" s="541"/>
      <c r="AT167" s="536"/>
      <c r="AU167" s="535"/>
      <c r="AV167" s="535"/>
      <c r="AW167" s="535"/>
      <c r="AX167" s="535"/>
    </row>
    <row r="168" spans="3:50" s="280" customFormat="1" ht="30.6" x14ac:dyDescent="0.3">
      <c r="C168" s="535" t="str">
        <f>IF(OR('ordem de passagem'!$H165="pct",'ordem de passagem'!$H165="mini",'ordem de passagem'!$H165="pctt",'ordem de passagem'!$H165="pctn",'ordem de passagem'!$H165="pctm"),'ordem de passagem'!C165,"")</f>
        <v/>
      </c>
      <c r="D168" s="543" t="str">
        <f>IF(C168="","não faz este aparelho",'ordem de passagem'!D165)</f>
        <v>não faz este aparelho</v>
      </c>
      <c r="E168" s="544" t="str">
        <f>IF('ordem de passagem'!I165="","",'ordem de passagem'!I165)</f>
        <v/>
      </c>
      <c r="F168" s="549"/>
      <c r="G168" s="550"/>
      <c r="H168" s="551"/>
      <c r="I168" s="551"/>
      <c r="J168" s="551"/>
      <c r="K168" s="551"/>
      <c r="L168" s="552"/>
      <c r="M168" s="553"/>
      <c r="N168" s="554"/>
      <c r="O168" s="554"/>
      <c r="P168" s="552"/>
      <c r="Q168" s="552"/>
      <c r="R168" s="549"/>
      <c r="S168" s="550"/>
      <c r="T168" s="551"/>
      <c r="U168" s="551"/>
      <c r="V168" s="551"/>
      <c r="W168" s="551"/>
      <c r="X168" s="535" t="str">
        <f>IF($C$168="","",$C$168)</f>
        <v/>
      </c>
      <c r="Y168" s="536" t="str">
        <f>IF($D$168="","",$D$168)</f>
        <v>não faz este aparelho</v>
      </c>
      <c r="Z168" s="535" t="str">
        <f>IF($E$168="","",$E$168)</f>
        <v/>
      </c>
      <c r="AA168" s="555"/>
      <c r="AB168" s="556"/>
      <c r="AC168" s="557"/>
      <c r="AD168" s="557"/>
      <c r="AE168" s="557"/>
      <c r="AF168" s="557"/>
      <c r="AG168" s="542"/>
      <c r="AH168" s="542"/>
      <c r="AI168" s="542"/>
      <c r="AJ168" s="542"/>
      <c r="AK168" s="542"/>
      <c r="AL168" s="542"/>
      <c r="AM168" s="535"/>
      <c r="AN168" s="535"/>
      <c r="AO168" s="535"/>
      <c r="AP168" s="535"/>
      <c r="AQ168" s="535"/>
      <c r="AR168" s="535"/>
      <c r="AS168" s="547"/>
      <c r="AT168" s="543"/>
      <c r="AU168" s="542"/>
      <c r="AV168" s="542"/>
      <c r="AW168" s="542"/>
      <c r="AX168" s="542"/>
    </row>
    <row r="169" spans="3:50" s="280" customFormat="1" ht="30.6" x14ac:dyDescent="0.3">
      <c r="C169" s="535" t="str">
        <f>IF(OR('ordem de passagem'!$H166="pct",'ordem de passagem'!$H166="mini",'ordem de passagem'!$H166="pctt",'ordem de passagem'!$H166="pctn",'ordem de passagem'!$H166="pctm"),'ordem de passagem'!C166,"")</f>
        <v/>
      </c>
      <c r="D169" s="593" t="str">
        <f>IF(C169="","não faz este aparelho",'ordem de passagem'!D166)</f>
        <v>não faz este aparelho</v>
      </c>
      <c r="E169" s="535" t="str">
        <f>IF('ordem de passagem'!I166="","",'ordem de passagem'!I166)</f>
        <v/>
      </c>
      <c r="F169" s="549"/>
      <c r="G169" s="550"/>
      <c r="H169" s="551"/>
      <c r="I169" s="551"/>
      <c r="J169" s="551"/>
      <c r="K169" s="551"/>
      <c r="L169" s="552"/>
      <c r="M169" s="553"/>
      <c r="N169" s="554"/>
      <c r="O169" s="554"/>
      <c r="P169" s="552"/>
      <c r="Q169" s="552"/>
      <c r="R169" s="549"/>
      <c r="S169" s="550"/>
      <c r="T169" s="551"/>
      <c r="U169" s="551"/>
      <c r="V169" s="551"/>
      <c r="W169" s="551"/>
      <c r="X169" s="535" t="str">
        <f>IF($C$169="","",$C$169)</f>
        <v/>
      </c>
      <c r="Y169" s="536" t="str">
        <f>IF($D$169="","",$D$169)</f>
        <v>não faz este aparelho</v>
      </c>
      <c r="Z169" s="535" t="str">
        <f>IF($E$169="","",$E$169)</f>
        <v/>
      </c>
      <c r="AA169" s="555"/>
      <c r="AB169" s="556"/>
      <c r="AC169" s="557"/>
      <c r="AD169" s="557"/>
      <c r="AE169" s="557"/>
      <c r="AF169" s="557"/>
      <c r="AG169" s="552"/>
      <c r="AH169" s="553"/>
      <c r="AI169" s="554"/>
      <c r="AJ169" s="554"/>
      <c r="AK169" s="552"/>
      <c r="AL169" s="552"/>
      <c r="AM169" s="549"/>
      <c r="AN169" s="550"/>
      <c r="AO169" s="551"/>
      <c r="AP169" s="551"/>
      <c r="AQ169" s="551"/>
      <c r="AR169" s="551"/>
      <c r="AS169" s="541"/>
      <c r="AT169" s="536"/>
      <c r="AU169" s="535"/>
      <c r="AV169" s="535"/>
      <c r="AW169" s="535"/>
      <c r="AX169" s="535"/>
    </row>
  </sheetData>
  <sheetProtection algorithmName="SHA-512" hashValue="FfNC+M5Amow+2EcKvUC4glHAePomCNczUGtBkvJoZzXpHPuT+8lxNHtStU5UF0c2w8njRo6TYCcfxfcOAmyUNQ==" saltValue="DpGdKH4k7FDT24CxgYwN+Q==" spinCount="100000" sheet="1" objects="1" scenarios="1" selectLockedCells="1" sort="0" autoFilter="0"/>
  <mergeCells count="76">
    <mergeCell ref="B107:B114"/>
    <mergeCell ref="B120:B133"/>
    <mergeCell ref="B42:B55"/>
    <mergeCell ref="B56:B69"/>
    <mergeCell ref="B70:B85"/>
    <mergeCell ref="B86:B102"/>
    <mergeCell ref="B103:B104"/>
    <mergeCell ref="B105:B106"/>
    <mergeCell ref="B13:B25"/>
    <mergeCell ref="AS11:AS12"/>
    <mergeCell ref="AT11:AT12"/>
    <mergeCell ref="AH11:AH12"/>
    <mergeCell ref="T11:T12"/>
    <mergeCell ref="U11:U12"/>
    <mergeCell ref="V11:V12"/>
    <mergeCell ref="W11:W12"/>
    <mergeCell ref="AA11:AA12"/>
    <mergeCell ref="AB11:AB12"/>
    <mergeCell ref="B26:B41"/>
    <mergeCell ref="AO11:AO12"/>
    <mergeCell ref="AP11:AP12"/>
    <mergeCell ref="AQ11:AQ12"/>
    <mergeCell ref="AR11:AR12"/>
    <mergeCell ref="AI11:AI12"/>
    <mergeCell ref="AJ11:AJ12"/>
    <mergeCell ref="AK11:AK12"/>
    <mergeCell ref="AL11:AL12"/>
    <mergeCell ref="AM11:AM12"/>
    <mergeCell ref="AN11:AN12"/>
    <mergeCell ref="AC11:AC12"/>
    <mergeCell ref="AD11:AD12"/>
    <mergeCell ref="AE11:AE12"/>
    <mergeCell ref="AF11:AF12"/>
    <mergeCell ref="AG11:AG12"/>
    <mergeCell ref="AG10:AL10"/>
    <mergeCell ref="AS10:AX10"/>
    <mergeCell ref="C11:E11"/>
    <mergeCell ref="F11:F12"/>
    <mergeCell ref="G11:G12"/>
    <mergeCell ref="H11:H12"/>
    <mergeCell ref="I11:I12"/>
    <mergeCell ref="J11:J12"/>
    <mergeCell ref="K11:K12"/>
    <mergeCell ref="R11:R12"/>
    <mergeCell ref="S11:S12"/>
    <mergeCell ref="AU11:AU12"/>
    <mergeCell ref="AV11:AV12"/>
    <mergeCell ref="AW11:AW12"/>
    <mergeCell ref="AX11:AX12"/>
    <mergeCell ref="C10:E10"/>
    <mergeCell ref="F10:K10"/>
    <mergeCell ref="R10:W10"/>
    <mergeCell ref="X10:Z10"/>
    <mergeCell ref="AA10:AF10"/>
    <mergeCell ref="F7:W7"/>
    <mergeCell ref="AG7:AX7"/>
    <mergeCell ref="F8:W8"/>
    <mergeCell ref="Y8:Z8"/>
    <mergeCell ref="AA8:AR8"/>
    <mergeCell ref="AS8:AX9"/>
    <mergeCell ref="F9:K9"/>
    <mergeCell ref="L9:Q9"/>
    <mergeCell ref="R9:W9"/>
    <mergeCell ref="Y9:Z9"/>
    <mergeCell ref="AA9:AF9"/>
    <mergeCell ref="AG9:AL9"/>
    <mergeCell ref="AM9:AR9"/>
    <mergeCell ref="E2:S4"/>
    <mergeCell ref="DL4:DL5"/>
    <mergeCell ref="A5:D5"/>
    <mergeCell ref="E5:L5"/>
    <mergeCell ref="S5:W5"/>
    <mergeCell ref="X5:Y5"/>
    <mergeCell ref="Z5:AL5"/>
    <mergeCell ref="AS5:AX5"/>
    <mergeCell ref="AB2:AS4"/>
  </mergeCells>
  <conditionalFormatting sqref="E2">
    <cfRule type="cellIs" dxfId="313" priority="43" operator="equal">
      <formula>0</formula>
    </cfRule>
  </conditionalFormatting>
  <conditionalFormatting sqref="BU3:CF8">
    <cfRule type="cellIs" dxfId="312" priority="40" operator="equal">
      <formula>0</formula>
    </cfRule>
  </conditionalFormatting>
  <conditionalFormatting sqref="BU3:CF8">
    <cfRule type="cellIs" dxfId="311" priority="41" operator="equal">
      <formula>3</formula>
    </cfRule>
    <cfRule type="cellIs" dxfId="310" priority="42" operator="equal">
      <formula>2</formula>
    </cfRule>
  </conditionalFormatting>
  <conditionalFormatting sqref="DL4">
    <cfRule type="expression" dxfId="309" priority="44">
      <formula>AND(#REF!=1,J1048503&lt;7)</formula>
    </cfRule>
  </conditionalFormatting>
  <conditionalFormatting sqref="F11:J11 R11:V11 L164:Q169 AS11:AW11">
    <cfRule type="expression" dxfId="308" priority="38">
      <formula>#REF!="tapete"</formula>
    </cfRule>
  </conditionalFormatting>
  <conditionalFormatting sqref="F11:J11 R11:V11 L164:Q169 AS11:AW11">
    <cfRule type="expression" dxfId="307" priority="39">
      <formula>#REF!="TAPETE"</formula>
    </cfRule>
  </conditionalFormatting>
  <conditionalFormatting sqref="L12:P12">
    <cfRule type="expression" dxfId="306" priority="36">
      <formula>#REF!="tapete"</formula>
    </cfRule>
  </conditionalFormatting>
  <conditionalFormatting sqref="L12:P12">
    <cfRule type="expression" dxfId="305" priority="37">
      <formula>#REF!="TAPETE"</formula>
    </cfRule>
  </conditionalFormatting>
  <conditionalFormatting sqref="AG165:AR168 AS13:AX169 X157:Z169 C13:D169">
    <cfRule type="expression" dxfId="304" priority="33">
      <formula>$C13="f"</formula>
    </cfRule>
  </conditionalFormatting>
  <conditionalFormatting sqref="AA11:AE11 AM11:AQ11 AG169:AL169">
    <cfRule type="expression" dxfId="303" priority="34">
      <formula>#REF!="tapete"</formula>
    </cfRule>
  </conditionalFormatting>
  <conditionalFormatting sqref="AA11:AE11 AM11:AQ11 AG169:AL169">
    <cfRule type="expression" dxfId="302" priority="35">
      <formula>#REF!="TAPETE"</formula>
    </cfRule>
  </conditionalFormatting>
  <conditionalFormatting sqref="AG11:AK11">
    <cfRule type="expression" dxfId="301" priority="29">
      <formula>#REF!="tapete"</formula>
    </cfRule>
  </conditionalFormatting>
  <conditionalFormatting sqref="AG11:AK11">
    <cfRule type="expression" dxfId="300" priority="30">
      <formula>#REF!="TAPETE"</formula>
    </cfRule>
  </conditionalFormatting>
  <conditionalFormatting sqref="F158:W163">
    <cfRule type="expression" dxfId="299" priority="27">
      <formula>$C158="f"</formula>
    </cfRule>
  </conditionalFormatting>
  <conditionalFormatting sqref="AA13:AR164">
    <cfRule type="expression" dxfId="298" priority="25">
      <formula>$C13="f"</formula>
    </cfRule>
  </conditionalFormatting>
  <conditionalFormatting sqref="F13:W157">
    <cfRule type="expression" dxfId="297" priority="24">
      <formula>$C13="f"</formula>
    </cfRule>
  </conditionalFormatting>
  <conditionalFormatting sqref="AM10:AQ10">
    <cfRule type="expression" dxfId="296" priority="20">
      <formula>#REF!="tapete"</formula>
    </cfRule>
  </conditionalFormatting>
  <conditionalFormatting sqref="AM10:AQ10">
    <cfRule type="expression" dxfId="295" priority="21">
      <formula>#REF!="TAPETE"</formula>
    </cfRule>
  </conditionalFormatting>
  <conditionalFormatting sqref="L10:P10">
    <cfRule type="expression" dxfId="294" priority="22">
      <formula>#REF!="tapete"</formula>
    </cfRule>
  </conditionalFormatting>
  <conditionalFormatting sqref="L10:P10">
    <cfRule type="expression" dxfId="293" priority="23">
      <formula>#REF!="TAPETE"</formula>
    </cfRule>
  </conditionalFormatting>
  <conditionalFormatting sqref="D15:E15 D17:E17 D19:E19 D21:E21 D23:E23 D25:E25 D27:E27 D29:E29 D31:E31 D33:E33 D35:E35 D37:E37 D39:E39 D41:E41 D43:E43 D45:E45 D47:E47 D49:E49 D51:E51 D53:E53 D55:E55 D57:E57 D59:E59 D61:E61 D63:E63 D65:E65 D67:E67 D69:E69 D71:E71 D73:E73 D75:E75 D77:E77 D79:E79 D81:E81 D83:E83 D85:E85 D87:E87 D89:E89 D91:E91 D93:E93 D95:E95 D97:E97 D99:E99 D101:E101 D103:E103 D105:E105 D107:E107 D109:E109 D111:E111 D113:E113 D115:E115 D117:E117 D119:E119 D121:E121 D123:E123 D125:E125 D127:E127 D129:E129 D131:E131 D133:E133 D135:E135 D137:E137 D139:E139 D141:E141 D143:E143 D145:E145 D147:E147 D149:E149 D151:E151 D153:E153 D155:E155 D157:E157 D159:E159 D161:E161 D163:E163 D165:E165 D167:E167 D169:E169 E13">
    <cfRule type="expression" dxfId="292" priority="19">
      <formula>$C13="f"</formula>
    </cfRule>
  </conditionalFormatting>
  <conditionalFormatting sqref="X13:Z13 X15:Z15 X17:Z17 X19:Z19 X21:Z21 X23:Z23 X25:Z25 X27:Z27 X29:Z29 X31:Z31 X33:Z33 X35:Z35 X37:Z37 X39:Z39 X41:Z41 X43:Z43 X45:Z45 X47:Z47 X49:Z49 X51:Z51 X53:Z53 X55:Z55 X57:Z57 X59:Z59 X61:Z61 X63:Z63 X65:Z65 X67:Z67 X69:Z69 X71:Z71 X73:Z73 X75:Z75 X77:Z77 X79:Z79 X81:Z81 X83:Z83 X85:Z85 X87:Z87 X89:Z89 X91:Z91 X93:Z93 X95:Z95 X97:Z97 X99:Z99 X101:Z101 X103:Z103 X105:Z105 X107:Z107 X109:Z109 X111:Z111 X113:Z113 X115:Z115 X117:Z117 X119:Z119 X121:Z121 X123:Z123 X125:Z125 X127:Z127 X129:Z129 X131:Z131 X133:Z133 X135:Z135 X137:Z137 X139:Z139 X141:Z141 X143:Z143 X145:Z145 X147:Z147 X149:Z149 X151:Z151 X153:Z153 X155:Z155">
    <cfRule type="expression" dxfId="291" priority="17">
      <formula>$C13="f"</formula>
    </cfRule>
  </conditionalFormatting>
  <conditionalFormatting sqref="X14:Z14 X16:Z16 X18:Z18 X20:Z20 X22:Z22 X24:Z24 X26:Z26 X28:Z28 X30:Z30 X32:Z32 X34:Z34 X36:Z36 X38:Z38 X40:Z40 X42:Z42 X44:Z44 X46:Z46 X48:Z48 X50:Z50 X52:Z52 X54:Z54 X56:Z56 X58:Z58 X60:Z60 X62:Z62 X64:Z64 X66:Z66 X68:Z68 X70:Z70 X72:Z72 X74:Z74 X76:Z76 X78:Z78 X80:Z80 X82:Z82 X84:Z84 X86:Z86 X88:Z88 X90:Z90 X92:Z92 X94:Z94 X96:Z96 X98:Z98 X100:Z100 X102:Z102 X104:Z104 X106:Z106 X108:Z108 X110:Z110 X112:Z112 X114:Z114 X116:Z116 X118:Z118 X120:Z120 X122:Z122 X124:Z124 X126:Z126 X128:Z128 X130:Z130 X132:Z132 X134:Z134 X136:Z136 X138:Z138 X140:Z140 X142:Z142 X144:Z144 X146:Z146 X148:Z148 X150:Z150 X152:Z152 X154:Z154 X156:Z156">
    <cfRule type="expression" dxfId="290" priority="16">
      <formula>$C14="f"</formula>
    </cfRule>
  </conditionalFormatting>
  <conditionalFormatting sqref="D14:E14 D16:E16 D18:E18 D20:E20 D22:E22 D24:E24 D26:E26 D28:E28 D30:E30 D32:E32 D34:E34 D36:E36 D38:E38 D40:E40 D42:E42 D44:E44 D46:E46 D48:E48 D50:E50 D52:E52 D54:E54 D56:E56 D58:E58 D60:E60 D62:E62 D64:E64 D66:E66 D68:E68 D70:E70 D72:E72 D74:E74 D76:E76 D78:E78 D80:E80 D82:E82 D84:E84 D86:E86 D88:E88 D90:E90 D92:E92 D94:E94 D96:E96 D98:E98 D100:E100 D102:E102 D104:E104 D106:E106 D108:E108 D110:E110 D112:E112 D114:E114 D116:E116 D118:E118 D120:E120 D122:E122 D124:E124 D126:E126 D128:E128 D130:E130 D132:E132 D134:E134 D136:E136 D138:E138 D140:E140 D142:E142 D144:E144 D146:E146 D148:E148 D150:E150 D152:E152 D154:E154 D156:E156 D158:E158 D160:E160 D162:E162 D164:E164 D166:E166 D168:E168">
    <cfRule type="expression" dxfId="289" priority="15">
      <formula>$C14="f"</formula>
    </cfRule>
  </conditionalFormatting>
  <conditionalFormatting sqref="AB2">
    <cfRule type="cellIs" dxfId="288" priority="14" operator="equal">
      <formula>0</formula>
    </cfRule>
  </conditionalFormatting>
  <conditionalFormatting sqref="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D153 D155 D157 D159 D161 D163 D165 D167 D169">
    <cfRule type="cellIs" dxfId="287" priority="10" operator="equal">
      <formula>0</formula>
    </cfRule>
  </conditionalFormatting>
  <conditionalFormatting sqref="C13:AL169">
    <cfRule type="expression" dxfId="286" priority="8">
      <formula>$C13=""</formula>
    </cfRule>
    <cfRule type="expression" dxfId="285" priority="9">
      <formula>$C13="falta"</formula>
    </cfRule>
  </conditionalFormatting>
  <printOptions horizontalCentered="1"/>
  <pageMargins left="0" right="0" top="0.39370078740157483" bottom="0" header="0.31496062992125984" footer="0.31496062992125984"/>
  <pageSetup paperSize="9" scale="58" orientation="portrait" r:id="rId1"/>
  <rowBreaks count="2" manualBreakCount="2">
    <brk id="35" min="1" max="49" man="1"/>
    <brk id="55" min="1" max="49" man="1"/>
  </rowBreaks>
  <colBreaks count="2" manualBreakCount="2">
    <brk id="23" min="1" max="52" man="1"/>
    <brk id="50" min="1" max="104" man="1"/>
  </colBreaks>
  <drawing r:id="rId2"/>
  <extLst>
    <ext xmlns:x14="http://schemas.microsoft.com/office/spreadsheetml/2009/9/main" uri="{78C0D931-6437-407d-A8EE-F0AAD7539E65}">
      <x14:conditionalFormattings>
        <x14:conditionalFormatting xmlns:xm="http://schemas.microsoft.com/office/excel/2006/main">
          <x14:cfRule type="expression" priority="7" id="{D5AEC7C5-6333-4679-98F6-566429E9AFA0}">
            <xm:f>'ordem de passagem'!$H10="mini"</xm:f>
            <x14:dxf>
              <font>
                <color theme="1"/>
              </font>
              <fill>
                <patternFill>
                  <bgColor rgb="FFFF0000"/>
                </patternFill>
              </fill>
            </x14:dxf>
          </x14:cfRule>
          <xm:sqref>AS13:AX169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13"/>
  <dimension ref="B1:V226"/>
  <sheetViews>
    <sheetView showGridLines="0" view="pageBreakPreview" zoomScaleNormal="70" zoomScaleSheetLayoutView="100" workbookViewId="0">
      <selection activeCell="G12" sqref="G12"/>
    </sheetView>
  </sheetViews>
  <sheetFormatPr defaultColWidth="9.109375" defaultRowHeight="13.8" x14ac:dyDescent="0.3"/>
  <cols>
    <col min="1" max="1" width="2.44140625" style="2" customWidth="1"/>
    <col min="2" max="2" width="20.44140625" style="2" hidden="1" customWidth="1"/>
    <col min="3" max="3" width="11.44140625" style="1" customWidth="1"/>
    <col min="4" max="4" width="35.6640625" style="2" customWidth="1"/>
    <col min="5" max="5" width="49.44140625" style="177" customWidth="1"/>
    <col min="6" max="6" width="19.77734375" style="1" customWidth="1"/>
    <col min="7" max="7" width="13" style="177" bestFit="1" customWidth="1"/>
    <col min="8" max="8" width="10.33203125" style="1" customWidth="1"/>
    <col min="9" max="9" width="10.44140625" style="1" customWidth="1"/>
    <col min="10" max="10" width="2.88671875" style="2" customWidth="1"/>
    <col min="11" max="12" width="9.109375" style="177"/>
    <col min="13" max="13" width="9.109375" style="2"/>
    <col min="14" max="16" width="0" style="2" hidden="1" customWidth="1"/>
    <col min="17" max="16384" width="9.109375" style="2"/>
  </cols>
  <sheetData>
    <row r="1" spans="2:20" ht="51.6" customHeight="1" x14ac:dyDescent="0.3"/>
    <row r="2" spans="2:20" ht="14.4" customHeight="1" x14ac:dyDescent="0.3">
      <c r="B2" s="742" t="s">
        <v>283</v>
      </c>
      <c r="C2" s="742"/>
      <c r="D2" s="743"/>
      <c r="E2" s="743"/>
      <c r="F2" s="743"/>
      <c r="G2" s="743"/>
      <c r="H2" s="743"/>
      <c r="I2" s="743"/>
    </row>
    <row r="3" spans="2:20" ht="13.95" customHeight="1" x14ac:dyDescent="0.3">
      <c r="B3" s="743"/>
      <c r="C3" s="743"/>
      <c r="D3" s="743"/>
      <c r="E3" s="743"/>
      <c r="F3" s="743"/>
      <c r="G3" s="743"/>
      <c r="H3" s="743"/>
      <c r="I3" s="743"/>
    </row>
    <row r="4" spans="2:20" s="233" customFormat="1" ht="38.25" customHeight="1" x14ac:dyDescent="0.3">
      <c r="B4" s="743"/>
      <c r="C4" s="743"/>
      <c r="D4" s="743"/>
      <c r="E4" s="743"/>
      <c r="F4" s="743"/>
      <c r="G4" s="743"/>
      <c r="H4" s="743"/>
      <c r="I4" s="743"/>
      <c r="J4" s="250"/>
      <c r="K4" s="177"/>
      <c r="L4" s="177"/>
    </row>
    <row r="5" spans="2:20" s="233" customFormat="1" ht="39.75" customHeight="1" x14ac:dyDescent="0.3">
      <c r="B5" s="744" t="str">
        <f>IF(menú!$J$3="","",menú!$J$3)</f>
        <v/>
      </c>
      <c r="C5" s="744"/>
      <c r="D5" s="744"/>
      <c r="E5" s="744"/>
      <c r="F5" s="744"/>
      <c r="G5" s="744"/>
      <c r="H5" s="744"/>
      <c r="I5" s="744"/>
      <c r="J5" s="250"/>
      <c r="K5" s="177"/>
      <c r="L5" s="177"/>
    </row>
    <row r="6" spans="2:20" ht="7.5" customHeight="1" x14ac:dyDescent="0.3">
      <c r="B6" s="344"/>
      <c r="C6" s="344"/>
      <c r="D6" s="344"/>
      <c r="E6" s="344"/>
      <c r="F6" s="578"/>
      <c r="G6" s="344"/>
      <c r="H6" s="344"/>
      <c r="I6" s="345"/>
      <c r="J6" s="250"/>
    </row>
    <row r="7" spans="2:20" ht="14.4" customHeight="1" thickBot="1" x14ac:dyDescent="0.35">
      <c r="B7" s="741" t="str">
        <f>IF(menú!$M$17="","",menú!$M$17)</f>
        <v>José Emanuel Rocha - 2011-2020</v>
      </c>
      <c r="C7" s="741"/>
      <c r="D7" s="343"/>
      <c r="E7" s="343"/>
      <c r="F7" s="740" t="str">
        <f>IF(menú!$C$3="","",menú!$C$3)</f>
        <v/>
      </c>
      <c r="G7" s="740"/>
      <c r="H7" s="740"/>
      <c r="I7" s="740"/>
    </row>
    <row r="8" spans="2:20" ht="3.75" customHeight="1" thickTop="1" x14ac:dyDescent="0.3">
      <c r="C8" s="2"/>
      <c r="E8" s="2"/>
      <c r="G8" s="2"/>
      <c r="H8" s="2"/>
      <c r="I8" s="2"/>
    </row>
    <row r="9" spans="2:20" s="280" customFormat="1" ht="30" customHeight="1" x14ac:dyDescent="0.3">
      <c r="B9" s="595" t="s">
        <v>257</v>
      </c>
      <c r="C9" s="595" t="s">
        <v>35</v>
      </c>
      <c r="D9" s="595" t="s">
        <v>36</v>
      </c>
      <c r="E9" s="595" t="s">
        <v>5</v>
      </c>
      <c r="F9" s="595" t="s">
        <v>291</v>
      </c>
      <c r="G9" s="595" t="s">
        <v>37</v>
      </c>
      <c r="H9" s="595" t="s">
        <v>40</v>
      </c>
      <c r="I9" s="595" t="s">
        <v>8</v>
      </c>
      <c r="K9" s="177"/>
      <c r="L9" s="177"/>
    </row>
    <row r="10" spans="2:20" s="596" customFormat="1" ht="24.6" customHeight="1" x14ac:dyDescent="0.3">
      <c r="B10" s="745" t="s">
        <v>286</v>
      </c>
      <c r="C10" s="455">
        <v>1</v>
      </c>
      <c r="D10" s="456"/>
      <c r="E10" s="456"/>
      <c r="F10" s="457"/>
      <c r="G10" s="457"/>
      <c r="H10" s="457"/>
      <c r="I10" s="457"/>
      <c r="J10" s="280"/>
      <c r="K10" s="177"/>
      <c r="L10" s="177"/>
      <c r="N10" s="597" t="s">
        <v>199</v>
      </c>
      <c r="O10" s="597">
        <v>1</v>
      </c>
      <c r="P10" s="597" t="s">
        <v>68</v>
      </c>
      <c r="Q10" s="597"/>
      <c r="R10" s="597"/>
      <c r="S10" s="597"/>
    </row>
    <row r="11" spans="2:20" s="280" customFormat="1" ht="24.6" customHeight="1" x14ac:dyDescent="0.3">
      <c r="B11" s="746"/>
      <c r="C11" s="455">
        <v>2</v>
      </c>
      <c r="D11" s="456"/>
      <c r="E11" s="456"/>
      <c r="F11" s="457"/>
      <c r="G11" s="457"/>
      <c r="H11" s="457"/>
      <c r="I11" s="457"/>
      <c r="K11" s="177"/>
      <c r="L11" s="177"/>
      <c r="N11" s="597" t="s">
        <v>198</v>
      </c>
      <c r="O11" s="597">
        <v>2</v>
      </c>
      <c r="P11" s="597" t="s">
        <v>197</v>
      </c>
      <c r="Q11" s="597"/>
      <c r="R11" s="597"/>
      <c r="S11" s="597"/>
    </row>
    <row r="12" spans="2:20" s="280" customFormat="1" ht="24.6" customHeight="1" x14ac:dyDescent="0.3">
      <c r="B12" s="746"/>
      <c r="C12" s="455">
        <v>3</v>
      </c>
      <c r="D12" s="456"/>
      <c r="E12" s="456"/>
      <c r="F12" s="457"/>
      <c r="G12" s="457"/>
      <c r="H12" s="457"/>
      <c r="I12" s="457"/>
      <c r="J12" s="596"/>
      <c r="K12" s="177"/>
      <c r="L12" s="177"/>
      <c r="N12" s="597"/>
      <c r="O12" s="597">
        <v>3</v>
      </c>
      <c r="P12" s="597" t="s">
        <v>13</v>
      </c>
      <c r="Q12" s="597"/>
      <c r="R12" s="597"/>
      <c r="S12" s="597"/>
    </row>
    <row r="13" spans="2:20" s="280" customFormat="1" ht="24.6" customHeight="1" x14ac:dyDescent="0.3">
      <c r="B13" s="746"/>
      <c r="C13" s="455">
        <v>4</v>
      </c>
      <c r="D13" s="456"/>
      <c r="E13" s="456"/>
      <c r="F13" s="457"/>
      <c r="G13" s="457"/>
      <c r="H13" s="457"/>
      <c r="I13" s="457"/>
      <c r="K13" s="177"/>
      <c r="L13" s="177"/>
      <c r="N13" s="597"/>
      <c r="O13" s="597" t="s">
        <v>29</v>
      </c>
      <c r="P13" s="597" t="s">
        <v>200</v>
      </c>
      <c r="Q13" s="597"/>
      <c r="R13" s="597"/>
      <c r="S13" s="597"/>
    </row>
    <row r="14" spans="2:20" s="280" customFormat="1" ht="24.6" customHeight="1" x14ac:dyDescent="0.3">
      <c r="B14" s="746"/>
      <c r="C14" s="455">
        <v>5</v>
      </c>
      <c r="D14" s="456"/>
      <c r="E14" s="456"/>
      <c r="F14" s="457"/>
      <c r="G14" s="457"/>
      <c r="H14" s="457"/>
      <c r="I14" s="457"/>
      <c r="K14" s="177"/>
      <c r="L14" s="177"/>
      <c r="N14" s="597"/>
      <c r="O14" s="597" t="s">
        <v>29</v>
      </c>
      <c r="P14" s="597" t="s">
        <v>201</v>
      </c>
      <c r="Q14" s="597"/>
      <c r="R14" s="597"/>
      <c r="S14" s="597"/>
    </row>
    <row r="15" spans="2:20" s="280" customFormat="1" ht="24.6" customHeight="1" x14ac:dyDescent="0.3">
      <c r="B15" s="746"/>
      <c r="C15" s="455">
        <v>6</v>
      </c>
      <c r="D15" s="456"/>
      <c r="E15" s="456"/>
      <c r="F15" s="457"/>
      <c r="G15" s="457"/>
      <c r="H15" s="457"/>
      <c r="I15" s="457"/>
      <c r="K15" s="177"/>
      <c r="L15" s="177"/>
      <c r="N15" s="597"/>
      <c r="O15" s="597" t="s">
        <v>29</v>
      </c>
      <c r="P15" s="597" t="s">
        <v>202</v>
      </c>
      <c r="Q15" s="597"/>
      <c r="R15" s="597"/>
      <c r="S15" s="597"/>
    </row>
    <row r="16" spans="2:20" s="280" customFormat="1" ht="24.6" customHeight="1" x14ac:dyDescent="0.3">
      <c r="B16" s="746"/>
      <c r="C16" s="455">
        <v>7</v>
      </c>
      <c r="D16" s="456"/>
      <c r="E16" s="456"/>
      <c r="F16" s="457"/>
      <c r="G16" s="457"/>
      <c r="H16" s="457"/>
      <c r="I16" s="457"/>
      <c r="K16" s="177"/>
      <c r="L16" s="177"/>
      <c r="N16" s="597"/>
      <c r="O16" s="597" t="s">
        <v>29</v>
      </c>
      <c r="P16" s="597" t="s">
        <v>29</v>
      </c>
      <c r="Q16" s="597" t="s">
        <v>29</v>
      </c>
      <c r="R16" s="597" t="s">
        <v>29</v>
      </c>
      <c r="S16" s="597" t="s">
        <v>29</v>
      </c>
      <c r="T16" s="597" t="s">
        <v>29</v>
      </c>
    </row>
    <row r="17" spans="2:12" s="280" customFormat="1" ht="24.6" customHeight="1" x14ac:dyDescent="0.3">
      <c r="B17" s="746"/>
      <c r="C17" s="455">
        <v>8</v>
      </c>
      <c r="D17" s="456"/>
      <c r="E17" s="456"/>
      <c r="F17" s="457"/>
      <c r="G17" s="457"/>
      <c r="H17" s="457"/>
      <c r="I17" s="457"/>
      <c r="K17" s="177"/>
      <c r="L17" s="177"/>
    </row>
    <row r="18" spans="2:12" s="280" customFormat="1" ht="24.6" customHeight="1" x14ac:dyDescent="0.3">
      <c r="B18" s="746"/>
      <c r="C18" s="455">
        <v>9</v>
      </c>
      <c r="D18" s="456"/>
      <c r="E18" s="456"/>
      <c r="F18" s="457"/>
      <c r="G18" s="457"/>
      <c r="H18" s="457"/>
      <c r="I18" s="457"/>
      <c r="K18" s="177"/>
      <c r="L18" s="177"/>
    </row>
    <row r="19" spans="2:12" s="280" customFormat="1" ht="24.6" customHeight="1" x14ac:dyDescent="0.3">
      <c r="B19" s="746"/>
      <c r="C19" s="455">
        <v>10</v>
      </c>
      <c r="D19" s="456"/>
      <c r="E19" s="456"/>
      <c r="F19" s="457"/>
      <c r="G19" s="457"/>
      <c r="H19" s="457"/>
      <c r="I19" s="457"/>
      <c r="K19" s="177"/>
      <c r="L19" s="177"/>
    </row>
    <row r="20" spans="2:12" s="280" customFormat="1" ht="24.6" customHeight="1" x14ac:dyDescent="0.3">
      <c r="B20" s="738" t="s">
        <v>287</v>
      </c>
      <c r="C20" s="455">
        <v>11</v>
      </c>
      <c r="D20" s="456"/>
      <c r="E20" s="456"/>
      <c r="F20" s="457"/>
      <c r="G20" s="457"/>
      <c r="H20" s="457"/>
      <c r="I20" s="457"/>
      <c r="K20" s="177"/>
      <c r="L20" s="177"/>
    </row>
    <row r="21" spans="2:12" s="280" customFormat="1" ht="24.6" customHeight="1" x14ac:dyDescent="0.3">
      <c r="B21" s="738"/>
      <c r="C21" s="455">
        <v>12</v>
      </c>
      <c r="D21" s="456"/>
      <c r="E21" s="456"/>
      <c r="F21" s="457"/>
      <c r="G21" s="457"/>
      <c r="H21" s="457"/>
      <c r="I21" s="457"/>
      <c r="K21" s="177"/>
      <c r="L21" s="177"/>
    </row>
    <row r="22" spans="2:12" s="280" customFormat="1" ht="24.6" customHeight="1" x14ac:dyDescent="0.3">
      <c r="B22" s="738"/>
      <c r="C22" s="455">
        <v>13</v>
      </c>
      <c r="D22" s="456"/>
      <c r="E22" s="456"/>
      <c r="F22" s="457"/>
      <c r="G22" s="457"/>
      <c r="H22" s="457"/>
      <c r="I22" s="457"/>
      <c r="K22" s="177"/>
      <c r="L22" s="177"/>
    </row>
    <row r="23" spans="2:12" s="280" customFormat="1" ht="24.6" customHeight="1" x14ac:dyDescent="0.3">
      <c r="B23" s="738"/>
      <c r="C23" s="455">
        <v>14</v>
      </c>
      <c r="D23" s="456"/>
      <c r="E23" s="456"/>
      <c r="F23" s="457"/>
      <c r="G23" s="457"/>
      <c r="H23" s="457"/>
      <c r="I23" s="457"/>
      <c r="K23" s="177"/>
      <c r="L23" s="177"/>
    </row>
    <row r="24" spans="2:12" s="280" customFormat="1" ht="24.6" customHeight="1" x14ac:dyDescent="0.3">
      <c r="B24" s="738"/>
      <c r="C24" s="455">
        <v>15</v>
      </c>
      <c r="D24" s="456"/>
      <c r="E24" s="456"/>
      <c r="F24" s="457"/>
      <c r="G24" s="457"/>
      <c r="H24" s="457"/>
      <c r="I24" s="457"/>
      <c r="K24" s="177"/>
      <c r="L24" s="177"/>
    </row>
    <row r="25" spans="2:12" s="280" customFormat="1" ht="24.6" customHeight="1" x14ac:dyDescent="0.3">
      <c r="B25" s="738"/>
      <c r="C25" s="455">
        <v>16</v>
      </c>
      <c r="D25" s="456"/>
      <c r="E25" s="456"/>
      <c r="F25" s="457"/>
      <c r="G25" s="457"/>
      <c r="H25" s="457"/>
      <c r="I25" s="457"/>
      <c r="K25" s="177"/>
      <c r="L25" s="177"/>
    </row>
    <row r="26" spans="2:12" s="280" customFormat="1" ht="24.6" customHeight="1" x14ac:dyDescent="0.3">
      <c r="B26" s="738"/>
      <c r="C26" s="455">
        <v>17</v>
      </c>
      <c r="D26" s="456"/>
      <c r="E26" s="456"/>
      <c r="F26" s="457"/>
      <c r="G26" s="457"/>
      <c r="H26" s="457"/>
      <c r="I26" s="457"/>
      <c r="K26" s="177"/>
      <c r="L26" s="177"/>
    </row>
    <row r="27" spans="2:12" s="280" customFormat="1" ht="24.6" customHeight="1" x14ac:dyDescent="0.3">
      <c r="B27" s="738"/>
      <c r="C27" s="455">
        <v>18</v>
      </c>
      <c r="D27" s="456"/>
      <c r="E27" s="456"/>
      <c r="F27" s="457"/>
      <c r="G27" s="457"/>
      <c r="H27" s="457"/>
      <c r="I27" s="457"/>
      <c r="K27" s="177"/>
      <c r="L27" s="177"/>
    </row>
    <row r="28" spans="2:12" s="280" customFormat="1" ht="24.6" customHeight="1" x14ac:dyDescent="0.3">
      <c r="B28" s="738"/>
      <c r="C28" s="455">
        <v>19</v>
      </c>
      <c r="D28" s="456"/>
      <c r="E28" s="456"/>
      <c r="F28" s="457"/>
      <c r="G28" s="457"/>
      <c r="H28" s="457"/>
      <c r="I28" s="457"/>
      <c r="K28" s="177"/>
      <c r="L28" s="177"/>
    </row>
    <row r="29" spans="2:12" s="280" customFormat="1" ht="24.6" customHeight="1" x14ac:dyDescent="0.3">
      <c r="B29" s="739"/>
      <c r="C29" s="455">
        <v>20</v>
      </c>
      <c r="D29" s="456"/>
      <c r="E29" s="456"/>
      <c r="F29" s="457"/>
      <c r="G29" s="457"/>
      <c r="H29" s="457"/>
      <c r="I29" s="457"/>
      <c r="K29" s="177"/>
      <c r="L29" s="177"/>
    </row>
    <row r="30" spans="2:12" s="280" customFormat="1" ht="24.6" customHeight="1" x14ac:dyDescent="0.3">
      <c r="B30" s="747" t="s">
        <v>288</v>
      </c>
      <c r="C30" s="455">
        <v>21</v>
      </c>
      <c r="D30" s="456"/>
      <c r="E30" s="456"/>
      <c r="F30" s="457"/>
      <c r="G30" s="457"/>
      <c r="H30" s="457"/>
      <c r="I30" s="457"/>
      <c r="K30" s="177"/>
      <c r="L30" s="177"/>
    </row>
    <row r="31" spans="2:12" s="280" customFormat="1" ht="24.6" customHeight="1" x14ac:dyDescent="0.3">
      <c r="B31" s="748"/>
      <c r="C31" s="455">
        <v>22</v>
      </c>
      <c r="D31" s="456"/>
      <c r="E31" s="456"/>
      <c r="F31" s="457"/>
      <c r="G31" s="457"/>
      <c r="H31" s="457"/>
      <c r="I31" s="457"/>
      <c r="K31" s="177"/>
      <c r="L31" s="177"/>
    </row>
    <row r="32" spans="2:12" s="280" customFormat="1" ht="24.6" customHeight="1" x14ac:dyDescent="0.3">
      <c r="B32" s="748"/>
      <c r="C32" s="455">
        <v>23</v>
      </c>
      <c r="D32" s="456"/>
      <c r="E32" s="456"/>
      <c r="F32" s="457"/>
      <c r="G32" s="457"/>
      <c r="H32" s="457"/>
      <c r="I32" s="457"/>
      <c r="K32" s="177"/>
      <c r="L32" s="177"/>
    </row>
    <row r="33" spans="2:12" s="280" customFormat="1" ht="24.6" customHeight="1" x14ac:dyDescent="0.3">
      <c r="B33" s="748"/>
      <c r="C33" s="455">
        <v>24</v>
      </c>
      <c r="D33" s="456"/>
      <c r="E33" s="456"/>
      <c r="F33" s="457"/>
      <c r="G33" s="457"/>
      <c r="H33" s="457"/>
      <c r="I33" s="457"/>
      <c r="K33" s="177"/>
      <c r="L33" s="177"/>
    </row>
    <row r="34" spans="2:12" s="280" customFormat="1" ht="24.6" customHeight="1" x14ac:dyDescent="0.3">
      <c r="B34" s="748"/>
      <c r="C34" s="455">
        <v>25</v>
      </c>
      <c r="D34" s="456"/>
      <c r="E34" s="456"/>
      <c r="F34" s="457"/>
      <c r="G34" s="457"/>
      <c r="H34" s="457"/>
      <c r="I34" s="457"/>
      <c r="K34" s="177"/>
      <c r="L34" s="177"/>
    </row>
    <row r="35" spans="2:12" s="280" customFormat="1" ht="24.6" customHeight="1" x14ac:dyDescent="0.3">
      <c r="B35" s="748"/>
      <c r="C35" s="455">
        <v>26</v>
      </c>
      <c r="D35" s="456"/>
      <c r="E35" s="456"/>
      <c r="F35" s="457"/>
      <c r="G35" s="457"/>
      <c r="H35" s="457"/>
      <c r="I35" s="457"/>
      <c r="K35" s="177"/>
      <c r="L35" s="177"/>
    </row>
    <row r="36" spans="2:12" s="280" customFormat="1" ht="24.6" customHeight="1" x14ac:dyDescent="0.3">
      <c r="B36" s="748"/>
      <c r="C36" s="455">
        <v>27</v>
      </c>
      <c r="D36" s="456"/>
      <c r="E36" s="456"/>
      <c r="F36" s="457"/>
      <c r="G36" s="457"/>
      <c r="H36" s="457"/>
      <c r="I36" s="457"/>
      <c r="K36" s="177"/>
      <c r="L36" s="177"/>
    </row>
    <row r="37" spans="2:12" s="280" customFormat="1" ht="24.6" customHeight="1" x14ac:dyDescent="0.3">
      <c r="B37" s="748"/>
      <c r="C37" s="455">
        <v>28</v>
      </c>
      <c r="D37" s="456"/>
      <c r="E37" s="456"/>
      <c r="F37" s="457"/>
      <c r="G37" s="457"/>
      <c r="H37" s="457"/>
      <c r="I37" s="457"/>
      <c r="K37" s="177"/>
      <c r="L37" s="177"/>
    </row>
    <row r="38" spans="2:12" s="280" customFormat="1" ht="24.6" customHeight="1" x14ac:dyDescent="0.3">
      <c r="B38" s="748"/>
      <c r="C38" s="455">
        <v>29</v>
      </c>
      <c r="D38" s="456"/>
      <c r="E38" s="456"/>
      <c r="F38" s="457"/>
      <c r="G38" s="457"/>
      <c r="H38" s="457"/>
      <c r="I38" s="457"/>
      <c r="K38" s="177"/>
      <c r="L38" s="177"/>
    </row>
    <row r="39" spans="2:12" s="280" customFormat="1" ht="24.6" customHeight="1" x14ac:dyDescent="0.3">
      <c r="B39" s="748"/>
      <c r="C39" s="455">
        <v>30</v>
      </c>
      <c r="D39" s="456"/>
      <c r="E39" s="456"/>
      <c r="F39" s="457"/>
      <c r="G39" s="457"/>
      <c r="H39" s="457"/>
      <c r="I39" s="457"/>
      <c r="K39" s="177"/>
      <c r="L39" s="177"/>
    </row>
    <row r="40" spans="2:12" s="280" customFormat="1" ht="24.6" customHeight="1" x14ac:dyDescent="0.3">
      <c r="B40" s="738" t="s">
        <v>289</v>
      </c>
      <c r="C40" s="455">
        <v>31</v>
      </c>
      <c r="D40" s="456"/>
      <c r="E40" s="456"/>
      <c r="F40" s="457"/>
      <c r="G40" s="457"/>
      <c r="H40" s="457"/>
      <c r="I40" s="457"/>
      <c r="K40" s="177"/>
      <c r="L40" s="177"/>
    </row>
    <row r="41" spans="2:12" s="280" customFormat="1" ht="24.6" customHeight="1" x14ac:dyDescent="0.3">
      <c r="B41" s="738"/>
      <c r="C41" s="455">
        <v>32</v>
      </c>
      <c r="D41" s="456"/>
      <c r="E41" s="456"/>
      <c r="F41" s="457"/>
      <c r="G41" s="457"/>
      <c r="H41" s="457"/>
      <c r="I41" s="457"/>
      <c r="K41" s="177"/>
      <c r="L41" s="177"/>
    </row>
    <row r="42" spans="2:12" s="280" customFormat="1" ht="24.6" customHeight="1" x14ac:dyDescent="0.3">
      <c r="B42" s="738"/>
      <c r="C42" s="455">
        <v>33</v>
      </c>
      <c r="D42" s="456"/>
      <c r="E42" s="456"/>
      <c r="F42" s="457"/>
      <c r="G42" s="457"/>
      <c r="H42" s="457"/>
      <c r="I42" s="457"/>
      <c r="K42" s="177"/>
      <c r="L42" s="177"/>
    </row>
    <row r="43" spans="2:12" s="280" customFormat="1" ht="24.6" customHeight="1" x14ac:dyDescent="0.3">
      <c r="B43" s="738"/>
      <c r="C43" s="455">
        <v>34</v>
      </c>
      <c r="D43" s="456"/>
      <c r="E43" s="456"/>
      <c r="F43" s="457"/>
      <c r="G43" s="457"/>
      <c r="H43" s="457"/>
      <c r="I43" s="457"/>
      <c r="K43" s="177"/>
      <c r="L43" s="177"/>
    </row>
    <row r="44" spans="2:12" s="280" customFormat="1" ht="24.6" customHeight="1" x14ac:dyDescent="0.3">
      <c r="B44" s="738"/>
      <c r="C44" s="455">
        <v>35</v>
      </c>
      <c r="D44" s="456"/>
      <c r="E44" s="456"/>
      <c r="F44" s="457"/>
      <c r="G44" s="457"/>
      <c r="H44" s="457"/>
      <c r="I44" s="457"/>
      <c r="K44" s="177"/>
      <c r="L44" s="177"/>
    </row>
    <row r="45" spans="2:12" s="280" customFormat="1" ht="24.6" customHeight="1" x14ac:dyDescent="0.3">
      <c r="B45" s="738"/>
      <c r="C45" s="455">
        <v>36</v>
      </c>
      <c r="D45" s="456"/>
      <c r="E45" s="456"/>
      <c r="F45" s="457"/>
      <c r="G45" s="457"/>
      <c r="H45" s="457"/>
      <c r="I45" s="457"/>
      <c r="K45" s="177"/>
      <c r="L45" s="177"/>
    </row>
    <row r="46" spans="2:12" s="280" customFormat="1" ht="24.6" customHeight="1" x14ac:dyDescent="0.3">
      <c r="B46" s="738"/>
      <c r="C46" s="455">
        <v>37</v>
      </c>
      <c r="D46" s="456"/>
      <c r="E46" s="456"/>
      <c r="F46" s="457"/>
      <c r="G46" s="457"/>
      <c r="H46" s="457"/>
      <c r="I46" s="457"/>
      <c r="K46" s="177"/>
      <c r="L46" s="177"/>
    </row>
    <row r="47" spans="2:12" s="280" customFormat="1" ht="24.6" customHeight="1" x14ac:dyDescent="0.3">
      <c r="B47" s="738"/>
      <c r="C47" s="455">
        <v>38</v>
      </c>
      <c r="D47" s="456"/>
      <c r="E47" s="456"/>
      <c r="F47" s="457"/>
      <c r="G47" s="457"/>
      <c r="H47" s="457"/>
      <c r="I47" s="457"/>
      <c r="K47" s="177"/>
      <c r="L47" s="177"/>
    </row>
    <row r="48" spans="2:12" s="280" customFormat="1" ht="24.6" customHeight="1" x14ac:dyDescent="0.3">
      <c r="B48" s="738"/>
      <c r="C48" s="455">
        <v>39</v>
      </c>
      <c r="D48" s="456"/>
      <c r="E48" s="456"/>
      <c r="F48" s="457"/>
      <c r="G48" s="457"/>
      <c r="H48" s="457"/>
      <c r="I48" s="457"/>
      <c r="K48" s="177"/>
      <c r="L48" s="177"/>
    </row>
    <row r="49" spans="2:12" s="280" customFormat="1" ht="24.6" customHeight="1" x14ac:dyDescent="0.3">
      <c r="B49" s="738"/>
      <c r="C49" s="455">
        <v>40</v>
      </c>
      <c r="D49" s="456"/>
      <c r="E49" s="456"/>
      <c r="F49" s="457"/>
      <c r="G49" s="457"/>
      <c r="H49" s="457"/>
      <c r="I49" s="457"/>
      <c r="K49" s="177"/>
      <c r="L49" s="177"/>
    </row>
    <row r="50" spans="2:12" s="280" customFormat="1" ht="24.6" customHeight="1" x14ac:dyDescent="0.3">
      <c r="B50" s="739"/>
      <c r="C50" s="455">
        <v>41</v>
      </c>
      <c r="D50" s="456"/>
      <c r="E50" s="456"/>
      <c r="F50" s="457"/>
      <c r="G50" s="457"/>
      <c r="H50" s="457"/>
      <c r="I50" s="457"/>
      <c r="K50" s="177"/>
      <c r="L50" s="177"/>
    </row>
    <row r="51" spans="2:12" s="280" customFormat="1" ht="24.6" customHeight="1" x14ac:dyDescent="0.3">
      <c r="B51" s="598"/>
      <c r="C51" s="455"/>
      <c r="D51" s="456"/>
      <c r="E51" s="456"/>
      <c r="F51" s="457"/>
      <c r="G51" s="457"/>
      <c r="H51" s="457"/>
      <c r="I51" s="457"/>
      <c r="K51" s="177"/>
      <c r="L51" s="177"/>
    </row>
    <row r="52" spans="2:12" s="280" customFormat="1" ht="24.6" customHeight="1" x14ac:dyDescent="0.3">
      <c r="B52" s="598"/>
      <c r="C52" s="455"/>
      <c r="D52" s="456"/>
      <c r="E52" s="456"/>
      <c r="F52" s="457"/>
      <c r="G52" s="457"/>
      <c r="H52" s="457"/>
      <c r="I52" s="457"/>
      <c r="K52" s="177"/>
      <c r="L52" s="177"/>
    </row>
    <row r="53" spans="2:12" s="280" customFormat="1" ht="24.6" customHeight="1" x14ac:dyDescent="0.3">
      <c r="B53" s="598"/>
      <c r="C53" s="455"/>
      <c r="D53" s="456"/>
      <c r="E53" s="456"/>
      <c r="F53" s="457"/>
      <c r="G53" s="457"/>
      <c r="H53" s="457"/>
      <c r="I53" s="457"/>
      <c r="K53" s="177"/>
      <c r="L53" s="177"/>
    </row>
    <row r="54" spans="2:12" s="280" customFormat="1" ht="24.6" customHeight="1" x14ac:dyDescent="0.3">
      <c r="B54" s="598"/>
      <c r="C54" s="455"/>
      <c r="D54" s="456"/>
      <c r="E54" s="456"/>
      <c r="F54" s="457"/>
      <c r="G54" s="457"/>
      <c r="H54" s="457"/>
      <c r="I54" s="457"/>
      <c r="K54" s="177"/>
      <c r="L54" s="177"/>
    </row>
    <row r="55" spans="2:12" s="280" customFormat="1" ht="24.6" customHeight="1" x14ac:dyDescent="0.3">
      <c r="B55" s="598"/>
      <c r="C55" s="455"/>
      <c r="D55" s="456"/>
      <c r="E55" s="456"/>
      <c r="F55" s="457"/>
      <c r="G55" s="457"/>
      <c r="H55" s="457"/>
      <c r="I55" s="457"/>
      <c r="K55" s="177"/>
      <c r="L55" s="177"/>
    </row>
    <row r="56" spans="2:12" s="280" customFormat="1" ht="24.6" customHeight="1" x14ac:dyDescent="0.3">
      <c r="B56" s="598"/>
      <c r="C56" s="455"/>
      <c r="D56" s="456"/>
      <c r="E56" s="456"/>
      <c r="F56" s="457"/>
      <c r="G56" s="457"/>
      <c r="H56" s="457"/>
      <c r="I56" s="457"/>
      <c r="K56" s="177"/>
      <c r="L56" s="177"/>
    </row>
    <row r="57" spans="2:12" s="280" customFormat="1" ht="24.6" customHeight="1" x14ac:dyDescent="0.3">
      <c r="B57" s="598"/>
      <c r="C57" s="455"/>
      <c r="D57" s="456"/>
      <c r="E57" s="456"/>
      <c r="F57" s="457"/>
      <c r="G57" s="457"/>
      <c r="H57" s="457"/>
      <c r="I57" s="457"/>
      <c r="K57" s="177"/>
      <c r="L57" s="177"/>
    </row>
    <row r="58" spans="2:12" s="280" customFormat="1" ht="24.6" customHeight="1" x14ac:dyDescent="0.3">
      <c r="B58" s="598"/>
      <c r="C58" s="455"/>
      <c r="D58" s="456"/>
      <c r="E58" s="456"/>
      <c r="F58" s="457"/>
      <c r="G58" s="457"/>
      <c r="H58" s="457"/>
      <c r="I58" s="457"/>
      <c r="K58" s="177"/>
      <c r="L58" s="177"/>
    </row>
    <row r="59" spans="2:12" s="280" customFormat="1" ht="24.6" customHeight="1" x14ac:dyDescent="0.3">
      <c r="B59" s="598"/>
      <c r="C59" s="455"/>
      <c r="D59" s="456"/>
      <c r="E59" s="456"/>
      <c r="F59" s="457"/>
      <c r="G59" s="457"/>
      <c r="H59" s="457"/>
      <c r="I59" s="457"/>
      <c r="K59" s="177"/>
      <c r="L59" s="177"/>
    </row>
    <row r="60" spans="2:12" s="280" customFormat="1" ht="24.6" customHeight="1" x14ac:dyDescent="0.3">
      <c r="B60" s="598"/>
      <c r="C60" s="455"/>
      <c r="D60" s="456"/>
      <c r="E60" s="456"/>
      <c r="F60" s="457"/>
      <c r="G60" s="457"/>
      <c r="H60" s="457"/>
      <c r="I60" s="457"/>
      <c r="K60" s="177"/>
      <c r="L60" s="177"/>
    </row>
    <row r="61" spans="2:12" s="280" customFormat="1" ht="24.6" customHeight="1" x14ac:dyDescent="0.3">
      <c r="B61" s="598"/>
      <c r="C61" s="455"/>
      <c r="D61" s="456"/>
      <c r="E61" s="456"/>
      <c r="F61" s="457"/>
      <c r="G61" s="457"/>
      <c r="H61" s="457"/>
      <c r="I61" s="457"/>
      <c r="K61" s="177"/>
      <c r="L61" s="177"/>
    </row>
    <row r="62" spans="2:12" s="280" customFormat="1" ht="24.6" customHeight="1" x14ac:dyDescent="0.3">
      <c r="B62" s="598"/>
      <c r="C62" s="455"/>
      <c r="D62" s="456"/>
      <c r="E62" s="456"/>
      <c r="F62" s="457"/>
      <c r="G62" s="457"/>
      <c r="H62" s="457"/>
      <c r="I62" s="457"/>
      <c r="K62" s="177"/>
      <c r="L62" s="177"/>
    </row>
    <row r="63" spans="2:12" s="280" customFormat="1" ht="24.6" customHeight="1" x14ac:dyDescent="0.3">
      <c r="B63" s="598"/>
      <c r="C63" s="455"/>
      <c r="D63" s="456"/>
      <c r="E63" s="456"/>
      <c r="F63" s="457"/>
      <c r="G63" s="457"/>
      <c r="H63" s="457"/>
      <c r="I63" s="457"/>
      <c r="K63" s="177"/>
      <c r="L63" s="177"/>
    </row>
    <row r="64" spans="2:12" s="280" customFormat="1" ht="24.6" customHeight="1" x14ac:dyDescent="0.3">
      <c r="B64" s="598"/>
      <c r="C64" s="455"/>
      <c r="D64" s="456"/>
      <c r="E64" s="456"/>
      <c r="F64" s="457"/>
      <c r="G64" s="457"/>
      <c r="H64" s="457"/>
      <c r="I64" s="457"/>
      <c r="K64" s="177"/>
      <c r="L64" s="177"/>
    </row>
    <row r="65" spans="2:12" s="280" customFormat="1" ht="24.6" customHeight="1" x14ac:dyDescent="0.3">
      <c r="B65" s="598"/>
      <c r="C65" s="455"/>
      <c r="D65" s="456"/>
      <c r="E65" s="456"/>
      <c r="F65" s="457"/>
      <c r="G65" s="457"/>
      <c r="H65" s="457"/>
      <c r="I65" s="457"/>
      <c r="K65" s="177"/>
      <c r="L65" s="177"/>
    </row>
    <row r="66" spans="2:12" s="280" customFormat="1" ht="24.6" customHeight="1" x14ac:dyDescent="0.3">
      <c r="B66" s="598"/>
      <c r="C66" s="455"/>
      <c r="D66" s="456"/>
      <c r="E66" s="456"/>
      <c r="F66" s="457"/>
      <c r="G66" s="457"/>
      <c r="H66" s="457"/>
      <c r="I66" s="457"/>
      <c r="K66" s="177"/>
      <c r="L66" s="177"/>
    </row>
    <row r="67" spans="2:12" s="280" customFormat="1" ht="24.6" customHeight="1" x14ac:dyDescent="0.3">
      <c r="B67" s="598"/>
      <c r="C67" s="455"/>
      <c r="D67" s="456"/>
      <c r="E67" s="456"/>
      <c r="F67" s="457"/>
      <c r="G67" s="457"/>
      <c r="H67" s="457"/>
      <c r="I67" s="457"/>
      <c r="K67" s="177"/>
      <c r="L67" s="177"/>
    </row>
    <row r="68" spans="2:12" s="280" customFormat="1" ht="24.6" customHeight="1" x14ac:dyDescent="0.3">
      <c r="B68" s="598"/>
      <c r="C68" s="455"/>
      <c r="D68" s="456"/>
      <c r="E68" s="456"/>
      <c r="F68" s="457"/>
      <c r="G68" s="457"/>
      <c r="H68" s="457"/>
      <c r="I68" s="457"/>
      <c r="K68" s="177"/>
      <c r="L68" s="177"/>
    </row>
    <row r="69" spans="2:12" s="280" customFormat="1" ht="24.6" customHeight="1" x14ac:dyDescent="0.3">
      <c r="B69" s="598"/>
      <c r="C69" s="455"/>
      <c r="D69" s="456"/>
      <c r="E69" s="456"/>
      <c r="F69" s="457"/>
      <c r="G69" s="457"/>
      <c r="H69" s="457"/>
      <c r="I69" s="457"/>
      <c r="K69" s="177"/>
      <c r="L69" s="177"/>
    </row>
    <row r="70" spans="2:12" s="280" customFormat="1" ht="24.6" customHeight="1" x14ac:dyDescent="0.3">
      <c r="B70" s="598"/>
      <c r="C70" s="455"/>
      <c r="D70" s="456"/>
      <c r="E70" s="456"/>
      <c r="F70" s="457"/>
      <c r="G70" s="457"/>
      <c r="H70" s="457"/>
      <c r="I70" s="457"/>
      <c r="K70" s="177"/>
      <c r="L70" s="177"/>
    </row>
    <row r="71" spans="2:12" s="280" customFormat="1" ht="24.6" customHeight="1" x14ac:dyDescent="0.3">
      <c r="B71" s="598"/>
      <c r="C71" s="455"/>
      <c r="D71" s="456"/>
      <c r="E71" s="456"/>
      <c r="F71" s="457"/>
      <c r="G71" s="457"/>
      <c r="H71" s="457"/>
      <c r="I71" s="457"/>
      <c r="K71" s="177"/>
      <c r="L71" s="177"/>
    </row>
    <row r="72" spans="2:12" s="280" customFormat="1" ht="24.6" customHeight="1" x14ac:dyDescent="0.3">
      <c r="B72" s="598"/>
      <c r="C72" s="455"/>
      <c r="D72" s="456"/>
      <c r="E72" s="456"/>
      <c r="F72" s="457"/>
      <c r="G72" s="457"/>
      <c r="H72" s="457"/>
      <c r="I72" s="457"/>
      <c r="K72" s="177"/>
      <c r="L72" s="177"/>
    </row>
    <row r="73" spans="2:12" s="280" customFormat="1" ht="24.6" customHeight="1" x14ac:dyDescent="0.3">
      <c r="B73" s="598"/>
      <c r="C73" s="455"/>
      <c r="D73" s="456"/>
      <c r="E73" s="456"/>
      <c r="F73" s="457"/>
      <c r="G73" s="457"/>
      <c r="H73" s="457"/>
      <c r="I73" s="457"/>
      <c r="K73" s="177"/>
      <c r="L73" s="177"/>
    </row>
    <row r="74" spans="2:12" s="280" customFormat="1" ht="24.6" customHeight="1" x14ac:dyDescent="0.3">
      <c r="B74" s="598"/>
      <c r="C74" s="455"/>
      <c r="D74" s="456"/>
      <c r="E74" s="456"/>
      <c r="F74" s="457"/>
      <c r="G74" s="457"/>
      <c r="H74" s="457"/>
      <c r="I74" s="457"/>
      <c r="K74" s="177"/>
      <c r="L74" s="177"/>
    </row>
    <row r="75" spans="2:12" s="280" customFormat="1" ht="24.6" customHeight="1" x14ac:dyDescent="0.3">
      <c r="B75" s="598"/>
      <c r="C75" s="455"/>
      <c r="D75" s="456"/>
      <c r="E75" s="456"/>
      <c r="F75" s="457"/>
      <c r="G75" s="457"/>
      <c r="H75" s="457"/>
      <c r="I75" s="457"/>
      <c r="K75" s="177"/>
      <c r="L75" s="177"/>
    </row>
    <row r="76" spans="2:12" s="280" customFormat="1" ht="24.6" customHeight="1" x14ac:dyDescent="0.3">
      <c r="C76" s="455"/>
      <c r="D76" s="456"/>
      <c r="E76" s="456"/>
      <c r="F76" s="457"/>
      <c r="G76" s="457"/>
      <c r="H76" s="457"/>
      <c r="I76" s="457"/>
      <c r="K76" s="177"/>
      <c r="L76" s="177"/>
    </row>
    <row r="77" spans="2:12" s="280" customFormat="1" ht="24.6" customHeight="1" x14ac:dyDescent="0.3">
      <c r="C77" s="455"/>
      <c r="D77" s="456"/>
      <c r="E77" s="456"/>
      <c r="F77" s="457"/>
      <c r="G77" s="457"/>
      <c r="H77" s="457"/>
      <c r="I77" s="457"/>
      <c r="K77" s="177"/>
      <c r="L77" s="177"/>
    </row>
    <row r="78" spans="2:12" s="280" customFormat="1" ht="24.6" customHeight="1" x14ac:dyDescent="0.3">
      <c r="C78" s="455"/>
      <c r="D78" s="456"/>
      <c r="E78" s="456"/>
      <c r="F78" s="457"/>
      <c r="G78" s="457"/>
      <c r="H78" s="457"/>
      <c r="I78" s="457"/>
      <c r="K78" s="177"/>
      <c r="L78" s="177"/>
    </row>
    <row r="79" spans="2:12" s="280" customFormat="1" ht="24.6" customHeight="1" x14ac:dyDescent="0.3">
      <c r="C79" s="455"/>
      <c r="D79" s="456"/>
      <c r="E79" s="456"/>
      <c r="F79" s="457"/>
      <c r="G79" s="457"/>
      <c r="H79" s="457"/>
      <c r="I79" s="457"/>
      <c r="K79" s="177"/>
      <c r="L79" s="177"/>
    </row>
    <row r="80" spans="2:12" s="280" customFormat="1" ht="24.6" customHeight="1" x14ac:dyDescent="0.3">
      <c r="C80" s="455"/>
      <c r="D80" s="456"/>
      <c r="E80" s="456"/>
      <c r="F80" s="457"/>
      <c r="G80" s="457"/>
      <c r="H80" s="457"/>
      <c r="I80" s="457"/>
      <c r="K80" s="177"/>
      <c r="L80" s="177"/>
    </row>
    <row r="81" spans="3:12" s="280" customFormat="1" ht="24.6" customHeight="1" x14ac:dyDescent="0.3">
      <c r="C81" s="455"/>
      <c r="D81" s="456"/>
      <c r="E81" s="456"/>
      <c r="F81" s="457"/>
      <c r="G81" s="457"/>
      <c r="H81" s="457"/>
      <c r="I81" s="457"/>
      <c r="K81" s="177"/>
      <c r="L81" s="177"/>
    </row>
    <row r="82" spans="3:12" s="280" customFormat="1" ht="24.6" customHeight="1" x14ac:dyDescent="0.3">
      <c r="C82" s="455"/>
      <c r="D82" s="456"/>
      <c r="E82" s="456"/>
      <c r="F82" s="457"/>
      <c r="G82" s="457"/>
      <c r="H82" s="457"/>
      <c r="I82" s="457"/>
      <c r="K82" s="177"/>
      <c r="L82" s="177"/>
    </row>
    <row r="83" spans="3:12" s="280" customFormat="1" ht="24.6" customHeight="1" x14ac:dyDescent="0.3">
      <c r="C83" s="455"/>
      <c r="D83" s="456"/>
      <c r="E83" s="456"/>
      <c r="F83" s="457"/>
      <c r="G83" s="457"/>
      <c r="H83" s="457"/>
      <c r="I83" s="457"/>
      <c r="K83" s="177"/>
      <c r="L83" s="177"/>
    </row>
    <row r="84" spans="3:12" s="280" customFormat="1" ht="24.6" customHeight="1" x14ac:dyDescent="0.3">
      <c r="C84" s="455"/>
      <c r="D84" s="456"/>
      <c r="E84" s="456"/>
      <c r="F84" s="457"/>
      <c r="G84" s="457"/>
      <c r="H84" s="457"/>
      <c r="I84" s="457"/>
      <c r="K84" s="177"/>
      <c r="L84" s="177"/>
    </row>
    <row r="85" spans="3:12" s="280" customFormat="1" ht="24.6" customHeight="1" x14ac:dyDescent="0.3">
      <c r="C85" s="455"/>
      <c r="D85" s="456"/>
      <c r="E85" s="456"/>
      <c r="F85" s="457"/>
      <c r="G85" s="457"/>
      <c r="H85" s="457"/>
      <c r="I85" s="457"/>
      <c r="K85" s="177"/>
      <c r="L85" s="177"/>
    </row>
    <row r="86" spans="3:12" s="280" customFormat="1" ht="24.6" customHeight="1" x14ac:dyDescent="0.3">
      <c r="C86" s="455"/>
      <c r="D86" s="456"/>
      <c r="E86" s="456"/>
      <c r="F86" s="457"/>
      <c r="G86" s="457"/>
      <c r="H86" s="457"/>
      <c r="I86" s="457"/>
      <c r="K86" s="177"/>
      <c r="L86" s="177"/>
    </row>
    <row r="87" spans="3:12" s="280" customFormat="1" ht="24.6" customHeight="1" x14ac:dyDescent="0.3">
      <c r="C87" s="455"/>
      <c r="D87" s="456"/>
      <c r="E87" s="456"/>
      <c r="F87" s="457"/>
      <c r="G87" s="457"/>
      <c r="H87" s="457"/>
      <c r="I87" s="457"/>
      <c r="K87" s="177"/>
      <c r="L87" s="177"/>
    </row>
    <row r="88" spans="3:12" s="280" customFormat="1" ht="24.6" customHeight="1" x14ac:dyDescent="0.3">
      <c r="C88" s="455"/>
      <c r="D88" s="456"/>
      <c r="E88" s="456"/>
      <c r="F88" s="457"/>
      <c r="G88" s="457"/>
      <c r="H88" s="457"/>
      <c r="I88" s="457"/>
      <c r="K88" s="177"/>
      <c r="L88" s="177"/>
    </row>
    <row r="89" spans="3:12" s="280" customFormat="1" ht="24.6" customHeight="1" x14ac:dyDescent="0.3">
      <c r="C89" s="455"/>
      <c r="D89" s="456"/>
      <c r="E89" s="456"/>
      <c r="F89" s="457"/>
      <c r="G89" s="457"/>
      <c r="H89" s="457"/>
      <c r="I89" s="457"/>
      <c r="K89" s="177"/>
      <c r="L89" s="177"/>
    </row>
    <row r="90" spans="3:12" s="280" customFormat="1" ht="24.6" customHeight="1" x14ac:dyDescent="0.3">
      <c r="C90" s="455"/>
      <c r="D90" s="456"/>
      <c r="E90" s="456"/>
      <c r="F90" s="457"/>
      <c r="G90" s="457"/>
      <c r="H90" s="457"/>
      <c r="I90" s="457"/>
      <c r="K90" s="177"/>
      <c r="L90" s="177"/>
    </row>
    <row r="91" spans="3:12" s="280" customFormat="1" ht="24.6" customHeight="1" x14ac:dyDescent="0.3">
      <c r="C91" s="455"/>
      <c r="D91" s="456"/>
      <c r="E91" s="456"/>
      <c r="F91" s="457"/>
      <c r="G91" s="457"/>
      <c r="H91" s="457"/>
      <c r="I91" s="457"/>
      <c r="K91" s="177"/>
      <c r="L91" s="177"/>
    </row>
    <row r="92" spans="3:12" s="280" customFormat="1" ht="24.6" customHeight="1" x14ac:dyDescent="0.3">
      <c r="C92" s="455"/>
      <c r="D92" s="456"/>
      <c r="E92" s="456"/>
      <c r="F92" s="457"/>
      <c r="G92" s="457"/>
      <c r="H92" s="457"/>
      <c r="I92" s="457"/>
      <c r="K92" s="177"/>
      <c r="L92" s="177"/>
    </row>
    <row r="93" spans="3:12" s="280" customFormat="1" ht="24.6" customHeight="1" x14ac:dyDescent="0.3">
      <c r="C93" s="455"/>
      <c r="D93" s="456"/>
      <c r="E93" s="456"/>
      <c r="F93" s="457"/>
      <c r="G93" s="457"/>
      <c r="H93" s="457"/>
      <c r="I93" s="457"/>
      <c r="K93" s="177"/>
      <c r="L93" s="177"/>
    </row>
    <row r="94" spans="3:12" s="280" customFormat="1" ht="24.6" customHeight="1" x14ac:dyDescent="0.3">
      <c r="C94" s="455"/>
      <c r="D94" s="456"/>
      <c r="E94" s="456"/>
      <c r="F94" s="457"/>
      <c r="G94" s="457"/>
      <c r="H94" s="457"/>
      <c r="I94" s="457"/>
      <c r="K94" s="177"/>
      <c r="L94" s="177"/>
    </row>
    <row r="95" spans="3:12" s="280" customFormat="1" ht="24.6" customHeight="1" x14ac:dyDescent="0.3">
      <c r="C95" s="455"/>
      <c r="D95" s="456"/>
      <c r="E95" s="456"/>
      <c r="F95" s="457"/>
      <c r="G95" s="457"/>
      <c r="H95" s="457"/>
      <c r="I95" s="457"/>
      <c r="K95" s="177"/>
      <c r="L95" s="177"/>
    </row>
    <row r="96" spans="3:12" s="280" customFormat="1" ht="24.6" customHeight="1" x14ac:dyDescent="0.3">
      <c r="C96" s="455"/>
      <c r="D96" s="456"/>
      <c r="E96" s="456"/>
      <c r="F96" s="457"/>
      <c r="G96" s="457"/>
      <c r="H96" s="457"/>
      <c r="I96" s="457"/>
      <c r="K96" s="177"/>
      <c r="L96" s="177"/>
    </row>
    <row r="97" spans="3:12" s="280" customFormat="1" ht="24.6" customHeight="1" x14ac:dyDescent="0.3">
      <c r="C97" s="455"/>
      <c r="D97" s="456"/>
      <c r="E97" s="456"/>
      <c r="F97" s="457"/>
      <c r="G97" s="457"/>
      <c r="H97" s="457"/>
      <c r="I97" s="457"/>
      <c r="K97" s="177"/>
      <c r="L97" s="177"/>
    </row>
    <row r="98" spans="3:12" s="280" customFormat="1" ht="24.6" customHeight="1" x14ac:dyDescent="0.3">
      <c r="C98" s="455"/>
      <c r="D98" s="456"/>
      <c r="E98" s="456"/>
      <c r="F98" s="457"/>
      <c r="G98" s="457"/>
      <c r="H98" s="457"/>
      <c r="I98" s="457"/>
      <c r="K98" s="177"/>
      <c r="L98" s="177"/>
    </row>
    <row r="99" spans="3:12" s="280" customFormat="1" ht="24.6" customHeight="1" x14ac:dyDescent="0.3">
      <c r="C99" s="455"/>
      <c r="D99" s="456"/>
      <c r="E99" s="456"/>
      <c r="F99" s="457"/>
      <c r="G99" s="457"/>
      <c r="H99" s="457"/>
      <c r="I99" s="457"/>
      <c r="K99" s="177"/>
      <c r="L99" s="177"/>
    </row>
    <row r="100" spans="3:12" s="280" customFormat="1" ht="24.6" customHeight="1" x14ac:dyDescent="0.3">
      <c r="C100" s="455"/>
      <c r="D100" s="456"/>
      <c r="E100" s="456"/>
      <c r="F100" s="457"/>
      <c r="G100" s="457"/>
      <c r="H100" s="457"/>
      <c r="I100" s="457"/>
      <c r="K100" s="177"/>
      <c r="L100" s="177"/>
    </row>
    <row r="101" spans="3:12" s="280" customFormat="1" ht="24.6" customHeight="1" x14ac:dyDescent="0.3">
      <c r="C101" s="455"/>
      <c r="D101" s="456"/>
      <c r="E101" s="456"/>
      <c r="F101" s="457"/>
      <c r="G101" s="457"/>
      <c r="H101" s="457"/>
      <c r="I101" s="457"/>
      <c r="K101" s="177"/>
      <c r="L101" s="177"/>
    </row>
    <row r="102" spans="3:12" s="280" customFormat="1" ht="24.6" customHeight="1" x14ac:dyDescent="0.3">
      <c r="C102" s="455"/>
      <c r="D102" s="456"/>
      <c r="E102" s="456"/>
      <c r="F102" s="457"/>
      <c r="G102" s="457"/>
      <c r="H102" s="457"/>
      <c r="I102" s="457"/>
      <c r="K102" s="177"/>
      <c r="L102" s="177"/>
    </row>
    <row r="103" spans="3:12" s="280" customFormat="1" ht="24.6" customHeight="1" x14ac:dyDescent="0.3">
      <c r="C103" s="455"/>
      <c r="D103" s="456"/>
      <c r="E103" s="456"/>
      <c r="F103" s="457"/>
      <c r="G103" s="457"/>
      <c r="H103" s="457"/>
      <c r="I103" s="457"/>
      <c r="K103" s="177"/>
      <c r="L103" s="177"/>
    </row>
    <row r="104" spans="3:12" s="280" customFormat="1" ht="24.6" customHeight="1" x14ac:dyDescent="0.3">
      <c r="C104" s="455"/>
      <c r="D104" s="456"/>
      <c r="E104" s="456"/>
      <c r="F104" s="457"/>
      <c r="G104" s="457"/>
      <c r="H104" s="457"/>
      <c r="I104" s="457"/>
      <c r="K104" s="177"/>
      <c r="L104" s="177"/>
    </row>
    <row r="105" spans="3:12" s="280" customFormat="1" ht="24.6" customHeight="1" x14ac:dyDescent="0.3">
      <c r="C105" s="455"/>
      <c r="D105" s="456"/>
      <c r="E105" s="456"/>
      <c r="F105" s="457"/>
      <c r="G105" s="457"/>
      <c r="H105" s="457"/>
      <c r="I105" s="457"/>
      <c r="K105" s="177"/>
      <c r="L105" s="177"/>
    </row>
    <row r="106" spans="3:12" s="280" customFormat="1" ht="24.6" customHeight="1" x14ac:dyDescent="0.3">
      <c r="C106" s="455"/>
      <c r="D106" s="456"/>
      <c r="E106" s="456"/>
      <c r="F106" s="457"/>
      <c r="G106" s="457"/>
      <c r="H106" s="457"/>
      <c r="I106" s="457"/>
      <c r="K106" s="177"/>
      <c r="L106" s="177"/>
    </row>
    <row r="107" spans="3:12" s="280" customFormat="1" ht="24.6" customHeight="1" x14ac:dyDescent="0.3">
      <c r="C107" s="455"/>
      <c r="D107" s="456"/>
      <c r="E107" s="456"/>
      <c r="F107" s="457"/>
      <c r="G107" s="457"/>
      <c r="H107" s="457"/>
      <c r="I107" s="457"/>
      <c r="K107" s="177"/>
      <c r="L107" s="177"/>
    </row>
    <row r="108" spans="3:12" s="280" customFormat="1" ht="24.6" customHeight="1" x14ac:dyDescent="0.3">
      <c r="C108" s="455"/>
      <c r="D108" s="456"/>
      <c r="E108" s="456"/>
      <c r="F108" s="457"/>
      <c r="G108" s="457"/>
      <c r="H108" s="457"/>
      <c r="I108" s="457"/>
      <c r="K108" s="177"/>
      <c r="L108" s="177"/>
    </row>
    <row r="109" spans="3:12" s="280" customFormat="1" ht="24.6" customHeight="1" x14ac:dyDescent="0.3">
      <c r="C109" s="455"/>
      <c r="D109" s="456"/>
      <c r="E109" s="456"/>
      <c r="F109" s="457"/>
      <c r="G109" s="457"/>
      <c r="H109" s="457"/>
      <c r="I109" s="457"/>
      <c r="K109" s="177"/>
      <c r="L109" s="177"/>
    </row>
    <row r="110" spans="3:12" s="280" customFormat="1" ht="24.6" customHeight="1" x14ac:dyDescent="0.3">
      <c r="C110" s="455"/>
      <c r="D110" s="456"/>
      <c r="E110" s="456"/>
      <c r="F110" s="457"/>
      <c r="G110" s="457"/>
      <c r="H110" s="457"/>
      <c r="I110" s="457"/>
      <c r="K110" s="177"/>
      <c r="L110" s="177"/>
    </row>
    <row r="111" spans="3:12" s="280" customFormat="1" ht="24.6" customHeight="1" x14ac:dyDescent="0.3">
      <c r="C111" s="455"/>
      <c r="D111" s="456"/>
      <c r="E111" s="456"/>
      <c r="F111" s="457"/>
      <c r="G111" s="457"/>
      <c r="H111" s="457"/>
      <c r="I111" s="457"/>
      <c r="K111" s="177"/>
      <c r="L111" s="177"/>
    </row>
    <row r="112" spans="3:12" s="280" customFormat="1" ht="24.6" customHeight="1" x14ac:dyDescent="0.3">
      <c r="C112" s="455"/>
      <c r="D112" s="456"/>
      <c r="E112" s="456"/>
      <c r="F112" s="457"/>
      <c r="G112" s="457"/>
      <c r="H112" s="457"/>
      <c r="I112" s="457"/>
      <c r="K112" s="177"/>
      <c r="L112" s="177"/>
    </row>
    <row r="113" spans="3:12" s="280" customFormat="1" ht="24.6" customHeight="1" x14ac:dyDescent="0.3">
      <c r="C113" s="455"/>
      <c r="D113" s="456"/>
      <c r="E113" s="456"/>
      <c r="F113" s="457"/>
      <c r="G113" s="457"/>
      <c r="H113" s="457"/>
      <c r="I113" s="457"/>
      <c r="K113" s="177"/>
      <c r="L113" s="177"/>
    </row>
    <row r="114" spans="3:12" s="280" customFormat="1" ht="24.6" customHeight="1" x14ac:dyDescent="0.3">
      <c r="C114" s="455"/>
      <c r="D114" s="456"/>
      <c r="E114" s="456"/>
      <c r="F114" s="457"/>
      <c r="G114" s="457"/>
      <c r="H114" s="457"/>
      <c r="I114" s="457"/>
      <c r="K114" s="177"/>
      <c r="L114" s="177"/>
    </row>
    <row r="115" spans="3:12" s="280" customFormat="1" ht="24.6" customHeight="1" x14ac:dyDescent="0.3">
      <c r="C115" s="455"/>
      <c r="D115" s="456"/>
      <c r="E115" s="456"/>
      <c r="F115" s="457"/>
      <c r="G115" s="457"/>
      <c r="H115" s="457"/>
      <c r="I115" s="457"/>
      <c r="K115" s="177"/>
      <c r="L115" s="177"/>
    </row>
    <row r="116" spans="3:12" s="280" customFormat="1" ht="24.6" customHeight="1" x14ac:dyDescent="0.3">
      <c r="C116" s="455"/>
      <c r="D116" s="456"/>
      <c r="E116" s="456"/>
      <c r="F116" s="457"/>
      <c r="G116" s="457"/>
      <c r="H116" s="457"/>
      <c r="I116" s="457"/>
      <c r="K116" s="177"/>
      <c r="L116" s="177"/>
    </row>
    <row r="117" spans="3:12" s="280" customFormat="1" ht="24.6" customHeight="1" x14ac:dyDescent="0.3">
      <c r="C117" s="455"/>
      <c r="D117" s="456"/>
      <c r="E117" s="456"/>
      <c r="F117" s="457"/>
      <c r="G117" s="457"/>
      <c r="H117" s="457"/>
      <c r="I117" s="457"/>
      <c r="K117" s="177"/>
      <c r="L117" s="177"/>
    </row>
    <row r="118" spans="3:12" s="280" customFormat="1" ht="24.6" customHeight="1" x14ac:dyDescent="0.3">
      <c r="C118" s="455"/>
      <c r="D118" s="456"/>
      <c r="E118" s="456"/>
      <c r="F118" s="457"/>
      <c r="G118" s="457"/>
      <c r="H118" s="457"/>
      <c r="I118" s="457"/>
      <c r="K118" s="177"/>
      <c r="L118" s="177"/>
    </row>
    <row r="119" spans="3:12" s="280" customFormat="1" ht="24.6" customHeight="1" x14ac:dyDescent="0.3">
      <c r="C119" s="455"/>
      <c r="D119" s="456"/>
      <c r="E119" s="456"/>
      <c r="F119" s="457"/>
      <c r="G119" s="457"/>
      <c r="H119" s="457"/>
      <c r="I119" s="457"/>
      <c r="K119" s="177"/>
      <c r="L119" s="177"/>
    </row>
    <row r="120" spans="3:12" s="280" customFormat="1" ht="24.6" customHeight="1" x14ac:dyDescent="0.3">
      <c r="C120" s="455"/>
      <c r="D120" s="456"/>
      <c r="E120" s="456"/>
      <c r="F120" s="457"/>
      <c r="G120" s="457"/>
      <c r="H120" s="457"/>
      <c r="I120" s="457"/>
      <c r="K120" s="177"/>
      <c r="L120" s="177"/>
    </row>
    <row r="121" spans="3:12" s="280" customFormat="1" ht="24.6" customHeight="1" x14ac:dyDescent="0.3">
      <c r="C121" s="455"/>
      <c r="D121" s="456"/>
      <c r="E121" s="456"/>
      <c r="F121" s="457"/>
      <c r="G121" s="457"/>
      <c r="H121" s="457"/>
      <c r="I121" s="457"/>
      <c r="K121" s="177"/>
      <c r="L121" s="177"/>
    </row>
    <row r="122" spans="3:12" s="280" customFormat="1" ht="24.6" customHeight="1" x14ac:dyDescent="0.3">
      <c r="C122" s="455"/>
      <c r="D122" s="456"/>
      <c r="E122" s="456"/>
      <c r="F122" s="457"/>
      <c r="G122" s="457"/>
      <c r="H122" s="457"/>
      <c r="I122" s="457"/>
      <c r="K122" s="177"/>
      <c r="L122" s="177"/>
    </row>
    <row r="123" spans="3:12" s="280" customFormat="1" ht="24.6" customHeight="1" x14ac:dyDescent="0.3">
      <c r="C123" s="455"/>
      <c r="D123" s="456"/>
      <c r="E123" s="456"/>
      <c r="F123" s="457"/>
      <c r="G123" s="457"/>
      <c r="H123" s="457"/>
      <c r="I123" s="457"/>
      <c r="K123" s="177"/>
      <c r="L123" s="177"/>
    </row>
    <row r="124" spans="3:12" s="280" customFormat="1" ht="24.6" customHeight="1" x14ac:dyDescent="0.3">
      <c r="C124" s="455"/>
      <c r="D124" s="456"/>
      <c r="E124" s="456"/>
      <c r="F124" s="457"/>
      <c r="G124" s="457"/>
      <c r="H124" s="457"/>
      <c r="I124" s="457"/>
      <c r="K124" s="177"/>
      <c r="L124" s="177"/>
    </row>
    <row r="125" spans="3:12" s="280" customFormat="1" ht="24.6" customHeight="1" x14ac:dyDescent="0.3">
      <c r="C125" s="455"/>
      <c r="D125" s="456"/>
      <c r="E125" s="456"/>
      <c r="F125" s="457"/>
      <c r="G125" s="457"/>
      <c r="H125" s="457"/>
      <c r="I125" s="457"/>
      <c r="K125" s="177"/>
      <c r="L125" s="177"/>
    </row>
    <row r="126" spans="3:12" s="280" customFormat="1" ht="24.6" customHeight="1" x14ac:dyDescent="0.3">
      <c r="C126" s="455"/>
      <c r="D126" s="456"/>
      <c r="E126" s="456"/>
      <c r="F126" s="457"/>
      <c r="G126" s="457"/>
      <c r="H126" s="457"/>
      <c r="I126" s="457"/>
      <c r="K126" s="177"/>
      <c r="L126" s="177"/>
    </row>
    <row r="127" spans="3:12" s="280" customFormat="1" ht="24.6" customHeight="1" x14ac:dyDescent="0.3">
      <c r="C127" s="455"/>
      <c r="D127" s="456"/>
      <c r="E127" s="456"/>
      <c r="F127" s="457"/>
      <c r="G127" s="457"/>
      <c r="H127" s="457"/>
      <c r="I127" s="457"/>
      <c r="K127" s="177"/>
      <c r="L127" s="177"/>
    </row>
    <row r="128" spans="3:12" s="280" customFormat="1" ht="24.6" customHeight="1" x14ac:dyDescent="0.3">
      <c r="C128" s="455"/>
      <c r="D128" s="456"/>
      <c r="E128" s="456"/>
      <c r="F128" s="457"/>
      <c r="G128" s="457"/>
      <c r="H128" s="457"/>
      <c r="I128" s="457"/>
      <c r="K128" s="177"/>
      <c r="L128" s="177"/>
    </row>
    <row r="129" spans="3:12" s="280" customFormat="1" ht="24.6" customHeight="1" x14ac:dyDescent="0.3">
      <c r="C129" s="455"/>
      <c r="D129" s="456"/>
      <c r="E129" s="456"/>
      <c r="F129" s="457"/>
      <c r="G129" s="457"/>
      <c r="H129" s="457"/>
      <c r="I129" s="457"/>
      <c r="K129" s="177"/>
      <c r="L129" s="177"/>
    </row>
    <row r="130" spans="3:12" s="280" customFormat="1" ht="24.6" customHeight="1" x14ac:dyDescent="0.3">
      <c r="C130" s="455"/>
      <c r="D130" s="456"/>
      <c r="E130" s="456"/>
      <c r="F130" s="457"/>
      <c r="G130" s="457"/>
      <c r="H130" s="457"/>
      <c r="I130" s="457"/>
      <c r="K130" s="177"/>
      <c r="L130" s="177"/>
    </row>
    <row r="131" spans="3:12" s="280" customFormat="1" ht="24.6" customHeight="1" x14ac:dyDescent="0.3">
      <c r="C131" s="455"/>
      <c r="D131" s="456"/>
      <c r="E131" s="456"/>
      <c r="F131" s="457"/>
      <c r="G131" s="457"/>
      <c r="H131" s="457"/>
      <c r="I131" s="457"/>
      <c r="K131" s="177"/>
      <c r="L131" s="177"/>
    </row>
    <row r="132" spans="3:12" s="280" customFormat="1" ht="24.6" customHeight="1" x14ac:dyDescent="0.3">
      <c r="C132" s="455"/>
      <c r="D132" s="456"/>
      <c r="E132" s="456"/>
      <c r="F132" s="457"/>
      <c r="G132" s="457"/>
      <c r="H132" s="457"/>
      <c r="I132" s="457"/>
      <c r="K132" s="177"/>
      <c r="L132" s="177"/>
    </row>
    <row r="133" spans="3:12" s="280" customFormat="1" ht="24.6" customHeight="1" x14ac:dyDescent="0.3">
      <c r="C133" s="455"/>
      <c r="D133" s="456"/>
      <c r="E133" s="456"/>
      <c r="F133" s="457"/>
      <c r="G133" s="457"/>
      <c r="H133" s="457"/>
      <c r="I133" s="457"/>
      <c r="K133" s="177"/>
      <c r="L133" s="177"/>
    </row>
    <row r="134" spans="3:12" s="280" customFormat="1" ht="24.6" customHeight="1" x14ac:dyDescent="0.3">
      <c r="C134" s="455"/>
      <c r="D134" s="456"/>
      <c r="E134" s="456"/>
      <c r="F134" s="457"/>
      <c r="G134" s="457"/>
      <c r="H134" s="457"/>
      <c r="I134" s="457"/>
      <c r="K134" s="177"/>
      <c r="L134" s="177"/>
    </row>
    <row r="135" spans="3:12" s="280" customFormat="1" ht="24.6" customHeight="1" x14ac:dyDescent="0.3">
      <c r="C135" s="455"/>
      <c r="D135" s="456"/>
      <c r="E135" s="456"/>
      <c r="F135" s="457"/>
      <c r="G135" s="457"/>
      <c r="H135" s="457"/>
      <c r="I135" s="457"/>
      <c r="K135" s="177"/>
      <c r="L135" s="177"/>
    </row>
    <row r="136" spans="3:12" s="280" customFormat="1" ht="24.6" customHeight="1" x14ac:dyDescent="0.3">
      <c r="C136" s="455"/>
      <c r="D136" s="456"/>
      <c r="E136" s="456"/>
      <c r="F136" s="457"/>
      <c r="G136" s="457"/>
      <c r="H136" s="457"/>
      <c r="I136" s="457"/>
      <c r="K136" s="177"/>
      <c r="L136" s="177"/>
    </row>
    <row r="137" spans="3:12" s="280" customFormat="1" ht="24.6" customHeight="1" x14ac:dyDescent="0.3">
      <c r="C137" s="455"/>
      <c r="D137" s="456"/>
      <c r="E137" s="456"/>
      <c r="F137" s="457"/>
      <c r="G137" s="457"/>
      <c r="H137" s="457"/>
      <c r="I137" s="457"/>
      <c r="K137" s="177"/>
      <c r="L137" s="177"/>
    </row>
    <row r="138" spans="3:12" s="280" customFormat="1" ht="24.6" customHeight="1" x14ac:dyDescent="0.3">
      <c r="C138" s="455"/>
      <c r="D138" s="456"/>
      <c r="E138" s="456"/>
      <c r="F138" s="457"/>
      <c r="G138" s="457"/>
      <c r="H138" s="457"/>
      <c r="I138" s="457"/>
      <c r="K138" s="177"/>
      <c r="L138" s="177"/>
    </row>
    <row r="139" spans="3:12" s="280" customFormat="1" ht="24.6" customHeight="1" x14ac:dyDescent="0.3">
      <c r="C139" s="455"/>
      <c r="D139" s="456"/>
      <c r="E139" s="456"/>
      <c r="F139" s="457"/>
      <c r="G139" s="457"/>
      <c r="H139" s="457"/>
      <c r="I139" s="457"/>
      <c r="K139" s="177"/>
      <c r="L139" s="177"/>
    </row>
    <row r="140" spans="3:12" s="280" customFormat="1" ht="24.6" customHeight="1" x14ac:dyDescent="0.3">
      <c r="C140" s="455"/>
      <c r="D140" s="456"/>
      <c r="E140" s="456"/>
      <c r="F140" s="457"/>
      <c r="G140" s="457"/>
      <c r="H140" s="457"/>
      <c r="I140" s="457"/>
      <c r="K140" s="177"/>
      <c r="L140" s="177"/>
    </row>
    <row r="141" spans="3:12" s="280" customFormat="1" ht="24.6" customHeight="1" x14ac:dyDescent="0.3">
      <c r="C141" s="455"/>
      <c r="D141" s="456"/>
      <c r="E141" s="456"/>
      <c r="F141" s="457"/>
      <c r="G141" s="457"/>
      <c r="H141" s="457"/>
      <c r="I141" s="457"/>
      <c r="K141" s="177"/>
      <c r="L141" s="177"/>
    </row>
    <row r="142" spans="3:12" s="280" customFormat="1" ht="24.6" customHeight="1" x14ac:dyDescent="0.3">
      <c r="C142" s="455"/>
      <c r="D142" s="456"/>
      <c r="E142" s="456"/>
      <c r="F142" s="457"/>
      <c r="G142" s="457"/>
      <c r="H142" s="457"/>
      <c r="I142" s="457"/>
      <c r="K142" s="177"/>
      <c r="L142" s="177"/>
    </row>
    <row r="143" spans="3:12" s="280" customFormat="1" ht="24.6" customHeight="1" x14ac:dyDescent="0.3">
      <c r="C143" s="455"/>
      <c r="D143" s="456"/>
      <c r="E143" s="456"/>
      <c r="F143" s="457"/>
      <c r="G143" s="457"/>
      <c r="H143" s="457"/>
      <c r="I143" s="457"/>
      <c r="K143" s="177"/>
      <c r="L143" s="177"/>
    </row>
    <row r="144" spans="3:12" s="280" customFormat="1" ht="24.6" customHeight="1" x14ac:dyDescent="0.3">
      <c r="C144" s="455"/>
      <c r="D144" s="456"/>
      <c r="E144" s="456"/>
      <c r="F144" s="457"/>
      <c r="G144" s="457"/>
      <c r="H144" s="457"/>
      <c r="I144" s="457"/>
      <c r="K144" s="177"/>
      <c r="L144" s="177"/>
    </row>
    <row r="145" spans="3:12" s="280" customFormat="1" ht="24.6" customHeight="1" x14ac:dyDescent="0.3">
      <c r="C145" s="455"/>
      <c r="D145" s="456"/>
      <c r="E145" s="456"/>
      <c r="F145" s="457"/>
      <c r="G145" s="457"/>
      <c r="H145" s="457"/>
      <c r="I145" s="457"/>
      <c r="K145" s="177"/>
      <c r="L145" s="177"/>
    </row>
    <row r="146" spans="3:12" s="280" customFormat="1" ht="24.6" customHeight="1" x14ac:dyDescent="0.3">
      <c r="C146" s="455"/>
      <c r="D146" s="456"/>
      <c r="E146" s="456"/>
      <c r="F146" s="457"/>
      <c r="G146" s="457"/>
      <c r="H146" s="457"/>
      <c r="I146" s="457"/>
      <c r="K146" s="177"/>
      <c r="L146" s="177"/>
    </row>
    <row r="147" spans="3:12" s="280" customFormat="1" ht="24.6" customHeight="1" x14ac:dyDescent="0.3">
      <c r="C147" s="455"/>
      <c r="D147" s="456"/>
      <c r="E147" s="456"/>
      <c r="F147" s="457"/>
      <c r="G147" s="457"/>
      <c r="H147" s="457"/>
      <c r="I147" s="457"/>
      <c r="K147" s="177"/>
      <c r="L147" s="177"/>
    </row>
    <row r="148" spans="3:12" s="280" customFormat="1" ht="24.6" customHeight="1" x14ac:dyDescent="0.3">
      <c r="C148" s="455"/>
      <c r="D148" s="456"/>
      <c r="E148" s="456"/>
      <c r="F148" s="457"/>
      <c r="G148" s="457"/>
      <c r="H148" s="457"/>
      <c r="I148" s="457"/>
      <c r="K148" s="177"/>
      <c r="L148" s="177"/>
    </row>
    <row r="149" spans="3:12" s="280" customFormat="1" ht="24.6" customHeight="1" x14ac:dyDescent="0.3">
      <c r="C149" s="455"/>
      <c r="D149" s="456"/>
      <c r="E149" s="456"/>
      <c r="F149" s="457"/>
      <c r="G149" s="457"/>
      <c r="H149" s="457"/>
      <c r="I149" s="457"/>
      <c r="K149" s="177"/>
      <c r="L149" s="177"/>
    </row>
    <row r="150" spans="3:12" s="280" customFormat="1" ht="24.6" customHeight="1" x14ac:dyDescent="0.3">
      <c r="C150" s="455"/>
      <c r="D150" s="456"/>
      <c r="E150" s="456"/>
      <c r="F150" s="457"/>
      <c r="G150" s="457"/>
      <c r="H150" s="457"/>
      <c r="I150" s="457"/>
      <c r="K150" s="177"/>
      <c r="L150" s="177"/>
    </row>
    <row r="151" spans="3:12" s="280" customFormat="1" ht="24.6" customHeight="1" x14ac:dyDescent="0.3">
      <c r="C151" s="455"/>
      <c r="D151" s="456"/>
      <c r="E151" s="456"/>
      <c r="F151" s="457"/>
      <c r="G151" s="457"/>
      <c r="H151" s="457"/>
      <c r="I151" s="457"/>
      <c r="K151" s="177"/>
      <c r="L151" s="177"/>
    </row>
    <row r="152" spans="3:12" s="280" customFormat="1" ht="24.6" customHeight="1" x14ac:dyDescent="0.3">
      <c r="C152" s="455"/>
      <c r="D152" s="456"/>
      <c r="E152" s="456"/>
      <c r="F152" s="457"/>
      <c r="G152" s="457"/>
      <c r="H152" s="457"/>
      <c r="I152" s="457"/>
      <c r="K152" s="177"/>
      <c r="L152" s="177"/>
    </row>
    <row r="153" spans="3:12" s="280" customFormat="1" ht="24.6" customHeight="1" x14ac:dyDescent="0.3">
      <c r="C153" s="455"/>
      <c r="D153" s="456"/>
      <c r="E153" s="456"/>
      <c r="F153" s="457"/>
      <c r="G153" s="457"/>
      <c r="H153" s="457"/>
      <c r="I153" s="457"/>
      <c r="K153" s="177"/>
      <c r="L153" s="177"/>
    </row>
    <row r="154" spans="3:12" s="280" customFormat="1" ht="24.6" customHeight="1" x14ac:dyDescent="0.3">
      <c r="C154" s="455"/>
      <c r="D154" s="456"/>
      <c r="E154" s="456"/>
      <c r="F154" s="457"/>
      <c r="G154" s="457"/>
      <c r="H154" s="457"/>
      <c r="I154" s="457"/>
      <c r="K154" s="177"/>
      <c r="L154" s="177"/>
    </row>
    <row r="155" spans="3:12" s="280" customFormat="1" ht="24.6" customHeight="1" x14ac:dyDescent="0.3">
      <c r="C155" s="455"/>
      <c r="D155" s="456"/>
      <c r="E155" s="456"/>
      <c r="F155" s="457"/>
      <c r="G155" s="457"/>
      <c r="H155" s="457"/>
      <c r="I155" s="457"/>
      <c r="K155" s="177"/>
      <c r="L155" s="177"/>
    </row>
    <row r="156" spans="3:12" s="280" customFormat="1" ht="24.6" customHeight="1" x14ac:dyDescent="0.3">
      <c r="C156" s="455"/>
      <c r="D156" s="456"/>
      <c r="E156" s="456"/>
      <c r="F156" s="457"/>
      <c r="G156" s="457"/>
      <c r="H156" s="457"/>
      <c r="I156" s="457"/>
      <c r="K156" s="177"/>
      <c r="L156" s="177"/>
    </row>
    <row r="157" spans="3:12" s="280" customFormat="1" ht="24.6" customHeight="1" x14ac:dyDescent="0.3">
      <c r="C157" s="455"/>
      <c r="D157" s="456"/>
      <c r="E157" s="456"/>
      <c r="F157" s="457"/>
      <c r="G157" s="457"/>
      <c r="H157" s="457"/>
      <c r="I157" s="457"/>
      <c r="K157" s="177"/>
      <c r="L157" s="177"/>
    </row>
    <row r="158" spans="3:12" s="280" customFormat="1" ht="24.6" customHeight="1" x14ac:dyDescent="0.3">
      <c r="C158" s="455"/>
      <c r="D158" s="456"/>
      <c r="E158" s="456"/>
      <c r="F158" s="457"/>
      <c r="G158" s="457"/>
      <c r="H158" s="457"/>
      <c r="I158" s="457"/>
      <c r="K158" s="177"/>
      <c r="L158" s="177"/>
    </row>
    <row r="159" spans="3:12" s="280" customFormat="1" ht="24.6" customHeight="1" x14ac:dyDescent="0.3">
      <c r="C159" s="455"/>
      <c r="D159" s="456"/>
      <c r="E159" s="456"/>
      <c r="F159" s="457"/>
      <c r="G159" s="457"/>
      <c r="H159" s="457"/>
      <c r="I159" s="457"/>
      <c r="K159" s="177"/>
      <c r="L159" s="177"/>
    </row>
    <row r="160" spans="3:12" s="280" customFormat="1" ht="24.6" customHeight="1" x14ac:dyDescent="0.3">
      <c r="C160" s="455"/>
      <c r="D160" s="456"/>
      <c r="E160" s="456"/>
      <c r="F160" s="457"/>
      <c r="G160" s="457"/>
      <c r="H160" s="457"/>
      <c r="I160" s="457"/>
      <c r="K160" s="177"/>
      <c r="L160" s="177"/>
    </row>
    <row r="161" spans="3:12" s="280" customFormat="1" ht="24.6" customHeight="1" x14ac:dyDescent="0.3">
      <c r="C161" s="455"/>
      <c r="D161" s="456"/>
      <c r="E161" s="456"/>
      <c r="F161" s="457"/>
      <c r="G161" s="457"/>
      <c r="H161" s="457"/>
      <c r="I161" s="457"/>
      <c r="K161" s="177"/>
      <c r="L161" s="177"/>
    </row>
    <row r="162" spans="3:12" s="280" customFormat="1" ht="24.6" customHeight="1" x14ac:dyDescent="0.3">
      <c r="C162" s="455"/>
      <c r="D162" s="456"/>
      <c r="E162" s="456"/>
      <c r="F162" s="457"/>
      <c r="G162" s="457"/>
      <c r="H162" s="457"/>
      <c r="I162" s="457"/>
      <c r="K162" s="177"/>
      <c r="L162" s="177"/>
    </row>
    <row r="163" spans="3:12" s="280" customFormat="1" ht="24.6" customHeight="1" x14ac:dyDescent="0.3">
      <c r="C163" s="455" t="s">
        <v>29</v>
      </c>
      <c r="D163" s="456" t="s">
        <v>29</v>
      </c>
      <c r="E163" s="456" t="s">
        <v>29</v>
      </c>
      <c r="F163" s="457" t="s">
        <v>29</v>
      </c>
      <c r="G163" s="457" t="s">
        <v>29</v>
      </c>
      <c r="H163" s="457" t="s">
        <v>29</v>
      </c>
      <c r="I163" s="457" t="s">
        <v>29</v>
      </c>
      <c r="K163" s="177"/>
      <c r="L163" s="177"/>
    </row>
    <row r="164" spans="3:12" s="280" customFormat="1" ht="24.6" customHeight="1" x14ac:dyDescent="0.3">
      <c r="C164" s="455" t="s">
        <v>29</v>
      </c>
      <c r="D164" s="456" t="s">
        <v>29</v>
      </c>
      <c r="E164" s="456" t="s">
        <v>29</v>
      </c>
      <c r="F164" s="457" t="s">
        <v>29</v>
      </c>
      <c r="G164" s="457" t="s">
        <v>29</v>
      </c>
      <c r="H164" s="457" t="s">
        <v>29</v>
      </c>
      <c r="I164" s="457" t="s">
        <v>29</v>
      </c>
      <c r="K164" s="177"/>
      <c r="L164" s="177"/>
    </row>
    <row r="165" spans="3:12" s="280" customFormat="1" ht="24.6" customHeight="1" x14ac:dyDescent="0.3">
      <c r="C165" s="455" t="s">
        <v>29</v>
      </c>
      <c r="D165" s="456" t="s">
        <v>29</v>
      </c>
      <c r="E165" s="456" t="s">
        <v>29</v>
      </c>
      <c r="F165" s="457" t="s">
        <v>29</v>
      </c>
      <c r="G165" s="457" t="s">
        <v>29</v>
      </c>
      <c r="H165" s="457" t="s">
        <v>29</v>
      </c>
      <c r="I165" s="457" t="s">
        <v>29</v>
      </c>
      <c r="K165" s="177"/>
      <c r="L165" s="177"/>
    </row>
    <row r="166" spans="3:12" s="280" customFormat="1" ht="24.6" customHeight="1" x14ac:dyDescent="0.3">
      <c r="C166" s="455" t="s">
        <v>29</v>
      </c>
      <c r="D166" s="456" t="s">
        <v>29</v>
      </c>
      <c r="E166" s="456" t="s">
        <v>29</v>
      </c>
      <c r="F166" s="457" t="s">
        <v>29</v>
      </c>
      <c r="G166" s="457" t="s">
        <v>29</v>
      </c>
      <c r="H166" s="457" t="s">
        <v>29</v>
      </c>
      <c r="I166" s="457" t="s">
        <v>29</v>
      </c>
      <c r="K166" s="177"/>
      <c r="L166" s="177"/>
    </row>
    <row r="167" spans="3:12" s="280" customFormat="1" ht="24.6" customHeight="1" x14ac:dyDescent="0.3">
      <c r="C167" s="455" t="s">
        <v>29</v>
      </c>
      <c r="D167" s="456" t="s">
        <v>29</v>
      </c>
      <c r="E167" s="456" t="s">
        <v>29</v>
      </c>
      <c r="F167" s="457" t="s">
        <v>29</v>
      </c>
      <c r="G167" s="457" t="s">
        <v>29</v>
      </c>
      <c r="H167" s="457" t="s">
        <v>29</v>
      </c>
      <c r="I167" s="457" t="s">
        <v>29</v>
      </c>
      <c r="K167" s="177"/>
      <c r="L167" s="177"/>
    </row>
    <row r="168" spans="3:12" s="280" customFormat="1" ht="24.6" customHeight="1" x14ac:dyDescent="0.3">
      <c r="C168" s="281"/>
      <c r="E168" s="282"/>
      <c r="F168" s="281"/>
      <c r="G168" s="281"/>
      <c r="H168" s="281"/>
      <c r="I168" s="281"/>
      <c r="K168" s="177"/>
      <c r="L168" s="177"/>
    </row>
    <row r="169" spans="3:12" s="280" customFormat="1" ht="24.6" customHeight="1" x14ac:dyDescent="0.3">
      <c r="C169" s="281"/>
      <c r="E169" s="282"/>
      <c r="F169" s="281"/>
      <c r="G169" s="281"/>
      <c r="H169" s="281"/>
      <c r="I169" s="281"/>
      <c r="K169" s="177"/>
      <c r="L169" s="177"/>
    </row>
    <row r="170" spans="3:12" s="280" customFormat="1" ht="24.6" customHeight="1" x14ac:dyDescent="0.3">
      <c r="C170" s="281"/>
      <c r="E170" s="282"/>
      <c r="F170" s="281"/>
      <c r="G170" s="281"/>
      <c r="H170" s="281"/>
      <c r="I170" s="281"/>
      <c r="K170" s="177"/>
      <c r="L170" s="177"/>
    </row>
    <row r="171" spans="3:12" s="280" customFormat="1" ht="24.6" customHeight="1" x14ac:dyDescent="0.3">
      <c r="C171" s="281"/>
      <c r="E171" s="282"/>
      <c r="F171" s="281"/>
      <c r="G171" s="281"/>
      <c r="H171" s="281"/>
      <c r="I171" s="281"/>
      <c r="K171" s="177"/>
      <c r="L171" s="177"/>
    </row>
    <row r="172" spans="3:12" s="280" customFormat="1" ht="24.6" customHeight="1" x14ac:dyDescent="0.3">
      <c r="C172" s="281"/>
      <c r="E172" s="282"/>
      <c r="F172" s="281"/>
      <c r="G172" s="281"/>
      <c r="H172" s="281"/>
      <c r="I172" s="281"/>
      <c r="K172" s="177"/>
      <c r="L172" s="177"/>
    </row>
    <row r="173" spans="3:12" s="280" customFormat="1" ht="24.6" customHeight="1" x14ac:dyDescent="0.3">
      <c r="C173" s="281"/>
      <c r="E173" s="282"/>
      <c r="F173" s="281"/>
      <c r="G173" s="281"/>
      <c r="H173" s="281"/>
      <c r="I173" s="281"/>
      <c r="K173" s="177"/>
      <c r="L173" s="177"/>
    </row>
    <row r="174" spans="3:12" s="280" customFormat="1" ht="24.6" customHeight="1" x14ac:dyDescent="0.3">
      <c r="C174" s="281"/>
      <c r="E174" s="282"/>
      <c r="F174" s="281"/>
      <c r="G174" s="281"/>
      <c r="H174" s="281"/>
      <c r="I174" s="281"/>
      <c r="K174" s="177"/>
      <c r="L174" s="177"/>
    </row>
    <row r="175" spans="3:12" s="280" customFormat="1" ht="24.6" customHeight="1" x14ac:dyDescent="0.3">
      <c r="C175" s="281"/>
      <c r="E175" s="282"/>
      <c r="F175" s="281"/>
      <c r="G175" s="281"/>
      <c r="H175" s="281"/>
      <c r="I175" s="281"/>
      <c r="K175" s="177"/>
      <c r="L175" s="177"/>
    </row>
    <row r="176" spans="3:12" s="280" customFormat="1" ht="24.6" customHeight="1" x14ac:dyDescent="0.3">
      <c r="C176" s="281"/>
      <c r="E176" s="282"/>
      <c r="F176" s="281"/>
      <c r="G176" s="281"/>
      <c r="H176" s="281"/>
      <c r="I176" s="281"/>
      <c r="K176" s="177"/>
      <c r="L176" s="177"/>
    </row>
    <row r="177" spans="3:12" s="280" customFormat="1" ht="24.6" customHeight="1" x14ac:dyDescent="0.3">
      <c r="C177" s="281"/>
      <c r="E177" s="282"/>
      <c r="F177" s="281"/>
      <c r="G177" s="281"/>
      <c r="H177" s="281"/>
      <c r="I177" s="281"/>
      <c r="K177" s="177"/>
      <c r="L177" s="177"/>
    </row>
    <row r="178" spans="3:12" s="280" customFormat="1" ht="24.6" customHeight="1" x14ac:dyDescent="0.3">
      <c r="C178" s="281"/>
      <c r="E178" s="282"/>
      <c r="F178" s="281"/>
      <c r="G178" s="281"/>
      <c r="H178" s="281"/>
      <c r="I178" s="281"/>
      <c r="K178" s="177"/>
      <c r="L178" s="177"/>
    </row>
    <row r="179" spans="3:12" s="280" customFormat="1" ht="24.6" customHeight="1" x14ac:dyDescent="0.3">
      <c r="C179" s="281"/>
      <c r="E179" s="282"/>
      <c r="F179" s="281"/>
      <c r="G179" s="281"/>
      <c r="H179" s="281"/>
      <c r="I179" s="281"/>
      <c r="K179" s="177"/>
      <c r="L179" s="177"/>
    </row>
    <row r="180" spans="3:12" s="280" customFormat="1" ht="24.6" customHeight="1" x14ac:dyDescent="0.3">
      <c r="C180" s="281"/>
      <c r="E180" s="282"/>
      <c r="F180" s="281"/>
      <c r="G180" s="281"/>
      <c r="H180" s="281"/>
      <c r="I180" s="281"/>
      <c r="K180" s="177"/>
      <c r="L180" s="177"/>
    </row>
    <row r="181" spans="3:12" s="280" customFormat="1" ht="24.6" customHeight="1" x14ac:dyDescent="0.3">
      <c r="C181" s="281"/>
      <c r="E181" s="282"/>
      <c r="F181" s="281"/>
      <c r="G181" s="281"/>
      <c r="H181" s="281"/>
      <c r="I181" s="281"/>
      <c r="K181" s="177"/>
      <c r="L181" s="177"/>
    </row>
    <row r="182" spans="3:12" s="280" customFormat="1" ht="24.6" customHeight="1" x14ac:dyDescent="0.3">
      <c r="C182" s="281"/>
      <c r="E182" s="282"/>
      <c r="F182" s="281"/>
      <c r="G182" s="281"/>
      <c r="H182" s="281"/>
      <c r="I182" s="281"/>
      <c r="K182" s="177"/>
      <c r="L182" s="177"/>
    </row>
    <row r="183" spans="3:12" s="280" customFormat="1" ht="24.6" customHeight="1" x14ac:dyDescent="0.3">
      <c r="C183" s="281"/>
      <c r="E183" s="282"/>
      <c r="F183" s="281"/>
      <c r="G183" s="281"/>
      <c r="H183" s="281"/>
      <c r="I183" s="281"/>
      <c r="K183" s="177"/>
      <c r="L183" s="177"/>
    </row>
    <row r="184" spans="3:12" s="280" customFormat="1" ht="24.6" customHeight="1" x14ac:dyDescent="0.3">
      <c r="C184" s="281"/>
      <c r="E184" s="282"/>
      <c r="F184" s="281"/>
      <c r="G184" s="281"/>
      <c r="H184" s="281"/>
      <c r="I184" s="281"/>
      <c r="K184" s="177"/>
      <c r="L184" s="177"/>
    </row>
    <row r="185" spans="3:12" s="280" customFormat="1" ht="24.6" customHeight="1" x14ac:dyDescent="0.3">
      <c r="C185" s="281"/>
      <c r="E185" s="282"/>
      <c r="F185" s="281"/>
      <c r="G185" s="281"/>
      <c r="H185" s="281"/>
      <c r="I185" s="281"/>
      <c r="K185" s="177"/>
      <c r="L185" s="177"/>
    </row>
    <row r="186" spans="3:12" s="280" customFormat="1" ht="24.6" customHeight="1" x14ac:dyDescent="0.3">
      <c r="C186" s="281"/>
      <c r="E186" s="282"/>
      <c r="F186" s="281"/>
      <c r="G186" s="281"/>
      <c r="H186" s="281"/>
      <c r="I186" s="281"/>
      <c r="K186" s="177"/>
      <c r="L186" s="177"/>
    </row>
    <row r="187" spans="3:12" s="280" customFormat="1" ht="24.6" customHeight="1" x14ac:dyDescent="0.3">
      <c r="C187" s="281"/>
      <c r="E187" s="282"/>
      <c r="F187" s="281"/>
      <c r="G187" s="281"/>
      <c r="H187" s="281"/>
      <c r="I187" s="281"/>
      <c r="K187" s="177"/>
      <c r="L187" s="177"/>
    </row>
    <row r="188" spans="3:12" s="280" customFormat="1" ht="24.6" customHeight="1" x14ac:dyDescent="0.3">
      <c r="C188" s="281"/>
      <c r="E188" s="282"/>
      <c r="F188" s="281"/>
      <c r="G188" s="281"/>
      <c r="H188" s="281"/>
      <c r="I188" s="281"/>
      <c r="K188" s="177"/>
      <c r="L188" s="177"/>
    </row>
    <row r="189" spans="3:12" s="280" customFormat="1" ht="24.6" customHeight="1" x14ac:dyDescent="0.3">
      <c r="C189" s="281"/>
      <c r="E189" s="282"/>
      <c r="F189" s="281"/>
      <c r="G189" s="281"/>
      <c r="H189" s="281"/>
      <c r="I189" s="281"/>
      <c r="K189" s="177"/>
      <c r="L189" s="177"/>
    </row>
    <row r="190" spans="3:12" s="280" customFormat="1" ht="24.6" customHeight="1" x14ac:dyDescent="0.3">
      <c r="C190" s="281"/>
      <c r="E190" s="282"/>
      <c r="F190" s="281"/>
      <c r="G190" s="281"/>
      <c r="H190" s="281"/>
      <c r="I190" s="281"/>
      <c r="K190" s="177"/>
      <c r="L190" s="177"/>
    </row>
    <row r="191" spans="3:12" s="280" customFormat="1" ht="24.6" customHeight="1" x14ac:dyDescent="0.3">
      <c r="C191" s="281"/>
      <c r="E191" s="282"/>
      <c r="F191" s="281"/>
      <c r="G191" s="281"/>
      <c r="H191" s="282"/>
      <c r="I191" s="281"/>
      <c r="K191" s="177"/>
      <c r="L191" s="177"/>
    </row>
    <row r="192" spans="3:12" s="280" customFormat="1" ht="24.6" customHeight="1" x14ac:dyDescent="0.3">
      <c r="C192" s="281"/>
      <c r="E192" s="282"/>
      <c r="F192" s="281"/>
      <c r="G192" s="281"/>
      <c r="H192" s="282"/>
      <c r="I192" s="281"/>
      <c r="K192" s="177"/>
      <c r="L192" s="177"/>
    </row>
    <row r="193" spans="3:22" s="280" customFormat="1" ht="24.6" customHeight="1" x14ac:dyDescent="0.3">
      <c r="C193" s="281"/>
      <c r="E193" s="282"/>
      <c r="F193" s="281"/>
      <c r="G193" s="281"/>
      <c r="H193" s="282"/>
      <c r="I193" s="281"/>
      <c r="K193" s="177"/>
      <c r="L193" s="177"/>
    </row>
    <row r="194" spans="3:22" s="280" customFormat="1" ht="24.6" customHeight="1" x14ac:dyDescent="0.3">
      <c r="C194" s="281"/>
      <c r="E194" s="282"/>
      <c r="F194" s="281"/>
      <c r="G194" s="281"/>
      <c r="H194" s="282"/>
      <c r="I194" s="281"/>
      <c r="K194" s="177"/>
      <c r="L194" s="177"/>
      <c r="V194" s="282"/>
    </row>
    <row r="195" spans="3:22" s="280" customFormat="1" ht="24.6" customHeight="1" x14ac:dyDescent="0.3">
      <c r="C195" s="281"/>
      <c r="E195" s="282"/>
      <c r="F195" s="281"/>
      <c r="G195" s="281"/>
      <c r="H195" s="282"/>
      <c r="I195" s="281"/>
      <c r="K195" s="177"/>
      <c r="L195" s="177"/>
      <c r="V195" s="282"/>
    </row>
    <row r="196" spans="3:22" s="280" customFormat="1" ht="24.6" customHeight="1" x14ac:dyDescent="0.3">
      <c r="C196" s="281"/>
      <c r="E196" s="282"/>
      <c r="F196" s="281"/>
      <c r="G196" s="281"/>
      <c r="H196" s="282"/>
      <c r="I196" s="281"/>
      <c r="K196" s="177"/>
      <c r="L196" s="177"/>
      <c r="V196" s="282"/>
    </row>
    <row r="197" spans="3:22" s="280" customFormat="1" ht="24.6" customHeight="1" x14ac:dyDescent="0.3">
      <c r="C197" s="281"/>
      <c r="E197" s="282"/>
      <c r="F197" s="281"/>
      <c r="G197" s="281"/>
      <c r="H197" s="282"/>
      <c r="I197" s="281"/>
      <c r="K197" s="177"/>
      <c r="L197" s="177"/>
      <c r="V197" s="177"/>
    </row>
    <row r="198" spans="3:22" s="280" customFormat="1" ht="24.6" customHeight="1" x14ac:dyDescent="0.3">
      <c r="C198" s="281"/>
      <c r="E198" s="282"/>
      <c r="F198" s="281"/>
      <c r="G198" s="281"/>
      <c r="I198" s="281"/>
      <c r="K198" s="177"/>
      <c r="L198" s="177"/>
      <c r="V198" s="177"/>
    </row>
    <row r="199" spans="3:22" s="280" customFormat="1" ht="24.6" customHeight="1" x14ac:dyDescent="0.3">
      <c r="C199" s="281"/>
      <c r="E199" s="282"/>
      <c r="F199" s="281"/>
      <c r="G199" s="281"/>
      <c r="I199" s="281"/>
      <c r="K199" s="177"/>
      <c r="L199" s="177"/>
      <c r="V199" s="177"/>
    </row>
    <row r="200" spans="3:22" s="280" customFormat="1" ht="24.6" customHeight="1" x14ac:dyDescent="0.3">
      <c r="C200" s="281"/>
      <c r="E200" s="282"/>
      <c r="F200" s="281"/>
      <c r="G200" s="281"/>
      <c r="I200" s="281"/>
      <c r="K200" s="177"/>
      <c r="L200" s="177"/>
      <c r="V200" s="177"/>
    </row>
    <row r="201" spans="3:22" ht="24.6" customHeight="1" x14ac:dyDescent="0.3">
      <c r="G201" s="1"/>
      <c r="H201" s="2"/>
      <c r="V201" s="177"/>
    </row>
    <row r="202" spans="3:22" ht="24.6" customHeight="1" x14ac:dyDescent="0.3">
      <c r="G202" s="1"/>
      <c r="H202" s="2"/>
      <c r="V202" s="177"/>
    </row>
    <row r="203" spans="3:22" ht="24.6" customHeight="1" x14ac:dyDescent="0.3">
      <c r="G203" s="1"/>
      <c r="H203" s="2"/>
      <c r="V203" s="177"/>
    </row>
    <row r="204" spans="3:22" ht="24.6" customHeight="1" x14ac:dyDescent="0.3">
      <c r="G204" s="1"/>
      <c r="H204" s="2"/>
      <c r="V204" s="177"/>
    </row>
    <row r="205" spans="3:22" ht="24.6" customHeight="1" x14ac:dyDescent="0.3">
      <c r="G205" s="1"/>
      <c r="H205" s="2"/>
      <c r="V205" s="177"/>
    </row>
    <row r="206" spans="3:22" ht="24.6" customHeight="1" x14ac:dyDescent="0.3">
      <c r="G206" s="1"/>
      <c r="H206" s="2"/>
      <c r="V206" s="177"/>
    </row>
    <row r="207" spans="3:22" ht="24.6" customHeight="1" x14ac:dyDescent="0.3">
      <c r="G207" s="1"/>
      <c r="H207" s="2"/>
      <c r="V207" s="177"/>
    </row>
    <row r="208" spans="3:22" ht="24.6" customHeight="1" x14ac:dyDescent="0.3">
      <c r="G208" s="1"/>
      <c r="H208" s="2"/>
      <c r="V208" s="177"/>
    </row>
    <row r="209" spans="7:22" ht="24.6" customHeight="1" x14ac:dyDescent="0.3">
      <c r="G209" s="1"/>
      <c r="H209" s="2"/>
      <c r="V209" s="177"/>
    </row>
    <row r="210" spans="7:22" ht="24.6" customHeight="1" x14ac:dyDescent="0.3">
      <c r="G210" s="1"/>
      <c r="H210" s="2"/>
      <c r="V210" s="177"/>
    </row>
    <row r="211" spans="7:22" ht="24.6" customHeight="1" x14ac:dyDescent="0.3">
      <c r="G211" s="1"/>
      <c r="H211" s="2"/>
      <c r="V211" s="177"/>
    </row>
    <row r="212" spans="7:22" ht="24.6" customHeight="1" x14ac:dyDescent="0.3">
      <c r="G212" s="1"/>
      <c r="H212" s="2"/>
      <c r="V212" s="177"/>
    </row>
    <row r="213" spans="7:22" ht="24.6" customHeight="1" x14ac:dyDescent="0.3">
      <c r="G213" s="1"/>
      <c r="H213" s="2"/>
      <c r="V213" s="177"/>
    </row>
    <row r="214" spans="7:22" ht="24.6" customHeight="1" x14ac:dyDescent="0.3">
      <c r="G214" s="1"/>
      <c r="H214" s="2"/>
      <c r="V214" s="177"/>
    </row>
    <row r="215" spans="7:22" ht="24.6" customHeight="1" x14ac:dyDescent="0.3">
      <c r="G215" s="1"/>
      <c r="H215" s="2"/>
      <c r="V215" s="177"/>
    </row>
    <row r="216" spans="7:22" ht="24.6" customHeight="1" x14ac:dyDescent="0.3">
      <c r="G216" s="1"/>
      <c r="H216" s="2"/>
      <c r="V216" s="177"/>
    </row>
    <row r="217" spans="7:22" ht="24.6" customHeight="1" x14ac:dyDescent="0.3">
      <c r="G217" s="1"/>
      <c r="H217" s="2"/>
      <c r="V217" s="177"/>
    </row>
    <row r="218" spans="7:22" ht="24.6" customHeight="1" x14ac:dyDescent="0.3">
      <c r="G218" s="1"/>
      <c r="H218" s="2"/>
      <c r="V218" s="177"/>
    </row>
    <row r="219" spans="7:22" ht="24.6" customHeight="1" x14ac:dyDescent="0.3">
      <c r="G219" s="1"/>
      <c r="H219" s="2"/>
      <c r="V219" s="177"/>
    </row>
    <row r="220" spans="7:22" ht="24.6" customHeight="1" x14ac:dyDescent="0.3">
      <c r="G220" s="1"/>
      <c r="H220" s="2"/>
      <c r="V220" s="177"/>
    </row>
    <row r="221" spans="7:22" ht="24.6" customHeight="1" x14ac:dyDescent="0.3">
      <c r="G221" s="1"/>
      <c r="H221" s="2"/>
    </row>
    <row r="222" spans="7:22" ht="24.6" customHeight="1" x14ac:dyDescent="0.3">
      <c r="G222" s="1"/>
      <c r="H222" s="2"/>
    </row>
    <row r="223" spans="7:22" x14ac:dyDescent="0.3">
      <c r="G223" s="1"/>
      <c r="H223" s="2"/>
    </row>
    <row r="224" spans="7:22" x14ac:dyDescent="0.3">
      <c r="G224" s="1"/>
      <c r="H224" s="2"/>
    </row>
    <row r="225" spans="7:8" x14ac:dyDescent="0.3">
      <c r="G225" s="1"/>
      <c r="H225" s="2"/>
    </row>
    <row r="226" spans="7:8" x14ac:dyDescent="0.3">
      <c r="G226" s="1"/>
      <c r="H226" s="2"/>
    </row>
  </sheetData>
  <sheetProtection algorithmName="SHA-512" hashValue="tCJWeJpelMU84JW7PcfhAQuQl1KL9cdJD5B2LyEqJ7hHfXvIEMQDTJogoBw4AUjC0NHRPYpQBtl2UU5bocZbgg==" saltValue="9hkGiQ3VYFVuqAI3YP4+zw==" spinCount="100000" sheet="1" objects="1" scenarios="1" selectLockedCells="1" sort="0" autoFilter="0"/>
  <sortState xmlns:xlrd2="http://schemas.microsoft.com/office/spreadsheetml/2017/richdata2" ref="D36:K42">
    <sortCondition ref="K36:K42"/>
  </sortState>
  <customSheetViews>
    <customSheetView guid="{90818CD5-1CF2-4954-93E7-840C994A2AD1}" scale="55" showPageBreaks="1" showGridLines="0" printArea="1" hiddenColumns="1" view="pageBreakPreview">
      <selection activeCell="G19" sqref="G19"/>
      <rowBreaks count="1" manualBreakCount="1">
        <brk id="79" max="10" man="1"/>
      </rowBreaks>
      <pageMargins left="0" right="0" top="0" bottom="0" header="0.31496062992125984" footer="0.31496062992125984"/>
      <printOptions horizontalCentered="1"/>
      <pageSetup paperSize="9" scale="52" orientation="portrait" r:id="rId1"/>
    </customSheetView>
    <customSheetView guid="{D19304DF-64F7-4161-9FBE-C2B2A4C02684}" scale="55" showPageBreaks="1" showGridLines="0" printArea="1" hiddenColumns="1" view="pageBreakPreview">
      <selection activeCell="F26" sqref="F26"/>
      <rowBreaks count="1" manualBreakCount="1">
        <brk id="79" max="10" man="1"/>
      </rowBreaks>
      <pageMargins left="0" right="0" top="0" bottom="0" header="0.31496062992125984" footer="0.31496062992125984"/>
      <printOptions horizontalCentered="1"/>
      <pageSetup paperSize="9" scale="52" orientation="portrait" r:id="rId2"/>
    </customSheetView>
    <customSheetView guid="{1098C4A5-C1ED-4CD4-8181-1AF30B0D1BBB}" scale="55" showPageBreaks="1" showGridLines="0" printArea="1" hiddenColumns="1" view="pageBreakPreview">
      <selection activeCell="G26" sqref="G26"/>
      <rowBreaks count="1" manualBreakCount="1">
        <brk id="79" max="10" man="1"/>
      </rowBreaks>
      <pageMargins left="0" right="0" top="0" bottom="0" header="0.31496062992125984" footer="0.31496062992125984"/>
      <printOptions horizontalCentered="1"/>
      <pageSetup paperSize="9" scale="52" orientation="portrait" r:id="rId3"/>
    </customSheetView>
    <customSheetView guid="{2F657D64-8090-44CA-B47E-8240DC328EA8}" scale="55" showPageBreaks="1" showGridLines="0" printArea="1" hiddenColumns="1" view="pageBreakPreview">
      <selection activeCell="G26" sqref="G26"/>
      <rowBreaks count="1" manualBreakCount="1">
        <brk id="79" max="10" man="1"/>
      </rowBreaks>
      <pageMargins left="0" right="0" top="0" bottom="0" header="0.31496062992125984" footer="0.31496062992125984"/>
      <printOptions horizontalCentered="1"/>
      <pageSetup paperSize="9" scale="52" orientation="portrait" r:id="rId4"/>
    </customSheetView>
  </customSheetViews>
  <mergeCells count="8">
    <mergeCell ref="B40:B50"/>
    <mergeCell ref="F7:I7"/>
    <mergeCell ref="B7:C7"/>
    <mergeCell ref="B2:I4"/>
    <mergeCell ref="B5:I5"/>
    <mergeCell ref="B10:B19"/>
    <mergeCell ref="B20:B29"/>
    <mergeCell ref="B30:B39"/>
  </mergeCells>
  <conditionalFormatting sqref="D10">
    <cfRule type="cellIs" dxfId="283" priority="277" operator="equal">
      <formula>0</formula>
    </cfRule>
  </conditionalFormatting>
  <conditionalFormatting sqref="E10:G10 I10">
    <cfRule type="cellIs" dxfId="282" priority="275" operator="equal">
      <formula>0</formula>
    </cfRule>
  </conditionalFormatting>
  <conditionalFormatting sqref="C10:G10 I10">
    <cfRule type="expression" dxfId="281" priority="278">
      <formula>$C10="falta"</formula>
    </cfRule>
  </conditionalFormatting>
  <conditionalFormatting sqref="B51:B75">
    <cfRule type="expression" dxfId="280" priority="274">
      <formula>$B51="falta"</formula>
    </cfRule>
  </conditionalFormatting>
  <conditionalFormatting sqref="D11:D167">
    <cfRule type="cellIs" dxfId="279" priority="2" operator="equal">
      <formula>0</formula>
    </cfRule>
  </conditionalFormatting>
  <conditionalFormatting sqref="E16:I167 E11:G15 I11:I15 H10:H15">
    <cfRule type="cellIs" dxfId="278" priority="1" operator="equal">
      <formula>0</formula>
    </cfRule>
  </conditionalFormatting>
  <conditionalFormatting sqref="C16:I167 C11:G15 I11:I15 H10:H15">
    <cfRule type="expression" dxfId="277" priority="3">
      <formula>$C10="falta"</formula>
    </cfRule>
  </conditionalFormatting>
  <dataValidations count="3">
    <dataValidation type="list" allowBlank="1" showInputMessage="1" showErrorMessage="1" sqref="H10:H167" xr:uid="{00000000-0002-0000-0300-000000000000}">
      <formula1>provas</formula1>
    </dataValidation>
    <dataValidation type="list" allowBlank="1" showInputMessage="1" showErrorMessage="1" sqref="G10:G167" xr:uid="{00000000-0002-0000-0300-000001000000}">
      <formula1>sexo</formula1>
    </dataValidation>
    <dataValidation type="list" allowBlank="1" showInputMessage="1" showErrorMessage="1" sqref="I10:I167" xr:uid="{00000000-0002-0000-0300-000002000000}">
      <formula1>niveis</formula1>
    </dataValidation>
  </dataValidations>
  <printOptions horizontalCentered="1"/>
  <pageMargins left="0" right="0" top="0.39370078740157483" bottom="0" header="0.31496062992125984" footer="0.31496062992125984"/>
  <pageSetup paperSize="9" scale="56" orientation="portrait" r:id="rId5"/>
  <rowBreaks count="1" manualBreakCount="1">
    <brk id="79" max="10" man="1"/>
  </rowBreak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12"/>
  <dimension ref="A1:AG312"/>
  <sheetViews>
    <sheetView showGridLines="0" view="pageBreakPreview" zoomScale="70" zoomScaleNormal="55" zoomScaleSheetLayoutView="70" workbookViewId="0">
      <pane ySplit="13" topLeftCell="A14" activePane="bottomLeft" state="frozen"/>
      <selection pane="bottomLeft" activeCell="I11" sqref="I11"/>
    </sheetView>
  </sheetViews>
  <sheetFormatPr defaultColWidth="9.109375" defaultRowHeight="13.8" x14ac:dyDescent="0.25"/>
  <cols>
    <col min="1" max="1" width="7.88671875" style="270" customWidth="1"/>
    <col min="2" max="2" width="29.6640625" style="271" customWidth="1"/>
    <col min="3" max="3" width="27.33203125" style="271" bestFit="1" customWidth="1"/>
    <col min="4" max="4" width="15.44140625" style="271" customWidth="1"/>
    <col min="5" max="5" width="8.6640625" style="271" customWidth="1"/>
    <col min="6" max="6" width="11.5546875" style="251" customWidth="1"/>
    <col min="7" max="7" width="8.6640625" style="251" customWidth="1"/>
    <col min="8" max="8" width="4.33203125" style="251" customWidth="1"/>
    <col min="9" max="9" width="14.5546875" style="251" customWidth="1"/>
    <col min="10" max="10" width="4.33203125" style="251" customWidth="1"/>
    <col min="11" max="11" width="14.5546875" style="251" customWidth="1"/>
    <col min="12" max="12" width="4.33203125" style="251" customWidth="1"/>
    <col min="13" max="13" width="14.5546875" style="251" customWidth="1"/>
    <col min="14" max="14" width="4.33203125" style="251" customWidth="1"/>
    <col min="15" max="15" width="14.5546875" style="251" customWidth="1"/>
    <col min="16" max="16" width="4.33203125" style="251" customWidth="1"/>
    <col min="17" max="17" width="14.5546875" style="251" customWidth="1"/>
    <col min="18" max="18" width="17.6640625" style="251" customWidth="1"/>
    <col min="19" max="20" width="8.6640625" style="251" customWidth="1"/>
    <col min="21" max="21" width="8.6640625" style="70" hidden="1" customWidth="1"/>
    <col min="22" max="29" width="8.6640625" style="251" hidden="1" customWidth="1"/>
    <col min="30" max="30" width="9.6640625" style="251" customWidth="1"/>
    <col min="31" max="31" width="13.109375" style="251" customWidth="1"/>
    <col min="32" max="32" width="7" style="251" hidden="1" customWidth="1"/>
    <col min="33" max="33" width="6.6640625" style="251" customWidth="1"/>
    <col min="34" max="16384" width="9.109375" style="251"/>
  </cols>
  <sheetData>
    <row r="1" spans="1:32" ht="51.6" customHeight="1" x14ac:dyDescent="0.3">
      <c r="A1" s="251"/>
      <c r="B1" s="270"/>
      <c r="C1" s="251"/>
      <c r="F1" s="271"/>
      <c r="G1" s="270"/>
      <c r="H1" s="270"/>
      <c r="I1" s="271"/>
      <c r="U1" s="251"/>
    </row>
    <row r="2" spans="1:32" ht="18.75" customHeight="1" x14ac:dyDescent="0.3">
      <c r="A2" s="252" t="s">
        <v>0</v>
      </c>
      <c r="B2" s="2"/>
      <c r="C2" s="776" t="s">
        <v>12</v>
      </c>
      <c r="D2" s="776"/>
      <c r="E2" s="776"/>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row>
    <row r="3" spans="1:32" ht="21.75" customHeight="1" x14ac:dyDescent="0.3">
      <c r="A3" s="2"/>
      <c r="B3" s="3"/>
      <c r="C3" s="776"/>
      <c r="D3" s="776"/>
      <c r="E3" s="776"/>
      <c r="F3" s="776"/>
      <c r="G3" s="776"/>
      <c r="H3" s="776"/>
      <c r="I3" s="776"/>
      <c r="J3" s="776"/>
      <c r="K3" s="776"/>
      <c r="L3" s="776"/>
      <c r="M3" s="776"/>
      <c r="N3" s="776"/>
      <c r="O3" s="776"/>
      <c r="P3" s="776"/>
      <c r="Q3" s="776"/>
      <c r="R3" s="776"/>
      <c r="S3" s="776"/>
      <c r="T3" s="776"/>
      <c r="U3" s="776"/>
      <c r="V3" s="776"/>
      <c r="W3" s="776"/>
      <c r="X3" s="776"/>
      <c r="Y3" s="776"/>
      <c r="Z3" s="776"/>
      <c r="AA3" s="776"/>
      <c r="AB3" s="776"/>
      <c r="AC3" s="776"/>
      <c r="AD3" s="776"/>
      <c r="AE3" s="776"/>
    </row>
    <row r="4" spans="1:32" ht="18" customHeight="1" x14ac:dyDescent="0.3">
      <c r="A4" s="3"/>
      <c r="B4" s="3"/>
      <c r="C4" s="776"/>
      <c r="D4" s="776"/>
      <c r="E4" s="776"/>
      <c r="F4" s="776"/>
      <c r="G4" s="776"/>
      <c r="H4" s="776"/>
      <c r="I4" s="776"/>
      <c r="J4" s="776"/>
      <c r="K4" s="776"/>
      <c r="L4" s="776"/>
      <c r="M4" s="776"/>
      <c r="N4" s="776"/>
      <c r="O4" s="776"/>
      <c r="P4" s="776"/>
      <c r="Q4" s="776"/>
      <c r="R4" s="776"/>
      <c r="S4" s="776"/>
      <c r="T4" s="776"/>
      <c r="U4" s="776"/>
      <c r="V4" s="776"/>
      <c r="W4" s="776"/>
      <c r="X4" s="776"/>
      <c r="Y4" s="776"/>
      <c r="Z4" s="776"/>
      <c r="AA4" s="776"/>
      <c r="AB4" s="776"/>
      <c r="AC4" s="776"/>
      <c r="AD4" s="776"/>
      <c r="AE4" s="776"/>
    </row>
    <row r="5" spans="1:32" ht="16.5" customHeight="1" x14ac:dyDescent="0.3">
      <c r="A5" s="3"/>
      <c r="B5" s="3"/>
      <c r="C5" s="777" t="str">
        <f>IF(menú!$J$3="","",menú!$J$3)</f>
        <v/>
      </c>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row>
    <row r="6" spans="1:32" ht="16.5" customHeight="1" x14ac:dyDescent="0.3">
      <c r="A6" s="4"/>
      <c r="B6" s="4"/>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row>
    <row r="7" spans="1:32" ht="15" customHeight="1" x14ac:dyDescent="0.35">
      <c r="A7" s="4"/>
      <c r="B7" s="4"/>
      <c r="C7" s="91"/>
      <c r="D7" s="91"/>
      <c r="E7" s="91"/>
      <c r="F7" s="91"/>
      <c r="G7" s="91"/>
      <c r="H7" s="778"/>
      <c r="I7" s="778"/>
      <c r="J7" s="329"/>
      <c r="K7" s="329"/>
      <c r="L7" s="779"/>
      <c r="M7" s="779"/>
      <c r="N7" s="329"/>
      <c r="O7" s="329"/>
      <c r="P7" s="779"/>
      <c r="Q7" s="779"/>
      <c r="S7" s="346"/>
      <c r="T7" s="346"/>
      <c r="U7" s="346"/>
      <c r="V7" s="346"/>
      <c r="W7" s="346"/>
      <c r="X7" s="346"/>
      <c r="Y7" s="346"/>
      <c r="Z7" s="346"/>
      <c r="AA7" s="346"/>
      <c r="AB7" s="346"/>
      <c r="AC7" s="346"/>
      <c r="AD7" s="346"/>
      <c r="AE7" s="91"/>
    </row>
    <row r="8" spans="1:32" ht="26.4" customHeight="1" x14ac:dyDescent="0.3">
      <c r="A8" s="251"/>
      <c r="B8" s="328"/>
      <c r="C8" s="326"/>
      <c r="D8" s="253"/>
      <c r="E8" s="253"/>
      <c r="F8" s="253"/>
      <c r="G8" s="253"/>
      <c r="H8" s="769" t="s">
        <v>32</v>
      </c>
      <c r="I8" s="770"/>
      <c r="J8" s="770"/>
      <c r="K8" s="770"/>
      <c r="L8" s="770"/>
      <c r="M8" s="770"/>
      <c r="N8" s="770"/>
      <c r="O8" s="770"/>
      <c r="P8" s="770"/>
      <c r="Q8" s="770"/>
      <c r="R8" s="770"/>
      <c r="S8" s="770"/>
      <c r="T8" s="770"/>
      <c r="U8" s="770"/>
      <c r="V8" s="770"/>
      <c r="W8" s="770"/>
      <c r="X8" s="770"/>
      <c r="Y8" s="770"/>
      <c r="Z8" s="770"/>
      <c r="AA8" s="770"/>
      <c r="AB8" s="770"/>
      <c r="AC8" s="770"/>
      <c r="AD8" s="770"/>
      <c r="AE8" s="2"/>
    </row>
    <row r="9" spans="1:32" ht="21" customHeight="1" x14ac:dyDescent="0.35">
      <c r="A9" s="773" t="str">
        <f>IF(menú!$M$17="","",menú!$M$17)</f>
        <v>José Emanuel Rocha - 2011-2020</v>
      </c>
      <c r="B9" s="773"/>
      <c r="C9" s="773"/>
      <c r="D9" s="253"/>
      <c r="E9" s="766" t="str">
        <f>IF(menú!$C$3="","",menú!$C$3)</f>
        <v/>
      </c>
      <c r="F9" s="766"/>
      <c r="G9" s="766"/>
      <c r="H9" s="771" t="s">
        <v>299</v>
      </c>
      <c r="I9" s="771"/>
      <c r="J9" s="772" t="s">
        <v>300</v>
      </c>
      <c r="K9" s="772"/>
      <c r="L9" s="771" t="s">
        <v>301</v>
      </c>
      <c r="M9" s="771"/>
      <c r="N9" s="772" t="s">
        <v>302</v>
      </c>
      <c r="O9" s="772"/>
      <c r="P9" s="771" t="s">
        <v>303</v>
      </c>
      <c r="Q9" s="771"/>
      <c r="R9" s="594"/>
      <c r="S9" s="594"/>
      <c r="T9" s="594"/>
      <c r="U9" s="594"/>
      <c r="V9" s="594"/>
      <c r="W9" s="594"/>
      <c r="X9" s="594"/>
      <c r="Y9" s="594"/>
      <c r="Z9" s="594"/>
      <c r="AA9" s="594"/>
      <c r="AB9" s="594"/>
      <c r="AC9" s="594"/>
      <c r="AD9" s="594"/>
      <c r="AE9" s="2"/>
    </row>
    <row r="10" spans="1:32" s="2" customFormat="1" ht="3.75" customHeight="1" thickBot="1" x14ac:dyDescent="0.35">
      <c r="A10" s="90"/>
      <c r="B10" s="254"/>
      <c r="C10" s="254"/>
      <c r="D10" s="254"/>
      <c r="E10" s="254"/>
      <c r="F10" s="90"/>
      <c r="G10" s="90"/>
      <c r="H10" s="255"/>
      <c r="I10" s="255"/>
      <c r="J10" s="255"/>
      <c r="K10" s="255"/>
      <c r="L10" s="255"/>
      <c r="M10" s="255"/>
      <c r="N10" s="255"/>
      <c r="O10" s="255"/>
      <c r="P10" s="255"/>
      <c r="Q10" s="255"/>
      <c r="R10" s="90"/>
      <c r="S10" s="90"/>
      <c r="T10" s="90"/>
      <c r="U10" s="90"/>
      <c r="V10" s="774" t="s">
        <v>68</v>
      </c>
      <c r="W10" s="774"/>
      <c r="X10" s="774"/>
      <c r="Y10" s="774"/>
      <c r="Z10" s="774"/>
      <c r="AA10" s="774"/>
      <c r="AB10" s="90"/>
      <c r="AC10" s="90"/>
      <c r="AD10" s="90"/>
    </row>
    <row r="11" spans="1:32" s="258" customFormat="1" ht="22.95" customHeight="1" x14ac:dyDescent="0.3">
      <c r="A11" s="767" t="s">
        <v>4</v>
      </c>
      <c r="B11" s="767" t="s">
        <v>2</v>
      </c>
      <c r="C11" s="767" t="s">
        <v>5</v>
      </c>
      <c r="D11" s="767" t="s">
        <v>291</v>
      </c>
      <c r="E11" s="767" t="s">
        <v>40</v>
      </c>
      <c r="F11" s="767" t="s">
        <v>7</v>
      </c>
      <c r="G11" s="767" t="s">
        <v>8</v>
      </c>
      <c r="H11" s="330" t="str">
        <f>IF(I11="","","J1")</f>
        <v/>
      </c>
      <c r="I11" s="331"/>
      <c r="J11" s="351" t="str">
        <f>IF(K11="","","J2")</f>
        <v/>
      </c>
      <c r="K11" s="352"/>
      <c r="L11" s="330" t="str">
        <f>IF(M11="","","J3")</f>
        <v/>
      </c>
      <c r="M11" s="331"/>
      <c r="N11" s="351" t="str">
        <f>IF(O11="","","J4")</f>
        <v/>
      </c>
      <c r="O11" s="489"/>
      <c r="P11" s="330" t="str">
        <f>IF(Q11="","","J5")</f>
        <v/>
      </c>
      <c r="Q11" s="490"/>
      <c r="R11" s="354" t="s">
        <v>204</v>
      </c>
      <c r="S11" s="775"/>
      <c r="T11" s="775"/>
      <c r="U11" s="257">
        <f>COUNTIF(H11,"J1")+COUNTIF(J11,"J2")+COUNTIF(L11,"J3")+COUNTIF(N11,"J4")+COUNTIF(P11,"J5")</f>
        <v>0</v>
      </c>
      <c r="V11" s="760"/>
      <c r="W11" s="760"/>
      <c r="X11" s="760"/>
      <c r="Y11" s="760"/>
      <c r="Z11" s="760"/>
      <c r="AA11" s="760"/>
      <c r="AB11" s="760" t="s">
        <v>69</v>
      </c>
      <c r="AC11" s="761"/>
      <c r="AD11" s="764" t="s">
        <v>33</v>
      </c>
      <c r="AE11" s="749" t="s">
        <v>256</v>
      </c>
    </row>
    <row r="12" spans="1:32" s="260" customFormat="1" ht="22.95" customHeight="1" thickBot="1" x14ac:dyDescent="0.35">
      <c r="A12" s="768"/>
      <c r="B12" s="768"/>
      <c r="C12" s="768"/>
      <c r="D12" s="768"/>
      <c r="E12" s="768"/>
      <c r="F12" s="768"/>
      <c r="G12" s="768"/>
      <c r="H12" s="780"/>
      <c r="I12" s="781"/>
      <c r="J12" s="782"/>
      <c r="K12" s="783"/>
      <c r="L12" s="780"/>
      <c r="M12" s="781"/>
      <c r="N12" s="784"/>
      <c r="O12" s="785"/>
      <c r="P12" s="786"/>
      <c r="Q12" s="787"/>
      <c r="R12" s="355" t="s">
        <v>205</v>
      </c>
      <c r="S12" s="356" t="s">
        <v>123</v>
      </c>
      <c r="T12" s="296" t="s">
        <v>27</v>
      </c>
      <c r="U12" s="259"/>
      <c r="V12" s="290" t="s">
        <v>73</v>
      </c>
      <c r="W12" s="290" t="s">
        <v>74</v>
      </c>
      <c r="X12" s="290" t="s">
        <v>73</v>
      </c>
      <c r="Y12" s="327" t="s">
        <v>74</v>
      </c>
      <c r="Z12" s="762" t="s">
        <v>75</v>
      </c>
      <c r="AA12" s="762"/>
      <c r="AB12" s="762"/>
      <c r="AC12" s="763"/>
      <c r="AD12" s="765"/>
      <c r="AE12" s="750"/>
      <c r="AF12" s="260" t="s">
        <v>68</v>
      </c>
    </row>
    <row r="13" spans="1:32" s="2" customFormat="1" ht="3.75" customHeight="1" thickBot="1" x14ac:dyDescent="0.35">
      <c r="A13" s="90"/>
      <c r="B13" s="254"/>
      <c r="C13" s="254"/>
      <c r="D13" s="254"/>
      <c r="E13" s="254"/>
      <c r="F13" s="90"/>
      <c r="G13" s="90"/>
      <c r="H13" s="261"/>
      <c r="I13" s="261"/>
      <c r="J13" s="261"/>
      <c r="K13" s="261"/>
      <c r="L13" s="261"/>
      <c r="M13" s="261"/>
      <c r="N13" s="261"/>
      <c r="O13" s="261"/>
      <c r="P13" s="261"/>
      <c r="Q13" s="261"/>
      <c r="R13" s="256"/>
      <c r="S13" s="353"/>
      <c r="T13" s="256"/>
      <c r="U13" s="262"/>
      <c r="V13" s="263"/>
      <c r="W13" s="263"/>
      <c r="X13" s="263"/>
      <c r="Y13" s="263"/>
      <c r="Z13" s="263"/>
      <c r="AA13" s="263"/>
      <c r="AB13" s="263"/>
      <c r="AC13" s="263"/>
      <c r="AD13" s="262"/>
      <c r="AE13" s="751"/>
    </row>
    <row r="14" spans="1:32" s="276" customFormat="1" ht="21" x14ac:dyDescent="0.4">
      <c r="A14" s="272" t="str">
        <f>IF(OR('ordem de passagem'!$H10="pct",'ordem de passagem'!$H10="mini",'ordem de passagem'!$H10="pctt",'ordem de passagem'!$H10="pctn",'ordem de passagem'!$H10="pctm"),'ordem de passagem'!C10,"")</f>
        <v/>
      </c>
      <c r="B14" s="318" t="str">
        <f>IF(OR('ordem de passagem'!$H10="pct",'ordem de passagem'!$H10="mini",'ordem de passagem'!$H10="pctt",'ordem de passagem'!$H10="pctn",'ordem de passagem'!$H10="pctm"),'ordem de passagem'!D10,"Não faz este aparelho")</f>
        <v>Não faz este aparelho</v>
      </c>
      <c r="C14" s="318" t="str">
        <f>IF(OR('ordem de passagem'!$H10="pct",'ordem de passagem'!$H10="mini",'ordem de passagem'!$H10="pctt",'ordem de passagem'!$H10="pctn",'ordem de passagem'!$H10="pctm"),'ordem de passagem'!E10,"")</f>
        <v/>
      </c>
      <c r="D14" s="272" t="str">
        <f>IF(OR('ordem de passagem'!$H10="pct",'ordem de passagem'!$H10="mini",'ordem de passagem'!$H10="pctt",'ordem de passagem'!$H10="pctn",'ordem de passagem'!$H10="pctm"),'ordem de passagem'!F10,"")</f>
        <v/>
      </c>
      <c r="E14" s="272" t="str">
        <f>IF(OR('ordem de passagem'!$H10="pct",'ordem de passagem'!$H10="mini",'ordem de passagem'!$H10="pctt",'ordem de passagem'!$H10="pctn",'ordem de passagem'!$H10="pctm"),'ordem de passagem'!H10,"")</f>
        <v/>
      </c>
      <c r="F14" s="272" t="str">
        <f>IF(OR('ordem de passagem'!$H10="pct",'ordem de passagem'!$H10="mini",'ordem de passagem'!$H10="pctt",'ordem de passagem'!$H10="pctn",'ordem de passagem'!$H10="pctm"),'ordem de passagem'!G10,"")</f>
        <v/>
      </c>
      <c r="G14" s="272" t="str">
        <f>IF(OR('ordem de passagem'!$H10="pct",'ordem de passagem'!$H10="mini",'ordem de passagem'!$H10="pctt",'ordem de passagem'!$H10="pctn",'ordem de passagem'!$H10="pctm"),'ordem de passagem'!I10,"")</f>
        <v/>
      </c>
      <c r="H14" s="752"/>
      <c r="I14" s="753"/>
      <c r="J14" s="754"/>
      <c r="K14" s="755"/>
      <c r="L14" s="752"/>
      <c r="M14" s="753"/>
      <c r="N14" s="756"/>
      <c r="O14" s="757"/>
      <c r="P14" s="758"/>
      <c r="Q14" s="759"/>
      <c r="R14" s="359"/>
      <c r="S14" s="297"/>
      <c r="T14" s="358"/>
      <c r="U14" s="357"/>
      <c r="V14" s="274">
        <f>IFERROR((IF($U$11=3,((H14+J14+L14))-S14,IF($U$11=5,((H14+J14+L14+N14+P14)-MAX(H14:I14,J14,L14,N14,P14)-MIN(H14:I14,J14,L14,N14,P14))))/3)-S14,"")</f>
        <v>0</v>
      </c>
      <c r="W14" s="274" t="str">
        <f t="shared" ref="W14" si="0">IF(T14="","",T14)</f>
        <v/>
      </c>
      <c r="X14" s="274">
        <f t="shared" ref="X14" si="1">IF($U$11=4,"",V14)</f>
        <v>0</v>
      </c>
      <c r="Y14" s="274" t="str">
        <f t="shared" ref="Y14" si="2">IF(T14="","",T14)</f>
        <v/>
      </c>
      <c r="Z14" s="275" t="str">
        <f>IF(H14="","",X14)</f>
        <v/>
      </c>
      <c r="AA14" s="275" t="str">
        <f t="shared" ref="AA14" si="3">IF(H14="","",Y14)</f>
        <v/>
      </c>
      <c r="AB14" s="274">
        <f>IFERROR((IF($U$11=3,((H14+J14+L14)/3)+T14,IF($U$11=5,((H14+J14+L14+N14+P14)-MAX(H14,J14,L14,N14,P14)-MIN(H14,J14,L14,N14,P14))/3)+T14))-S14,"")</f>
        <v>0</v>
      </c>
      <c r="AC14" s="274">
        <f>IF($U$11=4,"",AB14)</f>
        <v>0</v>
      </c>
      <c r="AD14" s="402" t="str">
        <f>IF(OR(A14="",A14="falta"),"",AC14)</f>
        <v/>
      </c>
      <c r="AE14" s="559"/>
      <c r="AF14" s="86">
        <f t="shared" ref="AF14:AF33" si="4">IFERROR((IF($U$11=3,((H14+J14+L14))-S14,IF($U$11=5,((H14+J14+L14+N14+P14)-MAX(H14:I14,J14,L14,N14,P14)-MIN(H14:I14,J14,L14,N14,P14)))))-S14,"")</f>
        <v>0</v>
      </c>
    </row>
    <row r="15" spans="1:32" s="86" customFormat="1" ht="21" x14ac:dyDescent="0.4">
      <c r="A15" s="272" t="str">
        <f>IF(OR('ordem de passagem'!$H11="pct",'ordem de passagem'!$H11="mini",'ordem de passagem'!$H11="pctt",'ordem de passagem'!$H11="pctn",'ordem de passagem'!$H11="pctm"),'ordem de passagem'!C11,"")</f>
        <v/>
      </c>
      <c r="B15" s="318" t="str">
        <f>IF(OR('ordem de passagem'!$H11="pct",'ordem de passagem'!$H11="mini",'ordem de passagem'!$H11="pctt",'ordem de passagem'!$H11="pctn",'ordem de passagem'!$H11="pctm"),'ordem de passagem'!D11,"Não faz este aparelho")</f>
        <v>Não faz este aparelho</v>
      </c>
      <c r="C15" s="318" t="str">
        <f>IF(OR('ordem de passagem'!$H11="pct",'ordem de passagem'!$H11="mini",'ordem de passagem'!$H11="pctt",'ordem de passagem'!$H11="pctn",'ordem de passagem'!$H11="pctm"),'ordem de passagem'!E11,"")</f>
        <v/>
      </c>
      <c r="D15" s="272" t="str">
        <f>IF(OR('ordem de passagem'!$H11="pct",'ordem de passagem'!$H11="mini",'ordem de passagem'!$H11="pctt",'ordem de passagem'!$H11="pctn",'ordem de passagem'!$H11="pctm"),'ordem de passagem'!F11,"")</f>
        <v/>
      </c>
      <c r="E15" s="272" t="str">
        <f>IF(OR('ordem de passagem'!$H11="pct",'ordem de passagem'!$H11="mini",'ordem de passagem'!$H11="pctt",'ordem de passagem'!$H11="pctn",'ordem de passagem'!$H11="pctm"),'ordem de passagem'!H11,"")</f>
        <v/>
      </c>
      <c r="F15" s="272" t="str">
        <f>IF(OR('ordem de passagem'!$H11="pct",'ordem de passagem'!$H11="mini",'ordem de passagem'!$H11="pctt",'ordem de passagem'!$H11="pctn",'ordem de passagem'!$H11="pctm"),'ordem de passagem'!G11,"")</f>
        <v/>
      </c>
      <c r="G15" s="272" t="str">
        <f>IF(OR('ordem de passagem'!$H11="pct",'ordem de passagem'!$H11="mini",'ordem de passagem'!$H11="pctt",'ordem de passagem'!$H11="pctn",'ordem de passagem'!$H11="pctm"),'ordem de passagem'!I11,"")</f>
        <v/>
      </c>
      <c r="H15" s="752"/>
      <c r="I15" s="753"/>
      <c r="J15" s="754"/>
      <c r="K15" s="755"/>
      <c r="L15" s="752"/>
      <c r="M15" s="753"/>
      <c r="N15" s="756"/>
      <c r="O15" s="757"/>
      <c r="P15" s="758"/>
      <c r="Q15" s="759"/>
      <c r="R15" s="359"/>
      <c r="S15" s="297"/>
      <c r="T15" s="358"/>
      <c r="U15" s="273"/>
      <c r="V15" s="274">
        <f>IFERROR((IF($U$11=3,((H15+J15+L15))-S15,IF($U$11=5,((H15+J15+L15+N15+P15)-MAX(H15:I15,J15,L15,N15,P15)-MIN(H15:I15,J15,L15,N15,P15))))/3)-S15,"")</f>
        <v>0</v>
      </c>
      <c r="W15" s="274" t="str">
        <f t="shared" ref="W15:W19" si="5">IF(T15="","",T15)</f>
        <v/>
      </c>
      <c r="X15" s="274">
        <f t="shared" ref="X15:X19" si="6">IF($U$11=4,"",V15)</f>
        <v>0</v>
      </c>
      <c r="Y15" s="274" t="str">
        <f t="shared" ref="Y15:Y19" si="7">IF(T15="","",T15)</f>
        <v/>
      </c>
      <c r="Z15" s="275" t="str">
        <f t="shared" ref="Z15:Z19" si="8">IF(H15="","",X15)</f>
        <v/>
      </c>
      <c r="AA15" s="275" t="str">
        <f t="shared" ref="AA15:AA19" si="9">IF(H15="","",Y15)</f>
        <v/>
      </c>
      <c r="AB15" s="274">
        <f>IFERROR((IF($U$11=3,((H15+J15+L15)/3)+T15,IF($U$11=5,((H15+J15+L15+N15+P15)-MAX(H15,J15,L15,N15,P15)-MIN(H15,J15,L15,N15,P15))/3)+T15))-S15,"")</f>
        <v>0</v>
      </c>
      <c r="AC15" s="274">
        <f>IF($U$11=4,"",AB15)</f>
        <v>0</v>
      </c>
      <c r="AD15" s="402" t="str">
        <f t="shared" ref="AD15:AD78" si="10">IF(OR(A15="",A15="falta"),"",AC15)</f>
        <v/>
      </c>
      <c r="AE15" s="559"/>
      <c r="AF15" s="86">
        <f t="shared" si="4"/>
        <v>0</v>
      </c>
    </row>
    <row r="16" spans="1:32" s="86" customFormat="1" ht="21" x14ac:dyDescent="0.4">
      <c r="A16" s="272" t="str">
        <f>IF(OR('ordem de passagem'!$H12="pct",'ordem de passagem'!$H12="mini",'ordem de passagem'!$H12="pctt",'ordem de passagem'!$H12="pctn",'ordem de passagem'!$H12="pctm"),'ordem de passagem'!C12,"")</f>
        <v/>
      </c>
      <c r="B16" s="318" t="str">
        <f>IF(OR('ordem de passagem'!$H12="pct",'ordem de passagem'!$H12="mini",'ordem de passagem'!$H12="pctt",'ordem de passagem'!$H12="pctn",'ordem de passagem'!$H12="pctm"),'ordem de passagem'!D12,"Não faz este aparelho")</f>
        <v>Não faz este aparelho</v>
      </c>
      <c r="C16" s="318" t="str">
        <f>IF(OR('ordem de passagem'!$H12="pct",'ordem de passagem'!$H12="mini",'ordem de passagem'!$H12="pctt",'ordem de passagem'!$H12="pctn",'ordem de passagem'!$H12="pctm"),'ordem de passagem'!E12,"")</f>
        <v/>
      </c>
      <c r="D16" s="272" t="str">
        <f>IF(OR('ordem de passagem'!$H12="pct",'ordem de passagem'!$H12="mini",'ordem de passagem'!$H12="pctt",'ordem de passagem'!$H12="pctn",'ordem de passagem'!$H12="pctm"),'ordem de passagem'!F12,"")</f>
        <v/>
      </c>
      <c r="E16" s="272" t="str">
        <f>IF(OR('ordem de passagem'!$H12="pct",'ordem de passagem'!$H12="mini",'ordem de passagem'!$H12="pctt",'ordem de passagem'!$H12="pctn",'ordem de passagem'!$H12="pctm"),'ordem de passagem'!H12,"")</f>
        <v/>
      </c>
      <c r="F16" s="272" t="str">
        <f>IF(OR('ordem de passagem'!$H12="pct",'ordem de passagem'!$H12="mini",'ordem de passagem'!$H12="pctt",'ordem de passagem'!$H12="pctn",'ordem de passagem'!$H12="pctm"),'ordem de passagem'!G12,"")</f>
        <v/>
      </c>
      <c r="G16" s="272" t="str">
        <f>IF(OR('ordem de passagem'!$H12="pct",'ordem de passagem'!$H12="mini",'ordem de passagem'!$H12="pctt",'ordem de passagem'!$H12="pctn",'ordem de passagem'!$H12="pctm"),'ordem de passagem'!I12,"")</f>
        <v/>
      </c>
      <c r="H16" s="752"/>
      <c r="I16" s="753"/>
      <c r="J16" s="754"/>
      <c r="K16" s="755"/>
      <c r="L16" s="752"/>
      <c r="M16" s="753"/>
      <c r="N16" s="756"/>
      <c r="O16" s="757"/>
      <c r="P16" s="758"/>
      <c r="Q16" s="759"/>
      <c r="R16" s="359"/>
      <c r="S16" s="297"/>
      <c r="T16" s="358"/>
      <c r="U16" s="273"/>
      <c r="V16" s="274">
        <f t="shared" ref="V16:V79" si="11">IFERROR((IF($U$11=3,((H16+J16+L16))-S16,IF($U$11=5,((H16+J16+L16+N16+P16)-MAX(H16:I16,J16,L16,N16,P16)-MIN(H16:I16,J16,L16,N16,P16))))/3)-S16,"")</f>
        <v>0</v>
      </c>
      <c r="W16" s="274" t="str">
        <f t="shared" si="5"/>
        <v/>
      </c>
      <c r="X16" s="274">
        <f t="shared" si="6"/>
        <v>0</v>
      </c>
      <c r="Y16" s="274" t="str">
        <f t="shared" si="7"/>
        <v/>
      </c>
      <c r="Z16" s="275" t="str">
        <f t="shared" si="8"/>
        <v/>
      </c>
      <c r="AA16" s="275" t="str">
        <f t="shared" si="9"/>
        <v/>
      </c>
      <c r="AB16" s="274">
        <f t="shared" ref="AB16:AB79" si="12">IFERROR((IF($U$11=3,((H16+J16+L16)/3)+T16,IF($U$11=5,((H16+J16+L16+N16+P16)-MAX(H16,J16,L16,N16,P16)-MIN(H16,J16,L16,N16,P16))/3)+T16))-S16,"")</f>
        <v>0</v>
      </c>
      <c r="AC16" s="274">
        <f t="shared" ref="AC16:AC19" si="13">IF($U$11=4,"",AB16)</f>
        <v>0</v>
      </c>
      <c r="AD16" s="402" t="str">
        <f t="shared" si="10"/>
        <v/>
      </c>
      <c r="AE16" s="559"/>
      <c r="AF16" s="86">
        <f t="shared" si="4"/>
        <v>0</v>
      </c>
    </row>
    <row r="17" spans="1:32" s="86" customFormat="1" ht="21" x14ac:dyDescent="0.4">
      <c r="A17" s="272" t="str">
        <f>IF(OR('ordem de passagem'!$H13="pct",'ordem de passagem'!$H13="mini",'ordem de passagem'!$H13="pctt",'ordem de passagem'!$H13="pctn",'ordem de passagem'!$H13="pctm"),'ordem de passagem'!C13,"")</f>
        <v/>
      </c>
      <c r="B17" s="318" t="str">
        <f>IF(OR('ordem de passagem'!$H13="pct",'ordem de passagem'!$H13="mini",'ordem de passagem'!$H13="pctt",'ordem de passagem'!$H13="pctn",'ordem de passagem'!$H13="pctm"),'ordem de passagem'!D13,"Não faz este aparelho")</f>
        <v>Não faz este aparelho</v>
      </c>
      <c r="C17" s="318" t="str">
        <f>IF(OR('ordem de passagem'!$H13="pct",'ordem de passagem'!$H13="mini",'ordem de passagem'!$H13="pctt",'ordem de passagem'!$H13="pctn",'ordem de passagem'!$H13="pctm"),'ordem de passagem'!E13,"")</f>
        <v/>
      </c>
      <c r="D17" s="272" t="str">
        <f>IF(OR('ordem de passagem'!$H13="pct",'ordem de passagem'!$H13="mini",'ordem de passagem'!$H13="pctt",'ordem de passagem'!$H13="pctn",'ordem de passagem'!$H13="pctm"),'ordem de passagem'!F13,"")</f>
        <v/>
      </c>
      <c r="E17" s="272" t="str">
        <f>IF(OR('ordem de passagem'!$H13="pct",'ordem de passagem'!$H13="mini",'ordem de passagem'!$H13="pctt",'ordem de passagem'!$H13="pctn",'ordem de passagem'!$H13="pctm"),'ordem de passagem'!H13,"")</f>
        <v/>
      </c>
      <c r="F17" s="272" t="str">
        <f>IF(OR('ordem de passagem'!$H13="pct",'ordem de passagem'!$H13="mini",'ordem de passagem'!$H13="pctt",'ordem de passagem'!$H13="pctn",'ordem de passagem'!$H13="pctm"),'ordem de passagem'!G13,"")</f>
        <v/>
      </c>
      <c r="G17" s="272" t="str">
        <f>IF(OR('ordem de passagem'!$H13="pct",'ordem de passagem'!$H13="mini",'ordem de passagem'!$H13="pctt",'ordem de passagem'!$H13="pctn",'ordem de passagem'!$H13="pctm"),'ordem de passagem'!I13,"")</f>
        <v/>
      </c>
      <c r="H17" s="752"/>
      <c r="I17" s="753"/>
      <c r="J17" s="754"/>
      <c r="K17" s="755"/>
      <c r="L17" s="752"/>
      <c r="M17" s="753"/>
      <c r="N17" s="756"/>
      <c r="O17" s="757"/>
      <c r="P17" s="758"/>
      <c r="Q17" s="759"/>
      <c r="R17" s="359"/>
      <c r="S17" s="297"/>
      <c r="T17" s="358"/>
      <c r="U17" s="273"/>
      <c r="V17" s="274">
        <f t="shared" si="11"/>
        <v>0</v>
      </c>
      <c r="W17" s="274" t="str">
        <f t="shared" si="5"/>
        <v/>
      </c>
      <c r="X17" s="274">
        <f t="shared" si="6"/>
        <v>0</v>
      </c>
      <c r="Y17" s="274" t="str">
        <f t="shared" si="7"/>
        <v/>
      </c>
      <c r="Z17" s="275" t="str">
        <f t="shared" si="8"/>
        <v/>
      </c>
      <c r="AA17" s="275" t="str">
        <f t="shared" si="9"/>
        <v/>
      </c>
      <c r="AB17" s="274">
        <f t="shared" si="12"/>
        <v>0</v>
      </c>
      <c r="AC17" s="274">
        <f t="shared" si="13"/>
        <v>0</v>
      </c>
      <c r="AD17" s="402" t="str">
        <f t="shared" si="10"/>
        <v/>
      </c>
      <c r="AE17" s="559"/>
      <c r="AF17" s="86">
        <f t="shared" si="4"/>
        <v>0</v>
      </c>
    </row>
    <row r="18" spans="1:32" s="86" customFormat="1" ht="21" x14ac:dyDescent="0.4">
      <c r="A18" s="272" t="str">
        <f>IF(OR('ordem de passagem'!$H14="pct",'ordem de passagem'!$H14="mini",'ordem de passagem'!$H14="pctt",'ordem de passagem'!$H14="pctn",'ordem de passagem'!$H14="pctm"),'ordem de passagem'!C14,"")</f>
        <v/>
      </c>
      <c r="B18" s="318" t="str">
        <f>IF(OR('ordem de passagem'!$H14="pct",'ordem de passagem'!$H14="mini",'ordem de passagem'!$H14="pctt",'ordem de passagem'!$H14="pctn",'ordem de passagem'!$H14="pctm"),'ordem de passagem'!D14,"Não faz este aparelho")</f>
        <v>Não faz este aparelho</v>
      </c>
      <c r="C18" s="318" t="str">
        <f>IF(OR('ordem de passagem'!$H14="pct",'ordem de passagem'!$H14="mini",'ordem de passagem'!$H14="pctt",'ordem de passagem'!$H14="pctn",'ordem de passagem'!$H14="pctm"),'ordem de passagem'!E14,"")</f>
        <v/>
      </c>
      <c r="D18" s="272" t="str">
        <f>IF(OR('ordem de passagem'!$H14="pct",'ordem de passagem'!$H14="mini",'ordem de passagem'!$H14="pctt",'ordem de passagem'!$H14="pctn",'ordem de passagem'!$H14="pctm"),'ordem de passagem'!F14,"")</f>
        <v/>
      </c>
      <c r="E18" s="272" t="str">
        <f>IF(OR('ordem de passagem'!$H14="pct",'ordem de passagem'!$H14="mini",'ordem de passagem'!$H14="pctt",'ordem de passagem'!$H14="pctn",'ordem de passagem'!$H14="pctm"),'ordem de passagem'!H14,"")</f>
        <v/>
      </c>
      <c r="F18" s="272" t="str">
        <f>IF(OR('ordem de passagem'!$H14="pct",'ordem de passagem'!$H14="mini",'ordem de passagem'!$H14="pctt",'ordem de passagem'!$H14="pctn",'ordem de passagem'!$H14="pctm"),'ordem de passagem'!G14,"")</f>
        <v/>
      </c>
      <c r="G18" s="272" t="str">
        <f>IF(OR('ordem de passagem'!$H14="pct",'ordem de passagem'!$H14="mini",'ordem de passagem'!$H14="pctt",'ordem de passagem'!$H14="pctn",'ordem de passagem'!$H14="pctm"),'ordem de passagem'!I14,"")</f>
        <v/>
      </c>
      <c r="H18" s="752"/>
      <c r="I18" s="753"/>
      <c r="J18" s="754"/>
      <c r="K18" s="755"/>
      <c r="L18" s="752"/>
      <c r="M18" s="753"/>
      <c r="N18" s="756"/>
      <c r="O18" s="757"/>
      <c r="P18" s="758"/>
      <c r="Q18" s="759"/>
      <c r="R18" s="359"/>
      <c r="S18" s="297"/>
      <c r="T18" s="358"/>
      <c r="U18" s="273"/>
      <c r="V18" s="274">
        <f t="shared" si="11"/>
        <v>0</v>
      </c>
      <c r="W18" s="274" t="str">
        <f t="shared" si="5"/>
        <v/>
      </c>
      <c r="X18" s="274">
        <f t="shared" si="6"/>
        <v>0</v>
      </c>
      <c r="Y18" s="274" t="str">
        <f t="shared" si="7"/>
        <v/>
      </c>
      <c r="Z18" s="275" t="str">
        <f t="shared" si="8"/>
        <v/>
      </c>
      <c r="AA18" s="275" t="str">
        <f t="shared" si="9"/>
        <v/>
      </c>
      <c r="AB18" s="274">
        <f t="shared" si="12"/>
        <v>0</v>
      </c>
      <c r="AC18" s="274">
        <f t="shared" si="13"/>
        <v>0</v>
      </c>
      <c r="AD18" s="402" t="str">
        <f t="shared" si="10"/>
        <v/>
      </c>
      <c r="AE18" s="559"/>
      <c r="AF18" s="86">
        <f t="shared" si="4"/>
        <v>0</v>
      </c>
    </row>
    <row r="19" spans="1:32" s="86" customFormat="1" ht="21" x14ac:dyDescent="0.4">
      <c r="A19" s="272" t="str">
        <f>IF(OR('ordem de passagem'!$H15="pct",'ordem de passagem'!$H15="mini",'ordem de passagem'!$H15="pctt",'ordem de passagem'!$H15="pctn",'ordem de passagem'!$H15="pctm"),'ordem de passagem'!C15,"")</f>
        <v/>
      </c>
      <c r="B19" s="318" t="str">
        <f>IF(OR('ordem de passagem'!$H15="pct",'ordem de passagem'!$H15="mini",'ordem de passagem'!$H15="pctt",'ordem de passagem'!$H15="pctn",'ordem de passagem'!$H15="pctm"),'ordem de passagem'!D15,"Não faz este aparelho")</f>
        <v>Não faz este aparelho</v>
      </c>
      <c r="C19" s="318" t="str">
        <f>IF(OR('ordem de passagem'!$H15="pct",'ordem de passagem'!$H15="mini",'ordem de passagem'!$H15="pctt",'ordem de passagem'!$H15="pctn",'ordem de passagem'!$H15="pctm"),'ordem de passagem'!E15,"")</f>
        <v/>
      </c>
      <c r="D19" s="272" t="str">
        <f>IF(OR('ordem de passagem'!$H15="pct",'ordem de passagem'!$H15="mini",'ordem de passagem'!$H15="pctt",'ordem de passagem'!$H15="pctn",'ordem de passagem'!$H15="pctm"),'ordem de passagem'!F15,"")</f>
        <v/>
      </c>
      <c r="E19" s="272" t="str">
        <f>IF(OR('ordem de passagem'!$H15="pct",'ordem de passagem'!$H15="mini",'ordem de passagem'!$H15="pctt",'ordem de passagem'!$H15="pctn",'ordem de passagem'!$H15="pctm"),'ordem de passagem'!H15,"")</f>
        <v/>
      </c>
      <c r="F19" s="272" t="str">
        <f>IF(OR('ordem de passagem'!$H15="pct",'ordem de passagem'!$H15="mini",'ordem de passagem'!$H15="pctt",'ordem de passagem'!$H15="pctn",'ordem de passagem'!$H15="pctm"),'ordem de passagem'!G15,"")</f>
        <v/>
      </c>
      <c r="G19" s="272" t="str">
        <f>IF(OR('ordem de passagem'!$H15="pct",'ordem de passagem'!$H15="mini",'ordem de passagem'!$H15="pctt",'ordem de passagem'!$H15="pctn",'ordem de passagem'!$H15="pctm"),'ordem de passagem'!I15,"")</f>
        <v/>
      </c>
      <c r="H19" s="752"/>
      <c r="I19" s="753"/>
      <c r="J19" s="754"/>
      <c r="K19" s="755"/>
      <c r="L19" s="752"/>
      <c r="M19" s="753"/>
      <c r="N19" s="756"/>
      <c r="O19" s="757"/>
      <c r="P19" s="758"/>
      <c r="Q19" s="759"/>
      <c r="R19" s="359"/>
      <c r="S19" s="297"/>
      <c r="T19" s="358"/>
      <c r="U19" s="273"/>
      <c r="V19" s="274">
        <f t="shared" si="11"/>
        <v>0</v>
      </c>
      <c r="W19" s="274" t="str">
        <f t="shared" si="5"/>
        <v/>
      </c>
      <c r="X19" s="274">
        <f t="shared" si="6"/>
        <v>0</v>
      </c>
      <c r="Y19" s="274" t="str">
        <f t="shared" si="7"/>
        <v/>
      </c>
      <c r="Z19" s="275" t="str">
        <f t="shared" si="8"/>
        <v/>
      </c>
      <c r="AA19" s="275" t="str">
        <f t="shared" si="9"/>
        <v/>
      </c>
      <c r="AB19" s="274">
        <f t="shared" si="12"/>
        <v>0</v>
      </c>
      <c r="AC19" s="274">
        <f t="shared" si="13"/>
        <v>0</v>
      </c>
      <c r="AD19" s="402" t="str">
        <f t="shared" si="10"/>
        <v/>
      </c>
      <c r="AE19" s="559"/>
      <c r="AF19" s="86">
        <f t="shared" si="4"/>
        <v>0</v>
      </c>
    </row>
    <row r="20" spans="1:32" s="86" customFormat="1" ht="21" x14ac:dyDescent="0.4">
      <c r="A20" s="272" t="str">
        <f>IF(OR('ordem de passagem'!$H16="pct",'ordem de passagem'!$H16="mini",'ordem de passagem'!$H16="pctt",'ordem de passagem'!$H16="pctn",'ordem de passagem'!$H16="pctm"),'ordem de passagem'!C16,"")</f>
        <v/>
      </c>
      <c r="B20" s="318" t="str">
        <f>IF(OR('ordem de passagem'!$H16="pct",'ordem de passagem'!$H16="mini",'ordem de passagem'!$H16="pctt",'ordem de passagem'!$H16="pctn",'ordem de passagem'!$H16="pctm"),'ordem de passagem'!D16,"Não faz este aparelho")</f>
        <v>Não faz este aparelho</v>
      </c>
      <c r="C20" s="318" t="str">
        <f>IF(OR('ordem de passagem'!$H16="pct",'ordem de passagem'!$H16="mini",'ordem de passagem'!$H16="pctt",'ordem de passagem'!$H16="pctn",'ordem de passagem'!$H16="pctm"),'ordem de passagem'!E16,"")</f>
        <v/>
      </c>
      <c r="D20" s="272" t="str">
        <f>IF(OR('ordem de passagem'!$H16="pct",'ordem de passagem'!$H16="mini",'ordem de passagem'!$H16="pctt",'ordem de passagem'!$H16="pctn",'ordem de passagem'!$H16="pctm"),'ordem de passagem'!F16,"")</f>
        <v/>
      </c>
      <c r="E20" s="272" t="str">
        <f>IF(OR('ordem de passagem'!$H16="pct",'ordem de passagem'!$H16="mini",'ordem de passagem'!$H16="pctt",'ordem de passagem'!$H16="pctn",'ordem de passagem'!$H16="pctm"),'ordem de passagem'!H16,"")</f>
        <v/>
      </c>
      <c r="F20" s="272" t="str">
        <f>IF(OR('ordem de passagem'!$H16="pct",'ordem de passagem'!$H16="mini",'ordem de passagem'!$H16="pctt",'ordem de passagem'!$H16="pctn",'ordem de passagem'!$H16="pctm"),'ordem de passagem'!G16,"")</f>
        <v/>
      </c>
      <c r="G20" s="272" t="str">
        <f>IF(OR('ordem de passagem'!$H16="pct",'ordem de passagem'!$H16="mini",'ordem de passagem'!$H16="pctt",'ordem de passagem'!$H16="pctn",'ordem de passagem'!$H16="pctm"),'ordem de passagem'!I16,"")</f>
        <v/>
      </c>
      <c r="H20" s="752"/>
      <c r="I20" s="753"/>
      <c r="J20" s="754"/>
      <c r="K20" s="755"/>
      <c r="L20" s="752"/>
      <c r="M20" s="753"/>
      <c r="N20" s="756"/>
      <c r="O20" s="757"/>
      <c r="P20" s="758"/>
      <c r="Q20" s="759"/>
      <c r="R20" s="359"/>
      <c r="S20" s="297"/>
      <c r="T20" s="358"/>
      <c r="U20" s="273"/>
      <c r="V20" s="274"/>
      <c r="W20" s="274"/>
      <c r="X20" s="274"/>
      <c r="Y20" s="274"/>
      <c r="Z20" s="275"/>
      <c r="AA20" s="275"/>
      <c r="AB20" s="274"/>
      <c r="AC20" s="274"/>
      <c r="AD20" s="402"/>
      <c r="AE20" s="559"/>
      <c r="AF20" s="86">
        <f t="shared" si="4"/>
        <v>0</v>
      </c>
    </row>
    <row r="21" spans="1:32" s="86" customFormat="1" ht="21" x14ac:dyDescent="0.4">
      <c r="A21" s="272" t="str">
        <f>IF(OR('ordem de passagem'!$H17="pct",'ordem de passagem'!$H17="mini",'ordem de passagem'!$H17="pctt",'ordem de passagem'!$H17="pctn",'ordem de passagem'!$H17="pctm"),'ordem de passagem'!C17,"")</f>
        <v/>
      </c>
      <c r="B21" s="318" t="str">
        <f>IF(OR('ordem de passagem'!$H17="pct",'ordem de passagem'!$H17="mini",'ordem de passagem'!$H17="pctt",'ordem de passagem'!$H17="pctn",'ordem de passagem'!$H17="pctm"),'ordem de passagem'!D17,"Não faz este aparelho")</f>
        <v>Não faz este aparelho</v>
      </c>
      <c r="C21" s="318" t="str">
        <f>IF(OR('ordem de passagem'!$H17="pct",'ordem de passagem'!$H17="mini",'ordem de passagem'!$H17="pctt",'ordem de passagem'!$H17="pctn",'ordem de passagem'!$H17="pctm"),'ordem de passagem'!E17,"")</f>
        <v/>
      </c>
      <c r="D21" s="272" t="str">
        <f>IF(OR('ordem de passagem'!$H17="pct",'ordem de passagem'!$H17="mini",'ordem de passagem'!$H17="pctt",'ordem de passagem'!$H17="pctn",'ordem de passagem'!$H17="pctm"),'ordem de passagem'!F17,"")</f>
        <v/>
      </c>
      <c r="E21" s="272" t="str">
        <f>IF(OR('ordem de passagem'!$H17="pct",'ordem de passagem'!$H17="mini",'ordem de passagem'!$H17="pctt",'ordem de passagem'!$H17="pctn",'ordem de passagem'!$H17="pctm"),'ordem de passagem'!H17,"")</f>
        <v/>
      </c>
      <c r="F21" s="272" t="str">
        <f>IF(OR('ordem de passagem'!$H17="pct",'ordem de passagem'!$H17="mini",'ordem de passagem'!$H17="pctt",'ordem de passagem'!$H17="pctn",'ordem de passagem'!$H17="pctm"),'ordem de passagem'!G17,"")</f>
        <v/>
      </c>
      <c r="G21" s="272" t="str">
        <f>IF(OR('ordem de passagem'!$H17="pct",'ordem de passagem'!$H17="mini",'ordem de passagem'!$H17="pctt",'ordem de passagem'!$H17="pctn",'ordem de passagem'!$H17="pctm"),'ordem de passagem'!I17,"")</f>
        <v/>
      </c>
      <c r="H21" s="752"/>
      <c r="I21" s="753"/>
      <c r="J21" s="754"/>
      <c r="K21" s="755"/>
      <c r="L21" s="752"/>
      <c r="M21" s="753"/>
      <c r="N21" s="756"/>
      <c r="O21" s="757"/>
      <c r="P21" s="758"/>
      <c r="Q21" s="759"/>
      <c r="R21" s="359"/>
      <c r="S21" s="297"/>
      <c r="T21" s="358"/>
      <c r="U21" s="273"/>
      <c r="V21" s="274"/>
      <c r="W21" s="274"/>
      <c r="X21" s="274"/>
      <c r="Y21" s="274"/>
      <c r="Z21" s="275"/>
      <c r="AA21" s="275"/>
      <c r="AB21" s="274"/>
      <c r="AC21" s="274"/>
      <c r="AD21" s="402"/>
      <c r="AE21" s="559"/>
      <c r="AF21" s="86">
        <f t="shared" si="4"/>
        <v>0</v>
      </c>
    </row>
    <row r="22" spans="1:32" s="86" customFormat="1" ht="21" x14ac:dyDescent="0.4">
      <c r="A22" s="272" t="str">
        <f>IF(OR('ordem de passagem'!$H18="pct",'ordem de passagem'!$H18="mini",'ordem de passagem'!$H18="pctt",'ordem de passagem'!$H18="pctn",'ordem de passagem'!$H18="pctm"),'ordem de passagem'!C18,"")</f>
        <v/>
      </c>
      <c r="B22" s="318" t="str">
        <f>IF(OR('ordem de passagem'!$H18="pct",'ordem de passagem'!$H18="mini",'ordem de passagem'!$H18="pctt",'ordem de passagem'!$H18="pctn",'ordem de passagem'!$H18="pctm"),'ordem de passagem'!D18,"Não faz este aparelho")</f>
        <v>Não faz este aparelho</v>
      </c>
      <c r="C22" s="318" t="str">
        <f>IF(OR('ordem de passagem'!$H18="pct",'ordem de passagem'!$H18="mini",'ordem de passagem'!$H18="pctt",'ordem de passagem'!$H18="pctn",'ordem de passagem'!$H18="pctm"),'ordem de passagem'!E18,"")</f>
        <v/>
      </c>
      <c r="D22" s="272" t="str">
        <f>IF(OR('ordem de passagem'!$H18="pct",'ordem de passagem'!$H18="mini",'ordem de passagem'!$H18="pctt",'ordem de passagem'!$H18="pctn",'ordem de passagem'!$H18="pctm"),'ordem de passagem'!F18,"")</f>
        <v/>
      </c>
      <c r="E22" s="272" t="str">
        <f>IF(OR('ordem de passagem'!$H18="pct",'ordem de passagem'!$H18="mini",'ordem de passagem'!$H18="pctt",'ordem de passagem'!$H18="pctn",'ordem de passagem'!$H18="pctm"),'ordem de passagem'!H18,"")</f>
        <v/>
      </c>
      <c r="F22" s="272" t="str">
        <f>IF(OR('ordem de passagem'!$H18="pct",'ordem de passagem'!$H18="mini",'ordem de passagem'!$H18="pctt",'ordem de passagem'!$H18="pctn",'ordem de passagem'!$H18="pctm"),'ordem de passagem'!G18,"")</f>
        <v/>
      </c>
      <c r="G22" s="272" t="str">
        <f>IF(OR('ordem de passagem'!$H18="pct",'ordem de passagem'!$H18="mini",'ordem de passagem'!$H18="pctt",'ordem de passagem'!$H18="pctn",'ordem de passagem'!$H18="pctm"),'ordem de passagem'!I18,"")</f>
        <v/>
      </c>
      <c r="H22" s="752"/>
      <c r="I22" s="753"/>
      <c r="J22" s="754"/>
      <c r="K22" s="755"/>
      <c r="L22" s="752"/>
      <c r="M22" s="753"/>
      <c r="N22" s="756"/>
      <c r="O22" s="757"/>
      <c r="P22" s="758"/>
      <c r="Q22" s="759"/>
      <c r="R22" s="359"/>
      <c r="S22" s="297"/>
      <c r="T22" s="358"/>
      <c r="U22" s="273"/>
      <c r="V22" s="274"/>
      <c r="W22" s="274"/>
      <c r="X22" s="274"/>
      <c r="Y22" s="274"/>
      <c r="Z22" s="275"/>
      <c r="AA22" s="275"/>
      <c r="AB22" s="274"/>
      <c r="AC22" s="274"/>
      <c r="AD22" s="402"/>
      <c r="AE22" s="559"/>
      <c r="AF22" s="86">
        <f t="shared" si="4"/>
        <v>0</v>
      </c>
    </row>
    <row r="23" spans="1:32" s="86" customFormat="1" ht="21" x14ac:dyDescent="0.4">
      <c r="A23" s="272" t="str">
        <f>IF(OR('ordem de passagem'!$H19="pct",'ordem de passagem'!$H19="mini",'ordem de passagem'!$H19="pctt",'ordem de passagem'!$H19="pctn",'ordem de passagem'!$H19="pctm"),'ordem de passagem'!C19,"")</f>
        <v/>
      </c>
      <c r="B23" s="318" t="str">
        <f>IF(OR('ordem de passagem'!$H19="pct",'ordem de passagem'!$H19="mini",'ordem de passagem'!$H19="pctt",'ordem de passagem'!$H19="pctn",'ordem de passagem'!$H19="pctm"),'ordem de passagem'!D19,"Não faz este aparelho")</f>
        <v>Não faz este aparelho</v>
      </c>
      <c r="C23" s="318" t="str">
        <f>IF(OR('ordem de passagem'!$H19="pct",'ordem de passagem'!$H19="mini",'ordem de passagem'!$H19="pctt",'ordem de passagem'!$H19="pctn",'ordem de passagem'!$H19="pctm"),'ordem de passagem'!E19,"")</f>
        <v/>
      </c>
      <c r="D23" s="272" t="str">
        <f>IF(OR('ordem de passagem'!$H19="pct",'ordem de passagem'!$H19="mini",'ordem de passagem'!$H19="pctt",'ordem de passagem'!$H19="pctn",'ordem de passagem'!$H19="pctm"),'ordem de passagem'!F19,"")</f>
        <v/>
      </c>
      <c r="E23" s="272" t="str">
        <f>IF(OR('ordem de passagem'!$H19="pct",'ordem de passagem'!$H19="mini",'ordem de passagem'!$H19="pctt",'ordem de passagem'!$H19="pctn",'ordem de passagem'!$H19="pctm"),'ordem de passagem'!H19,"")</f>
        <v/>
      </c>
      <c r="F23" s="272" t="str">
        <f>IF(OR('ordem de passagem'!$H19="pct",'ordem de passagem'!$H19="mini",'ordem de passagem'!$H19="pctt",'ordem de passagem'!$H19="pctn",'ordem de passagem'!$H19="pctm"),'ordem de passagem'!G19,"")</f>
        <v/>
      </c>
      <c r="G23" s="272" t="str">
        <f>IF(OR('ordem de passagem'!$H19="pct",'ordem de passagem'!$H19="mini",'ordem de passagem'!$H19="pctt",'ordem de passagem'!$H19="pctn",'ordem de passagem'!$H19="pctm"),'ordem de passagem'!I19,"")</f>
        <v/>
      </c>
      <c r="H23" s="752"/>
      <c r="I23" s="753"/>
      <c r="J23" s="754"/>
      <c r="K23" s="755"/>
      <c r="L23" s="752"/>
      <c r="M23" s="753"/>
      <c r="N23" s="756"/>
      <c r="O23" s="757"/>
      <c r="P23" s="758"/>
      <c r="Q23" s="759"/>
      <c r="R23" s="359"/>
      <c r="S23" s="297"/>
      <c r="T23" s="358"/>
      <c r="U23" s="273"/>
      <c r="V23" s="274"/>
      <c r="W23" s="274"/>
      <c r="X23" s="274"/>
      <c r="Y23" s="274"/>
      <c r="Z23" s="275"/>
      <c r="AA23" s="275"/>
      <c r="AB23" s="274"/>
      <c r="AC23" s="274"/>
      <c r="AD23" s="402"/>
      <c r="AE23" s="559"/>
      <c r="AF23" s="86">
        <f t="shared" si="4"/>
        <v>0</v>
      </c>
    </row>
    <row r="24" spans="1:32" s="86" customFormat="1" ht="21" x14ac:dyDescent="0.4">
      <c r="A24" s="272" t="str">
        <f>IF(OR('ordem de passagem'!$H20="pct",'ordem de passagem'!$H20="mini",'ordem de passagem'!$H20="pctt",'ordem de passagem'!$H20="pctn",'ordem de passagem'!$H20="pctm"),'ordem de passagem'!C20,"")</f>
        <v/>
      </c>
      <c r="B24" s="318" t="str">
        <f>IF(OR('ordem de passagem'!$H20="pct",'ordem de passagem'!$H20="mini",'ordem de passagem'!$H20="pctt",'ordem de passagem'!$H20="pctn",'ordem de passagem'!$H20="pctm"),'ordem de passagem'!D20,"Não faz este aparelho")</f>
        <v>Não faz este aparelho</v>
      </c>
      <c r="C24" s="318" t="str">
        <f>IF(OR('ordem de passagem'!$H20="pct",'ordem de passagem'!$H20="mini",'ordem de passagem'!$H20="pctt",'ordem de passagem'!$H20="pctn",'ordem de passagem'!$H20="pctm"),'ordem de passagem'!E20,"")</f>
        <v/>
      </c>
      <c r="D24" s="272" t="str">
        <f>IF(OR('ordem de passagem'!$H20="pct",'ordem de passagem'!$H20="mini",'ordem de passagem'!$H20="pctt",'ordem de passagem'!$H20="pctn",'ordem de passagem'!$H20="pctm"),'ordem de passagem'!F20,"")</f>
        <v/>
      </c>
      <c r="E24" s="272" t="str">
        <f>IF(OR('ordem de passagem'!$H20="pct",'ordem de passagem'!$H20="mini",'ordem de passagem'!$H20="pctt",'ordem de passagem'!$H20="pctn",'ordem de passagem'!$H20="pctm"),'ordem de passagem'!H20,"")</f>
        <v/>
      </c>
      <c r="F24" s="272" t="str">
        <f>IF(OR('ordem de passagem'!$H20="pct",'ordem de passagem'!$H20="mini",'ordem de passagem'!$H20="pctt",'ordem de passagem'!$H20="pctn",'ordem de passagem'!$H20="pctm"),'ordem de passagem'!G20,"")</f>
        <v/>
      </c>
      <c r="G24" s="272" t="str">
        <f>IF(OR('ordem de passagem'!$H20="pct",'ordem de passagem'!$H20="mini",'ordem de passagem'!$H20="pctt",'ordem de passagem'!$H20="pctn",'ordem de passagem'!$H20="pctm"),'ordem de passagem'!I20,"")</f>
        <v/>
      </c>
      <c r="H24" s="752"/>
      <c r="I24" s="753"/>
      <c r="J24" s="754"/>
      <c r="K24" s="755"/>
      <c r="L24" s="752"/>
      <c r="M24" s="753"/>
      <c r="N24" s="756"/>
      <c r="O24" s="757"/>
      <c r="P24" s="758"/>
      <c r="Q24" s="759"/>
      <c r="R24" s="359"/>
      <c r="S24" s="297"/>
      <c r="T24" s="358"/>
      <c r="U24" s="273"/>
      <c r="V24" s="274"/>
      <c r="W24" s="274"/>
      <c r="X24" s="274"/>
      <c r="Y24" s="274"/>
      <c r="Z24" s="275"/>
      <c r="AA24" s="275"/>
      <c r="AB24" s="274"/>
      <c r="AC24" s="274"/>
      <c r="AD24" s="402"/>
      <c r="AE24" s="559"/>
      <c r="AF24" s="86">
        <f t="shared" si="4"/>
        <v>0</v>
      </c>
    </row>
    <row r="25" spans="1:32" s="86" customFormat="1" ht="21" x14ac:dyDescent="0.4">
      <c r="A25" s="272" t="str">
        <f>IF(OR('ordem de passagem'!$H21="pct",'ordem de passagem'!$H21="mini",'ordem de passagem'!$H21="pctt",'ordem de passagem'!$H21="pctn",'ordem de passagem'!$H21="pctm"),'ordem de passagem'!C21,"")</f>
        <v/>
      </c>
      <c r="B25" s="318" t="str">
        <f>IF(OR('ordem de passagem'!$H21="pct",'ordem de passagem'!$H21="mini",'ordem de passagem'!$H21="pctt",'ordem de passagem'!$H21="pctn",'ordem de passagem'!$H21="pctm"),'ordem de passagem'!D21,"Não faz este aparelho")</f>
        <v>Não faz este aparelho</v>
      </c>
      <c r="C25" s="318" t="str">
        <f>IF(OR('ordem de passagem'!$H21="pct",'ordem de passagem'!$H21="mini",'ordem de passagem'!$H21="pctt",'ordem de passagem'!$H21="pctn",'ordem de passagem'!$H21="pctm"),'ordem de passagem'!E21,"")</f>
        <v/>
      </c>
      <c r="D25" s="272" t="str">
        <f>IF(OR('ordem de passagem'!$H21="pct",'ordem de passagem'!$H21="mini",'ordem de passagem'!$H21="pctt",'ordem de passagem'!$H21="pctn",'ordem de passagem'!$H21="pctm"),'ordem de passagem'!F21,"")</f>
        <v/>
      </c>
      <c r="E25" s="272" t="str">
        <f>IF(OR('ordem de passagem'!$H21="pct",'ordem de passagem'!$H21="mini",'ordem de passagem'!$H21="pctt",'ordem de passagem'!$H21="pctn",'ordem de passagem'!$H21="pctm"),'ordem de passagem'!H21,"")</f>
        <v/>
      </c>
      <c r="F25" s="272" t="str">
        <f>IF(OR('ordem de passagem'!$H21="pct",'ordem de passagem'!$H21="mini",'ordem de passagem'!$H21="pctt",'ordem de passagem'!$H21="pctn",'ordem de passagem'!$H21="pctm"),'ordem de passagem'!G21,"")</f>
        <v/>
      </c>
      <c r="G25" s="272" t="str">
        <f>IF(OR('ordem de passagem'!$H21="pct",'ordem de passagem'!$H21="mini",'ordem de passagem'!$H21="pctt",'ordem de passagem'!$H21="pctn",'ordem de passagem'!$H21="pctm"),'ordem de passagem'!I21,"")</f>
        <v/>
      </c>
      <c r="H25" s="752"/>
      <c r="I25" s="753"/>
      <c r="J25" s="754"/>
      <c r="K25" s="755"/>
      <c r="L25" s="752"/>
      <c r="M25" s="753"/>
      <c r="N25" s="756"/>
      <c r="O25" s="757"/>
      <c r="P25" s="758"/>
      <c r="Q25" s="759"/>
      <c r="R25" s="359"/>
      <c r="S25" s="297"/>
      <c r="T25" s="358"/>
      <c r="U25" s="273"/>
      <c r="V25" s="274"/>
      <c r="W25" s="274"/>
      <c r="X25" s="274"/>
      <c r="Y25" s="274"/>
      <c r="Z25" s="275"/>
      <c r="AA25" s="275"/>
      <c r="AB25" s="274"/>
      <c r="AC25" s="274"/>
      <c r="AD25" s="402"/>
      <c r="AE25" s="559"/>
      <c r="AF25" s="86">
        <f t="shared" si="4"/>
        <v>0</v>
      </c>
    </row>
    <row r="26" spans="1:32" s="86" customFormat="1" ht="21" x14ac:dyDescent="0.4">
      <c r="A26" s="272" t="str">
        <f>IF(OR('ordem de passagem'!$H22="pct",'ordem de passagem'!$H22="mini",'ordem de passagem'!$H22="pctt",'ordem de passagem'!$H22="pctn",'ordem de passagem'!$H22="pctm"),'ordem de passagem'!C22,"")</f>
        <v/>
      </c>
      <c r="B26" s="318" t="str">
        <f>IF(OR('ordem de passagem'!$H22="pct",'ordem de passagem'!$H22="mini",'ordem de passagem'!$H22="pctt",'ordem de passagem'!$H22="pctn",'ordem de passagem'!$H22="pctm"),'ordem de passagem'!D22,"Não faz este aparelho")</f>
        <v>Não faz este aparelho</v>
      </c>
      <c r="C26" s="318" t="str">
        <f>IF(OR('ordem de passagem'!$H22="pct",'ordem de passagem'!$H22="mini",'ordem de passagem'!$H22="pctt",'ordem de passagem'!$H22="pctn",'ordem de passagem'!$H22="pctm"),'ordem de passagem'!E22,"")</f>
        <v/>
      </c>
      <c r="D26" s="272" t="str">
        <f>IF(OR('ordem de passagem'!$H22="pct",'ordem de passagem'!$H22="mini",'ordem de passagem'!$H22="pctt",'ordem de passagem'!$H22="pctn",'ordem de passagem'!$H22="pctm"),'ordem de passagem'!F22,"")</f>
        <v/>
      </c>
      <c r="E26" s="272" t="str">
        <f>IF(OR('ordem de passagem'!$H22="pct",'ordem de passagem'!$H22="mini",'ordem de passagem'!$H22="pctt",'ordem de passagem'!$H22="pctn",'ordem de passagem'!$H22="pctm"),'ordem de passagem'!H22,"")</f>
        <v/>
      </c>
      <c r="F26" s="272" t="str">
        <f>IF(OR('ordem de passagem'!$H22="pct",'ordem de passagem'!$H22="mini",'ordem de passagem'!$H22="pctt",'ordem de passagem'!$H22="pctn",'ordem de passagem'!$H22="pctm"),'ordem de passagem'!G22,"")</f>
        <v/>
      </c>
      <c r="G26" s="272" t="str">
        <f>IF(OR('ordem de passagem'!$H22="pct",'ordem de passagem'!$H22="mini",'ordem de passagem'!$H22="pctt",'ordem de passagem'!$H22="pctn",'ordem de passagem'!$H22="pctm"),'ordem de passagem'!I22,"")</f>
        <v/>
      </c>
      <c r="H26" s="752"/>
      <c r="I26" s="753"/>
      <c r="J26" s="754"/>
      <c r="K26" s="755"/>
      <c r="L26" s="752"/>
      <c r="M26" s="753"/>
      <c r="N26" s="756"/>
      <c r="O26" s="757"/>
      <c r="P26" s="758"/>
      <c r="Q26" s="759"/>
      <c r="R26" s="359"/>
      <c r="S26" s="297"/>
      <c r="T26" s="358"/>
      <c r="U26" s="273"/>
      <c r="V26" s="274"/>
      <c r="W26" s="274"/>
      <c r="X26" s="274"/>
      <c r="Y26" s="274"/>
      <c r="Z26" s="275"/>
      <c r="AA26" s="275"/>
      <c r="AB26" s="274"/>
      <c r="AC26" s="274"/>
      <c r="AD26" s="402"/>
      <c r="AE26" s="559"/>
      <c r="AF26" s="86">
        <f t="shared" si="4"/>
        <v>0</v>
      </c>
    </row>
    <row r="27" spans="1:32" s="86" customFormat="1" ht="21" x14ac:dyDescent="0.4">
      <c r="A27" s="272" t="str">
        <f>IF(OR('ordem de passagem'!$H23="pct",'ordem de passagem'!$H23="mini",'ordem de passagem'!$H23="pctt",'ordem de passagem'!$H23="pctn",'ordem de passagem'!$H23="pctm"),'ordem de passagem'!C23,"")</f>
        <v/>
      </c>
      <c r="B27" s="318" t="str">
        <f>IF(OR('ordem de passagem'!$H23="pct",'ordem de passagem'!$H23="mini",'ordem de passagem'!$H23="pctt",'ordem de passagem'!$H23="pctn",'ordem de passagem'!$H23="pctm"),'ordem de passagem'!D23,"Não faz este aparelho")</f>
        <v>Não faz este aparelho</v>
      </c>
      <c r="C27" s="318" t="str">
        <f>IF(OR('ordem de passagem'!$H23="pct",'ordem de passagem'!$H23="mini",'ordem de passagem'!$H23="pctt",'ordem de passagem'!$H23="pctn",'ordem de passagem'!$H23="pctm"),'ordem de passagem'!E23,"")</f>
        <v/>
      </c>
      <c r="D27" s="272" t="str">
        <f>IF(OR('ordem de passagem'!$H23="pct",'ordem de passagem'!$H23="mini",'ordem de passagem'!$H23="pctt",'ordem de passagem'!$H23="pctn",'ordem de passagem'!$H23="pctm"),'ordem de passagem'!F23,"")</f>
        <v/>
      </c>
      <c r="E27" s="272" t="str">
        <f>IF(OR('ordem de passagem'!$H23="pct",'ordem de passagem'!$H23="mini",'ordem de passagem'!$H23="pctt",'ordem de passagem'!$H23="pctn",'ordem de passagem'!$H23="pctm"),'ordem de passagem'!H23,"")</f>
        <v/>
      </c>
      <c r="F27" s="272" t="str">
        <f>IF(OR('ordem de passagem'!$H23="pct",'ordem de passagem'!$H23="mini",'ordem de passagem'!$H23="pctt",'ordem de passagem'!$H23="pctn",'ordem de passagem'!$H23="pctm"),'ordem de passagem'!G23,"")</f>
        <v/>
      </c>
      <c r="G27" s="272" t="str">
        <f>IF(OR('ordem de passagem'!$H23="pct",'ordem de passagem'!$H23="mini",'ordem de passagem'!$H23="pctt",'ordem de passagem'!$H23="pctn",'ordem de passagem'!$H23="pctm"),'ordem de passagem'!I23,"")</f>
        <v/>
      </c>
      <c r="H27" s="752"/>
      <c r="I27" s="753"/>
      <c r="J27" s="754"/>
      <c r="K27" s="755"/>
      <c r="L27" s="752"/>
      <c r="M27" s="753"/>
      <c r="N27" s="756"/>
      <c r="O27" s="757"/>
      <c r="P27" s="758"/>
      <c r="Q27" s="759"/>
      <c r="R27" s="359"/>
      <c r="S27" s="297"/>
      <c r="T27" s="358"/>
      <c r="U27" s="273"/>
      <c r="V27" s="274"/>
      <c r="W27" s="274"/>
      <c r="X27" s="274"/>
      <c r="Y27" s="274"/>
      <c r="Z27" s="275"/>
      <c r="AA27" s="275"/>
      <c r="AB27" s="274"/>
      <c r="AC27" s="274"/>
      <c r="AD27" s="402"/>
      <c r="AE27" s="559"/>
      <c r="AF27" s="86">
        <f t="shared" si="4"/>
        <v>0</v>
      </c>
    </row>
    <row r="28" spans="1:32" s="86" customFormat="1" ht="21" x14ac:dyDescent="0.4">
      <c r="A28" s="272" t="str">
        <f>IF(OR('ordem de passagem'!$H24="pct",'ordem de passagem'!$H24="mini",'ordem de passagem'!$H24="pctt",'ordem de passagem'!$H24="pctn",'ordem de passagem'!$H24="pctm"),'ordem de passagem'!C24,"")</f>
        <v/>
      </c>
      <c r="B28" s="318" t="str">
        <f>IF(OR('ordem de passagem'!$H24="pct",'ordem de passagem'!$H24="mini",'ordem de passagem'!$H24="pctt",'ordem de passagem'!$H24="pctn",'ordem de passagem'!$H24="pctm"),'ordem de passagem'!D24,"Não faz este aparelho")</f>
        <v>Não faz este aparelho</v>
      </c>
      <c r="C28" s="318" t="str">
        <f>IF(OR('ordem de passagem'!$H24="pct",'ordem de passagem'!$H24="mini",'ordem de passagem'!$H24="pctt",'ordem de passagem'!$H24="pctn",'ordem de passagem'!$H24="pctm"),'ordem de passagem'!E24,"")</f>
        <v/>
      </c>
      <c r="D28" s="272" t="str">
        <f>IF(OR('ordem de passagem'!$H24="pct",'ordem de passagem'!$H24="mini",'ordem de passagem'!$H24="pctt",'ordem de passagem'!$H24="pctn",'ordem de passagem'!$H24="pctm"),'ordem de passagem'!F24,"")</f>
        <v/>
      </c>
      <c r="E28" s="272" t="str">
        <f>IF(OR('ordem de passagem'!$H24="pct",'ordem de passagem'!$H24="mini",'ordem de passagem'!$H24="pctt",'ordem de passagem'!$H24="pctn",'ordem de passagem'!$H24="pctm"),'ordem de passagem'!H24,"")</f>
        <v/>
      </c>
      <c r="F28" s="272" t="str">
        <f>IF(OR('ordem de passagem'!$H24="pct",'ordem de passagem'!$H24="mini",'ordem de passagem'!$H24="pctt",'ordem de passagem'!$H24="pctn",'ordem de passagem'!$H24="pctm"),'ordem de passagem'!G24,"")</f>
        <v/>
      </c>
      <c r="G28" s="272" t="str">
        <f>IF(OR('ordem de passagem'!$H24="pct",'ordem de passagem'!$H24="mini",'ordem de passagem'!$H24="pctt",'ordem de passagem'!$H24="pctn",'ordem de passagem'!$H24="pctm"),'ordem de passagem'!I24,"")</f>
        <v/>
      </c>
      <c r="H28" s="752"/>
      <c r="I28" s="753"/>
      <c r="J28" s="754"/>
      <c r="K28" s="755"/>
      <c r="L28" s="752"/>
      <c r="M28" s="753"/>
      <c r="N28" s="756"/>
      <c r="O28" s="757"/>
      <c r="P28" s="758"/>
      <c r="Q28" s="759"/>
      <c r="R28" s="359"/>
      <c r="S28" s="297"/>
      <c r="T28" s="358"/>
      <c r="U28" s="273"/>
      <c r="V28" s="274"/>
      <c r="W28" s="274"/>
      <c r="X28" s="274"/>
      <c r="Y28" s="274"/>
      <c r="Z28" s="275"/>
      <c r="AA28" s="275"/>
      <c r="AB28" s="274"/>
      <c r="AC28" s="274"/>
      <c r="AD28" s="402"/>
      <c r="AE28" s="559"/>
      <c r="AF28" s="86">
        <f t="shared" si="4"/>
        <v>0</v>
      </c>
    </row>
    <row r="29" spans="1:32" s="86" customFormat="1" ht="21" x14ac:dyDescent="0.4">
      <c r="A29" s="272" t="str">
        <f>IF(OR('ordem de passagem'!$H25="pct",'ordem de passagem'!$H25="mini",'ordem de passagem'!$H25="pctt",'ordem de passagem'!$H25="pctn",'ordem de passagem'!$H25="pctm"),'ordem de passagem'!C25,"")</f>
        <v/>
      </c>
      <c r="B29" s="318" t="str">
        <f>IF(OR('ordem de passagem'!$H25="pct",'ordem de passagem'!$H25="mini",'ordem de passagem'!$H25="pctt",'ordem de passagem'!$H25="pctn",'ordem de passagem'!$H25="pctm"),'ordem de passagem'!D25,"Não faz este aparelho")</f>
        <v>Não faz este aparelho</v>
      </c>
      <c r="C29" s="318" t="str">
        <f>IF(OR('ordem de passagem'!$H25="pct",'ordem de passagem'!$H25="mini",'ordem de passagem'!$H25="pctt",'ordem de passagem'!$H25="pctn",'ordem de passagem'!$H25="pctm"),'ordem de passagem'!E25,"")</f>
        <v/>
      </c>
      <c r="D29" s="272" t="str">
        <f>IF(OR('ordem de passagem'!$H25="pct",'ordem de passagem'!$H25="mini",'ordem de passagem'!$H25="pctt",'ordem de passagem'!$H25="pctn",'ordem de passagem'!$H25="pctm"),'ordem de passagem'!F25,"")</f>
        <v/>
      </c>
      <c r="E29" s="272" t="str">
        <f>IF(OR('ordem de passagem'!$H25="pct",'ordem de passagem'!$H25="mini",'ordem de passagem'!$H25="pctt",'ordem de passagem'!$H25="pctn",'ordem de passagem'!$H25="pctm"),'ordem de passagem'!H25,"")</f>
        <v/>
      </c>
      <c r="F29" s="272" t="str">
        <f>IF(OR('ordem de passagem'!$H25="pct",'ordem de passagem'!$H25="mini",'ordem de passagem'!$H25="pctt",'ordem de passagem'!$H25="pctn",'ordem de passagem'!$H25="pctm"),'ordem de passagem'!G25,"")</f>
        <v/>
      </c>
      <c r="G29" s="272" t="str">
        <f>IF(OR('ordem de passagem'!$H25="pct",'ordem de passagem'!$H25="mini",'ordem de passagem'!$H25="pctt",'ordem de passagem'!$H25="pctn",'ordem de passagem'!$H25="pctm"),'ordem de passagem'!I25,"")</f>
        <v/>
      </c>
      <c r="H29" s="752"/>
      <c r="I29" s="753"/>
      <c r="J29" s="754"/>
      <c r="K29" s="755"/>
      <c r="L29" s="752"/>
      <c r="M29" s="753"/>
      <c r="N29" s="756"/>
      <c r="O29" s="757"/>
      <c r="P29" s="758"/>
      <c r="Q29" s="759"/>
      <c r="R29" s="359"/>
      <c r="S29" s="297"/>
      <c r="T29" s="358"/>
      <c r="U29" s="273"/>
      <c r="V29" s="274"/>
      <c r="W29" s="274"/>
      <c r="X29" s="274"/>
      <c r="Y29" s="274"/>
      <c r="Z29" s="275"/>
      <c r="AA29" s="275"/>
      <c r="AB29" s="274"/>
      <c r="AC29" s="274"/>
      <c r="AD29" s="402"/>
      <c r="AE29" s="559"/>
      <c r="AF29" s="86">
        <f t="shared" si="4"/>
        <v>0</v>
      </c>
    </row>
    <row r="30" spans="1:32" s="86" customFormat="1" ht="21" x14ac:dyDescent="0.4">
      <c r="A30" s="272" t="str">
        <f>IF(OR('ordem de passagem'!$H26="pct",'ordem de passagem'!$H26="mini",'ordem de passagem'!$H26="pctt",'ordem de passagem'!$H26="pctn",'ordem de passagem'!$H26="pctm"),'ordem de passagem'!C26,"")</f>
        <v/>
      </c>
      <c r="B30" s="318" t="str">
        <f>IF(OR('ordem de passagem'!$H26="pct",'ordem de passagem'!$H26="mini",'ordem de passagem'!$H26="pctt",'ordem de passagem'!$H26="pctn",'ordem de passagem'!$H26="pctm"),'ordem de passagem'!D26,"Não faz este aparelho")</f>
        <v>Não faz este aparelho</v>
      </c>
      <c r="C30" s="318" t="str">
        <f>IF(OR('ordem de passagem'!$H26="pct",'ordem de passagem'!$H26="mini",'ordem de passagem'!$H26="pctt",'ordem de passagem'!$H26="pctn",'ordem de passagem'!$H26="pctm"),'ordem de passagem'!E26,"")</f>
        <v/>
      </c>
      <c r="D30" s="272" t="str">
        <f>IF(OR('ordem de passagem'!$H26="pct",'ordem de passagem'!$H26="mini",'ordem de passagem'!$H26="pctt",'ordem de passagem'!$H26="pctn",'ordem de passagem'!$H26="pctm"),'ordem de passagem'!F26,"")</f>
        <v/>
      </c>
      <c r="E30" s="272" t="str">
        <f>IF(OR('ordem de passagem'!$H26="pct",'ordem de passagem'!$H26="mini",'ordem de passagem'!$H26="pctt",'ordem de passagem'!$H26="pctn",'ordem de passagem'!$H26="pctm"),'ordem de passagem'!H26,"")</f>
        <v/>
      </c>
      <c r="F30" s="272" t="str">
        <f>IF(OR('ordem de passagem'!$H26="pct",'ordem de passagem'!$H26="mini",'ordem de passagem'!$H26="pctt",'ordem de passagem'!$H26="pctn",'ordem de passagem'!$H26="pctm"),'ordem de passagem'!G26,"")</f>
        <v/>
      </c>
      <c r="G30" s="272" t="str">
        <f>IF(OR('ordem de passagem'!$H26="pct",'ordem de passagem'!$H26="mini",'ordem de passagem'!$H26="pctt",'ordem de passagem'!$H26="pctn",'ordem de passagem'!$H26="pctm"),'ordem de passagem'!I26,"")</f>
        <v/>
      </c>
      <c r="H30" s="752"/>
      <c r="I30" s="753"/>
      <c r="J30" s="754"/>
      <c r="K30" s="755"/>
      <c r="L30" s="752"/>
      <c r="M30" s="753"/>
      <c r="N30" s="756"/>
      <c r="O30" s="757"/>
      <c r="P30" s="758"/>
      <c r="Q30" s="759"/>
      <c r="R30" s="359"/>
      <c r="S30" s="297"/>
      <c r="T30" s="358"/>
      <c r="U30" s="273"/>
      <c r="V30" s="274"/>
      <c r="W30" s="274"/>
      <c r="X30" s="274"/>
      <c r="Y30" s="274"/>
      <c r="Z30" s="275"/>
      <c r="AA30" s="275"/>
      <c r="AB30" s="274"/>
      <c r="AC30" s="274"/>
      <c r="AD30" s="402"/>
      <c r="AE30" s="559"/>
      <c r="AF30" s="86">
        <f t="shared" si="4"/>
        <v>0</v>
      </c>
    </row>
    <row r="31" spans="1:32" s="86" customFormat="1" ht="21" x14ac:dyDescent="0.4">
      <c r="A31" s="272" t="str">
        <f>IF(OR('ordem de passagem'!$H27="pct",'ordem de passagem'!$H27="mini",'ordem de passagem'!$H27="pctt",'ordem de passagem'!$H27="pctn",'ordem de passagem'!$H27="pctm"),'ordem de passagem'!C27,"")</f>
        <v/>
      </c>
      <c r="B31" s="318" t="str">
        <f>IF(OR('ordem de passagem'!$H27="pct",'ordem de passagem'!$H27="mini",'ordem de passagem'!$H27="pctt",'ordem de passagem'!$H27="pctn",'ordem de passagem'!$H27="pctm"),'ordem de passagem'!D27,"Não faz este aparelho")</f>
        <v>Não faz este aparelho</v>
      </c>
      <c r="C31" s="318" t="str">
        <f>IF(OR('ordem de passagem'!$H27="pct",'ordem de passagem'!$H27="mini",'ordem de passagem'!$H27="pctt",'ordem de passagem'!$H27="pctn",'ordem de passagem'!$H27="pctm"),'ordem de passagem'!E27,"")</f>
        <v/>
      </c>
      <c r="D31" s="272" t="str">
        <f>IF(OR('ordem de passagem'!$H27="pct",'ordem de passagem'!$H27="mini",'ordem de passagem'!$H27="pctt",'ordem de passagem'!$H27="pctn",'ordem de passagem'!$H27="pctm"),'ordem de passagem'!F27,"")</f>
        <v/>
      </c>
      <c r="E31" s="272" t="str">
        <f>IF(OR('ordem de passagem'!$H27="pct",'ordem de passagem'!$H27="mini",'ordem de passagem'!$H27="pctt",'ordem de passagem'!$H27="pctn",'ordem de passagem'!$H27="pctm"),'ordem de passagem'!H27,"")</f>
        <v/>
      </c>
      <c r="F31" s="272" t="str">
        <f>IF(OR('ordem de passagem'!$H27="pct",'ordem de passagem'!$H27="mini",'ordem de passagem'!$H27="pctt",'ordem de passagem'!$H27="pctn",'ordem de passagem'!$H27="pctm"),'ordem de passagem'!G27,"")</f>
        <v/>
      </c>
      <c r="G31" s="272" t="str">
        <f>IF(OR('ordem de passagem'!$H27="pct",'ordem de passagem'!$H27="mini",'ordem de passagem'!$H27="pctt",'ordem de passagem'!$H27="pctn",'ordem de passagem'!$H27="pctm"),'ordem de passagem'!I27,"")</f>
        <v/>
      </c>
      <c r="H31" s="752"/>
      <c r="I31" s="753"/>
      <c r="J31" s="754"/>
      <c r="K31" s="755"/>
      <c r="L31" s="752"/>
      <c r="M31" s="753"/>
      <c r="N31" s="756"/>
      <c r="O31" s="757"/>
      <c r="P31" s="758"/>
      <c r="Q31" s="759"/>
      <c r="R31" s="359"/>
      <c r="S31" s="297"/>
      <c r="T31" s="358"/>
      <c r="U31" s="273"/>
      <c r="V31" s="274"/>
      <c r="W31" s="274"/>
      <c r="X31" s="274"/>
      <c r="Y31" s="274"/>
      <c r="Z31" s="275"/>
      <c r="AA31" s="275"/>
      <c r="AB31" s="274"/>
      <c r="AC31" s="274"/>
      <c r="AD31" s="402"/>
      <c r="AE31" s="559"/>
      <c r="AF31" s="86">
        <f t="shared" si="4"/>
        <v>0</v>
      </c>
    </row>
    <row r="32" spans="1:32" s="86" customFormat="1" ht="21" x14ac:dyDescent="0.4">
      <c r="A32" s="272" t="str">
        <f>IF(OR('ordem de passagem'!$H28="pct",'ordem de passagem'!$H28="mini",'ordem de passagem'!$H28="pctt",'ordem de passagem'!$H28="pctn",'ordem de passagem'!$H28="pctm"),'ordem de passagem'!C28,"")</f>
        <v/>
      </c>
      <c r="B32" s="318" t="str">
        <f>IF(OR('ordem de passagem'!$H28="pct",'ordem de passagem'!$H28="mini",'ordem de passagem'!$H28="pctt",'ordem de passagem'!$H28="pctn",'ordem de passagem'!$H28="pctm"),'ordem de passagem'!D28,"Não faz este aparelho")</f>
        <v>Não faz este aparelho</v>
      </c>
      <c r="C32" s="318" t="str">
        <f>IF(OR('ordem de passagem'!$H28="pct",'ordem de passagem'!$H28="mini",'ordem de passagem'!$H28="pctt",'ordem de passagem'!$H28="pctn",'ordem de passagem'!$H28="pctm"),'ordem de passagem'!E28,"")</f>
        <v/>
      </c>
      <c r="D32" s="272" t="str">
        <f>IF(OR('ordem de passagem'!$H28="pct",'ordem de passagem'!$H28="mini",'ordem de passagem'!$H28="pctt",'ordem de passagem'!$H28="pctn",'ordem de passagem'!$H28="pctm"),'ordem de passagem'!F28,"")</f>
        <v/>
      </c>
      <c r="E32" s="272" t="str">
        <f>IF(OR('ordem de passagem'!$H28="pct",'ordem de passagem'!$H28="mini",'ordem de passagem'!$H28="pctt",'ordem de passagem'!$H28="pctn",'ordem de passagem'!$H28="pctm"),'ordem de passagem'!H28,"")</f>
        <v/>
      </c>
      <c r="F32" s="272" t="str">
        <f>IF(OR('ordem de passagem'!$H28="pct",'ordem de passagem'!$H28="mini",'ordem de passagem'!$H28="pctt",'ordem de passagem'!$H28="pctn",'ordem de passagem'!$H28="pctm"),'ordem de passagem'!G28,"")</f>
        <v/>
      </c>
      <c r="G32" s="272" t="str">
        <f>IF(OR('ordem de passagem'!$H28="pct",'ordem de passagem'!$H28="mini",'ordem de passagem'!$H28="pctt",'ordem de passagem'!$H28="pctn",'ordem de passagem'!$H28="pctm"),'ordem de passagem'!I28,"")</f>
        <v/>
      </c>
      <c r="H32" s="752"/>
      <c r="I32" s="753"/>
      <c r="J32" s="754"/>
      <c r="K32" s="755"/>
      <c r="L32" s="752"/>
      <c r="M32" s="753"/>
      <c r="N32" s="756"/>
      <c r="O32" s="757"/>
      <c r="P32" s="758"/>
      <c r="Q32" s="759"/>
      <c r="R32" s="359"/>
      <c r="S32" s="297"/>
      <c r="T32" s="358"/>
      <c r="U32" s="273"/>
      <c r="V32" s="274"/>
      <c r="W32" s="274"/>
      <c r="X32" s="274"/>
      <c r="Y32" s="274"/>
      <c r="Z32" s="275"/>
      <c r="AA32" s="275"/>
      <c r="AB32" s="274"/>
      <c r="AC32" s="274"/>
      <c r="AD32" s="402"/>
      <c r="AE32" s="559"/>
      <c r="AF32" s="86">
        <f t="shared" si="4"/>
        <v>0</v>
      </c>
    </row>
    <row r="33" spans="1:32" s="86" customFormat="1" ht="21" x14ac:dyDescent="0.4">
      <c r="A33" s="272" t="str">
        <f>IF(OR('ordem de passagem'!$H29="pct",'ordem de passagem'!$H29="mini",'ordem de passagem'!$H29="pctt",'ordem de passagem'!$H29="pctn",'ordem de passagem'!$H29="pctm"),'ordem de passagem'!C29,"")</f>
        <v/>
      </c>
      <c r="B33" s="318" t="str">
        <f>IF(OR('ordem de passagem'!$H29="pct",'ordem de passagem'!$H29="mini",'ordem de passagem'!$H29="pctt",'ordem de passagem'!$H29="pctn",'ordem de passagem'!$H29="pctm"),'ordem de passagem'!D29,"Não faz este aparelho")</f>
        <v>Não faz este aparelho</v>
      </c>
      <c r="C33" s="318" t="str">
        <f>IF(OR('ordem de passagem'!$H29="pct",'ordem de passagem'!$H29="mini",'ordem de passagem'!$H29="pctt",'ordem de passagem'!$H29="pctn",'ordem de passagem'!$H29="pctm"),'ordem de passagem'!E29,"")</f>
        <v/>
      </c>
      <c r="D33" s="272" t="str">
        <f>IF(OR('ordem de passagem'!$H29="pct",'ordem de passagem'!$H29="mini",'ordem de passagem'!$H29="pctt",'ordem de passagem'!$H29="pctn",'ordem de passagem'!$H29="pctm"),'ordem de passagem'!F29,"")</f>
        <v/>
      </c>
      <c r="E33" s="272" t="str">
        <f>IF(OR('ordem de passagem'!$H29="pct",'ordem de passagem'!$H29="mini",'ordem de passagem'!$H29="pctt",'ordem de passagem'!$H29="pctn",'ordem de passagem'!$H29="pctm"),'ordem de passagem'!H29,"")</f>
        <v/>
      </c>
      <c r="F33" s="272" t="str">
        <f>IF(OR('ordem de passagem'!$H29="pct",'ordem de passagem'!$H29="mini",'ordem de passagem'!$H29="pctt",'ordem de passagem'!$H29="pctn",'ordem de passagem'!$H29="pctm"),'ordem de passagem'!G29,"")</f>
        <v/>
      </c>
      <c r="G33" s="272" t="str">
        <f>IF(OR('ordem de passagem'!$H29="pct",'ordem de passagem'!$H29="mini",'ordem de passagem'!$H29="pctt",'ordem de passagem'!$H29="pctn",'ordem de passagem'!$H29="pctm"),'ordem de passagem'!I29,"")</f>
        <v/>
      </c>
      <c r="H33" s="752"/>
      <c r="I33" s="753"/>
      <c r="J33" s="754"/>
      <c r="K33" s="755"/>
      <c r="L33" s="752"/>
      <c r="M33" s="753"/>
      <c r="N33" s="756"/>
      <c r="O33" s="757"/>
      <c r="P33" s="758"/>
      <c r="Q33" s="759"/>
      <c r="R33" s="359"/>
      <c r="S33" s="297"/>
      <c r="T33" s="358"/>
      <c r="U33" s="273"/>
      <c r="V33" s="274"/>
      <c r="W33" s="274"/>
      <c r="X33" s="274"/>
      <c r="Y33" s="274"/>
      <c r="Z33" s="275"/>
      <c r="AA33" s="275"/>
      <c r="AB33" s="274"/>
      <c r="AC33" s="274"/>
      <c r="AD33" s="402"/>
      <c r="AE33" s="559"/>
      <c r="AF33" s="86">
        <f t="shared" si="4"/>
        <v>0</v>
      </c>
    </row>
    <row r="34" spans="1:32" s="86" customFormat="1" ht="21" x14ac:dyDescent="0.4">
      <c r="A34" s="272" t="str">
        <f>IF(OR('ordem de passagem'!$H30="pct",'ordem de passagem'!$H30="mini",'ordem de passagem'!$H30="pctt",'ordem de passagem'!$H30="pctn",'ordem de passagem'!$H30="pctm"),'ordem de passagem'!C30,"")</f>
        <v/>
      </c>
      <c r="B34" s="318" t="str">
        <f>IF(OR('ordem de passagem'!$H30="pct",'ordem de passagem'!$H30="mini",'ordem de passagem'!$H30="pctt",'ordem de passagem'!$H30="pctn",'ordem de passagem'!$H30="pctm"),'ordem de passagem'!D30,"Não faz este aparelho")</f>
        <v>Não faz este aparelho</v>
      </c>
      <c r="C34" s="318" t="str">
        <f>IF(OR('ordem de passagem'!$H30="pct",'ordem de passagem'!$H30="mini",'ordem de passagem'!$H30="pctt",'ordem de passagem'!$H30="pctn",'ordem de passagem'!$H30="pctm"),'ordem de passagem'!E30,"")</f>
        <v/>
      </c>
      <c r="D34" s="272" t="str">
        <f>IF(OR('ordem de passagem'!$H30="pct",'ordem de passagem'!$H30="mini",'ordem de passagem'!$H30="pctt",'ordem de passagem'!$H30="pctn",'ordem de passagem'!$H30="pctm"),'ordem de passagem'!F30,"")</f>
        <v/>
      </c>
      <c r="E34" s="272" t="str">
        <f>IF(OR('ordem de passagem'!$H30="pct",'ordem de passagem'!$H30="mini",'ordem de passagem'!$H30="pctt",'ordem de passagem'!$H30="pctn",'ordem de passagem'!$H30="pctm"),'ordem de passagem'!H30,"")</f>
        <v/>
      </c>
      <c r="F34" s="272" t="str">
        <f>IF(OR('ordem de passagem'!$H30="pct",'ordem de passagem'!$H30="mini",'ordem de passagem'!$H30="pctt",'ordem de passagem'!$H30="pctn",'ordem de passagem'!$H30="pctm"),'ordem de passagem'!G30,"")</f>
        <v/>
      </c>
      <c r="G34" s="272" t="str">
        <f>IF(OR('ordem de passagem'!$H30="pct",'ordem de passagem'!$H30="mini",'ordem de passagem'!$H30="pctt",'ordem de passagem'!$H30="pctn",'ordem de passagem'!$H30="pctm"),'ordem de passagem'!I30,"")</f>
        <v/>
      </c>
      <c r="H34" s="752"/>
      <c r="I34" s="753"/>
      <c r="J34" s="754"/>
      <c r="K34" s="755"/>
      <c r="L34" s="752"/>
      <c r="M34" s="753"/>
      <c r="N34" s="756"/>
      <c r="O34" s="757"/>
      <c r="P34" s="758"/>
      <c r="Q34" s="759"/>
      <c r="R34" s="359"/>
      <c r="S34" s="297"/>
      <c r="T34" s="358"/>
      <c r="U34" s="273"/>
      <c r="V34" s="274"/>
      <c r="W34" s="274"/>
      <c r="X34" s="274"/>
      <c r="Y34" s="274"/>
      <c r="Z34" s="275"/>
      <c r="AA34" s="275"/>
      <c r="AB34" s="274"/>
      <c r="AC34" s="274"/>
      <c r="AD34" s="402"/>
      <c r="AE34" s="559"/>
      <c r="AF34" s="86">
        <f>IFERROR((IF($U$11=3,((H34+J34+L34))-S34,IF($U$11=5,((H34+J34+L34+N34+P34)-MAX(H34:I34,J34,L34,N34,P34)-MIN(H34:I34,J34,L34,N34,P34)))))-S34,"")</f>
        <v>0</v>
      </c>
    </row>
    <row r="35" spans="1:32" s="86" customFormat="1" ht="21" x14ac:dyDescent="0.4">
      <c r="A35" s="272" t="str">
        <f>IF(OR('ordem de passagem'!$H31="pct",'ordem de passagem'!$H31="mini",'ordem de passagem'!$H31="pctt",'ordem de passagem'!$H31="pctn",'ordem de passagem'!$H31="pctm"),'ordem de passagem'!C31,"")</f>
        <v/>
      </c>
      <c r="B35" s="318" t="str">
        <f>IF(OR('ordem de passagem'!$H31="pct",'ordem de passagem'!$H31="mini",'ordem de passagem'!$H31="pctt",'ordem de passagem'!$H31="pctn",'ordem de passagem'!$H31="pctm"),'ordem de passagem'!D31,"Não faz este aparelho")</f>
        <v>Não faz este aparelho</v>
      </c>
      <c r="C35" s="318" t="str">
        <f>IF(OR('ordem de passagem'!$H31="pct",'ordem de passagem'!$H31="mini",'ordem de passagem'!$H31="pctt",'ordem de passagem'!$H31="pctn",'ordem de passagem'!$H31="pctm"),'ordem de passagem'!E31,"")</f>
        <v/>
      </c>
      <c r="D35" s="272" t="str">
        <f>IF(OR('ordem de passagem'!$H31="pct",'ordem de passagem'!$H31="mini",'ordem de passagem'!$H31="pctt",'ordem de passagem'!$H31="pctn",'ordem de passagem'!$H31="pctm"),'ordem de passagem'!F31,"")</f>
        <v/>
      </c>
      <c r="E35" s="272" t="str">
        <f>IF(OR('ordem de passagem'!$H31="pct",'ordem de passagem'!$H31="mini",'ordem de passagem'!$H31="pctt",'ordem de passagem'!$H31="pctn",'ordem de passagem'!$H31="pctm"),'ordem de passagem'!H31,"")</f>
        <v/>
      </c>
      <c r="F35" s="272" t="str">
        <f>IF(OR('ordem de passagem'!$H31="pct",'ordem de passagem'!$H31="mini",'ordem de passagem'!$H31="pctt",'ordem de passagem'!$H31="pctn",'ordem de passagem'!$H31="pctm"),'ordem de passagem'!G31,"")</f>
        <v/>
      </c>
      <c r="G35" s="272" t="str">
        <f>IF(OR('ordem de passagem'!$H31="pct",'ordem de passagem'!$H31="mini",'ordem de passagem'!$H31="pctt",'ordem de passagem'!$H31="pctn",'ordem de passagem'!$H31="pctm"),'ordem de passagem'!I31,"")</f>
        <v/>
      </c>
      <c r="H35" s="752"/>
      <c r="I35" s="753"/>
      <c r="J35" s="754"/>
      <c r="K35" s="755"/>
      <c r="L35" s="752"/>
      <c r="M35" s="753"/>
      <c r="N35" s="756"/>
      <c r="O35" s="757"/>
      <c r="P35" s="758"/>
      <c r="Q35" s="759"/>
      <c r="R35" s="359"/>
      <c r="S35" s="297"/>
      <c r="T35" s="358"/>
      <c r="U35" s="273"/>
      <c r="V35" s="274"/>
      <c r="W35" s="274"/>
      <c r="X35" s="274"/>
      <c r="Y35" s="274"/>
      <c r="Z35" s="275"/>
      <c r="AA35" s="275"/>
      <c r="AB35" s="274"/>
      <c r="AC35" s="274"/>
      <c r="AD35" s="402"/>
      <c r="AE35" s="559"/>
      <c r="AF35" s="86">
        <f t="shared" ref="AF35:AF98" si="14">IFERROR((IF($U$11=3,((H35+J35+L35))-S35,IF($U$11=5,((H35+J35+L35+N35+P35)-MAX(H35:I35,J35,L35,N35,P35)-MIN(H35:I35,J35,L35,N35,P35)))))-S35,"")</f>
        <v>0</v>
      </c>
    </row>
    <row r="36" spans="1:32" s="86" customFormat="1" ht="21" x14ac:dyDescent="0.4">
      <c r="A36" s="272" t="str">
        <f>IF(OR('ordem de passagem'!$H32="pct",'ordem de passagem'!$H32="mini",'ordem de passagem'!$H32="pctt",'ordem de passagem'!$H32="pctn",'ordem de passagem'!$H32="pctm"),'ordem de passagem'!C32,"")</f>
        <v/>
      </c>
      <c r="B36" s="318" t="str">
        <f>IF(OR('ordem de passagem'!$H32="pct",'ordem de passagem'!$H32="mini",'ordem de passagem'!$H32="pctt",'ordem de passagem'!$H32="pctn",'ordem de passagem'!$H32="pctm"),'ordem de passagem'!D32,"Não faz este aparelho")</f>
        <v>Não faz este aparelho</v>
      </c>
      <c r="C36" s="318" t="str">
        <f>IF(OR('ordem de passagem'!$H32="pct",'ordem de passagem'!$H32="mini",'ordem de passagem'!$H32="pctt",'ordem de passagem'!$H32="pctn",'ordem de passagem'!$H32="pctm"),'ordem de passagem'!E32,"")</f>
        <v/>
      </c>
      <c r="D36" s="272" t="str">
        <f>IF(OR('ordem de passagem'!$H32="pct",'ordem de passagem'!$H32="mini",'ordem de passagem'!$H32="pctt",'ordem de passagem'!$H32="pctn",'ordem de passagem'!$H32="pctm"),'ordem de passagem'!F32,"")</f>
        <v/>
      </c>
      <c r="E36" s="272" t="str">
        <f>IF(OR('ordem de passagem'!$H32="pct",'ordem de passagem'!$H32="mini",'ordem de passagem'!$H32="pctt",'ordem de passagem'!$H32="pctn",'ordem de passagem'!$H32="pctm"),'ordem de passagem'!H32,"")</f>
        <v/>
      </c>
      <c r="F36" s="272" t="str">
        <f>IF(OR('ordem de passagem'!$H32="pct",'ordem de passagem'!$H32="mini",'ordem de passagem'!$H32="pctt",'ordem de passagem'!$H32="pctn",'ordem de passagem'!$H32="pctm"),'ordem de passagem'!G32,"")</f>
        <v/>
      </c>
      <c r="G36" s="272" t="str">
        <f>IF(OR('ordem de passagem'!$H32="pct",'ordem de passagem'!$H32="mini",'ordem de passagem'!$H32="pctt",'ordem de passagem'!$H32="pctn",'ordem de passagem'!$H32="pctm"),'ordem de passagem'!I32,"")</f>
        <v/>
      </c>
      <c r="H36" s="752"/>
      <c r="I36" s="753"/>
      <c r="J36" s="754"/>
      <c r="K36" s="755"/>
      <c r="L36" s="752"/>
      <c r="M36" s="753"/>
      <c r="N36" s="756"/>
      <c r="O36" s="757"/>
      <c r="P36" s="758"/>
      <c r="Q36" s="759"/>
      <c r="R36" s="359"/>
      <c r="S36" s="297"/>
      <c r="T36" s="358"/>
      <c r="U36" s="273"/>
      <c r="V36" s="274"/>
      <c r="W36" s="274"/>
      <c r="X36" s="274"/>
      <c r="Y36" s="274"/>
      <c r="Z36" s="275"/>
      <c r="AA36" s="275"/>
      <c r="AB36" s="274"/>
      <c r="AC36" s="274"/>
      <c r="AD36" s="402"/>
      <c r="AE36" s="559"/>
      <c r="AF36" s="86">
        <f t="shared" si="14"/>
        <v>0</v>
      </c>
    </row>
    <row r="37" spans="1:32" s="86" customFormat="1" ht="21" x14ac:dyDescent="0.4">
      <c r="A37" s="272" t="str">
        <f>IF(OR('ordem de passagem'!$H33="pct",'ordem de passagem'!$H33="mini",'ordem de passagem'!$H33="pctt",'ordem de passagem'!$H33="pctn",'ordem de passagem'!$H33="pctm"),'ordem de passagem'!C33,"")</f>
        <v/>
      </c>
      <c r="B37" s="318" t="str">
        <f>IF(OR('ordem de passagem'!$H33="pct",'ordem de passagem'!$H33="mini",'ordem de passagem'!$H33="pctt",'ordem de passagem'!$H33="pctn",'ordem de passagem'!$H33="pctm"),'ordem de passagem'!D33,"Não faz este aparelho")</f>
        <v>Não faz este aparelho</v>
      </c>
      <c r="C37" s="318" t="str">
        <f>IF(OR('ordem de passagem'!$H33="pct",'ordem de passagem'!$H33="mini",'ordem de passagem'!$H33="pctt",'ordem de passagem'!$H33="pctn",'ordem de passagem'!$H33="pctm"),'ordem de passagem'!E33,"")</f>
        <v/>
      </c>
      <c r="D37" s="272" t="str">
        <f>IF(OR('ordem de passagem'!$H33="pct",'ordem de passagem'!$H33="mini",'ordem de passagem'!$H33="pctt",'ordem de passagem'!$H33="pctn",'ordem de passagem'!$H33="pctm"),'ordem de passagem'!F33,"")</f>
        <v/>
      </c>
      <c r="E37" s="272" t="str">
        <f>IF(OR('ordem de passagem'!$H33="pct",'ordem de passagem'!$H33="mini",'ordem de passagem'!$H33="pctt",'ordem de passagem'!$H33="pctn",'ordem de passagem'!$H33="pctm"),'ordem de passagem'!H33,"")</f>
        <v/>
      </c>
      <c r="F37" s="272" t="str">
        <f>IF(OR('ordem de passagem'!$H33="pct",'ordem de passagem'!$H33="mini",'ordem de passagem'!$H33="pctt",'ordem de passagem'!$H33="pctn",'ordem de passagem'!$H33="pctm"),'ordem de passagem'!G33,"")</f>
        <v/>
      </c>
      <c r="G37" s="272" t="str">
        <f>IF(OR('ordem de passagem'!$H33="pct",'ordem de passagem'!$H33="mini",'ordem de passagem'!$H33="pctt",'ordem de passagem'!$H33="pctn",'ordem de passagem'!$H33="pctm"),'ordem de passagem'!I33,"")</f>
        <v/>
      </c>
      <c r="H37" s="752"/>
      <c r="I37" s="753"/>
      <c r="J37" s="754"/>
      <c r="K37" s="755"/>
      <c r="L37" s="752"/>
      <c r="M37" s="753"/>
      <c r="N37" s="756"/>
      <c r="O37" s="757"/>
      <c r="P37" s="758"/>
      <c r="Q37" s="759"/>
      <c r="R37" s="359"/>
      <c r="S37" s="297"/>
      <c r="T37" s="358"/>
      <c r="U37" s="273"/>
      <c r="V37" s="274"/>
      <c r="W37" s="274"/>
      <c r="X37" s="274"/>
      <c r="Y37" s="274"/>
      <c r="Z37" s="275"/>
      <c r="AA37" s="275"/>
      <c r="AB37" s="274"/>
      <c r="AC37" s="274"/>
      <c r="AD37" s="402"/>
      <c r="AE37" s="559"/>
      <c r="AF37" s="86">
        <f t="shared" si="14"/>
        <v>0</v>
      </c>
    </row>
    <row r="38" spans="1:32" s="86" customFormat="1" ht="21" x14ac:dyDescent="0.4">
      <c r="A38" s="272" t="str">
        <f>IF(OR('ordem de passagem'!$H34="pct",'ordem de passagem'!$H34="mini",'ordem de passagem'!$H34="pctt",'ordem de passagem'!$H34="pctn",'ordem de passagem'!$H34="pctm"),'ordem de passagem'!C34,"")</f>
        <v/>
      </c>
      <c r="B38" s="318" t="str">
        <f>IF(OR('ordem de passagem'!$H34="pct",'ordem de passagem'!$H34="mini",'ordem de passagem'!$H34="pctt",'ordem de passagem'!$H34="pctn",'ordem de passagem'!$H34="pctm"),'ordem de passagem'!D34,"Não faz este aparelho")</f>
        <v>Não faz este aparelho</v>
      </c>
      <c r="C38" s="318" t="str">
        <f>IF(OR('ordem de passagem'!$H34="pct",'ordem de passagem'!$H34="mini",'ordem de passagem'!$H34="pctt",'ordem de passagem'!$H34="pctn",'ordem de passagem'!$H34="pctm"),'ordem de passagem'!E34,"")</f>
        <v/>
      </c>
      <c r="D38" s="272" t="str">
        <f>IF(OR('ordem de passagem'!$H34="pct",'ordem de passagem'!$H34="mini",'ordem de passagem'!$H34="pctt",'ordem de passagem'!$H34="pctn",'ordem de passagem'!$H34="pctm"),'ordem de passagem'!F34,"")</f>
        <v/>
      </c>
      <c r="E38" s="272" t="str">
        <f>IF(OR('ordem de passagem'!$H34="pct",'ordem de passagem'!$H34="mini",'ordem de passagem'!$H34="pctt",'ordem de passagem'!$H34="pctn",'ordem de passagem'!$H34="pctm"),'ordem de passagem'!H34,"")</f>
        <v/>
      </c>
      <c r="F38" s="272" t="str">
        <f>IF(OR('ordem de passagem'!$H34="pct",'ordem de passagem'!$H34="mini",'ordem de passagem'!$H34="pctt",'ordem de passagem'!$H34="pctn",'ordem de passagem'!$H34="pctm"),'ordem de passagem'!G34,"")</f>
        <v/>
      </c>
      <c r="G38" s="272" t="str">
        <f>IF(OR('ordem de passagem'!$H34="pct",'ordem de passagem'!$H34="mini",'ordem de passagem'!$H34="pctt",'ordem de passagem'!$H34="pctn",'ordem de passagem'!$H34="pctm"),'ordem de passagem'!I34,"")</f>
        <v/>
      </c>
      <c r="H38" s="752"/>
      <c r="I38" s="753"/>
      <c r="J38" s="754"/>
      <c r="K38" s="755"/>
      <c r="L38" s="752"/>
      <c r="M38" s="753"/>
      <c r="N38" s="756"/>
      <c r="O38" s="757"/>
      <c r="P38" s="758"/>
      <c r="Q38" s="759"/>
      <c r="R38" s="359"/>
      <c r="S38" s="297"/>
      <c r="T38" s="358"/>
      <c r="U38" s="273"/>
      <c r="V38" s="274"/>
      <c r="W38" s="274"/>
      <c r="X38" s="274"/>
      <c r="Y38" s="274"/>
      <c r="Z38" s="275"/>
      <c r="AA38" s="275"/>
      <c r="AB38" s="274"/>
      <c r="AC38" s="274"/>
      <c r="AD38" s="402"/>
      <c r="AE38" s="559"/>
      <c r="AF38" s="86">
        <f t="shared" si="14"/>
        <v>0</v>
      </c>
    </row>
    <row r="39" spans="1:32" s="86" customFormat="1" ht="21" x14ac:dyDescent="0.4">
      <c r="A39" s="272" t="str">
        <f>IF(OR('ordem de passagem'!$H35="pct",'ordem de passagem'!$H35="mini",'ordem de passagem'!$H35="pctt",'ordem de passagem'!$H35="pctn",'ordem de passagem'!$H35="pctm"),'ordem de passagem'!C35,"")</f>
        <v/>
      </c>
      <c r="B39" s="318" t="str">
        <f>IF(OR('ordem de passagem'!$H35="pct",'ordem de passagem'!$H35="mini",'ordem de passagem'!$H35="pctt",'ordem de passagem'!$H35="pctn",'ordem de passagem'!$H35="pctm"),'ordem de passagem'!D35,"Não faz este aparelho")</f>
        <v>Não faz este aparelho</v>
      </c>
      <c r="C39" s="318" t="str">
        <f>IF(OR('ordem de passagem'!$H35="pct",'ordem de passagem'!$H35="mini",'ordem de passagem'!$H35="pctt",'ordem de passagem'!$H35="pctn",'ordem de passagem'!$H35="pctm"),'ordem de passagem'!E35,"")</f>
        <v/>
      </c>
      <c r="D39" s="272" t="str">
        <f>IF(OR('ordem de passagem'!$H35="pct",'ordem de passagem'!$H35="mini",'ordem de passagem'!$H35="pctt",'ordem de passagem'!$H35="pctn",'ordem de passagem'!$H35="pctm"),'ordem de passagem'!F35,"")</f>
        <v/>
      </c>
      <c r="E39" s="272" t="str">
        <f>IF(OR('ordem de passagem'!$H35="pct",'ordem de passagem'!$H35="mini",'ordem de passagem'!$H35="pctt",'ordem de passagem'!$H35="pctn",'ordem de passagem'!$H35="pctm"),'ordem de passagem'!H35,"")</f>
        <v/>
      </c>
      <c r="F39" s="272" t="str">
        <f>IF(OR('ordem de passagem'!$H35="pct",'ordem de passagem'!$H35="mini",'ordem de passagem'!$H35="pctt",'ordem de passagem'!$H35="pctn",'ordem de passagem'!$H35="pctm"),'ordem de passagem'!G35,"")</f>
        <v/>
      </c>
      <c r="G39" s="272" t="str">
        <f>IF(OR('ordem de passagem'!$H35="pct",'ordem de passagem'!$H35="mini",'ordem de passagem'!$H35="pctt",'ordem de passagem'!$H35="pctn",'ordem de passagem'!$H35="pctm"),'ordem de passagem'!I35,"")</f>
        <v/>
      </c>
      <c r="H39" s="752"/>
      <c r="I39" s="753"/>
      <c r="J39" s="754"/>
      <c r="K39" s="755"/>
      <c r="L39" s="752"/>
      <c r="M39" s="753"/>
      <c r="N39" s="756"/>
      <c r="O39" s="757"/>
      <c r="P39" s="758"/>
      <c r="Q39" s="759"/>
      <c r="R39" s="359"/>
      <c r="S39" s="297"/>
      <c r="T39" s="358"/>
      <c r="U39" s="273"/>
      <c r="V39" s="274"/>
      <c r="W39" s="274"/>
      <c r="X39" s="274"/>
      <c r="Y39" s="274"/>
      <c r="Z39" s="275"/>
      <c r="AA39" s="275"/>
      <c r="AB39" s="274"/>
      <c r="AC39" s="274"/>
      <c r="AD39" s="402"/>
      <c r="AE39" s="559"/>
      <c r="AF39" s="86">
        <f t="shared" si="14"/>
        <v>0</v>
      </c>
    </row>
    <row r="40" spans="1:32" s="86" customFormat="1" ht="21" x14ac:dyDescent="0.4">
      <c r="A40" s="272" t="str">
        <f>IF(OR('ordem de passagem'!$H36="pct",'ordem de passagem'!$H36="mini",'ordem de passagem'!$H36="pctt",'ordem de passagem'!$H36="pctn",'ordem de passagem'!$H36="pctm"),'ordem de passagem'!C36,"")</f>
        <v/>
      </c>
      <c r="B40" s="318" t="str">
        <f>IF(OR('ordem de passagem'!$H36="pct",'ordem de passagem'!$H36="mini",'ordem de passagem'!$H36="pctt",'ordem de passagem'!$H36="pctn",'ordem de passagem'!$H36="pctm"),'ordem de passagem'!D36,"Não faz este aparelho")</f>
        <v>Não faz este aparelho</v>
      </c>
      <c r="C40" s="318" t="str">
        <f>IF(OR('ordem de passagem'!$H36="pct",'ordem de passagem'!$H36="mini",'ordem de passagem'!$H36="pctt",'ordem de passagem'!$H36="pctn",'ordem de passagem'!$H36="pctm"),'ordem de passagem'!E36,"")</f>
        <v/>
      </c>
      <c r="D40" s="272" t="str">
        <f>IF(OR('ordem de passagem'!$H36="pct",'ordem de passagem'!$H36="mini",'ordem de passagem'!$H36="pctt",'ordem de passagem'!$H36="pctn",'ordem de passagem'!$H36="pctm"),'ordem de passagem'!F36,"")</f>
        <v/>
      </c>
      <c r="E40" s="272" t="str">
        <f>IF(OR('ordem de passagem'!$H36="pct",'ordem de passagem'!$H36="mini",'ordem de passagem'!$H36="pctt",'ordem de passagem'!$H36="pctn",'ordem de passagem'!$H36="pctm"),'ordem de passagem'!H36,"")</f>
        <v/>
      </c>
      <c r="F40" s="272" t="str">
        <f>IF(OR('ordem de passagem'!$H36="pct",'ordem de passagem'!$H36="mini",'ordem de passagem'!$H36="pctt",'ordem de passagem'!$H36="pctn",'ordem de passagem'!$H36="pctm"),'ordem de passagem'!G36,"")</f>
        <v/>
      </c>
      <c r="G40" s="272" t="str">
        <f>IF(OR('ordem de passagem'!$H36="pct",'ordem de passagem'!$H36="mini",'ordem de passagem'!$H36="pctt",'ordem de passagem'!$H36="pctn",'ordem de passagem'!$H36="pctm"),'ordem de passagem'!I36,"")</f>
        <v/>
      </c>
      <c r="H40" s="752"/>
      <c r="I40" s="753"/>
      <c r="J40" s="754"/>
      <c r="K40" s="755"/>
      <c r="L40" s="752"/>
      <c r="M40" s="753"/>
      <c r="N40" s="756"/>
      <c r="O40" s="757"/>
      <c r="P40" s="758"/>
      <c r="Q40" s="759"/>
      <c r="R40" s="359"/>
      <c r="S40" s="297"/>
      <c r="T40" s="358"/>
      <c r="U40" s="273"/>
      <c r="V40" s="274"/>
      <c r="W40" s="274"/>
      <c r="X40" s="274"/>
      <c r="Y40" s="274"/>
      <c r="Z40" s="275"/>
      <c r="AA40" s="275"/>
      <c r="AB40" s="274"/>
      <c r="AC40" s="274"/>
      <c r="AD40" s="402"/>
      <c r="AE40" s="559"/>
      <c r="AF40" s="86">
        <f t="shared" si="14"/>
        <v>0</v>
      </c>
    </row>
    <row r="41" spans="1:32" s="86" customFormat="1" ht="21" x14ac:dyDescent="0.4">
      <c r="A41" s="272" t="str">
        <f>IF(OR('ordem de passagem'!$H37="pct",'ordem de passagem'!$H37="mini",'ordem de passagem'!$H37="pctt",'ordem de passagem'!$H37="pctn",'ordem de passagem'!$H37="pctm"),'ordem de passagem'!C37,"")</f>
        <v/>
      </c>
      <c r="B41" s="318" t="str">
        <f>IF(OR('ordem de passagem'!$H37="pct",'ordem de passagem'!$H37="mini",'ordem de passagem'!$H37="pctt",'ordem de passagem'!$H37="pctn",'ordem de passagem'!$H37="pctm"),'ordem de passagem'!D37,"Não faz este aparelho")</f>
        <v>Não faz este aparelho</v>
      </c>
      <c r="C41" s="318" t="str">
        <f>IF(OR('ordem de passagem'!$H37="pct",'ordem de passagem'!$H37="mini",'ordem de passagem'!$H37="pctt",'ordem de passagem'!$H37="pctn",'ordem de passagem'!$H37="pctm"),'ordem de passagem'!E37,"")</f>
        <v/>
      </c>
      <c r="D41" s="272" t="str">
        <f>IF(OR('ordem de passagem'!$H37="pct",'ordem de passagem'!$H37="mini",'ordem de passagem'!$H37="pctt",'ordem de passagem'!$H37="pctn",'ordem de passagem'!$H37="pctm"),'ordem de passagem'!F37,"")</f>
        <v/>
      </c>
      <c r="E41" s="272" t="str">
        <f>IF(OR('ordem de passagem'!$H37="pct",'ordem de passagem'!$H37="mini",'ordem de passagem'!$H37="pctt",'ordem de passagem'!$H37="pctn",'ordem de passagem'!$H37="pctm"),'ordem de passagem'!H37,"")</f>
        <v/>
      </c>
      <c r="F41" s="272" t="str">
        <f>IF(OR('ordem de passagem'!$H37="pct",'ordem de passagem'!$H37="mini",'ordem de passagem'!$H37="pctt",'ordem de passagem'!$H37="pctn",'ordem de passagem'!$H37="pctm"),'ordem de passagem'!G37,"")</f>
        <v/>
      </c>
      <c r="G41" s="272" t="str">
        <f>IF(OR('ordem de passagem'!$H37="pct",'ordem de passagem'!$H37="mini",'ordem de passagem'!$H37="pctt",'ordem de passagem'!$H37="pctn",'ordem de passagem'!$H37="pctm"),'ordem de passagem'!I37,"")</f>
        <v/>
      </c>
      <c r="H41" s="752"/>
      <c r="I41" s="753"/>
      <c r="J41" s="754"/>
      <c r="K41" s="755"/>
      <c r="L41" s="752"/>
      <c r="M41" s="753"/>
      <c r="N41" s="756"/>
      <c r="O41" s="757"/>
      <c r="P41" s="758"/>
      <c r="Q41" s="759"/>
      <c r="R41" s="359"/>
      <c r="S41" s="297"/>
      <c r="T41" s="358"/>
      <c r="U41" s="273"/>
      <c r="V41" s="274"/>
      <c r="W41" s="274"/>
      <c r="X41" s="274"/>
      <c r="Y41" s="274"/>
      <c r="Z41" s="275"/>
      <c r="AA41" s="275"/>
      <c r="AB41" s="274"/>
      <c r="AC41" s="274"/>
      <c r="AD41" s="402"/>
      <c r="AE41" s="559"/>
      <c r="AF41" s="86">
        <f t="shared" si="14"/>
        <v>0</v>
      </c>
    </row>
    <row r="42" spans="1:32" s="86" customFormat="1" ht="21" x14ac:dyDescent="0.4">
      <c r="A42" s="272" t="str">
        <f>IF(OR('ordem de passagem'!$H38="pct",'ordem de passagem'!$H38="mini",'ordem de passagem'!$H38="pctt",'ordem de passagem'!$H38="pctn",'ordem de passagem'!$H38="pctm"),'ordem de passagem'!C38,"")</f>
        <v/>
      </c>
      <c r="B42" s="318" t="str">
        <f>IF(OR('ordem de passagem'!$H38="pct",'ordem de passagem'!$H38="mini",'ordem de passagem'!$H38="pctt",'ordem de passagem'!$H38="pctn",'ordem de passagem'!$H38="pctm"),'ordem de passagem'!D38,"Não faz este aparelho")</f>
        <v>Não faz este aparelho</v>
      </c>
      <c r="C42" s="318" t="str">
        <f>IF(OR('ordem de passagem'!$H38="pct",'ordem de passagem'!$H38="mini",'ordem de passagem'!$H38="pctt",'ordem de passagem'!$H38="pctn",'ordem de passagem'!$H38="pctm"),'ordem de passagem'!E38,"")</f>
        <v/>
      </c>
      <c r="D42" s="272" t="str">
        <f>IF(OR('ordem de passagem'!$H38="pct",'ordem de passagem'!$H38="mini",'ordem de passagem'!$H38="pctt",'ordem de passagem'!$H38="pctn",'ordem de passagem'!$H38="pctm"),'ordem de passagem'!F38,"")</f>
        <v/>
      </c>
      <c r="E42" s="272" t="str">
        <f>IF(OR('ordem de passagem'!$H38="pct",'ordem de passagem'!$H38="mini",'ordem de passagem'!$H38="pctt",'ordem de passagem'!$H38="pctn",'ordem de passagem'!$H38="pctm"),'ordem de passagem'!H38,"")</f>
        <v/>
      </c>
      <c r="F42" s="272" t="str">
        <f>IF(OR('ordem de passagem'!$H38="pct",'ordem de passagem'!$H38="mini",'ordem de passagem'!$H38="pctt",'ordem de passagem'!$H38="pctn",'ordem de passagem'!$H38="pctm"),'ordem de passagem'!G38,"")</f>
        <v/>
      </c>
      <c r="G42" s="272" t="str">
        <f>IF(OR('ordem de passagem'!$H38="pct",'ordem de passagem'!$H38="mini",'ordem de passagem'!$H38="pctt",'ordem de passagem'!$H38="pctn",'ordem de passagem'!$H38="pctm"),'ordem de passagem'!I38,"")</f>
        <v/>
      </c>
      <c r="H42" s="752"/>
      <c r="I42" s="753"/>
      <c r="J42" s="754"/>
      <c r="K42" s="755"/>
      <c r="L42" s="752"/>
      <c r="M42" s="753"/>
      <c r="N42" s="756"/>
      <c r="O42" s="757"/>
      <c r="P42" s="758"/>
      <c r="Q42" s="759"/>
      <c r="R42" s="359"/>
      <c r="S42" s="297"/>
      <c r="T42" s="358"/>
      <c r="U42" s="273"/>
      <c r="V42" s="274"/>
      <c r="W42" s="274"/>
      <c r="X42" s="274"/>
      <c r="Y42" s="274"/>
      <c r="Z42" s="275"/>
      <c r="AA42" s="275"/>
      <c r="AB42" s="274"/>
      <c r="AC42" s="274"/>
      <c r="AD42" s="402"/>
      <c r="AE42" s="559"/>
      <c r="AF42" s="86">
        <f t="shared" si="14"/>
        <v>0</v>
      </c>
    </row>
    <row r="43" spans="1:32" s="86" customFormat="1" ht="21" x14ac:dyDescent="0.4">
      <c r="A43" s="272" t="str">
        <f>IF(OR('ordem de passagem'!$H39="pct",'ordem de passagem'!$H39="mini",'ordem de passagem'!$H39="pctt",'ordem de passagem'!$H39="pctn",'ordem de passagem'!$H39="pctm"),'ordem de passagem'!C39,"")</f>
        <v/>
      </c>
      <c r="B43" s="318" t="str">
        <f>IF(OR('ordem de passagem'!$H39="pct",'ordem de passagem'!$H39="mini",'ordem de passagem'!$H39="pctt",'ordem de passagem'!$H39="pctn",'ordem de passagem'!$H39="pctm"),'ordem de passagem'!D39,"Não faz este aparelho")</f>
        <v>Não faz este aparelho</v>
      </c>
      <c r="C43" s="318" t="str">
        <f>IF(OR('ordem de passagem'!$H39="pct",'ordem de passagem'!$H39="mini",'ordem de passagem'!$H39="pctt",'ordem de passagem'!$H39="pctn",'ordem de passagem'!$H39="pctm"),'ordem de passagem'!E39,"")</f>
        <v/>
      </c>
      <c r="D43" s="272" t="str">
        <f>IF(OR('ordem de passagem'!$H39="pct",'ordem de passagem'!$H39="mini",'ordem de passagem'!$H39="pctt",'ordem de passagem'!$H39="pctn",'ordem de passagem'!$H39="pctm"),'ordem de passagem'!F39,"")</f>
        <v/>
      </c>
      <c r="E43" s="272" t="str">
        <f>IF(OR('ordem de passagem'!$H39="pct",'ordem de passagem'!$H39="mini",'ordem de passagem'!$H39="pctt",'ordem de passagem'!$H39="pctn",'ordem de passagem'!$H39="pctm"),'ordem de passagem'!H39,"")</f>
        <v/>
      </c>
      <c r="F43" s="272" t="str">
        <f>IF(OR('ordem de passagem'!$H39="pct",'ordem de passagem'!$H39="mini",'ordem de passagem'!$H39="pctt",'ordem de passagem'!$H39="pctn",'ordem de passagem'!$H39="pctm"),'ordem de passagem'!G39,"")</f>
        <v/>
      </c>
      <c r="G43" s="272" t="str">
        <f>IF(OR('ordem de passagem'!$H39="pct",'ordem de passagem'!$H39="mini",'ordem de passagem'!$H39="pctt",'ordem de passagem'!$H39="pctn",'ordem de passagem'!$H39="pctm"),'ordem de passagem'!I39,"")</f>
        <v/>
      </c>
      <c r="H43" s="752"/>
      <c r="I43" s="753"/>
      <c r="J43" s="754"/>
      <c r="K43" s="755"/>
      <c r="L43" s="752"/>
      <c r="M43" s="753"/>
      <c r="N43" s="756"/>
      <c r="O43" s="757"/>
      <c r="P43" s="758"/>
      <c r="Q43" s="759"/>
      <c r="R43" s="359"/>
      <c r="S43" s="297"/>
      <c r="T43" s="358"/>
      <c r="U43" s="273"/>
      <c r="V43" s="274"/>
      <c r="W43" s="274"/>
      <c r="X43" s="274"/>
      <c r="Y43" s="274"/>
      <c r="Z43" s="275"/>
      <c r="AA43" s="275"/>
      <c r="AB43" s="274"/>
      <c r="AC43" s="274"/>
      <c r="AD43" s="402"/>
      <c r="AE43" s="559"/>
      <c r="AF43" s="86">
        <f t="shared" si="14"/>
        <v>0</v>
      </c>
    </row>
    <row r="44" spans="1:32" s="86" customFormat="1" ht="21" x14ac:dyDescent="0.4">
      <c r="A44" s="272" t="str">
        <f>IF(OR('ordem de passagem'!$H40="pct",'ordem de passagem'!$H40="mini",'ordem de passagem'!$H40="pctt",'ordem de passagem'!$H40="pctn",'ordem de passagem'!$H40="pctm"),'ordem de passagem'!C40,"")</f>
        <v/>
      </c>
      <c r="B44" s="318" t="str">
        <f>IF(OR('ordem de passagem'!$H40="pct",'ordem de passagem'!$H40="mini",'ordem de passagem'!$H40="pctt",'ordem de passagem'!$H40="pctn",'ordem de passagem'!$H40="pctm"),'ordem de passagem'!D40,"Não faz este aparelho")</f>
        <v>Não faz este aparelho</v>
      </c>
      <c r="C44" s="318" t="str">
        <f>IF(OR('ordem de passagem'!$H40="pct",'ordem de passagem'!$H40="mini",'ordem de passagem'!$H40="pctt",'ordem de passagem'!$H40="pctn",'ordem de passagem'!$H40="pctm"),'ordem de passagem'!E40,"")</f>
        <v/>
      </c>
      <c r="D44" s="272" t="str">
        <f>IF(OR('ordem de passagem'!$H40="pct",'ordem de passagem'!$H40="mini",'ordem de passagem'!$H40="pctt",'ordem de passagem'!$H40="pctn",'ordem de passagem'!$H40="pctm"),'ordem de passagem'!F40,"")</f>
        <v/>
      </c>
      <c r="E44" s="272" t="str">
        <f>IF(OR('ordem de passagem'!$H40="pct",'ordem de passagem'!$H40="mini",'ordem de passagem'!$H40="pctt",'ordem de passagem'!$H40="pctn",'ordem de passagem'!$H40="pctm"),'ordem de passagem'!H40,"")</f>
        <v/>
      </c>
      <c r="F44" s="272" t="str">
        <f>IF(OR('ordem de passagem'!$H40="pct",'ordem de passagem'!$H40="mini",'ordem de passagem'!$H40="pctt",'ordem de passagem'!$H40="pctn",'ordem de passagem'!$H40="pctm"),'ordem de passagem'!G40,"")</f>
        <v/>
      </c>
      <c r="G44" s="272" t="str">
        <f>IF(OR('ordem de passagem'!$H40="pct",'ordem de passagem'!$H40="mini",'ordem de passagem'!$H40="pctt",'ordem de passagem'!$H40="pctn",'ordem de passagem'!$H40="pctm"),'ordem de passagem'!I40,"")</f>
        <v/>
      </c>
      <c r="H44" s="752"/>
      <c r="I44" s="753"/>
      <c r="J44" s="754"/>
      <c r="K44" s="755"/>
      <c r="L44" s="752"/>
      <c r="M44" s="753"/>
      <c r="N44" s="756"/>
      <c r="O44" s="757"/>
      <c r="P44" s="758"/>
      <c r="Q44" s="759"/>
      <c r="R44" s="359"/>
      <c r="S44" s="297"/>
      <c r="T44" s="358"/>
      <c r="U44" s="273"/>
      <c r="V44" s="274"/>
      <c r="W44" s="274"/>
      <c r="X44" s="274"/>
      <c r="Y44" s="274"/>
      <c r="Z44" s="275"/>
      <c r="AA44" s="275"/>
      <c r="AB44" s="274"/>
      <c r="AC44" s="274"/>
      <c r="AD44" s="402"/>
      <c r="AE44" s="559"/>
      <c r="AF44" s="86">
        <f t="shared" si="14"/>
        <v>0</v>
      </c>
    </row>
    <row r="45" spans="1:32" s="86" customFormat="1" ht="21" x14ac:dyDescent="0.4">
      <c r="A45" s="272" t="str">
        <f>IF(OR('ordem de passagem'!$H41="pct",'ordem de passagem'!$H41="mini",'ordem de passagem'!$H41="pctt",'ordem de passagem'!$H41="pctn",'ordem de passagem'!$H41="pctm"),'ordem de passagem'!C41,"")</f>
        <v/>
      </c>
      <c r="B45" s="318" t="str">
        <f>IF(OR('ordem de passagem'!$H41="pct",'ordem de passagem'!$H41="mini",'ordem de passagem'!$H41="pctt",'ordem de passagem'!$H41="pctn",'ordem de passagem'!$H41="pctm"),'ordem de passagem'!D41,"Não faz este aparelho")</f>
        <v>Não faz este aparelho</v>
      </c>
      <c r="C45" s="318" t="str">
        <f>IF(OR('ordem de passagem'!$H41="pct",'ordem de passagem'!$H41="mini",'ordem de passagem'!$H41="pctt",'ordem de passagem'!$H41="pctn",'ordem de passagem'!$H41="pctm"),'ordem de passagem'!E41,"")</f>
        <v/>
      </c>
      <c r="D45" s="272" t="str">
        <f>IF(OR('ordem de passagem'!$H41="pct",'ordem de passagem'!$H41="mini",'ordem de passagem'!$H41="pctt",'ordem de passagem'!$H41="pctn",'ordem de passagem'!$H41="pctm"),'ordem de passagem'!F41,"")</f>
        <v/>
      </c>
      <c r="E45" s="272" t="str">
        <f>IF(OR('ordem de passagem'!$H41="pct",'ordem de passagem'!$H41="mini",'ordem de passagem'!$H41="pctt",'ordem de passagem'!$H41="pctn",'ordem de passagem'!$H41="pctm"),'ordem de passagem'!H41,"")</f>
        <v/>
      </c>
      <c r="F45" s="272" t="str">
        <f>IF(OR('ordem de passagem'!$H41="pct",'ordem de passagem'!$H41="mini",'ordem de passagem'!$H41="pctt",'ordem de passagem'!$H41="pctn",'ordem de passagem'!$H41="pctm"),'ordem de passagem'!G41,"")</f>
        <v/>
      </c>
      <c r="G45" s="272" t="str">
        <f>IF(OR('ordem de passagem'!$H41="pct",'ordem de passagem'!$H41="mini",'ordem de passagem'!$H41="pctt",'ordem de passagem'!$H41="pctn",'ordem de passagem'!$H41="pctm"),'ordem de passagem'!I41,"")</f>
        <v/>
      </c>
      <c r="H45" s="752"/>
      <c r="I45" s="753"/>
      <c r="J45" s="754"/>
      <c r="K45" s="755"/>
      <c r="L45" s="752"/>
      <c r="M45" s="753"/>
      <c r="N45" s="756"/>
      <c r="O45" s="757"/>
      <c r="P45" s="758"/>
      <c r="Q45" s="759"/>
      <c r="R45" s="359"/>
      <c r="S45" s="297"/>
      <c r="T45" s="358"/>
      <c r="U45" s="273"/>
      <c r="V45" s="274"/>
      <c r="W45" s="274"/>
      <c r="X45" s="274"/>
      <c r="Y45" s="274"/>
      <c r="Z45" s="275"/>
      <c r="AA45" s="275"/>
      <c r="AB45" s="274"/>
      <c r="AC45" s="274"/>
      <c r="AD45" s="402"/>
      <c r="AE45" s="559"/>
      <c r="AF45" s="86">
        <f t="shared" si="14"/>
        <v>0</v>
      </c>
    </row>
    <row r="46" spans="1:32" s="86" customFormat="1" ht="21" x14ac:dyDescent="0.4">
      <c r="A46" s="272" t="str">
        <f>IF(OR('ordem de passagem'!$H42="pct",'ordem de passagem'!$H42="mini",'ordem de passagem'!$H42="pctt",'ordem de passagem'!$H42="pctn",'ordem de passagem'!$H42="pctm"),'ordem de passagem'!C42,"")</f>
        <v/>
      </c>
      <c r="B46" s="318" t="str">
        <f>IF(OR('ordem de passagem'!$H42="pct",'ordem de passagem'!$H42="mini",'ordem de passagem'!$H42="pctt",'ordem de passagem'!$H42="pctn",'ordem de passagem'!$H42="pctm"),'ordem de passagem'!D42,"Não faz este aparelho")</f>
        <v>Não faz este aparelho</v>
      </c>
      <c r="C46" s="318" t="str">
        <f>IF(OR('ordem de passagem'!$H42="pct",'ordem de passagem'!$H42="mini",'ordem de passagem'!$H42="pctt",'ordem de passagem'!$H42="pctn",'ordem de passagem'!$H42="pctm"),'ordem de passagem'!E42,"")</f>
        <v/>
      </c>
      <c r="D46" s="272" t="str">
        <f>IF(OR('ordem de passagem'!$H42="pct",'ordem de passagem'!$H42="mini",'ordem de passagem'!$H42="pctt",'ordem de passagem'!$H42="pctn",'ordem de passagem'!$H42="pctm"),'ordem de passagem'!F42,"")</f>
        <v/>
      </c>
      <c r="E46" s="272" t="str">
        <f>IF(OR('ordem de passagem'!$H42="pct",'ordem de passagem'!$H42="mini",'ordem de passagem'!$H42="pctt",'ordem de passagem'!$H42="pctn",'ordem de passagem'!$H42="pctm"),'ordem de passagem'!H42,"")</f>
        <v/>
      </c>
      <c r="F46" s="272" t="str">
        <f>IF(OR('ordem de passagem'!$H42="pct",'ordem de passagem'!$H42="mini",'ordem de passagem'!$H42="pctt",'ordem de passagem'!$H42="pctn",'ordem de passagem'!$H42="pctm"),'ordem de passagem'!G42,"")</f>
        <v/>
      </c>
      <c r="G46" s="272" t="str">
        <f>IF(OR('ordem de passagem'!$H42="pct",'ordem de passagem'!$H42="mini",'ordem de passagem'!$H42="pctt",'ordem de passagem'!$H42="pctn",'ordem de passagem'!$H42="pctm"),'ordem de passagem'!I42,"")</f>
        <v/>
      </c>
      <c r="H46" s="752"/>
      <c r="I46" s="753"/>
      <c r="J46" s="754"/>
      <c r="K46" s="755"/>
      <c r="L46" s="752"/>
      <c r="M46" s="753"/>
      <c r="N46" s="756"/>
      <c r="O46" s="757"/>
      <c r="P46" s="758"/>
      <c r="Q46" s="759"/>
      <c r="R46" s="359"/>
      <c r="S46" s="297"/>
      <c r="T46" s="358"/>
      <c r="U46" s="273"/>
      <c r="V46" s="274"/>
      <c r="W46" s="274"/>
      <c r="X46" s="274"/>
      <c r="Y46" s="274"/>
      <c r="Z46" s="275"/>
      <c r="AA46" s="275"/>
      <c r="AB46" s="274"/>
      <c r="AC46" s="274"/>
      <c r="AD46" s="402"/>
      <c r="AE46" s="559"/>
      <c r="AF46" s="86">
        <f t="shared" si="14"/>
        <v>0</v>
      </c>
    </row>
    <row r="47" spans="1:32" s="86" customFormat="1" ht="21" x14ac:dyDescent="0.4">
      <c r="A47" s="272" t="str">
        <f>IF(OR('ordem de passagem'!$H43="pct",'ordem de passagem'!$H43="mini",'ordem de passagem'!$H43="pctt",'ordem de passagem'!$H43="pctn",'ordem de passagem'!$H43="pctm"),'ordem de passagem'!C43,"")</f>
        <v/>
      </c>
      <c r="B47" s="318" t="str">
        <f>IF(OR('ordem de passagem'!$H43="pct",'ordem de passagem'!$H43="mini",'ordem de passagem'!$H43="pctt",'ordem de passagem'!$H43="pctn",'ordem de passagem'!$H43="pctm"),'ordem de passagem'!D43,"Não faz este aparelho")</f>
        <v>Não faz este aparelho</v>
      </c>
      <c r="C47" s="318" t="str">
        <f>IF(OR('ordem de passagem'!$H43="pct",'ordem de passagem'!$H43="mini",'ordem de passagem'!$H43="pctt",'ordem de passagem'!$H43="pctn",'ordem de passagem'!$H43="pctm"),'ordem de passagem'!E43,"")</f>
        <v/>
      </c>
      <c r="D47" s="272" t="str">
        <f>IF(OR('ordem de passagem'!$H43="pct",'ordem de passagem'!$H43="mini",'ordem de passagem'!$H43="pctt",'ordem de passagem'!$H43="pctn",'ordem de passagem'!$H43="pctm"),'ordem de passagem'!F43,"")</f>
        <v/>
      </c>
      <c r="E47" s="272" t="str">
        <f>IF(OR('ordem de passagem'!$H43="pct",'ordem de passagem'!$H43="mini",'ordem de passagem'!$H43="pctt",'ordem de passagem'!$H43="pctn",'ordem de passagem'!$H43="pctm"),'ordem de passagem'!H43,"")</f>
        <v/>
      </c>
      <c r="F47" s="272" t="str">
        <f>IF(OR('ordem de passagem'!$H43="pct",'ordem de passagem'!$H43="mini",'ordem de passagem'!$H43="pctt",'ordem de passagem'!$H43="pctn",'ordem de passagem'!$H43="pctm"),'ordem de passagem'!G43,"")</f>
        <v/>
      </c>
      <c r="G47" s="272" t="str">
        <f>IF(OR('ordem de passagem'!$H43="pct",'ordem de passagem'!$H43="mini",'ordem de passagem'!$H43="pctt",'ordem de passagem'!$H43="pctn",'ordem de passagem'!$H43="pctm"),'ordem de passagem'!I43,"")</f>
        <v/>
      </c>
      <c r="H47" s="752"/>
      <c r="I47" s="753"/>
      <c r="J47" s="754"/>
      <c r="K47" s="755"/>
      <c r="L47" s="752"/>
      <c r="M47" s="753"/>
      <c r="N47" s="756"/>
      <c r="O47" s="757"/>
      <c r="P47" s="758"/>
      <c r="Q47" s="759"/>
      <c r="R47" s="359"/>
      <c r="S47" s="297"/>
      <c r="T47" s="358"/>
      <c r="U47" s="273"/>
      <c r="V47" s="274"/>
      <c r="W47" s="274"/>
      <c r="X47" s="274"/>
      <c r="Y47" s="274"/>
      <c r="Z47" s="275"/>
      <c r="AA47" s="275"/>
      <c r="AB47" s="274"/>
      <c r="AC47" s="274"/>
      <c r="AD47" s="402"/>
      <c r="AE47" s="559"/>
      <c r="AF47" s="86">
        <f t="shared" si="14"/>
        <v>0</v>
      </c>
    </row>
    <row r="48" spans="1:32" s="86" customFormat="1" ht="21" x14ac:dyDescent="0.4">
      <c r="A48" s="272" t="str">
        <f>IF(OR('ordem de passagem'!$H44="pct",'ordem de passagem'!$H44="mini",'ordem de passagem'!$H44="pctt",'ordem de passagem'!$H44="pctn",'ordem de passagem'!$H44="pctm"),'ordem de passagem'!C44,"")</f>
        <v/>
      </c>
      <c r="B48" s="318" t="str">
        <f>IF(OR('ordem de passagem'!$H44="pct",'ordem de passagem'!$H44="mini",'ordem de passagem'!$H44="pctt",'ordem de passagem'!$H44="pctn",'ordem de passagem'!$H44="pctm"),'ordem de passagem'!D44,"Não faz este aparelho")</f>
        <v>Não faz este aparelho</v>
      </c>
      <c r="C48" s="318" t="str">
        <f>IF(OR('ordem de passagem'!$H44="pct",'ordem de passagem'!$H44="mini",'ordem de passagem'!$H44="pctt",'ordem de passagem'!$H44="pctn",'ordem de passagem'!$H44="pctm"),'ordem de passagem'!E44,"")</f>
        <v/>
      </c>
      <c r="D48" s="272" t="str">
        <f>IF(OR('ordem de passagem'!$H44="pct",'ordem de passagem'!$H44="mini",'ordem de passagem'!$H44="pctt",'ordem de passagem'!$H44="pctn",'ordem de passagem'!$H44="pctm"),'ordem de passagem'!F44,"")</f>
        <v/>
      </c>
      <c r="E48" s="272" t="str">
        <f>IF(OR('ordem de passagem'!$H44="pct",'ordem de passagem'!$H44="mini",'ordem de passagem'!$H44="pctt",'ordem de passagem'!$H44="pctn",'ordem de passagem'!$H44="pctm"),'ordem de passagem'!H44,"")</f>
        <v/>
      </c>
      <c r="F48" s="272" t="str">
        <f>IF(OR('ordem de passagem'!$H44="pct",'ordem de passagem'!$H44="mini",'ordem de passagem'!$H44="pctt",'ordem de passagem'!$H44="pctn",'ordem de passagem'!$H44="pctm"),'ordem de passagem'!G44,"")</f>
        <v/>
      </c>
      <c r="G48" s="272" t="str">
        <f>IF(OR('ordem de passagem'!$H44="pct",'ordem de passagem'!$H44="mini",'ordem de passagem'!$H44="pctt",'ordem de passagem'!$H44="pctn",'ordem de passagem'!$H44="pctm"),'ordem de passagem'!I44,"")</f>
        <v/>
      </c>
      <c r="H48" s="752"/>
      <c r="I48" s="753"/>
      <c r="J48" s="754"/>
      <c r="K48" s="755"/>
      <c r="L48" s="752"/>
      <c r="M48" s="753"/>
      <c r="N48" s="756"/>
      <c r="O48" s="757"/>
      <c r="P48" s="758"/>
      <c r="Q48" s="759"/>
      <c r="R48" s="359"/>
      <c r="S48" s="297"/>
      <c r="T48" s="358"/>
      <c r="U48" s="273"/>
      <c r="V48" s="274"/>
      <c r="W48" s="274"/>
      <c r="X48" s="274"/>
      <c r="Y48" s="274"/>
      <c r="Z48" s="275"/>
      <c r="AA48" s="275"/>
      <c r="AB48" s="274"/>
      <c r="AC48" s="274"/>
      <c r="AD48" s="402"/>
      <c r="AE48" s="559"/>
      <c r="AF48" s="86">
        <f t="shared" si="14"/>
        <v>0</v>
      </c>
    </row>
    <row r="49" spans="1:32" s="86" customFormat="1" ht="21" x14ac:dyDescent="0.4">
      <c r="A49" s="272" t="str">
        <f>IF(OR('ordem de passagem'!$H45="pct",'ordem de passagem'!$H45="mini",'ordem de passagem'!$H45="pctt",'ordem de passagem'!$H45="pctn",'ordem de passagem'!$H45="pctm"),'ordem de passagem'!C45,"")</f>
        <v/>
      </c>
      <c r="B49" s="318" t="str">
        <f>IF(OR('ordem de passagem'!$H45="pct",'ordem de passagem'!$H45="mini",'ordem de passagem'!$H45="pctt",'ordem de passagem'!$H45="pctn",'ordem de passagem'!$H45="pctm"),'ordem de passagem'!D45,"Não faz este aparelho")</f>
        <v>Não faz este aparelho</v>
      </c>
      <c r="C49" s="318" t="str">
        <f>IF(OR('ordem de passagem'!$H45="pct",'ordem de passagem'!$H45="mini",'ordem de passagem'!$H45="pctt",'ordem de passagem'!$H45="pctn",'ordem de passagem'!$H45="pctm"),'ordem de passagem'!E45,"")</f>
        <v/>
      </c>
      <c r="D49" s="272" t="str">
        <f>IF(OR('ordem de passagem'!$H45="pct",'ordem de passagem'!$H45="mini",'ordem de passagem'!$H45="pctt",'ordem de passagem'!$H45="pctn",'ordem de passagem'!$H45="pctm"),'ordem de passagem'!F45,"")</f>
        <v/>
      </c>
      <c r="E49" s="272" t="str">
        <f>IF(OR('ordem de passagem'!$H45="pct",'ordem de passagem'!$H45="mini",'ordem de passagem'!$H45="pctt",'ordem de passagem'!$H45="pctn",'ordem de passagem'!$H45="pctm"),'ordem de passagem'!H45,"")</f>
        <v/>
      </c>
      <c r="F49" s="272" t="str">
        <f>IF(OR('ordem de passagem'!$H45="pct",'ordem de passagem'!$H45="mini",'ordem de passagem'!$H45="pctt",'ordem de passagem'!$H45="pctn",'ordem de passagem'!$H45="pctm"),'ordem de passagem'!G45,"")</f>
        <v/>
      </c>
      <c r="G49" s="272" t="str">
        <f>IF(OR('ordem de passagem'!$H45="pct",'ordem de passagem'!$H45="mini",'ordem de passagem'!$H45="pctt",'ordem de passagem'!$H45="pctn",'ordem de passagem'!$H45="pctm"),'ordem de passagem'!I45,"")</f>
        <v/>
      </c>
      <c r="H49" s="752"/>
      <c r="I49" s="753"/>
      <c r="J49" s="754"/>
      <c r="K49" s="755"/>
      <c r="L49" s="752"/>
      <c r="M49" s="753"/>
      <c r="N49" s="756"/>
      <c r="O49" s="757"/>
      <c r="P49" s="758"/>
      <c r="Q49" s="759"/>
      <c r="R49" s="359"/>
      <c r="S49" s="297"/>
      <c r="T49" s="358"/>
      <c r="U49" s="273"/>
      <c r="V49" s="274"/>
      <c r="W49" s="274"/>
      <c r="X49" s="274"/>
      <c r="Y49" s="274"/>
      <c r="Z49" s="275"/>
      <c r="AA49" s="275"/>
      <c r="AB49" s="274"/>
      <c r="AC49" s="274"/>
      <c r="AD49" s="402"/>
      <c r="AE49" s="559"/>
      <c r="AF49" s="86">
        <f t="shared" si="14"/>
        <v>0</v>
      </c>
    </row>
    <row r="50" spans="1:32" s="86" customFormat="1" ht="21" x14ac:dyDescent="0.4">
      <c r="A50" s="272" t="str">
        <f>IF(OR('ordem de passagem'!$H46="pct",'ordem de passagem'!$H46="mini",'ordem de passagem'!$H46="pctt",'ordem de passagem'!$H46="pctn",'ordem de passagem'!$H46="pctm"),'ordem de passagem'!C46,"")</f>
        <v/>
      </c>
      <c r="B50" s="318" t="str">
        <f>IF(OR('ordem de passagem'!$H46="pct",'ordem de passagem'!$H46="mini",'ordem de passagem'!$H46="pctt",'ordem de passagem'!$H46="pctn",'ordem de passagem'!$H46="pctm"),'ordem de passagem'!D46,"Não faz este aparelho")</f>
        <v>Não faz este aparelho</v>
      </c>
      <c r="C50" s="318" t="str">
        <f>IF(OR('ordem de passagem'!$H46="pct",'ordem de passagem'!$H46="mini",'ordem de passagem'!$H46="pctt",'ordem de passagem'!$H46="pctn",'ordem de passagem'!$H46="pctm"),'ordem de passagem'!E46,"")</f>
        <v/>
      </c>
      <c r="D50" s="272" t="str">
        <f>IF(OR('ordem de passagem'!$H46="pct",'ordem de passagem'!$H46="mini",'ordem de passagem'!$H46="pctt",'ordem de passagem'!$H46="pctn",'ordem de passagem'!$H46="pctm"),'ordem de passagem'!F46,"")</f>
        <v/>
      </c>
      <c r="E50" s="272" t="str">
        <f>IF(OR('ordem de passagem'!$H46="pct",'ordem de passagem'!$H46="mini",'ordem de passagem'!$H46="pctt",'ordem de passagem'!$H46="pctn",'ordem de passagem'!$H46="pctm"),'ordem de passagem'!H46,"")</f>
        <v/>
      </c>
      <c r="F50" s="272" t="str">
        <f>IF(OR('ordem de passagem'!$H46="pct",'ordem de passagem'!$H46="mini",'ordem de passagem'!$H46="pctt",'ordem de passagem'!$H46="pctn",'ordem de passagem'!$H46="pctm"),'ordem de passagem'!G46,"")</f>
        <v/>
      </c>
      <c r="G50" s="272" t="str">
        <f>IF(OR('ordem de passagem'!$H46="pct",'ordem de passagem'!$H46="mini",'ordem de passagem'!$H46="pctt",'ordem de passagem'!$H46="pctn",'ordem de passagem'!$H46="pctm"),'ordem de passagem'!I46,"")</f>
        <v/>
      </c>
      <c r="H50" s="752"/>
      <c r="I50" s="753"/>
      <c r="J50" s="754"/>
      <c r="K50" s="755"/>
      <c r="L50" s="752"/>
      <c r="M50" s="753"/>
      <c r="N50" s="756"/>
      <c r="O50" s="757"/>
      <c r="P50" s="758"/>
      <c r="Q50" s="759"/>
      <c r="R50" s="359"/>
      <c r="S50" s="297"/>
      <c r="T50" s="358"/>
      <c r="U50" s="273"/>
      <c r="V50" s="274"/>
      <c r="W50" s="274"/>
      <c r="X50" s="274"/>
      <c r="Y50" s="274"/>
      <c r="Z50" s="275"/>
      <c r="AA50" s="275"/>
      <c r="AB50" s="274"/>
      <c r="AC50" s="274"/>
      <c r="AD50" s="402"/>
      <c r="AE50" s="559"/>
      <c r="AF50" s="86">
        <f t="shared" si="14"/>
        <v>0</v>
      </c>
    </row>
    <row r="51" spans="1:32" s="86" customFormat="1" ht="21" x14ac:dyDescent="0.4">
      <c r="A51" s="272" t="str">
        <f>IF(OR('ordem de passagem'!$H47="pct",'ordem de passagem'!$H47="mini",'ordem de passagem'!$H47="pctt",'ordem de passagem'!$H47="pctn",'ordem de passagem'!$H47="pctm"),'ordem de passagem'!C47,"")</f>
        <v/>
      </c>
      <c r="B51" s="318" t="str">
        <f>IF(OR('ordem de passagem'!$H47="pct",'ordem de passagem'!$H47="mini",'ordem de passagem'!$H47="pctt",'ordem de passagem'!$H47="pctn",'ordem de passagem'!$H47="pctm"),'ordem de passagem'!D47,"Não faz este aparelho")</f>
        <v>Não faz este aparelho</v>
      </c>
      <c r="C51" s="318" t="str">
        <f>IF(OR('ordem de passagem'!$H47="pct",'ordem de passagem'!$H47="mini",'ordem de passagem'!$H47="pctt",'ordem de passagem'!$H47="pctn",'ordem de passagem'!$H47="pctm"),'ordem de passagem'!E47,"")</f>
        <v/>
      </c>
      <c r="D51" s="272" t="str">
        <f>IF(OR('ordem de passagem'!$H47="pct",'ordem de passagem'!$H47="mini",'ordem de passagem'!$H47="pctt",'ordem de passagem'!$H47="pctn",'ordem de passagem'!$H47="pctm"),'ordem de passagem'!F47,"")</f>
        <v/>
      </c>
      <c r="E51" s="272" t="str">
        <f>IF(OR('ordem de passagem'!$H47="pct",'ordem de passagem'!$H47="mini",'ordem de passagem'!$H47="pctt",'ordem de passagem'!$H47="pctn",'ordem de passagem'!$H47="pctm"),'ordem de passagem'!H47,"")</f>
        <v/>
      </c>
      <c r="F51" s="272" t="str">
        <f>IF(OR('ordem de passagem'!$H47="pct",'ordem de passagem'!$H47="mini",'ordem de passagem'!$H47="pctt",'ordem de passagem'!$H47="pctn",'ordem de passagem'!$H47="pctm"),'ordem de passagem'!G47,"")</f>
        <v/>
      </c>
      <c r="G51" s="272" t="str">
        <f>IF(OR('ordem de passagem'!$H47="pct",'ordem de passagem'!$H47="mini",'ordem de passagem'!$H47="pctt",'ordem de passagem'!$H47="pctn",'ordem de passagem'!$H47="pctm"),'ordem de passagem'!I47,"")</f>
        <v/>
      </c>
      <c r="H51" s="752"/>
      <c r="I51" s="753"/>
      <c r="J51" s="754"/>
      <c r="K51" s="755"/>
      <c r="L51" s="752"/>
      <c r="M51" s="753"/>
      <c r="N51" s="756"/>
      <c r="O51" s="757"/>
      <c r="P51" s="758"/>
      <c r="Q51" s="759"/>
      <c r="R51" s="359"/>
      <c r="S51" s="297"/>
      <c r="T51" s="358"/>
      <c r="U51" s="273"/>
      <c r="V51" s="274"/>
      <c r="W51" s="274"/>
      <c r="X51" s="274"/>
      <c r="Y51" s="274"/>
      <c r="Z51" s="275"/>
      <c r="AA51" s="275"/>
      <c r="AB51" s="274"/>
      <c r="AC51" s="274"/>
      <c r="AD51" s="402"/>
      <c r="AE51" s="559"/>
      <c r="AF51" s="86">
        <f t="shared" si="14"/>
        <v>0</v>
      </c>
    </row>
    <row r="52" spans="1:32" s="86" customFormat="1" ht="21" x14ac:dyDescent="0.4">
      <c r="A52" s="272" t="str">
        <f>IF(OR('ordem de passagem'!$H48="pct",'ordem de passagem'!$H48="mini",'ordem de passagem'!$H48="pctt",'ordem de passagem'!$H48="pctn",'ordem de passagem'!$H48="pctm"),'ordem de passagem'!C48,"")</f>
        <v/>
      </c>
      <c r="B52" s="318" t="str">
        <f>IF(OR('ordem de passagem'!$H48="pct",'ordem de passagem'!$H48="mini",'ordem de passagem'!$H48="pctt",'ordem de passagem'!$H48="pctn",'ordem de passagem'!$H48="pctm"),'ordem de passagem'!D48,"Não faz este aparelho")</f>
        <v>Não faz este aparelho</v>
      </c>
      <c r="C52" s="318" t="str">
        <f>IF(OR('ordem de passagem'!$H48="pct",'ordem de passagem'!$H48="mini",'ordem de passagem'!$H48="pctt",'ordem de passagem'!$H48="pctn",'ordem de passagem'!$H48="pctm"),'ordem de passagem'!E48,"")</f>
        <v/>
      </c>
      <c r="D52" s="272" t="str">
        <f>IF(OR('ordem de passagem'!$H48="pct",'ordem de passagem'!$H48="mini",'ordem de passagem'!$H48="pctt",'ordem de passagem'!$H48="pctn",'ordem de passagem'!$H48="pctm"),'ordem de passagem'!F48,"")</f>
        <v/>
      </c>
      <c r="E52" s="272" t="str">
        <f>IF(OR('ordem de passagem'!$H48="pct",'ordem de passagem'!$H48="mini",'ordem de passagem'!$H48="pctt",'ordem de passagem'!$H48="pctn",'ordem de passagem'!$H48="pctm"),'ordem de passagem'!H48,"")</f>
        <v/>
      </c>
      <c r="F52" s="272" t="str">
        <f>IF(OR('ordem de passagem'!$H48="pct",'ordem de passagem'!$H48="mini",'ordem de passagem'!$H48="pctt",'ordem de passagem'!$H48="pctn",'ordem de passagem'!$H48="pctm"),'ordem de passagem'!G48,"")</f>
        <v/>
      </c>
      <c r="G52" s="272" t="str">
        <f>IF(OR('ordem de passagem'!$H48="pct",'ordem de passagem'!$H48="mini",'ordem de passagem'!$H48="pctt",'ordem de passagem'!$H48="pctn",'ordem de passagem'!$H48="pctm"),'ordem de passagem'!I48,"")</f>
        <v/>
      </c>
      <c r="H52" s="752"/>
      <c r="I52" s="753"/>
      <c r="J52" s="754"/>
      <c r="K52" s="755"/>
      <c r="L52" s="752"/>
      <c r="M52" s="753"/>
      <c r="N52" s="756"/>
      <c r="O52" s="757"/>
      <c r="P52" s="758"/>
      <c r="Q52" s="759"/>
      <c r="R52" s="359"/>
      <c r="S52" s="297"/>
      <c r="T52" s="358"/>
      <c r="U52" s="273"/>
      <c r="V52" s="274">
        <f t="shared" si="11"/>
        <v>0</v>
      </c>
      <c r="W52" s="274" t="str">
        <f t="shared" ref="W52:W78" si="15">IF(T52="","",T52)</f>
        <v/>
      </c>
      <c r="X52" s="274">
        <f t="shared" ref="X52:X78" si="16">IF($U$11=4,"",V52)</f>
        <v>0</v>
      </c>
      <c r="Y52" s="274" t="str">
        <f t="shared" ref="Y52:Y78" si="17">IF(T52="","",T52)</f>
        <v/>
      </c>
      <c r="Z52" s="275" t="str">
        <f t="shared" ref="Z52:Z77" si="18">IF(H52="","",X52)</f>
        <v/>
      </c>
      <c r="AA52" s="275" t="str">
        <f t="shared" ref="AA52:AA77" si="19">IF(H52="","",Y52)</f>
        <v/>
      </c>
      <c r="AB52" s="274">
        <f t="shared" si="12"/>
        <v>0</v>
      </c>
      <c r="AC52" s="274">
        <f t="shared" ref="AC52:AC77" si="20">IF($U$11=4,"",AB52)</f>
        <v>0</v>
      </c>
      <c r="AD52" s="402" t="str">
        <f t="shared" si="10"/>
        <v/>
      </c>
      <c r="AE52" s="559"/>
      <c r="AF52" s="86">
        <f t="shared" si="14"/>
        <v>0</v>
      </c>
    </row>
    <row r="53" spans="1:32" s="86" customFormat="1" ht="21" x14ac:dyDescent="0.4">
      <c r="A53" s="272" t="str">
        <f>IF(OR('ordem de passagem'!$H49="pct",'ordem de passagem'!$H49="mini",'ordem de passagem'!$H49="pctt",'ordem de passagem'!$H49="pctn",'ordem de passagem'!$H49="pctm"),'ordem de passagem'!C49,"")</f>
        <v/>
      </c>
      <c r="B53" s="318" t="str">
        <f>IF(OR('ordem de passagem'!$H49="pct",'ordem de passagem'!$H49="mini",'ordem de passagem'!$H49="pctt",'ordem de passagem'!$H49="pctn",'ordem de passagem'!$H49="pctm"),'ordem de passagem'!D49,"Não faz este aparelho")</f>
        <v>Não faz este aparelho</v>
      </c>
      <c r="C53" s="318" t="str">
        <f>IF(OR('ordem de passagem'!$H49="pct",'ordem de passagem'!$H49="mini",'ordem de passagem'!$H49="pctt",'ordem de passagem'!$H49="pctn",'ordem de passagem'!$H49="pctm"),'ordem de passagem'!E49,"")</f>
        <v/>
      </c>
      <c r="D53" s="272" t="str">
        <f>IF(OR('ordem de passagem'!$H49="pct",'ordem de passagem'!$H49="mini",'ordem de passagem'!$H49="pctt",'ordem de passagem'!$H49="pctn",'ordem de passagem'!$H49="pctm"),'ordem de passagem'!F49,"")</f>
        <v/>
      </c>
      <c r="E53" s="272" t="str">
        <f>IF(OR('ordem de passagem'!$H49="pct",'ordem de passagem'!$H49="mini",'ordem de passagem'!$H49="pctt",'ordem de passagem'!$H49="pctn",'ordem de passagem'!$H49="pctm"),'ordem de passagem'!H49,"")</f>
        <v/>
      </c>
      <c r="F53" s="272" t="str">
        <f>IF(OR('ordem de passagem'!$H49="pct",'ordem de passagem'!$H49="mini",'ordem de passagem'!$H49="pctt",'ordem de passagem'!$H49="pctn",'ordem de passagem'!$H49="pctm"),'ordem de passagem'!G49,"")</f>
        <v/>
      </c>
      <c r="G53" s="272" t="str">
        <f>IF(OR('ordem de passagem'!$H49="pct",'ordem de passagem'!$H49="mini",'ordem de passagem'!$H49="pctt",'ordem de passagem'!$H49="pctn",'ordem de passagem'!$H49="pctm"),'ordem de passagem'!I49,"")</f>
        <v/>
      </c>
      <c r="H53" s="752"/>
      <c r="I53" s="753"/>
      <c r="J53" s="754"/>
      <c r="K53" s="755"/>
      <c r="L53" s="752"/>
      <c r="M53" s="753"/>
      <c r="N53" s="756"/>
      <c r="O53" s="757"/>
      <c r="P53" s="758"/>
      <c r="Q53" s="759"/>
      <c r="R53" s="359"/>
      <c r="S53" s="297"/>
      <c r="T53" s="358"/>
      <c r="U53" s="273"/>
      <c r="V53" s="274">
        <f t="shared" si="11"/>
        <v>0</v>
      </c>
      <c r="W53" s="274" t="str">
        <f t="shared" si="15"/>
        <v/>
      </c>
      <c r="X53" s="274">
        <f t="shared" si="16"/>
        <v>0</v>
      </c>
      <c r="Y53" s="274" t="str">
        <f t="shared" si="17"/>
        <v/>
      </c>
      <c r="Z53" s="275" t="str">
        <f t="shared" si="18"/>
        <v/>
      </c>
      <c r="AA53" s="275" t="str">
        <f t="shared" si="19"/>
        <v/>
      </c>
      <c r="AB53" s="274">
        <f t="shared" si="12"/>
        <v>0</v>
      </c>
      <c r="AC53" s="274">
        <f t="shared" si="20"/>
        <v>0</v>
      </c>
      <c r="AD53" s="402" t="str">
        <f t="shared" si="10"/>
        <v/>
      </c>
      <c r="AE53" s="559"/>
      <c r="AF53" s="86">
        <f t="shared" si="14"/>
        <v>0</v>
      </c>
    </row>
    <row r="54" spans="1:32" s="86" customFormat="1" ht="21" x14ac:dyDescent="0.4">
      <c r="A54" s="272" t="str">
        <f>IF(OR('ordem de passagem'!$H50="pct",'ordem de passagem'!$H50="mini",'ordem de passagem'!$H50="pctt",'ordem de passagem'!$H50="pctn",'ordem de passagem'!$H50="pctm"),'ordem de passagem'!C50,"")</f>
        <v/>
      </c>
      <c r="B54" s="318" t="str">
        <f>IF(OR('ordem de passagem'!$H50="pct",'ordem de passagem'!$H50="mini",'ordem de passagem'!$H50="pctt",'ordem de passagem'!$H50="pctn",'ordem de passagem'!$H50="pctm"),'ordem de passagem'!D50,"Não faz este aparelho")</f>
        <v>Não faz este aparelho</v>
      </c>
      <c r="C54" s="318" t="str">
        <f>IF(OR('ordem de passagem'!$H50="pct",'ordem de passagem'!$H50="mini",'ordem de passagem'!$H50="pctt",'ordem de passagem'!$H50="pctn",'ordem de passagem'!$H50="pctm"),'ordem de passagem'!E50,"")</f>
        <v/>
      </c>
      <c r="D54" s="272" t="str">
        <f>IF(OR('ordem de passagem'!$H50="pct",'ordem de passagem'!$H50="mini",'ordem de passagem'!$H50="pctt",'ordem de passagem'!$H50="pctn",'ordem de passagem'!$H50="pctm"),'ordem de passagem'!F50,"")</f>
        <v/>
      </c>
      <c r="E54" s="272" t="str">
        <f>IF(OR('ordem de passagem'!$H50="pct",'ordem de passagem'!$H50="mini",'ordem de passagem'!$H50="pctt",'ordem de passagem'!$H50="pctn",'ordem de passagem'!$H50="pctm"),'ordem de passagem'!H50,"")</f>
        <v/>
      </c>
      <c r="F54" s="272" t="str">
        <f>IF(OR('ordem de passagem'!$H50="pct",'ordem de passagem'!$H50="mini",'ordem de passagem'!$H50="pctt",'ordem de passagem'!$H50="pctn",'ordem de passagem'!$H50="pctm"),'ordem de passagem'!G50,"")</f>
        <v/>
      </c>
      <c r="G54" s="272" t="str">
        <f>IF(OR('ordem de passagem'!$H50="pct",'ordem de passagem'!$H50="mini",'ordem de passagem'!$H50="pctt",'ordem de passagem'!$H50="pctn",'ordem de passagem'!$H50="pctm"),'ordem de passagem'!I50,"")</f>
        <v/>
      </c>
      <c r="H54" s="752"/>
      <c r="I54" s="753"/>
      <c r="J54" s="754"/>
      <c r="K54" s="755"/>
      <c r="L54" s="752"/>
      <c r="M54" s="753"/>
      <c r="N54" s="756"/>
      <c r="O54" s="757"/>
      <c r="P54" s="758"/>
      <c r="Q54" s="759"/>
      <c r="R54" s="359"/>
      <c r="S54" s="297"/>
      <c r="T54" s="358"/>
      <c r="U54" s="273"/>
      <c r="V54" s="274">
        <f t="shared" si="11"/>
        <v>0</v>
      </c>
      <c r="W54" s="274" t="str">
        <f t="shared" si="15"/>
        <v/>
      </c>
      <c r="X54" s="274">
        <f t="shared" si="16"/>
        <v>0</v>
      </c>
      <c r="Y54" s="274" t="str">
        <f t="shared" si="17"/>
        <v/>
      </c>
      <c r="Z54" s="275" t="str">
        <f t="shared" si="18"/>
        <v/>
      </c>
      <c r="AA54" s="275" t="str">
        <f t="shared" si="19"/>
        <v/>
      </c>
      <c r="AB54" s="274">
        <f t="shared" si="12"/>
        <v>0</v>
      </c>
      <c r="AC54" s="274">
        <f t="shared" si="20"/>
        <v>0</v>
      </c>
      <c r="AD54" s="402" t="str">
        <f t="shared" si="10"/>
        <v/>
      </c>
      <c r="AE54" s="559"/>
      <c r="AF54" s="86">
        <f t="shared" si="14"/>
        <v>0</v>
      </c>
    </row>
    <row r="55" spans="1:32" s="86" customFormat="1" ht="21" x14ac:dyDescent="0.4">
      <c r="A55" s="272" t="str">
        <f>IF(OR('ordem de passagem'!$H51="pct",'ordem de passagem'!$H51="mini",'ordem de passagem'!$H51="pctt",'ordem de passagem'!$H51="pctn",'ordem de passagem'!$H51="pctm"),'ordem de passagem'!C51,"")</f>
        <v/>
      </c>
      <c r="B55" s="318" t="str">
        <f>IF(OR('ordem de passagem'!$H51="pct",'ordem de passagem'!$H51="mini",'ordem de passagem'!$H51="pctt",'ordem de passagem'!$H51="pctn",'ordem de passagem'!$H51="pctm"),'ordem de passagem'!D51,"Não faz este aparelho")</f>
        <v>Não faz este aparelho</v>
      </c>
      <c r="C55" s="318" t="str">
        <f>IF(OR('ordem de passagem'!$H51="pct",'ordem de passagem'!$H51="mini",'ordem de passagem'!$H51="pctt",'ordem de passagem'!$H51="pctn",'ordem de passagem'!$H51="pctm"),'ordem de passagem'!E51,"")</f>
        <v/>
      </c>
      <c r="D55" s="272" t="str">
        <f>IF(OR('ordem de passagem'!$H51="pct",'ordem de passagem'!$H51="mini",'ordem de passagem'!$H51="pctt",'ordem de passagem'!$H51="pctn",'ordem de passagem'!$H51="pctm"),'ordem de passagem'!F51,"")</f>
        <v/>
      </c>
      <c r="E55" s="272" t="str">
        <f>IF(OR('ordem de passagem'!$H51="pct",'ordem de passagem'!$H51="mini",'ordem de passagem'!$H51="pctt",'ordem de passagem'!$H51="pctn",'ordem de passagem'!$H51="pctm"),'ordem de passagem'!H51,"")</f>
        <v/>
      </c>
      <c r="F55" s="272" t="str">
        <f>IF(OR('ordem de passagem'!$H51="pct",'ordem de passagem'!$H51="mini",'ordem de passagem'!$H51="pctt",'ordem de passagem'!$H51="pctn",'ordem de passagem'!$H51="pctm"),'ordem de passagem'!G51,"")</f>
        <v/>
      </c>
      <c r="G55" s="272" t="str">
        <f>IF(OR('ordem de passagem'!$H51="pct",'ordem de passagem'!$H51="mini",'ordem de passagem'!$H51="pctt",'ordem de passagem'!$H51="pctn",'ordem de passagem'!$H51="pctm"),'ordem de passagem'!I51,"")</f>
        <v/>
      </c>
      <c r="H55" s="752"/>
      <c r="I55" s="753"/>
      <c r="J55" s="754"/>
      <c r="K55" s="755"/>
      <c r="L55" s="752"/>
      <c r="M55" s="753"/>
      <c r="N55" s="756"/>
      <c r="O55" s="757"/>
      <c r="P55" s="758"/>
      <c r="Q55" s="759"/>
      <c r="R55" s="359"/>
      <c r="S55" s="297"/>
      <c r="T55" s="358"/>
      <c r="U55" s="273"/>
      <c r="V55" s="274">
        <f t="shared" si="11"/>
        <v>0</v>
      </c>
      <c r="W55" s="274" t="str">
        <f t="shared" si="15"/>
        <v/>
      </c>
      <c r="X55" s="274">
        <f t="shared" si="16"/>
        <v>0</v>
      </c>
      <c r="Y55" s="274" t="str">
        <f t="shared" si="17"/>
        <v/>
      </c>
      <c r="Z55" s="275" t="str">
        <f t="shared" si="18"/>
        <v/>
      </c>
      <c r="AA55" s="275" t="str">
        <f t="shared" si="19"/>
        <v/>
      </c>
      <c r="AB55" s="274">
        <f t="shared" si="12"/>
        <v>0</v>
      </c>
      <c r="AC55" s="274">
        <f t="shared" si="20"/>
        <v>0</v>
      </c>
      <c r="AD55" s="402" t="str">
        <f t="shared" si="10"/>
        <v/>
      </c>
      <c r="AE55" s="559"/>
      <c r="AF55" s="86">
        <f t="shared" si="14"/>
        <v>0</v>
      </c>
    </row>
    <row r="56" spans="1:32" s="86" customFormat="1" ht="21" x14ac:dyDescent="0.4">
      <c r="A56" s="272" t="str">
        <f>IF(OR('ordem de passagem'!$H52="pct",'ordem de passagem'!$H52="mini",'ordem de passagem'!$H52="pctt",'ordem de passagem'!$H52="pctn",'ordem de passagem'!$H52="pctm"),'ordem de passagem'!C52,"")</f>
        <v/>
      </c>
      <c r="B56" s="318" t="str">
        <f>IF(OR('ordem de passagem'!$H52="pct",'ordem de passagem'!$H52="mini",'ordem de passagem'!$H52="pctt",'ordem de passagem'!$H52="pctn",'ordem de passagem'!$H52="pctm"),'ordem de passagem'!D52,"Não faz este aparelho")</f>
        <v>Não faz este aparelho</v>
      </c>
      <c r="C56" s="318" t="str">
        <f>IF(OR('ordem de passagem'!$H52="pct",'ordem de passagem'!$H52="mini",'ordem de passagem'!$H52="pctt",'ordem de passagem'!$H52="pctn",'ordem de passagem'!$H52="pctm"),'ordem de passagem'!E52,"")</f>
        <v/>
      </c>
      <c r="D56" s="272" t="str">
        <f>IF(OR('ordem de passagem'!$H52="pct",'ordem de passagem'!$H52="mini",'ordem de passagem'!$H52="pctt",'ordem de passagem'!$H52="pctn",'ordem de passagem'!$H52="pctm"),'ordem de passagem'!F52,"")</f>
        <v/>
      </c>
      <c r="E56" s="272" t="str">
        <f>IF(OR('ordem de passagem'!$H52="pct",'ordem de passagem'!$H52="mini",'ordem de passagem'!$H52="pctt",'ordem de passagem'!$H52="pctn",'ordem de passagem'!$H52="pctm"),'ordem de passagem'!H52,"")</f>
        <v/>
      </c>
      <c r="F56" s="272" t="str">
        <f>IF(OR('ordem de passagem'!$H52="pct",'ordem de passagem'!$H52="mini",'ordem de passagem'!$H52="pctt",'ordem de passagem'!$H52="pctn",'ordem de passagem'!$H52="pctm"),'ordem de passagem'!G52,"")</f>
        <v/>
      </c>
      <c r="G56" s="272" t="str">
        <f>IF(OR('ordem de passagem'!$H52="pct",'ordem de passagem'!$H52="mini",'ordem de passagem'!$H52="pctt",'ordem de passagem'!$H52="pctn",'ordem de passagem'!$H52="pctm"),'ordem de passagem'!I52,"")</f>
        <v/>
      </c>
      <c r="H56" s="752"/>
      <c r="I56" s="753"/>
      <c r="J56" s="754"/>
      <c r="K56" s="755"/>
      <c r="L56" s="752"/>
      <c r="M56" s="753"/>
      <c r="N56" s="756"/>
      <c r="O56" s="757"/>
      <c r="P56" s="758"/>
      <c r="Q56" s="759"/>
      <c r="R56" s="359"/>
      <c r="S56" s="297"/>
      <c r="T56" s="358"/>
      <c r="U56" s="273"/>
      <c r="V56" s="274">
        <f t="shared" si="11"/>
        <v>0</v>
      </c>
      <c r="W56" s="274" t="str">
        <f t="shared" si="15"/>
        <v/>
      </c>
      <c r="X56" s="274">
        <f t="shared" si="16"/>
        <v>0</v>
      </c>
      <c r="Y56" s="274" t="str">
        <f t="shared" si="17"/>
        <v/>
      </c>
      <c r="Z56" s="275" t="str">
        <f t="shared" si="18"/>
        <v/>
      </c>
      <c r="AA56" s="275" t="str">
        <f t="shared" si="19"/>
        <v/>
      </c>
      <c r="AB56" s="274">
        <f t="shared" si="12"/>
        <v>0</v>
      </c>
      <c r="AC56" s="274">
        <f t="shared" si="20"/>
        <v>0</v>
      </c>
      <c r="AD56" s="402" t="str">
        <f t="shared" si="10"/>
        <v/>
      </c>
      <c r="AE56" s="559"/>
      <c r="AF56" s="86">
        <f t="shared" si="14"/>
        <v>0</v>
      </c>
    </row>
    <row r="57" spans="1:32" s="86" customFormat="1" ht="21" x14ac:dyDescent="0.4">
      <c r="A57" s="272" t="str">
        <f>IF(OR('ordem de passagem'!$H53="pct",'ordem de passagem'!$H53="mini",'ordem de passagem'!$H53="pctt",'ordem de passagem'!$H53="pctn",'ordem de passagem'!$H53="pctm"),'ordem de passagem'!C53,"")</f>
        <v/>
      </c>
      <c r="B57" s="318" t="str">
        <f>IF(OR('ordem de passagem'!$H53="pct",'ordem de passagem'!$H53="mini",'ordem de passagem'!$H53="pctt",'ordem de passagem'!$H53="pctn",'ordem de passagem'!$H53="pctm"),'ordem de passagem'!D53,"Não faz este aparelho")</f>
        <v>Não faz este aparelho</v>
      </c>
      <c r="C57" s="318" t="str">
        <f>IF(OR('ordem de passagem'!$H53="pct",'ordem de passagem'!$H53="mini",'ordem de passagem'!$H53="pctt",'ordem de passagem'!$H53="pctn",'ordem de passagem'!$H53="pctm"),'ordem de passagem'!E53,"")</f>
        <v/>
      </c>
      <c r="D57" s="272" t="str">
        <f>IF(OR('ordem de passagem'!$H53="pct",'ordem de passagem'!$H53="mini",'ordem de passagem'!$H53="pctt",'ordem de passagem'!$H53="pctn",'ordem de passagem'!$H53="pctm"),'ordem de passagem'!F53,"")</f>
        <v/>
      </c>
      <c r="E57" s="272" t="str">
        <f>IF(OR('ordem de passagem'!$H53="pct",'ordem de passagem'!$H53="mini",'ordem de passagem'!$H53="pctt",'ordem de passagem'!$H53="pctn",'ordem de passagem'!$H53="pctm"),'ordem de passagem'!H53,"")</f>
        <v/>
      </c>
      <c r="F57" s="272" t="str">
        <f>IF(OR('ordem de passagem'!$H53="pct",'ordem de passagem'!$H53="mini",'ordem de passagem'!$H53="pctt",'ordem de passagem'!$H53="pctn",'ordem de passagem'!$H53="pctm"),'ordem de passagem'!G53,"")</f>
        <v/>
      </c>
      <c r="G57" s="272" t="str">
        <f>IF(OR('ordem de passagem'!$H53="pct",'ordem de passagem'!$H53="mini",'ordem de passagem'!$H53="pctt",'ordem de passagem'!$H53="pctn",'ordem de passagem'!$H53="pctm"),'ordem de passagem'!I53,"")</f>
        <v/>
      </c>
      <c r="H57" s="752"/>
      <c r="I57" s="753"/>
      <c r="J57" s="754"/>
      <c r="K57" s="755"/>
      <c r="L57" s="752"/>
      <c r="M57" s="753"/>
      <c r="N57" s="756"/>
      <c r="O57" s="757"/>
      <c r="P57" s="758"/>
      <c r="Q57" s="759"/>
      <c r="R57" s="359"/>
      <c r="S57" s="297"/>
      <c r="T57" s="358"/>
      <c r="U57" s="273"/>
      <c r="V57" s="274">
        <f t="shared" si="11"/>
        <v>0</v>
      </c>
      <c r="W57" s="274" t="str">
        <f t="shared" si="15"/>
        <v/>
      </c>
      <c r="X57" s="274">
        <f t="shared" si="16"/>
        <v>0</v>
      </c>
      <c r="Y57" s="274" t="str">
        <f t="shared" si="17"/>
        <v/>
      </c>
      <c r="Z57" s="275" t="str">
        <f t="shared" si="18"/>
        <v/>
      </c>
      <c r="AA57" s="275" t="str">
        <f t="shared" si="19"/>
        <v/>
      </c>
      <c r="AB57" s="274">
        <f t="shared" si="12"/>
        <v>0</v>
      </c>
      <c r="AC57" s="274">
        <f t="shared" si="20"/>
        <v>0</v>
      </c>
      <c r="AD57" s="402" t="str">
        <f t="shared" si="10"/>
        <v/>
      </c>
      <c r="AE57" s="559"/>
      <c r="AF57" s="86">
        <f t="shared" si="14"/>
        <v>0</v>
      </c>
    </row>
    <row r="58" spans="1:32" s="86" customFormat="1" ht="21" x14ac:dyDescent="0.4">
      <c r="A58" s="272" t="str">
        <f>IF(OR('ordem de passagem'!$H54="pct",'ordem de passagem'!$H54="mini",'ordem de passagem'!$H54="pctt",'ordem de passagem'!$H54="pctn",'ordem de passagem'!$H54="pctm"),'ordem de passagem'!C54,"")</f>
        <v/>
      </c>
      <c r="B58" s="318" t="str">
        <f>IF(OR('ordem de passagem'!$H54="pct",'ordem de passagem'!$H54="mini",'ordem de passagem'!$H54="pctt",'ordem de passagem'!$H54="pctn",'ordem de passagem'!$H54="pctm"),'ordem de passagem'!D54,"Não faz este aparelho")</f>
        <v>Não faz este aparelho</v>
      </c>
      <c r="C58" s="318" t="str">
        <f>IF(OR('ordem de passagem'!$H54="pct",'ordem de passagem'!$H54="mini",'ordem de passagem'!$H54="pctt",'ordem de passagem'!$H54="pctn",'ordem de passagem'!$H54="pctm"),'ordem de passagem'!E54,"")</f>
        <v/>
      </c>
      <c r="D58" s="272" t="str">
        <f>IF(OR('ordem de passagem'!$H54="pct",'ordem de passagem'!$H54="mini",'ordem de passagem'!$H54="pctt",'ordem de passagem'!$H54="pctn",'ordem de passagem'!$H54="pctm"),'ordem de passagem'!F54,"")</f>
        <v/>
      </c>
      <c r="E58" s="272" t="str">
        <f>IF(OR('ordem de passagem'!$H54="pct",'ordem de passagem'!$H54="mini",'ordem de passagem'!$H54="pctt",'ordem de passagem'!$H54="pctn",'ordem de passagem'!$H54="pctm"),'ordem de passagem'!H54,"")</f>
        <v/>
      </c>
      <c r="F58" s="272" t="str">
        <f>IF(OR('ordem de passagem'!$H54="pct",'ordem de passagem'!$H54="mini",'ordem de passagem'!$H54="pctt",'ordem de passagem'!$H54="pctn",'ordem de passagem'!$H54="pctm"),'ordem de passagem'!G54,"")</f>
        <v/>
      </c>
      <c r="G58" s="272" t="str">
        <f>IF(OR('ordem de passagem'!$H54="pct",'ordem de passagem'!$H54="mini",'ordem de passagem'!$H54="pctt",'ordem de passagem'!$H54="pctn",'ordem de passagem'!$H54="pctm"),'ordem de passagem'!I54,"")</f>
        <v/>
      </c>
      <c r="H58" s="752"/>
      <c r="I58" s="753"/>
      <c r="J58" s="754"/>
      <c r="K58" s="755"/>
      <c r="L58" s="752"/>
      <c r="M58" s="753"/>
      <c r="N58" s="756"/>
      <c r="O58" s="757"/>
      <c r="P58" s="758"/>
      <c r="Q58" s="759"/>
      <c r="R58" s="359"/>
      <c r="S58" s="297"/>
      <c r="T58" s="358"/>
      <c r="U58" s="273"/>
      <c r="V58" s="274">
        <f t="shared" si="11"/>
        <v>0</v>
      </c>
      <c r="W58" s="274" t="str">
        <f t="shared" si="15"/>
        <v/>
      </c>
      <c r="X58" s="274">
        <f t="shared" si="16"/>
        <v>0</v>
      </c>
      <c r="Y58" s="274" t="str">
        <f t="shared" si="17"/>
        <v/>
      </c>
      <c r="Z58" s="275" t="str">
        <f t="shared" si="18"/>
        <v/>
      </c>
      <c r="AA58" s="275" t="str">
        <f t="shared" si="19"/>
        <v/>
      </c>
      <c r="AB58" s="274">
        <f t="shared" si="12"/>
        <v>0</v>
      </c>
      <c r="AC58" s="274">
        <f t="shared" si="20"/>
        <v>0</v>
      </c>
      <c r="AD58" s="402" t="str">
        <f t="shared" si="10"/>
        <v/>
      </c>
      <c r="AE58" s="559"/>
      <c r="AF58" s="86">
        <f t="shared" si="14"/>
        <v>0</v>
      </c>
    </row>
    <row r="59" spans="1:32" s="86" customFormat="1" ht="21" x14ac:dyDescent="0.4">
      <c r="A59" s="272" t="str">
        <f>IF(OR('ordem de passagem'!$H55="pct",'ordem de passagem'!$H55="mini",'ordem de passagem'!$H55="pctt",'ordem de passagem'!$H55="pctn",'ordem de passagem'!$H55="pctm"),'ordem de passagem'!C55,"")</f>
        <v/>
      </c>
      <c r="B59" s="318" t="str">
        <f>IF(OR('ordem de passagem'!$H55="pct",'ordem de passagem'!$H55="mini",'ordem de passagem'!$H55="pctt",'ordem de passagem'!$H55="pctn",'ordem de passagem'!$H55="pctm"),'ordem de passagem'!D55,"Não faz este aparelho")</f>
        <v>Não faz este aparelho</v>
      </c>
      <c r="C59" s="318" t="str">
        <f>IF(OR('ordem de passagem'!$H55="pct",'ordem de passagem'!$H55="mini",'ordem de passagem'!$H55="pctt",'ordem de passagem'!$H55="pctn",'ordem de passagem'!$H55="pctm"),'ordem de passagem'!E55,"")</f>
        <v/>
      </c>
      <c r="D59" s="272" t="str">
        <f>IF(OR('ordem de passagem'!$H55="pct",'ordem de passagem'!$H55="mini",'ordem de passagem'!$H55="pctt",'ordem de passagem'!$H55="pctn",'ordem de passagem'!$H55="pctm"),'ordem de passagem'!F55,"")</f>
        <v/>
      </c>
      <c r="E59" s="272" t="str">
        <f>IF(OR('ordem de passagem'!$H55="pct",'ordem de passagem'!$H55="mini",'ordem de passagem'!$H55="pctt",'ordem de passagem'!$H55="pctn",'ordem de passagem'!$H55="pctm"),'ordem de passagem'!H55,"")</f>
        <v/>
      </c>
      <c r="F59" s="272" t="str">
        <f>IF(OR('ordem de passagem'!$H55="pct",'ordem de passagem'!$H55="mini",'ordem de passagem'!$H55="pctt",'ordem de passagem'!$H55="pctn",'ordem de passagem'!$H55="pctm"),'ordem de passagem'!G55,"")</f>
        <v/>
      </c>
      <c r="G59" s="272" t="str">
        <f>IF(OR('ordem de passagem'!$H55="pct",'ordem de passagem'!$H55="mini",'ordem de passagem'!$H55="pctt",'ordem de passagem'!$H55="pctn",'ordem de passagem'!$H55="pctm"),'ordem de passagem'!I55,"")</f>
        <v/>
      </c>
      <c r="H59" s="752"/>
      <c r="I59" s="753"/>
      <c r="J59" s="754"/>
      <c r="K59" s="755"/>
      <c r="L59" s="752"/>
      <c r="M59" s="753"/>
      <c r="N59" s="756"/>
      <c r="O59" s="757"/>
      <c r="P59" s="758"/>
      <c r="Q59" s="759"/>
      <c r="R59" s="359"/>
      <c r="S59" s="297"/>
      <c r="T59" s="358"/>
      <c r="U59" s="273"/>
      <c r="V59" s="274">
        <f t="shared" si="11"/>
        <v>0</v>
      </c>
      <c r="W59" s="274" t="str">
        <f t="shared" si="15"/>
        <v/>
      </c>
      <c r="X59" s="274">
        <f t="shared" si="16"/>
        <v>0</v>
      </c>
      <c r="Y59" s="274" t="str">
        <f t="shared" si="17"/>
        <v/>
      </c>
      <c r="Z59" s="275" t="str">
        <f t="shared" si="18"/>
        <v/>
      </c>
      <c r="AA59" s="275" t="str">
        <f t="shared" si="19"/>
        <v/>
      </c>
      <c r="AB59" s="274">
        <f t="shared" si="12"/>
        <v>0</v>
      </c>
      <c r="AC59" s="274">
        <f t="shared" si="20"/>
        <v>0</v>
      </c>
      <c r="AD59" s="402" t="str">
        <f t="shared" si="10"/>
        <v/>
      </c>
      <c r="AE59" s="559"/>
      <c r="AF59" s="86">
        <f t="shared" si="14"/>
        <v>0</v>
      </c>
    </row>
    <row r="60" spans="1:32" s="86" customFormat="1" ht="21" x14ac:dyDescent="0.4">
      <c r="A60" s="272" t="str">
        <f>IF(OR('ordem de passagem'!$H56="pct",'ordem de passagem'!$H56="mini",'ordem de passagem'!$H56="pctt",'ordem de passagem'!$H56="pctn",'ordem de passagem'!$H56="pctm"),'ordem de passagem'!C56,"")</f>
        <v/>
      </c>
      <c r="B60" s="318" t="str">
        <f>IF(OR('ordem de passagem'!$H56="pct",'ordem de passagem'!$H56="mini",'ordem de passagem'!$H56="pctt",'ordem de passagem'!$H56="pctn",'ordem de passagem'!$H56="pctm"),'ordem de passagem'!D56,"Não faz este aparelho")</f>
        <v>Não faz este aparelho</v>
      </c>
      <c r="C60" s="318" t="str">
        <f>IF(OR('ordem de passagem'!$H56="pct",'ordem de passagem'!$H56="mini",'ordem de passagem'!$H56="pctt",'ordem de passagem'!$H56="pctn",'ordem de passagem'!$H56="pctm"),'ordem de passagem'!E56,"")</f>
        <v/>
      </c>
      <c r="D60" s="272" t="str">
        <f>IF(OR('ordem de passagem'!$H56="pct",'ordem de passagem'!$H56="mini",'ordem de passagem'!$H56="pctt",'ordem de passagem'!$H56="pctn",'ordem de passagem'!$H56="pctm"),'ordem de passagem'!F56,"")</f>
        <v/>
      </c>
      <c r="E60" s="272" t="str">
        <f>IF(OR('ordem de passagem'!$H56="pct",'ordem de passagem'!$H56="mini",'ordem de passagem'!$H56="pctt",'ordem de passagem'!$H56="pctn",'ordem de passagem'!$H56="pctm"),'ordem de passagem'!H56,"")</f>
        <v/>
      </c>
      <c r="F60" s="272" t="str">
        <f>IF(OR('ordem de passagem'!$H56="pct",'ordem de passagem'!$H56="mini",'ordem de passagem'!$H56="pctt",'ordem de passagem'!$H56="pctn",'ordem de passagem'!$H56="pctm"),'ordem de passagem'!G56,"")</f>
        <v/>
      </c>
      <c r="G60" s="272" t="str">
        <f>IF(OR('ordem de passagem'!$H56="pct",'ordem de passagem'!$H56="mini",'ordem de passagem'!$H56="pctt",'ordem de passagem'!$H56="pctn",'ordem de passagem'!$H56="pctm"),'ordem de passagem'!I56,"")</f>
        <v/>
      </c>
      <c r="H60" s="752"/>
      <c r="I60" s="753"/>
      <c r="J60" s="754"/>
      <c r="K60" s="755"/>
      <c r="L60" s="752"/>
      <c r="M60" s="753"/>
      <c r="N60" s="756"/>
      <c r="O60" s="757"/>
      <c r="P60" s="758"/>
      <c r="Q60" s="759"/>
      <c r="R60" s="359"/>
      <c r="S60" s="297"/>
      <c r="T60" s="358"/>
      <c r="U60" s="273"/>
      <c r="V60" s="274">
        <f t="shared" si="11"/>
        <v>0</v>
      </c>
      <c r="W60" s="274" t="str">
        <f t="shared" si="15"/>
        <v/>
      </c>
      <c r="X60" s="274">
        <f t="shared" si="16"/>
        <v>0</v>
      </c>
      <c r="Y60" s="274" t="str">
        <f t="shared" si="17"/>
        <v/>
      </c>
      <c r="Z60" s="275" t="str">
        <f t="shared" si="18"/>
        <v/>
      </c>
      <c r="AA60" s="275" t="str">
        <f t="shared" si="19"/>
        <v/>
      </c>
      <c r="AB60" s="274">
        <f t="shared" si="12"/>
        <v>0</v>
      </c>
      <c r="AC60" s="274">
        <f t="shared" si="20"/>
        <v>0</v>
      </c>
      <c r="AD60" s="402" t="str">
        <f t="shared" si="10"/>
        <v/>
      </c>
      <c r="AE60" s="559"/>
      <c r="AF60" s="86">
        <f t="shared" si="14"/>
        <v>0</v>
      </c>
    </row>
    <row r="61" spans="1:32" s="86" customFormat="1" ht="21" x14ac:dyDescent="0.4">
      <c r="A61" s="272" t="str">
        <f>IF(OR('ordem de passagem'!$H57="pct",'ordem de passagem'!$H57="mini",'ordem de passagem'!$H57="pctt",'ordem de passagem'!$H57="pctn",'ordem de passagem'!$H57="pctm"),'ordem de passagem'!C57,"")</f>
        <v/>
      </c>
      <c r="B61" s="318" t="str">
        <f>IF(OR('ordem de passagem'!$H57="pct",'ordem de passagem'!$H57="mini",'ordem de passagem'!$H57="pctt",'ordem de passagem'!$H57="pctn",'ordem de passagem'!$H57="pctm"),'ordem de passagem'!D57,"Não faz este aparelho")</f>
        <v>Não faz este aparelho</v>
      </c>
      <c r="C61" s="318" t="str">
        <f>IF(OR('ordem de passagem'!$H57="pct",'ordem de passagem'!$H57="mini",'ordem de passagem'!$H57="pctt",'ordem de passagem'!$H57="pctn",'ordem de passagem'!$H57="pctm"),'ordem de passagem'!E57,"")</f>
        <v/>
      </c>
      <c r="D61" s="272" t="str">
        <f>IF(OR('ordem de passagem'!$H57="pct",'ordem de passagem'!$H57="mini",'ordem de passagem'!$H57="pctt",'ordem de passagem'!$H57="pctn",'ordem de passagem'!$H57="pctm"),'ordem de passagem'!F57,"")</f>
        <v/>
      </c>
      <c r="E61" s="272" t="str">
        <f>IF(OR('ordem de passagem'!$H57="pct",'ordem de passagem'!$H57="mini",'ordem de passagem'!$H57="pctt",'ordem de passagem'!$H57="pctn",'ordem de passagem'!$H57="pctm"),'ordem de passagem'!H57,"")</f>
        <v/>
      </c>
      <c r="F61" s="272" t="str">
        <f>IF(OR('ordem de passagem'!$H57="pct",'ordem de passagem'!$H57="mini",'ordem de passagem'!$H57="pctt",'ordem de passagem'!$H57="pctn",'ordem de passagem'!$H57="pctm"),'ordem de passagem'!G57,"")</f>
        <v/>
      </c>
      <c r="G61" s="272" t="str">
        <f>IF(OR('ordem de passagem'!$H57="pct",'ordem de passagem'!$H57="mini",'ordem de passagem'!$H57="pctt",'ordem de passagem'!$H57="pctn",'ordem de passagem'!$H57="pctm"),'ordem de passagem'!I57,"")</f>
        <v/>
      </c>
      <c r="H61" s="752"/>
      <c r="I61" s="753"/>
      <c r="J61" s="754"/>
      <c r="K61" s="755"/>
      <c r="L61" s="752"/>
      <c r="M61" s="753"/>
      <c r="N61" s="756"/>
      <c r="O61" s="757"/>
      <c r="P61" s="758"/>
      <c r="Q61" s="759"/>
      <c r="R61" s="359"/>
      <c r="S61" s="297"/>
      <c r="T61" s="358"/>
      <c r="U61" s="273"/>
      <c r="V61" s="274">
        <f t="shared" si="11"/>
        <v>0</v>
      </c>
      <c r="W61" s="274" t="str">
        <f t="shared" si="15"/>
        <v/>
      </c>
      <c r="X61" s="274">
        <f t="shared" si="16"/>
        <v>0</v>
      </c>
      <c r="Y61" s="274" t="str">
        <f t="shared" si="17"/>
        <v/>
      </c>
      <c r="Z61" s="275" t="str">
        <f t="shared" si="18"/>
        <v/>
      </c>
      <c r="AA61" s="275" t="str">
        <f t="shared" si="19"/>
        <v/>
      </c>
      <c r="AB61" s="274">
        <f t="shared" si="12"/>
        <v>0</v>
      </c>
      <c r="AC61" s="274">
        <f t="shared" si="20"/>
        <v>0</v>
      </c>
      <c r="AD61" s="402" t="str">
        <f t="shared" si="10"/>
        <v/>
      </c>
      <c r="AE61" s="559"/>
      <c r="AF61" s="86">
        <f t="shared" si="14"/>
        <v>0</v>
      </c>
    </row>
    <row r="62" spans="1:32" s="86" customFormat="1" ht="21" x14ac:dyDescent="0.4">
      <c r="A62" s="272" t="str">
        <f>IF(OR('ordem de passagem'!$H58="pct",'ordem de passagem'!$H58="mini",'ordem de passagem'!$H58="pctt",'ordem de passagem'!$H58="pctn",'ordem de passagem'!$H58="pctm"),'ordem de passagem'!C58,"")</f>
        <v/>
      </c>
      <c r="B62" s="318" t="str">
        <f>IF(OR('ordem de passagem'!$H58="pct",'ordem de passagem'!$H58="mini",'ordem de passagem'!$H58="pctt",'ordem de passagem'!$H58="pctn",'ordem de passagem'!$H58="pctm"),'ordem de passagem'!D58,"Não faz este aparelho")</f>
        <v>Não faz este aparelho</v>
      </c>
      <c r="C62" s="318" t="str">
        <f>IF(OR('ordem de passagem'!$H58="pct",'ordem de passagem'!$H58="mini",'ordem de passagem'!$H58="pctt",'ordem de passagem'!$H58="pctn",'ordem de passagem'!$H58="pctm"),'ordem de passagem'!E58,"")</f>
        <v/>
      </c>
      <c r="D62" s="272" t="str">
        <f>IF(OR('ordem de passagem'!$H58="pct",'ordem de passagem'!$H58="mini",'ordem de passagem'!$H58="pctt",'ordem de passagem'!$H58="pctn",'ordem de passagem'!$H58="pctm"),'ordem de passagem'!F58,"")</f>
        <v/>
      </c>
      <c r="E62" s="272" t="str">
        <f>IF(OR('ordem de passagem'!$H58="pct",'ordem de passagem'!$H58="mini",'ordem de passagem'!$H58="pctt",'ordem de passagem'!$H58="pctn",'ordem de passagem'!$H58="pctm"),'ordem de passagem'!H58,"")</f>
        <v/>
      </c>
      <c r="F62" s="272" t="str">
        <f>IF(OR('ordem de passagem'!$H58="pct",'ordem de passagem'!$H58="mini",'ordem de passagem'!$H58="pctt",'ordem de passagem'!$H58="pctn",'ordem de passagem'!$H58="pctm"),'ordem de passagem'!G58,"")</f>
        <v/>
      </c>
      <c r="G62" s="272" t="str">
        <f>IF(OR('ordem de passagem'!$H58="pct",'ordem de passagem'!$H58="mini",'ordem de passagem'!$H58="pctt",'ordem de passagem'!$H58="pctn",'ordem de passagem'!$H58="pctm"),'ordem de passagem'!I58,"")</f>
        <v/>
      </c>
      <c r="H62" s="752"/>
      <c r="I62" s="753"/>
      <c r="J62" s="754"/>
      <c r="K62" s="755"/>
      <c r="L62" s="752"/>
      <c r="M62" s="753"/>
      <c r="N62" s="756"/>
      <c r="O62" s="757"/>
      <c r="P62" s="758"/>
      <c r="Q62" s="759"/>
      <c r="R62" s="359"/>
      <c r="S62" s="297"/>
      <c r="T62" s="358"/>
      <c r="U62" s="273"/>
      <c r="V62" s="274">
        <f t="shared" si="11"/>
        <v>0</v>
      </c>
      <c r="W62" s="274" t="str">
        <f t="shared" si="15"/>
        <v/>
      </c>
      <c r="X62" s="274">
        <f t="shared" si="16"/>
        <v>0</v>
      </c>
      <c r="Y62" s="274" t="str">
        <f t="shared" si="17"/>
        <v/>
      </c>
      <c r="Z62" s="275" t="str">
        <f t="shared" si="18"/>
        <v/>
      </c>
      <c r="AA62" s="275" t="str">
        <f t="shared" si="19"/>
        <v/>
      </c>
      <c r="AB62" s="274">
        <f t="shared" si="12"/>
        <v>0</v>
      </c>
      <c r="AC62" s="274">
        <f t="shared" si="20"/>
        <v>0</v>
      </c>
      <c r="AD62" s="402" t="str">
        <f t="shared" si="10"/>
        <v/>
      </c>
      <c r="AE62" s="559"/>
      <c r="AF62" s="86">
        <f t="shared" si="14"/>
        <v>0</v>
      </c>
    </row>
    <row r="63" spans="1:32" s="86" customFormat="1" ht="21" x14ac:dyDescent="0.4">
      <c r="A63" s="272" t="str">
        <f>IF(OR('ordem de passagem'!$H59="pct",'ordem de passagem'!$H59="mini",'ordem de passagem'!$H59="pctt",'ordem de passagem'!$H59="pctn",'ordem de passagem'!$H59="pctm"),'ordem de passagem'!C59,"")</f>
        <v/>
      </c>
      <c r="B63" s="318" t="str">
        <f>IF(OR('ordem de passagem'!$H59="pct",'ordem de passagem'!$H59="mini",'ordem de passagem'!$H59="pctt",'ordem de passagem'!$H59="pctn",'ordem de passagem'!$H59="pctm"),'ordem de passagem'!D59,"Não faz este aparelho")</f>
        <v>Não faz este aparelho</v>
      </c>
      <c r="C63" s="318" t="str">
        <f>IF(OR('ordem de passagem'!$H59="pct",'ordem de passagem'!$H59="mini",'ordem de passagem'!$H59="pctt",'ordem de passagem'!$H59="pctn",'ordem de passagem'!$H59="pctm"),'ordem de passagem'!E59,"")</f>
        <v/>
      </c>
      <c r="D63" s="272" t="str">
        <f>IF(OR('ordem de passagem'!$H59="pct",'ordem de passagem'!$H59="mini",'ordem de passagem'!$H59="pctt",'ordem de passagem'!$H59="pctn",'ordem de passagem'!$H59="pctm"),'ordem de passagem'!F59,"")</f>
        <v/>
      </c>
      <c r="E63" s="272" t="str">
        <f>IF(OR('ordem de passagem'!$H59="pct",'ordem de passagem'!$H59="mini",'ordem de passagem'!$H59="pctt",'ordem de passagem'!$H59="pctn",'ordem de passagem'!$H59="pctm"),'ordem de passagem'!H59,"")</f>
        <v/>
      </c>
      <c r="F63" s="272" t="str">
        <f>IF(OR('ordem de passagem'!$H59="pct",'ordem de passagem'!$H59="mini",'ordem de passagem'!$H59="pctt",'ordem de passagem'!$H59="pctn",'ordem de passagem'!$H59="pctm"),'ordem de passagem'!G59,"")</f>
        <v/>
      </c>
      <c r="G63" s="272" t="str">
        <f>IF(OR('ordem de passagem'!$H59="pct",'ordem de passagem'!$H59="mini",'ordem de passagem'!$H59="pctt",'ordem de passagem'!$H59="pctn",'ordem de passagem'!$H59="pctm"),'ordem de passagem'!I59,"")</f>
        <v/>
      </c>
      <c r="H63" s="752"/>
      <c r="I63" s="753"/>
      <c r="J63" s="754"/>
      <c r="K63" s="755"/>
      <c r="L63" s="752"/>
      <c r="M63" s="753"/>
      <c r="N63" s="756"/>
      <c r="O63" s="757"/>
      <c r="P63" s="758"/>
      <c r="Q63" s="759"/>
      <c r="R63" s="359"/>
      <c r="S63" s="297"/>
      <c r="T63" s="358"/>
      <c r="U63" s="273"/>
      <c r="V63" s="274">
        <f t="shared" si="11"/>
        <v>0</v>
      </c>
      <c r="W63" s="274" t="str">
        <f t="shared" si="15"/>
        <v/>
      </c>
      <c r="X63" s="274">
        <f t="shared" si="16"/>
        <v>0</v>
      </c>
      <c r="Y63" s="274" t="str">
        <f t="shared" si="17"/>
        <v/>
      </c>
      <c r="Z63" s="275" t="str">
        <f t="shared" si="18"/>
        <v/>
      </c>
      <c r="AA63" s="275" t="str">
        <f t="shared" si="19"/>
        <v/>
      </c>
      <c r="AB63" s="274">
        <f t="shared" si="12"/>
        <v>0</v>
      </c>
      <c r="AC63" s="274">
        <f t="shared" si="20"/>
        <v>0</v>
      </c>
      <c r="AD63" s="402" t="str">
        <f t="shared" si="10"/>
        <v/>
      </c>
      <c r="AE63" s="559"/>
      <c r="AF63" s="86">
        <f t="shared" si="14"/>
        <v>0</v>
      </c>
    </row>
    <row r="64" spans="1:32" s="86" customFormat="1" ht="21" x14ac:dyDescent="0.4">
      <c r="A64" s="272" t="str">
        <f>IF(OR('ordem de passagem'!$H60="pct",'ordem de passagem'!$H60="mini",'ordem de passagem'!$H60="pctt",'ordem de passagem'!$H60="pctn",'ordem de passagem'!$H60="pctm"),'ordem de passagem'!C60,"")</f>
        <v/>
      </c>
      <c r="B64" s="318" t="str">
        <f>IF(OR('ordem de passagem'!$H60="pct",'ordem de passagem'!$H60="mini",'ordem de passagem'!$H60="pctt",'ordem de passagem'!$H60="pctn",'ordem de passagem'!$H60="pctm"),'ordem de passagem'!D60,"Não faz este aparelho")</f>
        <v>Não faz este aparelho</v>
      </c>
      <c r="C64" s="318" t="str">
        <f>IF(OR('ordem de passagem'!$H60="pct",'ordem de passagem'!$H60="mini",'ordem de passagem'!$H60="pctt",'ordem de passagem'!$H60="pctn",'ordem de passagem'!$H60="pctm"),'ordem de passagem'!E60,"")</f>
        <v/>
      </c>
      <c r="D64" s="272" t="str">
        <f>IF(OR('ordem de passagem'!$H60="pct",'ordem de passagem'!$H60="mini",'ordem de passagem'!$H60="pctt",'ordem de passagem'!$H60="pctn",'ordem de passagem'!$H60="pctm"),'ordem de passagem'!F60,"")</f>
        <v/>
      </c>
      <c r="E64" s="272" t="str">
        <f>IF(OR('ordem de passagem'!$H60="pct",'ordem de passagem'!$H60="mini",'ordem de passagem'!$H60="pctt",'ordem de passagem'!$H60="pctn",'ordem de passagem'!$H60="pctm"),'ordem de passagem'!H60,"")</f>
        <v/>
      </c>
      <c r="F64" s="272" t="str">
        <f>IF(OR('ordem de passagem'!$H60="pct",'ordem de passagem'!$H60="mini",'ordem de passagem'!$H60="pctt",'ordem de passagem'!$H60="pctn",'ordem de passagem'!$H60="pctm"),'ordem de passagem'!G60,"")</f>
        <v/>
      </c>
      <c r="G64" s="272" t="str">
        <f>IF(OR('ordem de passagem'!$H60="pct",'ordem de passagem'!$H60="mini",'ordem de passagem'!$H60="pctt",'ordem de passagem'!$H60="pctn",'ordem de passagem'!$H60="pctm"),'ordem de passagem'!I60,"")</f>
        <v/>
      </c>
      <c r="H64" s="752"/>
      <c r="I64" s="753"/>
      <c r="J64" s="754"/>
      <c r="K64" s="755"/>
      <c r="L64" s="752"/>
      <c r="M64" s="753"/>
      <c r="N64" s="756"/>
      <c r="O64" s="757"/>
      <c r="P64" s="758"/>
      <c r="Q64" s="759"/>
      <c r="R64" s="359"/>
      <c r="S64" s="297"/>
      <c r="T64" s="358"/>
      <c r="U64" s="273"/>
      <c r="V64" s="274">
        <f t="shared" si="11"/>
        <v>0</v>
      </c>
      <c r="W64" s="274" t="str">
        <f t="shared" si="15"/>
        <v/>
      </c>
      <c r="X64" s="274">
        <f t="shared" si="16"/>
        <v>0</v>
      </c>
      <c r="Y64" s="274" t="str">
        <f t="shared" si="17"/>
        <v/>
      </c>
      <c r="Z64" s="275" t="str">
        <f t="shared" si="18"/>
        <v/>
      </c>
      <c r="AA64" s="275" t="str">
        <f t="shared" si="19"/>
        <v/>
      </c>
      <c r="AB64" s="274">
        <f t="shared" si="12"/>
        <v>0</v>
      </c>
      <c r="AC64" s="274">
        <f t="shared" si="20"/>
        <v>0</v>
      </c>
      <c r="AD64" s="402" t="str">
        <f t="shared" si="10"/>
        <v/>
      </c>
      <c r="AE64" s="559"/>
      <c r="AF64" s="86">
        <f t="shared" si="14"/>
        <v>0</v>
      </c>
    </row>
    <row r="65" spans="1:32" s="86" customFormat="1" ht="21" x14ac:dyDescent="0.4">
      <c r="A65" s="272" t="str">
        <f>IF(OR('ordem de passagem'!$H61="pct",'ordem de passagem'!$H61="mini",'ordem de passagem'!$H61="pctt",'ordem de passagem'!$H61="pctn",'ordem de passagem'!$H61="pctm"),'ordem de passagem'!C61,"")</f>
        <v/>
      </c>
      <c r="B65" s="318" t="str">
        <f>IF(OR('ordem de passagem'!$H61="pct",'ordem de passagem'!$H61="mini",'ordem de passagem'!$H61="pctt",'ordem de passagem'!$H61="pctn",'ordem de passagem'!$H61="pctm"),'ordem de passagem'!D61,"Não faz este aparelho")</f>
        <v>Não faz este aparelho</v>
      </c>
      <c r="C65" s="318" t="str">
        <f>IF(OR('ordem de passagem'!$H61="pct",'ordem de passagem'!$H61="mini",'ordem de passagem'!$H61="pctt",'ordem de passagem'!$H61="pctn",'ordem de passagem'!$H61="pctm"),'ordem de passagem'!E61,"")</f>
        <v/>
      </c>
      <c r="D65" s="272" t="str">
        <f>IF(OR('ordem de passagem'!$H61="pct",'ordem de passagem'!$H61="mini",'ordem de passagem'!$H61="pctt",'ordem de passagem'!$H61="pctn",'ordem de passagem'!$H61="pctm"),'ordem de passagem'!F61,"")</f>
        <v/>
      </c>
      <c r="E65" s="272" t="str">
        <f>IF(OR('ordem de passagem'!$H61="pct",'ordem de passagem'!$H61="mini",'ordem de passagem'!$H61="pctt",'ordem de passagem'!$H61="pctn",'ordem de passagem'!$H61="pctm"),'ordem de passagem'!H61,"")</f>
        <v/>
      </c>
      <c r="F65" s="272" t="str">
        <f>IF(OR('ordem de passagem'!$H61="pct",'ordem de passagem'!$H61="mini",'ordem de passagem'!$H61="pctt",'ordem de passagem'!$H61="pctn",'ordem de passagem'!$H61="pctm"),'ordem de passagem'!G61,"")</f>
        <v/>
      </c>
      <c r="G65" s="272" t="str">
        <f>IF(OR('ordem de passagem'!$H61="pct",'ordem de passagem'!$H61="mini",'ordem de passagem'!$H61="pctt",'ordem de passagem'!$H61="pctn",'ordem de passagem'!$H61="pctm"),'ordem de passagem'!I61,"")</f>
        <v/>
      </c>
      <c r="H65" s="752"/>
      <c r="I65" s="753"/>
      <c r="J65" s="754"/>
      <c r="K65" s="755"/>
      <c r="L65" s="752"/>
      <c r="M65" s="753"/>
      <c r="N65" s="756"/>
      <c r="O65" s="757"/>
      <c r="P65" s="758"/>
      <c r="Q65" s="759"/>
      <c r="R65" s="359"/>
      <c r="S65" s="297"/>
      <c r="T65" s="358"/>
      <c r="U65" s="273"/>
      <c r="V65" s="274">
        <f t="shared" si="11"/>
        <v>0</v>
      </c>
      <c r="W65" s="274" t="str">
        <f t="shared" si="15"/>
        <v/>
      </c>
      <c r="X65" s="274">
        <f t="shared" si="16"/>
        <v>0</v>
      </c>
      <c r="Y65" s="274" t="str">
        <f t="shared" si="17"/>
        <v/>
      </c>
      <c r="Z65" s="275" t="str">
        <f t="shared" si="18"/>
        <v/>
      </c>
      <c r="AA65" s="275" t="str">
        <f t="shared" si="19"/>
        <v/>
      </c>
      <c r="AB65" s="274">
        <f t="shared" si="12"/>
        <v>0</v>
      </c>
      <c r="AC65" s="274">
        <f t="shared" si="20"/>
        <v>0</v>
      </c>
      <c r="AD65" s="402" t="str">
        <f t="shared" si="10"/>
        <v/>
      </c>
      <c r="AE65" s="559"/>
      <c r="AF65" s="86">
        <f t="shared" si="14"/>
        <v>0</v>
      </c>
    </row>
    <row r="66" spans="1:32" s="86" customFormat="1" ht="21" x14ac:dyDescent="0.4">
      <c r="A66" s="272" t="str">
        <f>IF(OR('ordem de passagem'!$H62="pct",'ordem de passagem'!$H62="mini",'ordem de passagem'!$H62="pctt",'ordem de passagem'!$H62="pctn",'ordem de passagem'!$H62="pctm"),'ordem de passagem'!C62,"")</f>
        <v/>
      </c>
      <c r="B66" s="318" t="str">
        <f>IF(OR('ordem de passagem'!$H62="pct",'ordem de passagem'!$H62="mini",'ordem de passagem'!$H62="pctt",'ordem de passagem'!$H62="pctn",'ordem de passagem'!$H62="pctm"),'ordem de passagem'!D62,"Não faz este aparelho")</f>
        <v>Não faz este aparelho</v>
      </c>
      <c r="C66" s="318" t="str">
        <f>IF(OR('ordem de passagem'!$H62="pct",'ordem de passagem'!$H62="mini",'ordem de passagem'!$H62="pctt",'ordem de passagem'!$H62="pctn",'ordem de passagem'!$H62="pctm"),'ordem de passagem'!E62,"")</f>
        <v/>
      </c>
      <c r="D66" s="272" t="str">
        <f>IF(OR('ordem de passagem'!$H62="pct",'ordem de passagem'!$H62="mini",'ordem de passagem'!$H62="pctt",'ordem de passagem'!$H62="pctn",'ordem de passagem'!$H62="pctm"),'ordem de passagem'!F62,"")</f>
        <v/>
      </c>
      <c r="E66" s="272" t="str">
        <f>IF(OR('ordem de passagem'!$H62="pct",'ordem de passagem'!$H62="mini",'ordem de passagem'!$H62="pctt",'ordem de passagem'!$H62="pctn",'ordem de passagem'!$H62="pctm"),'ordem de passagem'!H62,"")</f>
        <v/>
      </c>
      <c r="F66" s="272" t="str">
        <f>IF(OR('ordem de passagem'!$H62="pct",'ordem de passagem'!$H62="mini",'ordem de passagem'!$H62="pctt",'ordem de passagem'!$H62="pctn",'ordem de passagem'!$H62="pctm"),'ordem de passagem'!G62,"")</f>
        <v/>
      </c>
      <c r="G66" s="272" t="str">
        <f>IF(OR('ordem de passagem'!$H62="pct",'ordem de passagem'!$H62="mini",'ordem de passagem'!$H62="pctt",'ordem de passagem'!$H62="pctn",'ordem de passagem'!$H62="pctm"),'ordem de passagem'!I62,"")</f>
        <v/>
      </c>
      <c r="H66" s="752"/>
      <c r="I66" s="753"/>
      <c r="J66" s="754"/>
      <c r="K66" s="755"/>
      <c r="L66" s="752"/>
      <c r="M66" s="753"/>
      <c r="N66" s="756"/>
      <c r="O66" s="757"/>
      <c r="P66" s="758"/>
      <c r="Q66" s="759"/>
      <c r="R66" s="359"/>
      <c r="S66" s="297"/>
      <c r="T66" s="358"/>
      <c r="U66" s="273"/>
      <c r="V66" s="274">
        <f t="shared" si="11"/>
        <v>0</v>
      </c>
      <c r="W66" s="274" t="str">
        <f t="shared" si="15"/>
        <v/>
      </c>
      <c r="X66" s="274">
        <f t="shared" si="16"/>
        <v>0</v>
      </c>
      <c r="Y66" s="274" t="str">
        <f t="shared" si="17"/>
        <v/>
      </c>
      <c r="Z66" s="275" t="str">
        <f t="shared" si="18"/>
        <v/>
      </c>
      <c r="AA66" s="275" t="str">
        <f t="shared" si="19"/>
        <v/>
      </c>
      <c r="AB66" s="274">
        <f t="shared" si="12"/>
        <v>0</v>
      </c>
      <c r="AC66" s="274">
        <f t="shared" si="20"/>
        <v>0</v>
      </c>
      <c r="AD66" s="402" t="str">
        <f t="shared" si="10"/>
        <v/>
      </c>
      <c r="AE66" s="559"/>
      <c r="AF66" s="86">
        <f t="shared" si="14"/>
        <v>0</v>
      </c>
    </row>
    <row r="67" spans="1:32" s="86" customFormat="1" ht="21" x14ac:dyDescent="0.4">
      <c r="A67" s="272" t="str">
        <f>IF(OR('ordem de passagem'!$H63="pct",'ordem de passagem'!$H63="mini",'ordem de passagem'!$H63="pctt",'ordem de passagem'!$H63="pctn",'ordem de passagem'!$H63="pctm"),'ordem de passagem'!C63,"")</f>
        <v/>
      </c>
      <c r="B67" s="318" t="str">
        <f>IF(OR('ordem de passagem'!$H63="pct",'ordem de passagem'!$H63="mini",'ordem de passagem'!$H63="pctt",'ordem de passagem'!$H63="pctn",'ordem de passagem'!$H63="pctm"),'ordem de passagem'!D63,"Não faz este aparelho")</f>
        <v>Não faz este aparelho</v>
      </c>
      <c r="C67" s="318" t="str">
        <f>IF(OR('ordem de passagem'!$H63="pct",'ordem de passagem'!$H63="mini",'ordem de passagem'!$H63="pctt",'ordem de passagem'!$H63="pctn",'ordem de passagem'!$H63="pctm"),'ordem de passagem'!E63,"")</f>
        <v/>
      </c>
      <c r="D67" s="272" t="str">
        <f>IF(OR('ordem de passagem'!$H63="pct",'ordem de passagem'!$H63="mini",'ordem de passagem'!$H63="pctt",'ordem de passagem'!$H63="pctn",'ordem de passagem'!$H63="pctm"),'ordem de passagem'!F63,"")</f>
        <v/>
      </c>
      <c r="E67" s="272" t="str">
        <f>IF(OR('ordem de passagem'!$H63="pct",'ordem de passagem'!$H63="mini",'ordem de passagem'!$H63="pctt",'ordem de passagem'!$H63="pctn",'ordem de passagem'!$H63="pctm"),'ordem de passagem'!H63,"")</f>
        <v/>
      </c>
      <c r="F67" s="272" t="str">
        <f>IF(OR('ordem de passagem'!$H63="pct",'ordem de passagem'!$H63="mini",'ordem de passagem'!$H63="pctt",'ordem de passagem'!$H63="pctn",'ordem de passagem'!$H63="pctm"),'ordem de passagem'!G63,"")</f>
        <v/>
      </c>
      <c r="G67" s="272" t="str">
        <f>IF(OR('ordem de passagem'!$H63="pct",'ordem de passagem'!$H63="mini",'ordem de passagem'!$H63="pctt",'ordem de passagem'!$H63="pctn",'ordem de passagem'!$H63="pctm"),'ordem de passagem'!I63,"")</f>
        <v/>
      </c>
      <c r="H67" s="752"/>
      <c r="I67" s="753"/>
      <c r="J67" s="754"/>
      <c r="K67" s="755"/>
      <c r="L67" s="752"/>
      <c r="M67" s="753"/>
      <c r="N67" s="756"/>
      <c r="O67" s="757"/>
      <c r="P67" s="758"/>
      <c r="Q67" s="759"/>
      <c r="R67" s="359"/>
      <c r="S67" s="297"/>
      <c r="T67" s="358"/>
      <c r="U67" s="273"/>
      <c r="V67" s="274">
        <f t="shared" si="11"/>
        <v>0</v>
      </c>
      <c r="W67" s="274" t="str">
        <f t="shared" si="15"/>
        <v/>
      </c>
      <c r="X67" s="274">
        <f t="shared" si="16"/>
        <v>0</v>
      </c>
      <c r="Y67" s="274" t="str">
        <f t="shared" si="17"/>
        <v/>
      </c>
      <c r="Z67" s="275" t="str">
        <f t="shared" si="18"/>
        <v/>
      </c>
      <c r="AA67" s="275" t="str">
        <f t="shared" si="19"/>
        <v/>
      </c>
      <c r="AB67" s="274">
        <f t="shared" si="12"/>
        <v>0</v>
      </c>
      <c r="AC67" s="274">
        <f t="shared" si="20"/>
        <v>0</v>
      </c>
      <c r="AD67" s="402" t="str">
        <f t="shared" si="10"/>
        <v/>
      </c>
      <c r="AE67" s="559"/>
      <c r="AF67" s="86">
        <f t="shared" si="14"/>
        <v>0</v>
      </c>
    </row>
    <row r="68" spans="1:32" s="86" customFormat="1" ht="21" x14ac:dyDescent="0.4">
      <c r="A68" s="272" t="str">
        <f>IF(OR('ordem de passagem'!$H64="pct",'ordem de passagem'!$H64="mini",'ordem de passagem'!$H64="pctt",'ordem de passagem'!$H64="pctn",'ordem de passagem'!$H64="pctm"),'ordem de passagem'!C64,"")</f>
        <v/>
      </c>
      <c r="B68" s="318" t="str">
        <f>IF(OR('ordem de passagem'!$H64="pct",'ordem de passagem'!$H64="mini",'ordem de passagem'!$H64="pctt",'ordem de passagem'!$H64="pctn",'ordem de passagem'!$H64="pctm"),'ordem de passagem'!D64,"Não faz este aparelho")</f>
        <v>Não faz este aparelho</v>
      </c>
      <c r="C68" s="318" t="str">
        <f>IF(OR('ordem de passagem'!$H64="pct",'ordem de passagem'!$H64="mini",'ordem de passagem'!$H64="pctt",'ordem de passagem'!$H64="pctn",'ordem de passagem'!$H64="pctm"),'ordem de passagem'!E64,"")</f>
        <v/>
      </c>
      <c r="D68" s="272" t="str">
        <f>IF(OR('ordem de passagem'!$H64="pct",'ordem de passagem'!$H64="mini",'ordem de passagem'!$H64="pctt",'ordem de passagem'!$H64="pctn",'ordem de passagem'!$H64="pctm"),'ordem de passagem'!F64,"")</f>
        <v/>
      </c>
      <c r="E68" s="272" t="str">
        <f>IF(OR('ordem de passagem'!$H64="pct",'ordem de passagem'!$H64="mini",'ordem de passagem'!$H64="pctt",'ordem de passagem'!$H64="pctn",'ordem de passagem'!$H64="pctm"),'ordem de passagem'!H64,"")</f>
        <v/>
      </c>
      <c r="F68" s="272" t="str">
        <f>IF(OR('ordem de passagem'!$H64="pct",'ordem de passagem'!$H64="mini",'ordem de passagem'!$H64="pctt",'ordem de passagem'!$H64="pctn",'ordem de passagem'!$H64="pctm"),'ordem de passagem'!G64,"")</f>
        <v/>
      </c>
      <c r="G68" s="272" t="str">
        <f>IF(OR('ordem de passagem'!$H64="pct",'ordem de passagem'!$H64="mini",'ordem de passagem'!$H64="pctt",'ordem de passagem'!$H64="pctn",'ordem de passagem'!$H64="pctm"),'ordem de passagem'!I64,"")</f>
        <v/>
      </c>
      <c r="H68" s="752"/>
      <c r="I68" s="753"/>
      <c r="J68" s="754"/>
      <c r="K68" s="755"/>
      <c r="L68" s="752"/>
      <c r="M68" s="753"/>
      <c r="N68" s="756"/>
      <c r="O68" s="757"/>
      <c r="P68" s="758"/>
      <c r="Q68" s="759"/>
      <c r="R68" s="359"/>
      <c r="S68" s="297"/>
      <c r="T68" s="358"/>
      <c r="U68" s="273"/>
      <c r="V68" s="274">
        <f t="shared" si="11"/>
        <v>0</v>
      </c>
      <c r="W68" s="274" t="str">
        <f t="shared" si="15"/>
        <v/>
      </c>
      <c r="X68" s="274">
        <f t="shared" si="16"/>
        <v>0</v>
      </c>
      <c r="Y68" s="274" t="str">
        <f t="shared" si="17"/>
        <v/>
      </c>
      <c r="Z68" s="275" t="str">
        <f t="shared" si="18"/>
        <v/>
      </c>
      <c r="AA68" s="275" t="str">
        <f t="shared" si="19"/>
        <v/>
      </c>
      <c r="AB68" s="274">
        <f t="shared" si="12"/>
        <v>0</v>
      </c>
      <c r="AC68" s="274">
        <f t="shared" si="20"/>
        <v>0</v>
      </c>
      <c r="AD68" s="402" t="str">
        <f t="shared" si="10"/>
        <v/>
      </c>
      <c r="AE68" s="559"/>
      <c r="AF68" s="86">
        <f t="shared" si="14"/>
        <v>0</v>
      </c>
    </row>
    <row r="69" spans="1:32" s="86" customFormat="1" ht="21" x14ac:dyDescent="0.4">
      <c r="A69" s="272" t="str">
        <f>IF(OR('ordem de passagem'!$H65="pct",'ordem de passagem'!$H65="mini",'ordem de passagem'!$H65="pctt",'ordem de passagem'!$H65="pctn",'ordem de passagem'!$H65="pctm"),'ordem de passagem'!C65,"")</f>
        <v/>
      </c>
      <c r="B69" s="318" t="str">
        <f>IF(OR('ordem de passagem'!$H65="pct",'ordem de passagem'!$H65="mini",'ordem de passagem'!$H65="pctt",'ordem de passagem'!$H65="pctn",'ordem de passagem'!$H65="pctm"),'ordem de passagem'!D65,"Não faz este aparelho")</f>
        <v>Não faz este aparelho</v>
      </c>
      <c r="C69" s="318" t="str">
        <f>IF(OR('ordem de passagem'!$H65="pct",'ordem de passagem'!$H65="mini",'ordem de passagem'!$H65="pctt",'ordem de passagem'!$H65="pctn",'ordem de passagem'!$H65="pctm"),'ordem de passagem'!E65,"")</f>
        <v/>
      </c>
      <c r="D69" s="272" t="str">
        <f>IF(OR('ordem de passagem'!$H65="pct",'ordem de passagem'!$H65="mini",'ordem de passagem'!$H65="pctt",'ordem de passagem'!$H65="pctn",'ordem de passagem'!$H65="pctm"),'ordem de passagem'!F65,"")</f>
        <v/>
      </c>
      <c r="E69" s="272" t="str">
        <f>IF(OR('ordem de passagem'!$H65="pct",'ordem de passagem'!$H65="mini",'ordem de passagem'!$H65="pctt",'ordem de passagem'!$H65="pctn",'ordem de passagem'!$H65="pctm"),'ordem de passagem'!H65,"")</f>
        <v/>
      </c>
      <c r="F69" s="272" t="str">
        <f>IF(OR('ordem de passagem'!$H65="pct",'ordem de passagem'!$H65="mini",'ordem de passagem'!$H65="pctt",'ordem de passagem'!$H65="pctn",'ordem de passagem'!$H65="pctm"),'ordem de passagem'!G65,"")</f>
        <v/>
      </c>
      <c r="G69" s="272" t="str">
        <f>IF(OR('ordem de passagem'!$H65="pct",'ordem de passagem'!$H65="mini",'ordem de passagem'!$H65="pctt",'ordem de passagem'!$H65="pctn",'ordem de passagem'!$H65="pctm"),'ordem de passagem'!I65,"")</f>
        <v/>
      </c>
      <c r="H69" s="752"/>
      <c r="I69" s="753"/>
      <c r="J69" s="754"/>
      <c r="K69" s="755"/>
      <c r="L69" s="752"/>
      <c r="M69" s="753"/>
      <c r="N69" s="756"/>
      <c r="O69" s="757"/>
      <c r="P69" s="758"/>
      <c r="Q69" s="759"/>
      <c r="R69" s="359"/>
      <c r="S69" s="297"/>
      <c r="T69" s="358"/>
      <c r="U69" s="273"/>
      <c r="V69" s="274">
        <f t="shared" si="11"/>
        <v>0</v>
      </c>
      <c r="W69" s="274" t="str">
        <f t="shared" si="15"/>
        <v/>
      </c>
      <c r="X69" s="274">
        <f t="shared" si="16"/>
        <v>0</v>
      </c>
      <c r="Y69" s="274" t="str">
        <f t="shared" si="17"/>
        <v/>
      </c>
      <c r="Z69" s="275" t="str">
        <f t="shared" si="18"/>
        <v/>
      </c>
      <c r="AA69" s="275" t="str">
        <f t="shared" si="19"/>
        <v/>
      </c>
      <c r="AB69" s="274">
        <f t="shared" si="12"/>
        <v>0</v>
      </c>
      <c r="AC69" s="274">
        <f t="shared" si="20"/>
        <v>0</v>
      </c>
      <c r="AD69" s="402" t="str">
        <f t="shared" si="10"/>
        <v/>
      </c>
      <c r="AE69" s="559"/>
      <c r="AF69" s="86">
        <f t="shared" si="14"/>
        <v>0</v>
      </c>
    </row>
    <row r="70" spans="1:32" s="86" customFormat="1" ht="21" x14ac:dyDescent="0.4">
      <c r="A70" s="272" t="str">
        <f>IF(OR('ordem de passagem'!$H66="pct",'ordem de passagem'!$H66="mini",'ordem de passagem'!$H66="pctt",'ordem de passagem'!$H66="pctn",'ordem de passagem'!$H66="pctm"),'ordem de passagem'!C66,"")</f>
        <v/>
      </c>
      <c r="B70" s="318" t="str">
        <f>IF(OR('ordem de passagem'!$H66="pct",'ordem de passagem'!$H66="mini",'ordem de passagem'!$H66="pctt",'ordem de passagem'!$H66="pctn",'ordem de passagem'!$H66="pctm"),'ordem de passagem'!D66,"Não faz este aparelho")</f>
        <v>Não faz este aparelho</v>
      </c>
      <c r="C70" s="318" t="str">
        <f>IF(OR('ordem de passagem'!$H66="pct",'ordem de passagem'!$H66="mini",'ordem de passagem'!$H66="pctt",'ordem de passagem'!$H66="pctn",'ordem de passagem'!$H66="pctm"),'ordem de passagem'!E66,"")</f>
        <v/>
      </c>
      <c r="D70" s="272" t="str">
        <f>IF(OR('ordem de passagem'!$H66="pct",'ordem de passagem'!$H66="mini",'ordem de passagem'!$H66="pctt",'ordem de passagem'!$H66="pctn",'ordem de passagem'!$H66="pctm"),'ordem de passagem'!F66,"")</f>
        <v/>
      </c>
      <c r="E70" s="272" t="str">
        <f>IF(OR('ordem de passagem'!$H66="pct",'ordem de passagem'!$H66="mini",'ordem de passagem'!$H66="pctt",'ordem de passagem'!$H66="pctn",'ordem de passagem'!$H66="pctm"),'ordem de passagem'!H66,"")</f>
        <v/>
      </c>
      <c r="F70" s="272" t="str">
        <f>IF(OR('ordem de passagem'!$H66="pct",'ordem de passagem'!$H66="mini",'ordem de passagem'!$H66="pctt",'ordem de passagem'!$H66="pctn",'ordem de passagem'!$H66="pctm"),'ordem de passagem'!G66,"")</f>
        <v/>
      </c>
      <c r="G70" s="272" t="str">
        <f>IF(OR('ordem de passagem'!$H66="pct",'ordem de passagem'!$H66="mini",'ordem de passagem'!$H66="pctt",'ordem de passagem'!$H66="pctn",'ordem de passagem'!$H66="pctm"),'ordem de passagem'!I66,"")</f>
        <v/>
      </c>
      <c r="H70" s="752"/>
      <c r="I70" s="753"/>
      <c r="J70" s="754"/>
      <c r="K70" s="755"/>
      <c r="L70" s="752"/>
      <c r="M70" s="753"/>
      <c r="N70" s="756"/>
      <c r="O70" s="757"/>
      <c r="P70" s="758"/>
      <c r="Q70" s="759"/>
      <c r="R70" s="359"/>
      <c r="S70" s="297"/>
      <c r="T70" s="358"/>
      <c r="U70" s="273"/>
      <c r="V70" s="274">
        <f t="shared" si="11"/>
        <v>0</v>
      </c>
      <c r="W70" s="274" t="str">
        <f t="shared" si="15"/>
        <v/>
      </c>
      <c r="X70" s="274">
        <f t="shared" si="16"/>
        <v>0</v>
      </c>
      <c r="Y70" s="274" t="str">
        <f t="shared" si="17"/>
        <v/>
      </c>
      <c r="Z70" s="275" t="str">
        <f t="shared" si="18"/>
        <v/>
      </c>
      <c r="AA70" s="275" t="str">
        <f t="shared" si="19"/>
        <v/>
      </c>
      <c r="AB70" s="274">
        <f t="shared" si="12"/>
        <v>0</v>
      </c>
      <c r="AC70" s="274">
        <f t="shared" si="20"/>
        <v>0</v>
      </c>
      <c r="AD70" s="402" t="str">
        <f t="shared" si="10"/>
        <v/>
      </c>
      <c r="AE70" s="559"/>
      <c r="AF70" s="86">
        <f t="shared" si="14"/>
        <v>0</v>
      </c>
    </row>
    <row r="71" spans="1:32" s="86" customFormat="1" ht="21" x14ac:dyDescent="0.4">
      <c r="A71" s="272" t="str">
        <f>IF(OR('ordem de passagem'!$H67="pct",'ordem de passagem'!$H67="mini",'ordem de passagem'!$H67="pctt",'ordem de passagem'!$H67="pctn",'ordem de passagem'!$H67="pctm"),'ordem de passagem'!C67,"")</f>
        <v/>
      </c>
      <c r="B71" s="318" t="str">
        <f>IF(OR('ordem de passagem'!$H67="pct",'ordem de passagem'!$H67="mini",'ordem de passagem'!$H67="pctt",'ordem de passagem'!$H67="pctn",'ordem de passagem'!$H67="pctm"),'ordem de passagem'!D67,"Não faz este aparelho")</f>
        <v>Não faz este aparelho</v>
      </c>
      <c r="C71" s="318" t="str">
        <f>IF(OR('ordem de passagem'!$H67="pct",'ordem de passagem'!$H67="mini",'ordem de passagem'!$H67="pctt",'ordem de passagem'!$H67="pctn",'ordem de passagem'!$H67="pctm"),'ordem de passagem'!E67,"")</f>
        <v/>
      </c>
      <c r="D71" s="272" t="str">
        <f>IF(OR('ordem de passagem'!$H67="pct",'ordem de passagem'!$H67="mini",'ordem de passagem'!$H67="pctt",'ordem de passagem'!$H67="pctn",'ordem de passagem'!$H67="pctm"),'ordem de passagem'!F67,"")</f>
        <v/>
      </c>
      <c r="E71" s="272" t="str">
        <f>IF(OR('ordem de passagem'!$H67="pct",'ordem de passagem'!$H67="mini",'ordem de passagem'!$H67="pctt",'ordem de passagem'!$H67="pctn",'ordem de passagem'!$H67="pctm"),'ordem de passagem'!H67,"")</f>
        <v/>
      </c>
      <c r="F71" s="272" t="str">
        <f>IF(OR('ordem de passagem'!$H67="pct",'ordem de passagem'!$H67="mini",'ordem de passagem'!$H67="pctt",'ordem de passagem'!$H67="pctn",'ordem de passagem'!$H67="pctm"),'ordem de passagem'!G67,"")</f>
        <v/>
      </c>
      <c r="G71" s="272" t="str">
        <f>IF(OR('ordem de passagem'!$H67="pct",'ordem de passagem'!$H67="mini",'ordem de passagem'!$H67="pctt",'ordem de passagem'!$H67="pctn",'ordem de passagem'!$H67="pctm"),'ordem de passagem'!I67,"")</f>
        <v/>
      </c>
      <c r="H71" s="752"/>
      <c r="I71" s="753"/>
      <c r="J71" s="754"/>
      <c r="K71" s="755"/>
      <c r="L71" s="752"/>
      <c r="M71" s="753"/>
      <c r="N71" s="756"/>
      <c r="O71" s="757"/>
      <c r="P71" s="758"/>
      <c r="Q71" s="759"/>
      <c r="R71" s="359"/>
      <c r="S71" s="297"/>
      <c r="T71" s="358"/>
      <c r="U71" s="273"/>
      <c r="V71" s="274">
        <f t="shared" si="11"/>
        <v>0</v>
      </c>
      <c r="W71" s="274" t="str">
        <f t="shared" si="15"/>
        <v/>
      </c>
      <c r="X71" s="274">
        <f t="shared" si="16"/>
        <v>0</v>
      </c>
      <c r="Y71" s="274" t="str">
        <f t="shared" si="17"/>
        <v/>
      </c>
      <c r="Z71" s="275" t="str">
        <f t="shared" si="18"/>
        <v/>
      </c>
      <c r="AA71" s="275" t="str">
        <f t="shared" si="19"/>
        <v/>
      </c>
      <c r="AB71" s="274">
        <f t="shared" si="12"/>
        <v>0</v>
      </c>
      <c r="AC71" s="274">
        <f t="shared" si="20"/>
        <v>0</v>
      </c>
      <c r="AD71" s="402" t="str">
        <f t="shared" si="10"/>
        <v/>
      </c>
      <c r="AE71" s="559"/>
      <c r="AF71" s="86">
        <f t="shared" si="14"/>
        <v>0</v>
      </c>
    </row>
    <row r="72" spans="1:32" s="86" customFormat="1" ht="21" x14ac:dyDescent="0.4">
      <c r="A72" s="272" t="str">
        <f>IF(OR('ordem de passagem'!$H68="pct",'ordem de passagem'!$H68="mini",'ordem de passagem'!$H68="pctt",'ordem de passagem'!$H68="pctn",'ordem de passagem'!$H68="pctm"),'ordem de passagem'!C68,"")</f>
        <v/>
      </c>
      <c r="B72" s="318" t="str">
        <f>IF(OR('ordem de passagem'!$H68="pct",'ordem de passagem'!$H68="mini",'ordem de passagem'!$H68="pctt",'ordem de passagem'!$H68="pctn",'ordem de passagem'!$H68="pctm"),'ordem de passagem'!D68,"Não faz este aparelho")</f>
        <v>Não faz este aparelho</v>
      </c>
      <c r="C72" s="318" t="str">
        <f>IF(OR('ordem de passagem'!$H68="pct",'ordem de passagem'!$H68="mini",'ordem de passagem'!$H68="pctt",'ordem de passagem'!$H68="pctn",'ordem de passagem'!$H68="pctm"),'ordem de passagem'!E68,"")</f>
        <v/>
      </c>
      <c r="D72" s="272" t="str">
        <f>IF(OR('ordem de passagem'!$H68="pct",'ordem de passagem'!$H68="mini",'ordem de passagem'!$H68="pctt",'ordem de passagem'!$H68="pctn",'ordem de passagem'!$H68="pctm"),'ordem de passagem'!F68,"")</f>
        <v/>
      </c>
      <c r="E72" s="272" t="str">
        <f>IF(OR('ordem de passagem'!$H68="pct",'ordem de passagem'!$H68="mini",'ordem de passagem'!$H68="pctt",'ordem de passagem'!$H68="pctn",'ordem de passagem'!$H68="pctm"),'ordem de passagem'!H68,"")</f>
        <v/>
      </c>
      <c r="F72" s="272" t="str">
        <f>IF(OR('ordem de passagem'!$H68="pct",'ordem de passagem'!$H68="mini",'ordem de passagem'!$H68="pctt",'ordem de passagem'!$H68="pctn",'ordem de passagem'!$H68="pctm"),'ordem de passagem'!G68,"")</f>
        <v/>
      </c>
      <c r="G72" s="272" t="str">
        <f>IF(OR('ordem de passagem'!$H68="pct",'ordem de passagem'!$H68="mini",'ordem de passagem'!$H68="pctt",'ordem de passagem'!$H68="pctn",'ordem de passagem'!$H68="pctm"),'ordem de passagem'!I68,"")</f>
        <v/>
      </c>
      <c r="H72" s="752"/>
      <c r="I72" s="753"/>
      <c r="J72" s="754"/>
      <c r="K72" s="755"/>
      <c r="L72" s="752"/>
      <c r="M72" s="753"/>
      <c r="N72" s="756"/>
      <c r="O72" s="757"/>
      <c r="P72" s="758"/>
      <c r="Q72" s="759"/>
      <c r="R72" s="359"/>
      <c r="S72" s="297"/>
      <c r="T72" s="358"/>
      <c r="U72" s="273"/>
      <c r="V72" s="274">
        <f t="shared" si="11"/>
        <v>0</v>
      </c>
      <c r="W72" s="274" t="str">
        <f t="shared" si="15"/>
        <v/>
      </c>
      <c r="X72" s="274">
        <f t="shared" si="16"/>
        <v>0</v>
      </c>
      <c r="Y72" s="274" t="str">
        <f t="shared" si="17"/>
        <v/>
      </c>
      <c r="Z72" s="275" t="str">
        <f t="shared" si="18"/>
        <v/>
      </c>
      <c r="AA72" s="275" t="str">
        <f t="shared" si="19"/>
        <v/>
      </c>
      <c r="AB72" s="274">
        <f t="shared" si="12"/>
        <v>0</v>
      </c>
      <c r="AC72" s="274">
        <f t="shared" si="20"/>
        <v>0</v>
      </c>
      <c r="AD72" s="402" t="str">
        <f t="shared" si="10"/>
        <v/>
      </c>
      <c r="AE72" s="559"/>
      <c r="AF72" s="86">
        <f t="shared" si="14"/>
        <v>0</v>
      </c>
    </row>
    <row r="73" spans="1:32" s="86" customFormat="1" ht="21" x14ac:dyDescent="0.4">
      <c r="A73" s="272" t="str">
        <f>IF(OR('ordem de passagem'!$H69="pct",'ordem de passagem'!$H69="mini",'ordem de passagem'!$H69="pctt",'ordem de passagem'!$H69="pctn",'ordem de passagem'!$H69="pctm"),'ordem de passagem'!C69,"")</f>
        <v/>
      </c>
      <c r="B73" s="318" t="str">
        <f>IF(OR('ordem de passagem'!$H69="pct",'ordem de passagem'!$H69="mini",'ordem de passagem'!$H69="pctt",'ordem de passagem'!$H69="pctn",'ordem de passagem'!$H69="pctm"),'ordem de passagem'!D69,"Não faz este aparelho")</f>
        <v>Não faz este aparelho</v>
      </c>
      <c r="C73" s="318" t="str">
        <f>IF(OR('ordem de passagem'!$H69="pct",'ordem de passagem'!$H69="mini",'ordem de passagem'!$H69="pctt",'ordem de passagem'!$H69="pctn",'ordem de passagem'!$H69="pctm"),'ordem de passagem'!E69,"")</f>
        <v/>
      </c>
      <c r="D73" s="272" t="str">
        <f>IF(OR('ordem de passagem'!$H69="pct",'ordem de passagem'!$H69="mini",'ordem de passagem'!$H69="pctt",'ordem de passagem'!$H69="pctn",'ordem de passagem'!$H69="pctm"),'ordem de passagem'!F69,"")</f>
        <v/>
      </c>
      <c r="E73" s="272" t="str">
        <f>IF(OR('ordem de passagem'!$H69="pct",'ordem de passagem'!$H69="mini",'ordem de passagem'!$H69="pctt",'ordem de passagem'!$H69="pctn",'ordem de passagem'!$H69="pctm"),'ordem de passagem'!H69,"")</f>
        <v/>
      </c>
      <c r="F73" s="272" t="str">
        <f>IF(OR('ordem de passagem'!$H69="pct",'ordem de passagem'!$H69="mini",'ordem de passagem'!$H69="pctt",'ordem de passagem'!$H69="pctn",'ordem de passagem'!$H69="pctm"),'ordem de passagem'!G69,"")</f>
        <v/>
      </c>
      <c r="G73" s="272" t="str">
        <f>IF(OR('ordem de passagem'!$H69="pct",'ordem de passagem'!$H69="mini",'ordem de passagem'!$H69="pctt",'ordem de passagem'!$H69="pctn",'ordem de passagem'!$H69="pctm"),'ordem de passagem'!I69,"")</f>
        <v/>
      </c>
      <c r="H73" s="752"/>
      <c r="I73" s="753"/>
      <c r="J73" s="754"/>
      <c r="K73" s="755"/>
      <c r="L73" s="752"/>
      <c r="M73" s="753"/>
      <c r="N73" s="756"/>
      <c r="O73" s="757"/>
      <c r="P73" s="758"/>
      <c r="Q73" s="759"/>
      <c r="R73" s="359"/>
      <c r="S73" s="297"/>
      <c r="T73" s="358"/>
      <c r="U73" s="273"/>
      <c r="V73" s="274">
        <f t="shared" si="11"/>
        <v>0</v>
      </c>
      <c r="W73" s="274" t="str">
        <f t="shared" si="15"/>
        <v/>
      </c>
      <c r="X73" s="274">
        <f t="shared" si="16"/>
        <v>0</v>
      </c>
      <c r="Y73" s="274" t="str">
        <f t="shared" si="17"/>
        <v/>
      </c>
      <c r="Z73" s="275" t="str">
        <f t="shared" si="18"/>
        <v/>
      </c>
      <c r="AA73" s="275" t="str">
        <f t="shared" si="19"/>
        <v/>
      </c>
      <c r="AB73" s="274">
        <f t="shared" si="12"/>
        <v>0</v>
      </c>
      <c r="AC73" s="274">
        <f t="shared" si="20"/>
        <v>0</v>
      </c>
      <c r="AD73" s="402" t="str">
        <f t="shared" si="10"/>
        <v/>
      </c>
      <c r="AE73" s="559"/>
      <c r="AF73" s="86">
        <f t="shared" si="14"/>
        <v>0</v>
      </c>
    </row>
    <row r="74" spans="1:32" s="86" customFormat="1" ht="21" x14ac:dyDescent="0.4">
      <c r="A74" s="272" t="str">
        <f>IF(OR('ordem de passagem'!$H70="pct",'ordem de passagem'!$H70="mini",'ordem de passagem'!$H70="pctt",'ordem de passagem'!$H70="pctn",'ordem de passagem'!$H70="pctm"),'ordem de passagem'!C70,"")</f>
        <v/>
      </c>
      <c r="B74" s="318" t="str">
        <f>IF(OR('ordem de passagem'!$H70="pct",'ordem de passagem'!$H70="mini",'ordem de passagem'!$H70="pctt",'ordem de passagem'!$H70="pctn",'ordem de passagem'!$H70="pctm"),'ordem de passagem'!D70,"Não faz este aparelho")</f>
        <v>Não faz este aparelho</v>
      </c>
      <c r="C74" s="318" t="str">
        <f>IF(OR('ordem de passagem'!$H70="pct",'ordem de passagem'!$H70="mini",'ordem de passagem'!$H70="pctt",'ordem de passagem'!$H70="pctn",'ordem de passagem'!$H70="pctm"),'ordem de passagem'!E70,"")</f>
        <v/>
      </c>
      <c r="D74" s="272" t="str">
        <f>IF(OR('ordem de passagem'!$H70="pct",'ordem de passagem'!$H70="mini",'ordem de passagem'!$H70="pctt",'ordem de passagem'!$H70="pctn",'ordem de passagem'!$H70="pctm"),'ordem de passagem'!F70,"")</f>
        <v/>
      </c>
      <c r="E74" s="272" t="str">
        <f>IF(OR('ordem de passagem'!$H70="pct",'ordem de passagem'!$H70="mini",'ordem de passagem'!$H70="pctt",'ordem de passagem'!$H70="pctn",'ordem de passagem'!$H70="pctm"),'ordem de passagem'!H70,"")</f>
        <v/>
      </c>
      <c r="F74" s="272" t="str">
        <f>IF(OR('ordem de passagem'!$H70="pct",'ordem de passagem'!$H70="mini",'ordem de passagem'!$H70="pctt",'ordem de passagem'!$H70="pctn",'ordem de passagem'!$H70="pctm"),'ordem de passagem'!G70,"")</f>
        <v/>
      </c>
      <c r="G74" s="272" t="str">
        <f>IF(OR('ordem de passagem'!$H70="pct",'ordem de passagem'!$H70="mini",'ordem de passagem'!$H70="pctt",'ordem de passagem'!$H70="pctn",'ordem de passagem'!$H70="pctm"),'ordem de passagem'!I70,"")</f>
        <v/>
      </c>
      <c r="H74" s="752"/>
      <c r="I74" s="753"/>
      <c r="J74" s="754"/>
      <c r="K74" s="755"/>
      <c r="L74" s="752"/>
      <c r="M74" s="753"/>
      <c r="N74" s="756"/>
      <c r="O74" s="757"/>
      <c r="P74" s="758"/>
      <c r="Q74" s="759"/>
      <c r="R74" s="359"/>
      <c r="S74" s="297"/>
      <c r="T74" s="358"/>
      <c r="U74" s="273"/>
      <c r="V74" s="274">
        <f t="shared" si="11"/>
        <v>0</v>
      </c>
      <c r="W74" s="274" t="str">
        <f t="shared" si="15"/>
        <v/>
      </c>
      <c r="X74" s="274">
        <f t="shared" si="16"/>
        <v>0</v>
      </c>
      <c r="Y74" s="274" t="str">
        <f t="shared" si="17"/>
        <v/>
      </c>
      <c r="Z74" s="275" t="str">
        <f t="shared" si="18"/>
        <v/>
      </c>
      <c r="AA74" s="275" t="str">
        <f t="shared" si="19"/>
        <v/>
      </c>
      <c r="AB74" s="274">
        <f t="shared" si="12"/>
        <v>0</v>
      </c>
      <c r="AC74" s="274">
        <f t="shared" si="20"/>
        <v>0</v>
      </c>
      <c r="AD74" s="402" t="str">
        <f t="shared" si="10"/>
        <v/>
      </c>
      <c r="AE74" s="559"/>
      <c r="AF74" s="86">
        <f t="shared" si="14"/>
        <v>0</v>
      </c>
    </row>
    <row r="75" spans="1:32" s="86" customFormat="1" ht="21" x14ac:dyDescent="0.4">
      <c r="A75" s="272" t="str">
        <f>IF(OR('ordem de passagem'!$H71="pct",'ordem de passagem'!$H71="mini",'ordem de passagem'!$H71="pctt",'ordem de passagem'!$H71="pctn",'ordem de passagem'!$H71="pctm"),'ordem de passagem'!C71,"")</f>
        <v/>
      </c>
      <c r="B75" s="318" t="str">
        <f>IF(OR('ordem de passagem'!$H71="pct",'ordem de passagem'!$H71="mini",'ordem de passagem'!$H71="pctt",'ordem de passagem'!$H71="pctn",'ordem de passagem'!$H71="pctm"),'ordem de passagem'!D71,"Não faz este aparelho")</f>
        <v>Não faz este aparelho</v>
      </c>
      <c r="C75" s="318" t="str">
        <f>IF(OR('ordem de passagem'!$H71="pct",'ordem de passagem'!$H71="mini",'ordem de passagem'!$H71="pctt",'ordem de passagem'!$H71="pctn",'ordem de passagem'!$H71="pctm"),'ordem de passagem'!E71,"")</f>
        <v/>
      </c>
      <c r="D75" s="272" t="str">
        <f>IF(OR('ordem de passagem'!$H71="pct",'ordem de passagem'!$H71="mini",'ordem de passagem'!$H71="pctt",'ordem de passagem'!$H71="pctn",'ordem de passagem'!$H71="pctm"),'ordem de passagem'!F71,"")</f>
        <v/>
      </c>
      <c r="E75" s="272" t="str">
        <f>IF(OR('ordem de passagem'!$H71="pct",'ordem de passagem'!$H71="mini",'ordem de passagem'!$H71="pctt",'ordem de passagem'!$H71="pctn",'ordem de passagem'!$H71="pctm"),'ordem de passagem'!H71,"")</f>
        <v/>
      </c>
      <c r="F75" s="272" t="str">
        <f>IF(OR('ordem de passagem'!$H71="pct",'ordem de passagem'!$H71="mini",'ordem de passagem'!$H71="pctt",'ordem de passagem'!$H71="pctn",'ordem de passagem'!$H71="pctm"),'ordem de passagem'!G71,"")</f>
        <v/>
      </c>
      <c r="G75" s="272" t="str">
        <f>IF(OR('ordem de passagem'!$H71="pct",'ordem de passagem'!$H71="mini",'ordem de passagem'!$H71="pctt",'ordem de passagem'!$H71="pctn",'ordem de passagem'!$H71="pctm"),'ordem de passagem'!I71,"")</f>
        <v/>
      </c>
      <c r="H75" s="752"/>
      <c r="I75" s="753"/>
      <c r="J75" s="754"/>
      <c r="K75" s="755"/>
      <c r="L75" s="752"/>
      <c r="M75" s="753"/>
      <c r="N75" s="756"/>
      <c r="O75" s="757"/>
      <c r="P75" s="758"/>
      <c r="Q75" s="759"/>
      <c r="R75" s="359"/>
      <c r="S75" s="297"/>
      <c r="T75" s="358"/>
      <c r="U75" s="273"/>
      <c r="V75" s="274">
        <f t="shared" si="11"/>
        <v>0</v>
      </c>
      <c r="W75" s="274" t="str">
        <f t="shared" si="15"/>
        <v/>
      </c>
      <c r="X75" s="274">
        <f t="shared" si="16"/>
        <v>0</v>
      </c>
      <c r="Y75" s="274" t="str">
        <f t="shared" si="17"/>
        <v/>
      </c>
      <c r="Z75" s="275" t="str">
        <f t="shared" si="18"/>
        <v/>
      </c>
      <c r="AA75" s="275" t="str">
        <f t="shared" si="19"/>
        <v/>
      </c>
      <c r="AB75" s="274">
        <f t="shared" si="12"/>
        <v>0</v>
      </c>
      <c r="AC75" s="274">
        <f t="shared" si="20"/>
        <v>0</v>
      </c>
      <c r="AD75" s="402" t="str">
        <f t="shared" si="10"/>
        <v/>
      </c>
      <c r="AE75" s="559"/>
      <c r="AF75" s="86">
        <f t="shared" si="14"/>
        <v>0</v>
      </c>
    </row>
    <row r="76" spans="1:32" s="86" customFormat="1" ht="21" x14ac:dyDescent="0.4">
      <c r="A76" s="272" t="str">
        <f>IF(OR('ordem de passagem'!$H72="pct",'ordem de passagem'!$H72="mini",'ordem de passagem'!$H72="pctt",'ordem de passagem'!$H72="pctn",'ordem de passagem'!$H72="pctm"),'ordem de passagem'!C72,"")</f>
        <v/>
      </c>
      <c r="B76" s="318" t="str">
        <f>IF(OR('ordem de passagem'!$H72="pct",'ordem de passagem'!$H72="mini",'ordem de passagem'!$H72="pctt",'ordem de passagem'!$H72="pctn",'ordem de passagem'!$H72="pctm"),'ordem de passagem'!D72,"Não faz este aparelho")</f>
        <v>Não faz este aparelho</v>
      </c>
      <c r="C76" s="318" t="str">
        <f>IF(OR('ordem de passagem'!$H72="pct",'ordem de passagem'!$H72="mini",'ordem de passagem'!$H72="pctt",'ordem de passagem'!$H72="pctn",'ordem de passagem'!$H72="pctm"),'ordem de passagem'!E72,"")</f>
        <v/>
      </c>
      <c r="D76" s="272" t="str">
        <f>IF(OR('ordem de passagem'!$H72="pct",'ordem de passagem'!$H72="mini",'ordem de passagem'!$H72="pctt",'ordem de passagem'!$H72="pctn",'ordem de passagem'!$H72="pctm"),'ordem de passagem'!F72,"")</f>
        <v/>
      </c>
      <c r="E76" s="272" t="str">
        <f>IF(OR('ordem de passagem'!$H72="pct",'ordem de passagem'!$H72="mini",'ordem de passagem'!$H72="pctt",'ordem de passagem'!$H72="pctn",'ordem de passagem'!$H72="pctm"),'ordem de passagem'!H72,"")</f>
        <v/>
      </c>
      <c r="F76" s="272" t="str">
        <f>IF(OR('ordem de passagem'!$H72="pct",'ordem de passagem'!$H72="mini",'ordem de passagem'!$H72="pctt",'ordem de passagem'!$H72="pctn",'ordem de passagem'!$H72="pctm"),'ordem de passagem'!G72,"")</f>
        <v/>
      </c>
      <c r="G76" s="272" t="str">
        <f>IF(OR('ordem de passagem'!$H72="pct",'ordem de passagem'!$H72="mini",'ordem de passagem'!$H72="pctt",'ordem de passagem'!$H72="pctn",'ordem de passagem'!$H72="pctm"),'ordem de passagem'!I72,"")</f>
        <v/>
      </c>
      <c r="H76" s="752"/>
      <c r="I76" s="753"/>
      <c r="J76" s="754"/>
      <c r="K76" s="755"/>
      <c r="L76" s="752"/>
      <c r="M76" s="753"/>
      <c r="N76" s="756"/>
      <c r="O76" s="757"/>
      <c r="P76" s="758"/>
      <c r="Q76" s="759"/>
      <c r="R76" s="359"/>
      <c r="S76" s="297"/>
      <c r="T76" s="358"/>
      <c r="U76" s="273"/>
      <c r="V76" s="274">
        <f t="shared" si="11"/>
        <v>0</v>
      </c>
      <c r="W76" s="274" t="str">
        <f t="shared" si="15"/>
        <v/>
      </c>
      <c r="X76" s="274">
        <f t="shared" si="16"/>
        <v>0</v>
      </c>
      <c r="Y76" s="274" t="str">
        <f t="shared" si="17"/>
        <v/>
      </c>
      <c r="Z76" s="275" t="str">
        <f t="shared" si="18"/>
        <v/>
      </c>
      <c r="AA76" s="275" t="str">
        <f t="shared" si="19"/>
        <v/>
      </c>
      <c r="AB76" s="274">
        <f t="shared" si="12"/>
        <v>0</v>
      </c>
      <c r="AC76" s="274">
        <f t="shared" si="20"/>
        <v>0</v>
      </c>
      <c r="AD76" s="402" t="str">
        <f t="shared" si="10"/>
        <v/>
      </c>
      <c r="AE76" s="559"/>
      <c r="AF76" s="86">
        <f t="shared" si="14"/>
        <v>0</v>
      </c>
    </row>
    <row r="77" spans="1:32" s="86" customFormat="1" ht="21" x14ac:dyDescent="0.4">
      <c r="A77" s="272" t="str">
        <f>IF(OR('ordem de passagem'!$H73="pct",'ordem de passagem'!$H73="mini",'ordem de passagem'!$H73="pctt",'ordem de passagem'!$H73="pctn",'ordem de passagem'!$H73="pctm"),'ordem de passagem'!C73,"")</f>
        <v/>
      </c>
      <c r="B77" s="318" t="str">
        <f>IF(OR('ordem de passagem'!$H73="pct",'ordem de passagem'!$H73="mini",'ordem de passagem'!$H73="pctt",'ordem de passagem'!$H73="pctn",'ordem de passagem'!$H73="pctm"),'ordem de passagem'!D73,"Não faz este aparelho")</f>
        <v>Não faz este aparelho</v>
      </c>
      <c r="C77" s="318" t="str">
        <f>IF(OR('ordem de passagem'!$H73="pct",'ordem de passagem'!$H73="mini",'ordem de passagem'!$H73="pctt",'ordem de passagem'!$H73="pctn",'ordem de passagem'!$H73="pctm"),'ordem de passagem'!E73,"")</f>
        <v/>
      </c>
      <c r="D77" s="272" t="str">
        <f>IF(OR('ordem de passagem'!$H73="pct",'ordem de passagem'!$H73="mini",'ordem de passagem'!$H73="pctt",'ordem de passagem'!$H73="pctn",'ordem de passagem'!$H73="pctm"),'ordem de passagem'!F73,"")</f>
        <v/>
      </c>
      <c r="E77" s="272" t="str">
        <f>IF(OR('ordem de passagem'!$H73="pct",'ordem de passagem'!$H73="mini",'ordem de passagem'!$H73="pctt",'ordem de passagem'!$H73="pctn",'ordem de passagem'!$H73="pctm"),'ordem de passagem'!H73,"")</f>
        <v/>
      </c>
      <c r="F77" s="272" t="str">
        <f>IF(OR('ordem de passagem'!$H73="pct",'ordem de passagem'!$H73="mini",'ordem de passagem'!$H73="pctt",'ordem de passagem'!$H73="pctn",'ordem de passagem'!$H73="pctm"),'ordem de passagem'!G73,"")</f>
        <v/>
      </c>
      <c r="G77" s="272" t="str">
        <f>IF(OR('ordem de passagem'!$H73="pct",'ordem de passagem'!$H73="mini",'ordem de passagem'!$H73="pctt",'ordem de passagem'!$H73="pctn",'ordem de passagem'!$H73="pctm"),'ordem de passagem'!I73,"")</f>
        <v/>
      </c>
      <c r="H77" s="752"/>
      <c r="I77" s="753"/>
      <c r="J77" s="754"/>
      <c r="K77" s="755"/>
      <c r="L77" s="752"/>
      <c r="M77" s="753"/>
      <c r="N77" s="756"/>
      <c r="O77" s="757"/>
      <c r="P77" s="758"/>
      <c r="Q77" s="759"/>
      <c r="R77" s="359"/>
      <c r="S77" s="297"/>
      <c r="T77" s="358"/>
      <c r="U77" s="273"/>
      <c r="V77" s="274">
        <f t="shared" si="11"/>
        <v>0</v>
      </c>
      <c r="W77" s="274" t="str">
        <f t="shared" si="15"/>
        <v/>
      </c>
      <c r="X77" s="274">
        <f t="shared" si="16"/>
        <v>0</v>
      </c>
      <c r="Y77" s="274" t="str">
        <f t="shared" si="17"/>
        <v/>
      </c>
      <c r="Z77" s="275" t="str">
        <f t="shared" si="18"/>
        <v/>
      </c>
      <c r="AA77" s="275" t="str">
        <f t="shared" si="19"/>
        <v/>
      </c>
      <c r="AB77" s="274">
        <f t="shared" si="12"/>
        <v>0</v>
      </c>
      <c r="AC77" s="274">
        <f t="shared" si="20"/>
        <v>0</v>
      </c>
      <c r="AD77" s="402" t="str">
        <f t="shared" si="10"/>
        <v/>
      </c>
      <c r="AE77" s="559"/>
      <c r="AF77" s="86">
        <f t="shared" si="14"/>
        <v>0</v>
      </c>
    </row>
    <row r="78" spans="1:32" s="86" customFormat="1" ht="21" x14ac:dyDescent="0.4">
      <c r="A78" s="272" t="str">
        <f>IF(OR('ordem de passagem'!$H74="pct",'ordem de passagem'!$H74="mini",'ordem de passagem'!$H74="pctt",'ordem de passagem'!$H74="pctn",'ordem de passagem'!$H74="pctm"),'ordem de passagem'!C74,"")</f>
        <v/>
      </c>
      <c r="B78" s="318" t="str">
        <f>IF(OR('ordem de passagem'!$H74="pct",'ordem de passagem'!$H74="mini",'ordem de passagem'!$H74="pctt",'ordem de passagem'!$H74="pctn",'ordem de passagem'!$H74="pctm"),'ordem de passagem'!D74,"Não faz este aparelho")</f>
        <v>Não faz este aparelho</v>
      </c>
      <c r="C78" s="318" t="str">
        <f>IF(OR('ordem de passagem'!$H74="pct",'ordem de passagem'!$H74="mini",'ordem de passagem'!$H74="pctt",'ordem de passagem'!$H74="pctn",'ordem de passagem'!$H74="pctm"),'ordem de passagem'!E74,"")</f>
        <v/>
      </c>
      <c r="D78" s="272" t="str">
        <f>IF(OR('ordem de passagem'!$H74="pct",'ordem de passagem'!$H74="mini",'ordem de passagem'!$H74="pctt",'ordem de passagem'!$H74="pctn",'ordem de passagem'!$H74="pctm"),'ordem de passagem'!F74,"")</f>
        <v/>
      </c>
      <c r="E78" s="272" t="str">
        <f>IF(OR('ordem de passagem'!$H74="pct",'ordem de passagem'!$H74="mini",'ordem de passagem'!$H74="pctt",'ordem de passagem'!$H74="pctn",'ordem de passagem'!$H74="pctm"),'ordem de passagem'!H74,"")</f>
        <v/>
      </c>
      <c r="F78" s="272" t="str">
        <f>IF(OR('ordem de passagem'!$H74="pct",'ordem de passagem'!$H74="mini",'ordem de passagem'!$H74="pctt",'ordem de passagem'!$H74="pctn",'ordem de passagem'!$H74="pctm"),'ordem de passagem'!G74,"")</f>
        <v/>
      </c>
      <c r="G78" s="272" t="str">
        <f>IF(OR('ordem de passagem'!$H74="pct",'ordem de passagem'!$H74="mini",'ordem de passagem'!$H74="pctt",'ordem de passagem'!$H74="pctn",'ordem de passagem'!$H74="pctm"),'ordem de passagem'!I74,"")</f>
        <v/>
      </c>
      <c r="H78" s="752"/>
      <c r="I78" s="753"/>
      <c r="J78" s="754"/>
      <c r="K78" s="755"/>
      <c r="L78" s="752"/>
      <c r="M78" s="753"/>
      <c r="N78" s="756"/>
      <c r="O78" s="757"/>
      <c r="P78" s="758"/>
      <c r="Q78" s="759"/>
      <c r="R78" s="359"/>
      <c r="S78" s="297"/>
      <c r="T78" s="358"/>
      <c r="U78" s="273"/>
      <c r="V78" s="274">
        <f t="shared" si="11"/>
        <v>0</v>
      </c>
      <c r="W78" s="274" t="str">
        <f t="shared" si="15"/>
        <v/>
      </c>
      <c r="X78" s="274">
        <f t="shared" si="16"/>
        <v>0</v>
      </c>
      <c r="Y78" s="274" t="str">
        <f t="shared" si="17"/>
        <v/>
      </c>
      <c r="Z78" s="275" t="str">
        <f t="shared" ref="Z78:Z109" si="21">IF(H78="","",X78)</f>
        <v/>
      </c>
      <c r="AA78" s="275" t="str">
        <f t="shared" ref="AA78:AA109" si="22">IF(H78="","",Y78)</f>
        <v/>
      </c>
      <c r="AB78" s="274">
        <f t="shared" si="12"/>
        <v>0</v>
      </c>
      <c r="AC78" s="274">
        <f t="shared" ref="AC78" si="23">IF($U$11=4,"",AB78)</f>
        <v>0</v>
      </c>
      <c r="AD78" s="402" t="str">
        <f t="shared" si="10"/>
        <v/>
      </c>
      <c r="AE78" s="559"/>
      <c r="AF78" s="86">
        <f t="shared" si="14"/>
        <v>0</v>
      </c>
    </row>
    <row r="79" spans="1:32" s="86" customFormat="1" ht="21" x14ac:dyDescent="0.4">
      <c r="A79" s="272" t="str">
        <f>IF(OR('ordem de passagem'!$H75="pct",'ordem de passagem'!$H75="mini",'ordem de passagem'!$H75="pctt",'ordem de passagem'!$H75="pctn",'ordem de passagem'!$H75="pctm"),'ordem de passagem'!C75,"")</f>
        <v/>
      </c>
      <c r="B79" s="318" t="str">
        <f>IF(OR('ordem de passagem'!$H75="pct",'ordem de passagem'!$H75="mini",'ordem de passagem'!$H75="pctt",'ordem de passagem'!$H75="pctn",'ordem de passagem'!$H75="pctm"),'ordem de passagem'!D75,"Não faz este aparelho")</f>
        <v>Não faz este aparelho</v>
      </c>
      <c r="C79" s="318" t="str">
        <f>IF(OR('ordem de passagem'!$H75="pct",'ordem de passagem'!$H75="mini",'ordem de passagem'!$H75="pctt",'ordem de passagem'!$H75="pctn",'ordem de passagem'!$H75="pctm"),'ordem de passagem'!E75,"")</f>
        <v/>
      </c>
      <c r="D79" s="272" t="str">
        <f>IF(OR('ordem de passagem'!$H75="pct",'ordem de passagem'!$H75="mini",'ordem de passagem'!$H75="pctt",'ordem de passagem'!$H75="pctn",'ordem de passagem'!$H75="pctm"),'ordem de passagem'!F75,"")</f>
        <v/>
      </c>
      <c r="E79" s="272" t="str">
        <f>IF(OR('ordem de passagem'!$H75="pct",'ordem de passagem'!$H75="mini",'ordem de passagem'!$H75="pctt",'ordem de passagem'!$H75="pctn",'ordem de passagem'!$H75="pctm"),'ordem de passagem'!H75,"")</f>
        <v/>
      </c>
      <c r="F79" s="272" t="str">
        <f>IF(OR('ordem de passagem'!$H75="pct",'ordem de passagem'!$H75="mini",'ordem de passagem'!$H75="pctt",'ordem de passagem'!$H75="pctn",'ordem de passagem'!$H75="pctm"),'ordem de passagem'!G75,"")</f>
        <v/>
      </c>
      <c r="G79" s="272" t="str">
        <f>IF(OR('ordem de passagem'!$H75="pct",'ordem de passagem'!$H75="mini",'ordem de passagem'!$H75="pctt",'ordem de passagem'!$H75="pctn",'ordem de passagem'!$H75="pctm"),'ordem de passagem'!I75,"")</f>
        <v/>
      </c>
      <c r="H79" s="752"/>
      <c r="I79" s="753"/>
      <c r="J79" s="754"/>
      <c r="K79" s="755"/>
      <c r="L79" s="752"/>
      <c r="M79" s="753"/>
      <c r="N79" s="756"/>
      <c r="O79" s="757"/>
      <c r="P79" s="758"/>
      <c r="Q79" s="759"/>
      <c r="R79" s="359"/>
      <c r="S79" s="297"/>
      <c r="T79" s="358"/>
      <c r="U79" s="273"/>
      <c r="V79" s="274">
        <f t="shared" si="11"/>
        <v>0</v>
      </c>
      <c r="W79" s="274" t="str">
        <f t="shared" ref="W79:W135" si="24">IF(T79="","",T79)</f>
        <v/>
      </c>
      <c r="X79" s="274">
        <f t="shared" ref="X79:X135" si="25">IF($U$11=4,"",V79)</f>
        <v>0</v>
      </c>
      <c r="Y79" s="274" t="str">
        <f t="shared" ref="Y79:Y135" si="26">IF(T79="","",T79)</f>
        <v/>
      </c>
      <c r="Z79" s="275" t="str">
        <f t="shared" si="21"/>
        <v/>
      </c>
      <c r="AA79" s="275" t="str">
        <f t="shared" si="22"/>
        <v/>
      </c>
      <c r="AB79" s="274">
        <f t="shared" si="12"/>
        <v>0</v>
      </c>
      <c r="AC79" s="274">
        <f t="shared" ref="AC79:AC135" si="27">IF($U$11=4,"",AB79)</f>
        <v>0</v>
      </c>
      <c r="AD79" s="402" t="str">
        <f t="shared" ref="AD79:AD135" si="28">IF(OR(A79="",A79="falta"),"",AC79)</f>
        <v/>
      </c>
      <c r="AE79" s="559"/>
      <c r="AF79" s="86">
        <f t="shared" si="14"/>
        <v>0</v>
      </c>
    </row>
    <row r="80" spans="1:32" s="86" customFormat="1" ht="21" x14ac:dyDescent="0.4">
      <c r="A80" s="272" t="str">
        <f>IF(OR('ordem de passagem'!$H76="pct",'ordem de passagem'!$H76="mini",'ordem de passagem'!$H76="pctt",'ordem de passagem'!$H76="pctn",'ordem de passagem'!$H76="pctm"),'ordem de passagem'!C76,"")</f>
        <v/>
      </c>
      <c r="B80" s="318" t="str">
        <f>IF(OR('ordem de passagem'!$H76="pct",'ordem de passagem'!$H76="mini",'ordem de passagem'!$H76="pctt",'ordem de passagem'!$H76="pctn",'ordem de passagem'!$H76="pctm"),'ordem de passagem'!D76,"Não faz este aparelho")</f>
        <v>Não faz este aparelho</v>
      </c>
      <c r="C80" s="318" t="str">
        <f>IF(OR('ordem de passagem'!$H76="pct",'ordem de passagem'!$H76="mini",'ordem de passagem'!$H76="pctt",'ordem de passagem'!$H76="pctn",'ordem de passagem'!$H76="pctm"),'ordem de passagem'!E76,"")</f>
        <v/>
      </c>
      <c r="D80" s="272" t="str">
        <f>IF(OR('ordem de passagem'!$H76="pct",'ordem de passagem'!$H76="mini",'ordem de passagem'!$H76="pctt",'ordem de passagem'!$H76="pctn",'ordem de passagem'!$H76="pctm"),'ordem de passagem'!F76,"")</f>
        <v/>
      </c>
      <c r="E80" s="272" t="str">
        <f>IF(OR('ordem de passagem'!$H76="pct",'ordem de passagem'!$H76="mini",'ordem de passagem'!$H76="pctt",'ordem de passagem'!$H76="pctn",'ordem de passagem'!$H76="pctm"),'ordem de passagem'!H76,"")</f>
        <v/>
      </c>
      <c r="F80" s="272" t="str">
        <f>IF(OR('ordem de passagem'!$H76="pct",'ordem de passagem'!$H76="mini",'ordem de passagem'!$H76="pctt",'ordem de passagem'!$H76="pctn",'ordem de passagem'!$H76="pctm"),'ordem de passagem'!G76,"")</f>
        <v/>
      </c>
      <c r="G80" s="272" t="str">
        <f>IF(OR('ordem de passagem'!$H76="pct",'ordem de passagem'!$H76="mini",'ordem de passagem'!$H76="pctt",'ordem de passagem'!$H76="pctn",'ordem de passagem'!$H76="pctm"),'ordem de passagem'!I76,"")</f>
        <v/>
      </c>
      <c r="H80" s="752"/>
      <c r="I80" s="753"/>
      <c r="J80" s="754"/>
      <c r="K80" s="755"/>
      <c r="L80" s="752"/>
      <c r="M80" s="753"/>
      <c r="N80" s="756"/>
      <c r="O80" s="757"/>
      <c r="P80" s="758"/>
      <c r="Q80" s="759"/>
      <c r="R80" s="359"/>
      <c r="S80" s="297"/>
      <c r="T80" s="358"/>
      <c r="U80" s="273"/>
      <c r="V80" s="274">
        <f t="shared" ref="V80:V135" si="29">IFERROR((IF($U$11=3,((H80+J80+L80))-S80,IF($U$11=5,((H80+J80+L80+N80+P80)-MAX(H80:I80,J80,L80,N80,P80)-MIN(H80:I80,J80,L80,N80,P80))))/3)-S80,"")</f>
        <v>0</v>
      </c>
      <c r="W80" s="274" t="str">
        <f t="shared" si="24"/>
        <v/>
      </c>
      <c r="X80" s="274">
        <f t="shared" si="25"/>
        <v>0</v>
      </c>
      <c r="Y80" s="274" t="str">
        <f t="shared" si="26"/>
        <v/>
      </c>
      <c r="Z80" s="275" t="str">
        <f t="shared" si="21"/>
        <v/>
      </c>
      <c r="AA80" s="275" t="str">
        <f t="shared" si="22"/>
        <v/>
      </c>
      <c r="AB80" s="274">
        <f t="shared" ref="AB80:AB135" si="30">IFERROR((IF($U$11=3,((H80+J80+L80)/3)+T80,IF($U$11=5,((H80+J80+L80+N80+P80)-MAX(H80,J80,L80,N80,P80)-MIN(H80,J80,L80,N80,P80))/3)+T80))-S80,"")</f>
        <v>0</v>
      </c>
      <c r="AC80" s="274">
        <f t="shared" si="27"/>
        <v>0</v>
      </c>
      <c r="AD80" s="402" t="str">
        <f t="shared" si="28"/>
        <v/>
      </c>
      <c r="AE80" s="559"/>
      <c r="AF80" s="86">
        <f t="shared" si="14"/>
        <v>0</v>
      </c>
    </row>
    <row r="81" spans="1:32" s="86" customFormat="1" ht="21" x14ac:dyDescent="0.4">
      <c r="A81" s="272" t="str">
        <f>IF(OR('ordem de passagem'!$H77="pct",'ordem de passagem'!$H77="mini",'ordem de passagem'!$H77="pctt",'ordem de passagem'!$H77="pctn",'ordem de passagem'!$H77="pctm"),'ordem de passagem'!C77,"")</f>
        <v/>
      </c>
      <c r="B81" s="318" t="str">
        <f>IF(OR('ordem de passagem'!$H77="pct",'ordem de passagem'!$H77="mini",'ordem de passagem'!$H77="pctt",'ordem de passagem'!$H77="pctn",'ordem de passagem'!$H77="pctm"),'ordem de passagem'!D77,"Não faz este aparelho")</f>
        <v>Não faz este aparelho</v>
      </c>
      <c r="C81" s="318" t="str">
        <f>IF(OR('ordem de passagem'!$H77="pct",'ordem de passagem'!$H77="mini",'ordem de passagem'!$H77="pctt",'ordem de passagem'!$H77="pctn",'ordem de passagem'!$H77="pctm"),'ordem de passagem'!E77,"")</f>
        <v/>
      </c>
      <c r="D81" s="272" t="str">
        <f>IF(OR('ordem de passagem'!$H77="pct",'ordem de passagem'!$H77="mini",'ordem de passagem'!$H77="pctt",'ordem de passagem'!$H77="pctn",'ordem de passagem'!$H77="pctm"),'ordem de passagem'!F77,"")</f>
        <v/>
      </c>
      <c r="E81" s="272" t="str">
        <f>IF(OR('ordem de passagem'!$H77="pct",'ordem de passagem'!$H77="mini",'ordem de passagem'!$H77="pctt",'ordem de passagem'!$H77="pctn",'ordem de passagem'!$H77="pctm"),'ordem de passagem'!H77,"")</f>
        <v/>
      </c>
      <c r="F81" s="272" t="str">
        <f>IF(OR('ordem de passagem'!$H77="pct",'ordem de passagem'!$H77="mini",'ordem de passagem'!$H77="pctt",'ordem de passagem'!$H77="pctn",'ordem de passagem'!$H77="pctm"),'ordem de passagem'!G77,"")</f>
        <v/>
      </c>
      <c r="G81" s="272" t="str">
        <f>IF(OR('ordem de passagem'!$H77="pct",'ordem de passagem'!$H77="mini",'ordem de passagem'!$H77="pctt",'ordem de passagem'!$H77="pctn",'ordem de passagem'!$H77="pctm"),'ordem de passagem'!I77,"")</f>
        <v/>
      </c>
      <c r="H81" s="752"/>
      <c r="I81" s="753"/>
      <c r="J81" s="754"/>
      <c r="K81" s="755"/>
      <c r="L81" s="752"/>
      <c r="M81" s="753"/>
      <c r="N81" s="756"/>
      <c r="O81" s="757"/>
      <c r="P81" s="758"/>
      <c r="Q81" s="759"/>
      <c r="R81" s="359"/>
      <c r="S81" s="297"/>
      <c r="T81" s="358"/>
      <c r="U81" s="273"/>
      <c r="V81" s="274">
        <f t="shared" si="29"/>
        <v>0</v>
      </c>
      <c r="W81" s="274" t="str">
        <f t="shared" si="24"/>
        <v/>
      </c>
      <c r="X81" s="274">
        <f t="shared" si="25"/>
        <v>0</v>
      </c>
      <c r="Y81" s="274" t="str">
        <f t="shared" si="26"/>
        <v/>
      </c>
      <c r="Z81" s="275" t="str">
        <f t="shared" si="21"/>
        <v/>
      </c>
      <c r="AA81" s="275" t="str">
        <f t="shared" si="22"/>
        <v/>
      </c>
      <c r="AB81" s="274">
        <f t="shared" si="30"/>
        <v>0</v>
      </c>
      <c r="AC81" s="274">
        <f t="shared" si="27"/>
        <v>0</v>
      </c>
      <c r="AD81" s="402" t="str">
        <f t="shared" si="28"/>
        <v/>
      </c>
      <c r="AE81" s="559"/>
      <c r="AF81" s="86">
        <f t="shared" si="14"/>
        <v>0</v>
      </c>
    </row>
    <row r="82" spans="1:32" s="86" customFormat="1" ht="21" x14ac:dyDescent="0.4">
      <c r="A82" s="272" t="str">
        <f>IF(OR('ordem de passagem'!$H78="pct",'ordem de passagem'!$H78="mini",'ordem de passagem'!$H78="pctt",'ordem de passagem'!$H78="pctn",'ordem de passagem'!$H78="pctm"),'ordem de passagem'!C78,"")</f>
        <v/>
      </c>
      <c r="B82" s="318" t="str">
        <f>IF(OR('ordem de passagem'!$H78="pct",'ordem de passagem'!$H78="mini",'ordem de passagem'!$H78="pctt",'ordem de passagem'!$H78="pctn",'ordem de passagem'!$H78="pctm"),'ordem de passagem'!D78,"Não faz este aparelho")</f>
        <v>Não faz este aparelho</v>
      </c>
      <c r="C82" s="318" t="str">
        <f>IF(OR('ordem de passagem'!$H78="pct",'ordem de passagem'!$H78="mini",'ordem de passagem'!$H78="pctt",'ordem de passagem'!$H78="pctn",'ordem de passagem'!$H78="pctm"),'ordem de passagem'!E78,"")</f>
        <v/>
      </c>
      <c r="D82" s="272" t="str">
        <f>IF(OR('ordem de passagem'!$H78="pct",'ordem de passagem'!$H78="mini",'ordem de passagem'!$H78="pctt",'ordem de passagem'!$H78="pctn",'ordem de passagem'!$H78="pctm"),'ordem de passagem'!F78,"")</f>
        <v/>
      </c>
      <c r="E82" s="272" t="str">
        <f>IF(OR('ordem de passagem'!$H78="pct",'ordem de passagem'!$H78="mini",'ordem de passagem'!$H78="pctt",'ordem de passagem'!$H78="pctn",'ordem de passagem'!$H78="pctm"),'ordem de passagem'!H78,"")</f>
        <v/>
      </c>
      <c r="F82" s="272" t="str">
        <f>IF(OR('ordem de passagem'!$H78="pct",'ordem de passagem'!$H78="mini",'ordem de passagem'!$H78="pctt",'ordem de passagem'!$H78="pctn",'ordem de passagem'!$H78="pctm"),'ordem de passagem'!G78,"")</f>
        <v/>
      </c>
      <c r="G82" s="272" t="str">
        <f>IF(OR('ordem de passagem'!$H78="pct",'ordem de passagem'!$H78="mini",'ordem de passagem'!$H78="pctt",'ordem de passagem'!$H78="pctn",'ordem de passagem'!$H78="pctm"),'ordem de passagem'!I78,"")</f>
        <v/>
      </c>
      <c r="H82" s="752"/>
      <c r="I82" s="753"/>
      <c r="J82" s="754"/>
      <c r="K82" s="755"/>
      <c r="L82" s="752"/>
      <c r="M82" s="753"/>
      <c r="N82" s="756"/>
      <c r="O82" s="757"/>
      <c r="P82" s="758"/>
      <c r="Q82" s="759"/>
      <c r="R82" s="359"/>
      <c r="S82" s="297"/>
      <c r="T82" s="358"/>
      <c r="U82" s="273"/>
      <c r="V82" s="274">
        <f t="shared" si="29"/>
        <v>0</v>
      </c>
      <c r="W82" s="274" t="str">
        <f t="shared" si="24"/>
        <v/>
      </c>
      <c r="X82" s="274">
        <f t="shared" si="25"/>
        <v>0</v>
      </c>
      <c r="Y82" s="274" t="str">
        <f t="shared" si="26"/>
        <v/>
      </c>
      <c r="Z82" s="275" t="str">
        <f t="shared" si="21"/>
        <v/>
      </c>
      <c r="AA82" s="275" t="str">
        <f t="shared" si="22"/>
        <v/>
      </c>
      <c r="AB82" s="274">
        <f t="shared" si="30"/>
        <v>0</v>
      </c>
      <c r="AC82" s="274">
        <f t="shared" si="27"/>
        <v>0</v>
      </c>
      <c r="AD82" s="402" t="str">
        <f t="shared" si="28"/>
        <v/>
      </c>
      <c r="AE82" s="559"/>
      <c r="AF82" s="86">
        <f t="shared" si="14"/>
        <v>0</v>
      </c>
    </row>
    <row r="83" spans="1:32" s="86" customFormat="1" ht="21" x14ac:dyDescent="0.4">
      <c r="A83" s="272" t="str">
        <f>IF(OR('ordem de passagem'!$H79="pct",'ordem de passagem'!$H79="mini",'ordem de passagem'!$H79="pctt",'ordem de passagem'!$H79="pctn",'ordem de passagem'!$H79="pctm"),'ordem de passagem'!C79,"")</f>
        <v/>
      </c>
      <c r="B83" s="318" t="str">
        <f>IF(OR('ordem de passagem'!$H79="pct",'ordem de passagem'!$H79="mini",'ordem de passagem'!$H79="pctt",'ordem de passagem'!$H79="pctn",'ordem de passagem'!$H79="pctm"),'ordem de passagem'!D79,"Não faz este aparelho")</f>
        <v>Não faz este aparelho</v>
      </c>
      <c r="C83" s="318" t="str">
        <f>IF(OR('ordem de passagem'!$H79="pct",'ordem de passagem'!$H79="mini",'ordem de passagem'!$H79="pctt",'ordem de passagem'!$H79="pctn",'ordem de passagem'!$H79="pctm"),'ordem de passagem'!E79,"")</f>
        <v/>
      </c>
      <c r="D83" s="272" t="str">
        <f>IF(OR('ordem de passagem'!$H79="pct",'ordem de passagem'!$H79="mini",'ordem de passagem'!$H79="pctt",'ordem de passagem'!$H79="pctn",'ordem de passagem'!$H79="pctm"),'ordem de passagem'!F79,"")</f>
        <v/>
      </c>
      <c r="E83" s="272" t="str">
        <f>IF(OR('ordem de passagem'!$H79="pct",'ordem de passagem'!$H79="mini",'ordem de passagem'!$H79="pctt",'ordem de passagem'!$H79="pctn",'ordem de passagem'!$H79="pctm"),'ordem de passagem'!H79,"")</f>
        <v/>
      </c>
      <c r="F83" s="272" t="str">
        <f>IF(OR('ordem de passagem'!$H79="pct",'ordem de passagem'!$H79="mini",'ordem de passagem'!$H79="pctt",'ordem de passagem'!$H79="pctn",'ordem de passagem'!$H79="pctm"),'ordem de passagem'!G79,"")</f>
        <v/>
      </c>
      <c r="G83" s="272" t="str">
        <f>IF(OR('ordem de passagem'!$H79="pct",'ordem de passagem'!$H79="mini",'ordem de passagem'!$H79="pctt",'ordem de passagem'!$H79="pctn",'ordem de passagem'!$H79="pctm"),'ordem de passagem'!I79,"")</f>
        <v/>
      </c>
      <c r="H83" s="752"/>
      <c r="I83" s="753"/>
      <c r="J83" s="754"/>
      <c r="K83" s="755"/>
      <c r="L83" s="752"/>
      <c r="M83" s="753"/>
      <c r="N83" s="756"/>
      <c r="O83" s="757"/>
      <c r="P83" s="758"/>
      <c r="Q83" s="759"/>
      <c r="R83" s="359"/>
      <c r="S83" s="297"/>
      <c r="T83" s="358"/>
      <c r="U83" s="273"/>
      <c r="V83" s="274">
        <f t="shared" si="29"/>
        <v>0</v>
      </c>
      <c r="W83" s="274" t="str">
        <f t="shared" si="24"/>
        <v/>
      </c>
      <c r="X83" s="274">
        <f t="shared" si="25"/>
        <v>0</v>
      </c>
      <c r="Y83" s="274" t="str">
        <f t="shared" si="26"/>
        <v/>
      </c>
      <c r="Z83" s="275" t="str">
        <f t="shared" si="21"/>
        <v/>
      </c>
      <c r="AA83" s="275" t="str">
        <f t="shared" si="22"/>
        <v/>
      </c>
      <c r="AB83" s="274">
        <f t="shared" si="30"/>
        <v>0</v>
      </c>
      <c r="AC83" s="274">
        <f t="shared" si="27"/>
        <v>0</v>
      </c>
      <c r="AD83" s="402" t="str">
        <f t="shared" si="28"/>
        <v/>
      </c>
      <c r="AE83" s="559"/>
      <c r="AF83" s="86">
        <f t="shared" si="14"/>
        <v>0</v>
      </c>
    </row>
    <row r="84" spans="1:32" s="86" customFormat="1" ht="21" x14ac:dyDescent="0.4">
      <c r="A84" s="272" t="str">
        <f>IF(OR('ordem de passagem'!$H80="pct",'ordem de passagem'!$H80="mini",'ordem de passagem'!$H80="pctt",'ordem de passagem'!$H80="pctn",'ordem de passagem'!$H80="pctm"),'ordem de passagem'!C80,"")</f>
        <v/>
      </c>
      <c r="B84" s="318" t="str">
        <f>IF(OR('ordem de passagem'!$H80="pct",'ordem de passagem'!$H80="mini",'ordem de passagem'!$H80="pctt",'ordem de passagem'!$H80="pctn",'ordem de passagem'!$H80="pctm"),'ordem de passagem'!D80,"Não faz este aparelho")</f>
        <v>Não faz este aparelho</v>
      </c>
      <c r="C84" s="318" t="str">
        <f>IF(OR('ordem de passagem'!$H80="pct",'ordem de passagem'!$H80="mini",'ordem de passagem'!$H80="pctt",'ordem de passagem'!$H80="pctn",'ordem de passagem'!$H80="pctm"),'ordem de passagem'!E80,"")</f>
        <v/>
      </c>
      <c r="D84" s="272" t="str">
        <f>IF(OR('ordem de passagem'!$H80="pct",'ordem de passagem'!$H80="mini",'ordem de passagem'!$H80="pctt",'ordem de passagem'!$H80="pctn",'ordem de passagem'!$H80="pctm"),'ordem de passagem'!F80,"")</f>
        <v/>
      </c>
      <c r="E84" s="272" t="str">
        <f>IF(OR('ordem de passagem'!$H80="pct",'ordem de passagem'!$H80="mini",'ordem de passagem'!$H80="pctt",'ordem de passagem'!$H80="pctn",'ordem de passagem'!$H80="pctm"),'ordem de passagem'!H80,"")</f>
        <v/>
      </c>
      <c r="F84" s="272" t="str">
        <f>IF(OR('ordem de passagem'!$H80="pct",'ordem de passagem'!$H80="mini",'ordem de passagem'!$H80="pctt",'ordem de passagem'!$H80="pctn",'ordem de passagem'!$H80="pctm"),'ordem de passagem'!G80,"")</f>
        <v/>
      </c>
      <c r="G84" s="272" t="str">
        <f>IF(OR('ordem de passagem'!$H80="pct",'ordem de passagem'!$H80="mini",'ordem de passagem'!$H80="pctt",'ordem de passagem'!$H80="pctn",'ordem de passagem'!$H80="pctm"),'ordem de passagem'!I80,"")</f>
        <v/>
      </c>
      <c r="H84" s="752"/>
      <c r="I84" s="753"/>
      <c r="J84" s="754"/>
      <c r="K84" s="755"/>
      <c r="L84" s="752"/>
      <c r="M84" s="753"/>
      <c r="N84" s="756"/>
      <c r="O84" s="757"/>
      <c r="P84" s="758"/>
      <c r="Q84" s="759"/>
      <c r="R84" s="359"/>
      <c r="S84" s="297"/>
      <c r="T84" s="358"/>
      <c r="U84" s="273"/>
      <c r="V84" s="274">
        <f t="shared" si="29"/>
        <v>0</v>
      </c>
      <c r="W84" s="274" t="str">
        <f t="shared" si="24"/>
        <v/>
      </c>
      <c r="X84" s="274">
        <f t="shared" si="25"/>
        <v>0</v>
      </c>
      <c r="Y84" s="274" t="str">
        <f t="shared" si="26"/>
        <v/>
      </c>
      <c r="Z84" s="275" t="str">
        <f t="shared" si="21"/>
        <v/>
      </c>
      <c r="AA84" s="275" t="str">
        <f t="shared" si="22"/>
        <v/>
      </c>
      <c r="AB84" s="274">
        <f t="shared" si="30"/>
        <v>0</v>
      </c>
      <c r="AC84" s="274">
        <f t="shared" si="27"/>
        <v>0</v>
      </c>
      <c r="AD84" s="402" t="str">
        <f t="shared" si="28"/>
        <v/>
      </c>
      <c r="AE84" s="559"/>
      <c r="AF84" s="86">
        <f t="shared" si="14"/>
        <v>0</v>
      </c>
    </row>
    <row r="85" spans="1:32" s="86" customFormat="1" ht="21" x14ac:dyDescent="0.4">
      <c r="A85" s="272" t="str">
        <f>IF(OR('ordem de passagem'!$H81="pct",'ordem de passagem'!$H81="mini",'ordem de passagem'!$H81="pctt",'ordem de passagem'!$H81="pctn",'ordem de passagem'!$H81="pctm"),'ordem de passagem'!C81,"")</f>
        <v/>
      </c>
      <c r="B85" s="318" t="str">
        <f>IF(OR('ordem de passagem'!$H81="pct",'ordem de passagem'!$H81="mini",'ordem de passagem'!$H81="pctt",'ordem de passagem'!$H81="pctn",'ordem de passagem'!$H81="pctm"),'ordem de passagem'!D81,"Não faz este aparelho")</f>
        <v>Não faz este aparelho</v>
      </c>
      <c r="C85" s="318" t="str">
        <f>IF(OR('ordem de passagem'!$H81="pct",'ordem de passagem'!$H81="mini",'ordem de passagem'!$H81="pctt",'ordem de passagem'!$H81="pctn",'ordem de passagem'!$H81="pctm"),'ordem de passagem'!E81,"")</f>
        <v/>
      </c>
      <c r="D85" s="272" t="str">
        <f>IF(OR('ordem de passagem'!$H81="pct",'ordem de passagem'!$H81="mini",'ordem de passagem'!$H81="pctt",'ordem de passagem'!$H81="pctn",'ordem de passagem'!$H81="pctm"),'ordem de passagem'!F81,"")</f>
        <v/>
      </c>
      <c r="E85" s="272" t="str">
        <f>IF(OR('ordem de passagem'!$H81="pct",'ordem de passagem'!$H81="mini",'ordem de passagem'!$H81="pctt",'ordem de passagem'!$H81="pctn",'ordem de passagem'!$H81="pctm"),'ordem de passagem'!H81,"")</f>
        <v/>
      </c>
      <c r="F85" s="272" t="str">
        <f>IF(OR('ordem de passagem'!$H81="pct",'ordem de passagem'!$H81="mini",'ordem de passagem'!$H81="pctt",'ordem de passagem'!$H81="pctn",'ordem de passagem'!$H81="pctm"),'ordem de passagem'!G81,"")</f>
        <v/>
      </c>
      <c r="G85" s="272" t="str">
        <f>IF(OR('ordem de passagem'!$H81="pct",'ordem de passagem'!$H81="mini",'ordem de passagem'!$H81="pctt",'ordem de passagem'!$H81="pctn",'ordem de passagem'!$H81="pctm"),'ordem de passagem'!I81,"")</f>
        <v/>
      </c>
      <c r="H85" s="752"/>
      <c r="I85" s="753"/>
      <c r="J85" s="754"/>
      <c r="K85" s="755"/>
      <c r="L85" s="752"/>
      <c r="M85" s="753"/>
      <c r="N85" s="756"/>
      <c r="O85" s="757"/>
      <c r="P85" s="758"/>
      <c r="Q85" s="759"/>
      <c r="R85" s="359"/>
      <c r="S85" s="297"/>
      <c r="T85" s="358"/>
      <c r="U85" s="273"/>
      <c r="V85" s="274">
        <f t="shared" si="29"/>
        <v>0</v>
      </c>
      <c r="W85" s="274" t="str">
        <f t="shared" si="24"/>
        <v/>
      </c>
      <c r="X85" s="274">
        <f t="shared" si="25"/>
        <v>0</v>
      </c>
      <c r="Y85" s="274" t="str">
        <f t="shared" si="26"/>
        <v/>
      </c>
      <c r="Z85" s="275" t="str">
        <f t="shared" si="21"/>
        <v/>
      </c>
      <c r="AA85" s="275" t="str">
        <f t="shared" si="22"/>
        <v/>
      </c>
      <c r="AB85" s="274">
        <f t="shared" si="30"/>
        <v>0</v>
      </c>
      <c r="AC85" s="274">
        <f t="shared" si="27"/>
        <v>0</v>
      </c>
      <c r="AD85" s="402" t="str">
        <f t="shared" si="28"/>
        <v/>
      </c>
      <c r="AE85" s="559"/>
      <c r="AF85" s="86">
        <f t="shared" si="14"/>
        <v>0</v>
      </c>
    </row>
    <row r="86" spans="1:32" s="86" customFormat="1" ht="21" x14ac:dyDescent="0.4">
      <c r="A86" s="272" t="str">
        <f>IF(OR('ordem de passagem'!$H82="pct",'ordem de passagem'!$H82="mini",'ordem de passagem'!$H82="pctt",'ordem de passagem'!$H82="pctn",'ordem de passagem'!$H82="pctm"),'ordem de passagem'!C82,"")</f>
        <v/>
      </c>
      <c r="B86" s="318" t="str">
        <f>IF(OR('ordem de passagem'!$H82="pct",'ordem de passagem'!$H82="mini",'ordem de passagem'!$H82="pctt",'ordem de passagem'!$H82="pctn",'ordem de passagem'!$H82="pctm"),'ordem de passagem'!D82,"Não faz este aparelho")</f>
        <v>Não faz este aparelho</v>
      </c>
      <c r="C86" s="318" t="str">
        <f>IF(OR('ordem de passagem'!$H82="pct",'ordem de passagem'!$H82="mini",'ordem de passagem'!$H82="pctt",'ordem de passagem'!$H82="pctn",'ordem de passagem'!$H82="pctm"),'ordem de passagem'!E82,"")</f>
        <v/>
      </c>
      <c r="D86" s="272" t="str">
        <f>IF(OR('ordem de passagem'!$H82="pct",'ordem de passagem'!$H82="mini",'ordem de passagem'!$H82="pctt",'ordem de passagem'!$H82="pctn",'ordem de passagem'!$H82="pctm"),'ordem de passagem'!F82,"")</f>
        <v/>
      </c>
      <c r="E86" s="272" t="str">
        <f>IF(OR('ordem de passagem'!$H82="pct",'ordem de passagem'!$H82="mini",'ordem de passagem'!$H82="pctt",'ordem de passagem'!$H82="pctn",'ordem de passagem'!$H82="pctm"),'ordem de passagem'!H82,"")</f>
        <v/>
      </c>
      <c r="F86" s="272" t="str">
        <f>IF(OR('ordem de passagem'!$H82="pct",'ordem de passagem'!$H82="mini",'ordem de passagem'!$H82="pctt",'ordem de passagem'!$H82="pctn",'ordem de passagem'!$H82="pctm"),'ordem de passagem'!G82,"")</f>
        <v/>
      </c>
      <c r="G86" s="272" t="str">
        <f>IF(OR('ordem de passagem'!$H82="pct",'ordem de passagem'!$H82="mini",'ordem de passagem'!$H82="pctt",'ordem de passagem'!$H82="pctn",'ordem de passagem'!$H82="pctm"),'ordem de passagem'!I82,"")</f>
        <v/>
      </c>
      <c r="H86" s="752"/>
      <c r="I86" s="753"/>
      <c r="J86" s="754"/>
      <c r="K86" s="755"/>
      <c r="L86" s="752"/>
      <c r="M86" s="753"/>
      <c r="N86" s="756"/>
      <c r="O86" s="757"/>
      <c r="P86" s="758"/>
      <c r="Q86" s="759"/>
      <c r="R86" s="359"/>
      <c r="S86" s="297"/>
      <c r="T86" s="358"/>
      <c r="U86" s="273"/>
      <c r="V86" s="274">
        <f t="shared" si="29"/>
        <v>0</v>
      </c>
      <c r="W86" s="274" t="str">
        <f t="shared" si="24"/>
        <v/>
      </c>
      <c r="X86" s="274">
        <f t="shared" si="25"/>
        <v>0</v>
      </c>
      <c r="Y86" s="274" t="str">
        <f t="shared" si="26"/>
        <v/>
      </c>
      <c r="Z86" s="275" t="str">
        <f t="shared" si="21"/>
        <v/>
      </c>
      <c r="AA86" s="275" t="str">
        <f t="shared" si="22"/>
        <v/>
      </c>
      <c r="AB86" s="274">
        <f t="shared" si="30"/>
        <v>0</v>
      </c>
      <c r="AC86" s="274">
        <f t="shared" si="27"/>
        <v>0</v>
      </c>
      <c r="AD86" s="402" t="str">
        <f t="shared" si="28"/>
        <v/>
      </c>
      <c r="AE86" s="559"/>
      <c r="AF86" s="86">
        <f t="shared" si="14"/>
        <v>0</v>
      </c>
    </row>
    <row r="87" spans="1:32" s="86" customFormat="1" ht="21" x14ac:dyDescent="0.4">
      <c r="A87" s="272" t="str">
        <f>IF(OR('ordem de passagem'!$H83="pct",'ordem de passagem'!$H83="mini",'ordem de passagem'!$H83="pctt",'ordem de passagem'!$H83="pctn",'ordem de passagem'!$H83="pctm"),'ordem de passagem'!C83,"")</f>
        <v/>
      </c>
      <c r="B87" s="318" t="str">
        <f>IF(OR('ordem de passagem'!$H83="pct",'ordem de passagem'!$H83="mini",'ordem de passagem'!$H83="pctt",'ordem de passagem'!$H83="pctn",'ordem de passagem'!$H83="pctm"),'ordem de passagem'!D83,"Não faz este aparelho")</f>
        <v>Não faz este aparelho</v>
      </c>
      <c r="C87" s="318" t="str">
        <f>IF(OR('ordem de passagem'!$H83="pct",'ordem de passagem'!$H83="mini",'ordem de passagem'!$H83="pctt",'ordem de passagem'!$H83="pctn",'ordem de passagem'!$H83="pctm"),'ordem de passagem'!E83,"")</f>
        <v/>
      </c>
      <c r="D87" s="272" t="str">
        <f>IF(OR('ordem de passagem'!$H83="pct",'ordem de passagem'!$H83="mini",'ordem de passagem'!$H83="pctt",'ordem de passagem'!$H83="pctn",'ordem de passagem'!$H83="pctm"),'ordem de passagem'!F83,"")</f>
        <v/>
      </c>
      <c r="E87" s="272" t="str">
        <f>IF(OR('ordem de passagem'!$H83="pct",'ordem de passagem'!$H83="mini",'ordem de passagem'!$H83="pctt",'ordem de passagem'!$H83="pctn",'ordem de passagem'!$H83="pctm"),'ordem de passagem'!H83,"")</f>
        <v/>
      </c>
      <c r="F87" s="272" t="str">
        <f>IF(OR('ordem de passagem'!$H83="pct",'ordem de passagem'!$H83="mini",'ordem de passagem'!$H83="pctt",'ordem de passagem'!$H83="pctn",'ordem de passagem'!$H83="pctm"),'ordem de passagem'!G83,"")</f>
        <v/>
      </c>
      <c r="G87" s="272" t="str">
        <f>IF(OR('ordem de passagem'!$H83="pct",'ordem de passagem'!$H83="mini",'ordem de passagem'!$H83="pctt",'ordem de passagem'!$H83="pctn",'ordem de passagem'!$H83="pctm"),'ordem de passagem'!I83,"")</f>
        <v/>
      </c>
      <c r="H87" s="752"/>
      <c r="I87" s="753"/>
      <c r="J87" s="754"/>
      <c r="K87" s="755"/>
      <c r="L87" s="752"/>
      <c r="M87" s="753"/>
      <c r="N87" s="756"/>
      <c r="O87" s="757"/>
      <c r="P87" s="758"/>
      <c r="Q87" s="759"/>
      <c r="R87" s="359"/>
      <c r="S87" s="297"/>
      <c r="T87" s="358"/>
      <c r="U87" s="273"/>
      <c r="V87" s="274">
        <f t="shared" si="29"/>
        <v>0</v>
      </c>
      <c r="W87" s="274" t="str">
        <f t="shared" si="24"/>
        <v/>
      </c>
      <c r="X87" s="274">
        <f t="shared" si="25"/>
        <v>0</v>
      </c>
      <c r="Y87" s="274" t="str">
        <f t="shared" si="26"/>
        <v/>
      </c>
      <c r="Z87" s="275" t="str">
        <f t="shared" si="21"/>
        <v/>
      </c>
      <c r="AA87" s="275" t="str">
        <f t="shared" si="22"/>
        <v/>
      </c>
      <c r="AB87" s="274">
        <f t="shared" si="30"/>
        <v>0</v>
      </c>
      <c r="AC87" s="274">
        <f t="shared" si="27"/>
        <v>0</v>
      </c>
      <c r="AD87" s="402" t="str">
        <f t="shared" si="28"/>
        <v/>
      </c>
      <c r="AE87" s="559"/>
      <c r="AF87" s="86">
        <f t="shared" si="14"/>
        <v>0</v>
      </c>
    </row>
    <row r="88" spans="1:32" s="86" customFormat="1" ht="21" x14ac:dyDescent="0.4">
      <c r="A88" s="272" t="str">
        <f>IF(OR('ordem de passagem'!$H84="pct",'ordem de passagem'!$H84="mini",'ordem de passagem'!$H84="pctt",'ordem de passagem'!$H84="pctn",'ordem de passagem'!$H84="pctm"),'ordem de passagem'!C84,"")</f>
        <v/>
      </c>
      <c r="B88" s="318" t="str">
        <f>IF(OR('ordem de passagem'!$H84="pct",'ordem de passagem'!$H84="mini",'ordem de passagem'!$H84="pctt",'ordem de passagem'!$H84="pctn",'ordem de passagem'!$H84="pctm"),'ordem de passagem'!D84,"Não faz este aparelho")</f>
        <v>Não faz este aparelho</v>
      </c>
      <c r="C88" s="318" t="str">
        <f>IF(OR('ordem de passagem'!$H84="pct",'ordem de passagem'!$H84="mini",'ordem de passagem'!$H84="pctt",'ordem de passagem'!$H84="pctn",'ordem de passagem'!$H84="pctm"),'ordem de passagem'!E84,"")</f>
        <v/>
      </c>
      <c r="D88" s="272" t="str">
        <f>IF(OR('ordem de passagem'!$H84="pct",'ordem de passagem'!$H84="mini",'ordem de passagem'!$H84="pctt",'ordem de passagem'!$H84="pctn",'ordem de passagem'!$H84="pctm"),'ordem de passagem'!F84,"")</f>
        <v/>
      </c>
      <c r="E88" s="272" t="str">
        <f>IF(OR('ordem de passagem'!$H84="pct",'ordem de passagem'!$H84="mini",'ordem de passagem'!$H84="pctt",'ordem de passagem'!$H84="pctn",'ordem de passagem'!$H84="pctm"),'ordem de passagem'!H84,"")</f>
        <v/>
      </c>
      <c r="F88" s="272" t="str">
        <f>IF(OR('ordem de passagem'!$H84="pct",'ordem de passagem'!$H84="mini",'ordem de passagem'!$H84="pctt",'ordem de passagem'!$H84="pctn",'ordem de passagem'!$H84="pctm"),'ordem de passagem'!G84,"")</f>
        <v/>
      </c>
      <c r="G88" s="272" t="str">
        <f>IF(OR('ordem de passagem'!$H84="pct",'ordem de passagem'!$H84="mini",'ordem de passagem'!$H84="pctt",'ordem de passagem'!$H84="pctn",'ordem de passagem'!$H84="pctm"),'ordem de passagem'!I84,"")</f>
        <v/>
      </c>
      <c r="H88" s="752"/>
      <c r="I88" s="753"/>
      <c r="J88" s="754"/>
      <c r="K88" s="755"/>
      <c r="L88" s="752"/>
      <c r="M88" s="753"/>
      <c r="N88" s="756"/>
      <c r="O88" s="757"/>
      <c r="P88" s="758"/>
      <c r="Q88" s="759"/>
      <c r="R88" s="359"/>
      <c r="S88" s="297"/>
      <c r="T88" s="358"/>
      <c r="U88" s="273"/>
      <c r="V88" s="274">
        <f t="shared" si="29"/>
        <v>0</v>
      </c>
      <c r="W88" s="274" t="str">
        <f t="shared" si="24"/>
        <v/>
      </c>
      <c r="X88" s="274">
        <f t="shared" si="25"/>
        <v>0</v>
      </c>
      <c r="Y88" s="274" t="str">
        <f t="shared" si="26"/>
        <v/>
      </c>
      <c r="Z88" s="275" t="str">
        <f t="shared" si="21"/>
        <v/>
      </c>
      <c r="AA88" s="275" t="str">
        <f t="shared" si="22"/>
        <v/>
      </c>
      <c r="AB88" s="274">
        <f t="shared" si="30"/>
        <v>0</v>
      </c>
      <c r="AC88" s="274">
        <f t="shared" si="27"/>
        <v>0</v>
      </c>
      <c r="AD88" s="402" t="str">
        <f t="shared" si="28"/>
        <v/>
      </c>
      <c r="AE88" s="559"/>
      <c r="AF88" s="86">
        <f t="shared" si="14"/>
        <v>0</v>
      </c>
    </row>
    <row r="89" spans="1:32" s="86" customFormat="1" ht="21" x14ac:dyDescent="0.4">
      <c r="A89" s="272" t="str">
        <f>IF(OR('ordem de passagem'!$H85="pct",'ordem de passagem'!$H85="mini",'ordem de passagem'!$H85="pctt",'ordem de passagem'!$H85="pctn",'ordem de passagem'!$H85="pctm"),'ordem de passagem'!C85,"")</f>
        <v/>
      </c>
      <c r="B89" s="318" t="str">
        <f>IF(OR('ordem de passagem'!$H85="pct",'ordem de passagem'!$H85="mini",'ordem de passagem'!$H85="pctt",'ordem de passagem'!$H85="pctn",'ordem de passagem'!$H85="pctm"),'ordem de passagem'!D85,"Não faz este aparelho")</f>
        <v>Não faz este aparelho</v>
      </c>
      <c r="C89" s="318" t="str">
        <f>IF(OR('ordem de passagem'!$H85="pct",'ordem de passagem'!$H85="mini",'ordem de passagem'!$H85="pctt",'ordem de passagem'!$H85="pctn",'ordem de passagem'!$H85="pctm"),'ordem de passagem'!E85,"")</f>
        <v/>
      </c>
      <c r="D89" s="272" t="str">
        <f>IF(OR('ordem de passagem'!$H85="pct",'ordem de passagem'!$H85="mini",'ordem de passagem'!$H85="pctt",'ordem de passagem'!$H85="pctn",'ordem de passagem'!$H85="pctm"),'ordem de passagem'!F85,"")</f>
        <v/>
      </c>
      <c r="E89" s="272" t="str">
        <f>IF(OR('ordem de passagem'!$H85="pct",'ordem de passagem'!$H85="mini",'ordem de passagem'!$H85="pctt",'ordem de passagem'!$H85="pctn",'ordem de passagem'!$H85="pctm"),'ordem de passagem'!H85,"")</f>
        <v/>
      </c>
      <c r="F89" s="272" t="str">
        <f>IF(OR('ordem de passagem'!$H85="pct",'ordem de passagem'!$H85="mini",'ordem de passagem'!$H85="pctt",'ordem de passagem'!$H85="pctn",'ordem de passagem'!$H85="pctm"),'ordem de passagem'!G85,"")</f>
        <v/>
      </c>
      <c r="G89" s="272" t="str">
        <f>IF(OR('ordem de passagem'!$H85="pct",'ordem de passagem'!$H85="mini",'ordem de passagem'!$H85="pctt",'ordem de passagem'!$H85="pctn",'ordem de passagem'!$H85="pctm"),'ordem de passagem'!I85,"")</f>
        <v/>
      </c>
      <c r="H89" s="752"/>
      <c r="I89" s="753"/>
      <c r="J89" s="754"/>
      <c r="K89" s="755"/>
      <c r="L89" s="752"/>
      <c r="M89" s="753"/>
      <c r="N89" s="756"/>
      <c r="O89" s="757"/>
      <c r="P89" s="758"/>
      <c r="Q89" s="759"/>
      <c r="R89" s="359"/>
      <c r="S89" s="297"/>
      <c r="T89" s="358"/>
      <c r="U89" s="273"/>
      <c r="V89" s="274">
        <f t="shared" si="29"/>
        <v>0</v>
      </c>
      <c r="W89" s="274" t="str">
        <f t="shared" si="24"/>
        <v/>
      </c>
      <c r="X89" s="274">
        <f t="shared" si="25"/>
        <v>0</v>
      </c>
      <c r="Y89" s="274" t="str">
        <f t="shared" si="26"/>
        <v/>
      </c>
      <c r="Z89" s="275" t="str">
        <f t="shared" si="21"/>
        <v/>
      </c>
      <c r="AA89" s="275" t="str">
        <f t="shared" si="22"/>
        <v/>
      </c>
      <c r="AB89" s="274">
        <f t="shared" si="30"/>
        <v>0</v>
      </c>
      <c r="AC89" s="274">
        <f t="shared" si="27"/>
        <v>0</v>
      </c>
      <c r="AD89" s="402" t="str">
        <f t="shared" si="28"/>
        <v/>
      </c>
      <c r="AE89" s="559"/>
      <c r="AF89" s="86">
        <f t="shared" si="14"/>
        <v>0</v>
      </c>
    </row>
    <row r="90" spans="1:32" s="86" customFormat="1" ht="21" x14ac:dyDescent="0.4">
      <c r="A90" s="272" t="str">
        <f>IF(OR('ordem de passagem'!$H86="pct",'ordem de passagem'!$H86="mini",'ordem de passagem'!$H86="pctt",'ordem de passagem'!$H86="pctn",'ordem de passagem'!$H86="pctm"),'ordem de passagem'!C86,"")</f>
        <v/>
      </c>
      <c r="B90" s="318" t="str">
        <f>IF(OR('ordem de passagem'!$H86="pct",'ordem de passagem'!$H86="mini",'ordem de passagem'!$H86="pctt",'ordem de passagem'!$H86="pctn",'ordem de passagem'!$H86="pctm"),'ordem de passagem'!D86,"Não faz este aparelho")</f>
        <v>Não faz este aparelho</v>
      </c>
      <c r="C90" s="318" t="str">
        <f>IF(OR('ordem de passagem'!$H86="pct",'ordem de passagem'!$H86="mini",'ordem de passagem'!$H86="pctt",'ordem de passagem'!$H86="pctn",'ordem de passagem'!$H86="pctm"),'ordem de passagem'!E86,"")</f>
        <v/>
      </c>
      <c r="D90" s="272" t="str">
        <f>IF(OR('ordem de passagem'!$H86="pct",'ordem de passagem'!$H86="mini",'ordem de passagem'!$H86="pctt",'ordem de passagem'!$H86="pctn",'ordem de passagem'!$H86="pctm"),'ordem de passagem'!F86,"")</f>
        <v/>
      </c>
      <c r="E90" s="272" t="str">
        <f>IF(OR('ordem de passagem'!$H86="pct",'ordem de passagem'!$H86="mini",'ordem de passagem'!$H86="pctt",'ordem de passagem'!$H86="pctn",'ordem de passagem'!$H86="pctm"),'ordem de passagem'!H86,"")</f>
        <v/>
      </c>
      <c r="F90" s="272" t="str">
        <f>IF(OR('ordem de passagem'!$H86="pct",'ordem de passagem'!$H86="mini",'ordem de passagem'!$H86="pctt",'ordem de passagem'!$H86="pctn",'ordem de passagem'!$H86="pctm"),'ordem de passagem'!G86,"")</f>
        <v/>
      </c>
      <c r="G90" s="272" t="str">
        <f>IF(OR('ordem de passagem'!$H86="pct",'ordem de passagem'!$H86="mini",'ordem de passagem'!$H86="pctt",'ordem de passagem'!$H86="pctn",'ordem de passagem'!$H86="pctm"),'ordem de passagem'!I86,"")</f>
        <v/>
      </c>
      <c r="H90" s="752"/>
      <c r="I90" s="753"/>
      <c r="J90" s="754"/>
      <c r="K90" s="755"/>
      <c r="L90" s="752"/>
      <c r="M90" s="753"/>
      <c r="N90" s="756"/>
      <c r="O90" s="757"/>
      <c r="P90" s="758"/>
      <c r="Q90" s="759"/>
      <c r="R90" s="359"/>
      <c r="S90" s="297"/>
      <c r="T90" s="358"/>
      <c r="U90" s="273"/>
      <c r="V90" s="274">
        <f t="shared" si="29"/>
        <v>0</v>
      </c>
      <c r="W90" s="274" t="str">
        <f t="shared" si="24"/>
        <v/>
      </c>
      <c r="X90" s="274">
        <f t="shared" si="25"/>
        <v>0</v>
      </c>
      <c r="Y90" s="274" t="str">
        <f t="shared" si="26"/>
        <v/>
      </c>
      <c r="Z90" s="275" t="str">
        <f t="shared" si="21"/>
        <v/>
      </c>
      <c r="AA90" s="275" t="str">
        <f t="shared" si="22"/>
        <v/>
      </c>
      <c r="AB90" s="274">
        <f t="shared" si="30"/>
        <v>0</v>
      </c>
      <c r="AC90" s="274">
        <f t="shared" si="27"/>
        <v>0</v>
      </c>
      <c r="AD90" s="402" t="str">
        <f t="shared" si="28"/>
        <v/>
      </c>
      <c r="AE90" s="559"/>
      <c r="AF90" s="86">
        <f t="shared" si="14"/>
        <v>0</v>
      </c>
    </row>
    <row r="91" spans="1:32" s="86" customFormat="1" ht="21" x14ac:dyDescent="0.4">
      <c r="A91" s="272" t="str">
        <f>IF(OR('ordem de passagem'!$H87="pct",'ordem de passagem'!$H87="mini",'ordem de passagem'!$H87="pctt",'ordem de passagem'!$H87="pctn",'ordem de passagem'!$H87="pctm"),'ordem de passagem'!C87,"")</f>
        <v/>
      </c>
      <c r="B91" s="318" t="str">
        <f>IF(OR('ordem de passagem'!$H87="pct",'ordem de passagem'!$H87="mini",'ordem de passagem'!$H87="pctt",'ordem de passagem'!$H87="pctn",'ordem de passagem'!$H87="pctm"),'ordem de passagem'!D87,"Não faz este aparelho")</f>
        <v>Não faz este aparelho</v>
      </c>
      <c r="C91" s="318" t="str">
        <f>IF(OR('ordem de passagem'!$H87="pct",'ordem de passagem'!$H87="mini",'ordem de passagem'!$H87="pctt",'ordem de passagem'!$H87="pctn",'ordem de passagem'!$H87="pctm"),'ordem de passagem'!E87,"")</f>
        <v/>
      </c>
      <c r="D91" s="272" t="str">
        <f>IF(OR('ordem de passagem'!$H87="pct",'ordem de passagem'!$H87="mini",'ordem de passagem'!$H87="pctt",'ordem de passagem'!$H87="pctn",'ordem de passagem'!$H87="pctm"),'ordem de passagem'!F87,"")</f>
        <v/>
      </c>
      <c r="E91" s="272" t="str">
        <f>IF(OR('ordem de passagem'!$H87="pct",'ordem de passagem'!$H87="mini",'ordem de passagem'!$H87="pctt",'ordem de passagem'!$H87="pctn",'ordem de passagem'!$H87="pctm"),'ordem de passagem'!H87,"")</f>
        <v/>
      </c>
      <c r="F91" s="272" t="str">
        <f>IF(OR('ordem de passagem'!$H87="pct",'ordem de passagem'!$H87="mini",'ordem de passagem'!$H87="pctt",'ordem de passagem'!$H87="pctn",'ordem de passagem'!$H87="pctm"),'ordem de passagem'!G87,"")</f>
        <v/>
      </c>
      <c r="G91" s="272" t="str">
        <f>IF(OR('ordem de passagem'!$H87="pct",'ordem de passagem'!$H87="mini",'ordem de passagem'!$H87="pctt",'ordem de passagem'!$H87="pctn",'ordem de passagem'!$H87="pctm"),'ordem de passagem'!I87,"")</f>
        <v/>
      </c>
      <c r="H91" s="752"/>
      <c r="I91" s="753"/>
      <c r="J91" s="754"/>
      <c r="K91" s="755"/>
      <c r="L91" s="752"/>
      <c r="M91" s="753"/>
      <c r="N91" s="756"/>
      <c r="O91" s="757"/>
      <c r="P91" s="758"/>
      <c r="Q91" s="759"/>
      <c r="R91" s="359"/>
      <c r="S91" s="297"/>
      <c r="T91" s="358"/>
      <c r="U91" s="273"/>
      <c r="V91" s="274">
        <f t="shared" si="29"/>
        <v>0</v>
      </c>
      <c r="W91" s="274" t="str">
        <f t="shared" si="24"/>
        <v/>
      </c>
      <c r="X91" s="274">
        <f t="shared" si="25"/>
        <v>0</v>
      </c>
      <c r="Y91" s="274" t="str">
        <f t="shared" si="26"/>
        <v/>
      </c>
      <c r="Z91" s="275" t="str">
        <f t="shared" si="21"/>
        <v/>
      </c>
      <c r="AA91" s="275" t="str">
        <f t="shared" si="22"/>
        <v/>
      </c>
      <c r="AB91" s="274">
        <f t="shared" si="30"/>
        <v>0</v>
      </c>
      <c r="AC91" s="274">
        <f t="shared" si="27"/>
        <v>0</v>
      </c>
      <c r="AD91" s="402" t="str">
        <f t="shared" si="28"/>
        <v/>
      </c>
      <c r="AE91" s="559"/>
      <c r="AF91" s="86">
        <f t="shared" si="14"/>
        <v>0</v>
      </c>
    </row>
    <row r="92" spans="1:32" s="86" customFormat="1" ht="21" x14ac:dyDescent="0.4">
      <c r="A92" s="272" t="str">
        <f>IF(OR('ordem de passagem'!$H88="pct",'ordem de passagem'!$H88="mini",'ordem de passagem'!$H88="pctt",'ordem de passagem'!$H88="pctn",'ordem de passagem'!$H88="pctm"),'ordem de passagem'!C88,"")</f>
        <v/>
      </c>
      <c r="B92" s="318" t="str">
        <f>IF(OR('ordem de passagem'!$H88="pct",'ordem de passagem'!$H88="mini",'ordem de passagem'!$H88="pctt",'ordem de passagem'!$H88="pctn",'ordem de passagem'!$H88="pctm"),'ordem de passagem'!D88,"Não faz este aparelho")</f>
        <v>Não faz este aparelho</v>
      </c>
      <c r="C92" s="318" t="str">
        <f>IF(OR('ordem de passagem'!$H88="pct",'ordem de passagem'!$H88="mini",'ordem de passagem'!$H88="pctt",'ordem de passagem'!$H88="pctn",'ordem de passagem'!$H88="pctm"),'ordem de passagem'!E88,"")</f>
        <v/>
      </c>
      <c r="D92" s="272" t="str">
        <f>IF(OR('ordem de passagem'!$H88="pct",'ordem de passagem'!$H88="mini",'ordem de passagem'!$H88="pctt",'ordem de passagem'!$H88="pctn",'ordem de passagem'!$H88="pctm"),'ordem de passagem'!F88,"")</f>
        <v/>
      </c>
      <c r="E92" s="272" t="str">
        <f>IF(OR('ordem de passagem'!$H88="pct",'ordem de passagem'!$H88="mini",'ordem de passagem'!$H88="pctt",'ordem de passagem'!$H88="pctn",'ordem de passagem'!$H88="pctm"),'ordem de passagem'!H88,"")</f>
        <v/>
      </c>
      <c r="F92" s="272" t="str">
        <f>IF(OR('ordem de passagem'!$H88="pct",'ordem de passagem'!$H88="mini",'ordem de passagem'!$H88="pctt",'ordem de passagem'!$H88="pctn",'ordem de passagem'!$H88="pctm"),'ordem de passagem'!G88,"")</f>
        <v/>
      </c>
      <c r="G92" s="272" t="str">
        <f>IF(OR('ordem de passagem'!$H88="pct",'ordem de passagem'!$H88="mini",'ordem de passagem'!$H88="pctt",'ordem de passagem'!$H88="pctn",'ordem de passagem'!$H88="pctm"),'ordem de passagem'!I88,"")</f>
        <v/>
      </c>
      <c r="H92" s="752"/>
      <c r="I92" s="753"/>
      <c r="J92" s="754"/>
      <c r="K92" s="755"/>
      <c r="L92" s="752"/>
      <c r="M92" s="753"/>
      <c r="N92" s="756"/>
      <c r="O92" s="757"/>
      <c r="P92" s="758"/>
      <c r="Q92" s="759"/>
      <c r="R92" s="359"/>
      <c r="S92" s="297"/>
      <c r="T92" s="358"/>
      <c r="U92" s="273"/>
      <c r="V92" s="274">
        <f t="shared" si="29"/>
        <v>0</v>
      </c>
      <c r="W92" s="274" t="str">
        <f t="shared" si="24"/>
        <v/>
      </c>
      <c r="X92" s="274">
        <f t="shared" si="25"/>
        <v>0</v>
      </c>
      <c r="Y92" s="274" t="str">
        <f t="shared" si="26"/>
        <v/>
      </c>
      <c r="Z92" s="275" t="str">
        <f t="shared" si="21"/>
        <v/>
      </c>
      <c r="AA92" s="275" t="str">
        <f t="shared" si="22"/>
        <v/>
      </c>
      <c r="AB92" s="274">
        <f t="shared" si="30"/>
        <v>0</v>
      </c>
      <c r="AC92" s="274">
        <f t="shared" si="27"/>
        <v>0</v>
      </c>
      <c r="AD92" s="402" t="str">
        <f t="shared" si="28"/>
        <v/>
      </c>
      <c r="AE92" s="559"/>
      <c r="AF92" s="86">
        <f t="shared" si="14"/>
        <v>0</v>
      </c>
    </row>
    <row r="93" spans="1:32" s="86" customFormat="1" ht="21" x14ac:dyDescent="0.4">
      <c r="A93" s="272" t="str">
        <f>IF(OR('ordem de passagem'!$H89="pct",'ordem de passagem'!$H89="mini",'ordem de passagem'!$H89="pctt",'ordem de passagem'!$H89="pctn",'ordem de passagem'!$H89="pctm"),'ordem de passagem'!C89,"")</f>
        <v/>
      </c>
      <c r="B93" s="318" t="str">
        <f>IF(OR('ordem de passagem'!$H89="pct",'ordem de passagem'!$H89="mini",'ordem de passagem'!$H89="pctt",'ordem de passagem'!$H89="pctn",'ordem de passagem'!$H89="pctm"),'ordem de passagem'!D89,"Não faz este aparelho")</f>
        <v>Não faz este aparelho</v>
      </c>
      <c r="C93" s="318" t="str">
        <f>IF(OR('ordem de passagem'!$H89="pct",'ordem de passagem'!$H89="mini",'ordem de passagem'!$H89="pctt",'ordem de passagem'!$H89="pctn",'ordem de passagem'!$H89="pctm"),'ordem de passagem'!E89,"")</f>
        <v/>
      </c>
      <c r="D93" s="272" t="str">
        <f>IF(OR('ordem de passagem'!$H89="pct",'ordem de passagem'!$H89="mini",'ordem de passagem'!$H89="pctt",'ordem de passagem'!$H89="pctn",'ordem de passagem'!$H89="pctm"),'ordem de passagem'!F89,"")</f>
        <v/>
      </c>
      <c r="E93" s="272" t="str">
        <f>IF(OR('ordem de passagem'!$H89="pct",'ordem de passagem'!$H89="mini",'ordem de passagem'!$H89="pctt",'ordem de passagem'!$H89="pctn",'ordem de passagem'!$H89="pctm"),'ordem de passagem'!H89,"")</f>
        <v/>
      </c>
      <c r="F93" s="272" t="str">
        <f>IF(OR('ordem de passagem'!$H89="pct",'ordem de passagem'!$H89="mini",'ordem de passagem'!$H89="pctt",'ordem de passagem'!$H89="pctn",'ordem de passagem'!$H89="pctm"),'ordem de passagem'!G89,"")</f>
        <v/>
      </c>
      <c r="G93" s="272" t="str">
        <f>IF(OR('ordem de passagem'!$H89="pct",'ordem de passagem'!$H89="mini",'ordem de passagem'!$H89="pctt",'ordem de passagem'!$H89="pctn",'ordem de passagem'!$H89="pctm"),'ordem de passagem'!I89,"")</f>
        <v/>
      </c>
      <c r="H93" s="752"/>
      <c r="I93" s="753"/>
      <c r="J93" s="754"/>
      <c r="K93" s="755"/>
      <c r="L93" s="752"/>
      <c r="M93" s="753"/>
      <c r="N93" s="756"/>
      <c r="O93" s="757"/>
      <c r="P93" s="758"/>
      <c r="Q93" s="759"/>
      <c r="R93" s="359"/>
      <c r="S93" s="297"/>
      <c r="T93" s="358"/>
      <c r="U93" s="273"/>
      <c r="V93" s="274">
        <f t="shared" si="29"/>
        <v>0</v>
      </c>
      <c r="W93" s="274" t="str">
        <f t="shared" si="24"/>
        <v/>
      </c>
      <c r="X93" s="274">
        <f t="shared" si="25"/>
        <v>0</v>
      </c>
      <c r="Y93" s="274" t="str">
        <f t="shared" si="26"/>
        <v/>
      </c>
      <c r="Z93" s="275" t="str">
        <f t="shared" si="21"/>
        <v/>
      </c>
      <c r="AA93" s="275" t="str">
        <f t="shared" si="22"/>
        <v/>
      </c>
      <c r="AB93" s="274">
        <f t="shared" si="30"/>
        <v>0</v>
      </c>
      <c r="AC93" s="274">
        <f t="shared" si="27"/>
        <v>0</v>
      </c>
      <c r="AD93" s="402" t="str">
        <f t="shared" si="28"/>
        <v/>
      </c>
      <c r="AE93" s="559"/>
      <c r="AF93" s="86">
        <f t="shared" si="14"/>
        <v>0</v>
      </c>
    </row>
    <row r="94" spans="1:32" s="86" customFormat="1" ht="21" x14ac:dyDescent="0.4">
      <c r="A94" s="272" t="str">
        <f>IF(OR('ordem de passagem'!$H90="pct",'ordem de passagem'!$H90="mini",'ordem de passagem'!$H90="pctt",'ordem de passagem'!$H90="pctn",'ordem de passagem'!$H90="pctm"),'ordem de passagem'!C90,"")</f>
        <v/>
      </c>
      <c r="B94" s="318" t="str">
        <f>IF(OR('ordem de passagem'!$H90="pct",'ordem de passagem'!$H90="mini",'ordem de passagem'!$H90="pctt",'ordem de passagem'!$H90="pctn",'ordem de passagem'!$H90="pctm"),'ordem de passagem'!D90,"Não faz este aparelho")</f>
        <v>Não faz este aparelho</v>
      </c>
      <c r="C94" s="318" t="str">
        <f>IF(OR('ordem de passagem'!$H90="pct",'ordem de passagem'!$H90="mini",'ordem de passagem'!$H90="pctt",'ordem de passagem'!$H90="pctn",'ordem de passagem'!$H90="pctm"),'ordem de passagem'!E90,"")</f>
        <v/>
      </c>
      <c r="D94" s="272" t="str">
        <f>IF(OR('ordem de passagem'!$H90="pct",'ordem de passagem'!$H90="mini",'ordem de passagem'!$H90="pctt",'ordem de passagem'!$H90="pctn",'ordem de passagem'!$H90="pctm"),'ordem de passagem'!F90,"")</f>
        <v/>
      </c>
      <c r="E94" s="272" t="str">
        <f>IF(OR('ordem de passagem'!$H90="pct",'ordem de passagem'!$H90="mini",'ordem de passagem'!$H90="pctt",'ordem de passagem'!$H90="pctn",'ordem de passagem'!$H90="pctm"),'ordem de passagem'!H90,"")</f>
        <v/>
      </c>
      <c r="F94" s="272" t="str">
        <f>IF(OR('ordem de passagem'!$H90="pct",'ordem de passagem'!$H90="mini",'ordem de passagem'!$H90="pctt",'ordem de passagem'!$H90="pctn",'ordem de passagem'!$H90="pctm"),'ordem de passagem'!G90,"")</f>
        <v/>
      </c>
      <c r="G94" s="272" t="str">
        <f>IF(OR('ordem de passagem'!$H90="pct",'ordem de passagem'!$H90="mini",'ordem de passagem'!$H90="pctt",'ordem de passagem'!$H90="pctn",'ordem de passagem'!$H90="pctm"),'ordem de passagem'!I90,"")</f>
        <v/>
      </c>
      <c r="H94" s="752"/>
      <c r="I94" s="753"/>
      <c r="J94" s="754"/>
      <c r="K94" s="755"/>
      <c r="L94" s="752"/>
      <c r="M94" s="753"/>
      <c r="N94" s="756"/>
      <c r="O94" s="757"/>
      <c r="P94" s="758"/>
      <c r="Q94" s="759"/>
      <c r="R94" s="359"/>
      <c r="S94" s="297"/>
      <c r="T94" s="358"/>
      <c r="U94" s="273"/>
      <c r="V94" s="274">
        <f t="shared" si="29"/>
        <v>0</v>
      </c>
      <c r="W94" s="274" t="str">
        <f t="shared" si="24"/>
        <v/>
      </c>
      <c r="X94" s="274">
        <f t="shared" si="25"/>
        <v>0</v>
      </c>
      <c r="Y94" s="274" t="str">
        <f t="shared" si="26"/>
        <v/>
      </c>
      <c r="Z94" s="275" t="str">
        <f t="shared" si="21"/>
        <v/>
      </c>
      <c r="AA94" s="275" t="str">
        <f t="shared" si="22"/>
        <v/>
      </c>
      <c r="AB94" s="274">
        <f t="shared" si="30"/>
        <v>0</v>
      </c>
      <c r="AC94" s="274">
        <f t="shared" si="27"/>
        <v>0</v>
      </c>
      <c r="AD94" s="402" t="str">
        <f t="shared" si="28"/>
        <v/>
      </c>
      <c r="AE94" s="559"/>
      <c r="AF94" s="86">
        <f t="shared" si="14"/>
        <v>0</v>
      </c>
    </row>
    <row r="95" spans="1:32" s="86" customFormat="1" ht="21" x14ac:dyDescent="0.4">
      <c r="A95" s="272" t="str">
        <f>IF(OR('ordem de passagem'!$H91="pct",'ordem de passagem'!$H91="mini",'ordem de passagem'!$H91="pctt",'ordem de passagem'!$H91="pctn",'ordem de passagem'!$H91="pctm"),'ordem de passagem'!C91,"")</f>
        <v/>
      </c>
      <c r="B95" s="318" t="str">
        <f>IF(OR('ordem de passagem'!$H91="pct",'ordem de passagem'!$H91="mini",'ordem de passagem'!$H91="pctt",'ordem de passagem'!$H91="pctn",'ordem de passagem'!$H91="pctm"),'ordem de passagem'!D91,"Não faz este aparelho")</f>
        <v>Não faz este aparelho</v>
      </c>
      <c r="C95" s="318" t="str">
        <f>IF(OR('ordem de passagem'!$H91="pct",'ordem de passagem'!$H91="mini",'ordem de passagem'!$H91="pctt",'ordem de passagem'!$H91="pctn",'ordem de passagem'!$H91="pctm"),'ordem de passagem'!E91,"")</f>
        <v/>
      </c>
      <c r="D95" s="272" t="str">
        <f>IF(OR('ordem de passagem'!$H91="pct",'ordem de passagem'!$H91="mini",'ordem de passagem'!$H91="pctt",'ordem de passagem'!$H91="pctn",'ordem de passagem'!$H91="pctm"),'ordem de passagem'!F91,"")</f>
        <v/>
      </c>
      <c r="E95" s="272" t="str">
        <f>IF(OR('ordem de passagem'!$H91="pct",'ordem de passagem'!$H91="mini",'ordem de passagem'!$H91="pctt",'ordem de passagem'!$H91="pctn",'ordem de passagem'!$H91="pctm"),'ordem de passagem'!H91,"")</f>
        <v/>
      </c>
      <c r="F95" s="272" t="str">
        <f>IF(OR('ordem de passagem'!$H91="pct",'ordem de passagem'!$H91="mini",'ordem de passagem'!$H91="pctt",'ordem de passagem'!$H91="pctn",'ordem de passagem'!$H91="pctm"),'ordem de passagem'!G91,"")</f>
        <v/>
      </c>
      <c r="G95" s="272" t="str">
        <f>IF(OR('ordem de passagem'!$H91="pct",'ordem de passagem'!$H91="mini",'ordem de passagem'!$H91="pctt",'ordem de passagem'!$H91="pctn",'ordem de passagem'!$H91="pctm"),'ordem de passagem'!I91,"")</f>
        <v/>
      </c>
      <c r="H95" s="752"/>
      <c r="I95" s="753"/>
      <c r="J95" s="754"/>
      <c r="K95" s="755"/>
      <c r="L95" s="752"/>
      <c r="M95" s="753"/>
      <c r="N95" s="756"/>
      <c r="O95" s="757"/>
      <c r="P95" s="758"/>
      <c r="Q95" s="759"/>
      <c r="R95" s="359"/>
      <c r="S95" s="297"/>
      <c r="T95" s="358"/>
      <c r="U95" s="273"/>
      <c r="V95" s="274">
        <f t="shared" si="29"/>
        <v>0</v>
      </c>
      <c r="W95" s="274" t="str">
        <f t="shared" si="24"/>
        <v/>
      </c>
      <c r="X95" s="274">
        <f t="shared" si="25"/>
        <v>0</v>
      </c>
      <c r="Y95" s="274" t="str">
        <f t="shared" si="26"/>
        <v/>
      </c>
      <c r="Z95" s="275" t="str">
        <f t="shared" si="21"/>
        <v/>
      </c>
      <c r="AA95" s="275" t="str">
        <f t="shared" si="22"/>
        <v/>
      </c>
      <c r="AB95" s="274">
        <f t="shared" si="30"/>
        <v>0</v>
      </c>
      <c r="AC95" s="274">
        <f t="shared" si="27"/>
        <v>0</v>
      </c>
      <c r="AD95" s="402" t="str">
        <f t="shared" si="28"/>
        <v/>
      </c>
      <c r="AE95" s="559"/>
      <c r="AF95" s="86">
        <f t="shared" si="14"/>
        <v>0</v>
      </c>
    </row>
    <row r="96" spans="1:32" s="86" customFormat="1" ht="21" x14ac:dyDescent="0.4">
      <c r="A96" s="272" t="str">
        <f>IF(OR('ordem de passagem'!$H92="pct",'ordem de passagem'!$H92="mini",'ordem de passagem'!$H92="pctt",'ordem de passagem'!$H92="pctn",'ordem de passagem'!$H92="pctm"),'ordem de passagem'!C92,"")</f>
        <v/>
      </c>
      <c r="B96" s="318" t="str">
        <f>IF(OR('ordem de passagem'!$H92="pct",'ordem de passagem'!$H92="mini",'ordem de passagem'!$H92="pctt",'ordem de passagem'!$H92="pctn",'ordem de passagem'!$H92="pctm"),'ordem de passagem'!D92,"Não faz este aparelho")</f>
        <v>Não faz este aparelho</v>
      </c>
      <c r="C96" s="318" t="str">
        <f>IF(OR('ordem de passagem'!$H92="pct",'ordem de passagem'!$H92="mini",'ordem de passagem'!$H92="pctt",'ordem de passagem'!$H92="pctn",'ordem de passagem'!$H92="pctm"),'ordem de passagem'!E92,"")</f>
        <v/>
      </c>
      <c r="D96" s="272" t="str">
        <f>IF(OR('ordem de passagem'!$H92="pct",'ordem de passagem'!$H92="mini",'ordem de passagem'!$H92="pctt",'ordem de passagem'!$H92="pctn",'ordem de passagem'!$H92="pctm"),'ordem de passagem'!F92,"")</f>
        <v/>
      </c>
      <c r="E96" s="272" t="str">
        <f>IF(OR('ordem de passagem'!$H92="pct",'ordem de passagem'!$H92="mini",'ordem de passagem'!$H92="pctt",'ordem de passagem'!$H92="pctn",'ordem de passagem'!$H92="pctm"),'ordem de passagem'!H92,"")</f>
        <v/>
      </c>
      <c r="F96" s="272" t="str">
        <f>IF(OR('ordem de passagem'!$H92="pct",'ordem de passagem'!$H92="mini",'ordem de passagem'!$H92="pctt",'ordem de passagem'!$H92="pctn",'ordem de passagem'!$H92="pctm"),'ordem de passagem'!G92,"")</f>
        <v/>
      </c>
      <c r="G96" s="272" t="str">
        <f>IF(OR('ordem de passagem'!$H92="pct",'ordem de passagem'!$H92="mini",'ordem de passagem'!$H92="pctt",'ordem de passagem'!$H92="pctn",'ordem de passagem'!$H92="pctm"),'ordem de passagem'!I92,"")</f>
        <v/>
      </c>
      <c r="H96" s="752"/>
      <c r="I96" s="753"/>
      <c r="J96" s="754"/>
      <c r="K96" s="755"/>
      <c r="L96" s="752"/>
      <c r="M96" s="753"/>
      <c r="N96" s="756"/>
      <c r="O96" s="757"/>
      <c r="P96" s="758"/>
      <c r="Q96" s="759"/>
      <c r="R96" s="359"/>
      <c r="S96" s="297"/>
      <c r="T96" s="358"/>
      <c r="U96" s="273"/>
      <c r="V96" s="274">
        <f t="shared" si="29"/>
        <v>0</v>
      </c>
      <c r="W96" s="274" t="str">
        <f t="shared" si="24"/>
        <v/>
      </c>
      <c r="X96" s="274">
        <f t="shared" si="25"/>
        <v>0</v>
      </c>
      <c r="Y96" s="274" t="str">
        <f t="shared" si="26"/>
        <v/>
      </c>
      <c r="Z96" s="275" t="str">
        <f t="shared" si="21"/>
        <v/>
      </c>
      <c r="AA96" s="275" t="str">
        <f t="shared" si="22"/>
        <v/>
      </c>
      <c r="AB96" s="274">
        <f t="shared" si="30"/>
        <v>0</v>
      </c>
      <c r="AC96" s="274">
        <f t="shared" si="27"/>
        <v>0</v>
      </c>
      <c r="AD96" s="402" t="str">
        <f t="shared" si="28"/>
        <v/>
      </c>
      <c r="AE96" s="559"/>
      <c r="AF96" s="86">
        <f t="shared" si="14"/>
        <v>0</v>
      </c>
    </row>
    <row r="97" spans="1:32" s="86" customFormat="1" ht="21" x14ac:dyDescent="0.4">
      <c r="A97" s="272" t="str">
        <f>IF(OR('ordem de passagem'!$H93="pct",'ordem de passagem'!$H93="mini",'ordem de passagem'!$H93="pctt",'ordem de passagem'!$H93="pctn",'ordem de passagem'!$H93="pctm"),'ordem de passagem'!C93,"")</f>
        <v/>
      </c>
      <c r="B97" s="318" t="str">
        <f>IF(OR('ordem de passagem'!$H93="pct",'ordem de passagem'!$H93="mini",'ordem de passagem'!$H93="pctt",'ordem de passagem'!$H93="pctn",'ordem de passagem'!$H93="pctm"),'ordem de passagem'!D93,"Não faz este aparelho")</f>
        <v>Não faz este aparelho</v>
      </c>
      <c r="C97" s="318" t="str">
        <f>IF(OR('ordem de passagem'!$H93="pct",'ordem de passagem'!$H93="mini",'ordem de passagem'!$H93="pctt",'ordem de passagem'!$H93="pctn",'ordem de passagem'!$H93="pctm"),'ordem de passagem'!E93,"")</f>
        <v/>
      </c>
      <c r="D97" s="272" t="str">
        <f>IF(OR('ordem de passagem'!$H93="pct",'ordem de passagem'!$H93="mini",'ordem de passagem'!$H93="pctt",'ordem de passagem'!$H93="pctn",'ordem de passagem'!$H93="pctm"),'ordem de passagem'!F93,"")</f>
        <v/>
      </c>
      <c r="E97" s="272" t="str">
        <f>IF(OR('ordem de passagem'!$H93="pct",'ordem de passagem'!$H93="mini",'ordem de passagem'!$H93="pctt",'ordem de passagem'!$H93="pctn",'ordem de passagem'!$H93="pctm"),'ordem de passagem'!H93,"")</f>
        <v/>
      </c>
      <c r="F97" s="272" t="str">
        <f>IF(OR('ordem de passagem'!$H93="pct",'ordem de passagem'!$H93="mini",'ordem de passagem'!$H93="pctt",'ordem de passagem'!$H93="pctn",'ordem de passagem'!$H93="pctm"),'ordem de passagem'!G93,"")</f>
        <v/>
      </c>
      <c r="G97" s="272" t="str">
        <f>IF(OR('ordem de passagem'!$H93="pct",'ordem de passagem'!$H93="mini",'ordem de passagem'!$H93="pctt",'ordem de passagem'!$H93="pctn",'ordem de passagem'!$H93="pctm"),'ordem de passagem'!I93,"")</f>
        <v/>
      </c>
      <c r="H97" s="752"/>
      <c r="I97" s="753"/>
      <c r="J97" s="754"/>
      <c r="K97" s="755"/>
      <c r="L97" s="752"/>
      <c r="M97" s="753"/>
      <c r="N97" s="756"/>
      <c r="O97" s="757"/>
      <c r="P97" s="758"/>
      <c r="Q97" s="759"/>
      <c r="R97" s="359"/>
      <c r="S97" s="297"/>
      <c r="T97" s="358"/>
      <c r="U97" s="273"/>
      <c r="V97" s="274">
        <f t="shared" si="29"/>
        <v>0</v>
      </c>
      <c r="W97" s="274" t="str">
        <f t="shared" si="24"/>
        <v/>
      </c>
      <c r="X97" s="274">
        <f t="shared" si="25"/>
        <v>0</v>
      </c>
      <c r="Y97" s="274" t="str">
        <f t="shared" si="26"/>
        <v/>
      </c>
      <c r="Z97" s="275" t="str">
        <f t="shared" si="21"/>
        <v/>
      </c>
      <c r="AA97" s="275" t="str">
        <f t="shared" si="22"/>
        <v/>
      </c>
      <c r="AB97" s="274">
        <f t="shared" si="30"/>
        <v>0</v>
      </c>
      <c r="AC97" s="274">
        <f t="shared" si="27"/>
        <v>0</v>
      </c>
      <c r="AD97" s="402" t="str">
        <f t="shared" si="28"/>
        <v/>
      </c>
      <c r="AE97" s="559"/>
      <c r="AF97" s="86">
        <f t="shared" si="14"/>
        <v>0</v>
      </c>
    </row>
    <row r="98" spans="1:32" s="86" customFormat="1" ht="21" x14ac:dyDescent="0.4">
      <c r="A98" s="272" t="str">
        <f>IF(OR('ordem de passagem'!$H94="pct",'ordem de passagem'!$H94="mini",'ordem de passagem'!$H94="pctt",'ordem de passagem'!$H94="pctn",'ordem de passagem'!$H94="pctm"),'ordem de passagem'!C94,"")</f>
        <v/>
      </c>
      <c r="B98" s="318" t="str">
        <f>IF(OR('ordem de passagem'!$H94="pct",'ordem de passagem'!$H94="mini",'ordem de passagem'!$H94="pctt",'ordem de passagem'!$H94="pctn",'ordem de passagem'!$H94="pctm"),'ordem de passagem'!D94,"Não faz este aparelho")</f>
        <v>Não faz este aparelho</v>
      </c>
      <c r="C98" s="318" t="str">
        <f>IF(OR('ordem de passagem'!$H94="pct",'ordem de passagem'!$H94="mini",'ordem de passagem'!$H94="pctt",'ordem de passagem'!$H94="pctn",'ordem de passagem'!$H94="pctm"),'ordem de passagem'!E94,"")</f>
        <v/>
      </c>
      <c r="D98" s="272" t="str">
        <f>IF(OR('ordem de passagem'!$H94="pct",'ordem de passagem'!$H94="mini",'ordem de passagem'!$H94="pctt",'ordem de passagem'!$H94="pctn",'ordem de passagem'!$H94="pctm"),'ordem de passagem'!F94,"")</f>
        <v/>
      </c>
      <c r="E98" s="272" t="str">
        <f>IF(OR('ordem de passagem'!$H94="pct",'ordem de passagem'!$H94="mini",'ordem de passagem'!$H94="pctt",'ordem de passagem'!$H94="pctn",'ordem de passagem'!$H94="pctm"),'ordem de passagem'!H94,"")</f>
        <v/>
      </c>
      <c r="F98" s="272" t="str">
        <f>IF(OR('ordem de passagem'!$H94="pct",'ordem de passagem'!$H94="mini",'ordem de passagem'!$H94="pctt",'ordem de passagem'!$H94="pctn",'ordem de passagem'!$H94="pctm"),'ordem de passagem'!G94,"")</f>
        <v/>
      </c>
      <c r="G98" s="272" t="str">
        <f>IF(OR('ordem de passagem'!$H94="pct",'ordem de passagem'!$H94="mini",'ordem de passagem'!$H94="pctt",'ordem de passagem'!$H94="pctn",'ordem de passagem'!$H94="pctm"),'ordem de passagem'!I94,"")</f>
        <v/>
      </c>
      <c r="H98" s="752"/>
      <c r="I98" s="753"/>
      <c r="J98" s="754"/>
      <c r="K98" s="755"/>
      <c r="L98" s="752"/>
      <c r="M98" s="753"/>
      <c r="N98" s="756"/>
      <c r="O98" s="757"/>
      <c r="P98" s="758"/>
      <c r="Q98" s="759"/>
      <c r="R98" s="359"/>
      <c r="S98" s="297"/>
      <c r="T98" s="358"/>
      <c r="U98" s="273"/>
      <c r="V98" s="274">
        <f t="shared" si="29"/>
        <v>0</v>
      </c>
      <c r="W98" s="274" t="str">
        <f t="shared" si="24"/>
        <v/>
      </c>
      <c r="X98" s="274">
        <f t="shared" si="25"/>
        <v>0</v>
      </c>
      <c r="Y98" s="274" t="str">
        <f t="shared" si="26"/>
        <v/>
      </c>
      <c r="Z98" s="275" t="str">
        <f t="shared" si="21"/>
        <v/>
      </c>
      <c r="AA98" s="275" t="str">
        <f t="shared" si="22"/>
        <v/>
      </c>
      <c r="AB98" s="274">
        <f t="shared" si="30"/>
        <v>0</v>
      </c>
      <c r="AC98" s="274">
        <f t="shared" si="27"/>
        <v>0</v>
      </c>
      <c r="AD98" s="402" t="str">
        <f t="shared" si="28"/>
        <v/>
      </c>
      <c r="AE98" s="559"/>
      <c r="AF98" s="86">
        <f t="shared" si="14"/>
        <v>0</v>
      </c>
    </row>
    <row r="99" spans="1:32" s="86" customFormat="1" ht="21" x14ac:dyDescent="0.4">
      <c r="A99" s="272" t="str">
        <f>IF(OR('ordem de passagem'!$H95="pct",'ordem de passagem'!$H95="mini",'ordem de passagem'!$H95="pctt",'ordem de passagem'!$H95="pctn",'ordem de passagem'!$H95="pctm"),'ordem de passagem'!C95,"")</f>
        <v/>
      </c>
      <c r="B99" s="318" t="str">
        <f>IF(OR('ordem de passagem'!$H95="pct",'ordem de passagem'!$H95="mini",'ordem de passagem'!$H95="pctt",'ordem de passagem'!$H95="pctn",'ordem de passagem'!$H95="pctm"),'ordem de passagem'!D95,"Não faz este aparelho")</f>
        <v>Não faz este aparelho</v>
      </c>
      <c r="C99" s="318" t="str">
        <f>IF(OR('ordem de passagem'!$H95="pct",'ordem de passagem'!$H95="mini",'ordem de passagem'!$H95="pctt",'ordem de passagem'!$H95="pctn",'ordem de passagem'!$H95="pctm"),'ordem de passagem'!E95,"")</f>
        <v/>
      </c>
      <c r="D99" s="272" t="str">
        <f>IF(OR('ordem de passagem'!$H95="pct",'ordem de passagem'!$H95="mini",'ordem de passagem'!$H95="pctt",'ordem de passagem'!$H95="pctn",'ordem de passagem'!$H95="pctm"),'ordem de passagem'!F95,"")</f>
        <v/>
      </c>
      <c r="E99" s="272" t="str">
        <f>IF(OR('ordem de passagem'!$H95="pct",'ordem de passagem'!$H95="mini",'ordem de passagem'!$H95="pctt",'ordem de passagem'!$H95="pctn",'ordem de passagem'!$H95="pctm"),'ordem de passagem'!H95,"")</f>
        <v/>
      </c>
      <c r="F99" s="272" t="str">
        <f>IF(OR('ordem de passagem'!$H95="pct",'ordem de passagem'!$H95="mini",'ordem de passagem'!$H95="pctt",'ordem de passagem'!$H95="pctn",'ordem de passagem'!$H95="pctm"),'ordem de passagem'!G95,"")</f>
        <v/>
      </c>
      <c r="G99" s="272" t="str">
        <f>IF(OR('ordem de passagem'!$H95="pct",'ordem de passagem'!$H95="mini",'ordem de passagem'!$H95="pctt",'ordem de passagem'!$H95="pctn",'ordem de passagem'!$H95="pctm"),'ordem de passagem'!I95,"")</f>
        <v/>
      </c>
      <c r="H99" s="752"/>
      <c r="I99" s="753"/>
      <c r="J99" s="754"/>
      <c r="K99" s="755"/>
      <c r="L99" s="752"/>
      <c r="M99" s="753"/>
      <c r="N99" s="756"/>
      <c r="O99" s="757"/>
      <c r="P99" s="758"/>
      <c r="Q99" s="759"/>
      <c r="R99" s="359"/>
      <c r="S99" s="297"/>
      <c r="T99" s="358"/>
      <c r="U99" s="273"/>
      <c r="V99" s="274">
        <f t="shared" si="29"/>
        <v>0</v>
      </c>
      <c r="W99" s="274" t="str">
        <f t="shared" si="24"/>
        <v/>
      </c>
      <c r="X99" s="274">
        <f t="shared" si="25"/>
        <v>0</v>
      </c>
      <c r="Y99" s="274" t="str">
        <f t="shared" si="26"/>
        <v/>
      </c>
      <c r="Z99" s="275" t="str">
        <f t="shared" si="21"/>
        <v/>
      </c>
      <c r="AA99" s="275" t="str">
        <f t="shared" si="22"/>
        <v/>
      </c>
      <c r="AB99" s="274">
        <f t="shared" si="30"/>
        <v>0</v>
      </c>
      <c r="AC99" s="274">
        <f t="shared" si="27"/>
        <v>0</v>
      </c>
      <c r="AD99" s="402" t="str">
        <f t="shared" si="28"/>
        <v/>
      </c>
      <c r="AE99" s="559"/>
      <c r="AF99" s="86">
        <f t="shared" ref="AF99:AF135" si="31">IFERROR((IF($U$11=3,((H99+J99+L99))-S99,IF($U$11=5,((H99+J99+L99+N99+P99)-MAX(H99:I99,J99,L99,N99,P99)-MIN(H99:I99,J99,L99,N99,P99)))))-S99,"")</f>
        <v>0</v>
      </c>
    </row>
    <row r="100" spans="1:32" s="86" customFormat="1" ht="21" x14ac:dyDescent="0.4">
      <c r="A100" s="272" t="str">
        <f>IF(OR('ordem de passagem'!$H96="pct",'ordem de passagem'!$H96="mini",'ordem de passagem'!$H96="pctt",'ordem de passagem'!$H96="pctn",'ordem de passagem'!$H96="pctm"),'ordem de passagem'!C96,"")</f>
        <v/>
      </c>
      <c r="B100" s="318" t="str">
        <f>IF(OR('ordem de passagem'!$H96="pct",'ordem de passagem'!$H96="mini",'ordem de passagem'!$H96="pctt",'ordem de passagem'!$H96="pctn",'ordem de passagem'!$H96="pctm"),'ordem de passagem'!D96,"Não faz este aparelho")</f>
        <v>Não faz este aparelho</v>
      </c>
      <c r="C100" s="318" t="str">
        <f>IF(OR('ordem de passagem'!$H96="pct",'ordem de passagem'!$H96="mini",'ordem de passagem'!$H96="pctt",'ordem de passagem'!$H96="pctn",'ordem de passagem'!$H96="pctm"),'ordem de passagem'!E96,"")</f>
        <v/>
      </c>
      <c r="D100" s="272" t="str">
        <f>IF(OR('ordem de passagem'!$H96="pct",'ordem de passagem'!$H96="mini",'ordem de passagem'!$H96="pctt",'ordem de passagem'!$H96="pctn",'ordem de passagem'!$H96="pctm"),'ordem de passagem'!F96,"")</f>
        <v/>
      </c>
      <c r="E100" s="272" t="str">
        <f>IF(OR('ordem de passagem'!$H96="pct",'ordem de passagem'!$H96="mini",'ordem de passagem'!$H96="pctt",'ordem de passagem'!$H96="pctn",'ordem de passagem'!$H96="pctm"),'ordem de passagem'!H96,"")</f>
        <v/>
      </c>
      <c r="F100" s="272" t="str">
        <f>IF(OR('ordem de passagem'!$H96="pct",'ordem de passagem'!$H96="mini",'ordem de passagem'!$H96="pctt",'ordem de passagem'!$H96="pctn",'ordem de passagem'!$H96="pctm"),'ordem de passagem'!G96,"")</f>
        <v/>
      </c>
      <c r="G100" s="272" t="str">
        <f>IF(OR('ordem de passagem'!$H96="pct",'ordem de passagem'!$H96="mini",'ordem de passagem'!$H96="pctt",'ordem de passagem'!$H96="pctn",'ordem de passagem'!$H96="pctm"),'ordem de passagem'!I96,"")</f>
        <v/>
      </c>
      <c r="H100" s="752"/>
      <c r="I100" s="753"/>
      <c r="J100" s="754"/>
      <c r="K100" s="755"/>
      <c r="L100" s="752"/>
      <c r="M100" s="753"/>
      <c r="N100" s="756"/>
      <c r="O100" s="757"/>
      <c r="P100" s="758"/>
      <c r="Q100" s="759"/>
      <c r="R100" s="359"/>
      <c r="S100" s="297"/>
      <c r="T100" s="358"/>
      <c r="U100" s="273"/>
      <c r="V100" s="274">
        <f t="shared" si="29"/>
        <v>0</v>
      </c>
      <c r="W100" s="274" t="str">
        <f t="shared" si="24"/>
        <v/>
      </c>
      <c r="X100" s="274">
        <f t="shared" si="25"/>
        <v>0</v>
      </c>
      <c r="Y100" s="274" t="str">
        <f t="shared" si="26"/>
        <v/>
      </c>
      <c r="Z100" s="275" t="str">
        <f t="shared" si="21"/>
        <v/>
      </c>
      <c r="AA100" s="275" t="str">
        <f t="shared" si="22"/>
        <v/>
      </c>
      <c r="AB100" s="274">
        <f t="shared" si="30"/>
        <v>0</v>
      </c>
      <c r="AC100" s="274">
        <f t="shared" si="27"/>
        <v>0</v>
      </c>
      <c r="AD100" s="402" t="str">
        <f t="shared" si="28"/>
        <v/>
      </c>
      <c r="AE100" s="559"/>
      <c r="AF100" s="86">
        <f t="shared" si="31"/>
        <v>0</v>
      </c>
    </row>
    <row r="101" spans="1:32" s="86" customFormat="1" ht="21" x14ac:dyDescent="0.4">
      <c r="A101" s="272" t="str">
        <f>IF(OR('ordem de passagem'!$H97="pct",'ordem de passagem'!$H97="mini",'ordem de passagem'!$H97="pctt",'ordem de passagem'!$H97="pctn",'ordem de passagem'!$H97="pctm"),'ordem de passagem'!C97,"")</f>
        <v/>
      </c>
      <c r="B101" s="318" t="str">
        <f>IF(OR('ordem de passagem'!$H97="pct",'ordem de passagem'!$H97="mini",'ordem de passagem'!$H97="pctt",'ordem de passagem'!$H97="pctn",'ordem de passagem'!$H97="pctm"),'ordem de passagem'!D97,"Não faz este aparelho")</f>
        <v>Não faz este aparelho</v>
      </c>
      <c r="C101" s="318" t="str">
        <f>IF(OR('ordem de passagem'!$H97="pct",'ordem de passagem'!$H97="mini",'ordem de passagem'!$H97="pctt",'ordem de passagem'!$H97="pctn",'ordem de passagem'!$H97="pctm"),'ordem de passagem'!E97,"")</f>
        <v/>
      </c>
      <c r="D101" s="272" t="str">
        <f>IF(OR('ordem de passagem'!$H97="pct",'ordem de passagem'!$H97="mini",'ordem de passagem'!$H97="pctt",'ordem de passagem'!$H97="pctn",'ordem de passagem'!$H97="pctm"),'ordem de passagem'!F97,"")</f>
        <v/>
      </c>
      <c r="E101" s="272" t="str">
        <f>IF(OR('ordem de passagem'!$H97="pct",'ordem de passagem'!$H97="mini",'ordem de passagem'!$H97="pctt",'ordem de passagem'!$H97="pctn",'ordem de passagem'!$H97="pctm"),'ordem de passagem'!H97,"")</f>
        <v/>
      </c>
      <c r="F101" s="272" t="str">
        <f>IF(OR('ordem de passagem'!$H97="pct",'ordem de passagem'!$H97="mini",'ordem de passagem'!$H97="pctt",'ordem de passagem'!$H97="pctn",'ordem de passagem'!$H97="pctm"),'ordem de passagem'!G97,"")</f>
        <v/>
      </c>
      <c r="G101" s="272" t="str">
        <f>IF(OR('ordem de passagem'!$H97="pct",'ordem de passagem'!$H97="mini",'ordem de passagem'!$H97="pctt",'ordem de passagem'!$H97="pctn",'ordem de passagem'!$H97="pctm"),'ordem de passagem'!I97,"")</f>
        <v/>
      </c>
      <c r="H101" s="752"/>
      <c r="I101" s="753"/>
      <c r="J101" s="754"/>
      <c r="K101" s="755"/>
      <c r="L101" s="752"/>
      <c r="M101" s="753"/>
      <c r="N101" s="756"/>
      <c r="O101" s="757"/>
      <c r="P101" s="758"/>
      <c r="Q101" s="759"/>
      <c r="R101" s="359"/>
      <c r="S101" s="297"/>
      <c r="T101" s="358"/>
      <c r="U101" s="273"/>
      <c r="V101" s="274">
        <f t="shared" si="29"/>
        <v>0</v>
      </c>
      <c r="W101" s="274" t="str">
        <f t="shared" si="24"/>
        <v/>
      </c>
      <c r="X101" s="274">
        <f t="shared" si="25"/>
        <v>0</v>
      </c>
      <c r="Y101" s="274" t="str">
        <f t="shared" si="26"/>
        <v/>
      </c>
      <c r="Z101" s="275" t="str">
        <f t="shared" si="21"/>
        <v/>
      </c>
      <c r="AA101" s="275" t="str">
        <f t="shared" si="22"/>
        <v/>
      </c>
      <c r="AB101" s="274">
        <f t="shared" si="30"/>
        <v>0</v>
      </c>
      <c r="AC101" s="274">
        <f t="shared" si="27"/>
        <v>0</v>
      </c>
      <c r="AD101" s="402" t="str">
        <f t="shared" si="28"/>
        <v/>
      </c>
      <c r="AE101" s="559"/>
      <c r="AF101" s="86">
        <f t="shared" si="31"/>
        <v>0</v>
      </c>
    </row>
    <row r="102" spans="1:32" s="86" customFormat="1" ht="21" x14ac:dyDescent="0.4">
      <c r="A102" s="272" t="str">
        <f>IF(OR('ordem de passagem'!$H98="pct",'ordem de passagem'!$H98="mini",'ordem de passagem'!$H98="pctt",'ordem de passagem'!$H98="pctn",'ordem de passagem'!$H98="pctm"),'ordem de passagem'!C98,"")</f>
        <v/>
      </c>
      <c r="B102" s="318" t="str">
        <f>IF(OR('ordem de passagem'!$H98="pct",'ordem de passagem'!$H98="mini",'ordem de passagem'!$H98="pctt",'ordem de passagem'!$H98="pctn",'ordem de passagem'!$H98="pctm"),'ordem de passagem'!D98,"Não faz este aparelho")</f>
        <v>Não faz este aparelho</v>
      </c>
      <c r="C102" s="318" t="str">
        <f>IF(OR('ordem de passagem'!$H98="pct",'ordem de passagem'!$H98="mini",'ordem de passagem'!$H98="pctt",'ordem de passagem'!$H98="pctn",'ordem de passagem'!$H98="pctm"),'ordem de passagem'!E98,"")</f>
        <v/>
      </c>
      <c r="D102" s="272" t="str">
        <f>IF(OR('ordem de passagem'!$H98="pct",'ordem de passagem'!$H98="mini",'ordem de passagem'!$H98="pctt",'ordem de passagem'!$H98="pctn",'ordem de passagem'!$H98="pctm"),'ordem de passagem'!F98,"")</f>
        <v/>
      </c>
      <c r="E102" s="272" t="str">
        <f>IF(OR('ordem de passagem'!$H98="pct",'ordem de passagem'!$H98="mini",'ordem de passagem'!$H98="pctt",'ordem de passagem'!$H98="pctn",'ordem de passagem'!$H98="pctm"),'ordem de passagem'!H98,"")</f>
        <v/>
      </c>
      <c r="F102" s="272" t="str">
        <f>IF(OR('ordem de passagem'!$H98="pct",'ordem de passagem'!$H98="mini",'ordem de passagem'!$H98="pctt",'ordem de passagem'!$H98="pctn",'ordem de passagem'!$H98="pctm"),'ordem de passagem'!G98,"")</f>
        <v/>
      </c>
      <c r="G102" s="272" t="str">
        <f>IF(OR('ordem de passagem'!$H98="pct",'ordem de passagem'!$H98="mini",'ordem de passagem'!$H98="pctt",'ordem de passagem'!$H98="pctn",'ordem de passagem'!$H98="pctm"),'ordem de passagem'!I98,"")</f>
        <v/>
      </c>
      <c r="H102" s="752"/>
      <c r="I102" s="753"/>
      <c r="J102" s="754"/>
      <c r="K102" s="755"/>
      <c r="L102" s="752"/>
      <c r="M102" s="753"/>
      <c r="N102" s="756"/>
      <c r="O102" s="757"/>
      <c r="P102" s="758"/>
      <c r="Q102" s="759"/>
      <c r="R102" s="359"/>
      <c r="S102" s="297"/>
      <c r="T102" s="358"/>
      <c r="U102" s="273"/>
      <c r="V102" s="274">
        <f t="shared" si="29"/>
        <v>0</v>
      </c>
      <c r="W102" s="274" t="str">
        <f t="shared" si="24"/>
        <v/>
      </c>
      <c r="X102" s="274">
        <f t="shared" si="25"/>
        <v>0</v>
      </c>
      <c r="Y102" s="274" t="str">
        <f t="shared" si="26"/>
        <v/>
      </c>
      <c r="Z102" s="275" t="str">
        <f t="shared" si="21"/>
        <v/>
      </c>
      <c r="AA102" s="275" t="str">
        <f t="shared" si="22"/>
        <v/>
      </c>
      <c r="AB102" s="274">
        <f t="shared" si="30"/>
        <v>0</v>
      </c>
      <c r="AC102" s="274">
        <f t="shared" si="27"/>
        <v>0</v>
      </c>
      <c r="AD102" s="402" t="str">
        <f t="shared" si="28"/>
        <v/>
      </c>
      <c r="AE102" s="559"/>
      <c r="AF102" s="86">
        <f t="shared" si="31"/>
        <v>0</v>
      </c>
    </row>
    <row r="103" spans="1:32" s="86" customFormat="1" ht="21" x14ac:dyDescent="0.4">
      <c r="A103" s="272" t="str">
        <f>IF(OR('ordem de passagem'!$H99="pct",'ordem de passagem'!$H99="mini",'ordem de passagem'!$H99="pctt",'ordem de passagem'!$H99="pctn",'ordem de passagem'!$H99="pctm"),'ordem de passagem'!C99,"")</f>
        <v/>
      </c>
      <c r="B103" s="318" t="str">
        <f>IF(OR('ordem de passagem'!$H99="pct",'ordem de passagem'!$H99="mini",'ordem de passagem'!$H99="pctt",'ordem de passagem'!$H99="pctn",'ordem de passagem'!$H99="pctm"),'ordem de passagem'!D99,"Não faz este aparelho")</f>
        <v>Não faz este aparelho</v>
      </c>
      <c r="C103" s="318" t="str">
        <f>IF(OR('ordem de passagem'!$H99="pct",'ordem de passagem'!$H99="mini",'ordem de passagem'!$H99="pctt",'ordem de passagem'!$H99="pctn",'ordem de passagem'!$H99="pctm"),'ordem de passagem'!E99,"")</f>
        <v/>
      </c>
      <c r="D103" s="272" t="str">
        <f>IF(OR('ordem de passagem'!$H99="pct",'ordem de passagem'!$H99="mini",'ordem de passagem'!$H99="pctt",'ordem de passagem'!$H99="pctn",'ordem de passagem'!$H99="pctm"),'ordem de passagem'!F99,"")</f>
        <v/>
      </c>
      <c r="E103" s="272" t="str">
        <f>IF(OR('ordem de passagem'!$H99="pct",'ordem de passagem'!$H99="mini",'ordem de passagem'!$H99="pctt",'ordem de passagem'!$H99="pctn",'ordem de passagem'!$H99="pctm"),'ordem de passagem'!H99,"")</f>
        <v/>
      </c>
      <c r="F103" s="272" t="str">
        <f>IF(OR('ordem de passagem'!$H99="pct",'ordem de passagem'!$H99="mini",'ordem de passagem'!$H99="pctt",'ordem de passagem'!$H99="pctn",'ordem de passagem'!$H99="pctm"),'ordem de passagem'!G99,"")</f>
        <v/>
      </c>
      <c r="G103" s="272" t="str">
        <f>IF(OR('ordem de passagem'!$H99="pct",'ordem de passagem'!$H99="mini",'ordem de passagem'!$H99="pctt",'ordem de passagem'!$H99="pctn",'ordem de passagem'!$H99="pctm"),'ordem de passagem'!I99,"")</f>
        <v/>
      </c>
      <c r="H103" s="752"/>
      <c r="I103" s="753"/>
      <c r="J103" s="754"/>
      <c r="K103" s="755"/>
      <c r="L103" s="752"/>
      <c r="M103" s="753"/>
      <c r="N103" s="756"/>
      <c r="O103" s="757"/>
      <c r="P103" s="758"/>
      <c r="Q103" s="759"/>
      <c r="R103" s="359"/>
      <c r="S103" s="297"/>
      <c r="T103" s="358"/>
      <c r="U103" s="273"/>
      <c r="V103" s="274">
        <f t="shared" si="29"/>
        <v>0</v>
      </c>
      <c r="W103" s="274" t="str">
        <f t="shared" si="24"/>
        <v/>
      </c>
      <c r="X103" s="274">
        <f t="shared" si="25"/>
        <v>0</v>
      </c>
      <c r="Y103" s="274" t="str">
        <f t="shared" si="26"/>
        <v/>
      </c>
      <c r="Z103" s="275" t="str">
        <f t="shared" si="21"/>
        <v/>
      </c>
      <c r="AA103" s="275" t="str">
        <f t="shared" si="22"/>
        <v/>
      </c>
      <c r="AB103" s="274">
        <f t="shared" si="30"/>
        <v>0</v>
      </c>
      <c r="AC103" s="274">
        <f t="shared" si="27"/>
        <v>0</v>
      </c>
      <c r="AD103" s="402" t="str">
        <f t="shared" si="28"/>
        <v/>
      </c>
      <c r="AE103" s="559"/>
      <c r="AF103" s="86">
        <f t="shared" si="31"/>
        <v>0</v>
      </c>
    </row>
    <row r="104" spans="1:32" s="86" customFormat="1" ht="21" x14ac:dyDescent="0.4">
      <c r="A104" s="272" t="str">
        <f>IF(OR('ordem de passagem'!$H100="pct",'ordem de passagem'!$H100="mini",'ordem de passagem'!$H100="pctt",'ordem de passagem'!$H100="pctn",'ordem de passagem'!$H100="pctm"),'ordem de passagem'!C100,"")</f>
        <v/>
      </c>
      <c r="B104" s="318" t="str">
        <f>IF(OR('ordem de passagem'!$H100="pct",'ordem de passagem'!$H100="mini",'ordem de passagem'!$H100="pctt",'ordem de passagem'!$H100="pctn",'ordem de passagem'!$H100="pctm"),'ordem de passagem'!D100,"Não faz este aparelho")</f>
        <v>Não faz este aparelho</v>
      </c>
      <c r="C104" s="318" t="str">
        <f>IF(OR('ordem de passagem'!$H100="pct",'ordem de passagem'!$H100="mini",'ordem de passagem'!$H100="pctt",'ordem de passagem'!$H100="pctn",'ordem de passagem'!$H100="pctm"),'ordem de passagem'!E100,"")</f>
        <v/>
      </c>
      <c r="D104" s="272" t="str">
        <f>IF(OR('ordem de passagem'!$H100="pct",'ordem de passagem'!$H100="mini",'ordem de passagem'!$H100="pctt",'ordem de passagem'!$H100="pctn",'ordem de passagem'!$H100="pctm"),'ordem de passagem'!F100,"")</f>
        <v/>
      </c>
      <c r="E104" s="272" t="str">
        <f>IF(OR('ordem de passagem'!$H100="pct",'ordem de passagem'!$H100="mini",'ordem de passagem'!$H100="pctt",'ordem de passagem'!$H100="pctn",'ordem de passagem'!$H100="pctm"),'ordem de passagem'!H100,"")</f>
        <v/>
      </c>
      <c r="F104" s="272" t="str">
        <f>IF(OR('ordem de passagem'!$H100="pct",'ordem de passagem'!$H100="mini",'ordem de passagem'!$H100="pctt",'ordem de passagem'!$H100="pctn",'ordem de passagem'!$H100="pctm"),'ordem de passagem'!G100,"")</f>
        <v/>
      </c>
      <c r="G104" s="272" t="str">
        <f>IF(OR('ordem de passagem'!$H100="pct",'ordem de passagem'!$H100="mini",'ordem de passagem'!$H100="pctt",'ordem de passagem'!$H100="pctn",'ordem de passagem'!$H100="pctm"),'ordem de passagem'!I100,"")</f>
        <v/>
      </c>
      <c r="H104" s="752"/>
      <c r="I104" s="753"/>
      <c r="J104" s="754"/>
      <c r="K104" s="755"/>
      <c r="L104" s="752"/>
      <c r="M104" s="753"/>
      <c r="N104" s="756"/>
      <c r="O104" s="757"/>
      <c r="P104" s="758"/>
      <c r="Q104" s="759"/>
      <c r="R104" s="359"/>
      <c r="S104" s="297"/>
      <c r="T104" s="358"/>
      <c r="U104" s="273"/>
      <c r="V104" s="274">
        <f t="shared" si="29"/>
        <v>0</v>
      </c>
      <c r="W104" s="274" t="str">
        <f t="shared" si="24"/>
        <v/>
      </c>
      <c r="X104" s="274">
        <f t="shared" si="25"/>
        <v>0</v>
      </c>
      <c r="Y104" s="274" t="str">
        <f t="shared" si="26"/>
        <v/>
      </c>
      <c r="Z104" s="275" t="str">
        <f t="shared" si="21"/>
        <v/>
      </c>
      <c r="AA104" s="275" t="str">
        <f t="shared" si="22"/>
        <v/>
      </c>
      <c r="AB104" s="274">
        <f t="shared" si="30"/>
        <v>0</v>
      </c>
      <c r="AC104" s="274">
        <f t="shared" si="27"/>
        <v>0</v>
      </c>
      <c r="AD104" s="402" t="str">
        <f t="shared" si="28"/>
        <v/>
      </c>
      <c r="AE104" s="559"/>
      <c r="AF104" s="86">
        <f t="shared" si="31"/>
        <v>0</v>
      </c>
    </row>
    <row r="105" spans="1:32" s="86" customFormat="1" ht="21" x14ac:dyDescent="0.4">
      <c r="A105" s="272" t="str">
        <f>IF(OR('ordem de passagem'!$H101="pct",'ordem de passagem'!$H101="mini",'ordem de passagem'!$H101="pctt",'ordem de passagem'!$H101="pctn",'ordem de passagem'!$H101="pctm"),'ordem de passagem'!C101,"")</f>
        <v/>
      </c>
      <c r="B105" s="318" t="str">
        <f>IF(OR('ordem de passagem'!$H101="pct",'ordem de passagem'!$H101="mini",'ordem de passagem'!$H101="pctt",'ordem de passagem'!$H101="pctn",'ordem de passagem'!$H101="pctm"),'ordem de passagem'!D101,"Não faz este aparelho")</f>
        <v>Não faz este aparelho</v>
      </c>
      <c r="C105" s="318" t="str">
        <f>IF(OR('ordem de passagem'!$H101="pct",'ordem de passagem'!$H101="mini",'ordem de passagem'!$H101="pctt",'ordem de passagem'!$H101="pctn",'ordem de passagem'!$H101="pctm"),'ordem de passagem'!E101,"")</f>
        <v/>
      </c>
      <c r="D105" s="272" t="str">
        <f>IF(OR('ordem de passagem'!$H101="pct",'ordem de passagem'!$H101="mini",'ordem de passagem'!$H101="pctt",'ordem de passagem'!$H101="pctn",'ordem de passagem'!$H101="pctm"),'ordem de passagem'!F101,"")</f>
        <v/>
      </c>
      <c r="E105" s="272" t="str">
        <f>IF(OR('ordem de passagem'!$H101="pct",'ordem de passagem'!$H101="mini",'ordem de passagem'!$H101="pctt",'ordem de passagem'!$H101="pctn",'ordem de passagem'!$H101="pctm"),'ordem de passagem'!H101,"")</f>
        <v/>
      </c>
      <c r="F105" s="272" t="str">
        <f>IF(OR('ordem de passagem'!$H101="pct",'ordem de passagem'!$H101="mini",'ordem de passagem'!$H101="pctt",'ordem de passagem'!$H101="pctn",'ordem de passagem'!$H101="pctm"),'ordem de passagem'!G101,"")</f>
        <v/>
      </c>
      <c r="G105" s="272" t="str">
        <f>IF(OR('ordem de passagem'!$H101="pct",'ordem de passagem'!$H101="mini",'ordem de passagem'!$H101="pctt",'ordem de passagem'!$H101="pctn",'ordem de passagem'!$H101="pctm"),'ordem de passagem'!I101,"")</f>
        <v/>
      </c>
      <c r="H105" s="752"/>
      <c r="I105" s="753"/>
      <c r="J105" s="754"/>
      <c r="K105" s="755"/>
      <c r="L105" s="752"/>
      <c r="M105" s="753"/>
      <c r="N105" s="756"/>
      <c r="O105" s="757"/>
      <c r="P105" s="758"/>
      <c r="Q105" s="759"/>
      <c r="R105" s="359"/>
      <c r="S105" s="297"/>
      <c r="T105" s="358"/>
      <c r="U105" s="273"/>
      <c r="V105" s="274">
        <f t="shared" si="29"/>
        <v>0</v>
      </c>
      <c r="W105" s="274" t="str">
        <f t="shared" si="24"/>
        <v/>
      </c>
      <c r="X105" s="274">
        <f t="shared" si="25"/>
        <v>0</v>
      </c>
      <c r="Y105" s="274" t="str">
        <f t="shared" si="26"/>
        <v/>
      </c>
      <c r="Z105" s="275" t="str">
        <f t="shared" si="21"/>
        <v/>
      </c>
      <c r="AA105" s="275" t="str">
        <f t="shared" si="22"/>
        <v/>
      </c>
      <c r="AB105" s="274">
        <f t="shared" si="30"/>
        <v>0</v>
      </c>
      <c r="AC105" s="274">
        <f t="shared" si="27"/>
        <v>0</v>
      </c>
      <c r="AD105" s="402" t="str">
        <f t="shared" si="28"/>
        <v/>
      </c>
      <c r="AE105" s="559"/>
      <c r="AF105" s="86">
        <f t="shared" si="31"/>
        <v>0</v>
      </c>
    </row>
    <row r="106" spans="1:32" s="86" customFormat="1" ht="21" customHeight="1" x14ac:dyDescent="0.4">
      <c r="A106" s="272" t="str">
        <f>IF(OR('ordem de passagem'!$H102="pct",'ordem de passagem'!$H102="mini",'ordem de passagem'!$H102="pctt",'ordem de passagem'!$H102="pctn",'ordem de passagem'!$H102="pctm"),'ordem de passagem'!C102,"")</f>
        <v/>
      </c>
      <c r="B106" s="318" t="str">
        <f>IF(OR('ordem de passagem'!$H102="pct",'ordem de passagem'!$H102="mini",'ordem de passagem'!$H102="pctt",'ordem de passagem'!$H102="pctn",'ordem de passagem'!$H102="pctm"),'ordem de passagem'!D102,"Não faz este aparelho")</f>
        <v>Não faz este aparelho</v>
      </c>
      <c r="C106" s="318" t="str">
        <f>IF(OR('ordem de passagem'!$H102="pct",'ordem de passagem'!$H102="mini",'ordem de passagem'!$H102="pctt",'ordem de passagem'!$H102="pctn",'ordem de passagem'!$H102="pctm"),'ordem de passagem'!E102,"")</f>
        <v/>
      </c>
      <c r="D106" s="272" t="str">
        <f>IF(OR('ordem de passagem'!$H102="pct",'ordem de passagem'!$H102="mini",'ordem de passagem'!$H102="pctt",'ordem de passagem'!$H102="pctn",'ordem de passagem'!$H102="pctm"),'ordem de passagem'!F102,"")</f>
        <v/>
      </c>
      <c r="E106" s="272" t="str">
        <f>IF(OR('ordem de passagem'!$H102="pct",'ordem de passagem'!$H102="mini",'ordem de passagem'!$H102="pctt",'ordem de passagem'!$H102="pctn",'ordem de passagem'!$H102="pctm"),'ordem de passagem'!H102,"")</f>
        <v/>
      </c>
      <c r="F106" s="272" t="str">
        <f>IF(OR('ordem de passagem'!$H102="pct",'ordem de passagem'!$H102="mini",'ordem de passagem'!$H102="pctt",'ordem de passagem'!$H102="pctn",'ordem de passagem'!$H102="pctm"),'ordem de passagem'!G102,"")</f>
        <v/>
      </c>
      <c r="G106" s="272" t="str">
        <f>IF(OR('ordem de passagem'!$H102="pct",'ordem de passagem'!$H102="mini",'ordem de passagem'!$H102="pctt",'ordem de passagem'!$H102="pctn",'ordem de passagem'!$H102="pctm"),'ordem de passagem'!I102,"")</f>
        <v/>
      </c>
      <c r="H106" s="752"/>
      <c r="I106" s="753"/>
      <c r="J106" s="754"/>
      <c r="K106" s="755"/>
      <c r="L106" s="752"/>
      <c r="M106" s="753"/>
      <c r="N106" s="756"/>
      <c r="O106" s="757"/>
      <c r="P106" s="758"/>
      <c r="Q106" s="759"/>
      <c r="R106" s="359"/>
      <c r="S106" s="297"/>
      <c r="T106" s="358"/>
      <c r="U106" s="273"/>
      <c r="V106" s="274">
        <f t="shared" si="29"/>
        <v>0</v>
      </c>
      <c r="W106" s="274" t="str">
        <f t="shared" si="24"/>
        <v/>
      </c>
      <c r="X106" s="274">
        <f t="shared" si="25"/>
        <v>0</v>
      </c>
      <c r="Y106" s="274" t="str">
        <f t="shared" si="26"/>
        <v/>
      </c>
      <c r="Z106" s="275" t="str">
        <f t="shared" si="21"/>
        <v/>
      </c>
      <c r="AA106" s="275" t="str">
        <f t="shared" si="22"/>
        <v/>
      </c>
      <c r="AB106" s="274">
        <f t="shared" si="30"/>
        <v>0</v>
      </c>
      <c r="AC106" s="274">
        <f t="shared" si="27"/>
        <v>0</v>
      </c>
      <c r="AD106" s="402" t="str">
        <f t="shared" si="28"/>
        <v/>
      </c>
      <c r="AE106" s="559"/>
      <c r="AF106" s="86">
        <f t="shared" si="31"/>
        <v>0</v>
      </c>
    </row>
    <row r="107" spans="1:32" s="86" customFormat="1" ht="21" customHeight="1" x14ac:dyDescent="0.4">
      <c r="A107" s="272" t="str">
        <f>IF(OR('ordem de passagem'!$H103="pct",'ordem de passagem'!$H103="mini",'ordem de passagem'!$H103="pctt",'ordem de passagem'!$H103="pctn",'ordem de passagem'!$H103="pctm"),'ordem de passagem'!C103,"")</f>
        <v/>
      </c>
      <c r="B107" s="318" t="str">
        <f>IF(OR('ordem de passagem'!$H103="pct",'ordem de passagem'!$H103="mini",'ordem de passagem'!$H103="pctt",'ordem de passagem'!$H103="pctn",'ordem de passagem'!$H103="pctm"),'ordem de passagem'!D103,"Não faz este aparelho")</f>
        <v>Não faz este aparelho</v>
      </c>
      <c r="C107" s="318" t="str">
        <f>IF(OR('ordem de passagem'!$H103="pct",'ordem de passagem'!$H103="mini",'ordem de passagem'!$H103="pctt",'ordem de passagem'!$H103="pctn",'ordem de passagem'!$H103="pctm"),'ordem de passagem'!E103,"")</f>
        <v/>
      </c>
      <c r="D107" s="272" t="str">
        <f>IF(OR('ordem de passagem'!$H103="pct",'ordem de passagem'!$H103="mini",'ordem de passagem'!$H103="pctt",'ordem de passagem'!$H103="pctn",'ordem de passagem'!$H103="pctm"),'ordem de passagem'!F103,"")</f>
        <v/>
      </c>
      <c r="E107" s="272" t="str">
        <f>IF(OR('ordem de passagem'!$H103="pct",'ordem de passagem'!$H103="mini",'ordem de passagem'!$H103="pctt",'ordem de passagem'!$H103="pctn",'ordem de passagem'!$H103="pctm"),'ordem de passagem'!H103,"")</f>
        <v/>
      </c>
      <c r="F107" s="272" t="str">
        <f>IF(OR('ordem de passagem'!$H103="pct",'ordem de passagem'!$H103="mini",'ordem de passagem'!$H103="pctt",'ordem de passagem'!$H103="pctn",'ordem de passagem'!$H103="pctm"),'ordem de passagem'!G103,"")</f>
        <v/>
      </c>
      <c r="G107" s="272" t="str">
        <f>IF(OR('ordem de passagem'!$H103="pct",'ordem de passagem'!$H103="mini",'ordem de passagem'!$H103="pctt",'ordem de passagem'!$H103="pctn",'ordem de passagem'!$H103="pctm"),'ordem de passagem'!I103,"")</f>
        <v/>
      </c>
      <c r="H107" s="752"/>
      <c r="I107" s="753"/>
      <c r="J107" s="754"/>
      <c r="K107" s="755"/>
      <c r="L107" s="752"/>
      <c r="M107" s="753"/>
      <c r="N107" s="756"/>
      <c r="O107" s="757"/>
      <c r="P107" s="758"/>
      <c r="Q107" s="759"/>
      <c r="R107" s="359"/>
      <c r="S107" s="297"/>
      <c r="T107" s="358"/>
      <c r="U107" s="273"/>
      <c r="V107" s="274">
        <f t="shared" si="29"/>
        <v>0</v>
      </c>
      <c r="W107" s="274" t="str">
        <f t="shared" si="24"/>
        <v/>
      </c>
      <c r="X107" s="274">
        <f t="shared" si="25"/>
        <v>0</v>
      </c>
      <c r="Y107" s="274" t="str">
        <f t="shared" si="26"/>
        <v/>
      </c>
      <c r="Z107" s="275" t="str">
        <f t="shared" si="21"/>
        <v/>
      </c>
      <c r="AA107" s="275" t="str">
        <f t="shared" si="22"/>
        <v/>
      </c>
      <c r="AB107" s="274">
        <f t="shared" si="30"/>
        <v>0</v>
      </c>
      <c r="AC107" s="274">
        <f t="shared" si="27"/>
        <v>0</v>
      </c>
      <c r="AD107" s="402" t="str">
        <f t="shared" si="28"/>
        <v/>
      </c>
      <c r="AE107" s="559"/>
      <c r="AF107" s="86">
        <f t="shared" si="31"/>
        <v>0</v>
      </c>
    </row>
    <row r="108" spans="1:32" s="86" customFormat="1" ht="21" customHeight="1" x14ac:dyDescent="0.4">
      <c r="A108" s="272" t="str">
        <f>IF(OR('ordem de passagem'!$H104="pct",'ordem de passagem'!$H104="mini",'ordem de passagem'!$H104="pctt",'ordem de passagem'!$H104="pctn",'ordem de passagem'!$H104="pctm"),'ordem de passagem'!C104,"")</f>
        <v/>
      </c>
      <c r="B108" s="318" t="str">
        <f>IF(OR('ordem de passagem'!$H104="pct",'ordem de passagem'!$H104="mini",'ordem de passagem'!$H104="pctt",'ordem de passagem'!$H104="pctn",'ordem de passagem'!$H104="pctm"),'ordem de passagem'!D104,"Não faz este aparelho")</f>
        <v>Não faz este aparelho</v>
      </c>
      <c r="C108" s="318" t="str">
        <f>IF(OR('ordem de passagem'!$H104="pct",'ordem de passagem'!$H104="mini",'ordem de passagem'!$H104="pctt",'ordem de passagem'!$H104="pctn",'ordem de passagem'!$H104="pctm"),'ordem de passagem'!E104,"")</f>
        <v/>
      </c>
      <c r="D108" s="272" t="str">
        <f>IF(OR('ordem de passagem'!$H104="pct",'ordem de passagem'!$H104="mini",'ordem de passagem'!$H104="pctt",'ordem de passagem'!$H104="pctn",'ordem de passagem'!$H104="pctm"),'ordem de passagem'!F104,"")</f>
        <v/>
      </c>
      <c r="E108" s="272" t="str">
        <f>IF(OR('ordem de passagem'!$H104="pct",'ordem de passagem'!$H104="mini",'ordem de passagem'!$H104="pctt",'ordem de passagem'!$H104="pctn",'ordem de passagem'!$H104="pctm"),'ordem de passagem'!H104,"")</f>
        <v/>
      </c>
      <c r="F108" s="272" t="str">
        <f>IF(OR('ordem de passagem'!$H104="pct",'ordem de passagem'!$H104="mini",'ordem de passagem'!$H104="pctt",'ordem de passagem'!$H104="pctn",'ordem de passagem'!$H104="pctm"),'ordem de passagem'!G104,"")</f>
        <v/>
      </c>
      <c r="G108" s="272" t="str">
        <f>IF(OR('ordem de passagem'!$H104="pct",'ordem de passagem'!$H104="mini",'ordem de passagem'!$H104="pctt",'ordem de passagem'!$H104="pctn",'ordem de passagem'!$H104="pctm"),'ordem de passagem'!I104,"")</f>
        <v/>
      </c>
      <c r="H108" s="752"/>
      <c r="I108" s="753"/>
      <c r="J108" s="754"/>
      <c r="K108" s="755"/>
      <c r="L108" s="752"/>
      <c r="M108" s="753"/>
      <c r="N108" s="756"/>
      <c r="O108" s="757"/>
      <c r="P108" s="758"/>
      <c r="Q108" s="759"/>
      <c r="R108" s="359"/>
      <c r="S108" s="297"/>
      <c r="T108" s="358"/>
      <c r="U108" s="273"/>
      <c r="V108" s="274">
        <f t="shared" si="29"/>
        <v>0</v>
      </c>
      <c r="W108" s="274" t="str">
        <f t="shared" si="24"/>
        <v/>
      </c>
      <c r="X108" s="274">
        <f t="shared" si="25"/>
        <v>0</v>
      </c>
      <c r="Y108" s="274" t="str">
        <f t="shared" si="26"/>
        <v/>
      </c>
      <c r="Z108" s="275" t="str">
        <f t="shared" si="21"/>
        <v/>
      </c>
      <c r="AA108" s="275" t="str">
        <f t="shared" si="22"/>
        <v/>
      </c>
      <c r="AB108" s="274">
        <f t="shared" si="30"/>
        <v>0</v>
      </c>
      <c r="AC108" s="274">
        <f t="shared" si="27"/>
        <v>0</v>
      </c>
      <c r="AD108" s="402" t="str">
        <f t="shared" si="28"/>
        <v/>
      </c>
      <c r="AE108" s="559"/>
      <c r="AF108" s="86">
        <f t="shared" si="31"/>
        <v>0</v>
      </c>
    </row>
    <row r="109" spans="1:32" s="86" customFormat="1" ht="21" customHeight="1" x14ac:dyDescent="0.4">
      <c r="A109" s="272" t="str">
        <f>IF(OR('ordem de passagem'!$H105="pct",'ordem de passagem'!$H105="mini",'ordem de passagem'!$H105="pctt",'ordem de passagem'!$H105="pctn",'ordem de passagem'!$H105="pctm"),'ordem de passagem'!C105,"")</f>
        <v/>
      </c>
      <c r="B109" s="318" t="str">
        <f>IF(OR('ordem de passagem'!$H105="pct",'ordem de passagem'!$H105="mini",'ordem de passagem'!$H105="pctt",'ordem de passagem'!$H105="pctn",'ordem de passagem'!$H105="pctm"),'ordem de passagem'!D105,"Não faz este aparelho")</f>
        <v>Não faz este aparelho</v>
      </c>
      <c r="C109" s="318" t="str">
        <f>IF(OR('ordem de passagem'!$H105="pct",'ordem de passagem'!$H105="mini",'ordem de passagem'!$H105="pctt",'ordem de passagem'!$H105="pctn",'ordem de passagem'!$H105="pctm"),'ordem de passagem'!E105,"")</f>
        <v/>
      </c>
      <c r="D109" s="272" t="str">
        <f>IF(OR('ordem de passagem'!$H105="pct",'ordem de passagem'!$H105="mini",'ordem de passagem'!$H105="pctt",'ordem de passagem'!$H105="pctn",'ordem de passagem'!$H105="pctm"),'ordem de passagem'!F105,"")</f>
        <v/>
      </c>
      <c r="E109" s="272" t="str">
        <f>IF(OR('ordem de passagem'!$H105="pct",'ordem de passagem'!$H105="mini",'ordem de passagem'!$H105="pctt",'ordem de passagem'!$H105="pctn",'ordem de passagem'!$H105="pctm"),'ordem de passagem'!H105,"")</f>
        <v/>
      </c>
      <c r="F109" s="272" t="str">
        <f>IF(OR('ordem de passagem'!$H105="pct",'ordem de passagem'!$H105="mini",'ordem de passagem'!$H105="pctt",'ordem de passagem'!$H105="pctn",'ordem de passagem'!$H105="pctm"),'ordem de passagem'!G105,"")</f>
        <v/>
      </c>
      <c r="G109" s="272" t="str">
        <f>IF(OR('ordem de passagem'!$H105="pct",'ordem de passagem'!$H105="mini",'ordem de passagem'!$H105="pctt",'ordem de passagem'!$H105="pctn",'ordem de passagem'!$H105="pctm"),'ordem de passagem'!I105,"")</f>
        <v/>
      </c>
      <c r="H109" s="752"/>
      <c r="I109" s="753"/>
      <c r="J109" s="754"/>
      <c r="K109" s="755"/>
      <c r="L109" s="752"/>
      <c r="M109" s="753"/>
      <c r="N109" s="756"/>
      <c r="O109" s="757"/>
      <c r="P109" s="758"/>
      <c r="Q109" s="759"/>
      <c r="R109" s="359"/>
      <c r="S109" s="297"/>
      <c r="T109" s="358"/>
      <c r="U109" s="273"/>
      <c r="V109" s="274">
        <f t="shared" si="29"/>
        <v>0</v>
      </c>
      <c r="W109" s="274" t="str">
        <f t="shared" si="24"/>
        <v/>
      </c>
      <c r="X109" s="274">
        <f t="shared" si="25"/>
        <v>0</v>
      </c>
      <c r="Y109" s="274" t="str">
        <f t="shared" si="26"/>
        <v/>
      </c>
      <c r="Z109" s="275" t="str">
        <f t="shared" si="21"/>
        <v/>
      </c>
      <c r="AA109" s="275" t="str">
        <f t="shared" si="22"/>
        <v/>
      </c>
      <c r="AB109" s="274">
        <f t="shared" si="30"/>
        <v>0</v>
      </c>
      <c r="AC109" s="274">
        <f t="shared" si="27"/>
        <v>0</v>
      </c>
      <c r="AD109" s="402" t="str">
        <f t="shared" si="28"/>
        <v/>
      </c>
      <c r="AE109" s="559"/>
      <c r="AF109" s="86">
        <f t="shared" si="31"/>
        <v>0</v>
      </c>
    </row>
    <row r="110" spans="1:32" s="86" customFormat="1" ht="21" customHeight="1" x14ac:dyDescent="0.4">
      <c r="A110" s="272" t="str">
        <f>IF(OR('ordem de passagem'!$H106="pct",'ordem de passagem'!$H106="mini",'ordem de passagem'!$H106="pctt",'ordem de passagem'!$H106="pctn",'ordem de passagem'!$H106="pctm"),'ordem de passagem'!C106,"")</f>
        <v/>
      </c>
      <c r="B110" s="318" t="str">
        <f>IF(OR('ordem de passagem'!$H106="pct",'ordem de passagem'!$H106="mini",'ordem de passagem'!$H106="pctt",'ordem de passagem'!$H106="pctn",'ordem de passagem'!$H106="pctm"),'ordem de passagem'!D106,"Não faz este aparelho")</f>
        <v>Não faz este aparelho</v>
      </c>
      <c r="C110" s="318" t="str">
        <f>IF(OR('ordem de passagem'!$H106="pct",'ordem de passagem'!$H106="mini",'ordem de passagem'!$H106="pctt",'ordem de passagem'!$H106="pctn",'ordem de passagem'!$H106="pctm"),'ordem de passagem'!E106,"")</f>
        <v/>
      </c>
      <c r="D110" s="272" t="str">
        <f>IF(OR('ordem de passagem'!$H106="pct",'ordem de passagem'!$H106="mini",'ordem de passagem'!$H106="pctt",'ordem de passagem'!$H106="pctn",'ordem de passagem'!$H106="pctm"),'ordem de passagem'!F106,"")</f>
        <v/>
      </c>
      <c r="E110" s="272" t="str">
        <f>IF(OR('ordem de passagem'!$H106="pct",'ordem de passagem'!$H106="mini",'ordem de passagem'!$H106="pctt",'ordem de passagem'!$H106="pctn",'ordem de passagem'!$H106="pctm"),'ordem de passagem'!H106,"")</f>
        <v/>
      </c>
      <c r="F110" s="272" t="str">
        <f>IF(OR('ordem de passagem'!$H106="pct",'ordem de passagem'!$H106="mini",'ordem de passagem'!$H106="pctt",'ordem de passagem'!$H106="pctn",'ordem de passagem'!$H106="pctm"),'ordem de passagem'!G106,"")</f>
        <v/>
      </c>
      <c r="G110" s="272" t="str">
        <f>IF(OR('ordem de passagem'!$H106="pct",'ordem de passagem'!$H106="mini",'ordem de passagem'!$H106="pctt",'ordem de passagem'!$H106="pctn",'ordem de passagem'!$H106="pctm"),'ordem de passagem'!I106,"")</f>
        <v/>
      </c>
      <c r="H110" s="752"/>
      <c r="I110" s="753"/>
      <c r="J110" s="754"/>
      <c r="K110" s="755"/>
      <c r="L110" s="752"/>
      <c r="M110" s="753"/>
      <c r="N110" s="756"/>
      <c r="O110" s="757"/>
      <c r="P110" s="758"/>
      <c r="Q110" s="759"/>
      <c r="R110" s="359"/>
      <c r="S110" s="297"/>
      <c r="T110" s="358"/>
      <c r="U110" s="273"/>
      <c r="V110" s="274">
        <f t="shared" si="29"/>
        <v>0</v>
      </c>
      <c r="W110" s="274" t="str">
        <f t="shared" si="24"/>
        <v/>
      </c>
      <c r="X110" s="274">
        <f t="shared" si="25"/>
        <v>0</v>
      </c>
      <c r="Y110" s="274" t="str">
        <f t="shared" si="26"/>
        <v/>
      </c>
      <c r="Z110" s="275" t="str">
        <f t="shared" ref="Z110:Z135" si="32">IF(H110="","",X110)</f>
        <v/>
      </c>
      <c r="AA110" s="275" t="str">
        <f t="shared" ref="AA110:AA135" si="33">IF(H110="","",Y110)</f>
        <v/>
      </c>
      <c r="AB110" s="274">
        <f t="shared" si="30"/>
        <v>0</v>
      </c>
      <c r="AC110" s="274">
        <f t="shared" si="27"/>
        <v>0</v>
      </c>
      <c r="AD110" s="402" t="str">
        <f t="shared" si="28"/>
        <v/>
      </c>
      <c r="AE110" s="559"/>
      <c r="AF110" s="86">
        <f t="shared" si="31"/>
        <v>0</v>
      </c>
    </row>
    <row r="111" spans="1:32" s="86" customFormat="1" ht="21" customHeight="1" x14ac:dyDescent="0.4">
      <c r="A111" s="272" t="str">
        <f>IF(OR('ordem de passagem'!$H107="pct",'ordem de passagem'!$H107="mini",'ordem de passagem'!$H107="pctt",'ordem de passagem'!$H107="pctn",'ordem de passagem'!$H107="pctm"),'ordem de passagem'!C107,"")</f>
        <v/>
      </c>
      <c r="B111" s="318" t="str">
        <f>IF(OR('ordem de passagem'!$H107="pct",'ordem de passagem'!$H107="mini",'ordem de passagem'!$H107="pctt",'ordem de passagem'!$H107="pctn",'ordem de passagem'!$H107="pctm"),'ordem de passagem'!D107,"Não faz este aparelho")</f>
        <v>Não faz este aparelho</v>
      </c>
      <c r="C111" s="318" t="str">
        <f>IF(OR('ordem de passagem'!$H107="pct",'ordem de passagem'!$H107="mini",'ordem de passagem'!$H107="pctt",'ordem de passagem'!$H107="pctn",'ordem de passagem'!$H107="pctm"),'ordem de passagem'!E107,"")</f>
        <v/>
      </c>
      <c r="D111" s="272" t="str">
        <f>IF(OR('ordem de passagem'!$H107="pct",'ordem de passagem'!$H107="mini",'ordem de passagem'!$H107="pctt",'ordem de passagem'!$H107="pctn",'ordem de passagem'!$H107="pctm"),'ordem de passagem'!F107,"")</f>
        <v/>
      </c>
      <c r="E111" s="272" t="str">
        <f>IF(OR('ordem de passagem'!$H107="pct",'ordem de passagem'!$H107="mini",'ordem de passagem'!$H107="pctt",'ordem de passagem'!$H107="pctn",'ordem de passagem'!$H107="pctm"),'ordem de passagem'!H107,"")</f>
        <v/>
      </c>
      <c r="F111" s="272" t="str">
        <f>IF(OR('ordem de passagem'!$H107="pct",'ordem de passagem'!$H107="mini",'ordem de passagem'!$H107="pctt",'ordem de passagem'!$H107="pctn",'ordem de passagem'!$H107="pctm"),'ordem de passagem'!G107,"")</f>
        <v/>
      </c>
      <c r="G111" s="272" t="str">
        <f>IF(OR('ordem de passagem'!$H107="pct",'ordem de passagem'!$H107="mini",'ordem de passagem'!$H107="pctt",'ordem de passagem'!$H107="pctn",'ordem de passagem'!$H107="pctm"),'ordem de passagem'!I107,"")</f>
        <v/>
      </c>
      <c r="H111" s="752"/>
      <c r="I111" s="753"/>
      <c r="J111" s="754"/>
      <c r="K111" s="755"/>
      <c r="L111" s="752"/>
      <c r="M111" s="753"/>
      <c r="N111" s="756"/>
      <c r="O111" s="757"/>
      <c r="P111" s="758"/>
      <c r="Q111" s="759"/>
      <c r="R111" s="359"/>
      <c r="S111" s="297"/>
      <c r="T111" s="358"/>
      <c r="U111" s="273"/>
      <c r="V111" s="274">
        <f t="shared" si="29"/>
        <v>0</v>
      </c>
      <c r="W111" s="274" t="str">
        <f t="shared" si="24"/>
        <v/>
      </c>
      <c r="X111" s="274">
        <f t="shared" si="25"/>
        <v>0</v>
      </c>
      <c r="Y111" s="274" t="str">
        <f t="shared" si="26"/>
        <v/>
      </c>
      <c r="Z111" s="275" t="str">
        <f t="shared" si="32"/>
        <v/>
      </c>
      <c r="AA111" s="275" t="str">
        <f t="shared" si="33"/>
        <v/>
      </c>
      <c r="AB111" s="274">
        <f t="shared" si="30"/>
        <v>0</v>
      </c>
      <c r="AC111" s="274">
        <f t="shared" si="27"/>
        <v>0</v>
      </c>
      <c r="AD111" s="402" t="str">
        <f t="shared" si="28"/>
        <v/>
      </c>
      <c r="AE111" s="559"/>
      <c r="AF111" s="86">
        <f t="shared" si="31"/>
        <v>0</v>
      </c>
    </row>
    <row r="112" spans="1:32" s="86" customFormat="1" ht="21" customHeight="1" x14ac:dyDescent="0.4">
      <c r="A112" s="272" t="str">
        <f>IF(OR('ordem de passagem'!$H108="pct",'ordem de passagem'!$H108="mini",'ordem de passagem'!$H108="pctt",'ordem de passagem'!$H108="pctn",'ordem de passagem'!$H108="pctm"),'ordem de passagem'!C108,"")</f>
        <v/>
      </c>
      <c r="B112" s="318" t="str">
        <f>IF(OR('ordem de passagem'!$H108="pct",'ordem de passagem'!$H108="mini",'ordem de passagem'!$H108="pctt",'ordem de passagem'!$H108="pctn",'ordem de passagem'!$H108="pctm"),'ordem de passagem'!D108,"Não faz este aparelho")</f>
        <v>Não faz este aparelho</v>
      </c>
      <c r="C112" s="318" t="str">
        <f>IF(OR('ordem de passagem'!$H108="pct",'ordem de passagem'!$H108="mini",'ordem de passagem'!$H108="pctt",'ordem de passagem'!$H108="pctn",'ordem de passagem'!$H108="pctm"),'ordem de passagem'!E108,"")</f>
        <v/>
      </c>
      <c r="D112" s="272" t="str">
        <f>IF(OR('ordem de passagem'!$H108="pct",'ordem de passagem'!$H108="mini",'ordem de passagem'!$H108="pctt",'ordem de passagem'!$H108="pctn",'ordem de passagem'!$H108="pctm"),'ordem de passagem'!F108,"")</f>
        <v/>
      </c>
      <c r="E112" s="272" t="str">
        <f>IF(OR('ordem de passagem'!$H108="pct",'ordem de passagem'!$H108="mini",'ordem de passagem'!$H108="pctt",'ordem de passagem'!$H108="pctn",'ordem de passagem'!$H108="pctm"),'ordem de passagem'!H108,"")</f>
        <v/>
      </c>
      <c r="F112" s="272" t="str">
        <f>IF(OR('ordem de passagem'!$H108="pct",'ordem de passagem'!$H108="mini",'ordem de passagem'!$H108="pctt",'ordem de passagem'!$H108="pctn",'ordem de passagem'!$H108="pctm"),'ordem de passagem'!G108,"")</f>
        <v/>
      </c>
      <c r="G112" s="272" t="str">
        <f>IF(OR('ordem de passagem'!$H108="pct",'ordem de passagem'!$H108="mini",'ordem de passagem'!$H108="pctt",'ordem de passagem'!$H108="pctn",'ordem de passagem'!$H108="pctm"),'ordem de passagem'!I108,"")</f>
        <v/>
      </c>
      <c r="H112" s="752"/>
      <c r="I112" s="753"/>
      <c r="J112" s="754"/>
      <c r="K112" s="755"/>
      <c r="L112" s="752"/>
      <c r="M112" s="753"/>
      <c r="N112" s="756"/>
      <c r="O112" s="757"/>
      <c r="P112" s="758"/>
      <c r="Q112" s="759"/>
      <c r="R112" s="359"/>
      <c r="S112" s="297"/>
      <c r="T112" s="358"/>
      <c r="U112" s="273"/>
      <c r="V112" s="274">
        <f t="shared" si="29"/>
        <v>0</v>
      </c>
      <c r="W112" s="274" t="str">
        <f t="shared" si="24"/>
        <v/>
      </c>
      <c r="X112" s="274">
        <f t="shared" si="25"/>
        <v>0</v>
      </c>
      <c r="Y112" s="274" t="str">
        <f t="shared" si="26"/>
        <v/>
      </c>
      <c r="Z112" s="275" t="str">
        <f t="shared" si="32"/>
        <v/>
      </c>
      <c r="AA112" s="275" t="str">
        <f t="shared" si="33"/>
        <v/>
      </c>
      <c r="AB112" s="274">
        <f t="shared" si="30"/>
        <v>0</v>
      </c>
      <c r="AC112" s="274">
        <f t="shared" si="27"/>
        <v>0</v>
      </c>
      <c r="AD112" s="402" t="str">
        <f t="shared" si="28"/>
        <v/>
      </c>
      <c r="AE112" s="559"/>
      <c r="AF112" s="86">
        <f t="shared" si="31"/>
        <v>0</v>
      </c>
    </row>
    <row r="113" spans="1:32" s="86" customFormat="1" ht="21" customHeight="1" x14ac:dyDescent="0.4">
      <c r="A113" s="272" t="str">
        <f>IF(OR('ordem de passagem'!$H109="pct",'ordem de passagem'!$H109="mini",'ordem de passagem'!$H109="pctt",'ordem de passagem'!$H109="pctn",'ordem de passagem'!$H109="pctm"),'ordem de passagem'!C109,"")</f>
        <v/>
      </c>
      <c r="B113" s="318" t="str">
        <f>IF(OR('ordem de passagem'!$H109="pct",'ordem de passagem'!$H109="mini",'ordem de passagem'!$H109="pctt",'ordem de passagem'!$H109="pctn",'ordem de passagem'!$H109="pctm"),'ordem de passagem'!D109,"Não faz este aparelho")</f>
        <v>Não faz este aparelho</v>
      </c>
      <c r="C113" s="318" t="str">
        <f>IF(OR('ordem de passagem'!$H109="pct",'ordem de passagem'!$H109="mini",'ordem de passagem'!$H109="pctt",'ordem de passagem'!$H109="pctn",'ordem de passagem'!$H109="pctm"),'ordem de passagem'!E109,"")</f>
        <v/>
      </c>
      <c r="D113" s="272" t="str">
        <f>IF(OR('ordem de passagem'!$H109="pct",'ordem de passagem'!$H109="mini",'ordem de passagem'!$H109="pctt",'ordem de passagem'!$H109="pctn",'ordem de passagem'!$H109="pctm"),'ordem de passagem'!F109,"")</f>
        <v/>
      </c>
      <c r="E113" s="272" t="str">
        <f>IF(OR('ordem de passagem'!$H109="pct",'ordem de passagem'!$H109="mini",'ordem de passagem'!$H109="pctt",'ordem de passagem'!$H109="pctn",'ordem de passagem'!$H109="pctm"),'ordem de passagem'!H109,"")</f>
        <v/>
      </c>
      <c r="F113" s="272" t="str">
        <f>IF(OR('ordem de passagem'!$H109="pct",'ordem de passagem'!$H109="mini",'ordem de passagem'!$H109="pctt",'ordem de passagem'!$H109="pctn",'ordem de passagem'!$H109="pctm"),'ordem de passagem'!G109,"")</f>
        <v/>
      </c>
      <c r="G113" s="272" t="str">
        <f>IF(OR('ordem de passagem'!$H109="pct",'ordem de passagem'!$H109="mini",'ordem de passagem'!$H109="pctt",'ordem de passagem'!$H109="pctn",'ordem de passagem'!$H109="pctm"),'ordem de passagem'!I109,"")</f>
        <v/>
      </c>
      <c r="H113" s="752"/>
      <c r="I113" s="753"/>
      <c r="J113" s="754"/>
      <c r="K113" s="755"/>
      <c r="L113" s="752"/>
      <c r="M113" s="753"/>
      <c r="N113" s="756"/>
      <c r="O113" s="757"/>
      <c r="P113" s="758"/>
      <c r="Q113" s="759"/>
      <c r="R113" s="359"/>
      <c r="S113" s="297"/>
      <c r="T113" s="358"/>
      <c r="U113" s="273"/>
      <c r="V113" s="274">
        <f t="shared" si="29"/>
        <v>0</v>
      </c>
      <c r="W113" s="274" t="str">
        <f t="shared" si="24"/>
        <v/>
      </c>
      <c r="X113" s="274">
        <f t="shared" si="25"/>
        <v>0</v>
      </c>
      <c r="Y113" s="274" t="str">
        <f t="shared" si="26"/>
        <v/>
      </c>
      <c r="Z113" s="275" t="str">
        <f t="shared" si="32"/>
        <v/>
      </c>
      <c r="AA113" s="275" t="str">
        <f t="shared" si="33"/>
        <v/>
      </c>
      <c r="AB113" s="274">
        <f t="shared" si="30"/>
        <v>0</v>
      </c>
      <c r="AC113" s="274">
        <f t="shared" si="27"/>
        <v>0</v>
      </c>
      <c r="AD113" s="402" t="str">
        <f t="shared" si="28"/>
        <v/>
      </c>
      <c r="AE113" s="559"/>
      <c r="AF113" s="86">
        <f t="shared" si="31"/>
        <v>0</v>
      </c>
    </row>
    <row r="114" spans="1:32" s="86" customFormat="1" ht="21" customHeight="1" x14ac:dyDescent="0.4">
      <c r="A114" s="272" t="str">
        <f>IF(OR('ordem de passagem'!$H110="pct",'ordem de passagem'!$H110="mini",'ordem de passagem'!$H110="pctt",'ordem de passagem'!$H110="pctn",'ordem de passagem'!$H110="pctm"),'ordem de passagem'!C110,"")</f>
        <v/>
      </c>
      <c r="B114" s="318" t="str">
        <f>IF(OR('ordem de passagem'!$H110="pct",'ordem de passagem'!$H110="mini",'ordem de passagem'!$H110="pctt",'ordem de passagem'!$H110="pctn",'ordem de passagem'!$H110="pctm"),'ordem de passagem'!D110,"Não faz este aparelho")</f>
        <v>Não faz este aparelho</v>
      </c>
      <c r="C114" s="318" t="str">
        <f>IF(OR('ordem de passagem'!$H110="pct",'ordem de passagem'!$H110="mini",'ordem de passagem'!$H110="pctt",'ordem de passagem'!$H110="pctn",'ordem de passagem'!$H110="pctm"),'ordem de passagem'!E110,"")</f>
        <v/>
      </c>
      <c r="D114" s="272" t="str">
        <f>IF(OR('ordem de passagem'!$H110="pct",'ordem de passagem'!$H110="mini",'ordem de passagem'!$H110="pctt",'ordem de passagem'!$H110="pctn",'ordem de passagem'!$H110="pctm"),'ordem de passagem'!F110,"")</f>
        <v/>
      </c>
      <c r="E114" s="272" t="str">
        <f>IF(OR('ordem de passagem'!$H110="pct",'ordem de passagem'!$H110="mini",'ordem de passagem'!$H110="pctt",'ordem de passagem'!$H110="pctn",'ordem de passagem'!$H110="pctm"),'ordem de passagem'!H110,"")</f>
        <v/>
      </c>
      <c r="F114" s="272" t="str">
        <f>IF(OR('ordem de passagem'!$H110="pct",'ordem de passagem'!$H110="mini",'ordem de passagem'!$H110="pctt",'ordem de passagem'!$H110="pctn",'ordem de passagem'!$H110="pctm"),'ordem de passagem'!G110,"")</f>
        <v/>
      </c>
      <c r="G114" s="272" t="str">
        <f>IF(OR('ordem de passagem'!$H110="pct",'ordem de passagem'!$H110="mini",'ordem de passagem'!$H110="pctt",'ordem de passagem'!$H110="pctn",'ordem de passagem'!$H110="pctm"),'ordem de passagem'!I110,"")</f>
        <v/>
      </c>
      <c r="H114" s="752"/>
      <c r="I114" s="753"/>
      <c r="J114" s="754"/>
      <c r="K114" s="755"/>
      <c r="L114" s="752"/>
      <c r="M114" s="753"/>
      <c r="N114" s="756"/>
      <c r="O114" s="757"/>
      <c r="P114" s="758"/>
      <c r="Q114" s="759"/>
      <c r="R114" s="359"/>
      <c r="S114" s="297"/>
      <c r="T114" s="358"/>
      <c r="U114" s="273"/>
      <c r="V114" s="274">
        <f t="shared" si="29"/>
        <v>0</v>
      </c>
      <c r="W114" s="274" t="str">
        <f t="shared" si="24"/>
        <v/>
      </c>
      <c r="X114" s="274">
        <f t="shared" si="25"/>
        <v>0</v>
      </c>
      <c r="Y114" s="274" t="str">
        <f t="shared" si="26"/>
        <v/>
      </c>
      <c r="Z114" s="275" t="str">
        <f t="shared" si="32"/>
        <v/>
      </c>
      <c r="AA114" s="275" t="str">
        <f t="shared" si="33"/>
        <v/>
      </c>
      <c r="AB114" s="274">
        <f t="shared" si="30"/>
        <v>0</v>
      </c>
      <c r="AC114" s="274">
        <f t="shared" si="27"/>
        <v>0</v>
      </c>
      <c r="AD114" s="402" t="str">
        <f t="shared" si="28"/>
        <v/>
      </c>
      <c r="AE114" s="559"/>
      <c r="AF114" s="86">
        <f t="shared" si="31"/>
        <v>0</v>
      </c>
    </row>
    <row r="115" spans="1:32" s="86" customFormat="1" ht="21" customHeight="1" x14ac:dyDescent="0.4">
      <c r="A115" s="272" t="str">
        <f>IF(OR('ordem de passagem'!$H111="pct",'ordem de passagem'!$H111="mini",'ordem de passagem'!$H111="pctt",'ordem de passagem'!$H111="pctn",'ordem de passagem'!$H111="pctm"),'ordem de passagem'!C111,"")</f>
        <v/>
      </c>
      <c r="B115" s="318" t="str">
        <f>IF(OR('ordem de passagem'!$H111="pct",'ordem de passagem'!$H111="mini",'ordem de passagem'!$H111="pctt",'ordem de passagem'!$H111="pctn",'ordem de passagem'!$H111="pctm"),'ordem de passagem'!D111,"Não faz este aparelho")</f>
        <v>Não faz este aparelho</v>
      </c>
      <c r="C115" s="318" t="str">
        <f>IF(OR('ordem de passagem'!$H111="pct",'ordem de passagem'!$H111="mini",'ordem de passagem'!$H111="pctt",'ordem de passagem'!$H111="pctn",'ordem de passagem'!$H111="pctm"),'ordem de passagem'!E111,"")</f>
        <v/>
      </c>
      <c r="D115" s="272" t="str">
        <f>IF(OR('ordem de passagem'!$H111="pct",'ordem de passagem'!$H111="mini",'ordem de passagem'!$H111="pctt",'ordem de passagem'!$H111="pctn",'ordem de passagem'!$H111="pctm"),'ordem de passagem'!F111,"")</f>
        <v/>
      </c>
      <c r="E115" s="272" t="str">
        <f>IF(OR('ordem de passagem'!$H111="pct",'ordem de passagem'!$H111="mini",'ordem de passagem'!$H111="pctt",'ordem de passagem'!$H111="pctn",'ordem de passagem'!$H111="pctm"),'ordem de passagem'!H111,"")</f>
        <v/>
      </c>
      <c r="F115" s="272" t="str">
        <f>IF(OR('ordem de passagem'!$H111="pct",'ordem de passagem'!$H111="mini",'ordem de passagem'!$H111="pctt",'ordem de passagem'!$H111="pctn",'ordem de passagem'!$H111="pctm"),'ordem de passagem'!G111,"")</f>
        <v/>
      </c>
      <c r="G115" s="272" t="str">
        <f>IF(OR('ordem de passagem'!$H111="pct",'ordem de passagem'!$H111="mini",'ordem de passagem'!$H111="pctt",'ordem de passagem'!$H111="pctn",'ordem de passagem'!$H111="pctm"),'ordem de passagem'!I111,"")</f>
        <v/>
      </c>
      <c r="H115" s="752"/>
      <c r="I115" s="753"/>
      <c r="J115" s="754"/>
      <c r="K115" s="755"/>
      <c r="L115" s="752"/>
      <c r="M115" s="753"/>
      <c r="N115" s="756"/>
      <c r="O115" s="757"/>
      <c r="P115" s="758"/>
      <c r="Q115" s="759"/>
      <c r="R115" s="359"/>
      <c r="S115" s="297"/>
      <c r="T115" s="358"/>
      <c r="U115" s="273"/>
      <c r="V115" s="274">
        <f t="shared" si="29"/>
        <v>0</v>
      </c>
      <c r="W115" s="274" t="str">
        <f t="shared" si="24"/>
        <v/>
      </c>
      <c r="X115" s="274">
        <f t="shared" si="25"/>
        <v>0</v>
      </c>
      <c r="Y115" s="274" t="str">
        <f t="shared" si="26"/>
        <v/>
      </c>
      <c r="Z115" s="275" t="str">
        <f t="shared" si="32"/>
        <v/>
      </c>
      <c r="AA115" s="275" t="str">
        <f t="shared" si="33"/>
        <v/>
      </c>
      <c r="AB115" s="274">
        <f t="shared" si="30"/>
        <v>0</v>
      </c>
      <c r="AC115" s="274">
        <f t="shared" si="27"/>
        <v>0</v>
      </c>
      <c r="AD115" s="402" t="str">
        <f t="shared" si="28"/>
        <v/>
      </c>
      <c r="AE115" s="559"/>
      <c r="AF115" s="86">
        <f t="shared" si="31"/>
        <v>0</v>
      </c>
    </row>
    <row r="116" spans="1:32" s="86" customFormat="1" ht="21" customHeight="1" x14ac:dyDescent="0.4">
      <c r="A116" s="272" t="str">
        <f>IF(OR('ordem de passagem'!$H112="pct",'ordem de passagem'!$H112="mini",'ordem de passagem'!$H112="pctt",'ordem de passagem'!$H112="pctn",'ordem de passagem'!$H112="pctm"),'ordem de passagem'!C112,"")</f>
        <v/>
      </c>
      <c r="B116" s="318" t="str">
        <f>IF(OR('ordem de passagem'!$H112="pct",'ordem de passagem'!$H112="mini",'ordem de passagem'!$H112="pctt",'ordem de passagem'!$H112="pctn",'ordem de passagem'!$H112="pctm"),'ordem de passagem'!D112,"Não faz este aparelho")</f>
        <v>Não faz este aparelho</v>
      </c>
      <c r="C116" s="318" t="str">
        <f>IF(OR('ordem de passagem'!$H112="pct",'ordem de passagem'!$H112="mini",'ordem de passagem'!$H112="pctt",'ordem de passagem'!$H112="pctn",'ordem de passagem'!$H112="pctm"),'ordem de passagem'!E112,"")</f>
        <v/>
      </c>
      <c r="D116" s="272" t="str">
        <f>IF(OR('ordem de passagem'!$H112="pct",'ordem de passagem'!$H112="mini",'ordem de passagem'!$H112="pctt",'ordem de passagem'!$H112="pctn",'ordem de passagem'!$H112="pctm"),'ordem de passagem'!F112,"")</f>
        <v/>
      </c>
      <c r="E116" s="272" t="str">
        <f>IF(OR('ordem de passagem'!$H112="pct",'ordem de passagem'!$H112="mini",'ordem de passagem'!$H112="pctt",'ordem de passagem'!$H112="pctn",'ordem de passagem'!$H112="pctm"),'ordem de passagem'!H112,"")</f>
        <v/>
      </c>
      <c r="F116" s="272" t="str">
        <f>IF(OR('ordem de passagem'!$H112="pct",'ordem de passagem'!$H112="mini",'ordem de passagem'!$H112="pctt",'ordem de passagem'!$H112="pctn",'ordem de passagem'!$H112="pctm"),'ordem de passagem'!G112,"")</f>
        <v/>
      </c>
      <c r="G116" s="272" t="str">
        <f>IF(OR('ordem de passagem'!$H112="pct",'ordem de passagem'!$H112="mini",'ordem de passagem'!$H112="pctt",'ordem de passagem'!$H112="pctn",'ordem de passagem'!$H112="pctm"),'ordem de passagem'!I112,"")</f>
        <v/>
      </c>
      <c r="H116" s="752"/>
      <c r="I116" s="753"/>
      <c r="J116" s="754"/>
      <c r="K116" s="755"/>
      <c r="L116" s="752"/>
      <c r="M116" s="753"/>
      <c r="N116" s="756"/>
      <c r="O116" s="757"/>
      <c r="P116" s="758"/>
      <c r="Q116" s="759"/>
      <c r="R116" s="359"/>
      <c r="S116" s="297"/>
      <c r="T116" s="358"/>
      <c r="U116" s="273"/>
      <c r="V116" s="274">
        <f t="shared" si="29"/>
        <v>0</v>
      </c>
      <c r="W116" s="274" t="str">
        <f t="shared" si="24"/>
        <v/>
      </c>
      <c r="X116" s="274">
        <f t="shared" si="25"/>
        <v>0</v>
      </c>
      <c r="Y116" s="274" t="str">
        <f t="shared" si="26"/>
        <v/>
      </c>
      <c r="Z116" s="275" t="str">
        <f t="shared" si="32"/>
        <v/>
      </c>
      <c r="AA116" s="275" t="str">
        <f t="shared" si="33"/>
        <v/>
      </c>
      <c r="AB116" s="274">
        <f t="shared" si="30"/>
        <v>0</v>
      </c>
      <c r="AC116" s="274">
        <f t="shared" si="27"/>
        <v>0</v>
      </c>
      <c r="AD116" s="402" t="str">
        <f t="shared" si="28"/>
        <v/>
      </c>
      <c r="AE116" s="559"/>
      <c r="AF116" s="86">
        <f t="shared" si="31"/>
        <v>0</v>
      </c>
    </row>
    <row r="117" spans="1:32" s="86" customFormat="1" ht="21" customHeight="1" x14ac:dyDescent="0.4">
      <c r="A117" s="272" t="str">
        <f>IF(OR('ordem de passagem'!$H113="pct",'ordem de passagem'!$H113="mini",'ordem de passagem'!$H113="pctt",'ordem de passagem'!$H113="pctn",'ordem de passagem'!$H113="pctm"),'ordem de passagem'!C113,"")</f>
        <v/>
      </c>
      <c r="B117" s="318" t="str">
        <f>IF(OR('ordem de passagem'!$H113="pct",'ordem de passagem'!$H113="mini",'ordem de passagem'!$H113="pctt",'ordem de passagem'!$H113="pctn",'ordem de passagem'!$H113="pctm"),'ordem de passagem'!D113,"Não faz este aparelho")</f>
        <v>Não faz este aparelho</v>
      </c>
      <c r="C117" s="318" t="str">
        <f>IF(OR('ordem de passagem'!$H113="pct",'ordem de passagem'!$H113="mini",'ordem de passagem'!$H113="pctt",'ordem de passagem'!$H113="pctn",'ordem de passagem'!$H113="pctm"),'ordem de passagem'!E113,"")</f>
        <v/>
      </c>
      <c r="D117" s="272" t="str">
        <f>IF(OR('ordem de passagem'!$H113="pct",'ordem de passagem'!$H113="mini",'ordem de passagem'!$H113="pctt",'ordem de passagem'!$H113="pctn",'ordem de passagem'!$H113="pctm"),'ordem de passagem'!F113,"")</f>
        <v/>
      </c>
      <c r="E117" s="272" t="str">
        <f>IF(OR('ordem de passagem'!$H113="pct",'ordem de passagem'!$H113="mini",'ordem de passagem'!$H113="pctt",'ordem de passagem'!$H113="pctn",'ordem de passagem'!$H113="pctm"),'ordem de passagem'!H113,"")</f>
        <v/>
      </c>
      <c r="F117" s="272" t="str">
        <f>IF(OR('ordem de passagem'!$H113="pct",'ordem de passagem'!$H113="mini",'ordem de passagem'!$H113="pctt",'ordem de passagem'!$H113="pctn",'ordem de passagem'!$H113="pctm"),'ordem de passagem'!G113,"")</f>
        <v/>
      </c>
      <c r="G117" s="272" t="str">
        <f>IF(OR('ordem de passagem'!$H113="pct",'ordem de passagem'!$H113="mini",'ordem de passagem'!$H113="pctt",'ordem de passagem'!$H113="pctn",'ordem de passagem'!$H113="pctm"),'ordem de passagem'!I113,"")</f>
        <v/>
      </c>
      <c r="H117" s="752"/>
      <c r="I117" s="753"/>
      <c r="J117" s="754"/>
      <c r="K117" s="755"/>
      <c r="L117" s="752"/>
      <c r="M117" s="753"/>
      <c r="N117" s="756"/>
      <c r="O117" s="757"/>
      <c r="P117" s="758"/>
      <c r="Q117" s="759"/>
      <c r="R117" s="359"/>
      <c r="S117" s="297"/>
      <c r="T117" s="358"/>
      <c r="U117" s="273"/>
      <c r="V117" s="274">
        <f t="shared" si="29"/>
        <v>0</v>
      </c>
      <c r="W117" s="274" t="str">
        <f t="shared" si="24"/>
        <v/>
      </c>
      <c r="X117" s="274">
        <f t="shared" si="25"/>
        <v>0</v>
      </c>
      <c r="Y117" s="274" t="str">
        <f t="shared" si="26"/>
        <v/>
      </c>
      <c r="Z117" s="275" t="str">
        <f t="shared" si="32"/>
        <v/>
      </c>
      <c r="AA117" s="275" t="str">
        <f t="shared" si="33"/>
        <v/>
      </c>
      <c r="AB117" s="274">
        <f t="shared" si="30"/>
        <v>0</v>
      </c>
      <c r="AC117" s="274">
        <f t="shared" si="27"/>
        <v>0</v>
      </c>
      <c r="AD117" s="402" t="str">
        <f t="shared" si="28"/>
        <v/>
      </c>
      <c r="AE117" s="559"/>
      <c r="AF117" s="86">
        <f t="shared" si="31"/>
        <v>0</v>
      </c>
    </row>
    <row r="118" spans="1:32" s="86" customFormat="1" ht="21" customHeight="1" x14ac:dyDescent="0.4">
      <c r="A118" s="272" t="str">
        <f>IF(OR('ordem de passagem'!$H114="pct",'ordem de passagem'!$H114="mini",'ordem de passagem'!$H114="pctt",'ordem de passagem'!$H114="pctn",'ordem de passagem'!$H114="pctm"),'ordem de passagem'!C114,"")</f>
        <v/>
      </c>
      <c r="B118" s="318" t="str">
        <f>IF(OR('ordem de passagem'!$H114="pct",'ordem de passagem'!$H114="mini",'ordem de passagem'!$H114="pctt",'ordem de passagem'!$H114="pctn",'ordem de passagem'!$H114="pctm"),'ordem de passagem'!D114,"Não faz este aparelho")</f>
        <v>Não faz este aparelho</v>
      </c>
      <c r="C118" s="318" t="str">
        <f>IF(OR('ordem de passagem'!$H114="pct",'ordem de passagem'!$H114="mini",'ordem de passagem'!$H114="pctt",'ordem de passagem'!$H114="pctn",'ordem de passagem'!$H114="pctm"),'ordem de passagem'!E114,"")</f>
        <v/>
      </c>
      <c r="D118" s="272" t="str">
        <f>IF(OR('ordem de passagem'!$H114="pct",'ordem de passagem'!$H114="mini",'ordem de passagem'!$H114="pctt",'ordem de passagem'!$H114="pctn",'ordem de passagem'!$H114="pctm"),'ordem de passagem'!F114,"")</f>
        <v/>
      </c>
      <c r="E118" s="272" t="str">
        <f>IF(OR('ordem de passagem'!$H114="pct",'ordem de passagem'!$H114="mini",'ordem de passagem'!$H114="pctt",'ordem de passagem'!$H114="pctn",'ordem de passagem'!$H114="pctm"),'ordem de passagem'!H114,"")</f>
        <v/>
      </c>
      <c r="F118" s="272" t="str">
        <f>IF(OR('ordem de passagem'!$H114="pct",'ordem de passagem'!$H114="mini",'ordem de passagem'!$H114="pctt",'ordem de passagem'!$H114="pctn",'ordem de passagem'!$H114="pctm"),'ordem de passagem'!G114,"")</f>
        <v/>
      </c>
      <c r="G118" s="272" t="str">
        <f>IF(OR('ordem de passagem'!$H114="pct",'ordem de passagem'!$H114="mini",'ordem de passagem'!$H114="pctt",'ordem de passagem'!$H114="pctn",'ordem de passagem'!$H114="pctm"),'ordem de passagem'!I114,"")</f>
        <v/>
      </c>
      <c r="H118" s="752"/>
      <c r="I118" s="753"/>
      <c r="J118" s="754"/>
      <c r="K118" s="755"/>
      <c r="L118" s="752"/>
      <c r="M118" s="753"/>
      <c r="N118" s="756"/>
      <c r="O118" s="757"/>
      <c r="P118" s="758"/>
      <c r="Q118" s="759"/>
      <c r="R118" s="359"/>
      <c r="S118" s="297"/>
      <c r="T118" s="358"/>
      <c r="U118" s="273"/>
      <c r="V118" s="274">
        <f t="shared" si="29"/>
        <v>0</v>
      </c>
      <c r="W118" s="274" t="str">
        <f t="shared" si="24"/>
        <v/>
      </c>
      <c r="X118" s="274">
        <f t="shared" si="25"/>
        <v>0</v>
      </c>
      <c r="Y118" s="274" t="str">
        <f t="shared" si="26"/>
        <v/>
      </c>
      <c r="Z118" s="275" t="str">
        <f t="shared" si="32"/>
        <v/>
      </c>
      <c r="AA118" s="275" t="str">
        <f t="shared" si="33"/>
        <v/>
      </c>
      <c r="AB118" s="274">
        <f t="shared" si="30"/>
        <v>0</v>
      </c>
      <c r="AC118" s="274">
        <f t="shared" si="27"/>
        <v>0</v>
      </c>
      <c r="AD118" s="402" t="str">
        <f t="shared" si="28"/>
        <v/>
      </c>
      <c r="AE118" s="559"/>
      <c r="AF118" s="86">
        <f t="shared" si="31"/>
        <v>0</v>
      </c>
    </row>
    <row r="119" spans="1:32" s="86" customFormat="1" ht="21" customHeight="1" x14ac:dyDescent="0.4">
      <c r="A119" s="272" t="str">
        <f>IF(OR('ordem de passagem'!$H115="pct",'ordem de passagem'!$H115="mini",'ordem de passagem'!$H115="pctt",'ordem de passagem'!$H115="pctn",'ordem de passagem'!$H115="pctm"),'ordem de passagem'!C115,"")</f>
        <v/>
      </c>
      <c r="B119" s="318" t="str">
        <f>IF(OR('ordem de passagem'!$H115="pct",'ordem de passagem'!$H115="mini",'ordem de passagem'!$H115="pctt",'ordem de passagem'!$H115="pctn",'ordem de passagem'!$H115="pctm"),'ordem de passagem'!D115,"Não faz este aparelho")</f>
        <v>Não faz este aparelho</v>
      </c>
      <c r="C119" s="318" t="str">
        <f>IF(OR('ordem de passagem'!$H115="pct",'ordem de passagem'!$H115="mini",'ordem de passagem'!$H115="pctt",'ordem de passagem'!$H115="pctn",'ordem de passagem'!$H115="pctm"),'ordem de passagem'!E115,"")</f>
        <v/>
      </c>
      <c r="D119" s="272" t="str">
        <f>IF(OR('ordem de passagem'!$H115="pct",'ordem de passagem'!$H115="mini",'ordem de passagem'!$H115="pctt",'ordem de passagem'!$H115="pctn",'ordem de passagem'!$H115="pctm"),'ordem de passagem'!F115,"")</f>
        <v/>
      </c>
      <c r="E119" s="272" t="str">
        <f>IF(OR('ordem de passagem'!$H115="pct",'ordem de passagem'!$H115="mini",'ordem de passagem'!$H115="pctt",'ordem de passagem'!$H115="pctn",'ordem de passagem'!$H115="pctm"),'ordem de passagem'!H115,"")</f>
        <v/>
      </c>
      <c r="F119" s="272" t="str">
        <f>IF(OR('ordem de passagem'!$H115="pct",'ordem de passagem'!$H115="mini",'ordem de passagem'!$H115="pctt",'ordem de passagem'!$H115="pctn",'ordem de passagem'!$H115="pctm"),'ordem de passagem'!G115,"")</f>
        <v/>
      </c>
      <c r="G119" s="272" t="str">
        <f>IF(OR('ordem de passagem'!$H115="pct",'ordem de passagem'!$H115="mini",'ordem de passagem'!$H115="pctt",'ordem de passagem'!$H115="pctn",'ordem de passagem'!$H115="pctm"),'ordem de passagem'!I115,"")</f>
        <v/>
      </c>
      <c r="H119" s="752"/>
      <c r="I119" s="753"/>
      <c r="J119" s="754"/>
      <c r="K119" s="755"/>
      <c r="L119" s="752"/>
      <c r="M119" s="753"/>
      <c r="N119" s="756"/>
      <c r="O119" s="757"/>
      <c r="P119" s="758"/>
      <c r="Q119" s="759"/>
      <c r="R119" s="359"/>
      <c r="S119" s="297"/>
      <c r="T119" s="358"/>
      <c r="U119" s="273"/>
      <c r="V119" s="274">
        <f t="shared" si="29"/>
        <v>0</v>
      </c>
      <c r="W119" s="274" t="str">
        <f t="shared" si="24"/>
        <v/>
      </c>
      <c r="X119" s="274">
        <f t="shared" si="25"/>
        <v>0</v>
      </c>
      <c r="Y119" s="274" t="str">
        <f t="shared" si="26"/>
        <v/>
      </c>
      <c r="Z119" s="275" t="str">
        <f t="shared" si="32"/>
        <v/>
      </c>
      <c r="AA119" s="275" t="str">
        <f t="shared" si="33"/>
        <v/>
      </c>
      <c r="AB119" s="274">
        <f t="shared" si="30"/>
        <v>0</v>
      </c>
      <c r="AC119" s="274">
        <f t="shared" si="27"/>
        <v>0</v>
      </c>
      <c r="AD119" s="402" t="str">
        <f t="shared" si="28"/>
        <v/>
      </c>
      <c r="AE119" s="559"/>
      <c r="AF119" s="86">
        <f t="shared" si="31"/>
        <v>0</v>
      </c>
    </row>
    <row r="120" spans="1:32" s="86" customFormat="1" ht="21" customHeight="1" x14ac:dyDescent="0.4">
      <c r="A120" s="272" t="str">
        <f>IF(OR('ordem de passagem'!$H116="pct",'ordem de passagem'!$H116="mini",'ordem de passagem'!$H116="pctt",'ordem de passagem'!$H116="pctn",'ordem de passagem'!$H116="pctm"),'ordem de passagem'!C116,"")</f>
        <v/>
      </c>
      <c r="B120" s="318" t="str">
        <f>IF(OR('ordem de passagem'!$H116="pct",'ordem de passagem'!$H116="mini",'ordem de passagem'!$H116="pctt",'ordem de passagem'!$H116="pctn",'ordem de passagem'!$H116="pctm"),'ordem de passagem'!D116,"Não faz este aparelho")</f>
        <v>Não faz este aparelho</v>
      </c>
      <c r="C120" s="318" t="str">
        <f>IF(OR('ordem de passagem'!$H116="pct",'ordem de passagem'!$H116="mini",'ordem de passagem'!$H116="pctt",'ordem de passagem'!$H116="pctn",'ordem de passagem'!$H116="pctm"),'ordem de passagem'!E116,"")</f>
        <v/>
      </c>
      <c r="D120" s="272" t="str">
        <f>IF(OR('ordem de passagem'!$H116="pct",'ordem de passagem'!$H116="mini",'ordem de passagem'!$H116="pctt",'ordem de passagem'!$H116="pctn",'ordem de passagem'!$H116="pctm"),'ordem de passagem'!F116,"")</f>
        <v/>
      </c>
      <c r="E120" s="272" t="str">
        <f>IF(OR('ordem de passagem'!$H116="pct",'ordem de passagem'!$H116="mini",'ordem de passagem'!$H116="pctt",'ordem de passagem'!$H116="pctn",'ordem de passagem'!$H116="pctm"),'ordem de passagem'!H116,"")</f>
        <v/>
      </c>
      <c r="F120" s="272" t="str">
        <f>IF(OR('ordem de passagem'!$H116="pct",'ordem de passagem'!$H116="mini",'ordem de passagem'!$H116="pctt",'ordem de passagem'!$H116="pctn",'ordem de passagem'!$H116="pctm"),'ordem de passagem'!G116,"")</f>
        <v/>
      </c>
      <c r="G120" s="272" t="str">
        <f>IF(OR('ordem de passagem'!$H116="pct",'ordem de passagem'!$H116="mini",'ordem de passagem'!$H116="pctt",'ordem de passagem'!$H116="pctn",'ordem de passagem'!$H116="pctm"),'ordem de passagem'!I116,"")</f>
        <v/>
      </c>
      <c r="H120" s="752"/>
      <c r="I120" s="753"/>
      <c r="J120" s="754"/>
      <c r="K120" s="755"/>
      <c r="L120" s="752"/>
      <c r="M120" s="753"/>
      <c r="N120" s="756"/>
      <c r="O120" s="757"/>
      <c r="P120" s="758"/>
      <c r="Q120" s="759"/>
      <c r="R120" s="359"/>
      <c r="S120" s="297"/>
      <c r="T120" s="358"/>
      <c r="U120" s="273"/>
      <c r="V120" s="274">
        <f t="shared" si="29"/>
        <v>0</v>
      </c>
      <c r="W120" s="274" t="str">
        <f t="shared" si="24"/>
        <v/>
      </c>
      <c r="X120" s="274">
        <f t="shared" si="25"/>
        <v>0</v>
      </c>
      <c r="Y120" s="274" t="str">
        <f t="shared" si="26"/>
        <v/>
      </c>
      <c r="Z120" s="275" t="str">
        <f t="shared" si="32"/>
        <v/>
      </c>
      <c r="AA120" s="275" t="str">
        <f t="shared" si="33"/>
        <v/>
      </c>
      <c r="AB120" s="274">
        <f t="shared" si="30"/>
        <v>0</v>
      </c>
      <c r="AC120" s="274">
        <f t="shared" si="27"/>
        <v>0</v>
      </c>
      <c r="AD120" s="402" t="str">
        <f t="shared" si="28"/>
        <v/>
      </c>
      <c r="AE120" s="559"/>
      <c r="AF120" s="86">
        <f t="shared" si="31"/>
        <v>0</v>
      </c>
    </row>
    <row r="121" spans="1:32" s="86" customFormat="1" ht="21" customHeight="1" x14ac:dyDescent="0.4">
      <c r="A121" s="272" t="str">
        <f>IF(OR('ordem de passagem'!$H117="pct",'ordem de passagem'!$H117="mini",'ordem de passagem'!$H117="pctt",'ordem de passagem'!$H117="pctn",'ordem de passagem'!$H117="pctm"),'ordem de passagem'!C117,"")</f>
        <v/>
      </c>
      <c r="B121" s="318" t="str">
        <f>IF(OR('ordem de passagem'!$H117="pct",'ordem de passagem'!$H117="mini",'ordem de passagem'!$H117="pctt",'ordem de passagem'!$H117="pctn",'ordem de passagem'!$H117="pctm"),'ordem de passagem'!D117,"Não faz este aparelho")</f>
        <v>Não faz este aparelho</v>
      </c>
      <c r="C121" s="318" t="str">
        <f>IF(OR('ordem de passagem'!$H117="pct",'ordem de passagem'!$H117="mini",'ordem de passagem'!$H117="pctt",'ordem de passagem'!$H117="pctn",'ordem de passagem'!$H117="pctm"),'ordem de passagem'!E117,"")</f>
        <v/>
      </c>
      <c r="D121" s="272" t="str">
        <f>IF(OR('ordem de passagem'!$H117="pct",'ordem de passagem'!$H117="mini",'ordem de passagem'!$H117="pctt",'ordem de passagem'!$H117="pctn",'ordem de passagem'!$H117="pctm"),'ordem de passagem'!F117,"")</f>
        <v/>
      </c>
      <c r="E121" s="272" t="str">
        <f>IF(OR('ordem de passagem'!$H117="pct",'ordem de passagem'!$H117="mini",'ordem de passagem'!$H117="pctt",'ordem de passagem'!$H117="pctn",'ordem de passagem'!$H117="pctm"),'ordem de passagem'!H117,"")</f>
        <v/>
      </c>
      <c r="F121" s="272" t="str">
        <f>IF(OR('ordem de passagem'!$H117="pct",'ordem de passagem'!$H117="mini",'ordem de passagem'!$H117="pctt",'ordem de passagem'!$H117="pctn",'ordem de passagem'!$H117="pctm"),'ordem de passagem'!G117,"")</f>
        <v/>
      </c>
      <c r="G121" s="272" t="str">
        <f>IF(OR('ordem de passagem'!$H117="pct",'ordem de passagem'!$H117="mini",'ordem de passagem'!$H117="pctt",'ordem de passagem'!$H117="pctn",'ordem de passagem'!$H117="pctm"),'ordem de passagem'!I117,"")</f>
        <v/>
      </c>
      <c r="H121" s="752"/>
      <c r="I121" s="753"/>
      <c r="J121" s="754"/>
      <c r="K121" s="755"/>
      <c r="L121" s="752"/>
      <c r="M121" s="753"/>
      <c r="N121" s="756"/>
      <c r="O121" s="757"/>
      <c r="P121" s="758"/>
      <c r="Q121" s="759"/>
      <c r="R121" s="359"/>
      <c r="S121" s="297"/>
      <c r="T121" s="358"/>
      <c r="U121" s="273"/>
      <c r="V121" s="274">
        <f t="shared" si="29"/>
        <v>0</v>
      </c>
      <c r="W121" s="274" t="str">
        <f t="shared" si="24"/>
        <v/>
      </c>
      <c r="X121" s="274">
        <f t="shared" si="25"/>
        <v>0</v>
      </c>
      <c r="Y121" s="274" t="str">
        <f t="shared" si="26"/>
        <v/>
      </c>
      <c r="Z121" s="275" t="str">
        <f t="shared" si="32"/>
        <v/>
      </c>
      <c r="AA121" s="275" t="str">
        <f t="shared" si="33"/>
        <v/>
      </c>
      <c r="AB121" s="274">
        <f t="shared" si="30"/>
        <v>0</v>
      </c>
      <c r="AC121" s="274">
        <f t="shared" si="27"/>
        <v>0</v>
      </c>
      <c r="AD121" s="402" t="str">
        <f t="shared" si="28"/>
        <v/>
      </c>
      <c r="AE121" s="559"/>
      <c r="AF121" s="86">
        <f t="shared" si="31"/>
        <v>0</v>
      </c>
    </row>
    <row r="122" spans="1:32" s="86" customFormat="1" ht="21" customHeight="1" x14ac:dyDescent="0.4">
      <c r="A122" s="272" t="str">
        <f>IF(OR('ordem de passagem'!$H118="pct",'ordem de passagem'!$H118="mini",'ordem de passagem'!$H118="pctt",'ordem de passagem'!$H118="pctn",'ordem de passagem'!$H118="pctm"),'ordem de passagem'!C118,"")</f>
        <v/>
      </c>
      <c r="B122" s="318" t="str">
        <f>IF(OR('ordem de passagem'!$H118="pct",'ordem de passagem'!$H118="mini",'ordem de passagem'!$H118="pctt",'ordem de passagem'!$H118="pctn",'ordem de passagem'!$H118="pctm"),'ordem de passagem'!D118,"Não faz este aparelho")</f>
        <v>Não faz este aparelho</v>
      </c>
      <c r="C122" s="318" t="str">
        <f>IF(OR('ordem de passagem'!$H118="pct",'ordem de passagem'!$H118="mini",'ordem de passagem'!$H118="pctt",'ordem de passagem'!$H118="pctn",'ordem de passagem'!$H118="pctm"),'ordem de passagem'!E118,"")</f>
        <v/>
      </c>
      <c r="D122" s="272" t="str">
        <f>IF(OR('ordem de passagem'!$H118="pct",'ordem de passagem'!$H118="mini",'ordem de passagem'!$H118="pctt",'ordem de passagem'!$H118="pctn",'ordem de passagem'!$H118="pctm"),'ordem de passagem'!F118,"")</f>
        <v/>
      </c>
      <c r="E122" s="272" t="str">
        <f>IF(OR('ordem de passagem'!$H118="pct",'ordem de passagem'!$H118="mini",'ordem de passagem'!$H118="pctt",'ordem de passagem'!$H118="pctn",'ordem de passagem'!$H118="pctm"),'ordem de passagem'!H118,"")</f>
        <v/>
      </c>
      <c r="F122" s="272" t="str">
        <f>IF(OR('ordem de passagem'!$H118="pct",'ordem de passagem'!$H118="mini",'ordem de passagem'!$H118="pctt",'ordem de passagem'!$H118="pctn",'ordem de passagem'!$H118="pctm"),'ordem de passagem'!G118,"")</f>
        <v/>
      </c>
      <c r="G122" s="272" t="str">
        <f>IF(OR('ordem de passagem'!$H118="pct",'ordem de passagem'!$H118="mini",'ordem de passagem'!$H118="pctt",'ordem de passagem'!$H118="pctn",'ordem de passagem'!$H118="pctm"),'ordem de passagem'!I118,"")</f>
        <v/>
      </c>
      <c r="H122" s="752"/>
      <c r="I122" s="753"/>
      <c r="J122" s="754"/>
      <c r="K122" s="755"/>
      <c r="L122" s="752"/>
      <c r="M122" s="753"/>
      <c r="N122" s="756"/>
      <c r="O122" s="757"/>
      <c r="P122" s="758"/>
      <c r="Q122" s="759"/>
      <c r="R122" s="359"/>
      <c r="S122" s="297"/>
      <c r="T122" s="358"/>
      <c r="U122" s="273"/>
      <c r="V122" s="274">
        <f t="shared" si="29"/>
        <v>0</v>
      </c>
      <c r="W122" s="274" t="str">
        <f t="shared" si="24"/>
        <v/>
      </c>
      <c r="X122" s="274">
        <f t="shared" si="25"/>
        <v>0</v>
      </c>
      <c r="Y122" s="274" t="str">
        <f t="shared" si="26"/>
        <v/>
      </c>
      <c r="Z122" s="275" t="str">
        <f t="shared" si="32"/>
        <v/>
      </c>
      <c r="AA122" s="275" t="str">
        <f t="shared" si="33"/>
        <v/>
      </c>
      <c r="AB122" s="274">
        <f t="shared" si="30"/>
        <v>0</v>
      </c>
      <c r="AC122" s="274">
        <f t="shared" si="27"/>
        <v>0</v>
      </c>
      <c r="AD122" s="402" t="str">
        <f t="shared" si="28"/>
        <v/>
      </c>
      <c r="AE122" s="559"/>
      <c r="AF122" s="86">
        <f t="shared" si="31"/>
        <v>0</v>
      </c>
    </row>
    <row r="123" spans="1:32" s="86" customFormat="1" ht="21" customHeight="1" x14ac:dyDescent="0.4">
      <c r="A123" s="272" t="str">
        <f>IF(OR('ordem de passagem'!$H119="pct",'ordem de passagem'!$H119="mini",'ordem de passagem'!$H119="pctt",'ordem de passagem'!$H119="pctn",'ordem de passagem'!$H119="pctm"),'ordem de passagem'!C119,"")</f>
        <v/>
      </c>
      <c r="B123" s="318" t="str">
        <f>IF(OR('ordem de passagem'!$H119="pct",'ordem de passagem'!$H119="mini",'ordem de passagem'!$H119="pctt",'ordem de passagem'!$H119="pctn",'ordem de passagem'!$H119="pctm"),'ordem de passagem'!D119,"Não faz este aparelho")</f>
        <v>Não faz este aparelho</v>
      </c>
      <c r="C123" s="318" t="str">
        <f>IF(OR('ordem de passagem'!$H119="pct",'ordem de passagem'!$H119="mini",'ordem de passagem'!$H119="pctt",'ordem de passagem'!$H119="pctn",'ordem de passagem'!$H119="pctm"),'ordem de passagem'!E119,"")</f>
        <v/>
      </c>
      <c r="D123" s="272" t="str">
        <f>IF(OR('ordem de passagem'!$H119="pct",'ordem de passagem'!$H119="mini",'ordem de passagem'!$H119="pctt",'ordem de passagem'!$H119="pctn",'ordem de passagem'!$H119="pctm"),'ordem de passagem'!F119,"")</f>
        <v/>
      </c>
      <c r="E123" s="272" t="str">
        <f>IF(OR('ordem de passagem'!$H119="pct",'ordem de passagem'!$H119="mini",'ordem de passagem'!$H119="pctt",'ordem de passagem'!$H119="pctn",'ordem de passagem'!$H119="pctm"),'ordem de passagem'!H119,"")</f>
        <v/>
      </c>
      <c r="F123" s="272" t="str">
        <f>IF(OR('ordem de passagem'!$H119="pct",'ordem de passagem'!$H119="mini",'ordem de passagem'!$H119="pctt",'ordem de passagem'!$H119="pctn",'ordem de passagem'!$H119="pctm"),'ordem de passagem'!G119,"")</f>
        <v/>
      </c>
      <c r="G123" s="272" t="str">
        <f>IF(OR('ordem de passagem'!$H119="pct",'ordem de passagem'!$H119="mini",'ordem de passagem'!$H119="pctt",'ordem de passagem'!$H119="pctn",'ordem de passagem'!$H119="pctm"),'ordem de passagem'!I119,"")</f>
        <v/>
      </c>
      <c r="H123" s="752"/>
      <c r="I123" s="753"/>
      <c r="J123" s="754"/>
      <c r="K123" s="755"/>
      <c r="L123" s="752"/>
      <c r="M123" s="753"/>
      <c r="N123" s="756"/>
      <c r="O123" s="757"/>
      <c r="P123" s="758"/>
      <c r="Q123" s="759"/>
      <c r="R123" s="359"/>
      <c r="S123" s="297"/>
      <c r="T123" s="358"/>
      <c r="U123" s="273"/>
      <c r="V123" s="274">
        <f t="shared" si="29"/>
        <v>0</v>
      </c>
      <c r="W123" s="274" t="str">
        <f t="shared" si="24"/>
        <v/>
      </c>
      <c r="X123" s="274">
        <f t="shared" si="25"/>
        <v>0</v>
      </c>
      <c r="Y123" s="274" t="str">
        <f t="shared" si="26"/>
        <v/>
      </c>
      <c r="Z123" s="275" t="str">
        <f t="shared" si="32"/>
        <v/>
      </c>
      <c r="AA123" s="275" t="str">
        <f t="shared" si="33"/>
        <v/>
      </c>
      <c r="AB123" s="274">
        <f t="shared" si="30"/>
        <v>0</v>
      </c>
      <c r="AC123" s="274">
        <f t="shared" si="27"/>
        <v>0</v>
      </c>
      <c r="AD123" s="402" t="str">
        <f t="shared" si="28"/>
        <v/>
      </c>
      <c r="AE123" s="559"/>
      <c r="AF123" s="86">
        <f t="shared" si="31"/>
        <v>0</v>
      </c>
    </row>
    <row r="124" spans="1:32" s="86" customFormat="1" ht="21" customHeight="1" x14ac:dyDescent="0.4">
      <c r="A124" s="272" t="str">
        <f>IF(OR('ordem de passagem'!$H120="pct",'ordem de passagem'!$H120="mini",'ordem de passagem'!$H120="pctt",'ordem de passagem'!$H120="pctn",'ordem de passagem'!$H120="pctm"),'ordem de passagem'!C120,"")</f>
        <v/>
      </c>
      <c r="B124" s="318" t="str">
        <f>IF(OR('ordem de passagem'!$H120="pct",'ordem de passagem'!$H120="mini",'ordem de passagem'!$H120="pctt",'ordem de passagem'!$H120="pctn",'ordem de passagem'!$H120="pctm"),'ordem de passagem'!D120,"Não faz este aparelho")</f>
        <v>Não faz este aparelho</v>
      </c>
      <c r="C124" s="318" t="str">
        <f>IF(OR('ordem de passagem'!$H120="pct",'ordem de passagem'!$H120="mini",'ordem de passagem'!$H120="pctt",'ordem de passagem'!$H120="pctn",'ordem de passagem'!$H120="pctm"),'ordem de passagem'!E120,"")</f>
        <v/>
      </c>
      <c r="D124" s="272" t="str">
        <f>IF(OR('ordem de passagem'!$H120="pct",'ordem de passagem'!$H120="mini",'ordem de passagem'!$H120="pctt",'ordem de passagem'!$H120="pctn",'ordem de passagem'!$H120="pctm"),'ordem de passagem'!F120,"")</f>
        <v/>
      </c>
      <c r="E124" s="272" t="str">
        <f>IF(OR('ordem de passagem'!$H120="pct",'ordem de passagem'!$H120="mini",'ordem de passagem'!$H120="pctt",'ordem de passagem'!$H120="pctn",'ordem de passagem'!$H120="pctm"),'ordem de passagem'!H120,"")</f>
        <v/>
      </c>
      <c r="F124" s="272" t="str">
        <f>IF(OR('ordem de passagem'!$H120="pct",'ordem de passagem'!$H120="mini",'ordem de passagem'!$H120="pctt",'ordem de passagem'!$H120="pctn",'ordem de passagem'!$H120="pctm"),'ordem de passagem'!G120,"")</f>
        <v/>
      </c>
      <c r="G124" s="272" t="str">
        <f>IF(OR('ordem de passagem'!$H120="pct",'ordem de passagem'!$H120="mini",'ordem de passagem'!$H120="pctt",'ordem de passagem'!$H120="pctn",'ordem de passagem'!$H120="pctm"),'ordem de passagem'!I120,"")</f>
        <v/>
      </c>
      <c r="H124" s="752"/>
      <c r="I124" s="753"/>
      <c r="J124" s="754"/>
      <c r="K124" s="755"/>
      <c r="L124" s="752"/>
      <c r="M124" s="753"/>
      <c r="N124" s="756"/>
      <c r="O124" s="757"/>
      <c r="P124" s="758"/>
      <c r="Q124" s="759"/>
      <c r="R124" s="359"/>
      <c r="S124" s="297"/>
      <c r="T124" s="358"/>
      <c r="U124" s="273"/>
      <c r="V124" s="274">
        <f t="shared" si="29"/>
        <v>0</v>
      </c>
      <c r="W124" s="274" t="str">
        <f t="shared" si="24"/>
        <v/>
      </c>
      <c r="X124" s="274">
        <f t="shared" si="25"/>
        <v>0</v>
      </c>
      <c r="Y124" s="274" t="str">
        <f t="shared" si="26"/>
        <v/>
      </c>
      <c r="Z124" s="275" t="str">
        <f t="shared" si="32"/>
        <v/>
      </c>
      <c r="AA124" s="275" t="str">
        <f t="shared" si="33"/>
        <v/>
      </c>
      <c r="AB124" s="274">
        <f t="shared" si="30"/>
        <v>0</v>
      </c>
      <c r="AC124" s="274">
        <f t="shared" si="27"/>
        <v>0</v>
      </c>
      <c r="AD124" s="402" t="str">
        <f t="shared" si="28"/>
        <v/>
      </c>
      <c r="AE124" s="559"/>
      <c r="AF124" s="86">
        <f t="shared" si="31"/>
        <v>0</v>
      </c>
    </row>
    <row r="125" spans="1:32" s="86" customFormat="1" ht="21" customHeight="1" x14ac:dyDescent="0.4">
      <c r="A125" s="272" t="str">
        <f>IF(OR('ordem de passagem'!$H121="pct",'ordem de passagem'!$H121="mini",'ordem de passagem'!$H121="pctt",'ordem de passagem'!$H121="pctn",'ordem de passagem'!$H121="pctm"),'ordem de passagem'!C121,"")</f>
        <v/>
      </c>
      <c r="B125" s="318" t="str">
        <f>IF(OR('ordem de passagem'!$H121="pct",'ordem de passagem'!$H121="mini",'ordem de passagem'!$H121="pctt",'ordem de passagem'!$H121="pctn",'ordem de passagem'!$H121="pctm"),'ordem de passagem'!D121,"Não faz este aparelho")</f>
        <v>Não faz este aparelho</v>
      </c>
      <c r="C125" s="318" t="str">
        <f>IF(OR('ordem de passagem'!$H121="pct",'ordem de passagem'!$H121="mini",'ordem de passagem'!$H121="pctt",'ordem de passagem'!$H121="pctn",'ordem de passagem'!$H121="pctm"),'ordem de passagem'!E121,"")</f>
        <v/>
      </c>
      <c r="D125" s="272" t="str">
        <f>IF(OR('ordem de passagem'!$H121="pct",'ordem de passagem'!$H121="mini",'ordem de passagem'!$H121="pctt",'ordem de passagem'!$H121="pctn",'ordem de passagem'!$H121="pctm"),'ordem de passagem'!F121,"")</f>
        <v/>
      </c>
      <c r="E125" s="272" t="str">
        <f>IF(OR('ordem de passagem'!$H121="pct",'ordem de passagem'!$H121="mini",'ordem de passagem'!$H121="pctt",'ordem de passagem'!$H121="pctn",'ordem de passagem'!$H121="pctm"),'ordem de passagem'!H121,"")</f>
        <v/>
      </c>
      <c r="F125" s="272" t="str">
        <f>IF(OR('ordem de passagem'!$H121="pct",'ordem de passagem'!$H121="mini",'ordem de passagem'!$H121="pctt",'ordem de passagem'!$H121="pctn",'ordem de passagem'!$H121="pctm"),'ordem de passagem'!G121,"")</f>
        <v/>
      </c>
      <c r="G125" s="272" t="str">
        <f>IF(OR('ordem de passagem'!$H121="pct",'ordem de passagem'!$H121="mini",'ordem de passagem'!$H121="pctt",'ordem de passagem'!$H121="pctn",'ordem de passagem'!$H121="pctm"),'ordem de passagem'!I121,"")</f>
        <v/>
      </c>
      <c r="H125" s="752"/>
      <c r="I125" s="753"/>
      <c r="J125" s="754"/>
      <c r="K125" s="755"/>
      <c r="L125" s="752"/>
      <c r="M125" s="753"/>
      <c r="N125" s="756"/>
      <c r="O125" s="757"/>
      <c r="P125" s="758"/>
      <c r="Q125" s="759"/>
      <c r="R125" s="359"/>
      <c r="S125" s="297"/>
      <c r="T125" s="358"/>
      <c r="U125" s="273"/>
      <c r="V125" s="274">
        <f t="shared" si="29"/>
        <v>0</v>
      </c>
      <c r="W125" s="274" t="str">
        <f t="shared" si="24"/>
        <v/>
      </c>
      <c r="X125" s="274">
        <f t="shared" si="25"/>
        <v>0</v>
      </c>
      <c r="Y125" s="274" t="str">
        <f t="shared" si="26"/>
        <v/>
      </c>
      <c r="Z125" s="275" t="str">
        <f t="shared" si="32"/>
        <v/>
      </c>
      <c r="AA125" s="275" t="str">
        <f t="shared" si="33"/>
        <v/>
      </c>
      <c r="AB125" s="274">
        <f t="shared" si="30"/>
        <v>0</v>
      </c>
      <c r="AC125" s="274">
        <f t="shared" si="27"/>
        <v>0</v>
      </c>
      <c r="AD125" s="402" t="str">
        <f t="shared" si="28"/>
        <v/>
      </c>
      <c r="AE125" s="559"/>
      <c r="AF125" s="86">
        <f t="shared" si="31"/>
        <v>0</v>
      </c>
    </row>
    <row r="126" spans="1:32" s="86" customFormat="1" ht="21" customHeight="1" x14ac:dyDescent="0.4">
      <c r="A126" s="272" t="str">
        <f>IF(OR('ordem de passagem'!$H122="pct",'ordem de passagem'!$H122="mini",'ordem de passagem'!$H122="pctt",'ordem de passagem'!$H122="pctn",'ordem de passagem'!$H122="pctm"),'ordem de passagem'!C122,"")</f>
        <v/>
      </c>
      <c r="B126" s="318" t="str">
        <f>IF(OR('ordem de passagem'!$H122="pct",'ordem de passagem'!$H122="mini",'ordem de passagem'!$H122="pctt",'ordem de passagem'!$H122="pctn",'ordem de passagem'!$H122="pctm"),'ordem de passagem'!D122,"Não faz este aparelho")</f>
        <v>Não faz este aparelho</v>
      </c>
      <c r="C126" s="318" t="str">
        <f>IF(OR('ordem de passagem'!$H122="pct",'ordem de passagem'!$H122="mini",'ordem de passagem'!$H122="pctt",'ordem de passagem'!$H122="pctn",'ordem de passagem'!$H122="pctm"),'ordem de passagem'!E122,"")</f>
        <v/>
      </c>
      <c r="D126" s="272" t="str">
        <f>IF(OR('ordem de passagem'!$H122="pct",'ordem de passagem'!$H122="mini",'ordem de passagem'!$H122="pctt",'ordem de passagem'!$H122="pctn",'ordem de passagem'!$H122="pctm"),'ordem de passagem'!F122,"")</f>
        <v/>
      </c>
      <c r="E126" s="272" t="str">
        <f>IF(OR('ordem de passagem'!$H122="pct",'ordem de passagem'!$H122="mini",'ordem de passagem'!$H122="pctt",'ordem de passagem'!$H122="pctn",'ordem de passagem'!$H122="pctm"),'ordem de passagem'!H122,"")</f>
        <v/>
      </c>
      <c r="F126" s="272" t="str">
        <f>IF(OR('ordem de passagem'!$H122="pct",'ordem de passagem'!$H122="mini",'ordem de passagem'!$H122="pctt",'ordem de passagem'!$H122="pctn",'ordem de passagem'!$H122="pctm"),'ordem de passagem'!G122,"")</f>
        <v/>
      </c>
      <c r="G126" s="272" t="str">
        <f>IF(OR('ordem de passagem'!$H122="pct",'ordem de passagem'!$H122="mini",'ordem de passagem'!$H122="pctt",'ordem de passagem'!$H122="pctn",'ordem de passagem'!$H122="pctm"),'ordem de passagem'!I122,"")</f>
        <v/>
      </c>
      <c r="H126" s="752"/>
      <c r="I126" s="753"/>
      <c r="J126" s="754"/>
      <c r="K126" s="755"/>
      <c r="L126" s="752"/>
      <c r="M126" s="753"/>
      <c r="N126" s="756"/>
      <c r="O126" s="757"/>
      <c r="P126" s="758"/>
      <c r="Q126" s="759"/>
      <c r="R126" s="359"/>
      <c r="S126" s="297"/>
      <c r="T126" s="358"/>
      <c r="U126" s="273"/>
      <c r="V126" s="274">
        <f t="shared" si="29"/>
        <v>0</v>
      </c>
      <c r="W126" s="274" t="str">
        <f t="shared" si="24"/>
        <v/>
      </c>
      <c r="X126" s="274">
        <f t="shared" si="25"/>
        <v>0</v>
      </c>
      <c r="Y126" s="274" t="str">
        <f t="shared" si="26"/>
        <v/>
      </c>
      <c r="Z126" s="275" t="str">
        <f t="shared" si="32"/>
        <v/>
      </c>
      <c r="AA126" s="275" t="str">
        <f t="shared" si="33"/>
        <v/>
      </c>
      <c r="AB126" s="274">
        <f t="shared" si="30"/>
        <v>0</v>
      </c>
      <c r="AC126" s="274">
        <f t="shared" si="27"/>
        <v>0</v>
      </c>
      <c r="AD126" s="402" t="str">
        <f t="shared" si="28"/>
        <v/>
      </c>
      <c r="AE126" s="559"/>
      <c r="AF126" s="86">
        <f t="shared" si="31"/>
        <v>0</v>
      </c>
    </row>
    <row r="127" spans="1:32" s="86" customFormat="1" ht="21" customHeight="1" x14ac:dyDescent="0.4">
      <c r="A127" s="272" t="str">
        <f>IF(OR('ordem de passagem'!$H123="pct",'ordem de passagem'!$H123="mini",'ordem de passagem'!$H123="pctt",'ordem de passagem'!$H123="pctn",'ordem de passagem'!$H123="pctm"),'ordem de passagem'!C123,"")</f>
        <v/>
      </c>
      <c r="B127" s="318" t="str">
        <f>IF(OR('ordem de passagem'!$H123="pct",'ordem de passagem'!$H123="mini",'ordem de passagem'!$H123="pctt",'ordem de passagem'!$H123="pctn",'ordem de passagem'!$H123="pctm"),'ordem de passagem'!D123,"Não faz este aparelho")</f>
        <v>Não faz este aparelho</v>
      </c>
      <c r="C127" s="318" t="str">
        <f>IF(OR('ordem de passagem'!$H123="pct",'ordem de passagem'!$H123="mini",'ordem de passagem'!$H123="pctt",'ordem de passagem'!$H123="pctn",'ordem de passagem'!$H123="pctm"),'ordem de passagem'!E123,"")</f>
        <v/>
      </c>
      <c r="D127" s="272" t="str">
        <f>IF(OR('ordem de passagem'!$H123="pct",'ordem de passagem'!$H123="mini",'ordem de passagem'!$H123="pctt",'ordem de passagem'!$H123="pctn",'ordem de passagem'!$H123="pctm"),'ordem de passagem'!F123,"")</f>
        <v/>
      </c>
      <c r="E127" s="272" t="str">
        <f>IF(OR('ordem de passagem'!$H123="pct",'ordem de passagem'!$H123="mini",'ordem de passagem'!$H123="pctt",'ordem de passagem'!$H123="pctn",'ordem de passagem'!$H123="pctm"),'ordem de passagem'!H123,"")</f>
        <v/>
      </c>
      <c r="F127" s="272" t="str">
        <f>IF(OR('ordem de passagem'!$H123="pct",'ordem de passagem'!$H123="mini",'ordem de passagem'!$H123="pctt",'ordem de passagem'!$H123="pctn",'ordem de passagem'!$H123="pctm"),'ordem de passagem'!G123,"")</f>
        <v/>
      </c>
      <c r="G127" s="272" t="str">
        <f>IF(OR('ordem de passagem'!$H123="pct",'ordem de passagem'!$H123="mini",'ordem de passagem'!$H123="pctt",'ordem de passagem'!$H123="pctn",'ordem de passagem'!$H123="pctm"),'ordem de passagem'!I123,"")</f>
        <v/>
      </c>
      <c r="H127" s="752"/>
      <c r="I127" s="753"/>
      <c r="J127" s="754"/>
      <c r="K127" s="755"/>
      <c r="L127" s="752"/>
      <c r="M127" s="753"/>
      <c r="N127" s="756"/>
      <c r="O127" s="757"/>
      <c r="P127" s="758"/>
      <c r="Q127" s="759"/>
      <c r="R127" s="359"/>
      <c r="S127" s="297"/>
      <c r="T127" s="358"/>
      <c r="U127" s="273"/>
      <c r="V127" s="274">
        <f t="shared" si="29"/>
        <v>0</v>
      </c>
      <c r="W127" s="274" t="str">
        <f t="shared" si="24"/>
        <v/>
      </c>
      <c r="X127" s="274">
        <f t="shared" si="25"/>
        <v>0</v>
      </c>
      <c r="Y127" s="274" t="str">
        <f t="shared" si="26"/>
        <v/>
      </c>
      <c r="Z127" s="275" t="str">
        <f t="shared" si="32"/>
        <v/>
      </c>
      <c r="AA127" s="275" t="str">
        <f t="shared" si="33"/>
        <v/>
      </c>
      <c r="AB127" s="274">
        <f t="shared" si="30"/>
        <v>0</v>
      </c>
      <c r="AC127" s="274">
        <f t="shared" si="27"/>
        <v>0</v>
      </c>
      <c r="AD127" s="402" t="str">
        <f t="shared" si="28"/>
        <v/>
      </c>
      <c r="AE127" s="559"/>
      <c r="AF127" s="86">
        <f t="shared" si="31"/>
        <v>0</v>
      </c>
    </row>
    <row r="128" spans="1:32" s="86" customFormat="1" ht="21" customHeight="1" x14ac:dyDescent="0.4">
      <c r="A128" s="272" t="str">
        <f>IF(OR('ordem de passagem'!$H124="pct",'ordem de passagem'!$H124="mini",'ordem de passagem'!$H124="pctt",'ordem de passagem'!$H124="pctn",'ordem de passagem'!$H124="pctm"),'ordem de passagem'!C124,"")</f>
        <v/>
      </c>
      <c r="B128" s="318" t="str">
        <f>IF(OR('ordem de passagem'!$H124="pct",'ordem de passagem'!$H124="mini",'ordem de passagem'!$H124="pctt",'ordem de passagem'!$H124="pctn",'ordem de passagem'!$H124="pctm"),'ordem de passagem'!D124,"Não faz este aparelho")</f>
        <v>Não faz este aparelho</v>
      </c>
      <c r="C128" s="318" t="str">
        <f>IF(OR('ordem de passagem'!$H124="pct",'ordem de passagem'!$H124="mini",'ordem de passagem'!$H124="pctt",'ordem de passagem'!$H124="pctn",'ordem de passagem'!$H124="pctm"),'ordem de passagem'!E124,"")</f>
        <v/>
      </c>
      <c r="D128" s="272" t="str">
        <f>IF(OR('ordem de passagem'!$H124="pct",'ordem de passagem'!$H124="mini",'ordem de passagem'!$H124="pctt",'ordem de passagem'!$H124="pctn",'ordem de passagem'!$H124="pctm"),'ordem de passagem'!F124,"")</f>
        <v/>
      </c>
      <c r="E128" s="272" t="str">
        <f>IF(OR('ordem de passagem'!$H124="pct",'ordem de passagem'!$H124="mini",'ordem de passagem'!$H124="pctt",'ordem de passagem'!$H124="pctn",'ordem de passagem'!$H124="pctm"),'ordem de passagem'!H124,"")</f>
        <v/>
      </c>
      <c r="F128" s="272" t="str">
        <f>IF(OR('ordem de passagem'!$H124="pct",'ordem de passagem'!$H124="mini",'ordem de passagem'!$H124="pctt",'ordem de passagem'!$H124="pctn",'ordem de passagem'!$H124="pctm"),'ordem de passagem'!G124,"")</f>
        <v/>
      </c>
      <c r="G128" s="272" t="str">
        <f>IF(OR('ordem de passagem'!$H124="pct",'ordem de passagem'!$H124="mini",'ordem de passagem'!$H124="pctt",'ordem de passagem'!$H124="pctn",'ordem de passagem'!$H124="pctm"),'ordem de passagem'!I124,"")</f>
        <v/>
      </c>
      <c r="H128" s="752"/>
      <c r="I128" s="753"/>
      <c r="J128" s="754"/>
      <c r="K128" s="755"/>
      <c r="L128" s="752"/>
      <c r="M128" s="753"/>
      <c r="N128" s="756"/>
      <c r="O128" s="757"/>
      <c r="P128" s="758"/>
      <c r="Q128" s="759"/>
      <c r="R128" s="359"/>
      <c r="S128" s="297"/>
      <c r="T128" s="358"/>
      <c r="U128" s="273"/>
      <c r="V128" s="274">
        <f t="shared" si="29"/>
        <v>0</v>
      </c>
      <c r="W128" s="274" t="str">
        <f t="shared" si="24"/>
        <v/>
      </c>
      <c r="X128" s="274">
        <f t="shared" si="25"/>
        <v>0</v>
      </c>
      <c r="Y128" s="274" t="str">
        <f t="shared" si="26"/>
        <v/>
      </c>
      <c r="Z128" s="275" t="str">
        <f t="shared" si="32"/>
        <v/>
      </c>
      <c r="AA128" s="275" t="str">
        <f t="shared" si="33"/>
        <v/>
      </c>
      <c r="AB128" s="274">
        <f t="shared" si="30"/>
        <v>0</v>
      </c>
      <c r="AC128" s="274">
        <f t="shared" si="27"/>
        <v>0</v>
      </c>
      <c r="AD128" s="402" t="str">
        <f t="shared" si="28"/>
        <v/>
      </c>
      <c r="AE128" s="559"/>
      <c r="AF128" s="86">
        <f t="shared" si="31"/>
        <v>0</v>
      </c>
    </row>
    <row r="129" spans="1:33" s="86" customFormat="1" ht="21" customHeight="1" x14ac:dyDescent="0.4">
      <c r="A129" s="272" t="str">
        <f>IF(OR('ordem de passagem'!$H125="pct",'ordem de passagem'!$H125="mini",'ordem de passagem'!$H125="pctt",'ordem de passagem'!$H125="pctn",'ordem de passagem'!$H125="pctm"),'ordem de passagem'!C125,"")</f>
        <v/>
      </c>
      <c r="B129" s="318" t="str">
        <f>IF(OR('ordem de passagem'!$H125="pct",'ordem de passagem'!$H125="mini",'ordem de passagem'!$H125="pctt",'ordem de passagem'!$H125="pctn",'ordem de passagem'!$H125="pctm"),'ordem de passagem'!D125,"Não faz este aparelho")</f>
        <v>Não faz este aparelho</v>
      </c>
      <c r="C129" s="318" t="str">
        <f>IF(OR('ordem de passagem'!$H125="pct",'ordem de passagem'!$H125="mini",'ordem de passagem'!$H125="pctt",'ordem de passagem'!$H125="pctn",'ordem de passagem'!$H125="pctm"),'ordem de passagem'!E125,"")</f>
        <v/>
      </c>
      <c r="D129" s="272" t="str">
        <f>IF(OR('ordem de passagem'!$H125="pct",'ordem de passagem'!$H125="mini",'ordem de passagem'!$H125="pctt",'ordem de passagem'!$H125="pctn",'ordem de passagem'!$H125="pctm"),'ordem de passagem'!F125,"")</f>
        <v/>
      </c>
      <c r="E129" s="272" t="str">
        <f>IF(OR('ordem de passagem'!$H125="pct",'ordem de passagem'!$H125="mini",'ordem de passagem'!$H125="pctt",'ordem de passagem'!$H125="pctn",'ordem de passagem'!$H125="pctm"),'ordem de passagem'!H125,"")</f>
        <v/>
      </c>
      <c r="F129" s="272" t="str">
        <f>IF(OR('ordem de passagem'!$H125="pct",'ordem de passagem'!$H125="mini",'ordem de passagem'!$H125="pctt",'ordem de passagem'!$H125="pctn",'ordem de passagem'!$H125="pctm"),'ordem de passagem'!G125,"")</f>
        <v/>
      </c>
      <c r="G129" s="272" t="str">
        <f>IF(OR('ordem de passagem'!$H125="pct",'ordem de passagem'!$H125="mini",'ordem de passagem'!$H125="pctt",'ordem de passagem'!$H125="pctn",'ordem de passagem'!$H125="pctm"),'ordem de passagem'!I125,"")</f>
        <v/>
      </c>
      <c r="H129" s="752"/>
      <c r="I129" s="753"/>
      <c r="J129" s="754"/>
      <c r="K129" s="755"/>
      <c r="L129" s="752"/>
      <c r="M129" s="753"/>
      <c r="N129" s="756"/>
      <c r="O129" s="757"/>
      <c r="P129" s="758"/>
      <c r="Q129" s="759"/>
      <c r="R129" s="359"/>
      <c r="S129" s="297"/>
      <c r="T129" s="358"/>
      <c r="U129" s="273"/>
      <c r="V129" s="274">
        <f t="shared" si="29"/>
        <v>0</v>
      </c>
      <c r="W129" s="274" t="str">
        <f t="shared" si="24"/>
        <v/>
      </c>
      <c r="X129" s="274">
        <f t="shared" si="25"/>
        <v>0</v>
      </c>
      <c r="Y129" s="274" t="str">
        <f t="shared" si="26"/>
        <v/>
      </c>
      <c r="Z129" s="275" t="str">
        <f t="shared" si="32"/>
        <v/>
      </c>
      <c r="AA129" s="275" t="str">
        <f t="shared" si="33"/>
        <v/>
      </c>
      <c r="AB129" s="274">
        <f t="shared" si="30"/>
        <v>0</v>
      </c>
      <c r="AC129" s="274">
        <f t="shared" si="27"/>
        <v>0</v>
      </c>
      <c r="AD129" s="402" t="str">
        <f t="shared" si="28"/>
        <v/>
      </c>
      <c r="AE129" s="559"/>
      <c r="AF129" s="86">
        <f t="shared" si="31"/>
        <v>0</v>
      </c>
    </row>
    <row r="130" spans="1:33" s="86" customFormat="1" ht="21" customHeight="1" x14ac:dyDescent="0.4">
      <c r="A130" s="272" t="str">
        <f>IF(OR('ordem de passagem'!$H126="pct",'ordem de passagem'!$H126="mini",'ordem de passagem'!$H126="pctt",'ordem de passagem'!$H126="pctn",'ordem de passagem'!$H126="pctm"),'ordem de passagem'!C126,"")</f>
        <v/>
      </c>
      <c r="B130" s="318" t="str">
        <f>IF(OR('ordem de passagem'!$H126="pct",'ordem de passagem'!$H126="mini",'ordem de passagem'!$H126="pctt",'ordem de passagem'!$H126="pctn",'ordem de passagem'!$H126="pctm"),'ordem de passagem'!D126,"Não faz este aparelho")</f>
        <v>Não faz este aparelho</v>
      </c>
      <c r="C130" s="318" t="str">
        <f>IF(OR('ordem de passagem'!$H126="pct",'ordem de passagem'!$H126="mini",'ordem de passagem'!$H126="pctt",'ordem de passagem'!$H126="pctn",'ordem de passagem'!$H126="pctm"),'ordem de passagem'!E126,"")</f>
        <v/>
      </c>
      <c r="D130" s="272" t="str">
        <f>IF(OR('ordem de passagem'!$H126="pct",'ordem de passagem'!$H126="mini",'ordem de passagem'!$H126="pctt",'ordem de passagem'!$H126="pctn",'ordem de passagem'!$H126="pctm"),'ordem de passagem'!F126,"")</f>
        <v/>
      </c>
      <c r="E130" s="272" t="str">
        <f>IF(OR('ordem de passagem'!$H126="pct",'ordem de passagem'!$H126="mini",'ordem de passagem'!$H126="pctt",'ordem de passagem'!$H126="pctn",'ordem de passagem'!$H126="pctm"),'ordem de passagem'!H126,"")</f>
        <v/>
      </c>
      <c r="F130" s="272" t="str">
        <f>IF(OR('ordem de passagem'!$H126="pct",'ordem de passagem'!$H126="mini",'ordem de passagem'!$H126="pctt",'ordem de passagem'!$H126="pctn",'ordem de passagem'!$H126="pctm"),'ordem de passagem'!G126,"")</f>
        <v/>
      </c>
      <c r="G130" s="272" t="str">
        <f>IF(OR('ordem de passagem'!$H126="pct",'ordem de passagem'!$H126="mini",'ordem de passagem'!$H126="pctt",'ordem de passagem'!$H126="pctn",'ordem de passagem'!$H126="pctm"),'ordem de passagem'!I126,"")</f>
        <v/>
      </c>
      <c r="H130" s="752"/>
      <c r="I130" s="753"/>
      <c r="J130" s="754"/>
      <c r="K130" s="755"/>
      <c r="L130" s="752"/>
      <c r="M130" s="753"/>
      <c r="N130" s="491"/>
      <c r="O130" s="492"/>
      <c r="P130" s="493"/>
      <c r="Q130" s="494"/>
      <c r="R130" s="359"/>
      <c r="S130" s="297"/>
      <c r="T130" s="358"/>
      <c r="U130" s="273"/>
      <c r="V130" s="274">
        <f t="shared" si="29"/>
        <v>0</v>
      </c>
      <c r="W130" s="274" t="str">
        <f t="shared" si="24"/>
        <v/>
      </c>
      <c r="X130" s="274">
        <f t="shared" si="25"/>
        <v>0</v>
      </c>
      <c r="Y130" s="274" t="str">
        <f t="shared" si="26"/>
        <v/>
      </c>
      <c r="Z130" s="275" t="str">
        <f t="shared" si="32"/>
        <v/>
      </c>
      <c r="AA130" s="275" t="str">
        <f t="shared" si="33"/>
        <v/>
      </c>
      <c r="AB130" s="274">
        <f t="shared" si="30"/>
        <v>0</v>
      </c>
      <c r="AC130" s="274">
        <f t="shared" si="27"/>
        <v>0</v>
      </c>
      <c r="AD130" s="402" t="str">
        <f t="shared" si="28"/>
        <v/>
      </c>
      <c r="AE130" s="559"/>
      <c r="AF130" s="86">
        <f t="shared" si="31"/>
        <v>0</v>
      </c>
    </row>
    <row r="131" spans="1:33" s="86" customFormat="1" ht="21" customHeight="1" x14ac:dyDescent="0.4">
      <c r="A131" s="272" t="str">
        <f>IF(OR('ordem de passagem'!$H127="pct",'ordem de passagem'!$H127="mini",'ordem de passagem'!$H127="pctt",'ordem de passagem'!$H127="pctn",'ordem de passagem'!$H127="pctm"),'ordem de passagem'!C127,"")</f>
        <v/>
      </c>
      <c r="B131" s="318" t="str">
        <f>IF(OR('ordem de passagem'!$H127="pct",'ordem de passagem'!$H127="mini",'ordem de passagem'!$H127="pctt",'ordem de passagem'!$H127="pctn",'ordem de passagem'!$H127="pctm"),'ordem de passagem'!D127,"Não faz este aparelho")</f>
        <v>Não faz este aparelho</v>
      </c>
      <c r="C131" s="318" t="str">
        <f>IF(OR('ordem de passagem'!$H127="pct",'ordem de passagem'!$H127="mini",'ordem de passagem'!$H127="pctt",'ordem de passagem'!$H127="pctn",'ordem de passagem'!$H127="pctm"),'ordem de passagem'!E127,"")</f>
        <v/>
      </c>
      <c r="D131" s="272" t="str">
        <f>IF(OR('ordem de passagem'!$H127="pct",'ordem de passagem'!$H127="mini",'ordem de passagem'!$H127="pctt",'ordem de passagem'!$H127="pctn",'ordem de passagem'!$H127="pctm"),'ordem de passagem'!F127,"")</f>
        <v/>
      </c>
      <c r="E131" s="272" t="str">
        <f>IF(OR('ordem de passagem'!$H127="pct",'ordem de passagem'!$H127="mini",'ordem de passagem'!$H127="pctt",'ordem de passagem'!$H127="pctn",'ordem de passagem'!$H127="pctm"),'ordem de passagem'!H127,"")</f>
        <v/>
      </c>
      <c r="F131" s="272" t="str">
        <f>IF(OR('ordem de passagem'!$H127="pct",'ordem de passagem'!$H127="mini",'ordem de passagem'!$H127="pctt",'ordem de passagem'!$H127="pctn",'ordem de passagem'!$H127="pctm"),'ordem de passagem'!G127,"")</f>
        <v/>
      </c>
      <c r="G131" s="272" t="str">
        <f>IF(OR('ordem de passagem'!$H127="pct",'ordem de passagem'!$H127="mini",'ordem de passagem'!$H127="pctt",'ordem de passagem'!$H127="pctn",'ordem de passagem'!$H127="pctm"),'ordem de passagem'!I127,"")</f>
        <v/>
      </c>
      <c r="H131" s="752"/>
      <c r="I131" s="753"/>
      <c r="J131" s="754"/>
      <c r="K131" s="755"/>
      <c r="L131" s="752"/>
      <c r="M131" s="753"/>
      <c r="N131" s="491"/>
      <c r="O131" s="492"/>
      <c r="P131" s="493"/>
      <c r="Q131" s="494"/>
      <c r="R131" s="359"/>
      <c r="S131" s="297"/>
      <c r="T131" s="358"/>
      <c r="U131" s="273"/>
      <c r="V131" s="274">
        <f t="shared" si="29"/>
        <v>0</v>
      </c>
      <c r="W131" s="274" t="str">
        <f t="shared" si="24"/>
        <v/>
      </c>
      <c r="X131" s="274">
        <f t="shared" si="25"/>
        <v>0</v>
      </c>
      <c r="Y131" s="274" t="str">
        <f t="shared" si="26"/>
        <v/>
      </c>
      <c r="Z131" s="275" t="str">
        <f t="shared" si="32"/>
        <v/>
      </c>
      <c r="AA131" s="275" t="str">
        <f t="shared" si="33"/>
        <v/>
      </c>
      <c r="AB131" s="274">
        <f t="shared" si="30"/>
        <v>0</v>
      </c>
      <c r="AC131" s="274">
        <f t="shared" si="27"/>
        <v>0</v>
      </c>
      <c r="AD131" s="402" t="str">
        <f t="shared" si="28"/>
        <v/>
      </c>
      <c r="AE131" s="559"/>
      <c r="AF131" s="86">
        <f t="shared" si="31"/>
        <v>0</v>
      </c>
    </row>
    <row r="132" spans="1:33" s="86" customFormat="1" ht="21" customHeight="1" x14ac:dyDescent="0.4">
      <c r="A132" s="272" t="str">
        <f>IF(OR('ordem de passagem'!$H128="pct",'ordem de passagem'!$H128="mini",'ordem de passagem'!$H128="pctt",'ordem de passagem'!$H128="pctn",'ordem de passagem'!$H128="pctm"),'ordem de passagem'!C128,"")</f>
        <v/>
      </c>
      <c r="B132" s="318" t="str">
        <f>IF(OR('ordem de passagem'!$H128="pct",'ordem de passagem'!$H128="mini",'ordem de passagem'!$H128="pctt",'ordem de passagem'!$H128="pctn",'ordem de passagem'!$H128="pctm"),'ordem de passagem'!D128,"Não faz este aparelho")</f>
        <v>Não faz este aparelho</v>
      </c>
      <c r="C132" s="318" t="str">
        <f>IF(OR('ordem de passagem'!$H128="pct",'ordem de passagem'!$H128="mini",'ordem de passagem'!$H128="pctt",'ordem de passagem'!$H128="pctn",'ordem de passagem'!$H128="pctm"),'ordem de passagem'!E128,"")</f>
        <v/>
      </c>
      <c r="D132" s="272" t="str">
        <f>IF(OR('ordem de passagem'!$H128="pct",'ordem de passagem'!$H128="mini",'ordem de passagem'!$H128="pctt",'ordem de passagem'!$H128="pctn",'ordem de passagem'!$H128="pctm"),'ordem de passagem'!F128,"")</f>
        <v/>
      </c>
      <c r="E132" s="272" t="str">
        <f>IF(OR('ordem de passagem'!$H128="pct",'ordem de passagem'!$H128="mini",'ordem de passagem'!$H128="pctt",'ordem de passagem'!$H128="pctn",'ordem de passagem'!$H128="pctm"),'ordem de passagem'!H128,"")</f>
        <v/>
      </c>
      <c r="F132" s="272" t="str">
        <f>IF(OR('ordem de passagem'!$H128="pct",'ordem de passagem'!$H128="mini",'ordem de passagem'!$H128="pctt",'ordem de passagem'!$H128="pctn",'ordem de passagem'!$H128="pctm"),'ordem de passagem'!G128,"")</f>
        <v/>
      </c>
      <c r="G132" s="272" t="str">
        <f>IF(OR('ordem de passagem'!$H128="pct",'ordem de passagem'!$H128="mini",'ordem de passagem'!$H128="pctt",'ordem de passagem'!$H128="pctn",'ordem de passagem'!$H128="pctm"),'ordem de passagem'!I128,"")</f>
        <v/>
      </c>
      <c r="H132" s="752"/>
      <c r="I132" s="753"/>
      <c r="J132" s="754"/>
      <c r="K132" s="755"/>
      <c r="L132" s="752"/>
      <c r="M132" s="753"/>
      <c r="N132" s="491"/>
      <c r="O132" s="492"/>
      <c r="P132" s="493"/>
      <c r="Q132" s="494"/>
      <c r="R132" s="359"/>
      <c r="S132" s="297"/>
      <c r="T132" s="358"/>
      <c r="U132" s="273"/>
      <c r="V132" s="274">
        <f t="shared" si="29"/>
        <v>0</v>
      </c>
      <c r="W132" s="274" t="str">
        <f t="shared" si="24"/>
        <v/>
      </c>
      <c r="X132" s="274">
        <f t="shared" si="25"/>
        <v>0</v>
      </c>
      <c r="Y132" s="274" t="str">
        <f t="shared" si="26"/>
        <v/>
      </c>
      <c r="Z132" s="275" t="str">
        <f t="shared" si="32"/>
        <v/>
      </c>
      <c r="AA132" s="275" t="str">
        <f t="shared" si="33"/>
        <v/>
      </c>
      <c r="AB132" s="274">
        <f t="shared" si="30"/>
        <v>0</v>
      </c>
      <c r="AC132" s="274">
        <f t="shared" si="27"/>
        <v>0</v>
      </c>
      <c r="AD132" s="402" t="str">
        <f t="shared" si="28"/>
        <v/>
      </c>
      <c r="AE132" s="559"/>
      <c r="AF132" s="86">
        <f t="shared" si="31"/>
        <v>0</v>
      </c>
    </row>
    <row r="133" spans="1:33" s="86" customFormat="1" ht="21" customHeight="1" x14ac:dyDescent="0.4">
      <c r="A133" s="272" t="str">
        <f>IF(OR('ordem de passagem'!$H129="pct",'ordem de passagem'!$H129="mini",'ordem de passagem'!$H129="pctt",'ordem de passagem'!$H129="pctn",'ordem de passagem'!$H129="pctm"),'ordem de passagem'!C129,"")</f>
        <v/>
      </c>
      <c r="B133" s="318" t="str">
        <f>IF(OR('ordem de passagem'!$H129="pct",'ordem de passagem'!$H129="mini",'ordem de passagem'!$H129="pctt",'ordem de passagem'!$H129="pctn",'ordem de passagem'!$H129="pctm"),'ordem de passagem'!D129,"Não faz este aparelho")</f>
        <v>Não faz este aparelho</v>
      </c>
      <c r="C133" s="318" t="str">
        <f>IF(OR('ordem de passagem'!$H129="pct",'ordem de passagem'!$H129="mini",'ordem de passagem'!$H129="pctt",'ordem de passagem'!$H129="pctn",'ordem de passagem'!$H129="pctm"),'ordem de passagem'!E129,"")</f>
        <v/>
      </c>
      <c r="D133" s="272" t="str">
        <f>IF(OR('ordem de passagem'!$H129="pct",'ordem de passagem'!$H129="mini",'ordem de passagem'!$H129="pctt",'ordem de passagem'!$H129="pctn",'ordem de passagem'!$H129="pctm"),'ordem de passagem'!F129,"")</f>
        <v/>
      </c>
      <c r="E133" s="272" t="str">
        <f>IF(OR('ordem de passagem'!$H129="pct",'ordem de passagem'!$H129="mini",'ordem de passagem'!$H129="pctt",'ordem de passagem'!$H129="pctn",'ordem de passagem'!$H129="pctm"),'ordem de passagem'!H129,"")</f>
        <v/>
      </c>
      <c r="F133" s="272" t="str">
        <f>IF(OR('ordem de passagem'!$H129="pct",'ordem de passagem'!$H129="mini",'ordem de passagem'!$H129="pctt",'ordem de passagem'!$H129="pctn",'ordem de passagem'!$H129="pctm"),'ordem de passagem'!G129,"")</f>
        <v/>
      </c>
      <c r="G133" s="272" t="str">
        <f>IF(OR('ordem de passagem'!$H129="pct",'ordem de passagem'!$H129="mini",'ordem de passagem'!$H129="pctt",'ordem de passagem'!$H129="pctn",'ordem de passagem'!$H129="pctm"),'ordem de passagem'!I129,"")</f>
        <v/>
      </c>
      <c r="H133" s="752"/>
      <c r="I133" s="753"/>
      <c r="J133" s="754"/>
      <c r="K133" s="755"/>
      <c r="L133" s="752"/>
      <c r="M133" s="753"/>
      <c r="N133" s="491"/>
      <c r="O133" s="492"/>
      <c r="P133" s="493"/>
      <c r="Q133" s="494"/>
      <c r="R133" s="359"/>
      <c r="S133" s="297"/>
      <c r="T133" s="358"/>
      <c r="U133" s="273"/>
      <c r="V133" s="274">
        <f t="shared" si="29"/>
        <v>0</v>
      </c>
      <c r="W133" s="274" t="str">
        <f t="shared" si="24"/>
        <v/>
      </c>
      <c r="X133" s="274">
        <f t="shared" si="25"/>
        <v>0</v>
      </c>
      <c r="Y133" s="274" t="str">
        <f t="shared" si="26"/>
        <v/>
      </c>
      <c r="Z133" s="275" t="str">
        <f t="shared" si="32"/>
        <v/>
      </c>
      <c r="AA133" s="275" t="str">
        <f t="shared" si="33"/>
        <v/>
      </c>
      <c r="AB133" s="274">
        <f t="shared" si="30"/>
        <v>0</v>
      </c>
      <c r="AC133" s="274">
        <f t="shared" si="27"/>
        <v>0</v>
      </c>
      <c r="AD133" s="402" t="str">
        <f t="shared" si="28"/>
        <v/>
      </c>
      <c r="AE133" s="559"/>
      <c r="AF133" s="86">
        <f t="shared" si="31"/>
        <v>0</v>
      </c>
    </row>
    <row r="134" spans="1:33" s="86" customFormat="1" ht="21" customHeight="1" x14ac:dyDescent="0.4">
      <c r="A134" s="272" t="str">
        <f>IF(OR('ordem de passagem'!$H130="pct",'ordem de passagem'!$H130="mini",'ordem de passagem'!$H130="pctt",'ordem de passagem'!$H130="pctn",'ordem de passagem'!$H130="pctm"),'ordem de passagem'!C130,"")</f>
        <v/>
      </c>
      <c r="B134" s="318" t="str">
        <f>IF(OR('ordem de passagem'!$H130="pct",'ordem de passagem'!$H130="mini",'ordem de passagem'!$H130="pctt",'ordem de passagem'!$H130="pctn",'ordem de passagem'!$H130="pctm"),'ordem de passagem'!D130,"Não faz este aparelho")</f>
        <v>Não faz este aparelho</v>
      </c>
      <c r="C134" s="318" t="str">
        <f>IF(OR('ordem de passagem'!$H130="pct",'ordem de passagem'!$H130="mini",'ordem de passagem'!$H130="pctt",'ordem de passagem'!$H130="pctn",'ordem de passagem'!$H130="pctm"),'ordem de passagem'!E130,"")</f>
        <v/>
      </c>
      <c r="D134" s="272" t="str">
        <f>IF(OR('ordem de passagem'!$H130="pct",'ordem de passagem'!$H130="mini",'ordem de passagem'!$H130="pctt",'ordem de passagem'!$H130="pctn",'ordem de passagem'!$H130="pctm"),'ordem de passagem'!F130,"")</f>
        <v/>
      </c>
      <c r="E134" s="272" t="str">
        <f>IF(OR('ordem de passagem'!$H130="pct",'ordem de passagem'!$H130="mini",'ordem de passagem'!$H130="pctt",'ordem de passagem'!$H130="pctn",'ordem de passagem'!$H130="pctm"),'ordem de passagem'!H130,"")</f>
        <v/>
      </c>
      <c r="F134" s="272" t="str">
        <f>IF(OR('ordem de passagem'!$H130="pct",'ordem de passagem'!$H130="mini",'ordem de passagem'!$H130="pctt",'ordem de passagem'!$H130="pctn",'ordem de passagem'!$H130="pctm"),'ordem de passagem'!G130,"")</f>
        <v/>
      </c>
      <c r="G134" s="272" t="str">
        <f>IF(OR('ordem de passagem'!$H130="pct",'ordem de passagem'!$H130="mini",'ordem de passagem'!$H130="pctt",'ordem de passagem'!$H130="pctn",'ordem de passagem'!$H130="pctm"),'ordem de passagem'!I130,"")</f>
        <v/>
      </c>
      <c r="H134" s="752"/>
      <c r="I134" s="753"/>
      <c r="J134" s="754"/>
      <c r="K134" s="755"/>
      <c r="L134" s="752"/>
      <c r="M134" s="753"/>
      <c r="N134" s="491"/>
      <c r="O134" s="492"/>
      <c r="P134" s="493"/>
      <c r="Q134" s="494"/>
      <c r="R134" s="359"/>
      <c r="S134" s="297"/>
      <c r="T134" s="358"/>
      <c r="U134" s="273"/>
      <c r="V134" s="274">
        <f t="shared" si="29"/>
        <v>0</v>
      </c>
      <c r="W134" s="274" t="str">
        <f t="shared" si="24"/>
        <v/>
      </c>
      <c r="X134" s="274">
        <f t="shared" si="25"/>
        <v>0</v>
      </c>
      <c r="Y134" s="274" t="str">
        <f t="shared" si="26"/>
        <v/>
      </c>
      <c r="Z134" s="275" t="str">
        <f t="shared" si="32"/>
        <v/>
      </c>
      <c r="AA134" s="275" t="str">
        <f t="shared" si="33"/>
        <v/>
      </c>
      <c r="AB134" s="274">
        <f t="shared" si="30"/>
        <v>0</v>
      </c>
      <c r="AC134" s="274">
        <f t="shared" si="27"/>
        <v>0</v>
      </c>
      <c r="AD134" s="402" t="str">
        <f t="shared" si="28"/>
        <v/>
      </c>
      <c r="AE134" s="559"/>
      <c r="AF134" s="86">
        <f t="shared" si="31"/>
        <v>0</v>
      </c>
    </row>
    <row r="135" spans="1:33" s="86" customFormat="1" ht="21" customHeight="1" x14ac:dyDescent="0.4">
      <c r="A135" s="272" t="str">
        <f>IF(OR('ordem de passagem'!$H131="pct",'ordem de passagem'!$H131="mini",'ordem de passagem'!$H131="pctt",'ordem de passagem'!$H131="pctn",'ordem de passagem'!$H131="pctm"),'ordem de passagem'!C131,"")</f>
        <v/>
      </c>
      <c r="B135" s="318" t="str">
        <f>IF(OR('ordem de passagem'!$H131="pct",'ordem de passagem'!$H131="mini",'ordem de passagem'!$H131="pctt",'ordem de passagem'!$H131="pctn",'ordem de passagem'!$H131="pctm"),'ordem de passagem'!D131,"Não faz este aparelho")</f>
        <v>Não faz este aparelho</v>
      </c>
      <c r="C135" s="318" t="str">
        <f>IF(OR('ordem de passagem'!$H131="pct",'ordem de passagem'!$H131="mini",'ordem de passagem'!$H131="pctt",'ordem de passagem'!$H131="pctn",'ordem de passagem'!$H131="pctm"),'ordem de passagem'!E131,"")</f>
        <v/>
      </c>
      <c r="D135" s="272" t="str">
        <f>IF(OR('ordem de passagem'!$H131="pct",'ordem de passagem'!$H131="mini",'ordem de passagem'!$H131="pctt",'ordem de passagem'!$H131="pctn",'ordem de passagem'!$H131="pctm"),'ordem de passagem'!F131,"")</f>
        <v/>
      </c>
      <c r="E135" s="272" t="str">
        <f>IF(OR('ordem de passagem'!$H131="pct",'ordem de passagem'!$H131="mini",'ordem de passagem'!$H131="pctt",'ordem de passagem'!$H131="pctn",'ordem de passagem'!$H131="pctm"),'ordem de passagem'!H131,"")</f>
        <v/>
      </c>
      <c r="F135" s="272" t="str">
        <f>IF(OR('ordem de passagem'!$H131="pct",'ordem de passagem'!$H131="mini",'ordem de passagem'!$H131="pctt",'ordem de passagem'!$H131="pctn",'ordem de passagem'!$H131="pctm"),'ordem de passagem'!G131,"")</f>
        <v/>
      </c>
      <c r="G135" s="272" t="str">
        <f>IF(OR('ordem de passagem'!$H131="pct",'ordem de passagem'!$H131="mini",'ordem de passagem'!$H131="pctt",'ordem de passagem'!$H131="pctn",'ordem de passagem'!$H131="pctm"),'ordem de passagem'!I131,"")</f>
        <v/>
      </c>
      <c r="H135" s="752"/>
      <c r="I135" s="753"/>
      <c r="J135" s="754"/>
      <c r="K135" s="755"/>
      <c r="L135" s="752"/>
      <c r="M135" s="753"/>
      <c r="N135" s="491"/>
      <c r="O135" s="492"/>
      <c r="P135" s="493"/>
      <c r="Q135" s="494"/>
      <c r="R135" s="359"/>
      <c r="S135" s="297"/>
      <c r="T135" s="358"/>
      <c r="U135" s="273"/>
      <c r="V135" s="274">
        <f t="shared" si="29"/>
        <v>0</v>
      </c>
      <c r="W135" s="274" t="str">
        <f t="shared" si="24"/>
        <v/>
      </c>
      <c r="X135" s="274">
        <f t="shared" si="25"/>
        <v>0</v>
      </c>
      <c r="Y135" s="274" t="str">
        <f t="shared" si="26"/>
        <v/>
      </c>
      <c r="Z135" s="275" t="str">
        <f t="shared" si="32"/>
        <v/>
      </c>
      <c r="AA135" s="275" t="str">
        <f t="shared" si="33"/>
        <v/>
      </c>
      <c r="AB135" s="274">
        <f t="shared" si="30"/>
        <v>0</v>
      </c>
      <c r="AC135" s="274">
        <f t="shared" si="27"/>
        <v>0</v>
      </c>
      <c r="AD135" s="402" t="str">
        <f t="shared" si="28"/>
        <v/>
      </c>
      <c r="AE135" s="559"/>
      <c r="AF135" s="86">
        <f t="shared" si="31"/>
        <v>0</v>
      </c>
    </row>
    <row r="136" spans="1:33" s="264" customFormat="1" ht="21" customHeight="1" x14ac:dyDescent="0.4">
      <c r="A136" s="266"/>
      <c r="B136" s="265"/>
      <c r="C136" s="265"/>
      <c r="D136" s="265"/>
      <c r="E136" s="265"/>
      <c r="F136" s="268">
        <f>SUM(F137:F138)</f>
        <v>0</v>
      </c>
      <c r="G136" s="266"/>
      <c r="H136" s="789">
        <f>COUNTA(H14:I135)</f>
        <v>0</v>
      </c>
      <c r="I136" s="789"/>
      <c r="J136" s="789">
        <f>COUNTA(J14:K135)</f>
        <v>0</v>
      </c>
      <c r="K136" s="789"/>
      <c r="L136" s="789">
        <f>COUNTA(L14:M135)</f>
        <v>0</v>
      </c>
      <c r="M136" s="789"/>
      <c r="N136" s="789">
        <f t="shared" ref="N136" si="34">COUNTA(N14:O135)</f>
        <v>0</v>
      </c>
      <c r="O136" s="789"/>
      <c r="P136" s="789">
        <f t="shared" ref="P136" si="35">COUNTA(P14:Q135)</f>
        <v>0</v>
      </c>
      <c r="Q136" s="789"/>
      <c r="R136" s="350">
        <f>COUNTA(R14:R135)</f>
        <v>0</v>
      </c>
      <c r="S136" s="350">
        <f>COUNTA(S14:S135)</f>
        <v>0</v>
      </c>
      <c r="T136" s="788">
        <f>COUNTA(T14:U135)</f>
        <v>0</v>
      </c>
      <c r="U136" s="789"/>
      <c r="V136" s="267"/>
      <c r="W136" s="267"/>
      <c r="X136" s="267"/>
      <c r="Y136" s="267"/>
      <c r="Z136" s="267"/>
      <c r="AA136" s="267"/>
      <c r="AB136" s="267"/>
      <c r="AC136" s="267"/>
      <c r="AD136" s="267"/>
      <c r="AE136" s="453">
        <f>SUM(AE14:AE135)+SUM('mini - salto 3'!AE14:AE135)</f>
        <v>0</v>
      </c>
      <c r="AF136" s="453">
        <f>SUM(AF14:AF135)+SUM('mini - salto 3'!AF14:AF135)</f>
        <v>0</v>
      </c>
      <c r="AG136" s="453">
        <f>SUM(AE14:AE135)</f>
        <v>0</v>
      </c>
    </row>
    <row r="137" spans="1:33" s="264" customFormat="1" ht="21" customHeight="1" x14ac:dyDescent="0.4">
      <c r="A137" s="266"/>
      <c r="B137" s="265"/>
      <c r="C137" s="265"/>
      <c r="D137" s="265"/>
      <c r="E137" s="265"/>
      <c r="F137" s="268">
        <f>COUNTIF(F14:F135,"fem")</f>
        <v>0</v>
      </c>
      <c r="G137" s="291" t="s">
        <v>30</v>
      </c>
      <c r="H137" s="790">
        <f>SUM(H14:I135)</f>
        <v>0</v>
      </c>
      <c r="I137" s="789"/>
      <c r="J137" s="790">
        <f>SUM(J14:K135)</f>
        <v>0</v>
      </c>
      <c r="K137" s="789"/>
      <c r="L137" s="790">
        <f>SUM(L14:M135)</f>
        <v>0</v>
      </c>
      <c r="M137" s="789"/>
      <c r="N137" s="790">
        <f>SUM(N14:O136)</f>
        <v>0</v>
      </c>
      <c r="O137" s="789"/>
      <c r="P137" s="790">
        <f>SUM(P14:Q136)</f>
        <v>0</v>
      </c>
      <c r="Q137" s="789"/>
      <c r="R137" s="347">
        <f>SUM(R14:R135)</f>
        <v>0</v>
      </c>
      <c r="S137" s="267"/>
      <c r="T137" s="267"/>
      <c r="U137" s="266"/>
      <c r="V137" s="267"/>
      <c r="W137" s="267"/>
      <c r="X137" s="267"/>
      <c r="Y137" s="267"/>
      <c r="Z137" s="267"/>
      <c r="AA137" s="267"/>
      <c r="AB137" s="267"/>
      <c r="AC137" s="267"/>
      <c r="AD137" s="267"/>
    </row>
    <row r="138" spans="1:33" s="264" customFormat="1" ht="21" customHeight="1" x14ac:dyDescent="0.4">
      <c r="A138" s="266"/>
      <c r="B138" s="265"/>
      <c r="C138" s="265"/>
      <c r="D138" s="265"/>
      <c r="E138" s="265"/>
      <c r="F138" s="268">
        <f>COUNTIF(F14:F135,"mas")</f>
        <v>0</v>
      </c>
      <c r="G138" s="291" t="s">
        <v>24</v>
      </c>
      <c r="H138" s="791" t="str">
        <f>IFERROR((AVERAGE(H13:I135)),"")</f>
        <v/>
      </c>
      <c r="I138" s="791"/>
      <c r="J138" s="791" t="str">
        <f>IFERROR((AVERAGE(J14:K135)),"")</f>
        <v/>
      </c>
      <c r="K138" s="791"/>
      <c r="L138" s="791" t="str">
        <f>IFERROR((AVERAGE(L14:M135)),"")</f>
        <v/>
      </c>
      <c r="M138" s="791"/>
      <c r="N138" s="790" t="str">
        <f>IFERROR((AVERAGE(N13:O135)),"")</f>
        <v/>
      </c>
      <c r="O138" s="790"/>
      <c r="P138" s="790" t="str">
        <f>IFERROR((AVERAGE(P13:Q135)),"")</f>
        <v/>
      </c>
      <c r="Q138" s="790"/>
      <c r="R138" s="348" t="str">
        <f>IFERROR((AVERAGE(R14:R135)),"")</f>
        <v/>
      </c>
      <c r="S138" s="267"/>
      <c r="T138" s="267"/>
      <c r="U138" s="266"/>
      <c r="V138" s="267"/>
      <c r="W138" s="267"/>
      <c r="X138" s="267"/>
      <c r="Y138" s="267"/>
      <c r="Z138" s="267"/>
      <c r="AA138" s="267"/>
      <c r="AB138" s="267"/>
      <c r="AC138" s="267"/>
      <c r="AD138" s="267"/>
    </row>
    <row r="139" spans="1:33" s="264" customFormat="1" ht="21" customHeight="1" x14ac:dyDescent="0.4">
      <c r="A139" s="266"/>
      <c r="B139" s="265"/>
      <c r="C139" s="265"/>
      <c r="D139" s="265"/>
      <c r="E139" s="265"/>
      <c r="F139" s="266"/>
      <c r="G139" s="266"/>
      <c r="H139" s="310"/>
      <c r="I139" s="310" t="e">
        <f>H137/H136</f>
        <v>#DIV/0!</v>
      </c>
      <c r="J139" s="310"/>
      <c r="K139" s="310" t="e">
        <f>J137/J136</f>
        <v>#DIV/0!</v>
      </c>
      <c r="L139" s="310"/>
      <c r="M139" s="310" t="e">
        <f>L137/L136</f>
        <v>#DIV/0!</v>
      </c>
      <c r="N139" s="310"/>
      <c r="O139" s="310" t="e">
        <f>N137/N136</f>
        <v>#DIV/0!</v>
      </c>
      <c r="P139" s="310"/>
      <c r="Q139" s="310" t="e">
        <f>P137/P136</f>
        <v>#DIV/0!</v>
      </c>
      <c r="R139" s="310" t="e">
        <f>R137/R136</f>
        <v>#DIV/0!</v>
      </c>
      <c r="S139" s="267"/>
      <c r="T139" s="267"/>
      <c r="U139" s="266"/>
      <c r="V139" s="267"/>
      <c r="W139" s="267"/>
      <c r="X139" s="267"/>
      <c r="Y139" s="267"/>
      <c r="Z139" s="267"/>
      <c r="AA139" s="267"/>
      <c r="AB139" s="267"/>
      <c r="AC139" s="267"/>
      <c r="AD139" s="267"/>
    </row>
    <row r="140" spans="1:33" s="264" customFormat="1" ht="21" customHeight="1" x14ac:dyDescent="0.4">
      <c r="A140" s="266"/>
      <c r="B140" s="265"/>
      <c r="C140" s="265"/>
      <c r="D140" s="265"/>
      <c r="E140" s="265"/>
      <c r="F140" s="266"/>
      <c r="G140" s="266"/>
      <c r="H140" s="310"/>
      <c r="I140" s="310"/>
      <c r="J140" s="310"/>
      <c r="K140" s="310"/>
      <c r="L140" s="310"/>
      <c r="M140" s="310"/>
      <c r="N140" s="310"/>
      <c r="O140" s="310"/>
      <c r="P140" s="310"/>
      <c r="Q140" s="310"/>
      <c r="R140" s="349"/>
      <c r="S140" s="267"/>
      <c r="T140" s="267"/>
      <c r="U140" s="266"/>
      <c r="V140" s="267"/>
      <c r="W140" s="267"/>
      <c r="X140" s="267"/>
      <c r="Y140" s="267"/>
      <c r="Z140" s="267"/>
      <c r="AA140" s="267"/>
      <c r="AB140" s="267"/>
      <c r="AC140" s="267"/>
      <c r="AD140" s="267"/>
    </row>
    <row r="141" spans="1:33" s="264" customFormat="1" ht="21" customHeight="1" x14ac:dyDescent="0.4">
      <c r="A141" s="266"/>
      <c r="B141" s="265"/>
      <c r="C141" s="265"/>
      <c r="D141" s="265"/>
      <c r="E141" s="265"/>
      <c r="F141" s="266"/>
      <c r="G141" s="266"/>
      <c r="H141" s="310"/>
      <c r="I141" s="310"/>
      <c r="J141" s="310"/>
      <c r="K141" s="310"/>
      <c r="L141" s="310"/>
      <c r="M141" s="310"/>
      <c r="N141" s="310"/>
      <c r="O141" s="310"/>
      <c r="P141" s="310"/>
      <c r="Q141" s="310"/>
      <c r="R141" s="349"/>
      <c r="S141" s="267"/>
      <c r="T141" s="267"/>
      <c r="U141" s="266"/>
      <c r="V141" s="267"/>
      <c r="W141" s="267"/>
      <c r="X141" s="267"/>
      <c r="Y141" s="267"/>
      <c r="Z141" s="267"/>
      <c r="AA141" s="267"/>
      <c r="AB141" s="267"/>
      <c r="AC141" s="267"/>
      <c r="AD141" s="267"/>
    </row>
    <row r="142" spans="1:33" s="264" customFormat="1" ht="21" customHeight="1" x14ac:dyDescent="0.4">
      <c r="A142" s="266"/>
      <c r="B142" s="265"/>
      <c r="C142" s="265"/>
      <c r="D142" s="265"/>
      <c r="E142" s="265"/>
      <c r="F142" s="266"/>
      <c r="G142" s="266"/>
      <c r="H142" s="310"/>
      <c r="I142" s="310"/>
      <c r="J142" s="310"/>
      <c r="K142" s="310"/>
      <c r="L142" s="310"/>
      <c r="M142" s="310"/>
      <c r="N142" s="310"/>
      <c r="O142" s="310"/>
      <c r="P142" s="310"/>
      <c r="Q142" s="310"/>
      <c r="R142" s="349"/>
      <c r="S142" s="267"/>
      <c r="T142" s="267"/>
      <c r="U142" s="266"/>
      <c r="V142" s="267"/>
      <c r="W142" s="267"/>
      <c r="X142" s="267"/>
      <c r="Y142" s="267"/>
      <c r="Z142" s="267"/>
      <c r="AA142" s="267"/>
      <c r="AB142" s="267"/>
      <c r="AC142" s="267"/>
      <c r="AD142" s="267"/>
    </row>
    <row r="143" spans="1:33" s="264" customFormat="1" ht="21" customHeight="1" x14ac:dyDescent="0.4">
      <c r="A143" s="266"/>
      <c r="B143" s="265"/>
      <c r="C143" s="265"/>
      <c r="D143" s="265"/>
      <c r="E143" s="265"/>
      <c r="F143" s="266"/>
      <c r="G143" s="266"/>
      <c r="H143" s="310"/>
      <c r="I143" s="310"/>
      <c r="J143" s="310"/>
      <c r="K143" s="310"/>
      <c r="L143" s="310"/>
      <c r="M143" s="310"/>
      <c r="N143" s="310"/>
      <c r="O143" s="310"/>
      <c r="P143" s="310"/>
      <c r="Q143" s="310"/>
      <c r="R143" s="349"/>
      <c r="S143" s="267"/>
      <c r="T143" s="267"/>
      <c r="U143" s="266"/>
      <c r="V143" s="267"/>
      <c r="W143" s="267"/>
      <c r="X143" s="267"/>
      <c r="Y143" s="267"/>
      <c r="Z143" s="267"/>
      <c r="AA143" s="267"/>
      <c r="AB143" s="267"/>
      <c r="AC143" s="267"/>
      <c r="AD143" s="267"/>
    </row>
    <row r="144" spans="1:33" s="264" customFormat="1" ht="21" customHeight="1" x14ac:dyDescent="0.4">
      <c r="A144" s="266"/>
      <c r="B144" s="265"/>
      <c r="C144" s="265"/>
      <c r="D144" s="265"/>
      <c r="E144" s="265"/>
      <c r="F144" s="266"/>
      <c r="G144" s="266"/>
      <c r="H144" s="310"/>
      <c r="I144" s="310"/>
      <c r="J144" s="310"/>
      <c r="K144" s="310"/>
      <c r="L144" s="310"/>
      <c r="M144" s="310"/>
      <c r="N144" s="310"/>
      <c r="O144" s="310"/>
      <c r="P144" s="310"/>
      <c r="Q144" s="310"/>
      <c r="R144" s="349"/>
      <c r="S144" s="267"/>
      <c r="T144" s="267"/>
      <c r="U144" s="266"/>
      <c r="V144" s="267"/>
      <c r="W144" s="267"/>
      <c r="X144" s="267"/>
      <c r="Y144" s="267"/>
      <c r="Z144" s="267"/>
      <c r="AA144" s="267"/>
      <c r="AB144" s="267"/>
      <c r="AC144" s="267"/>
      <c r="AD144" s="267"/>
    </row>
    <row r="145" spans="1:30" s="264" customFormat="1" ht="21" customHeight="1" x14ac:dyDescent="0.4">
      <c r="A145" s="266"/>
      <c r="B145" s="265"/>
      <c r="C145" s="265"/>
      <c r="D145" s="265"/>
      <c r="E145" s="265"/>
      <c r="F145" s="266"/>
      <c r="G145" s="266"/>
      <c r="H145" s="310"/>
      <c r="I145" s="310"/>
      <c r="J145" s="310"/>
      <c r="K145" s="310"/>
      <c r="L145" s="310"/>
      <c r="M145" s="310"/>
      <c r="N145" s="310"/>
      <c r="O145" s="310"/>
      <c r="P145" s="310"/>
      <c r="Q145" s="310"/>
      <c r="R145" s="349"/>
      <c r="S145" s="267"/>
      <c r="T145" s="267"/>
      <c r="U145" s="266"/>
      <c r="V145" s="267"/>
      <c r="W145" s="267"/>
      <c r="X145" s="267"/>
      <c r="Y145" s="267"/>
      <c r="Z145" s="267"/>
      <c r="AA145" s="267"/>
      <c r="AB145" s="267"/>
      <c r="AC145" s="267"/>
      <c r="AD145" s="267"/>
    </row>
    <row r="146" spans="1:30" s="264" customFormat="1" ht="22.8" x14ac:dyDescent="0.4">
      <c r="A146" s="266"/>
      <c r="B146" s="265"/>
      <c r="C146" s="265"/>
      <c r="D146" s="265"/>
      <c r="E146" s="265"/>
      <c r="F146" s="266"/>
      <c r="G146" s="266"/>
      <c r="H146" s="310"/>
      <c r="I146" s="310"/>
      <c r="J146" s="310"/>
      <c r="K146" s="310"/>
      <c r="L146" s="310"/>
      <c r="M146" s="310"/>
      <c r="N146" s="310"/>
      <c r="O146" s="310"/>
      <c r="P146" s="310"/>
      <c r="Q146" s="310"/>
      <c r="R146" s="349"/>
      <c r="S146" s="267"/>
      <c r="T146" s="267"/>
      <c r="U146" s="266"/>
      <c r="V146" s="267"/>
      <c r="W146" s="267"/>
      <c r="X146" s="267"/>
      <c r="Y146" s="267"/>
      <c r="Z146" s="267"/>
      <c r="AA146" s="267"/>
      <c r="AB146" s="267"/>
      <c r="AC146" s="267"/>
      <c r="AD146" s="267"/>
    </row>
    <row r="147" spans="1:30" s="264" customFormat="1" ht="22.8" x14ac:dyDescent="0.4">
      <c r="A147" s="266"/>
      <c r="B147" s="265"/>
      <c r="C147" s="265"/>
      <c r="D147" s="265"/>
      <c r="E147" s="265"/>
      <c r="F147" s="266"/>
      <c r="G147" s="266"/>
      <c r="H147" s="310"/>
      <c r="I147" s="310"/>
      <c r="J147" s="310"/>
      <c r="K147" s="310"/>
      <c r="L147" s="310"/>
      <c r="M147" s="310"/>
      <c r="N147" s="310"/>
      <c r="O147" s="310"/>
      <c r="P147" s="310"/>
      <c r="Q147" s="310"/>
      <c r="R147" s="349"/>
      <c r="S147" s="267"/>
      <c r="T147" s="267"/>
      <c r="U147" s="266"/>
      <c r="V147" s="267"/>
      <c r="W147" s="267"/>
      <c r="X147" s="267"/>
      <c r="Y147" s="267"/>
      <c r="Z147" s="267"/>
      <c r="AA147" s="267"/>
      <c r="AB147" s="267"/>
      <c r="AC147" s="267"/>
      <c r="AD147" s="267"/>
    </row>
    <row r="148" spans="1:30" s="264" customFormat="1" ht="22.8" x14ac:dyDescent="0.4">
      <c r="A148" s="266"/>
      <c r="B148" s="265"/>
      <c r="C148" s="265"/>
      <c r="D148" s="265"/>
      <c r="E148" s="265"/>
      <c r="F148" s="266"/>
      <c r="G148" s="266"/>
      <c r="H148" s="310"/>
      <c r="I148" s="310"/>
      <c r="J148" s="310"/>
      <c r="K148" s="310"/>
      <c r="L148" s="310"/>
      <c r="M148" s="310"/>
      <c r="N148" s="310"/>
      <c r="O148" s="310"/>
      <c r="P148" s="310"/>
      <c r="Q148" s="310"/>
      <c r="R148" s="310"/>
      <c r="S148" s="267"/>
      <c r="T148" s="267"/>
      <c r="U148" s="266"/>
      <c r="V148" s="267"/>
      <c r="W148" s="267"/>
      <c r="X148" s="267"/>
      <c r="Y148" s="267"/>
      <c r="Z148" s="267"/>
      <c r="AA148" s="267"/>
      <c r="AB148" s="267"/>
      <c r="AC148" s="267"/>
      <c r="AD148" s="267"/>
    </row>
    <row r="149" spans="1:30" s="264" customFormat="1" ht="22.8" x14ac:dyDescent="0.4">
      <c r="A149" s="266"/>
      <c r="B149" s="265"/>
      <c r="C149" s="265"/>
      <c r="D149" s="265"/>
      <c r="E149" s="265"/>
      <c r="F149" s="266"/>
      <c r="G149" s="266"/>
      <c r="H149" s="310"/>
      <c r="I149" s="310"/>
      <c r="J149" s="310"/>
      <c r="K149" s="310"/>
      <c r="L149" s="310"/>
      <c r="M149" s="310"/>
      <c r="N149" s="310"/>
      <c r="O149" s="310"/>
      <c r="P149" s="310"/>
      <c r="Q149" s="310"/>
      <c r="R149" s="310"/>
      <c r="S149" s="267"/>
      <c r="T149" s="267"/>
      <c r="U149" s="266"/>
      <c r="V149" s="267"/>
      <c r="W149" s="267"/>
      <c r="X149" s="267"/>
      <c r="Y149" s="267"/>
      <c r="Z149" s="267"/>
      <c r="AA149" s="267"/>
      <c r="AB149" s="267"/>
      <c r="AC149" s="267"/>
      <c r="AD149" s="267"/>
    </row>
    <row r="150" spans="1:30" s="264" customFormat="1" ht="22.8" x14ac:dyDescent="0.4">
      <c r="A150" s="266"/>
      <c r="B150" s="265"/>
      <c r="C150" s="265"/>
      <c r="D150" s="265"/>
      <c r="E150" s="265"/>
      <c r="F150" s="266"/>
      <c r="G150" s="266"/>
      <c r="H150" s="310"/>
      <c r="I150" s="310"/>
      <c r="J150" s="310"/>
      <c r="K150" s="310"/>
      <c r="L150" s="310"/>
      <c r="M150" s="310"/>
      <c r="N150" s="310"/>
      <c r="O150" s="310"/>
      <c r="P150" s="310"/>
      <c r="Q150" s="310"/>
      <c r="R150" s="310"/>
      <c r="S150" s="267"/>
      <c r="T150" s="267"/>
      <c r="U150" s="266"/>
      <c r="V150" s="267"/>
      <c r="W150" s="267"/>
      <c r="X150" s="267"/>
      <c r="Y150" s="267"/>
      <c r="Z150" s="267"/>
      <c r="AA150" s="267"/>
      <c r="AB150" s="267"/>
      <c r="AC150" s="267"/>
      <c r="AD150" s="267"/>
    </row>
    <row r="151" spans="1:30" s="264" customFormat="1" ht="22.8" x14ac:dyDescent="0.4">
      <c r="A151" s="266"/>
      <c r="B151" s="265"/>
      <c r="C151" s="265"/>
      <c r="D151" s="265"/>
      <c r="E151" s="265"/>
      <c r="F151" s="266"/>
      <c r="G151" s="266"/>
      <c r="H151" s="310"/>
      <c r="I151" s="310"/>
      <c r="J151" s="310"/>
      <c r="K151" s="310"/>
      <c r="L151" s="310"/>
      <c r="M151" s="310"/>
      <c r="N151" s="310"/>
      <c r="O151" s="310"/>
      <c r="P151" s="310"/>
      <c r="Q151" s="310"/>
      <c r="R151" s="310"/>
      <c r="S151" s="267"/>
      <c r="T151" s="267"/>
      <c r="U151" s="266"/>
      <c r="V151" s="267"/>
      <c r="W151" s="267"/>
      <c r="X151" s="267"/>
      <c r="Y151" s="267"/>
      <c r="Z151" s="267"/>
      <c r="AA151" s="267"/>
      <c r="AB151" s="267"/>
      <c r="AC151" s="267"/>
      <c r="AD151" s="267"/>
    </row>
    <row r="152" spans="1:30" s="264" customFormat="1" ht="22.8" x14ac:dyDescent="0.4">
      <c r="A152" s="266"/>
      <c r="B152" s="265"/>
      <c r="C152" s="265"/>
      <c r="D152" s="265"/>
      <c r="E152" s="265"/>
      <c r="F152" s="266"/>
      <c r="G152" s="266"/>
      <c r="H152" s="310"/>
      <c r="I152" s="310"/>
      <c r="J152" s="310"/>
      <c r="K152" s="310"/>
      <c r="L152" s="310"/>
      <c r="M152" s="310"/>
      <c r="N152" s="310"/>
      <c r="O152" s="310"/>
      <c r="P152" s="310"/>
      <c r="Q152" s="310"/>
      <c r="R152" s="310"/>
      <c r="S152" s="267"/>
      <c r="T152" s="267"/>
      <c r="U152" s="266"/>
      <c r="V152" s="267"/>
      <c r="W152" s="267"/>
      <c r="X152" s="267"/>
      <c r="Y152" s="267"/>
      <c r="Z152" s="267"/>
      <c r="AA152" s="267"/>
      <c r="AB152" s="267"/>
      <c r="AC152" s="267"/>
      <c r="AD152" s="267"/>
    </row>
    <row r="153" spans="1:30" s="264" customFormat="1" ht="22.8" x14ac:dyDescent="0.4">
      <c r="A153" s="266"/>
      <c r="B153" s="265"/>
      <c r="C153" s="265"/>
      <c r="D153" s="265"/>
      <c r="E153" s="265"/>
      <c r="F153" s="266"/>
      <c r="G153" s="266"/>
      <c r="H153" s="310"/>
      <c r="I153" s="310"/>
      <c r="J153" s="310"/>
      <c r="K153" s="310"/>
      <c r="L153" s="310"/>
      <c r="M153" s="310"/>
      <c r="N153" s="310"/>
      <c r="O153" s="310"/>
      <c r="P153" s="310"/>
      <c r="Q153" s="310"/>
      <c r="R153" s="310"/>
      <c r="S153" s="267"/>
      <c r="T153" s="267"/>
      <c r="U153" s="266"/>
      <c r="V153" s="267"/>
      <c r="W153" s="267"/>
      <c r="X153" s="267"/>
      <c r="Y153" s="267"/>
      <c r="Z153" s="267"/>
      <c r="AA153" s="267"/>
      <c r="AB153" s="267"/>
      <c r="AC153" s="267"/>
      <c r="AD153" s="267"/>
    </row>
    <row r="154" spans="1:30" s="264" customFormat="1" ht="22.8" x14ac:dyDescent="0.4">
      <c r="A154" s="266"/>
      <c r="B154" s="265"/>
      <c r="C154" s="265"/>
      <c r="D154" s="265"/>
      <c r="E154" s="265"/>
      <c r="F154" s="266"/>
      <c r="G154" s="266"/>
      <c r="H154" s="310"/>
      <c r="I154" s="310"/>
      <c r="J154" s="310"/>
      <c r="K154" s="310"/>
      <c r="L154" s="310"/>
      <c r="M154" s="310"/>
      <c r="N154" s="310"/>
      <c r="O154" s="310"/>
      <c r="P154" s="310"/>
      <c r="Q154" s="310"/>
      <c r="R154" s="310"/>
      <c r="S154" s="267"/>
      <c r="T154" s="267"/>
      <c r="U154" s="266"/>
      <c r="V154" s="267"/>
      <c r="W154" s="267"/>
      <c r="X154" s="267"/>
      <c r="Y154" s="267"/>
      <c r="Z154" s="267"/>
      <c r="AA154" s="267"/>
      <c r="AB154" s="267"/>
      <c r="AC154" s="267"/>
      <c r="AD154" s="267"/>
    </row>
    <row r="155" spans="1:30" s="264" customFormat="1" ht="22.8" x14ac:dyDescent="0.4">
      <c r="A155" s="266"/>
      <c r="B155" s="265"/>
      <c r="C155" s="265"/>
      <c r="D155" s="265"/>
      <c r="E155" s="265"/>
      <c r="F155" s="266"/>
      <c r="G155" s="266"/>
      <c r="H155" s="310"/>
      <c r="I155" s="310"/>
      <c r="J155" s="310"/>
      <c r="K155" s="310"/>
      <c r="L155" s="310"/>
      <c r="M155" s="310"/>
      <c r="N155" s="310"/>
      <c r="O155" s="310"/>
      <c r="P155" s="310"/>
      <c r="Q155" s="310"/>
      <c r="R155" s="310"/>
      <c r="S155" s="267"/>
      <c r="T155" s="267"/>
      <c r="U155" s="266"/>
      <c r="V155" s="267"/>
      <c r="W155" s="267"/>
      <c r="X155" s="267"/>
      <c r="Y155" s="267"/>
      <c r="Z155" s="267"/>
      <c r="AA155" s="267"/>
      <c r="AB155" s="267"/>
      <c r="AC155" s="267"/>
      <c r="AD155" s="267"/>
    </row>
    <row r="156" spans="1:30" s="264" customFormat="1" ht="22.8" x14ac:dyDescent="0.4">
      <c r="A156" s="266"/>
      <c r="B156" s="265"/>
      <c r="C156" s="265"/>
      <c r="D156" s="265"/>
      <c r="E156" s="265"/>
      <c r="F156" s="266"/>
      <c r="G156" s="266"/>
      <c r="H156" s="310"/>
      <c r="I156" s="310"/>
      <c r="J156" s="310"/>
      <c r="K156" s="310"/>
      <c r="L156" s="310"/>
      <c r="M156" s="310"/>
      <c r="N156" s="310"/>
      <c r="O156" s="310"/>
      <c r="P156" s="310"/>
      <c r="Q156" s="310"/>
      <c r="R156" s="310"/>
      <c r="S156" s="267"/>
      <c r="T156" s="267"/>
      <c r="U156" s="266"/>
      <c r="V156" s="267"/>
      <c r="W156" s="267"/>
      <c r="X156" s="267"/>
      <c r="Y156" s="267"/>
      <c r="Z156" s="267"/>
      <c r="AA156" s="267"/>
      <c r="AB156" s="267"/>
      <c r="AC156" s="267"/>
      <c r="AD156" s="267"/>
    </row>
    <row r="157" spans="1:30" s="264" customFormat="1" ht="22.8" x14ac:dyDescent="0.4">
      <c r="A157" s="266"/>
      <c r="B157" s="265"/>
      <c r="C157" s="265"/>
      <c r="D157" s="265"/>
      <c r="E157" s="265"/>
      <c r="F157" s="266"/>
      <c r="G157" s="266"/>
      <c r="H157" s="310"/>
      <c r="I157" s="310"/>
      <c r="J157" s="310"/>
      <c r="K157" s="310"/>
      <c r="L157" s="310"/>
      <c r="M157" s="310"/>
      <c r="N157" s="310"/>
      <c r="O157" s="310"/>
      <c r="P157" s="310"/>
      <c r="Q157" s="310"/>
      <c r="R157" s="310"/>
      <c r="S157" s="267"/>
      <c r="T157" s="267"/>
      <c r="U157" s="266"/>
      <c r="V157" s="267"/>
      <c r="W157" s="267"/>
      <c r="X157" s="267"/>
      <c r="Y157" s="267"/>
      <c r="Z157" s="267"/>
      <c r="AA157" s="267"/>
      <c r="AB157" s="267"/>
      <c r="AC157" s="267"/>
      <c r="AD157" s="267"/>
    </row>
    <row r="158" spans="1:30" s="264" customFormat="1" ht="22.8" x14ac:dyDescent="0.4">
      <c r="A158" s="266"/>
      <c r="B158" s="265"/>
      <c r="C158" s="265"/>
      <c r="D158" s="265"/>
      <c r="E158" s="265"/>
      <c r="F158" s="266"/>
      <c r="G158" s="266"/>
      <c r="H158" s="310"/>
      <c r="I158" s="310"/>
      <c r="J158" s="310"/>
      <c r="K158" s="310"/>
      <c r="L158" s="310"/>
      <c r="M158" s="310"/>
      <c r="N158" s="310"/>
      <c r="O158" s="310"/>
      <c r="P158" s="310"/>
      <c r="Q158" s="310"/>
      <c r="R158" s="310"/>
      <c r="S158" s="267"/>
      <c r="T158" s="267"/>
      <c r="U158" s="266"/>
      <c r="V158" s="267"/>
      <c r="W158" s="267"/>
      <c r="X158" s="267"/>
      <c r="Y158" s="267"/>
      <c r="Z158" s="267"/>
      <c r="AA158" s="267"/>
      <c r="AB158" s="267"/>
      <c r="AC158" s="267"/>
      <c r="AD158" s="267"/>
    </row>
    <row r="159" spans="1:30" s="264" customFormat="1" ht="22.8" x14ac:dyDescent="0.4">
      <c r="A159" s="266"/>
      <c r="B159" s="265"/>
      <c r="C159" s="265"/>
      <c r="D159" s="265"/>
      <c r="E159" s="265"/>
      <c r="F159" s="266"/>
      <c r="G159" s="266"/>
      <c r="H159" s="310"/>
      <c r="I159" s="310"/>
      <c r="J159" s="310"/>
      <c r="K159" s="310"/>
      <c r="L159" s="310"/>
      <c r="M159" s="310"/>
      <c r="N159" s="310"/>
      <c r="O159" s="310"/>
      <c r="P159" s="310"/>
      <c r="Q159" s="310"/>
      <c r="R159" s="310"/>
      <c r="S159" s="267"/>
      <c r="T159" s="267"/>
      <c r="U159" s="266"/>
      <c r="V159" s="267"/>
      <c r="W159" s="267"/>
      <c r="X159" s="267"/>
      <c r="Y159" s="267"/>
      <c r="Z159" s="267"/>
      <c r="AA159" s="267"/>
      <c r="AB159" s="267"/>
      <c r="AC159" s="267"/>
      <c r="AD159" s="267"/>
    </row>
    <row r="160" spans="1:30" s="264" customFormat="1" ht="22.8" x14ac:dyDescent="0.4">
      <c r="A160" s="266"/>
      <c r="B160" s="265"/>
      <c r="C160" s="265"/>
      <c r="D160" s="265"/>
      <c r="E160" s="265"/>
      <c r="F160" s="266"/>
      <c r="G160" s="266"/>
      <c r="H160" s="310"/>
      <c r="I160" s="310"/>
      <c r="J160" s="310"/>
      <c r="K160" s="310"/>
      <c r="L160" s="310"/>
      <c r="M160" s="310"/>
      <c r="N160" s="310"/>
      <c r="O160" s="310"/>
      <c r="P160" s="310"/>
      <c r="Q160" s="310"/>
      <c r="R160" s="310"/>
      <c r="S160" s="267"/>
      <c r="T160" s="267"/>
      <c r="U160" s="266"/>
      <c r="V160" s="267"/>
      <c r="W160" s="267"/>
      <c r="X160" s="267"/>
      <c r="Y160" s="267"/>
      <c r="Z160" s="267"/>
      <c r="AA160" s="267"/>
      <c r="AB160" s="267"/>
      <c r="AC160" s="267"/>
      <c r="AD160" s="267"/>
    </row>
    <row r="161" spans="1:30" s="264" customFormat="1" ht="22.8" x14ac:dyDescent="0.4">
      <c r="A161" s="266"/>
      <c r="B161" s="265"/>
      <c r="C161" s="265"/>
      <c r="D161" s="265"/>
      <c r="E161" s="265"/>
      <c r="F161" s="266"/>
      <c r="G161" s="266"/>
      <c r="H161" s="310"/>
      <c r="I161" s="310"/>
      <c r="J161" s="310"/>
      <c r="K161" s="310"/>
      <c r="L161" s="310"/>
      <c r="M161" s="310"/>
      <c r="N161" s="310"/>
      <c r="O161" s="310"/>
      <c r="P161" s="310"/>
      <c r="Q161" s="310"/>
      <c r="R161" s="310"/>
      <c r="S161" s="267"/>
      <c r="T161" s="267"/>
      <c r="U161" s="266"/>
      <c r="V161" s="267"/>
      <c r="W161" s="267"/>
      <c r="X161" s="267"/>
      <c r="Y161" s="267"/>
      <c r="Z161" s="267"/>
      <c r="AA161" s="267"/>
      <c r="AB161" s="267"/>
      <c r="AC161" s="267"/>
      <c r="AD161" s="267"/>
    </row>
    <row r="162" spans="1:30" s="264" customFormat="1" ht="22.8" x14ac:dyDescent="0.4">
      <c r="A162" s="266"/>
      <c r="B162" s="265"/>
      <c r="C162" s="265"/>
      <c r="D162" s="265"/>
      <c r="E162" s="265"/>
      <c r="F162" s="266"/>
      <c r="G162" s="266"/>
      <c r="H162" s="310"/>
      <c r="I162" s="310"/>
      <c r="J162" s="310"/>
      <c r="K162" s="310"/>
      <c r="L162" s="310"/>
      <c r="M162" s="310"/>
      <c r="N162" s="310"/>
      <c r="O162" s="310"/>
      <c r="P162" s="310"/>
      <c r="Q162" s="310"/>
      <c r="R162" s="310"/>
      <c r="S162" s="267"/>
      <c r="T162" s="267"/>
      <c r="U162" s="266"/>
      <c r="V162" s="267"/>
      <c r="W162" s="267"/>
      <c r="X162" s="267"/>
      <c r="Y162" s="267"/>
      <c r="Z162" s="267"/>
      <c r="AA162" s="267"/>
      <c r="AB162" s="267"/>
      <c r="AC162" s="267"/>
      <c r="AD162" s="267"/>
    </row>
    <row r="163" spans="1:30" s="264" customFormat="1" ht="22.8" x14ac:dyDescent="0.4">
      <c r="A163" s="266"/>
      <c r="B163" s="265"/>
      <c r="C163" s="265"/>
      <c r="D163" s="265"/>
      <c r="E163" s="265"/>
      <c r="F163" s="266"/>
      <c r="G163" s="266"/>
      <c r="H163" s="310"/>
      <c r="I163" s="310"/>
      <c r="J163" s="310"/>
      <c r="K163" s="310"/>
      <c r="L163" s="310"/>
      <c r="M163" s="310"/>
      <c r="N163" s="310"/>
      <c r="O163" s="310"/>
      <c r="P163" s="310"/>
      <c r="Q163" s="310"/>
      <c r="R163" s="310"/>
      <c r="S163" s="267"/>
      <c r="T163" s="267"/>
      <c r="U163" s="266"/>
      <c r="V163" s="267"/>
      <c r="W163" s="267"/>
      <c r="X163" s="267"/>
      <c r="Y163" s="267"/>
      <c r="Z163" s="267"/>
      <c r="AA163" s="267"/>
      <c r="AB163" s="267"/>
      <c r="AC163" s="267"/>
      <c r="AD163" s="267"/>
    </row>
    <row r="164" spans="1:30" s="264" customFormat="1" ht="22.8" x14ac:dyDescent="0.4">
      <c r="A164" s="266"/>
      <c r="B164" s="265"/>
      <c r="C164" s="265"/>
      <c r="D164" s="265"/>
      <c r="E164" s="265"/>
      <c r="F164" s="266"/>
      <c r="G164" s="266"/>
      <c r="H164" s="310"/>
      <c r="I164" s="310"/>
      <c r="J164" s="310"/>
      <c r="K164" s="310"/>
      <c r="L164" s="310"/>
      <c r="M164" s="310"/>
      <c r="N164" s="310"/>
      <c r="O164" s="310"/>
      <c r="P164" s="310"/>
      <c r="Q164" s="310"/>
      <c r="R164" s="310"/>
      <c r="S164" s="267"/>
      <c r="T164" s="267"/>
      <c r="U164" s="266"/>
      <c r="V164" s="267"/>
      <c r="W164" s="267"/>
      <c r="X164" s="267"/>
      <c r="Y164" s="267"/>
      <c r="Z164" s="267"/>
      <c r="AA164" s="267"/>
      <c r="AB164" s="267"/>
      <c r="AC164" s="267"/>
      <c r="AD164" s="267"/>
    </row>
    <row r="165" spans="1:30" s="264" customFormat="1" ht="22.8" x14ac:dyDescent="0.4">
      <c r="A165" s="266"/>
      <c r="B165" s="265"/>
      <c r="C165" s="265"/>
      <c r="D165" s="265"/>
      <c r="E165" s="265"/>
      <c r="F165" s="266"/>
      <c r="G165" s="266"/>
      <c r="H165" s="310"/>
      <c r="I165" s="310"/>
      <c r="J165" s="310"/>
      <c r="K165" s="310"/>
      <c r="L165" s="310"/>
      <c r="M165" s="310"/>
      <c r="N165" s="310"/>
      <c r="O165" s="310"/>
      <c r="P165" s="310"/>
      <c r="Q165" s="310"/>
      <c r="R165" s="310"/>
      <c r="S165" s="267"/>
      <c r="T165" s="267"/>
      <c r="U165" s="266"/>
      <c r="V165" s="267"/>
      <c r="W165" s="267"/>
      <c r="X165" s="267"/>
      <c r="Y165" s="267"/>
      <c r="Z165" s="267"/>
      <c r="AA165" s="267"/>
      <c r="AB165" s="267"/>
      <c r="AC165" s="267"/>
      <c r="AD165" s="267"/>
    </row>
    <row r="166" spans="1:30" s="264" customFormat="1" ht="22.8" x14ac:dyDescent="0.4">
      <c r="A166" s="266"/>
      <c r="B166" s="265"/>
      <c r="C166" s="265"/>
      <c r="D166" s="265"/>
      <c r="E166" s="265"/>
      <c r="F166" s="266"/>
      <c r="G166" s="266"/>
      <c r="H166" s="310"/>
      <c r="I166" s="310"/>
      <c r="J166" s="310"/>
      <c r="K166" s="310"/>
      <c r="L166" s="310"/>
      <c r="M166" s="310"/>
      <c r="N166" s="310"/>
      <c r="O166" s="310"/>
      <c r="P166" s="310"/>
      <c r="Q166" s="310"/>
      <c r="R166" s="310"/>
      <c r="S166" s="267"/>
      <c r="T166" s="267"/>
      <c r="U166" s="266"/>
      <c r="V166" s="267"/>
      <c r="W166" s="267"/>
      <c r="X166" s="267"/>
      <c r="Y166" s="267"/>
      <c r="Z166" s="267"/>
      <c r="AA166" s="267"/>
      <c r="AB166" s="267"/>
      <c r="AC166" s="267"/>
      <c r="AD166" s="267"/>
    </row>
    <row r="167" spans="1:30" s="264" customFormat="1" ht="22.8" x14ac:dyDescent="0.4">
      <c r="A167" s="266"/>
      <c r="B167" s="265"/>
      <c r="C167" s="265"/>
      <c r="D167" s="265"/>
      <c r="E167" s="265"/>
      <c r="F167" s="266"/>
      <c r="G167" s="266"/>
      <c r="H167" s="267"/>
      <c r="I167" s="267"/>
      <c r="J167" s="267"/>
      <c r="K167" s="267"/>
      <c r="L167" s="267"/>
      <c r="M167" s="267"/>
      <c r="N167" s="267"/>
      <c r="O167" s="267"/>
      <c r="P167" s="267"/>
      <c r="Q167" s="267"/>
      <c r="R167" s="310"/>
      <c r="S167" s="267"/>
      <c r="T167" s="267"/>
      <c r="U167" s="266"/>
      <c r="V167" s="267"/>
      <c r="W167" s="267"/>
      <c r="X167" s="267"/>
      <c r="Y167" s="267"/>
      <c r="Z167" s="267"/>
      <c r="AA167" s="267"/>
      <c r="AB167" s="267"/>
      <c r="AC167" s="267"/>
      <c r="AD167" s="267"/>
    </row>
    <row r="168" spans="1:30" s="264" customFormat="1" ht="22.8" x14ac:dyDescent="0.4">
      <c r="A168" s="266"/>
      <c r="B168" s="265"/>
      <c r="C168" s="265"/>
      <c r="D168" s="265"/>
      <c r="E168" s="265"/>
      <c r="F168" s="266"/>
      <c r="G168" s="266"/>
      <c r="H168" s="267"/>
      <c r="I168" s="267"/>
      <c r="J168" s="267"/>
      <c r="K168" s="267"/>
      <c r="L168" s="267"/>
      <c r="M168" s="267"/>
      <c r="N168" s="267"/>
      <c r="O168" s="267"/>
      <c r="P168" s="267"/>
      <c r="Q168" s="267"/>
      <c r="R168" s="310"/>
      <c r="S168" s="267"/>
      <c r="T168" s="267"/>
      <c r="U168" s="266"/>
      <c r="V168" s="267"/>
      <c r="W168" s="267"/>
      <c r="X168" s="267"/>
      <c r="Y168" s="267"/>
      <c r="Z168" s="267"/>
      <c r="AA168" s="267"/>
      <c r="AB168" s="267"/>
      <c r="AC168" s="267"/>
      <c r="AD168" s="267"/>
    </row>
    <row r="169" spans="1:30" s="264" customFormat="1" ht="22.8" x14ac:dyDescent="0.4">
      <c r="A169" s="266"/>
      <c r="B169" s="265"/>
      <c r="C169" s="265"/>
      <c r="D169" s="265"/>
      <c r="E169" s="265"/>
      <c r="F169" s="266"/>
      <c r="G169" s="266"/>
      <c r="H169" s="267"/>
      <c r="I169" s="267"/>
      <c r="J169" s="267"/>
      <c r="K169" s="267"/>
      <c r="L169" s="267"/>
      <c r="M169" s="267"/>
      <c r="N169" s="267"/>
      <c r="O169" s="267"/>
      <c r="P169" s="267"/>
      <c r="Q169" s="267"/>
      <c r="R169" s="310"/>
      <c r="S169" s="267"/>
      <c r="T169" s="267"/>
      <c r="U169" s="266"/>
      <c r="V169" s="267"/>
      <c r="W169" s="267"/>
      <c r="X169" s="267"/>
      <c r="Y169" s="267"/>
      <c r="Z169" s="267"/>
      <c r="AA169" s="267"/>
      <c r="AB169" s="267"/>
      <c r="AC169" s="267"/>
      <c r="AD169" s="267"/>
    </row>
    <row r="170" spans="1:30" s="264" customFormat="1" ht="22.8" x14ac:dyDescent="0.4">
      <c r="A170" s="266"/>
      <c r="B170" s="265"/>
      <c r="C170" s="265"/>
      <c r="D170" s="265"/>
      <c r="E170" s="265"/>
      <c r="F170" s="266"/>
      <c r="G170" s="266"/>
      <c r="H170" s="267"/>
      <c r="I170" s="267"/>
      <c r="J170" s="267"/>
      <c r="K170" s="267"/>
      <c r="L170" s="267"/>
      <c r="M170" s="267"/>
      <c r="N170" s="267"/>
      <c r="O170" s="267"/>
      <c r="P170" s="267"/>
      <c r="Q170" s="267"/>
      <c r="R170" s="310"/>
      <c r="S170" s="267"/>
      <c r="T170" s="267"/>
      <c r="U170" s="266"/>
      <c r="V170" s="267"/>
      <c r="W170" s="267"/>
      <c r="X170" s="267"/>
      <c r="Y170" s="267"/>
      <c r="Z170" s="267"/>
      <c r="AA170" s="267"/>
      <c r="AB170" s="267"/>
      <c r="AC170" s="267"/>
      <c r="AD170" s="267"/>
    </row>
    <row r="171" spans="1:30" s="264" customFormat="1" ht="22.8" x14ac:dyDescent="0.4">
      <c r="A171" s="266"/>
      <c r="B171" s="265"/>
      <c r="C171" s="265"/>
      <c r="D171" s="265"/>
      <c r="E171" s="265"/>
      <c r="F171" s="266"/>
      <c r="G171" s="266"/>
      <c r="H171" s="267"/>
      <c r="I171" s="267"/>
      <c r="J171" s="267"/>
      <c r="K171" s="267"/>
      <c r="L171" s="267"/>
      <c r="M171" s="267"/>
      <c r="N171" s="267"/>
      <c r="O171" s="267"/>
      <c r="P171" s="267"/>
      <c r="Q171" s="267"/>
      <c r="R171" s="310"/>
      <c r="S171" s="267"/>
      <c r="T171" s="267"/>
      <c r="U171" s="266"/>
      <c r="V171" s="267"/>
      <c r="W171" s="267"/>
      <c r="X171" s="267"/>
      <c r="Y171" s="267"/>
      <c r="Z171" s="267"/>
      <c r="AA171" s="267"/>
      <c r="AB171" s="267"/>
      <c r="AC171" s="267"/>
      <c r="AD171" s="267"/>
    </row>
    <row r="172" spans="1:30" s="264" customFormat="1" ht="22.8" x14ac:dyDescent="0.4">
      <c r="A172" s="266"/>
      <c r="B172" s="265"/>
      <c r="C172" s="265"/>
      <c r="D172" s="265"/>
      <c r="E172" s="265"/>
      <c r="F172" s="266"/>
      <c r="G172" s="266"/>
      <c r="H172" s="267"/>
      <c r="I172" s="267"/>
      <c r="J172" s="267"/>
      <c r="K172" s="267"/>
      <c r="L172" s="267"/>
      <c r="M172" s="267"/>
      <c r="N172" s="267"/>
      <c r="O172" s="267"/>
      <c r="P172" s="267"/>
      <c r="Q172" s="267"/>
      <c r="R172" s="310"/>
      <c r="S172" s="267"/>
      <c r="T172" s="267"/>
      <c r="U172" s="266"/>
      <c r="V172" s="267"/>
      <c r="W172" s="267"/>
      <c r="X172" s="267"/>
      <c r="Y172" s="267"/>
      <c r="Z172" s="267"/>
      <c r="AA172" s="267"/>
      <c r="AB172" s="267"/>
      <c r="AC172" s="267"/>
      <c r="AD172" s="267"/>
    </row>
    <row r="173" spans="1:30" s="264" customFormat="1" ht="22.8" x14ac:dyDescent="0.4">
      <c r="A173" s="266"/>
      <c r="B173" s="265"/>
      <c r="C173" s="265"/>
      <c r="D173" s="265"/>
      <c r="E173" s="265"/>
      <c r="F173" s="266"/>
      <c r="G173" s="266"/>
      <c r="H173" s="267"/>
      <c r="I173" s="267"/>
      <c r="J173" s="267"/>
      <c r="K173" s="267"/>
      <c r="L173" s="267"/>
      <c r="M173" s="267"/>
      <c r="N173" s="267"/>
      <c r="O173" s="267"/>
      <c r="P173" s="267"/>
      <c r="Q173" s="267"/>
      <c r="R173" s="310"/>
      <c r="S173" s="267"/>
      <c r="T173" s="267"/>
      <c r="U173" s="266"/>
      <c r="V173" s="267"/>
      <c r="W173" s="267"/>
      <c r="X173" s="267"/>
      <c r="Y173" s="267"/>
      <c r="Z173" s="267"/>
      <c r="AA173" s="267"/>
      <c r="AB173" s="267"/>
      <c r="AC173" s="267"/>
      <c r="AD173" s="267"/>
    </row>
    <row r="174" spans="1:30" s="264" customFormat="1" ht="22.8" x14ac:dyDescent="0.4">
      <c r="A174" s="266"/>
      <c r="B174" s="265"/>
      <c r="C174" s="265"/>
      <c r="D174" s="265"/>
      <c r="E174" s="265"/>
      <c r="F174" s="266"/>
      <c r="G174" s="266"/>
      <c r="H174" s="267"/>
      <c r="I174" s="267"/>
      <c r="J174" s="267"/>
      <c r="K174" s="267"/>
      <c r="L174" s="267"/>
      <c r="M174" s="267"/>
      <c r="N174" s="267"/>
      <c r="O174" s="267"/>
      <c r="P174" s="267"/>
      <c r="Q174" s="267"/>
      <c r="R174" s="310"/>
      <c r="S174" s="267"/>
      <c r="T174" s="267"/>
      <c r="U174" s="266"/>
      <c r="V174" s="267"/>
      <c r="W174" s="267"/>
      <c r="X174" s="267"/>
      <c r="Y174" s="267"/>
      <c r="Z174" s="267"/>
      <c r="AA174" s="267"/>
      <c r="AB174" s="267"/>
      <c r="AC174" s="267"/>
      <c r="AD174" s="267"/>
    </row>
    <row r="175" spans="1:30" s="264" customFormat="1" ht="22.8" x14ac:dyDescent="0.4">
      <c r="A175" s="266"/>
      <c r="B175" s="265"/>
      <c r="C175" s="265"/>
      <c r="D175" s="265"/>
      <c r="E175" s="265"/>
      <c r="F175" s="266"/>
      <c r="G175" s="266"/>
      <c r="H175" s="267"/>
      <c r="I175" s="267"/>
      <c r="J175" s="267"/>
      <c r="K175" s="267"/>
      <c r="L175" s="267"/>
      <c r="M175" s="267"/>
      <c r="N175" s="267"/>
      <c r="O175" s="267"/>
      <c r="P175" s="267"/>
      <c r="Q175" s="267"/>
      <c r="R175" s="310"/>
      <c r="S175" s="267"/>
      <c r="T175" s="267"/>
      <c r="U175" s="266"/>
      <c r="V175" s="267"/>
      <c r="W175" s="267"/>
      <c r="X175" s="267"/>
      <c r="Y175" s="267"/>
      <c r="Z175" s="267"/>
      <c r="AA175" s="267"/>
      <c r="AB175" s="267"/>
      <c r="AC175" s="267"/>
      <c r="AD175" s="267"/>
    </row>
    <row r="176" spans="1:30" s="264" customFormat="1" ht="22.8" x14ac:dyDescent="0.4">
      <c r="A176" s="266"/>
      <c r="B176" s="265"/>
      <c r="C176" s="265"/>
      <c r="D176" s="265"/>
      <c r="E176" s="265"/>
      <c r="F176" s="266"/>
      <c r="G176" s="266"/>
      <c r="H176" s="267"/>
      <c r="I176" s="267"/>
      <c r="J176" s="267"/>
      <c r="K176" s="267"/>
      <c r="L176" s="267"/>
      <c r="M176" s="267"/>
      <c r="N176" s="267"/>
      <c r="O176" s="267"/>
      <c r="P176" s="267"/>
      <c r="Q176" s="267"/>
      <c r="R176" s="310"/>
      <c r="S176" s="267"/>
      <c r="T176" s="267"/>
      <c r="U176" s="266"/>
      <c r="V176" s="267"/>
      <c r="W176" s="267"/>
      <c r="X176" s="267"/>
      <c r="Y176" s="267"/>
      <c r="Z176" s="267"/>
      <c r="AA176" s="267"/>
      <c r="AB176" s="267"/>
      <c r="AC176" s="267"/>
      <c r="AD176" s="267"/>
    </row>
    <row r="177" spans="1:30" s="264" customFormat="1" ht="22.8" x14ac:dyDescent="0.4">
      <c r="A177" s="266"/>
      <c r="B177" s="265"/>
      <c r="C177" s="265"/>
      <c r="D177" s="265"/>
      <c r="E177" s="265"/>
      <c r="F177" s="266"/>
      <c r="G177" s="266"/>
      <c r="H177" s="267"/>
      <c r="I177" s="267"/>
      <c r="J177" s="267"/>
      <c r="K177" s="267"/>
      <c r="L177" s="267"/>
      <c r="M177" s="267"/>
      <c r="N177" s="267"/>
      <c r="O177" s="267"/>
      <c r="P177" s="267"/>
      <c r="Q177" s="267"/>
      <c r="R177" s="310"/>
      <c r="S177" s="267"/>
      <c r="T177" s="267"/>
      <c r="U177" s="266"/>
      <c r="V177" s="267"/>
      <c r="W177" s="267"/>
      <c r="X177" s="267"/>
      <c r="Y177" s="267"/>
      <c r="Z177" s="267"/>
      <c r="AA177" s="267"/>
      <c r="AB177" s="267"/>
      <c r="AC177" s="267"/>
      <c r="AD177" s="267"/>
    </row>
    <row r="178" spans="1:30" s="264" customFormat="1" ht="22.8" x14ac:dyDescent="0.4">
      <c r="A178" s="266"/>
      <c r="B178" s="265"/>
      <c r="C178" s="265"/>
      <c r="D178" s="265"/>
      <c r="E178" s="265"/>
      <c r="F178" s="266"/>
      <c r="G178" s="266"/>
      <c r="H178" s="267"/>
      <c r="I178" s="267"/>
      <c r="J178" s="267"/>
      <c r="K178" s="267"/>
      <c r="L178" s="267"/>
      <c r="M178" s="267"/>
      <c r="N178" s="267"/>
      <c r="O178" s="267"/>
      <c r="P178" s="267"/>
      <c r="Q178" s="267"/>
      <c r="R178" s="310"/>
      <c r="S178" s="267"/>
      <c r="T178" s="267"/>
      <c r="U178" s="266"/>
      <c r="V178" s="267"/>
      <c r="W178" s="267"/>
      <c r="X178" s="267"/>
      <c r="Y178" s="267"/>
      <c r="Z178" s="267"/>
      <c r="AA178" s="267"/>
      <c r="AB178" s="267"/>
      <c r="AC178" s="267"/>
      <c r="AD178" s="267"/>
    </row>
    <row r="179" spans="1:30" s="264" customFormat="1" ht="22.8" x14ac:dyDescent="0.4">
      <c r="A179" s="266"/>
      <c r="B179" s="265"/>
      <c r="C179" s="265"/>
      <c r="D179" s="265"/>
      <c r="E179" s="265"/>
      <c r="F179" s="266"/>
      <c r="G179" s="266"/>
      <c r="H179" s="267"/>
      <c r="I179" s="267"/>
      <c r="J179" s="267"/>
      <c r="K179" s="267"/>
      <c r="L179" s="267"/>
      <c r="M179" s="267"/>
      <c r="N179" s="267"/>
      <c r="O179" s="267"/>
      <c r="P179" s="267"/>
      <c r="Q179" s="267"/>
      <c r="R179" s="310"/>
      <c r="S179" s="267"/>
      <c r="T179" s="267"/>
      <c r="U179" s="266"/>
      <c r="V179" s="267"/>
      <c r="W179" s="267"/>
      <c r="X179" s="267"/>
      <c r="Y179" s="267"/>
      <c r="Z179" s="267"/>
      <c r="AA179" s="267"/>
      <c r="AB179" s="267"/>
      <c r="AC179" s="267"/>
      <c r="AD179" s="267"/>
    </row>
    <row r="180" spans="1:30" s="264" customFormat="1" ht="22.8" x14ac:dyDescent="0.4">
      <c r="A180" s="266"/>
      <c r="B180" s="265"/>
      <c r="C180" s="265"/>
      <c r="D180" s="265"/>
      <c r="E180" s="265"/>
      <c r="F180" s="266"/>
      <c r="G180" s="266"/>
      <c r="H180" s="267"/>
      <c r="I180" s="267"/>
      <c r="J180" s="267"/>
      <c r="K180" s="267"/>
      <c r="L180" s="267"/>
      <c r="M180" s="267"/>
      <c r="N180" s="267"/>
      <c r="O180" s="267"/>
      <c r="P180" s="267"/>
      <c r="Q180" s="267"/>
      <c r="R180" s="310"/>
      <c r="S180" s="267"/>
      <c r="T180" s="267"/>
      <c r="U180" s="266"/>
      <c r="V180" s="267"/>
      <c r="W180" s="267"/>
      <c r="X180" s="267"/>
      <c r="Y180" s="267"/>
      <c r="Z180" s="267"/>
      <c r="AA180" s="267"/>
      <c r="AB180" s="267"/>
      <c r="AC180" s="267"/>
      <c r="AD180" s="267"/>
    </row>
    <row r="181" spans="1:30" s="264" customFormat="1" ht="22.8" x14ac:dyDescent="0.4">
      <c r="A181" s="266"/>
      <c r="B181" s="265"/>
      <c r="C181" s="265"/>
      <c r="D181" s="265"/>
      <c r="E181" s="265"/>
      <c r="F181" s="266"/>
      <c r="G181" s="266"/>
      <c r="H181" s="267"/>
      <c r="I181" s="267"/>
      <c r="J181" s="267"/>
      <c r="K181" s="267"/>
      <c r="L181" s="267"/>
      <c r="M181" s="267"/>
      <c r="N181" s="267"/>
      <c r="O181" s="267"/>
      <c r="P181" s="267"/>
      <c r="Q181" s="267"/>
      <c r="R181" s="310"/>
      <c r="S181" s="267"/>
      <c r="T181" s="267"/>
      <c r="U181" s="266"/>
      <c r="V181" s="267"/>
      <c r="W181" s="267"/>
      <c r="X181" s="267"/>
      <c r="Y181" s="267"/>
      <c r="Z181" s="267"/>
      <c r="AA181" s="267"/>
      <c r="AB181" s="267"/>
      <c r="AC181" s="267"/>
      <c r="AD181" s="267"/>
    </row>
    <row r="182" spans="1:30" s="264" customFormat="1" ht="22.8" x14ac:dyDescent="0.4">
      <c r="A182" s="266"/>
      <c r="B182" s="265"/>
      <c r="C182" s="265"/>
      <c r="D182" s="265"/>
      <c r="E182" s="265"/>
      <c r="F182" s="266"/>
      <c r="G182" s="266"/>
      <c r="H182" s="267"/>
      <c r="I182" s="267"/>
      <c r="J182" s="267"/>
      <c r="K182" s="267"/>
      <c r="L182" s="267"/>
      <c r="M182" s="267"/>
      <c r="N182" s="267"/>
      <c r="O182" s="267"/>
      <c r="P182" s="267"/>
      <c r="Q182" s="267"/>
      <c r="R182" s="310"/>
      <c r="S182" s="267"/>
      <c r="T182" s="267"/>
      <c r="U182" s="266"/>
      <c r="V182" s="267"/>
      <c r="W182" s="267"/>
      <c r="X182" s="267"/>
      <c r="Y182" s="267"/>
      <c r="Z182" s="267"/>
      <c r="AA182" s="267"/>
      <c r="AB182" s="267"/>
      <c r="AC182" s="267"/>
      <c r="AD182" s="267"/>
    </row>
    <row r="183" spans="1:30" s="264" customFormat="1" ht="22.8" x14ac:dyDescent="0.4">
      <c r="A183" s="266"/>
      <c r="B183" s="265"/>
      <c r="C183" s="265"/>
      <c r="D183" s="265"/>
      <c r="E183" s="265"/>
      <c r="F183" s="266"/>
      <c r="G183" s="266"/>
      <c r="H183" s="267"/>
      <c r="I183" s="267"/>
      <c r="J183" s="267"/>
      <c r="K183" s="267"/>
      <c r="L183" s="267"/>
      <c r="M183" s="267"/>
      <c r="N183" s="267"/>
      <c r="O183" s="267"/>
      <c r="P183" s="267"/>
      <c r="Q183" s="267"/>
      <c r="R183" s="310"/>
      <c r="S183" s="267"/>
      <c r="T183" s="267"/>
      <c r="U183" s="266"/>
      <c r="V183" s="267"/>
      <c r="W183" s="267"/>
      <c r="X183" s="267"/>
      <c r="Y183" s="267"/>
      <c r="Z183" s="267"/>
      <c r="AA183" s="267"/>
      <c r="AB183" s="267"/>
      <c r="AC183" s="267"/>
      <c r="AD183" s="267"/>
    </row>
    <row r="184" spans="1:30" s="264" customFormat="1" ht="22.8" x14ac:dyDescent="0.4">
      <c r="A184" s="266"/>
      <c r="B184" s="265"/>
      <c r="C184" s="265"/>
      <c r="D184" s="265"/>
      <c r="E184" s="265"/>
      <c r="F184" s="266"/>
      <c r="G184" s="266"/>
      <c r="H184" s="267"/>
      <c r="I184" s="267"/>
      <c r="J184" s="267"/>
      <c r="K184" s="267"/>
      <c r="L184" s="267"/>
      <c r="M184" s="267"/>
      <c r="N184" s="267"/>
      <c r="O184" s="267"/>
      <c r="P184" s="267"/>
      <c r="Q184" s="267"/>
      <c r="R184" s="310"/>
      <c r="S184" s="267"/>
      <c r="T184" s="267"/>
      <c r="U184" s="266"/>
      <c r="V184" s="267"/>
      <c r="W184" s="267"/>
      <c r="X184" s="267"/>
      <c r="Y184" s="267"/>
      <c r="Z184" s="267"/>
      <c r="AA184" s="267"/>
      <c r="AB184" s="267"/>
      <c r="AC184" s="267"/>
      <c r="AD184" s="267"/>
    </row>
    <row r="185" spans="1:30" s="264" customFormat="1" ht="22.8" x14ac:dyDescent="0.4">
      <c r="A185" s="266"/>
      <c r="B185" s="265"/>
      <c r="C185" s="265"/>
      <c r="D185" s="265"/>
      <c r="E185" s="265"/>
      <c r="F185" s="266"/>
      <c r="G185" s="266"/>
      <c r="H185" s="267"/>
      <c r="I185" s="267"/>
      <c r="J185" s="267"/>
      <c r="K185" s="267"/>
      <c r="L185" s="267"/>
      <c r="M185" s="267"/>
      <c r="N185" s="267"/>
      <c r="O185" s="267"/>
      <c r="P185" s="267"/>
      <c r="Q185" s="267"/>
      <c r="R185" s="310"/>
      <c r="S185" s="267"/>
      <c r="T185" s="267"/>
      <c r="U185" s="266"/>
      <c r="V185" s="267"/>
      <c r="W185" s="267"/>
      <c r="X185" s="267"/>
      <c r="Y185" s="267"/>
      <c r="Z185" s="267"/>
      <c r="AA185" s="267"/>
      <c r="AB185" s="267"/>
      <c r="AC185" s="267"/>
      <c r="AD185" s="267"/>
    </row>
    <row r="186" spans="1:30" s="264" customFormat="1" ht="22.8" x14ac:dyDescent="0.4">
      <c r="A186" s="266"/>
      <c r="B186" s="265"/>
      <c r="C186" s="265"/>
      <c r="D186" s="265"/>
      <c r="E186" s="265"/>
      <c r="F186" s="266"/>
      <c r="G186" s="266"/>
      <c r="H186" s="267"/>
      <c r="I186" s="267"/>
      <c r="J186" s="267"/>
      <c r="K186" s="267"/>
      <c r="L186" s="267"/>
      <c r="M186" s="267"/>
      <c r="N186" s="267"/>
      <c r="O186" s="267"/>
      <c r="P186" s="267"/>
      <c r="Q186" s="267"/>
      <c r="R186" s="310"/>
      <c r="S186" s="267"/>
      <c r="T186" s="267"/>
      <c r="U186" s="266"/>
      <c r="V186" s="267"/>
      <c r="W186" s="267"/>
      <c r="X186" s="267"/>
      <c r="Y186" s="267"/>
      <c r="Z186" s="267"/>
      <c r="AA186" s="267"/>
      <c r="AB186" s="267"/>
      <c r="AC186" s="267"/>
      <c r="AD186" s="267"/>
    </row>
    <row r="187" spans="1:30" s="264" customFormat="1" ht="22.8" x14ac:dyDescent="0.4">
      <c r="A187" s="266"/>
      <c r="B187" s="265"/>
      <c r="C187" s="265"/>
      <c r="D187" s="265"/>
      <c r="E187" s="265"/>
      <c r="F187" s="266"/>
      <c r="G187" s="266"/>
      <c r="H187" s="267"/>
      <c r="I187" s="267"/>
      <c r="J187" s="267"/>
      <c r="K187" s="267"/>
      <c r="L187" s="267"/>
      <c r="M187" s="267"/>
      <c r="N187" s="267"/>
      <c r="O187" s="267"/>
      <c r="P187" s="267"/>
      <c r="Q187" s="267"/>
      <c r="R187" s="310"/>
      <c r="S187" s="267"/>
      <c r="T187" s="267"/>
      <c r="U187" s="266"/>
      <c r="V187" s="267"/>
      <c r="W187" s="267"/>
      <c r="X187" s="267"/>
      <c r="Y187" s="267"/>
      <c r="Z187" s="267"/>
      <c r="AA187" s="267"/>
      <c r="AB187" s="267"/>
      <c r="AC187" s="267"/>
      <c r="AD187" s="267"/>
    </row>
    <row r="188" spans="1:30" s="264" customFormat="1" ht="22.8" x14ac:dyDescent="0.4">
      <c r="A188" s="266"/>
      <c r="B188" s="265"/>
      <c r="C188" s="265"/>
      <c r="D188" s="265"/>
      <c r="E188" s="265"/>
      <c r="F188" s="266"/>
      <c r="G188" s="266"/>
      <c r="H188" s="267"/>
      <c r="I188" s="267"/>
      <c r="J188" s="267"/>
      <c r="K188" s="267"/>
      <c r="L188" s="267"/>
      <c r="M188" s="267"/>
      <c r="N188" s="267"/>
      <c r="O188" s="267"/>
      <c r="P188" s="267"/>
      <c r="Q188" s="267"/>
      <c r="R188" s="310"/>
      <c r="S188" s="267"/>
      <c r="T188" s="267"/>
      <c r="U188" s="266"/>
      <c r="V188" s="267"/>
      <c r="W188" s="267"/>
      <c r="X188" s="267"/>
      <c r="Y188" s="267"/>
      <c r="Z188" s="267"/>
      <c r="AA188" s="267"/>
      <c r="AB188" s="267"/>
      <c r="AC188" s="267"/>
      <c r="AD188" s="267"/>
    </row>
    <row r="189" spans="1:30" s="264" customFormat="1" ht="22.8" x14ac:dyDescent="0.4">
      <c r="A189" s="266"/>
      <c r="B189" s="265"/>
      <c r="C189" s="265"/>
      <c r="D189" s="265"/>
      <c r="E189" s="265"/>
      <c r="F189" s="266"/>
      <c r="G189" s="266"/>
      <c r="H189" s="267"/>
      <c r="I189" s="267"/>
      <c r="J189" s="267"/>
      <c r="K189" s="267"/>
      <c r="L189" s="267"/>
      <c r="M189" s="267"/>
      <c r="N189" s="267"/>
      <c r="O189" s="267"/>
      <c r="P189" s="267"/>
      <c r="Q189" s="267"/>
      <c r="R189" s="310"/>
      <c r="S189" s="267"/>
      <c r="T189" s="267"/>
      <c r="U189" s="266"/>
      <c r="V189" s="267"/>
      <c r="W189" s="267"/>
      <c r="X189" s="267"/>
      <c r="Y189" s="267"/>
      <c r="Z189" s="267"/>
      <c r="AA189" s="267"/>
      <c r="AB189" s="267"/>
      <c r="AC189" s="267"/>
      <c r="AD189" s="267"/>
    </row>
    <row r="190" spans="1:30" s="264" customFormat="1" ht="22.8" x14ac:dyDescent="0.4">
      <c r="A190" s="266"/>
      <c r="B190" s="265"/>
      <c r="C190" s="265"/>
      <c r="D190" s="265"/>
      <c r="E190" s="265"/>
      <c r="F190" s="266"/>
      <c r="G190" s="266"/>
      <c r="H190" s="267"/>
      <c r="I190" s="267"/>
      <c r="J190" s="267"/>
      <c r="K190" s="267"/>
      <c r="L190" s="267"/>
      <c r="M190" s="267"/>
      <c r="N190" s="267"/>
      <c r="O190" s="267"/>
      <c r="P190" s="267"/>
      <c r="Q190" s="267"/>
      <c r="R190" s="310"/>
      <c r="S190" s="267"/>
      <c r="T190" s="267"/>
      <c r="U190" s="266"/>
      <c r="V190" s="267"/>
      <c r="W190" s="267"/>
      <c r="X190" s="267"/>
      <c r="Y190" s="267"/>
      <c r="Z190" s="267"/>
      <c r="AA190" s="267"/>
      <c r="AB190" s="267"/>
      <c r="AC190" s="267"/>
      <c r="AD190" s="267"/>
    </row>
    <row r="191" spans="1:30" s="264" customFormat="1" ht="22.8" x14ac:dyDescent="0.4">
      <c r="A191" s="266"/>
      <c r="B191" s="265"/>
      <c r="C191" s="265"/>
      <c r="D191" s="265"/>
      <c r="E191" s="265"/>
      <c r="F191" s="266"/>
      <c r="G191" s="266"/>
      <c r="H191" s="267"/>
      <c r="I191" s="267"/>
      <c r="J191" s="267"/>
      <c r="K191" s="267"/>
      <c r="L191" s="267"/>
      <c r="M191" s="267"/>
      <c r="N191" s="267"/>
      <c r="O191" s="267"/>
      <c r="P191" s="267"/>
      <c r="Q191" s="267"/>
      <c r="R191" s="310"/>
      <c r="S191" s="267"/>
      <c r="T191" s="267"/>
      <c r="U191" s="266"/>
      <c r="V191" s="267"/>
      <c r="W191" s="267"/>
      <c r="X191" s="267"/>
      <c r="Y191" s="267"/>
      <c r="Z191" s="267"/>
      <c r="AA191" s="267"/>
      <c r="AB191" s="267"/>
      <c r="AC191" s="267"/>
      <c r="AD191" s="267"/>
    </row>
    <row r="192" spans="1:30" s="264" customFormat="1" ht="22.8" x14ac:dyDescent="0.4">
      <c r="A192" s="266"/>
      <c r="B192" s="265"/>
      <c r="C192" s="265"/>
      <c r="D192" s="265"/>
      <c r="E192" s="265"/>
      <c r="F192" s="266"/>
      <c r="G192" s="266"/>
      <c r="H192" s="267"/>
      <c r="I192" s="267"/>
      <c r="J192" s="267"/>
      <c r="K192" s="267"/>
      <c r="L192" s="267"/>
      <c r="M192" s="267"/>
      <c r="N192" s="267"/>
      <c r="O192" s="267"/>
      <c r="P192" s="267"/>
      <c r="Q192" s="267"/>
      <c r="R192" s="310"/>
      <c r="S192" s="267"/>
      <c r="T192" s="267"/>
      <c r="U192" s="266"/>
      <c r="V192" s="267"/>
      <c r="W192" s="267"/>
      <c r="X192" s="267"/>
      <c r="Y192" s="267"/>
      <c r="Z192" s="267"/>
      <c r="AA192" s="267"/>
      <c r="AB192" s="267"/>
      <c r="AC192" s="267"/>
      <c r="AD192" s="267"/>
    </row>
    <row r="193" spans="1:30" s="264" customFormat="1" ht="22.8" x14ac:dyDescent="0.4">
      <c r="A193" s="266"/>
      <c r="B193" s="265"/>
      <c r="C193" s="265"/>
      <c r="D193" s="265"/>
      <c r="E193" s="265"/>
      <c r="F193" s="266"/>
      <c r="G193" s="266"/>
      <c r="H193" s="267"/>
      <c r="I193" s="267"/>
      <c r="J193" s="267"/>
      <c r="K193" s="267"/>
      <c r="L193" s="267"/>
      <c r="M193" s="267"/>
      <c r="N193" s="267"/>
      <c r="O193" s="267"/>
      <c r="P193" s="267"/>
      <c r="Q193" s="267"/>
      <c r="R193" s="310"/>
      <c r="S193" s="267"/>
      <c r="T193" s="267"/>
      <c r="U193" s="266"/>
      <c r="V193" s="267"/>
      <c r="W193" s="267"/>
      <c r="X193" s="267"/>
      <c r="Y193" s="267"/>
      <c r="Z193" s="267"/>
      <c r="AA193" s="267"/>
      <c r="AB193" s="267"/>
      <c r="AC193" s="267"/>
      <c r="AD193" s="267"/>
    </row>
    <row r="194" spans="1:30" s="264" customFormat="1" ht="22.8" x14ac:dyDescent="0.4">
      <c r="A194" s="266"/>
      <c r="B194" s="265"/>
      <c r="C194" s="265"/>
      <c r="D194" s="265"/>
      <c r="E194" s="265"/>
      <c r="F194" s="266"/>
      <c r="G194" s="266"/>
      <c r="H194" s="267"/>
      <c r="I194" s="267"/>
      <c r="J194" s="267"/>
      <c r="K194" s="267"/>
      <c r="L194" s="267"/>
      <c r="M194" s="267"/>
      <c r="N194" s="267"/>
      <c r="O194" s="267"/>
      <c r="P194" s="267"/>
      <c r="Q194" s="267"/>
      <c r="R194" s="310"/>
      <c r="S194" s="267"/>
      <c r="T194" s="267"/>
      <c r="U194" s="266"/>
      <c r="V194" s="267"/>
      <c r="W194" s="267"/>
      <c r="X194" s="267"/>
      <c r="Y194" s="267"/>
      <c r="Z194" s="267"/>
      <c r="AA194" s="267"/>
      <c r="AB194" s="267"/>
      <c r="AC194" s="267"/>
      <c r="AD194" s="267"/>
    </row>
    <row r="195" spans="1:30" s="264" customFormat="1" ht="22.8" x14ac:dyDescent="0.4">
      <c r="A195" s="266"/>
      <c r="B195" s="265"/>
      <c r="C195" s="265"/>
      <c r="D195" s="265"/>
      <c r="E195" s="265"/>
      <c r="F195" s="266"/>
      <c r="G195" s="266"/>
      <c r="H195" s="267"/>
      <c r="I195" s="267"/>
      <c r="J195" s="267"/>
      <c r="K195" s="267"/>
      <c r="L195" s="267"/>
      <c r="M195" s="267"/>
      <c r="N195" s="267"/>
      <c r="O195" s="267"/>
      <c r="P195" s="267"/>
      <c r="Q195" s="267"/>
      <c r="R195" s="310"/>
      <c r="S195" s="267"/>
      <c r="T195" s="267"/>
      <c r="U195" s="266"/>
      <c r="V195" s="267"/>
      <c r="W195" s="267"/>
      <c r="X195" s="267"/>
      <c r="Y195" s="267"/>
      <c r="Z195" s="267"/>
      <c r="AA195" s="267"/>
      <c r="AB195" s="267"/>
      <c r="AC195" s="267"/>
      <c r="AD195" s="267"/>
    </row>
    <row r="196" spans="1:30" s="264" customFormat="1" ht="22.8" x14ac:dyDescent="0.4">
      <c r="A196" s="266"/>
      <c r="B196" s="265"/>
      <c r="C196" s="265"/>
      <c r="D196" s="265"/>
      <c r="E196" s="265"/>
      <c r="F196" s="266"/>
      <c r="G196" s="266"/>
      <c r="H196" s="267"/>
      <c r="I196" s="267"/>
      <c r="J196" s="267"/>
      <c r="K196" s="267"/>
      <c r="L196" s="267"/>
      <c r="M196" s="267"/>
      <c r="N196" s="267"/>
      <c r="O196" s="267"/>
      <c r="P196" s="267"/>
      <c r="Q196" s="267"/>
      <c r="R196" s="310"/>
      <c r="S196" s="267"/>
      <c r="T196" s="267"/>
      <c r="U196" s="266"/>
      <c r="V196" s="267"/>
      <c r="W196" s="267"/>
      <c r="X196" s="267"/>
      <c r="Y196" s="267"/>
      <c r="Z196" s="267"/>
      <c r="AA196" s="267"/>
      <c r="AB196" s="267"/>
      <c r="AC196" s="267"/>
      <c r="AD196" s="267"/>
    </row>
    <row r="197" spans="1:30" s="264" customFormat="1" ht="22.8" x14ac:dyDescent="0.4">
      <c r="A197" s="266"/>
      <c r="B197" s="265"/>
      <c r="C197" s="265"/>
      <c r="D197" s="265"/>
      <c r="E197" s="265"/>
      <c r="F197" s="266"/>
      <c r="G197" s="266"/>
      <c r="H197" s="267"/>
      <c r="I197" s="267"/>
      <c r="J197" s="267"/>
      <c r="K197" s="267"/>
      <c r="L197" s="267"/>
      <c r="M197" s="267"/>
      <c r="N197" s="267"/>
      <c r="O197" s="267"/>
      <c r="P197" s="267"/>
      <c r="Q197" s="267"/>
      <c r="R197" s="310"/>
      <c r="S197" s="267"/>
      <c r="T197" s="267"/>
      <c r="U197" s="266"/>
      <c r="V197" s="267"/>
      <c r="W197" s="267"/>
      <c r="X197" s="267"/>
      <c r="Y197" s="267"/>
      <c r="Z197" s="267"/>
      <c r="AA197" s="267"/>
      <c r="AB197" s="267"/>
      <c r="AC197" s="267"/>
      <c r="AD197" s="267"/>
    </row>
    <row r="198" spans="1:30" s="264" customFormat="1" ht="22.8" x14ac:dyDescent="0.4">
      <c r="A198" s="266"/>
      <c r="B198" s="265"/>
      <c r="C198" s="265"/>
      <c r="D198" s="265"/>
      <c r="E198" s="265"/>
      <c r="F198" s="266"/>
      <c r="G198" s="266"/>
      <c r="H198" s="267"/>
      <c r="I198" s="267"/>
      <c r="J198" s="267"/>
      <c r="K198" s="267"/>
      <c r="L198" s="267"/>
      <c r="M198" s="267"/>
      <c r="N198" s="267"/>
      <c r="O198" s="267"/>
      <c r="P198" s="267"/>
      <c r="Q198" s="267"/>
      <c r="R198" s="310"/>
      <c r="S198" s="267"/>
      <c r="T198" s="267"/>
      <c r="U198" s="266"/>
      <c r="V198" s="267"/>
      <c r="W198" s="267"/>
      <c r="X198" s="267"/>
      <c r="Y198" s="267"/>
      <c r="Z198" s="267"/>
      <c r="AA198" s="267"/>
      <c r="AB198" s="267"/>
      <c r="AC198" s="267"/>
      <c r="AD198" s="267"/>
    </row>
    <row r="199" spans="1:30" s="264" customFormat="1" ht="22.8" x14ac:dyDescent="0.4">
      <c r="A199" s="266"/>
      <c r="B199" s="265"/>
      <c r="C199" s="265"/>
      <c r="D199" s="265"/>
      <c r="E199" s="265"/>
      <c r="F199" s="266"/>
      <c r="G199" s="266"/>
      <c r="H199" s="267"/>
      <c r="I199" s="267"/>
      <c r="J199" s="267"/>
      <c r="K199" s="267"/>
      <c r="L199" s="267"/>
      <c r="M199" s="267"/>
      <c r="N199" s="267"/>
      <c r="O199" s="267"/>
      <c r="P199" s="267"/>
      <c r="Q199" s="267"/>
      <c r="R199" s="310"/>
      <c r="S199" s="267"/>
      <c r="T199" s="267"/>
      <c r="U199" s="266"/>
      <c r="V199" s="267"/>
      <c r="W199" s="267"/>
      <c r="X199" s="267"/>
      <c r="Y199" s="267"/>
      <c r="Z199" s="267"/>
      <c r="AA199" s="267"/>
      <c r="AB199" s="267"/>
      <c r="AC199" s="267"/>
      <c r="AD199" s="267"/>
    </row>
    <row r="200" spans="1:30" s="264" customFormat="1" ht="22.8" x14ac:dyDescent="0.4">
      <c r="A200" s="266"/>
      <c r="B200" s="265"/>
      <c r="C200" s="265"/>
      <c r="D200" s="265"/>
      <c r="E200" s="265"/>
      <c r="F200" s="266"/>
      <c r="G200" s="266"/>
      <c r="H200" s="267"/>
      <c r="I200" s="267"/>
      <c r="J200" s="267"/>
      <c r="K200" s="267"/>
      <c r="L200" s="267"/>
      <c r="M200" s="267"/>
      <c r="N200" s="267"/>
      <c r="O200" s="267"/>
      <c r="P200" s="267"/>
      <c r="Q200" s="267"/>
      <c r="R200" s="310"/>
      <c r="S200" s="267"/>
      <c r="T200" s="267"/>
      <c r="U200" s="266"/>
      <c r="V200" s="267"/>
      <c r="W200" s="267"/>
      <c r="X200" s="267"/>
      <c r="Y200" s="267"/>
      <c r="Z200" s="267"/>
      <c r="AA200" s="267"/>
      <c r="AB200" s="267"/>
      <c r="AC200" s="267"/>
      <c r="AD200" s="267"/>
    </row>
    <row r="201" spans="1:30" s="264" customFormat="1" ht="22.8" x14ac:dyDescent="0.4">
      <c r="A201" s="266"/>
      <c r="B201" s="265"/>
      <c r="C201" s="265"/>
      <c r="D201" s="265"/>
      <c r="E201" s="265"/>
      <c r="F201" s="266"/>
      <c r="G201" s="266"/>
      <c r="H201" s="267"/>
      <c r="I201" s="267"/>
      <c r="J201" s="267"/>
      <c r="K201" s="267"/>
      <c r="L201" s="267"/>
      <c r="M201" s="267"/>
      <c r="N201" s="267"/>
      <c r="O201" s="267"/>
      <c r="P201" s="267"/>
      <c r="Q201" s="267"/>
      <c r="R201" s="267"/>
      <c r="S201" s="267"/>
      <c r="T201" s="267"/>
      <c r="U201" s="266"/>
      <c r="V201" s="267"/>
      <c r="W201" s="267"/>
      <c r="X201" s="267"/>
      <c r="Y201" s="267"/>
      <c r="Z201" s="267"/>
      <c r="AA201" s="267"/>
      <c r="AB201" s="267"/>
      <c r="AC201" s="267"/>
      <c r="AD201" s="267"/>
    </row>
    <row r="202" spans="1:30" s="264" customFormat="1" ht="22.8" x14ac:dyDescent="0.4">
      <c r="A202" s="266"/>
      <c r="B202" s="265"/>
      <c r="C202" s="265"/>
      <c r="D202" s="265"/>
      <c r="E202" s="265"/>
      <c r="F202" s="266"/>
      <c r="G202" s="266"/>
      <c r="H202" s="267"/>
      <c r="I202" s="267"/>
      <c r="J202" s="267"/>
      <c r="K202" s="267"/>
      <c r="L202" s="267"/>
      <c r="M202" s="267"/>
      <c r="N202" s="267"/>
      <c r="O202" s="267"/>
      <c r="P202" s="267"/>
      <c r="Q202" s="267"/>
      <c r="R202" s="267"/>
      <c r="S202" s="267"/>
      <c r="T202" s="267"/>
      <c r="U202" s="266"/>
      <c r="V202" s="267"/>
      <c r="W202" s="267"/>
      <c r="X202" s="267"/>
      <c r="Y202" s="267"/>
      <c r="Z202" s="267"/>
      <c r="AA202" s="267"/>
      <c r="AB202" s="267"/>
      <c r="AC202" s="267"/>
      <c r="AD202" s="267"/>
    </row>
    <row r="203" spans="1:30" s="264" customFormat="1" ht="22.8" x14ac:dyDescent="0.4">
      <c r="A203" s="266"/>
      <c r="B203" s="265"/>
      <c r="C203" s="265"/>
      <c r="D203" s="265"/>
      <c r="E203" s="265"/>
      <c r="F203" s="266"/>
      <c r="G203" s="266"/>
      <c r="H203" s="267"/>
      <c r="I203" s="267"/>
      <c r="J203" s="267"/>
      <c r="K203" s="267"/>
      <c r="L203" s="267"/>
      <c r="M203" s="267"/>
      <c r="N203" s="267"/>
      <c r="O203" s="267"/>
      <c r="P203" s="267"/>
      <c r="Q203" s="267"/>
      <c r="R203" s="267"/>
      <c r="S203" s="267"/>
      <c r="T203" s="267"/>
      <c r="U203" s="266"/>
      <c r="V203" s="267"/>
      <c r="W203" s="267"/>
      <c r="X203" s="267"/>
      <c r="Y203" s="267"/>
      <c r="Z203" s="267"/>
      <c r="AA203" s="267"/>
      <c r="AB203" s="267"/>
      <c r="AC203" s="267"/>
      <c r="AD203" s="267"/>
    </row>
    <row r="204" spans="1:30" s="264" customFormat="1" ht="22.8" x14ac:dyDescent="0.4">
      <c r="A204" s="266"/>
      <c r="B204" s="265"/>
      <c r="C204" s="265"/>
      <c r="D204" s="265"/>
      <c r="E204" s="265"/>
      <c r="F204" s="266"/>
      <c r="G204" s="266"/>
      <c r="H204" s="267"/>
      <c r="I204" s="267"/>
      <c r="J204" s="267"/>
      <c r="K204" s="267"/>
      <c r="L204" s="267"/>
      <c r="M204" s="267"/>
      <c r="N204" s="267"/>
      <c r="O204" s="267"/>
      <c r="P204" s="267"/>
      <c r="Q204" s="267"/>
      <c r="R204" s="267"/>
      <c r="S204" s="267"/>
      <c r="T204" s="267"/>
      <c r="U204" s="266"/>
      <c r="V204" s="267"/>
      <c r="W204" s="267"/>
      <c r="X204" s="267"/>
      <c r="Y204" s="267"/>
      <c r="Z204" s="267"/>
      <c r="AA204" s="267"/>
      <c r="AB204" s="267"/>
      <c r="AC204" s="267"/>
      <c r="AD204" s="267"/>
    </row>
    <row r="205" spans="1:30" s="264" customFormat="1" ht="22.8" x14ac:dyDescent="0.4">
      <c r="A205" s="266"/>
      <c r="B205" s="265"/>
      <c r="C205" s="265"/>
      <c r="D205" s="265"/>
      <c r="E205" s="265"/>
      <c r="F205" s="266"/>
      <c r="G205" s="266"/>
      <c r="H205" s="267"/>
      <c r="I205" s="267"/>
      <c r="J205" s="267"/>
      <c r="K205" s="267"/>
      <c r="L205" s="267"/>
      <c r="M205" s="267"/>
      <c r="N205" s="267"/>
      <c r="O205" s="267"/>
      <c r="P205" s="267"/>
      <c r="Q205" s="267"/>
      <c r="R205" s="267"/>
      <c r="S205" s="267"/>
      <c r="T205" s="267"/>
      <c r="U205" s="266"/>
      <c r="V205" s="267"/>
      <c r="W205" s="267"/>
      <c r="X205" s="267"/>
      <c r="Y205" s="267"/>
      <c r="Z205" s="267"/>
      <c r="AA205" s="267"/>
      <c r="AB205" s="267"/>
      <c r="AC205" s="267"/>
      <c r="AD205" s="267"/>
    </row>
    <row r="206" spans="1:30" s="70" customFormat="1" x14ac:dyDescent="0.25">
      <c r="A206" s="5"/>
      <c r="B206" s="269"/>
      <c r="C206" s="269"/>
      <c r="D206" s="269"/>
      <c r="E206" s="269"/>
      <c r="F206" s="5"/>
      <c r="G206" s="5"/>
      <c r="H206" s="270"/>
      <c r="I206" s="270"/>
      <c r="J206" s="270"/>
      <c r="K206" s="270"/>
      <c r="L206" s="270"/>
      <c r="M206" s="270"/>
      <c r="N206" s="270"/>
      <c r="O206" s="270"/>
      <c r="P206" s="270"/>
      <c r="Q206" s="270"/>
      <c r="R206" s="270"/>
      <c r="S206" s="270"/>
      <c r="T206" s="270"/>
      <c r="U206" s="5"/>
      <c r="V206" s="270"/>
      <c r="W206" s="270"/>
      <c r="X206" s="270"/>
      <c r="Y206" s="270"/>
      <c r="Z206" s="270"/>
      <c r="AA206" s="270"/>
      <c r="AB206" s="270"/>
      <c r="AC206" s="270"/>
      <c r="AD206" s="270"/>
    </row>
    <row r="207" spans="1:30" s="70" customFormat="1" x14ac:dyDescent="0.25">
      <c r="A207" s="5"/>
      <c r="B207" s="269"/>
      <c r="C207" s="269"/>
      <c r="D207" s="269"/>
      <c r="E207" s="269"/>
      <c r="F207" s="5"/>
      <c r="G207" s="5"/>
      <c r="H207" s="270"/>
      <c r="I207" s="270"/>
      <c r="J207" s="270"/>
      <c r="K207" s="270"/>
      <c r="L207" s="270"/>
      <c r="M207" s="270"/>
      <c r="N207" s="270"/>
      <c r="O207" s="270"/>
      <c r="P207" s="270"/>
      <c r="Q207" s="270"/>
      <c r="R207" s="270"/>
      <c r="S207" s="270"/>
      <c r="T207" s="270"/>
      <c r="U207" s="5"/>
      <c r="V207" s="270"/>
      <c r="W207" s="270"/>
      <c r="X207" s="270"/>
      <c r="Y207" s="270"/>
      <c r="Z207" s="270"/>
      <c r="AA207" s="270"/>
      <c r="AB207" s="270"/>
      <c r="AC207" s="270"/>
      <c r="AD207" s="270"/>
    </row>
    <row r="208" spans="1:30" s="70" customFormat="1" x14ac:dyDescent="0.25">
      <c r="A208" s="5"/>
      <c r="B208" s="269"/>
      <c r="C208" s="269"/>
      <c r="D208" s="269"/>
      <c r="E208" s="269"/>
      <c r="F208" s="5"/>
      <c r="G208" s="5"/>
      <c r="H208" s="270"/>
      <c r="I208" s="270"/>
      <c r="J208" s="270"/>
      <c r="K208" s="270"/>
      <c r="L208" s="270"/>
      <c r="M208" s="270"/>
      <c r="N208" s="270"/>
      <c r="O208" s="270"/>
      <c r="P208" s="270"/>
      <c r="Q208" s="270"/>
      <c r="R208" s="270"/>
      <c r="S208" s="270"/>
      <c r="T208" s="270"/>
      <c r="U208" s="5"/>
      <c r="V208" s="270"/>
      <c r="W208" s="270"/>
      <c r="X208" s="270"/>
      <c r="Y208" s="270"/>
      <c r="Z208" s="270"/>
      <c r="AA208" s="270"/>
      <c r="AB208" s="270"/>
      <c r="AC208" s="270"/>
      <c r="AD208" s="270"/>
    </row>
    <row r="209" spans="1:33" s="70" customFormat="1" x14ac:dyDescent="0.25">
      <c r="A209" s="5"/>
      <c r="B209" s="269"/>
      <c r="C209" s="269"/>
      <c r="D209" s="269"/>
      <c r="E209" s="269"/>
      <c r="F209" s="5"/>
      <c r="G209" s="5"/>
      <c r="H209" s="270"/>
      <c r="I209" s="270"/>
      <c r="J209" s="270"/>
      <c r="K209" s="270"/>
      <c r="L209" s="270"/>
      <c r="M209" s="270"/>
      <c r="N209" s="270"/>
      <c r="O209" s="270"/>
      <c r="P209" s="270"/>
      <c r="Q209" s="270"/>
      <c r="R209" s="270"/>
      <c r="S209" s="270"/>
      <c r="T209" s="270"/>
      <c r="U209" s="5"/>
      <c r="V209" s="270"/>
      <c r="W209" s="270"/>
      <c r="X209" s="270"/>
      <c r="Y209" s="270"/>
      <c r="Z209" s="270"/>
      <c r="AA209" s="270"/>
      <c r="AB209" s="270"/>
      <c r="AC209" s="270"/>
      <c r="AD209" s="270"/>
    </row>
    <row r="210" spans="1:33" s="70" customFormat="1" x14ac:dyDescent="0.25">
      <c r="A210" s="5"/>
      <c r="B210" s="269"/>
      <c r="C210" s="269"/>
      <c r="D210" s="269"/>
      <c r="E210" s="269"/>
      <c r="F210" s="5"/>
      <c r="G210" s="5"/>
      <c r="H210" s="270"/>
      <c r="I210" s="270"/>
      <c r="J210" s="270"/>
      <c r="K210" s="270"/>
      <c r="L210" s="270"/>
      <c r="M210" s="270"/>
      <c r="N210" s="270"/>
      <c r="O210" s="270"/>
      <c r="P210" s="270"/>
      <c r="Q210" s="270"/>
      <c r="R210" s="270"/>
      <c r="S210" s="270"/>
      <c r="T210" s="270"/>
      <c r="U210" s="5"/>
      <c r="V210" s="270"/>
      <c r="W210" s="270"/>
      <c r="X210" s="270"/>
      <c r="Y210" s="270"/>
      <c r="Z210" s="270"/>
      <c r="AA210" s="270"/>
      <c r="AB210" s="270"/>
      <c r="AC210" s="270"/>
      <c r="AD210" s="270"/>
    </row>
    <row r="211" spans="1:33" s="70" customFormat="1" x14ac:dyDescent="0.25">
      <c r="A211" s="5"/>
      <c r="B211" s="269"/>
      <c r="C211" s="269"/>
      <c r="D211" s="269"/>
      <c r="E211" s="269"/>
      <c r="F211" s="5"/>
      <c r="G211" s="5"/>
      <c r="H211" s="270"/>
      <c r="I211" s="270"/>
      <c r="J211" s="270"/>
      <c r="K211" s="270"/>
      <c r="L211" s="270"/>
      <c r="M211" s="270"/>
      <c r="N211" s="270"/>
      <c r="O211" s="270"/>
      <c r="P211" s="270"/>
      <c r="Q211" s="270"/>
      <c r="R211" s="270"/>
      <c r="S211" s="270"/>
      <c r="T211" s="270"/>
      <c r="U211" s="5"/>
      <c r="V211" s="270"/>
      <c r="W211" s="270"/>
      <c r="X211" s="270"/>
      <c r="Y211" s="270"/>
      <c r="Z211" s="270"/>
      <c r="AA211" s="270"/>
      <c r="AB211" s="270"/>
      <c r="AC211" s="270"/>
      <c r="AD211" s="270"/>
    </row>
    <row r="212" spans="1:33" s="70" customFormat="1" x14ac:dyDescent="0.25">
      <c r="A212" s="5"/>
      <c r="B212" s="269"/>
      <c r="C212" s="269"/>
      <c r="D212" s="269"/>
      <c r="E212" s="269"/>
      <c r="F212" s="5"/>
      <c r="G212" s="5"/>
      <c r="H212" s="270"/>
      <c r="I212" s="270"/>
      <c r="J212" s="270"/>
      <c r="K212" s="270"/>
      <c r="L212" s="270"/>
      <c r="M212" s="270"/>
      <c r="N212" s="270"/>
      <c r="O212" s="270"/>
      <c r="P212" s="270"/>
      <c r="Q212" s="270"/>
      <c r="R212" s="270"/>
      <c r="S212" s="270"/>
      <c r="T212" s="270"/>
      <c r="U212" s="5"/>
      <c r="V212" s="270"/>
      <c r="W212" s="270"/>
      <c r="X212" s="270"/>
      <c r="Y212" s="270"/>
      <c r="Z212" s="270"/>
      <c r="AA212" s="270"/>
      <c r="AB212" s="270"/>
      <c r="AC212" s="270"/>
      <c r="AD212" s="270"/>
    </row>
    <row r="213" spans="1:33" s="70" customFormat="1" x14ac:dyDescent="0.25">
      <c r="A213" s="5"/>
      <c r="B213" s="269"/>
      <c r="C213" s="269"/>
      <c r="D213" s="269"/>
      <c r="E213" s="269"/>
      <c r="F213" s="5"/>
      <c r="G213" s="5"/>
      <c r="H213" s="270"/>
      <c r="I213" s="270"/>
      <c r="J213" s="270"/>
      <c r="K213" s="270"/>
      <c r="L213" s="270"/>
      <c r="M213" s="270"/>
      <c r="N213" s="270"/>
      <c r="O213" s="270"/>
      <c r="P213" s="270"/>
      <c r="Q213" s="270"/>
      <c r="R213" s="270"/>
      <c r="S213" s="270"/>
      <c r="T213" s="270"/>
      <c r="U213" s="5"/>
      <c r="V213" s="270"/>
      <c r="W213" s="270"/>
      <c r="X213" s="270"/>
      <c r="Y213" s="270"/>
      <c r="Z213" s="270"/>
      <c r="AA213" s="270"/>
      <c r="AB213" s="270"/>
      <c r="AC213" s="270"/>
      <c r="AD213" s="270"/>
    </row>
    <row r="214" spans="1:33" s="70" customFormat="1" x14ac:dyDescent="0.25">
      <c r="A214" s="5"/>
      <c r="B214" s="269"/>
      <c r="C214" s="269"/>
      <c r="D214" s="269"/>
      <c r="E214" s="269"/>
      <c r="F214" s="5"/>
      <c r="G214" s="5"/>
      <c r="H214" s="270"/>
      <c r="I214" s="270"/>
      <c r="J214" s="270"/>
      <c r="K214" s="270"/>
      <c r="L214" s="270"/>
      <c r="M214" s="270"/>
      <c r="N214" s="270"/>
      <c r="O214" s="270"/>
      <c r="P214" s="270"/>
      <c r="Q214" s="270"/>
      <c r="R214" s="270"/>
      <c r="S214" s="270"/>
      <c r="T214" s="270"/>
      <c r="U214" s="5"/>
      <c r="V214" s="270"/>
      <c r="W214" s="270"/>
      <c r="X214" s="270"/>
      <c r="Y214" s="270"/>
      <c r="Z214" s="270"/>
      <c r="AA214" s="270"/>
      <c r="AB214" s="270"/>
      <c r="AC214" s="270"/>
      <c r="AD214" s="270"/>
    </row>
    <row r="215" spans="1:33" s="70" customFormat="1" x14ac:dyDescent="0.25">
      <c r="A215" s="5"/>
      <c r="B215" s="269"/>
      <c r="C215" s="269"/>
      <c r="D215" s="269"/>
      <c r="E215" s="269"/>
      <c r="F215" s="5"/>
      <c r="G215" s="5"/>
      <c r="H215" s="270"/>
      <c r="I215" s="270"/>
      <c r="J215" s="270"/>
      <c r="K215" s="270"/>
      <c r="L215" s="270"/>
      <c r="M215" s="270"/>
      <c r="N215" s="270"/>
      <c r="O215" s="270"/>
      <c r="P215" s="270"/>
      <c r="Q215" s="270"/>
      <c r="R215" s="270"/>
      <c r="S215" s="270"/>
      <c r="T215" s="270"/>
      <c r="U215" s="5"/>
      <c r="V215" s="270"/>
      <c r="W215" s="270"/>
      <c r="X215" s="270"/>
      <c r="Y215" s="270"/>
      <c r="Z215" s="270"/>
      <c r="AA215" s="270"/>
      <c r="AB215" s="270"/>
      <c r="AC215" s="270"/>
      <c r="AD215" s="270"/>
    </row>
    <row r="216" spans="1:33" s="70" customFormat="1" x14ac:dyDescent="0.25">
      <c r="A216" s="5"/>
      <c r="B216" s="269"/>
      <c r="C216" s="269"/>
      <c r="D216" s="269"/>
      <c r="E216" s="269"/>
      <c r="F216" s="5"/>
      <c r="G216" s="5"/>
      <c r="H216" s="270"/>
      <c r="I216" s="270"/>
      <c r="J216" s="270"/>
      <c r="K216" s="270"/>
      <c r="L216" s="270"/>
      <c r="M216" s="270"/>
      <c r="N216" s="270"/>
      <c r="O216" s="270"/>
      <c r="P216" s="270"/>
      <c r="Q216" s="270"/>
      <c r="R216" s="270"/>
      <c r="S216" s="270"/>
      <c r="T216" s="270"/>
      <c r="U216" s="5"/>
      <c r="V216" s="270"/>
      <c r="W216" s="270"/>
      <c r="X216" s="270"/>
      <c r="Y216" s="270"/>
      <c r="Z216" s="270"/>
      <c r="AA216" s="270"/>
      <c r="AB216" s="270"/>
      <c r="AC216" s="270"/>
      <c r="AD216" s="270"/>
    </row>
    <row r="217" spans="1:33" s="70" customFormat="1" x14ac:dyDescent="0.25">
      <c r="A217" s="5"/>
      <c r="B217" s="269"/>
      <c r="C217" s="269"/>
      <c r="D217" s="269"/>
      <c r="E217" s="269"/>
      <c r="F217" s="5"/>
      <c r="G217" s="5"/>
      <c r="H217" s="270"/>
      <c r="I217" s="270"/>
      <c r="J217" s="270"/>
      <c r="K217" s="270"/>
      <c r="L217" s="270"/>
      <c r="M217" s="270"/>
      <c r="N217" s="270"/>
      <c r="O217" s="270"/>
      <c r="P217" s="270"/>
      <c r="Q217" s="270"/>
      <c r="R217" s="270"/>
      <c r="S217" s="270"/>
      <c r="T217" s="270"/>
      <c r="U217" s="5"/>
      <c r="V217" s="270"/>
      <c r="W217" s="270"/>
      <c r="X217" s="270"/>
      <c r="Y217" s="270"/>
      <c r="Z217" s="270"/>
      <c r="AA217" s="270"/>
      <c r="AB217" s="270"/>
      <c r="AC217" s="270"/>
      <c r="AD217" s="270"/>
    </row>
    <row r="218" spans="1:33" s="70" customFormat="1" x14ac:dyDescent="0.25">
      <c r="A218" s="5"/>
      <c r="B218" s="269"/>
      <c r="C218" s="269"/>
      <c r="D218" s="269"/>
      <c r="E218" s="269"/>
      <c r="F218" s="5"/>
      <c r="G218" s="5"/>
      <c r="H218" s="270"/>
      <c r="I218" s="270"/>
      <c r="J218" s="270"/>
      <c r="K218" s="270"/>
      <c r="L218" s="270"/>
      <c r="M218" s="270"/>
      <c r="N218" s="270"/>
      <c r="O218" s="270"/>
      <c r="P218" s="270"/>
      <c r="Q218" s="270"/>
      <c r="R218" s="270"/>
      <c r="S218" s="270"/>
      <c r="T218" s="270"/>
      <c r="U218" s="5"/>
      <c r="V218" s="270"/>
      <c r="W218" s="270"/>
      <c r="X218" s="270"/>
      <c r="Y218" s="270"/>
      <c r="Z218" s="270"/>
      <c r="AA218" s="270"/>
      <c r="AB218" s="270"/>
      <c r="AC218" s="270"/>
      <c r="AD218" s="270"/>
    </row>
    <row r="219" spans="1:33" s="70" customFormat="1" x14ac:dyDescent="0.25">
      <c r="A219" s="5"/>
      <c r="B219" s="269"/>
      <c r="C219" s="269"/>
      <c r="D219" s="269"/>
      <c r="E219" s="269"/>
      <c r="F219" s="5"/>
      <c r="G219" s="5"/>
      <c r="H219" s="270"/>
      <c r="I219" s="270"/>
      <c r="J219" s="270"/>
      <c r="K219" s="270"/>
      <c r="L219" s="270"/>
      <c r="M219" s="270"/>
      <c r="N219" s="270"/>
      <c r="O219" s="270"/>
      <c r="P219" s="270"/>
      <c r="Q219" s="270"/>
      <c r="R219" s="270"/>
      <c r="S219" s="270"/>
      <c r="T219" s="270"/>
      <c r="U219" s="5"/>
      <c r="V219" s="270"/>
      <c r="W219" s="270"/>
      <c r="X219" s="270"/>
      <c r="Y219" s="270"/>
      <c r="Z219" s="270"/>
      <c r="AA219" s="270"/>
      <c r="AB219" s="270"/>
      <c r="AC219" s="270"/>
      <c r="AD219" s="270"/>
    </row>
    <row r="220" spans="1:33" s="70" customFormat="1" x14ac:dyDescent="0.25">
      <c r="A220" s="5"/>
      <c r="B220" s="269"/>
      <c r="C220" s="269"/>
      <c r="D220" s="269"/>
      <c r="E220" s="269"/>
      <c r="F220" s="5"/>
      <c r="G220" s="5"/>
      <c r="H220" s="270"/>
      <c r="I220" s="270"/>
      <c r="J220" s="270"/>
      <c r="K220" s="270"/>
      <c r="L220" s="270"/>
      <c r="M220" s="270"/>
      <c r="N220" s="270"/>
      <c r="O220" s="270"/>
      <c r="P220" s="270"/>
      <c r="Q220" s="270"/>
      <c r="R220" s="270"/>
      <c r="S220" s="270"/>
      <c r="T220" s="270"/>
      <c r="U220" s="5"/>
      <c r="V220" s="270"/>
      <c r="W220" s="270"/>
      <c r="X220" s="270"/>
      <c r="Y220" s="270"/>
      <c r="Z220" s="270"/>
      <c r="AA220" s="270"/>
      <c r="AB220" s="270"/>
      <c r="AC220" s="270"/>
      <c r="AD220" s="270"/>
    </row>
    <row r="221" spans="1:33" s="70" customFormat="1" x14ac:dyDescent="0.25">
      <c r="A221" s="5"/>
      <c r="B221" s="269"/>
      <c r="C221" s="269"/>
      <c r="D221" s="269"/>
      <c r="E221" s="269"/>
      <c r="F221" s="5"/>
      <c r="G221" s="5"/>
      <c r="H221" s="270"/>
      <c r="I221" s="270"/>
      <c r="J221" s="270"/>
      <c r="K221" s="270"/>
      <c r="L221" s="270"/>
      <c r="M221" s="270"/>
      <c r="N221" s="270"/>
      <c r="O221" s="270"/>
      <c r="P221" s="270"/>
      <c r="Q221" s="270"/>
      <c r="R221" s="270"/>
      <c r="S221" s="270"/>
      <c r="T221" s="270"/>
      <c r="U221" s="5"/>
      <c r="V221" s="270"/>
      <c r="W221" s="270"/>
      <c r="X221" s="270"/>
      <c r="Y221" s="270"/>
      <c r="Z221" s="270"/>
      <c r="AA221" s="270"/>
      <c r="AB221" s="270"/>
      <c r="AC221" s="270"/>
      <c r="AD221" s="270"/>
    </row>
    <row r="222" spans="1:33" s="70" customFormat="1" x14ac:dyDescent="0.25">
      <c r="A222" s="5"/>
      <c r="B222" s="269"/>
      <c r="C222" s="269"/>
      <c r="D222" s="269"/>
      <c r="E222" s="269"/>
      <c r="F222" s="5"/>
      <c r="G222" s="5"/>
      <c r="H222" s="270"/>
      <c r="I222" s="270"/>
      <c r="J222" s="270"/>
      <c r="K222" s="270"/>
      <c r="L222" s="270"/>
      <c r="M222" s="270"/>
      <c r="N222" s="270"/>
      <c r="O222" s="270"/>
      <c r="P222" s="270"/>
      <c r="Q222" s="270"/>
      <c r="R222" s="270"/>
      <c r="S222" s="270"/>
      <c r="T222" s="270"/>
      <c r="U222" s="5"/>
      <c r="V222" s="270"/>
      <c r="W222" s="270"/>
      <c r="X222" s="270"/>
      <c r="Y222" s="270"/>
      <c r="Z222" s="270"/>
      <c r="AA222" s="270"/>
      <c r="AB222" s="270"/>
      <c r="AC222" s="270"/>
      <c r="AD222" s="270"/>
    </row>
    <row r="223" spans="1:33" s="70" customFormat="1" x14ac:dyDescent="0.25">
      <c r="A223" s="5"/>
      <c r="B223" s="269"/>
      <c r="C223" s="269"/>
      <c r="D223" s="269"/>
      <c r="E223" s="269"/>
      <c r="F223" s="5"/>
      <c r="G223" s="5"/>
      <c r="H223" s="270"/>
      <c r="I223" s="270"/>
      <c r="J223" s="270"/>
      <c r="K223" s="270"/>
      <c r="L223" s="270"/>
      <c r="M223" s="270"/>
      <c r="N223" s="270"/>
      <c r="O223" s="270"/>
      <c r="P223" s="270"/>
      <c r="Q223" s="270"/>
      <c r="R223" s="270"/>
      <c r="S223" s="270"/>
      <c r="T223" s="270"/>
      <c r="U223" s="5"/>
      <c r="V223" s="270"/>
      <c r="W223" s="270"/>
      <c r="X223" s="270"/>
      <c r="Y223" s="270"/>
      <c r="Z223" s="270"/>
      <c r="AA223" s="270"/>
      <c r="AB223" s="270"/>
      <c r="AC223" s="270"/>
      <c r="AD223" s="270"/>
    </row>
    <row r="224" spans="1:33" x14ac:dyDescent="0.25">
      <c r="F224" s="270"/>
      <c r="G224" s="270"/>
      <c r="H224" s="270"/>
      <c r="I224" s="270"/>
      <c r="J224" s="270"/>
      <c r="K224" s="270"/>
      <c r="L224" s="270"/>
      <c r="M224" s="270"/>
      <c r="N224" s="270"/>
      <c r="O224" s="270"/>
      <c r="P224" s="270"/>
      <c r="Q224" s="270"/>
      <c r="R224" s="270"/>
      <c r="S224" s="270"/>
      <c r="T224" s="270"/>
      <c r="U224" s="5"/>
      <c r="V224" s="270"/>
      <c r="W224" s="270"/>
      <c r="X224" s="270"/>
      <c r="Y224" s="270"/>
      <c r="Z224" s="270"/>
      <c r="AA224" s="270"/>
      <c r="AB224" s="270"/>
      <c r="AC224" s="270"/>
      <c r="AD224" s="270"/>
      <c r="AE224" s="1"/>
      <c r="AF224" s="270"/>
      <c r="AG224" s="270"/>
    </row>
    <row r="225" spans="6:33" x14ac:dyDescent="0.25">
      <c r="F225" s="270"/>
      <c r="G225" s="270"/>
      <c r="H225" s="270"/>
      <c r="I225" s="270"/>
      <c r="J225" s="270"/>
      <c r="K225" s="270"/>
      <c r="L225" s="270"/>
      <c r="M225" s="270"/>
      <c r="N225" s="270"/>
      <c r="O225" s="270"/>
      <c r="P225" s="270"/>
      <c r="Q225" s="270"/>
      <c r="R225" s="270"/>
      <c r="S225" s="270"/>
      <c r="T225" s="270"/>
      <c r="U225" s="5"/>
      <c r="V225" s="270"/>
      <c r="W225" s="270"/>
      <c r="X225" s="270"/>
      <c r="Y225" s="270"/>
      <c r="Z225" s="270"/>
      <c r="AA225" s="270"/>
      <c r="AB225" s="270"/>
      <c r="AC225" s="270"/>
      <c r="AD225" s="270"/>
      <c r="AE225" s="1"/>
      <c r="AF225" s="270"/>
      <c r="AG225" s="270"/>
    </row>
    <row r="226" spans="6:33" x14ac:dyDescent="0.25">
      <c r="F226" s="270"/>
      <c r="G226" s="270"/>
      <c r="H226" s="270"/>
      <c r="I226" s="270"/>
      <c r="J226" s="270"/>
      <c r="K226" s="270"/>
      <c r="L226" s="270"/>
      <c r="M226" s="270"/>
      <c r="N226" s="270"/>
      <c r="O226" s="270"/>
      <c r="P226" s="270"/>
      <c r="Q226" s="270"/>
      <c r="R226" s="270"/>
      <c r="S226" s="270"/>
      <c r="T226" s="270"/>
      <c r="U226" s="5"/>
      <c r="V226" s="270"/>
      <c r="W226" s="270"/>
      <c r="X226" s="270"/>
      <c r="Y226" s="270"/>
      <c r="Z226" s="270"/>
      <c r="AA226" s="270"/>
      <c r="AB226" s="270"/>
      <c r="AC226" s="270"/>
      <c r="AD226" s="270"/>
      <c r="AE226" s="1"/>
      <c r="AF226" s="270"/>
      <c r="AG226" s="270"/>
    </row>
    <row r="227" spans="6:33" x14ac:dyDescent="0.25">
      <c r="F227" s="270"/>
      <c r="G227" s="270"/>
      <c r="H227" s="270"/>
      <c r="I227" s="270"/>
      <c r="J227" s="270"/>
      <c r="K227" s="270"/>
      <c r="L227" s="270"/>
      <c r="M227" s="270"/>
      <c r="N227" s="270"/>
      <c r="O227" s="270"/>
      <c r="P227" s="270"/>
      <c r="Q227" s="270"/>
      <c r="R227" s="270"/>
      <c r="S227" s="270"/>
      <c r="T227" s="270"/>
      <c r="U227" s="5"/>
      <c r="V227" s="270"/>
      <c r="W227" s="270"/>
      <c r="X227" s="270"/>
      <c r="Y227" s="270"/>
      <c r="Z227" s="270"/>
      <c r="AA227" s="270"/>
      <c r="AB227" s="270"/>
      <c r="AC227" s="270"/>
      <c r="AD227" s="270"/>
      <c r="AE227" s="1"/>
      <c r="AF227" s="270"/>
      <c r="AG227" s="270"/>
    </row>
    <row r="228" spans="6:33" x14ac:dyDescent="0.25">
      <c r="F228" s="270"/>
      <c r="G228" s="270"/>
      <c r="H228" s="270"/>
      <c r="I228" s="270"/>
      <c r="J228" s="270"/>
      <c r="K228" s="270"/>
      <c r="L228" s="270"/>
      <c r="M228" s="270"/>
      <c r="N228" s="270"/>
      <c r="O228" s="270"/>
      <c r="P228" s="270"/>
      <c r="Q228" s="270"/>
      <c r="R228" s="270"/>
      <c r="S228" s="270"/>
      <c r="T228" s="270"/>
      <c r="U228" s="5"/>
      <c r="V228" s="270"/>
      <c r="W228" s="270"/>
      <c r="X228" s="270"/>
      <c r="Y228" s="270"/>
      <c r="Z228" s="270"/>
      <c r="AA228" s="270"/>
      <c r="AB228" s="270"/>
      <c r="AC228" s="270"/>
      <c r="AD228" s="270"/>
      <c r="AE228" s="1"/>
      <c r="AF228" s="270"/>
      <c r="AG228" s="270"/>
    </row>
    <row r="229" spans="6:33" x14ac:dyDescent="0.25">
      <c r="F229" s="270"/>
      <c r="G229" s="270"/>
      <c r="H229" s="270"/>
      <c r="I229" s="270"/>
      <c r="J229" s="270"/>
      <c r="K229" s="270"/>
      <c r="L229" s="270"/>
      <c r="M229" s="270"/>
      <c r="N229" s="270"/>
      <c r="O229" s="270"/>
      <c r="P229" s="270"/>
      <c r="Q229" s="270"/>
      <c r="R229" s="270"/>
      <c r="S229" s="270"/>
      <c r="T229" s="270"/>
      <c r="U229" s="5"/>
      <c r="V229" s="270"/>
      <c r="W229" s="270"/>
      <c r="X229" s="270"/>
      <c r="Y229" s="270"/>
      <c r="Z229" s="270"/>
      <c r="AA229" s="270"/>
      <c r="AB229" s="270"/>
      <c r="AC229" s="270"/>
      <c r="AD229" s="270"/>
      <c r="AE229" s="1"/>
      <c r="AF229" s="270"/>
      <c r="AG229" s="270"/>
    </row>
    <row r="230" spans="6:33" x14ac:dyDescent="0.25">
      <c r="F230" s="270"/>
      <c r="G230" s="270"/>
      <c r="H230" s="270"/>
      <c r="I230" s="270"/>
      <c r="J230" s="270"/>
      <c r="K230" s="270"/>
      <c r="L230" s="270"/>
      <c r="M230" s="270"/>
      <c r="N230" s="270"/>
      <c r="O230" s="270"/>
      <c r="P230" s="270"/>
      <c r="Q230" s="270"/>
      <c r="R230" s="270"/>
      <c r="S230" s="270"/>
      <c r="T230" s="270"/>
      <c r="U230" s="5"/>
      <c r="V230" s="270"/>
      <c r="W230" s="270"/>
      <c r="X230" s="270"/>
      <c r="Y230" s="270"/>
      <c r="Z230" s="270"/>
      <c r="AA230" s="270"/>
      <c r="AB230" s="270"/>
      <c r="AC230" s="270"/>
      <c r="AD230" s="270"/>
      <c r="AE230" s="1"/>
      <c r="AF230" s="270"/>
      <c r="AG230" s="270"/>
    </row>
    <row r="231" spans="6:33" x14ac:dyDescent="0.25">
      <c r="F231" s="270"/>
      <c r="G231" s="270"/>
      <c r="H231" s="270"/>
      <c r="I231" s="270"/>
      <c r="J231" s="270"/>
      <c r="K231" s="270"/>
      <c r="L231" s="270"/>
      <c r="M231" s="270"/>
      <c r="N231" s="270"/>
      <c r="O231" s="270"/>
      <c r="P231" s="270"/>
      <c r="Q231" s="270"/>
      <c r="R231" s="270"/>
      <c r="S231" s="270"/>
      <c r="T231" s="270"/>
      <c r="U231" s="5"/>
      <c r="V231" s="270"/>
      <c r="W231" s="270"/>
      <c r="X231" s="270"/>
      <c r="Y231" s="270"/>
      <c r="Z231" s="270"/>
      <c r="AA231" s="270"/>
      <c r="AB231" s="270"/>
      <c r="AC231" s="270"/>
      <c r="AD231" s="270"/>
      <c r="AE231" s="1"/>
      <c r="AF231" s="270"/>
      <c r="AG231" s="270"/>
    </row>
    <row r="232" spans="6:33" x14ac:dyDescent="0.25">
      <c r="F232" s="270"/>
      <c r="G232" s="270"/>
      <c r="H232" s="270"/>
      <c r="I232" s="270"/>
      <c r="J232" s="270"/>
      <c r="K232" s="270"/>
      <c r="L232" s="270"/>
      <c r="M232" s="270"/>
      <c r="N232" s="270"/>
      <c r="O232" s="270"/>
      <c r="P232" s="270"/>
      <c r="Q232" s="270"/>
      <c r="R232" s="270"/>
      <c r="S232" s="270"/>
      <c r="T232" s="270"/>
      <c r="U232" s="5"/>
      <c r="V232" s="270"/>
      <c r="W232" s="270"/>
      <c r="X232" s="270"/>
      <c r="Y232" s="270"/>
      <c r="Z232" s="270"/>
      <c r="AA232" s="270"/>
      <c r="AB232" s="270"/>
      <c r="AC232" s="270"/>
      <c r="AD232" s="270"/>
      <c r="AE232" s="1"/>
      <c r="AF232" s="270"/>
      <c r="AG232" s="270"/>
    </row>
    <row r="233" spans="6:33" x14ac:dyDescent="0.25">
      <c r="F233" s="270"/>
      <c r="G233" s="270"/>
      <c r="H233" s="270"/>
      <c r="I233" s="270"/>
      <c r="J233" s="270"/>
      <c r="K233" s="270"/>
      <c r="L233" s="270"/>
      <c r="M233" s="270"/>
      <c r="N233" s="270"/>
      <c r="O233" s="270"/>
      <c r="P233" s="270"/>
      <c r="Q233" s="270"/>
      <c r="R233" s="270"/>
      <c r="S233" s="270"/>
      <c r="T233" s="270"/>
      <c r="U233" s="5"/>
      <c r="V233" s="270"/>
      <c r="W233" s="270"/>
      <c r="X233" s="270"/>
      <c r="Y233" s="270"/>
      <c r="Z233" s="270"/>
      <c r="AA233" s="270"/>
      <c r="AB233" s="270"/>
      <c r="AC233" s="270"/>
      <c r="AD233" s="270"/>
      <c r="AE233" s="1"/>
      <c r="AF233" s="270"/>
      <c r="AG233" s="270"/>
    </row>
    <row r="234" spans="6:33" x14ac:dyDescent="0.25">
      <c r="F234" s="270"/>
      <c r="G234" s="270"/>
      <c r="H234" s="270"/>
      <c r="I234" s="270"/>
      <c r="J234" s="270"/>
      <c r="K234" s="270"/>
      <c r="L234" s="270"/>
      <c r="M234" s="270"/>
      <c r="N234" s="270"/>
      <c r="O234" s="270"/>
      <c r="P234" s="270"/>
      <c r="Q234" s="270"/>
      <c r="R234" s="270"/>
      <c r="S234" s="270"/>
      <c r="T234" s="270"/>
      <c r="U234" s="5"/>
      <c r="V234" s="270"/>
      <c r="W234" s="270"/>
      <c r="X234" s="270"/>
      <c r="Y234" s="270"/>
      <c r="Z234" s="270"/>
      <c r="AA234" s="270"/>
      <c r="AB234" s="270"/>
      <c r="AC234" s="270"/>
      <c r="AD234" s="270"/>
      <c r="AE234" s="1"/>
      <c r="AF234" s="270"/>
      <c r="AG234" s="270"/>
    </row>
    <row r="235" spans="6:33" x14ac:dyDescent="0.25">
      <c r="F235" s="270"/>
      <c r="G235" s="270"/>
      <c r="H235" s="270"/>
      <c r="I235" s="270"/>
      <c r="J235" s="270"/>
      <c r="K235" s="270"/>
      <c r="L235" s="270"/>
      <c r="M235" s="270"/>
      <c r="N235" s="270"/>
      <c r="O235" s="270"/>
      <c r="P235" s="270"/>
      <c r="Q235" s="270"/>
      <c r="R235" s="270"/>
      <c r="S235" s="270"/>
      <c r="T235" s="270"/>
      <c r="U235" s="5"/>
      <c r="V235" s="270"/>
      <c r="W235" s="270"/>
      <c r="X235" s="270"/>
      <c r="Y235" s="270"/>
      <c r="Z235" s="270"/>
      <c r="AA235" s="270"/>
      <c r="AB235" s="270"/>
      <c r="AC235" s="270"/>
      <c r="AD235" s="270"/>
      <c r="AE235" s="1"/>
      <c r="AF235" s="270"/>
      <c r="AG235" s="270"/>
    </row>
    <row r="236" spans="6:33" x14ac:dyDescent="0.25">
      <c r="F236" s="270"/>
      <c r="G236" s="270"/>
      <c r="H236" s="270"/>
      <c r="I236" s="270"/>
      <c r="J236" s="270"/>
      <c r="K236" s="270"/>
      <c r="L236" s="270"/>
      <c r="M236" s="270"/>
      <c r="N236" s="270"/>
      <c r="O236" s="270"/>
      <c r="P236" s="270"/>
      <c r="Q236" s="270"/>
      <c r="R236" s="270"/>
      <c r="S236" s="270"/>
      <c r="T236" s="270"/>
      <c r="U236" s="5"/>
      <c r="V236" s="270"/>
      <c r="W236" s="270"/>
      <c r="X236" s="270"/>
      <c r="Y236" s="270"/>
      <c r="Z236" s="270"/>
      <c r="AA236" s="270"/>
      <c r="AB236" s="270"/>
      <c r="AC236" s="270"/>
      <c r="AD236" s="270"/>
      <c r="AE236" s="1"/>
      <c r="AF236" s="270"/>
      <c r="AG236" s="270"/>
    </row>
    <row r="237" spans="6:33" x14ac:dyDescent="0.25">
      <c r="F237" s="270"/>
      <c r="G237" s="270"/>
      <c r="H237" s="270"/>
      <c r="I237" s="270"/>
      <c r="J237" s="270"/>
      <c r="K237" s="270"/>
      <c r="L237" s="270"/>
      <c r="M237" s="270"/>
      <c r="N237" s="270"/>
      <c r="O237" s="270"/>
      <c r="P237" s="270"/>
      <c r="Q237" s="270"/>
      <c r="R237" s="270"/>
      <c r="S237" s="270"/>
      <c r="T237" s="270"/>
      <c r="U237" s="5"/>
      <c r="V237" s="270"/>
      <c r="W237" s="270"/>
      <c r="X237" s="270"/>
      <c r="Y237" s="270"/>
      <c r="Z237" s="270"/>
      <c r="AA237" s="270"/>
      <c r="AB237" s="270"/>
      <c r="AC237" s="270"/>
      <c r="AD237" s="270"/>
      <c r="AE237" s="1"/>
      <c r="AF237" s="270"/>
      <c r="AG237" s="270"/>
    </row>
    <row r="238" spans="6:33" x14ac:dyDescent="0.25">
      <c r="F238" s="270"/>
      <c r="G238" s="270"/>
      <c r="H238" s="270"/>
      <c r="I238" s="270"/>
      <c r="J238" s="270"/>
      <c r="K238" s="270"/>
      <c r="L238" s="270"/>
      <c r="M238" s="270"/>
      <c r="N238" s="270"/>
      <c r="O238" s="270"/>
      <c r="P238" s="270"/>
      <c r="Q238" s="270"/>
      <c r="R238" s="270"/>
      <c r="S238" s="270"/>
      <c r="T238" s="270"/>
      <c r="U238" s="5"/>
      <c r="V238" s="270"/>
      <c r="W238" s="270"/>
      <c r="X238" s="270"/>
      <c r="Y238" s="270"/>
      <c r="Z238" s="270"/>
      <c r="AA238" s="270"/>
      <c r="AB238" s="270"/>
      <c r="AC238" s="270"/>
      <c r="AD238" s="270"/>
      <c r="AE238" s="1"/>
      <c r="AF238" s="270"/>
      <c r="AG238" s="270"/>
    </row>
    <row r="239" spans="6:33" x14ac:dyDescent="0.25">
      <c r="F239" s="270"/>
      <c r="G239" s="270"/>
      <c r="H239" s="270"/>
      <c r="I239" s="270"/>
      <c r="J239" s="270"/>
      <c r="K239" s="270"/>
      <c r="L239" s="270"/>
      <c r="M239" s="270"/>
      <c r="N239" s="270"/>
      <c r="O239" s="270"/>
      <c r="P239" s="270"/>
      <c r="Q239" s="270"/>
      <c r="R239" s="270"/>
      <c r="S239" s="270"/>
      <c r="T239" s="270"/>
      <c r="U239" s="5"/>
      <c r="V239" s="270"/>
      <c r="W239" s="270"/>
      <c r="X239" s="270"/>
      <c r="Y239" s="270"/>
      <c r="Z239" s="270"/>
      <c r="AA239" s="270"/>
      <c r="AB239" s="270"/>
      <c r="AC239" s="270"/>
      <c r="AD239" s="270"/>
      <c r="AE239" s="1"/>
      <c r="AF239" s="270"/>
      <c r="AG239" s="270"/>
    </row>
    <row r="240" spans="6:33" x14ac:dyDescent="0.25">
      <c r="F240" s="270"/>
      <c r="G240" s="270"/>
      <c r="H240" s="270"/>
      <c r="I240" s="270"/>
      <c r="J240" s="270"/>
      <c r="K240" s="270"/>
      <c r="L240" s="270"/>
      <c r="M240" s="270"/>
      <c r="N240" s="270"/>
      <c r="O240" s="270"/>
      <c r="P240" s="270"/>
      <c r="Q240" s="270"/>
      <c r="R240" s="270"/>
      <c r="S240" s="270"/>
      <c r="T240" s="270"/>
      <c r="U240" s="5"/>
      <c r="V240" s="270"/>
      <c r="W240" s="270"/>
      <c r="X240" s="270"/>
      <c r="Y240" s="270"/>
      <c r="Z240" s="270"/>
      <c r="AA240" s="270"/>
      <c r="AB240" s="270"/>
      <c r="AC240" s="270"/>
      <c r="AD240" s="270"/>
      <c r="AE240" s="1"/>
      <c r="AF240" s="270"/>
      <c r="AG240" s="270"/>
    </row>
    <row r="241" spans="6:33" x14ac:dyDescent="0.25">
      <c r="F241" s="270"/>
      <c r="G241" s="270"/>
      <c r="H241" s="270"/>
      <c r="I241" s="270"/>
      <c r="J241" s="270"/>
      <c r="K241" s="270"/>
      <c r="L241" s="270"/>
      <c r="M241" s="270"/>
      <c r="N241" s="270"/>
      <c r="O241" s="270"/>
      <c r="P241" s="270"/>
      <c r="Q241" s="270"/>
      <c r="R241" s="270"/>
      <c r="S241" s="270"/>
      <c r="T241" s="270"/>
      <c r="U241" s="5"/>
      <c r="V241" s="270"/>
      <c r="W241" s="270"/>
      <c r="X241" s="270"/>
      <c r="Y241" s="270"/>
      <c r="Z241" s="270"/>
      <c r="AA241" s="270"/>
      <c r="AB241" s="270"/>
      <c r="AC241" s="270"/>
      <c r="AD241" s="270"/>
      <c r="AE241" s="1"/>
      <c r="AF241" s="270"/>
      <c r="AG241" s="270"/>
    </row>
    <row r="242" spans="6:33" x14ac:dyDescent="0.25">
      <c r="F242" s="270"/>
      <c r="G242" s="270"/>
      <c r="H242" s="270"/>
      <c r="I242" s="270"/>
      <c r="J242" s="270"/>
      <c r="K242" s="270"/>
      <c r="L242" s="270"/>
      <c r="M242" s="270"/>
      <c r="N242" s="270"/>
      <c r="O242" s="270"/>
      <c r="P242" s="270"/>
      <c r="Q242" s="270"/>
      <c r="R242" s="270"/>
      <c r="S242" s="270"/>
      <c r="T242" s="270"/>
      <c r="U242" s="5"/>
      <c r="V242" s="270"/>
      <c r="W242" s="270"/>
      <c r="X242" s="270"/>
      <c r="Y242" s="270"/>
      <c r="Z242" s="270"/>
      <c r="AA242" s="270"/>
      <c r="AB242" s="270"/>
      <c r="AC242" s="270"/>
      <c r="AD242" s="270"/>
      <c r="AE242" s="1"/>
      <c r="AF242" s="270"/>
      <c r="AG242" s="270"/>
    </row>
    <row r="243" spans="6:33" x14ac:dyDescent="0.25">
      <c r="F243" s="270"/>
      <c r="G243" s="270"/>
      <c r="H243" s="270"/>
      <c r="I243" s="270"/>
      <c r="J243" s="270"/>
      <c r="K243" s="270"/>
      <c r="L243" s="270"/>
      <c r="M243" s="270"/>
      <c r="N243" s="270"/>
      <c r="O243" s="270"/>
      <c r="P243" s="270"/>
      <c r="Q243" s="270"/>
      <c r="R243" s="270"/>
      <c r="S243" s="270"/>
      <c r="T243" s="270"/>
      <c r="U243" s="5"/>
      <c r="V243" s="270"/>
      <c r="W243" s="270"/>
      <c r="X243" s="270"/>
      <c r="Y243" s="270"/>
      <c r="Z243" s="270"/>
      <c r="AA243" s="270"/>
      <c r="AB243" s="270"/>
      <c r="AC243" s="270"/>
      <c r="AD243" s="270"/>
      <c r="AE243" s="1"/>
      <c r="AF243" s="270"/>
      <c r="AG243" s="270"/>
    </row>
    <row r="244" spans="6:33" x14ac:dyDescent="0.25">
      <c r="F244" s="270"/>
      <c r="G244" s="270"/>
      <c r="H244" s="270"/>
      <c r="I244" s="270"/>
      <c r="J244" s="270"/>
      <c r="K244" s="270"/>
      <c r="L244" s="270"/>
      <c r="M244" s="270"/>
      <c r="N244" s="270"/>
      <c r="O244" s="270"/>
      <c r="P244" s="270"/>
      <c r="Q244" s="270"/>
      <c r="R244" s="270"/>
      <c r="S244" s="270"/>
      <c r="T244" s="270"/>
      <c r="U244" s="5"/>
      <c r="V244" s="270"/>
      <c r="W244" s="270"/>
      <c r="X244" s="270"/>
      <c r="Y244" s="270"/>
      <c r="Z244" s="270"/>
      <c r="AA244" s="270"/>
      <c r="AB244" s="270"/>
      <c r="AC244" s="270"/>
      <c r="AD244" s="270"/>
      <c r="AE244" s="1"/>
      <c r="AF244" s="270"/>
      <c r="AG244" s="270"/>
    </row>
    <row r="245" spans="6:33" x14ac:dyDescent="0.25">
      <c r="F245" s="270"/>
      <c r="G245" s="270"/>
      <c r="H245" s="270"/>
      <c r="I245" s="270"/>
      <c r="J245" s="270"/>
      <c r="K245" s="270"/>
      <c r="L245" s="270"/>
      <c r="M245" s="270"/>
      <c r="N245" s="270"/>
      <c r="O245" s="270"/>
      <c r="P245" s="270"/>
      <c r="Q245" s="270"/>
      <c r="R245" s="270"/>
      <c r="S245" s="270"/>
      <c r="T245" s="270"/>
      <c r="U245" s="5"/>
      <c r="V245" s="270"/>
      <c r="W245" s="270"/>
      <c r="X245" s="270"/>
      <c r="Y245" s="270"/>
      <c r="Z245" s="270"/>
      <c r="AA245" s="270"/>
      <c r="AB245" s="270"/>
      <c r="AC245" s="270"/>
      <c r="AD245" s="270"/>
      <c r="AE245" s="1"/>
      <c r="AF245" s="270"/>
      <c r="AG245" s="270"/>
    </row>
    <row r="246" spans="6:33" x14ac:dyDescent="0.25">
      <c r="F246" s="270"/>
      <c r="G246" s="270"/>
      <c r="H246" s="270"/>
      <c r="I246" s="270"/>
      <c r="J246" s="270"/>
      <c r="K246" s="270"/>
      <c r="L246" s="270"/>
      <c r="M246" s="270"/>
      <c r="N246" s="270"/>
      <c r="O246" s="270"/>
      <c r="P246" s="270"/>
      <c r="Q246" s="270"/>
      <c r="R246" s="270"/>
      <c r="S246" s="270"/>
      <c r="T246" s="270"/>
      <c r="U246" s="5"/>
      <c r="V246" s="270"/>
      <c r="W246" s="270"/>
      <c r="X246" s="270"/>
      <c r="Y246" s="270"/>
      <c r="Z246" s="270"/>
      <c r="AA246" s="270"/>
      <c r="AB246" s="270"/>
      <c r="AC246" s="270"/>
      <c r="AD246" s="270"/>
      <c r="AE246" s="1"/>
      <c r="AF246" s="270"/>
      <c r="AG246" s="270"/>
    </row>
    <row r="247" spans="6:33" x14ac:dyDescent="0.25">
      <c r="F247" s="270"/>
      <c r="G247" s="270"/>
      <c r="H247" s="270"/>
      <c r="I247" s="270"/>
      <c r="J247" s="270"/>
      <c r="K247" s="270"/>
      <c r="L247" s="270"/>
      <c r="M247" s="270"/>
      <c r="N247" s="270"/>
      <c r="O247" s="270"/>
      <c r="P247" s="270"/>
      <c r="Q247" s="270"/>
      <c r="R247" s="270"/>
      <c r="S247" s="270"/>
      <c r="T247" s="270"/>
      <c r="U247" s="5"/>
      <c r="V247" s="270"/>
      <c r="W247" s="270"/>
      <c r="X247" s="270"/>
      <c r="Y247" s="270"/>
      <c r="Z247" s="270"/>
      <c r="AA247" s="270"/>
      <c r="AB247" s="270"/>
      <c r="AC247" s="270"/>
      <c r="AD247" s="270"/>
      <c r="AE247" s="1"/>
      <c r="AF247" s="270"/>
      <c r="AG247" s="270"/>
    </row>
    <row r="248" spans="6:33" x14ac:dyDescent="0.25">
      <c r="F248" s="270"/>
      <c r="G248" s="270"/>
      <c r="H248" s="270"/>
      <c r="I248" s="270"/>
      <c r="J248" s="270"/>
      <c r="K248" s="270"/>
      <c r="L248" s="270"/>
      <c r="M248" s="270"/>
      <c r="N248" s="270"/>
      <c r="O248" s="270"/>
      <c r="P248" s="270"/>
      <c r="Q248" s="270"/>
      <c r="R248" s="270"/>
      <c r="S248" s="270"/>
      <c r="T248" s="270"/>
      <c r="U248" s="5"/>
      <c r="V248" s="270"/>
      <c r="W248" s="270"/>
      <c r="X248" s="270"/>
      <c r="Y248" s="270"/>
      <c r="Z248" s="270"/>
      <c r="AA248" s="270"/>
      <c r="AB248" s="270"/>
      <c r="AC248" s="270"/>
      <c r="AD248" s="270"/>
      <c r="AE248" s="1"/>
      <c r="AF248" s="270"/>
      <c r="AG248" s="270"/>
    </row>
    <row r="249" spans="6:33" x14ac:dyDescent="0.25">
      <c r="F249" s="270"/>
      <c r="G249" s="270"/>
      <c r="H249" s="270"/>
      <c r="I249" s="270"/>
      <c r="J249" s="270"/>
      <c r="K249" s="270"/>
      <c r="L249" s="270"/>
      <c r="M249" s="270"/>
      <c r="N249" s="270"/>
      <c r="O249" s="270"/>
      <c r="P249" s="270"/>
      <c r="Q249" s="270"/>
      <c r="R249" s="270"/>
      <c r="S249" s="270"/>
      <c r="T249" s="270"/>
      <c r="U249" s="5"/>
      <c r="V249" s="270"/>
      <c r="W249" s="270"/>
      <c r="X249" s="270"/>
      <c r="Y249" s="270"/>
      <c r="Z249" s="270"/>
      <c r="AA249" s="270"/>
      <c r="AB249" s="270"/>
      <c r="AC249" s="270"/>
      <c r="AD249" s="270"/>
      <c r="AE249" s="1"/>
      <c r="AF249" s="270"/>
      <c r="AG249" s="270"/>
    </row>
    <row r="250" spans="6:33" x14ac:dyDescent="0.25">
      <c r="F250" s="270"/>
      <c r="G250" s="270"/>
      <c r="H250" s="270"/>
      <c r="I250" s="270"/>
      <c r="J250" s="270"/>
      <c r="K250" s="270"/>
      <c r="L250" s="270"/>
      <c r="M250" s="270"/>
      <c r="N250" s="270"/>
      <c r="O250" s="270"/>
      <c r="P250" s="270"/>
      <c r="Q250" s="270"/>
      <c r="R250" s="270"/>
      <c r="S250" s="270"/>
      <c r="T250" s="270"/>
      <c r="U250" s="5"/>
      <c r="V250" s="270"/>
      <c r="W250" s="270"/>
      <c r="X250" s="270"/>
      <c r="Y250" s="270"/>
      <c r="Z250" s="270"/>
      <c r="AA250" s="270"/>
      <c r="AB250" s="270"/>
      <c r="AC250" s="270"/>
      <c r="AD250" s="270"/>
      <c r="AE250" s="1"/>
      <c r="AF250" s="270"/>
      <c r="AG250" s="270"/>
    </row>
    <row r="251" spans="6:33" x14ac:dyDescent="0.25">
      <c r="F251" s="270"/>
      <c r="G251" s="270"/>
      <c r="H251" s="270"/>
      <c r="I251" s="270"/>
      <c r="J251" s="270"/>
      <c r="K251" s="270"/>
      <c r="L251" s="270"/>
      <c r="M251" s="270"/>
      <c r="N251" s="270"/>
      <c r="O251" s="270"/>
      <c r="P251" s="270"/>
      <c r="Q251" s="270"/>
      <c r="R251" s="270"/>
      <c r="S251" s="270"/>
      <c r="T251" s="270"/>
      <c r="U251" s="5"/>
      <c r="V251" s="270"/>
      <c r="W251" s="270"/>
      <c r="X251" s="270"/>
      <c r="Y251" s="270"/>
      <c r="Z251" s="270"/>
      <c r="AA251" s="270"/>
      <c r="AB251" s="270"/>
      <c r="AC251" s="270"/>
      <c r="AD251" s="270"/>
      <c r="AE251" s="1"/>
      <c r="AF251" s="270"/>
      <c r="AG251" s="270"/>
    </row>
    <row r="252" spans="6:33" x14ac:dyDescent="0.25">
      <c r="F252" s="270"/>
      <c r="G252" s="270"/>
      <c r="H252" s="270"/>
      <c r="I252" s="270"/>
      <c r="J252" s="270"/>
      <c r="K252" s="270"/>
      <c r="L252" s="270"/>
      <c r="M252" s="270"/>
      <c r="N252" s="270"/>
      <c r="O252" s="270"/>
      <c r="P252" s="270"/>
      <c r="Q252" s="270"/>
      <c r="R252" s="270"/>
      <c r="S252" s="270"/>
      <c r="T252" s="270"/>
      <c r="U252" s="5"/>
      <c r="V252" s="270"/>
      <c r="W252" s="270"/>
      <c r="X252" s="270"/>
      <c r="Y252" s="270"/>
      <c r="Z252" s="270"/>
      <c r="AA252" s="270"/>
      <c r="AB252" s="270"/>
      <c r="AC252" s="270"/>
      <c r="AD252" s="270"/>
      <c r="AE252" s="1"/>
      <c r="AF252" s="270"/>
      <c r="AG252" s="270"/>
    </row>
    <row r="253" spans="6:33" x14ac:dyDescent="0.25">
      <c r="F253" s="270"/>
      <c r="G253" s="270"/>
      <c r="H253" s="270"/>
      <c r="I253" s="270"/>
      <c r="J253" s="270"/>
      <c r="K253" s="270"/>
      <c r="L253" s="270"/>
      <c r="M253" s="270"/>
      <c r="N253" s="270"/>
      <c r="O253" s="270"/>
      <c r="P253" s="270"/>
      <c r="Q253" s="270"/>
      <c r="R253" s="270"/>
      <c r="S253" s="270"/>
      <c r="T253" s="270"/>
      <c r="U253" s="5"/>
      <c r="V253" s="270"/>
      <c r="W253" s="270"/>
      <c r="X253" s="270"/>
      <c r="Y253" s="270"/>
      <c r="Z253" s="270"/>
      <c r="AA253" s="270"/>
      <c r="AB253" s="270"/>
      <c r="AC253" s="270"/>
      <c r="AD253" s="270"/>
      <c r="AE253" s="1"/>
      <c r="AF253" s="270"/>
      <c r="AG253" s="270"/>
    </row>
    <row r="254" spans="6:33" x14ac:dyDescent="0.25">
      <c r="F254" s="270"/>
      <c r="G254" s="270"/>
      <c r="H254" s="270"/>
      <c r="I254" s="270"/>
      <c r="J254" s="270"/>
      <c r="K254" s="270"/>
      <c r="L254" s="270"/>
      <c r="M254" s="270"/>
      <c r="N254" s="270"/>
      <c r="O254" s="270"/>
      <c r="P254" s="270"/>
      <c r="Q254" s="270"/>
      <c r="R254" s="270"/>
      <c r="S254" s="270"/>
      <c r="T254" s="270"/>
      <c r="U254" s="5"/>
      <c r="V254" s="270"/>
      <c r="W254" s="270"/>
      <c r="X254" s="270"/>
      <c r="Y254" s="270"/>
      <c r="Z254" s="270"/>
      <c r="AA254" s="270"/>
      <c r="AB254" s="270"/>
      <c r="AC254" s="270"/>
      <c r="AD254" s="270"/>
      <c r="AE254" s="1"/>
      <c r="AF254" s="270"/>
      <c r="AG254" s="270"/>
    </row>
    <row r="255" spans="6:33" x14ac:dyDescent="0.25">
      <c r="F255" s="270"/>
      <c r="G255" s="270"/>
      <c r="H255" s="270"/>
      <c r="I255" s="270"/>
      <c r="J255" s="270"/>
      <c r="K255" s="270"/>
      <c r="L255" s="270"/>
      <c r="M255" s="270"/>
      <c r="N255" s="270"/>
      <c r="O255" s="270"/>
      <c r="P255" s="270"/>
      <c r="Q255" s="270"/>
      <c r="R255" s="270"/>
      <c r="S255" s="270"/>
      <c r="T255" s="270"/>
      <c r="U255" s="5"/>
      <c r="V255" s="270"/>
      <c r="W255" s="270"/>
      <c r="X255" s="270"/>
      <c r="Y255" s="270"/>
      <c r="Z255" s="270"/>
      <c r="AA255" s="270"/>
      <c r="AB255" s="270"/>
      <c r="AC255" s="270"/>
      <c r="AD255" s="270"/>
      <c r="AE255" s="1"/>
      <c r="AF255" s="270"/>
      <c r="AG255" s="270"/>
    </row>
    <row r="256" spans="6:33" x14ac:dyDescent="0.25">
      <c r="F256" s="270"/>
      <c r="G256" s="270"/>
      <c r="H256" s="270"/>
      <c r="I256" s="270"/>
      <c r="J256" s="270"/>
      <c r="K256" s="270"/>
      <c r="L256" s="270"/>
      <c r="M256" s="270"/>
      <c r="N256" s="270"/>
      <c r="O256" s="270"/>
      <c r="P256" s="270"/>
      <c r="Q256" s="270"/>
      <c r="R256" s="270"/>
      <c r="S256" s="270"/>
      <c r="T256" s="270"/>
      <c r="U256" s="5"/>
      <c r="V256" s="270"/>
      <c r="W256" s="270"/>
      <c r="X256" s="270"/>
      <c r="Y256" s="270"/>
      <c r="Z256" s="270"/>
      <c r="AA256" s="270"/>
      <c r="AB256" s="270"/>
      <c r="AC256" s="270"/>
      <c r="AD256" s="270"/>
      <c r="AE256" s="1"/>
      <c r="AF256" s="270"/>
      <c r="AG256" s="270"/>
    </row>
    <row r="257" spans="6:33" x14ac:dyDescent="0.25">
      <c r="F257" s="270"/>
      <c r="G257" s="270"/>
      <c r="H257" s="270"/>
      <c r="I257" s="270"/>
      <c r="J257" s="270"/>
      <c r="K257" s="270"/>
      <c r="L257" s="270"/>
      <c r="M257" s="270"/>
      <c r="N257" s="270"/>
      <c r="O257" s="270"/>
      <c r="P257" s="270"/>
      <c r="Q257" s="270"/>
      <c r="R257" s="270"/>
      <c r="S257" s="270"/>
      <c r="T257" s="270"/>
      <c r="U257" s="5"/>
      <c r="V257" s="270"/>
      <c r="W257" s="270"/>
      <c r="X257" s="270"/>
      <c r="Y257" s="270"/>
      <c r="Z257" s="270"/>
      <c r="AA257" s="270"/>
      <c r="AB257" s="270"/>
      <c r="AC257" s="270"/>
      <c r="AD257" s="270"/>
      <c r="AE257" s="1"/>
      <c r="AF257" s="270"/>
      <c r="AG257" s="270"/>
    </row>
    <row r="258" spans="6:33" x14ac:dyDescent="0.25">
      <c r="F258" s="270"/>
      <c r="G258" s="270"/>
      <c r="H258" s="270"/>
      <c r="I258" s="270"/>
      <c r="J258" s="270"/>
      <c r="K258" s="270"/>
      <c r="L258" s="270"/>
      <c r="M258" s="270"/>
      <c r="N258" s="270"/>
      <c r="O258" s="270"/>
      <c r="P258" s="270"/>
      <c r="Q258" s="270"/>
      <c r="R258" s="270"/>
      <c r="S258" s="270"/>
      <c r="T258" s="270"/>
      <c r="U258" s="5"/>
      <c r="V258" s="270"/>
      <c r="W258" s="270"/>
      <c r="X258" s="270"/>
      <c r="Y258" s="270"/>
      <c r="Z258" s="270"/>
      <c r="AA258" s="270"/>
      <c r="AB258" s="270"/>
      <c r="AC258" s="270"/>
      <c r="AD258" s="270"/>
      <c r="AE258" s="1"/>
      <c r="AF258" s="270"/>
      <c r="AG258" s="270"/>
    </row>
    <row r="259" spans="6:33" x14ac:dyDescent="0.25">
      <c r="F259" s="270"/>
      <c r="G259" s="270"/>
      <c r="H259" s="270"/>
      <c r="I259" s="270"/>
      <c r="J259" s="270"/>
      <c r="K259" s="270"/>
      <c r="L259" s="270"/>
      <c r="M259" s="270"/>
      <c r="N259" s="270"/>
      <c r="O259" s="270"/>
      <c r="P259" s="270"/>
      <c r="Q259" s="270"/>
      <c r="R259" s="270"/>
      <c r="S259" s="270"/>
      <c r="T259" s="270"/>
      <c r="U259" s="5"/>
      <c r="V259" s="270"/>
      <c r="W259" s="270"/>
      <c r="X259" s="270"/>
      <c r="Y259" s="270"/>
      <c r="Z259" s="270"/>
      <c r="AA259" s="270"/>
      <c r="AB259" s="270"/>
      <c r="AC259" s="270"/>
      <c r="AD259" s="270"/>
      <c r="AE259" s="1"/>
      <c r="AF259" s="270"/>
      <c r="AG259" s="270"/>
    </row>
    <row r="260" spans="6:33" x14ac:dyDescent="0.25">
      <c r="F260" s="270"/>
      <c r="G260" s="270"/>
      <c r="H260" s="270"/>
      <c r="I260" s="270"/>
      <c r="J260" s="270"/>
      <c r="K260" s="270"/>
      <c r="L260" s="270"/>
      <c r="M260" s="270"/>
      <c r="N260" s="270"/>
      <c r="O260" s="270"/>
      <c r="P260" s="270"/>
      <c r="Q260" s="270"/>
      <c r="R260" s="270"/>
      <c r="S260" s="270"/>
      <c r="T260" s="270"/>
      <c r="U260" s="5"/>
      <c r="V260" s="270"/>
      <c r="W260" s="270"/>
      <c r="X260" s="270"/>
      <c r="Y260" s="270"/>
      <c r="Z260" s="270"/>
      <c r="AA260" s="270"/>
      <c r="AB260" s="270"/>
      <c r="AC260" s="270"/>
      <c r="AD260" s="270"/>
      <c r="AE260" s="1"/>
      <c r="AF260" s="270"/>
      <c r="AG260" s="270"/>
    </row>
    <row r="261" spans="6:33" x14ac:dyDescent="0.25">
      <c r="F261" s="270"/>
      <c r="G261" s="270"/>
      <c r="H261" s="270"/>
      <c r="I261" s="270"/>
      <c r="J261" s="270"/>
      <c r="K261" s="270"/>
      <c r="L261" s="270"/>
      <c r="M261" s="270"/>
      <c r="N261" s="270"/>
      <c r="O261" s="270"/>
      <c r="P261" s="270"/>
      <c r="Q261" s="270"/>
      <c r="R261" s="270"/>
      <c r="S261" s="270"/>
      <c r="T261" s="270"/>
      <c r="U261" s="5"/>
      <c r="V261" s="270"/>
      <c r="W261" s="270"/>
      <c r="X261" s="270"/>
      <c r="Y261" s="270"/>
      <c r="Z261" s="270"/>
      <c r="AA261" s="270"/>
      <c r="AB261" s="270"/>
      <c r="AC261" s="270"/>
      <c r="AD261" s="270"/>
      <c r="AE261" s="1"/>
      <c r="AF261" s="270"/>
      <c r="AG261" s="270"/>
    </row>
    <row r="262" spans="6:33" x14ac:dyDescent="0.25">
      <c r="F262" s="270"/>
      <c r="G262" s="270"/>
      <c r="H262" s="270"/>
      <c r="I262" s="270"/>
      <c r="J262" s="270"/>
      <c r="K262" s="270"/>
      <c r="L262" s="270"/>
      <c r="M262" s="270"/>
      <c r="N262" s="270"/>
      <c r="O262" s="270"/>
      <c r="P262" s="270"/>
      <c r="Q262" s="270"/>
      <c r="R262" s="270"/>
      <c r="S262" s="270"/>
      <c r="T262" s="270"/>
      <c r="U262" s="5"/>
      <c r="V262" s="270"/>
      <c r="W262" s="270"/>
      <c r="X262" s="270"/>
      <c r="Y262" s="270"/>
      <c r="Z262" s="270"/>
      <c r="AA262" s="270"/>
      <c r="AB262" s="270"/>
      <c r="AC262" s="270"/>
      <c r="AD262" s="270"/>
      <c r="AE262" s="1"/>
      <c r="AF262" s="270"/>
      <c r="AG262" s="270"/>
    </row>
    <row r="263" spans="6:33" x14ac:dyDescent="0.25">
      <c r="F263" s="270"/>
      <c r="G263" s="270"/>
      <c r="H263" s="270"/>
      <c r="I263" s="270"/>
      <c r="J263" s="270"/>
      <c r="K263" s="270"/>
      <c r="L263" s="270"/>
      <c r="M263" s="270"/>
      <c r="N263" s="270"/>
      <c r="O263" s="270"/>
      <c r="P263" s="270"/>
      <c r="Q263" s="270"/>
      <c r="R263" s="270"/>
      <c r="S263" s="270"/>
      <c r="T263" s="270"/>
      <c r="U263" s="5"/>
      <c r="V263" s="270"/>
      <c r="W263" s="270"/>
      <c r="X263" s="270"/>
      <c r="Y263" s="270"/>
      <c r="Z263" s="270"/>
      <c r="AA263" s="270"/>
      <c r="AB263" s="270"/>
      <c r="AC263" s="270"/>
      <c r="AD263" s="270"/>
      <c r="AE263" s="1"/>
      <c r="AF263" s="270"/>
      <c r="AG263" s="270"/>
    </row>
    <row r="264" spans="6:33" x14ac:dyDescent="0.25">
      <c r="F264" s="270"/>
      <c r="G264" s="270"/>
      <c r="H264" s="270"/>
      <c r="I264" s="270"/>
      <c r="J264" s="270"/>
      <c r="K264" s="270"/>
      <c r="L264" s="270"/>
      <c r="M264" s="270"/>
      <c r="N264" s="270"/>
      <c r="O264" s="270"/>
      <c r="P264" s="270"/>
      <c r="Q264" s="270"/>
      <c r="R264" s="270"/>
      <c r="S264" s="270"/>
      <c r="T264" s="270"/>
      <c r="U264" s="5"/>
      <c r="V264" s="270"/>
      <c r="W264" s="270"/>
      <c r="X264" s="270"/>
      <c r="Y264" s="270"/>
      <c r="Z264" s="270"/>
      <c r="AA264" s="270"/>
      <c r="AB264" s="270"/>
      <c r="AC264" s="270"/>
      <c r="AD264" s="270"/>
      <c r="AE264" s="1"/>
      <c r="AF264" s="270"/>
      <c r="AG264" s="270"/>
    </row>
    <row r="265" spans="6:33" x14ac:dyDescent="0.25">
      <c r="F265" s="270"/>
      <c r="G265" s="270"/>
      <c r="H265" s="270"/>
      <c r="I265" s="270"/>
      <c r="J265" s="270"/>
      <c r="K265" s="270"/>
      <c r="L265" s="270"/>
      <c r="M265" s="270"/>
      <c r="N265" s="270"/>
      <c r="O265" s="270"/>
      <c r="P265" s="270"/>
      <c r="Q265" s="270"/>
      <c r="R265" s="270"/>
      <c r="S265" s="270"/>
      <c r="T265" s="270"/>
      <c r="U265" s="5"/>
      <c r="V265" s="270"/>
      <c r="W265" s="270"/>
      <c r="X265" s="270"/>
      <c r="Y265" s="270"/>
      <c r="Z265" s="270"/>
      <c r="AA265" s="270"/>
      <c r="AB265" s="270"/>
      <c r="AC265" s="270"/>
      <c r="AD265" s="270"/>
      <c r="AE265" s="1"/>
      <c r="AF265" s="270"/>
      <c r="AG265" s="270"/>
    </row>
    <row r="266" spans="6:33" x14ac:dyDescent="0.25">
      <c r="F266" s="270"/>
      <c r="G266" s="270"/>
      <c r="H266" s="270"/>
      <c r="I266" s="270"/>
      <c r="J266" s="270"/>
      <c r="K266" s="270"/>
      <c r="L266" s="270"/>
      <c r="M266" s="270"/>
      <c r="N266" s="270"/>
      <c r="O266" s="270"/>
      <c r="P266" s="270"/>
      <c r="Q266" s="270"/>
      <c r="R266" s="270"/>
      <c r="S266" s="270"/>
      <c r="T266" s="270"/>
      <c r="U266" s="5"/>
      <c r="V266" s="270"/>
      <c r="W266" s="270"/>
      <c r="X266" s="270"/>
      <c r="Y266" s="270"/>
      <c r="Z266" s="270"/>
      <c r="AA266" s="270"/>
      <c r="AB266" s="270"/>
      <c r="AC266" s="270"/>
      <c r="AD266" s="270"/>
      <c r="AE266" s="1"/>
      <c r="AF266" s="270"/>
      <c r="AG266" s="270"/>
    </row>
    <row r="267" spans="6:33" x14ac:dyDescent="0.25">
      <c r="F267" s="270"/>
      <c r="G267" s="270"/>
      <c r="H267" s="270"/>
      <c r="I267" s="270"/>
      <c r="J267" s="270"/>
      <c r="K267" s="270"/>
      <c r="L267" s="270"/>
      <c r="M267" s="270"/>
      <c r="N267" s="270"/>
      <c r="O267" s="270"/>
      <c r="P267" s="270"/>
      <c r="Q267" s="270"/>
      <c r="R267" s="270"/>
      <c r="S267" s="270"/>
      <c r="T267" s="270"/>
      <c r="U267" s="5"/>
      <c r="V267" s="270"/>
      <c r="W267" s="270"/>
      <c r="X267" s="270"/>
      <c r="Y267" s="270"/>
      <c r="Z267" s="270"/>
      <c r="AA267" s="270"/>
      <c r="AB267" s="270"/>
      <c r="AC267" s="270"/>
      <c r="AD267" s="270"/>
      <c r="AE267" s="1"/>
      <c r="AF267" s="270"/>
      <c r="AG267" s="270"/>
    </row>
    <row r="268" spans="6:33" x14ac:dyDescent="0.25">
      <c r="F268" s="270"/>
      <c r="G268" s="270"/>
      <c r="H268" s="270"/>
      <c r="I268" s="270"/>
      <c r="J268" s="270"/>
      <c r="K268" s="270"/>
      <c r="L268" s="270"/>
      <c r="M268" s="270"/>
      <c r="N268" s="270"/>
      <c r="O268" s="270"/>
      <c r="P268" s="270"/>
      <c r="Q268" s="270"/>
      <c r="R268" s="270"/>
      <c r="S268" s="270"/>
      <c r="T268" s="270"/>
      <c r="U268" s="5"/>
      <c r="V268" s="270"/>
      <c r="W268" s="270"/>
      <c r="X268" s="270"/>
      <c r="Y268" s="270"/>
      <c r="Z268" s="270"/>
      <c r="AA268" s="270"/>
      <c r="AB268" s="270"/>
      <c r="AC268" s="270"/>
      <c r="AD268" s="270"/>
      <c r="AE268" s="1"/>
      <c r="AF268" s="270"/>
      <c r="AG268" s="270"/>
    </row>
    <row r="269" spans="6:33" x14ac:dyDescent="0.25">
      <c r="F269" s="270"/>
      <c r="G269" s="270"/>
      <c r="H269" s="270"/>
      <c r="I269" s="270"/>
      <c r="J269" s="270"/>
      <c r="K269" s="270"/>
      <c r="L269" s="270"/>
      <c r="M269" s="270"/>
      <c r="N269" s="270"/>
      <c r="O269" s="270"/>
      <c r="P269" s="270"/>
      <c r="Q269" s="270"/>
      <c r="R269" s="270"/>
      <c r="S269" s="270"/>
      <c r="T269" s="270"/>
      <c r="U269" s="5"/>
      <c r="V269" s="270"/>
      <c r="W269" s="270"/>
      <c r="X269" s="270"/>
      <c r="Y269" s="270"/>
      <c r="Z269" s="270"/>
      <c r="AA269" s="270"/>
      <c r="AB269" s="270"/>
      <c r="AC269" s="270"/>
      <c r="AD269" s="270"/>
      <c r="AE269" s="1"/>
      <c r="AF269" s="270"/>
      <c r="AG269" s="270"/>
    </row>
    <row r="270" spans="6:33" x14ac:dyDescent="0.25">
      <c r="F270" s="270"/>
      <c r="G270" s="270"/>
      <c r="H270" s="270"/>
      <c r="I270" s="270"/>
      <c r="J270" s="270"/>
      <c r="K270" s="270"/>
      <c r="L270" s="270"/>
      <c r="M270" s="270"/>
      <c r="N270" s="270"/>
      <c r="O270" s="270"/>
      <c r="P270" s="270"/>
      <c r="Q270" s="270"/>
      <c r="R270" s="270"/>
      <c r="S270" s="270"/>
      <c r="T270" s="270"/>
      <c r="U270" s="5"/>
      <c r="V270" s="270"/>
      <c r="W270" s="270"/>
      <c r="X270" s="270"/>
      <c r="Y270" s="270"/>
      <c r="Z270" s="270"/>
      <c r="AA270" s="270"/>
      <c r="AB270" s="270"/>
      <c r="AC270" s="270"/>
      <c r="AD270" s="270"/>
      <c r="AE270" s="1"/>
      <c r="AF270" s="270"/>
      <c r="AG270" s="270"/>
    </row>
    <row r="271" spans="6:33" x14ac:dyDescent="0.25">
      <c r="F271" s="270"/>
      <c r="G271" s="270"/>
      <c r="H271" s="270"/>
      <c r="I271" s="270"/>
      <c r="J271" s="270"/>
      <c r="K271" s="270"/>
      <c r="L271" s="270"/>
      <c r="M271" s="270"/>
      <c r="N271" s="270"/>
      <c r="O271" s="270"/>
      <c r="P271" s="270"/>
      <c r="Q271" s="270"/>
      <c r="R271" s="270"/>
      <c r="S271" s="270"/>
      <c r="T271" s="270"/>
      <c r="U271" s="5"/>
      <c r="V271" s="270"/>
      <c r="W271" s="270"/>
      <c r="X271" s="270"/>
      <c r="Y271" s="270"/>
      <c r="Z271" s="270"/>
      <c r="AA271" s="270"/>
      <c r="AB271" s="270"/>
      <c r="AC271" s="270"/>
      <c r="AD271" s="270"/>
      <c r="AE271" s="1"/>
      <c r="AF271" s="270"/>
      <c r="AG271" s="270"/>
    </row>
    <row r="272" spans="6:33" x14ac:dyDescent="0.25">
      <c r="F272" s="270"/>
      <c r="G272" s="270"/>
      <c r="H272" s="270"/>
      <c r="I272" s="270"/>
      <c r="J272" s="270"/>
      <c r="K272" s="270"/>
      <c r="L272" s="270"/>
      <c r="M272" s="270"/>
      <c r="N272" s="270"/>
      <c r="O272" s="270"/>
      <c r="P272" s="270"/>
      <c r="Q272" s="270"/>
      <c r="R272" s="270"/>
      <c r="S272" s="270"/>
      <c r="T272" s="270"/>
      <c r="U272" s="5"/>
      <c r="V272" s="270"/>
      <c r="W272" s="270"/>
      <c r="X272" s="270"/>
      <c r="Y272" s="270"/>
      <c r="Z272" s="270"/>
      <c r="AA272" s="270"/>
      <c r="AB272" s="270"/>
      <c r="AC272" s="270"/>
      <c r="AD272" s="270"/>
      <c r="AE272" s="1"/>
      <c r="AF272" s="270"/>
      <c r="AG272" s="270"/>
    </row>
    <row r="273" spans="6:33" x14ac:dyDescent="0.25">
      <c r="F273" s="270"/>
      <c r="G273" s="270"/>
      <c r="H273" s="270"/>
      <c r="I273" s="270"/>
      <c r="J273" s="270"/>
      <c r="K273" s="270"/>
      <c r="L273" s="270"/>
      <c r="M273" s="270"/>
      <c r="N273" s="270"/>
      <c r="O273" s="270"/>
      <c r="P273" s="270"/>
      <c r="Q273" s="270"/>
      <c r="R273" s="270"/>
      <c r="S273" s="270"/>
      <c r="T273" s="270"/>
      <c r="U273" s="5"/>
      <c r="V273" s="270"/>
      <c r="W273" s="270"/>
      <c r="X273" s="270"/>
      <c r="Y273" s="270"/>
      <c r="Z273" s="270"/>
      <c r="AA273" s="270"/>
      <c r="AB273" s="270"/>
      <c r="AC273" s="270"/>
      <c r="AD273" s="270"/>
      <c r="AE273" s="1"/>
      <c r="AF273" s="270"/>
      <c r="AG273" s="270"/>
    </row>
    <row r="274" spans="6:33" x14ac:dyDescent="0.25">
      <c r="F274" s="270"/>
      <c r="G274" s="270"/>
      <c r="H274" s="270"/>
      <c r="I274" s="270"/>
      <c r="J274" s="270"/>
      <c r="K274" s="270"/>
      <c r="L274" s="270"/>
      <c r="M274" s="270"/>
      <c r="N274" s="270"/>
      <c r="O274" s="270"/>
      <c r="P274" s="270"/>
      <c r="Q274" s="270"/>
      <c r="R274" s="270"/>
      <c r="S274" s="270"/>
      <c r="T274" s="270"/>
      <c r="U274" s="5"/>
      <c r="V274" s="270"/>
      <c r="W274" s="270"/>
      <c r="X274" s="270"/>
      <c r="Y274" s="270"/>
      <c r="Z274" s="270"/>
      <c r="AA274" s="270"/>
      <c r="AB274" s="270"/>
      <c r="AC274" s="270"/>
      <c r="AD274" s="270"/>
      <c r="AE274" s="1"/>
      <c r="AF274" s="270"/>
      <c r="AG274" s="270"/>
    </row>
    <row r="275" spans="6:33" x14ac:dyDescent="0.25">
      <c r="F275" s="270"/>
      <c r="G275" s="270"/>
      <c r="H275" s="270"/>
      <c r="I275" s="270"/>
      <c r="J275" s="270"/>
      <c r="K275" s="270"/>
      <c r="L275" s="270"/>
      <c r="M275" s="270"/>
      <c r="N275" s="270"/>
      <c r="O275" s="270"/>
      <c r="P275" s="270"/>
      <c r="Q275" s="270"/>
      <c r="R275" s="270"/>
      <c r="S275" s="270"/>
      <c r="T275" s="270"/>
      <c r="U275" s="5"/>
      <c r="V275" s="270"/>
      <c r="W275" s="270"/>
      <c r="X275" s="270"/>
      <c r="Y275" s="270"/>
      <c r="Z275" s="270"/>
      <c r="AA275" s="270"/>
      <c r="AB275" s="270"/>
      <c r="AC275" s="270"/>
      <c r="AD275" s="270"/>
      <c r="AE275" s="1"/>
      <c r="AF275" s="270"/>
      <c r="AG275" s="270"/>
    </row>
    <row r="276" spans="6:33" x14ac:dyDescent="0.25">
      <c r="F276" s="270"/>
      <c r="G276" s="270"/>
      <c r="H276" s="270"/>
      <c r="I276" s="270"/>
      <c r="J276" s="270"/>
      <c r="K276" s="270"/>
      <c r="L276" s="270"/>
      <c r="M276" s="270"/>
      <c r="N276" s="270"/>
      <c r="O276" s="270"/>
      <c r="P276" s="270"/>
      <c r="Q276" s="270"/>
      <c r="R276" s="270"/>
      <c r="S276" s="270"/>
      <c r="T276" s="270"/>
      <c r="U276" s="5"/>
      <c r="V276" s="270"/>
      <c r="W276" s="270"/>
      <c r="X276" s="270"/>
      <c r="Y276" s="270"/>
      <c r="Z276" s="270"/>
      <c r="AA276" s="270"/>
      <c r="AB276" s="270"/>
      <c r="AC276" s="270"/>
      <c r="AD276" s="270"/>
      <c r="AE276" s="1"/>
      <c r="AF276" s="270"/>
      <c r="AG276" s="270"/>
    </row>
    <row r="277" spans="6:33" x14ac:dyDescent="0.25">
      <c r="F277" s="270"/>
      <c r="G277" s="270"/>
      <c r="H277" s="270"/>
      <c r="I277" s="270"/>
      <c r="J277" s="270"/>
      <c r="K277" s="270"/>
      <c r="L277" s="270"/>
      <c r="M277" s="270"/>
      <c r="N277" s="270"/>
      <c r="O277" s="270"/>
      <c r="P277" s="270"/>
      <c r="Q277" s="270"/>
      <c r="R277" s="270"/>
      <c r="S277" s="270"/>
      <c r="T277" s="270"/>
      <c r="U277" s="5"/>
      <c r="V277" s="270"/>
      <c r="W277" s="270"/>
      <c r="X277" s="270"/>
      <c r="Y277" s="270"/>
      <c r="Z277" s="270"/>
      <c r="AA277" s="270"/>
      <c r="AB277" s="270"/>
      <c r="AC277" s="270"/>
      <c r="AD277" s="270"/>
      <c r="AE277" s="1"/>
      <c r="AF277" s="270"/>
      <c r="AG277" s="270"/>
    </row>
    <row r="278" spans="6:33" x14ac:dyDescent="0.25">
      <c r="F278" s="270"/>
      <c r="G278" s="270"/>
      <c r="H278" s="270"/>
      <c r="I278" s="270"/>
      <c r="J278" s="270"/>
      <c r="K278" s="270"/>
      <c r="L278" s="270"/>
      <c r="M278" s="270"/>
      <c r="N278" s="270"/>
      <c r="O278" s="270"/>
      <c r="P278" s="270"/>
      <c r="Q278" s="270"/>
      <c r="R278" s="270"/>
      <c r="S278" s="270"/>
      <c r="T278" s="270"/>
      <c r="U278" s="5"/>
      <c r="V278" s="270"/>
      <c r="W278" s="270"/>
      <c r="X278" s="270"/>
      <c r="Y278" s="270"/>
      <c r="Z278" s="270"/>
      <c r="AA278" s="270"/>
      <c r="AB278" s="270"/>
      <c r="AC278" s="270"/>
      <c r="AD278" s="270"/>
      <c r="AE278" s="1"/>
      <c r="AF278" s="270"/>
      <c r="AG278" s="270"/>
    </row>
    <row r="279" spans="6:33" x14ac:dyDescent="0.25">
      <c r="F279" s="270"/>
      <c r="G279" s="270"/>
      <c r="H279" s="270"/>
      <c r="I279" s="270"/>
      <c r="J279" s="270"/>
      <c r="K279" s="270"/>
      <c r="L279" s="270"/>
      <c r="M279" s="270"/>
      <c r="N279" s="270"/>
      <c r="O279" s="270"/>
      <c r="P279" s="270"/>
      <c r="Q279" s="270"/>
      <c r="R279" s="270"/>
      <c r="S279" s="270"/>
      <c r="T279" s="270"/>
      <c r="U279" s="5"/>
      <c r="V279" s="270"/>
      <c r="W279" s="270"/>
      <c r="X279" s="270"/>
      <c r="Y279" s="270"/>
      <c r="Z279" s="270"/>
      <c r="AA279" s="270"/>
      <c r="AB279" s="270"/>
      <c r="AC279" s="270"/>
      <c r="AD279" s="270"/>
      <c r="AE279" s="1"/>
      <c r="AF279" s="270"/>
      <c r="AG279" s="270"/>
    </row>
    <row r="280" spans="6:33" x14ac:dyDescent="0.25">
      <c r="F280" s="270"/>
      <c r="G280" s="270"/>
      <c r="H280" s="270"/>
      <c r="I280" s="270"/>
      <c r="J280" s="270"/>
      <c r="K280" s="270"/>
      <c r="L280" s="270"/>
      <c r="M280" s="270"/>
      <c r="N280" s="270"/>
      <c r="O280" s="270"/>
      <c r="P280" s="270"/>
      <c r="Q280" s="270"/>
      <c r="R280" s="270"/>
      <c r="S280" s="270"/>
      <c r="T280" s="270"/>
      <c r="U280" s="5"/>
      <c r="V280" s="270"/>
      <c r="W280" s="270"/>
      <c r="X280" s="270"/>
      <c r="Y280" s="270"/>
      <c r="Z280" s="270"/>
      <c r="AA280" s="270"/>
      <c r="AB280" s="270"/>
      <c r="AC280" s="270"/>
      <c r="AD280" s="270"/>
      <c r="AE280" s="1"/>
      <c r="AF280" s="270"/>
      <c r="AG280" s="270"/>
    </row>
    <row r="281" spans="6:33" x14ac:dyDescent="0.25">
      <c r="F281" s="270"/>
      <c r="G281" s="270"/>
      <c r="H281" s="270"/>
      <c r="I281" s="270"/>
      <c r="J281" s="270"/>
      <c r="K281" s="270"/>
      <c r="L281" s="270"/>
      <c r="M281" s="270"/>
      <c r="N281" s="270"/>
      <c r="O281" s="270"/>
      <c r="P281" s="270"/>
      <c r="Q281" s="270"/>
      <c r="R281" s="270"/>
      <c r="S281" s="270"/>
      <c r="T281" s="270"/>
      <c r="U281" s="5"/>
      <c r="V281" s="270"/>
      <c r="W281" s="270"/>
      <c r="X281" s="270"/>
      <c r="Y281" s="270"/>
      <c r="Z281" s="270"/>
      <c r="AA281" s="270"/>
      <c r="AB281" s="270"/>
      <c r="AC281" s="270"/>
      <c r="AD281" s="270"/>
      <c r="AE281" s="1"/>
      <c r="AF281" s="270"/>
      <c r="AG281" s="270"/>
    </row>
    <row r="282" spans="6:33" x14ac:dyDescent="0.25">
      <c r="F282" s="270"/>
      <c r="G282" s="270"/>
      <c r="H282" s="270"/>
      <c r="I282" s="270"/>
      <c r="J282" s="270"/>
      <c r="K282" s="270"/>
      <c r="L282" s="270"/>
      <c r="M282" s="270"/>
      <c r="N282" s="270"/>
      <c r="O282" s="270"/>
      <c r="P282" s="270"/>
      <c r="Q282" s="270"/>
      <c r="R282" s="270"/>
      <c r="S282" s="270"/>
      <c r="T282" s="270"/>
      <c r="U282" s="5"/>
      <c r="V282" s="270"/>
      <c r="W282" s="270"/>
      <c r="X282" s="270"/>
      <c r="Y282" s="270"/>
      <c r="Z282" s="270"/>
      <c r="AA282" s="270"/>
      <c r="AB282" s="270"/>
      <c r="AC282" s="270"/>
      <c r="AD282" s="270"/>
      <c r="AE282" s="1"/>
      <c r="AF282" s="270"/>
      <c r="AG282" s="270"/>
    </row>
    <row r="283" spans="6:33" x14ac:dyDescent="0.25">
      <c r="F283" s="270"/>
      <c r="G283" s="270"/>
      <c r="H283" s="270"/>
      <c r="I283" s="270"/>
      <c r="J283" s="270"/>
      <c r="K283" s="270"/>
      <c r="L283" s="270"/>
      <c r="M283" s="270"/>
      <c r="N283" s="270"/>
      <c r="O283" s="270"/>
      <c r="P283" s="270"/>
      <c r="Q283" s="270"/>
      <c r="R283" s="270"/>
      <c r="S283" s="270"/>
      <c r="T283" s="270"/>
      <c r="U283" s="5"/>
      <c r="V283" s="270"/>
      <c r="W283" s="270"/>
      <c r="X283" s="270"/>
      <c r="Y283" s="270"/>
      <c r="Z283" s="270"/>
      <c r="AA283" s="270"/>
      <c r="AB283" s="270"/>
      <c r="AC283" s="270"/>
      <c r="AD283" s="270"/>
      <c r="AE283" s="1"/>
      <c r="AF283" s="270"/>
      <c r="AG283" s="270"/>
    </row>
    <row r="284" spans="6:33" x14ac:dyDescent="0.25">
      <c r="F284" s="270"/>
      <c r="G284" s="270"/>
      <c r="H284" s="270"/>
      <c r="I284" s="270"/>
      <c r="J284" s="270"/>
      <c r="K284" s="270"/>
      <c r="L284" s="270"/>
      <c r="M284" s="270"/>
      <c r="N284" s="270"/>
      <c r="O284" s="270"/>
      <c r="P284" s="270"/>
      <c r="Q284" s="270"/>
      <c r="R284" s="270"/>
      <c r="S284" s="270"/>
      <c r="T284" s="270"/>
      <c r="U284" s="5"/>
      <c r="V284" s="270"/>
      <c r="W284" s="270"/>
      <c r="X284" s="270"/>
      <c r="Y284" s="270"/>
      <c r="Z284" s="270"/>
      <c r="AA284" s="270"/>
      <c r="AB284" s="270"/>
      <c r="AC284" s="270"/>
      <c r="AD284" s="270"/>
      <c r="AE284" s="1"/>
      <c r="AF284" s="270"/>
      <c r="AG284" s="270"/>
    </row>
    <row r="285" spans="6:33" x14ac:dyDescent="0.25">
      <c r="F285" s="270"/>
      <c r="G285" s="270"/>
      <c r="H285" s="270"/>
      <c r="I285" s="270"/>
      <c r="J285" s="270"/>
      <c r="K285" s="270"/>
      <c r="L285" s="270"/>
      <c r="M285" s="270"/>
      <c r="N285" s="270"/>
      <c r="O285" s="270"/>
      <c r="P285" s="270"/>
      <c r="Q285" s="270"/>
      <c r="R285" s="270"/>
      <c r="S285" s="270"/>
      <c r="T285" s="270"/>
      <c r="U285" s="5"/>
      <c r="V285" s="270"/>
      <c r="W285" s="270"/>
      <c r="X285" s="270"/>
      <c r="Y285" s="270"/>
      <c r="Z285" s="270"/>
      <c r="AA285" s="270"/>
      <c r="AB285" s="270"/>
      <c r="AC285" s="270"/>
      <c r="AD285" s="270"/>
      <c r="AE285" s="1"/>
      <c r="AF285" s="270"/>
      <c r="AG285" s="270"/>
    </row>
    <row r="286" spans="6:33" x14ac:dyDescent="0.25">
      <c r="F286" s="270"/>
      <c r="G286" s="270"/>
      <c r="H286" s="270"/>
      <c r="I286" s="270"/>
      <c r="J286" s="270"/>
      <c r="K286" s="270"/>
      <c r="L286" s="270"/>
      <c r="M286" s="270"/>
      <c r="N286" s="270"/>
      <c r="O286" s="270"/>
      <c r="P286" s="270"/>
      <c r="Q286" s="270"/>
      <c r="R286" s="270"/>
      <c r="S286" s="270"/>
      <c r="T286" s="270"/>
      <c r="U286" s="5"/>
      <c r="V286" s="270"/>
      <c r="W286" s="270"/>
      <c r="X286" s="270"/>
      <c r="Y286" s="270"/>
      <c r="Z286" s="270"/>
      <c r="AA286" s="270"/>
      <c r="AB286" s="270"/>
      <c r="AC286" s="270"/>
      <c r="AD286" s="270"/>
      <c r="AE286" s="1"/>
      <c r="AF286" s="270"/>
      <c r="AG286" s="270"/>
    </row>
    <row r="287" spans="6:33" x14ac:dyDescent="0.25">
      <c r="F287" s="270"/>
      <c r="G287" s="270"/>
      <c r="H287" s="270"/>
      <c r="I287" s="270"/>
      <c r="J287" s="270"/>
      <c r="K287" s="270"/>
      <c r="L287" s="270"/>
      <c r="M287" s="270"/>
      <c r="N287" s="270"/>
      <c r="O287" s="270"/>
      <c r="P287" s="270"/>
      <c r="Q287" s="270"/>
      <c r="R287" s="270"/>
      <c r="S287" s="270"/>
      <c r="T287" s="270"/>
      <c r="U287" s="5"/>
      <c r="V287" s="270"/>
      <c r="W287" s="270"/>
      <c r="X287" s="270"/>
      <c r="Y287" s="270"/>
      <c r="Z287" s="270"/>
      <c r="AA287" s="270"/>
      <c r="AB287" s="270"/>
      <c r="AC287" s="270"/>
      <c r="AD287" s="270"/>
      <c r="AE287" s="1"/>
      <c r="AF287" s="270"/>
      <c r="AG287" s="270"/>
    </row>
    <row r="288" spans="6:33" x14ac:dyDescent="0.25">
      <c r="F288" s="270"/>
      <c r="G288" s="270"/>
      <c r="H288" s="270"/>
      <c r="I288" s="270"/>
      <c r="J288" s="270"/>
      <c r="K288" s="270"/>
      <c r="L288" s="270"/>
      <c r="M288" s="270"/>
      <c r="N288" s="270"/>
      <c r="O288" s="270"/>
      <c r="P288" s="270"/>
      <c r="Q288" s="270"/>
      <c r="R288" s="270"/>
      <c r="S288" s="270"/>
      <c r="T288" s="270"/>
      <c r="U288" s="5"/>
      <c r="V288" s="270"/>
      <c r="W288" s="270"/>
      <c r="X288" s="270"/>
      <c r="Y288" s="270"/>
      <c r="Z288" s="270"/>
      <c r="AA288" s="270"/>
      <c r="AB288" s="270"/>
      <c r="AC288" s="270"/>
      <c r="AD288" s="270"/>
      <c r="AE288" s="1"/>
      <c r="AF288" s="270"/>
      <c r="AG288" s="270"/>
    </row>
    <row r="289" spans="6:33" x14ac:dyDescent="0.25">
      <c r="F289" s="270"/>
      <c r="G289" s="270"/>
      <c r="H289" s="270"/>
      <c r="I289" s="270"/>
      <c r="J289" s="270"/>
      <c r="K289" s="270"/>
      <c r="L289" s="270"/>
      <c r="M289" s="270"/>
      <c r="N289" s="270"/>
      <c r="O289" s="270"/>
      <c r="P289" s="270"/>
      <c r="Q289" s="270"/>
      <c r="R289" s="270"/>
      <c r="S289" s="270"/>
      <c r="T289" s="270"/>
      <c r="U289" s="5"/>
      <c r="V289" s="270"/>
      <c r="W289" s="270"/>
      <c r="X289" s="270"/>
      <c r="Y289" s="270"/>
      <c r="Z289" s="270"/>
      <c r="AA289" s="270"/>
      <c r="AB289" s="270"/>
      <c r="AC289" s="270"/>
      <c r="AD289" s="270"/>
      <c r="AE289" s="1"/>
      <c r="AF289" s="270"/>
      <c r="AG289" s="270"/>
    </row>
    <row r="290" spans="6:33" x14ac:dyDescent="0.25">
      <c r="F290" s="270"/>
      <c r="G290" s="270"/>
      <c r="H290" s="270"/>
      <c r="I290" s="270"/>
      <c r="J290" s="270"/>
      <c r="K290" s="270"/>
      <c r="L290" s="270"/>
      <c r="M290" s="270"/>
      <c r="N290" s="270"/>
      <c r="O290" s="270"/>
      <c r="P290" s="270"/>
      <c r="Q290" s="270"/>
      <c r="R290" s="270"/>
      <c r="S290" s="270"/>
      <c r="T290" s="270"/>
      <c r="U290" s="5"/>
      <c r="V290" s="270"/>
      <c r="W290" s="270"/>
      <c r="X290" s="270"/>
      <c r="Y290" s="270"/>
      <c r="Z290" s="270"/>
      <c r="AA290" s="270"/>
      <c r="AB290" s="270"/>
      <c r="AC290" s="270"/>
      <c r="AD290" s="270"/>
      <c r="AE290" s="1"/>
      <c r="AF290" s="270"/>
      <c r="AG290" s="270"/>
    </row>
    <row r="291" spans="6:33" x14ac:dyDescent="0.25">
      <c r="F291" s="270"/>
      <c r="G291" s="270"/>
      <c r="H291" s="270"/>
      <c r="I291" s="270"/>
      <c r="J291" s="270"/>
      <c r="K291" s="270"/>
      <c r="L291" s="270"/>
      <c r="M291" s="270"/>
      <c r="N291" s="270"/>
      <c r="O291" s="270"/>
      <c r="P291" s="270"/>
      <c r="Q291" s="270"/>
      <c r="R291" s="270"/>
      <c r="S291" s="270"/>
      <c r="T291" s="270"/>
      <c r="U291" s="5"/>
      <c r="V291" s="270"/>
      <c r="W291" s="270"/>
      <c r="X291" s="270"/>
      <c r="Y291" s="270"/>
      <c r="Z291" s="270"/>
      <c r="AA291" s="270"/>
      <c r="AB291" s="270"/>
      <c r="AC291" s="270"/>
      <c r="AD291" s="270"/>
      <c r="AE291" s="1"/>
      <c r="AF291" s="270"/>
      <c r="AG291" s="270"/>
    </row>
    <row r="292" spans="6:33" x14ac:dyDescent="0.25">
      <c r="F292" s="270"/>
      <c r="G292" s="270"/>
      <c r="H292" s="270"/>
      <c r="I292" s="270"/>
      <c r="J292" s="270"/>
      <c r="K292" s="270"/>
      <c r="L292" s="270"/>
      <c r="M292" s="270"/>
      <c r="N292" s="270"/>
      <c r="O292" s="270"/>
      <c r="P292" s="270"/>
      <c r="Q292" s="270"/>
      <c r="R292" s="270"/>
      <c r="S292" s="270"/>
      <c r="T292" s="270"/>
      <c r="U292" s="5"/>
      <c r="V292" s="270"/>
      <c r="W292" s="270"/>
      <c r="X292" s="270"/>
      <c r="Y292" s="270"/>
      <c r="Z292" s="270"/>
      <c r="AA292" s="270"/>
      <c r="AB292" s="270"/>
      <c r="AC292" s="270"/>
      <c r="AD292" s="270"/>
      <c r="AE292" s="1"/>
      <c r="AF292" s="270"/>
      <c r="AG292" s="270"/>
    </row>
    <row r="293" spans="6:33" x14ac:dyDescent="0.25">
      <c r="F293" s="270"/>
      <c r="G293" s="270"/>
      <c r="H293" s="270"/>
      <c r="I293" s="270"/>
      <c r="J293" s="270"/>
      <c r="K293" s="270"/>
      <c r="L293" s="270"/>
      <c r="M293" s="270"/>
      <c r="N293" s="270"/>
      <c r="O293" s="270"/>
      <c r="P293" s="270"/>
      <c r="Q293" s="270"/>
      <c r="R293" s="270"/>
      <c r="S293" s="270"/>
      <c r="T293" s="270"/>
      <c r="U293" s="5"/>
      <c r="V293" s="270"/>
      <c r="W293" s="270"/>
      <c r="X293" s="270"/>
      <c r="Y293" s="270"/>
      <c r="Z293" s="270"/>
      <c r="AA293" s="270"/>
      <c r="AB293" s="270"/>
      <c r="AC293" s="270"/>
      <c r="AD293" s="270"/>
      <c r="AE293" s="1"/>
      <c r="AF293" s="270"/>
      <c r="AG293" s="270"/>
    </row>
    <row r="294" spans="6:33" x14ac:dyDescent="0.25">
      <c r="F294" s="270"/>
      <c r="G294" s="270"/>
      <c r="H294" s="270"/>
      <c r="I294" s="270"/>
      <c r="J294" s="270"/>
      <c r="K294" s="270"/>
      <c r="L294" s="270"/>
      <c r="M294" s="270"/>
      <c r="N294" s="270"/>
      <c r="O294" s="270"/>
      <c r="P294" s="270"/>
      <c r="Q294" s="270"/>
      <c r="R294" s="270"/>
      <c r="S294" s="270"/>
      <c r="T294" s="270"/>
      <c r="U294" s="5"/>
      <c r="V294" s="270"/>
      <c r="W294" s="270"/>
      <c r="X294" s="270"/>
      <c r="Y294" s="270"/>
      <c r="Z294" s="270"/>
      <c r="AA294" s="270"/>
      <c r="AB294" s="270"/>
      <c r="AC294" s="270"/>
      <c r="AD294" s="270"/>
      <c r="AE294" s="1"/>
      <c r="AF294" s="270"/>
      <c r="AG294" s="270"/>
    </row>
    <row r="295" spans="6:33" x14ac:dyDescent="0.25">
      <c r="F295" s="270"/>
      <c r="G295" s="270"/>
      <c r="H295" s="270"/>
      <c r="I295" s="270"/>
      <c r="J295" s="270"/>
      <c r="K295" s="270"/>
      <c r="L295" s="270"/>
      <c r="M295" s="270"/>
      <c r="N295" s="270"/>
      <c r="O295" s="270"/>
      <c r="P295" s="270"/>
      <c r="Q295" s="270"/>
      <c r="R295" s="270"/>
      <c r="S295" s="270"/>
      <c r="T295" s="270"/>
      <c r="U295" s="5"/>
      <c r="V295" s="270"/>
      <c r="W295" s="270"/>
      <c r="X295" s="270"/>
      <c r="Y295" s="270"/>
      <c r="Z295" s="270"/>
      <c r="AA295" s="270"/>
      <c r="AB295" s="270"/>
      <c r="AC295" s="270"/>
      <c r="AD295" s="270"/>
      <c r="AE295" s="1"/>
      <c r="AF295" s="270"/>
      <c r="AG295" s="270"/>
    </row>
    <row r="296" spans="6:33" x14ac:dyDescent="0.25">
      <c r="F296" s="270"/>
      <c r="G296" s="270"/>
      <c r="H296" s="270"/>
      <c r="I296" s="270"/>
      <c r="J296" s="270"/>
      <c r="K296" s="270"/>
      <c r="L296" s="270"/>
      <c r="M296" s="270"/>
      <c r="N296" s="270"/>
      <c r="O296" s="270"/>
      <c r="P296" s="270"/>
      <c r="Q296" s="270"/>
      <c r="R296" s="270"/>
      <c r="S296" s="270"/>
      <c r="T296" s="270"/>
      <c r="U296" s="5"/>
      <c r="V296" s="270"/>
      <c r="W296" s="270"/>
      <c r="X296" s="270"/>
      <c r="Y296" s="270"/>
      <c r="Z296" s="270"/>
      <c r="AA296" s="270"/>
      <c r="AB296" s="270"/>
      <c r="AC296" s="270"/>
      <c r="AD296" s="270"/>
      <c r="AE296" s="1"/>
      <c r="AF296" s="270"/>
      <c r="AG296" s="270"/>
    </row>
    <row r="297" spans="6:33" x14ac:dyDescent="0.25">
      <c r="F297" s="270"/>
      <c r="G297" s="270"/>
      <c r="H297" s="270"/>
      <c r="I297" s="270"/>
      <c r="J297" s="270"/>
      <c r="K297" s="270"/>
      <c r="L297" s="270"/>
      <c r="M297" s="270"/>
      <c r="N297" s="270"/>
      <c r="O297" s="270"/>
      <c r="P297" s="270"/>
      <c r="Q297" s="270"/>
      <c r="R297" s="270"/>
      <c r="S297" s="270"/>
      <c r="T297" s="270"/>
      <c r="U297" s="5"/>
      <c r="V297" s="270"/>
      <c r="W297" s="270"/>
      <c r="X297" s="270"/>
      <c r="Y297" s="270"/>
      <c r="Z297" s="270"/>
      <c r="AA297" s="270"/>
      <c r="AB297" s="270"/>
      <c r="AC297" s="270"/>
      <c r="AD297" s="270"/>
      <c r="AE297" s="1"/>
      <c r="AF297" s="270"/>
      <c r="AG297" s="270"/>
    </row>
    <row r="298" spans="6:33" x14ac:dyDescent="0.25">
      <c r="F298" s="270"/>
      <c r="G298" s="270"/>
      <c r="H298" s="270"/>
      <c r="I298" s="270"/>
      <c r="J298" s="270"/>
      <c r="K298" s="270"/>
      <c r="L298" s="270"/>
      <c r="M298" s="270"/>
      <c r="N298" s="270"/>
      <c r="O298" s="270"/>
      <c r="P298" s="270"/>
      <c r="Q298" s="270"/>
      <c r="R298" s="270"/>
      <c r="S298" s="270"/>
      <c r="T298" s="270"/>
      <c r="U298" s="5"/>
      <c r="V298" s="270"/>
      <c r="W298" s="270"/>
      <c r="X298" s="270"/>
      <c r="Y298" s="270"/>
      <c r="Z298" s="270"/>
      <c r="AA298" s="270"/>
      <c r="AB298" s="270"/>
      <c r="AC298" s="270"/>
      <c r="AD298" s="270"/>
      <c r="AE298" s="1"/>
      <c r="AF298" s="270"/>
      <c r="AG298" s="270"/>
    </row>
    <row r="299" spans="6:33" x14ac:dyDescent="0.25">
      <c r="F299" s="270"/>
      <c r="G299" s="270"/>
      <c r="H299" s="270"/>
      <c r="I299" s="270"/>
      <c r="J299" s="270"/>
      <c r="K299" s="270"/>
      <c r="L299" s="270"/>
      <c r="M299" s="270"/>
      <c r="N299" s="270"/>
      <c r="O299" s="270"/>
      <c r="P299" s="270"/>
      <c r="Q299" s="270"/>
      <c r="R299" s="270"/>
      <c r="S299" s="270"/>
      <c r="T299" s="270"/>
      <c r="U299" s="5"/>
      <c r="V299" s="270"/>
      <c r="W299" s="270"/>
      <c r="X299" s="270"/>
      <c r="Y299" s="270"/>
      <c r="Z299" s="270"/>
      <c r="AA299" s="270"/>
      <c r="AB299" s="270"/>
      <c r="AC299" s="270"/>
      <c r="AD299" s="270"/>
      <c r="AE299" s="1"/>
      <c r="AF299" s="270"/>
      <c r="AG299" s="270"/>
    </row>
    <row r="300" spans="6:33" x14ac:dyDescent="0.25">
      <c r="F300" s="270"/>
      <c r="G300" s="270"/>
      <c r="H300" s="270"/>
      <c r="I300" s="270"/>
      <c r="J300" s="270"/>
      <c r="K300" s="270"/>
      <c r="L300" s="270"/>
      <c r="M300" s="270"/>
      <c r="N300" s="270"/>
      <c r="O300" s="270"/>
      <c r="P300" s="270"/>
      <c r="Q300" s="270"/>
      <c r="R300" s="270"/>
      <c r="S300" s="270"/>
      <c r="T300" s="270"/>
      <c r="U300" s="5"/>
      <c r="V300" s="270"/>
      <c r="W300" s="270"/>
      <c r="X300" s="270"/>
      <c r="Y300" s="270"/>
      <c r="Z300" s="270"/>
      <c r="AA300" s="270"/>
      <c r="AB300" s="270"/>
      <c r="AC300" s="270"/>
      <c r="AD300" s="270"/>
      <c r="AE300" s="1"/>
      <c r="AF300" s="270"/>
      <c r="AG300" s="270"/>
    </row>
    <row r="301" spans="6:33" x14ac:dyDescent="0.25">
      <c r="F301" s="270"/>
      <c r="G301" s="270"/>
      <c r="H301" s="270"/>
      <c r="I301" s="270"/>
      <c r="J301" s="270"/>
      <c r="K301" s="270"/>
      <c r="L301" s="270"/>
      <c r="M301" s="270"/>
      <c r="N301" s="270"/>
      <c r="O301" s="270"/>
      <c r="P301" s="270"/>
      <c r="Q301" s="270"/>
      <c r="R301" s="270"/>
      <c r="S301" s="270"/>
      <c r="T301" s="270"/>
      <c r="U301" s="5"/>
      <c r="V301" s="270"/>
      <c r="W301" s="270"/>
      <c r="X301" s="270"/>
      <c r="Y301" s="270"/>
      <c r="Z301" s="270"/>
      <c r="AA301" s="270"/>
      <c r="AB301" s="270"/>
      <c r="AC301" s="270"/>
      <c r="AD301" s="270"/>
      <c r="AE301" s="1"/>
      <c r="AF301" s="270"/>
      <c r="AG301" s="270"/>
    </row>
    <row r="302" spans="6:33" x14ac:dyDescent="0.25">
      <c r="F302" s="270"/>
      <c r="G302" s="270"/>
      <c r="H302" s="270"/>
      <c r="I302" s="270"/>
      <c r="J302" s="270"/>
      <c r="K302" s="270"/>
      <c r="L302" s="270"/>
      <c r="M302" s="270"/>
      <c r="N302" s="270"/>
      <c r="O302" s="270"/>
      <c r="P302" s="270"/>
      <c r="Q302" s="270"/>
      <c r="R302" s="270"/>
      <c r="S302" s="270"/>
      <c r="T302" s="270"/>
      <c r="U302" s="5"/>
      <c r="V302" s="270"/>
      <c r="W302" s="270"/>
      <c r="X302" s="270"/>
      <c r="Y302" s="270"/>
      <c r="Z302" s="270"/>
      <c r="AA302" s="270"/>
      <c r="AB302" s="270"/>
      <c r="AC302" s="270"/>
      <c r="AD302" s="270"/>
      <c r="AE302" s="1"/>
      <c r="AF302" s="270"/>
      <c r="AG302" s="270"/>
    </row>
    <row r="303" spans="6:33" x14ac:dyDescent="0.25">
      <c r="F303" s="270"/>
      <c r="G303" s="270"/>
      <c r="H303" s="270"/>
      <c r="I303" s="270"/>
      <c r="J303" s="270"/>
      <c r="K303" s="270"/>
      <c r="L303" s="270"/>
      <c r="M303" s="270"/>
      <c r="N303" s="270"/>
      <c r="O303" s="270"/>
      <c r="P303" s="270"/>
      <c r="Q303" s="270"/>
      <c r="R303" s="270"/>
      <c r="S303" s="270"/>
      <c r="T303" s="270"/>
      <c r="U303" s="5"/>
      <c r="V303" s="270"/>
      <c r="W303" s="270"/>
      <c r="X303" s="270"/>
      <c r="Y303" s="270"/>
      <c r="Z303" s="270"/>
      <c r="AA303" s="270"/>
      <c r="AB303" s="270"/>
      <c r="AC303" s="270"/>
      <c r="AD303" s="270"/>
      <c r="AE303" s="1"/>
      <c r="AF303" s="270"/>
      <c r="AG303" s="270"/>
    </row>
    <row r="304" spans="6:33" x14ac:dyDescent="0.25">
      <c r="F304" s="270"/>
      <c r="G304" s="270"/>
      <c r="H304" s="270"/>
      <c r="I304" s="270"/>
      <c r="J304" s="270"/>
      <c r="K304" s="270"/>
      <c r="L304" s="270"/>
      <c r="M304" s="270"/>
      <c r="N304" s="270"/>
      <c r="O304" s="270"/>
      <c r="P304" s="270"/>
      <c r="Q304" s="270"/>
      <c r="R304" s="270"/>
      <c r="S304" s="270"/>
      <c r="T304" s="270"/>
      <c r="U304" s="5"/>
      <c r="V304" s="270"/>
      <c r="W304" s="270"/>
      <c r="X304" s="270"/>
      <c r="Y304" s="270"/>
      <c r="Z304" s="270"/>
      <c r="AA304" s="270"/>
      <c r="AB304" s="270"/>
      <c r="AC304" s="270"/>
      <c r="AD304" s="270"/>
      <c r="AE304" s="1"/>
      <c r="AF304" s="270"/>
      <c r="AG304" s="270"/>
    </row>
    <row r="305" spans="6:33" x14ac:dyDescent="0.25">
      <c r="F305" s="270"/>
      <c r="G305" s="270"/>
      <c r="H305" s="270"/>
      <c r="I305" s="270"/>
      <c r="J305" s="270"/>
      <c r="K305" s="270"/>
      <c r="L305" s="270"/>
      <c r="M305" s="270"/>
      <c r="N305" s="270"/>
      <c r="O305" s="270"/>
      <c r="P305" s="270"/>
      <c r="Q305" s="270"/>
      <c r="R305" s="270"/>
      <c r="S305" s="270"/>
      <c r="T305" s="270"/>
      <c r="U305" s="5"/>
      <c r="V305" s="270"/>
      <c r="W305" s="270"/>
      <c r="X305" s="270"/>
      <c r="Y305" s="270"/>
      <c r="Z305" s="270"/>
      <c r="AA305" s="270"/>
      <c r="AB305" s="270"/>
      <c r="AC305" s="270"/>
      <c r="AD305" s="270"/>
      <c r="AE305" s="1"/>
      <c r="AF305" s="270"/>
      <c r="AG305" s="270"/>
    </row>
    <row r="306" spans="6:33" x14ac:dyDescent="0.25">
      <c r="F306" s="270"/>
      <c r="G306" s="270"/>
      <c r="H306" s="270"/>
      <c r="I306" s="270"/>
      <c r="J306" s="270"/>
      <c r="K306" s="270"/>
      <c r="L306" s="270"/>
      <c r="M306" s="270"/>
      <c r="N306" s="270"/>
      <c r="O306" s="270"/>
      <c r="P306" s="270"/>
      <c r="Q306" s="270"/>
      <c r="R306" s="270"/>
      <c r="S306" s="270"/>
      <c r="T306" s="270"/>
      <c r="U306" s="5"/>
      <c r="V306" s="270"/>
      <c r="W306" s="270"/>
      <c r="X306" s="270"/>
      <c r="Y306" s="270"/>
      <c r="Z306" s="270"/>
      <c r="AA306" s="270"/>
      <c r="AB306" s="270"/>
      <c r="AC306" s="270"/>
      <c r="AD306" s="270"/>
      <c r="AE306" s="1"/>
      <c r="AF306" s="270"/>
      <c r="AG306" s="270"/>
    </row>
    <row r="307" spans="6:33" x14ac:dyDescent="0.25">
      <c r="F307" s="270"/>
      <c r="G307" s="270"/>
      <c r="H307" s="270"/>
      <c r="I307" s="270"/>
      <c r="J307" s="270"/>
      <c r="K307" s="270"/>
      <c r="L307" s="270"/>
      <c r="M307" s="270"/>
      <c r="N307" s="270"/>
      <c r="O307" s="270"/>
      <c r="P307" s="270"/>
      <c r="Q307" s="270"/>
      <c r="R307" s="270"/>
      <c r="S307" s="270"/>
      <c r="T307" s="270"/>
      <c r="U307" s="5"/>
      <c r="V307" s="270"/>
      <c r="W307" s="270"/>
      <c r="X307" s="270"/>
      <c r="Y307" s="270"/>
      <c r="Z307" s="270"/>
      <c r="AA307" s="270"/>
      <c r="AB307" s="270"/>
      <c r="AC307" s="270"/>
      <c r="AD307" s="270"/>
      <c r="AE307" s="1"/>
      <c r="AF307" s="270"/>
      <c r="AG307" s="270"/>
    </row>
    <row r="308" spans="6:33" x14ac:dyDescent="0.25">
      <c r="F308" s="270"/>
      <c r="G308" s="270"/>
      <c r="H308" s="270"/>
      <c r="I308" s="270"/>
      <c r="J308" s="270"/>
      <c r="K308" s="270"/>
      <c r="L308" s="270"/>
      <c r="M308" s="270"/>
      <c r="N308" s="270"/>
      <c r="O308" s="270"/>
      <c r="P308" s="270"/>
      <c r="Q308" s="270"/>
      <c r="R308" s="270"/>
      <c r="S308" s="270"/>
      <c r="T308" s="270"/>
      <c r="U308" s="5"/>
      <c r="V308" s="270"/>
      <c r="W308" s="270"/>
      <c r="X308" s="270"/>
      <c r="Y308" s="270"/>
      <c r="Z308" s="270"/>
      <c r="AA308" s="270"/>
      <c r="AB308" s="270"/>
      <c r="AC308" s="270"/>
      <c r="AD308" s="270"/>
      <c r="AE308" s="1"/>
      <c r="AF308" s="270"/>
      <c r="AG308" s="270"/>
    </row>
    <row r="309" spans="6:33" x14ac:dyDescent="0.25">
      <c r="F309" s="270"/>
      <c r="G309" s="270"/>
      <c r="H309" s="270"/>
      <c r="I309" s="270"/>
      <c r="J309" s="270"/>
      <c r="K309" s="270"/>
      <c r="L309" s="270"/>
      <c r="M309" s="270"/>
      <c r="N309" s="270"/>
      <c r="O309" s="270"/>
      <c r="P309" s="270"/>
      <c r="Q309" s="270"/>
      <c r="R309" s="270"/>
      <c r="S309" s="270"/>
      <c r="T309" s="270"/>
      <c r="U309" s="5"/>
      <c r="V309" s="270"/>
      <c r="W309" s="270"/>
      <c r="X309" s="270"/>
      <c r="Y309" s="270"/>
      <c r="Z309" s="270"/>
      <c r="AA309" s="270"/>
      <c r="AB309" s="270"/>
      <c r="AC309" s="270"/>
      <c r="AD309" s="270"/>
      <c r="AE309" s="270"/>
      <c r="AF309" s="270"/>
      <c r="AG309" s="270"/>
    </row>
    <row r="310" spans="6:33" x14ac:dyDescent="0.25">
      <c r="F310" s="270"/>
      <c r="G310" s="270"/>
      <c r="H310" s="270"/>
      <c r="I310" s="270"/>
      <c r="J310" s="270"/>
      <c r="K310" s="270"/>
      <c r="L310" s="270"/>
      <c r="M310" s="270"/>
      <c r="N310" s="270"/>
      <c r="O310" s="270"/>
      <c r="P310" s="270"/>
      <c r="Q310" s="270"/>
      <c r="R310" s="270"/>
      <c r="S310" s="270"/>
      <c r="T310" s="270"/>
      <c r="U310" s="5"/>
      <c r="V310" s="270"/>
      <c r="W310" s="270"/>
      <c r="X310" s="270"/>
      <c r="Y310" s="270"/>
      <c r="Z310" s="270"/>
      <c r="AA310" s="270"/>
      <c r="AB310" s="270"/>
      <c r="AC310" s="270"/>
      <c r="AD310" s="270"/>
      <c r="AE310" s="270"/>
      <c r="AF310" s="270"/>
      <c r="AG310" s="270"/>
    </row>
    <row r="311" spans="6:33" x14ac:dyDescent="0.25">
      <c r="F311" s="270"/>
      <c r="G311" s="270"/>
      <c r="AE311" s="270"/>
      <c r="AF311" s="270"/>
      <c r="AG311" s="270"/>
    </row>
    <row r="312" spans="6:33" x14ac:dyDescent="0.25">
      <c r="F312" s="270"/>
      <c r="G312" s="270"/>
      <c r="AE312" s="270"/>
      <c r="AF312" s="270"/>
      <c r="AG312" s="270"/>
    </row>
  </sheetData>
  <sheetProtection algorithmName="SHA-512" hashValue="/J7jQipJvMZxwfVONmTZcVtmGgz+9ZJjNh3lIb6stN0sFGIA9UuOWnlQMVqipwqhlLJDpQyBLVwD/U+cz3t/fw==" saltValue="6bqkxbVBjMZNb4gOFnPOAA==" spinCount="100000" sheet="1" objects="1" scenarios="1" selectLockedCells="1" sort="0" autoFilter="0"/>
  <customSheetViews>
    <customSheetView guid="{90818CD5-1CF2-4954-93E7-840C994A2AD1}" scale="70" showPageBreaks="1" showGridLines="0" printArea="1" hiddenColumns="1" view="pageBreakPreview">
      <pane ySplit="13" topLeftCell="A17" activePane="bottomLeft" state="frozen"/>
      <selection pane="bottomLeft" activeCell="P22" sqref="P22:Q22"/>
      <pageMargins left="0" right="0" top="0" bottom="0" header="0.31496062992125984" footer="0.31496062992125984"/>
      <printOptions horizontalCentered="1" verticalCentered="1"/>
      <pageSetup paperSize="9" scale="56" orientation="landscape" r:id="rId1"/>
    </customSheetView>
    <customSheetView guid="{D19304DF-64F7-4161-9FBE-C2B2A4C02684}" scale="70" showPageBreaks="1" showGridLines="0" printArea="1" hiddenColumns="1" view="pageBreakPreview">
      <pane ySplit="13" topLeftCell="A17" activePane="bottomLeft" state="frozen"/>
      <selection pane="bottomLeft" activeCell="P22" sqref="P22:Q22"/>
      <pageMargins left="0" right="0" top="0" bottom="0" header="0.31496062992125984" footer="0.31496062992125984"/>
      <printOptions horizontalCentered="1" verticalCentered="1"/>
      <pageSetup paperSize="9" scale="56" orientation="landscape" r:id="rId2"/>
    </customSheetView>
    <customSheetView guid="{1098C4A5-C1ED-4CD4-8181-1AF30B0D1BBB}" scale="70" showPageBreaks="1" showGridLines="0" printArea="1" hiddenColumns="1" view="pageBreakPreview">
      <pane ySplit="13" topLeftCell="A17" activePane="bottomLeft" state="frozen"/>
      <selection pane="bottomLeft" activeCell="I11" sqref="I11"/>
      <pageMargins left="0" right="0" top="0" bottom="0" header="0.31496062992125984" footer="0.31496062992125984"/>
      <printOptions horizontalCentered="1" verticalCentered="1"/>
      <pageSetup paperSize="9" scale="56" orientation="landscape" r:id="rId3"/>
    </customSheetView>
    <customSheetView guid="{2F657D64-8090-44CA-B47E-8240DC328EA8}" scale="70" showPageBreaks="1" showGridLines="0" printArea="1" hiddenColumns="1" view="pageBreakPreview">
      <pane ySplit="13" topLeftCell="A17" activePane="bottomLeft" state="frozen"/>
      <selection pane="bottomLeft" activeCell="I11" sqref="I11"/>
      <pageMargins left="0" right="0" top="0" bottom="0" header="0.31496062992125984" footer="0.31496062992125984"/>
      <printOptions horizontalCentered="1" verticalCentered="1"/>
      <pageSetup paperSize="9" scale="56" orientation="landscape" r:id="rId4"/>
    </customSheetView>
  </customSheetViews>
  <mergeCells count="645">
    <mergeCell ref="L130:M130"/>
    <mergeCell ref="H131:I131"/>
    <mergeCell ref="J131:K131"/>
    <mergeCell ref="N138:O138"/>
    <mergeCell ref="P138:Q138"/>
    <mergeCell ref="N136:O136"/>
    <mergeCell ref="P136:Q136"/>
    <mergeCell ref="H133:I133"/>
    <mergeCell ref="J133:K133"/>
    <mergeCell ref="L133:M133"/>
    <mergeCell ref="H138:I138"/>
    <mergeCell ref="J138:K138"/>
    <mergeCell ref="L138:M138"/>
    <mergeCell ref="P14:Q14"/>
    <mergeCell ref="H15:I15"/>
    <mergeCell ref="J15:K15"/>
    <mergeCell ref="H129:I129"/>
    <mergeCell ref="J129:K129"/>
    <mergeCell ref="L129:M129"/>
    <mergeCell ref="N129:O129"/>
    <mergeCell ref="T136:U136"/>
    <mergeCell ref="H137:I137"/>
    <mergeCell ref="J137:K137"/>
    <mergeCell ref="L137:M137"/>
    <mergeCell ref="N137:O137"/>
    <mergeCell ref="P137:Q137"/>
    <mergeCell ref="H134:I134"/>
    <mergeCell ref="J134:K134"/>
    <mergeCell ref="L134:M134"/>
    <mergeCell ref="H135:I135"/>
    <mergeCell ref="J135:K135"/>
    <mergeCell ref="L135:M135"/>
    <mergeCell ref="H136:I136"/>
    <mergeCell ref="J136:K136"/>
    <mergeCell ref="L136:M136"/>
    <mergeCell ref="H130:I130"/>
    <mergeCell ref="J130:K130"/>
    <mergeCell ref="C2:AE4"/>
    <mergeCell ref="C5:AE6"/>
    <mergeCell ref="H7:I7"/>
    <mergeCell ref="L7:M7"/>
    <mergeCell ref="P7:Q7"/>
    <mergeCell ref="L131:M131"/>
    <mergeCell ref="H132:I132"/>
    <mergeCell ref="J132:K132"/>
    <mergeCell ref="L132:M132"/>
    <mergeCell ref="H12:I12"/>
    <mergeCell ref="J12:K12"/>
    <mergeCell ref="L12:M12"/>
    <mergeCell ref="N12:O12"/>
    <mergeCell ref="P12:Q12"/>
    <mergeCell ref="Z12:AA12"/>
    <mergeCell ref="N126:O126"/>
    <mergeCell ref="P126:Q126"/>
    <mergeCell ref="H126:I126"/>
    <mergeCell ref="J126:K126"/>
    <mergeCell ref="L126:M126"/>
    <mergeCell ref="H14:I14"/>
    <mergeCell ref="J14:K14"/>
    <mergeCell ref="L14:M14"/>
    <mergeCell ref="N14:O14"/>
    <mergeCell ref="A9:C9"/>
    <mergeCell ref="A11:A12"/>
    <mergeCell ref="B11:B12"/>
    <mergeCell ref="C11:C12"/>
    <mergeCell ref="D11:D12"/>
    <mergeCell ref="F11:F12"/>
    <mergeCell ref="V10:AA11"/>
    <mergeCell ref="G11:G12"/>
    <mergeCell ref="S11:T11"/>
    <mergeCell ref="AB11:AC12"/>
    <mergeCell ref="AD11:AD12"/>
    <mergeCell ref="E9:G9"/>
    <mergeCell ref="E11:E12"/>
    <mergeCell ref="H8:AD8"/>
    <mergeCell ref="H9:I9"/>
    <mergeCell ref="J9:K9"/>
    <mergeCell ref="L9:M9"/>
    <mergeCell ref="N9:O9"/>
    <mergeCell ref="P9:Q9"/>
    <mergeCell ref="L15:M15"/>
    <mergeCell ref="N15:O15"/>
    <mergeCell ref="P15:Q15"/>
    <mergeCell ref="H16:I16"/>
    <mergeCell ref="J16:K16"/>
    <mergeCell ref="L16:M16"/>
    <mergeCell ref="N16:O16"/>
    <mergeCell ref="P16:Q16"/>
    <mergeCell ref="H17:I17"/>
    <mergeCell ref="J17:K17"/>
    <mergeCell ref="L17:M17"/>
    <mergeCell ref="N17:O17"/>
    <mergeCell ref="P17:Q17"/>
    <mergeCell ref="H18:I18"/>
    <mergeCell ref="J18:K18"/>
    <mergeCell ref="L18:M18"/>
    <mergeCell ref="N18:O18"/>
    <mergeCell ref="P18:Q18"/>
    <mergeCell ref="H19:I19"/>
    <mergeCell ref="J19:K19"/>
    <mergeCell ref="L19:M19"/>
    <mergeCell ref="N19:O19"/>
    <mergeCell ref="P19:Q19"/>
    <mergeCell ref="H20:I20"/>
    <mergeCell ref="J20:K20"/>
    <mergeCell ref="L20:M20"/>
    <mergeCell ref="N20:O20"/>
    <mergeCell ref="P20:Q20"/>
    <mergeCell ref="H21:I21"/>
    <mergeCell ref="J21:K21"/>
    <mergeCell ref="L21:M21"/>
    <mergeCell ref="N21:O21"/>
    <mergeCell ref="P21:Q21"/>
    <mergeCell ref="H22:I22"/>
    <mergeCell ref="J22:K22"/>
    <mergeCell ref="L22:M22"/>
    <mergeCell ref="N22:O22"/>
    <mergeCell ref="P22:Q22"/>
    <mergeCell ref="H23:I23"/>
    <mergeCell ref="J23:K23"/>
    <mergeCell ref="L23:M23"/>
    <mergeCell ref="N23:O23"/>
    <mergeCell ref="P23:Q23"/>
    <mergeCell ref="H24:I24"/>
    <mergeCell ref="J24:K24"/>
    <mergeCell ref="L24:M24"/>
    <mergeCell ref="N24:O24"/>
    <mergeCell ref="P24:Q24"/>
    <mergeCell ref="H25:I25"/>
    <mergeCell ref="J25:K25"/>
    <mergeCell ref="L25:M25"/>
    <mergeCell ref="N25:O25"/>
    <mergeCell ref="P25:Q25"/>
    <mergeCell ref="H26:I26"/>
    <mergeCell ref="J26:K26"/>
    <mergeCell ref="L26:M26"/>
    <mergeCell ref="N26:O26"/>
    <mergeCell ref="P26:Q26"/>
    <mergeCell ref="H27:I27"/>
    <mergeCell ref="J27:K27"/>
    <mergeCell ref="L27:M27"/>
    <mergeCell ref="N27:O27"/>
    <mergeCell ref="P27:Q27"/>
    <mergeCell ref="H28:I28"/>
    <mergeCell ref="J28:K28"/>
    <mergeCell ref="L28:M28"/>
    <mergeCell ref="N28:O28"/>
    <mergeCell ref="P28:Q28"/>
    <mergeCell ref="H29:I29"/>
    <mergeCell ref="J29:K29"/>
    <mergeCell ref="L29:M29"/>
    <mergeCell ref="N29:O29"/>
    <mergeCell ref="P29:Q29"/>
    <mergeCell ref="H30:I30"/>
    <mergeCell ref="J30:K30"/>
    <mergeCell ref="L30:M30"/>
    <mergeCell ref="N30:O30"/>
    <mergeCell ref="P30:Q30"/>
    <mergeCell ref="H31:I31"/>
    <mergeCell ref="J31:K31"/>
    <mergeCell ref="L31:M31"/>
    <mergeCell ref="N31:O31"/>
    <mergeCell ref="P31:Q31"/>
    <mergeCell ref="H32:I32"/>
    <mergeCell ref="J32:K32"/>
    <mergeCell ref="L32:M32"/>
    <mergeCell ref="N32:O32"/>
    <mergeCell ref="P32:Q32"/>
    <mergeCell ref="H33:I33"/>
    <mergeCell ref="J33:K33"/>
    <mergeCell ref="L33:M33"/>
    <mergeCell ref="N33:O33"/>
    <mergeCell ref="P33:Q33"/>
    <mergeCell ref="H34:I34"/>
    <mergeCell ref="J34:K34"/>
    <mergeCell ref="L34:M34"/>
    <mergeCell ref="N34:O34"/>
    <mergeCell ref="P34:Q34"/>
    <mergeCell ref="H35:I35"/>
    <mergeCell ref="J35:K35"/>
    <mergeCell ref="L35:M35"/>
    <mergeCell ref="N35:O35"/>
    <mergeCell ref="P35:Q35"/>
    <mergeCell ref="H36:I36"/>
    <mergeCell ref="J36:K36"/>
    <mergeCell ref="L36:M36"/>
    <mergeCell ref="N36:O36"/>
    <mergeCell ref="P36:Q36"/>
    <mergeCell ref="H37:I37"/>
    <mergeCell ref="J37:K37"/>
    <mergeCell ref="L37:M37"/>
    <mergeCell ref="N37:O37"/>
    <mergeCell ref="P37:Q37"/>
    <mergeCell ref="H38:I38"/>
    <mergeCell ref="J38:K38"/>
    <mergeCell ref="L38:M38"/>
    <mergeCell ref="N38:O38"/>
    <mergeCell ref="P38:Q38"/>
    <mergeCell ref="H39:I39"/>
    <mergeCell ref="J39:K39"/>
    <mergeCell ref="L39:M39"/>
    <mergeCell ref="N39:O39"/>
    <mergeCell ref="P39:Q39"/>
    <mergeCell ref="H40:I40"/>
    <mergeCell ref="J40:K40"/>
    <mergeCell ref="L40:M40"/>
    <mergeCell ref="N40:O40"/>
    <mergeCell ref="P40:Q40"/>
    <mergeCell ref="H41:I41"/>
    <mergeCell ref="J41:K41"/>
    <mergeCell ref="L41:M41"/>
    <mergeCell ref="N41:O41"/>
    <mergeCell ref="P41:Q41"/>
    <mergeCell ref="H42:I42"/>
    <mergeCell ref="J42:K42"/>
    <mergeCell ref="L42:M42"/>
    <mergeCell ref="N42:O42"/>
    <mergeCell ref="P42:Q42"/>
    <mergeCell ref="H43:I43"/>
    <mergeCell ref="J43:K43"/>
    <mergeCell ref="L43:M43"/>
    <mergeCell ref="N43:O43"/>
    <mergeCell ref="P43:Q43"/>
    <mergeCell ref="H44:I44"/>
    <mergeCell ref="J44:K44"/>
    <mergeCell ref="L44:M44"/>
    <mergeCell ref="N44:O44"/>
    <mergeCell ref="P44:Q44"/>
    <mergeCell ref="H45:I45"/>
    <mergeCell ref="J45:K45"/>
    <mergeCell ref="L45:M45"/>
    <mergeCell ref="N45:O45"/>
    <mergeCell ref="P45:Q45"/>
    <mergeCell ref="H46:I46"/>
    <mergeCell ref="J46:K46"/>
    <mergeCell ref="L46:M46"/>
    <mergeCell ref="N46:O46"/>
    <mergeCell ref="P46:Q46"/>
    <mergeCell ref="H47:I47"/>
    <mergeCell ref="J47:K47"/>
    <mergeCell ref="L47:M47"/>
    <mergeCell ref="N47:O47"/>
    <mergeCell ref="P47:Q47"/>
    <mergeCell ref="H48:I48"/>
    <mergeCell ref="J48:K48"/>
    <mergeCell ref="L48:M48"/>
    <mergeCell ref="N48:O48"/>
    <mergeCell ref="P48:Q48"/>
    <mergeCell ref="H49:I49"/>
    <mergeCell ref="J49:K49"/>
    <mergeCell ref="L49:M49"/>
    <mergeCell ref="N49:O49"/>
    <mergeCell ref="P49:Q49"/>
    <mergeCell ref="H50:I50"/>
    <mergeCell ref="J50:K50"/>
    <mergeCell ref="L50:M50"/>
    <mergeCell ref="N50:O50"/>
    <mergeCell ref="P50:Q50"/>
    <mergeCell ref="H51:I51"/>
    <mergeCell ref="J51:K51"/>
    <mergeCell ref="L51:M51"/>
    <mergeCell ref="N51:O51"/>
    <mergeCell ref="P51:Q51"/>
    <mergeCell ref="H52:I52"/>
    <mergeCell ref="J52:K52"/>
    <mergeCell ref="L52:M52"/>
    <mergeCell ref="N52:O52"/>
    <mergeCell ref="P52:Q52"/>
    <mergeCell ref="H53:I53"/>
    <mergeCell ref="J53:K53"/>
    <mergeCell ref="L53:M53"/>
    <mergeCell ref="N53:O53"/>
    <mergeCell ref="P53:Q53"/>
    <mergeCell ref="H54:I54"/>
    <mergeCell ref="J54:K54"/>
    <mergeCell ref="L54:M54"/>
    <mergeCell ref="N54:O54"/>
    <mergeCell ref="P54:Q54"/>
    <mergeCell ref="H55:I55"/>
    <mergeCell ref="J55:K55"/>
    <mergeCell ref="L55:M55"/>
    <mergeCell ref="N55:O55"/>
    <mergeCell ref="P55:Q55"/>
    <mergeCell ref="H56:I56"/>
    <mergeCell ref="J56:K56"/>
    <mergeCell ref="L56:M56"/>
    <mergeCell ref="N56:O56"/>
    <mergeCell ref="P56:Q56"/>
    <mergeCell ref="H57:I57"/>
    <mergeCell ref="J57:K57"/>
    <mergeCell ref="L57:M57"/>
    <mergeCell ref="N57:O57"/>
    <mergeCell ref="P57:Q57"/>
    <mergeCell ref="H58:I58"/>
    <mergeCell ref="J58:K58"/>
    <mergeCell ref="L58:M58"/>
    <mergeCell ref="N58:O58"/>
    <mergeCell ref="P58:Q58"/>
    <mergeCell ref="H59:I59"/>
    <mergeCell ref="J59:K59"/>
    <mergeCell ref="L59:M59"/>
    <mergeCell ref="N59:O59"/>
    <mergeCell ref="P59:Q59"/>
    <mergeCell ref="H60:I60"/>
    <mergeCell ref="J60:K60"/>
    <mergeCell ref="L60:M60"/>
    <mergeCell ref="N60:O60"/>
    <mergeCell ref="P60:Q60"/>
    <mergeCell ref="H61:I61"/>
    <mergeCell ref="J61:K61"/>
    <mergeCell ref="L61:M61"/>
    <mergeCell ref="N61:O61"/>
    <mergeCell ref="P61:Q61"/>
    <mergeCell ref="H62:I62"/>
    <mergeCell ref="J62:K62"/>
    <mergeCell ref="L62:M62"/>
    <mergeCell ref="N62:O62"/>
    <mergeCell ref="P62:Q62"/>
    <mergeCell ref="H63:I63"/>
    <mergeCell ref="J63:K63"/>
    <mergeCell ref="L63:M63"/>
    <mergeCell ref="N63:O63"/>
    <mergeCell ref="P63:Q63"/>
    <mergeCell ref="H64:I64"/>
    <mergeCell ref="J64:K64"/>
    <mergeCell ref="L64:M64"/>
    <mergeCell ref="N64:O64"/>
    <mergeCell ref="P64:Q64"/>
    <mergeCell ref="H65:I65"/>
    <mergeCell ref="J65:K65"/>
    <mergeCell ref="L65:M65"/>
    <mergeCell ref="N65:O65"/>
    <mergeCell ref="P65:Q65"/>
    <mergeCell ref="H66:I66"/>
    <mergeCell ref="J66:K66"/>
    <mergeCell ref="L66:M66"/>
    <mergeCell ref="N66:O66"/>
    <mergeCell ref="P66:Q66"/>
    <mergeCell ref="H67:I67"/>
    <mergeCell ref="J67:K67"/>
    <mergeCell ref="L67:M67"/>
    <mergeCell ref="N67:O67"/>
    <mergeCell ref="P67:Q67"/>
    <mergeCell ref="H68:I68"/>
    <mergeCell ref="J68:K68"/>
    <mergeCell ref="L68:M68"/>
    <mergeCell ref="N68:O68"/>
    <mergeCell ref="P68:Q68"/>
    <mergeCell ref="H69:I69"/>
    <mergeCell ref="J69:K69"/>
    <mergeCell ref="L69:M69"/>
    <mergeCell ref="N69:O69"/>
    <mergeCell ref="P69:Q69"/>
    <mergeCell ref="H70:I70"/>
    <mergeCell ref="J70:K70"/>
    <mergeCell ref="L70:M70"/>
    <mergeCell ref="N70:O70"/>
    <mergeCell ref="P70:Q70"/>
    <mergeCell ref="H71:I71"/>
    <mergeCell ref="J71:K71"/>
    <mergeCell ref="L71:M71"/>
    <mergeCell ref="N71:O71"/>
    <mergeCell ref="P71:Q71"/>
    <mergeCell ref="H72:I72"/>
    <mergeCell ref="J72:K72"/>
    <mergeCell ref="L72:M72"/>
    <mergeCell ref="N72:O72"/>
    <mergeCell ref="P72:Q72"/>
    <mergeCell ref="H73:I73"/>
    <mergeCell ref="J73:K73"/>
    <mergeCell ref="L73:M73"/>
    <mergeCell ref="N73:O73"/>
    <mergeCell ref="P73:Q73"/>
    <mergeCell ref="H74:I74"/>
    <mergeCell ref="J74:K74"/>
    <mergeCell ref="L74:M74"/>
    <mergeCell ref="N74:O74"/>
    <mergeCell ref="P74:Q74"/>
    <mergeCell ref="H75:I75"/>
    <mergeCell ref="J75:K75"/>
    <mergeCell ref="L75:M75"/>
    <mergeCell ref="N75:O75"/>
    <mergeCell ref="P75:Q75"/>
    <mergeCell ref="H76:I76"/>
    <mergeCell ref="J76:K76"/>
    <mergeCell ref="L76:M76"/>
    <mergeCell ref="N76:O76"/>
    <mergeCell ref="P76:Q76"/>
    <mergeCell ref="H77:I77"/>
    <mergeCell ref="J77:K77"/>
    <mergeCell ref="L77:M77"/>
    <mergeCell ref="N77:O77"/>
    <mergeCell ref="P77:Q77"/>
    <mergeCell ref="H78:I78"/>
    <mergeCell ref="J78:K78"/>
    <mergeCell ref="L78:M78"/>
    <mergeCell ref="N78:O78"/>
    <mergeCell ref="P78:Q78"/>
    <mergeCell ref="H79:I79"/>
    <mergeCell ref="J79:K79"/>
    <mergeCell ref="L79:M79"/>
    <mergeCell ref="N79:O79"/>
    <mergeCell ref="P79:Q79"/>
    <mergeCell ref="H80:I80"/>
    <mergeCell ref="J80:K80"/>
    <mergeCell ref="L80:M80"/>
    <mergeCell ref="N80:O80"/>
    <mergeCell ref="P80:Q80"/>
    <mergeCell ref="H81:I81"/>
    <mergeCell ref="J81:K81"/>
    <mergeCell ref="L81:M81"/>
    <mergeCell ref="N81:O81"/>
    <mergeCell ref="P81:Q81"/>
    <mergeCell ref="H82:I82"/>
    <mergeCell ref="J82:K82"/>
    <mergeCell ref="L82:M82"/>
    <mergeCell ref="N82:O82"/>
    <mergeCell ref="P82:Q82"/>
    <mergeCell ref="H83:I83"/>
    <mergeCell ref="J83:K83"/>
    <mergeCell ref="L83:M83"/>
    <mergeCell ref="N83:O83"/>
    <mergeCell ref="P83:Q83"/>
    <mergeCell ref="H84:I84"/>
    <mergeCell ref="J84:K84"/>
    <mergeCell ref="L84:M84"/>
    <mergeCell ref="N84:O84"/>
    <mergeCell ref="P84:Q84"/>
    <mergeCell ref="H85:I85"/>
    <mergeCell ref="J85:K85"/>
    <mergeCell ref="L85:M85"/>
    <mergeCell ref="N85:O85"/>
    <mergeCell ref="P85:Q85"/>
    <mergeCell ref="H86:I86"/>
    <mergeCell ref="J86:K86"/>
    <mergeCell ref="L86:M86"/>
    <mergeCell ref="N86:O86"/>
    <mergeCell ref="P86:Q86"/>
    <mergeCell ref="H87:I87"/>
    <mergeCell ref="J87:K87"/>
    <mergeCell ref="L87:M87"/>
    <mergeCell ref="N87:O87"/>
    <mergeCell ref="P87:Q87"/>
    <mergeCell ref="H88:I88"/>
    <mergeCell ref="J88:K88"/>
    <mergeCell ref="L88:M88"/>
    <mergeCell ref="N88:O88"/>
    <mergeCell ref="P88:Q88"/>
    <mergeCell ref="H89:I89"/>
    <mergeCell ref="J89:K89"/>
    <mergeCell ref="L89:M89"/>
    <mergeCell ref="N89:O89"/>
    <mergeCell ref="P89:Q89"/>
    <mergeCell ref="H90:I90"/>
    <mergeCell ref="J90:K90"/>
    <mergeCell ref="L90:M90"/>
    <mergeCell ref="N90:O90"/>
    <mergeCell ref="P90:Q90"/>
    <mergeCell ref="H91:I91"/>
    <mergeCell ref="J91:K91"/>
    <mergeCell ref="L91:M91"/>
    <mergeCell ref="N91:O91"/>
    <mergeCell ref="P91:Q91"/>
    <mergeCell ref="H92:I92"/>
    <mergeCell ref="J92:K92"/>
    <mergeCell ref="L92:M92"/>
    <mergeCell ref="N92:O92"/>
    <mergeCell ref="P92:Q92"/>
    <mergeCell ref="H93:I93"/>
    <mergeCell ref="J93:K93"/>
    <mergeCell ref="L93:M93"/>
    <mergeCell ref="N93:O93"/>
    <mergeCell ref="P93:Q93"/>
    <mergeCell ref="H94:I94"/>
    <mergeCell ref="J94:K94"/>
    <mergeCell ref="L94:M94"/>
    <mergeCell ref="N94:O94"/>
    <mergeCell ref="P94:Q94"/>
    <mergeCell ref="H95:I95"/>
    <mergeCell ref="J95:K95"/>
    <mergeCell ref="L95:M95"/>
    <mergeCell ref="N95:O95"/>
    <mergeCell ref="P95:Q95"/>
    <mergeCell ref="H96:I96"/>
    <mergeCell ref="J96:K96"/>
    <mergeCell ref="L96:M96"/>
    <mergeCell ref="N96:O96"/>
    <mergeCell ref="P96:Q96"/>
    <mergeCell ref="H97:I97"/>
    <mergeCell ref="J97:K97"/>
    <mergeCell ref="L97:M97"/>
    <mergeCell ref="N97:O97"/>
    <mergeCell ref="P97:Q97"/>
    <mergeCell ref="H98:I98"/>
    <mergeCell ref="J98:K98"/>
    <mergeCell ref="L98:M98"/>
    <mergeCell ref="N98:O98"/>
    <mergeCell ref="P98:Q98"/>
    <mergeCell ref="H99:I99"/>
    <mergeCell ref="J99:K99"/>
    <mergeCell ref="L99:M99"/>
    <mergeCell ref="N99:O99"/>
    <mergeCell ref="P99:Q99"/>
    <mergeCell ref="H100:I100"/>
    <mergeCell ref="J100:K100"/>
    <mergeCell ref="L100:M100"/>
    <mergeCell ref="N100:O100"/>
    <mergeCell ref="P100:Q100"/>
    <mergeCell ref="H101:I101"/>
    <mergeCell ref="J101:K101"/>
    <mergeCell ref="L101:M101"/>
    <mergeCell ref="N101:O101"/>
    <mergeCell ref="P101:Q101"/>
    <mergeCell ref="H102:I102"/>
    <mergeCell ref="J102:K102"/>
    <mergeCell ref="L102:M102"/>
    <mergeCell ref="N102:O102"/>
    <mergeCell ref="P102:Q102"/>
    <mergeCell ref="H103:I103"/>
    <mergeCell ref="J103:K103"/>
    <mergeCell ref="L103:M103"/>
    <mergeCell ref="N103:O103"/>
    <mergeCell ref="P103:Q103"/>
    <mergeCell ref="H104:I104"/>
    <mergeCell ref="J104:K104"/>
    <mergeCell ref="L104:M104"/>
    <mergeCell ref="N104:O104"/>
    <mergeCell ref="P104:Q104"/>
    <mergeCell ref="H105:I105"/>
    <mergeCell ref="J105:K105"/>
    <mergeCell ref="L105:M105"/>
    <mergeCell ref="N105:O105"/>
    <mergeCell ref="P105:Q105"/>
    <mergeCell ref="H106:I106"/>
    <mergeCell ref="J106:K106"/>
    <mergeCell ref="L106:M106"/>
    <mergeCell ref="N106:O106"/>
    <mergeCell ref="P106:Q106"/>
    <mergeCell ref="H107:I107"/>
    <mergeCell ref="J107:K107"/>
    <mergeCell ref="L107:M107"/>
    <mergeCell ref="N107:O107"/>
    <mergeCell ref="P107:Q107"/>
    <mergeCell ref="H108:I108"/>
    <mergeCell ref="J108:K108"/>
    <mergeCell ref="L108:M108"/>
    <mergeCell ref="N108:O108"/>
    <mergeCell ref="P108:Q108"/>
    <mergeCell ref="H109:I109"/>
    <mergeCell ref="J109:K109"/>
    <mergeCell ref="L109:M109"/>
    <mergeCell ref="N109:O109"/>
    <mergeCell ref="P109:Q109"/>
    <mergeCell ref="H110:I110"/>
    <mergeCell ref="J110:K110"/>
    <mergeCell ref="L110:M110"/>
    <mergeCell ref="N110:O110"/>
    <mergeCell ref="P110:Q110"/>
    <mergeCell ref="H111:I111"/>
    <mergeCell ref="J111:K111"/>
    <mergeCell ref="L111:M111"/>
    <mergeCell ref="N111:O111"/>
    <mergeCell ref="P111:Q111"/>
    <mergeCell ref="H112:I112"/>
    <mergeCell ref="J112:K112"/>
    <mergeCell ref="L112:M112"/>
    <mergeCell ref="N112:O112"/>
    <mergeCell ref="P112:Q112"/>
    <mergeCell ref="H113:I113"/>
    <mergeCell ref="J113:K113"/>
    <mergeCell ref="L113:M113"/>
    <mergeCell ref="N113:O113"/>
    <mergeCell ref="P113:Q113"/>
    <mergeCell ref="H114:I114"/>
    <mergeCell ref="J114:K114"/>
    <mergeCell ref="L114:M114"/>
    <mergeCell ref="N114:O114"/>
    <mergeCell ref="P114:Q114"/>
    <mergeCell ref="H115:I115"/>
    <mergeCell ref="J115:K115"/>
    <mergeCell ref="L115:M115"/>
    <mergeCell ref="N115:O115"/>
    <mergeCell ref="P115:Q115"/>
    <mergeCell ref="H116:I116"/>
    <mergeCell ref="J116:K116"/>
    <mergeCell ref="L116:M116"/>
    <mergeCell ref="N116:O116"/>
    <mergeCell ref="P116:Q116"/>
    <mergeCell ref="H117:I117"/>
    <mergeCell ref="J117:K117"/>
    <mergeCell ref="L117:M117"/>
    <mergeCell ref="N117:O117"/>
    <mergeCell ref="P117:Q117"/>
    <mergeCell ref="H118:I118"/>
    <mergeCell ref="J118:K118"/>
    <mergeCell ref="L118:M118"/>
    <mergeCell ref="N118:O118"/>
    <mergeCell ref="P118:Q118"/>
    <mergeCell ref="H119:I119"/>
    <mergeCell ref="J119:K119"/>
    <mergeCell ref="L119:M119"/>
    <mergeCell ref="N119:O119"/>
    <mergeCell ref="P119:Q119"/>
    <mergeCell ref="L125:M125"/>
    <mergeCell ref="N125:O125"/>
    <mergeCell ref="P125:Q125"/>
    <mergeCell ref="H127:I127"/>
    <mergeCell ref="J127:K127"/>
    <mergeCell ref="L127:M127"/>
    <mergeCell ref="H120:I120"/>
    <mergeCell ref="J120:K120"/>
    <mergeCell ref="L120:M120"/>
    <mergeCell ref="N120:O120"/>
    <mergeCell ref="P120:Q120"/>
    <mergeCell ref="H121:I121"/>
    <mergeCell ref="J121:K121"/>
    <mergeCell ref="L121:M121"/>
    <mergeCell ref="N121:O121"/>
    <mergeCell ref="P121:Q121"/>
    <mergeCell ref="N127:O127"/>
    <mergeCell ref="P127:Q127"/>
    <mergeCell ref="AE11:AE13"/>
    <mergeCell ref="H128:I128"/>
    <mergeCell ref="J128:K128"/>
    <mergeCell ref="L128:M128"/>
    <mergeCell ref="N128:O128"/>
    <mergeCell ref="P128:Q128"/>
    <mergeCell ref="P129:Q129"/>
    <mergeCell ref="H122:I122"/>
    <mergeCell ref="J122:K122"/>
    <mergeCell ref="L122:M122"/>
    <mergeCell ref="N122:O122"/>
    <mergeCell ref="P122:Q122"/>
    <mergeCell ref="H123:I123"/>
    <mergeCell ref="J123:K123"/>
    <mergeCell ref="L123:M123"/>
    <mergeCell ref="N123:O123"/>
    <mergeCell ref="P123:Q123"/>
    <mergeCell ref="H124:I124"/>
    <mergeCell ref="J124:K124"/>
    <mergeCell ref="L124:M124"/>
    <mergeCell ref="N124:O124"/>
    <mergeCell ref="P124:Q124"/>
    <mergeCell ref="H125:I125"/>
    <mergeCell ref="J125:K125"/>
  </mergeCells>
  <phoneticPr fontId="167" type="noConversion"/>
  <conditionalFormatting sqref="J130:J135">
    <cfRule type="cellIs" dxfId="276" priority="71" operator="equal">
      <formula>0</formula>
    </cfRule>
  </conditionalFormatting>
  <conditionalFormatting sqref="U19:U135 S19:S135 AC22:AC135">
    <cfRule type="cellIs" dxfId="275" priority="61" operator="equal">
      <formula>0</formula>
    </cfRule>
  </conditionalFormatting>
  <conditionalFormatting sqref="H130:H135">
    <cfRule type="cellIs" dxfId="274" priority="60" operator="equal">
      <formula>0</formula>
    </cfRule>
  </conditionalFormatting>
  <conditionalFormatting sqref="L130:L135">
    <cfRule type="cellIs" dxfId="273" priority="59" operator="equal">
      <formula>0</formula>
    </cfRule>
  </conditionalFormatting>
  <conditionalFormatting sqref="W22:Y135">
    <cfRule type="cellIs" dxfId="272" priority="55" operator="equal">
      <formula>0</formula>
    </cfRule>
  </conditionalFormatting>
  <conditionalFormatting sqref="AF14:AF135">
    <cfRule type="cellIs" dxfId="271" priority="82" operator="equal">
      <formula>0</formula>
    </cfRule>
  </conditionalFormatting>
  <conditionalFormatting sqref="H130:H135 J130:J135 L130:L135 U14">
    <cfRule type="cellIs" dxfId="270" priority="76" operator="notBetween">
      <formula>$R14-1.5</formula>
      <formula>$R14+1.5</formula>
    </cfRule>
  </conditionalFormatting>
  <conditionalFormatting sqref="S15:S18">
    <cfRule type="cellIs" dxfId="269" priority="73" operator="equal">
      <formula>0</formula>
    </cfRule>
  </conditionalFormatting>
  <conditionalFormatting sqref="U15:U18 S15:S18">
    <cfRule type="cellIs" dxfId="268" priority="72" operator="equal">
      <formula>0</formula>
    </cfRule>
  </conditionalFormatting>
  <conditionalFormatting sqref="AC22:AC135 S19:S135">
    <cfRule type="cellIs" dxfId="267" priority="62" operator="equal">
      <formula>0</formula>
    </cfRule>
  </conditionalFormatting>
  <conditionalFormatting sqref="W22:Y135">
    <cfRule type="cellIs" dxfId="266" priority="56" operator="equal">
      <formula>0</formula>
    </cfRule>
  </conditionalFormatting>
  <conditionalFormatting sqref="U14">
    <cfRule type="cellIs" dxfId="265" priority="49" operator="equal">
      <formula>0</formula>
    </cfRule>
  </conditionalFormatting>
  <conditionalFormatting sqref="S14">
    <cfRule type="cellIs" dxfId="264" priority="51" operator="equal">
      <formula>0</formula>
    </cfRule>
  </conditionalFormatting>
  <conditionalFormatting sqref="S14">
    <cfRule type="cellIs" dxfId="263" priority="50" operator="equal">
      <formula>0</formula>
    </cfRule>
  </conditionalFormatting>
  <conditionalFormatting sqref="H130:M135 AD14:AD21 W22:AA135 AC22:AD135 R130:U135 S14:U129">
    <cfRule type="expression" dxfId="262" priority="46">
      <formula>$A14="falta"</formula>
    </cfRule>
  </conditionalFormatting>
  <conditionalFormatting sqref="A15:G18">
    <cfRule type="cellIs" dxfId="261" priority="44" operator="equal">
      <formula>0</formula>
    </cfRule>
  </conditionalFormatting>
  <conditionalFormatting sqref="A19:G135">
    <cfRule type="cellIs" dxfId="260" priority="43" operator="equal">
      <formula>0</formula>
    </cfRule>
  </conditionalFormatting>
  <conditionalFormatting sqref="A14:G135">
    <cfRule type="cellIs" dxfId="259" priority="45" operator="equal">
      <formula>0</formula>
    </cfRule>
  </conditionalFormatting>
  <conditionalFormatting sqref="A14:G135">
    <cfRule type="expression" dxfId="258" priority="42">
      <formula>$A14="falta"</formula>
    </cfRule>
  </conditionalFormatting>
  <conditionalFormatting sqref="A130:M135 AD14:AD21 W22:AA135 AC22:AD135 R130:U135 S14:U129 A14:G129">
    <cfRule type="expression" dxfId="257" priority="41">
      <formula>$A14=""</formula>
    </cfRule>
  </conditionalFormatting>
  <conditionalFormatting sqref="AC19:AC21">
    <cfRule type="cellIs" dxfId="256" priority="31" operator="equal">
      <formula>0</formula>
    </cfRule>
  </conditionalFormatting>
  <conditionalFormatting sqref="W19:Y21">
    <cfRule type="cellIs" dxfId="255" priority="29" operator="equal">
      <formula>0</formula>
    </cfRule>
  </conditionalFormatting>
  <conditionalFormatting sqref="AB14:AC14">
    <cfRule type="cellIs" dxfId="254" priority="40" operator="equal">
      <formula>0</formula>
    </cfRule>
  </conditionalFormatting>
  <conditionalFormatting sqref="AB14:AC14">
    <cfRule type="cellIs" dxfId="253" priority="39" operator="equal">
      <formula>0</formula>
    </cfRule>
  </conditionalFormatting>
  <conditionalFormatting sqref="V14:Y14 V14:V135">
    <cfRule type="cellIs" dxfId="252" priority="38" operator="equal">
      <formula>0</formula>
    </cfRule>
  </conditionalFormatting>
  <conditionalFormatting sqref="V14:Y14 V14:V135">
    <cfRule type="cellIs" dxfId="251" priority="37" operator="equal">
      <formula>0</formula>
    </cfRule>
  </conditionalFormatting>
  <conditionalFormatting sqref="AC16:AC18 AB16:AB135 AB14:AC15">
    <cfRule type="cellIs" dxfId="250" priority="36" operator="equal">
      <formula>0</formula>
    </cfRule>
  </conditionalFormatting>
  <conditionalFormatting sqref="AC16:AC18 AB16:AB135 AB14:AC15">
    <cfRule type="cellIs" dxfId="249" priority="35" operator="equal">
      <formula>0</formula>
    </cfRule>
  </conditionalFormatting>
  <conditionalFormatting sqref="W14:Y18">
    <cfRule type="cellIs" dxfId="248" priority="34" operator="equal">
      <formula>0</formula>
    </cfRule>
  </conditionalFormatting>
  <conditionalFormatting sqref="W14:Y18">
    <cfRule type="cellIs" dxfId="247" priority="33" operator="equal">
      <formula>0</formula>
    </cfRule>
  </conditionalFormatting>
  <conditionalFormatting sqref="AC19:AC21">
    <cfRule type="cellIs" dxfId="246" priority="32" operator="equal">
      <formula>0</formula>
    </cfRule>
  </conditionalFormatting>
  <conditionalFormatting sqref="W19:Y21">
    <cfRule type="cellIs" dxfId="245" priority="30" operator="equal">
      <formula>0</formula>
    </cfRule>
  </conditionalFormatting>
  <conditionalFormatting sqref="W17:AA21 V16:V135 V16:AA16 AC16:AC21 AB16:AB135 V14:AC15">
    <cfRule type="expression" dxfId="244" priority="28">
      <formula>$A14="falta"</formula>
    </cfRule>
  </conditionalFormatting>
  <conditionalFormatting sqref="W17:AA21 V16:V135 V16:AA16 AC16:AC21 AB16:AB135 V14:AC15">
    <cfRule type="expression" dxfId="243" priority="27">
      <formula>$A14=""</formula>
    </cfRule>
  </conditionalFormatting>
  <conditionalFormatting sqref="AE14:AE135">
    <cfRule type="expression" dxfId="242" priority="24">
      <formula>$A14="falta"</formula>
    </cfRule>
  </conditionalFormatting>
  <conditionalFormatting sqref="AE14:AE135">
    <cfRule type="expression" dxfId="241" priority="23">
      <formula>$A14=""</formula>
    </cfRule>
  </conditionalFormatting>
  <conditionalFormatting sqref="N130:N135 P130:P135">
    <cfRule type="cellIs" dxfId="240" priority="21" operator="equal">
      <formula>0</formula>
    </cfRule>
  </conditionalFormatting>
  <conditionalFormatting sqref="N130:Q135">
    <cfRule type="cellIs" dxfId="239" priority="22" operator="notBetween">
      <formula>$R130-1.5</formula>
      <formula>$R130+1.5</formula>
    </cfRule>
  </conditionalFormatting>
  <conditionalFormatting sqref="N130:Q135">
    <cfRule type="expression" dxfId="238" priority="20">
      <formula>$A130="falta"</formula>
    </cfRule>
  </conditionalFormatting>
  <conditionalFormatting sqref="N130:Q135">
    <cfRule type="expression" dxfId="237" priority="19">
      <formula>$A130=""</formula>
    </cfRule>
  </conditionalFormatting>
  <conditionalFormatting sqref="AE14:AE136 AF136:AG136">
    <cfRule type="expression" dxfId="236" priority="17">
      <formula>$AE$136=1</formula>
    </cfRule>
    <cfRule type="expression" dxfId="235" priority="18">
      <formula>$AE$136&gt;1</formula>
    </cfRule>
  </conditionalFormatting>
  <conditionalFormatting sqref="H15:H18 J14:J129">
    <cfRule type="cellIs" dxfId="234" priority="15" operator="equal">
      <formula>0</formula>
    </cfRule>
  </conditionalFormatting>
  <conditionalFormatting sqref="H19:H129">
    <cfRule type="cellIs" dxfId="233" priority="12" operator="equal">
      <formula>0</formula>
    </cfRule>
  </conditionalFormatting>
  <conditionalFormatting sqref="L19:L129">
    <cfRule type="cellIs" dxfId="232" priority="11" operator="equal">
      <formula>0</formula>
    </cfRule>
  </conditionalFormatting>
  <conditionalFormatting sqref="L15:L18">
    <cfRule type="cellIs" dxfId="231" priority="14" operator="equal">
      <formula>0</formula>
    </cfRule>
  </conditionalFormatting>
  <conditionalFormatting sqref="J14:M129">
    <cfRule type="cellIs" dxfId="230" priority="16" operator="notBetween">
      <formula>$R14-1.5</formula>
      <formula>$R14+1.5</formula>
    </cfRule>
  </conditionalFormatting>
  <conditionalFormatting sqref="H15:I18">
    <cfRule type="cellIs" dxfId="229" priority="13" operator="notBetween">
      <formula>$R15-1.5</formula>
      <formula>$R15+1.5</formula>
    </cfRule>
  </conditionalFormatting>
  <conditionalFormatting sqref="H19:I129">
    <cfRule type="cellIs" dxfId="228" priority="10" operator="notBetween">
      <formula>$R19-1.5</formula>
      <formula>$R19+1.5</formula>
    </cfRule>
  </conditionalFormatting>
  <conditionalFormatting sqref="H14">
    <cfRule type="cellIs" dxfId="227" priority="9" operator="equal">
      <formula>0</formula>
    </cfRule>
  </conditionalFormatting>
  <conditionalFormatting sqref="L14">
    <cfRule type="cellIs" dxfId="226" priority="8" operator="equal">
      <formula>0</formula>
    </cfRule>
  </conditionalFormatting>
  <conditionalFormatting sqref="H14:I14">
    <cfRule type="cellIs" dxfId="225" priority="7" operator="notBetween">
      <formula>$R14-1.5</formula>
      <formula>$R14+1.5</formula>
    </cfRule>
  </conditionalFormatting>
  <conditionalFormatting sqref="H14:M129 R14:R129">
    <cfRule type="expression" dxfId="224" priority="6">
      <formula>$A14="falta"</formula>
    </cfRule>
  </conditionalFormatting>
  <conditionalFormatting sqref="H14:M129 R14:R129">
    <cfRule type="expression" dxfId="223" priority="5">
      <formula>$A14=""</formula>
    </cfRule>
  </conditionalFormatting>
  <conditionalFormatting sqref="N14:N129 P14:P129">
    <cfRule type="cellIs" dxfId="222" priority="3" operator="equal">
      <formula>0</formula>
    </cfRule>
  </conditionalFormatting>
  <conditionalFormatting sqref="N14:Q129">
    <cfRule type="cellIs" dxfId="221" priority="4" operator="notBetween">
      <formula>$R14-1.5</formula>
      <formula>$R14+1.5</formula>
    </cfRule>
  </conditionalFormatting>
  <conditionalFormatting sqref="N14:Q129">
    <cfRule type="expression" dxfId="220" priority="2">
      <formula>$A14="falta"</formula>
    </cfRule>
  </conditionalFormatting>
  <conditionalFormatting sqref="N14:Q129">
    <cfRule type="expression" dxfId="219" priority="1">
      <formula>$A14=""</formula>
    </cfRule>
  </conditionalFormatting>
  <dataValidations count="1">
    <dataValidation type="decimal" allowBlank="1" showErrorMessage="1" error="só é permitido a colocação da virgula e não do ponto" sqref="L14:L135 N14:T135 J14:J135 U14 H14:H135 I14:I129 K14:K129 M14:M129" xr:uid="{00000000-0002-0000-0400-000000000000}">
      <formula1>0</formula1>
      <formula2>10</formula2>
    </dataValidation>
  </dataValidations>
  <hyperlinks>
    <hyperlink ref="A2" location="Índice!A1" display="Índice!A1" xr:uid="{00000000-0004-0000-0400-000000000000}"/>
  </hyperlinks>
  <printOptions horizontalCentered="1" verticalCentered="1"/>
  <pageMargins left="0" right="0" top="0" bottom="0" header="0.31496062992125984" footer="0.31496062992125984"/>
  <pageSetup paperSize="9" scale="53" orientation="landscape" r:id="rId5"/>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535DB240DD8BC14681924C36FFDDD8AC" ma:contentTypeVersion="11" ma:contentTypeDescription="Criar um novo documento." ma:contentTypeScope="" ma:versionID="21530f4b98e0998bcd201c091235ccb7">
  <xsd:schema xmlns:xsd="http://www.w3.org/2001/XMLSchema" xmlns:xs="http://www.w3.org/2001/XMLSchema" xmlns:p="http://schemas.microsoft.com/office/2006/metadata/properties" xmlns:ns3="4c98d99f-8f80-4c76-bad3-421f994c1fbf" xmlns:ns4="700ffcb6-fcd3-4fcf-9952-7b92187ea260" targetNamespace="http://schemas.microsoft.com/office/2006/metadata/properties" ma:root="true" ma:fieldsID="a6b5f02ea556678e142ebdb25f9d2156" ns3:_="" ns4:_="">
    <xsd:import namespace="4c98d99f-8f80-4c76-bad3-421f994c1fbf"/>
    <xsd:import namespace="700ffcb6-fcd3-4fcf-9952-7b92187ea26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Location" minOccurs="0"/>
                <xsd:element ref="ns3:MediaServiceOCR" minOccurs="0"/>
                <xsd:element ref="ns4:SharedWithUsers" minOccurs="0"/>
                <xsd:element ref="ns4:SharedWithDetails" minOccurs="0"/>
                <xsd:element ref="ns4:SharingHintHash"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98d99f-8f80-4c76-bad3-421f994c1fb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0ffcb6-fcd3-4fcf-9952-7b92187ea260"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SharingHintHash" ma:index="16" nillable="true" ma:displayName="Hash de Sugestão de Partilha"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88D724-29F7-4A98-81CB-C89AAC051F2D}">
  <ds:schemaRefs>
    <ds:schemaRef ds:uri="http://schemas.microsoft.com/sharepoint/v3/contenttype/forms"/>
  </ds:schemaRefs>
</ds:datastoreItem>
</file>

<file path=customXml/itemProps2.xml><?xml version="1.0" encoding="utf-8"?>
<ds:datastoreItem xmlns:ds="http://schemas.openxmlformats.org/officeDocument/2006/customXml" ds:itemID="{54278A1F-6A0C-4BBA-B13D-1FD536E4E13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84FB1C4-98A2-4447-923E-8E2737689D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98d99f-8f80-4c76-bad3-421f994c1fbf"/>
    <ds:schemaRef ds:uri="700ffcb6-fcd3-4fcf-9952-7b92187ea2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27</vt:i4>
      </vt:variant>
      <vt:variant>
        <vt:lpstr>Intervalos com Nome</vt:lpstr>
      </vt:variant>
      <vt:variant>
        <vt:i4>31</vt:i4>
      </vt:variant>
    </vt:vector>
  </HeadingPairs>
  <TitlesOfParts>
    <vt:vector size="58" baseType="lpstr">
      <vt:lpstr>fotos</vt:lpstr>
      <vt:lpstr> Pont. salto 2 e tapete</vt:lpstr>
      <vt:lpstr> Pont. salto 1 e 3</vt:lpstr>
      <vt:lpstr>Instruções</vt:lpstr>
      <vt:lpstr>menú</vt:lpstr>
      <vt:lpstr>ordenação</vt:lpstr>
      <vt:lpstr>carta de competição</vt:lpstr>
      <vt:lpstr>ordem de passagem</vt:lpstr>
      <vt:lpstr>mini - salto 1</vt:lpstr>
      <vt:lpstr>mini - salto 2</vt:lpstr>
      <vt:lpstr>mini - salto 3</vt:lpstr>
      <vt:lpstr>tapete</vt:lpstr>
      <vt:lpstr>Class. Final Tapete</vt:lpstr>
      <vt:lpstr>Class. Final Mini</vt:lpstr>
      <vt:lpstr>Class. Final PCT</vt:lpstr>
      <vt:lpstr>Classificação geral</vt:lpstr>
      <vt:lpstr>JUIZ M-2</vt:lpstr>
      <vt:lpstr>JUIZ M-3</vt:lpstr>
      <vt:lpstr>JUIZ M-4</vt:lpstr>
      <vt:lpstr>JUIZ M-5</vt:lpstr>
      <vt:lpstr>JUIZ T-5</vt:lpstr>
      <vt:lpstr>JUIZ T-4</vt:lpstr>
      <vt:lpstr>JUIZ T-3</vt:lpstr>
      <vt:lpstr>JUIZ T-2</vt:lpstr>
      <vt:lpstr>JUIZ T-1</vt:lpstr>
      <vt:lpstr>apuramento</vt:lpstr>
      <vt:lpstr>Classificação 2 encontros</vt:lpstr>
      <vt:lpstr>apuramento!Área_de_Impressão</vt:lpstr>
      <vt:lpstr>'carta de competição'!Área_de_Impressão</vt:lpstr>
      <vt:lpstr>'Class. Final Mini'!Área_de_Impressão</vt:lpstr>
      <vt:lpstr>'Class. Final PCT'!Área_de_Impressão</vt:lpstr>
      <vt:lpstr>'Class. Final Tapete'!Área_de_Impressão</vt:lpstr>
      <vt:lpstr>'Classificação 2 encontros'!Área_de_Impressão</vt:lpstr>
      <vt:lpstr>Instruções!Área_de_Impressão</vt:lpstr>
      <vt:lpstr>'JUIZ M-2'!Área_de_Impressão</vt:lpstr>
      <vt:lpstr>'JUIZ M-3'!Área_de_Impressão</vt:lpstr>
      <vt:lpstr>'JUIZ M-4'!Área_de_Impressão</vt:lpstr>
      <vt:lpstr>'JUIZ M-5'!Área_de_Impressão</vt:lpstr>
      <vt:lpstr>'JUIZ T-1'!Área_de_Impressão</vt:lpstr>
      <vt:lpstr>'JUIZ T-2'!Área_de_Impressão</vt:lpstr>
      <vt:lpstr>'JUIZ T-3'!Área_de_Impressão</vt:lpstr>
      <vt:lpstr>'JUIZ T-4'!Área_de_Impressão</vt:lpstr>
      <vt:lpstr>'JUIZ T-5'!Área_de_Impressão</vt:lpstr>
      <vt:lpstr>menú!Área_de_Impressão</vt:lpstr>
      <vt:lpstr>'mini - salto 1'!Área_de_Impressão</vt:lpstr>
      <vt:lpstr>'mini - salto 2'!Área_de_Impressão</vt:lpstr>
      <vt:lpstr>'mini - salto 3'!Área_de_Impressão</vt:lpstr>
      <vt:lpstr>'ordem de passagem'!Área_de_Impressão</vt:lpstr>
      <vt:lpstr>ordenação!Área_de_Impressão</vt:lpstr>
      <vt:lpstr>tapete!Área_de_Impressão</vt:lpstr>
      <vt:lpstr>niveis</vt:lpstr>
      <vt:lpstr>ordenação!provas</vt:lpstr>
      <vt:lpstr>provas</vt:lpstr>
      <vt:lpstr>sexo</vt:lpstr>
      <vt:lpstr>'carta de competição'!Títulos_de_Impressão</vt:lpstr>
      <vt:lpstr>'Class. Final Mini'!Títulos_de_Impressão</vt:lpstr>
      <vt:lpstr>'Class. Final PCT'!Títulos_de_Impressão</vt:lpstr>
      <vt:lpstr>'Class. Final Tapete'!Títulos_de_Impressão</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Emanuel</dc:creator>
  <cp:lastModifiedBy>José Emanuel Rocha</cp:lastModifiedBy>
  <cp:revision/>
  <cp:lastPrinted>2019-06-02T08:07:33Z</cp:lastPrinted>
  <dcterms:created xsi:type="dcterms:W3CDTF">2011-02-08T15:20:47Z</dcterms:created>
  <dcterms:modified xsi:type="dcterms:W3CDTF">2019-11-29T15:12:25Z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0x010100535DB240DD8BC14681924C36FFDDD8AC</vt:lpwstr>
  </property>
</Properties>
</file>